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7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8.xml" ContentType="application/vnd.openxmlformats-officedocument.drawing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4 updates active file\"/>
    </mc:Choice>
  </mc:AlternateContent>
  <xr:revisionPtr revIDLastSave="0" documentId="13_ncr:1_{1587EE22-31DD-443D-89D8-96C8E2B86C3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 1" sheetId="1" r:id="rId1"/>
    <sheet name="Active 3" sheetId="4" r:id="rId2"/>
    <sheet name="Graphs 3" sheetId="14" r:id="rId3"/>
    <sheet name="Active 4" sheetId="5" r:id="rId4"/>
    <sheet name="Active 5" sheetId="6" r:id="rId5"/>
    <sheet name="B" sheetId="2" r:id="rId6"/>
    <sheet name="A(2)" sheetId="3" r:id="rId7"/>
    <sheet name="errors" sheetId="7" r:id="rId8"/>
    <sheet name="A (6)" sheetId="8" r:id="rId9"/>
    <sheet name="BAV" sheetId="9" r:id="rId10"/>
    <sheet name="O-C Gateway" sheetId="10" r:id="rId11"/>
    <sheet name="Sheet1" sheetId="11" r:id="rId12"/>
    <sheet name="Sheet4" sheetId="12" r:id="rId13"/>
    <sheet name="Sheet2" sheetId="13" r:id="rId14"/>
  </sheets>
  <definedNames>
    <definedName name="solver_adj" localSheetId="8">('A (6)'!$AC$3:$AC$10,'A (6)'!$BC$6:$BC$10)</definedName>
    <definedName name="solver_adj" localSheetId="6">'A(2)'!$E$11:$E$12</definedName>
    <definedName name="solver_adj" localSheetId="0">'Active 1'!$E$11:$E$12</definedName>
    <definedName name="solver_adj" localSheetId="1">'Active 3'!$AC$8:$AC$10</definedName>
    <definedName name="solver_adj" localSheetId="3">'Active 4'!$AC$3:$AC$5</definedName>
    <definedName name="solver_adj" localSheetId="4">('Active 5'!$AC$3:$AC$10,'Active 5'!$BC$6:$BC$10)</definedName>
    <definedName name="solver_adj" localSheetId="5">B!$AC$7</definedName>
    <definedName name="solver_adj" localSheetId="7">(errors!$AI$3:$AI$10,errors!$BI$6:$BI$10)</definedName>
    <definedName name="solver_cvg" localSheetId="8">0.0001</definedName>
    <definedName name="solver_cvg" localSheetId="6">0.001</definedName>
    <definedName name="solver_cvg" localSheetId="0">0.001</definedName>
    <definedName name="solver_cvg" localSheetId="1">0.001</definedName>
    <definedName name="solver_cvg" localSheetId="3">0.0001</definedName>
    <definedName name="solver_cvg" localSheetId="4">0.0001</definedName>
    <definedName name="solver_cvg" localSheetId="5">0.001</definedName>
    <definedName name="solver_cvg" localSheetId="7">0.0001</definedName>
    <definedName name="solver_drv" localSheetId="8">1</definedName>
    <definedName name="solver_drv" localSheetId="6">1</definedName>
    <definedName name="solver_drv" localSheetId="0">1</definedName>
    <definedName name="solver_drv" localSheetId="1">1</definedName>
    <definedName name="solver_drv" localSheetId="3">1</definedName>
    <definedName name="solver_drv" localSheetId="4">1</definedName>
    <definedName name="solver_drv" localSheetId="5">1</definedName>
    <definedName name="solver_drv" localSheetId="7">1</definedName>
    <definedName name="solver_est" localSheetId="8">1</definedName>
    <definedName name="solver_est" localSheetId="6">1</definedName>
    <definedName name="solver_est" localSheetId="0">1</definedName>
    <definedName name="solver_est" localSheetId="1">1</definedName>
    <definedName name="solver_est" localSheetId="3">1</definedName>
    <definedName name="solver_est" localSheetId="4">1</definedName>
    <definedName name="solver_est" localSheetId="5">1</definedName>
    <definedName name="solver_est" localSheetId="7">1</definedName>
    <definedName name="solver_itr" localSheetId="8">100</definedName>
    <definedName name="solver_itr" localSheetId="6">100</definedName>
    <definedName name="solver_itr" localSheetId="0">100</definedName>
    <definedName name="solver_itr" localSheetId="1">100</definedName>
    <definedName name="solver_itr" localSheetId="3">100</definedName>
    <definedName name="solver_itr" localSheetId="4">100</definedName>
    <definedName name="solver_itr" localSheetId="5">100</definedName>
    <definedName name="solver_itr" localSheetId="7">100</definedName>
    <definedName name="solver_lhs1" localSheetId="1">'Active 3'!$AC$7</definedName>
    <definedName name="solver_lhs1" localSheetId="3">'Active 4'!$AC$9</definedName>
    <definedName name="solver_lhs1" localSheetId="5">B!$AC$7</definedName>
    <definedName name="solver_lhs2" localSheetId="3">'Active 4'!$AC$9</definedName>
    <definedName name="solver_lhs2" localSheetId="5">B!$AC$7</definedName>
    <definedName name="solver_lin" localSheetId="8">2</definedName>
    <definedName name="solver_lin" localSheetId="6">2</definedName>
    <definedName name="solver_lin" localSheetId="0">2</definedName>
    <definedName name="solver_lin" localSheetId="1">2</definedName>
    <definedName name="solver_lin" localSheetId="3">2</definedName>
    <definedName name="solver_lin" localSheetId="4">2</definedName>
    <definedName name="solver_lin" localSheetId="5">2</definedName>
    <definedName name="solver_lin" localSheetId="7">2</definedName>
    <definedName name="solver_neg" localSheetId="8">2</definedName>
    <definedName name="solver_neg" localSheetId="6">2</definedName>
    <definedName name="solver_neg" localSheetId="0">2</definedName>
    <definedName name="solver_neg" localSheetId="1">2</definedName>
    <definedName name="solver_neg" localSheetId="3">2</definedName>
    <definedName name="solver_neg" localSheetId="4">2</definedName>
    <definedName name="solver_neg" localSheetId="5">2</definedName>
    <definedName name="solver_neg" localSheetId="7">2</definedName>
    <definedName name="solver_num" localSheetId="8">0</definedName>
    <definedName name="solver_num" localSheetId="6">0</definedName>
    <definedName name="solver_num" localSheetId="0">0</definedName>
    <definedName name="solver_num" localSheetId="1">1</definedName>
    <definedName name="solver_num" localSheetId="3">0</definedName>
    <definedName name="solver_num" localSheetId="4">0</definedName>
    <definedName name="solver_num" localSheetId="5">2</definedName>
    <definedName name="solver_num" localSheetId="7">0</definedName>
    <definedName name="solver_nwt" localSheetId="8">1</definedName>
    <definedName name="solver_nwt" localSheetId="6">1</definedName>
    <definedName name="solver_nwt" localSheetId="0">1</definedName>
    <definedName name="solver_nwt" localSheetId="1">1</definedName>
    <definedName name="solver_nwt" localSheetId="3">1</definedName>
    <definedName name="solver_nwt" localSheetId="4">1</definedName>
    <definedName name="solver_nwt" localSheetId="5">1</definedName>
    <definedName name="solver_nwt" localSheetId="7">1</definedName>
    <definedName name="solver_opt" localSheetId="8">'A (6)'!$AD$12</definedName>
    <definedName name="solver_opt" localSheetId="6">'A(2)'!$F$15</definedName>
    <definedName name="solver_opt" localSheetId="0">'Active 1'!$F$15</definedName>
    <definedName name="solver_opt" localSheetId="1">'Active 3'!$AC$11</definedName>
    <definedName name="solver_opt" localSheetId="3">'Active 4'!$AD$12</definedName>
    <definedName name="solver_opt" localSheetId="4">'Active 5'!$AD$12</definedName>
    <definedName name="solver_opt" localSheetId="5">B!$AC$11</definedName>
    <definedName name="solver_opt" localSheetId="7">errors!$AJ$12</definedName>
    <definedName name="solver_pre" localSheetId="8">0.0001</definedName>
    <definedName name="solver_pre" localSheetId="6">0.000001</definedName>
    <definedName name="solver_pre" localSheetId="0">0.000001</definedName>
    <definedName name="solver_pre" localSheetId="1">0.000001</definedName>
    <definedName name="solver_pre" localSheetId="3">0.0001</definedName>
    <definedName name="solver_pre" localSheetId="4">0.0001</definedName>
    <definedName name="solver_pre" localSheetId="5">0.000001</definedName>
    <definedName name="solver_pre" localSheetId="7">0.0001</definedName>
    <definedName name="solver_rel1" localSheetId="1">1</definedName>
    <definedName name="solver_rel1" localSheetId="3">3</definedName>
    <definedName name="solver_rel1" localSheetId="5">1</definedName>
    <definedName name="solver_rel2" localSheetId="3">1</definedName>
    <definedName name="solver_rel2" localSheetId="5">3</definedName>
    <definedName name="solver_rhs1" localSheetId="1">0.98</definedName>
    <definedName name="solver_rhs1" localSheetId="3">2</definedName>
    <definedName name="solver_rhs1" localSheetId="5">0.9</definedName>
    <definedName name="solver_rhs2" localSheetId="3">5</definedName>
    <definedName name="solver_rhs2" localSheetId="5">0</definedName>
    <definedName name="solver_scl" localSheetId="8">2</definedName>
    <definedName name="solver_scl" localSheetId="6">2</definedName>
    <definedName name="solver_scl" localSheetId="0">2</definedName>
    <definedName name="solver_scl" localSheetId="1">2</definedName>
    <definedName name="solver_scl" localSheetId="3">1</definedName>
    <definedName name="solver_scl" localSheetId="4">2</definedName>
    <definedName name="solver_scl" localSheetId="5">2</definedName>
    <definedName name="solver_scl" localSheetId="7">2</definedName>
    <definedName name="solver_sho" localSheetId="8">2</definedName>
    <definedName name="solver_sho" localSheetId="6">2</definedName>
    <definedName name="solver_sho" localSheetId="0">2</definedName>
    <definedName name="solver_sho" localSheetId="1">2</definedName>
    <definedName name="solver_sho" localSheetId="3">2</definedName>
    <definedName name="solver_sho" localSheetId="4">2</definedName>
    <definedName name="solver_sho" localSheetId="5">2</definedName>
    <definedName name="solver_sho" localSheetId="7">2</definedName>
    <definedName name="solver_tim" localSheetId="8">100</definedName>
    <definedName name="solver_tim" localSheetId="6">100</definedName>
    <definedName name="solver_tim" localSheetId="0">100</definedName>
    <definedName name="solver_tim" localSheetId="1">100</definedName>
    <definedName name="solver_tim" localSheetId="3">100</definedName>
    <definedName name="solver_tim" localSheetId="4">100</definedName>
    <definedName name="solver_tim" localSheetId="5">100</definedName>
    <definedName name="solver_tim" localSheetId="7">100</definedName>
    <definedName name="solver_tol" localSheetId="8">0.05</definedName>
    <definedName name="solver_tol" localSheetId="6">0.05</definedName>
    <definedName name="solver_tol" localSheetId="0">0.05</definedName>
    <definedName name="solver_tol" localSheetId="1">0.05</definedName>
    <definedName name="solver_tol" localSheetId="3">0.05</definedName>
    <definedName name="solver_tol" localSheetId="4">0.05</definedName>
    <definedName name="solver_tol" localSheetId="5">0.05</definedName>
    <definedName name="solver_tol" localSheetId="7">0.05</definedName>
    <definedName name="solver_typ" localSheetId="8">2</definedName>
    <definedName name="solver_typ" localSheetId="6">2</definedName>
    <definedName name="solver_typ" localSheetId="0">2</definedName>
    <definedName name="solver_typ" localSheetId="1">2</definedName>
    <definedName name="solver_typ" localSheetId="3">2</definedName>
    <definedName name="solver_typ" localSheetId="4">2</definedName>
    <definedName name="solver_typ" localSheetId="5">2</definedName>
    <definedName name="solver_typ" localSheetId="7">2</definedName>
    <definedName name="solver_val" localSheetId="8">0</definedName>
    <definedName name="solver_val" localSheetId="6">0</definedName>
    <definedName name="solver_val" localSheetId="0">0</definedName>
    <definedName name="solver_val" localSheetId="1">0</definedName>
    <definedName name="solver_val" localSheetId="3">0</definedName>
    <definedName name="solver_val" localSheetId="4">0</definedName>
    <definedName name="solver_val" localSheetId="5">0</definedName>
    <definedName name="solver_val" localSheetId="7">0</definedName>
  </definedNames>
  <calcPr calcId="181029"/>
</workbook>
</file>

<file path=xl/calcChain.xml><?xml version="1.0" encoding="utf-8"?>
<calcChain xmlns="http://schemas.openxmlformats.org/spreadsheetml/2006/main">
  <c r="F14" i="6" l="1"/>
  <c r="F14" i="5"/>
  <c r="F14" i="4"/>
  <c r="E434" i="5"/>
  <c r="F434" i="5" s="1"/>
  <c r="Q434" i="5"/>
  <c r="E435" i="5"/>
  <c r="F435" i="5"/>
  <c r="BN435" i="5" s="1"/>
  <c r="Q435" i="5"/>
  <c r="E436" i="5"/>
  <c r="F436" i="5"/>
  <c r="Z436" i="5" s="1"/>
  <c r="G436" i="5"/>
  <c r="Q436" i="5"/>
  <c r="AU436" i="5"/>
  <c r="BN436" i="5"/>
  <c r="E437" i="5"/>
  <c r="F437" i="5" s="1"/>
  <c r="Q437" i="5"/>
  <c r="E438" i="5"/>
  <c r="F438" i="5" s="1"/>
  <c r="Q438" i="5"/>
  <c r="E439" i="5"/>
  <c r="F439" i="5" s="1"/>
  <c r="Q439" i="5"/>
  <c r="E440" i="5"/>
  <c r="F440" i="5" s="1"/>
  <c r="Q440" i="5"/>
  <c r="E441" i="5"/>
  <c r="F441" i="5"/>
  <c r="Z441" i="5" s="1"/>
  <c r="Q441" i="5"/>
  <c r="BM441" i="5"/>
  <c r="BN441" i="5"/>
  <c r="E442" i="5"/>
  <c r="F442" i="5" s="1"/>
  <c r="Q442" i="5"/>
  <c r="E432" i="6"/>
  <c r="F432" i="6" s="1"/>
  <c r="Q432" i="6"/>
  <c r="E433" i="6"/>
  <c r="F433" i="6"/>
  <c r="BN433" i="6" s="1"/>
  <c r="Q433" i="6"/>
  <c r="E434" i="6"/>
  <c r="F434" i="6"/>
  <c r="Z434" i="6" s="1"/>
  <c r="Q434" i="6"/>
  <c r="BN434" i="6"/>
  <c r="E435" i="6"/>
  <c r="F435" i="6" s="1"/>
  <c r="Q435" i="6"/>
  <c r="E436" i="6"/>
  <c r="F436" i="6" s="1"/>
  <c r="Q436" i="6"/>
  <c r="E437" i="6"/>
  <c r="F437" i="6" s="1"/>
  <c r="Q437" i="6"/>
  <c r="E438" i="6"/>
  <c r="F438" i="6" s="1"/>
  <c r="Q438" i="6"/>
  <c r="E439" i="6"/>
  <c r="F439" i="6" s="1"/>
  <c r="Q439" i="6"/>
  <c r="E440" i="6"/>
  <c r="F440" i="6"/>
  <c r="Z440" i="6" s="1"/>
  <c r="Q440" i="6"/>
  <c r="BN440" i="6"/>
  <c r="E441" i="6"/>
  <c r="F441" i="6"/>
  <c r="BN441" i="6" s="1"/>
  <c r="Q441" i="6"/>
  <c r="E442" i="6"/>
  <c r="F442" i="6"/>
  <c r="Z442" i="6" s="1"/>
  <c r="G442" i="6"/>
  <c r="Q442" i="6"/>
  <c r="AU442" i="6"/>
  <c r="BN442" i="6"/>
  <c r="E438" i="4"/>
  <c r="F438" i="4" s="1"/>
  <c r="Q438" i="4"/>
  <c r="E439" i="4"/>
  <c r="F439" i="4"/>
  <c r="AU439" i="4" s="1"/>
  <c r="G439" i="4"/>
  <c r="K439" i="4" s="1"/>
  <c r="Q439" i="4"/>
  <c r="E440" i="4"/>
  <c r="F440" i="4"/>
  <c r="Z440" i="4" s="1"/>
  <c r="G440" i="4"/>
  <c r="AF440" i="4" s="1"/>
  <c r="K440" i="4"/>
  <c r="Q440" i="4"/>
  <c r="AC440" i="4"/>
  <c r="AU440" i="4"/>
  <c r="E441" i="4"/>
  <c r="F441" i="4" s="1"/>
  <c r="Q441" i="4"/>
  <c r="E442" i="4"/>
  <c r="F442" i="4"/>
  <c r="AU442" i="4" s="1"/>
  <c r="G442" i="4"/>
  <c r="K442" i="4"/>
  <c r="Q442" i="4"/>
  <c r="AC442" i="4"/>
  <c r="E438" i="1"/>
  <c r="F438" i="1" s="1"/>
  <c r="G438" i="1" s="1"/>
  <c r="K438" i="1" s="1"/>
  <c r="Q438" i="1"/>
  <c r="E439" i="1"/>
  <c r="F439" i="1" s="1"/>
  <c r="G439" i="1" s="1"/>
  <c r="K439" i="1" s="1"/>
  <c r="Q439" i="1"/>
  <c r="E440" i="1"/>
  <c r="F440" i="1" s="1"/>
  <c r="G440" i="1" s="1"/>
  <c r="K440" i="1" s="1"/>
  <c r="Q440" i="1"/>
  <c r="E441" i="1"/>
  <c r="F441" i="1" s="1"/>
  <c r="G441" i="1" s="1"/>
  <c r="K441" i="1" s="1"/>
  <c r="Q441" i="1"/>
  <c r="E442" i="1"/>
  <c r="F442" i="1" s="1"/>
  <c r="G442" i="1" s="1"/>
  <c r="K442" i="1" s="1"/>
  <c r="Q442" i="1"/>
  <c r="F14" i="1"/>
  <c r="E435" i="1"/>
  <c r="F435" i="1" s="1"/>
  <c r="G435" i="1" s="1"/>
  <c r="K435" i="1" s="1"/>
  <c r="Q435" i="1"/>
  <c r="E436" i="1"/>
  <c r="F436" i="1" s="1"/>
  <c r="G436" i="1" s="1"/>
  <c r="K436" i="1" s="1"/>
  <c r="Q436" i="1"/>
  <c r="E437" i="1"/>
  <c r="F437" i="1" s="1"/>
  <c r="G437" i="1" s="1"/>
  <c r="K437" i="1" s="1"/>
  <c r="Q437" i="1"/>
  <c r="E435" i="4"/>
  <c r="F435" i="4" s="1"/>
  <c r="Q435" i="4"/>
  <c r="E436" i="4"/>
  <c r="F436" i="4"/>
  <c r="AU436" i="4" s="1"/>
  <c r="G436" i="4"/>
  <c r="K436" i="4" s="1"/>
  <c r="Q436" i="4"/>
  <c r="E437" i="4"/>
  <c r="F437" i="4" s="1"/>
  <c r="Q437" i="4"/>
  <c r="E424" i="6"/>
  <c r="F424" i="6" s="1"/>
  <c r="Q424" i="6"/>
  <c r="E426" i="6"/>
  <c r="F426" i="6" s="1"/>
  <c r="Q426" i="6"/>
  <c r="E427" i="6"/>
  <c r="F427" i="6" s="1"/>
  <c r="Z427" i="6" s="1"/>
  <c r="Q427" i="6"/>
  <c r="E428" i="6"/>
  <c r="F428" i="6" s="1"/>
  <c r="Z428" i="6" s="1"/>
  <c r="Q428" i="6"/>
  <c r="E429" i="6"/>
  <c r="F429" i="6" s="1"/>
  <c r="Q429" i="6"/>
  <c r="E430" i="6"/>
  <c r="F430" i="6"/>
  <c r="Z430" i="6" s="1"/>
  <c r="Q430" i="6"/>
  <c r="E431" i="6"/>
  <c r="F431" i="6" s="1"/>
  <c r="Q431" i="6"/>
  <c r="E424" i="5"/>
  <c r="F424" i="5" s="1"/>
  <c r="G424" i="5" s="1"/>
  <c r="Q424" i="5"/>
  <c r="E426" i="5"/>
  <c r="F426" i="5" s="1"/>
  <c r="Z426" i="5" s="1"/>
  <c r="Q426" i="5"/>
  <c r="E427" i="5"/>
  <c r="F427" i="5" s="1"/>
  <c r="Q427" i="5"/>
  <c r="E428" i="5"/>
  <c r="F428" i="5" s="1"/>
  <c r="Q428" i="5"/>
  <c r="E429" i="5"/>
  <c r="F429" i="5" s="1"/>
  <c r="Q429" i="5"/>
  <c r="E430" i="5"/>
  <c r="F430" i="5" s="1"/>
  <c r="Z430" i="5" s="1"/>
  <c r="Q430" i="5"/>
  <c r="E431" i="5"/>
  <c r="F431" i="5" s="1"/>
  <c r="Q431" i="5"/>
  <c r="E432" i="5"/>
  <c r="F432" i="5" s="1"/>
  <c r="Q432" i="5"/>
  <c r="E433" i="5"/>
  <c r="F433" i="5" s="1"/>
  <c r="Q433" i="5"/>
  <c r="E424" i="4"/>
  <c r="F424" i="4" s="1"/>
  <c r="Q424" i="4"/>
  <c r="E426" i="4"/>
  <c r="F426" i="4" s="1"/>
  <c r="Q426" i="4"/>
  <c r="E427" i="4"/>
  <c r="F427" i="4" s="1"/>
  <c r="G427" i="4" s="1"/>
  <c r="Q427" i="4"/>
  <c r="E428" i="4"/>
  <c r="F428" i="4" s="1"/>
  <c r="Z428" i="4" s="1"/>
  <c r="Q428" i="4"/>
  <c r="E429" i="4"/>
  <c r="F429" i="4" s="1"/>
  <c r="Z429" i="4" s="1"/>
  <c r="Q429" i="4"/>
  <c r="E430" i="4"/>
  <c r="F430" i="4" s="1"/>
  <c r="Q430" i="4"/>
  <c r="E431" i="4"/>
  <c r="F431" i="4" s="1"/>
  <c r="Q431" i="4"/>
  <c r="E432" i="4"/>
  <c r="F432" i="4" s="1"/>
  <c r="Q432" i="4"/>
  <c r="E433" i="4"/>
  <c r="F433" i="4" s="1"/>
  <c r="Q433" i="4"/>
  <c r="E434" i="4"/>
  <c r="F434" i="4" s="1"/>
  <c r="Q434" i="4"/>
  <c r="E425" i="1"/>
  <c r="F425" i="1" s="1"/>
  <c r="G425" i="1" s="1"/>
  <c r="K425" i="1" s="1"/>
  <c r="Q425" i="1"/>
  <c r="E426" i="1"/>
  <c r="F426" i="1" s="1"/>
  <c r="G426" i="1" s="1"/>
  <c r="K426" i="1" s="1"/>
  <c r="Q426" i="1"/>
  <c r="E427" i="1"/>
  <c r="F427" i="1" s="1"/>
  <c r="G427" i="1" s="1"/>
  <c r="K427" i="1" s="1"/>
  <c r="Q427" i="1"/>
  <c r="E428" i="1"/>
  <c r="F428" i="1" s="1"/>
  <c r="G428" i="1" s="1"/>
  <c r="K428" i="1" s="1"/>
  <c r="Q428" i="1"/>
  <c r="E429" i="1"/>
  <c r="F429" i="1" s="1"/>
  <c r="G429" i="1" s="1"/>
  <c r="K429" i="1" s="1"/>
  <c r="Q429" i="1"/>
  <c r="E430" i="1"/>
  <c r="F430" i="1" s="1"/>
  <c r="G430" i="1" s="1"/>
  <c r="K430" i="1" s="1"/>
  <c r="Q430" i="1"/>
  <c r="E431" i="1"/>
  <c r="F431" i="1" s="1"/>
  <c r="G431" i="1" s="1"/>
  <c r="K431" i="1" s="1"/>
  <c r="Q431" i="1"/>
  <c r="E432" i="1"/>
  <c r="F432" i="1" s="1"/>
  <c r="G432" i="1" s="1"/>
  <c r="K432" i="1" s="1"/>
  <c r="Q432" i="1"/>
  <c r="E433" i="1"/>
  <c r="F433" i="1" s="1"/>
  <c r="G433" i="1" s="1"/>
  <c r="K433" i="1" s="1"/>
  <c r="Q433" i="1"/>
  <c r="E434" i="1"/>
  <c r="F434" i="1" s="1"/>
  <c r="G434" i="1" s="1"/>
  <c r="K434" i="1" s="1"/>
  <c r="Q434" i="1"/>
  <c r="E409" i="5"/>
  <c r="F409" i="5" s="1"/>
  <c r="Q409" i="5"/>
  <c r="E413" i="5"/>
  <c r="F413" i="5"/>
  <c r="G413" i="5" s="1"/>
  <c r="K413" i="5" s="1"/>
  <c r="Q413" i="5"/>
  <c r="E414" i="5"/>
  <c r="F414" i="5" s="1"/>
  <c r="Q414" i="5"/>
  <c r="E415" i="5"/>
  <c r="F415" i="5"/>
  <c r="Q415" i="5"/>
  <c r="E416" i="5"/>
  <c r="F416" i="5" s="1"/>
  <c r="G416" i="5" s="1"/>
  <c r="K416" i="5" s="1"/>
  <c r="Q416" i="5"/>
  <c r="E417" i="5"/>
  <c r="F417" i="5" s="1"/>
  <c r="Q417" i="5"/>
  <c r="E418" i="5"/>
  <c r="F418" i="5" s="1"/>
  <c r="G418" i="5" s="1"/>
  <c r="Q418" i="5"/>
  <c r="E419" i="5"/>
  <c r="F419" i="5" s="1"/>
  <c r="Q419" i="5"/>
  <c r="E405" i="5"/>
  <c r="F405" i="5" s="1"/>
  <c r="Q405" i="5"/>
  <c r="E420" i="5"/>
  <c r="F420" i="5" s="1"/>
  <c r="Q420" i="5"/>
  <c r="E421" i="5"/>
  <c r="F421" i="5" s="1"/>
  <c r="Q421" i="5"/>
  <c r="E422" i="5"/>
  <c r="F422" i="5" s="1"/>
  <c r="Z422" i="5" s="1"/>
  <c r="Q422" i="5"/>
  <c r="E423" i="5"/>
  <c r="F423" i="5" s="1"/>
  <c r="G423" i="5" s="1"/>
  <c r="K423" i="5" s="1"/>
  <c r="Q423" i="5"/>
  <c r="E425" i="5"/>
  <c r="F425" i="5" s="1"/>
  <c r="Q425" i="5"/>
  <c r="E409" i="4"/>
  <c r="F409" i="4" s="1"/>
  <c r="Q409" i="4"/>
  <c r="E413" i="4"/>
  <c r="F413" i="4" s="1"/>
  <c r="G413" i="4" s="1"/>
  <c r="K413" i="4" s="1"/>
  <c r="Q413" i="4"/>
  <c r="E414" i="4"/>
  <c r="F414" i="4" s="1"/>
  <c r="Q414" i="4"/>
  <c r="E415" i="4"/>
  <c r="F415" i="4" s="1"/>
  <c r="Q415" i="4"/>
  <c r="E416" i="4"/>
  <c r="F416" i="4" s="1"/>
  <c r="Q416" i="4"/>
  <c r="E417" i="4"/>
  <c r="F417" i="4" s="1"/>
  <c r="Q417" i="4"/>
  <c r="E418" i="4"/>
  <c r="F418" i="4" s="1"/>
  <c r="G418" i="4" s="1"/>
  <c r="Q418" i="4"/>
  <c r="E419" i="4"/>
  <c r="F419" i="4" s="1"/>
  <c r="Q419" i="4"/>
  <c r="E405" i="4"/>
  <c r="F405" i="4"/>
  <c r="Q405" i="4"/>
  <c r="E420" i="4"/>
  <c r="F420" i="4"/>
  <c r="G420" i="4"/>
  <c r="K420" i="4" s="1"/>
  <c r="Q420" i="4"/>
  <c r="E421" i="4"/>
  <c r="F421" i="4" s="1"/>
  <c r="Q421" i="4"/>
  <c r="E422" i="4"/>
  <c r="F422" i="4" s="1"/>
  <c r="Q422" i="4"/>
  <c r="E423" i="4"/>
  <c r="F423" i="4" s="1"/>
  <c r="Q423" i="4"/>
  <c r="E425" i="4"/>
  <c r="F425" i="4" s="1"/>
  <c r="Q425" i="4"/>
  <c r="E361" i="3"/>
  <c r="F361" i="3"/>
  <c r="G361" i="3"/>
  <c r="K361" i="3"/>
  <c r="Q361" i="3"/>
  <c r="U361" i="3"/>
  <c r="E362" i="3"/>
  <c r="F362" i="3"/>
  <c r="G362" i="3"/>
  <c r="K362" i="3"/>
  <c r="Q362" i="3"/>
  <c r="U362" i="3"/>
  <c r="E363" i="3"/>
  <c r="F363" i="3"/>
  <c r="G363" i="3"/>
  <c r="K363" i="3"/>
  <c r="Q363" i="3"/>
  <c r="U363" i="3"/>
  <c r="E364" i="3"/>
  <c r="F364" i="3"/>
  <c r="G364" i="3"/>
  <c r="K364" i="3"/>
  <c r="Q364" i="3"/>
  <c r="U364" i="3"/>
  <c r="E365" i="3"/>
  <c r="F365" i="3"/>
  <c r="G365" i="3"/>
  <c r="K365" i="3"/>
  <c r="Q365" i="3"/>
  <c r="U365" i="3"/>
  <c r="E366" i="3"/>
  <c r="F366" i="3"/>
  <c r="G366" i="3"/>
  <c r="K366" i="3"/>
  <c r="Q366" i="3"/>
  <c r="U366" i="3"/>
  <c r="E367" i="3"/>
  <c r="F367" i="3"/>
  <c r="G367" i="3"/>
  <c r="K367" i="3"/>
  <c r="Q367" i="3"/>
  <c r="U367" i="3"/>
  <c r="E368" i="3"/>
  <c r="F368" i="3"/>
  <c r="G368" i="3"/>
  <c r="K368" i="3"/>
  <c r="Q368" i="3"/>
  <c r="U368" i="3"/>
  <c r="E369" i="3"/>
  <c r="F369" i="3"/>
  <c r="G369" i="3"/>
  <c r="K369" i="3"/>
  <c r="Q369" i="3"/>
  <c r="U369" i="3"/>
  <c r="E370" i="3"/>
  <c r="F370" i="3"/>
  <c r="G370" i="3"/>
  <c r="K370" i="3"/>
  <c r="Q370" i="3"/>
  <c r="U370" i="3"/>
  <c r="E371" i="3"/>
  <c r="F371" i="3"/>
  <c r="G371" i="3"/>
  <c r="K371" i="3"/>
  <c r="Q371" i="3"/>
  <c r="U371" i="3"/>
  <c r="E372" i="3"/>
  <c r="F372" i="3"/>
  <c r="G372" i="3"/>
  <c r="K372" i="3"/>
  <c r="Q372" i="3"/>
  <c r="U372" i="3"/>
  <c r="E373" i="3"/>
  <c r="F373" i="3"/>
  <c r="G373" i="3"/>
  <c r="K373" i="3"/>
  <c r="Q373" i="3"/>
  <c r="U373" i="3"/>
  <c r="E374" i="3"/>
  <c r="F374" i="3"/>
  <c r="G374" i="3"/>
  <c r="K374" i="3"/>
  <c r="Q374" i="3"/>
  <c r="U374" i="3"/>
  <c r="E375" i="3"/>
  <c r="F375" i="3"/>
  <c r="G375" i="3"/>
  <c r="K375" i="3"/>
  <c r="Q375" i="3"/>
  <c r="U375" i="3"/>
  <c r="E376" i="3"/>
  <c r="F376" i="3"/>
  <c r="G376" i="3"/>
  <c r="K376" i="3"/>
  <c r="Q376" i="3"/>
  <c r="U376" i="3"/>
  <c r="E377" i="3"/>
  <c r="F377" i="3"/>
  <c r="G377" i="3"/>
  <c r="K377" i="3"/>
  <c r="Q377" i="3"/>
  <c r="U377" i="3"/>
  <c r="E378" i="3"/>
  <c r="F378" i="3"/>
  <c r="G378" i="3"/>
  <c r="K378" i="3"/>
  <c r="Q378" i="3"/>
  <c r="U378" i="3"/>
  <c r="E379" i="3"/>
  <c r="F379" i="3"/>
  <c r="G379" i="3"/>
  <c r="K379" i="3"/>
  <c r="Q379" i="3"/>
  <c r="U379" i="3"/>
  <c r="E380" i="3"/>
  <c r="F380" i="3"/>
  <c r="G380" i="3"/>
  <c r="K380" i="3"/>
  <c r="Q380" i="3"/>
  <c r="U380" i="3"/>
  <c r="E381" i="3"/>
  <c r="F381" i="3"/>
  <c r="G381" i="3"/>
  <c r="K381" i="3"/>
  <c r="Q381" i="3"/>
  <c r="U381" i="3"/>
  <c r="E382" i="3"/>
  <c r="F382" i="3"/>
  <c r="G382" i="3"/>
  <c r="K382" i="3"/>
  <c r="Q382" i="3"/>
  <c r="U382" i="3"/>
  <c r="E383" i="3"/>
  <c r="F383" i="3"/>
  <c r="G383" i="3"/>
  <c r="K383" i="3"/>
  <c r="Q383" i="3"/>
  <c r="U383" i="3"/>
  <c r="E384" i="3"/>
  <c r="F384" i="3"/>
  <c r="G384" i="3"/>
  <c r="K384" i="3"/>
  <c r="Q384" i="3"/>
  <c r="U384" i="3"/>
  <c r="E385" i="3"/>
  <c r="F385" i="3"/>
  <c r="G385" i="3"/>
  <c r="K385" i="3"/>
  <c r="Q385" i="3"/>
  <c r="U385" i="3"/>
  <c r="E386" i="3"/>
  <c r="F386" i="3"/>
  <c r="G386" i="3"/>
  <c r="K386" i="3"/>
  <c r="Q386" i="3"/>
  <c r="U386" i="3"/>
  <c r="E387" i="3"/>
  <c r="F387" i="3"/>
  <c r="G387" i="3"/>
  <c r="K387" i="3"/>
  <c r="Q387" i="3"/>
  <c r="U387" i="3"/>
  <c r="E388" i="3"/>
  <c r="F388" i="3"/>
  <c r="G388" i="3"/>
  <c r="K388" i="3"/>
  <c r="Q388" i="3"/>
  <c r="U388" i="3"/>
  <c r="E389" i="3"/>
  <c r="F389" i="3"/>
  <c r="G389" i="3"/>
  <c r="K389" i="3"/>
  <c r="Q389" i="3"/>
  <c r="U389" i="3"/>
  <c r="E390" i="3"/>
  <c r="F390" i="3"/>
  <c r="G390" i="3"/>
  <c r="K390" i="3"/>
  <c r="Q390" i="3"/>
  <c r="U390" i="3"/>
  <c r="E391" i="3"/>
  <c r="F391" i="3"/>
  <c r="G391" i="3"/>
  <c r="K391" i="3"/>
  <c r="Q391" i="3"/>
  <c r="U391" i="3"/>
  <c r="E392" i="3"/>
  <c r="F392" i="3"/>
  <c r="G392" i="3"/>
  <c r="K392" i="3"/>
  <c r="Q392" i="3"/>
  <c r="U392" i="3"/>
  <c r="E393" i="3"/>
  <c r="F393" i="3"/>
  <c r="G393" i="3"/>
  <c r="K393" i="3"/>
  <c r="Q393" i="3"/>
  <c r="U393" i="3"/>
  <c r="E394" i="3"/>
  <c r="F394" i="3"/>
  <c r="G394" i="3"/>
  <c r="K394" i="3"/>
  <c r="Q394" i="3"/>
  <c r="U394" i="3"/>
  <c r="E395" i="3"/>
  <c r="F395" i="3"/>
  <c r="G395" i="3"/>
  <c r="K395" i="3"/>
  <c r="Q395" i="3"/>
  <c r="U395" i="3"/>
  <c r="E396" i="3"/>
  <c r="F396" i="3"/>
  <c r="G396" i="3"/>
  <c r="K396" i="3"/>
  <c r="Q396" i="3"/>
  <c r="U396" i="3"/>
  <c r="E397" i="3"/>
  <c r="F397" i="3"/>
  <c r="G397" i="3"/>
  <c r="K397" i="3"/>
  <c r="Q397" i="3"/>
  <c r="U397" i="3"/>
  <c r="E398" i="3"/>
  <c r="F398" i="3"/>
  <c r="G398" i="3"/>
  <c r="K398" i="3"/>
  <c r="Q398" i="3"/>
  <c r="U398" i="3"/>
  <c r="E399" i="3"/>
  <c r="F399" i="3"/>
  <c r="G399" i="3"/>
  <c r="K399" i="3"/>
  <c r="Q399" i="3"/>
  <c r="U399" i="3"/>
  <c r="E400" i="3"/>
  <c r="F400" i="3"/>
  <c r="G400" i="3"/>
  <c r="K400" i="3"/>
  <c r="Q400" i="3"/>
  <c r="U400" i="3"/>
  <c r="E401" i="3"/>
  <c r="F401" i="3"/>
  <c r="G401" i="3"/>
  <c r="K401" i="3"/>
  <c r="Q401" i="3"/>
  <c r="U401" i="3"/>
  <c r="E402" i="3"/>
  <c r="F402" i="3"/>
  <c r="G402" i="3"/>
  <c r="K402" i="3"/>
  <c r="Q402" i="3"/>
  <c r="U402" i="3"/>
  <c r="E347" i="3"/>
  <c r="F347" i="3"/>
  <c r="G347" i="3"/>
  <c r="K347" i="3"/>
  <c r="Q347" i="3"/>
  <c r="U347" i="3"/>
  <c r="E348" i="3"/>
  <c r="F348" i="3"/>
  <c r="G348" i="3"/>
  <c r="K348" i="3"/>
  <c r="Q348" i="3"/>
  <c r="U348" i="3"/>
  <c r="E349" i="3"/>
  <c r="F349" i="3"/>
  <c r="G349" i="3"/>
  <c r="K349" i="3"/>
  <c r="Q349" i="3"/>
  <c r="U349" i="3"/>
  <c r="E350" i="3"/>
  <c r="F350" i="3"/>
  <c r="G350" i="3"/>
  <c r="K350" i="3"/>
  <c r="Q350" i="3"/>
  <c r="U350" i="3"/>
  <c r="E351" i="3"/>
  <c r="F351" i="3"/>
  <c r="G351" i="3"/>
  <c r="K351" i="3"/>
  <c r="Q351" i="3"/>
  <c r="U351" i="3"/>
  <c r="E352" i="3"/>
  <c r="F352" i="3"/>
  <c r="G352" i="3"/>
  <c r="K352" i="3"/>
  <c r="Q352" i="3"/>
  <c r="U352" i="3"/>
  <c r="E353" i="3"/>
  <c r="F353" i="3"/>
  <c r="G353" i="3"/>
  <c r="K353" i="3"/>
  <c r="Q353" i="3"/>
  <c r="U353" i="3"/>
  <c r="E354" i="3"/>
  <c r="F354" i="3"/>
  <c r="G354" i="3"/>
  <c r="K354" i="3"/>
  <c r="Q354" i="3"/>
  <c r="U354" i="3"/>
  <c r="E355" i="3"/>
  <c r="F355" i="3"/>
  <c r="G355" i="3"/>
  <c r="K355" i="3"/>
  <c r="Q355" i="3"/>
  <c r="U355" i="3"/>
  <c r="E356" i="3"/>
  <c r="F356" i="3"/>
  <c r="G356" i="3"/>
  <c r="K356" i="3"/>
  <c r="Q356" i="3"/>
  <c r="U356" i="3"/>
  <c r="E357" i="3"/>
  <c r="F357" i="3"/>
  <c r="G357" i="3"/>
  <c r="K357" i="3"/>
  <c r="Q357" i="3"/>
  <c r="U357" i="3"/>
  <c r="E358" i="3"/>
  <c r="F358" i="3"/>
  <c r="G358" i="3"/>
  <c r="K358" i="3"/>
  <c r="Q358" i="3"/>
  <c r="U358" i="3"/>
  <c r="E359" i="3"/>
  <c r="F359" i="3"/>
  <c r="G359" i="3"/>
  <c r="K359" i="3"/>
  <c r="Q359" i="3"/>
  <c r="U359" i="3"/>
  <c r="E360" i="3"/>
  <c r="F360" i="3"/>
  <c r="G360" i="3"/>
  <c r="K360" i="3"/>
  <c r="Q360" i="3"/>
  <c r="U360" i="3"/>
  <c r="E411" i="2"/>
  <c r="F411" i="2"/>
  <c r="Q411" i="2"/>
  <c r="E412" i="2"/>
  <c r="F412" i="2"/>
  <c r="Q412" i="2"/>
  <c r="E413" i="2"/>
  <c r="F413" i="2"/>
  <c r="Q413" i="2"/>
  <c r="E414" i="2"/>
  <c r="F414" i="2"/>
  <c r="Q414" i="2"/>
  <c r="E415" i="2"/>
  <c r="F415" i="2"/>
  <c r="AU415" i="2"/>
  <c r="Q415" i="2"/>
  <c r="E416" i="2"/>
  <c r="F416" i="2"/>
  <c r="Q416" i="2"/>
  <c r="E417" i="2"/>
  <c r="F417" i="2"/>
  <c r="G417" i="2"/>
  <c r="Q417" i="2"/>
  <c r="E418" i="2"/>
  <c r="F418" i="2"/>
  <c r="Z418" i="2"/>
  <c r="G418" i="2"/>
  <c r="Q418" i="2"/>
  <c r="AU418" i="2"/>
  <c r="E419" i="2"/>
  <c r="F419" i="2"/>
  <c r="Q419" i="2"/>
  <c r="E420" i="2"/>
  <c r="F420" i="2"/>
  <c r="Q420" i="2"/>
  <c r="E421" i="2"/>
  <c r="F421" i="2"/>
  <c r="Q421" i="2"/>
  <c r="E422" i="2"/>
  <c r="F422" i="2"/>
  <c r="Q422" i="2"/>
  <c r="E423" i="2"/>
  <c r="F423" i="2"/>
  <c r="Q423" i="2"/>
  <c r="E424" i="2"/>
  <c r="F424" i="2"/>
  <c r="Q424" i="2"/>
  <c r="AU424" i="2"/>
  <c r="E409" i="1"/>
  <c r="F409" i="1" s="1"/>
  <c r="G409" i="1" s="1"/>
  <c r="K409" i="1" s="1"/>
  <c r="Q409" i="1"/>
  <c r="E413" i="1"/>
  <c r="F413" i="1" s="1"/>
  <c r="G413" i="1" s="1"/>
  <c r="K413" i="1" s="1"/>
  <c r="Q413" i="1"/>
  <c r="E414" i="1"/>
  <c r="F414" i="1" s="1"/>
  <c r="G414" i="1" s="1"/>
  <c r="K414" i="1" s="1"/>
  <c r="Q414" i="1"/>
  <c r="E415" i="1"/>
  <c r="F415" i="1" s="1"/>
  <c r="G415" i="1" s="1"/>
  <c r="K415" i="1" s="1"/>
  <c r="Q415" i="1"/>
  <c r="E416" i="1"/>
  <c r="F416" i="1" s="1"/>
  <c r="G416" i="1" s="1"/>
  <c r="K416" i="1" s="1"/>
  <c r="Q416" i="1"/>
  <c r="E417" i="1"/>
  <c r="F417" i="1" s="1"/>
  <c r="G417" i="1" s="1"/>
  <c r="K417" i="1" s="1"/>
  <c r="Q417" i="1"/>
  <c r="E418" i="1"/>
  <c r="F418" i="1" s="1"/>
  <c r="G418" i="1" s="1"/>
  <c r="K418" i="1" s="1"/>
  <c r="Q418" i="1"/>
  <c r="E419" i="1"/>
  <c r="F419" i="1" s="1"/>
  <c r="G419" i="1" s="1"/>
  <c r="K419" i="1" s="1"/>
  <c r="Q419" i="1"/>
  <c r="E405" i="1"/>
  <c r="F405" i="1" s="1"/>
  <c r="G405" i="1" s="1"/>
  <c r="K405" i="1" s="1"/>
  <c r="Q405" i="1"/>
  <c r="E420" i="1"/>
  <c r="F420" i="1" s="1"/>
  <c r="G420" i="1" s="1"/>
  <c r="K420" i="1" s="1"/>
  <c r="Q420" i="1"/>
  <c r="E421" i="1"/>
  <c r="F421" i="1" s="1"/>
  <c r="G421" i="1" s="1"/>
  <c r="K421" i="1" s="1"/>
  <c r="Q421" i="1"/>
  <c r="E422" i="1"/>
  <c r="F422" i="1" s="1"/>
  <c r="G422" i="1" s="1"/>
  <c r="K422" i="1" s="1"/>
  <c r="Q422" i="1"/>
  <c r="E423" i="1"/>
  <c r="F423" i="1" s="1"/>
  <c r="G423" i="1" s="1"/>
  <c r="K423" i="1" s="1"/>
  <c r="Q423" i="1"/>
  <c r="E424" i="1"/>
  <c r="F424" i="1" s="1"/>
  <c r="G424" i="1" s="1"/>
  <c r="K424" i="1" s="1"/>
  <c r="Q424" i="1"/>
  <c r="E420" i="6"/>
  <c r="F420" i="6" s="1"/>
  <c r="Q420" i="6"/>
  <c r="E421" i="6"/>
  <c r="F421" i="6" s="1"/>
  <c r="Q421" i="6"/>
  <c r="E422" i="6"/>
  <c r="F422" i="6" s="1"/>
  <c r="Q422" i="6"/>
  <c r="E423" i="6"/>
  <c r="F423" i="6" s="1"/>
  <c r="Q423" i="6"/>
  <c r="E425" i="6"/>
  <c r="F425" i="6" s="1"/>
  <c r="Q425" i="6"/>
  <c r="C9" i="1"/>
  <c r="D9" i="1"/>
  <c r="C17" i="1"/>
  <c r="E21" i="1"/>
  <c r="F21" i="1" s="1"/>
  <c r="G21" i="1" s="1"/>
  <c r="I21" i="1" s="1"/>
  <c r="Q21" i="1"/>
  <c r="E22" i="1"/>
  <c r="Q22" i="1"/>
  <c r="E23" i="1"/>
  <c r="F23" i="1" s="1"/>
  <c r="G23" i="1" s="1"/>
  <c r="Q23" i="1"/>
  <c r="E24" i="1"/>
  <c r="F24" i="1" s="1"/>
  <c r="G24" i="1" s="1"/>
  <c r="Q24" i="1"/>
  <c r="E25" i="1"/>
  <c r="Q25" i="1"/>
  <c r="E26" i="1"/>
  <c r="F26" i="1" s="1"/>
  <c r="G26" i="1" s="1"/>
  <c r="Q26" i="1"/>
  <c r="E27" i="1"/>
  <c r="F27" i="1" s="1"/>
  <c r="G27" i="1" s="1"/>
  <c r="Q27" i="1"/>
  <c r="E28" i="1"/>
  <c r="F28" i="1" s="1"/>
  <c r="G28" i="1" s="1"/>
  <c r="Q28" i="1"/>
  <c r="E29" i="1"/>
  <c r="F29" i="1" s="1"/>
  <c r="G29" i="1" s="1"/>
  <c r="R29" i="1" s="1"/>
  <c r="T29" i="1" s="1"/>
  <c r="Q29" i="1"/>
  <c r="E30" i="1"/>
  <c r="F30" i="1" s="1"/>
  <c r="G30" i="1" s="1"/>
  <c r="R30" i="1" s="1"/>
  <c r="T30" i="1" s="1"/>
  <c r="Q30" i="1"/>
  <c r="E31" i="1"/>
  <c r="F31" i="1" s="1"/>
  <c r="G31" i="1" s="1"/>
  <c r="Q31" i="1"/>
  <c r="E32" i="1"/>
  <c r="F32" i="1" s="1"/>
  <c r="G32" i="1" s="1"/>
  <c r="Q32" i="1"/>
  <c r="E33" i="1"/>
  <c r="E23" i="10" s="1"/>
  <c r="Q33" i="1"/>
  <c r="E34" i="1"/>
  <c r="F34" i="1" s="1"/>
  <c r="G34" i="1" s="1"/>
  <c r="Q34" i="1"/>
  <c r="E35" i="1"/>
  <c r="F35" i="1" s="1"/>
  <c r="G35" i="1" s="1"/>
  <c r="Q35" i="1"/>
  <c r="E36" i="1"/>
  <c r="F36" i="1" s="1"/>
  <c r="G36" i="1" s="1"/>
  <c r="H36" i="1" s="1"/>
  <c r="Q36" i="1"/>
  <c r="E37" i="1"/>
  <c r="F37" i="1" s="1"/>
  <c r="G37" i="1" s="1"/>
  <c r="Q37" i="1"/>
  <c r="E38" i="1"/>
  <c r="F38" i="1" s="1"/>
  <c r="G38" i="1" s="1"/>
  <c r="R38" i="1" s="1"/>
  <c r="T38" i="1" s="1"/>
  <c r="Q38" i="1"/>
  <c r="E39" i="1"/>
  <c r="F39" i="1" s="1"/>
  <c r="G39" i="1" s="1"/>
  <c r="R39" i="1" s="1"/>
  <c r="T39" i="1" s="1"/>
  <c r="Q39" i="1"/>
  <c r="E40" i="1"/>
  <c r="F40" i="1" s="1"/>
  <c r="G40" i="1" s="1"/>
  <c r="Q40" i="1"/>
  <c r="E41" i="1"/>
  <c r="F41" i="1" s="1"/>
  <c r="G41" i="1" s="1"/>
  <c r="Q41" i="1"/>
  <c r="E42" i="1"/>
  <c r="F42" i="1" s="1"/>
  <c r="G42" i="1" s="1"/>
  <c r="Q42" i="1"/>
  <c r="E43" i="1"/>
  <c r="F43" i="1" s="1"/>
  <c r="G43" i="1" s="1"/>
  <c r="Q43" i="1"/>
  <c r="E44" i="1"/>
  <c r="F44" i="1" s="1"/>
  <c r="G44" i="1" s="1"/>
  <c r="H44" i="1" s="1"/>
  <c r="Q44" i="1"/>
  <c r="E45" i="1"/>
  <c r="F45" i="1" s="1"/>
  <c r="G45" i="1" s="1"/>
  <c r="Q45" i="1"/>
  <c r="E46" i="1"/>
  <c r="F46" i="1" s="1"/>
  <c r="G46" i="1" s="1"/>
  <c r="Q46" i="1"/>
  <c r="E47" i="1"/>
  <c r="F47" i="1" s="1"/>
  <c r="G47" i="1" s="1"/>
  <c r="Q47" i="1"/>
  <c r="E48" i="1"/>
  <c r="F48" i="1" s="1"/>
  <c r="G48" i="1" s="1"/>
  <c r="Q48" i="1"/>
  <c r="E49" i="1"/>
  <c r="F49" i="1" s="1"/>
  <c r="G49" i="1" s="1"/>
  <c r="Q49" i="1"/>
  <c r="E50" i="1"/>
  <c r="F50" i="1" s="1"/>
  <c r="G50" i="1" s="1"/>
  <c r="Q50" i="1"/>
  <c r="E51" i="1"/>
  <c r="Q51" i="1"/>
  <c r="E52" i="1"/>
  <c r="F52" i="1" s="1"/>
  <c r="G52" i="1" s="1"/>
  <c r="H52" i="1" s="1"/>
  <c r="Q52" i="1"/>
  <c r="E53" i="1"/>
  <c r="F53" i="1" s="1"/>
  <c r="G53" i="1" s="1"/>
  <c r="Q53" i="1"/>
  <c r="E54" i="1"/>
  <c r="Q54" i="1"/>
  <c r="E55" i="1"/>
  <c r="F55" i="1" s="1"/>
  <c r="G55" i="1" s="1"/>
  <c r="Q55" i="1"/>
  <c r="E56" i="1"/>
  <c r="F56" i="1" s="1"/>
  <c r="G56" i="1" s="1"/>
  <c r="Q56" i="1"/>
  <c r="E57" i="1"/>
  <c r="F57" i="1" s="1"/>
  <c r="G57" i="1" s="1"/>
  <c r="Q57" i="1"/>
  <c r="E58" i="1"/>
  <c r="F58" i="1" s="1"/>
  <c r="G58" i="1" s="1"/>
  <c r="Q58" i="1"/>
  <c r="E59" i="1"/>
  <c r="Q59" i="1"/>
  <c r="E60" i="1"/>
  <c r="F60" i="1" s="1"/>
  <c r="G60" i="1" s="1"/>
  <c r="Q60" i="1"/>
  <c r="E61" i="1"/>
  <c r="F61" i="1" s="1"/>
  <c r="G61" i="1" s="1"/>
  <c r="Q61" i="1"/>
  <c r="E62" i="1"/>
  <c r="F62" i="1" s="1"/>
  <c r="G62" i="1" s="1"/>
  <c r="Q62" i="1"/>
  <c r="E63" i="1"/>
  <c r="F63" i="1" s="1"/>
  <c r="G63" i="1" s="1"/>
  <c r="Q63" i="1"/>
  <c r="E64" i="1"/>
  <c r="F64" i="1" s="1"/>
  <c r="G64" i="1" s="1"/>
  <c r="Q64" i="1"/>
  <c r="E65" i="1"/>
  <c r="F65" i="1" s="1"/>
  <c r="G65" i="1" s="1"/>
  <c r="Q65" i="1"/>
  <c r="E66" i="1"/>
  <c r="F66" i="1" s="1"/>
  <c r="G66" i="1" s="1"/>
  <c r="Q66" i="1"/>
  <c r="E67" i="1"/>
  <c r="F67" i="1" s="1"/>
  <c r="G67" i="1" s="1"/>
  <c r="Q67" i="1"/>
  <c r="E68" i="1"/>
  <c r="F68" i="1" s="1"/>
  <c r="G68" i="1" s="1"/>
  <c r="K68" i="1" s="1"/>
  <c r="Q68" i="1"/>
  <c r="E69" i="1"/>
  <c r="F69" i="1" s="1"/>
  <c r="G69" i="1" s="1"/>
  <c r="Q69" i="1"/>
  <c r="E70" i="1"/>
  <c r="F70" i="1" s="1"/>
  <c r="G70" i="1" s="1"/>
  <c r="Q70" i="1"/>
  <c r="E71" i="1"/>
  <c r="F71" i="1" s="1"/>
  <c r="G71" i="1" s="1"/>
  <c r="Q71" i="1"/>
  <c r="E72" i="1"/>
  <c r="F72" i="1" s="1"/>
  <c r="G72" i="1" s="1"/>
  <c r="Q72" i="1"/>
  <c r="E73" i="1"/>
  <c r="F73" i="1" s="1"/>
  <c r="G73" i="1" s="1"/>
  <c r="Q73" i="1"/>
  <c r="E74" i="1"/>
  <c r="F74" i="1" s="1"/>
  <c r="G74" i="1" s="1"/>
  <c r="Q74" i="1"/>
  <c r="E75" i="1"/>
  <c r="F75" i="1" s="1"/>
  <c r="G75" i="1" s="1"/>
  <c r="R75" i="1" s="1"/>
  <c r="T75" i="1" s="1"/>
  <c r="Q75" i="1"/>
  <c r="E76" i="1"/>
  <c r="Q76" i="1"/>
  <c r="E77" i="1"/>
  <c r="F77" i="1" s="1"/>
  <c r="G77" i="1" s="1"/>
  <c r="I77" i="1" s="1"/>
  <c r="Q77" i="1"/>
  <c r="E78" i="1"/>
  <c r="F78" i="1" s="1"/>
  <c r="G78" i="1" s="1"/>
  <c r="Q78" i="1"/>
  <c r="E79" i="1"/>
  <c r="F79" i="1" s="1"/>
  <c r="G79" i="1" s="1"/>
  <c r="R79" i="1" s="1"/>
  <c r="T79" i="1" s="1"/>
  <c r="Q79" i="1"/>
  <c r="E80" i="1"/>
  <c r="F80" i="1" s="1"/>
  <c r="G80" i="1" s="1"/>
  <c r="Q80" i="1"/>
  <c r="E81" i="1"/>
  <c r="F81" i="1" s="1"/>
  <c r="G81" i="1" s="1"/>
  <c r="Q81" i="1"/>
  <c r="E82" i="1"/>
  <c r="F82" i="1" s="1"/>
  <c r="G82" i="1" s="1"/>
  <c r="Q82" i="1"/>
  <c r="E83" i="1"/>
  <c r="F83" i="1" s="1"/>
  <c r="G83" i="1" s="1"/>
  <c r="Q83" i="1"/>
  <c r="E84" i="1"/>
  <c r="F84" i="1" s="1"/>
  <c r="G84" i="1" s="1"/>
  <c r="I84" i="1" s="1"/>
  <c r="Q84" i="1"/>
  <c r="E85" i="1"/>
  <c r="F85" i="1" s="1"/>
  <c r="G85" i="1" s="1"/>
  <c r="I85" i="1" s="1"/>
  <c r="Q85" i="1"/>
  <c r="E86" i="1"/>
  <c r="F86" i="1" s="1"/>
  <c r="G86" i="1" s="1"/>
  <c r="Q86" i="1"/>
  <c r="E87" i="1"/>
  <c r="F87" i="1" s="1"/>
  <c r="G87" i="1" s="1"/>
  <c r="Q87" i="1"/>
  <c r="E88" i="1"/>
  <c r="F88" i="1" s="1"/>
  <c r="G88" i="1" s="1"/>
  <c r="Q88" i="1"/>
  <c r="E89" i="1"/>
  <c r="F89" i="1" s="1"/>
  <c r="G89" i="1" s="1"/>
  <c r="Q89" i="1"/>
  <c r="E90" i="1"/>
  <c r="F90" i="1" s="1"/>
  <c r="G90" i="1" s="1"/>
  <c r="Q90" i="1"/>
  <c r="E91" i="1"/>
  <c r="F91" i="1" s="1"/>
  <c r="G91" i="1" s="1"/>
  <c r="L91" i="1" s="1"/>
  <c r="Q91" i="1"/>
  <c r="E92" i="1"/>
  <c r="F92" i="1" s="1"/>
  <c r="G92" i="1" s="1"/>
  <c r="L92" i="1" s="1"/>
  <c r="Q92" i="1"/>
  <c r="E93" i="1"/>
  <c r="F93" i="1" s="1"/>
  <c r="G93" i="1" s="1"/>
  <c r="Q93" i="1"/>
  <c r="E94" i="1"/>
  <c r="Q94" i="1"/>
  <c r="E95" i="1"/>
  <c r="F95" i="1" s="1"/>
  <c r="G95" i="1" s="1"/>
  <c r="Q95" i="1"/>
  <c r="E96" i="1"/>
  <c r="F96" i="1" s="1"/>
  <c r="G96" i="1" s="1"/>
  <c r="Q96" i="1"/>
  <c r="E97" i="1"/>
  <c r="Q97" i="1"/>
  <c r="E98" i="1"/>
  <c r="F98" i="1" s="1"/>
  <c r="G98" i="1" s="1"/>
  <c r="Q98" i="1"/>
  <c r="E99" i="1"/>
  <c r="F99" i="1" s="1"/>
  <c r="G99" i="1" s="1"/>
  <c r="Q99" i="1"/>
  <c r="E100" i="1"/>
  <c r="F100" i="1" s="1"/>
  <c r="G100" i="1" s="1"/>
  <c r="I100" i="1" s="1"/>
  <c r="Q100" i="1"/>
  <c r="E101" i="1"/>
  <c r="F101" i="1" s="1"/>
  <c r="G101" i="1" s="1"/>
  <c r="Q101" i="1"/>
  <c r="E102" i="1"/>
  <c r="F102" i="1" s="1"/>
  <c r="G102" i="1" s="1"/>
  <c r="Q102" i="1"/>
  <c r="E103" i="1"/>
  <c r="F103" i="1" s="1"/>
  <c r="G103" i="1" s="1"/>
  <c r="Q103" i="1"/>
  <c r="E104" i="1"/>
  <c r="F104" i="1" s="1"/>
  <c r="G104" i="1" s="1"/>
  <c r="Q104" i="1"/>
  <c r="E105" i="1"/>
  <c r="F105" i="1" s="1"/>
  <c r="G105" i="1" s="1"/>
  <c r="Q105" i="1"/>
  <c r="E106" i="1"/>
  <c r="F106" i="1" s="1"/>
  <c r="G106" i="1" s="1"/>
  <c r="R106" i="1" s="1"/>
  <c r="T106" i="1" s="1"/>
  <c r="Q106" i="1"/>
  <c r="E107" i="1"/>
  <c r="F107" i="1" s="1"/>
  <c r="G107" i="1" s="1"/>
  <c r="Q107" i="1"/>
  <c r="E108" i="1"/>
  <c r="F108" i="1" s="1"/>
  <c r="G108" i="1" s="1"/>
  <c r="I108" i="1" s="1"/>
  <c r="Q108" i="1"/>
  <c r="E109" i="1"/>
  <c r="F109" i="1" s="1"/>
  <c r="G109" i="1" s="1"/>
  <c r="Q109" i="1"/>
  <c r="E110" i="1"/>
  <c r="F110" i="1" s="1"/>
  <c r="G110" i="1" s="1"/>
  <c r="Q110" i="1"/>
  <c r="E111" i="1"/>
  <c r="F111" i="1" s="1"/>
  <c r="G111" i="1" s="1"/>
  <c r="I111" i="1" s="1"/>
  <c r="Q111" i="1"/>
  <c r="E112" i="1"/>
  <c r="F112" i="1" s="1"/>
  <c r="G112" i="1" s="1"/>
  <c r="R112" i="1" s="1"/>
  <c r="T112" i="1" s="1"/>
  <c r="Q112" i="1"/>
  <c r="E113" i="1"/>
  <c r="F113" i="1" s="1"/>
  <c r="G113" i="1" s="1"/>
  <c r="Q113" i="1"/>
  <c r="E114" i="1"/>
  <c r="F114" i="1" s="1"/>
  <c r="G114" i="1" s="1"/>
  <c r="I114" i="1" s="1"/>
  <c r="Q114" i="1"/>
  <c r="E115" i="1"/>
  <c r="F115" i="1" s="1"/>
  <c r="G115" i="1" s="1"/>
  <c r="Q115" i="1"/>
  <c r="E116" i="1"/>
  <c r="F116" i="1" s="1"/>
  <c r="G116" i="1" s="1"/>
  <c r="Q116" i="1"/>
  <c r="E117" i="1"/>
  <c r="F117" i="1" s="1"/>
  <c r="G117" i="1" s="1"/>
  <c r="Q117" i="1"/>
  <c r="E118" i="1"/>
  <c r="F118" i="1" s="1"/>
  <c r="G118" i="1" s="1"/>
  <c r="Q118" i="1"/>
  <c r="E119" i="1"/>
  <c r="F119" i="1" s="1"/>
  <c r="G119" i="1" s="1"/>
  <c r="I119" i="1" s="1"/>
  <c r="Q119" i="1"/>
  <c r="E120" i="1"/>
  <c r="F120" i="1" s="1"/>
  <c r="G120" i="1" s="1"/>
  <c r="R120" i="1" s="1"/>
  <c r="T120" i="1" s="1"/>
  <c r="Q120" i="1"/>
  <c r="E121" i="1"/>
  <c r="Q121" i="1"/>
  <c r="E122" i="1"/>
  <c r="F122" i="1" s="1"/>
  <c r="G122" i="1" s="1"/>
  <c r="R122" i="1" s="1"/>
  <c r="T122" i="1" s="1"/>
  <c r="Q122" i="1"/>
  <c r="E123" i="1"/>
  <c r="F123" i="1" s="1"/>
  <c r="G123" i="1" s="1"/>
  <c r="I123" i="1" s="1"/>
  <c r="Q123" i="1"/>
  <c r="E124" i="1"/>
  <c r="F124" i="1" s="1"/>
  <c r="G124" i="1" s="1"/>
  <c r="R124" i="1" s="1"/>
  <c r="T124" i="1" s="1"/>
  <c r="Q124" i="1"/>
  <c r="E125" i="1"/>
  <c r="F125" i="1" s="1"/>
  <c r="G125" i="1" s="1"/>
  <c r="Q125" i="1"/>
  <c r="E126" i="1"/>
  <c r="F126" i="1" s="1"/>
  <c r="G126" i="1" s="1"/>
  <c r="I126" i="1" s="1"/>
  <c r="Q126" i="1"/>
  <c r="E127" i="1"/>
  <c r="Q127" i="1"/>
  <c r="E128" i="1"/>
  <c r="F128" i="1" s="1"/>
  <c r="G128" i="1" s="1"/>
  <c r="R128" i="1" s="1"/>
  <c r="T128" i="1" s="1"/>
  <c r="Q128" i="1"/>
  <c r="E129" i="1"/>
  <c r="F129" i="1" s="1"/>
  <c r="G129" i="1" s="1"/>
  <c r="R129" i="1" s="1"/>
  <c r="T129" i="1" s="1"/>
  <c r="Q129" i="1"/>
  <c r="E130" i="1"/>
  <c r="F130" i="1" s="1"/>
  <c r="G130" i="1" s="1"/>
  <c r="I130" i="1" s="1"/>
  <c r="Q130" i="1"/>
  <c r="E131" i="1"/>
  <c r="F131" i="1" s="1"/>
  <c r="G131" i="1" s="1"/>
  <c r="Q131" i="1"/>
  <c r="E132" i="1"/>
  <c r="F132" i="1" s="1"/>
  <c r="G132" i="1" s="1"/>
  <c r="Q132" i="1"/>
  <c r="E133" i="1"/>
  <c r="F133" i="1" s="1"/>
  <c r="G133" i="1" s="1"/>
  <c r="Q133" i="1"/>
  <c r="E134" i="1"/>
  <c r="F134" i="1" s="1"/>
  <c r="G134" i="1" s="1"/>
  <c r="Q134" i="1"/>
  <c r="E135" i="1"/>
  <c r="F135" i="1" s="1"/>
  <c r="G135" i="1" s="1"/>
  <c r="Q135" i="1"/>
  <c r="E136" i="1"/>
  <c r="F136" i="1" s="1"/>
  <c r="G136" i="1" s="1"/>
  <c r="Q136" i="1"/>
  <c r="E137" i="1"/>
  <c r="E70" i="9" s="1"/>
  <c r="Q137" i="1"/>
  <c r="E138" i="1"/>
  <c r="F138" i="1" s="1"/>
  <c r="G138" i="1" s="1"/>
  <c r="R138" i="1" s="1"/>
  <c r="T138" i="1" s="1"/>
  <c r="Q138" i="1"/>
  <c r="E139" i="1"/>
  <c r="F139" i="1" s="1"/>
  <c r="G139" i="1" s="1"/>
  <c r="Q139" i="1"/>
  <c r="E140" i="1"/>
  <c r="Q140" i="1"/>
  <c r="E141" i="1"/>
  <c r="F141" i="1" s="1"/>
  <c r="G141" i="1" s="1"/>
  <c r="Q141" i="1"/>
  <c r="E142" i="1"/>
  <c r="F142" i="1" s="1"/>
  <c r="G142" i="1" s="1"/>
  <c r="Q142" i="1"/>
  <c r="E143" i="1"/>
  <c r="F143" i="1" s="1"/>
  <c r="G143" i="1" s="1"/>
  <c r="R143" i="1" s="1"/>
  <c r="T143" i="1" s="1"/>
  <c r="Q143" i="1"/>
  <c r="E144" i="1"/>
  <c r="F144" i="1" s="1"/>
  <c r="G144" i="1" s="1"/>
  <c r="R144" i="1" s="1"/>
  <c r="T144" i="1" s="1"/>
  <c r="Q144" i="1"/>
  <c r="E145" i="1"/>
  <c r="F145" i="1" s="1"/>
  <c r="G145" i="1" s="1"/>
  <c r="R145" i="1" s="1"/>
  <c r="T145" i="1" s="1"/>
  <c r="Q145" i="1"/>
  <c r="E146" i="1"/>
  <c r="F146" i="1" s="1"/>
  <c r="G146" i="1" s="1"/>
  <c r="I146" i="1" s="1"/>
  <c r="Q146" i="1"/>
  <c r="E147" i="1"/>
  <c r="F147" i="1" s="1"/>
  <c r="G147" i="1" s="1"/>
  <c r="I147" i="1" s="1"/>
  <c r="Q147" i="1"/>
  <c r="E148" i="1"/>
  <c r="F148" i="1" s="1"/>
  <c r="G148" i="1" s="1"/>
  <c r="Q148" i="1"/>
  <c r="E149" i="1"/>
  <c r="F149" i="1" s="1"/>
  <c r="G149" i="1" s="1"/>
  <c r="R149" i="1" s="1"/>
  <c r="T149" i="1" s="1"/>
  <c r="Q149" i="1"/>
  <c r="E150" i="1"/>
  <c r="F150" i="1" s="1"/>
  <c r="G150" i="1" s="1"/>
  <c r="Q150" i="1"/>
  <c r="E151" i="1"/>
  <c r="Q151" i="1"/>
  <c r="E152" i="1"/>
  <c r="F152" i="1" s="1"/>
  <c r="G152" i="1" s="1"/>
  <c r="L152" i="1" s="1"/>
  <c r="Q152" i="1"/>
  <c r="E153" i="1"/>
  <c r="F153" i="1" s="1"/>
  <c r="G153" i="1" s="1"/>
  <c r="Q153" i="1"/>
  <c r="E154" i="1"/>
  <c r="F154" i="1" s="1"/>
  <c r="G154" i="1" s="1"/>
  <c r="I154" i="1" s="1"/>
  <c r="Q154" i="1"/>
  <c r="E155" i="1"/>
  <c r="F155" i="1" s="1"/>
  <c r="G155" i="1" s="1"/>
  <c r="Q155" i="1"/>
  <c r="E156" i="1"/>
  <c r="F156" i="1" s="1"/>
  <c r="G156" i="1" s="1"/>
  <c r="Q156" i="1"/>
  <c r="E157" i="1"/>
  <c r="F157" i="1" s="1"/>
  <c r="G157" i="1" s="1"/>
  <c r="I157" i="1" s="1"/>
  <c r="Q157" i="1"/>
  <c r="E158" i="1"/>
  <c r="F158" i="1" s="1"/>
  <c r="G158" i="1" s="1"/>
  <c r="R158" i="1" s="1"/>
  <c r="T158" i="1" s="1"/>
  <c r="Q158" i="1"/>
  <c r="E159" i="1"/>
  <c r="F159" i="1" s="1"/>
  <c r="G159" i="1" s="1"/>
  <c r="Q159" i="1"/>
  <c r="E160" i="1"/>
  <c r="F160" i="1" s="1"/>
  <c r="G160" i="1" s="1"/>
  <c r="Q160" i="1"/>
  <c r="E161" i="1"/>
  <c r="F161" i="1" s="1"/>
  <c r="G161" i="1" s="1"/>
  <c r="Q161" i="1"/>
  <c r="E162" i="1"/>
  <c r="F162" i="1" s="1"/>
  <c r="G162" i="1" s="1"/>
  <c r="I162" i="1" s="1"/>
  <c r="Q162" i="1"/>
  <c r="E163" i="1"/>
  <c r="F163" i="1" s="1"/>
  <c r="G163" i="1" s="1"/>
  <c r="I163" i="1" s="1"/>
  <c r="Q163" i="1"/>
  <c r="E164" i="1"/>
  <c r="F164" i="1" s="1"/>
  <c r="G164" i="1" s="1"/>
  <c r="Q164" i="1"/>
  <c r="E165" i="1"/>
  <c r="F165" i="1" s="1"/>
  <c r="G165" i="1" s="1"/>
  <c r="Q165" i="1"/>
  <c r="E166" i="1"/>
  <c r="F166" i="1" s="1"/>
  <c r="G166" i="1" s="1"/>
  <c r="I166" i="1" s="1"/>
  <c r="Q166" i="1"/>
  <c r="E167" i="1"/>
  <c r="F167" i="1" s="1"/>
  <c r="G167" i="1" s="1"/>
  <c r="Q167" i="1"/>
  <c r="E168" i="1"/>
  <c r="F168" i="1" s="1"/>
  <c r="G168" i="1" s="1"/>
  <c r="I168" i="1" s="1"/>
  <c r="Q168" i="1"/>
  <c r="E169" i="1"/>
  <c r="Q169" i="1"/>
  <c r="E170" i="1"/>
  <c r="F170" i="1" s="1"/>
  <c r="G170" i="1" s="1"/>
  <c r="Q170" i="1"/>
  <c r="E171" i="1"/>
  <c r="F171" i="1" s="1"/>
  <c r="G171" i="1" s="1"/>
  <c r="I171" i="1" s="1"/>
  <c r="Q171" i="1"/>
  <c r="E172" i="1"/>
  <c r="F172" i="1" s="1"/>
  <c r="G172" i="1" s="1"/>
  <c r="K172" i="1" s="1"/>
  <c r="Q172" i="1"/>
  <c r="E173" i="1"/>
  <c r="F173" i="1" s="1"/>
  <c r="G173" i="1" s="1"/>
  <c r="Q173" i="1"/>
  <c r="E174" i="1"/>
  <c r="F174" i="1" s="1"/>
  <c r="G174" i="1" s="1"/>
  <c r="Q174" i="1"/>
  <c r="E175" i="1"/>
  <c r="F175" i="1" s="1"/>
  <c r="G175" i="1" s="1"/>
  <c r="Q175" i="1"/>
  <c r="E176" i="1"/>
  <c r="F176" i="1" s="1"/>
  <c r="G176" i="1" s="1"/>
  <c r="R176" i="1" s="1"/>
  <c r="T176" i="1" s="1"/>
  <c r="Q176" i="1"/>
  <c r="E177" i="1"/>
  <c r="F177" i="1" s="1"/>
  <c r="G177" i="1" s="1"/>
  <c r="I177" i="1" s="1"/>
  <c r="Q177" i="1"/>
  <c r="E178" i="1"/>
  <c r="F178" i="1" s="1"/>
  <c r="G178" i="1" s="1"/>
  <c r="I178" i="1" s="1"/>
  <c r="Q178" i="1"/>
  <c r="E179" i="1"/>
  <c r="F179" i="1" s="1"/>
  <c r="G179" i="1" s="1"/>
  <c r="I179" i="1" s="1"/>
  <c r="Q179" i="1"/>
  <c r="E180" i="1"/>
  <c r="Q180" i="1"/>
  <c r="E181" i="1"/>
  <c r="F181" i="1" s="1"/>
  <c r="G181" i="1" s="1"/>
  <c r="Q181" i="1"/>
  <c r="E182" i="1"/>
  <c r="F182" i="1" s="1"/>
  <c r="G182" i="1" s="1"/>
  <c r="Q182" i="1"/>
  <c r="E183" i="1"/>
  <c r="F183" i="1" s="1"/>
  <c r="G183" i="1" s="1"/>
  <c r="R183" i="1" s="1"/>
  <c r="T183" i="1" s="1"/>
  <c r="Q183" i="1"/>
  <c r="E184" i="1"/>
  <c r="F184" i="1" s="1"/>
  <c r="G184" i="1" s="1"/>
  <c r="R184" i="1" s="1"/>
  <c r="T184" i="1" s="1"/>
  <c r="Q184" i="1"/>
  <c r="E185" i="1"/>
  <c r="F185" i="1" s="1"/>
  <c r="G185" i="1" s="1"/>
  <c r="K185" i="1" s="1"/>
  <c r="Q185" i="1"/>
  <c r="E186" i="1"/>
  <c r="F186" i="1" s="1"/>
  <c r="G186" i="1" s="1"/>
  <c r="Q186" i="1"/>
  <c r="E187" i="1"/>
  <c r="Q187" i="1"/>
  <c r="E188" i="1"/>
  <c r="F188" i="1" s="1"/>
  <c r="G188" i="1" s="1"/>
  <c r="Q188" i="1"/>
  <c r="E189" i="1"/>
  <c r="F189" i="1" s="1"/>
  <c r="G189" i="1" s="1"/>
  <c r="Q189" i="1"/>
  <c r="E190" i="1"/>
  <c r="F190" i="1" s="1"/>
  <c r="G190" i="1" s="1"/>
  <c r="Q190" i="1"/>
  <c r="E191" i="1"/>
  <c r="F191" i="1" s="1"/>
  <c r="G191" i="1" s="1"/>
  <c r="R191" i="1" s="1"/>
  <c r="T191" i="1" s="1"/>
  <c r="Q191" i="1"/>
  <c r="E192" i="1"/>
  <c r="F192" i="1" s="1"/>
  <c r="G192" i="1" s="1"/>
  <c r="R192" i="1" s="1"/>
  <c r="T192" i="1" s="1"/>
  <c r="Q192" i="1"/>
  <c r="E193" i="1"/>
  <c r="F193" i="1" s="1"/>
  <c r="G193" i="1" s="1"/>
  <c r="I193" i="1" s="1"/>
  <c r="Q193" i="1"/>
  <c r="E194" i="1"/>
  <c r="F194" i="1" s="1"/>
  <c r="G194" i="1" s="1"/>
  <c r="I194" i="1" s="1"/>
  <c r="Q194" i="1"/>
  <c r="E195" i="1"/>
  <c r="F195" i="1" s="1"/>
  <c r="G195" i="1" s="1"/>
  <c r="I195" i="1" s="1"/>
  <c r="Q195" i="1"/>
  <c r="E196" i="1"/>
  <c r="F196" i="1" s="1"/>
  <c r="G196" i="1" s="1"/>
  <c r="Q196" i="1"/>
  <c r="E197" i="1"/>
  <c r="F197" i="1" s="1"/>
  <c r="G197" i="1" s="1"/>
  <c r="Q197" i="1"/>
  <c r="E198" i="1"/>
  <c r="F198" i="1" s="1"/>
  <c r="G198" i="1" s="1"/>
  <c r="Q198" i="1"/>
  <c r="E199" i="1"/>
  <c r="Q199" i="1"/>
  <c r="E200" i="1"/>
  <c r="F200" i="1" s="1"/>
  <c r="G200" i="1" s="1"/>
  <c r="R200" i="1" s="1"/>
  <c r="T200" i="1" s="1"/>
  <c r="Q200" i="1"/>
  <c r="E201" i="1"/>
  <c r="Q201" i="1"/>
  <c r="E202" i="1"/>
  <c r="F202" i="1" s="1"/>
  <c r="G202" i="1" s="1"/>
  <c r="Q202" i="1"/>
  <c r="E203" i="1"/>
  <c r="Q203" i="1"/>
  <c r="E204" i="1"/>
  <c r="F204" i="1" s="1"/>
  <c r="G204" i="1" s="1"/>
  <c r="Q204" i="1"/>
  <c r="E205" i="1"/>
  <c r="F205" i="1" s="1"/>
  <c r="G205" i="1" s="1"/>
  <c r="R205" i="1" s="1"/>
  <c r="T205" i="1" s="1"/>
  <c r="Q205" i="1"/>
  <c r="E206" i="1"/>
  <c r="Q206" i="1"/>
  <c r="E207" i="1"/>
  <c r="F207" i="1" s="1"/>
  <c r="G207" i="1" s="1"/>
  <c r="R207" i="1" s="1"/>
  <c r="T207" i="1" s="1"/>
  <c r="Q207" i="1"/>
  <c r="E208" i="1"/>
  <c r="F208" i="1" s="1"/>
  <c r="G208" i="1" s="1"/>
  <c r="Q208" i="1"/>
  <c r="E209" i="1"/>
  <c r="Q209" i="1"/>
  <c r="E210" i="1"/>
  <c r="F210" i="1" s="1"/>
  <c r="G210" i="1" s="1"/>
  <c r="I210" i="1" s="1"/>
  <c r="Q210" i="1"/>
  <c r="E211" i="1"/>
  <c r="F211" i="1" s="1"/>
  <c r="G211" i="1" s="1"/>
  <c r="I211" i="1" s="1"/>
  <c r="Q211" i="1"/>
  <c r="E212" i="1"/>
  <c r="F212" i="1" s="1"/>
  <c r="G212" i="1" s="1"/>
  <c r="Q212" i="1"/>
  <c r="E213" i="1"/>
  <c r="F213" i="1" s="1"/>
  <c r="G213" i="1" s="1"/>
  <c r="Q213" i="1"/>
  <c r="E214" i="1"/>
  <c r="Q214" i="1"/>
  <c r="E215" i="1"/>
  <c r="F215" i="1" s="1"/>
  <c r="G215" i="1" s="1"/>
  <c r="R215" i="1" s="1"/>
  <c r="T215" i="1" s="1"/>
  <c r="Q215" i="1"/>
  <c r="E216" i="1"/>
  <c r="Q216" i="1"/>
  <c r="E217" i="1"/>
  <c r="F217" i="1" s="1"/>
  <c r="G217" i="1" s="1"/>
  <c r="K217" i="1" s="1"/>
  <c r="Q217" i="1"/>
  <c r="E218" i="1"/>
  <c r="F218" i="1" s="1"/>
  <c r="G218" i="1" s="1"/>
  <c r="Q218" i="1"/>
  <c r="E219" i="1"/>
  <c r="F219" i="1" s="1"/>
  <c r="G219" i="1" s="1"/>
  <c r="I219" i="1" s="1"/>
  <c r="Q219" i="1"/>
  <c r="E220" i="1"/>
  <c r="F220" i="1" s="1"/>
  <c r="G220" i="1" s="1"/>
  <c r="Q220" i="1"/>
  <c r="E221" i="1"/>
  <c r="F221" i="1" s="1"/>
  <c r="G221" i="1" s="1"/>
  <c r="I221" i="1" s="1"/>
  <c r="Q221" i="1"/>
  <c r="E222" i="1"/>
  <c r="F222" i="1" s="1"/>
  <c r="G222" i="1" s="1"/>
  <c r="L222" i="1" s="1"/>
  <c r="Q222" i="1"/>
  <c r="E223" i="1"/>
  <c r="F223" i="1" s="1"/>
  <c r="G223" i="1" s="1"/>
  <c r="Q223" i="1"/>
  <c r="E224" i="1"/>
  <c r="F224" i="1" s="1"/>
  <c r="G224" i="1" s="1"/>
  <c r="R224" i="1" s="1"/>
  <c r="T224" i="1" s="1"/>
  <c r="Q224" i="1"/>
  <c r="E225" i="1"/>
  <c r="F225" i="1" s="1"/>
  <c r="G225" i="1" s="1"/>
  <c r="K225" i="1" s="1"/>
  <c r="Q225" i="1"/>
  <c r="E226" i="1"/>
  <c r="Q226" i="1"/>
  <c r="E227" i="1"/>
  <c r="F227" i="1" s="1"/>
  <c r="G227" i="1" s="1"/>
  <c r="J227" i="1" s="1"/>
  <c r="Q227" i="1"/>
  <c r="E228" i="1"/>
  <c r="F228" i="1" s="1"/>
  <c r="G228" i="1" s="1"/>
  <c r="Q228" i="1"/>
  <c r="E229" i="1"/>
  <c r="F229" i="1" s="1"/>
  <c r="G229" i="1" s="1"/>
  <c r="Q229" i="1"/>
  <c r="E230" i="1"/>
  <c r="F230" i="1" s="1"/>
  <c r="G230" i="1" s="1"/>
  <c r="Q230" i="1"/>
  <c r="E231" i="1"/>
  <c r="F231" i="1" s="1"/>
  <c r="G231" i="1" s="1"/>
  <c r="R231" i="1" s="1"/>
  <c r="T231" i="1" s="1"/>
  <c r="Q231" i="1"/>
  <c r="E232" i="1"/>
  <c r="F232" i="1" s="1"/>
  <c r="G232" i="1" s="1"/>
  <c r="Q232" i="1"/>
  <c r="E233" i="1"/>
  <c r="F233" i="1" s="1"/>
  <c r="G233" i="1" s="1"/>
  <c r="Q233" i="1"/>
  <c r="E234" i="1"/>
  <c r="F234" i="1" s="1"/>
  <c r="G234" i="1" s="1"/>
  <c r="Q234" i="1"/>
  <c r="E235" i="1"/>
  <c r="F235" i="1" s="1"/>
  <c r="G235" i="1" s="1"/>
  <c r="I235" i="1" s="1"/>
  <c r="Q235" i="1"/>
  <c r="E236" i="1"/>
  <c r="F236" i="1" s="1"/>
  <c r="G236" i="1" s="1"/>
  <c r="Q236" i="1"/>
  <c r="E237" i="1"/>
  <c r="Q237" i="1"/>
  <c r="E238" i="1"/>
  <c r="F238" i="1" s="1"/>
  <c r="G238" i="1" s="1"/>
  <c r="Q238" i="1"/>
  <c r="E239" i="1"/>
  <c r="F239" i="1" s="1"/>
  <c r="G239" i="1" s="1"/>
  <c r="Q239" i="1"/>
  <c r="E240" i="1"/>
  <c r="F240" i="1" s="1"/>
  <c r="G240" i="1" s="1"/>
  <c r="K240" i="1" s="1"/>
  <c r="Q240" i="1"/>
  <c r="E241" i="1"/>
  <c r="F241" i="1" s="1"/>
  <c r="G241" i="1" s="1"/>
  <c r="Q241" i="1"/>
  <c r="E242" i="1"/>
  <c r="F242" i="1" s="1"/>
  <c r="G242" i="1" s="1"/>
  <c r="Q242" i="1"/>
  <c r="E243" i="1"/>
  <c r="F243" i="1" s="1"/>
  <c r="G243" i="1" s="1"/>
  <c r="R243" i="1" s="1"/>
  <c r="T243" i="1" s="1"/>
  <c r="Q243" i="1"/>
  <c r="E244" i="1"/>
  <c r="F244" i="1" s="1"/>
  <c r="G244" i="1" s="1"/>
  <c r="Q244" i="1"/>
  <c r="E245" i="1"/>
  <c r="F245" i="1" s="1"/>
  <c r="G245" i="1" s="1"/>
  <c r="Q245" i="1"/>
  <c r="E246" i="1"/>
  <c r="F246" i="1" s="1"/>
  <c r="G246" i="1" s="1"/>
  <c r="Q246" i="1"/>
  <c r="E247" i="1"/>
  <c r="F247" i="1" s="1"/>
  <c r="G247" i="1" s="1"/>
  <c r="Q247" i="1"/>
  <c r="E248" i="1"/>
  <c r="Q248" i="1"/>
  <c r="E249" i="1"/>
  <c r="F249" i="1" s="1"/>
  <c r="G249" i="1" s="1"/>
  <c r="Q249" i="1"/>
  <c r="E250" i="1"/>
  <c r="F250" i="1" s="1"/>
  <c r="G250" i="1" s="1"/>
  <c r="K250" i="1" s="1"/>
  <c r="Q250" i="1"/>
  <c r="E251" i="1"/>
  <c r="F251" i="1" s="1"/>
  <c r="G251" i="1" s="1"/>
  <c r="Q251" i="1"/>
  <c r="E252" i="1"/>
  <c r="F252" i="1" s="1"/>
  <c r="G252" i="1" s="1"/>
  <c r="Q252" i="1"/>
  <c r="E253" i="1"/>
  <c r="F253" i="1" s="1"/>
  <c r="G253" i="1" s="1"/>
  <c r="Q253" i="1"/>
  <c r="E254" i="1"/>
  <c r="F254" i="1" s="1"/>
  <c r="G254" i="1" s="1"/>
  <c r="L254" i="1" s="1"/>
  <c r="Q254" i="1"/>
  <c r="E255" i="1"/>
  <c r="F255" i="1" s="1"/>
  <c r="G255" i="1" s="1"/>
  <c r="Q255" i="1"/>
  <c r="E256" i="1"/>
  <c r="Q256" i="1"/>
  <c r="E257" i="1"/>
  <c r="F257" i="1" s="1"/>
  <c r="G257" i="1" s="1"/>
  <c r="L257" i="1" s="1"/>
  <c r="Q257" i="1"/>
  <c r="E258" i="1"/>
  <c r="F258" i="1" s="1"/>
  <c r="G258" i="1" s="1"/>
  <c r="Q258" i="1"/>
  <c r="E259" i="1"/>
  <c r="F259" i="1" s="1"/>
  <c r="G259" i="1" s="1"/>
  <c r="K259" i="1" s="1"/>
  <c r="Q259" i="1"/>
  <c r="E260" i="1"/>
  <c r="F260" i="1" s="1"/>
  <c r="G260" i="1" s="1"/>
  <c r="Q260" i="1"/>
  <c r="E261" i="1"/>
  <c r="F261" i="1" s="1"/>
  <c r="G261" i="1" s="1"/>
  <c r="L261" i="1" s="1"/>
  <c r="Q261" i="1"/>
  <c r="E262" i="1"/>
  <c r="F262" i="1" s="1"/>
  <c r="G262" i="1" s="1"/>
  <c r="K262" i="1" s="1"/>
  <c r="Q262" i="1"/>
  <c r="E263" i="1"/>
  <c r="F263" i="1" s="1"/>
  <c r="G263" i="1" s="1"/>
  <c r="Q263" i="1"/>
  <c r="E264" i="1"/>
  <c r="F264" i="1" s="1"/>
  <c r="G264" i="1" s="1"/>
  <c r="Q264" i="1"/>
  <c r="E265" i="1"/>
  <c r="F265" i="1" s="1"/>
  <c r="G265" i="1" s="1"/>
  <c r="K265" i="1" s="1"/>
  <c r="Q265" i="1"/>
  <c r="E266" i="1"/>
  <c r="F266" i="1" s="1"/>
  <c r="G266" i="1" s="1"/>
  <c r="Q266" i="1"/>
  <c r="E267" i="1"/>
  <c r="F267" i="1" s="1"/>
  <c r="G267" i="1" s="1"/>
  <c r="Q267" i="1"/>
  <c r="E268" i="1"/>
  <c r="F268" i="1" s="1"/>
  <c r="G268" i="1" s="1"/>
  <c r="L268" i="1" s="1"/>
  <c r="Q268" i="1"/>
  <c r="E269" i="1"/>
  <c r="Q269" i="1"/>
  <c r="E270" i="1"/>
  <c r="F270" i="1" s="1"/>
  <c r="G270" i="1" s="1"/>
  <c r="Q270" i="1"/>
  <c r="E271" i="1"/>
  <c r="F271" i="1" s="1"/>
  <c r="G271" i="1" s="1"/>
  <c r="Q271" i="1"/>
  <c r="E272" i="1"/>
  <c r="Q272" i="1"/>
  <c r="E273" i="1"/>
  <c r="F273" i="1" s="1"/>
  <c r="G273" i="1" s="1"/>
  <c r="Q273" i="1"/>
  <c r="E274" i="1"/>
  <c r="F274" i="1" s="1"/>
  <c r="G274" i="1" s="1"/>
  <c r="Q274" i="1"/>
  <c r="E275" i="1"/>
  <c r="Q275" i="1"/>
  <c r="E276" i="1"/>
  <c r="F276" i="1" s="1"/>
  <c r="G276" i="1" s="1"/>
  <c r="Q276" i="1"/>
  <c r="E277" i="1"/>
  <c r="F277" i="1" s="1"/>
  <c r="G277" i="1" s="1"/>
  <c r="L277" i="1" s="1"/>
  <c r="Q277" i="1"/>
  <c r="E278" i="1"/>
  <c r="F278" i="1" s="1"/>
  <c r="G278" i="1" s="1"/>
  <c r="Q278" i="1"/>
  <c r="E279" i="1"/>
  <c r="F279" i="1" s="1"/>
  <c r="G279" i="1" s="1"/>
  <c r="Q279" i="1"/>
  <c r="E280" i="1"/>
  <c r="F280" i="1" s="1"/>
  <c r="G280" i="1" s="1"/>
  <c r="Q280" i="1"/>
  <c r="E281" i="1"/>
  <c r="F281" i="1" s="1"/>
  <c r="G281" i="1" s="1"/>
  <c r="L281" i="1" s="1"/>
  <c r="Q281" i="1"/>
  <c r="E282" i="1"/>
  <c r="F282" i="1" s="1"/>
  <c r="G282" i="1" s="1"/>
  <c r="Q282" i="1"/>
  <c r="E283" i="1"/>
  <c r="F283" i="1" s="1"/>
  <c r="G283" i="1" s="1"/>
  <c r="Q283" i="1"/>
  <c r="E284" i="1"/>
  <c r="F284" i="1" s="1"/>
  <c r="G284" i="1" s="1"/>
  <c r="Q284" i="1"/>
  <c r="E285" i="1"/>
  <c r="F285" i="1" s="1"/>
  <c r="G285" i="1" s="1"/>
  <c r="Q285" i="1"/>
  <c r="E286" i="1"/>
  <c r="F286" i="1" s="1"/>
  <c r="G286" i="1" s="1"/>
  <c r="Q286" i="1"/>
  <c r="E287" i="1"/>
  <c r="F287" i="1" s="1"/>
  <c r="G287" i="1" s="1"/>
  <c r="R287" i="1" s="1"/>
  <c r="T287" i="1" s="1"/>
  <c r="Q287" i="1"/>
  <c r="E288" i="1"/>
  <c r="F288" i="1" s="1"/>
  <c r="G288" i="1" s="1"/>
  <c r="Q288" i="1"/>
  <c r="E289" i="1"/>
  <c r="F289" i="1" s="1"/>
  <c r="G289" i="1" s="1"/>
  <c r="Q289" i="1"/>
  <c r="E290" i="1"/>
  <c r="F290" i="1" s="1"/>
  <c r="G290" i="1" s="1"/>
  <c r="Q290" i="1"/>
  <c r="E291" i="1"/>
  <c r="F291" i="1" s="1"/>
  <c r="G291" i="1" s="1"/>
  <c r="R291" i="1" s="1"/>
  <c r="T291" i="1" s="1"/>
  <c r="Q291" i="1"/>
  <c r="E292" i="1"/>
  <c r="F292" i="1" s="1"/>
  <c r="G292" i="1" s="1"/>
  <c r="Q292" i="1"/>
  <c r="E293" i="1"/>
  <c r="F293" i="1" s="1"/>
  <c r="G293" i="1" s="1"/>
  <c r="K293" i="1" s="1"/>
  <c r="Q293" i="1"/>
  <c r="E294" i="1"/>
  <c r="F294" i="1" s="1"/>
  <c r="G294" i="1" s="1"/>
  <c r="Q294" i="1"/>
  <c r="E295" i="1"/>
  <c r="F295" i="1" s="1"/>
  <c r="G295" i="1" s="1"/>
  <c r="K295" i="1" s="1"/>
  <c r="Q295" i="1"/>
  <c r="E296" i="1"/>
  <c r="F296" i="1" s="1"/>
  <c r="G296" i="1" s="1"/>
  <c r="Q296" i="1"/>
  <c r="E297" i="1"/>
  <c r="F297" i="1" s="1"/>
  <c r="G297" i="1" s="1"/>
  <c r="Q297" i="1"/>
  <c r="E298" i="1"/>
  <c r="F298" i="1" s="1"/>
  <c r="G298" i="1" s="1"/>
  <c r="Q298" i="1"/>
  <c r="E299" i="1"/>
  <c r="F299" i="1" s="1"/>
  <c r="G299" i="1" s="1"/>
  <c r="Q299" i="1"/>
  <c r="E300" i="1"/>
  <c r="F300" i="1" s="1"/>
  <c r="G300" i="1" s="1"/>
  <c r="Q300" i="1"/>
  <c r="E301" i="1"/>
  <c r="F301" i="1" s="1"/>
  <c r="G301" i="1" s="1"/>
  <c r="Q301" i="1"/>
  <c r="E302" i="1"/>
  <c r="F302" i="1" s="1"/>
  <c r="G302" i="1" s="1"/>
  <c r="L302" i="1" s="1"/>
  <c r="Q302" i="1"/>
  <c r="E303" i="1"/>
  <c r="F303" i="1" s="1"/>
  <c r="G303" i="1" s="1"/>
  <c r="Q303" i="1"/>
  <c r="E304" i="1"/>
  <c r="F304" i="1" s="1"/>
  <c r="G304" i="1" s="1"/>
  <c r="K304" i="1" s="1"/>
  <c r="Q304" i="1"/>
  <c r="E305" i="1"/>
  <c r="F305" i="1" s="1"/>
  <c r="G305" i="1" s="1"/>
  <c r="Q305" i="1"/>
  <c r="E306" i="1"/>
  <c r="F306" i="1" s="1"/>
  <c r="G306" i="1" s="1"/>
  <c r="R306" i="1" s="1"/>
  <c r="T306" i="1" s="1"/>
  <c r="Q306" i="1"/>
  <c r="E307" i="1"/>
  <c r="Q307" i="1"/>
  <c r="E308" i="1"/>
  <c r="F308" i="1" s="1"/>
  <c r="G308" i="1" s="1"/>
  <c r="Q308" i="1"/>
  <c r="E309" i="1"/>
  <c r="F309" i="1" s="1"/>
  <c r="G309" i="1" s="1"/>
  <c r="Q309" i="1"/>
  <c r="E310" i="1"/>
  <c r="F310" i="1" s="1"/>
  <c r="G310" i="1" s="1"/>
  <c r="R310" i="1" s="1"/>
  <c r="T310" i="1" s="1"/>
  <c r="Q310" i="1"/>
  <c r="E311" i="1"/>
  <c r="F311" i="1" s="1"/>
  <c r="U311" i="1" s="1"/>
  <c r="R311" i="1" s="1"/>
  <c r="Q311" i="1"/>
  <c r="E312" i="1"/>
  <c r="Q312" i="1"/>
  <c r="E313" i="1"/>
  <c r="F313" i="1" s="1"/>
  <c r="G313" i="1" s="1"/>
  <c r="Q313" i="1"/>
  <c r="E314" i="1"/>
  <c r="Q314" i="1"/>
  <c r="E315" i="1"/>
  <c r="F315" i="1" s="1"/>
  <c r="G315" i="1" s="1"/>
  <c r="Q315" i="1"/>
  <c r="E316" i="1"/>
  <c r="F316" i="1" s="1"/>
  <c r="G316" i="1" s="1"/>
  <c r="Q316" i="1"/>
  <c r="E317" i="1"/>
  <c r="F317" i="1" s="1"/>
  <c r="G317" i="1" s="1"/>
  <c r="Q317" i="1"/>
  <c r="E318" i="1"/>
  <c r="F318" i="1" s="1"/>
  <c r="G318" i="1" s="1"/>
  <c r="Q318" i="1"/>
  <c r="E319" i="1"/>
  <c r="F319" i="1" s="1"/>
  <c r="G319" i="1" s="1"/>
  <c r="Q319" i="1"/>
  <c r="E320" i="1"/>
  <c r="E204" i="10" s="1"/>
  <c r="Q320" i="1"/>
  <c r="E321" i="1"/>
  <c r="F321" i="1" s="1"/>
  <c r="G321" i="1" s="1"/>
  <c r="Q321" i="1"/>
  <c r="E322" i="1"/>
  <c r="Q322" i="1"/>
  <c r="E323" i="1"/>
  <c r="F323" i="1" s="1"/>
  <c r="G323" i="1" s="1"/>
  <c r="K323" i="1" s="1"/>
  <c r="Q323" i="1"/>
  <c r="E324" i="1"/>
  <c r="F324" i="1" s="1"/>
  <c r="G324" i="1" s="1"/>
  <c r="K324" i="1" s="1"/>
  <c r="Q324" i="1"/>
  <c r="E325" i="1"/>
  <c r="F325" i="1" s="1"/>
  <c r="G325" i="1" s="1"/>
  <c r="K325" i="1" s="1"/>
  <c r="Q325" i="1"/>
  <c r="E326" i="1"/>
  <c r="F326" i="1" s="1"/>
  <c r="G326" i="1" s="1"/>
  <c r="K326" i="1" s="1"/>
  <c r="Q326" i="1"/>
  <c r="E327" i="1"/>
  <c r="F327" i="1" s="1"/>
  <c r="G327" i="1" s="1"/>
  <c r="L327" i="1" s="1"/>
  <c r="Q327" i="1"/>
  <c r="E328" i="1"/>
  <c r="F328" i="1" s="1"/>
  <c r="G328" i="1" s="1"/>
  <c r="K328" i="1" s="1"/>
  <c r="Q328" i="1"/>
  <c r="E329" i="1"/>
  <c r="F329" i="1"/>
  <c r="G329" i="1" s="1"/>
  <c r="L329" i="1" s="1"/>
  <c r="Q329" i="1"/>
  <c r="E330" i="1"/>
  <c r="F330" i="1" s="1"/>
  <c r="G330" i="1" s="1"/>
  <c r="K330" i="1" s="1"/>
  <c r="Q330" i="1"/>
  <c r="E331" i="1"/>
  <c r="F331" i="1"/>
  <c r="G331" i="1" s="1"/>
  <c r="K331" i="1" s="1"/>
  <c r="Q331" i="1"/>
  <c r="E332" i="1"/>
  <c r="F332" i="1" s="1"/>
  <c r="G332" i="1" s="1"/>
  <c r="K332" i="1" s="1"/>
  <c r="Q332" i="1"/>
  <c r="E333" i="1"/>
  <c r="F333" i="1" s="1"/>
  <c r="G333" i="1" s="1"/>
  <c r="K333" i="1" s="1"/>
  <c r="Q333" i="1"/>
  <c r="E334" i="1"/>
  <c r="F334" i="1" s="1"/>
  <c r="G334" i="1" s="1"/>
  <c r="K334" i="1" s="1"/>
  <c r="Q334" i="1"/>
  <c r="E335" i="1"/>
  <c r="F335" i="1" s="1"/>
  <c r="G335" i="1" s="1"/>
  <c r="K335" i="1" s="1"/>
  <c r="Q335" i="1"/>
  <c r="E336" i="1"/>
  <c r="F336" i="1" s="1"/>
  <c r="G336" i="1" s="1"/>
  <c r="K336" i="1" s="1"/>
  <c r="Q336" i="1"/>
  <c r="E337" i="1"/>
  <c r="F337" i="1" s="1"/>
  <c r="G337" i="1" s="1"/>
  <c r="K337" i="1" s="1"/>
  <c r="Q337" i="1"/>
  <c r="E338" i="1"/>
  <c r="F338" i="1" s="1"/>
  <c r="G338" i="1" s="1"/>
  <c r="K338" i="1" s="1"/>
  <c r="Q338" i="1"/>
  <c r="E339" i="1"/>
  <c r="F339" i="1" s="1"/>
  <c r="G339" i="1" s="1"/>
  <c r="K339" i="1" s="1"/>
  <c r="Q339" i="1"/>
  <c r="E340" i="1"/>
  <c r="F340" i="1" s="1"/>
  <c r="G340" i="1" s="1"/>
  <c r="K340" i="1" s="1"/>
  <c r="Q340" i="1"/>
  <c r="E341" i="1"/>
  <c r="Q341" i="1"/>
  <c r="E342" i="1"/>
  <c r="F342" i="1" s="1"/>
  <c r="G342" i="1" s="1"/>
  <c r="L342" i="1" s="1"/>
  <c r="Q342" i="1"/>
  <c r="E343" i="1"/>
  <c r="F343" i="1" s="1"/>
  <c r="G343" i="1" s="1"/>
  <c r="K343" i="1" s="1"/>
  <c r="Q343" i="1"/>
  <c r="E344" i="1"/>
  <c r="F344" i="1" s="1"/>
  <c r="G344" i="1" s="1"/>
  <c r="K344" i="1" s="1"/>
  <c r="Q344" i="1"/>
  <c r="E345" i="1"/>
  <c r="F345" i="1" s="1"/>
  <c r="G345" i="1" s="1"/>
  <c r="L345" i="1" s="1"/>
  <c r="Q345" i="1"/>
  <c r="E346" i="1"/>
  <c r="F346" i="1" s="1"/>
  <c r="G346" i="1" s="1"/>
  <c r="K346" i="1" s="1"/>
  <c r="Q346" i="1"/>
  <c r="E347" i="1"/>
  <c r="Q347" i="1"/>
  <c r="E348" i="1"/>
  <c r="F348" i="1" s="1"/>
  <c r="G348" i="1" s="1"/>
  <c r="K348" i="1" s="1"/>
  <c r="Q348" i="1"/>
  <c r="E349" i="1"/>
  <c r="F349" i="1" s="1"/>
  <c r="G349" i="1" s="1"/>
  <c r="L349" i="1" s="1"/>
  <c r="Q349" i="1"/>
  <c r="E350" i="1"/>
  <c r="F350" i="1" s="1"/>
  <c r="G350" i="1" s="1"/>
  <c r="K350" i="1" s="1"/>
  <c r="Q350" i="1"/>
  <c r="E351" i="1"/>
  <c r="F351" i="1" s="1"/>
  <c r="G351" i="1" s="1"/>
  <c r="K351" i="1" s="1"/>
  <c r="Q351" i="1"/>
  <c r="E352" i="1"/>
  <c r="Q352" i="1"/>
  <c r="E353" i="1"/>
  <c r="F353" i="1" s="1"/>
  <c r="G353" i="1" s="1"/>
  <c r="K353" i="1" s="1"/>
  <c r="Q353" i="1"/>
  <c r="E354" i="1"/>
  <c r="F354" i="1" s="1"/>
  <c r="G354" i="1" s="1"/>
  <c r="K354" i="1" s="1"/>
  <c r="Q354" i="1"/>
  <c r="E355" i="1"/>
  <c r="F355" i="1" s="1"/>
  <c r="G355" i="1" s="1"/>
  <c r="K355" i="1" s="1"/>
  <c r="Q355" i="1"/>
  <c r="E356" i="1"/>
  <c r="F356" i="1" s="1"/>
  <c r="G356" i="1" s="1"/>
  <c r="L356" i="1" s="1"/>
  <c r="Q356" i="1"/>
  <c r="E357" i="1"/>
  <c r="F357" i="1" s="1"/>
  <c r="G357" i="1" s="1"/>
  <c r="K357" i="1" s="1"/>
  <c r="Q357" i="1"/>
  <c r="E358" i="1"/>
  <c r="F358" i="1" s="1"/>
  <c r="G358" i="1" s="1"/>
  <c r="K358" i="1" s="1"/>
  <c r="Q358" i="1"/>
  <c r="E359" i="1"/>
  <c r="F359" i="1" s="1"/>
  <c r="G359" i="1" s="1"/>
  <c r="K359" i="1" s="1"/>
  <c r="Q359" i="1"/>
  <c r="E360" i="1"/>
  <c r="F360" i="1" s="1"/>
  <c r="G360" i="1" s="1"/>
  <c r="K360" i="1" s="1"/>
  <c r="Q360" i="1"/>
  <c r="E361" i="1"/>
  <c r="Q361" i="1"/>
  <c r="E362" i="1"/>
  <c r="F362" i="1" s="1"/>
  <c r="G362" i="1" s="1"/>
  <c r="K362" i="1" s="1"/>
  <c r="Q362" i="1"/>
  <c r="E363" i="1"/>
  <c r="F363" i="1" s="1"/>
  <c r="G363" i="1" s="1"/>
  <c r="K363" i="1" s="1"/>
  <c r="Q363" i="1"/>
  <c r="E364" i="1"/>
  <c r="F364" i="1" s="1"/>
  <c r="G364" i="1" s="1"/>
  <c r="K364" i="1" s="1"/>
  <c r="Q364" i="1"/>
  <c r="E365" i="1"/>
  <c r="F365" i="1" s="1"/>
  <c r="G365" i="1" s="1"/>
  <c r="K365" i="1" s="1"/>
  <c r="Q365" i="1"/>
  <c r="E366" i="1"/>
  <c r="F366" i="1" s="1"/>
  <c r="G366" i="1" s="1"/>
  <c r="K366" i="1" s="1"/>
  <c r="Q366" i="1"/>
  <c r="E367" i="1"/>
  <c r="F367" i="1" s="1"/>
  <c r="G367" i="1" s="1"/>
  <c r="K367" i="1" s="1"/>
  <c r="Q367" i="1"/>
  <c r="E368" i="1"/>
  <c r="F368" i="1" s="1"/>
  <c r="G368" i="1" s="1"/>
  <c r="K368" i="1" s="1"/>
  <c r="Q368" i="1"/>
  <c r="E369" i="1"/>
  <c r="F369" i="1"/>
  <c r="G369" i="1" s="1"/>
  <c r="K369" i="1" s="1"/>
  <c r="Q369" i="1"/>
  <c r="E370" i="1"/>
  <c r="F370" i="1" s="1"/>
  <c r="G370" i="1" s="1"/>
  <c r="K370" i="1" s="1"/>
  <c r="Q370" i="1"/>
  <c r="E371" i="1"/>
  <c r="F371" i="1" s="1"/>
  <c r="G371" i="1" s="1"/>
  <c r="L371" i="1" s="1"/>
  <c r="Q371" i="1"/>
  <c r="E372" i="1"/>
  <c r="F372" i="1" s="1"/>
  <c r="G372" i="1" s="1"/>
  <c r="K372" i="1" s="1"/>
  <c r="Q372" i="1"/>
  <c r="E373" i="1"/>
  <c r="E112" i="13" s="1"/>
  <c r="Q373" i="1"/>
  <c r="E374" i="1"/>
  <c r="Q374" i="1"/>
  <c r="E375" i="1"/>
  <c r="F375" i="1" s="1"/>
  <c r="G375" i="1" s="1"/>
  <c r="K375" i="1" s="1"/>
  <c r="Q375" i="1"/>
  <c r="E376" i="1"/>
  <c r="F376" i="1" s="1"/>
  <c r="G376" i="1" s="1"/>
  <c r="K376" i="1" s="1"/>
  <c r="Q376" i="1"/>
  <c r="E377" i="1"/>
  <c r="F377" i="1" s="1"/>
  <c r="G377" i="1" s="1"/>
  <c r="K377" i="1" s="1"/>
  <c r="Q377" i="1"/>
  <c r="E378" i="1"/>
  <c r="F378" i="1" s="1"/>
  <c r="G378" i="1" s="1"/>
  <c r="K378" i="1" s="1"/>
  <c r="Q378" i="1"/>
  <c r="E379" i="1"/>
  <c r="F379" i="1" s="1"/>
  <c r="G379" i="1" s="1"/>
  <c r="K379" i="1" s="1"/>
  <c r="Q379" i="1"/>
  <c r="E380" i="1"/>
  <c r="F380" i="1" s="1"/>
  <c r="G380" i="1" s="1"/>
  <c r="K380" i="1" s="1"/>
  <c r="Q380" i="1"/>
  <c r="E381" i="1"/>
  <c r="F381" i="1" s="1"/>
  <c r="G381" i="1" s="1"/>
  <c r="K381" i="1" s="1"/>
  <c r="Q381" i="1"/>
  <c r="E382" i="1"/>
  <c r="F382" i="1" s="1"/>
  <c r="G382" i="1" s="1"/>
  <c r="K382" i="1" s="1"/>
  <c r="Q382" i="1"/>
  <c r="E383" i="1"/>
  <c r="F383" i="1" s="1"/>
  <c r="U383" i="1" s="1"/>
  <c r="Q383" i="1"/>
  <c r="E384" i="1"/>
  <c r="F384" i="1" s="1"/>
  <c r="G384" i="1" s="1"/>
  <c r="K384" i="1" s="1"/>
  <c r="Q384" i="1"/>
  <c r="E385" i="1"/>
  <c r="F385" i="1" s="1"/>
  <c r="G385" i="1" s="1"/>
  <c r="K385" i="1" s="1"/>
  <c r="Q385" i="1"/>
  <c r="E386" i="1"/>
  <c r="F386" i="1" s="1"/>
  <c r="G386" i="1" s="1"/>
  <c r="K386" i="1" s="1"/>
  <c r="Q386" i="1"/>
  <c r="E387" i="1"/>
  <c r="F387" i="1" s="1"/>
  <c r="G387" i="1" s="1"/>
  <c r="K387" i="1" s="1"/>
  <c r="Q387" i="1"/>
  <c r="E388" i="1"/>
  <c r="F388" i="1" s="1"/>
  <c r="G388" i="1" s="1"/>
  <c r="K388" i="1" s="1"/>
  <c r="Q388" i="1"/>
  <c r="E389" i="1"/>
  <c r="F389" i="1" s="1"/>
  <c r="G389" i="1" s="1"/>
  <c r="K389" i="1" s="1"/>
  <c r="Q389" i="1"/>
  <c r="E390" i="1"/>
  <c r="Q390" i="1"/>
  <c r="E391" i="1"/>
  <c r="F391" i="1" s="1"/>
  <c r="G391" i="1" s="1"/>
  <c r="K391" i="1" s="1"/>
  <c r="Q391" i="1"/>
  <c r="E392" i="1"/>
  <c r="F392" i="1" s="1"/>
  <c r="G392" i="1" s="1"/>
  <c r="K392" i="1" s="1"/>
  <c r="Q392" i="1"/>
  <c r="E393" i="1"/>
  <c r="F393" i="1" s="1"/>
  <c r="G393" i="1" s="1"/>
  <c r="K393" i="1" s="1"/>
  <c r="Q393" i="1"/>
  <c r="E394" i="1"/>
  <c r="F394" i="1" s="1"/>
  <c r="G394" i="1" s="1"/>
  <c r="L394" i="1" s="1"/>
  <c r="Q394" i="1"/>
  <c r="E395" i="1"/>
  <c r="F395" i="1" s="1"/>
  <c r="G395" i="1" s="1"/>
  <c r="K395" i="1" s="1"/>
  <c r="Q395" i="1"/>
  <c r="E396" i="1"/>
  <c r="F396" i="1" s="1"/>
  <c r="G396" i="1" s="1"/>
  <c r="K396" i="1" s="1"/>
  <c r="Q396" i="1"/>
  <c r="E397" i="1"/>
  <c r="F397" i="1" s="1"/>
  <c r="G397" i="1" s="1"/>
  <c r="K397" i="1" s="1"/>
  <c r="Q397" i="1"/>
  <c r="E398" i="1"/>
  <c r="F398" i="1" s="1"/>
  <c r="G398" i="1" s="1"/>
  <c r="K398" i="1" s="1"/>
  <c r="Q398" i="1"/>
  <c r="E399" i="1"/>
  <c r="F399" i="1" s="1"/>
  <c r="G399" i="1" s="1"/>
  <c r="L399" i="1" s="1"/>
  <c r="Q399" i="1"/>
  <c r="E400" i="1"/>
  <c r="F400" i="1" s="1"/>
  <c r="G400" i="1" s="1"/>
  <c r="L400" i="1" s="1"/>
  <c r="Q400" i="1"/>
  <c r="E401" i="1"/>
  <c r="F401" i="1" s="1"/>
  <c r="G401" i="1" s="1"/>
  <c r="K401" i="1" s="1"/>
  <c r="Q401" i="1"/>
  <c r="E402" i="1"/>
  <c r="F402" i="1" s="1"/>
  <c r="G402" i="1" s="1"/>
  <c r="L402" i="1" s="1"/>
  <c r="Q402" i="1"/>
  <c r="E403" i="1"/>
  <c r="F403" i="1" s="1"/>
  <c r="G403" i="1" s="1"/>
  <c r="L403" i="1" s="1"/>
  <c r="Q403" i="1"/>
  <c r="E404" i="1"/>
  <c r="F404" i="1" s="1"/>
  <c r="G404" i="1" s="1"/>
  <c r="K404" i="1" s="1"/>
  <c r="Q404" i="1"/>
  <c r="E406" i="1"/>
  <c r="F406" i="1" s="1"/>
  <c r="G406" i="1" s="1"/>
  <c r="K406" i="1" s="1"/>
  <c r="Q406" i="1"/>
  <c r="E407" i="1"/>
  <c r="F407" i="1" s="1"/>
  <c r="G407" i="1" s="1"/>
  <c r="K407" i="1" s="1"/>
  <c r="Q407" i="1"/>
  <c r="E408" i="1"/>
  <c r="F408" i="1" s="1"/>
  <c r="G408" i="1" s="1"/>
  <c r="K408" i="1" s="1"/>
  <c r="Q408" i="1"/>
  <c r="E410" i="1"/>
  <c r="F410" i="1" s="1"/>
  <c r="G410" i="1" s="1"/>
  <c r="K410" i="1" s="1"/>
  <c r="Q410" i="1"/>
  <c r="E411" i="1"/>
  <c r="F411" i="1" s="1"/>
  <c r="G411" i="1" s="1"/>
  <c r="K411" i="1" s="1"/>
  <c r="Q411" i="1"/>
  <c r="E412" i="1"/>
  <c r="F412" i="1" s="1"/>
  <c r="G412" i="1" s="1"/>
  <c r="K412" i="1" s="1"/>
  <c r="Q412" i="1"/>
  <c r="W2" i="3"/>
  <c r="W3" i="3"/>
  <c r="W4" i="3"/>
  <c r="W5" i="3"/>
  <c r="W6" i="3"/>
  <c r="G7" i="3"/>
  <c r="W7" i="3"/>
  <c r="G8" i="3"/>
  <c r="W8" i="3"/>
  <c r="D9" i="3"/>
  <c r="E9" i="3"/>
  <c r="W9" i="3"/>
  <c r="W10" i="3"/>
  <c r="W11" i="3"/>
  <c r="W12" i="3"/>
  <c r="W13" i="3"/>
  <c r="W14" i="3"/>
  <c r="W15" i="3"/>
  <c r="F16" i="3"/>
  <c r="F17" i="3" s="1"/>
  <c r="W16" i="3"/>
  <c r="C17" i="3"/>
  <c r="W17" i="3"/>
  <c r="W18" i="3"/>
  <c r="W19" i="3"/>
  <c r="W20" i="3"/>
  <c r="E21" i="3"/>
  <c r="F21" i="3"/>
  <c r="G21" i="3"/>
  <c r="I21" i="3"/>
  <c r="Q21" i="3"/>
  <c r="U21" i="3"/>
  <c r="W21" i="3"/>
  <c r="E22" i="3"/>
  <c r="F22" i="3"/>
  <c r="G22" i="3"/>
  <c r="I22" i="3"/>
  <c r="Q22" i="3"/>
  <c r="U22" i="3"/>
  <c r="W22" i="3"/>
  <c r="E23" i="3"/>
  <c r="F23" i="3"/>
  <c r="G23" i="3"/>
  <c r="I23" i="3"/>
  <c r="Q23" i="3"/>
  <c r="U23" i="3"/>
  <c r="W23" i="3"/>
  <c r="E24" i="3"/>
  <c r="F24" i="3"/>
  <c r="G24" i="3"/>
  <c r="I24" i="3"/>
  <c r="Q24" i="3"/>
  <c r="U24" i="3"/>
  <c r="W24" i="3"/>
  <c r="E25" i="3"/>
  <c r="F25" i="3"/>
  <c r="G25" i="3"/>
  <c r="I25" i="3"/>
  <c r="Q25" i="3"/>
  <c r="U25" i="3"/>
  <c r="W25" i="3"/>
  <c r="E26" i="3"/>
  <c r="F26" i="3"/>
  <c r="G26" i="3"/>
  <c r="I26" i="3"/>
  <c r="Q26" i="3"/>
  <c r="U26" i="3"/>
  <c r="W26" i="3"/>
  <c r="E27" i="3"/>
  <c r="F27" i="3"/>
  <c r="G27" i="3"/>
  <c r="H27" i="3"/>
  <c r="Q27" i="3"/>
  <c r="U27" i="3"/>
  <c r="W27" i="3"/>
  <c r="E28" i="3"/>
  <c r="F28" i="3"/>
  <c r="G28" i="3"/>
  <c r="I28" i="3"/>
  <c r="Q28" i="3"/>
  <c r="U28" i="3"/>
  <c r="W28" i="3"/>
  <c r="E29" i="3"/>
  <c r="F29" i="3"/>
  <c r="G29" i="3"/>
  <c r="I29" i="3"/>
  <c r="Q29" i="3"/>
  <c r="U29" i="3"/>
  <c r="W29" i="3"/>
  <c r="E30" i="3"/>
  <c r="F30" i="3"/>
  <c r="G30" i="3"/>
  <c r="H30" i="3"/>
  <c r="Q30" i="3"/>
  <c r="U30" i="3"/>
  <c r="W30" i="3"/>
  <c r="E31" i="3"/>
  <c r="F31" i="3"/>
  <c r="G31" i="3"/>
  <c r="H31" i="3"/>
  <c r="Q31" i="3"/>
  <c r="U31" i="3"/>
  <c r="W31" i="3"/>
  <c r="E32" i="3"/>
  <c r="F32" i="3"/>
  <c r="G32" i="3"/>
  <c r="H32" i="3"/>
  <c r="Q32" i="3"/>
  <c r="U32" i="3"/>
  <c r="W32" i="3"/>
  <c r="E33" i="3"/>
  <c r="F33" i="3"/>
  <c r="G33" i="3"/>
  <c r="H33" i="3"/>
  <c r="Q33" i="3"/>
  <c r="U33" i="3"/>
  <c r="W33" i="3"/>
  <c r="E34" i="3"/>
  <c r="F34" i="3"/>
  <c r="G34" i="3"/>
  <c r="H34" i="3"/>
  <c r="Q34" i="3"/>
  <c r="U34" i="3"/>
  <c r="W34" i="3"/>
  <c r="E35" i="3"/>
  <c r="F35" i="3"/>
  <c r="G35" i="3"/>
  <c r="H35" i="3"/>
  <c r="Q35" i="3"/>
  <c r="U35" i="3"/>
  <c r="E36" i="3"/>
  <c r="F36" i="3"/>
  <c r="G36" i="3"/>
  <c r="H36" i="3"/>
  <c r="Q36" i="3"/>
  <c r="U36" i="3"/>
  <c r="E37" i="3"/>
  <c r="F37" i="3"/>
  <c r="G37" i="3"/>
  <c r="H37" i="3"/>
  <c r="Q37" i="3"/>
  <c r="U37" i="3"/>
  <c r="E38" i="3"/>
  <c r="F38" i="3"/>
  <c r="G38" i="3"/>
  <c r="H38" i="3"/>
  <c r="Q38" i="3"/>
  <c r="U38" i="3"/>
  <c r="E39" i="3"/>
  <c r="F39" i="3"/>
  <c r="G39" i="3"/>
  <c r="I39" i="3"/>
  <c r="Q39" i="3"/>
  <c r="U39" i="3"/>
  <c r="E40" i="3"/>
  <c r="F40" i="3"/>
  <c r="G40" i="3"/>
  <c r="I40" i="3"/>
  <c r="Q40" i="3"/>
  <c r="U40" i="3"/>
  <c r="E41" i="3"/>
  <c r="F41" i="3"/>
  <c r="G41" i="3"/>
  <c r="H41" i="3"/>
  <c r="Q41" i="3"/>
  <c r="U41" i="3"/>
  <c r="E42" i="3"/>
  <c r="F42" i="3"/>
  <c r="G42" i="3"/>
  <c r="H42" i="3"/>
  <c r="Q42" i="3"/>
  <c r="U42" i="3"/>
  <c r="E43" i="3"/>
  <c r="F43" i="3"/>
  <c r="G43" i="3"/>
  <c r="H43" i="3"/>
  <c r="Q43" i="3"/>
  <c r="U43" i="3"/>
  <c r="E44" i="3"/>
  <c r="F44" i="3"/>
  <c r="G44" i="3"/>
  <c r="H44" i="3"/>
  <c r="Q44" i="3"/>
  <c r="U44" i="3"/>
  <c r="E45" i="3"/>
  <c r="F45" i="3"/>
  <c r="G45" i="3"/>
  <c r="H45" i="3"/>
  <c r="Q45" i="3"/>
  <c r="U45" i="3"/>
  <c r="E46" i="3"/>
  <c r="F46" i="3"/>
  <c r="G46" i="3"/>
  <c r="H46" i="3"/>
  <c r="Q46" i="3"/>
  <c r="U46" i="3"/>
  <c r="E47" i="3"/>
  <c r="F47" i="3"/>
  <c r="G47" i="3"/>
  <c r="H47" i="3"/>
  <c r="Q47" i="3"/>
  <c r="U47" i="3"/>
  <c r="E48" i="3"/>
  <c r="F48" i="3"/>
  <c r="G48" i="3"/>
  <c r="H48" i="3"/>
  <c r="Q48" i="3"/>
  <c r="U48" i="3"/>
  <c r="E49" i="3"/>
  <c r="F49" i="3"/>
  <c r="G49" i="3"/>
  <c r="H49" i="3"/>
  <c r="Q49" i="3"/>
  <c r="U49" i="3"/>
  <c r="E50" i="3"/>
  <c r="F50" i="3"/>
  <c r="G50" i="3"/>
  <c r="H50" i="3"/>
  <c r="Q50" i="3"/>
  <c r="U50" i="3"/>
  <c r="E51" i="3"/>
  <c r="F51" i="3"/>
  <c r="G51" i="3"/>
  <c r="H51" i="3"/>
  <c r="Q51" i="3"/>
  <c r="U51" i="3"/>
  <c r="E52" i="3"/>
  <c r="F52" i="3"/>
  <c r="G52" i="3"/>
  <c r="H52" i="3"/>
  <c r="Q52" i="3"/>
  <c r="U52" i="3"/>
  <c r="E53" i="3"/>
  <c r="F53" i="3"/>
  <c r="G53" i="3"/>
  <c r="H53" i="3"/>
  <c r="Q53" i="3"/>
  <c r="U53" i="3"/>
  <c r="E54" i="3"/>
  <c r="F54" i="3"/>
  <c r="G54" i="3"/>
  <c r="H54" i="3"/>
  <c r="Q54" i="3"/>
  <c r="U54" i="3"/>
  <c r="E55" i="3"/>
  <c r="F55" i="3"/>
  <c r="G55" i="3"/>
  <c r="H55" i="3"/>
  <c r="Q55" i="3"/>
  <c r="U55" i="3"/>
  <c r="E56" i="3"/>
  <c r="F56" i="3"/>
  <c r="G56" i="3"/>
  <c r="H56" i="3"/>
  <c r="Q56" i="3"/>
  <c r="U56" i="3"/>
  <c r="E57" i="3"/>
  <c r="F57" i="3"/>
  <c r="G57" i="3"/>
  <c r="H57" i="3"/>
  <c r="Q57" i="3"/>
  <c r="U57" i="3"/>
  <c r="E58" i="3"/>
  <c r="F58" i="3"/>
  <c r="G58" i="3"/>
  <c r="H58" i="3"/>
  <c r="Q58" i="3"/>
  <c r="U58" i="3"/>
  <c r="E59" i="3"/>
  <c r="F59" i="3"/>
  <c r="G59" i="3"/>
  <c r="H59" i="3"/>
  <c r="Q59" i="3"/>
  <c r="U59" i="3"/>
  <c r="E60" i="3"/>
  <c r="F60" i="3"/>
  <c r="G60" i="3"/>
  <c r="I60" i="3"/>
  <c r="Q60" i="3"/>
  <c r="U60" i="3"/>
  <c r="E61" i="3"/>
  <c r="F61" i="3"/>
  <c r="G61" i="3"/>
  <c r="I61" i="3"/>
  <c r="Q61" i="3"/>
  <c r="U61" i="3"/>
  <c r="E62" i="3"/>
  <c r="F62" i="3"/>
  <c r="G62" i="3"/>
  <c r="H62" i="3"/>
  <c r="Q62" i="3"/>
  <c r="U62" i="3"/>
  <c r="E63" i="3"/>
  <c r="F63" i="3"/>
  <c r="G63" i="3"/>
  <c r="H63" i="3"/>
  <c r="Q63" i="3"/>
  <c r="U63" i="3"/>
  <c r="E64" i="3"/>
  <c r="F64" i="3"/>
  <c r="G64" i="3"/>
  <c r="H64" i="3"/>
  <c r="Q64" i="3"/>
  <c r="U64" i="3"/>
  <c r="E65" i="3"/>
  <c r="F65" i="3"/>
  <c r="G65" i="3"/>
  <c r="H65" i="3"/>
  <c r="Q65" i="3"/>
  <c r="U65" i="3"/>
  <c r="E66" i="3"/>
  <c r="F66" i="3"/>
  <c r="G66" i="3"/>
  <c r="H66" i="3"/>
  <c r="Q66" i="3"/>
  <c r="U66" i="3"/>
  <c r="E67" i="3"/>
  <c r="F67" i="3"/>
  <c r="G67" i="3"/>
  <c r="H67" i="3"/>
  <c r="Q67" i="3"/>
  <c r="U67" i="3"/>
  <c r="E68" i="3"/>
  <c r="F68" i="3"/>
  <c r="G68" i="3"/>
  <c r="Q68" i="3"/>
  <c r="U68" i="3"/>
  <c r="E69" i="3"/>
  <c r="F69" i="3"/>
  <c r="G69" i="3"/>
  <c r="Q69" i="3"/>
  <c r="U69" i="3"/>
  <c r="E70" i="3"/>
  <c r="F70" i="3"/>
  <c r="G70" i="3"/>
  <c r="Q70" i="3"/>
  <c r="U70" i="3"/>
  <c r="E71" i="3"/>
  <c r="F71" i="3"/>
  <c r="G71" i="3"/>
  <c r="Q71" i="3"/>
  <c r="U71" i="3"/>
  <c r="E72" i="3"/>
  <c r="F72" i="3"/>
  <c r="G72" i="3"/>
  <c r="Q72" i="3"/>
  <c r="U72" i="3"/>
  <c r="E73" i="3"/>
  <c r="F73" i="3"/>
  <c r="G73" i="3"/>
  <c r="Q73" i="3"/>
  <c r="U73" i="3"/>
  <c r="E74" i="3"/>
  <c r="F74" i="3"/>
  <c r="G74" i="3"/>
  <c r="Q74" i="3"/>
  <c r="U74" i="3"/>
  <c r="E75" i="3"/>
  <c r="F75" i="3"/>
  <c r="G75" i="3"/>
  <c r="Q75" i="3"/>
  <c r="U75" i="3"/>
  <c r="E76" i="3"/>
  <c r="F76" i="3"/>
  <c r="G76" i="3"/>
  <c r="Q76" i="3"/>
  <c r="U76" i="3"/>
  <c r="E77" i="3"/>
  <c r="F77" i="3"/>
  <c r="G77" i="3"/>
  <c r="Q77" i="3"/>
  <c r="U77" i="3"/>
  <c r="E78" i="3"/>
  <c r="F78" i="3"/>
  <c r="G78" i="3"/>
  <c r="Q78" i="3"/>
  <c r="U78" i="3"/>
  <c r="E79" i="3"/>
  <c r="F79" i="3"/>
  <c r="G79" i="3"/>
  <c r="Q79" i="3"/>
  <c r="U79" i="3"/>
  <c r="E80" i="3"/>
  <c r="F80" i="3"/>
  <c r="G80" i="3"/>
  <c r="Q80" i="3"/>
  <c r="U80" i="3"/>
  <c r="E81" i="3"/>
  <c r="F81" i="3"/>
  <c r="G81" i="3"/>
  <c r="Q81" i="3"/>
  <c r="U81" i="3"/>
  <c r="E82" i="3"/>
  <c r="F82" i="3"/>
  <c r="G82" i="3"/>
  <c r="Q82" i="3"/>
  <c r="U82" i="3"/>
  <c r="E83" i="3"/>
  <c r="F83" i="3"/>
  <c r="G83" i="3"/>
  <c r="Q83" i="3"/>
  <c r="U83" i="3"/>
  <c r="E84" i="3"/>
  <c r="F84" i="3"/>
  <c r="G84" i="3"/>
  <c r="Q84" i="3"/>
  <c r="U84" i="3"/>
  <c r="E85" i="3"/>
  <c r="F85" i="3"/>
  <c r="G85" i="3"/>
  <c r="Q85" i="3"/>
  <c r="U85" i="3"/>
  <c r="E86" i="3"/>
  <c r="F86" i="3"/>
  <c r="G86" i="3"/>
  <c r="Q86" i="3"/>
  <c r="U86" i="3"/>
  <c r="E87" i="3"/>
  <c r="F87" i="3"/>
  <c r="G87" i="3"/>
  <c r="Q87" i="3"/>
  <c r="U87" i="3"/>
  <c r="E88" i="3"/>
  <c r="F88" i="3"/>
  <c r="G88" i="3"/>
  <c r="Q88" i="3"/>
  <c r="U88" i="3"/>
  <c r="E89" i="3"/>
  <c r="F89" i="3"/>
  <c r="G89" i="3"/>
  <c r="Q89" i="3"/>
  <c r="R89" i="3"/>
  <c r="T89" i="3"/>
  <c r="U89" i="3"/>
  <c r="E90" i="3"/>
  <c r="F90" i="3"/>
  <c r="G90" i="3"/>
  <c r="R90" i="3"/>
  <c r="T90" i="3"/>
  <c r="Q90" i="3"/>
  <c r="U90" i="3"/>
  <c r="E91" i="3"/>
  <c r="F91" i="3"/>
  <c r="G91" i="3"/>
  <c r="N91" i="3"/>
  <c r="Q91" i="3"/>
  <c r="U91" i="3"/>
  <c r="E92" i="3"/>
  <c r="F92" i="3"/>
  <c r="G92" i="3"/>
  <c r="Q92" i="3"/>
  <c r="U92" i="3"/>
  <c r="E93" i="3"/>
  <c r="F93" i="3"/>
  <c r="G93" i="3"/>
  <c r="Q93" i="3"/>
  <c r="U93" i="3"/>
  <c r="E94" i="3"/>
  <c r="F94" i="3"/>
  <c r="G94" i="3"/>
  <c r="Q94" i="3"/>
  <c r="U94" i="3"/>
  <c r="E95" i="3"/>
  <c r="F95" i="3"/>
  <c r="G95" i="3"/>
  <c r="Q95" i="3"/>
  <c r="U95" i="3"/>
  <c r="E96" i="3"/>
  <c r="F96" i="3"/>
  <c r="G96" i="3"/>
  <c r="Q96" i="3"/>
  <c r="U96" i="3"/>
  <c r="E97" i="3"/>
  <c r="F97" i="3"/>
  <c r="G97" i="3"/>
  <c r="Q97" i="3"/>
  <c r="U97" i="3"/>
  <c r="E98" i="3"/>
  <c r="F98" i="3"/>
  <c r="G98" i="3"/>
  <c r="Q98" i="3"/>
  <c r="U98" i="3"/>
  <c r="E99" i="3"/>
  <c r="F99" i="3"/>
  <c r="G99" i="3"/>
  <c r="J99" i="3"/>
  <c r="Q99" i="3"/>
  <c r="U99" i="3"/>
  <c r="E100" i="3"/>
  <c r="F100" i="3"/>
  <c r="G100" i="3"/>
  <c r="Q100" i="3"/>
  <c r="U100" i="3"/>
  <c r="E101" i="3"/>
  <c r="F101" i="3"/>
  <c r="G101" i="3"/>
  <c r="I101" i="3"/>
  <c r="Q101" i="3"/>
  <c r="R101" i="3"/>
  <c r="T101" i="3"/>
  <c r="U101" i="3"/>
  <c r="E102" i="3"/>
  <c r="F102" i="3"/>
  <c r="G102" i="3"/>
  <c r="I102" i="3"/>
  <c r="Q102" i="3"/>
  <c r="R102" i="3"/>
  <c r="T102" i="3"/>
  <c r="U102" i="3"/>
  <c r="E103" i="3"/>
  <c r="F103" i="3"/>
  <c r="G103" i="3"/>
  <c r="I103" i="3"/>
  <c r="Q103" i="3"/>
  <c r="U103" i="3"/>
  <c r="E104" i="3"/>
  <c r="F104" i="3"/>
  <c r="G104" i="3"/>
  <c r="Q104" i="3"/>
  <c r="U104" i="3"/>
  <c r="E105" i="3"/>
  <c r="F105" i="3"/>
  <c r="G105" i="3"/>
  <c r="I105" i="3"/>
  <c r="Q105" i="3"/>
  <c r="U105" i="3"/>
  <c r="E106" i="3"/>
  <c r="F106" i="3"/>
  <c r="G106" i="3"/>
  <c r="I106" i="3"/>
  <c r="Q106" i="3"/>
  <c r="U106" i="3"/>
  <c r="E107" i="3"/>
  <c r="F107" i="3"/>
  <c r="G107" i="3"/>
  <c r="Q107" i="3"/>
  <c r="U107" i="3"/>
  <c r="E108" i="3"/>
  <c r="F108" i="3"/>
  <c r="G108" i="3"/>
  <c r="N108" i="3"/>
  <c r="J108" i="3"/>
  <c r="Q108" i="3"/>
  <c r="U108" i="3"/>
  <c r="E109" i="3"/>
  <c r="F109" i="3"/>
  <c r="G109" i="3"/>
  <c r="Q109" i="3"/>
  <c r="U109" i="3"/>
  <c r="E110" i="3"/>
  <c r="F110" i="3"/>
  <c r="G110" i="3"/>
  <c r="Q110" i="3"/>
  <c r="U110" i="3"/>
  <c r="E111" i="3"/>
  <c r="F111" i="3"/>
  <c r="G111" i="3"/>
  <c r="Q111" i="3"/>
  <c r="U111" i="3"/>
  <c r="E112" i="3"/>
  <c r="F112" i="3"/>
  <c r="G112" i="3"/>
  <c r="Q112" i="3"/>
  <c r="U112" i="3"/>
  <c r="E113" i="3"/>
  <c r="F113" i="3"/>
  <c r="G113" i="3"/>
  <c r="Q113" i="3"/>
  <c r="U113" i="3"/>
  <c r="E114" i="3"/>
  <c r="F114" i="3"/>
  <c r="G114" i="3"/>
  <c r="Q114" i="3"/>
  <c r="U114" i="3"/>
  <c r="E115" i="3"/>
  <c r="F115" i="3"/>
  <c r="G115" i="3"/>
  <c r="I115" i="3"/>
  <c r="Q115" i="3"/>
  <c r="U115" i="3"/>
  <c r="E116" i="3"/>
  <c r="F116" i="3"/>
  <c r="G116" i="3"/>
  <c r="Q116" i="3"/>
  <c r="U116" i="3"/>
  <c r="E117" i="3"/>
  <c r="F117" i="3"/>
  <c r="G117" i="3"/>
  <c r="Q117" i="3"/>
  <c r="U117" i="3"/>
  <c r="E118" i="3"/>
  <c r="F118" i="3"/>
  <c r="G118" i="3"/>
  <c r="Q118" i="3"/>
  <c r="U118" i="3"/>
  <c r="E119" i="3"/>
  <c r="F119" i="3"/>
  <c r="G119" i="3"/>
  <c r="Q119" i="3"/>
  <c r="U119" i="3"/>
  <c r="E120" i="3"/>
  <c r="F120" i="3"/>
  <c r="G120" i="3"/>
  <c r="R120" i="3"/>
  <c r="T120" i="3"/>
  <c r="Q120" i="3"/>
  <c r="U120" i="3"/>
  <c r="E121" i="3"/>
  <c r="F121" i="3"/>
  <c r="G121" i="3"/>
  <c r="Q121" i="3"/>
  <c r="U121" i="3"/>
  <c r="E122" i="3"/>
  <c r="F122" i="3"/>
  <c r="G122" i="3"/>
  <c r="R122" i="3"/>
  <c r="T122" i="3"/>
  <c r="I122" i="3"/>
  <c r="Q122" i="3"/>
  <c r="U122" i="3"/>
  <c r="E123" i="3"/>
  <c r="F123" i="3"/>
  <c r="G123" i="3"/>
  <c r="R123" i="3"/>
  <c r="T123" i="3"/>
  <c r="I123" i="3"/>
  <c r="Q123" i="3"/>
  <c r="U123" i="3"/>
  <c r="E124" i="3"/>
  <c r="F124" i="3"/>
  <c r="G124" i="3"/>
  <c r="I124" i="3"/>
  <c r="Q124" i="3"/>
  <c r="U124" i="3"/>
  <c r="E125" i="3"/>
  <c r="F125" i="3"/>
  <c r="G125" i="3"/>
  <c r="Q125" i="3"/>
  <c r="U125" i="3"/>
  <c r="E126" i="3"/>
  <c r="F126" i="3"/>
  <c r="G126" i="3"/>
  <c r="Q126" i="3"/>
  <c r="U126" i="3"/>
  <c r="E127" i="3"/>
  <c r="F127" i="3"/>
  <c r="G127" i="3"/>
  <c r="R127" i="3"/>
  <c r="I127" i="3"/>
  <c r="Q127" i="3"/>
  <c r="T127" i="3"/>
  <c r="U127" i="3"/>
  <c r="E128" i="3"/>
  <c r="F128" i="3"/>
  <c r="G128" i="3"/>
  <c r="Q128" i="3"/>
  <c r="U128" i="3"/>
  <c r="E129" i="3"/>
  <c r="F129" i="3"/>
  <c r="G129" i="3"/>
  <c r="Q129" i="3"/>
  <c r="U129" i="3"/>
  <c r="E130" i="3"/>
  <c r="F130" i="3"/>
  <c r="G130" i="3"/>
  <c r="Q130" i="3"/>
  <c r="U130" i="3"/>
  <c r="E131" i="3"/>
  <c r="F131" i="3"/>
  <c r="G131" i="3"/>
  <c r="R131" i="3"/>
  <c r="T131" i="3"/>
  <c r="I131" i="3"/>
  <c r="Q131" i="3"/>
  <c r="U131" i="3"/>
  <c r="E132" i="3"/>
  <c r="F132" i="3"/>
  <c r="G132" i="3"/>
  <c r="Q132" i="3"/>
  <c r="U132" i="3"/>
  <c r="E133" i="3"/>
  <c r="F133" i="3"/>
  <c r="G133" i="3"/>
  <c r="Q133" i="3"/>
  <c r="U133" i="3"/>
  <c r="E134" i="3"/>
  <c r="F134" i="3"/>
  <c r="G134" i="3"/>
  <c r="Q134" i="3"/>
  <c r="U134" i="3"/>
  <c r="E135" i="3"/>
  <c r="F135" i="3"/>
  <c r="G135" i="3"/>
  <c r="R135" i="3"/>
  <c r="T135" i="3"/>
  <c r="I135" i="3"/>
  <c r="Q135" i="3"/>
  <c r="U135" i="3"/>
  <c r="E136" i="3"/>
  <c r="F136" i="3"/>
  <c r="G136" i="3"/>
  <c r="Q136" i="3"/>
  <c r="U136" i="3"/>
  <c r="E137" i="3"/>
  <c r="F137" i="3"/>
  <c r="G137" i="3"/>
  <c r="Q137" i="3"/>
  <c r="U137" i="3"/>
  <c r="E138" i="3"/>
  <c r="F138" i="3"/>
  <c r="G138" i="3"/>
  <c r="Q138" i="3"/>
  <c r="U138" i="3"/>
  <c r="E139" i="3"/>
  <c r="F139" i="3"/>
  <c r="G139" i="3"/>
  <c r="R139" i="3"/>
  <c r="T139" i="3"/>
  <c r="I139" i="3"/>
  <c r="Q139" i="3"/>
  <c r="U139" i="3"/>
  <c r="E140" i="3"/>
  <c r="F140" i="3"/>
  <c r="G140" i="3"/>
  <c r="Q140" i="3"/>
  <c r="U140" i="3"/>
  <c r="E141" i="3"/>
  <c r="F141" i="3"/>
  <c r="G141" i="3"/>
  <c r="Q141" i="3"/>
  <c r="U141" i="3"/>
  <c r="E142" i="3"/>
  <c r="F142" i="3"/>
  <c r="G142" i="3"/>
  <c r="Q142" i="3"/>
  <c r="U142" i="3"/>
  <c r="E143" i="3"/>
  <c r="F143" i="3"/>
  <c r="G143" i="3"/>
  <c r="R143" i="3"/>
  <c r="T143" i="3"/>
  <c r="I143" i="3"/>
  <c r="Q143" i="3"/>
  <c r="U143" i="3"/>
  <c r="E144" i="3"/>
  <c r="F144" i="3"/>
  <c r="G144" i="3"/>
  <c r="Q144" i="3"/>
  <c r="U144" i="3"/>
  <c r="E145" i="3"/>
  <c r="F145" i="3"/>
  <c r="G145" i="3"/>
  <c r="Q145" i="3"/>
  <c r="U145" i="3"/>
  <c r="E146" i="3"/>
  <c r="F146" i="3"/>
  <c r="G146" i="3"/>
  <c r="Q146" i="3"/>
  <c r="U146" i="3"/>
  <c r="E147" i="3"/>
  <c r="F147" i="3"/>
  <c r="G147" i="3"/>
  <c r="R147" i="3"/>
  <c r="T147" i="3"/>
  <c r="I147" i="3"/>
  <c r="Q147" i="3"/>
  <c r="U147" i="3"/>
  <c r="E148" i="3"/>
  <c r="F148" i="3"/>
  <c r="G148" i="3"/>
  <c r="Q148" i="3"/>
  <c r="U148" i="3"/>
  <c r="E149" i="3"/>
  <c r="F149" i="3"/>
  <c r="G149" i="3"/>
  <c r="Q149" i="3"/>
  <c r="U149" i="3"/>
  <c r="E150" i="3"/>
  <c r="F150" i="3"/>
  <c r="G150" i="3"/>
  <c r="Q150" i="3"/>
  <c r="U150" i="3"/>
  <c r="E151" i="3"/>
  <c r="F151" i="3"/>
  <c r="G151" i="3"/>
  <c r="R151" i="3"/>
  <c r="T151" i="3"/>
  <c r="I151" i="3"/>
  <c r="Q151" i="3"/>
  <c r="U151" i="3"/>
  <c r="E152" i="3"/>
  <c r="F152" i="3"/>
  <c r="G152" i="3"/>
  <c r="Q152" i="3"/>
  <c r="U152" i="3"/>
  <c r="E153" i="3"/>
  <c r="F153" i="3"/>
  <c r="G153" i="3"/>
  <c r="Q153" i="3"/>
  <c r="U153" i="3"/>
  <c r="E154" i="3"/>
  <c r="F154" i="3"/>
  <c r="G154" i="3"/>
  <c r="Q154" i="3"/>
  <c r="U154" i="3"/>
  <c r="E155" i="3"/>
  <c r="F155" i="3"/>
  <c r="G155" i="3"/>
  <c r="R155" i="3"/>
  <c r="T155" i="3"/>
  <c r="I155" i="3"/>
  <c r="Q155" i="3"/>
  <c r="U155" i="3"/>
  <c r="E156" i="3"/>
  <c r="F156" i="3"/>
  <c r="G156" i="3"/>
  <c r="Q156" i="3"/>
  <c r="U156" i="3"/>
  <c r="E157" i="3"/>
  <c r="F157" i="3"/>
  <c r="G157" i="3"/>
  <c r="Q157" i="3"/>
  <c r="U157" i="3"/>
  <c r="E158" i="3"/>
  <c r="F158" i="3"/>
  <c r="G158" i="3"/>
  <c r="Q158" i="3"/>
  <c r="U158" i="3"/>
  <c r="E159" i="3"/>
  <c r="F159" i="3"/>
  <c r="G159" i="3"/>
  <c r="R159" i="3"/>
  <c r="T159" i="3"/>
  <c r="I159" i="3"/>
  <c r="Q159" i="3"/>
  <c r="U159" i="3"/>
  <c r="E160" i="3"/>
  <c r="F160" i="3"/>
  <c r="G160" i="3"/>
  <c r="Q160" i="3"/>
  <c r="U160" i="3"/>
  <c r="E161" i="3"/>
  <c r="F161" i="3"/>
  <c r="G161" i="3"/>
  <c r="Q161" i="3"/>
  <c r="U161" i="3"/>
  <c r="E162" i="3"/>
  <c r="F162" i="3"/>
  <c r="G162" i="3"/>
  <c r="Q162" i="3"/>
  <c r="U162" i="3"/>
  <c r="E163" i="3"/>
  <c r="F163" i="3"/>
  <c r="G163" i="3"/>
  <c r="R163" i="3"/>
  <c r="T163" i="3"/>
  <c r="I163" i="3"/>
  <c r="Q163" i="3"/>
  <c r="U163" i="3"/>
  <c r="E164" i="3"/>
  <c r="F164" i="3"/>
  <c r="G164" i="3"/>
  <c r="Q164" i="3"/>
  <c r="U164" i="3"/>
  <c r="E165" i="3"/>
  <c r="F165" i="3"/>
  <c r="G165" i="3"/>
  <c r="Q165" i="3"/>
  <c r="U165" i="3"/>
  <c r="E166" i="3"/>
  <c r="F166" i="3"/>
  <c r="G166" i="3"/>
  <c r="R166" i="3"/>
  <c r="T166" i="3"/>
  <c r="Q166" i="3"/>
  <c r="U166" i="3"/>
  <c r="E167" i="3"/>
  <c r="F167" i="3"/>
  <c r="G167" i="3"/>
  <c r="Q167" i="3"/>
  <c r="U167" i="3"/>
  <c r="E168" i="3"/>
  <c r="F168" i="3"/>
  <c r="G168" i="3"/>
  <c r="K168" i="3"/>
  <c r="N168" i="3"/>
  <c r="Q168" i="3"/>
  <c r="U168" i="3"/>
  <c r="E169" i="3"/>
  <c r="F169" i="3"/>
  <c r="G169" i="3"/>
  <c r="R169" i="3"/>
  <c r="K169" i="3"/>
  <c r="Q169" i="3"/>
  <c r="T169" i="3"/>
  <c r="U169" i="3"/>
  <c r="E170" i="3"/>
  <c r="F170" i="3"/>
  <c r="G170" i="3"/>
  <c r="Q170" i="3"/>
  <c r="U170" i="3"/>
  <c r="E171" i="3"/>
  <c r="F171" i="3"/>
  <c r="G171" i="3"/>
  <c r="Q171" i="3"/>
  <c r="U171" i="3"/>
  <c r="E172" i="3"/>
  <c r="F172" i="3"/>
  <c r="G172" i="3"/>
  <c r="R172" i="3"/>
  <c r="T172" i="3"/>
  <c r="I172" i="3"/>
  <c r="Q172" i="3"/>
  <c r="U172" i="3"/>
  <c r="E173" i="3"/>
  <c r="F173" i="3"/>
  <c r="G173" i="3"/>
  <c r="Q173" i="3"/>
  <c r="U173" i="3"/>
  <c r="E174" i="3"/>
  <c r="F174" i="3"/>
  <c r="G174" i="3"/>
  <c r="Q174" i="3"/>
  <c r="U174" i="3"/>
  <c r="E175" i="3"/>
  <c r="F175" i="3"/>
  <c r="G175" i="3"/>
  <c r="Q175" i="3"/>
  <c r="U175" i="3"/>
  <c r="E176" i="3"/>
  <c r="F176" i="3"/>
  <c r="G176" i="3"/>
  <c r="R176" i="3"/>
  <c r="T176" i="3"/>
  <c r="I176" i="3"/>
  <c r="Q176" i="3"/>
  <c r="U176" i="3"/>
  <c r="E177" i="3"/>
  <c r="F177" i="3"/>
  <c r="G177" i="3"/>
  <c r="Q177" i="3"/>
  <c r="U177" i="3"/>
  <c r="E178" i="3"/>
  <c r="F178" i="3"/>
  <c r="G178" i="3"/>
  <c r="Q178" i="3"/>
  <c r="U178" i="3"/>
  <c r="E179" i="3"/>
  <c r="F179" i="3"/>
  <c r="G179" i="3"/>
  <c r="Q179" i="3"/>
  <c r="U179" i="3"/>
  <c r="E180" i="3"/>
  <c r="F180" i="3"/>
  <c r="G180" i="3"/>
  <c r="R180" i="3"/>
  <c r="T180" i="3"/>
  <c r="I180" i="3"/>
  <c r="Q180" i="3"/>
  <c r="U180" i="3"/>
  <c r="E181" i="3"/>
  <c r="F181" i="3"/>
  <c r="G181" i="3"/>
  <c r="Q181" i="3"/>
  <c r="U181" i="3"/>
  <c r="E182" i="3"/>
  <c r="F182" i="3"/>
  <c r="G182" i="3"/>
  <c r="Q182" i="3"/>
  <c r="U182" i="3"/>
  <c r="E183" i="3"/>
  <c r="F183" i="3"/>
  <c r="G183" i="3"/>
  <c r="Q183" i="3"/>
  <c r="U183" i="3"/>
  <c r="E184" i="3"/>
  <c r="F184" i="3"/>
  <c r="G184" i="3"/>
  <c r="Q184" i="3"/>
  <c r="U184" i="3"/>
  <c r="E185" i="3"/>
  <c r="F185" i="3"/>
  <c r="G185" i="3"/>
  <c r="Q185" i="3"/>
  <c r="U185" i="3"/>
  <c r="E186" i="3"/>
  <c r="F186" i="3"/>
  <c r="G186" i="3"/>
  <c r="Q186" i="3"/>
  <c r="U186" i="3"/>
  <c r="E187" i="3"/>
  <c r="F187" i="3"/>
  <c r="G187" i="3"/>
  <c r="Q187" i="3"/>
  <c r="U187" i="3"/>
  <c r="E188" i="3"/>
  <c r="F188" i="3"/>
  <c r="G188" i="3"/>
  <c r="Q188" i="3"/>
  <c r="U188" i="3"/>
  <c r="E189" i="3"/>
  <c r="F189" i="3"/>
  <c r="G189" i="3"/>
  <c r="Q189" i="3"/>
  <c r="U189" i="3"/>
  <c r="E190" i="3"/>
  <c r="F190" i="3"/>
  <c r="G190" i="3"/>
  <c r="Q190" i="3"/>
  <c r="U190" i="3"/>
  <c r="E191" i="3"/>
  <c r="F191" i="3"/>
  <c r="G191" i="3"/>
  <c r="Q191" i="3"/>
  <c r="U191" i="3"/>
  <c r="E192" i="3"/>
  <c r="F192" i="3"/>
  <c r="G192" i="3"/>
  <c r="Q192" i="3"/>
  <c r="U192" i="3"/>
  <c r="E193" i="3"/>
  <c r="F193" i="3"/>
  <c r="G193" i="3"/>
  <c r="Q193" i="3"/>
  <c r="U193" i="3"/>
  <c r="E194" i="3"/>
  <c r="F194" i="3"/>
  <c r="G194" i="3"/>
  <c r="Q194" i="3"/>
  <c r="U194" i="3"/>
  <c r="E195" i="3"/>
  <c r="F195" i="3"/>
  <c r="G195" i="3"/>
  <c r="K195" i="3"/>
  <c r="Q195" i="3"/>
  <c r="R195" i="3"/>
  <c r="T195" i="3"/>
  <c r="U195" i="3"/>
  <c r="E196" i="3"/>
  <c r="F196" i="3"/>
  <c r="G196" i="3"/>
  <c r="N196" i="3"/>
  <c r="K196" i="3"/>
  <c r="Q196" i="3"/>
  <c r="R196" i="3"/>
  <c r="T196" i="3"/>
  <c r="U196" i="3"/>
  <c r="E197" i="3"/>
  <c r="F197" i="3"/>
  <c r="G197" i="3"/>
  <c r="R197" i="3"/>
  <c r="T197" i="3"/>
  <c r="I197" i="3"/>
  <c r="Q197" i="3"/>
  <c r="U197" i="3"/>
  <c r="E198" i="3"/>
  <c r="F198" i="3"/>
  <c r="G198" i="3"/>
  <c r="Q198" i="3"/>
  <c r="U198" i="3"/>
  <c r="E199" i="3"/>
  <c r="F199" i="3"/>
  <c r="G199" i="3"/>
  <c r="Q199" i="3"/>
  <c r="U199" i="3"/>
  <c r="E200" i="3"/>
  <c r="F200" i="3"/>
  <c r="G200" i="3"/>
  <c r="K200" i="3"/>
  <c r="Q200" i="3"/>
  <c r="U200" i="3"/>
  <c r="E201" i="3"/>
  <c r="F201" i="3"/>
  <c r="G201" i="3"/>
  <c r="Q201" i="3"/>
  <c r="U201" i="3"/>
  <c r="E202" i="3"/>
  <c r="F202" i="3"/>
  <c r="G202" i="3"/>
  <c r="Q202" i="3"/>
  <c r="U202" i="3"/>
  <c r="E203" i="3"/>
  <c r="F203" i="3"/>
  <c r="G203" i="3"/>
  <c r="Q203" i="3"/>
  <c r="U203" i="3"/>
  <c r="E204" i="3"/>
  <c r="F204" i="3"/>
  <c r="G204" i="3"/>
  <c r="Q204" i="3"/>
  <c r="U204" i="3"/>
  <c r="E205" i="3"/>
  <c r="F205" i="3"/>
  <c r="G205" i="3"/>
  <c r="Q205" i="3"/>
  <c r="U205" i="3"/>
  <c r="E206" i="3"/>
  <c r="F206" i="3"/>
  <c r="G206" i="3"/>
  <c r="Q206" i="3"/>
  <c r="U206" i="3"/>
  <c r="E207" i="3"/>
  <c r="F207" i="3"/>
  <c r="G207" i="3"/>
  <c r="R207" i="3"/>
  <c r="T207" i="3"/>
  <c r="Q207" i="3"/>
  <c r="U207" i="3"/>
  <c r="E208" i="3"/>
  <c r="F208" i="3"/>
  <c r="G208" i="3"/>
  <c r="I208" i="3"/>
  <c r="Q208" i="3"/>
  <c r="R208" i="3"/>
  <c r="T208" i="3"/>
  <c r="U208" i="3"/>
  <c r="E209" i="3"/>
  <c r="F209" i="3"/>
  <c r="G209" i="3"/>
  <c r="I209" i="3"/>
  <c r="Q209" i="3"/>
  <c r="R209" i="3"/>
  <c r="T209" i="3"/>
  <c r="U209" i="3"/>
  <c r="E210" i="3"/>
  <c r="F210" i="3"/>
  <c r="G210" i="3"/>
  <c r="I210" i="3"/>
  <c r="Q210" i="3"/>
  <c r="R210" i="3"/>
  <c r="T210" i="3"/>
  <c r="U210" i="3"/>
  <c r="E211" i="3"/>
  <c r="F211" i="3"/>
  <c r="G211" i="3"/>
  <c r="I211" i="3"/>
  <c r="Q211" i="3"/>
  <c r="R211" i="3"/>
  <c r="T211" i="3"/>
  <c r="U211" i="3"/>
  <c r="E212" i="3"/>
  <c r="F212" i="3"/>
  <c r="G212" i="3"/>
  <c r="I212" i="3"/>
  <c r="Q212" i="3"/>
  <c r="R212" i="3"/>
  <c r="T212" i="3"/>
  <c r="U212" i="3"/>
  <c r="E213" i="3"/>
  <c r="F213" i="3"/>
  <c r="G213" i="3"/>
  <c r="K213" i="3"/>
  <c r="Q213" i="3"/>
  <c r="U213" i="3"/>
  <c r="E214" i="3"/>
  <c r="F214" i="3"/>
  <c r="G214" i="3"/>
  <c r="Q214" i="3"/>
  <c r="U214" i="3"/>
  <c r="E215" i="3"/>
  <c r="F215" i="3"/>
  <c r="G215" i="3"/>
  <c r="Q215" i="3"/>
  <c r="U215" i="3"/>
  <c r="E216" i="3"/>
  <c r="F216" i="3"/>
  <c r="G216" i="3"/>
  <c r="Q216" i="3"/>
  <c r="U216" i="3"/>
  <c r="E217" i="3"/>
  <c r="F217" i="3"/>
  <c r="G217" i="3"/>
  <c r="Q217" i="3"/>
  <c r="U217" i="3"/>
  <c r="E218" i="3"/>
  <c r="F218" i="3"/>
  <c r="G218" i="3"/>
  <c r="I218" i="3"/>
  <c r="Q218" i="3"/>
  <c r="U218" i="3"/>
  <c r="E219" i="3"/>
  <c r="F219" i="3"/>
  <c r="G219" i="3"/>
  <c r="I219" i="3"/>
  <c r="Q219" i="3"/>
  <c r="U219" i="3"/>
  <c r="E220" i="3"/>
  <c r="F220" i="3"/>
  <c r="G220" i="3"/>
  <c r="Q220" i="3"/>
  <c r="U220" i="3"/>
  <c r="E221" i="3"/>
  <c r="F221" i="3"/>
  <c r="G221" i="3"/>
  <c r="I221" i="3"/>
  <c r="Q221" i="3"/>
  <c r="U221" i="3"/>
  <c r="E222" i="3"/>
  <c r="F222" i="3"/>
  <c r="G222" i="3"/>
  <c r="J222" i="3"/>
  <c r="Q222" i="3"/>
  <c r="U222" i="3"/>
  <c r="E223" i="3"/>
  <c r="F223" i="3"/>
  <c r="G223" i="3"/>
  <c r="Q223" i="3"/>
  <c r="U223" i="3"/>
  <c r="E224" i="3"/>
  <c r="F224" i="3"/>
  <c r="G224" i="3"/>
  <c r="I224" i="3"/>
  <c r="Q224" i="3"/>
  <c r="U224" i="3"/>
  <c r="E225" i="3"/>
  <c r="F225" i="3"/>
  <c r="G225" i="3"/>
  <c r="J225" i="3"/>
  <c r="Q225" i="3"/>
  <c r="U225" i="3"/>
  <c r="E226" i="3"/>
  <c r="F226" i="3"/>
  <c r="G226" i="3"/>
  <c r="K226" i="3"/>
  <c r="Q226" i="3"/>
  <c r="U226" i="3"/>
  <c r="E227" i="3"/>
  <c r="F227" i="3"/>
  <c r="G227" i="3"/>
  <c r="I227" i="3"/>
  <c r="Q227" i="3"/>
  <c r="U227" i="3"/>
  <c r="E228" i="3"/>
  <c r="F228" i="3"/>
  <c r="G228" i="3"/>
  <c r="K228" i="3"/>
  <c r="Q228" i="3"/>
  <c r="U228" i="3"/>
  <c r="E229" i="3"/>
  <c r="F229" i="3"/>
  <c r="G229" i="3"/>
  <c r="K229" i="3"/>
  <c r="Q229" i="3"/>
  <c r="U229" i="3"/>
  <c r="E230" i="3"/>
  <c r="F230" i="3"/>
  <c r="G230" i="3"/>
  <c r="I230" i="3"/>
  <c r="Q230" i="3"/>
  <c r="U230" i="3"/>
  <c r="E231" i="3"/>
  <c r="F231" i="3"/>
  <c r="G231" i="3"/>
  <c r="K231" i="3"/>
  <c r="Q231" i="3"/>
  <c r="U231" i="3"/>
  <c r="E232" i="3"/>
  <c r="F232" i="3"/>
  <c r="G232" i="3"/>
  <c r="K232" i="3"/>
  <c r="Q232" i="3"/>
  <c r="U232" i="3"/>
  <c r="E233" i="3"/>
  <c r="F233" i="3"/>
  <c r="G233" i="3"/>
  <c r="K233" i="3"/>
  <c r="Q233" i="3"/>
  <c r="U233" i="3"/>
  <c r="E234" i="3"/>
  <c r="F234" i="3"/>
  <c r="G234" i="3"/>
  <c r="K234" i="3"/>
  <c r="Q234" i="3"/>
  <c r="U234" i="3"/>
  <c r="E235" i="3"/>
  <c r="F235" i="3"/>
  <c r="G235" i="3"/>
  <c r="K235" i="3"/>
  <c r="Q235" i="3"/>
  <c r="U235" i="3"/>
  <c r="E236" i="3"/>
  <c r="F236" i="3"/>
  <c r="G236" i="3"/>
  <c r="K236" i="3"/>
  <c r="Q236" i="3"/>
  <c r="U236" i="3"/>
  <c r="E237" i="3"/>
  <c r="F237" i="3"/>
  <c r="G237" i="3"/>
  <c r="K237" i="3"/>
  <c r="Q237" i="3"/>
  <c r="U237" i="3"/>
  <c r="E238" i="3"/>
  <c r="F238" i="3"/>
  <c r="G238" i="3"/>
  <c r="K238" i="3"/>
  <c r="Q238" i="3"/>
  <c r="U238" i="3"/>
  <c r="E239" i="3"/>
  <c r="F239" i="3"/>
  <c r="G239" i="3"/>
  <c r="K239" i="3"/>
  <c r="Q239" i="3"/>
  <c r="U239" i="3"/>
  <c r="E240" i="3"/>
  <c r="F240" i="3"/>
  <c r="G240" i="3"/>
  <c r="K240" i="3"/>
  <c r="Q240" i="3"/>
  <c r="U240" i="3"/>
  <c r="E241" i="3"/>
  <c r="F241" i="3"/>
  <c r="G241" i="3"/>
  <c r="K241" i="3"/>
  <c r="Q241" i="3"/>
  <c r="U241" i="3"/>
  <c r="E242" i="3"/>
  <c r="F242" i="3"/>
  <c r="G242" i="3"/>
  <c r="K242" i="3"/>
  <c r="Q242" i="3"/>
  <c r="U242" i="3"/>
  <c r="E243" i="3"/>
  <c r="F243" i="3"/>
  <c r="G243" i="3"/>
  <c r="J243" i="3"/>
  <c r="Q243" i="3"/>
  <c r="U243" i="3"/>
  <c r="E244" i="3"/>
  <c r="F244" i="3"/>
  <c r="G244" i="3"/>
  <c r="J244" i="3"/>
  <c r="Q244" i="3"/>
  <c r="U244" i="3"/>
  <c r="E245" i="3"/>
  <c r="F245" i="3"/>
  <c r="G245" i="3"/>
  <c r="K245" i="3"/>
  <c r="Q245" i="3"/>
  <c r="U245" i="3"/>
  <c r="E246" i="3"/>
  <c r="F246" i="3"/>
  <c r="G246" i="3"/>
  <c r="K246" i="3"/>
  <c r="Q246" i="3"/>
  <c r="U246" i="3"/>
  <c r="E247" i="3"/>
  <c r="F247" i="3"/>
  <c r="G247" i="3"/>
  <c r="K247" i="3"/>
  <c r="Q247" i="3"/>
  <c r="U247" i="3"/>
  <c r="E248" i="3"/>
  <c r="F248" i="3"/>
  <c r="G248" i="3"/>
  <c r="K248" i="3"/>
  <c r="Q248" i="3"/>
  <c r="U248" i="3"/>
  <c r="E249" i="3"/>
  <c r="F249" i="3"/>
  <c r="G249" i="3"/>
  <c r="K249" i="3"/>
  <c r="Q249" i="3"/>
  <c r="U249" i="3"/>
  <c r="E250" i="3"/>
  <c r="F250" i="3"/>
  <c r="G250" i="3"/>
  <c r="J250" i="3"/>
  <c r="Q250" i="3"/>
  <c r="U250" i="3"/>
  <c r="E251" i="3"/>
  <c r="F251" i="3"/>
  <c r="G251" i="3"/>
  <c r="K251" i="3"/>
  <c r="Q251" i="3"/>
  <c r="U251" i="3"/>
  <c r="E252" i="3"/>
  <c r="F252" i="3"/>
  <c r="G252" i="3"/>
  <c r="K252" i="3"/>
  <c r="Q252" i="3"/>
  <c r="U252" i="3"/>
  <c r="E253" i="3"/>
  <c r="F253" i="3"/>
  <c r="G253" i="3"/>
  <c r="K253" i="3"/>
  <c r="Q253" i="3"/>
  <c r="U253" i="3"/>
  <c r="E254" i="3"/>
  <c r="F254" i="3"/>
  <c r="G254" i="3"/>
  <c r="K254" i="3"/>
  <c r="Q254" i="3"/>
  <c r="U254" i="3"/>
  <c r="E255" i="3"/>
  <c r="F255" i="3"/>
  <c r="G255" i="3"/>
  <c r="K255" i="3"/>
  <c r="Q255" i="3"/>
  <c r="U255" i="3"/>
  <c r="E256" i="3"/>
  <c r="F256" i="3"/>
  <c r="G256" i="3"/>
  <c r="K256" i="3"/>
  <c r="Q256" i="3"/>
  <c r="U256" i="3"/>
  <c r="E257" i="3"/>
  <c r="F257" i="3"/>
  <c r="G257" i="3"/>
  <c r="K257" i="3"/>
  <c r="Q257" i="3"/>
  <c r="U257" i="3"/>
  <c r="E258" i="3"/>
  <c r="F258" i="3"/>
  <c r="G258" i="3"/>
  <c r="K258" i="3"/>
  <c r="Q258" i="3"/>
  <c r="U258" i="3"/>
  <c r="E259" i="3"/>
  <c r="F259" i="3"/>
  <c r="G259" i="3"/>
  <c r="K259" i="3"/>
  <c r="Q259" i="3"/>
  <c r="U259" i="3"/>
  <c r="E260" i="3"/>
  <c r="F260" i="3"/>
  <c r="G260" i="3"/>
  <c r="J260" i="3"/>
  <c r="Q260" i="3"/>
  <c r="U260" i="3"/>
  <c r="E261" i="3"/>
  <c r="F261" i="3"/>
  <c r="G261" i="3"/>
  <c r="J261" i="3"/>
  <c r="Q261" i="3"/>
  <c r="U261" i="3"/>
  <c r="E262" i="3"/>
  <c r="F262" i="3"/>
  <c r="G262" i="3"/>
  <c r="J262" i="3"/>
  <c r="Q262" i="3"/>
  <c r="U262" i="3"/>
  <c r="E263" i="3"/>
  <c r="F263" i="3"/>
  <c r="G263" i="3"/>
  <c r="J263" i="3"/>
  <c r="Q263" i="3"/>
  <c r="U263" i="3"/>
  <c r="E264" i="3"/>
  <c r="F264" i="3"/>
  <c r="G264" i="3"/>
  <c r="J264" i="3"/>
  <c r="Q264" i="3"/>
  <c r="U264" i="3"/>
  <c r="E265" i="3"/>
  <c r="F265" i="3"/>
  <c r="G265" i="3"/>
  <c r="K265" i="3"/>
  <c r="Q265" i="3"/>
  <c r="U265" i="3"/>
  <c r="E266" i="3"/>
  <c r="F266" i="3"/>
  <c r="G266" i="3"/>
  <c r="J266" i="3"/>
  <c r="Q266" i="3"/>
  <c r="U266" i="3"/>
  <c r="E267" i="3"/>
  <c r="F267" i="3"/>
  <c r="G267" i="3"/>
  <c r="K267" i="3"/>
  <c r="Q267" i="3"/>
  <c r="U267" i="3"/>
  <c r="E268" i="3"/>
  <c r="F268" i="3"/>
  <c r="G268" i="3"/>
  <c r="K268" i="3"/>
  <c r="Q268" i="3"/>
  <c r="U268" i="3"/>
  <c r="E269" i="3"/>
  <c r="F269" i="3"/>
  <c r="G269" i="3"/>
  <c r="K269" i="3"/>
  <c r="Q269" i="3"/>
  <c r="U269" i="3"/>
  <c r="E270" i="3"/>
  <c r="F270" i="3"/>
  <c r="G270" i="3"/>
  <c r="K270" i="3"/>
  <c r="Q270" i="3"/>
  <c r="U270" i="3"/>
  <c r="E271" i="3"/>
  <c r="F271" i="3"/>
  <c r="G271" i="3"/>
  <c r="K271" i="3"/>
  <c r="Q271" i="3"/>
  <c r="U271" i="3"/>
  <c r="E272" i="3"/>
  <c r="F272" i="3"/>
  <c r="G272" i="3"/>
  <c r="K272" i="3"/>
  <c r="Q272" i="3"/>
  <c r="U272" i="3"/>
  <c r="E273" i="3"/>
  <c r="F273" i="3"/>
  <c r="G273" i="3"/>
  <c r="K273" i="3"/>
  <c r="Q273" i="3"/>
  <c r="U273" i="3"/>
  <c r="E274" i="3"/>
  <c r="F274" i="3"/>
  <c r="G274" i="3"/>
  <c r="K274" i="3"/>
  <c r="Q274" i="3"/>
  <c r="U274" i="3"/>
  <c r="E275" i="3"/>
  <c r="F275" i="3"/>
  <c r="G275" i="3"/>
  <c r="K275" i="3"/>
  <c r="Q275" i="3"/>
  <c r="U275" i="3"/>
  <c r="E276" i="3"/>
  <c r="F276" i="3"/>
  <c r="G276" i="3"/>
  <c r="K276" i="3"/>
  <c r="Q276" i="3"/>
  <c r="U276" i="3"/>
  <c r="E277" i="3"/>
  <c r="F277" i="3"/>
  <c r="G277" i="3"/>
  <c r="K277" i="3"/>
  <c r="Q277" i="3"/>
  <c r="U277" i="3"/>
  <c r="E278" i="3"/>
  <c r="F278" i="3"/>
  <c r="G278" i="3"/>
  <c r="K278" i="3"/>
  <c r="Q278" i="3"/>
  <c r="U278" i="3"/>
  <c r="E279" i="3"/>
  <c r="F279" i="3"/>
  <c r="G279" i="3"/>
  <c r="K279" i="3"/>
  <c r="Q279" i="3"/>
  <c r="U279" i="3"/>
  <c r="E280" i="3"/>
  <c r="F280" i="3"/>
  <c r="G280" i="3"/>
  <c r="K280" i="3"/>
  <c r="Q280" i="3"/>
  <c r="U280" i="3"/>
  <c r="E281" i="3"/>
  <c r="F281" i="3"/>
  <c r="G281" i="3"/>
  <c r="K281" i="3"/>
  <c r="Q281" i="3"/>
  <c r="U281" i="3"/>
  <c r="E282" i="3"/>
  <c r="F282" i="3"/>
  <c r="G282" i="3"/>
  <c r="K282" i="3"/>
  <c r="Q282" i="3"/>
  <c r="U282" i="3"/>
  <c r="E283" i="3"/>
  <c r="F283" i="3"/>
  <c r="G283" i="3"/>
  <c r="K283" i="3"/>
  <c r="Q283" i="3"/>
  <c r="U283" i="3"/>
  <c r="E284" i="3"/>
  <c r="F284" i="3"/>
  <c r="G284" i="3"/>
  <c r="K284" i="3"/>
  <c r="Q284" i="3"/>
  <c r="U284" i="3"/>
  <c r="E285" i="3"/>
  <c r="F285" i="3"/>
  <c r="G285" i="3"/>
  <c r="K285" i="3"/>
  <c r="Q285" i="3"/>
  <c r="U285" i="3"/>
  <c r="E286" i="3"/>
  <c r="F286" i="3"/>
  <c r="G286" i="3"/>
  <c r="K286" i="3"/>
  <c r="Q286" i="3"/>
  <c r="U286" i="3"/>
  <c r="E287" i="3"/>
  <c r="F287" i="3"/>
  <c r="G287" i="3"/>
  <c r="K287" i="3"/>
  <c r="Q287" i="3"/>
  <c r="U287" i="3"/>
  <c r="E288" i="3"/>
  <c r="F288" i="3"/>
  <c r="G288" i="3"/>
  <c r="K288" i="3"/>
  <c r="Q288" i="3"/>
  <c r="U288" i="3"/>
  <c r="E289" i="3"/>
  <c r="F289" i="3"/>
  <c r="G289" i="3"/>
  <c r="K289" i="3"/>
  <c r="Q289" i="3"/>
  <c r="U289" i="3"/>
  <c r="E290" i="3"/>
  <c r="F290" i="3"/>
  <c r="G290" i="3"/>
  <c r="K290" i="3"/>
  <c r="Q290" i="3"/>
  <c r="U290" i="3"/>
  <c r="E291" i="3"/>
  <c r="F291" i="3"/>
  <c r="G291" i="3"/>
  <c r="K291" i="3"/>
  <c r="Q291" i="3"/>
  <c r="U291" i="3"/>
  <c r="E292" i="3"/>
  <c r="F292" i="3"/>
  <c r="G292" i="3"/>
  <c r="K292" i="3"/>
  <c r="Q292" i="3"/>
  <c r="U292" i="3"/>
  <c r="E293" i="3"/>
  <c r="F293" i="3"/>
  <c r="G293" i="3"/>
  <c r="I293" i="3"/>
  <c r="Q293" i="3"/>
  <c r="U293" i="3"/>
  <c r="E294" i="3"/>
  <c r="F294" i="3"/>
  <c r="G294" i="3"/>
  <c r="K294" i="3"/>
  <c r="Q294" i="3"/>
  <c r="U294" i="3"/>
  <c r="E295" i="3"/>
  <c r="F295" i="3"/>
  <c r="G295" i="3"/>
  <c r="K295" i="3"/>
  <c r="Q295" i="3"/>
  <c r="U295" i="3"/>
  <c r="E296" i="3"/>
  <c r="F296" i="3"/>
  <c r="G296" i="3"/>
  <c r="K296" i="3"/>
  <c r="Q296" i="3"/>
  <c r="U296" i="3"/>
  <c r="E297" i="3"/>
  <c r="F297" i="3"/>
  <c r="G297" i="3"/>
  <c r="K297" i="3"/>
  <c r="Q297" i="3"/>
  <c r="U297" i="3"/>
  <c r="E298" i="3"/>
  <c r="F298" i="3"/>
  <c r="G298" i="3"/>
  <c r="K298" i="3"/>
  <c r="Q298" i="3"/>
  <c r="U298" i="3"/>
  <c r="E299" i="3"/>
  <c r="F299" i="3"/>
  <c r="K299" i="3"/>
  <c r="Q299" i="3"/>
  <c r="U299" i="3"/>
  <c r="E300" i="3"/>
  <c r="F300" i="3"/>
  <c r="G300" i="3"/>
  <c r="K300" i="3"/>
  <c r="Q300" i="3"/>
  <c r="U300" i="3"/>
  <c r="E301" i="3"/>
  <c r="F301" i="3"/>
  <c r="G301" i="3"/>
  <c r="K301" i="3"/>
  <c r="Q301" i="3"/>
  <c r="U301" i="3"/>
  <c r="E302" i="3"/>
  <c r="F302" i="3"/>
  <c r="G302" i="3"/>
  <c r="K302" i="3"/>
  <c r="Q302" i="3"/>
  <c r="U302" i="3"/>
  <c r="E303" i="3"/>
  <c r="F303" i="3"/>
  <c r="G303" i="3"/>
  <c r="K303" i="3"/>
  <c r="Q303" i="3"/>
  <c r="U303" i="3"/>
  <c r="E304" i="3"/>
  <c r="F304" i="3"/>
  <c r="G304" i="3"/>
  <c r="K304" i="3"/>
  <c r="Q304" i="3"/>
  <c r="U304" i="3"/>
  <c r="E305" i="3"/>
  <c r="F305" i="3"/>
  <c r="G305" i="3"/>
  <c r="K305" i="3"/>
  <c r="Q305" i="3"/>
  <c r="U305" i="3"/>
  <c r="E306" i="3"/>
  <c r="F306" i="3"/>
  <c r="G306" i="3"/>
  <c r="K306" i="3"/>
  <c r="Q306" i="3"/>
  <c r="U306" i="3"/>
  <c r="E307" i="3"/>
  <c r="F307" i="3"/>
  <c r="G307" i="3"/>
  <c r="K307" i="3"/>
  <c r="Q307" i="3"/>
  <c r="U307" i="3"/>
  <c r="E308" i="3"/>
  <c r="F308" i="3"/>
  <c r="G308" i="3"/>
  <c r="K308" i="3"/>
  <c r="Q308" i="3"/>
  <c r="U308" i="3"/>
  <c r="E309" i="3"/>
  <c r="F309" i="3"/>
  <c r="G309" i="3"/>
  <c r="K309" i="3"/>
  <c r="Q309" i="3"/>
  <c r="U309" i="3"/>
  <c r="E310" i="3"/>
  <c r="F310" i="3"/>
  <c r="G310" i="3"/>
  <c r="K310" i="3"/>
  <c r="Q310" i="3"/>
  <c r="U310" i="3"/>
  <c r="E311" i="3"/>
  <c r="F311" i="3"/>
  <c r="G311" i="3"/>
  <c r="K311" i="3"/>
  <c r="Q311" i="3"/>
  <c r="U311" i="3"/>
  <c r="E312" i="3"/>
  <c r="F312" i="3"/>
  <c r="G312" i="3"/>
  <c r="K312" i="3"/>
  <c r="Q312" i="3"/>
  <c r="U312" i="3"/>
  <c r="E313" i="3"/>
  <c r="F313" i="3"/>
  <c r="G313" i="3"/>
  <c r="K313" i="3"/>
  <c r="Q313" i="3"/>
  <c r="U313" i="3"/>
  <c r="E314" i="3"/>
  <c r="F314" i="3"/>
  <c r="G314" i="3"/>
  <c r="K314" i="3"/>
  <c r="Q314" i="3"/>
  <c r="U314" i="3"/>
  <c r="E315" i="3"/>
  <c r="F315" i="3"/>
  <c r="G315" i="3"/>
  <c r="K315" i="3"/>
  <c r="Q315" i="3"/>
  <c r="U315" i="3"/>
  <c r="E316" i="3"/>
  <c r="F316" i="3"/>
  <c r="G316" i="3"/>
  <c r="K316" i="3"/>
  <c r="Q316" i="3"/>
  <c r="U316" i="3"/>
  <c r="E317" i="3"/>
  <c r="F317" i="3"/>
  <c r="G317" i="3"/>
  <c r="K317" i="3"/>
  <c r="Q317" i="3"/>
  <c r="U317" i="3"/>
  <c r="E318" i="3"/>
  <c r="F318" i="3"/>
  <c r="G318" i="3"/>
  <c r="K318" i="3"/>
  <c r="Q318" i="3"/>
  <c r="U318" i="3"/>
  <c r="E319" i="3"/>
  <c r="F319" i="3"/>
  <c r="G319" i="3"/>
  <c r="K319" i="3"/>
  <c r="Q319" i="3"/>
  <c r="U319" i="3"/>
  <c r="E320" i="3"/>
  <c r="F320" i="3"/>
  <c r="G320" i="3"/>
  <c r="K320" i="3"/>
  <c r="Q320" i="3"/>
  <c r="U320" i="3"/>
  <c r="E321" i="3"/>
  <c r="F321" i="3"/>
  <c r="G321" i="3"/>
  <c r="K321" i="3"/>
  <c r="Q321" i="3"/>
  <c r="U321" i="3"/>
  <c r="E322" i="3"/>
  <c r="F322" i="3"/>
  <c r="G322" i="3"/>
  <c r="K322" i="3"/>
  <c r="Q322" i="3"/>
  <c r="U322" i="3"/>
  <c r="E323" i="3"/>
  <c r="F323" i="3"/>
  <c r="G323" i="3"/>
  <c r="K323" i="3"/>
  <c r="Q323" i="3"/>
  <c r="U323" i="3"/>
  <c r="E324" i="3"/>
  <c r="F324" i="3"/>
  <c r="G324" i="3"/>
  <c r="K324" i="3"/>
  <c r="Q324" i="3"/>
  <c r="U324" i="3"/>
  <c r="E325" i="3"/>
  <c r="F325" i="3"/>
  <c r="G325" i="3"/>
  <c r="K325" i="3"/>
  <c r="Q325" i="3"/>
  <c r="U325" i="3"/>
  <c r="E326" i="3"/>
  <c r="F326" i="3"/>
  <c r="G326" i="3"/>
  <c r="K326" i="3"/>
  <c r="Q326" i="3"/>
  <c r="U326" i="3"/>
  <c r="E327" i="3"/>
  <c r="F327" i="3"/>
  <c r="G327" i="3"/>
  <c r="K327" i="3"/>
  <c r="Q327" i="3"/>
  <c r="U327" i="3"/>
  <c r="E328" i="3"/>
  <c r="F328" i="3"/>
  <c r="G328" i="3"/>
  <c r="K328" i="3"/>
  <c r="Q328" i="3"/>
  <c r="U328" i="3"/>
  <c r="E329" i="3"/>
  <c r="F329" i="3"/>
  <c r="G329" i="3"/>
  <c r="K329" i="3"/>
  <c r="Q329" i="3"/>
  <c r="U329" i="3"/>
  <c r="E330" i="3"/>
  <c r="F330" i="3"/>
  <c r="G330" i="3"/>
  <c r="K330" i="3"/>
  <c r="Q330" i="3"/>
  <c r="U330" i="3"/>
  <c r="E331" i="3"/>
  <c r="F331" i="3"/>
  <c r="G331" i="3"/>
  <c r="K331" i="3"/>
  <c r="Q331" i="3"/>
  <c r="U331" i="3"/>
  <c r="E332" i="3"/>
  <c r="F332" i="3"/>
  <c r="G332" i="3"/>
  <c r="K332" i="3"/>
  <c r="Q332" i="3"/>
  <c r="U332" i="3"/>
  <c r="E333" i="3"/>
  <c r="F333" i="3"/>
  <c r="G333" i="3"/>
  <c r="K333" i="3"/>
  <c r="Q333" i="3"/>
  <c r="U333" i="3"/>
  <c r="E334" i="3"/>
  <c r="F334" i="3"/>
  <c r="G334" i="3"/>
  <c r="K334" i="3"/>
  <c r="Q334" i="3"/>
  <c r="U334" i="3"/>
  <c r="E335" i="3"/>
  <c r="F335" i="3"/>
  <c r="G335" i="3"/>
  <c r="K335" i="3"/>
  <c r="Q335" i="3"/>
  <c r="U335" i="3"/>
  <c r="E336" i="3"/>
  <c r="F336" i="3"/>
  <c r="G336" i="3"/>
  <c r="K336" i="3"/>
  <c r="Q336" i="3"/>
  <c r="U336" i="3"/>
  <c r="E337" i="3"/>
  <c r="F337" i="3"/>
  <c r="G337" i="3"/>
  <c r="K337" i="3"/>
  <c r="Q337" i="3"/>
  <c r="U337" i="3"/>
  <c r="E338" i="3"/>
  <c r="F338" i="3"/>
  <c r="G338" i="3"/>
  <c r="K338" i="3"/>
  <c r="Q338" i="3"/>
  <c r="U338" i="3"/>
  <c r="E339" i="3"/>
  <c r="F339" i="3"/>
  <c r="G339" i="3"/>
  <c r="K339" i="3"/>
  <c r="Q339" i="3"/>
  <c r="U339" i="3"/>
  <c r="E340" i="3"/>
  <c r="F340" i="3"/>
  <c r="G340" i="3"/>
  <c r="K340" i="3"/>
  <c r="Q340" i="3"/>
  <c r="U340" i="3"/>
  <c r="E341" i="3"/>
  <c r="F341" i="3"/>
  <c r="G341" i="3"/>
  <c r="K341" i="3"/>
  <c r="Q341" i="3"/>
  <c r="U341" i="3"/>
  <c r="E342" i="3"/>
  <c r="F342" i="3"/>
  <c r="G342" i="3"/>
  <c r="K342" i="3"/>
  <c r="Q342" i="3"/>
  <c r="U342" i="3"/>
  <c r="E343" i="3"/>
  <c r="F343" i="3"/>
  <c r="G343" i="3"/>
  <c r="K343" i="3"/>
  <c r="Q343" i="3"/>
  <c r="U343" i="3"/>
  <c r="E344" i="3"/>
  <c r="F344" i="3"/>
  <c r="G344" i="3"/>
  <c r="K344" i="3"/>
  <c r="Q344" i="3"/>
  <c r="U344" i="3"/>
  <c r="E345" i="3"/>
  <c r="F345" i="3"/>
  <c r="G345" i="3"/>
  <c r="K345" i="3"/>
  <c r="Q345" i="3"/>
  <c r="U345" i="3"/>
  <c r="E346" i="3"/>
  <c r="F346" i="3"/>
  <c r="G346" i="3"/>
  <c r="K346" i="3"/>
  <c r="Q346" i="3"/>
  <c r="U346" i="3"/>
  <c r="AB2" i="4"/>
  <c r="AD2" i="4"/>
  <c r="AB18" i="4" s="1"/>
  <c r="AB3" i="4"/>
  <c r="AB4" i="4"/>
  <c r="AB5" i="4"/>
  <c r="AB14" i="4" s="1"/>
  <c r="Y6" i="4"/>
  <c r="Z6" i="4"/>
  <c r="AB6" i="4"/>
  <c r="V7" i="4"/>
  <c r="Y7" i="4"/>
  <c r="Z7" i="4"/>
  <c r="AB7" i="4"/>
  <c r="V8" i="4"/>
  <c r="Y8" i="4"/>
  <c r="Z8" i="4"/>
  <c r="AB8" i="4"/>
  <c r="C9" i="4"/>
  <c r="D9" i="4"/>
  <c r="V9" i="4"/>
  <c r="Y9" i="4"/>
  <c r="Z9" i="4"/>
  <c r="AB9" i="4"/>
  <c r="V10" i="4"/>
  <c r="Y10" i="4"/>
  <c r="Z10" i="4"/>
  <c r="AB10" i="4"/>
  <c r="AB15" i="4" s="1"/>
  <c r="BL5" i="4" s="1"/>
  <c r="BK5" i="4" s="1"/>
  <c r="BJ5" i="4" s="1"/>
  <c r="AB11" i="4"/>
  <c r="AB12" i="4"/>
  <c r="AB13" i="4"/>
  <c r="AB17" i="4" s="1"/>
  <c r="AB16" i="4"/>
  <c r="C17" i="4"/>
  <c r="T18" i="4"/>
  <c r="U6" i="4" s="1"/>
  <c r="V6" i="4" s="1"/>
  <c r="E21" i="4"/>
  <c r="F21" i="4" s="1"/>
  <c r="Q21" i="4"/>
  <c r="AB21" i="4"/>
  <c r="AD21" i="4"/>
  <c r="AF21" i="4"/>
  <c r="E22" i="4"/>
  <c r="F22" i="4" s="1"/>
  <c r="Q22" i="4"/>
  <c r="AB22" i="4"/>
  <c r="AD22" i="4"/>
  <c r="AF22" i="4"/>
  <c r="E23" i="4"/>
  <c r="F23" i="4" s="1"/>
  <c r="Q23" i="4"/>
  <c r="AB23" i="4"/>
  <c r="AD23" i="4"/>
  <c r="AF23" i="4"/>
  <c r="E24" i="4"/>
  <c r="F24" i="4" s="1"/>
  <c r="Q24" i="4"/>
  <c r="AB24" i="4"/>
  <c r="AD24" i="4"/>
  <c r="AF24" i="4"/>
  <c r="E25" i="4"/>
  <c r="F25" i="4" s="1"/>
  <c r="Q25" i="4"/>
  <c r="AB25" i="4"/>
  <c r="AD25" i="4"/>
  <c r="AF25" i="4"/>
  <c r="E26" i="4"/>
  <c r="F26" i="4" s="1"/>
  <c r="Q26" i="4"/>
  <c r="AB26" i="4"/>
  <c r="AD26" i="4"/>
  <c r="AF26" i="4"/>
  <c r="E27" i="4"/>
  <c r="F27" i="4" s="1"/>
  <c r="Q27" i="4"/>
  <c r="AB27" i="4"/>
  <c r="AD27" i="4"/>
  <c r="AF27" i="4"/>
  <c r="E28" i="4"/>
  <c r="F28" i="4" s="1"/>
  <c r="Q28" i="4"/>
  <c r="AB28" i="4"/>
  <c r="AD28" i="4"/>
  <c r="AF28" i="4"/>
  <c r="E29" i="4"/>
  <c r="F29" i="4" s="1"/>
  <c r="Q29" i="4"/>
  <c r="AB29" i="4"/>
  <c r="AD29" i="4"/>
  <c r="AF29" i="4"/>
  <c r="E30" i="4"/>
  <c r="F30" i="4" s="1"/>
  <c r="G30" i="4" s="1"/>
  <c r="Q30" i="4"/>
  <c r="AB30" i="4"/>
  <c r="AD30" i="4"/>
  <c r="AF30" i="4"/>
  <c r="E31" i="4"/>
  <c r="F31" i="4" s="1"/>
  <c r="Q31" i="4"/>
  <c r="AB31" i="4"/>
  <c r="AD31" i="4"/>
  <c r="AF31" i="4"/>
  <c r="E32" i="4"/>
  <c r="F32" i="4" s="1"/>
  <c r="G32" i="4" s="1"/>
  <c r="Q32" i="4"/>
  <c r="AB32" i="4"/>
  <c r="AD32" i="4"/>
  <c r="AF32" i="4"/>
  <c r="E33" i="4"/>
  <c r="F33" i="4" s="1"/>
  <c r="Q33" i="4"/>
  <c r="AB33" i="4"/>
  <c r="AD33" i="4"/>
  <c r="AF33" i="4"/>
  <c r="E34" i="4"/>
  <c r="F34" i="4" s="1"/>
  <c r="Q34" i="4"/>
  <c r="AB34" i="4"/>
  <c r="AD34" i="4"/>
  <c r="AF34" i="4"/>
  <c r="E35" i="4"/>
  <c r="F35" i="4"/>
  <c r="Q35" i="4"/>
  <c r="AB35" i="4"/>
  <c r="AD35" i="4"/>
  <c r="AF35" i="4"/>
  <c r="E36" i="4"/>
  <c r="F36" i="4" s="1"/>
  <c r="Q36" i="4"/>
  <c r="AB36" i="4"/>
  <c r="AD36" i="4"/>
  <c r="AF36" i="4"/>
  <c r="E37" i="4"/>
  <c r="F37" i="4" s="1"/>
  <c r="Q37" i="4"/>
  <c r="AB37" i="4"/>
  <c r="AD37" i="4"/>
  <c r="AF37" i="4"/>
  <c r="E38" i="4"/>
  <c r="F38" i="4" s="1"/>
  <c r="Q38" i="4"/>
  <c r="AB38" i="4"/>
  <c r="AD38" i="4"/>
  <c r="AF38" i="4"/>
  <c r="E39" i="4"/>
  <c r="F39" i="4" s="1"/>
  <c r="G39" i="4" s="1"/>
  <c r="Q39" i="4"/>
  <c r="AB39" i="4"/>
  <c r="AD39" i="4"/>
  <c r="AF39" i="4"/>
  <c r="E40" i="4"/>
  <c r="F40" i="4" s="1"/>
  <c r="Q40" i="4"/>
  <c r="AB40" i="4"/>
  <c r="AD40" i="4"/>
  <c r="AF40" i="4"/>
  <c r="E41" i="4"/>
  <c r="F41" i="4" s="1"/>
  <c r="Q41" i="4"/>
  <c r="AB41" i="4"/>
  <c r="AD41" i="4"/>
  <c r="AF41" i="4"/>
  <c r="E42" i="4"/>
  <c r="F42" i="4" s="1"/>
  <c r="Q42" i="4"/>
  <c r="AB42" i="4"/>
  <c r="AD42" i="4"/>
  <c r="AF42" i="4"/>
  <c r="E43" i="4"/>
  <c r="F43" i="4" s="1"/>
  <c r="Q43" i="4"/>
  <c r="AB43" i="4"/>
  <c r="AD43" i="4"/>
  <c r="AF43" i="4"/>
  <c r="E44" i="4"/>
  <c r="F44" i="4" s="1"/>
  <c r="Q44" i="4"/>
  <c r="AB44" i="4"/>
  <c r="AD44" i="4"/>
  <c r="AF44" i="4"/>
  <c r="E45" i="4"/>
  <c r="F45" i="4"/>
  <c r="Q45" i="4"/>
  <c r="AB45" i="4"/>
  <c r="AD45" i="4"/>
  <c r="AF45" i="4"/>
  <c r="E46" i="4"/>
  <c r="F46" i="4" s="1"/>
  <c r="Q46" i="4"/>
  <c r="AB46" i="4"/>
  <c r="AD46" i="4"/>
  <c r="AF46" i="4"/>
  <c r="E47" i="4"/>
  <c r="F47" i="4" s="1"/>
  <c r="Q47" i="4"/>
  <c r="AB47" i="4"/>
  <c r="AD47" i="4"/>
  <c r="AF47" i="4"/>
  <c r="E48" i="4"/>
  <c r="F48" i="4" s="1"/>
  <c r="Q48" i="4"/>
  <c r="AB48" i="4"/>
  <c r="AD48" i="4"/>
  <c r="AF48" i="4"/>
  <c r="E49" i="4"/>
  <c r="F49" i="4" s="1"/>
  <c r="Z49" i="4" s="1"/>
  <c r="Q49" i="4"/>
  <c r="AB49" i="4"/>
  <c r="AD49" i="4"/>
  <c r="AF49" i="4"/>
  <c r="E50" i="4"/>
  <c r="F50" i="4" s="1"/>
  <c r="G50" i="4" s="1"/>
  <c r="R50" i="4" s="1"/>
  <c r="T50" i="4" s="1"/>
  <c r="Q50" i="4"/>
  <c r="AB50" i="4"/>
  <c r="AD50" i="4"/>
  <c r="AF50" i="4"/>
  <c r="E51" i="4"/>
  <c r="F51" i="4" s="1"/>
  <c r="Q51" i="4"/>
  <c r="AB51" i="4"/>
  <c r="AD51" i="4"/>
  <c r="AF51" i="4"/>
  <c r="E52" i="4"/>
  <c r="F52" i="4" s="1"/>
  <c r="Q52" i="4"/>
  <c r="AB52" i="4"/>
  <c r="AD52" i="4"/>
  <c r="AF52" i="4"/>
  <c r="E53" i="4"/>
  <c r="F53" i="4"/>
  <c r="Q53" i="4"/>
  <c r="AB53" i="4"/>
  <c r="AD53" i="4"/>
  <c r="AF53" i="4"/>
  <c r="E54" i="4"/>
  <c r="F54" i="4" s="1"/>
  <c r="G54" i="4" s="1"/>
  <c r="Q54" i="4"/>
  <c r="AB54" i="4"/>
  <c r="AD54" i="4"/>
  <c r="AF54" i="4"/>
  <c r="E55" i="4"/>
  <c r="F55" i="4" s="1"/>
  <c r="Q55" i="4"/>
  <c r="AB55" i="4"/>
  <c r="AD55" i="4"/>
  <c r="AF55" i="4"/>
  <c r="E56" i="4"/>
  <c r="F56" i="4" s="1"/>
  <c r="Q56" i="4"/>
  <c r="AB56" i="4"/>
  <c r="AD56" i="4"/>
  <c r="AF56" i="4"/>
  <c r="E57" i="4"/>
  <c r="F57" i="4" s="1"/>
  <c r="Q57" i="4"/>
  <c r="AB57" i="4"/>
  <c r="AD57" i="4"/>
  <c r="AF57" i="4"/>
  <c r="E58" i="4"/>
  <c r="F58" i="4" s="1"/>
  <c r="G58" i="4" s="1"/>
  <c r="R58" i="4" s="1"/>
  <c r="T58" i="4" s="1"/>
  <c r="Q58" i="4"/>
  <c r="AB58" i="4"/>
  <c r="AD58" i="4"/>
  <c r="AF58" i="4"/>
  <c r="E59" i="4"/>
  <c r="F59" i="4"/>
  <c r="G59" i="4" s="1"/>
  <c r="Q59" i="4"/>
  <c r="AB59" i="4"/>
  <c r="AD59" i="4"/>
  <c r="AF59" i="4"/>
  <c r="E60" i="4"/>
  <c r="F60" i="4" s="1"/>
  <c r="Q60" i="4"/>
  <c r="AB60" i="4"/>
  <c r="AD60" i="4"/>
  <c r="AF60" i="4"/>
  <c r="E61" i="4"/>
  <c r="F61" i="4" s="1"/>
  <c r="G61" i="4" s="1"/>
  <c r="Q61" i="4"/>
  <c r="AB61" i="4"/>
  <c r="AD61" i="4"/>
  <c r="AF61" i="4"/>
  <c r="E62" i="4"/>
  <c r="F62" i="4" s="1"/>
  <c r="Q62" i="4"/>
  <c r="AB62" i="4"/>
  <c r="AD62" i="4"/>
  <c r="AF62" i="4"/>
  <c r="E63" i="4"/>
  <c r="F63" i="4" s="1"/>
  <c r="Z63" i="4" s="1"/>
  <c r="Q63" i="4"/>
  <c r="AB63" i="4"/>
  <c r="AD63" i="4"/>
  <c r="AF63" i="4"/>
  <c r="E64" i="4"/>
  <c r="F64" i="4" s="1"/>
  <c r="Q64" i="4"/>
  <c r="AB64" i="4"/>
  <c r="AD64" i="4"/>
  <c r="AF64" i="4"/>
  <c r="AY64" i="4"/>
  <c r="E65" i="4"/>
  <c r="F65" i="4" s="1"/>
  <c r="G65" i="4" s="1"/>
  <c r="Q65" i="4"/>
  <c r="AB65" i="4"/>
  <c r="AD65" i="4"/>
  <c r="AF65" i="4"/>
  <c r="E66" i="4"/>
  <c r="F66" i="4" s="1"/>
  <c r="Q66" i="4"/>
  <c r="AB66" i="4"/>
  <c r="AD66" i="4"/>
  <c r="AF66" i="4"/>
  <c r="E67" i="4"/>
  <c r="F67" i="4" s="1"/>
  <c r="Q67" i="4"/>
  <c r="AB67" i="4"/>
  <c r="AD67" i="4"/>
  <c r="AF67" i="4"/>
  <c r="E68" i="4"/>
  <c r="F68" i="4" s="1"/>
  <c r="Q68" i="4"/>
  <c r="AB68" i="4"/>
  <c r="AD68" i="4"/>
  <c r="AF68" i="4"/>
  <c r="E69" i="4"/>
  <c r="F69" i="4" s="1"/>
  <c r="Q69" i="4"/>
  <c r="AB69" i="4"/>
  <c r="AD69" i="4"/>
  <c r="AF69" i="4"/>
  <c r="E70" i="4"/>
  <c r="F70" i="4" s="1"/>
  <c r="Q70" i="4"/>
  <c r="AB70" i="4"/>
  <c r="AD70" i="4"/>
  <c r="AF70" i="4"/>
  <c r="E71" i="4"/>
  <c r="F71" i="4" s="1"/>
  <c r="Z71" i="4" s="1"/>
  <c r="Q71" i="4"/>
  <c r="AB71" i="4"/>
  <c r="AD71" i="4"/>
  <c r="AF71" i="4"/>
  <c r="E72" i="4"/>
  <c r="F72" i="4" s="1"/>
  <c r="Q72" i="4"/>
  <c r="AB72" i="4"/>
  <c r="AD72" i="4"/>
  <c r="AF72" i="4"/>
  <c r="E73" i="4"/>
  <c r="F73" i="4" s="1"/>
  <c r="Q73" i="4"/>
  <c r="AB73" i="4"/>
  <c r="AD73" i="4"/>
  <c r="AF73" i="4"/>
  <c r="E74" i="4"/>
  <c r="F74" i="4" s="1"/>
  <c r="Q74" i="4"/>
  <c r="AB74" i="4"/>
  <c r="AD74" i="4"/>
  <c r="AF74" i="4"/>
  <c r="E75" i="4"/>
  <c r="F75" i="4" s="1"/>
  <c r="Q75" i="4"/>
  <c r="AB75" i="4"/>
  <c r="AD75" i="4"/>
  <c r="AF75" i="4"/>
  <c r="E76" i="4"/>
  <c r="F76" i="4" s="1"/>
  <c r="Q76" i="4"/>
  <c r="AB76" i="4"/>
  <c r="AD76" i="4"/>
  <c r="AF76" i="4"/>
  <c r="E77" i="4"/>
  <c r="F77" i="4"/>
  <c r="Q77" i="4"/>
  <c r="AB77" i="4"/>
  <c r="AD77" i="4"/>
  <c r="AF77" i="4"/>
  <c r="E78" i="4"/>
  <c r="F78" i="4" s="1"/>
  <c r="Q78" i="4"/>
  <c r="AB78" i="4"/>
  <c r="AD78" i="4"/>
  <c r="AF78" i="4"/>
  <c r="E79" i="4"/>
  <c r="F79" i="4" s="1"/>
  <c r="Q79" i="4"/>
  <c r="AB79" i="4"/>
  <c r="AD79" i="4"/>
  <c r="AF79" i="4"/>
  <c r="E80" i="4"/>
  <c r="F80" i="4" s="1"/>
  <c r="Q80" i="4"/>
  <c r="AB80" i="4"/>
  <c r="AD80" i="4"/>
  <c r="AF80" i="4"/>
  <c r="E81" i="4"/>
  <c r="F81" i="4" s="1"/>
  <c r="Q81" i="4"/>
  <c r="AB81" i="4"/>
  <c r="AD81" i="4"/>
  <c r="AF81" i="4"/>
  <c r="E82" i="4"/>
  <c r="F82" i="4" s="1"/>
  <c r="G82" i="4" s="1"/>
  <c r="Q82" i="4"/>
  <c r="AB82" i="4"/>
  <c r="AD82" i="4"/>
  <c r="AF82" i="4"/>
  <c r="E83" i="4"/>
  <c r="F83" i="4" s="1"/>
  <c r="G83" i="4" s="1"/>
  <c r="Q83" i="4"/>
  <c r="AB83" i="4"/>
  <c r="AD83" i="4"/>
  <c r="AF83" i="4"/>
  <c r="E84" i="4"/>
  <c r="F84" i="4" s="1"/>
  <c r="Q84" i="4"/>
  <c r="AB84" i="4"/>
  <c r="AD84" i="4"/>
  <c r="AF84" i="4"/>
  <c r="E85" i="4"/>
  <c r="F85" i="4" s="1"/>
  <c r="Q85" i="4"/>
  <c r="AB85" i="4"/>
  <c r="AD85" i="4"/>
  <c r="AF85" i="4"/>
  <c r="E86" i="4"/>
  <c r="F86" i="4" s="1"/>
  <c r="Q86" i="4"/>
  <c r="AB86" i="4"/>
  <c r="AD86" i="4"/>
  <c r="AF86" i="4"/>
  <c r="E87" i="4"/>
  <c r="F87" i="4" s="1"/>
  <c r="Q87" i="4"/>
  <c r="AB87" i="4"/>
  <c r="AD87" i="4"/>
  <c r="AF87" i="4"/>
  <c r="E88" i="4"/>
  <c r="F88" i="4" s="1"/>
  <c r="Q88" i="4"/>
  <c r="AB88" i="4"/>
  <c r="AD88" i="4"/>
  <c r="AF88" i="4"/>
  <c r="E89" i="4"/>
  <c r="F89" i="4" s="1"/>
  <c r="Q89" i="4"/>
  <c r="AB89" i="4"/>
  <c r="AD89" i="4"/>
  <c r="AF89" i="4"/>
  <c r="E90" i="4"/>
  <c r="F90" i="4" s="1"/>
  <c r="Q90" i="4"/>
  <c r="AB90" i="4"/>
  <c r="AD90" i="4"/>
  <c r="AF90" i="4"/>
  <c r="E91" i="4"/>
  <c r="F91" i="4" s="1"/>
  <c r="Q91" i="4"/>
  <c r="AB91" i="4"/>
  <c r="AD91" i="4"/>
  <c r="AF91" i="4"/>
  <c r="E92" i="4"/>
  <c r="F92" i="4" s="1"/>
  <c r="Q92" i="4"/>
  <c r="AB92" i="4"/>
  <c r="AD92" i="4"/>
  <c r="AF92" i="4"/>
  <c r="E93" i="4"/>
  <c r="F93" i="4"/>
  <c r="Q93" i="4"/>
  <c r="AB93" i="4"/>
  <c r="AD93" i="4"/>
  <c r="AF93" i="4"/>
  <c r="E94" i="4"/>
  <c r="F94" i="4" s="1"/>
  <c r="Q94" i="4"/>
  <c r="AB94" i="4"/>
  <c r="AD94" i="4"/>
  <c r="AF94" i="4"/>
  <c r="E95" i="4"/>
  <c r="F95" i="4" s="1"/>
  <c r="Q95" i="4"/>
  <c r="E96" i="4"/>
  <c r="F96" i="4" s="1"/>
  <c r="Q96" i="4"/>
  <c r="E97" i="4"/>
  <c r="F97" i="4" s="1"/>
  <c r="Z97" i="4" s="1"/>
  <c r="G97" i="4"/>
  <c r="AF97" i="4" s="1"/>
  <c r="Q97" i="4"/>
  <c r="E98" i="4"/>
  <c r="F98" i="4"/>
  <c r="Z98" i="4" s="1"/>
  <c r="Q98" i="4"/>
  <c r="E99" i="4"/>
  <c r="F99" i="4" s="1"/>
  <c r="Q99" i="4"/>
  <c r="E100" i="4"/>
  <c r="F100" i="4" s="1"/>
  <c r="G100" i="4" s="1"/>
  <c r="Q100" i="4"/>
  <c r="E101" i="4"/>
  <c r="F101" i="4" s="1"/>
  <c r="Q101" i="4"/>
  <c r="E102" i="4"/>
  <c r="F102" i="4" s="1"/>
  <c r="Q102" i="4"/>
  <c r="E103" i="4"/>
  <c r="F103" i="4" s="1"/>
  <c r="Q103" i="4"/>
  <c r="E104" i="4"/>
  <c r="F104" i="4" s="1"/>
  <c r="Q104" i="4"/>
  <c r="E105" i="4"/>
  <c r="F105" i="4" s="1"/>
  <c r="Z105" i="4" s="1"/>
  <c r="Q105" i="4"/>
  <c r="E106" i="4"/>
  <c r="F106" i="4" s="1"/>
  <c r="Q106" i="4"/>
  <c r="E107" i="4"/>
  <c r="F107" i="4" s="1"/>
  <c r="G107" i="4" s="1"/>
  <c r="Q107" i="4"/>
  <c r="E108" i="4"/>
  <c r="F108" i="4" s="1"/>
  <c r="Q108" i="4"/>
  <c r="E109" i="4"/>
  <c r="F109" i="4" s="1"/>
  <c r="Q109" i="4"/>
  <c r="E110" i="4"/>
  <c r="F110" i="4" s="1"/>
  <c r="Q110" i="4"/>
  <c r="E111" i="4"/>
  <c r="F111" i="4" s="1"/>
  <c r="Z111" i="4" s="1"/>
  <c r="Q111" i="4"/>
  <c r="E112" i="4"/>
  <c r="F112" i="4" s="1"/>
  <c r="Q112" i="4"/>
  <c r="E113" i="4"/>
  <c r="F113" i="4" s="1"/>
  <c r="Q113" i="4"/>
  <c r="E114" i="4"/>
  <c r="F114" i="4" s="1"/>
  <c r="Q114" i="4"/>
  <c r="E115" i="4"/>
  <c r="F115" i="4" s="1"/>
  <c r="Q115" i="4"/>
  <c r="E116" i="4"/>
  <c r="F116" i="4" s="1"/>
  <c r="Q116" i="4"/>
  <c r="E117" i="4"/>
  <c r="F117" i="4" s="1"/>
  <c r="Q117" i="4"/>
  <c r="E118" i="4"/>
  <c r="F118" i="4" s="1"/>
  <c r="Q118" i="4"/>
  <c r="E119" i="4"/>
  <c r="F119" i="4" s="1"/>
  <c r="Q119" i="4"/>
  <c r="E120" i="4"/>
  <c r="F120" i="4" s="1"/>
  <c r="Q120" i="4"/>
  <c r="E121" i="4"/>
  <c r="F121" i="4" s="1"/>
  <c r="Q121" i="4"/>
  <c r="E122" i="4"/>
  <c r="F122" i="4" s="1"/>
  <c r="Q122" i="4"/>
  <c r="E123" i="4"/>
  <c r="F123" i="4" s="1"/>
  <c r="G123" i="4" s="1"/>
  <c r="Q123" i="4"/>
  <c r="E124" i="4"/>
  <c r="F124" i="4" s="1"/>
  <c r="G124" i="4" s="1"/>
  <c r="Q124" i="4"/>
  <c r="E125" i="4"/>
  <c r="F125" i="4" s="1"/>
  <c r="Q125" i="4"/>
  <c r="E126" i="4"/>
  <c r="F126" i="4" s="1"/>
  <c r="G126" i="4" s="1"/>
  <c r="Q126" i="4"/>
  <c r="E127" i="4"/>
  <c r="F127" i="4" s="1"/>
  <c r="Q127" i="4"/>
  <c r="E128" i="4"/>
  <c r="F128" i="4" s="1"/>
  <c r="Q128" i="4"/>
  <c r="E129" i="4"/>
  <c r="F129" i="4" s="1"/>
  <c r="Q129" i="4"/>
  <c r="E130" i="4"/>
  <c r="F130" i="4" s="1"/>
  <c r="Q130" i="4"/>
  <c r="E131" i="4"/>
  <c r="F131" i="4" s="1"/>
  <c r="Q131" i="4"/>
  <c r="E132" i="4"/>
  <c r="F132" i="4" s="1"/>
  <c r="Q132" i="4"/>
  <c r="E133" i="4"/>
  <c r="F133" i="4" s="1"/>
  <c r="Q133" i="4"/>
  <c r="E134" i="4"/>
  <c r="F134" i="4" s="1"/>
  <c r="G134" i="4" s="1"/>
  <c r="AC134" i="4" s="1"/>
  <c r="Q134" i="4"/>
  <c r="E135" i="4"/>
  <c r="F135" i="4" s="1"/>
  <c r="G135" i="4" s="1"/>
  <c r="Q135" i="4"/>
  <c r="E136" i="4"/>
  <c r="F136" i="4" s="1"/>
  <c r="Q136" i="4"/>
  <c r="E137" i="4"/>
  <c r="F137" i="4" s="1"/>
  <c r="Q137" i="4"/>
  <c r="E138" i="4"/>
  <c r="F138" i="4" s="1"/>
  <c r="Q138" i="4"/>
  <c r="E139" i="4"/>
  <c r="F139" i="4" s="1"/>
  <c r="Q139" i="4"/>
  <c r="E140" i="4"/>
  <c r="F140" i="4" s="1"/>
  <c r="Z140" i="4" s="1"/>
  <c r="Q140" i="4"/>
  <c r="E141" i="4"/>
  <c r="F141" i="4" s="1"/>
  <c r="G141" i="4" s="1"/>
  <c r="Q141" i="4"/>
  <c r="E142" i="4"/>
  <c r="F142" i="4" s="1"/>
  <c r="Q142" i="4"/>
  <c r="E143" i="4"/>
  <c r="F143" i="4" s="1"/>
  <c r="Q143" i="4"/>
  <c r="E144" i="4"/>
  <c r="F144" i="4" s="1"/>
  <c r="Q144" i="4"/>
  <c r="E145" i="4"/>
  <c r="F145" i="4" s="1"/>
  <c r="Q145" i="4"/>
  <c r="E146" i="4"/>
  <c r="F146" i="4"/>
  <c r="Z146" i="4" s="1"/>
  <c r="Q146" i="4"/>
  <c r="E147" i="4"/>
  <c r="F147" i="4" s="1"/>
  <c r="Q147" i="4"/>
  <c r="E148" i="4"/>
  <c r="F148" i="4" s="1"/>
  <c r="Q148" i="4"/>
  <c r="E149" i="4"/>
  <c r="F149" i="4" s="1"/>
  <c r="Q149" i="4"/>
  <c r="E150" i="4"/>
  <c r="F150" i="4"/>
  <c r="Q150" i="4"/>
  <c r="E151" i="4"/>
  <c r="F151" i="4" s="1"/>
  <c r="Q151" i="4"/>
  <c r="E152" i="4"/>
  <c r="F152" i="4" s="1"/>
  <c r="Q152" i="4"/>
  <c r="E153" i="4"/>
  <c r="F153" i="4"/>
  <c r="Q153" i="4"/>
  <c r="E154" i="4"/>
  <c r="F154" i="4" s="1"/>
  <c r="Z154" i="4" s="1"/>
  <c r="Q154" i="4"/>
  <c r="E155" i="4"/>
  <c r="F155" i="4" s="1"/>
  <c r="Q155" i="4"/>
  <c r="E156" i="4"/>
  <c r="F156" i="4" s="1"/>
  <c r="Q156" i="4"/>
  <c r="E157" i="4"/>
  <c r="F157" i="4" s="1"/>
  <c r="Q157" i="4"/>
  <c r="E158" i="4"/>
  <c r="F158" i="4" s="1"/>
  <c r="Q158" i="4"/>
  <c r="E159" i="4"/>
  <c r="F159" i="4"/>
  <c r="G159" i="4" s="1"/>
  <c r="Q159" i="4"/>
  <c r="E160" i="4"/>
  <c r="F160" i="4" s="1"/>
  <c r="Q160" i="4"/>
  <c r="E161" i="4"/>
  <c r="F161" i="4" s="1"/>
  <c r="Q161" i="4"/>
  <c r="E162" i="4"/>
  <c r="F162" i="4" s="1"/>
  <c r="Q162" i="4"/>
  <c r="E163" i="4"/>
  <c r="F163" i="4" s="1"/>
  <c r="Q163" i="4"/>
  <c r="E164" i="4"/>
  <c r="F164" i="4" s="1"/>
  <c r="Q164" i="4"/>
  <c r="E165" i="4"/>
  <c r="F165" i="4" s="1"/>
  <c r="Q165" i="4"/>
  <c r="E166" i="4"/>
  <c r="F166" i="4" s="1"/>
  <c r="Q166" i="4"/>
  <c r="E167" i="4"/>
  <c r="F167" i="4" s="1"/>
  <c r="Q167" i="4"/>
  <c r="E168" i="4"/>
  <c r="F168" i="4" s="1"/>
  <c r="Q168" i="4"/>
  <c r="E169" i="4"/>
  <c r="F169" i="4" s="1"/>
  <c r="Q169" i="4"/>
  <c r="E170" i="4"/>
  <c r="F170" i="4" s="1"/>
  <c r="Q170" i="4"/>
  <c r="E171" i="4"/>
  <c r="F171" i="4" s="1"/>
  <c r="Z171" i="4" s="1"/>
  <c r="Q171" i="4"/>
  <c r="E172" i="4"/>
  <c r="F172" i="4" s="1"/>
  <c r="Z172" i="4" s="1"/>
  <c r="Q172" i="4"/>
  <c r="E173" i="4"/>
  <c r="F173" i="4" s="1"/>
  <c r="Q173" i="4"/>
  <c r="E174" i="4"/>
  <c r="F174" i="4" s="1"/>
  <c r="Q174" i="4"/>
  <c r="E175" i="4"/>
  <c r="F175" i="4" s="1"/>
  <c r="G175" i="4" s="1"/>
  <c r="R175" i="4" s="1"/>
  <c r="T175" i="4" s="1"/>
  <c r="Q175" i="4"/>
  <c r="E176" i="4"/>
  <c r="F176" i="4" s="1"/>
  <c r="Q176" i="4"/>
  <c r="E177" i="4"/>
  <c r="F177" i="4" s="1"/>
  <c r="Z177" i="4" s="1"/>
  <c r="Q177" i="4"/>
  <c r="E178" i="4"/>
  <c r="F178" i="4" s="1"/>
  <c r="Q178" i="4"/>
  <c r="E179" i="4"/>
  <c r="F179" i="4" s="1"/>
  <c r="Q179" i="4"/>
  <c r="E180" i="4"/>
  <c r="F180" i="4" s="1"/>
  <c r="Q180" i="4"/>
  <c r="E181" i="4"/>
  <c r="F181" i="4" s="1"/>
  <c r="Q181" i="4"/>
  <c r="E182" i="4"/>
  <c r="F182" i="4" s="1"/>
  <c r="Q182" i="4"/>
  <c r="E183" i="4"/>
  <c r="F183" i="4" s="1"/>
  <c r="Q183" i="4"/>
  <c r="E184" i="4"/>
  <c r="F184" i="4" s="1"/>
  <c r="Q184" i="4"/>
  <c r="E185" i="4"/>
  <c r="F185" i="4" s="1"/>
  <c r="Q185" i="4"/>
  <c r="E186" i="4"/>
  <c r="F186" i="4" s="1"/>
  <c r="Z186" i="4" s="1"/>
  <c r="G186" i="4"/>
  <c r="AC186" i="4" s="1"/>
  <c r="Q186" i="4"/>
  <c r="E187" i="4"/>
  <c r="F187" i="4" s="1"/>
  <c r="Q187" i="4"/>
  <c r="E188" i="4"/>
  <c r="F188" i="4" s="1"/>
  <c r="G188" i="4" s="1"/>
  <c r="AC188" i="4" s="1"/>
  <c r="Q188" i="4"/>
  <c r="E189" i="4"/>
  <c r="F189" i="4" s="1"/>
  <c r="Q189" i="4"/>
  <c r="E190" i="4"/>
  <c r="F190" i="4" s="1"/>
  <c r="Z190" i="4" s="1"/>
  <c r="Q190" i="4"/>
  <c r="E191" i="4"/>
  <c r="F191" i="4" s="1"/>
  <c r="Q191" i="4"/>
  <c r="E192" i="4"/>
  <c r="F192" i="4" s="1"/>
  <c r="Q192" i="4"/>
  <c r="E193" i="4"/>
  <c r="F193" i="4" s="1"/>
  <c r="Q193" i="4"/>
  <c r="E194" i="4"/>
  <c r="F194" i="4" s="1"/>
  <c r="Q194" i="4"/>
  <c r="E195" i="4"/>
  <c r="F195" i="4" s="1"/>
  <c r="Q195" i="4"/>
  <c r="E196" i="4"/>
  <c r="F196" i="4" s="1"/>
  <c r="Q196" i="4"/>
  <c r="E197" i="4"/>
  <c r="F197" i="4" s="1"/>
  <c r="Q197" i="4"/>
  <c r="E198" i="4"/>
  <c r="F198" i="4" s="1"/>
  <c r="Q198" i="4"/>
  <c r="E199" i="4"/>
  <c r="F199" i="4" s="1"/>
  <c r="Q199" i="4"/>
  <c r="E200" i="4"/>
  <c r="F200" i="4" s="1"/>
  <c r="Z200" i="4" s="1"/>
  <c r="Q200" i="4"/>
  <c r="E201" i="4"/>
  <c r="F201" i="4" s="1"/>
  <c r="Q201" i="4"/>
  <c r="E202" i="4"/>
  <c r="F202" i="4" s="1"/>
  <c r="Z202" i="4" s="1"/>
  <c r="Q202" i="4"/>
  <c r="E203" i="4"/>
  <c r="F203" i="4" s="1"/>
  <c r="Q203" i="4"/>
  <c r="E204" i="4"/>
  <c r="F204" i="4" s="1"/>
  <c r="Q204" i="4"/>
  <c r="E205" i="4"/>
  <c r="F205" i="4" s="1"/>
  <c r="Q205" i="4"/>
  <c r="E206" i="4"/>
  <c r="F206" i="4" s="1"/>
  <c r="Q206" i="4"/>
  <c r="E207" i="4"/>
  <c r="F207" i="4" s="1"/>
  <c r="Q207" i="4"/>
  <c r="E208" i="4"/>
  <c r="F208" i="4" s="1"/>
  <c r="Q208" i="4"/>
  <c r="E209" i="4"/>
  <c r="F209" i="4" s="1"/>
  <c r="Q209" i="4"/>
  <c r="E210" i="4"/>
  <c r="F210" i="4" s="1"/>
  <c r="G210" i="4" s="1"/>
  <c r="Q210" i="4"/>
  <c r="E211" i="4"/>
  <c r="F211" i="4" s="1"/>
  <c r="Q211" i="4"/>
  <c r="E212" i="4"/>
  <c r="F212" i="4" s="1"/>
  <c r="Q212" i="4"/>
  <c r="E213" i="4"/>
  <c r="F213" i="4" s="1"/>
  <c r="Q213" i="4"/>
  <c r="E214" i="4"/>
  <c r="F214" i="4" s="1"/>
  <c r="Q214" i="4"/>
  <c r="E215" i="4"/>
  <c r="F215" i="4" s="1"/>
  <c r="Q215" i="4"/>
  <c r="E216" i="4"/>
  <c r="F216" i="4" s="1"/>
  <c r="Q216" i="4"/>
  <c r="E217" i="4"/>
  <c r="F217" i="4" s="1"/>
  <c r="Q217" i="4"/>
  <c r="E218" i="4"/>
  <c r="F218" i="4" s="1"/>
  <c r="Z218" i="4" s="1"/>
  <c r="Q218" i="4"/>
  <c r="E219" i="4"/>
  <c r="F219" i="4"/>
  <c r="Z219" i="4" s="1"/>
  <c r="Q219" i="4"/>
  <c r="E220" i="4"/>
  <c r="F220" i="4" s="1"/>
  <c r="Q220" i="4"/>
  <c r="E221" i="4"/>
  <c r="F221" i="4" s="1"/>
  <c r="Q221" i="4"/>
  <c r="E222" i="4"/>
  <c r="F222" i="4" s="1"/>
  <c r="Q222" i="4"/>
  <c r="E223" i="4"/>
  <c r="F223" i="4"/>
  <c r="Q223" i="4"/>
  <c r="E224" i="4"/>
  <c r="F224" i="4" s="1"/>
  <c r="Q224" i="4"/>
  <c r="E225" i="4"/>
  <c r="F225" i="4" s="1"/>
  <c r="Z225" i="4" s="1"/>
  <c r="Q225" i="4"/>
  <c r="E226" i="4"/>
  <c r="F226" i="4" s="1"/>
  <c r="Q226" i="4"/>
  <c r="E227" i="4"/>
  <c r="F227" i="4" s="1"/>
  <c r="Q227" i="4"/>
  <c r="E228" i="4"/>
  <c r="F228" i="4" s="1"/>
  <c r="G228" i="4" s="1"/>
  <c r="Q228" i="4"/>
  <c r="E229" i="4"/>
  <c r="F229" i="4" s="1"/>
  <c r="Q229" i="4"/>
  <c r="E230" i="4"/>
  <c r="F230" i="4" s="1"/>
  <c r="Q230" i="4"/>
  <c r="E231" i="4"/>
  <c r="F231" i="4" s="1"/>
  <c r="Q231" i="4"/>
  <c r="E232" i="4"/>
  <c r="F232" i="4" s="1"/>
  <c r="Q232" i="4"/>
  <c r="E233" i="4"/>
  <c r="F233" i="4" s="1"/>
  <c r="G233" i="4" s="1"/>
  <c r="Q233" i="4"/>
  <c r="E234" i="4"/>
  <c r="F234" i="4" s="1"/>
  <c r="Q234" i="4"/>
  <c r="E235" i="4"/>
  <c r="F235" i="4" s="1"/>
  <c r="Q235" i="4"/>
  <c r="E236" i="4"/>
  <c r="F236" i="4" s="1"/>
  <c r="G236" i="4" s="1"/>
  <c r="Q236" i="4"/>
  <c r="E237" i="4"/>
  <c r="F237" i="4" s="1"/>
  <c r="Q237" i="4"/>
  <c r="E238" i="4"/>
  <c r="F238" i="4" s="1"/>
  <c r="Q238" i="4"/>
  <c r="E239" i="4"/>
  <c r="F239" i="4" s="1"/>
  <c r="Q239" i="4"/>
  <c r="E240" i="4"/>
  <c r="F240" i="4" s="1"/>
  <c r="G240" i="4" s="1"/>
  <c r="Q240" i="4"/>
  <c r="E241" i="4"/>
  <c r="F241" i="4" s="1"/>
  <c r="Q241" i="4"/>
  <c r="E242" i="4"/>
  <c r="F242" i="4" s="1"/>
  <c r="G242" i="4" s="1"/>
  <c r="Q242" i="4"/>
  <c r="E243" i="4"/>
  <c r="F243" i="4" s="1"/>
  <c r="Q243" i="4"/>
  <c r="E244" i="4"/>
  <c r="F244" i="4" s="1"/>
  <c r="Q244" i="4"/>
  <c r="E245" i="4"/>
  <c r="F245" i="4" s="1"/>
  <c r="Q245" i="4"/>
  <c r="E246" i="4"/>
  <c r="F246" i="4" s="1"/>
  <c r="G246" i="4" s="1"/>
  <c r="Q246" i="4"/>
  <c r="E247" i="4"/>
  <c r="F247" i="4" s="1"/>
  <c r="Q247" i="4"/>
  <c r="E248" i="4"/>
  <c r="F248" i="4" s="1"/>
  <c r="G248" i="4" s="1"/>
  <c r="Q248" i="4"/>
  <c r="E249" i="4"/>
  <c r="F249" i="4"/>
  <c r="Z249" i="4" s="1"/>
  <c r="Q249" i="4"/>
  <c r="E250" i="4"/>
  <c r="F250" i="4" s="1"/>
  <c r="Z250" i="4" s="1"/>
  <c r="G250" i="4"/>
  <c r="Q250" i="4"/>
  <c r="E251" i="4"/>
  <c r="F251" i="4" s="1"/>
  <c r="Q251" i="4"/>
  <c r="E252" i="4"/>
  <c r="F252" i="4" s="1"/>
  <c r="Q252" i="4"/>
  <c r="E253" i="4"/>
  <c r="F253" i="4" s="1"/>
  <c r="Q253" i="4"/>
  <c r="E254" i="4"/>
  <c r="F254" i="4" s="1"/>
  <c r="Q254" i="4"/>
  <c r="E255" i="4"/>
  <c r="F255" i="4" s="1"/>
  <c r="Z255" i="4" s="1"/>
  <c r="Q255" i="4"/>
  <c r="E256" i="4"/>
  <c r="F256" i="4"/>
  <c r="Q256" i="4"/>
  <c r="E257" i="4"/>
  <c r="F257" i="4" s="1"/>
  <c r="Q257" i="4"/>
  <c r="E258" i="4"/>
  <c r="F258" i="4" s="1"/>
  <c r="Q258" i="4"/>
  <c r="E259" i="4"/>
  <c r="F259" i="4" s="1"/>
  <c r="Z259" i="4" s="1"/>
  <c r="Q259" i="4"/>
  <c r="E260" i="4"/>
  <c r="F260" i="4" s="1"/>
  <c r="Q260" i="4"/>
  <c r="E261" i="4"/>
  <c r="F261" i="4" s="1"/>
  <c r="Q261" i="4"/>
  <c r="E262" i="4"/>
  <c r="F262" i="4" s="1"/>
  <c r="Z262" i="4" s="1"/>
  <c r="Q262" i="4"/>
  <c r="E263" i="4"/>
  <c r="F263" i="4" s="1"/>
  <c r="Q263" i="4"/>
  <c r="E264" i="4"/>
  <c r="F264" i="4" s="1"/>
  <c r="Z264" i="4" s="1"/>
  <c r="Q264" i="4"/>
  <c r="E265" i="4"/>
  <c r="F265" i="4" s="1"/>
  <c r="Z265" i="4" s="1"/>
  <c r="Q265" i="4"/>
  <c r="E266" i="4"/>
  <c r="F266" i="4" s="1"/>
  <c r="Q266" i="4"/>
  <c r="E267" i="4"/>
  <c r="F267" i="4" s="1"/>
  <c r="Q267" i="4"/>
  <c r="E268" i="4"/>
  <c r="F268" i="4" s="1"/>
  <c r="Q268" i="4"/>
  <c r="E269" i="4"/>
  <c r="F269" i="4" s="1"/>
  <c r="Q269" i="4"/>
  <c r="E270" i="4"/>
  <c r="F270" i="4" s="1"/>
  <c r="Z270" i="4" s="1"/>
  <c r="Q270" i="4"/>
  <c r="E271" i="4"/>
  <c r="F271" i="4" s="1"/>
  <c r="Q271" i="4"/>
  <c r="E272" i="4"/>
  <c r="F272" i="4" s="1"/>
  <c r="Z272" i="4" s="1"/>
  <c r="Q272" i="4"/>
  <c r="E273" i="4"/>
  <c r="F273" i="4" s="1"/>
  <c r="Q273" i="4"/>
  <c r="E274" i="4"/>
  <c r="F274" i="4" s="1"/>
  <c r="Q274" i="4"/>
  <c r="E275" i="4"/>
  <c r="F275" i="4" s="1"/>
  <c r="Q275" i="4"/>
  <c r="E276" i="4"/>
  <c r="F276" i="4" s="1"/>
  <c r="Q276" i="4"/>
  <c r="E277" i="4"/>
  <c r="F277" i="4" s="1"/>
  <c r="Q277" i="4"/>
  <c r="E278" i="4"/>
  <c r="F278" i="4" s="1"/>
  <c r="Q278" i="4"/>
  <c r="E279" i="4"/>
  <c r="F279" i="4"/>
  <c r="Q279" i="4"/>
  <c r="E280" i="4"/>
  <c r="F280" i="4" s="1"/>
  <c r="Q280" i="4"/>
  <c r="E281" i="4"/>
  <c r="F281" i="4" s="1"/>
  <c r="AU281" i="4" s="1"/>
  <c r="AT281" i="4" s="1"/>
  <c r="AS281" i="4" s="1"/>
  <c r="AR281" i="4" s="1"/>
  <c r="AQ281" i="4" s="1"/>
  <c r="AP281" i="4" s="1"/>
  <c r="AO281" i="4" s="1"/>
  <c r="AN281" i="4" s="1"/>
  <c r="AM281" i="4" s="1"/>
  <c r="AL281" i="4" s="1"/>
  <c r="Q281" i="4"/>
  <c r="E282" i="4"/>
  <c r="F282" i="4" s="1"/>
  <c r="Q282" i="4"/>
  <c r="E283" i="4"/>
  <c r="F283" i="4" s="1"/>
  <c r="Q283" i="4"/>
  <c r="E284" i="4"/>
  <c r="F284" i="4" s="1"/>
  <c r="Q284" i="4"/>
  <c r="E285" i="4"/>
  <c r="F285" i="4" s="1"/>
  <c r="Q285" i="4"/>
  <c r="E286" i="4"/>
  <c r="F286" i="4"/>
  <c r="G286" i="4" s="1"/>
  <c r="Q286" i="4"/>
  <c r="E287" i="4"/>
  <c r="F287" i="4"/>
  <c r="Q287" i="4"/>
  <c r="E288" i="4"/>
  <c r="F288" i="4" s="1"/>
  <c r="Q288" i="4"/>
  <c r="E289" i="4"/>
  <c r="F289" i="4" s="1"/>
  <c r="Q289" i="4"/>
  <c r="E290" i="4"/>
  <c r="F290" i="4" s="1"/>
  <c r="Q290" i="4"/>
  <c r="E291" i="4"/>
  <c r="F291" i="4" s="1"/>
  <c r="Q291" i="4"/>
  <c r="E292" i="4"/>
  <c r="F292" i="4" s="1"/>
  <c r="Z292" i="4" s="1"/>
  <c r="Q292" i="4"/>
  <c r="E293" i="4"/>
  <c r="F293" i="4" s="1"/>
  <c r="Z293" i="4" s="1"/>
  <c r="Q293" i="4"/>
  <c r="E294" i="4"/>
  <c r="F294" i="4" s="1"/>
  <c r="Q294" i="4"/>
  <c r="E295" i="4"/>
  <c r="F295" i="4" s="1"/>
  <c r="Q295" i="4"/>
  <c r="E296" i="4"/>
  <c r="F296" i="4" s="1"/>
  <c r="Q296" i="4"/>
  <c r="E297" i="4"/>
  <c r="F297" i="4" s="1"/>
  <c r="Z297" i="4" s="1"/>
  <c r="Q297" i="4"/>
  <c r="E298" i="4"/>
  <c r="F298" i="4"/>
  <c r="Q298" i="4"/>
  <c r="E299" i="4"/>
  <c r="F299" i="4" s="1"/>
  <c r="Q299" i="4"/>
  <c r="E300" i="4"/>
  <c r="F300" i="4" s="1"/>
  <c r="Q300" i="4"/>
  <c r="E301" i="4"/>
  <c r="F301" i="4" s="1"/>
  <c r="Q301" i="4"/>
  <c r="E302" i="4"/>
  <c r="F302" i="4" s="1"/>
  <c r="Q302" i="4"/>
  <c r="E303" i="4"/>
  <c r="F303" i="4" s="1"/>
  <c r="Q303" i="4"/>
  <c r="E304" i="4"/>
  <c r="F304" i="4" s="1"/>
  <c r="G304" i="4" s="1"/>
  <c r="Q304" i="4"/>
  <c r="E305" i="4"/>
  <c r="F305" i="4" s="1"/>
  <c r="Q305" i="4"/>
  <c r="E306" i="4"/>
  <c r="F306" i="4" s="1"/>
  <c r="Q306" i="4"/>
  <c r="E307" i="4"/>
  <c r="F307" i="4" s="1"/>
  <c r="Q307" i="4"/>
  <c r="E308" i="4"/>
  <c r="F308" i="4"/>
  <c r="Q308" i="4"/>
  <c r="E309" i="4"/>
  <c r="F309" i="4" s="1"/>
  <c r="Q309" i="4"/>
  <c r="E310" i="4"/>
  <c r="F310" i="4" s="1"/>
  <c r="Q310" i="4"/>
  <c r="E311" i="4"/>
  <c r="F311" i="4" s="1"/>
  <c r="Q311" i="4"/>
  <c r="AB311" i="4"/>
  <c r="AC311" i="4"/>
  <c r="AD311" i="4"/>
  <c r="AF311" i="4"/>
  <c r="E312" i="4"/>
  <c r="F312" i="4" s="1"/>
  <c r="Q312" i="4"/>
  <c r="E313" i="4"/>
  <c r="F313" i="4"/>
  <c r="Z313" i="4" s="1"/>
  <c r="Q313" i="4"/>
  <c r="E314" i="4"/>
  <c r="F314" i="4" s="1"/>
  <c r="Z314" i="4" s="1"/>
  <c r="Q314" i="4"/>
  <c r="E315" i="4"/>
  <c r="F315" i="4" s="1"/>
  <c r="Z315" i="4" s="1"/>
  <c r="Q315" i="4"/>
  <c r="E316" i="4"/>
  <c r="F316" i="4" s="1"/>
  <c r="Q316" i="4"/>
  <c r="E317" i="4"/>
  <c r="F317" i="4" s="1"/>
  <c r="Q317" i="4"/>
  <c r="E318" i="4"/>
  <c r="F318" i="4" s="1"/>
  <c r="Q318" i="4"/>
  <c r="E319" i="4"/>
  <c r="F319" i="4" s="1"/>
  <c r="Q319" i="4"/>
  <c r="E320" i="4"/>
  <c r="F320" i="4" s="1"/>
  <c r="Z320" i="4" s="1"/>
  <c r="Q320" i="4"/>
  <c r="E321" i="4"/>
  <c r="F321" i="4" s="1"/>
  <c r="Z321" i="4" s="1"/>
  <c r="Q321" i="4"/>
  <c r="E322" i="4"/>
  <c r="F322" i="4" s="1"/>
  <c r="Q322" i="4"/>
  <c r="E323" i="4"/>
  <c r="F323" i="4" s="1"/>
  <c r="Q323" i="4"/>
  <c r="E324" i="4"/>
  <c r="F324" i="4" s="1"/>
  <c r="Q324" i="4"/>
  <c r="E325" i="4"/>
  <c r="F325" i="4" s="1"/>
  <c r="Q325" i="4"/>
  <c r="E326" i="4"/>
  <c r="F326" i="4" s="1"/>
  <c r="Q326" i="4"/>
  <c r="E327" i="4"/>
  <c r="F327" i="4"/>
  <c r="Z327" i="4" s="1"/>
  <c r="Q327" i="4"/>
  <c r="E328" i="4"/>
  <c r="F328" i="4" s="1"/>
  <c r="G328" i="4" s="1"/>
  <c r="Q328" i="4"/>
  <c r="E329" i="4"/>
  <c r="F329" i="4" s="1"/>
  <c r="Q329" i="4"/>
  <c r="E330" i="4"/>
  <c r="F330" i="4" s="1"/>
  <c r="Q330" i="4"/>
  <c r="E331" i="4"/>
  <c r="F331" i="4" s="1"/>
  <c r="Q331" i="4"/>
  <c r="E332" i="4"/>
  <c r="F332" i="4" s="1"/>
  <c r="Q332" i="4"/>
  <c r="E333" i="4"/>
  <c r="F333" i="4" s="1"/>
  <c r="Q333" i="4"/>
  <c r="E334" i="4"/>
  <c r="F334" i="4"/>
  <c r="Z334" i="4" s="1"/>
  <c r="Q334" i="4"/>
  <c r="E335" i="4"/>
  <c r="F335" i="4"/>
  <c r="Q335" i="4"/>
  <c r="E336" i="4"/>
  <c r="F336" i="4" s="1"/>
  <c r="Q336" i="4"/>
  <c r="E337" i="4"/>
  <c r="F337" i="4" s="1"/>
  <c r="Z337" i="4" s="1"/>
  <c r="Q337" i="4"/>
  <c r="E338" i="4"/>
  <c r="F338" i="4" s="1"/>
  <c r="Z338" i="4" s="1"/>
  <c r="Q338" i="4"/>
  <c r="E339" i="4"/>
  <c r="F339" i="4" s="1"/>
  <c r="Q339" i="4"/>
  <c r="E340" i="4"/>
  <c r="F340" i="4" s="1"/>
  <c r="Z340" i="4" s="1"/>
  <c r="Q340" i="4"/>
  <c r="E341" i="4"/>
  <c r="F341" i="4" s="1"/>
  <c r="Q341" i="4"/>
  <c r="E342" i="4"/>
  <c r="F342" i="4" s="1"/>
  <c r="Q342" i="4"/>
  <c r="E343" i="4"/>
  <c r="F343" i="4" s="1"/>
  <c r="Q343" i="4"/>
  <c r="E344" i="4"/>
  <c r="F344" i="4" s="1"/>
  <c r="Q344" i="4"/>
  <c r="E345" i="4"/>
  <c r="F345" i="4" s="1"/>
  <c r="Q345" i="4"/>
  <c r="E346" i="4"/>
  <c r="F346" i="4" s="1"/>
  <c r="Z346" i="4" s="1"/>
  <c r="Q346" i="4"/>
  <c r="E347" i="4"/>
  <c r="F347" i="4" s="1"/>
  <c r="Q347" i="4"/>
  <c r="E348" i="4"/>
  <c r="F348" i="4" s="1"/>
  <c r="Q348" i="4"/>
  <c r="E349" i="4"/>
  <c r="F349" i="4" s="1"/>
  <c r="G349" i="4" s="1"/>
  <c r="Q349" i="4"/>
  <c r="E350" i="4"/>
  <c r="F350" i="4"/>
  <c r="Q350" i="4"/>
  <c r="E351" i="4"/>
  <c r="F351" i="4" s="1"/>
  <c r="Q351" i="4"/>
  <c r="E352" i="4"/>
  <c r="F352" i="4"/>
  <c r="Z352" i="4" s="1"/>
  <c r="Q352" i="4"/>
  <c r="E353" i="4"/>
  <c r="F353" i="4" s="1"/>
  <c r="Q353" i="4"/>
  <c r="E354" i="4"/>
  <c r="F354" i="4" s="1"/>
  <c r="G354" i="4" s="1"/>
  <c r="Q354" i="4"/>
  <c r="E355" i="4"/>
  <c r="F355" i="4" s="1"/>
  <c r="Z355" i="4" s="1"/>
  <c r="Q355" i="4"/>
  <c r="E356" i="4"/>
  <c r="F356" i="4"/>
  <c r="Q356" i="4"/>
  <c r="E357" i="4"/>
  <c r="F357" i="4" s="1"/>
  <c r="Q357" i="4"/>
  <c r="E358" i="4"/>
  <c r="F358" i="4" s="1"/>
  <c r="Q358" i="4"/>
  <c r="E359" i="4"/>
  <c r="F359" i="4" s="1"/>
  <c r="Q359" i="4"/>
  <c r="E360" i="4"/>
  <c r="F360" i="4" s="1"/>
  <c r="Q360" i="4"/>
  <c r="E361" i="4"/>
  <c r="F361" i="4" s="1"/>
  <c r="Q361" i="4"/>
  <c r="E362" i="4"/>
  <c r="F362" i="4" s="1"/>
  <c r="G362" i="4" s="1"/>
  <c r="AF362" i="4" s="1"/>
  <c r="Q362" i="4"/>
  <c r="E363" i="4"/>
  <c r="F363" i="4" s="1"/>
  <c r="Z363" i="4" s="1"/>
  <c r="Q363" i="4"/>
  <c r="E364" i="4"/>
  <c r="F364" i="4" s="1"/>
  <c r="G364" i="4" s="1"/>
  <c r="Q364" i="4"/>
  <c r="E365" i="4"/>
  <c r="F365" i="4"/>
  <c r="Z365" i="4" s="1"/>
  <c r="Q365" i="4"/>
  <c r="E366" i="4"/>
  <c r="F366" i="4" s="1"/>
  <c r="Q366" i="4"/>
  <c r="E367" i="4"/>
  <c r="F367" i="4" s="1"/>
  <c r="Q367" i="4"/>
  <c r="E368" i="4"/>
  <c r="F368" i="4" s="1"/>
  <c r="Q368" i="4"/>
  <c r="E369" i="4"/>
  <c r="F369" i="4" s="1"/>
  <c r="Q369" i="4"/>
  <c r="E370" i="4"/>
  <c r="F370" i="4" s="1"/>
  <c r="Q370" i="4"/>
  <c r="E371" i="4"/>
  <c r="F371" i="4" s="1"/>
  <c r="Q371" i="4"/>
  <c r="E372" i="4"/>
  <c r="F372" i="4" s="1"/>
  <c r="Q372" i="4"/>
  <c r="E373" i="4"/>
  <c r="F373" i="4" s="1"/>
  <c r="Q373" i="4"/>
  <c r="E374" i="4"/>
  <c r="F374" i="4" s="1"/>
  <c r="Q374" i="4"/>
  <c r="E375" i="4"/>
  <c r="F375" i="4" s="1"/>
  <c r="Z375" i="4" s="1"/>
  <c r="Q375" i="4"/>
  <c r="E376" i="4"/>
  <c r="F376" i="4" s="1"/>
  <c r="Q376" i="4"/>
  <c r="E377" i="4"/>
  <c r="F377" i="4" s="1"/>
  <c r="Q377" i="4"/>
  <c r="E378" i="4"/>
  <c r="F378" i="4" s="1"/>
  <c r="Q378" i="4"/>
  <c r="E379" i="4"/>
  <c r="F379" i="4" s="1"/>
  <c r="Q379" i="4"/>
  <c r="E380" i="4"/>
  <c r="F380" i="4" s="1"/>
  <c r="Q380" i="4"/>
  <c r="E381" i="4"/>
  <c r="F381" i="4" s="1"/>
  <c r="Q381" i="4"/>
  <c r="E382" i="4"/>
  <c r="F382" i="4" s="1"/>
  <c r="Q382" i="4"/>
  <c r="E383" i="4"/>
  <c r="F383" i="4" s="1"/>
  <c r="Q383" i="4"/>
  <c r="AB383" i="4"/>
  <c r="AC383" i="4"/>
  <c r="AD383" i="4"/>
  <c r="AF383" i="4"/>
  <c r="E384" i="4"/>
  <c r="F384" i="4" s="1"/>
  <c r="Q384" i="4"/>
  <c r="E385" i="4"/>
  <c r="F385" i="4" s="1"/>
  <c r="Q385" i="4"/>
  <c r="E386" i="4"/>
  <c r="F386" i="4" s="1"/>
  <c r="Q386" i="4"/>
  <c r="E387" i="4"/>
  <c r="F387" i="4" s="1"/>
  <c r="Q387" i="4"/>
  <c r="E388" i="4"/>
  <c r="F388" i="4" s="1"/>
  <c r="Q388" i="4"/>
  <c r="E389" i="4"/>
  <c r="F389" i="4" s="1"/>
  <c r="Q389" i="4"/>
  <c r="E390" i="4"/>
  <c r="F390" i="4" s="1"/>
  <c r="Q390" i="4"/>
  <c r="E391" i="4"/>
  <c r="F391" i="4" s="1"/>
  <c r="Q391" i="4"/>
  <c r="E392" i="4"/>
  <c r="F392" i="4" s="1"/>
  <c r="Z392" i="4" s="1"/>
  <c r="Q392" i="4"/>
  <c r="E393" i="4"/>
  <c r="F393" i="4" s="1"/>
  <c r="Q393" i="4"/>
  <c r="E394" i="4"/>
  <c r="F394" i="4" s="1"/>
  <c r="Q394" i="4"/>
  <c r="E395" i="4"/>
  <c r="F395" i="4" s="1"/>
  <c r="Q395" i="4"/>
  <c r="E396" i="4"/>
  <c r="F396" i="4" s="1"/>
  <c r="Q396" i="4"/>
  <c r="E397" i="4"/>
  <c r="F397" i="4" s="1"/>
  <c r="Q397" i="4"/>
  <c r="E398" i="4"/>
  <c r="F398" i="4" s="1"/>
  <c r="Q398" i="4"/>
  <c r="E399" i="4"/>
  <c r="F399" i="4" s="1"/>
  <c r="Q399" i="4"/>
  <c r="E400" i="4"/>
  <c r="F400" i="4" s="1"/>
  <c r="Z400" i="4" s="1"/>
  <c r="Q400" i="4"/>
  <c r="E401" i="4"/>
  <c r="F401" i="4" s="1"/>
  <c r="Q401" i="4"/>
  <c r="E402" i="4"/>
  <c r="F402" i="4"/>
  <c r="G402" i="4" s="1"/>
  <c r="Q402" i="4"/>
  <c r="E403" i="4"/>
  <c r="F403" i="4" s="1"/>
  <c r="Z403" i="4" s="1"/>
  <c r="Q403" i="4"/>
  <c r="E404" i="4"/>
  <c r="F404" i="4" s="1"/>
  <c r="Q404" i="4"/>
  <c r="E406" i="4"/>
  <c r="F406" i="4" s="1"/>
  <c r="G406" i="4" s="1"/>
  <c r="Q406" i="4"/>
  <c r="E407" i="4"/>
  <c r="F407" i="4" s="1"/>
  <c r="Q407" i="4"/>
  <c r="E408" i="4"/>
  <c r="F408" i="4" s="1"/>
  <c r="Q408" i="4"/>
  <c r="E410" i="4"/>
  <c r="F410" i="4" s="1"/>
  <c r="Q410" i="4"/>
  <c r="E411" i="4"/>
  <c r="F411" i="4" s="1"/>
  <c r="Q411" i="4"/>
  <c r="E412" i="4"/>
  <c r="F412" i="4" s="1"/>
  <c r="Z412" i="4" s="1"/>
  <c r="Q412" i="4"/>
  <c r="AR1" i="5"/>
  <c r="AS1" i="5"/>
  <c r="AB2" i="5"/>
  <c r="AD2" i="5"/>
  <c r="BB2" i="5"/>
  <c r="BD2" i="5"/>
  <c r="CI2" i="5"/>
  <c r="AB3" i="5"/>
  <c r="CK3" i="5" s="1"/>
  <c r="CI3" i="5"/>
  <c r="AB4" i="5"/>
  <c r="CI4" i="5"/>
  <c r="AB5" i="5"/>
  <c r="CI5" i="5"/>
  <c r="AB6" i="5"/>
  <c r="AB13" i="5" s="1"/>
  <c r="AD13" i="5" s="1"/>
  <c r="BB6" i="5"/>
  <c r="BT6" i="5"/>
  <c r="CI6" i="5"/>
  <c r="CK6" i="5"/>
  <c r="Y7" i="5"/>
  <c r="AB7" i="5"/>
  <c r="AX7" i="5"/>
  <c r="BB7" i="5"/>
  <c r="CI7" i="5"/>
  <c r="Y8" i="5"/>
  <c r="AB8" i="5"/>
  <c r="AX8" i="5"/>
  <c r="BB8" i="5"/>
  <c r="BT8" i="5"/>
  <c r="CI8" i="5"/>
  <c r="CK8" i="5"/>
  <c r="C9" i="5"/>
  <c r="D9" i="5"/>
  <c r="Y9" i="5"/>
  <c r="AB9" i="5"/>
  <c r="AX9" i="5"/>
  <c r="BB9" i="5"/>
  <c r="BT9" i="5"/>
  <c r="CI9" i="5"/>
  <c r="CK9" i="5"/>
  <c r="Y10" i="5"/>
  <c r="AB10" i="5"/>
  <c r="AX10" i="5"/>
  <c r="BB10" i="5"/>
  <c r="CI10" i="5"/>
  <c r="AB11" i="5"/>
  <c r="BB11" i="5"/>
  <c r="CI11" i="5"/>
  <c r="AB12" i="5"/>
  <c r="CI12" i="5"/>
  <c r="BB13" i="5"/>
  <c r="CI13" i="5"/>
  <c r="AB14" i="5"/>
  <c r="BB14" i="5"/>
  <c r="BT14" i="5"/>
  <c r="CI14" i="5"/>
  <c r="CK14" i="5"/>
  <c r="AB15" i="5"/>
  <c r="BT15" i="5"/>
  <c r="CI15" i="5"/>
  <c r="CK15" i="5"/>
  <c r="BT16" i="5"/>
  <c r="CI16" i="5"/>
  <c r="CK16" i="5"/>
  <c r="C17" i="5"/>
  <c r="BT17" i="5"/>
  <c r="CI17" i="5"/>
  <c r="CK17" i="5"/>
  <c r="W18" i="5"/>
  <c r="AW6" i="5" s="1"/>
  <c r="AX6" i="5" s="1"/>
  <c r="BT18" i="5"/>
  <c r="CI18" i="5"/>
  <c r="CK18" i="5"/>
  <c r="W19" i="5"/>
  <c r="BT19" i="5"/>
  <c r="CI19" i="5"/>
  <c r="CK19" i="5"/>
  <c r="BT20" i="5"/>
  <c r="CI20" i="5"/>
  <c r="CK20" i="5"/>
  <c r="E21" i="5"/>
  <c r="F21" i="5"/>
  <c r="Q21" i="5"/>
  <c r="BT21" i="5"/>
  <c r="CI21" i="5"/>
  <c r="CK21" i="5"/>
  <c r="E22" i="5"/>
  <c r="F22" i="5" s="1"/>
  <c r="Q22" i="5"/>
  <c r="BT22" i="5"/>
  <c r="CI22" i="5"/>
  <c r="CK22" i="5"/>
  <c r="E23" i="5"/>
  <c r="F23" i="5" s="1"/>
  <c r="Q23" i="5"/>
  <c r="BT23" i="5"/>
  <c r="CI23" i="5"/>
  <c r="CK23" i="5"/>
  <c r="E24" i="5"/>
  <c r="F24" i="5" s="1"/>
  <c r="Q24" i="5"/>
  <c r="BT24" i="5"/>
  <c r="CI24" i="5"/>
  <c r="CK24" i="5"/>
  <c r="E25" i="5"/>
  <c r="F25" i="5" s="1"/>
  <c r="Q25" i="5"/>
  <c r="BT25" i="5"/>
  <c r="CI25" i="5"/>
  <c r="CK25" i="5"/>
  <c r="E26" i="5"/>
  <c r="F26" i="5" s="1"/>
  <c r="Q26" i="5"/>
  <c r="BT26" i="5"/>
  <c r="CI26" i="5"/>
  <c r="CK26" i="5"/>
  <c r="E27" i="5"/>
  <c r="F27" i="5" s="1"/>
  <c r="Q27" i="5"/>
  <c r="BT27" i="5"/>
  <c r="CI27" i="5"/>
  <c r="CK27" i="5"/>
  <c r="E28" i="5"/>
  <c r="F28" i="5" s="1"/>
  <c r="Z28" i="5" s="1"/>
  <c r="Q28" i="5"/>
  <c r="BT28" i="5"/>
  <c r="CI28" i="5"/>
  <c r="CK28" i="5"/>
  <c r="E29" i="5"/>
  <c r="F29" i="5" s="1"/>
  <c r="Q29" i="5"/>
  <c r="BT29" i="5"/>
  <c r="CI29" i="5"/>
  <c r="CK29" i="5"/>
  <c r="E30" i="5"/>
  <c r="F30" i="5" s="1"/>
  <c r="Q30" i="5"/>
  <c r="BT30" i="5"/>
  <c r="CI30" i="5"/>
  <c r="CK30" i="5"/>
  <c r="E31" i="5"/>
  <c r="F31" i="5" s="1"/>
  <c r="Q31" i="5"/>
  <c r="BT31" i="5"/>
  <c r="CI31" i="5"/>
  <c r="CK31" i="5"/>
  <c r="E32" i="5"/>
  <c r="F32" i="5" s="1"/>
  <c r="AU32" i="5" s="1"/>
  <c r="Q32" i="5"/>
  <c r="BT32" i="5"/>
  <c r="CI32" i="5"/>
  <c r="CK32" i="5"/>
  <c r="E33" i="5"/>
  <c r="F33" i="5" s="1"/>
  <c r="Q33" i="5"/>
  <c r="BT33" i="5"/>
  <c r="CI33" i="5"/>
  <c r="CK33" i="5"/>
  <c r="E34" i="5"/>
  <c r="F34" i="5" s="1"/>
  <c r="G34" i="5" s="1"/>
  <c r="H34" i="5" s="1"/>
  <c r="Q34" i="5"/>
  <c r="BT34" i="5"/>
  <c r="CI34" i="5"/>
  <c r="CK34" i="5"/>
  <c r="E35" i="5"/>
  <c r="F35" i="5" s="1"/>
  <c r="Q35" i="5"/>
  <c r="BT35" i="5"/>
  <c r="CI35" i="5"/>
  <c r="CK35" i="5"/>
  <c r="E36" i="5"/>
  <c r="F36" i="5" s="1"/>
  <c r="Q36" i="5"/>
  <c r="BT36" i="5"/>
  <c r="CI36" i="5"/>
  <c r="CK36" i="5"/>
  <c r="E37" i="5"/>
  <c r="F37" i="5" s="1"/>
  <c r="Z37" i="5" s="1"/>
  <c r="Q37" i="5"/>
  <c r="BT37" i="5"/>
  <c r="CI37" i="5"/>
  <c r="CK37" i="5"/>
  <c r="E38" i="5"/>
  <c r="F38" i="5" s="1"/>
  <c r="AU38" i="5" s="1"/>
  <c r="Q38" i="5"/>
  <c r="BT38" i="5"/>
  <c r="CI38" i="5"/>
  <c r="CK38" i="5"/>
  <c r="E39" i="5"/>
  <c r="F39" i="5" s="1"/>
  <c r="Z39" i="5" s="1"/>
  <c r="Q39" i="5"/>
  <c r="BT39" i="5"/>
  <c r="CI39" i="5"/>
  <c r="CK39" i="5"/>
  <c r="E40" i="5"/>
  <c r="F40" i="5" s="1"/>
  <c r="Q40" i="5"/>
  <c r="BT40" i="5"/>
  <c r="CI40" i="5"/>
  <c r="CK40" i="5"/>
  <c r="E41" i="5"/>
  <c r="F41" i="5" s="1"/>
  <c r="Q41" i="5"/>
  <c r="BT41" i="5"/>
  <c r="CI41" i="5"/>
  <c r="CK41" i="5"/>
  <c r="E42" i="5"/>
  <c r="F42" i="5" s="1"/>
  <c r="Z42" i="5" s="1"/>
  <c r="Q42" i="5"/>
  <c r="BT42" i="5"/>
  <c r="CI42" i="5"/>
  <c r="CK42" i="5"/>
  <c r="E43" i="5"/>
  <c r="F43" i="5" s="1"/>
  <c r="Q43" i="5"/>
  <c r="BT43" i="5"/>
  <c r="CI43" i="5"/>
  <c r="CK43" i="5"/>
  <c r="E44" i="5"/>
  <c r="F44" i="5" s="1"/>
  <c r="Q44" i="5"/>
  <c r="BT44" i="5"/>
  <c r="CI44" i="5"/>
  <c r="CK44" i="5"/>
  <c r="E45" i="5"/>
  <c r="F45" i="5" s="1"/>
  <c r="Q45" i="5"/>
  <c r="BT45" i="5"/>
  <c r="CI45" i="5"/>
  <c r="CK45" i="5"/>
  <c r="E46" i="5"/>
  <c r="F46" i="5" s="1"/>
  <c r="Q46" i="5"/>
  <c r="BT46" i="5"/>
  <c r="CI46" i="5"/>
  <c r="CK46" i="5"/>
  <c r="E47" i="5"/>
  <c r="F47" i="5" s="1"/>
  <c r="Q47" i="5"/>
  <c r="BT47" i="5"/>
  <c r="CI47" i="5"/>
  <c r="CK47" i="5"/>
  <c r="E48" i="5"/>
  <c r="F48" i="5" s="1"/>
  <c r="Q48" i="5"/>
  <c r="BT48" i="5"/>
  <c r="CI48" i="5"/>
  <c r="CK48" i="5"/>
  <c r="E49" i="5"/>
  <c r="F49" i="5" s="1"/>
  <c r="Q49" i="5"/>
  <c r="BT49" i="5"/>
  <c r="CI49" i="5"/>
  <c r="CK49" i="5"/>
  <c r="E50" i="5"/>
  <c r="F50" i="5" s="1"/>
  <c r="Q50" i="5"/>
  <c r="BT50" i="5"/>
  <c r="CI50" i="5"/>
  <c r="CK50" i="5"/>
  <c r="E51" i="5"/>
  <c r="F51" i="5" s="1"/>
  <c r="Q51" i="5"/>
  <c r="BT51" i="5"/>
  <c r="CI51" i="5"/>
  <c r="CK51" i="5"/>
  <c r="E52" i="5"/>
  <c r="F52" i="5" s="1"/>
  <c r="Q52" i="5"/>
  <c r="BT52" i="5"/>
  <c r="CI52" i="5"/>
  <c r="CK52" i="5"/>
  <c r="E53" i="5"/>
  <c r="F53" i="5" s="1"/>
  <c r="Q53" i="5"/>
  <c r="BT53" i="5"/>
  <c r="CI53" i="5"/>
  <c r="CK53" i="5"/>
  <c r="E54" i="5"/>
  <c r="F54" i="5" s="1"/>
  <c r="Z54" i="5" s="1"/>
  <c r="Q54" i="5"/>
  <c r="BT54" i="5"/>
  <c r="CI54" i="5"/>
  <c r="CK54" i="5"/>
  <c r="E55" i="5"/>
  <c r="F55" i="5"/>
  <c r="Q55" i="5"/>
  <c r="BT55" i="5"/>
  <c r="CI55" i="5"/>
  <c r="CK55" i="5"/>
  <c r="E56" i="5"/>
  <c r="F56" i="5" s="1"/>
  <c r="Z56" i="5" s="1"/>
  <c r="Q56" i="5"/>
  <c r="BT56" i="5"/>
  <c r="CI56" i="5"/>
  <c r="CK56" i="5"/>
  <c r="E57" i="5"/>
  <c r="F57" i="5" s="1"/>
  <c r="Q57" i="5"/>
  <c r="BT57" i="5"/>
  <c r="CI57" i="5"/>
  <c r="CK57" i="5"/>
  <c r="E58" i="5"/>
  <c r="F58" i="5" s="1"/>
  <c r="Z58" i="5" s="1"/>
  <c r="Q58" i="5"/>
  <c r="BT58" i="5"/>
  <c r="CI58" i="5"/>
  <c r="CK58" i="5"/>
  <c r="E59" i="5"/>
  <c r="F59" i="5"/>
  <c r="Q59" i="5"/>
  <c r="BT59" i="5"/>
  <c r="CI59" i="5"/>
  <c r="CK59" i="5"/>
  <c r="E60" i="5"/>
  <c r="F60" i="5" s="1"/>
  <c r="Z60" i="5" s="1"/>
  <c r="Q60" i="5"/>
  <c r="BT60" i="5"/>
  <c r="CI60" i="5"/>
  <c r="CK60" i="5"/>
  <c r="E61" i="5"/>
  <c r="F61" i="5" s="1"/>
  <c r="Q61" i="5"/>
  <c r="BT61" i="5"/>
  <c r="CI61" i="5"/>
  <c r="CK61" i="5"/>
  <c r="E62" i="5"/>
  <c r="F62" i="5" s="1"/>
  <c r="Z62" i="5" s="1"/>
  <c r="Q62" i="5"/>
  <c r="BT62" i="5"/>
  <c r="CI62" i="5"/>
  <c r="CK62" i="5"/>
  <c r="E63" i="5"/>
  <c r="F63" i="5" s="1"/>
  <c r="Q63" i="5"/>
  <c r="BT63" i="5"/>
  <c r="CI63" i="5"/>
  <c r="CK63" i="5"/>
  <c r="E64" i="5"/>
  <c r="F64" i="5" s="1"/>
  <c r="Z64" i="5" s="1"/>
  <c r="Q64" i="5"/>
  <c r="BT64" i="5"/>
  <c r="CI64" i="5"/>
  <c r="CK64" i="5"/>
  <c r="E65" i="5"/>
  <c r="F65" i="5" s="1"/>
  <c r="Q65" i="5"/>
  <c r="BT65" i="5"/>
  <c r="CI65" i="5"/>
  <c r="CK65" i="5"/>
  <c r="E66" i="5"/>
  <c r="F66" i="5" s="1"/>
  <c r="Q66" i="5"/>
  <c r="BT66" i="5"/>
  <c r="CI66" i="5"/>
  <c r="CK66" i="5"/>
  <c r="E67" i="5"/>
  <c r="F67" i="5"/>
  <c r="Q67" i="5"/>
  <c r="BT67" i="5"/>
  <c r="CI67" i="5"/>
  <c r="CK67" i="5"/>
  <c r="E68" i="5"/>
  <c r="F68" i="5" s="1"/>
  <c r="Z68" i="5" s="1"/>
  <c r="Q68" i="5"/>
  <c r="BT68" i="5"/>
  <c r="CI68" i="5"/>
  <c r="CK68" i="5"/>
  <c r="E69" i="5"/>
  <c r="F69" i="5" s="1"/>
  <c r="Q69" i="5"/>
  <c r="BT69" i="5"/>
  <c r="CI69" i="5"/>
  <c r="CK69" i="5"/>
  <c r="E70" i="5"/>
  <c r="F70" i="5" s="1"/>
  <c r="Q70" i="5"/>
  <c r="BT70" i="5"/>
  <c r="CI70" i="5"/>
  <c r="CK70" i="5"/>
  <c r="E71" i="5"/>
  <c r="F71" i="5" s="1"/>
  <c r="Q71" i="5"/>
  <c r="BT71" i="5"/>
  <c r="CI71" i="5"/>
  <c r="CK71" i="5"/>
  <c r="E72" i="5"/>
  <c r="F72" i="5" s="1"/>
  <c r="Q72" i="5"/>
  <c r="BT72" i="5"/>
  <c r="CI72" i="5"/>
  <c r="CK72" i="5"/>
  <c r="E73" i="5"/>
  <c r="F73" i="5" s="1"/>
  <c r="Z73" i="5" s="1"/>
  <c r="Q73" i="5"/>
  <c r="BT73" i="5"/>
  <c r="CI73" i="5"/>
  <c r="CK73" i="5"/>
  <c r="E74" i="5"/>
  <c r="F74" i="5" s="1"/>
  <c r="Q74" i="5"/>
  <c r="BT74" i="5"/>
  <c r="CI74" i="5"/>
  <c r="CK74" i="5"/>
  <c r="E75" i="5"/>
  <c r="F75" i="5" s="1"/>
  <c r="Q75" i="5"/>
  <c r="BT75" i="5"/>
  <c r="CI75" i="5"/>
  <c r="CK75" i="5"/>
  <c r="E76" i="5"/>
  <c r="F76" i="5" s="1"/>
  <c r="Q76" i="5"/>
  <c r="BT76" i="5"/>
  <c r="CI76" i="5"/>
  <c r="CK76" i="5"/>
  <c r="E77" i="5"/>
  <c r="F77" i="5" s="1"/>
  <c r="Q77" i="5"/>
  <c r="BT77" i="5"/>
  <c r="CI77" i="5"/>
  <c r="CK77" i="5"/>
  <c r="E78" i="5"/>
  <c r="F78" i="5" s="1"/>
  <c r="Q78" i="5"/>
  <c r="BT78" i="5"/>
  <c r="CI78" i="5"/>
  <c r="CK78" i="5"/>
  <c r="E79" i="5"/>
  <c r="F79" i="5" s="1"/>
  <c r="Q79" i="5"/>
  <c r="BT79" i="5"/>
  <c r="CI79" i="5"/>
  <c r="CK79" i="5"/>
  <c r="E80" i="5"/>
  <c r="F80" i="5" s="1"/>
  <c r="Q80" i="5"/>
  <c r="BT80" i="5"/>
  <c r="CI80" i="5"/>
  <c r="CK80" i="5"/>
  <c r="E81" i="5"/>
  <c r="F81" i="5" s="1"/>
  <c r="Q81" i="5"/>
  <c r="BT81" i="5"/>
  <c r="CI81" i="5"/>
  <c r="CK81" i="5"/>
  <c r="E82" i="5"/>
  <c r="F82" i="5" s="1"/>
  <c r="Q82" i="5"/>
  <c r="BT82" i="5"/>
  <c r="CI82" i="5"/>
  <c r="CK82" i="5"/>
  <c r="E83" i="5"/>
  <c r="F83" i="5" s="1"/>
  <c r="Q83" i="5"/>
  <c r="BT83" i="5"/>
  <c r="CI83" i="5"/>
  <c r="CK83" i="5"/>
  <c r="E84" i="5"/>
  <c r="F84" i="5" s="1"/>
  <c r="Q84" i="5"/>
  <c r="BT84" i="5"/>
  <c r="CI84" i="5"/>
  <c r="CK84" i="5"/>
  <c r="E85" i="5"/>
  <c r="F85" i="5" s="1"/>
  <c r="Q85" i="5"/>
  <c r="BT85" i="5"/>
  <c r="CI85" i="5"/>
  <c r="CK85" i="5"/>
  <c r="E86" i="5"/>
  <c r="F86" i="5"/>
  <c r="Q86" i="5"/>
  <c r="BT86" i="5"/>
  <c r="CI86" i="5"/>
  <c r="CK86" i="5"/>
  <c r="E87" i="5"/>
  <c r="F87" i="5" s="1"/>
  <c r="G87" i="5" s="1"/>
  <c r="Q87" i="5"/>
  <c r="BT87" i="5"/>
  <c r="CI87" i="5"/>
  <c r="CK87" i="5"/>
  <c r="E88" i="5"/>
  <c r="F88" i="5" s="1"/>
  <c r="Q88" i="5"/>
  <c r="BT88" i="5"/>
  <c r="CI88" i="5"/>
  <c r="CK88" i="5"/>
  <c r="E89" i="5"/>
  <c r="F89" i="5" s="1"/>
  <c r="Q89" i="5"/>
  <c r="BT89" i="5"/>
  <c r="CI89" i="5"/>
  <c r="CK89" i="5"/>
  <c r="E90" i="5"/>
  <c r="F90" i="5" s="1"/>
  <c r="Q90" i="5"/>
  <c r="BT90" i="5"/>
  <c r="CI90" i="5"/>
  <c r="CK90" i="5"/>
  <c r="E91" i="5"/>
  <c r="F91" i="5" s="1"/>
  <c r="Q91" i="5"/>
  <c r="BT91" i="5"/>
  <c r="CI91" i="5"/>
  <c r="CK91" i="5"/>
  <c r="E92" i="5"/>
  <c r="F92" i="5"/>
  <c r="Q92" i="5"/>
  <c r="BT92" i="5"/>
  <c r="CI92" i="5"/>
  <c r="CK92" i="5"/>
  <c r="E93" i="5"/>
  <c r="F93" i="5" s="1"/>
  <c r="G93" i="5" s="1"/>
  <c r="Q93" i="5"/>
  <c r="BT93" i="5"/>
  <c r="CI93" i="5"/>
  <c r="CK93" i="5"/>
  <c r="E94" i="5"/>
  <c r="F94" i="5" s="1"/>
  <c r="Q94" i="5"/>
  <c r="BT94" i="5"/>
  <c r="CI94" i="5"/>
  <c r="CK94" i="5"/>
  <c r="E95" i="5"/>
  <c r="F95" i="5" s="1"/>
  <c r="Q95" i="5"/>
  <c r="BT95" i="5"/>
  <c r="CI95" i="5"/>
  <c r="CK95" i="5"/>
  <c r="E96" i="5"/>
  <c r="F96" i="5" s="1"/>
  <c r="Q96" i="5"/>
  <c r="BT96" i="5"/>
  <c r="CI96" i="5"/>
  <c r="CK96" i="5"/>
  <c r="E97" i="5"/>
  <c r="F97" i="5" s="1"/>
  <c r="Q97" i="5"/>
  <c r="BT97" i="5"/>
  <c r="CI97" i="5"/>
  <c r="CK97" i="5"/>
  <c r="E98" i="5"/>
  <c r="F98" i="5" s="1"/>
  <c r="Q98" i="5"/>
  <c r="BT98" i="5"/>
  <c r="CI98" i="5"/>
  <c r="CK98" i="5"/>
  <c r="E99" i="5"/>
  <c r="F99" i="5" s="1"/>
  <c r="Q99" i="5"/>
  <c r="BT99" i="5"/>
  <c r="CI99" i="5"/>
  <c r="CK99" i="5"/>
  <c r="E100" i="5"/>
  <c r="F100" i="5" s="1"/>
  <c r="Q100" i="5"/>
  <c r="BT100" i="5"/>
  <c r="CI100" i="5"/>
  <c r="CK100" i="5"/>
  <c r="E101" i="5"/>
  <c r="F101" i="5" s="1"/>
  <c r="Q101" i="5"/>
  <c r="BT101" i="5"/>
  <c r="CI101" i="5"/>
  <c r="CK101" i="5"/>
  <c r="E102" i="5"/>
  <c r="F102" i="5" s="1"/>
  <c r="Q102" i="5"/>
  <c r="BT102" i="5"/>
  <c r="CI102" i="5"/>
  <c r="CK102" i="5"/>
  <c r="E103" i="5"/>
  <c r="F103" i="5" s="1"/>
  <c r="Q103" i="5"/>
  <c r="BT103" i="5"/>
  <c r="CI103" i="5"/>
  <c r="CK103" i="5"/>
  <c r="E104" i="5"/>
  <c r="F104" i="5" s="1"/>
  <c r="AU104" i="5" s="1"/>
  <c r="Q104" i="5"/>
  <c r="BT104" i="5"/>
  <c r="CI104" i="5"/>
  <c r="CK104" i="5"/>
  <c r="E105" i="5"/>
  <c r="F105" i="5" s="1"/>
  <c r="Q105" i="5"/>
  <c r="BT105" i="5"/>
  <c r="CI105" i="5"/>
  <c r="CK105" i="5"/>
  <c r="E106" i="5"/>
  <c r="F106" i="5" s="1"/>
  <c r="Q106" i="5"/>
  <c r="BT106" i="5"/>
  <c r="CI106" i="5"/>
  <c r="CK106" i="5"/>
  <c r="E107" i="5"/>
  <c r="F107" i="5" s="1"/>
  <c r="Q107" i="5"/>
  <c r="BT107" i="5"/>
  <c r="CI107" i="5"/>
  <c r="CK107" i="5"/>
  <c r="E108" i="5"/>
  <c r="F108" i="5" s="1"/>
  <c r="Q108" i="5"/>
  <c r="BT108" i="5"/>
  <c r="CI108" i="5"/>
  <c r="CK108" i="5"/>
  <c r="E109" i="5"/>
  <c r="F109" i="5" s="1"/>
  <c r="Q109" i="5"/>
  <c r="BT109" i="5"/>
  <c r="CI109" i="5"/>
  <c r="CK109" i="5"/>
  <c r="E110" i="5"/>
  <c r="F110" i="5" s="1"/>
  <c r="Q110" i="5"/>
  <c r="BT110" i="5"/>
  <c r="CI110" i="5"/>
  <c r="CK110" i="5"/>
  <c r="E111" i="5"/>
  <c r="F111" i="5" s="1"/>
  <c r="Q111" i="5"/>
  <c r="BT111" i="5"/>
  <c r="CI111" i="5"/>
  <c r="CK111" i="5"/>
  <c r="E112" i="5"/>
  <c r="F112" i="5" s="1"/>
  <c r="Q112" i="5"/>
  <c r="BT112" i="5"/>
  <c r="CI112" i="5"/>
  <c r="CK112" i="5"/>
  <c r="E113" i="5"/>
  <c r="F113" i="5" s="1"/>
  <c r="Q113" i="5"/>
  <c r="BT113" i="5"/>
  <c r="CI113" i="5"/>
  <c r="CK113" i="5"/>
  <c r="E114" i="5"/>
  <c r="F114" i="5" s="1"/>
  <c r="Q114" i="5"/>
  <c r="BT114" i="5"/>
  <c r="CI114" i="5"/>
  <c r="CK114" i="5"/>
  <c r="E115" i="5"/>
  <c r="F115" i="5" s="1"/>
  <c r="Q115" i="5"/>
  <c r="BT115" i="5"/>
  <c r="CI115" i="5"/>
  <c r="CK115" i="5"/>
  <c r="E116" i="5"/>
  <c r="F116" i="5" s="1"/>
  <c r="Q116" i="5"/>
  <c r="BT116" i="5"/>
  <c r="CI116" i="5"/>
  <c r="CK116" i="5"/>
  <c r="E117" i="5"/>
  <c r="F117" i="5" s="1"/>
  <c r="Q117" i="5"/>
  <c r="BT117" i="5"/>
  <c r="CI117" i="5"/>
  <c r="CK117" i="5"/>
  <c r="E118" i="5"/>
  <c r="F118" i="5" s="1"/>
  <c r="Q118" i="5"/>
  <c r="BT118" i="5"/>
  <c r="CI118" i="5"/>
  <c r="CK118" i="5"/>
  <c r="E119" i="5"/>
  <c r="F119" i="5" s="1"/>
  <c r="Q119" i="5"/>
  <c r="BT119" i="5"/>
  <c r="CI119" i="5"/>
  <c r="CK119" i="5"/>
  <c r="E120" i="5"/>
  <c r="F120" i="5" s="1"/>
  <c r="Q120" i="5"/>
  <c r="BT120" i="5"/>
  <c r="CI120" i="5"/>
  <c r="CK120" i="5"/>
  <c r="E121" i="5"/>
  <c r="F121" i="5" s="1"/>
  <c r="Q121" i="5"/>
  <c r="BT121" i="5"/>
  <c r="CI121" i="5"/>
  <c r="CK121" i="5"/>
  <c r="E122" i="5"/>
  <c r="F122" i="5" s="1"/>
  <c r="Q122" i="5"/>
  <c r="E123" i="5"/>
  <c r="F123" i="5" s="1"/>
  <c r="Q123" i="5"/>
  <c r="E124" i="5"/>
  <c r="F124" i="5" s="1"/>
  <c r="Q124" i="5"/>
  <c r="E125" i="5"/>
  <c r="F125" i="5" s="1"/>
  <c r="Q125" i="5"/>
  <c r="E126" i="5"/>
  <c r="F126" i="5" s="1"/>
  <c r="Q126" i="5"/>
  <c r="E127" i="5"/>
  <c r="F127" i="5" s="1"/>
  <c r="Z127" i="5" s="1"/>
  <c r="Q127" i="5"/>
  <c r="E128" i="5"/>
  <c r="F128" i="5" s="1"/>
  <c r="Q128" i="5"/>
  <c r="E129" i="5"/>
  <c r="F129" i="5" s="1"/>
  <c r="Q129" i="5"/>
  <c r="E130" i="5"/>
  <c r="F130" i="5" s="1"/>
  <c r="Q130" i="5"/>
  <c r="E131" i="5"/>
  <c r="F131" i="5" s="1"/>
  <c r="Q131" i="5"/>
  <c r="E132" i="5"/>
  <c r="F132" i="5" s="1"/>
  <c r="Q132" i="5"/>
  <c r="E133" i="5"/>
  <c r="F133" i="5" s="1"/>
  <c r="Q133" i="5"/>
  <c r="E134" i="5"/>
  <c r="F134" i="5" s="1"/>
  <c r="Q134" i="5"/>
  <c r="E135" i="5"/>
  <c r="F135" i="5" s="1"/>
  <c r="Q135" i="5"/>
  <c r="E136" i="5"/>
  <c r="F136" i="5" s="1"/>
  <c r="Q136" i="5"/>
  <c r="E137" i="5"/>
  <c r="F137" i="5" s="1"/>
  <c r="Q137" i="5"/>
  <c r="E138" i="5"/>
  <c r="F138" i="5" s="1"/>
  <c r="Q138" i="5"/>
  <c r="E139" i="5"/>
  <c r="F139" i="5" s="1"/>
  <c r="Q139" i="5"/>
  <c r="E140" i="5"/>
  <c r="F140" i="5" s="1"/>
  <c r="Q140" i="5"/>
  <c r="E141" i="5"/>
  <c r="F141" i="5" s="1"/>
  <c r="Q141" i="5"/>
  <c r="E142" i="5"/>
  <c r="F142" i="5" s="1"/>
  <c r="Q142" i="5"/>
  <c r="E143" i="5"/>
  <c r="F143" i="5"/>
  <c r="G143" i="5" s="1"/>
  <c r="Q143" i="5"/>
  <c r="E144" i="5"/>
  <c r="F144" i="5" s="1"/>
  <c r="Q144" i="5"/>
  <c r="E145" i="5"/>
  <c r="F145" i="5" s="1"/>
  <c r="Q145" i="5"/>
  <c r="E146" i="5"/>
  <c r="F146" i="5" s="1"/>
  <c r="Q146" i="5"/>
  <c r="E147" i="5"/>
  <c r="F147" i="5" s="1"/>
  <c r="Q147" i="5"/>
  <c r="E148" i="5"/>
  <c r="F148" i="5" s="1"/>
  <c r="Q148" i="5"/>
  <c r="E149" i="5"/>
  <c r="F149" i="5" s="1"/>
  <c r="Q149" i="5"/>
  <c r="E150" i="5"/>
  <c r="F150" i="5" s="1"/>
  <c r="Q150" i="5"/>
  <c r="E151" i="5"/>
  <c r="F151" i="5" s="1"/>
  <c r="G151" i="5"/>
  <c r="Q151" i="5"/>
  <c r="E152" i="5"/>
  <c r="F152" i="5" s="1"/>
  <c r="Q152" i="5"/>
  <c r="E153" i="5"/>
  <c r="F153" i="5" s="1"/>
  <c r="Q153" i="5"/>
  <c r="E154" i="5"/>
  <c r="F154" i="5" s="1"/>
  <c r="Q154" i="5"/>
  <c r="E155" i="5"/>
  <c r="F155" i="5" s="1"/>
  <c r="Q155" i="5"/>
  <c r="E156" i="5"/>
  <c r="F156" i="5" s="1"/>
  <c r="Q156" i="5"/>
  <c r="E157" i="5"/>
  <c r="F157" i="5" s="1"/>
  <c r="AU157" i="5" s="1"/>
  <c r="Q157" i="5"/>
  <c r="E158" i="5"/>
  <c r="F158" i="5" s="1"/>
  <c r="Q158" i="5"/>
  <c r="E159" i="5"/>
  <c r="F159" i="5" s="1"/>
  <c r="Q159" i="5"/>
  <c r="E160" i="5"/>
  <c r="F160" i="5"/>
  <c r="Q160" i="5"/>
  <c r="E161" i="5"/>
  <c r="F161" i="5" s="1"/>
  <c r="AU161" i="5" s="1"/>
  <c r="Q161" i="5"/>
  <c r="E162" i="5"/>
  <c r="F162" i="5" s="1"/>
  <c r="Q162" i="5"/>
  <c r="E163" i="5"/>
  <c r="F163" i="5" s="1"/>
  <c r="G163" i="5" s="1"/>
  <c r="Q163" i="5"/>
  <c r="E164" i="5"/>
  <c r="F164" i="5" s="1"/>
  <c r="Q164" i="5"/>
  <c r="E165" i="5"/>
  <c r="F165" i="5" s="1"/>
  <c r="AU165" i="5" s="1"/>
  <c r="Q165" i="5"/>
  <c r="E166" i="5"/>
  <c r="F166" i="5" s="1"/>
  <c r="Q166" i="5"/>
  <c r="E167" i="5"/>
  <c r="F167" i="5" s="1"/>
  <c r="Q167" i="5"/>
  <c r="E168" i="5"/>
  <c r="F168" i="5" s="1"/>
  <c r="Q168" i="5"/>
  <c r="E169" i="5"/>
  <c r="F169" i="5" s="1"/>
  <c r="Z169" i="5" s="1"/>
  <c r="Q169" i="5"/>
  <c r="E170" i="5"/>
  <c r="F170" i="5" s="1"/>
  <c r="Q170" i="5"/>
  <c r="E171" i="5"/>
  <c r="F171" i="5"/>
  <c r="Q171" i="5"/>
  <c r="E172" i="5"/>
  <c r="F172" i="5" s="1"/>
  <c r="AU172" i="5" s="1"/>
  <c r="Q172" i="5"/>
  <c r="E173" i="5"/>
  <c r="F173" i="5"/>
  <c r="Q173" i="5"/>
  <c r="E174" i="5"/>
  <c r="F174" i="5" s="1"/>
  <c r="Q174" i="5"/>
  <c r="E175" i="5"/>
  <c r="F175" i="5" s="1"/>
  <c r="Q175" i="5"/>
  <c r="E176" i="5"/>
  <c r="F176" i="5" s="1"/>
  <c r="Q176" i="5"/>
  <c r="E177" i="5"/>
  <c r="F177" i="5" s="1"/>
  <c r="Q177" i="5"/>
  <c r="E178" i="5"/>
  <c r="F178" i="5" s="1"/>
  <c r="Q178" i="5"/>
  <c r="E179" i="5"/>
  <c r="F179" i="5"/>
  <c r="Q179" i="5"/>
  <c r="E180" i="5"/>
  <c r="F180" i="5" s="1"/>
  <c r="Q180" i="5"/>
  <c r="E181" i="5"/>
  <c r="F181" i="5"/>
  <c r="Q181" i="5"/>
  <c r="E182" i="5"/>
  <c r="F182" i="5" s="1"/>
  <c r="Q182" i="5"/>
  <c r="E183" i="5"/>
  <c r="F183" i="5" s="1"/>
  <c r="Q183" i="5"/>
  <c r="E184" i="5"/>
  <c r="F184" i="5" s="1"/>
  <c r="Q184" i="5"/>
  <c r="E185" i="5"/>
  <c r="F185" i="5" s="1"/>
  <c r="Q185" i="5"/>
  <c r="E186" i="5"/>
  <c r="F186" i="5" s="1"/>
  <c r="Q186" i="5"/>
  <c r="E187" i="5"/>
  <c r="F187" i="5" s="1"/>
  <c r="G187" i="5" s="1"/>
  <c r="Q187" i="5"/>
  <c r="E188" i="5"/>
  <c r="F188" i="5" s="1"/>
  <c r="Q188" i="5"/>
  <c r="E189" i="5"/>
  <c r="F189" i="5" s="1"/>
  <c r="Q189" i="5"/>
  <c r="E190" i="5"/>
  <c r="F190" i="5" s="1"/>
  <c r="Q190" i="5"/>
  <c r="E191" i="5"/>
  <c r="F191" i="5" s="1"/>
  <c r="Q191" i="5"/>
  <c r="E192" i="5"/>
  <c r="F192" i="5"/>
  <c r="Q192" i="5"/>
  <c r="E193" i="5"/>
  <c r="F193" i="5" s="1"/>
  <c r="Q193" i="5"/>
  <c r="E194" i="5"/>
  <c r="F194" i="5" s="1"/>
  <c r="Q194" i="5"/>
  <c r="E195" i="5"/>
  <c r="F195" i="5" s="1"/>
  <c r="Z195" i="5" s="1"/>
  <c r="Q195" i="5"/>
  <c r="E196" i="5"/>
  <c r="F196" i="5" s="1"/>
  <c r="Q196" i="5"/>
  <c r="E197" i="5"/>
  <c r="F197" i="5" s="1"/>
  <c r="Q197" i="5"/>
  <c r="E198" i="5"/>
  <c r="F198" i="5" s="1"/>
  <c r="Q198" i="5"/>
  <c r="E199" i="5"/>
  <c r="F199" i="5" s="1"/>
  <c r="Q199" i="5"/>
  <c r="E200" i="5"/>
  <c r="F200" i="5" s="1"/>
  <c r="G200" i="5" s="1"/>
  <c r="Q200" i="5"/>
  <c r="E201" i="5"/>
  <c r="F201" i="5" s="1"/>
  <c r="Q201" i="5"/>
  <c r="E202" i="5"/>
  <c r="F202" i="5" s="1"/>
  <c r="G202" i="5" s="1"/>
  <c r="Q202" i="5"/>
  <c r="E203" i="5"/>
  <c r="F203" i="5" s="1"/>
  <c r="AU203" i="5" s="1"/>
  <c r="Q203" i="5"/>
  <c r="E204" i="5"/>
  <c r="F204" i="5" s="1"/>
  <c r="Q204" i="5"/>
  <c r="E205" i="5"/>
  <c r="F205" i="5" s="1"/>
  <c r="Q205" i="5"/>
  <c r="E206" i="5"/>
  <c r="F206" i="5" s="1"/>
  <c r="Q206" i="5"/>
  <c r="E207" i="5"/>
  <c r="F207" i="5" s="1"/>
  <c r="Q207" i="5"/>
  <c r="E208" i="5"/>
  <c r="F208" i="5"/>
  <c r="G208" i="5" s="1"/>
  <c r="Q208" i="5"/>
  <c r="E209" i="5"/>
  <c r="F209" i="5" s="1"/>
  <c r="Q209" i="5"/>
  <c r="E210" i="5"/>
  <c r="F210" i="5" s="1"/>
  <c r="G210" i="5" s="1"/>
  <c r="Q210" i="5"/>
  <c r="E211" i="5"/>
  <c r="F211" i="5" s="1"/>
  <c r="Q211" i="5"/>
  <c r="E212" i="5"/>
  <c r="F212" i="5" s="1"/>
  <c r="G212" i="5" s="1"/>
  <c r="AC212" i="5" s="1"/>
  <c r="Q212" i="5"/>
  <c r="E213" i="5"/>
  <c r="F213" i="5" s="1"/>
  <c r="Q213" i="5"/>
  <c r="E214" i="5"/>
  <c r="F214" i="5" s="1"/>
  <c r="Q214" i="5"/>
  <c r="E215" i="5"/>
  <c r="F215" i="5" s="1"/>
  <c r="Q215" i="5"/>
  <c r="E216" i="5"/>
  <c r="F216" i="5" s="1"/>
  <c r="G216" i="5" s="1"/>
  <c r="Q216" i="5"/>
  <c r="E217" i="5"/>
  <c r="F217" i="5" s="1"/>
  <c r="Q217" i="5"/>
  <c r="E218" i="5"/>
  <c r="F218" i="5" s="1"/>
  <c r="Q218" i="5"/>
  <c r="E219" i="5"/>
  <c r="F219" i="5" s="1"/>
  <c r="Q219" i="5"/>
  <c r="E220" i="5"/>
  <c r="F220" i="5"/>
  <c r="Q220" i="5"/>
  <c r="E221" i="5"/>
  <c r="F221" i="5" s="1"/>
  <c r="Q221" i="5"/>
  <c r="E222" i="5"/>
  <c r="F222" i="5" s="1"/>
  <c r="Q222" i="5"/>
  <c r="E223" i="5"/>
  <c r="F223" i="5"/>
  <c r="Q223" i="5"/>
  <c r="E224" i="5"/>
  <c r="F224" i="5" s="1"/>
  <c r="G224" i="5" s="1"/>
  <c r="Q224" i="5"/>
  <c r="E225" i="5"/>
  <c r="F225" i="5" s="1"/>
  <c r="Q225" i="5"/>
  <c r="E226" i="5"/>
  <c r="F226" i="5" s="1"/>
  <c r="Q226" i="5"/>
  <c r="E227" i="5"/>
  <c r="F227" i="5" s="1"/>
  <c r="Q227" i="5"/>
  <c r="E228" i="5"/>
  <c r="F228" i="5" s="1"/>
  <c r="G228" i="5" s="1"/>
  <c r="Q228" i="5"/>
  <c r="E229" i="5"/>
  <c r="F229" i="5" s="1"/>
  <c r="Q229" i="5"/>
  <c r="E230" i="5"/>
  <c r="F230" i="5" s="1"/>
  <c r="Q230" i="5"/>
  <c r="E231" i="5"/>
  <c r="F231" i="5"/>
  <c r="AU231" i="5" s="1"/>
  <c r="Q231" i="5"/>
  <c r="E232" i="5"/>
  <c r="F232" i="5" s="1"/>
  <c r="Q232" i="5"/>
  <c r="E233" i="5"/>
  <c r="F233" i="5" s="1"/>
  <c r="Q233" i="5"/>
  <c r="E234" i="5"/>
  <c r="F234" i="5" s="1"/>
  <c r="Q234" i="5"/>
  <c r="E235" i="5"/>
  <c r="F235" i="5" s="1"/>
  <c r="Q235" i="5"/>
  <c r="E236" i="5"/>
  <c r="F236" i="5" s="1"/>
  <c r="Q236" i="5"/>
  <c r="E237" i="5"/>
  <c r="F237" i="5" s="1"/>
  <c r="Q237" i="5"/>
  <c r="E238" i="5"/>
  <c r="F238" i="5" s="1"/>
  <c r="Q238" i="5"/>
  <c r="E239" i="5"/>
  <c r="F239" i="5" s="1"/>
  <c r="Q239" i="5"/>
  <c r="E240" i="5"/>
  <c r="F240" i="5" s="1"/>
  <c r="Q240" i="5"/>
  <c r="E241" i="5"/>
  <c r="F241" i="5" s="1"/>
  <c r="Q241" i="5"/>
  <c r="E242" i="5"/>
  <c r="F242" i="5" s="1"/>
  <c r="Q242" i="5"/>
  <c r="E243" i="5"/>
  <c r="F243" i="5" s="1"/>
  <c r="Q243" i="5"/>
  <c r="E244" i="5"/>
  <c r="F244" i="5" s="1"/>
  <c r="Q244" i="5"/>
  <c r="E245" i="5"/>
  <c r="F245" i="5" s="1"/>
  <c r="Q245" i="5"/>
  <c r="E246" i="5"/>
  <c r="F246" i="5" s="1"/>
  <c r="Q246" i="5"/>
  <c r="E247" i="5"/>
  <c r="F247" i="5" s="1"/>
  <c r="Q247" i="5"/>
  <c r="E248" i="5"/>
  <c r="F248" i="5" s="1"/>
  <c r="Q248" i="5"/>
  <c r="E249" i="5"/>
  <c r="F249" i="5" s="1"/>
  <c r="AU249" i="5" s="1"/>
  <c r="Q249" i="5"/>
  <c r="E250" i="5"/>
  <c r="F250" i="5" s="1"/>
  <c r="Q250" i="5"/>
  <c r="E251" i="5"/>
  <c r="F251" i="5" s="1"/>
  <c r="Q251" i="5"/>
  <c r="E252" i="5"/>
  <c r="F252" i="5" s="1"/>
  <c r="Q252" i="5"/>
  <c r="E253" i="5"/>
  <c r="F253" i="5"/>
  <c r="Q253" i="5"/>
  <c r="E254" i="5"/>
  <c r="F254" i="5" s="1"/>
  <c r="Q254" i="5"/>
  <c r="E255" i="5"/>
  <c r="F255" i="5" s="1"/>
  <c r="Z255" i="5" s="1"/>
  <c r="Q255" i="5"/>
  <c r="E256" i="5"/>
  <c r="F256" i="5" s="1"/>
  <c r="Z256" i="5" s="1"/>
  <c r="Q256" i="5"/>
  <c r="E257" i="5"/>
  <c r="F257" i="5" s="1"/>
  <c r="Z257" i="5" s="1"/>
  <c r="Q257" i="5"/>
  <c r="E258" i="5"/>
  <c r="F258" i="5" s="1"/>
  <c r="Q258" i="5"/>
  <c r="E259" i="5"/>
  <c r="F259" i="5" s="1"/>
  <c r="Q259" i="5"/>
  <c r="E260" i="5"/>
  <c r="F260" i="5" s="1"/>
  <c r="G260" i="5" s="1"/>
  <c r="Q260" i="5"/>
  <c r="E261" i="5"/>
  <c r="F261" i="5" s="1"/>
  <c r="Q261" i="5"/>
  <c r="E262" i="5"/>
  <c r="F262" i="5" s="1"/>
  <c r="Q262" i="5"/>
  <c r="E263" i="5"/>
  <c r="F263" i="5" s="1"/>
  <c r="G263" i="5" s="1"/>
  <c r="Q263" i="5"/>
  <c r="E264" i="5"/>
  <c r="F264" i="5" s="1"/>
  <c r="Q264" i="5"/>
  <c r="E265" i="5"/>
  <c r="F265" i="5" s="1"/>
  <c r="Q265" i="5"/>
  <c r="E266" i="5"/>
  <c r="F266" i="5" s="1"/>
  <c r="Z266" i="5" s="1"/>
  <c r="Q266" i="5"/>
  <c r="E267" i="5"/>
  <c r="F267" i="5" s="1"/>
  <c r="Q267" i="5"/>
  <c r="E268" i="5"/>
  <c r="F268" i="5"/>
  <c r="Q268" i="5"/>
  <c r="E269" i="5"/>
  <c r="F269" i="5"/>
  <c r="Q269" i="5"/>
  <c r="E270" i="5"/>
  <c r="F270" i="5" s="1"/>
  <c r="Q270" i="5"/>
  <c r="E271" i="5"/>
  <c r="F271" i="5" s="1"/>
  <c r="Q271" i="5"/>
  <c r="E272" i="5"/>
  <c r="F272" i="5" s="1"/>
  <c r="Q272" i="5"/>
  <c r="E273" i="5"/>
  <c r="F273" i="5" s="1"/>
  <c r="Q273" i="5"/>
  <c r="E274" i="5"/>
  <c r="F274" i="5" s="1"/>
  <c r="G274" i="5" s="1"/>
  <c r="Q274" i="5"/>
  <c r="E275" i="5"/>
  <c r="F275" i="5"/>
  <c r="Q275" i="5"/>
  <c r="E276" i="5"/>
  <c r="F276" i="5" s="1"/>
  <c r="G276" i="5" s="1"/>
  <c r="R276" i="5" s="1"/>
  <c r="T276" i="5" s="1"/>
  <c r="Q276" i="5"/>
  <c r="E277" i="5"/>
  <c r="F277" i="5" s="1"/>
  <c r="Q277" i="5"/>
  <c r="E278" i="5"/>
  <c r="F278" i="5" s="1"/>
  <c r="Q278" i="5"/>
  <c r="E279" i="5"/>
  <c r="F279" i="5" s="1"/>
  <c r="Q279" i="5"/>
  <c r="E280" i="5"/>
  <c r="F280" i="5" s="1"/>
  <c r="AU280" i="5" s="1"/>
  <c r="Q280" i="5"/>
  <c r="E281" i="5"/>
  <c r="F281" i="5" s="1"/>
  <c r="Z281" i="5" s="1"/>
  <c r="Q281" i="5"/>
  <c r="E282" i="5"/>
  <c r="F282" i="5" s="1"/>
  <c r="Q282" i="5"/>
  <c r="E283" i="5"/>
  <c r="F283" i="5" s="1"/>
  <c r="Q283" i="5"/>
  <c r="E284" i="5"/>
  <c r="F284" i="5" s="1"/>
  <c r="Q284" i="5"/>
  <c r="E285" i="5"/>
  <c r="F285" i="5"/>
  <c r="Z285" i="5" s="1"/>
  <c r="Q285" i="5"/>
  <c r="E286" i="5"/>
  <c r="F286" i="5" s="1"/>
  <c r="Q286" i="5"/>
  <c r="E287" i="5"/>
  <c r="F287" i="5" s="1"/>
  <c r="Q287" i="5"/>
  <c r="E288" i="5"/>
  <c r="F288" i="5" s="1"/>
  <c r="Q288" i="5"/>
  <c r="E289" i="5"/>
  <c r="F289" i="5" s="1"/>
  <c r="G289" i="5" s="1"/>
  <c r="K289" i="5" s="1"/>
  <c r="Q289" i="5"/>
  <c r="E290" i="5"/>
  <c r="F290" i="5" s="1"/>
  <c r="Q290" i="5"/>
  <c r="E291" i="5"/>
  <c r="F291" i="5" s="1"/>
  <c r="Q291" i="5"/>
  <c r="E292" i="5"/>
  <c r="F292" i="5" s="1"/>
  <c r="Q292" i="5"/>
  <c r="E293" i="5"/>
  <c r="F293" i="5" s="1"/>
  <c r="Q293" i="5"/>
  <c r="E294" i="5"/>
  <c r="F294" i="5" s="1"/>
  <c r="Q294" i="5"/>
  <c r="E295" i="5"/>
  <c r="F295" i="5" s="1"/>
  <c r="G295" i="5" s="1"/>
  <c r="Q295" i="5"/>
  <c r="E296" i="5"/>
  <c r="F296" i="5" s="1"/>
  <c r="Q296" i="5"/>
  <c r="E297" i="5"/>
  <c r="F297" i="5" s="1"/>
  <c r="Q297" i="5"/>
  <c r="E298" i="5"/>
  <c r="F298" i="5" s="1"/>
  <c r="Q298" i="5"/>
  <c r="E299" i="5"/>
  <c r="F299" i="5" s="1"/>
  <c r="Q299" i="5"/>
  <c r="E300" i="5"/>
  <c r="F300" i="5" s="1"/>
  <c r="Q300" i="5"/>
  <c r="E301" i="5"/>
  <c r="F301" i="5"/>
  <c r="Q301" i="5"/>
  <c r="E302" i="5"/>
  <c r="F302" i="5" s="1"/>
  <c r="Q302" i="5"/>
  <c r="E303" i="5"/>
  <c r="F303" i="5" s="1"/>
  <c r="Z303" i="5" s="1"/>
  <c r="Q303" i="5"/>
  <c r="E304" i="5"/>
  <c r="F304" i="5" s="1"/>
  <c r="Q304" i="5"/>
  <c r="E305" i="5"/>
  <c r="F305" i="5" s="1"/>
  <c r="Z305" i="5" s="1"/>
  <c r="Q305" i="5"/>
  <c r="E306" i="5"/>
  <c r="F306" i="5" s="1"/>
  <c r="Q306" i="5"/>
  <c r="E307" i="5"/>
  <c r="F307" i="5" s="1"/>
  <c r="Q307" i="5"/>
  <c r="E308" i="5"/>
  <c r="F308" i="5" s="1"/>
  <c r="Q308" i="5"/>
  <c r="E309" i="5"/>
  <c r="F309" i="5" s="1"/>
  <c r="Q309" i="5"/>
  <c r="E310" i="5"/>
  <c r="F310" i="5" s="1"/>
  <c r="Q310" i="5"/>
  <c r="E311" i="5"/>
  <c r="F311" i="5" s="1"/>
  <c r="Q311" i="5"/>
  <c r="AC311" i="5"/>
  <c r="AW311" i="5"/>
  <c r="AY311" i="5"/>
  <c r="E312" i="5"/>
  <c r="F312" i="5" s="1"/>
  <c r="Q312" i="5"/>
  <c r="E313" i="5"/>
  <c r="F313" i="5" s="1"/>
  <c r="G313" i="5" s="1"/>
  <c r="Q313" i="5"/>
  <c r="E314" i="5"/>
  <c r="F314" i="5" s="1"/>
  <c r="G314" i="5" s="1"/>
  <c r="Q314" i="5"/>
  <c r="E315" i="5"/>
  <c r="F315" i="5" s="1"/>
  <c r="Q315" i="5"/>
  <c r="E316" i="5"/>
  <c r="F316" i="5" s="1"/>
  <c r="Q316" i="5"/>
  <c r="E317" i="5"/>
  <c r="F317" i="5"/>
  <c r="AU317" i="5" s="1"/>
  <c r="Q317" i="5"/>
  <c r="E318" i="5"/>
  <c r="F318" i="5" s="1"/>
  <c r="G318" i="5" s="1"/>
  <c r="Q318" i="5"/>
  <c r="E319" i="5"/>
  <c r="F319" i="5" s="1"/>
  <c r="Q319" i="5"/>
  <c r="E320" i="5"/>
  <c r="F320" i="5" s="1"/>
  <c r="G320" i="5" s="1"/>
  <c r="Q320" i="5"/>
  <c r="E321" i="5"/>
  <c r="F321" i="5" s="1"/>
  <c r="AU321" i="5" s="1"/>
  <c r="Q321" i="5"/>
  <c r="E322" i="5"/>
  <c r="F322" i="5" s="1"/>
  <c r="Q322" i="5"/>
  <c r="E323" i="5"/>
  <c r="F323" i="5" s="1"/>
  <c r="Q323" i="5"/>
  <c r="E324" i="5"/>
  <c r="F324" i="5" s="1"/>
  <c r="Q324" i="5"/>
  <c r="E325" i="5"/>
  <c r="F325" i="5" s="1"/>
  <c r="AU325" i="5" s="1"/>
  <c r="Q325" i="5"/>
  <c r="E326" i="5"/>
  <c r="F326" i="5"/>
  <c r="Z326" i="5" s="1"/>
  <c r="Q326" i="5"/>
  <c r="E327" i="5"/>
  <c r="F327" i="5" s="1"/>
  <c r="G327" i="5" s="1"/>
  <c r="Q327" i="5"/>
  <c r="E328" i="5"/>
  <c r="F328" i="5" s="1"/>
  <c r="Q328" i="5"/>
  <c r="E329" i="5"/>
  <c r="F329" i="5" s="1"/>
  <c r="Z329" i="5" s="1"/>
  <c r="Q329" i="5"/>
  <c r="E330" i="5"/>
  <c r="F330" i="5" s="1"/>
  <c r="Z330" i="5" s="1"/>
  <c r="Q330" i="5"/>
  <c r="E331" i="5"/>
  <c r="F331" i="5" s="1"/>
  <c r="Q331" i="5"/>
  <c r="E332" i="5"/>
  <c r="F332" i="5"/>
  <c r="Q332" i="5"/>
  <c r="E333" i="5"/>
  <c r="F333" i="5" s="1"/>
  <c r="Q333" i="5"/>
  <c r="E334" i="5"/>
  <c r="F334" i="5" s="1"/>
  <c r="Q334" i="5"/>
  <c r="E335" i="5"/>
  <c r="F335" i="5" s="1"/>
  <c r="Q335" i="5"/>
  <c r="E336" i="5"/>
  <c r="F336" i="5" s="1"/>
  <c r="Q336" i="5"/>
  <c r="E337" i="5"/>
  <c r="F337" i="5" s="1"/>
  <c r="Q337" i="5"/>
  <c r="E338" i="5"/>
  <c r="F338" i="5" s="1"/>
  <c r="Z338" i="5" s="1"/>
  <c r="Q338" i="5"/>
  <c r="E339" i="5"/>
  <c r="F339" i="5" s="1"/>
  <c r="Q339" i="5"/>
  <c r="E340" i="5"/>
  <c r="F340" i="5" s="1"/>
  <c r="AU340" i="5" s="1"/>
  <c r="Q340" i="5"/>
  <c r="E341" i="5"/>
  <c r="F341" i="5" s="1"/>
  <c r="Q341" i="5"/>
  <c r="E342" i="5"/>
  <c r="F342" i="5" s="1"/>
  <c r="G342" i="5" s="1"/>
  <c r="Q342" i="5"/>
  <c r="E343" i="5"/>
  <c r="F343" i="5" s="1"/>
  <c r="Q343" i="5"/>
  <c r="E344" i="5"/>
  <c r="F344" i="5"/>
  <c r="G344" i="5" s="1"/>
  <c r="Q344" i="5"/>
  <c r="E345" i="5"/>
  <c r="F345" i="5" s="1"/>
  <c r="Q345" i="5"/>
  <c r="E346" i="5"/>
  <c r="F346" i="5" s="1"/>
  <c r="Z346" i="5" s="1"/>
  <c r="Q346" i="5"/>
  <c r="E347" i="5"/>
  <c r="F347" i="5" s="1"/>
  <c r="Q347" i="5"/>
  <c r="E348" i="5"/>
  <c r="F348" i="5" s="1"/>
  <c r="Z348" i="5" s="1"/>
  <c r="Q348" i="5"/>
  <c r="E349" i="5"/>
  <c r="F349" i="5" s="1"/>
  <c r="Q349" i="5"/>
  <c r="E350" i="5"/>
  <c r="F350" i="5" s="1"/>
  <c r="Q350" i="5"/>
  <c r="E351" i="5"/>
  <c r="F351" i="5" s="1"/>
  <c r="Q351" i="5"/>
  <c r="E352" i="5"/>
  <c r="F352" i="5" s="1"/>
  <c r="G352" i="5" s="1"/>
  <c r="Q352" i="5"/>
  <c r="E353" i="5"/>
  <c r="F353" i="5" s="1"/>
  <c r="Q353" i="5"/>
  <c r="E354" i="5"/>
  <c r="F354" i="5" s="1"/>
  <c r="AU354" i="5" s="1"/>
  <c r="Q354" i="5"/>
  <c r="E355" i="5"/>
  <c r="F355" i="5" s="1"/>
  <c r="Q355" i="5"/>
  <c r="E356" i="5"/>
  <c r="F356" i="5" s="1"/>
  <c r="Q356" i="5"/>
  <c r="E357" i="5"/>
  <c r="F357" i="5" s="1"/>
  <c r="Q357" i="5"/>
  <c r="E358" i="5"/>
  <c r="F358" i="5" s="1"/>
  <c r="Q358" i="5"/>
  <c r="E359" i="5"/>
  <c r="F359" i="5" s="1"/>
  <c r="Q359" i="5"/>
  <c r="E360" i="5"/>
  <c r="F360" i="5" s="1"/>
  <c r="Q360" i="5"/>
  <c r="E361" i="5"/>
  <c r="F361" i="5" s="1"/>
  <c r="Q361" i="5"/>
  <c r="E362" i="5"/>
  <c r="F362" i="5" s="1"/>
  <c r="Q362" i="5"/>
  <c r="E363" i="5"/>
  <c r="F363" i="5" s="1"/>
  <c r="Z363" i="5" s="1"/>
  <c r="Q363" i="5"/>
  <c r="E364" i="5"/>
  <c r="F364" i="5" s="1"/>
  <c r="Q364" i="5"/>
  <c r="E365" i="5"/>
  <c r="F365" i="5" s="1"/>
  <c r="Q365" i="5"/>
  <c r="E366" i="5"/>
  <c r="F366" i="5" s="1"/>
  <c r="Q366" i="5"/>
  <c r="E367" i="5"/>
  <c r="F367" i="5" s="1"/>
  <c r="G367" i="5" s="1"/>
  <c r="Q367" i="5"/>
  <c r="E368" i="5"/>
  <c r="F368" i="5" s="1"/>
  <c r="Q368" i="5"/>
  <c r="E369" i="5"/>
  <c r="F369" i="5"/>
  <c r="Q369" i="5"/>
  <c r="E370" i="5"/>
  <c r="F370" i="5" s="1"/>
  <c r="Q370" i="5"/>
  <c r="E371" i="5"/>
  <c r="F371" i="5"/>
  <c r="Q371" i="5"/>
  <c r="E372" i="5"/>
  <c r="F372" i="5" s="1"/>
  <c r="Q372" i="5"/>
  <c r="E373" i="5"/>
  <c r="F373" i="5" s="1"/>
  <c r="Q373" i="5"/>
  <c r="E374" i="5"/>
  <c r="F374" i="5" s="1"/>
  <c r="AU374" i="5" s="1"/>
  <c r="Q374" i="5"/>
  <c r="E375" i="5"/>
  <c r="F375" i="5"/>
  <c r="Q375" i="5"/>
  <c r="E376" i="5"/>
  <c r="F376" i="5" s="1"/>
  <c r="AU376" i="5" s="1"/>
  <c r="Q376" i="5"/>
  <c r="E377" i="5"/>
  <c r="F377" i="5" s="1"/>
  <c r="G377" i="5" s="1"/>
  <c r="Q377" i="5"/>
  <c r="E378" i="5"/>
  <c r="F378" i="5" s="1"/>
  <c r="Z378" i="5" s="1"/>
  <c r="Q378" i="5"/>
  <c r="E379" i="5"/>
  <c r="F379" i="5" s="1"/>
  <c r="Q379" i="5"/>
  <c r="E380" i="5"/>
  <c r="F380" i="5" s="1"/>
  <c r="G380" i="5"/>
  <c r="K380" i="5" s="1"/>
  <c r="Q380" i="5"/>
  <c r="E381" i="5"/>
  <c r="F381" i="5" s="1"/>
  <c r="Q381" i="5"/>
  <c r="E382" i="5"/>
  <c r="F382" i="5" s="1"/>
  <c r="Q382" i="5"/>
  <c r="E383" i="5"/>
  <c r="F383" i="5" s="1"/>
  <c r="Q383" i="5"/>
  <c r="AW383" i="5"/>
  <c r="AY383" i="5"/>
  <c r="E384" i="5"/>
  <c r="F384" i="5" s="1"/>
  <c r="Q384" i="5"/>
  <c r="E385" i="5"/>
  <c r="F385" i="5" s="1"/>
  <c r="AU385" i="5" s="1"/>
  <c r="Q385" i="5"/>
  <c r="E386" i="5"/>
  <c r="F386" i="5"/>
  <c r="G386" i="5" s="1"/>
  <c r="K386" i="5" s="1"/>
  <c r="Q386" i="5"/>
  <c r="E387" i="5"/>
  <c r="F387" i="5" s="1"/>
  <c r="G387" i="5" s="1"/>
  <c r="Q387" i="5"/>
  <c r="E388" i="5"/>
  <c r="F388" i="5" s="1"/>
  <c r="G388" i="5" s="1"/>
  <c r="K388" i="5" s="1"/>
  <c r="Q388" i="5"/>
  <c r="E389" i="5"/>
  <c r="F389" i="5" s="1"/>
  <c r="G389" i="5" s="1"/>
  <c r="K389" i="5" s="1"/>
  <c r="Q389" i="5"/>
  <c r="E390" i="5"/>
  <c r="F390" i="5" s="1"/>
  <c r="Q390" i="5"/>
  <c r="E391" i="5"/>
  <c r="F391" i="5" s="1"/>
  <c r="Q391" i="5"/>
  <c r="E392" i="5"/>
  <c r="F392" i="5" s="1"/>
  <c r="AU392" i="5" s="1"/>
  <c r="Q392" i="5"/>
  <c r="E393" i="5"/>
  <c r="F393" i="5" s="1"/>
  <c r="Q393" i="5"/>
  <c r="E394" i="5"/>
  <c r="F394" i="5" s="1"/>
  <c r="Q394" i="5"/>
  <c r="E395" i="5"/>
  <c r="F395" i="5" s="1"/>
  <c r="AU395" i="5" s="1"/>
  <c r="Q395" i="5"/>
  <c r="E396" i="5"/>
  <c r="F396" i="5" s="1"/>
  <c r="Q396" i="5"/>
  <c r="E397" i="5"/>
  <c r="F397" i="5" s="1"/>
  <c r="Q397" i="5"/>
  <c r="E398" i="5"/>
  <c r="F398" i="5"/>
  <c r="Q398" i="5"/>
  <c r="E399" i="5"/>
  <c r="F399" i="5" s="1"/>
  <c r="Q399" i="5"/>
  <c r="E400" i="5"/>
  <c r="F400" i="5" s="1"/>
  <c r="Q400" i="5"/>
  <c r="E401" i="5"/>
  <c r="F401" i="5" s="1"/>
  <c r="Q401" i="5"/>
  <c r="E402" i="5"/>
  <c r="F402" i="5" s="1"/>
  <c r="G402" i="5" s="1"/>
  <c r="K402" i="5" s="1"/>
  <c r="Q402" i="5"/>
  <c r="E403" i="5"/>
  <c r="F403" i="5" s="1"/>
  <c r="Q403" i="5"/>
  <c r="E404" i="5"/>
  <c r="F404" i="5"/>
  <c r="Q404" i="5"/>
  <c r="E406" i="5"/>
  <c r="F406" i="5" s="1"/>
  <c r="Z406" i="5" s="1"/>
  <c r="Q406" i="5"/>
  <c r="E407" i="5"/>
  <c r="F407" i="5" s="1"/>
  <c r="Q407" i="5"/>
  <c r="E408" i="5"/>
  <c r="F408" i="5" s="1"/>
  <c r="Q408" i="5"/>
  <c r="E410" i="5"/>
  <c r="F410" i="5" s="1"/>
  <c r="Q410" i="5"/>
  <c r="E411" i="5"/>
  <c r="F411" i="5" s="1"/>
  <c r="AU411" i="5" s="1"/>
  <c r="Q411" i="5"/>
  <c r="E412" i="5"/>
  <c r="F412" i="5" s="1"/>
  <c r="Q412" i="5"/>
  <c r="AR1" i="6"/>
  <c r="AS1" i="6" s="1"/>
  <c r="AB2" i="6"/>
  <c r="AD2" i="6"/>
  <c r="BB2" i="6"/>
  <c r="BD2" i="6"/>
  <c r="CI2" i="6"/>
  <c r="AB3" i="6"/>
  <c r="CI3" i="6"/>
  <c r="AB4" i="6"/>
  <c r="CK6" i="6" s="1"/>
  <c r="CI4" i="6"/>
  <c r="AB5" i="6"/>
  <c r="CI5" i="6"/>
  <c r="CK5" i="6"/>
  <c r="AB6" i="6"/>
  <c r="BB6" i="6"/>
  <c r="BT6" i="6"/>
  <c r="CI6" i="6"/>
  <c r="Y7" i="6"/>
  <c r="AB7" i="6"/>
  <c r="AX7" i="6"/>
  <c r="BB7" i="6"/>
  <c r="BT7" i="6"/>
  <c r="CI7" i="6"/>
  <c r="CK7" i="6"/>
  <c r="Y8" i="6"/>
  <c r="AB8" i="6"/>
  <c r="AX8" i="6"/>
  <c r="BB8" i="6"/>
  <c r="BT8" i="6"/>
  <c r="CI8" i="6"/>
  <c r="CK8" i="6"/>
  <c r="C9" i="6"/>
  <c r="D9" i="6"/>
  <c r="Y9" i="6"/>
  <c r="AB9" i="6"/>
  <c r="AX9" i="6"/>
  <c r="BB9" i="6"/>
  <c r="BT9" i="6"/>
  <c r="CI9" i="6"/>
  <c r="CK9" i="6"/>
  <c r="Y10" i="6"/>
  <c r="AB10" i="6"/>
  <c r="AX10" i="6"/>
  <c r="BB10" i="6"/>
  <c r="BB15" i="6" s="1"/>
  <c r="BT10" i="6"/>
  <c r="CI10" i="6"/>
  <c r="CK10" i="6"/>
  <c r="AB11" i="6"/>
  <c r="BT11" i="6"/>
  <c r="CI11" i="6"/>
  <c r="CK11" i="6"/>
  <c r="BT12" i="6"/>
  <c r="CI12" i="6"/>
  <c r="CK12" i="6"/>
  <c r="AB13" i="6"/>
  <c r="AD13" i="6" s="1"/>
  <c r="BT13" i="6"/>
  <c r="CI13" i="6"/>
  <c r="CK13" i="6"/>
  <c r="AB14" i="6"/>
  <c r="BB14" i="6"/>
  <c r="BT14" i="6"/>
  <c r="CI14" i="6"/>
  <c r="CK14" i="6"/>
  <c r="BT15" i="6"/>
  <c r="CI15" i="6"/>
  <c r="CK15" i="6"/>
  <c r="AB16" i="6"/>
  <c r="BT16" i="6"/>
  <c r="CI16" i="6"/>
  <c r="CK16" i="6"/>
  <c r="C17" i="6"/>
  <c r="BT17" i="6"/>
  <c r="CI17" i="6"/>
  <c r="CK17" i="6"/>
  <c r="W18" i="6"/>
  <c r="X6" i="6" s="1"/>
  <c r="Y6" i="6" s="1"/>
  <c r="AB18" i="6"/>
  <c r="BT18" i="6"/>
  <c r="CI18" i="6"/>
  <c r="CK18" i="6"/>
  <c r="W19" i="6"/>
  <c r="BT19" i="6"/>
  <c r="CI19" i="6"/>
  <c r="CK19" i="6"/>
  <c r="BT20" i="6"/>
  <c r="CI20" i="6"/>
  <c r="CK20" i="6"/>
  <c r="E21" i="6"/>
  <c r="F21" i="6" s="1"/>
  <c r="Q21" i="6"/>
  <c r="BT21" i="6"/>
  <c r="CI21" i="6"/>
  <c r="CK21" i="6"/>
  <c r="E22" i="6"/>
  <c r="F22" i="6" s="1"/>
  <c r="Q22" i="6"/>
  <c r="BT22" i="6"/>
  <c r="CI22" i="6"/>
  <c r="CK22" i="6"/>
  <c r="E23" i="6"/>
  <c r="F23" i="6" s="1"/>
  <c r="Q23" i="6"/>
  <c r="BT23" i="6"/>
  <c r="CI23" i="6"/>
  <c r="CK23" i="6"/>
  <c r="E24" i="6"/>
  <c r="F24" i="6" s="1"/>
  <c r="Q24" i="6"/>
  <c r="BT24" i="6"/>
  <c r="CI24" i="6"/>
  <c r="CK24" i="6"/>
  <c r="E25" i="6"/>
  <c r="F25" i="6" s="1"/>
  <c r="Q25" i="6"/>
  <c r="BT25" i="6"/>
  <c r="CI25" i="6"/>
  <c r="CK25" i="6"/>
  <c r="E26" i="6"/>
  <c r="F26" i="6" s="1"/>
  <c r="Q26" i="6"/>
  <c r="BT26" i="6"/>
  <c r="CI26" i="6"/>
  <c r="CK26" i="6"/>
  <c r="E27" i="6"/>
  <c r="F27" i="6"/>
  <c r="Q27" i="6"/>
  <c r="BT27" i="6"/>
  <c r="CI27" i="6"/>
  <c r="CK27" i="6"/>
  <c r="E28" i="6"/>
  <c r="F28" i="6" s="1"/>
  <c r="Q28" i="6"/>
  <c r="BT28" i="6"/>
  <c r="CI28" i="6"/>
  <c r="CK28" i="6"/>
  <c r="E29" i="6"/>
  <c r="F29" i="6" s="1"/>
  <c r="Q29" i="6"/>
  <c r="BT29" i="6"/>
  <c r="CI29" i="6"/>
  <c r="CK29" i="6"/>
  <c r="E30" i="6"/>
  <c r="F30" i="6" s="1"/>
  <c r="Q30" i="6"/>
  <c r="BT30" i="6"/>
  <c r="CI30" i="6"/>
  <c r="CK30" i="6"/>
  <c r="E31" i="6"/>
  <c r="F31" i="6" s="1"/>
  <c r="Q31" i="6"/>
  <c r="BT31" i="6"/>
  <c r="CI31" i="6"/>
  <c r="CK31" i="6"/>
  <c r="E32" i="6"/>
  <c r="F32" i="6" s="1"/>
  <c r="Q32" i="6"/>
  <c r="BT32" i="6"/>
  <c r="CI32" i="6"/>
  <c r="CK32" i="6"/>
  <c r="E33" i="6"/>
  <c r="F33" i="6" s="1"/>
  <c r="Q33" i="6"/>
  <c r="BT33" i="6"/>
  <c r="CI33" i="6"/>
  <c r="CK33" i="6"/>
  <c r="E34" i="6"/>
  <c r="F34" i="6" s="1"/>
  <c r="Q34" i="6"/>
  <c r="BT34" i="6"/>
  <c r="CI34" i="6"/>
  <c r="CK34" i="6"/>
  <c r="E35" i="6"/>
  <c r="F35" i="6" s="1"/>
  <c r="Q35" i="6"/>
  <c r="BT35" i="6"/>
  <c r="CI35" i="6"/>
  <c r="CK35" i="6"/>
  <c r="E36" i="6"/>
  <c r="F36" i="6" s="1"/>
  <c r="Q36" i="6"/>
  <c r="BT36" i="6"/>
  <c r="CI36" i="6"/>
  <c r="CK36" i="6"/>
  <c r="E37" i="6"/>
  <c r="F37" i="6" s="1"/>
  <c r="Q37" i="6"/>
  <c r="BT37" i="6"/>
  <c r="CI37" i="6"/>
  <c r="CK37" i="6"/>
  <c r="E38" i="6"/>
  <c r="F38" i="6" s="1"/>
  <c r="Q38" i="6"/>
  <c r="BT38" i="6"/>
  <c r="CI38" i="6"/>
  <c r="CK38" i="6"/>
  <c r="E39" i="6"/>
  <c r="F39" i="6" s="1"/>
  <c r="Q39" i="6"/>
  <c r="BT39" i="6"/>
  <c r="CI39" i="6"/>
  <c r="CK39" i="6"/>
  <c r="E40" i="6"/>
  <c r="F40" i="6" s="1"/>
  <c r="Q40" i="6"/>
  <c r="BT40" i="6"/>
  <c r="CI40" i="6"/>
  <c r="CK40" i="6"/>
  <c r="E41" i="6"/>
  <c r="F41" i="6"/>
  <c r="Q41" i="6"/>
  <c r="BT41" i="6"/>
  <c r="CI41" i="6"/>
  <c r="CK41" i="6"/>
  <c r="E42" i="6"/>
  <c r="F42" i="6" s="1"/>
  <c r="Q42" i="6"/>
  <c r="BT42" i="6"/>
  <c r="CI42" i="6"/>
  <c r="CK42" i="6"/>
  <c r="E43" i="6"/>
  <c r="F43" i="6"/>
  <c r="Q43" i="6"/>
  <c r="BT43" i="6"/>
  <c r="CI43" i="6"/>
  <c r="CK43" i="6"/>
  <c r="E44" i="6"/>
  <c r="F44" i="6" s="1"/>
  <c r="Q44" i="6"/>
  <c r="BT44" i="6"/>
  <c r="CI44" i="6"/>
  <c r="CK44" i="6"/>
  <c r="E45" i="6"/>
  <c r="F45" i="6" s="1"/>
  <c r="Q45" i="6"/>
  <c r="BT45" i="6"/>
  <c r="CI45" i="6"/>
  <c r="CK45" i="6"/>
  <c r="E46" i="6"/>
  <c r="F46" i="6" s="1"/>
  <c r="Q46" i="6"/>
  <c r="BT46" i="6"/>
  <c r="CI46" i="6"/>
  <c r="CK46" i="6"/>
  <c r="E47" i="6"/>
  <c r="F47" i="6" s="1"/>
  <c r="Q47" i="6"/>
  <c r="BT47" i="6"/>
  <c r="CI47" i="6"/>
  <c r="CK47" i="6"/>
  <c r="E48" i="6"/>
  <c r="F48" i="6" s="1"/>
  <c r="Q48" i="6"/>
  <c r="BT48" i="6"/>
  <c r="CI48" i="6"/>
  <c r="CK48" i="6"/>
  <c r="E49" i="6"/>
  <c r="F49" i="6" s="1"/>
  <c r="Q49" i="6"/>
  <c r="BT49" i="6"/>
  <c r="CI49" i="6"/>
  <c r="CK49" i="6"/>
  <c r="E50" i="6"/>
  <c r="F50" i="6" s="1"/>
  <c r="G50" i="6" s="1"/>
  <c r="Q50" i="6"/>
  <c r="BT50" i="6"/>
  <c r="CI50" i="6"/>
  <c r="CK50" i="6"/>
  <c r="E51" i="6"/>
  <c r="F51" i="6" s="1"/>
  <c r="Q51" i="6"/>
  <c r="BT51" i="6"/>
  <c r="CI51" i="6"/>
  <c r="CK51" i="6"/>
  <c r="E52" i="6"/>
  <c r="F52" i="6" s="1"/>
  <c r="Q52" i="6"/>
  <c r="Z52" i="6"/>
  <c r="BT52" i="6"/>
  <c r="CI52" i="6"/>
  <c r="CK52" i="6"/>
  <c r="E53" i="6"/>
  <c r="F53" i="6" s="1"/>
  <c r="Q53" i="6"/>
  <c r="BT53" i="6"/>
  <c r="CI53" i="6"/>
  <c r="CK53" i="6"/>
  <c r="E54" i="6"/>
  <c r="F54" i="6"/>
  <c r="Q54" i="6"/>
  <c r="BT54" i="6"/>
  <c r="CI54" i="6"/>
  <c r="CK54" i="6"/>
  <c r="E55" i="6"/>
  <c r="F55" i="6" s="1"/>
  <c r="Q55" i="6"/>
  <c r="BT55" i="6"/>
  <c r="CI55" i="6"/>
  <c r="CK55" i="6"/>
  <c r="E56" i="6"/>
  <c r="F56" i="6" s="1"/>
  <c r="Q56" i="6"/>
  <c r="BT56" i="6"/>
  <c r="CI56" i="6"/>
  <c r="CK56" i="6"/>
  <c r="E57" i="6"/>
  <c r="F57" i="6" s="1"/>
  <c r="Q57" i="6"/>
  <c r="BT57" i="6"/>
  <c r="CI57" i="6"/>
  <c r="CK57" i="6"/>
  <c r="E58" i="6"/>
  <c r="F58" i="6" s="1"/>
  <c r="Q58" i="6"/>
  <c r="BT58" i="6"/>
  <c r="CI58" i="6"/>
  <c r="CK58" i="6"/>
  <c r="E59" i="6"/>
  <c r="F59" i="6" s="1"/>
  <c r="Q59" i="6"/>
  <c r="BT59" i="6"/>
  <c r="CI59" i="6"/>
  <c r="CK59" i="6"/>
  <c r="E60" i="6"/>
  <c r="F60" i="6" s="1"/>
  <c r="Q60" i="6"/>
  <c r="BT60" i="6"/>
  <c r="CI60" i="6"/>
  <c r="CK60" i="6"/>
  <c r="E61" i="6"/>
  <c r="F61" i="6" s="1"/>
  <c r="Q61" i="6"/>
  <c r="BT61" i="6"/>
  <c r="CI61" i="6"/>
  <c r="CK61" i="6"/>
  <c r="E62" i="6"/>
  <c r="F62" i="6" s="1"/>
  <c r="Q62" i="6"/>
  <c r="BT62" i="6"/>
  <c r="CI62" i="6"/>
  <c r="CK62" i="6"/>
  <c r="E63" i="6"/>
  <c r="F63" i="6" s="1"/>
  <c r="Q63" i="6"/>
  <c r="BT63" i="6"/>
  <c r="CI63" i="6"/>
  <c r="CK63" i="6"/>
  <c r="E64" i="6"/>
  <c r="F64" i="6" s="1"/>
  <c r="Q64" i="6"/>
  <c r="BT64" i="6"/>
  <c r="CI64" i="6"/>
  <c r="CK64" i="6"/>
  <c r="E65" i="6"/>
  <c r="F65" i="6" s="1"/>
  <c r="Q65" i="6"/>
  <c r="BT65" i="6"/>
  <c r="CI65" i="6"/>
  <c r="CK65" i="6"/>
  <c r="E66" i="6"/>
  <c r="F66" i="6" s="1"/>
  <c r="Q66" i="6"/>
  <c r="BT66" i="6"/>
  <c r="CI66" i="6"/>
  <c r="CK66" i="6"/>
  <c r="E67" i="6"/>
  <c r="F67" i="6" s="1"/>
  <c r="Q67" i="6"/>
  <c r="BT67" i="6"/>
  <c r="CI67" i="6"/>
  <c r="CK67" i="6"/>
  <c r="E68" i="6"/>
  <c r="F68" i="6" s="1"/>
  <c r="Q68" i="6"/>
  <c r="BT68" i="6"/>
  <c r="CI68" i="6"/>
  <c r="CK68" i="6"/>
  <c r="E69" i="6"/>
  <c r="F69" i="6" s="1"/>
  <c r="Q69" i="6"/>
  <c r="BT69" i="6"/>
  <c r="CI69" i="6"/>
  <c r="CK69" i="6"/>
  <c r="E70" i="6"/>
  <c r="F70" i="6" s="1"/>
  <c r="Q70" i="6"/>
  <c r="BT70" i="6"/>
  <c r="CI70" i="6"/>
  <c r="CK70" i="6"/>
  <c r="E71" i="6"/>
  <c r="F71" i="6" s="1"/>
  <c r="Q71" i="6"/>
  <c r="BT71" i="6"/>
  <c r="CI71" i="6"/>
  <c r="CK71" i="6"/>
  <c r="E72" i="6"/>
  <c r="F72" i="6" s="1"/>
  <c r="Q72" i="6"/>
  <c r="BT72" i="6"/>
  <c r="CI72" i="6"/>
  <c r="CK72" i="6"/>
  <c r="E73" i="6"/>
  <c r="F73" i="6" s="1"/>
  <c r="Q73" i="6"/>
  <c r="BT73" i="6"/>
  <c r="CI73" i="6"/>
  <c r="CK73" i="6"/>
  <c r="E74" i="6"/>
  <c r="F74" i="6" s="1"/>
  <c r="Q74" i="6"/>
  <c r="BT74" i="6"/>
  <c r="CI74" i="6"/>
  <c r="CK74" i="6"/>
  <c r="E75" i="6"/>
  <c r="F75" i="6" s="1"/>
  <c r="G75" i="6" s="1"/>
  <c r="Q75" i="6"/>
  <c r="BT75" i="6"/>
  <c r="CI75" i="6"/>
  <c r="CK75" i="6"/>
  <c r="E76" i="6"/>
  <c r="F76" i="6" s="1"/>
  <c r="Q76" i="6"/>
  <c r="BT76" i="6"/>
  <c r="CI76" i="6"/>
  <c r="CK76" i="6"/>
  <c r="E77" i="6"/>
  <c r="F77" i="6" s="1"/>
  <c r="Q77" i="6"/>
  <c r="BT77" i="6"/>
  <c r="CI77" i="6"/>
  <c r="CK77" i="6"/>
  <c r="E78" i="6"/>
  <c r="F78" i="6" s="1"/>
  <c r="Q78" i="6"/>
  <c r="BT78" i="6"/>
  <c r="CI78" i="6"/>
  <c r="CK78" i="6"/>
  <c r="E79" i="6"/>
  <c r="F79" i="6" s="1"/>
  <c r="Q79" i="6"/>
  <c r="BT79" i="6"/>
  <c r="CI79" i="6"/>
  <c r="CK79" i="6"/>
  <c r="E80" i="6"/>
  <c r="F80" i="6" s="1"/>
  <c r="Q80" i="6"/>
  <c r="BT80" i="6"/>
  <c r="CI80" i="6"/>
  <c r="CK80" i="6"/>
  <c r="E81" i="6"/>
  <c r="F81" i="6" s="1"/>
  <c r="Z81" i="6" s="1"/>
  <c r="Q81" i="6"/>
  <c r="BT81" i="6"/>
  <c r="CI81" i="6"/>
  <c r="CK81" i="6"/>
  <c r="E82" i="6"/>
  <c r="F82" i="6" s="1"/>
  <c r="Q82" i="6"/>
  <c r="BT82" i="6"/>
  <c r="CI82" i="6"/>
  <c r="CK82" i="6"/>
  <c r="E83" i="6"/>
  <c r="F83" i="6" s="1"/>
  <c r="Q83" i="6"/>
  <c r="BT83" i="6"/>
  <c r="CI83" i="6"/>
  <c r="CK83" i="6"/>
  <c r="E84" i="6"/>
  <c r="F84" i="6" s="1"/>
  <c r="Q84" i="6"/>
  <c r="BT84" i="6"/>
  <c r="CI84" i="6"/>
  <c r="CK84" i="6"/>
  <c r="E85" i="6"/>
  <c r="F85" i="6" s="1"/>
  <c r="Q85" i="6"/>
  <c r="BT85" i="6"/>
  <c r="CI85" i="6"/>
  <c r="CK85" i="6"/>
  <c r="E86" i="6"/>
  <c r="F86" i="6" s="1"/>
  <c r="Q86" i="6"/>
  <c r="BT86" i="6"/>
  <c r="CI86" i="6"/>
  <c r="CK86" i="6"/>
  <c r="E87" i="6"/>
  <c r="F87" i="6" s="1"/>
  <c r="Q87" i="6"/>
  <c r="BT87" i="6"/>
  <c r="CI87" i="6"/>
  <c r="CK87" i="6"/>
  <c r="E88" i="6"/>
  <c r="F88" i="6" s="1"/>
  <c r="Q88" i="6"/>
  <c r="BT88" i="6"/>
  <c r="CI88" i="6"/>
  <c r="CK88" i="6"/>
  <c r="E89" i="6"/>
  <c r="F89" i="6" s="1"/>
  <c r="Q89" i="6"/>
  <c r="BT89" i="6"/>
  <c r="CI89" i="6"/>
  <c r="CK89" i="6"/>
  <c r="E90" i="6"/>
  <c r="F90" i="6" s="1"/>
  <c r="Q90" i="6"/>
  <c r="BT90" i="6"/>
  <c r="CI90" i="6"/>
  <c r="CK90" i="6"/>
  <c r="E91" i="6"/>
  <c r="F91" i="6" s="1"/>
  <c r="Q91" i="6"/>
  <c r="BT91" i="6"/>
  <c r="CI91" i="6"/>
  <c r="CK91" i="6"/>
  <c r="E92" i="6"/>
  <c r="F92" i="6" s="1"/>
  <c r="Q92" i="6"/>
  <c r="BT92" i="6"/>
  <c r="CI92" i="6"/>
  <c r="CK92" i="6"/>
  <c r="E93" i="6"/>
  <c r="F93" i="6" s="1"/>
  <c r="Q93" i="6"/>
  <c r="BT93" i="6"/>
  <c r="CI93" i="6"/>
  <c r="CK93" i="6"/>
  <c r="E94" i="6"/>
  <c r="F94" i="6" s="1"/>
  <c r="Z94" i="6" s="1"/>
  <c r="Q94" i="6"/>
  <c r="BT94" i="6"/>
  <c r="CI94" i="6"/>
  <c r="CK94" i="6"/>
  <c r="E95" i="6"/>
  <c r="F95" i="6" s="1"/>
  <c r="Q95" i="6"/>
  <c r="BT95" i="6"/>
  <c r="CI95" i="6"/>
  <c r="CK95" i="6"/>
  <c r="E96" i="6"/>
  <c r="F96" i="6" s="1"/>
  <c r="Q96" i="6"/>
  <c r="BT96" i="6"/>
  <c r="CI96" i="6"/>
  <c r="CK96" i="6"/>
  <c r="E97" i="6"/>
  <c r="F97" i="6" s="1"/>
  <c r="G97" i="6" s="1"/>
  <c r="Q97" i="6"/>
  <c r="BT97" i="6"/>
  <c r="CI97" i="6"/>
  <c r="CK97" i="6"/>
  <c r="E98" i="6"/>
  <c r="F98" i="6" s="1"/>
  <c r="Q98" i="6"/>
  <c r="BT98" i="6"/>
  <c r="CI98" i="6"/>
  <c r="CK98" i="6"/>
  <c r="E99" i="6"/>
  <c r="F99" i="6" s="1"/>
  <c r="G99" i="6" s="1"/>
  <c r="Q99" i="6"/>
  <c r="BT99" i="6"/>
  <c r="CI99" i="6"/>
  <c r="CK99" i="6"/>
  <c r="E100" i="6"/>
  <c r="F100" i="6" s="1"/>
  <c r="Q100" i="6"/>
  <c r="BT100" i="6"/>
  <c r="CI100" i="6"/>
  <c r="CK100" i="6"/>
  <c r="E101" i="6"/>
  <c r="F101" i="6" s="1"/>
  <c r="G101" i="6" s="1"/>
  <c r="Q101" i="6"/>
  <c r="BT101" i="6"/>
  <c r="CI101" i="6"/>
  <c r="CK101" i="6"/>
  <c r="E102" i="6"/>
  <c r="F102" i="6" s="1"/>
  <c r="Q102" i="6"/>
  <c r="BT102" i="6"/>
  <c r="CI102" i="6"/>
  <c r="CK102" i="6"/>
  <c r="E103" i="6"/>
  <c r="F103" i="6" s="1"/>
  <c r="Q103" i="6"/>
  <c r="BT103" i="6"/>
  <c r="CI103" i="6"/>
  <c r="CK103" i="6"/>
  <c r="E104" i="6"/>
  <c r="F104" i="6" s="1"/>
  <c r="Q104" i="6"/>
  <c r="BT104" i="6"/>
  <c r="CI104" i="6"/>
  <c r="CK104" i="6"/>
  <c r="E105" i="6"/>
  <c r="F105" i="6" s="1"/>
  <c r="Q105" i="6"/>
  <c r="BT105" i="6"/>
  <c r="CI105" i="6"/>
  <c r="CK105" i="6"/>
  <c r="E106" i="6"/>
  <c r="F106" i="6" s="1"/>
  <c r="Q106" i="6"/>
  <c r="BT106" i="6"/>
  <c r="CI106" i="6"/>
  <c r="CK106" i="6"/>
  <c r="E107" i="6"/>
  <c r="F107" i="6" s="1"/>
  <c r="Q107" i="6"/>
  <c r="BT107" i="6"/>
  <c r="CI107" i="6"/>
  <c r="CK107" i="6"/>
  <c r="E108" i="6"/>
  <c r="F108" i="6" s="1"/>
  <c r="Q108" i="6"/>
  <c r="BT108" i="6"/>
  <c r="CI108" i="6"/>
  <c r="CK108" i="6"/>
  <c r="E109" i="6"/>
  <c r="F109" i="6" s="1"/>
  <c r="Q109" i="6"/>
  <c r="BT109" i="6"/>
  <c r="CI109" i="6"/>
  <c r="CK109" i="6"/>
  <c r="E110" i="6"/>
  <c r="F110" i="6" s="1"/>
  <c r="G110" i="6" s="1"/>
  <c r="Q110" i="6"/>
  <c r="BT110" i="6"/>
  <c r="CI110" i="6"/>
  <c r="CK110" i="6"/>
  <c r="E111" i="6"/>
  <c r="F111" i="6"/>
  <c r="Q111" i="6"/>
  <c r="BT111" i="6"/>
  <c r="CI111" i="6"/>
  <c r="CK111" i="6"/>
  <c r="E112" i="6"/>
  <c r="F112" i="6" s="1"/>
  <c r="Q112" i="6"/>
  <c r="BT112" i="6"/>
  <c r="CI112" i="6"/>
  <c r="CK112" i="6"/>
  <c r="E113" i="6"/>
  <c r="F113" i="6" s="1"/>
  <c r="G113" i="6" s="1"/>
  <c r="Q113" i="6"/>
  <c r="BT113" i="6"/>
  <c r="CI113" i="6"/>
  <c r="CK113" i="6"/>
  <c r="E114" i="6"/>
  <c r="F114" i="6" s="1"/>
  <c r="G114" i="6" s="1"/>
  <c r="Q114" i="6"/>
  <c r="BT114" i="6"/>
  <c r="CI114" i="6"/>
  <c r="CK114" i="6"/>
  <c r="E115" i="6"/>
  <c r="F115" i="6"/>
  <c r="G115" i="6" s="1"/>
  <c r="R115" i="6" s="1"/>
  <c r="T115" i="6" s="1"/>
  <c r="Q115" i="6"/>
  <c r="BT115" i="6"/>
  <c r="CI115" i="6"/>
  <c r="CK115" i="6"/>
  <c r="E116" i="6"/>
  <c r="F116" i="6" s="1"/>
  <c r="G116" i="6" s="1"/>
  <c r="R116" i="6" s="1"/>
  <c r="T116" i="6" s="1"/>
  <c r="Q116" i="6"/>
  <c r="BT116" i="6"/>
  <c r="CI116" i="6"/>
  <c r="CK116" i="6"/>
  <c r="E117" i="6"/>
  <c r="F117" i="6"/>
  <c r="Q117" i="6"/>
  <c r="BT117" i="6"/>
  <c r="CI117" i="6"/>
  <c r="CK117" i="6"/>
  <c r="E118" i="6"/>
  <c r="F118" i="6" s="1"/>
  <c r="G118" i="6" s="1"/>
  <c r="Q118" i="6"/>
  <c r="BT118" i="6"/>
  <c r="CI118" i="6"/>
  <c r="CK118" i="6"/>
  <c r="E119" i="6"/>
  <c r="F119" i="6" s="1"/>
  <c r="G119" i="6" s="1"/>
  <c r="R119" i="6" s="1"/>
  <c r="Q119" i="6"/>
  <c r="BT119" i="6"/>
  <c r="CI119" i="6"/>
  <c r="CK119" i="6"/>
  <c r="E120" i="6"/>
  <c r="F120" i="6" s="1"/>
  <c r="Q120" i="6"/>
  <c r="BT120" i="6"/>
  <c r="CI120" i="6"/>
  <c r="CK120" i="6"/>
  <c r="E121" i="6"/>
  <c r="F121" i="6" s="1"/>
  <c r="G121" i="6" s="1"/>
  <c r="Q121" i="6"/>
  <c r="BT121" i="6"/>
  <c r="CI121" i="6"/>
  <c r="CK121" i="6"/>
  <c r="E122" i="6"/>
  <c r="F122" i="6" s="1"/>
  <c r="G122" i="6" s="1"/>
  <c r="Q122" i="6"/>
  <c r="E123" i="6"/>
  <c r="F123" i="6" s="1"/>
  <c r="G123" i="6" s="1"/>
  <c r="Q123" i="6"/>
  <c r="E124" i="6"/>
  <c r="F124" i="6" s="1"/>
  <c r="Z124" i="6" s="1"/>
  <c r="Q124" i="6"/>
  <c r="E125" i="6"/>
  <c r="F125" i="6" s="1"/>
  <c r="Q125" i="6"/>
  <c r="E126" i="6"/>
  <c r="F126" i="6" s="1"/>
  <c r="Q126" i="6"/>
  <c r="E127" i="6"/>
  <c r="F127" i="6"/>
  <c r="Q127" i="6"/>
  <c r="E128" i="6"/>
  <c r="F128" i="6"/>
  <c r="Q128" i="6"/>
  <c r="E129" i="6"/>
  <c r="F129" i="6" s="1"/>
  <c r="Z129" i="6" s="1"/>
  <c r="Q129" i="6"/>
  <c r="E130" i="6"/>
  <c r="F130" i="6" s="1"/>
  <c r="Q130" i="6"/>
  <c r="E131" i="6"/>
  <c r="F131" i="6" s="1"/>
  <c r="Z131" i="6" s="1"/>
  <c r="Q131" i="6"/>
  <c r="E132" i="6"/>
  <c r="F132" i="6" s="1"/>
  <c r="Q132" i="6"/>
  <c r="E133" i="6"/>
  <c r="F133" i="6" s="1"/>
  <c r="Q133" i="6"/>
  <c r="E134" i="6"/>
  <c r="F134" i="6" s="1"/>
  <c r="Q134" i="6"/>
  <c r="E135" i="6"/>
  <c r="F135" i="6" s="1"/>
  <c r="Q135" i="6"/>
  <c r="E136" i="6"/>
  <c r="F136" i="6"/>
  <c r="Q136" i="6"/>
  <c r="E137" i="6"/>
  <c r="F137" i="6" s="1"/>
  <c r="Q137" i="6"/>
  <c r="E138" i="6"/>
  <c r="F138" i="6" s="1"/>
  <c r="Q138" i="6"/>
  <c r="E139" i="6"/>
  <c r="F139" i="6" s="1"/>
  <c r="Q139" i="6"/>
  <c r="E140" i="6"/>
  <c r="F140" i="6"/>
  <c r="Z140" i="6" s="1"/>
  <c r="Q140" i="6"/>
  <c r="E141" i="6"/>
  <c r="F141" i="6"/>
  <c r="Q141" i="6"/>
  <c r="E142" i="6"/>
  <c r="F142" i="6" s="1"/>
  <c r="Z142" i="6" s="1"/>
  <c r="Q142" i="6"/>
  <c r="E143" i="6"/>
  <c r="F143" i="6"/>
  <c r="Q143" i="6"/>
  <c r="E144" i="6"/>
  <c r="F144" i="6" s="1"/>
  <c r="Z144" i="6" s="1"/>
  <c r="Q144" i="6"/>
  <c r="E145" i="6"/>
  <c r="F145" i="6" s="1"/>
  <c r="Q145" i="6"/>
  <c r="E146" i="6"/>
  <c r="F146" i="6"/>
  <c r="Z146" i="6" s="1"/>
  <c r="Q146" i="6"/>
  <c r="E147" i="6"/>
  <c r="F147" i="6" s="1"/>
  <c r="Q147" i="6"/>
  <c r="E148" i="6"/>
  <c r="F148" i="6" s="1"/>
  <c r="Z148" i="6" s="1"/>
  <c r="Q148" i="6"/>
  <c r="E149" i="6"/>
  <c r="F149" i="6"/>
  <c r="Q149" i="6"/>
  <c r="E150" i="6"/>
  <c r="F150" i="6" s="1"/>
  <c r="Q150" i="6"/>
  <c r="Z150" i="6"/>
  <c r="E151" i="6"/>
  <c r="F151" i="6" s="1"/>
  <c r="Q151" i="6"/>
  <c r="E152" i="6"/>
  <c r="F152" i="6" s="1"/>
  <c r="Q152" i="6"/>
  <c r="E153" i="6"/>
  <c r="F153" i="6" s="1"/>
  <c r="G153" i="6" s="1"/>
  <c r="Q153" i="6"/>
  <c r="E154" i="6"/>
  <c r="F154" i="6" s="1"/>
  <c r="Q154" i="6"/>
  <c r="E155" i="6"/>
  <c r="F155" i="6" s="1"/>
  <c r="G155" i="6" s="1"/>
  <c r="AC155" i="6" s="1"/>
  <c r="Q155" i="6"/>
  <c r="E156" i="6"/>
  <c r="F156" i="6" s="1"/>
  <c r="Q156" i="6"/>
  <c r="E157" i="6"/>
  <c r="F157" i="6" s="1"/>
  <c r="G157" i="6" s="1"/>
  <c r="Q157" i="6"/>
  <c r="E158" i="6"/>
  <c r="F158" i="6" s="1"/>
  <c r="Q158" i="6"/>
  <c r="E159" i="6"/>
  <c r="F159" i="6" s="1"/>
  <c r="G159" i="6" s="1"/>
  <c r="Q159" i="6"/>
  <c r="E160" i="6"/>
  <c r="F160" i="6" s="1"/>
  <c r="G160" i="6" s="1"/>
  <c r="R160" i="6" s="1"/>
  <c r="T160" i="6" s="1"/>
  <c r="Q160" i="6"/>
  <c r="E161" i="6"/>
  <c r="F161" i="6" s="1"/>
  <c r="Q161" i="6"/>
  <c r="E162" i="6"/>
  <c r="F162" i="6" s="1"/>
  <c r="Q162" i="6"/>
  <c r="E163" i="6"/>
  <c r="F163" i="6" s="1"/>
  <c r="G163" i="6" s="1"/>
  <c r="AC163" i="6" s="1"/>
  <c r="Q163" i="6"/>
  <c r="E164" i="6"/>
  <c r="F164" i="6" s="1"/>
  <c r="G164" i="6"/>
  <c r="Q164" i="6"/>
  <c r="E165" i="6"/>
  <c r="F165" i="6" s="1"/>
  <c r="G165" i="6" s="1"/>
  <c r="AC165" i="6" s="1"/>
  <c r="Q165" i="6"/>
  <c r="E166" i="6"/>
  <c r="F166" i="6" s="1"/>
  <c r="Q166" i="6"/>
  <c r="E167" i="6"/>
  <c r="F167" i="6" s="1"/>
  <c r="G167" i="6" s="1"/>
  <c r="Q167" i="6"/>
  <c r="E168" i="6"/>
  <c r="F168" i="6" s="1"/>
  <c r="Z168" i="6" s="1"/>
  <c r="Q168" i="6"/>
  <c r="E169" i="6"/>
  <c r="F169" i="6" s="1"/>
  <c r="G169" i="6" s="1"/>
  <c r="AC169" i="6" s="1"/>
  <c r="Q169" i="6"/>
  <c r="E170" i="6"/>
  <c r="F170" i="6" s="1"/>
  <c r="Q170" i="6"/>
  <c r="E171" i="6"/>
  <c r="F171" i="6" s="1"/>
  <c r="G171" i="6" s="1"/>
  <c r="AC171" i="6" s="1"/>
  <c r="Q171" i="6"/>
  <c r="E172" i="6"/>
  <c r="F172" i="6" s="1"/>
  <c r="Q172" i="6"/>
  <c r="E173" i="6"/>
  <c r="F173" i="6" s="1"/>
  <c r="G173" i="6" s="1"/>
  <c r="Q173" i="6"/>
  <c r="E174" i="6"/>
  <c r="F174" i="6" s="1"/>
  <c r="Q174" i="6"/>
  <c r="E175" i="6"/>
  <c r="F175" i="6" s="1"/>
  <c r="Q175" i="6"/>
  <c r="E176" i="6"/>
  <c r="F176" i="6" s="1"/>
  <c r="Q176" i="6"/>
  <c r="E177" i="6"/>
  <c r="F177" i="6" s="1"/>
  <c r="G177" i="6" s="1"/>
  <c r="Q177" i="6"/>
  <c r="E178" i="6"/>
  <c r="F178" i="6" s="1"/>
  <c r="Z178" i="6" s="1"/>
  <c r="Q178" i="6"/>
  <c r="E179" i="6"/>
  <c r="F179" i="6" s="1"/>
  <c r="G179" i="6" s="1"/>
  <c r="AC179" i="6" s="1"/>
  <c r="Q179" i="6"/>
  <c r="E180" i="6"/>
  <c r="F180" i="6" s="1"/>
  <c r="Q180" i="6"/>
  <c r="E181" i="6"/>
  <c r="F181" i="6" s="1"/>
  <c r="G181" i="6" s="1"/>
  <c r="AC181" i="6" s="1"/>
  <c r="Q181" i="6"/>
  <c r="E182" i="6"/>
  <c r="F182" i="6" s="1"/>
  <c r="Q182" i="6"/>
  <c r="E183" i="6"/>
  <c r="F183" i="6" s="1"/>
  <c r="G183" i="6" s="1"/>
  <c r="R183" i="6" s="1"/>
  <c r="Q183" i="6"/>
  <c r="E184" i="6"/>
  <c r="F184" i="6" s="1"/>
  <c r="Q184" i="6"/>
  <c r="E185" i="6"/>
  <c r="F185" i="6" s="1"/>
  <c r="G185" i="6" s="1"/>
  <c r="AC185" i="6" s="1"/>
  <c r="Q185" i="6"/>
  <c r="E186" i="6"/>
  <c r="F186" i="6" s="1"/>
  <c r="G186" i="6" s="1"/>
  <c r="Q186" i="6"/>
  <c r="E187" i="6"/>
  <c r="F187" i="6" s="1"/>
  <c r="G187" i="6" s="1"/>
  <c r="AC187" i="6" s="1"/>
  <c r="Q187" i="6"/>
  <c r="E188" i="6"/>
  <c r="F188" i="6" s="1"/>
  <c r="G188" i="6" s="1"/>
  <c r="Q188" i="6"/>
  <c r="E189" i="6"/>
  <c r="F189" i="6" s="1"/>
  <c r="G189" i="6" s="1"/>
  <c r="Q189" i="6"/>
  <c r="E190" i="6"/>
  <c r="F190" i="6"/>
  <c r="G190" i="6" s="1"/>
  <c r="Q190" i="6"/>
  <c r="E191" i="6"/>
  <c r="F191" i="6" s="1"/>
  <c r="G191" i="6" s="1"/>
  <c r="Q191" i="6"/>
  <c r="E192" i="6"/>
  <c r="F192" i="6" s="1"/>
  <c r="Q192" i="6"/>
  <c r="E193" i="6"/>
  <c r="F193" i="6" s="1"/>
  <c r="Q193" i="6"/>
  <c r="E194" i="6"/>
  <c r="F194" i="6" s="1"/>
  <c r="G194" i="6" s="1"/>
  <c r="Q194" i="6"/>
  <c r="E195" i="6"/>
  <c r="F195" i="6" s="1"/>
  <c r="Q195" i="6"/>
  <c r="E196" i="6"/>
  <c r="F196" i="6" s="1"/>
  <c r="G196" i="6" s="1"/>
  <c r="Q196" i="6"/>
  <c r="E197" i="6"/>
  <c r="F197" i="6" s="1"/>
  <c r="Q197" i="6"/>
  <c r="E198" i="6"/>
  <c r="F198" i="6" s="1"/>
  <c r="Q198" i="6"/>
  <c r="E199" i="6"/>
  <c r="F199" i="6" s="1"/>
  <c r="Q199" i="6"/>
  <c r="E200" i="6"/>
  <c r="F200" i="6" s="1"/>
  <c r="Q200" i="6"/>
  <c r="E201" i="6"/>
  <c r="F201" i="6" s="1"/>
  <c r="Q201" i="6"/>
  <c r="E202" i="6"/>
  <c r="F202" i="6" s="1"/>
  <c r="Q202" i="6"/>
  <c r="E203" i="6"/>
  <c r="F203" i="6" s="1"/>
  <c r="G203" i="6" s="1"/>
  <c r="Q203" i="6"/>
  <c r="E204" i="6"/>
  <c r="F204" i="6" s="1"/>
  <c r="Q204" i="6"/>
  <c r="E205" i="6"/>
  <c r="F205" i="6" s="1"/>
  <c r="Q205" i="6"/>
  <c r="E206" i="6"/>
  <c r="F206" i="6" s="1"/>
  <c r="Q206" i="6"/>
  <c r="E207" i="6"/>
  <c r="F207" i="6" s="1"/>
  <c r="Q207" i="6"/>
  <c r="E208" i="6"/>
  <c r="F208" i="6"/>
  <c r="G208" i="6" s="1"/>
  <c r="Q208" i="6"/>
  <c r="E209" i="6"/>
  <c r="F209" i="6" s="1"/>
  <c r="Q209" i="6"/>
  <c r="E210" i="6"/>
  <c r="F210" i="6" s="1"/>
  <c r="Q210" i="6"/>
  <c r="E211" i="6"/>
  <c r="F211" i="6" s="1"/>
  <c r="Q211" i="6"/>
  <c r="E212" i="6"/>
  <c r="F212" i="6" s="1"/>
  <c r="Q212" i="6"/>
  <c r="E213" i="6"/>
  <c r="F213" i="6" s="1"/>
  <c r="Q213" i="6"/>
  <c r="E214" i="6"/>
  <c r="F214" i="6" s="1"/>
  <c r="Q214" i="6"/>
  <c r="E215" i="6"/>
  <c r="F215" i="6" s="1"/>
  <c r="Q215" i="6"/>
  <c r="E216" i="6"/>
  <c r="F216" i="6" s="1"/>
  <c r="Q216" i="6"/>
  <c r="E217" i="6"/>
  <c r="F217" i="6"/>
  <c r="Q217" i="6"/>
  <c r="E218" i="6"/>
  <c r="F218" i="6" s="1"/>
  <c r="G218" i="6" s="1"/>
  <c r="I218" i="6" s="1"/>
  <c r="Q218" i="6"/>
  <c r="E219" i="6"/>
  <c r="F219" i="6" s="1"/>
  <c r="Q219" i="6"/>
  <c r="E220" i="6"/>
  <c r="F220" i="6" s="1"/>
  <c r="Q220" i="6"/>
  <c r="E221" i="6"/>
  <c r="F221" i="6" s="1"/>
  <c r="G221" i="6" s="1"/>
  <c r="Q221" i="6"/>
  <c r="E222" i="6"/>
  <c r="F222" i="6" s="1"/>
  <c r="Q222" i="6"/>
  <c r="E223" i="6"/>
  <c r="F223" i="6" s="1"/>
  <c r="G223" i="6" s="1"/>
  <c r="Q223" i="6"/>
  <c r="E224" i="6"/>
  <c r="F224" i="6" s="1"/>
  <c r="G224" i="6" s="1"/>
  <c r="R224" i="6" s="1"/>
  <c r="T224" i="6" s="1"/>
  <c r="Q224" i="6"/>
  <c r="E225" i="6"/>
  <c r="F225" i="6" s="1"/>
  <c r="Q225" i="6"/>
  <c r="E226" i="6"/>
  <c r="F226" i="6" s="1"/>
  <c r="G226" i="6" s="1"/>
  <c r="R226" i="6" s="1"/>
  <c r="T226" i="6" s="1"/>
  <c r="Q226" i="6"/>
  <c r="E227" i="6"/>
  <c r="F227" i="6" s="1"/>
  <c r="Q227" i="6"/>
  <c r="E228" i="6"/>
  <c r="F228" i="6" s="1"/>
  <c r="G228" i="6" s="1"/>
  <c r="Q228" i="6"/>
  <c r="E229" i="6"/>
  <c r="F229" i="6" s="1"/>
  <c r="G229" i="6" s="1"/>
  <c r="Q229" i="6"/>
  <c r="E230" i="6"/>
  <c r="F230" i="6" s="1"/>
  <c r="G230" i="6" s="1"/>
  <c r="Q230" i="6"/>
  <c r="E231" i="6"/>
  <c r="F231" i="6" s="1"/>
  <c r="G231" i="6" s="1"/>
  <c r="Q231" i="6"/>
  <c r="E232" i="6"/>
  <c r="F232" i="6" s="1"/>
  <c r="G232" i="6" s="1"/>
  <c r="Q232" i="6"/>
  <c r="E233" i="6"/>
  <c r="F233" i="6"/>
  <c r="Q233" i="6"/>
  <c r="E234" i="6"/>
  <c r="F234" i="6" s="1"/>
  <c r="G234" i="6" s="1"/>
  <c r="Q234" i="6"/>
  <c r="E235" i="6"/>
  <c r="F235" i="6" s="1"/>
  <c r="Q235" i="6"/>
  <c r="E236" i="6"/>
  <c r="F236" i="6" s="1"/>
  <c r="Q236" i="6"/>
  <c r="E237" i="6"/>
  <c r="F237" i="6" s="1"/>
  <c r="G237" i="6" s="1"/>
  <c r="Q237" i="6"/>
  <c r="E238" i="6"/>
  <c r="F238" i="6"/>
  <c r="Q238" i="6"/>
  <c r="E239" i="6"/>
  <c r="F239" i="6"/>
  <c r="G239" i="6" s="1"/>
  <c r="Q239" i="6"/>
  <c r="E240" i="6"/>
  <c r="F240" i="6" s="1"/>
  <c r="G240" i="6"/>
  <c r="Q240" i="6"/>
  <c r="E241" i="6"/>
  <c r="F241" i="6" s="1"/>
  <c r="Q241" i="6"/>
  <c r="E242" i="6"/>
  <c r="F242" i="6" s="1"/>
  <c r="Q242" i="6"/>
  <c r="E243" i="6"/>
  <c r="F243" i="6" s="1"/>
  <c r="G243" i="6" s="1"/>
  <c r="Q243" i="6"/>
  <c r="E244" i="6"/>
  <c r="F244" i="6" s="1"/>
  <c r="Q244" i="6"/>
  <c r="E245" i="6"/>
  <c r="F245" i="6"/>
  <c r="Q245" i="6"/>
  <c r="E246" i="6"/>
  <c r="F246" i="6" s="1"/>
  <c r="G246" i="6" s="1"/>
  <c r="Q246" i="6"/>
  <c r="E247" i="6"/>
  <c r="F247" i="6" s="1"/>
  <c r="Q247" i="6"/>
  <c r="E248" i="6"/>
  <c r="F248" i="6" s="1"/>
  <c r="G248" i="6" s="1"/>
  <c r="Q248" i="6"/>
  <c r="E249" i="6"/>
  <c r="F249" i="6"/>
  <c r="Z249" i="6" s="1"/>
  <c r="Q249" i="6"/>
  <c r="E250" i="6"/>
  <c r="F250" i="6" s="1"/>
  <c r="G250" i="6" s="1"/>
  <c r="Q250" i="6"/>
  <c r="E251" i="6"/>
  <c r="F251" i="6" s="1"/>
  <c r="Z251" i="6" s="1"/>
  <c r="Q251" i="6"/>
  <c r="E252" i="6"/>
  <c r="F252" i="6" s="1"/>
  <c r="Q252" i="6"/>
  <c r="E253" i="6"/>
  <c r="F253" i="6" s="1"/>
  <c r="Q253" i="6"/>
  <c r="E254" i="6"/>
  <c r="F254" i="6"/>
  <c r="Q254" i="6"/>
  <c r="E255" i="6"/>
  <c r="F255" i="6" s="1"/>
  <c r="Q255" i="6"/>
  <c r="E256" i="6"/>
  <c r="F256" i="6" s="1"/>
  <c r="Q256" i="6"/>
  <c r="E257" i="6"/>
  <c r="F257" i="6" s="1"/>
  <c r="Q257" i="6"/>
  <c r="E258" i="6"/>
  <c r="F258" i="6"/>
  <c r="Q258" i="6"/>
  <c r="E259" i="6"/>
  <c r="F259" i="6" s="1"/>
  <c r="Q259" i="6"/>
  <c r="E260" i="6"/>
  <c r="F260" i="6"/>
  <c r="Q260" i="6"/>
  <c r="E261" i="6"/>
  <c r="F261" i="6" s="1"/>
  <c r="Q261" i="6"/>
  <c r="E262" i="6"/>
  <c r="F262" i="6" s="1"/>
  <c r="G262" i="6" s="1"/>
  <c r="R262" i="6" s="1"/>
  <c r="T262" i="6" s="1"/>
  <c r="Q262" i="6"/>
  <c r="E263" i="6"/>
  <c r="F263" i="6"/>
  <c r="Q263" i="6"/>
  <c r="E264" i="6"/>
  <c r="F264" i="6" s="1"/>
  <c r="Z264" i="6" s="1"/>
  <c r="Q264" i="6"/>
  <c r="E265" i="6"/>
  <c r="F265" i="6" s="1"/>
  <c r="Q265" i="6"/>
  <c r="E266" i="6"/>
  <c r="F266" i="6" s="1"/>
  <c r="Q266" i="6"/>
  <c r="E267" i="6"/>
  <c r="F267" i="6" s="1"/>
  <c r="Z267" i="6" s="1"/>
  <c r="Q267" i="6"/>
  <c r="E268" i="6"/>
  <c r="F268" i="6"/>
  <c r="Q268" i="6"/>
  <c r="E269" i="6"/>
  <c r="F269" i="6" s="1"/>
  <c r="Z269" i="6" s="1"/>
  <c r="Q269" i="6"/>
  <c r="E270" i="6"/>
  <c r="F270" i="6" s="1"/>
  <c r="Q270" i="6"/>
  <c r="E271" i="6"/>
  <c r="F271" i="6" s="1"/>
  <c r="G271" i="6" s="1"/>
  <c r="Q271" i="6"/>
  <c r="E272" i="6"/>
  <c r="F272" i="6" s="1"/>
  <c r="Q272" i="6"/>
  <c r="E273" i="6"/>
  <c r="F273" i="6" s="1"/>
  <c r="Q273" i="6"/>
  <c r="E274" i="6"/>
  <c r="F274" i="6" s="1"/>
  <c r="G274" i="6" s="1"/>
  <c r="Q274" i="6"/>
  <c r="E275" i="6"/>
  <c r="F275" i="6" s="1"/>
  <c r="Q275" i="6"/>
  <c r="E276" i="6"/>
  <c r="F276" i="6" s="1"/>
  <c r="Q276" i="6"/>
  <c r="E277" i="6"/>
  <c r="F277" i="6"/>
  <c r="Q277" i="6"/>
  <c r="E278" i="6"/>
  <c r="F278" i="6" s="1"/>
  <c r="Q278" i="6"/>
  <c r="E279" i="6"/>
  <c r="F279" i="6" s="1"/>
  <c r="Q279" i="6"/>
  <c r="E280" i="6"/>
  <c r="F280" i="6" s="1"/>
  <c r="Q280" i="6"/>
  <c r="E281" i="6"/>
  <c r="F281" i="6" s="1"/>
  <c r="G281" i="6" s="1"/>
  <c r="Q281" i="6"/>
  <c r="E282" i="6"/>
  <c r="F282" i="6" s="1"/>
  <c r="Z282" i="6" s="1"/>
  <c r="Q282" i="6"/>
  <c r="E283" i="6"/>
  <c r="F283" i="6" s="1"/>
  <c r="Q283" i="6"/>
  <c r="E284" i="6"/>
  <c r="F284" i="6"/>
  <c r="Q284" i="6"/>
  <c r="E285" i="6"/>
  <c r="F285" i="6" s="1"/>
  <c r="G285" i="6" s="1"/>
  <c r="AC285" i="6" s="1"/>
  <c r="Q285" i="6"/>
  <c r="E286" i="6"/>
  <c r="F286" i="6" s="1"/>
  <c r="Z286" i="6" s="1"/>
  <c r="Q286" i="6"/>
  <c r="E287" i="6"/>
  <c r="F287" i="6" s="1"/>
  <c r="Q287" i="6"/>
  <c r="E288" i="6"/>
  <c r="F288" i="6" s="1"/>
  <c r="Q288" i="6"/>
  <c r="E289" i="6"/>
  <c r="F289" i="6" s="1"/>
  <c r="Q289" i="6"/>
  <c r="E290" i="6"/>
  <c r="F290" i="6" s="1"/>
  <c r="Q290" i="6"/>
  <c r="E291" i="6"/>
  <c r="F291" i="6" s="1"/>
  <c r="Q291" i="6"/>
  <c r="E292" i="6"/>
  <c r="F292" i="6" s="1"/>
  <c r="Q292" i="6"/>
  <c r="E293" i="6"/>
  <c r="F293" i="6" s="1"/>
  <c r="Q293" i="6"/>
  <c r="E294" i="6"/>
  <c r="F294" i="6" s="1"/>
  <c r="Q294" i="6"/>
  <c r="E295" i="6"/>
  <c r="F295" i="6" s="1"/>
  <c r="Q295" i="6"/>
  <c r="E296" i="6"/>
  <c r="F296" i="6" s="1"/>
  <c r="Q296" i="6"/>
  <c r="E297" i="6"/>
  <c r="F297" i="6"/>
  <c r="Q297" i="6"/>
  <c r="E298" i="6"/>
  <c r="F298" i="6" s="1"/>
  <c r="Q298" i="6"/>
  <c r="E299" i="6"/>
  <c r="F299" i="6" s="1"/>
  <c r="Q299" i="6"/>
  <c r="E300" i="6"/>
  <c r="F300" i="6" s="1"/>
  <c r="Q300" i="6"/>
  <c r="E301" i="6"/>
  <c r="F301" i="6" s="1"/>
  <c r="Z301" i="6" s="1"/>
  <c r="Q301" i="6"/>
  <c r="E302" i="6"/>
  <c r="F302" i="6" s="1"/>
  <c r="Q302" i="6"/>
  <c r="E303" i="6"/>
  <c r="F303" i="6" s="1"/>
  <c r="G303" i="6" s="1"/>
  <c r="Q303" i="6"/>
  <c r="E304" i="6"/>
  <c r="F304" i="6" s="1"/>
  <c r="Q304" i="6"/>
  <c r="E305" i="6"/>
  <c r="F305" i="6" s="1"/>
  <c r="Q305" i="6"/>
  <c r="E306" i="6"/>
  <c r="F306" i="6" s="1"/>
  <c r="Q306" i="6"/>
  <c r="E307" i="6"/>
  <c r="F307" i="6"/>
  <c r="Q307" i="6"/>
  <c r="E308" i="6"/>
  <c r="F308" i="6" s="1"/>
  <c r="Q308" i="6"/>
  <c r="E309" i="6"/>
  <c r="F309" i="6" s="1"/>
  <c r="Q309" i="6"/>
  <c r="E310" i="6"/>
  <c r="F310" i="6" s="1"/>
  <c r="G310" i="6" s="1"/>
  <c r="AC310" i="6" s="1"/>
  <c r="Q310" i="6"/>
  <c r="E311" i="6"/>
  <c r="F311" i="6" s="1"/>
  <c r="Q311" i="6"/>
  <c r="AC311" i="6"/>
  <c r="AW311" i="6"/>
  <c r="AY311" i="6"/>
  <c r="E312" i="6"/>
  <c r="F312" i="6" s="1"/>
  <c r="Q312" i="6"/>
  <c r="E313" i="6"/>
  <c r="F313" i="6" s="1"/>
  <c r="Q313" i="6"/>
  <c r="E314" i="6"/>
  <c r="F314" i="6" s="1"/>
  <c r="Z314" i="6" s="1"/>
  <c r="Q314" i="6"/>
  <c r="E315" i="6"/>
  <c r="F315" i="6" s="1"/>
  <c r="G315" i="6" s="1"/>
  <c r="Q315" i="6"/>
  <c r="E316" i="6"/>
  <c r="F316" i="6" s="1"/>
  <c r="Q316" i="6"/>
  <c r="E317" i="6"/>
  <c r="F317" i="6" s="1"/>
  <c r="Z317" i="6" s="1"/>
  <c r="Q317" i="6"/>
  <c r="E318" i="6"/>
  <c r="F318" i="6" s="1"/>
  <c r="Q318" i="6"/>
  <c r="E319" i="6"/>
  <c r="F319" i="6" s="1"/>
  <c r="Q319" i="6"/>
  <c r="E320" i="6"/>
  <c r="F320" i="6" s="1"/>
  <c r="Q320" i="6"/>
  <c r="E321" i="6"/>
  <c r="F321" i="6" s="1"/>
  <c r="Q321" i="6"/>
  <c r="E322" i="6"/>
  <c r="F322" i="6" s="1"/>
  <c r="Q322" i="6"/>
  <c r="E323" i="6"/>
  <c r="F323" i="6" s="1"/>
  <c r="Z323" i="6" s="1"/>
  <c r="Q323" i="6"/>
  <c r="E324" i="6"/>
  <c r="F324" i="6"/>
  <c r="Q324" i="6"/>
  <c r="E325" i="6"/>
  <c r="F325" i="6" s="1"/>
  <c r="Q325" i="6"/>
  <c r="E326" i="6"/>
  <c r="F326" i="6" s="1"/>
  <c r="Q326" i="6"/>
  <c r="E327" i="6"/>
  <c r="F327" i="6"/>
  <c r="Z327" i="6" s="1"/>
  <c r="Q327" i="6"/>
  <c r="E328" i="6"/>
  <c r="F328" i="6" s="1"/>
  <c r="Q328" i="6"/>
  <c r="E329" i="6"/>
  <c r="F329" i="6" s="1"/>
  <c r="Q329" i="6"/>
  <c r="E330" i="6"/>
  <c r="F330" i="6" s="1"/>
  <c r="G330" i="6" s="1"/>
  <c r="K330" i="6" s="1"/>
  <c r="Q330" i="6"/>
  <c r="E331" i="6"/>
  <c r="F331" i="6" s="1"/>
  <c r="Z331" i="6" s="1"/>
  <c r="Q331" i="6"/>
  <c r="E332" i="6"/>
  <c r="F332" i="6" s="1"/>
  <c r="Q332" i="6"/>
  <c r="E333" i="6"/>
  <c r="F333" i="6" s="1"/>
  <c r="G333" i="6" s="1"/>
  <c r="K333" i="6" s="1"/>
  <c r="Q333" i="6"/>
  <c r="E334" i="6"/>
  <c r="F334" i="6" s="1"/>
  <c r="Q334" i="6"/>
  <c r="E335" i="6"/>
  <c r="F335" i="6" s="1"/>
  <c r="Z335" i="6" s="1"/>
  <c r="Q335" i="6"/>
  <c r="E336" i="6"/>
  <c r="F336" i="6" s="1"/>
  <c r="Q336" i="6"/>
  <c r="E337" i="6"/>
  <c r="F337" i="6" s="1"/>
  <c r="Q337" i="6"/>
  <c r="E338" i="6"/>
  <c r="F338" i="6" s="1"/>
  <c r="G338" i="6" s="1"/>
  <c r="Q338" i="6"/>
  <c r="E339" i="6"/>
  <c r="F339" i="6" s="1"/>
  <c r="Q339" i="6"/>
  <c r="E340" i="6"/>
  <c r="F340" i="6" s="1"/>
  <c r="G340" i="6" s="1"/>
  <c r="Q340" i="6"/>
  <c r="E341" i="6"/>
  <c r="F341" i="6" s="1"/>
  <c r="G341" i="6" s="1"/>
  <c r="Q341" i="6"/>
  <c r="E342" i="6"/>
  <c r="F342" i="6" s="1"/>
  <c r="Q342" i="6"/>
  <c r="E343" i="6"/>
  <c r="F343" i="6"/>
  <c r="Z343" i="6" s="1"/>
  <c r="Q343" i="6"/>
  <c r="E344" i="6"/>
  <c r="F344" i="6" s="1"/>
  <c r="Q344" i="6"/>
  <c r="E345" i="6"/>
  <c r="F345" i="6" s="1"/>
  <c r="G345" i="6"/>
  <c r="K345" i="6" s="1"/>
  <c r="Q345" i="6"/>
  <c r="E346" i="6"/>
  <c r="F346" i="6"/>
  <c r="Z346" i="6" s="1"/>
  <c r="Q346" i="6"/>
  <c r="E347" i="6"/>
  <c r="F347" i="6" s="1"/>
  <c r="Q347" i="6"/>
  <c r="E348" i="6"/>
  <c r="F348" i="6" s="1"/>
  <c r="Q348" i="6"/>
  <c r="E349" i="6"/>
  <c r="F349" i="6" s="1"/>
  <c r="Q349" i="6"/>
  <c r="E350" i="6"/>
  <c r="F350" i="6" s="1"/>
  <c r="Q350" i="6"/>
  <c r="E351" i="6"/>
  <c r="F351" i="6" s="1"/>
  <c r="Z351" i="6" s="1"/>
  <c r="Q351" i="6"/>
  <c r="E352" i="6"/>
  <c r="F352" i="6" s="1"/>
  <c r="Q352" i="6"/>
  <c r="E353" i="6"/>
  <c r="F353" i="6" s="1"/>
  <c r="Q353" i="6"/>
  <c r="E354" i="6"/>
  <c r="F354" i="6" s="1"/>
  <c r="Q354" i="6"/>
  <c r="E355" i="6"/>
  <c r="F355" i="6" s="1"/>
  <c r="Q355" i="6"/>
  <c r="E356" i="6"/>
  <c r="F356" i="6" s="1"/>
  <c r="Q356" i="6"/>
  <c r="E357" i="6"/>
  <c r="F357" i="6" s="1"/>
  <c r="Q357" i="6"/>
  <c r="E358" i="6"/>
  <c r="F358" i="6" s="1"/>
  <c r="Z358" i="6" s="1"/>
  <c r="Q358" i="6"/>
  <c r="E359" i="6"/>
  <c r="F359" i="6" s="1"/>
  <c r="Q359" i="6"/>
  <c r="E360" i="6"/>
  <c r="F360" i="6" s="1"/>
  <c r="Q360" i="6"/>
  <c r="E361" i="6"/>
  <c r="F361" i="6" s="1"/>
  <c r="Q361" i="6"/>
  <c r="E362" i="6"/>
  <c r="F362" i="6" s="1"/>
  <c r="Q362" i="6"/>
  <c r="E363" i="6"/>
  <c r="F363" i="6" s="1"/>
  <c r="Q363" i="6"/>
  <c r="E364" i="6"/>
  <c r="F364" i="6" s="1"/>
  <c r="G364" i="6" s="1"/>
  <c r="Q364" i="6"/>
  <c r="E365" i="6"/>
  <c r="F365" i="6" s="1"/>
  <c r="Q365" i="6"/>
  <c r="E366" i="6"/>
  <c r="F366" i="6" s="1"/>
  <c r="Q366" i="6"/>
  <c r="E367" i="6"/>
  <c r="F367" i="6" s="1"/>
  <c r="Z367" i="6" s="1"/>
  <c r="Q367" i="6"/>
  <c r="E368" i="6"/>
  <c r="F368" i="6"/>
  <c r="Q368" i="6"/>
  <c r="E369" i="6"/>
  <c r="F369" i="6" s="1"/>
  <c r="Q369" i="6"/>
  <c r="E370" i="6"/>
  <c r="F370" i="6" s="1"/>
  <c r="Q370" i="6"/>
  <c r="E371" i="6"/>
  <c r="F371" i="6" s="1"/>
  <c r="G371" i="6" s="1"/>
  <c r="K371" i="6" s="1"/>
  <c r="Q371" i="6"/>
  <c r="E372" i="6"/>
  <c r="F372" i="6" s="1"/>
  <c r="G372" i="6" s="1"/>
  <c r="K372" i="6" s="1"/>
  <c r="Q372" i="6"/>
  <c r="E373" i="6"/>
  <c r="F373" i="6" s="1"/>
  <c r="Q373" i="6"/>
  <c r="E374" i="6"/>
  <c r="F374" i="6" s="1"/>
  <c r="Q374" i="6"/>
  <c r="E375" i="6"/>
  <c r="F375" i="6" s="1"/>
  <c r="G375" i="6"/>
  <c r="K375" i="6" s="1"/>
  <c r="Q375" i="6"/>
  <c r="E376" i="6"/>
  <c r="F376" i="6"/>
  <c r="Q376" i="6"/>
  <c r="E377" i="6"/>
  <c r="F377" i="6"/>
  <c r="Q377" i="6"/>
  <c r="E378" i="6"/>
  <c r="F378" i="6" s="1"/>
  <c r="Q378" i="6"/>
  <c r="E379" i="6"/>
  <c r="F379" i="6"/>
  <c r="Q379" i="6"/>
  <c r="E380" i="6"/>
  <c r="F380" i="6"/>
  <c r="Q380" i="6"/>
  <c r="E381" i="6"/>
  <c r="F381" i="6" s="1"/>
  <c r="Q381" i="6"/>
  <c r="E382" i="6"/>
  <c r="F382" i="6" s="1"/>
  <c r="Q382" i="6"/>
  <c r="E383" i="6"/>
  <c r="F383" i="6" s="1"/>
  <c r="U383" i="6" s="1"/>
  <c r="Q383" i="6"/>
  <c r="AW383" i="6"/>
  <c r="AY383" i="6"/>
  <c r="E384" i="6"/>
  <c r="F384" i="6" s="1"/>
  <c r="Q384" i="6"/>
  <c r="E385" i="6"/>
  <c r="F385" i="6" s="1"/>
  <c r="Z385" i="6" s="1"/>
  <c r="Q385" i="6"/>
  <c r="E386" i="6"/>
  <c r="F386" i="6" s="1"/>
  <c r="Q386" i="6"/>
  <c r="E387" i="6"/>
  <c r="F387" i="6" s="1"/>
  <c r="Q387" i="6"/>
  <c r="E388" i="6"/>
  <c r="F388" i="6" s="1"/>
  <c r="Q388" i="6"/>
  <c r="E389" i="6"/>
  <c r="F389" i="6" s="1"/>
  <c r="Z389" i="6" s="1"/>
  <c r="Q389" i="6"/>
  <c r="E390" i="6"/>
  <c r="F390" i="6" s="1"/>
  <c r="Q390" i="6"/>
  <c r="E391" i="6"/>
  <c r="F391" i="6" s="1"/>
  <c r="Q391" i="6"/>
  <c r="E392" i="6"/>
  <c r="F392" i="6"/>
  <c r="Q392" i="6"/>
  <c r="E393" i="6"/>
  <c r="F393" i="6" s="1"/>
  <c r="Q393" i="6"/>
  <c r="E394" i="6"/>
  <c r="F394" i="6" s="1"/>
  <c r="Q394" i="6"/>
  <c r="E395" i="6"/>
  <c r="F395" i="6" s="1"/>
  <c r="Q395" i="6"/>
  <c r="E396" i="6"/>
  <c r="F396" i="6" s="1"/>
  <c r="Z396" i="6" s="1"/>
  <c r="Q396" i="6"/>
  <c r="E397" i="6"/>
  <c r="F397" i="6" s="1"/>
  <c r="Q397" i="6"/>
  <c r="E398" i="6"/>
  <c r="F398" i="6"/>
  <c r="Q398" i="6"/>
  <c r="E399" i="6"/>
  <c r="F399" i="6" s="1"/>
  <c r="Q399" i="6"/>
  <c r="E400" i="6"/>
  <c r="F400" i="6" s="1"/>
  <c r="Q400" i="6"/>
  <c r="E401" i="6"/>
  <c r="F401" i="6"/>
  <c r="Z401" i="6" s="1"/>
  <c r="Q401" i="6"/>
  <c r="E402" i="6"/>
  <c r="F402" i="6"/>
  <c r="Q402" i="6"/>
  <c r="E403" i="6"/>
  <c r="F403" i="6" s="1"/>
  <c r="Q403" i="6"/>
  <c r="E404" i="6"/>
  <c r="F404" i="6" s="1"/>
  <c r="Q404" i="6"/>
  <c r="E406" i="6"/>
  <c r="F406" i="6" s="1"/>
  <c r="Q406" i="6"/>
  <c r="E407" i="6"/>
  <c r="F407" i="6" s="1"/>
  <c r="Q407" i="6"/>
  <c r="E408" i="6"/>
  <c r="F408" i="6" s="1"/>
  <c r="Q408" i="6"/>
  <c r="E410" i="6"/>
  <c r="F410" i="6" s="1"/>
  <c r="Q410" i="6"/>
  <c r="E411" i="6"/>
  <c r="F411" i="6" s="1"/>
  <c r="G411" i="6" s="1"/>
  <c r="Q411" i="6"/>
  <c r="E412" i="6"/>
  <c r="F412" i="6" s="1"/>
  <c r="Q412" i="6"/>
  <c r="E409" i="6"/>
  <c r="F409" i="6" s="1"/>
  <c r="Z409" i="6" s="1"/>
  <c r="Q409" i="6"/>
  <c r="E413" i="6"/>
  <c r="F413" i="6" s="1"/>
  <c r="G413" i="6"/>
  <c r="K413" i="6" s="1"/>
  <c r="Q413" i="6"/>
  <c r="E414" i="6"/>
  <c r="F414" i="6" s="1"/>
  <c r="Q414" i="6"/>
  <c r="E415" i="6"/>
  <c r="F415" i="6" s="1"/>
  <c r="Q415" i="6"/>
  <c r="E416" i="6"/>
  <c r="F416" i="6" s="1"/>
  <c r="Z416" i="6" s="1"/>
  <c r="Q416" i="6"/>
  <c r="E417" i="6"/>
  <c r="F417" i="6" s="1"/>
  <c r="Q417" i="6"/>
  <c r="E418" i="6"/>
  <c r="F418" i="6" s="1"/>
  <c r="Q418" i="6"/>
  <c r="E419" i="6"/>
  <c r="F419" i="6" s="1"/>
  <c r="Q419" i="6"/>
  <c r="E405" i="6"/>
  <c r="F405" i="6"/>
  <c r="Q405" i="6"/>
  <c r="AR1" i="8"/>
  <c r="AS1" i="8"/>
  <c r="AB2" i="8"/>
  <c r="AD2" i="8"/>
  <c r="BB2" i="8"/>
  <c r="BD2" i="8"/>
  <c r="CI2" i="8"/>
  <c r="AB3" i="8"/>
  <c r="BT3" i="8"/>
  <c r="CI3" i="8"/>
  <c r="AB4" i="8"/>
  <c r="CI4" i="8"/>
  <c r="AB5" i="8"/>
  <c r="CI5" i="8"/>
  <c r="AB6" i="8"/>
  <c r="BB6" i="8"/>
  <c r="CI6" i="8"/>
  <c r="Y7" i="8"/>
  <c r="AB7" i="8"/>
  <c r="AX7" i="8"/>
  <c r="BB7" i="8"/>
  <c r="CI7" i="8"/>
  <c r="Y8" i="8"/>
  <c r="AB8" i="8"/>
  <c r="AX8" i="8"/>
  <c r="BB8" i="8"/>
  <c r="BB18" i="8"/>
  <c r="CI8" i="8"/>
  <c r="C9" i="8"/>
  <c r="D9" i="8"/>
  <c r="Y9" i="8"/>
  <c r="AB9" i="8"/>
  <c r="AX9" i="8"/>
  <c r="BB9" i="8"/>
  <c r="CX5" i="8"/>
  <c r="CI9" i="8"/>
  <c r="Y10" i="8"/>
  <c r="AB10" i="8"/>
  <c r="AB15" i="8"/>
  <c r="CG39" i="8"/>
  <c r="AX10" i="8"/>
  <c r="BB10" i="8"/>
  <c r="CI10" i="8"/>
  <c r="AB11" i="8"/>
  <c r="CI11" i="8"/>
  <c r="CI12" i="8"/>
  <c r="AB13" i="8"/>
  <c r="AD13" i="8"/>
  <c r="CI13" i="8"/>
  <c r="AB14" i="8"/>
  <c r="BB14" i="8"/>
  <c r="BT14" i="8"/>
  <c r="CI14" i="8"/>
  <c r="CK14" i="8"/>
  <c r="BB15" i="8"/>
  <c r="CI15" i="8"/>
  <c r="F16" i="8"/>
  <c r="F17" i="8" s="1"/>
  <c r="AB16" i="8"/>
  <c r="BB16" i="8"/>
  <c r="CI16" i="8"/>
  <c r="C17" i="8"/>
  <c r="AB17" i="8"/>
  <c r="CI17" i="8"/>
  <c r="W18" i="8"/>
  <c r="X6" i="8"/>
  <c r="Y6" i="8"/>
  <c r="AB18" i="8"/>
  <c r="CI18" i="8"/>
  <c r="CI19" i="8"/>
  <c r="CI20" i="8"/>
  <c r="E21" i="8"/>
  <c r="F21" i="8"/>
  <c r="G21" i="8"/>
  <c r="I21" i="8"/>
  <c r="Q21" i="8"/>
  <c r="Z21" i="8"/>
  <c r="AC21" i="8"/>
  <c r="CI21" i="8"/>
  <c r="E22" i="8"/>
  <c r="F22" i="8"/>
  <c r="Q22" i="8"/>
  <c r="BT22" i="8"/>
  <c r="CI22" i="8"/>
  <c r="CK22" i="8"/>
  <c r="E23" i="8"/>
  <c r="F23" i="8"/>
  <c r="G23" i="8"/>
  <c r="I23" i="8"/>
  <c r="Q23" i="8"/>
  <c r="Z23" i="8"/>
  <c r="AC23" i="8"/>
  <c r="BT23" i="8"/>
  <c r="CI23" i="8"/>
  <c r="CK23" i="8"/>
  <c r="E24" i="8"/>
  <c r="F24" i="8"/>
  <c r="Q24" i="8"/>
  <c r="BT24" i="8"/>
  <c r="CI24" i="8"/>
  <c r="CK24" i="8"/>
  <c r="E25" i="8"/>
  <c r="F25" i="8"/>
  <c r="G25" i="8"/>
  <c r="Q25" i="8"/>
  <c r="Z25" i="8"/>
  <c r="AC25" i="8"/>
  <c r="BT25" i="8"/>
  <c r="CI25" i="8"/>
  <c r="CK25" i="8"/>
  <c r="E26" i="8"/>
  <c r="F26" i="8"/>
  <c r="Q26" i="8"/>
  <c r="BT26" i="8"/>
  <c r="CI26" i="8"/>
  <c r="CK26" i="8"/>
  <c r="E27" i="8"/>
  <c r="F27" i="8"/>
  <c r="G27" i="8"/>
  <c r="AC27" i="8"/>
  <c r="Q27" i="8"/>
  <c r="Z27" i="8"/>
  <c r="BT27" i="8"/>
  <c r="CI27" i="8"/>
  <c r="CK27" i="8"/>
  <c r="E28" i="8"/>
  <c r="F28" i="8"/>
  <c r="Q28" i="8"/>
  <c r="BT28" i="8"/>
  <c r="CI28" i="8"/>
  <c r="CK28" i="8"/>
  <c r="E29" i="8"/>
  <c r="F29" i="8"/>
  <c r="G29" i="8"/>
  <c r="AC29" i="8"/>
  <c r="Q29" i="8"/>
  <c r="Z29" i="8"/>
  <c r="BT29" i="8"/>
  <c r="CI29" i="8"/>
  <c r="CK29" i="8"/>
  <c r="E30" i="8"/>
  <c r="F30" i="8"/>
  <c r="Q30" i="8"/>
  <c r="BT30" i="8"/>
  <c r="CI30" i="8"/>
  <c r="CK30" i="8"/>
  <c r="E31" i="8"/>
  <c r="F31" i="8"/>
  <c r="G31" i="8"/>
  <c r="Q31" i="8"/>
  <c r="Z31" i="8"/>
  <c r="AC31" i="8"/>
  <c r="BT31" i="8"/>
  <c r="CI31" i="8"/>
  <c r="CK31" i="8"/>
  <c r="E32" i="8"/>
  <c r="F32" i="8"/>
  <c r="Q32" i="8"/>
  <c r="BT32" i="8"/>
  <c r="CI32" i="8"/>
  <c r="CK32" i="8"/>
  <c r="E33" i="8"/>
  <c r="F33" i="8"/>
  <c r="G33" i="8"/>
  <c r="Q33" i="8"/>
  <c r="Z33" i="8"/>
  <c r="AC33" i="8"/>
  <c r="BT33" i="8"/>
  <c r="CI33" i="8"/>
  <c r="CK33" i="8"/>
  <c r="E34" i="8"/>
  <c r="F34" i="8"/>
  <c r="Q34" i="8"/>
  <c r="BT34" i="8"/>
  <c r="CI34" i="8"/>
  <c r="CK34" i="8"/>
  <c r="E35" i="8"/>
  <c r="F35" i="8"/>
  <c r="G35" i="8"/>
  <c r="AC35" i="8"/>
  <c r="H35" i="8"/>
  <c r="Q35" i="8"/>
  <c r="Z35" i="8"/>
  <c r="BM35" i="8"/>
  <c r="BN35" i="8"/>
  <c r="BT35" i="8"/>
  <c r="CI35" i="8"/>
  <c r="CK35" i="8"/>
  <c r="CW35" i="8"/>
  <c r="CX35" i="8"/>
  <c r="E36" i="8"/>
  <c r="F36" i="8"/>
  <c r="G36" i="8"/>
  <c r="AC36" i="8"/>
  <c r="Q36" i="8"/>
  <c r="Z36" i="8"/>
  <c r="BT36" i="8"/>
  <c r="CI36" i="8"/>
  <c r="CK36" i="8"/>
  <c r="E37" i="8"/>
  <c r="F37" i="8"/>
  <c r="G37" i="8"/>
  <c r="H37" i="8"/>
  <c r="Q37" i="8"/>
  <c r="Z37" i="8"/>
  <c r="BN37" i="8"/>
  <c r="BT37" i="8"/>
  <c r="CG37" i="8"/>
  <c r="CI37" i="8"/>
  <c r="CK37" i="8"/>
  <c r="CX37" i="8"/>
  <c r="E38" i="8"/>
  <c r="F38" i="8"/>
  <c r="AU38" i="8"/>
  <c r="Q38" i="8"/>
  <c r="BT38" i="8"/>
  <c r="CI38" i="8"/>
  <c r="CK38" i="8"/>
  <c r="E39" i="8"/>
  <c r="F39" i="8"/>
  <c r="G39" i="8"/>
  <c r="AC39" i="8"/>
  <c r="I39" i="8"/>
  <c r="Q39" i="8"/>
  <c r="Z39" i="8"/>
  <c r="BN39" i="8"/>
  <c r="BT39" i="8"/>
  <c r="CI39" i="8"/>
  <c r="CK39" i="8"/>
  <c r="CX39" i="8"/>
  <c r="E40" i="8"/>
  <c r="F40" i="8"/>
  <c r="G40" i="8"/>
  <c r="AC40" i="8"/>
  <c r="Q40" i="8"/>
  <c r="Z40" i="8"/>
  <c r="BT40" i="8"/>
  <c r="CI40" i="8"/>
  <c r="CK40" i="8"/>
  <c r="E41" i="8"/>
  <c r="F41" i="8"/>
  <c r="G41" i="8"/>
  <c r="H41" i="8"/>
  <c r="Q41" i="8"/>
  <c r="Z41" i="8"/>
  <c r="BM41" i="8"/>
  <c r="BN41" i="8"/>
  <c r="BT41" i="8"/>
  <c r="CG41" i="8"/>
  <c r="CI41" i="8"/>
  <c r="CK41" i="8"/>
  <c r="CW41" i="8"/>
  <c r="CX41" i="8"/>
  <c r="E42" i="8"/>
  <c r="F42" i="8"/>
  <c r="AU42" i="8"/>
  <c r="G42" i="8"/>
  <c r="Q42" i="8"/>
  <c r="BT42" i="8"/>
  <c r="CI42" i="8"/>
  <c r="CK42" i="8"/>
  <c r="E43" i="8"/>
  <c r="F43" i="8"/>
  <c r="G43" i="8"/>
  <c r="H43" i="8"/>
  <c r="Q43" i="8"/>
  <c r="Z43" i="8"/>
  <c r="BN43" i="8"/>
  <c r="BT43" i="8"/>
  <c r="CG43" i="8"/>
  <c r="CI43" i="8"/>
  <c r="CK43" i="8"/>
  <c r="CX43" i="8"/>
  <c r="E44" i="8"/>
  <c r="F44" i="8"/>
  <c r="AU44" i="8"/>
  <c r="Q44" i="8"/>
  <c r="BT44" i="8"/>
  <c r="CG44" i="8"/>
  <c r="CI44" i="8"/>
  <c r="CK44" i="8"/>
  <c r="CX44" i="8"/>
  <c r="E45" i="8"/>
  <c r="F45" i="8"/>
  <c r="G45" i="8"/>
  <c r="H45" i="8"/>
  <c r="Q45" i="8"/>
  <c r="Z45" i="8"/>
  <c r="BM45" i="8"/>
  <c r="BN45" i="8"/>
  <c r="BT45" i="8"/>
  <c r="CI45" i="8"/>
  <c r="CK45" i="8"/>
  <c r="CX45" i="8"/>
  <c r="E46" i="8"/>
  <c r="F46" i="8"/>
  <c r="AU46" i="8"/>
  <c r="Q46" i="8"/>
  <c r="BT46" i="8"/>
  <c r="CG46" i="8"/>
  <c r="CI46" i="8"/>
  <c r="CK46" i="8"/>
  <c r="CX46" i="8"/>
  <c r="E47" i="8"/>
  <c r="F47" i="8"/>
  <c r="G47" i="8"/>
  <c r="H47" i="8"/>
  <c r="Q47" i="8"/>
  <c r="Z47" i="8"/>
  <c r="AC47" i="8"/>
  <c r="BM47" i="8"/>
  <c r="BN47" i="8"/>
  <c r="BT47" i="8"/>
  <c r="CG47" i="8"/>
  <c r="CI47" i="8"/>
  <c r="CK47" i="8"/>
  <c r="CX47" i="8"/>
  <c r="E48" i="8"/>
  <c r="F48" i="8"/>
  <c r="AU48" i="8"/>
  <c r="Q48" i="8"/>
  <c r="AT48" i="8"/>
  <c r="BT48" i="8"/>
  <c r="CI48" i="8"/>
  <c r="CK48" i="8"/>
  <c r="CW48" i="8"/>
  <c r="CX48" i="8"/>
  <c r="E49" i="8"/>
  <c r="F49" i="8"/>
  <c r="G49" i="8"/>
  <c r="H49" i="8"/>
  <c r="Q49" i="8"/>
  <c r="Z49" i="8"/>
  <c r="BM49" i="8"/>
  <c r="BN49" i="8"/>
  <c r="BT49" i="8"/>
  <c r="CG49" i="8"/>
  <c r="CI49" i="8"/>
  <c r="CK49" i="8"/>
  <c r="CW49" i="8"/>
  <c r="CX49" i="8"/>
  <c r="E50" i="8"/>
  <c r="F50" i="8"/>
  <c r="Q50" i="8"/>
  <c r="BT50" i="8"/>
  <c r="CG50" i="8"/>
  <c r="CI50" i="8"/>
  <c r="CK50" i="8"/>
  <c r="CX50" i="8"/>
  <c r="E51" i="8"/>
  <c r="F51" i="8"/>
  <c r="G51" i="8"/>
  <c r="H51" i="8"/>
  <c r="Q51" i="8"/>
  <c r="Z51" i="8"/>
  <c r="BN51" i="8"/>
  <c r="BT51" i="8"/>
  <c r="CF51" i="8"/>
  <c r="CG51" i="8"/>
  <c r="CI51" i="8"/>
  <c r="CK51" i="8"/>
  <c r="CX51" i="8"/>
  <c r="E52" i="8"/>
  <c r="F52" i="8"/>
  <c r="Q52" i="8"/>
  <c r="BT52" i="8"/>
  <c r="CF52" i="8"/>
  <c r="CE52" i="8"/>
  <c r="CD52" i="8"/>
  <c r="CC52" i="8"/>
  <c r="CB52" i="8"/>
  <c r="CG52" i="8"/>
  <c r="CI52" i="8"/>
  <c r="CK52" i="8"/>
  <c r="CW52" i="8"/>
  <c r="CV52" i="8"/>
  <c r="CU52" i="8"/>
  <c r="CT52" i="8"/>
  <c r="CX52" i="8"/>
  <c r="E53" i="8"/>
  <c r="F53" i="8"/>
  <c r="G53" i="8"/>
  <c r="H53" i="8"/>
  <c r="Q53" i="8"/>
  <c r="R53" i="8"/>
  <c r="T53" i="8"/>
  <c r="Z53" i="8"/>
  <c r="AC53" i="8"/>
  <c r="BN53" i="8"/>
  <c r="BT53" i="8"/>
  <c r="CF53" i="8"/>
  <c r="CG53" i="8"/>
  <c r="CI53" i="8"/>
  <c r="CK53" i="8"/>
  <c r="CX53" i="8"/>
  <c r="E54" i="8"/>
  <c r="F54" i="8"/>
  <c r="Z54" i="8"/>
  <c r="G54" i="8"/>
  <c r="H54" i="8"/>
  <c r="Q54" i="8"/>
  <c r="BN54" i="8"/>
  <c r="BT54" i="8"/>
  <c r="CG54" i="8"/>
  <c r="CI54" i="8"/>
  <c r="CK54" i="8"/>
  <c r="CW54" i="8"/>
  <c r="CV54" i="8"/>
  <c r="CX54" i="8"/>
  <c r="E55" i="8"/>
  <c r="F55" i="8"/>
  <c r="G55" i="8"/>
  <c r="R55" i="8"/>
  <c r="T55" i="8"/>
  <c r="H55" i="8"/>
  <c r="Q55" i="8"/>
  <c r="Z55" i="8"/>
  <c r="BM55" i="8"/>
  <c r="BN55" i="8"/>
  <c r="BT55" i="8"/>
  <c r="CG55" i="8"/>
  <c r="CI55" i="8"/>
  <c r="CX55" i="8"/>
  <c r="CK55" i="8"/>
  <c r="E56" i="8"/>
  <c r="F56" i="8"/>
  <c r="G56" i="8"/>
  <c r="Q56" i="8"/>
  <c r="AU56" i="8"/>
  <c r="BT56" i="8"/>
  <c r="CE56" i="8"/>
  <c r="CD56" i="8"/>
  <c r="CF56" i="8"/>
  <c r="CG56" i="8"/>
  <c r="CI56" i="8"/>
  <c r="CK56" i="8"/>
  <c r="CX56" i="8"/>
  <c r="E57" i="8"/>
  <c r="F57" i="8"/>
  <c r="G57" i="8"/>
  <c r="H57" i="8"/>
  <c r="Q57" i="8"/>
  <c r="R57" i="8"/>
  <c r="T57" i="8"/>
  <c r="Z57" i="8"/>
  <c r="AC57" i="8"/>
  <c r="BM57" i="8"/>
  <c r="BN57" i="8"/>
  <c r="BT57" i="8"/>
  <c r="CG57" i="8"/>
  <c r="CI57" i="8"/>
  <c r="CK57" i="8"/>
  <c r="CW57" i="8"/>
  <c r="CX57" i="8"/>
  <c r="E58" i="8"/>
  <c r="F58" i="8"/>
  <c r="Q58" i="8"/>
  <c r="BT58" i="8"/>
  <c r="CG58" i="8"/>
  <c r="CI58" i="8"/>
  <c r="CK58" i="8"/>
  <c r="CX58" i="8"/>
  <c r="E59" i="8"/>
  <c r="F59" i="8"/>
  <c r="G59" i="8"/>
  <c r="H59" i="8"/>
  <c r="Q59" i="8"/>
  <c r="Z59" i="8"/>
  <c r="BN59" i="8"/>
  <c r="BT59" i="8"/>
  <c r="CG59" i="8"/>
  <c r="CI59" i="8"/>
  <c r="CX59" i="8"/>
  <c r="CK59" i="8"/>
  <c r="E60" i="8"/>
  <c r="F60" i="8"/>
  <c r="Z60" i="8"/>
  <c r="G60" i="8"/>
  <c r="I60" i="8"/>
  <c r="Q60" i="8"/>
  <c r="R60" i="8"/>
  <c r="T60" i="8"/>
  <c r="AC60" i="8"/>
  <c r="BT60" i="8"/>
  <c r="CG60" i="8"/>
  <c r="CI60" i="8"/>
  <c r="CK60" i="8"/>
  <c r="CX60" i="8"/>
  <c r="E61" i="8"/>
  <c r="F61" i="8"/>
  <c r="AU61" i="8"/>
  <c r="Q61" i="8"/>
  <c r="Z61" i="8"/>
  <c r="BT61" i="8"/>
  <c r="CG61" i="8"/>
  <c r="CI61" i="8"/>
  <c r="CX61" i="8"/>
  <c r="CK61" i="8"/>
  <c r="E62" i="8"/>
  <c r="F62" i="8"/>
  <c r="Z62" i="8"/>
  <c r="G62" i="8"/>
  <c r="H62" i="8"/>
  <c r="Q62" i="8"/>
  <c r="R62" i="8"/>
  <c r="T62" i="8"/>
  <c r="AC62" i="8"/>
  <c r="BT62" i="8"/>
  <c r="CG62" i="8"/>
  <c r="CI62" i="8"/>
  <c r="CK62" i="8"/>
  <c r="CX62" i="8"/>
  <c r="E63" i="8"/>
  <c r="F63" i="8"/>
  <c r="AU63" i="8"/>
  <c r="Q63" i="8"/>
  <c r="Z63" i="8"/>
  <c r="BT63" i="8"/>
  <c r="CG63" i="8"/>
  <c r="CI63" i="8"/>
  <c r="CX63" i="8"/>
  <c r="CK63" i="8"/>
  <c r="E64" i="8"/>
  <c r="F64" i="8"/>
  <c r="Z64" i="8"/>
  <c r="G64" i="8"/>
  <c r="H64" i="8"/>
  <c r="Q64" i="8"/>
  <c r="R64" i="8"/>
  <c r="T64" i="8"/>
  <c r="AC64" i="8"/>
  <c r="BT64" i="8"/>
  <c r="CG64" i="8"/>
  <c r="CI64" i="8"/>
  <c r="CK64" i="8"/>
  <c r="CX64" i="8"/>
  <c r="E65" i="8"/>
  <c r="F65" i="8"/>
  <c r="AU65" i="8"/>
  <c r="Q65" i="8"/>
  <c r="Z65" i="8"/>
  <c r="BT65" i="8"/>
  <c r="CG65" i="8"/>
  <c r="CI65" i="8"/>
  <c r="CX65" i="8"/>
  <c r="CK65" i="8"/>
  <c r="E66" i="8"/>
  <c r="F66" i="8"/>
  <c r="Z66" i="8"/>
  <c r="G66" i="8"/>
  <c r="H66" i="8"/>
  <c r="Q66" i="8"/>
  <c r="R66" i="8"/>
  <c r="T66" i="8"/>
  <c r="AC66" i="8"/>
  <c r="BT66" i="8"/>
  <c r="CG66" i="8"/>
  <c r="CI66" i="8"/>
  <c r="CK66" i="8"/>
  <c r="CX66" i="8"/>
  <c r="E67" i="8"/>
  <c r="F67" i="8"/>
  <c r="AU67" i="8"/>
  <c r="Q67" i="8"/>
  <c r="Z67" i="8"/>
  <c r="BT67" i="8"/>
  <c r="CG67" i="8"/>
  <c r="CI67" i="8"/>
  <c r="CX67" i="8"/>
  <c r="CK67" i="8"/>
  <c r="E68" i="8"/>
  <c r="F68" i="8"/>
  <c r="Z68" i="8"/>
  <c r="G68" i="8"/>
  <c r="K68" i="8"/>
  <c r="Q68" i="8"/>
  <c r="R68" i="8"/>
  <c r="T68" i="8"/>
  <c r="AC68" i="8"/>
  <c r="BT68" i="8"/>
  <c r="CG68" i="8"/>
  <c r="CI68" i="8"/>
  <c r="CK68" i="8"/>
  <c r="CX68" i="8"/>
  <c r="E69" i="8"/>
  <c r="F69" i="8"/>
  <c r="AU69" i="8"/>
  <c r="Q69" i="8"/>
  <c r="Z69" i="8"/>
  <c r="BT69" i="8"/>
  <c r="CG69" i="8"/>
  <c r="CF69" i="8"/>
  <c r="CI69" i="8"/>
  <c r="CK69" i="8"/>
  <c r="CX69" i="8"/>
  <c r="CW69" i="8"/>
  <c r="E70" i="8"/>
  <c r="F70" i="8"/>
  <c r="BN70" i="8"/>
  <c r="G70" i="8"/>
  <c r="Q70" i="8"/>
  <c r="Z70" i="8"/>
  <c r="AC70" i="8"/>
  <c r="AU70" i="8"/>
  <c r="AT70" i="8"/>
  <c r="AS70" i="8"/>
  <c r="AR70" i="8"/>
  <c r="BT70" i="8"/>
  <c r="CF70" i="8"/>
  <c r="CE70" i="8"/>
  <c r="CG70" i="8"/>
  <c r="CI70" i="8"/>
  <c r="CK70" i="8"/>
  <c r="CW70" i="8"/>
  <c r="CV70" i="8"/>
  <c r="CX70" i="8"/>
  <c r="CU70" i="8"/>
  <c r="CT70" i="8"/>
  <c r="CS70" i="8"/>
  <c r="E71" i="8"/>
  <c r="F71" i="8"/>
  <c r="Q71" i="8"/>
  <c r="BT71" i="8"/>
  <c r="CG71" i="8"/>
  <c r="CF71" i="8"/>
  <c r="CI71" i="8"/>
  <c r="CK71" i="8"/>
  <c r="CX71" i="8"/>
  <c r="CW71" i="8"/>
  <c r="E72" i="8"/>
  <c r="F72" i="8"/>
  <c r="BN72" i="8"/>
  <c r="G72" i="8"/>
  <c r="Q72" i="8"/>
  <c r="Z72" i="8"/>
  <c r="AC72" i="8"/>
  <c r="AU72" i="8"/>
  <c r="AT72" i="8"/>
  <c r="AS72" i="8"/>
  <c r="AR72" i="8"/>
  <c r="BT72" i="8"/>
  <c r="CF72" i="8"/>
  <c r="CE72" i="8"/>
  <c r="CG72" i="8"/>
  <c r="CD72" i="8"/>
  <c r="CC72" i="8"/>
  <c r="CB72" i="8"/>
  <c r="CI72" i="8"/>
  <c r="CK72" i="8"/>
  <c r="CW72" i="8"/>
  <c r="CV72" i="8"/>
  <c r="CX72" i="8"/>
  <c r="CU72" i="8"/>
  <c r="CT72" i="8"/>
  <c r="CS72" i="8"/>
  <c r="E73" i="8"/>
  <c r="F73" i="8"/>
  <c r="Q73" i="8"/>
  <c r="BT73" i="8"/>
  <c r="CG73" i="8"/>
  <c r="CF73" i="8"/>
  <c r="CI73" i="8"/>
  <c r="CK73" i="8"/>
  <c r="CX73" i="8"/>
  <c r="CW73" i="8"/>
  <c r="E74" i="8"/>
  <c r="F74" i="8"/>
  <c r="BN74" i="8"/>
  <c r="G74" i="8"/>
  <c r="Q74" i="8"/>
  <c r="Z74" i="8"/>
  <c r="AC74" i="8"/>
  <c r="AU74" i="8"/>
  <c r="AT74" i="8"/>
  <c r="AS74" i="8"/>
  <c r="AR74" i="8"/>
  <c r="BT74" i="8"/>
  <c r="CF74" i="8"/>
  <c r="CE74" i="8"/>
  <c r="CG74" i="8"/>
  <c r="CI74" i="8"/>
  <c r="CK74" i="8"/>
  <c r="CW74" i="8"/>
  <c r="CV74" i="8"/>
  <c r="CX74" i="8"/>
  <c r="CU74" i="8"/>
  <c r="CT74" i="8"/>
  <c r="CS74" i="8"/>
  <c r="E75" i="8"/>
  <c r="F75" i="8"/>
  <c r="Q75" i="8"/>
  <c r="BT75" i="8"/>
  <c r="CG75" i="8"/>
  <c r="CF75" i="8"/>
  <c r="CI75" i="8"/>
  <c r="CK75" i="8"/>
  <c r="CX75" i="8"/>
  <c r="CW75" i="8"/>
  <c r="E76" i="8"/>
  <c r="F76" i="8"/>
  <c r="BN76" i="8"/>
  <c r="G76" i="8"/>
  <c r="Q76" i="8"/>
  <c r="Z76" i="8"/>
  <c r="AC76" i="8"/>
  <c r="AU76" i="8"/>
  <c r="AT76" i="8"/>
  <c r="AS76" i="8"/>
  <c r="AR76" i="8"/>
  <c r="BT76" i="8"/>
  <c r="CF76" i="8"/>
  <c r="CE76" i="8"/>
  <c r="CG76" i="8"/>
  <c r="CI76" i="8"/>
  <c r="CK76" i="8"/>
  <c r="CW76" i="8"/>
  <c r="CV76" i="8"/>
  <c r="CX76" i="8"/>
  <c r="E77" i="8"/>
  <c r="F77" i="8"/>
  <c r="Q77" i="8"/>
  <c r="BT77" i="8"/>
  <c r="CG77" i="8"/>
  <c r="CF77" i="8"/>
  <c r="CI77" i="8"/>
  <c r="CK77" i="8"/>
  <c r="CX77" i="8"/>
  <c r="CW77" i="8"/>
  <c r="E78" i="8"/>
  <c r="F78" i="8"/>
  <c r="BN78" i="8"/>
  <c r="G78" i="8"/>
  <c r="Q78" i="8"/>
  <c r="Z78" i="8"/>
  <c r="AC78" i="8"/>
  <c r="AU78" i="8"/>
  <c r="AT78" i="8"/>
  <c r="AS78" i="8"/>
  <c r="AR78" i="8"/>
  <c r="BT78" i="8"/>
  <c r="CF78" i="8"/>
  <c r="CE78" i="8"/>
  <c r="CG78" i="8"/>
  <c r="CD78" i="8"/>
  <c r="CC78" i="8"/>
  <c r="CB78" i="8"/>
  <c r="CI78" i="8"/>
  <c r="CK78" i="8"/>
  <c r="CW78" i="8"/>
  <c r="CV78" i="8"/>
  <c r="CX78" i="8"/>
  <c r="E79" i="8"/>
  <c r="F79" i="8"/>
  <c r="Q79" i="8"/>
  <c r="BT79" i="8"/>
  <c r="CG79" i="8"/>
  <c r="CF79" i="8"/>
  <c r="CI79" i="8"/>
  <c r="CK79" i="8"/>
  <c r="CX79" i="8"/>
  <c r="CW79" i="8"/>
  <c r="E80" i="8"/>
  <c r="F80" i="8"/>
  <c r="BN80" i="8"/>
  <c r="G80" i="8"/>
  <c r="Q80" i="8"/>
  <c r="Z80" i="8"/>
  <c r="AC80" i="8"/>
  <c r="AU80" i="8"/>
  <c r="BT80" i="8"/>
  <c r="CF80" i="8"/>
  <c r="CE80" i="8"/>
  <c r="CG80" i="8"/>
  <c r="CD80" i="8"/>
  <c r="CC80" i="8"/>
  <c r="CB80" i="8"/>
  <c r="CI80" i="8"/>
  <c r="CK80" i="8"/>
  <c r="CW80" i="8"/>
  <c r="CV80" i="8"/>
  <c r="CX80" i="8"/>
  <c r="CU80" i="8"/>
  <c r="CT80" i="8"/>
  <c r="CS80" i="8"/>
  <c r="E81" i="8"/>
  <c r="F81" i="8"/>
  <c r="Q81" i="8"/>
  <c r="BT81" i="8"/>
  <c r="CG81" i="8"/>
  <c r="CF81" i="8"/>
  <c r="CI81" i="8"/>
  <c r="CK81" i="8"/>
  <c r="CX81" i="8"/>
  <c r="CW81" i="8"/>
  <c r="E82" i="8"/>
  <c r="F82" i="8"/>
  <c r="BN82" i="8"/>
  <c r="G82" i="8"/>
  <c r="Q82" i="8"/>
  <c r="Z82" i="8"/>
  <c r="AC82" i="8"/>
  <c r="AU82" i="8"/>
  <c r="BT82" i="8"/>
  <c r="CF82" i="8"/>
  <c r="CE82" i="8"/>
  <c r="CG82" i="8"/>
  <c r="CD82" i="8"/>
  <c r="CC82" i="8"/>
  <c r="CB82" i="8"/>
  <c r="CI82" i="8"/>
  <c r="CK82" i="8"/>
  <c r="CW82" i="8"/>
  <c r="CV82" i="8"/>
  <c r="CX82" i="8"/>
  <c r="E83" i="8"/>
  <c r="F83" i="8"/>
  <c r="Q83" i="8"/>
  <c r="BT83" i="8"/>
  <c r="CG83" i="8"/>
  <c r="CF83" i="8"/>
  <c r="CI83" i="8"/>
  <c r="CK83" i="8"/>
  <c r="CX83" i="8"/>
  <c r="CW83" i="8"/>
  <c r="E84" i="8"/>
  <c r="F84" i="8"/>
  <c r="BN84" i="8"/>
  <c r="G84" i="8"/>
  <c r="Q84" i="8"/>
  <c r="Z84" i="8"/>
  <c r="AC84" i="8"/>
  <c r="AU84" i="8"/>
  <c r="BT84" i="8"/>
  <c r="CF84" i="8"/>
  <c r="CE84" i="8"/>
  <c r="CG84" i="8"/>
  <c r="CI84" i="8"/>
  <c r="CK84" i="8"/>
  <c r="CW84" i="8"/>
  <c r="CV84" i="8"/>
  <c r="CX84" i="8"/>
  <c r="E85" i="8"/>
  <c r="F85" i="8"/>
  <c r="Q85" i="8"/>
  <c r="BT85" i="8"/>
  <c r="CG85" i="8"/>
  <c r="CF85" i="8"/>
  <c r="CI85" i="8"/>
  <c r="CK85" i="8"/>
  <c r="CX85" i="8"/>
  <c r="CW85" i="8"/>
  <c r="E86" i="8"/>
  <c r="F86" i="8"/>
  <c r="BN86" i="8"/>
  <c r="G86" i="8"/>
  <c r="Q86" i="8"/>
  <c r="Z86" i="8"/>
  <c r="AC86" i="8"/>
  <c r="AU86" i="8"/>
  <c r="BT86" i="8"/>
  <c r="CF86" i="8"/>
  <c r="CE86" i="8"/>
  <c r="CG86" i="8"/>
  <c r="CI86" i="8"/>
  <c r="CK86" i="8"/>
  <c r="CW86" i="8"/>
  <c r="CV86" i="8"/>
  <c r="CX86" i="8"/>
  <c r="CU86" i="8"/>
  <c r="CT86" i="8"/>
  <c r="CS86" i="8"/>
  <c r="E87" i="8"/>
  <c r="F87" i="8"/>
  <c r="Q87" i="8"/>
  <c r="BT87" i="8"/>
  <c r="CG87" i="8"/>
  <c r="CF87" i="8"/>
  <c r="CI87" i="8"/>
  <c r="CK87" i="8"/>
  <c r="CX87" i="8"/>
  <c r="CW87" i="8"/>
  <c r="E88" i="8"/>
  <c r="F88" i="8"/>
  <c r="BN88" i="8"/>
  <c r="G88" i="8"/>
  <c r="Q88" i="8"/>
  <c r="Z88" i="8"/>
  <c r="AC88" i="8"/>
  <c r="AU88" i="8"/>
  <c r="BT88" i="8"/>
  <c r="CF88" i="8"/>
  <c r="CE88" i="8"/>
  <c r="CG88" i="8"/>
  <c r="CD88" i="8"/>
  <c r="CC88" i="8"/>
  <c r="CB88" i="8"/>
  <c r="CI88" i="8"/>
  <c r="CK88" i="8"/>
  <c r="CW88" i="8"/>
  <c r="CV88" i="8"/>
  <c r="CX88" i="8"/>
  <c r="CU88" i="8"/>
  <c r="CT88" i="8"/>
  <c r="CS88" i="8"/>
  <c r="E89" i="8"/>
  <c r="F89" i="8"/>
  <c r="Q89" i="8"/>
  <c r="BT89" i="8"/>
  <c r="CG89" i="8"/>
  <c r="CF89" i="8"/>
  <c r="CI89" i="8"/>
  <c r="CK89" i="8"/>
  <c r="CX89" i="8"/>
  <c r="CW89" i="8"/>
  <c r="E90" i="8"/>
  <c r="F90" i="8"/>
  <c r="BN90" i="8"/>
  <c r="G90" i="8"/>
  <c r="Q90" i="8"/>
  <c r="Z90" i="8"/>
  <c r="AC90" i="8"/>
  <c r="AU90" i="8"/>
  <c r="BT90" i="8"/>
  <c r="CF90" i="8"/>
  <c r="CE90" i="8"/>
  <c r="CG90" i="8"/>
  <c r="CI90" i="8"/>
  <c r="CK90" i="8"/>
  <c r="CW90" i="8"/>
  <c r="CV90" i="8"/>
  <c r="CX90" i="8"/>
  <c r="CU90" i="8"/>
  <c r="CT90" i="8"/>
  <c r="CS90" i="8"/>
  <c r="E91" i="8"/>
  <c r="F91" i="8"/>
  <c r="BN91" i="8"/>
  <c r="G91" i="8"/>
  <c r="K91" i="8"/>
  <c r="Q91" i="8"/>
  <c r="AU91" i="8"/>
  <c r="BT91" i="8"/>
  <c r="CF91" i="8"/>
  <c r="CE91" i="8"/>
  <c r="CD91" i="8"/>
  <c r="CC91" i="8"/>
  <c r="CB91" i="8"/>
  <c r="CA91" i="8"/>
  <c r="BZ91" i="8"/>
  <c r="BY91" i="8"/>
  <c r="BX91" i="8"/>
  <c r="CG91" i="8"/>
  <c r="CI91" i="8"/>
  <c r="CX91" i="8"/>
  <c r="CK91" i="8"/>
  <c r="E92" i="8"/>
  <c r="F92" i="8"/>
  <c r="Z92" i="8"/>
  <c r="Q92" i="8"/>
  <c r="BT92" i="8"/>
  <c r="CG92" i="8"/>
  <c r="CI92" i="8"/>
  <c r="CX92" i="8"/>
  <c r="CK92" i="8"/>
  <c r="E93" i="8"/>
  <c r="F93" i="8"/>
  <c r="G93" i="8"/>
  <c r="Q93" i="8"/>
  <c r="AU93" i="8"/>
  <c r="AT93" i="8"/>
  <c r="BT93" i="8"/>
  <c r="CG93" i="8"/>
  <c r="CI93" i="8"/>
  <c r="CX93" i="8"/>
  <c r="CK93" i="8"/>
  <c r="E94" i="8"/>
  <c r="F94" i="8"/>
  <c r="Q94" i="8"/>
  <c r="BT94" i="8"/>
  <c r="CG94" i="8"/>
  <c r="CI94" i="8"/>
  <c r="CX94" i="8"/>
  <c r="CK94" i="8"/>
  <c r="E95" i="8"/>
  <c r="F95" i="8"/>
  <c r="G95" i="8"/>
  <c r="Q95" i="8"/>
  <c r="AU95" i="8"/>
  <c r="AT95" i="8"/>
  <c r="BT95" i="8"/>
  <c r="CG95" i="8"/>
  <c r="CI95" i="8"/>
  <c r="CX95" i="8"/>
  <c r="CK95" i="8"/>
  <c r="E96" i="8"/>
  <c r="F96" i="8"/>
  <c r="Q96" i="8"/>
  <c r="BT96" i="8"/>
  <c r="CG96" i="8"/>
  <c r="CI96" i="8"/>
  <c r="CX96" i="8"/>
  <c r="CK96" i="8"/>
  <c r="E97" i="8"/>
  <c r="F97" i="8"/>
  <c r="G97" i="8"/>
  <c r="Q97" i="8"/>
  <c r="AU97" i="8"/>
  <c r="AT97" i="8"/>
  <c r="BT97" i="8"/>
  <c r="CG97" i="8"/>
  <c r="CI97" i="8"/>
  <c r="CX97" i="8"/>
  <c r="CK97" i="8"/>
  <c r="E98" i="8"/>
  <c r="F98" i="8"/>
  <c r="Q98" i="8"/>
  <c r="BT98" i="8"/>
  <c r="CG98" i="8"/>
  <c r="CI98" i="8"/>
  <c r="CX98" i="8"/>
  <c r="CK98" i="8"/>
  <c r="E99" i="8"/>
  <c r="F99" i="8"/>
  <c r="G99" i="8"/>
  <c r="Q99" i="8"/>
  <c r="AU99" i="8"/>
  <c r="AT99" i="8"/>
  <c r="BT99" i="8"/>
  <c r="CG99" i="8"/>
  <c r="CI99" i="8"/>
  <c r="CX99" i="8"/>
  <c r="CK99" i="8"/>
  <c r="E100" i="8"/>
  <c r="F100" i="8"/>
  <c r="Q100" i="8"/>
  <c r="BT100" i="8"/>
  <c r="CG100" i="8"/>
  <c r="CI100" i="8"/>
  <c r="CX100" i="8"/>
  <c r="CK100" i="8"/>
  <c r="E101" i="8"/>
  <c r="F101" i="8"/>
  <c r="G101" i="8"/>
  <c r="Q101" i="8"/>
  <c r="AU101" i="8"/>
  <c r="AT101" i="8"/>
  <c r="BT101" i="8"/>
  <c r="CG101" i="8"/>
  <c r="CI101" i="8"/>
  <c r="CX101" i="8"/>
  <c r="CK101" i="8"/>
  <c r="E102" i="8"/>
  <c r="F102" i="8"/>
  <c r="Q102" i="8"/>
  <c r="BT102" i="8"/>
  <c r="CG102" i="8"/>
  <c r="CI102" i="8"/>
  <c r="CK102" i="8"/>
  <c r="CX102" i="8"/>
  <c r="E103" i="8"/>
  <c r="F103" i="8"/>
  <c r="G103" i="8"/>
  <c r="Q103" i="8"/>
  <c r="AU103" i="8"/>
  <c r="AT103" i="8"/>
  <c r="BT103" i="8"/>
  <c r="CG103" i="8"/>
  <c r="CI103" i="8"/>
  <c r="CX103" i="8"/>
  <c r="CK103" i="8"/>
  <c r="E104" i="8"/>
  <c r="F104" i="8"/>
  <c r="Q104" i="8"/>
  <c r="BT104" i="8"/>
  <c r="CG104" i="8"/>
  <c r="CI104" i="8"/>
  <c r="CK104" i="8"/>
  <c r="CX104" i="8"/>
  <c r="E105" i="8"/>
  <c r="F105" i="8"/>
  <c r="G105" i="8"/>
  <c r="Q105" i="8"/>
  <c r="AU105" i="8"/>
  <c r="AT105" i="8"/>
  <c r="BT105" i="8"/>
  <c r="CG105" i="8"/>
  <c r="CI105" i="8"/>
  <c r="CX105" i="8"/>
  <c r="CK105" i="8"/>
  <c r="E106" i="8"/>
  <c r="F106" i="8"/>
  <c r="Q106" i="8"/>
  <c r="BT106" i="8"/>
  <c r="CG106" i="8"/>
  <c r="CI106" i="8"/>
  <c r="CK106" i="8"/>
  <c r="CX106" i="8"/>
  <c r="E107" i="8"/>
  <c r="F107" i="8"/>
  <c r="G107" i="8"/>
  <c r="Q107" i="8"/>
  <c r="AU107" i="8"/>
  <c r="AT107" i="8"/>
  <c r="BT107" i="8"/>
  <c r="CG107" i="8"/>
  <c r="CI107" i="8"/>
  <c r="CX107" i="8"/>
  <c r="CK107" i="8"/>
  <c r="E108" i="8"/>
  <c r="F108" i="8"/>
  <c r="Q108" i="8"/>
  <c r="BT108" i="8"/>
  <c r="CG108" i="8"/>
  <c r="CI108" i="8"/>
  <c r="CK108" i="8"/>
  <c r="CX108" i="8"/>
  <c r="E109" i="8"/>
  <c r="F109" i="8"/>
  <c r="G109" i="8"/>
  <c r="Q109" i="8"/>
  <c r="AU109" i="8"/>
  <c r="AT109" i="8"/>
  <c r="BT109" i="8"/>
  <c r="CG109" i="8"/>
  <c r="CI109" i="8"/>
  <c r="CX109" i="8"/>
  <c r="CK109" i="8"/>
  <c r="E110" i="8"/>
  <c r="F110" i="8"/>
  <c r="Q110" i="8"/>
  <c r="BT110" i="8"/>
  <c r="CG110" i="8"/>
  <c r="CI110" i="8"/>
  <c r="CK110" i="8"/>
  <c r="CX110" i="8"/>
  <c r="E111" i="8"/>
  <c r="F111" i="8"/>
  <c r="G111" i="8"/>
  <c r="Q111" i="8"/>
  <c r="AU111" i="8"/>
  <c r="AT111" i="8"/>
  <c r="BT111" i="8"/>
  <c r="CG111" i="8"/>
  <c r="CI111" i="8"/>
  <c r="CX111" i="8"/>
  <c r="CK111" i="8"/>
  <c r="E112" i="8"/>
  <c r="F112" i="8"/>
  <c r="Q112" i="8"/>
  <c r="BT112" i="8"/>
  <c r="CG112" i="8"/>
  <c r="CI112" i="8"/>
  <c r="CK112" i="8"/>
  <c r="CX112" i="8"/>
  <c r="E113" i="8"/>
  <c r="F113" i="8"/>
  <c r="G113" i="8"/>
  <c r="Q113" i="8"/>
  <c r="AU113" i="8"/>
  <c r="AT113" i="8"/>
  <c r="BT113" i="8"/>
  <c r="CG113" i="8"/>
  <c r="CI113" i="8"/>
  <c r="CX113" i="8"/>
  <c r="CK113" i="8"/>
  <c r="E114" i="8"/>
  <c r="F114" i="8"/>
  <c r="Q114" i="8"/>
  <c r="BT114" i="8"/>
  <c r="CG114" i="8"/>
  <c r="CI114" i="8"/>
  <c r="CK114" i="8"/>
  <c r="CX114" i="8"/>
  <c r="E115" i="8"/>
  <c r="F115" i="8"/>
  <c r="G115" i="8"/>
  <c r="Q115" i="8"/>
  <c r="AU115" i="8"/>
  <c r="AT115" i="8"/>
  <c r="BT115" i="8"/>
  <c r="CG115" i="8"/>
  <c r="CI115" i="8"/>
  <c r="CX115" i="8"/>
  <c r="CK115" i="8"/>
  <c r="E116" i="8"/>
  <c r="F116" i="8"/>
  <c r="Q116" i="8"/>
  <c r="BT116" i="8"/>
  <c r="CG116" i="8"/>
  <c r="CI116" i="8"/>
  <c r="CK116" i="8"/>
  <c r="CX116" i="8"/>
  <c r="E117" i="8"/>
  <c r="F117" i="8"/>
  <c r="Q117" i="8"/>
  <c r="BT117" i="8"/>
  <c r="CG117" i="8"/>
  <c r="CI117" i="8"/>
  <c r="CX117" i="8"/>
  <c r="CK117" i="8"/>
  <c r="E118" i="8"/>
  <c r="F118" i="8"/>
  <c r="Q118" i="8"/>
  <c r="BT118" i="8"/>
  <c r="CG118" i="8"/>
  <c r="CI118" i="8"/>
  <c r="CK118" i="8"/>
  <c r="CX118" i="8"/>
  <c r="E119" i="8"/>
  <c r="F119" i="8"/>
  <c r="Q119" i="8"/>
  <c r="BT119" i="8"/>
  <c r="CG119" i="8"/>
  <c r="CI119" i="8"/>
  <c r="CX119" i="8"/>
  <c r="CK119" i="8"/>
  <c r="E120" i="8"/>
  <c r="F120" i="8"/>
  <c r="Q120" i="8"/>
  <c r="BN120" i="8"/>
  <c r="BT120" i="8"/>
  <c r="CG120" i="8"/>
  <c r="CI120" i="8"/>
  <c r="CK120" i="8"/>
  <c r="CX120" i="8"/>
  <c r="E121" i="8"/>
  <c r="F121" i="8"/>
  <c r="AU121" i="8"/>
  <c r="Q121" i="8"/>
  <c r="Z121" i="8"/>
  <c r="BT121" i="8"/>
  <c r="CG121" i="8"/>
  <c r="CI121" i="8"/>
  <c r="CX121" i="8"/>
  <c r="CK121" i="8"/>
  <c r="E122" i="8"/>
  <c r="F122" i="8"/>
  <c r="BN122" i="8"/>
  <c r="Q122" i="8"/>
  <c r="E123" i="8"/>
  <c r="F123" i="8"/>
  <c r="Q123" i="8"/>
  <c r="Z123" i="8"/>
  <c r="AU123" i="8"/>
  <c r="E124" i="8"/>
  <c r="F124" i="8"/>
  <c r="Q124" i="8"/>
  <c r="BN124" i="8"/>
  <c r="E125" i="8"/>
  <c r="F125" i="8"/>
  <c r="Q125" i="8"/>
  <c r="Z125" i="8"/>
  <c r="AU125" i="8"/>
  <c r="E126" i="8"/>
  <c r="F126" i="8"/>
  <c r="Q126" i="8"/>
  <c r="BN126" i="8"/>
  <c r="E127" i="8"/>
  <c r="F127" i="8"/>
  <c r="AU127" i="8"/>
  <c r="Q127" i="8"/>
  <c r="Z127" i="8"/>
  <c r="E128" i="8"/>
  <c r="F128" i="8"/>
  <c r="BN128" i="8"/>
  <c r="Q128" i="8"/>
  <c r="E129" i="8"/>
  <c r="F129" i="8"/>
  <c r="Z129" i="8"/>
  <c r="Q129" i="8"/>
  <c r="E130" i="8"/>
  <c r="F130" i="8"/>
  <c r="Q130" i="8"/>
  <c r="BN130" i="8"/>
  <c r="E131" i="8"/>
  <c r="F131" i="8"/>
  <c r="Z131" i="8"/>
  <c r="Q131" i="8"/>
  <c r="E132" i="8"/>
  <c r="F132" i="8"/>
  <c r="Q132" i="8"/>
  <c r="E133" i="8"/>
  <c r="F133" i="8"/>
  <c r="Q133" i="8"/>
  <c r="E134" i="8"/>
  <c r="F134" i="8"/>
  <c r="G134" i="8"/>
  <c r="I134" i="8"/>
  <c r="Q134" i="8"/>
  <c r="E135" i="8"/>
  <c r="F135" i="8"/>
  <c r="Q135" i="8"/>
  <c r="E136" i="8"/>
  <c r="F136" i="8"/>
  <c r="G136" i="8"/>
  <c r="Q136" i="8"/>
  <c r="Z136" i="8"/>
  <c r="AU136" i="8"/>
  <c r="BN136" i="8"/>
  <c r="E137" i="8"/>
  <c r="F137" i="8"/>
  <c r="G137" i="8"/>
  <c r="AC137" i="8"/>
  <c r="I137" i="8"/>
  <c r="Q137" i="8"/>
  <c r="Z137" i="8"/>
  <c r="AU137" i="8"/>
  <c r="BN137" i="8"/>
  <c r="BM137" i="8"/>
  <c r="E138" i="8"/>
  <c r="F138" i="8"/>
  <c r="Q138" i="8"/>
  <c r="E139" i="8"/>
  <c r="F139" i="8"/>
  <c r="G139" i="8"/>
  <c r="AC139" i="8"/>
  <c r="I139" i="8"/>
  <c r="Q139" i="8"/>
  <c r="E140" i="8"/>
  <c r="F140" i="8"/>
  <c r="Q140" i="8"/>
  <c r="E141" i="8"/>
  <c r="F141" i="8"/>
  <c r="Q141" i="8"/>
  <c r="BN141" i="8"/>
  <c r="E142" i="8"/>
  <c r="F142" i="8"/>
  <c r="G142" i="8"/>
  <c r="I142" i="8"/>
  <c r="Q142" i="8"/>
  <c r="Z142" i="8"/>
  <c r="AU142" i="8"/>
  <c r="BN142" i="8"/>
  <c r="E143" i="8"/>
  <c r="F143" i="8"/>
  <c r="Q143" i="8"/>
  <c r="E144" i="8"/>
  <c r="F144" i="8"/>
  <c r="Z144" i="8"/>
  <c r="G144" i="8"/>
  <c r="Q144" i="8"/>
  <c r="E145" i="8"/>
  <c r="F145" i="8"/>
  <c r="G145" i="8"/>
  <c r="AC145" i="8"/>
  <c r="I145" i="8"/>
  <c r="Q145" i="8"/>
  <c r="Z145" i="8"/>
  <c r="AU145" i="8"/>
  <c r="E146" i="8"/>
  <c r="F146" i="8"/>
  <c r="Q146" i="8"/>
  <c r="E147" i="8"/>
  <c r="F147" i="8"/>
  <c r="G147" i="8"/>
  <c r="AC147" i="8"/>
  <c r="Q147" i="8"/>
  <c r="Z147" i="8"/>
  <c r="AU147" i="8"/>
  <c r="BN147" i="8"/>
  <c r="BM147" i="8"/>
  <c r="E148" i="8"/>
  <c r="F148" i="8"/>
  <c r="Q148" i="8"/>
  <c r="E149" i="8"/>
  <c r="F149" i="8"/>
  <c r="Q149" i="8"/>
  <c r="E150" i="8"/>
  <c r="F150" i="8"/>
  <c r="G150" i="8"/>
  <c r="I150" i="8"/>
  <c r="Q150" i="8"/>
  <c r="Z150" i="8"/>
  <c r="AU150" i="8"/>
  <c r="BN150" i="8"/>
  <c r="E151" i="8"/>
  <c r="F151" i="8"/>
  <c r="Q151" i="8"/>
  <c r="E152" i="8"/>
  <c r="F152" i="8"/>
  <c r="G152" i="8"/>
  <c r="Q152" i="8"/>
  <c r="E153" i="8"/>
  <c r="F153" i="8"/>
  <c r="AU153" i="8"/>
  <c r="G153" i="8"/>
  <c r="I153" i="8"/>
  <c r="Q153" i="8"/>
  <c r="Z153" i="8"/>
  <c r="AT153" i="8"/>
  <c r="AS153" i="8"/>
  <c r="BN153" i="8"/>
  <c r="E154" i="8"/>
  <c r="F154" i="8"/>
  <c r="Q154" i="8"/>
  <c r="E155" i="8"/>
  <c r="F155" i="8"/>
  <c r="AU155" i="8"/>
  <c r="G155" i="8"/>
  <c r="Q155" i="8"/>
  <c r="E156" i="8"/>
  <c r="F156" i="8"/>
  <c r="G156" i="8"/>
  <c r="I156" i="8"/>
  <c r="Q156" i="8"/>
  <c r="Z156" i="8"/>
  <c r="AU156" i="8"/>
  <c r="BN156" i="8"/>
  <c r="E157" i="8"/>
  <c r="F157" i="8"/>
  <c r="AU157" i="8"/>
  <c r="Q157" i="8"/>
  <c r="Z157" i="8"/>
  <c r="E158" i="8"/>
  <c r="F158" i="8"/>
  <c r="G158" i="8"/>
  <c r="Q158" i="8"/>
  <c r="Z158" i="8"/>
  <c r="AU158" i="8"/>
  <c r="BN158" i="8"/>
  <c r="E159" i="8"/>
  <c r="F159" i="8"/>
  <c r="AU159" i="8"/>
  <c r="AS159" i="8"/>
  <c r="AR159" i="8"/>
  <c r="AQ159" i="8"/>
  <c r="AP159" i="8"/>
  <c r="AO159" i="8"/>
  <c r="G159" i="8"/>
  <c r="I159" i="8"/>
  <c r="Q159" i="8"/>
  <c r="Z159" i="8"/>
  <c r="AN159" i="8"/>
  <c r="AM159" i="8"/>
  <c r="AL159" i="8"/>
  <c r="AT159" i="8"/>
  <c r="BN159" i="8"/>
  <c r="E160" i="8"/>
  <c r="F160" i="8"/>
  <c r="Q160" i="8"/>
  <c r="E161" i="8"/>
  <c r="F161" i="8"/>
  <c r="AU161" i="8"/>
  <c r="G161" i="8"/>
  <c r="R161" i="8"/>
  <c r="T161" i="8"/>
  <c r="I161" i="8"/>
  <c r="Q161" i="8"/>
  <c r="AT161" i="8"/>
  <c r="BN161" i="8"/>
  <c r="E162" i="8"/>
  <c r="F162" i="8"/>
  <c r="Q162" i="8"/>
  <c r="E163" i="8"/>
  <c r="F163" i="8"/>
  <c r="AU163" i="8"/>
  <c r="Q163" i="8"/>
  <c r="AT163" i="8"/>
  <c r="AS163" i="8"/>
  <c r="BN163" i="8"/>
  <c r="E164" i="8"/>
  <c r="F164" i="8"/>
  <c r="G164" i="8"/>
  <c r="I164" i="8"/>
  <c r="Q164" i="8"/>
  <c r="Z164" i="8"/>
  <c r="AU164" i="8"/>
  <c r="BN164" i="8"/>
  <c r="E165" i="8"/>
  <c r="F165" i="8"/>
  <c r="Q165" i="8"/>
  <c r="E166" i="8"/>
  <c r="F166" i="8"/>
  <c r="Z166" i="8"/>
  <c r="G166" i="8"/>
  <c r="Q166" i="8"/>
  <c r="E167" i="8"/>
  <c r="F167" i="8"/>
  <c r="AU167" i="8"/>
  <c r="G167" i="8"/>
  <c r="R167" i="8"/>
  <c r="T167" i="8"/>
  <c r="I167" i="8"/>
  <c r="Q167" i="8"/>
  <c r="Z167" i="8"/>
  <c r="AT167" i="8"/>
  <c r="AS167" i="8"/>
  <c r="AR167" i="8"/>
  <c r="AQ167" i="8"/>
  <c r="AP167" i="8"/>
  <c r="AO167" i="8"/>
  <c r="AN167" i="8"/>
  <c r="AM167" i="8"/>
  <c r="AL167" i="8"/>
  <c r="BN167" i="8"/>
  <c r="E168" i="8"/>
  <c r="F168" i="8"/>
  <c r="Q168" i="8"/>
  <c r="E169" i="8"/>
  <c r="F169" i="8"/>
  <c r="Z169" i="8"/>
  <c r="G169" i="8"/>
  <c r="AC169" i="8"/>
  <c r="Q169" i="8"/>
  <c r="AU169" i="8"/>
  <c r="E170" i="8"/>
  <c r="F170" i="8"/>
  <c r="G170" i="8"/>
  <c r="Q170" i="8"/>
  <c r="AU170" i="8"/>
  <c r="E171" i="8"/>
  <c r="F171" i="8"/>
  <c r="Z171" i="8"/>
  <c r="G171" i="8"/>
  <c r="Q171" i="8"/>
  <c r="AU171" i="8"/>
  <c r="E172" i="8"/>
  <c r="F172" i="8"/>
  <c r="G172" i="8"/>
  <c r="Q172" i="8"/>
  <c r="AU172" i="8"/>
  <c r="E173" i="8"/>
  <c r="F173" i="8"/>
  <c r="Z173" i="8"/>
  <c r="G173" i="8"/>
  <c r="Q173" i="8"/>
  <c r="AC173" i="8"/>
  <c r="AU173" i="8"/>
  <c r="E174" i="8"/>
  <c r="F174" i="8"/>
  <c r="G174" i="8"/>
  <c r="Q174" i="8"/>
  <c r="AU174" i="8"/>
  <c r="E175" i="8"/>
  <c r="F175" i="8"/>
  <c r="Z175" i="8"/>
  <c r="G175" i="8"/>
  <c r="Q175" i="8"/>
  <c r="AC175" i="8"/>
  <c r="AU175" i="8"/>
  <c r="E176" i="8"/>
  <c r="F176" i="8"/>
  <c r="G176" i="8"/>
  <c r="Q176" i="8"/>
  <c r="AU176" i="8"/>
  <c r="E177" i="8"/>
  <c r="F177" i="8"/>
  <c r="Z177" i="8"/>
  <c r="G177" i="8"/>
  <c r="Q177" i="8"/>
  <c r="AC177" i="8"/>
  <c r="AU177" i="8"/>
  <c r="E178" i="8"/>
  <c r="F178" i="8"/>
  <c r="G178" i="8"/>
  <c r="Q178" i="8"/>
  <c r="AU178" i="8"/>
  <c r="E179" i="8"/>
  <c r="F179" i="8"/>
  <c r="Z179" i="8"/>
  <c r="G179" i="8"/>
  <c r="Q179" i="8"/>
  <c r="AC179" i="8"/>
  <c r="AU179" i="8"/>
  <c r="E180" i="8"/>
  <c r="F180" i="8"/>
  <c r="G180" i="8"/>
  <c r="Q180" i="8"/>
  <c r="AU180" i="8"/>
  <c r="E181" i="8"/>
  <c r="F181" i="8"/>
  <c r="Z181" i="8"/>
  <c r="G181" i="8"/>
  <c r="AC181" i="8"/>
  <c r="Q181" i="8"/>
  <c r="AU181" i="8"/>
  <c r="E182" i="8"/>
  <c r="F182" i="8"/>
  <c r="G182" i="8"/>
  <c r="Q182" i="8"/>
  <c r="AU182" i="8"/>
  <c r="E183" i="8"/>
  <c r="F183" i="8"/>
  <c r="Z183" i="8"/>
  <c r="G183" i="8"/>
  <c r="Q183" i="8"/>
  <c r="AU183" i="8"/>
  <c r="E184" i="8"/>
  <c r="F184" i="8"/>
  <c r="G184" i="8"/>
  <c r="Q184" i="8"/>
  <c r="AU184" i="8"/>
  <c r="E185" i="8"/>
  <c r="F185" i="8"/>
  <c r="Z185" i="8"/>
  <c r="G185" i="8"/>
  <c r="AC185" i="8"/>
  <c r="Q185" i="8"/>
  <c r="AU185" i="8"/>
  <c r="E186" i="8"/>
  <c r="F186" i="8"/>
  <c r="G186" i="8"/>
  <c r="Q186" i="8"/>
  <c r="AU186" i="8"/>
  <c r="E187" i="8"/>
  <c r="F187" i="8"/>
  <c r="Z187" i="8"/>
  <c r="G187" i="8"/>
  <c r="Q187" i="8"/>
  <c r="AU187" i="8"/>
  <c r="E188" i="8"/>
  <c r="F188" i="8"/>
  <c r="G188" i="8"/>
  <c r="Q188" i="8"/>
  <c r="AU188" i="8"/>
  <c r="E189" i="8"/>
  <c r="F189" i="8"/>
  <c r="Z189" i="8"/>
  <c r="G189" i="8"/>
  <c r="Q189" i="8"/>
  <c r="AC189" i="8"/>
  <c r="AU189" i="8"/>
  <c r="E190" i="8"/>
  <c r="F190" i="8"/>
  <c r="G190" i="8"/>
  <c r="Q190" i="8"/>
  <c r="AU190" i="8"/>
  <c r="E191" i="8"/>
  <c r="F191" i="8"/>
  <c r="Z191" i="8"/>
  <c r="G191" i="8"/>
  <c r="Q191" i="8"/>
  <c r="AC191" i="8"/>
  <c r="AU191" i="8"/>
  <c r="E192" i="8"/>
  <c r="F192" i="8"/>
  <c r="G192" i="8"/>
  <c r="Q192" i="8"/>
  <c r="AU192" i="8"/>
  <c r="E193" i="8"/>
  <c r="F193" i="8"/>
  <c r="Z193" i="8"/>
  <c r="G193" i="8"/>
  <c r="Q193" i="8"/>
  <c r="AU193" i="8"/>
  <c r="E194" i="8"/>
  <c r="F194" i="8"/>
  <c r="G194" i="8"/>
  <c r="Q194" i="8"/>
  <c r="AU194" i="8"/>
  <c r="E195" i="8"/>
  <c r="F195" i="8"/>
  <c r="Z195" i="8"/>
  <c r="G195" i="8"/>
  <c r="Q195" i="8"/>
  <c r="AC195" i="8"/>
  <c r="AU195" i="8"/>
  <c r="E196" i="8"/>
  <c r="F196" i="8"/>
  <c r="G196" i="8"/>
  <c r="Q196" i="8"/>
  <c r="AU196" i="8"/>
  <c r="E197" i="8"/>
  <c r="F197" i="8"/>
  <c r="Z197" i="8"/>
  <c r="G197" i="8"/>
  <c r="AC197" i="8"/>
  <c r="Q197" i="8"/>
  <c r="AU197" i="8"/>
  <c r="E198" i="8"/>
  <c r="F198" i="8"/>
  <c r="G198" i="8"/>
  <c r="Q198" i="8"/>
  <c r="AU198" i="8"/>
  <c r="E199" i="8"/>
  <c r="F199" i="8"/>
  <c r="Z199" i="8"/>
  <c r="G199" i="8"/>
  <c r="Q199" i="8"/>
  <c r="AU199" i="8"/>
  <c r="E200" i="8"/>
  <c r="F200" i="8"/>
  <c r="G200" i="8"/>
  <c r="Q200" i="8"/>
  <c r="AU200" i="8"/>
  <c r="E201" i="8"/>
  <c r="F201" i="8"/>
  <c r="Z201" i="8"/>
  <c r="G201" i="8"/>
  <c r="AC201" i="8"/>
  <c r="Q201" i="8"/>
  <c r="AU201" i="8"/>
  <c r="E202" i="8"/>
  <c r="F202" i="8"/>
  <c r="G202" i="8"/>
  <c r="Q202" i="8"/>
  <c r="AU202" i="8"/>
  <c r="E203" i="8"/>
  <c r="F203" i="8"/>
  <c r="G203" i="8"/>
  <c r="Q203" i="8"/>
  <c r="AU203" i="8"/>
  <c r="E204" i="8"/>
  <c r="F204" i="8"/>
  <c r="G204" i="8"/>
  <c r="R204" i="8"/>
  <c r="T204" i="8"/>
  <c r="Q204" i="8"/>
  <c r="AU204" i="8"/>
  <c r="E205" i="8"/>
  <c r="F205" i="8"/>
  <c r="G205" i="8"/>
  <c r="Q205" i="8"/>
  <c r="E206" i="8"/>
  <c r="F206" i="8"/>
  <c r="G206" i="8"/>
  <c r="Q206" i="8"/>
  <c r="R206" i="8"/>
  <c r="T206" i="8"/>
  <c r="AU206" i="8"/>
  <c r="E207" i="8"/>
  <c r="F207" i="8"/>
  <c r="G207" i="8"/>
  <c r="Q207" i="8"/>
  <c r="AU207" i="8"/>
  <c r="E208" i="8"/>
  <c r="F208" i="8"/>
  <c r="G208" i="8"/>
  <c r="R208" i="8"/>
  <c r="T208" i="8"/>
  <c r="Q208" i="8"/>
  <c r="AU208" i="8"/>
  <c r="E209" i="8"/>
  <c r="F209" i="8"/>
  <c r="G209" i="8"/>
  <c r="Q209" i="8"/>
  <c r="E210" i="8"/>
  <c r="F210" i="8"/>
  <c r="G210" i="8"/>
  <c r="Q210" i="8"/>
  <c r="R210" i="8"/>
  <c r="T210" i="8"/>
  <c r="AU210" i="8"/>
  <c r="E211" i="8"/>
  <c r="F211" i="8"/>
  <c r="G211" i="8"/>
  <c r="Q211" i="8"/>
  <c r="AU211" i="8"/>
  <c r="E212" i="8"/>
  <c r="F212" i="8"/>
  <c r="G212" i="8"/>
  <c r="R212" i="8"/>
  <c r="T212" i="8"/>
  <c r="Q212" i="8"/>
  <c r="AU212" i="8"/>
  <c r="E213" i="8"/>
  <c r="F213" i="8"/>
  <c r="G213" i="8"/>
  <c r="Q213" i="8"/>
  <c r="E214" i="8"/>
  <c r="F214" i="8"/>
  <c r="G214" i="8"/>
  <c r="Q214" i="8"/>
  <c r="R214" i="8"/>
  <c r="T214" i="8"/>
  <c r="AU214" i="8"/>
  <c r="E215" i="8"/>
  <c r="F215" i="8"/>
  <c r="G215" i="8"/>
  <c r="Q215" i="8"/>
  <c r="AU215" i="8"/>
  <c r="E216" i="8"/>
  <c r="F216" i="8"/>
  <c r="G216" i="8"/>
  <c r="R216" i="8"/>
  <c r="T216" i="8"/>
  <c r="Q216" i="8"/>
  <c r="AU216" i="8"/>
  <c r="E217" i="8"/>
  <c r="F217" i="8"/>
  <c r="G217" i="8"/>
  <c r="Q217" i="8"/>
  <c r="E218" i="8"/>
  <c r="F218" i="8"/>
  <c r="G218" i="8"/>
  <c r="Q218" i="8"/>
  <c r="R218" i="8"/>
  <c r="T218" i="8"/>
  <c r="AU218" i="8"/>
  <c r="E219" i="8"/>
  <c r="F219" i="8"/>
  <c r="G219" i="8"/>
  <c r="Q219" i="8"/>
  <c r="AU219" i="8"/>
  <c r="E220" i="8"/>
  <c r="F220" i="8"/>
  <c r="G220" i="8"/>
  <c r="R220" i="8"/>
  <c r="T220" i="8"/>
  <c r="Q220" i="8"/>
  <c r="AU220" i="8"/>
  <c r="E221" i="8"/>
  <c r="F221" i="8"/>
  <c r="G221" i="8"/>
  <c r="Q221" i="8"/>
  <c r="E222" i="8"/>
  <c r="F222" i="8"/>
  <c r="G222" i="8"/>
  <c r="Q222" i="8"/>
  <c r="E223" i="8"/>
  <c r="F223" i="8"/>
  <c r="Q223" i="8"/>
  <c r="E224" i="8"/>
  <c r="F224" i="8"/>
  <c r="Q224" i="8"/>
  <c r="E225" i="8"/>
  <c r="F225" i="8"/>
  <c r="Q225" i="8"/>
  <c r="E226" i="8"/>
  <c r="F226" i="8"/>
  <c r="Q226" i="8"/>
  <c r="E227" i="8"/>
  <c r="F227" i="8"/>
  <c r="Q227" i="8"/>
  <c r="E228" i="8"/>
  <c r="F228" i="8"/>
  <c r="Q228" i="8"/>
  <c r="E229" i="8"/>
  <c r="F229" i="8"/>
  <c r="Q229" i="8"/>
  <c r="E230" i="8"/>
  <c r="F230" i="8"/>
  <c r="Q230" i="8"/>
  <c r="E231" i="8"/>
  <c r="F231" i="8"/>
  <c r="Q231" i="8"/>
  <c r="E232" i="8"/>
  <c r="F232" i="8"/>
  <c r="Q232" i="8"/>
  <c r="E233" i="8"/>
  <c r="F233" i="8"/>
  <c r="Q233" i="8"/>
  <c r="E234" i="8"/>
  <c r="F234" i="8"/>
  <c r="Q234" i="8"/>
  <c r="E235" i="8"/>
  <c r="F235" i="8"/>
  <c r="Q235" i="8"/>
  <c r="E236" i="8"/>
  <c r="F236" i="8"/>
  <c r="Q236" i="8"/>
  <c r="E237" i="8"/>
  <c r="F237" i="8"/>
  <c r="Q237" i="8"/>
  <c r="E238" i="8"/>
  <c r="F238" i="8"/>
  <c r="Q238" i="8"/>
  <c r="E239" i="8"/>
  <c r="F239" i="8"/>
  <c r="Q239" i="8"/>
  <c r="E240" i="8"/>
  <c r="F240" i="8"/>
  <c r="Q240" i="8"/>
  <c r="E241" i="8"/>
  <c r="F241" i="8"/>
  <c r="Q241" i="8"/>
  <c r="E242" i="8"/>
  <c r="F242" i="8"/>
  <c r="Q242" i="8"/>
  <c r="E243" i="8"/>
  <c r="F243" i="8"/>
  <c r="Q243" i="8"/>
  <c r="E244" i="8"/>
  <c r="F244" i="8"/>
  <c r="Q244" i="8"/>
  <c r="E245" i="8"/>
  <c r="F245" i="8"/>
  <c r="Q245" i="8"/>
  <c r="E246" i="8"/>
  <c r="F246" i="8"/>
  <c r="Q246" i="8"/>
  <c r="E247" i="8"/>
  <c r="F247" i="8"/>
  <c r="Q247" i="8"/>
  <c r="E248" i="8"/>
  <c r="F248" i="8"/>
  <c r="Q248" i="8"/>
  <c r="E249" i="8"/>
  <c r="F249" i="8"/>
  <c r="Q249" i="8"/>
  <c r="E250" i="8"/>
  <c r="F250" i="8"/>
  <c r="Q250" i="8"/>
  <c r="E251" i="8"/>
  <c r="F251" i="8"/>
  <c r="Q251" i="8"/>
  <c r="E252" i="8"/>
  <c r="F252" i="8"/>
  <c r="Q252" i="8"/>
  <c r="E253" i="8"/>
  <c r="F253" i="8"/>
  <c r="Q253" i="8"/>
  <c r="E254" i="8"/>
  <c r="F254" i="8"/>
  <c r="Q254" i="8"/>
  <c r="BN254" i="8"/>
  <c r="E255" i="8"/>
  <c r="F255" i="8"/>
  <c r="Z255" i="8"/>
  <c r="Q255" i="8"/>
  <c r="E256" i="8"/>
  <c r="F256" i="8"/>
  <c r="Q256" i="8"/>
  <c r="BN256" i="8"/>
  <c r="E257" i="8"/>
  <c r="F257" i="8"/>
  <c r="Q257" i="8"/>
  <c r="Z257" i="8"/>
  <c r="E258" i="8"/>
  <c r="F258" i="8"/>
  <c r="Z258" i="8"/>
  <c r="G258" i="8"/>
  <c r="K258" i="8"/>
  <c r="Q258" i="8"/>
  <c r="AC258" i="8"/>
  <c r="AU258" i="8"/>
  <c r="BN258" i="8"/>
  <c r="E259" i="8"/>
  <c r="F259" i="8"/>
  <c r="G259" i="8"/>
  <c r="Q259" i="8"/>
  <c r="Z259" i="8"/>
  <c r="AU259" i="8"/>
  <c r="E260" i="8"/>
  <c r="F260" i="8"/>
  <c r="Z260" i="8"/>
  <c r="G260" i="8"/>
  <c r="K260" i="8"/>
  <c r="Q260" i="8"/>
  <c r="AC260" i="8"/>
  <c r="AU260" i="8"/>
  <c r="BN260" i="8"/>
  <c r="E261" i="8"/>
  <c r="F261" i="8"/>
  <c r="G261" i="8"/>
  <c r="Q261" i="8"/>
  <c r="E262" i="8"/>
  <c r="F262" i="8"/>
  <c r="G262" i="8"/>
  <c r="Q262" i="8"/>
  <c r="E263" i="8"/>
  <c r="F263" i="8"/>
  <c r="Q263" i="8"/>
  <c r="E264" i="8"/>
  <c r="F264" i="8"/>
  <c r="G264" i="8"/>
  <c r="Q264" i="8"/>
  <c r="AU264" i="8"/>
  <c r="E265" i="8"/>
  <c r="F265" i="8"/>
  <c r="Q265" i="8"/>
  <c r="E266" i="8"/>
  <c r="F266" i="8"/>
  <c r="G266" i="8"/>
  <c r="Q266" i="8"/>
  <c r="AC266" i="8"/>
  <c r="AU266" i="8"/>
  <c r="E267" i="8"/>
  <c r="F267" i="8"/>
  <c r="Q267" i="8"/>
  <c r="E268" i="8"/>
  <c r="F268" i="8"/>
  <c r="G268" i="8"/>
  <c r="Q268" i="8"/>
  <c r="AU268" i="8"/>
  <c r="E269" i="8"/>
  <c r="F269" i="8"/>
  <c r="Q269" i="8"/>
  <c r="E270" i="8"/>
  <c r="F270" i="8"/>
  <c r="Q270" i="8"/>
  <c r="E271" i="8"/>
  <c r="F271" i="8"/>
  <c r="Q271" i="8"/>
  <c r="E272" i="8"/>
  <c r="F272" i="8"/>
  <c r="Q272" i="8"/>
  <c r="E273" i="8"/>
  <c r="F273" i="8"/>
  <c r="Q273" i="8"/>
  <c r="E274" i="8"/>
  <c r="F274" i="8"/>
  <c r="Q274" i="8"/>
  <c r="E275" i="8"/>
  <c r="F275" i="8"/>
  <c r="Q275" i="8"/>
  <c r="E276" i="8"/>
  <c r="F276" i="8"/>
  <c r="Q276" i="8"/>
  <c r="E277" i="8"/>
  <c r="F277" i="8"/>
  <c r="Q277" i="8"/>
  <c r="E278" i="8"/>
  <c r="F278" i="8"/>
  <c r="Q278" i="8"/>
  <c r="Z278" i="8"/>
  <c r="E279" i="8"/>
  <c r="F279" i="8"/>
  <c r="Q279" i="8"/>
  <c r="E280" i="8"/>
  <c r="F280" i="8"/>
  <c r="Q280" i="8"/>
  <c r="Z280" i="8"/>
  <c r="E281" i="8"/>
  <c r="F281" i="8"/>
  <c r="Q281" i="8"/>
  <c r="E282" i="8"/>
  <c r="F282" i="8"/>
  <c r="G282" i="8"/>
  <c r="Q282" i="8"/>
  <c r="Z282" i="8"/>
  <c r="AU282" i="8"/>
  <c r="E283" i="8"/>
  <c r="F283" i="8"/>
  <c r="Z283" i="8"/>
  <c r="G283" i="8"/>
  <c r="Q283" i="8"/>
  <c r="AU283" i="8"/>
  <c r="BN283" i="8"/>
  <c r="E284" i="8"/>
  <c r="F284" i="8"/>
  <c r="G284" i="8"/>
  <c r="Q284" i="8"/>
  <c r="Z284" i="8"/>
  <c r="AU284" i="8"/>
  <c r="E285" i="8"/>
  <c r="F285" i="8"/>
  <c r="Z285" i="8"/>
  <c r="G285" i="8"/>
  <c r="AC285" i="8"/>
  <c r="K285" i="8"/>
  <c r="Q285" i="8"/>
  <c r="AU285" i="8"/>
  <c r="BN285" i="8"/>
  <c r="E286" i="8"/>
  <c r="F286" i="8"/>
  <c r="G286" i="8"/>
  <c r="R286" i="8"/>
  <c r="T286" i="8"/>
  <c r="Q286" i="8"/>
  <c r="Z286" i="8"/>
  <c r="AU286" i="8"/>
  <c r="E287" i="8"/>
  <c r="F287" i="8"/>
  <c r="Z287" i="8"/>
  <c r="Q287" i="8"/>
  <c r="E288" i="8"/>
  <c r="F288" i="8"/>
  <c r="G288" i="8"/>
  <c r="Q288" i="8"/>
  <c r="R288" i="8"/>
  <c r="T288" i="8"/>
  <c r="Z288" i="8"/>
  <c r="AU288" i="8"/>
  <c r="E289" i="8"/>
  <c r="F289" i="8"/>
  <c r="Z289" i="8"/>
  <c r="G289" i="8"/>
  <c r="Q289" i="8"/>
  <c r="AU289" i="8"/>
  <c r="BN289" i="8"/>
  <c r="E290" i="8"/>
  <c r="F290" i="8"/>
  <c r="Q290" i="8"/>
  <c r="Z290" i="8"/>
  <c r="E291" i="8"/>
  <c r="F291" i="8"/>
  <c r="Z291" i="8"/>
  <c r="Q291" i="8"/>
  <c r="AU291" i="8"/>
  <c r="E292" i="8"/>
  <c r="F292" i="8"/>
  <c r="Q292" i="8"/>
  <c r="Z292" i="8"/>
  <c r="E293" i="8"/>
  <c r="F293" i="8"/>
  <c r="Z293" i="8"/>
  <c r="Q293" i="8"/>
  <c r="AU293" i="8"/>
  <c r="E294" i="8"/>
  <c r="F294" i="8"/>
  <c r="Q294" i="8"/>
  <c r="Z294" i="8"/>
  <c r="E295" i="8"/>
  <c r="F295" i="8"/>
  <c r="Z295" i="8"/>
  <c r="Q295" i="8"/>
  <c r="AU295" i="8"/>
  <c r="E296" i="8"/>
  <c r="F296" i="8"/>
  <c r="Q296" i="8"/>
  <c r="Z296" i="8"/>
  <c r="E297" i="8"/>
  <c r="F297" i="8"/>
  <c r="Z297" i="8"/>
  <c r="Q297" i="8"/>
  <c r="AU297" i="8"/>
  <c r="E298" i="8"/>
  <c r="F298" i="8"/>
  <c r="Q298" i="8"/>
  <c r="Z298" i="8"/>
  <c r="E299" i="8"/>
  <c r="F299" i="8"/>
  <c r="Z299" i="8"/>
  <c r="Q299" i="8"/>
  <c r="AU299" i="8"/>
  <c r="E300" i="8"/>
  <c r="F300" i="8"/>
  <c r="Q300" i="8"/>
  <c r="Z300" i="8"/>
  <c r="E301" i="8"/>
  <c r="F301" i="8"/>
  <c r="Z301" i="8"/>
  <c r="Q301" i="8"/>
  <c r="AU301" i="8"/>
  <c r="E302" i="8"/>
  <c r="F302" i="8"/>
  <c r="Q302" i="8"/>
  <c r="E303" i="8"/>
  <c r="F303" i="8"/>
  <c r="G303" i="8"/>
  <c r="AC303" i="8"/>
  <c r="Q303" i="8"/>
  <c r="AU303" i="8"/>
  <c r="E304" i="8"/>
  <c r="F304" i="8"/>
  <c r="Q304" i="8"/>
  <c r="E305" i="8"/>
  <c r="F305" i="8"/>
  <c r="Q305" i="8"/>
  <c r="E306" i="8"/>
  <c r="F306" i="8"/>
  <c r="Q306" i="8"/>
  <c r="E307" i="8"/>
  <c r="F307" i="8"/>
  <c r="G307" i="8"/>
  <c r="AC307" i="8"/>
  <c r="Q307" i="8"/>
  <c r="AU307" i="8"/>
  <c r="E308" i="8"/>
  <c r="F308" i="8"/>
  <c r="Q308" i="8"/>
  <c r="E309" i="8"/>
  <c r="F309" i="8"/>
  <c r="Q309" i="8"/>
  <c r="E310" i="8"/>
  <c r="F310" i="8"/>
  <c r="Q310" i="8"/>
  <c r="E311" i="8"/>
  <c r="F311" i="8"/>
  <c r="BN311" i="8"/>
  <c r="Q311" i="8"/>
  <c r="U311" i="8"/>
  <c r="R311" i="8"/>
  <c r="AC311" i="8"/>
  <c r="AW311" i="8"/>
  <c r="AY311" i="8"/>
  <c r="BM311" i="8"/>
  <c r="E312" i="8"/>
  <c r="F312" i="8"/>
  <c r="Q312" i="8"/>
  <c r="E313" i="8"/>
  <c r="F313" i="8"/>
  <c r="G313" i="8"/>
  <c r="K313" i="8"/>
  <c r="Q313" i="8"/>
  <c r="AC313" i="8"/>
  <c r="BM313" i="8"/>
  <c r="BN313" i="8"/>
  <c r="E314" i="8"/>
  <c r="F314" i="8"/>
  <c r="Q314" i="8"/>
  <c r="E315" i="8"/>
  <c r="F315" i="8"/>
  <c r="G315" i="8"/>
  <c r="AC315" i="8"/>
  <c r="K315" i="8"/>
  <c r="Q315" i="8"/>
  <c r="BM315" i="8"/>
  <c r="BN315" i="8"/>
  <c r="E316" i="8"/>
  <c r="F316" i="8"/>
  <c r="G316" i="8"/>
  <c r="Q316" i="8"/>
  <c r="E317" i="8"/>
  <c r="F317" i="8"/>
  <c r="Q317" i="8"/>
  <c r="E318" i="8"/>
  <c r="F318" i="8"/>
  <c r="AU318" i="8"/>
  <c r="AS318" i="8"/>
  <c r="AR318" i="8"/>
  <c r="Q318" i="8"/>
  <c r="AT318" i="8"/>
  <c r="BM318" i="8"/>
  <c r="BN318" i="8"/>
  <c r="E319" i="8"/>
  <c r="F319" i="8"/>
  <c r="AU319" i="8"/>
  <c r="AT319" i="8"/>
  <c r="AS319" i="8"/>
  <c r="AR319" i="8"/>
  <c r="G319" i="8"/>
  <c r="Q319" i="8"/>
  <c r="BM319" i="8"/>
  <c r="BN319" i="8"/>
  <c r="E320" i="8"/>
  <c r="F320" i="8"/>
  <c r="BN320" i="8"/>
  <c r="Q320" i="8"/>
  <c r="Z320" i="8"/>
  <c r="E321" i="8"/>
  <c r="F321" i="8"/>
  <c r="AU321" i="8"/>
  <c r="G321" i="8"/>
  <c r="Q321" i="8"/>
  <c r="Z321" i="8"/>
  <c r="AC321" i="8"/>
  <c r="AS321" i="8"/>
  <c r="AR321" i="8"/>
  <c r="AT321" i="8"/>
  <c r="BM321" i="8"/>
  <c r="BN321" i="8"/>
  <c r="E322" i="8"/>
  <c r="F322" i="8"/>
  <c r="Q322" i="8"/>
  <c r="BN322" i="8"/>
  <c r="E323" i="8"/>
  <c r="F323" i="8"/>
  <c r="G323" i="8"/>
  <c r="K323" i="8"/>
  <c r="Q323" i="8"/>
  <c r="Z323" i="8"/>
  <c r="AU323" i="8"/>
  <c r="BN323" i="8"/>
  <c r="E324" i="8"/>
  <c r="F324" i="8"/>
  <c r="G324" i="8"/>
  <c r="Q324" i="8"/>
  <c r="AU324" i="8"/>
  <c r="E325" i="8"/>
  <c r="F325" i="8"/>
  <c r="Q325" i="8"/>
  <c r="E326" i="8"/>
  <c r="F326" i="8"/>
  <c r="Z326" i="8"/>
  <c r="Q326" i="8"/>
  <c r="E327" i="8"/>
  <c r="F327" i="8"/>
  <c r="Z327" i="8"/>
  <c r="G327" i="8"/>
  <c r="Q327" i="8"/>
  <c r="AU327" i="8"/>
  <c r="BM327" i="8"/>
  <c r="BN327" i="8"/>
  <c r="E328" i="8"/>
  <c r="F328" i="8"/>
  <c r="Q328" i="8"/>
  <c r="E329" i="8"/>
  <c r="F329" i="8"/>
  <c r="AU329" i="8"/>
  <c r="Q329" i="8"/>
  <c r="BN329" i="8"/>
  <c r="E330" i="8"/>
  <c r="F330" i="8"/>
  <c r="Z330" i="8"/>
  <c r="Q330" i="8"/>
  <c r="BN330" i="8"/>
  <c r="E331" i="8"/>
  <c r="F331" i="8"/>
  <c r="Q331" i="8"/>
  <c r="E332" i="8"/>
  <c r="F332" i="8"/>
  <c r="G332" i="8"/>
  <c r="Q332" i="8"/>
  <c r="AU332" i="8"/>
  <c r="E333" i="8"/>
  <c r="F333" i="8"/>
  <c r="Z333" i="8"/>
  <c r="Q333" i="8"/>
  <c r="E334" i="8"/>
  <c r="F334" i="8"/>
  <c r="BN334" i="8"/>
  <c r="Q334" i="8"/>
  <c r="Z334" i="8"/>
  <c r="E335" i="8"/>
  <c r="F335" i="8"/>
  <c r="G335" i="8"/>
  <c r="K335" i="8"/>
  <c r="Q335" i="8"/>
  <c r="Z335" i="8"/>
  <c r="AU335" i="8"/>
  <c r="BN335" i="8"/>
  <c r="E336" i="8"/>
  <c r="F336" i="8"/>
  <c r="Q336" i="8"/>
  <c r="AU336" i="8"/>
  <c r="E337" i="8"/>
  <c r="F337" i="8"/>
  <c r="Z337" i="8"/>
  <c r="G337" i="8"/>
  <c r="Q337" i="8"/>
  <c r="AS337" i="8"/>
  <c r="AT337" i="8"/>
  <c r="AU337" i="8"/>
  <c r="BN337" i="8"/>
  <c r="E338" i="8"/>
  <c r="F338" i="8"/>
  <c r="Q338" i="8"/>
  <c r="E339" i="8"/>
  <c r="F339" i="8"/>
  <c r="AU339" i="8"/>
  <c r="G339" i="8"/>
  <c r="Q339" i="8"/>
  <c r="Z339" i="8"/>
  <c r="E340" i="8"/>
  <c r="F340" i="8"/>
  <c r="G340" i="8"/>
  <c r="K340" i="8"/>
  <c r="Q340" i="8"/>
  <c r="AT340" i="8"/>
  <c r="AU340" i="8"/>
  <c r="E341" i="8"/>
  <c r="F341" i="8"/>
  <c r="Q341" i="8"/>
  <c r="E342" i="8"/>
  <c r="F342" i="8"/>
  <c r="Q342" i="8"/>
  <c r="E343" i="8"/>
  <c r="F343" i="8"/>
  <c r="Q343" i="8"/>
  <c r="BN343" i="8"/>
  <c r="E344" i="8"/>
  <c r="F344" i="8"/>
  <c r="G344" i="8"/>
  <c r="Q344" i="8"/>
  <c r="AT344" i="8"/>
  <c r="AU344" i="8"/>
  <c r="E345" i="8"/>
  <c r="F345" i="8"/>
  <c r="Q345" i="8"/>
  <c r="E346" i="8"/>
  <c r="F346" i="8"/>
  <c r="Q346" i="8"/>
  <c r="Z346" i="8"/>
  <c r="BN346" i="8"/>
  <c r="E347" i="8"/>
  <c r="F347" i="8"/>
  <c r="BN347" i="8"/>
  <c r="G347" i="8"/>
  <c r="Q347" i="8"/>
  <c r="Z347" i="8"/>
  <c r="AU347" i="8"/>
  <c r="E348" i="8"/>
  <c r="F348" i="8"/>
  <c r="Q348" i="8"/>
  <c r="E349" i="8"/>
  <c r="F349" i="8"/>
  <c r="G349" i="8"/>
  <c r="Q349" i="8"/>
  <c r="AU349" i="8"/>
  <c r="E350" i="8"/>
  <c r="F350" i="8"/>
  <c r="Q350" i="8"/>
  <c r="E351" i="8"/>
  <c r="F351" i="8"/>
  <c r="Q351" i="8"/>
  <c r="AU351" i="8"/>
  <c r="E352" i="8"/>
  <c r="F352" i="8"/>
  <c r="Q352" i="8"/>
  <c r="AU352" i="8"/>
  <c r="E353" i="8"/>
  <c r="F353" i="8"/>
  <c r="Q353" i="8"/>
  <c r="E354" i="8"/>
  <c r="F354" i="8"/>
  <c r="G354" i="8"/>
  <c r="Q354" i="8"/>
  <c r="E355" i="8"/>
  <c r="F355" i="8"/>
  <c r="Q355" i="8"/>
  <c r="E356" i="8"/>
  <c r="F356" i="8"/>
  <c r="Q356" i="8"/>
  <c r="E357" i="8"/>
  <c r="F357" i="8"/>
  <c r="Z357" i="8"/>
  <c r="G357" i="8"/>
  <c r="Q357" i="8"/>
  <c r="AU357" i="8"/>
  <c r="BN357" i="8"/>
  <c r="E358" i="8"/>
  <c r="F358" i="8"/>
  <c r="Z358" i="8"/>
  <c r="Q358" i="8"/>
  <c r="E359" i="8"/>
  <c r="F359" i="8"/>
  <c r="G359" i="8"/>
  <c r="K359" i="8"/>
  <c r="Q359" i="8"/>
  <c r="AU359" i="8"/>
  <c r="E360" i="8"/>
  <c r="F360" i="8"/>
  <c r="Z360" i="8"/>
  <c r="G360" i="8"/>
  <c r="Q360" i="8"/>
  <c r="AU360" i="8"/>
  <c r="BN360" i="8"/>
  <c r="E361" i="8"/>
  <c r="F361" i="8"/>
  <c r="Q361" i="8"/>
  <c r="E362" i="8"/>
  <c r="F362" i="8"/>
  <c r="Q362" i="8"/>
  <c r="E363" i="8"/>
  <c r="F363" i="8"/>
  <c r="Q363" i="8"/>
  <c r="E364" i="8"/>
  <c r="F364" i="8"/>
  <c r="Q364" i="8"/>
  <c r="E365" i="8"/>
  <c r="F365" i="8"/>
  <c r="G365" i="8"/>
  <c r="Q365" i="8"/>
  <c r="Z365" i="8"/>
  <c r="AU365" i="8"/>
  <c r="BN365" i="8"/>
  <c r="E366" i="8"/>
  <c r="F366" i="8"/>
  <c r="BN366" i="8"/>
  <c r="Q366" i="8"/>
  <c r="Z366" i="8"/>
  <c r="E367" i="8"/>
  <c r="F367" i="8"/>
  <c r="Q367" i="8"/>
  <c r="E368" i="8"/>
  <c r="F368" i="8"/>
  <c r="Z368" i="8"/>
  <c r="G368" i="8"/>
  <c r="Q368" i="8"/>
  <c r="AU368" i="8"/>
  <c r="BN368" i="8"/>
  <c r="E369" i="8"/>
  <c r="F369" i="8"/>
  <c r="BN369" i="8"/>
  <c r="G369" i="8"/>
  <c r="Q369" i="8"/>
  <c r="Z369" i="8"/>
  <c r="AU369" i="8"/>
  <c r="E370" i="8"/>
  <c r="F370" i="8"/>
  <c r="Q370" i="8"/>
  <c r="E371" i="8"/>
  <c r="F371" i="8"/>
  <c r="BN371" i="8"/>
  <c r="Q371" i="8"/>
  <c r="AU371" i="8"/>
  <c r="E372" i="8"/>
  <c r="F372" i="8"/>
  <c r="Z372" i="8"/>
  <c r="Q372" i="8"/>
  <c r="AU372" i="8"/>
  <c r="E373" i="8"/>
  <c r="F373" i="8"/>
  <c r="G373" i="8"/>
  <c r="Q373" i="8"/>
  <c r="E374" i="8"/>
  <c r="F374" i="8"/>
  <c r="Q374" i="8"/>
  <c r="E375" i="8"/>
  <c r="F375" i="8"/>
  <c r="Q375" i="8"/>
  <c r="E376" i="8"/>
  <c r="F376" i="8"/>
  <c r="Z376" i="8"/>
  <c r="G376" i="8"/>
  <c r="Q376" i="8"/>
  <c r="AU376" i="8"/>
  <c r="BN376" i="8"/>
  <c r="E377" i="8"/>
  <c r="F377" i="8"/>
  <c r="G377" i="8"/>
  <c r="Q377" i="8"/>
  <c r="E378" i="8"/>
  <c r="F378" i="8"/>
  <c r="Q378" i="8"/>
  <c r="E379" i="8"/>
  <c r="F379" i="8"/>
  <c r="Z379" i="8"/>
  <c r="G379" i="8"/>
  <c r="Q379" i="8"/>
  <c r="AU379" i="8"/>
  <c r="BN379" i="8"/>
  <c r="E380" i="8"/>
  <c r="F380" i="8"/>
  <c r="BN380" i="8"/>
  <c r="G380" i="8"/>
  <c r="Q380" i="8"/>
  <c r="Z380" i="8"/>
  <c r="AU380" i="8"/>
  <c r="E381" i="8"/>
  <c r="F381" i="8"/>
  <c r="Q381" i="8"/>
  <c r="E382" i="8"/>
  <c r="F382" i="8"/>
  <c r="Q382" i="8"/>
  <c r="Z382" i="8"/>
  <c r="E383" i="8"/>
  <c r="F383" i="8"/>
  <c r="Q383" i="8"/>
  <c r="U383" i="8"/>
  <c r="AW383" i="8"/>
  <c r="AY383" i="8"/>
  <c r="BN383" i="8"/>
  <c r="E384" i="8"/>
  <c r="F384" i="8"/>
  <c r="Z384" i="8"/>
  <c r="G384" i="8"/>
  <c r="Q384" i="8"/>
  <c r="AU384" i="8"/>
  <c r="BN384" i="8"/>
  <c r="E385" i="8"/>
  <c r="F385" i="8"/>
  <c r="Z385" i="8"/>
  <c r="G385" i="8"/>
  <c r="Q385" i="8"/>
  <c r="AU385" i="8"/>
  <c r="BN385" i="8"/>
  <c r="E386" i="8"/>
  <c r="F386" i="8"/>
  <c r="BN386" i="8"/>
  <c r="G386" i="8"/>
  <c r="Q386" i="8"/>
  <c r="E387" i="8"/>
  <c r="F387" i="8"/>
  <c r="Q387" i="8"/>
  <c r="E388" i="8"/>
  <c r="F388" i="8"/>
  <c r="Q388" i="8"/>
  <c r="Z388" i="8"/>
  <c r="E389" i="8"/>
  <c r="F389" i="8"/>
  <c r="Q389" i="8"/>
  <c r="E390" i="8"/>
  <c r="F390" i="8"/>
  <c r="Q390" i="8"/>
  <c r="BN390" i="8"/>
  <c r="E391" i="8"/>
  <c r="F391" i="8"/>
  <c r="Q391" i="8"/>
  <c r="BN391" i="8"/>
  <c r="E392" i="8"/>
  <c r="F392" i="8"/>
  <c r="Z392" i="8"/>
  <c r="G392" i="8"/>
  <c r="Q392" i="8"/>
  <c r="AU392" i="8"/>
  <c r="BN392" i="8"/>
  <c r="E393" i="8"/>
  <c r="F393" i="8"/>
  <c r="Z393" i="8"/>
  <c r="G393" i="8"/>
  <c r="Q393" i="8"/>
  <c r="AU393" i="8"/>
  <c r="BN393" i="8"/>
  <c r="E394" i="8"/>
  <c r="F394" i="8"/>
  <c r="BN394" i="8"/>
  <c r="Q394" i="8"/>
  <c r="E395" i="8"/>
  <c r="F395" i="8"/>
  <c r="Q395" i="8"/>
  <c r="Z395" i="8"/>
  <c r="E396" i="8"/>
  <c r="F396" i="8"/>
  <c r="Z396" i="8"/>
  <c r="Q396" i="8"/>
  <c r="E397" i="8"/>
  <c r="F397" i="8"/>
  <c r="Q397" i="8"/>
  <c r="E398" i="8"/>
  <c r="F398" i="8"/>
  <c r="BN398" i="8"/>
  <c r="Q398" i="8"/>
  <c r="E399" i="8"/>
  <c r="F399" i="8"/>
  <c r="Q399" i="8"/>
  <c r="BN399" i="8"/>
  <c r="E400" i="8"/>
  <c r="F400" i="8"/>
  <c r="Z400" i="8"/>
  <c r="G400" i="8"/>
  <c r="Q400" i="8"/>
  <c r="AU400" i="8"/>
  <c r="BN400" i="8"/>
  <c r="E401" i="8"/>
  <c r="F401" i="8"/>
  <c r="Z401" i="8"/>
  <c r="G401" i="8"/>
  <c r="Q401" i="8"/>
  <c r="AU401" i="8"/>
  <c r="BN401" i="8"/>
  <c r="E402" i="8"/>
  <c r="F402" i="8"/>
  <c r="BN402" i="8"/>
  <c r="G402" i="8"/>
  <c r="Q402" i="8"/>
  <c r="E403" i="8"/>
  <c r="F403" i="8"/>
  <c r="Q403" i="8"/>
  <c r="E404" i="8"/>
  <c r="F404" i="8"/>
  <c r="Q404" i="8"/>
  <c r="Z404" i="8"/>
  <c r="E405" i="8"/>
  <c r="F405" i="8"/>
  <c r="Q405" i="8"/>
  <c r="E406" i="8"/>
  <c r="F406" i="8"/>
  <c r="Q406" i="8"/>
  <c r="BN406" i="8"/>
  <c r="E407" i="8"/>
  <c r="F407" i="8"/>
  <c r="Q407" i="8"/>
  <c r="BN407" i="8"/>
  <c r="E408" i="8"/>
  <c r="F408" i="8"/>
  <c r="Z408" i="8"/>
  <c r="G408" i="8"/>
  <c r="Q408" i="8"/>
  <c r="AU408" i="8"/>
  <c r="BN408" i="8"/>
  <c r="E409" i="8"/>
  <c r="F409" i="8"/>
  <c r="Z409" i="8"/>
  <c r="G409" i="8"/>
  <c r="Q409" i="8"/>
  <c r="AU409" i="8"/>
  <c r="BN409" i="8"/>
  <c r="E410" i="8"/>
  <c r="F410" i="8"/>
  <c r="BN410" i="8"/>
  <c r="Q410" i="8"/>
  <c r="AB2" i="2"/>
  <c r="AD2" i="2"/>
  <c r="AY2" i="2"/>
  <c r="Z3" i="2"/>
  <c r="AB3" i="2"/>
  <c r="Z4" i="2"/>
  <c r="AB4" i="2"/>
  <c r="AY14" i="2"/>
  <c r="AY4" i="2"/>
  <c r="Z5" i="2"/>
  <c r="AB5" i="2"/>
  <c r="Z6" i="2"/>
  <c r="AB6" i="2"/>
  <c r="Z7" i="2"/>
  <c r="AB7" i="2"/>
  <c r="AY7" i="2"/>
  <c r="Z8" i="2"/>
  <c r="AB8" i="2"/>
  <c r="AB18" i="2"/>
  <c r="C9" i="2"/>
  <c r="D9" i="2"/>
  <c r="Z9" i="2"/>
  <c r="AB9" i="2"/>
  <c r="Z10" i="2"/>
  <c r="AB10" i="2"/>
  <c r="AY10" i="2"/>
  <c r="AB11" i="2"/>
  <c r="AY12" i="2"/>
  <c r="AB14" i="2"/>
  <c r="F16" i="2"/>
  <c r="F17" i="2" s="1"/>
  <c r="AB16" i="2"/>
  <c r="AY16" i="2"/>
  <c r="C17" i="2"/>
  <c r="AY17" i="2"/>
  <c r="AY19" i="2"/>
  <c r="AY20" i="2"/>
  <c r="E21" i="2"/>
  <c r="F21" i="2"/>
  <c r="G21" i="2"/>
  <c r="I21" i="2"/>
  <c r="Q21" i="2"/>
  <c r="R21" i="2"/>
  <c r="T21" i="2"/>
  <c r="Z21" i="2"/>
  <c r="AC21" i="2"/>
  <c r="AF21" i="2"/>
  <c r="AY21" i="2"/>
  <c r="E22" i="2"/>
  <c r="F22" i="2"/>
  <c r="Q22" i="2"/>
  <c r="E23" i="2"/>
  <c r="F23" i="2"/>
  <c r="Q23" i="2"/>
  <c r="E24" i="2"/>
  <c r="F24" i="2"/>
  <c r="Z24" i="2"/>
  <c r="Q24" i="2"/>
  <c r="E25" i="2"/>
  <c r="F25" i="2"/>
  <c r="G25" i="2"/>
  <c r="I25" i="2"/>
  <c r="Q25" i="2"/>
  <c r="E26" i="2"/>
  <c r="F26" i="2"/>
  <c r="Q26" i="2"/>
  <c r="AY26" i="2"/>
  <c r="E27" i="2"/>
  <c r="F27" i="2"/>
  <c r="Q27" i="2"/>
  <c r="AY27" i="2"/>
  <c r="E28" i="2"/>
  <c r="F28" i="2"/>
  <c r="G28" i="2"/>
  <c r="Q28" i="2"/>
  <c r="Z28" i="2"/>
  <c r="AC28" i="2"/>
  <c r="AY28" i="2"/>
  <c r="E29" i="2"/>
  <c r="F29" i="2"/>
  <c r="G29" i="2"/>
  <c r="R29" i="2"/>
  <c r="T29" i="2"/>
  <c r="I29" i="2"/>
  <c r="Q29" i="2"/>
  <c r="Z29" i="2"/>
  <c r="AF29" i="2"/>
  <c r="E30" i="2"/>
  <c r="F30" i="2"/>
  <c r="Q30" i="2"/>
  <c r="E31" i="2"/>
  <c r="F31" i="2"/>
  <c r="G31" i="2"/>
  <c r="Q31" i="2"/>
  <c r="R31" i="2"/>
  <c r="T31" i="2"/>
  <c r="AY31" i="2"/>
  <c r="E32" i="2"/>
  <c r="F32" i="2"/>
  <c r="Q32" i="2"/>
  <c r="E33" i="2"/>
  <c r="F33" i="2"/>
  <c r="G33" i="2"/>
  <c r="H33" i="2"/>
  <c r="Q33" i="2"/>
  <c r="Z33" i="2"/>
  <c r="AY33" i="2"/>
  <c r="E34" i="2"/>
  <c r="F34" i="2"/>
  <c r="Z34" i="2"/>
  <c r="Q34" i="2"/>
  <c r="E35" i="2"/>
  <c r="F35" i="2"/>
  <c r="Q35" i="2"/>
  <c r="E36" i="2"/>
  <c r="F36" i="2"/>
  <c r="Z36" i="2"/>
  <c r="G36" i="2"/>
  <c r="Q36" i="2"/>
  <c r="R36" i="2"/>
  <c r="T36" i="2"/>
  <c r="AF36" i="2"/>
  <c r="E37" i="2"/>
  <c r="F37" i="2"/>
  <c r="G37" i="2"/>
  <c r="H37" i="2"/>
  <c r="Q37" i="2"/>
  <c r="Z37" i="2"/>
  <c r="AF37" i="2"/>
  <c r="AY37" i="2"/>
  <c r="E38" i="2"/>
  <c r="F38" i="2"/>
  <c r="Z38" i="2"/>
  <c r="G38" i="2"/>
  <c r="Q38" i="2"/>
  <c r="E39" i="2"/>
  <c r="F39" i="2"/>
  <c r="Q39" i="2"/>
  <c r="AY39" i="2"/>
  <c r="E40" i="2"/>
  <c r="F40" i="2"/>
  <c r="Q40" i="2"/>
  <c r="E41" i="2"/>
  <c r="F41" i="2"/>
  <c r="Q41" i="2"/>
  <c r="AY41" i="2"/>
  <c r="E42" i="2"/>
  <c r="F42" i="2"/>
  <c r="Z42" i="2"/>
  <c r="Q42" i="2"/>
  <c r="AY42" i="2"/>
  <c r="E43" i="2"/>
  <c r="F43" i="2"/>
  <c r="Q43" i="2"/>
  <c r="AY43" i="2"/>
  <c r="E44" i="2"/>
  <c r="F44" i="2"/>
  <c r="G44" i="2"/>
  <c r="Q44" i="2"/>
  <c r="Z44" i="2"/>
  <c r="AY44" i="2"/>
  <c r="E45" i="2"/>
  <c r="F45" i="2"/>
  <c r="G45" i="2"/>
  <c r="Q45" i="2"/>
  <c r="R45" i="2"/>
  <c r="T45" i="2"/>
  <c r="AY45" i="2"/>
  <c r="E46" i="2"/>
  <c r="F46" i="2"/>
  <c r="Q46" i="2"/>
  <c r="E47" i="2"/>
  <c r="F47" i="2"/>
  <c r="G47" i="2"/>
  <c r="AC47" i="2"/>
  <c r="H47" i="2"/>
  <c r="Q47" i="2"/>
  <c r="Z47" i="2"/>
  <c r="AF47" i="2"/>
  <c r="AY47" i="2"/>
  <c r="E48" i="2"/>
  <c r="F48" i="2"/>
  <c r="Z48" i="2"/>
  <c r="G48" i="2"/>
  <c r="H48" i="2"/>
  <c r="Q48" i="2"/>
  <c r="E49" i="2"/>
  <c r="F49" i="2"/>
  <c r="G49" i="2"/>
  <c r="R49" i="2"/>
  <c r="T49" i="2"/>
  <c r="H49" i="2"/>
  <c r="Q49" i="2"/>
  <c r="AF49" i="2"/>
  <c r="AY49" i="2"/>
  <c r="E50" i="2"/>
  <c r="F50" i="2"/>
  <c r="Z50" i="2"/>
  <c r="G50" i="2"/>
  <c r="Q50" i="2"/>
  <c r="AY50" i="2"/>
  <c r="E51" i="2"/>
  <c r="F51" i="2"/>
  <c r="Q51" i="2"/>
  <c r="AY51" i="2"/>
  <c r="E52" i="2"/>
  <c r="F52" i="2"/>
  <c r="G52" i="2"/>
  <c r="Q52" i="2"/>
  <c r="Z52" i="2"/>
  <c r="AC52" i="2"/>
  <c r="AY52" i="2"/>
  <c r="E53" i="2"/>
  <c r="F53" i="2"/>
  <c r="G53" i="2"/>
  <c r="H53" i="2"/>
  <c r="Q53" i="2"/>
  <c r="Z53" i="2"/>
  <c r="AY53" i="2"/>
  <c r="E54" i="2"/>
  <c r="F54" i="2"/>
  <c r="G54" i="2"/>
  <c r="Q54" i="2"/>
  <c r="Z54" i="2"/>
  <c r="E55" i="2"/>
  <c r="F55" i="2"/>
  <c r="G55" i="2"/>
  <c r="AC55" i="2"/>
  <c r="Q55" i="2"/>
  <c r="R55" i="2"/>
  <c r="T55" i="2"/>
  <c r="AY55" i="2"/>
  <c r="E56" i="2"/>
  <c r="F56" i="2"/>
  <c r="Q56" i="2"/>
  <c r="E57" i="2"/>
  <c r="F57" i="2"/>
  <c r="Q57" i="2"/>
  <c r="AY57" i="2"/>
  <c r="E58" i="2"/>
  <c r="F58" i="2"/>
  <c r="Z58" i="2"/>
  <c r="G58" i="2"/>
  <c r="R58" i="2"/>
  <c r="T58" i="2"/>
  <c r="H58" i="2"/>
  <c r="Q58" i="2"/>
  <c r="AF58" i="2"/>
  <c r="AY58" i="2"/>
  <c r="E59" i="2"/>
  <c r="F59" i="2"/>
  <c r="G59" i="2"/>
  <c r="R59" i="2"/>
  <c r="T59" i="2"/>
  <c r="H59" i="2"/>
  <c r="Q59" i="2"/>
  <c r="Z59" i="2"/>
  <c r="AF59" i="2"/>
  <c r="AY59" i="2"/>
  <c r="E60" i="2"/>
  <c r="F60" i="2"/>
  <c r="Z60" i="2"/>
  <c r="G60" i="2"/>
  <c r="Q60" i="2"/>
  <c r="AF60" i="2"/>
  <c r="AY60" i="2"/>
  <c r="E61" i="2"/>
  <c r="F61" i="2"/>
  <c r="Q61" i="2"/>
  <c r="AY61" i="2"/>
  <c r="E62" i="2"/>
  <c r="F62" i="2"/>
  <c r="Q62" i="2"/>
  <c r="E63" i="2"/>
  <c r="F63" i="2"/>
  <c r="G63" i="2"/>
  <c r="AC63" i="2"/>
  <c r="H63" i="2"/>
  <c r="Q63" i="2"/>
  <c r="R63" i="2"/>
  <c r="T63" i="2"/>
  <c r="Z63" i="2"/>
  <c r="AF63" i="2"/>
  <c r="AY63" i="2"/>
  <c r="E64" i="2"/>
  <c r="F64" i="2"/>
  <c r="Z64" i="2"/>
  <c r="G64" i="2"/>
  <c r="H64" i="2"/>
  <c r="Q64" i="2"/>
  <c r="E65" i="2"/>
  <c r="F65" i="2"/>
  <c r="G65" i="2"/>
  <c r="H65" i="2"/>
  <c r="Q65" i="2"/>
  <c r="Z65" i="2"/>
  <c r="AY65" i="2"/>
  <c r="E66" i="2"/>
  <c r="F66" i="2"/>
  <c r="Z66" i="2"/>
  <c r="Q66" i="2"/>
  <c r="AY66" i="2"/>
  <c r="E67" i="2"/>
  <c r="F67" i="2"/>
  <c r="Q67" i="2"/>
  <c r="AY67" i="2"/>
  <c r="E68" i="2"/>
  <c r="F68" i="2"/>
  <c r="Z68" i="2"/>
  <c r="G68" i="2"/>
  <c r="Q68" i="2"/>
  <c r="R68" i="2"/>
  <c r="T68" i="2"/>
  <c r="AF68" i="2"/>
  <c r="AY68" i="2"/>
  <c r="E69" i="2"/>
  <c r="F69" i="2"/>
  <c r="G69" i="2"/>
  <c r="I69" i="2"/>
  <c r="Q69" i="2"/>
  <c r="Z69" i="2"/>
  <c r="AF69" i="2"/>
  <c r="AY69" i="2"/>
  <c r="E70" i="2"/>
  <c r="F70" i="2"/>
  <c r="Z70" i="2"/>
  <c r="G70" i="2"/>
  <c r="Q70" i="2"/>
  <c r="E71" i="2"/>
  <c r="F71" i="2"/>
  <c r="Q71" i="2"/>
  <c r="AY71" i="2"/>
  <c r="E72" i="2"/>
  <c r="F72" i="2"/>
  <c r="Q72" i="2"/>
  <c r="AY72" i="2"/>
  <c r="E73" i="2"/>
  <c r="F73" i="2"/>
  <c r="G73" i="2"/>
  <c r="I73" i="2"/>
  <c r="Q73" i="2"/>
  <c r="Z73" i="2"/>
  <c r="AC73" i="2"/>
  <c r="AY73" i="2"/>
  <c r="E74" i="2"/>
  <c r="F74" i="2"/>
  <c r="Q74" i="2"/>
  <c r="AY74" i="2"/>
  <c r="E75" i="2"/>
  <c r="F75" i="2"/>
  <c r="G75" i="2"/>
  <c r="I75" i="2"/>
  <c r="Q75" i="2"/>
  <c r="Z75" i="2"/>
  <c r="AY75" i="2"/>
  <c r="E76" i="2"/>
  <c r="F76" i="2"/>
  <c r="Q76" i="2"/>
  <c r="AY76" i="2"/>
  <c r="E77" i="2"/>
  <c r="F77" i="2"/>
  <c r="G77" i="2"/>
  <c r="I77" i="2"/>
  <c r="Q77" i="2"/>
  <c r="Z77" i="2"/>
  <c r="AY77" i="2"/>
  <c r="E78" i="2"/>
  <c r="F78" i="2"/>
  <c r="Q78" i="2"/>
  <c r="E79" i="2"/>
  <c r="F79" i="2"/>
  <c r="G79" i="2"/>
  <c r="AC79" i="2"/>
  <c r="I79" i="2"/>
  <c r="Q79" i="2"/>
  <c r="Z79" i="2"/>
  <c r="AF79" i="2"/>
  <c r="AY79" i="2"/>
  <c r="E80" i="2"/>
  <c r="F80" i="2"/>
  <c r="Z80" i="2"/>
  <c r="G80" i="2"/>
  <c r="Q80" i="2"/>
  <c r="AC80" i="2"/>
  <c r="AY80" i="2"/>
  <c r="E81" i="2"/>
  <c r="F81" i="2"/>
  <c r="G81" i="2"/>
  <c r="I81" i="2"/>
  <c r="Q81" i="2"/>
  <c r="Z81" i="2"/>
  <c r="AC81" i="2"/>
  <c r="AY81" i="2"/>
  <c r="E82" i="2"/>
  <c r="F82" i="2"/>
  <c r="Q82" i="2"/>
  <c r="AY82" i="2"/>
  <c r="E83" i="2"/>
  <c r="F83" i="2"/>
  <c r="Q83" i="2"/>
  <c r="AY83" i="2"/>
  <c r="E84" i="2"/>
  <c r="F84" i="2"/>
  <c r="G84" i="2"/>
  <c r="Q84" i="2"/>
  <c r="AY84" i="2"/>
  <c r="E85" i="2"/>
  <c r="F85" i="2"/>
  <c r="Q85" i="2"/>
  <c r="AY85" i="2"/>
  <c r="E86" i="2"/>
  <c r="F86" i="2"/>
  <c r="Q86" i="2"/>
  <c r="AY86" i="2"/>
  <c r="E87" i="2"/>
  <c r="F87" i="2"/>
  <c r="G87" i="2"/>
  <c r="Q87" i="2"/>
  <c r="AY87" i="2"/>
  <c r="E88" i="2"/>
  <c r="F88" i="2"/>
  <c r="Z88" i="2"/>
  <c r="G88" i="2"/>
  <c r="I88" i="2"/>
  <c r="Q88" i="2"/>
  <c r="AC88" i="2"/>
  <c r="AY88" i="2"/>
  <c r="E89" i="2"/>
  <c r="F89" i="2"/>
  <c r="Q89" i="2"/>
  <c r="AY89" i="2"/>
  <c r="E90" i="2"/>
  <c r="F90" i="2"/>
  <c r="Q90" i="2"/>
  <c r="AY90" i="2"/>
  <c r="E91" i="2"/>
  <c r="F91" i="2"/>
  <c r="Z91" i="2"/>
  <c r="G91" i="2"/>
  <c r="Q91" i="2"/>
  <c r="AY91" i="2"/>
  <c r="E92" i="2"/>
  <c r="F92" i="2"/>
  <c r="G92" i="2"/>
  <c r="Q92" i="2"/>
  <c r="AF92" i="2"/>
  <c r="AY92" i="2"/>
  <c r="E93" i="2"/>
  <c r="F93" i="2"/>
  <c r="Z93" i="2"/>
  <c r="G93" i="2"/>
  <c r="Q93" i="2"/>
  <c r="AC93" i="2"/>
  <c r="AY93" i="2"/>
  <c r="E94" i="2"/>
  <c r="F94" i="2"/>
  <c r="Q94" i="2"/>
  <c r="Z94" i="2"/>
  <c r="AY94" i="2"/>
  <c r="E95" i="2"/>
  <c r="F95" i="2"/>
  <c r="Q95" i="2"/>
  <c r="AY95" i="2"/>
  <c r="E96" i="2"/>
  <c r="F96" i="2"/>
  <c r="Q96" i="2"/>
  <c r="AY96" i="2"/>
  <c r="E97" i="2"/>
  <c r="F97" i="2"/>
  <c r="G97" i="2"/>
  <c r="Q97" i="2"/>
  <c r="AY97" i="2"/>
  <c r="E98" i="2"/>
  <c r="F98" i="2"/>
  <c r="Z98" i="2"/>
  <c r="G98" i="2"/>
  <c r="AC98" i="2"/>
  <c r="J98" i="2"/>
  <c r="Q98" i="2"/>
  <c r="AY98" i="2"/>
  <c r="E99" i="2"/>
  <c r="F99" i="2"/>
  <c r="Q99" i="2"/>
  <c r="Z99" i="2"/>
  <c r="AY99" i="2"/>
  <c r="E100" i="2"/>
  <c r="F100" i="2"/>
  <c r="Q100" i="2"/>
  <c r="AY100" i="2"/>
  <c r="E101" i="2"/>
  <c r="F101" i="2"/>
  <c r="G101" i="2"/>
  <c r="Q101" i="2"/>
  <c r="AY101" i="2"/>
  <c r="E102" i="2"/>
  <c r="F102" i="2"/>
  <c r="G102" i="2"/>
  <c r="J102" i="2"/>
  <c r="Q102" i="2"/>
  <c r="Z102" i="2"/>
  <c r="AC102" i="2"/>
  <c r="E103" i="2"/>
  <c r="F103" i="2"/>
  <c r="Z103" i="2"/>
  <c r="G103" i="2"/>
  <c r="I103" i="2"/>
  <c r="Q103" i="2"/>
  <c r="AC103" i="2"/>
  <c r="E104" i="2"/>
  <c r="F104" i="2"/>
  <c r="G104" i="2"/>
  <c r="I104" i="2"/>
  <c r="Q104" i="2"/>
  <c r="Z104" i="2"/>
  <c r="AC104" i="2"/>
  <c r="E105" i="2"/>
  <c r="F105" i="2"/>
  <c r="Z105" i="2"/>
  <c r="G105" i="2"/>
  <c r="Q105" i="2"/>
  <c r="E106" i="2"/>
  <c r="F106" i="2"/>
  <c r="G106" i="2"/>
  <c r="I106" i="2"/>
  <c r="Q106" i="2"/>
  <c r="Z106" i="2"/>
  <c r="AC106" i="2"/>
  <c r="E107" i="2"/>
  <c r="F107" i="2"/>
  <c r="Z107" i="2"/>
  <c r="G107" i="2"/>
  <c r="I107" i="2"/>
  <c r="Q107" i="2"/>
  <c r="E108" i="2"/>
  <c r="F108" i="2"/>
  <c r="G108" i="2"/>
  <c r="I108" i="2"/>
  <c r="Q108" i="2"/>
  <c r="Z108" i="2"/>
  <c r="AC108" i="2"/>
  <c r="E109" i="2"/>
  <c r="F109" i="2"/>
  <c r="Z109" i="2"/>
  <c r="G109" i="2"/>
  <c r="J109" i="2"/>
  <c r="Q109" i="2"/>
  <c r="AC109" i="2"/>
  <c r="E110" i="2"/>
  <c r="F110" i="2"/>
  <c r="G110" i="2"/>
  <c r="J110" i="2"/>
  <c r="Q110" i="2"/>
  <c r="Z110" i="2"/>
  <c r="AC110" i="2"/>
  <c r="E111" i="2"/>
  <c r="F111" i="2"/>
  <c r="Z111" i="2"/>
  <c r="G111" i="2"/>
  <c r="I111" i="2"/>
  <c r="Q111" i="2"/>
  <c r="AC111" i="2"/>
  <c r="E112" i="2"/>
  <c r="F112" i="2"/>
  <c r="G112" i="2"/>
  <c r="I112" i="2"/>
  <c r="Q112" i="2"/>
  <c r="Z112" i="2"/>
  <c r="AC112" i="2"/>
  <c r="E113" i="2"/>
  <c r="F113" i="2"/>
  <c r="Z113" i="2"/>
  <c r="G113" i="2"/>
  <c r="Q113" i="2"/>
  <c r="E114" i="2"/>
  <c r="F114" i="2"/>
  <c r="G114" i="2"/>
  <c r="I114" i="2"/>
  <c r="Q114" i="2"/>
  <c r="Z114" i="2"/>
  <c r="AC114" i="2"/>
  <c r="E115" i="2"/>
  <c r="F115" i="2"/>
  <c r="Z115" i="2"/>
  <c r="G115" i="2"/>
  <c r="I115" i="2"/>
  <c r="Q115" i="2"/>
  <c r="E116" i="2"/>
  <c r="F116" i="2"/>
  <c r="G116" i="2"/>
  <c r="I116" i="2"/>
  <c r="Q116" i="2"/>
  <c r="Z116" i="2"/>
  <c r="AC116" i="2"/>
  <c r="E117" i="2"/>
  <c r="F117" i="2"/>
  <c r="Z117" i="2"/>
  <c r="G117" i="2"/>
  <c r="I117" i="2"/>
  <c r="Q117" i="2"/>
  <c r="AC117" i="2"/>
  <c r="E118" i="2"/>
  <c r="F118" i="2"/>
  <c r="G118" i="2"/>
  <c r="I118" i="2"/>
  <c r="Q118" i="2"/>
  <c r="Z118" i="2"/>
  <c r="AC118" i="2"/>
  <c r="E119" i="2"/>
  <c r="F119" i="2"/>
  <c r="Z119" i="2"/>
  <c r="G119" i="2"/>
  <c r="I119" i="2"/>
  <c r="Q119" i="2"/>
  <c r="AC119" i="2"/>
  <c r="E120" i="2"/>
  <c r="F120" i="2"/>
  <c r="G120" i="2"/>
  <c r="I120" i="2"/>
  <c r="Q120" i="2"/>
  <c r="Z120" i="2"/>
  <c r="AC120" i="2"/>
  <c r="E121" i="2"/>
  <c r="F121" i="2"/>
  <c r="Z121" i="2"/>
  <c r="G121" i="2"/>
  <c r="Q121" i="2"/>
  <c r="E122" i="2"/>
  <c r="F122" i="2"/>
  <c r="G122" i="2"/>
  <c r="I122" i="2"/>
  <c r="Q122" i="2"/>
  <c r="Z122" i="2"/>
  <c r="AC122" i="2"/>
  <c r="E123" i="2"/>
  <c r="F123" i="2"/>
  <c r="Z123" i="2"/>
  <c r="G123" i="2"/>
  <c r="I123" i="2"/>
  <c r="Q123" i="2"/>
  <c r="E124" i="2"/>
  <c r="F124" i="2"/>
  <c r="G124" i="2"/>
  <c r="I124" i="2"/>
  <c r="Q124" i="2"/>
  <c r="Z124" i="2"/>
  <c r="AC124" i="2"/>
  <c r="E125" i="2"/>
  <c r="F125" i="2"/>
  <c r="Z125" i="2"/>
  <c r="G125" i="2"/>
  <c r="I125" i="2"/>
  <c r="Q125" i="2"/>
  <c r="AC125" i="2"/>
  <c r="E126" i="2"/>
  <c r="F126" i="2"/>
  <c r="G126" i="2"/>
  <c r="I126" i="2"/>
  <c r="Q126" i="2"/>
  <c r="Z126" i="2"/>
  <c r="AC126" i="2"/>
  <c r="E127" i="2"/>
  <c r="F127" i="2"/>
  <c r="Z127" i="2"/>
  <c r="G127" i="2"/>
  <c r="I127" i="2"/>
  <c r="Q127" i="2"/>
  <c r="AC127" i="2"/>
  <c r="E128" i="2"/>
  <c r="F128" i="2"/>
  <c r="G128" i="2"/>
  <c r="I128" i="2"/>
  <c r="Q128" i="2"/>
  <c r="Z128" i="2"/>
  <c r="AC128" i="2"/>
  <c r="E129" i="2"/>
  <c r="F129" i="2"/>
  <c r="Z129" i="2"/>
  <c r="G129" i="2"/>
  <c r="Q129" i="2"/>
  <c r="E130" i="2"/>
  <c r="F130" i="2"/>
  <c r="G130" i="2"/>
  <c r="I130" i="2"/>
  <c r="Q130" i="2"/>
  <c r="Z130" i="2"/>
  <c r="AC130" i="2"/>
  <c r="E131" i="2"/>
  <c r="F131" i="2"/>
  <c r="Z131" i="2"/>
  <c r="G131" i="2"/>
  <c r="I131" i="2"/>
  <c r="Q131" i="2"/>
  <c r="E132" i="2"/>
  <c r="F132" i="2"/>
  <c r="G132" i="2"/>
  <c r="I132" i="2"/>
  <c r="Q132" i="2"/>
  <c r="Z132" i="2"/>
  <c r="AC132" i="2"/>
  <c r="E133" i="2"/>
  <c r="F133" i="2"/>
  <c r="Z133" i="2"/>
  <c r="G133" i="2"/>
  <c r="I133" i="2"/>
  <c r="Q133" i="2"/>
  <c r="AC133" i="2"/>
  <c r="E134" i="2"/>
  <c r="F134" i="2"/>
  <c r="G134" i="2"/>
  <c r="I134" i="2"/>
  <c r="Q134" i="2"/>
  <c r="R134" i="2"/>
  <c r="T134" i="2"/>
  <c r="Z134" i="2"/>
  <c r="AC134" i="2"/>
  <c r="AF134" i="2"/>
  <c r="E135" i="2"/>
  <c r="F135" i="2"/>
  <c r="Z135" i="2"/>
  <c r="G135" i="2"/>
  <c r="I135" i="2"/>
  <c r="Q135" i="2"/>
  <c r="AC135" i="2"/>
  <c r="E136" i="2"/>
  <c r="F136" i="2"/>
  <c r="G136" i="2"/>
  <c r="I136" i="2"/>
  <c r="Q136" i="2"/>
  <c r="R136" i="2"/>
  <c r="T136" i="2"/>
  <c r="Z136" i="2"/>
  <c r="AC136" i="2"/>
  <c r="AF136" i="2"/>
  <c r="E137" i="2"/>
  <c r="F137" i="2"/>
  <c r="Z137" i="2"/>
  <c r="G137" i="2"/>
  <c r="I137" i="2"/>
  <c r="Q137" i="2"/>
  <c r="AC137" i="2"/>
  <c r="E138" i="2"/>
  <c r="F138" i="2"/>
  <c r="G138" i="2"/>
  <c r="I138" i="2"/>
  <c r="Q138" i="2"/>
  <c r="R138" i="2"/>
  <c r="T138" i="2"/>
  <c r="Z138" i="2"/>
  <c r="AC138" i="2"/>
  <c r="AF138" i="2"/>
  <c r="E139" i="2"/>
  <c r="F139" i="2"/>
  <c r="Z139" i="2"/>
  <c r="G139" i="2"/>
  <c r="I139" i="2"/>
  <c r="Q139" i="2"/>
  <c r="AC139" i="2"/>
  <c r="E140" i="2"/>
  <c r="F140" i="2"/>
  <c r="G140" i="2"/>
  <c r="I140" i="2"/>
  <c r="Q140" i="2"/>
  <c r="R140" i="2"/>
  <c r="T140" i="2"/>
  <c r="Z140" i="2"/>
  <c r="AC140" i="2"/>
  <c r="AF140" i="2"/>
  <c r="E141" i="2"/>
  <c r="F141" i="2"/>
  <c r="Z141" i="2"/>
  <c r="G141" i="2"/>
  <c r="I141" i="2"/>
  <c r="Q141" i="2"/>
  <c r="AC141" i="2"/>
  <c r="E142" i="2"/>
  <c r="F142" i="2"/>
  <c r="G142" i="2"/>
  <c r="I142" i="2"/>
  <c r="Q142" i="2"/>
  <c r="R142" i="2"/>
  <c r="T142" i="2"/>
  <c r="Z142" i="2"/>
  <c r="AC142" i="2"/>
  <c r="AF142" i="2"/>
  <c r="E143" i="2"/>
  <c r="F143" i="2"/>
  <c r="Z143" i="2"/>
  <c r="G143" i="2"/>
  <c r="I143" i="2"/>
  <c r="Q143" i="2"/>
  <c r="AC143" i="2"/>
  <c r="E144" i="2"/>
  <c r="F144" i="2"/>
  <c r="G144" i="2"/>
  <c r="I144" i="2"/>
  <c r="Q144" i="2"/>
  <c r="R144" i="2"/>
  <c r="T144" i="2"/>
  <c r="Z144" i="2"/>
  <c r="AC144" i="2"/>
  <c r="AF144" i="2"/>
  <c r="E145" i="2"/>
  <c r="F145" i="2"/>
  <c r="Z145" i="2"/>
  <c r="G145" i="2"/>
  <c r="I145" i="2"/>
  <c r="Q145" i="2"/>
  <c r="AC145" i="2"/>
  <c r="E146" i="2"/>
  <c r="F146" i="2"/>
  <c r="G146" i="2"/>
  <c r="I146" i="2"/>
  <c r="Q146" i="2"/>
  <c r="R146" i="2"/>
  <c r="T146" i="2"/>
  <c r="Z146" i="2"/>
  <c r="AC146" i="2"/>
  <c r="AF146" i="2"/>
  <c r="E147" i="2"/>
  <c r="F147" i="2"/>
  <c r="Z147" i="2"/>
  <c r="G147" i="2"/>
  <c r="I147" i="2"/>
  <c r="Q147" i="2"/>
  <c r="AC147" i="2"/>
  <c r="E148" i="2"/>
  <c r="F148" i="2"/>
  <c r="G148" i="2"/>
  <c r="I148" i="2"/>
  <c r="Q148" i="2"/>
  <c r="R148" i="2"/>
  <c r="T148" i="2"/>
  <c r="Z148" i="2"/>
  <c r="AC148" i="2"/>
  <c r="AF148" i="2"/>
  <c r="E149" i="2"/>
  <c r="F149" i="2"/>
  <c r="Z149" i="2"/>
  <c r="G149" i="2"/>
  <c r="I149" i="2"/>
  <c r="Q149" i="2"/>
  <c r="AC149" i="2"/>
  <c r="E150" i="2"/>
  <c r="F150" i="2"/>
  <c r="G150" i="2"/>
  <c r="I150" i="2"/>
  <c r="Q150" i="2"/>
  <c r="R150" i="2"/>
  <c r="T150" i="2"/>
  <c r="Z150" i="2"/>
  <c r="AC150" i="2"/>
  <c r="AF150" i="2"/>
  <c r="E151" i="2"/>
  <c r="F151" i="2"/>
  <c r="Z151" i="2"/>
  <c r="G151" i="2"/>
  <c r="I151" i="2"/>
  <c r="Q151" i="2"/>
  <c r="AC151" i="2"/>
  <c r="E152" i="2"/>
  <c r="F152" i="2"/>
  <c r="Z152" i="2"/>
  <c r="G152" i="2"/>
  <c r="L152" i="2"/>
  <c r="Q152" i="2"/>
  <c r="AF152" i="2"/>
  <c r="E153" i="2"/>
  <c r="F153" i="2"/>
  <c r="Q153" i="2"/>
  <c r="E154" i="2"/>
  <c r="F154" i="2"/>
  <c r="G154" i="2"/>
  <c r="R154" i="2"/>
  <c r="T154" i="2"/>
  <c r="Q154" i="2"/>
  <c r="AF154" i="2"/>
  <c r="E155" i="2"/>
  <c r="F155" i="2"/>
  <c r="G155" i="2"/>
  <c r="Q155" i="2"/>
  <c r="E156" i="2"/>
  <c r="F156" i="2"/>
  <c r="G156" i="2"/>
  <c r="Q156" i="2"/>
  <c r="R156" i="2"/>
  <c r="T156" i="2"/>
  <c r="E157" i="2"/>
  <c r="F157" i="2"/>
  <c r="G157" i="2"/>
  <c r="Q157" i="2"/>
  <c r="E158" i="2"/>
  <c r="F158" i="2"/>
  <c r="G158" i="2"/>
  <c r="Q158" i="2"/>
  <c r="E159" i="2"/>
  <c r="F159" i="2"/>
  <c r="G159" i="2"/>
  <c r="Q159" i="2"/>
  <c r="AC159" i="2"/>
  <c r="E160" i="2"/>
  <c r="F160" i="2"/>
  <c r="G160" i="2"/>
  <c r="Q160" i="2"/>
  <c r="R160" i="2"/>
  <c r="T160" i="2"/>
  <c r="AF160" i="2"/>
  <c r="E161" i="2"/>
  <c r="F161" i="2"/>
  <c r="G161" i="2"/>
  <c r="Q161" i="2"/>
  <c r="AC161" i="2"/>
  <c r="E162" i="2"/>
  <c r="F162" i="2"/>
  <c r="G162" i="2"/>
  <c r="Q162" i="2"/>
  <c r="R162" i="2"/>
  <c r="T162" i="2"/>
  <c r="E163" i="2"/>
  <c r="F163" i="2"/>
  <c r="G163" i="2"/>
  <c r="Q163" i="2"/>
  <c r="E164" i="2"/>
  <c r="F164" i="2"/>
  <c r="G164" i="2"/>
  <c r="Q164" i="2"/>
  <c r="R164" i="2"/>
  <c r="T164" i="2"/>
  <c r="AF164" i="2"/>
  <c r="E165" i="2"/>
  <c r="F165" i="2"/>
  <c r="G165" i="2"/>
  <c r="Q165" i="2"/>
  <c r="E166" i="2"/>
  <c r="F166" i="2"/>
  <c r="G166" i="2"/>
  <c r="Q166" i="2"/>
  <c r="R166" i="2"/>
  <c r="T166" i="2"/>
  <c r="AF166" i="2"/>
  <c r="E167" i="2"/>
  <c r="F167" i="2"/>
  <c r="G167" i="2"/>
  <c r="Q167" i="2"/>
  <c r="E168" i="2"/>
  <c r="F168" i="2"/>
  <c r="G168" i="2"/>
  <c r="Q168" i="2"/>
  <c r="E169" i="2"/>
  <c r="F169" i="2"/>
  <c r="Q169" i="2"/>
  <c r="E170" i="2"/>
  <c r="F170" i="2"/>
  <c r="G170" i="2"/>
  <c r="R170" i="2"/>
  <c r="T170" i="2"/>
  <c r="Q170" i="2"/>
  <c r="AF170" i="2"/>
  <c r="E171" i="2"/>
  <c r="F171" i="2"/>
  <c r="G171" i="2"/>
  <c r="Q171" i="2"/>
  <c r="E172" i="2"/>
  <c r="F172" i="2"/>
  <c r="G172" i="2"/>
  <c r="Q172" i="2"/>
  <c r="R172" i="2"/>
  <c r="T172" i="2"/>
  <c r="E173" i="2"/>
  <c r="F173" i="2"/>
  <c r="G173" i="2"/>
  <c r="Q173" i="2"/>
  <c r="E174" i="2"/>
  <c r="F174" i="2"/>
  <c r="G174" i="2"/>
  <c r="Q174" i="2"/>
  <c r="E175" i="2"/>
  <c r="F175" i="2"/>
  <c r="G175" i="2"/>
  <c r="Q175" i="2"/>
  <c r="AC175" i="2"/>
  <c r="E176" i="2"/>
  <c r="F176" i="2"/>
  <c r="G176" i="2"/>
  <c r="Q176" i="2"/>
  <c r="R176" i="2"/>
  <c r="T176" i="2"/>
  <c r="AF176" i="2"/>
  <c r="E177" i="2"/>
  <c r="F177" i="2"/>
  <c r="G177" i="2"/>
  <c r="Q177" i="2"/>
  <c r="AC177" i="2"/>
  <c r="E178" i="2"/>
  <c r="F178" i="2"/>
  <c r="G178" i="2"/>
  <c r="Q178" i="2"/>
  <c r="R178" i="2"/>
  <c r="T178" i="2"/>
  <c r="E179" i="2"/>
  <c r="F179" i="2"/>
  <c r="G179" i="2"/>
  <c r="Q179" i="2"/>
  <c r="E180" i="2"/>
  <c r="F180" i="2"/>
  <c r="G180" i="2"/>
  <c r="Q180" i="2"/>
  <c r="R180" i="2"/>
  <c r="T180" i="2"/>
  <c r="AF180" i="2"/>
  <c r="E181" i="2"/>
  <c r="F181" i="2"/>
  <c r="G181" i="2"/>
  <c r="Q181" i="2"/>
  <c r="E182" i="2"/>
  <c r="F182" i="2"/>
  <c r="G182" i="2"/>
  <c r="Q182" i="2"/>
  <c r="R182" i="2"/>
  <c r="T182" i="2"/>
  <c r="AF182" i="2"/>
  <c r="E183" i="2"/>
  <c r="F183" i="2"/>
  <c r="G183" i="2"/>
  <c r="Q183" i="2"/>
  <c r="E184" i="2"/>
  <c r="F184" i="2"/>
  <c r="G184" i="2"/>
  <c r="Q184" i="2"/>
  <c r="E185" i="2"/>
  <c r="F185" i="2"/>
  <c r="Q185" i="2"/>
  <c r="E186" i="2"/>
  <c r="F186" i="2"/>
  <c r="G186" i="2"/>
  <c r="R186" i="2"/>
  <c r="T186" i="2"/>
  <c r="Q186" i="2"/>
  <c r="AF186" i="2"/>
  <c r="E187" i="2"/>
  <c r="F187" i="2"/>
  <c r="G187" i="2"/>
  <c r="Q187" i="2"/>
  <c r="E188" i="2"/>
  <c r="F188" i="2"/>
  <c r="G188" i="2"/>
  <c r="Q188" i="2"/>
  <c r="R188" i="2"/>
  <c r="T188" i="2"/>
  <c r="E189" i="2"/>
  <c r="F189" i="2"/>
  <c r="G189" i="2"/>
  <c r="Q189" i="2"/>
  <c r="E190" i="2"/>
  <c r="F190" i="2"/>
  <c r="G190" i="2"/>
  <c r="Q190" i="2"/>
  <c r="E191" i="2"/>
  <c r="F191" i="2"/>
  <c r="G191" i="2"/>
  <c r="Q191" i="2"/>
  <c r="AC191" i="2"/>
  <c r="E192" i="2"/>
  <c r="F192" i="2"/>
  <c r="G192" i="2"/>
  <c r="Q192" i="2"/>
  <c r="R192" i="2"/>
  <c r="T192" i="2"/>
  <c r="AF192" i="2"/>
  <c r="E193" i="2"/>
  <c r="F193" i="2"/>
  <c r="G193" i="2"/>
  <c r="Q193" i="2"/>
  <c r="AC193" i="2"/>
  <c r="E194" i="2"/>
  <c r="F194" i="2"/>
  <c r="G194" i="2"/>
  <c r="Q194" i="2"/>
  <c r="R194" i="2"/>
  <c r="T194" i="2"/>
  <c r="E195" i="2"/>
  <c r="F195" i="2"/>
  <c r="G195" i="2"/>
  <c r="Q195" i="2"/>
  <c r="E196" i="2"/>
  <c r="F196" i="2"/>
  <c r="G196" i="2"/>
  <c r="Q196" i="2"/>
  <c r="R196" i="2"/>
  <c r="T196" i="2"/>
  <c r="AF196" i="2"/>
  <c r="E197" i="2"/>
  <c r="F197" i="2"/>
  <c r="G197" i="2"/>
  <c r="Q197" i="2"/>
  <c r="E198" i="2"/>
  <c r="F198" i="2"/>
  <c r="G198" i="2"/>
  <c r="Q198" i="2"/>
  <c r="R198" i="2"/>
  <c r="T198" i="2"/>
  <c r="AF198" i="2"/>
  <c r="E199" i="2"/>
  <c r="F199" i="2"/>
  <c r="G199" i="2"/>
  <c r="Q199" i="2"/>
  <c r="E200" i="2"/>
  <c r="F200" i="2"/>
  <c r="G200" i="2"/>
  <c r="Q200" i="2"/>
  <c r="E201" i="2"/>
  <c r="F201" i="2"/>
  <c r="G201" i="2"/>
  <c r="Q201" i="2"/>
  <c r="AF201" i="2"/>
  <c r="E202" i="2"/>
  <c r="F202" i="2"/>
  <c r="Q202" i="2"/>
  <c r="E203" i="2"/>
  <c r="F203" i="2"/>
  <c r="G203" i="2"/>
  <c r="Q203" i="2"/>
  <c r="AC203" i="2"/>
  <c r="E204" i="2"/>
  <c r="F204" i="2"/>
  <c r="Q204" i="2"/>
  <c r="E205" i="2"/>
  <c r="F205" i="2"/>
  <c r="G205" i="2"/>
  <c r="Q205" i="2"/>
  <c r="R205" i="2"/>
  <c r="T205" i="2"/>
  <c r="E206" i="2"/>
  <c r="F206" i="2"/>
  <c r="Q206" i="2"/>
  <c r="E207" i="2"/>
  <c r="F207" i="2"/>
  <c r="G207" i="2"/>
  <c r="Q207" i="2"/>
  <c r="R207" i="2"/>
  <c r="T207" i="2"/>
  <c r="E208" i="2"/>
  <c r="F208" i="2"/>
  <c r="Q208" i="2"/>
  <c r="E209" i="2"/>
  <c r="F209" i="2"/>
  <c r="G209" i="2"/>
  <c r="Q209" i="2"/>
  <c r="E210" i="2"/>
  <c r="F210" i="2"/>
  <c r="Q210" i="2"/>
  <c r="E211" i="2"/>
  <c r="F211" i="2"/>
  <c r="Q211" i="2"/>
  <c r="E212" i="2"/>
  <c r="F212" i="2"/>
  <c r="Q212" i="2"/>
  <c r="E213" i="2"/>
  <c r="F213" i="2"/>
  <c r="Q213" i="2"/>
  <c r="E214" i="2"/>
  <c r="F214" i="2"/>
  <c r="Q214" i="2"/>
  <c r="E215" i="2"/>
  <c r="F215" i="2"/>
  <c r="G215" i="2"/>
  <c r="Q215" i="2"/>
  <c r="E216" i="2"/>
  <c r="F216" i="2"/>
  <c r="Q216" i="2"/>
  <c r="E217" i="2"/>
  <c r="F217" i="2"/>
  <c r="G217" i="2"/>
  <c r="Q217" i="2"/>
  <c r="R217" i="2"/>
  <c r="T217" i="2"/>
  <c r="E218" i="2"/>
  <c r="F218" i="2"/>
  <c r="Q218" i="2"/>
  <c r="E219" i="2"/>
  <c r="F219" i="2"/>
  <c r="Q219" i="2"/>
  <c r="E220" i="2"/>
  <c r="F220" i="2"/>
  <c r="Q220" i="2"/>
  <c r="E221" i="2"/>
  <c r="F221" i="2"/>
  <c r="Q221" i="2"/>
  <c r="E222" i="2"/>
  <c r="F222" i="2"/>
  <c r="Q222" i="2"/>
  <c r="E223" i="2"/>
  <c r="F223" i="2"/>
  <c r="Q223" i="2"/>
  <c r="E224" i="2"/>
  <c r="F224" i="2"/>
  <c r="Q224" i="2"/>
  <c r="E225" i="2"/>
  <c r="F225" i="2"/>
  <c r="Q225" i="2"/>
  <c r="E226" i="2"/>
  <c r="F226" i="2"/>
  <c r="Q226" i="2"/>
  <c r="E227" i="2"/>
  <c r="F227" i="2"/>
  <c r="Q227" i="2"/>
  <c r="E228" i="2"/>
  <c r="F228" i="2"/>
  <c r="Q228" i="2"/>
  <c r="E229" i="2"/>
  <c r="F229" i="2"/>
  <c r="Q229" i="2"/>
  <c r="E230" i="2"/>
  <c r="F230" i="2"/>
  <c r="Q230" i="2"/>
  <c r="E231" i="2"/>
  <c r="F231" i="2"/>
  <c r="Q231" i="2"/>
  <c r="E232" i="2"/>
  <c r="F232" i="2"/>
  <c r="Q232" i="2"/>
  <c r="E233" i="2"/>
  <c r="F233" i="2"/>
  <c r="Q233" i="2"/>
  <c r="E234" i="2"/>
  <c r="F234" i="2"/>
  <c r="Q234" i="2"/>
  <c r="E235" i="2"/>
  <c r="F235" i="2"/>
  <c r="Q235" i="2"/>
  <c r="E236" i="2"/>
  <c r="F236" i="2"/>
  <c r="Q236" i="2"/>
  <c r="E237" i="2"/>
  <c r="F237" i="2"/>
  <c r="Q237" i="2"/>
  <c r="E238" i="2"/>
  <c r="F238" i="2"/>
  <c r="Q238" i="2"/>
  <c r="E239" i="2"/>
  <c r="F239" i="2"/>
  <c r="Q239" i="2"/>
  <c r="E240" i="2"/>
  <c r="F240" i="2"/>
  <c r="Q240" i="2"/>
  <c r="E241" i="2"/>
  <c r="F241" i="2"/>
  <c r="Q241" i="2"/>
  <c r="E242" i="2"/>
  <c r="F242" i="2"/>
  <c r="Q242" i="2"/>
  <c r="E243" i="2"/>
  <c r="F243" i="2"/>
  <c r="Q243" i="2"/>
  <c r="E244" i="2"/>
  <c r="F244" i="2"/>
  <c r="Q244" i="2"/>
  <c r="E245" i="2"/>
  <c r="F245" i="2"/>
  <c r="Q245" i="2"/>
  <c r="E246" i="2"/>
  <c r="F246" i="2"/>
  <c r="Q246" i="2"/>
  <c r="E247" i="2"/>
  <c r="F247" i="2"/>
  <c r="Q247" i="2"/>
  <c r="E248" i="2"/>
  <c r="F248" i="2"/>
  <c r="Q248" i="2"/>
  <c r="E249" i="2"/>
  <c r="F249" i="2"/>
  <c r="Q249" i="2"/>
  <c r="E250" i="2"/>
  <c r="F250" i="2"/>
  <c r="Q250" i="2"/>
  <c r="E251" i="2"/>
  <c r="F251" i="2"/>
  <c r="Q251" i="2"/>
  <c r="E252" i="2"/>
  <c r="F252" i="2"/>
  <c r="Q252" i="2"/>
  <c r="E253" i="2"/>
  <c r="F253" i="2"/>
  <c r="Q253" i="2"/>
  <c r="E254" i="2"/>
  <c r="F254" i="2"/>
  <c r="G254" i="2"/>
  <c r="L254" i="2"/>
  <c r="Q254" i="2"/>
  <c r="Z254" i="2"/>
  <c r="AC254" i="2"/>
  <c r="E255" i="2"/>
  <c r="F255" i="2"/>
  <c r="Q255" i="2"/>
  <c r="E256" i="2"/>
  <c r="F256" i="2"/>
  <c r="Z256" i="2"/>
  <c r="G256" i="2"/>
  <c r="Q256" i="2"/>
  <c r="E257" i="2"/>
  <c r="F257" i="2"/>
  <c r="Q257" i="2"/>
  <c r="E258" i="2"/>
  <c r="F258" i="2"/>
  <c r="Z258" i="2"/>
  <c r="G258" i="2"/>
  <c r="K258" i="2"/>
  <c r="Q258" i="2"/>
  <c r="E259" i="2"/>
  <c r="F259" i="2"/>
  <c r="G259" i="2"/>
  <c r="Q259" i="2"/>
  <c r="E260" i="2"/>
  <c r="F260" i="2"/>
  <c r="Z260" i="2"/>
  <c r="G260" i="2"/>
  <c r="K260" i="2"/>
  <c r="Q260" i="2"/>
  <c r="E261" i="2"/>
  <c r="F261" i="2"/>
  <c r="G261" i="2"/>
  <c r="Q261" i="2"/>
  <c r="E262" i="2"/>
  <c r="F262" i="2"/>
  <c r="G262" i="2"/>
  <c r="Q262" i="2"/>
  <c r="R262" i="2"/>
  <c r="T262" i="2"/>
  <c r="E263" i="2"/>
  <c r="F263" i="2"/>
  <c r="Q263" i="2"/>
  <c r="E264" i="2"/>
  <c r="F264" i="2"/>
  <c r="Q264" i="2"/>
  <c r="E265" i="2"/>
  <c r="F265" i="2"/>
  <c r="Q265" i="2"/>
  <c r="E266" i="2"/>
  <c r="F266" i="2"/>
  <c r="Q266" i="2"/>
  <c r="E267" i="2"/>
  <c r="F267" i="2"/>
  <c r="Q267" i="2"/>
  <c r="E268" i="2"/>
  <c r="F268" i="2"/>
  <c r="G268" i="2"/>
  <c r="Q268" i="2"/>
  <c r="E269" i="2"/>
  <c r="F269" i="2"/>
  <c r="Q269" i="2"/>
  <c r="E270" i="2"/>
  <c r="F270" i="2"/>
  <c r="Q270" i="2"/>
  <c r="E271" i="2"/>
  <c r="F271" i="2"/>
  <c r="Q271" i="2"/>
  <c r="E272" i="2"/>
  <c r="F272" i="2"/>
  <c r="Q272" i="2"/>
  <c r="E273" i="2"/>
  <c r="F273" i="2"/>
  <c r="Q273" i="2"/>
  <c r="E274" i="2"/>
  <c r="F274" i="2"/>
  <c r="Q274" i="2"/>
  <c r="E275" i="2"/>
  <c r="F275" i="2"/>
  <c r="Q275" i="2"/>
  <c r="E276" i="2"/>
  <c r="F276" i="2"/>
  <c r="Q276" i="2"/>
  <c r="E277" i="2"/>
  <c r="F277" i="2"/>
  <c r="G277" i="2"/>
  <c r="L277" i="2"/>
  <c r="Q277" i="2"/>
  <c r="E278" i="2"/>
  <c r="F278" i="2"/>
  <c r="G278" i="2"/>
  <c r="K278" i="2"/>
  <c r="Q278" i="2"/>
  <c r="Z278" i="2"/>
  <c r="E279" i="2"/>
  <c r="F279" i="2"/>
  <c r="G279" i="2"/>
  <c r="K279" i="2"/>
  <c r="Q279" i="2"/>
  <c r="Z279" i="2"/>
  <c r="AC279" i="2"/>
  <c r="E280" i="2"/>
  <c r="F280" i="2"/>
  <c r="G280" i="2"/>
  <c r="K280" i="2"/>
  <c r="Q280" i="2"/>
  <c r="Z280" i="2"/>
  <c r="E281" i="2"/>
  <c r="F281" i="2"/>
  <c r="Z281" i="2"/>
  <c r="G281" i="2"/>
  <c r="L281" i="2"/>
  <c r="Q281" i="2"/>
  <c r="AC281" i="2"/>
  <c r="E282" i="2"/>
  <c r="F282" i="2"/>
  <c r="G282" i="2"/>
  <c r="Q282" i="2"/>
  <c r="Z282" i="2"/>
  <c r="AC282" i="2"/>
  <c r="E283" i="2"/>
  <c r="F283" i="2"/>
  <c r="Z283" i="2"/>
  <c r="Q283" i="2"/>
  <c r="E284" i="2"/>
  <c r="F284" i="2"/>
  <c r="G284" i="2"/>
  <c r="Q284" i="2"/>
  <c r="Z284" i="2"/>
  <c r="AC284" i="2"/>
  <c r="E285" i="2"/>
  <c r="F285" i="2"/>
  <c r="Z285" i="2"/>
  <c r="Q285" i="2"/>
  <c r="E286" i="2"/>
  <c r="F286" i="2"/>
  <c r="G286" i="2"/>
  <c r="AC286" i="2"/>
  <c r="Q286" i="2"/>
  <c r="Z286" i="2"/>
  <c r="E287" i="2"/>
  <c r="F287" i="2"/>
  <c r="Z287" i="2"/>
  <c r="Q287" i="2"/>
  <c r="E288" i="2"/>
  <c r="F288" i="2"/>
  <c r="G288" i="2"/>
  <c r="Q288" i="2"/>
  <c r="Z288" i="2"/>
  <c r="E289" i="2"/>
  <c r="F289" i="2"/>
  <c r="Z289" i="2"/>
  <c r="Q289" i="2"/>
  <c r="E290" i="2"/>
  <c r="F290" i="2"/>
  <c r="G290" i="2"/>
  <c r="Q290" i="2"/>
  <c r="Z290" i="2"/>
  <c r="AC290" i="2"/>
  <c r="E291" i="2"/>
  <c r="F291" i="2"/>
  <c r="Z291" i="2"/>
  <c r="Q291" i="2"/>
  <c r="E292" i="2"/>
  <c r="F292" i="2"/>
  <c r="G292" i="2"/>
  <c r="Q292" i="2"/>
  <c r="Z292" i="2"/>
  <c r="AC292" i="2"/>
  <c r="E293" i="2"/>
  <c r="F293" i="2"/>
  <c r="Z293" i="2"/>
  <c r="Q293" i="2"/>
  <c r="E294" i="2"/>
  <c r="F294" i="2"/>
  <c r="G294" i="2"/>
  <c r="AC294" i="2"/>
  <c r="Q294" i="2"/>
  <c r="Z294" i="2"/>
  <c r="E295" i="2"/>
  <c r="F295" i="2"/>
  <c r="Z295" i="2"/>
  <c r="Q295" i="2"/>
  <c r="E296" i="2"/>
  <c r="F296" i="2"/>
  <c r="G296" i="2"/>
  <c r="Q296" i="2"/>
  <c r="Z296" i="2"/>
  <c r="E297" i="2"/>
  <c r="F297" i="2"/>
  <c r="Z297" i="2"/>
  <c r="Q297" i="2"/>
  <c r="E298" i="2"/>
  <c r="F298" i="2"/>
  <c r="G298" i="2"/>
  <c r="Q298" i="2"/>
  <c r="Z298" i="2"/>
  <c r="AC298" i="2"/>
  <c r="E299" i="2"/>
  <c r="F299" i="2"/>
  <c r="Z299" i="2"/>
  <c r="G299" i="2"/>
  <c r="K299" i="2"/>
  <c r="Q299" i="2"/>
  <c r="E300" i="2"/>
  <c r="F300" i="2"/>
  <c r="G300" i="2"/>
  <c r="K300" i="2"/>
  <c r="Q300" i="2"/>
  <c r="R300" i="2"/>
  <c r="T300" i="2"/>
  <c r="Z300" i="2"/>
  <c r="AF300" i="2"/>
  <c r="E301" i="2"/>
  <c r="F301" i="2"/>
  <c r="G301" i="2"/>
  <c r="Q301" i="2"/>
  <c r="Z301" i="2"/>
  <c r="E302" i="2"/>
  <c r="F302" i="2"/>
  <c r="Q302" i="2"/>
  <c r="E303" i="2"/>
  <c r="F303" i="2"/>
  <c r="G303" i="2"/>
  <c r="Q303" i="2"/>
  <c r="AF303" i="2"/>
  <c r="E304" i="2"/>
  <c r="F304" i="2"/>
  <c r="Z304" i="2"/>
  <c r="G304" i="2"/>
  <c r="R304" i="2"/>
  <c r="T304" i="2"/>
  <c r="K304" i="2"/>
  <c r="Q304" i="2"/>
  <c r="AF304" i="2"/>
  <c r="E305" i="2"/>
  <c r="F305" i="2"/>
  <c r="Q305" i="2"/>
  <c r="E306" i="2"/>
  <c r="F306" i="2"/>
  <c r="Z306" i="2"/>
  <c r="G306" i="2"/>
  <c r="Q306" i="2"/>
  <c r="R306" i="2"/>
  <c r="T306" i="2"/>
  <c r="AC306" i="2"/>
  <c r="E307" i="2"/>
  <c r="F307" i="2"/>
  <c r="G307" i="2"/>
  <c r="Q307" i="2"/>
  <c r="AF307" i="2"/>
  <c r="E308" i="2"/>
  <c r="F308" i="2"/>
  <c r="Z308" i="2"/>
  <c r="G308" i="2"/>
  <c r="R308" i="2"/>
  <c r="T308" i="2"/>
  <c r="K308" i="2"/>
  <c r="Q308" i="2"/>
  <c r="AF308" i="2"/>
  <c r="E309" i="2"/>
  <c r="F309" i="2"/>
  <c r="Q309" i="2"/>
  <c r="Z309" i="2"/>
  <c r="E310" i="2"/>
  <c r="F310" i="2"/>
  <c r="Z310" i="2"/>
  <c r="G310" i="2"/>
  <c r="Q310" i="2"/>
  <c r="R310" i="2"/>
  <c r="T310" i="2"/>
  <c r="AC310" i="2"/>
  <c r="E311" i="2"/>
  <c r="F311" i="2"/>
  <c r="U311" i="2"/>
  <c r="R311" i="2"/>
  <c r="Q311" i="2"/>
  <c r="AB311" i="2"/>
  <c r="AC311" i="2"/>
  <c r="AD311" i="2"/>
  <c r="AF311" i="2"/>
  <c r="E312" i="2"/>
  <c r="F312" i="2"/>
  <c r="G312" i="2"/>
  <c r="K312" i="2"/>
  <c r="Q312" i="2"/>
  <c r="R312" i="2"/>
  <c r="T312" i="2"/>
  <c r="Z312" i="2"/>
  <c r="E313" i="2"/>
  <c r="F313" i="2"/>
  <c r="Q313" i="2"/>
  <c r="E314" i="2"/>
  <c r="F314" i="2"/>
  <c r="G314" i="2"/>
  <c r="K314" i="2"/>
  <c r="Q314" i="2"/>
  <c r="R314" i="2"/>
  <c r="T314" i="2"/>
  <c r="AF314" i="2"/>
  <c r="E315" i="2"/>
  <c r="F315" i="2"/>
  <c r="G315" i="2"/>
  <c r="Q315" i="2"/>
  <c r="Z315" i="2"/>
  <c r="E316" i="2"/>
  <c r="F316" i="2"/>
  <c r="G316" i="2"/>
  <c r="K316" i="2"/>
  <c r="Q316" i="2"/>
  <c r="AF316" i="2"/>
  <c r="E317" i="2"/>
  <c r="F317" i="2"/>
  <c r="G317" i="2"/>
  <c r="Q317" i="2"/>
  <c r="Z317" i="2"/>
  <c r="E318" i="2"/>
  <c r="F318" i="2"/>
  <c r="G318" i="2"/>
  <c r="R318" i="2"/>
  <c r="T318" i="2"/>
  <c r="K318" i="2"/>
  <c r="Q318" i="2"/>
  <c r="Z318" i="2"/>
  <c r="AF318" i="2"/>
  <c r="E319" i="2"/>
  <c r="F319" i="2"/>
  <c r="Z319" i="2"/>
  <c r="G319" i="2"/>
  <c r="K319" i="2"/>
  <c r="Q319" i="2"/>
  <c r="E320" i="2"/>
  <c r="F320" i="2"/>
  <c r="G320" i="2"/>
  <c r="K320" i="2"/>
  <c r="Q320" i="2"/>
  <c r="R320" i="2"/>
  <c r="T320" i="2"/>
  <c r="Z320" i="2"/>
  <c r="E321" i="2"/>
  <c r="F321" i="2"/>
  <c r="Q321" i="2"/>
  <c r="E322" i="2"/>
  <c r="F322" i="2"/>
  <c r="G322" i="2"/>
  <c r="K322" i="2"/>
  <c r="Q322" i="2"/>
  <c r="R322" i="2"/>
  <c r="T322" i="2"/>
  <c r="AF322" i="2"/>
  <c r="E323" i="2"/>
  <c r="F323" i="2"/>
  <c r="G323" i="2"/>
  <c r="Q323" i="2"/>
  <c r="E324" i="2"/>
  <c r="F324" i="2"/>
  <c r="Z324" i="2"/>
  <c r="Q324" i="2"/>
  <c r="E325" i="2"/>
  <c r="F325" i="2"/>
  <c r="Q325" i="2"/>
  <c r="E326" i="2"/>
  <c r="F326" i="2"/>
  <c r="Z326" i="2"/>
  <c r="G326" i="2"/>
  <c r="AF326" i="2"/>
  <c r="K326" i="2"/>
  <c r="Q326" i="2"/>
  <c r="E327" i="2"/>
  <c r="F327" i="2"/>
  <c r="G327" i="2"/>
  <c r="L327" i="2"/>
  <c r="Q327" i="2"/>
  <c r="Z327" i="2"/>
  <c r="AC327" i="2"/>
  <c r="AF327" i="2"/>
  <c r="E328" i="2"/>
  <c r="F328" i="2"/>
  <c r="Q328" i="2"/>
  <c r="E329" i="2"/>
  <c r="F329" i="2"/>
  <c r="Q329" i="2"/>
  <c r="E330" i="2"/>
  <c r="F330" i="2"/>
  <c r="G330" i="2"/>
  <c r="Q330" i="2"/>
  <c r="AF330" i="2"/>
  <c r="E331" i="2"/>
  <c r="F331" i="2"/>
  <c r="Q331" i="2"/>
  <c r="E332" i="2"/>
  <c r="F332" i="2"/>
  <c r="Z332" i="2"/>
  <c r="Q332" i="2"/>
  <c r="E333" i="2"/>
  <c r="F333" i="2"/>
  <c r="Q333" i="2"/>
  <c r="E334" i="2"/>
  <c r="F334" i="2"/>
  <c r="Z334" i="2"/>
  <c r="G334" i="2"/>
  <c r="Q334" i="2"/>
  <c r="E335" i="2"/>
  <c r="F335" i="2"/>
  <c r="G335" i="2"/>
  <c r="K335" i="2"/>
  <c r="Q335" i="2"/>
  <c r="AF335" i="2"/>
  <c r="E336" i="2"/>
  <c r="F336" i="2"/>
  <c r="Q336" i="2"/>
  <c r="E337" i="2"/>
  <c r="F337" i="2"/>
  <c r="Z337" i="2"/>
  <c r="Q337" i="2"/>
  <c r="E338" i="2"/>
  <c r="F338" i="2"/>
  <c r="Q338" i="2"/>
  <c r="E339" i="2"/>
  <c r="F339" i="2"/>
  <c r="Z339" i="2"/>
  <c r="G339" i="2"/>
  <c r="K339" i="2"/>
  <c r="Q339" i="2"/>
  <c r="AC339" i="2"/>
  <c r="E340" i="2"/>
  <c r="F340" i="2"/>
  <c r="Z340" i="2"/>
  <c r="G340" i="2"/>
  <c r="K340" i="2"/>
  <c r="Q340" i="2"/>
  <c r="AF340" i="2"/>
  <c r="E341" i="2"/>
  <c r="F341" i="2"/>
  <c r="Q341" i="2"/>
  <c r="E342" i="2"/>
  <c r="F342" i="2"/>
  <c r="Q342" i="2"/>
  <c r="E343" i="2"/>
  <c r="F343" i="2"/>
  <c r="G343" i="2"/>
  <c r="K343" i="2"/>
  <c r="Q343" i="2"/>
  <c r="E344" i="2"/>
  <c r="F344" i="2"/>
  <c r="G344" i="2"/>
  <c r="K344" i="2"/>
  <c r="Q344" i="2"/>
  <c r="AC344" i="2"/>
  <c r="AF344" i="2"/>
  <c r="E345" i="2"/>
  <c r="F345" i="2"/>
  <c r="Z345" i="2"/>
  <c r="G345" i="2"/>
  <c r="L345" i="2"/>
  <c r="Q345" i="2"/>
  <c r="AF345" i="2"/>
  <c r="E346" i="2"/>
  <c r="F346" i="2"/>
  <c r="Q346" i="2"/>
  <c r="E347" i="2"/>
  <c r="F347" i="2"/>
  <c r="Q347" i="2"/>
  <c r="E348" i="2"/>
  <c r="F348" i="2"/>
  <c r="Z348" i="2"/>
  <c r="G348" i="2"/>
  <c r="Q348" i="2"/>
  <c r="E349" i="2"/>
  <c r="F349" i="2"/>
  <c r="G349" i="2"/>
  <c r="Q349" i="2"/>
  <c r="AF349" i="2"/>
  <c r="E350" i="2"/>
  <c r="F350" i="2"/>
  <c r="G350" i="2"/>
  <c r="Q350" i="2"/>
  <c r="Z350" i="2"/>
  <c r="E351" i="2"/>
  <c r="F351" i="2"/>
  <c r="G351" i="2"/>
  <c r="K351" i="2"/>
  <c r="Q351" i="2"/>
  <c r="Z351" i="2"/>
  <c r="AC351" i="2"/>
  <c r="E352" i="2"/>
  <c r="F352" i="2"/>
  <c r="G352" i="2"/>
  <c r="Q352" i="2"/>
  <c r="E353" i="2"/>
  <c r="F353" i="2"/>
  <c r="Z353" i="2"/>
  <c r="G353" i="2"/>
  <c r="AF353" i="2"/>
  <c r="K353" i="2"/>
  <c r="Q353" i="2"/>
  <c r="E354" i="2"/>
  <c r="F354" i="2"/>
  <c r="G354" i="2"/>
  <c r="Q354" i="2"/>
  <c r="AF354" i="2"/>
  <c r="E355" i="2"/>
  <c r="F355" i="2"/>
  <c r="G355" i="2"/>
  <c r="Q355" i="2"/>
  <c r="Z355" i="2"/>
  <c r="E356" i="2"/>
  <c r="F356" i="2"/>
  <c r="Z356" i="2"/>
  <c r="Q356" i="2"/>
  <c r="E357" i="2"/>
  <c r="F357" i="2"/>
  <c r="Q357" i="2"/>
  <c r="E358" i="2"/>
  <c r="F358" i="2"/>
  <c r="Z358" i="2"/>
  <c r="G358" i="2"/>
  <c r="AF358" i="2"/>
  <c r="K358" i="2"/>
  <c r="Q358" i="2"/>
  <c r="E359" i="2"/>
  <c r="F359" i="2"/>
  <c r="G359" i="2"/>
  <c r="K359" i="2"/>
  <c r="Q359" i="2"/>
  <c r="Z359" i="2"/>
  <c r="AC359" i="2"/>
  <c r="AF359" i="2"/>
  <c r="E360" i="2"/>
  <c r="F360" i="2"/>
  <c r="Q360" i="2"/>
  <c r="E361" i="2"/>
  <c r="F361" i="2"/>
  <c r="Z361" i="2"/>
  <c r="Q361" i="2"/>
  <c r="E362" i="2"/>
  <c r="F362" i="2"/>
  <c r="Q362" i="2"/>
  <c r="E363" i="2"/>
  <c r="F363" i="2"/>
  <c r="Z363" i="2"/>
  <c r="G363" i="2"/>
  <c r="AF363" i="2"/>
  <c r="K363" i="2"/>
  <c r="Q363" i="2"/>
  <c r="AC363" i="2"/>
  <c r="E364" i="2"/>
  <c r="F364" i="2"/>
  <c r="Z364" i="2"/>
  <c r="G364" i="2"/>
  <c r="K364" i="2"/>
  <c r="Q364" i="2"/>
  <c r="AC364" i="2"/>
  <c r="E365" i="2"/>
  <c r="F365" i="2"/>
  <c r="Q365" i="2"/>
  <c r="E366" i="2"/>
  <c r="F366" i="2"/>
  <c r="Z366" i="2"/>
  <c r="G366" i="2"/>
  <c r="K366" i="2"/>
  <c r="Q366" i="2"/>
  <c r="AC366" i="2"/>
  <c r="E367" i="2"/>
  <c r="F367" i="2"/>
  <c r="Q367" i="2"/>
  <c r="E368" i="2"/>
  <c r="F368" i="2"/>
  <c r="G368" i="2"/>
  <c r="Q368" i="2"/>
  <c r="E369" i="2"/>
  <c r="F369" i="2"/>
  <c r="Q369" i="2"/>
  <c r="E370" i="2"/>
  <c r="F370" i="2"/>
  <c r="Q370" i="2"/>
  <c r="E371" i="2"/>
  <c r="F371" i="2"/>
  <c r="G371" i="2"/>
  <c r="L371" i="2"/>
  <c r="Q371" i="2"/>
  <c r="AC371" i="2"/>
  <c r="E372" i="2"/>
  <c r="F372" i="2"/>
  <c r="Q372" i="2"/>
  <c r="E373" i="2"/>
  <c r="F373" i="2"/>
  <c r="Q373" i="2"/>
  <c r="E374" i="2"/>
  <c r="F374" i="2"/>
  <c r="Z374" i="2"/>
  <c r="G374" i="2"/>
  <c r="K374" i="2"/>
  <c r="Q374" i="2"/>
  <c r="AC374" i="2"/>
  <c r="E375" i="2"/>
  <c r="F375" i="2"/>
  <c r="Q375" i="2"/>
  <c r="E376" i="2"/>
  <c r="F376" i="2"/>
  <c r="G376" i="2"/>
  <c r="Q376" i="2"/>
  <c r="E377" i="2"/>
  <c r="F377" i="2"/>
  <c r="Q377" i="2"/>
  <c r="E378" i="2"/>
  <c r="F378" i="2"/>
  <c r="Z378" i="2"/>
  <c r="Q378" i="2"/>
  <c r="E379" i="2"/>
  <c r="F379" i="2"/>
  <c r="G379" i="2"/>
  <c r="K379" i="2"/>
  <c r="Q379" i="2"/>
  <c r="AC379" i="2"/>
  <c r="E380" i="2"/>
  <c r="F380" i="2"/>
  <c r="Q380" i="2"/>
  <c r="E381" i="2"/>
  <c r="F381" i="2"/>
  <c r="Q381" i="2"/>
  <c r="E382" i="2"/>
  <c r="F382" i="2"/>
  <c r="Z382" i="2"/>
  <c r="G382" i="2"/>
  <c r="K382" i="2"/>
  <c r="Q382" i="2"/>
  <c r="AC382" i="2"/>
  <c r="E383" i="2"/>
  <c r="F383" i="2"/>
  <c r="Q383" i="2"/>
  <c r="U383" i="2"/>
  <c r="K383" i="2"/>
  <c r="AB383" i="2"/>
  <c r="AC383" i="2"/>
  <c r="AD383" i="2"/>
  <c r="AF383" i="2"/>
  <c r="E384" i="2"/>
  <c r="F384" i="2"/>
  <c r="G384" i="2"/>
  <c r="Q384" i="2"/>
  <c r="E385" i="2"/>
  <c r="F385" i="2"/>
  <c r="Q385" i="2"/>
  <c r="E386" i="2"/>
  <c r="F386" i="2"/>
  <c r="Q386" i="2"/>
  <c r="E387" i="2"/>
  <c r="F387" i="2"/>
  <c r="G387" i="2"/>
  <c r="K387" i="2"/>
  <c r="Q387" i="2"/>
  <c r="AC387" i="2"/>
  <c r="E388" i="2"/>
  <c r="F388" i="2"/>
  <c r="Q388" i="2"/>
  <c r="E389" i="2"/>
  <c r="F389" i="2"/>
  <c r="Q389" i="2"/>
  <c r="E390" i="2"/>
  <c r="F390" i="2"/>
  <c r="Z390" i="2"/>
  <c r="G390" i="2"/>
  <c r="K390" i="2"/>
  <c r="Q390" i="2"/>
  <c r="AC390" i="2"/>
  <c r="E391" i="2"/>
  <c r="F391" i="2"/>
  <c r="Q391" i="2"/>
  <c r="E392" i="2"/>
  <c r="F392" i="2"/>
  <c r="G392" i="2"/>
  <c r="Q392" i="2"/>
  <c r="E393" i="2"/>
  <c r="F393" i="2"/>
  <c r="Q393" i="2"/>
  <c r="E394" i="2"/>
  <c r="F394" i="2"/>
  <c r="Z394" i="2"/>
  <c r="Q394" i="2"/>
  <c r="E395" i="2"/>
  <c r="F395" i="2"/>
  <c r="G395" i="2"/>
  <c r="K395" i="2"/>
  <c r="Q395" i="2"/>
  <c r="AC395" i="2"/>
  <c r="E396" i="2"/>
  <c r="F396" i="2"/>
  <c r="Q396" i="2"/>
  <c r="E397" i="2"/>
  <c r="F397" i="2"/>
  <c r="Q397" i="2"/>
  <c r="E398" i="2"/>
  <c r="F398" i="2"/>
  <c r="Z398" i="2"/>
  <c r="G398" i="2"/>
  <c r="K398" i="2"/>
  <c r="Q398" i="2"/>
  <c r="AC398" i="2"/>
  <c r="E399" i="2"/>
  <c r="F399" i="2"/>
  <c r="Q399" i="2"/>
  <c r="E400" i="2"/>
  <c r="F400" i="2"/>
  <c r="G400" i="2"/>
  <c r="Q400" i="2"/>
  <c r="E401" i="2"/>
  <c r="F401" i="2"/>
  <c r="Q401" i="2"/>
  <c r="E402" i="2"/>
  <c r="F402" i="2"/>
  <c r="Q402" i="2"/>
  <c r="Z402" i="2"/>
  <c r="E403" i="2"/>
  <c r="F403" i="2"/>
  <c r="G403" i="2"/>
  <c r="L403" i="2"/>
  <c r="Q403" i="2"/>
  <c r="AC403" i="2"/>
  <c r="E404" i="2"/>
  <c r="F404" i="2"/>
  <c r="Q404" i="2"/>
  <c r="E405" i="2"/>
  <c r="F405" i="2"/>
  <c r="Q405" i="2"/>
  <c r="E406" i="2"/>
  <c r="F406" i="2"/>
  <c r="Z406" i="2"/>
  <c r="G406" i="2"/>
  <c r="K406" i="2"/>
  <c r="Q406" i="2"/>
  <c r="AC406" i="2"/>
  <c r="E407" i="2"/>
  <c r="F407" i="2"/>
  <c r="Q407" i="2"/>
  <c r="E408" i="2"/>
  <c r="F408" i="2"/>
  <c r="G408" i="2"/>
  <c r="Q408" i="2"/>
  <c r="E409" i="2"/>
  <c r="F409" i="2"/>
  <c r="Q409" i="2"/>
  <c r="E410" i="2"/>
  <c r="F410" i="2"/>
  <c r="Z410" i="2"/>
  <c r="Q410" i="2"/>
  <c r="E11" i="9"/>
  <c r="E13" i="9"/>
  <c r="E14" i="9"/>
  <c r="E15" i="9"/>
  <c r="E16" i="9"/>
  <c r="E20" i="9"/>
  <c r="E21" i="9"/>
  <c r="E22" i="9"/>
  <c r="E23" i="9"/>
  <c r="E28" i="9"/>
  <c r="E32" i="9"/>
  <c r="E33" i="9"/>
  <c r="E36" i="9"/>
  <c r="E38" i="9"/>
  <c r="E42" i="9"/>
  <c r="E43" i="9"/>
  <c r="E44" i="9"/>
  <c r="E46" i="9"/>
  <c r="E48" i="9"/>
  <c r="E49" i="9"/>
  <c r="E51" i="9"/>
  <c r="E53" i="9"/>
  <c r="E64" i="9"/>
  <c r="E66" i="9"/>
  <c r="E67" i="9"/>
  <c r="E71" i="9"/>
  <c r="E72" i="9"/>
  <c r="E75" i="9"/>
  <c r="E78" i="9"/>
  <c r="E79" i="9"/>
  <c r="E82" i="9"/>
  <c r="E83" i="9"/>
  <c r="E86" i="9"/>
  <c r="E87" i="9"/>
  <c r="E88" i="9"/>
  <c r="E89" i="9"/>
  <c r="E91" i="9"/>
  <c r="E92" i="9"/>
  <c r="E94" i="9"/>
  <c r="E97" i="9"/>
  <c r="E98" i="9"/>
  <c r="E102" i="9"/>
  <c r="E106" i="9"/>
  <c r="E108" i="9"/>
  <c r="E109" i="9"/>
  <c r="E110" i="9"/>
  <c r="E113" i="9"/>
  <c r="E114" i="9"/>
  <c r="E116" i="9"/>
  <c r="E117" i="9"/>
  <c r="E118" i="9"/>
  <c r="E120" i="9"/>
  <c r="E121" i="9"/>
  <c r="E122" i="9"/>
  <c r="E124" i="9"/>
  <c r="E125" i="9"/>
  <c r="E127" i="9"/>
  <c r="E129" i="9"/>
  <c r="E134" i="9"/>
  <c r="E136" i="9"/>
  <c r="E138" i="9"/>
  <c r="E142" i="9"/>
  <c r="E146" i="9"/>
  <c r="E148" i="9"/>
  <c r="E150" i="9"/>
  <c r="E151" i="9"/>
  <c r="E152" i="9"/>
  <c r="E153" i="9"/>
  <c r="E157" i="9"/>
  <c r="E159" i="9"/>
  <c r="E160" i="9"/>
  <c r="E161" i="9"/>
  <c r="E162" i="9"/>
  <c r="E163" i="9"/>
  <c r="E164" i="9"/>
  <c r="E165" i="9"/>
  <c r="E166" i="9"/>
  <c r="E167" i="9"/>
  <c r="E168" i="9"/>
  <c r="E169" i="9"/>
  <c r="E170" i="9"/>
  <c r="E171" i="9"/>
  <c r="E172" i="9"/>
  <c r="E173" i="9"/>
  <c r="E174" i="9"/>
  <c r="E175" i="9"/>
  <c r="E176" i="9"/>
  <c r="E177" i="9"/>
  <c r="E178" i="9"/>
  <c r="E179" i="9"/>
  <c r="E180" i="9"/>
  <c r="E181" i="9"/>
  <c r="E182" i="9"/>
  <c r="E183" i="9"/>
  <c r="E184" i="9"/>
  <c r="E185" i="9"/>
  <c r="E186" i="9"/>
  <c r="E187" i="9"/>
  <c r="E188" i="9"/>
  <c r="E189" i="9"/>
  <c r="E190" i="9"/>
  <c r="E191" i="9"/>
  <c r="E192" i="9"/>
  <c r="E193" i="9"/>
  <c r="E194" i="9"/>
  <c r="E195" i="9"/>
  <c r="E196" i="9"/>
  <c r="E197" i="9"/>
  <c r="E198" i="9"/>
  <c r="E199" i="9"/>
  <c r="E200" i="9"/>
  <c r="E201" i="9"/>
  <c r="E202" i="9"/>
  <c r="E203" i="9"/>
  <c r="E204" i="9"/>
  <c r="E205" i="9"/>
  <c r="E206" i="9"/>
  <c r="E207" i="9"/>
  <c r="E208" i="9"/>
  <c r="E209" i="9"/>
  <c r="E210" i="9"/>
  <c r="E211" i="9"/>
  <c r="E212" i="9"/>
  <c r="E213" i="9"/>
  <c r="E214" i="9"/>
  <c r="E215" i="9"/>
  <c r="E216" i="9"/>
  <c r="E217" i="9"/>
  <c r="E218" i="9"/>
  <c r="E219" i="9"/>
  <c r="E220" i="9"/>
  <c r="E221" i="9"/>
  <c r="E222" i="9"/>
  <c r="E225" i="9"/>
  <c r="E232" i="9"/>
  <c r="E233" i="9"/>
  <c r="E238" i="9"/>
  <c r="E239" i="9"/>
  <c r="E240" i="9"/>
  <c r="E241" i="9"/>
  <c r="E242" i="9"/>
  <c r="E243" i="9"/>
  <c r="E244" i="9"/>
  <c r="E246" i="9"/>
  <c r="E247" i="9"/>
  <c r="E248" i="9"/>
  <c r="E250" i="9"/>
  <c r="E251" i="9"/>
  <c r="E254" i="9"/>
  <c r="E256" i="9"/>
  <c r="E258" i="9"/>
  <c r="E259" i="9"/>
  <c r="E262" i="9"/>
  <c r="E263" i="9"/>
  <c r="E264" i="9"/>
  <c r="E266" i="9"/>
  <c r="E269" i="9"/>
  <c r="E270" i="9"/>
  <c r="E272" i="9"/>
  <c r="E274" i="9"/>
  <c r="E275" i="9"/>
  <c r="E276" i="9"/>
  <c r="E277" i="9"/>
  <c r="E278" i="9"/>
  <c r="E279" i="9"/>
  <c r="E280" i="9"/>
  <c r="E281" i="9"/>
  <c r="E282" i="9"/>
  <c r="E283" i="9"/>
  <c r="E284" i="9"/>
  <c r="E285" i="9"/>
  <c r="E287" i="9"/>
  <c r="E288" i="9"/>
  <c r="E289" i="9"/>
  <c r="E290" i="9"/>
  <c r="E291" i="9"/>
  <c r="E292" i="9"/>
  <c r="E293" i="9"/>
  <c r="E294" i="9"/>
  <c r="E295" i="9"/>
  <c r="E296" i="9"/>
  <c r="E297" i="9"/>
  <c r="E298" i="9"/>
  <c r="E299" i="9"/>
  <c r="E300" i="9"/>
  <c r="E301" i="9"/>
  <c r="E302" i="9"/>
  <c r="E303" i="9"/>
  <c r="E304" i="9"/>
  <c r="E305" i="9"/>
  <c r="E306" i="9"/>
  <c r="E307" i="9"/>
  <c r="E308" i="9"/>
  <c r="E309" i="9"/>
  <c r="E310" i="9"/>
  <c r="E311" i="9"/>
  <c r="E312" i="9"/>
  <c r="E313" i="9"/>
  <c r="E314" i="9"/>
  <c r="E315" i="9"/>
  <c r="E316" i="9"/>
  <c r="E317" i="9"/>
  <c r="E318" i="9"/>
  <c r="E319" i="9"/>
  <c r="E320" i="9"/>
  <c r="E321" i="9"/>
  <c r="E322" i="9"/>
  <c r="E323" i="9"/>
  <c r="E324" i="9"/>
  <c r="E325" i="9"/>
  <c r="E326" i="9"/>
  <c r="E327" i="9"/>
  <c r="E328" i="9"/>
  <c r="E329" i="9"/>
  <c r="E330" i="9"/>
  <c r="E331" i="9"/>
  <c r="E332" i="9"/>
  <c r="E333" i="9"/>
  <c r="AX1" i="7"/>
  <c r="AY1" i="7"/>
  <c r="AH2" i="7"/>
  <c r="AJ2" i="7"/>
  <c r="BH2" i="7"/>
  <c r="BJ2" i="7"/>
  <c r="BZ2" i="7"/>
  <c r="CO2" i="7"/>
  <c r="U3" i="7"/>
  <c r="U5" i="7"/>
  <c r="V3" i="7"/>
  <c r="V5" i="7"/>
  <c r="X3" i="7"/>
  <c r="Y3" i="7"/>
  <c r="AB3" i="7"/>
  <c r="AB5" i="7"/>
  <c r="AC3" i="7"/>
  <c r="AC5" i="7"/>
  <c r="AD3" i="7"/>
  <c r="AD5" i="7"/>
  <c r="AH3" i="7"/>
  <c r="CO3" i="7"/>
  <c r="AH4" i="7"/>
  <c r="CO4" i="7"/>
  <c r="X5" i="7"/>
  <c r="Y5" i="7"/>
  <c r="AH5" i="7"/>
  <c r="W3" i="7"/>
  <c r="W5" i="7"/>
  <c r="BZ5" i="7"/>
  <c r="CO5" i="7"/>
  <c r="AH6" i="7"/>
  <c r="BC6" i="7"/>
  <c r="BD6" i="7"/>
  <c r="BH6" i="7"/>
  <c r="BZ6" i="7"/>
  <c r="CO6" i="7"/>
  <c r="AH7" i="7"/>
  <c r="BD7" i="7"/>
  <c r="BH7" i="7"/>
  <c r="BZ7" i="7"/>
  <c r="CO7" i="7"/>
  <c r="AH8" i="7"/>
  <c r="BD8" i="7"/>
  <c r="BH8" i="7"/>
  <c r="CO8" i="7"/>
  <c r="C9" i="7"/>
  <c r="D9" i="7"/>
  <c r="AH9" i="7"/>
  <c r="BD9" i="7"/>
  <c r="BH9" i="7"/>
  <c r="CO9" i="7"/>
  <c r="CQ9" i="7"/>
  <c r="AH10" i="7"/>
  <c r="BD10" i="7"/>
  <c r="BH10" i="7"/>
  <c r="BH15" i="7"/>
  <c r="CO10" i="7"/>
  <c r="AH11" i="7"/>
  <c r="BH11" i="7"/>
  <c r="CO11" i="7"/>
  <c r="CQ11" i="7"/>
  <c r="AH12" i="7"/>
  <c r="CO12" i="7"/>
  <c r="CQ12" i="7"/>
  <c r="H13" i="7"/>
  <c r="AH13" i="7"/>
  <c r="AJ13" i="7"/>
  <c r="BH13" i="7"/>
  <c r="CO13" i="7"/>
  <c r="AH14" i="7"/>
  <c r="AE3" i="7"/>
  <c r="AE5" i="7"/>
  <c r="BH14" i="7"/>
  <c r="CO14" i="7"/>
  <c r="AH15" i="7"/>
  <c r="BZ15" i="7"/>
  <c r="CO15" i="7"/>
  <c r="F16" i="7"/>
  <c r="F17" i="7" s="1"/>
  <c r="T16" i="7"/>
  <c r="AH16" i="7"/>
  <c r="BH16" i="7"/>
  <c r="BZ16" i="7"/>
  <c r="CO16" i="7"/>
  <c r="CQ16" i="7"/>
  <c r="C17" i="7"/>
  <c r="AA16" i="7"/>
  <c r="AA17" i="7"/>
  <c r="AH17" i="7"/>
  <c r="BH17" i="7"/>
  <c r="CO17" i="7"/>
  <c r="T18" i="7"/>
  <c r="BZ18" i="7"/>
  <c r="CO18" i="7"/>
  <c r="CO19" i="7"/>
  <c r="CO20" i="7"/>
  <c r="E21" i="7"/>
  <c r="F21" i="7"/>
  <c r="Q21" i="7"/>
  <c r="S21" i="7"/>
  <c r="CO21" i="7"/>
  <c r="E22" i="7"/>
  <c r="F22" i="7"/>
  <c r="Q22" i="7"/>
  <c r="S22" i="7"/>
  <c r="CO22" i="7"/>
  <c r="CQ22" i="7"/>
  <c r="E23" i="7"/>
  <c r="F23" i="7"/>
  <c r="Q23" i="7"/>
  <c r="S23" i="7"/>
  <c r="CO23" i="7"/>
  <c r="CQ23" i="7"/>
  <c r="E24" i="7"/>
  <c r="F24" i="7"/>
  <c r="Q24" i="7"/>
  <c r="S24" i="7"/>
  <c r="CO24" i="7"/>
  <c r="E25" i="7"/>
  <c r="F25" i="7"/>
  <c r="Q25" i="7"/>
  <c r="S25" i="7"/>
  <c r="CO25" i="7"/>
  <c r="E26" i="7"/>
  <c r="F26" i="7"/>
  <c r="G26" i="7"/>
  <c r="Q26" i="7"/>
  <c r="R26" i="7"/>
  <c r="S26" i="7"/>
  <c r="CO26" i="7"/>
  <c r="E27" i="7"/>
  <c r="F27" i="7"/>
  <c r="AF27" i="7"/>
  <c r="G27" i="7"/>
  <c r="H27" i="7"/>
  <c r="Q27" i="7"/>
  <c r="S27" i="7"/>
  <c r="BZ27" i="7"/>
  <c r="CO27" i="7"/>
  <c r="CQ27" i="7"/>
  <c r="E28" i="7"/>
  <c r="F28" i="7"/>
  <c r="AF28" i="7"/>
  <c r="Q28" i="7"/>
  <c r="S28" i="7"/>
  <c r="CO28" i="7"/>
  <c r="E29" i="7"/>
  <c r="F29" i="7"/>
  <c r="Q29" i="7"/>
  <c r="S29" i="7"/>
  <c r="CO29" i="7"/>
  <c r="E30" i="7"/>
  <c r="F30" i="7"/>
  <c r="G30" i="7"/>
  <c r="R30" i="7"/>
  <c r="Q30" i="7"/>
  <c r="S30" i="7"/>
  <c r="BZ30" i="7"/>
  <c r="CO30" i="7"/>
  <c r="CQ30" i="7"/>
  <c r="E31" i="7"/>
  <c r="F31" i="7"/>
  <c r="AF31" i="7"/>
  <c r="G31" i="7"/>
  <c r="Q31" i="7"/>
  <c r="S31" i="7"/>
  <c r="CO31" i="7"/>
  <c r="CQ31" i="7"/>
  <c r="E32" i="7"/>
  <c r="F32" i="7"/>
  <c r="AF32" i="7"/>
  <c r="G32" i="7"/>
  <c r="AI32" i="7"/>
  <c r="H32" i="7"/>
  <c r="Q32" i="7"/>
  <c r="S32" i="7"/>
  <c r="CO32" i="7"/>
  <c r="E33" i="7"/>
  <c r="F33" i="7"/>
  <c r="Q33" i="7"/>
  <c r="S33" i="7"/>
  <c r="CO33" i="7"/>
  <c r="E34" i="7"/>
  <c r="F34" i="7"/>
  <c r="Q34" i="7"/>
  <c r="S34" i="7"/>
  <c r="BZ34" i="7"/>
  <c r="CO34" i="7"/>
  <c r="CQ34" i="7"/>
  <c r="E35" i="7"/>
  <c r="F35" i="7"/>
  <c r="Q35" i="7"/>
  <c r="S35" i="7"/>
  <c r="BZ35" i="7"/>
  <c r="CO35" i="7"/>
  <c r="E36" i="7"/>
  <c r="F36" i="7"/>
  <c r="AF36" i="7"/>
  <c r="G36" i="7"/>
  <c r="H36" i="7"/>
  <c r="Q36" i="7"/>
  <c r="S36" i="7"/>
  <c r="CO36" i="7"/>
  <c r="E37" i="7"/>
  <c r="F37" i="7"/>
  <c r="Q37" i="7"/>
  <c r="S37" i="7"/>
  <c r="CO37" i="7"/>
  <c r="E38" i="7"/>
  <c r="F38" i="7"/>
  <c r="Q38" i="7"/>
  <c r="S38" i="7"/>
  <c r="BZ38" i="7"/>
  <c r="CO38" i="7"/>
  <c r="CQ38" i="7"/>
  <c r="E39" i="7"/>
  <c r="F39" i="7"/>
  <c r="Q39" i="7"/>
  <c r="S39" i="7"/>
  <c r="BZ39" i="7"/>
  <c r="CO39" i="7"/>
  <c r="E40" i="7"/>
  <c r="F40" i="7"/>
  <c r="AF40" i="7"/>
  <c r="Q40" i="7"/>
  <c r="S40" i="7"/>
  <c r="CO40" i="7"/>
  <c r="E41" i="7"/>
  <c r="F41" i="7"/>
  <c r="Q41" i="7"/>
  <c r="S41" i="7"/>
  <c r="CO41" i="7"/>
  <c r="E42" i="7"/>
  <c r="F42" i="7"/>
  <c r="G42" i="7"/>
  <c r="Q42" i="7"/>
  <c r="S42" i="7"/>
  <c r="AF42" i="7"/>
  <c r="BZ42" i="7"/>
  <c r="CO42" i="7"/>
  <c r="E43" i="7"/>
  <c r="F43" i="7"/>
  <c r="Q43" i="7"/>
  <c r="S43" i="7"/>
  <c r="BZ43" i="7"/>
  <c r="CO43" i="7"/>
  <c r="E44" i="7"/>
  <c r="F44" i="7"/>
  <c r="AF44" i="7"/>
  <c r="G44" i="7"/>
  <c r="H44" i="7"/>
  <c r="Q44" i="7"/>
  <c r="S44" i="7"/>
  <c r="CO44" i="7"/>
  <c r="E45" i="7"/>
  <c r="F45" i="7"/>
  <c r="Q45" i="7"/>
  <c r="S45" i="7"/>
  <c r="CO45" i="7"/>
  <c r="CQ45" i="7"/>
  <c r="E46" i="7"/>
  <c r="F46" i="7"/>
  <c r="Q46" i="7"/>
  <c r="S46" i="7"/>
  <c r="BZ46" i="7"/>
  <c r="CO46" i="7"/>
  <c r="E47" i="7"/>
  <c r="F47" i="7"/>
  <c r="G47" i="7"/>
  <c r="Q47" i="7"/>
  <c r="S47" i="7"/>
  <c r="AF47" i="7"/>
  <c r="BZ47" i="7"/>
  <c r="CO47" i="7"/>
  <c r="CQ47" i="7"/>
  <c r="E48" i="7"/>
  <c r="F48" i="7"/>
  <c r="AF48" i="7"/>
  <c r="G48" i="7"/>
  <c r="Q48" i="7"/>
  <c r="S48" i="7"/>
  <c r="CO48" i="7"/>
  <c r="E49" i="7"/>
  <c r="F49" i="7"/>
  <c r="G49" i="7"/>
  <c r="R49" i="7"/>
  <c r="H49" i="7"/>
  <c r="Q49" i="7"/>
  <c r="S49" i="7"/>
  <c r="AI49" i="7"/>
  <c r="CO49" i="7"/>
  <c r="CQ49" i="7"/>
  <c r="E50" i="7"/>
  <c r="F50" i="7"/>
  <c r="Q50" i="7"/>
  <c r="S50" i="7"/>
  <c r="CO50" i="7"/>
  <c r="CQ50" i="7"/>
  <c r="E51" i="7"/>
  <c r="F51" i="7"/>
  <c r="G51" i="7"/>
  <c r="Q51" i="7"/>
  <c r="S51" i="7"/>
  <c r="AF51" i="7"/>
  <c r="BZ51" i="7"/>
  <c r="CO51" i="7"/>
  <c r="E52" i="7"/>
  <c r="F52" i="7"/>
  <c r="AF52" i="7"/>
  <c r="G52" i="7"/>
  <c r="Q52" i="7"/>
  <c r="S52" i="7"/>
  <c r="CO52" i="7"/>
  <c r="E53" i="7"/>
  <c r="F53" i="7"/>
  <c r="G53" i="7"/>
  <c r="H53" i="7"/>
  <c r="Q53" i="7"/>
  <c r="R53" i="7"/>
  <c r="S53" i="7"/>
  <c r="AF53" i="7"/>
  <c r="AI53" i="7"/>
  <c r="BZ53" i="7"/>
  <c r="CO53" i="7"/>
  <c r="E54" i="7"/>
  <c r="F54" i="7"/>
  <c r="AF54" i="7"/>
  <c r="G54" i="7"/>
  <c r="R54" i="7"/>
  <c r="Q54" i="7"/>
  <c r="S54" i="7"/>
  <c r="CO54" i="7"/>
  <c r="CQ54" i="7"/>
  <c r="E55" i="7"/>
  <c r="F55" i="7"/>
  <c r="Q55" i="7"/>
  <c r="S55" i="7"/>
  <c r="BZ55" i="7"/>
  <c r="CO55" i="7"/>
  <c r="E56" i="7"/>
  <c r="F56" i="7"/>
  <c r="AF56" i="7"/>
  <c r="G56" i="7"/>
  <c r="I56" i="7"/>
  <c r="P56" i="7"/>
  <c r="Q56" i="7"/>
  <c r="R56" i="7"/>
  <c r="S56" i="7"/>
  <c r="AI56" i="7"/>
  <c r="CO56" i="7"/>
  <c r="E57" i="7"/>
  <c r="F57" i="7"/>
  <c r="G57" i="7"/>
  <c r="I57" i="7"/>
  <c r="Q57" i="7"/>
  <c r="R57" i="7"/>
  <c r="S57" i="7"/>
  <c r="P57" i="7"/>
  <c r="AF57" i="7"/>
  <c r="AI57" i="7"/>
  <c r="BZ57" i="7"/>
  <c r="CO57" i="7"/>
  <c r="E58" i="7"/>
  <c r="F58" i="7"/>
  <c r="G58" i="7"/>
  <c r="Q58" i="7"/>
  <c r="S58" i="7"/>
  <c r="BZ58" i="7"/>
  <c r="CO58" i="7"/>
  <c r="E59" i="7"/>
  <c r="F59" i="7"/>
  <c r="AF59" i="7"/>
  <c r="G59" i="7"/>
  <c r="I59" i="7"/>
  <c r="Q59" i="7"/>
  <c r="S59" i="7"/>
  <c r="AI59" i="7"/>
  <c r="BZ59" i="7"/>
  <c r="CO59" i="7"/>
  <c r="CQ59" i="7"/>
  <c r="E60" i="7"/>
  <c r="F60" i="7"/>
  <c r="AF60" i="7"/>
  <c r="G60" i="7"/>
  <c r="I60" i="7"/>
  <c r="Q60" i="7"/>
  <c r="R60" i="7"/>
  <c r="P60" i="7"/>
  <c r="S60" i="7"/>
  <c r="AI60" i="7"/>
  <c r="CO60" i="7"/>
  <c r="E61" i="7"/>
  <c r="F61" i="7"/>
  <c r="G61" i="7"/>
  <c r="I61" i="7"/>
  <c r="Q61" i="7"/>
  <c r="S61" i="7"/>
  <c r="CO61" i="7"/>
  <c r="CQ61" i="7"/>
  <c r="E62" i="7"/>
  <c r="F62" i="7"/>
  <c r="Q62" i="7"/>
  <c r="S62" i="7"/>
  <c r="BZ62" i="7"/>
  <c r="CO62" i="7"/>
  <c r="E63" i="7"/>
  <c r="F63" i="7"/>
  <c r="G63" i="7"/>
  <c r="Q63" i="7"/>
  <c r="S63" i="7"/>
  <c r="AF63" i="7"/>
  <c r="BZ63" i="7"/>
  <c r="CO63" i="7"/>
  <c r="CQ63" i="7"/>
  <c r="E64" i="7"/>
  <c r="F64" i="7"/>
  <c r="AF64" i="7"/>
  <c r="G64" i="7"/>
  <c r="AI64" i="7"/>
  <c r="Q64" i="7"/>
  <c r="S64" i="7"/>
  <c r="CO64" i="7"/>
  <c r="E65" i="7"/>
  <c r="F65" i="7"/>
  <c r="G65" i="7"/>
  <c r="R65" i="7"/>
  <c r="I65" i="7"/>
  <c r="Q65" i="7"/>
  <c r="S65" i="7"/>
  <c r="AI65" i="7"/>
  <c r="CO65" i="7"/>
  <c r="CQ65" i="7"/>
  <c r="E66" i="7"/>
  <c r="F66" i="7"/>
  <c r="Q66" i="7"/>
  <c r="S66" i="7"/>
  <c r="CO66" i="7"/>
  <c r="CQ66" i="7"/>
  <c r="E67" i="7"/>
  <c r="F67" i="7"/>
  <c r="G67" i="7"/>
  <c r="Q67" i="7"/>
  <c r="S67" i="7"/>
  <c r="AF67" i="7"/>
  <c r="BZ67" i="7"/>
  <c r="CO67" i="7"/>
  <c r="E68" i="7"/>
  <c r="F68" i="7"/>
  <c r="AF68" i="7"/>
  <c r="G68" i="7"/>
  <c r="Q68" i="7"/>
  <c r="S68" i="7"/>
  <c r="AI68" i="7"/>
  <c r="CO68" i="7"/>
  <c r="E69" i="7"/>
  <c r="F69" i="7"/>
  <c r="G69" i="7"/>
  <c r="I69" i="7"/>
  <c r="Q69" i="7"/>
  <c r="R69" i="7"/>
  <c r="S69" i="7"/>
  <c r="AF69" i="7"/>
  <c r="AI69" i="7"/>
  <c r="BZ69" i="7"/>
  <c r="CO69" i="7"/>
  <c r="E70" i="7"/>
  <c r="F70" i="7"/>
  <c r="AF70" i="7"/>
  <c r="G70" i="7"/>
  <c r="R70" i="7"/>
  <c r="Q70" i="7"/>
  <c r="S70" i="7"/>
  <c r="BZ70" i="7"/>
  <c r="CO70" i="7"/>
  <c r="CQ70" i="7"/>
  <c r="E71" i="7"/>
  <c r="F71" i="7"/>
  <c r="Q71" i="7"/>
  <c r="S71" i="7"/>
  <c r="BZ71" i="7"/>
  <c r="CO71" i="7"/>
  <c r="CQ71" i="7"/>
  <c r="E72" i="7"/>
  <c r="F72" i="7"/>
  <c r="AF72" i="7"/>
  <c r="G72" i="7"/>
  <c r="I72" i="7"/>
  <c r="Q72" i="7"/>
  <c r="R72" i="7"/>
  <c r="P72" i="7"/>
  <c r="S72" i="7"/>
  <c r="AI72" i="7"/>
  <c r="CO72" i="7"/>
  <c r="E73" i="7"/>
  <c r="F73" i="7"/>
  <c r="G73" i="7"/>
  <c r="I73" i="7"/>
  <c r="Q73" i="7"/>
  <c r="R73" i="7"/>
  <c r="S73" i="7"/>
  <c r="P73" i="7"/>
  <c r="AF73" i="7"/>
  <c r="AI73" i="7"/>
  <c r="BZ73" i="7"/>
  <c r="CO73" i="7"/>
  <c r="CQ73" i="7"/>
  <c r="E74" i="7"/>
  <c r="F74" i="7"/>
  <c r="G74" i="7"/>
  <c r="Q74" i="7"/>
  <c r="S74" i="7"/>
  <c r="BZ74" i="7"/>
  <c r="CO74" i="7"/>
  <c r="CQ74" i="7"/>
  <c r="E75" i="7"/>
  <c r="F75" i="7"/>
  <c r="AF75" i="7"/>
  <c r="G75" i="7"/>
  <c r="I75" i="7"/>
  <c r="Q75" i="7"/>
  <c r="S75" i="7"/>
  <c r="AI75" i="7"/>
  <c r="BZ75" i="7"/>
  <c r="CO75" i="7"/>
  <c r="CQ75" i="7"/>
  <c r="E76" i="7"/>
  <c r="F76" i="7"/>
  <c r="AF76" i="7"/>
  <c r="G76" i="7"/>
  <c r="I76" i="7"/>
  <c r="Q76" i="7"/>
  <c r="R76" i="7"/>
  <c r="P76" i="7"/>
  <c r="S76" i="7"/>
  <c r="AI76" i="7"/>
  <c r="CO76" i="7"/>
  <c r="E77" i="7"/>
  <c r="F77" i="7"/>
  <c r="G77" i="7"/>
  <c r="I77" i="7"/>
  <c r="Q77" i="7"/>
  <c r="S77" i="7"/>
  <c r="BZ77" i="7"/>
  <c r="CO77" i="7"/>
  <c r="CQ77" i="7"/>
  <c r="E78" i="7"/>
  <c r="F78" i="7"/>
  <c r="G78" i="7"/>
  <c r="Q78" i="7"/>
  <c r="S78" i="7"/>
  <c r="AF78" i="7"/>
  <c r="BZ78" i="7"/>
  <c r="CO78" i="7"/>
  <c r="CQ78" i="7"/>
  <c r="E79" i="7"/>
  <c r="F79" i="7"/>
  <c r="G79" i="7"/>
  <c r="Q79" i="7"/>
  <c r="S79" i="7"/>
  <c r="AF79" i="7"/>
  <c r="BZ79" i="7"/>
  <c r="CO79" i="7"/>
  <c r="CQ79" i="7"/>
  <c r="E80" i="7"/>
  <c r="F80" i="7"/>
  <c r="AF80" i="7"/>
  <c r="G80" i="7"/>
  <c r="Q80" i="7"/>
  <c r="S80" i="7"/>
  <c r="AI80" i="7"/>
  <c r="CO80" i="7"/>
  <c r="E81" i="7"/>
  <c r="F81" i="7"/>
  <c r="G81" i="7"/>
  <c r="R81" i="7"/>
  <c r="I81" i="7"/>
  <c r="Q81" i="7"/>
  <c r="S81" i="7"/>
  <c r="AI81" i="7"/>
  <c r="BZ81" i="7"/>
  <c r="CO81" i="7"/>
  <c r="CQ81" i="7"/>
  <c r="E82" i="7"/>
  <c r="F82" i="7"/>
  <c r="Q82" i="7"/>
  <c r="S82" i="7"/>
  <c r="BZ82" i="7"/>
  <c r="CO82" i="7"/>
  <c r="CQ82" i="7"/>
  <c r="E83" i="7"/>
  <c r="F83" i="7"/>
  <c r="G83" i="7"/>
  <c r="Q83" i="7"/>
  <c r="S83" i="7"/>
  <c r="AF83" i="7"/>
  <c r="BZ83" i="7"/>
  <c r="CO83" i="7"/>
  <c r="CQ83" i="7"/>
  <c r="E84" i="7"/>
  <c r="F84" i="7"/>
  <c r="AF84" i="7"/>
  <c r="Q84" i="7"/>
  <c r="S84" i="7"/>
  <c r="CO84" i="7"/>
  <c r="E85" i="7"/>
  <c r="F85" i="7"/>
  <c r="G85" i="7"/>
  <c r="I85" i="7"/>
  <c r="Q85" i="7"/>
  <c r="R85" i="7"/>
  <c r="S85" i="7"/>
  <c r="AF85" i="7"/>
  <c r="AI85" i="7"/>
  <c r="BZ85" i="7"/>
  <c r="CO85" i="7"/>
  <c r="CQ85" i="7"/>
  <c r="E86" i="7"/>
  <c r="F86" i="7"/>
  <c r="AF86" i="7"/>
  <c r="G86" i="7"/>
  <c r="Q86" i="7"/>
  <c r="S86" i="7"/>
  <c r="BZ86" i="7"/>
  <c r="CO86" i="7"/>
  <c r="CQ86" i="7"/>
  <c r="E87" i="7"/>
  <c r="F87" i="7"/>
  <c r="Q87" i="7"/>
  <c r="S87" i="7"/>
  <c r="BZ87" i="7"/>
  <c r="CO87" i="7"/>
  <c r="CQ87" i="7"/>
  <c r="E88" i="7"/>
  <c r="F88" i="7"/>
  <c r="AF88" i="7"/>
  <c r="G88" i="7"/>
  <c r="I88" i="7"/>
  <c r="Q88" i="7"/>
  <c r="R88" i="7"/>
  <c r="P88" i="7"/>
  <c r="S88" i="7"/>
  <c r="AI88" i="7"/>
  <c r="CO88" i="7"/>
  <c r="E89" i="7"/>
  <c r="F89" i="7"/>
  <c r="G89" i="7"/>
  <c r="I89" i="7"/>
  <c r="Q89" i="7"/>
  <c r="R89" i="7"/>
  <c r="S89" i="7"/>
  <c r="P89" i="7"/>
  <c r="AF89" i="7"/>
  <c r="AI89" i="7"/>
  <c r="BZ89" i="7"/>
  <c r="CO89" i="7"/>
  <c r="CQ89" i="7"/>
  <c r="E90" i="7"/>
  <c r="F90" i="7"/>
  <c r="G90" i="7"/>
  <c r="R90" i="7"/>
  <c r="Q90" i="7"/>
  <c r="S90" i="7"/>
  <c r="BZ90" i="7"/>
  <c r="CO90" i="7"/>
  <c r="CQ90" i="7"/>
  <c r="E91" i="7"/>
  <c r="F91" i="7"/>
  <c r="AF91" i="7"/>
  <c r="G91" i="7"/>
  <c r="I91" i="7"/>
  <c r="Q91" i="7"/>
  <c r="S91" i="7"/>
  <c r="BZ91" i="7"/>
  <c r="CO91" i="7"/>
  <c r="CQ91" i="7"/>
  <c r="E92" i="7"/>
  <c r="F92" i="7"/>
  <c r="G92" i="7"/>
  <c r="R92" i="7"/>
  <c r="P92" i="7"/>
  <c r="Q92" i="7"/>
  <c r="S92" i="7"/>
  <c r="AF92" i="7"/>
  <c r="BZ92" i="7"/>
  <c r="CO92" i="7"/>
  <c r="CQ92" i="7"/>
  <c r="E93" i="7"/>
  <c r="F93" i="7"/>
  <c r="G93" i="7"/>
  <c r="Q93" i="7"/>
  <c r="S93" i="7"/>
  <c r="AF93" i="7"/>
  <c r="BZ93" i="7"/>
  <c r="CO93" i="7"/>
  <c r="CQ93" i="7"/>
  <c r="E94" i="7"/>
  <c r="F94" i="7"/>
  <c r="AF94" i="7"/>
  <c r="Q94" i="7"/>
  <c r="S94" i="7"/>
  <c r="BZ94" i="7"/>
  <c r="CO94" i="7"/>
  <c r="CQ94" i="7"/>
  <c r="E95" i="7"/>
  <c r="F95" i="7"/>
  <c r="Q95" i="7"/>
  <c r="S95" i="7"/>
  <c r="BZ95" i="7"/>
  <c r="CO95" i="7"/>
  <c r="CQ95" i="7"/>
  <c r="E96" i="7"/>
  <c r="F96" i="7"/>
  <c r="G96" i="7"/>
  <c r="Q96" i="7"/>
  <c r="R96" i="7"/>
  <c r="P96" i="7"/>
  <c r="S96" i="7"/>
  <c r="BZ96" i="7"/>
  <c r="CO96" i="7"/>
  <c r="CQ96" i="7"/>
  <c r="E97" i="7"/>
  <c r="F97" i="7"/>
  <c r="G97" i="7"/>
  <c r="Q97" i="7"/>
  <c r="S97" i="7"/>
  <c r="AF97" i="7"/>
  <c r="BZ97" i="7"/>
  <c r="CO97" i="7"/>
  <c r="CQ97" i="7"/>
  <c r="E98" i="7"/>
  <c r="F98" i="7"/>
  <c r="AF98" i="7"/>
  <c r="G98" i="7"/>
  <c r="Q98" i="7"/>
  <c r="S98" i="7"/>
  <c r="BZ98" i="7"/>
  <c r="CO98" i="7"/>
  <c r="CQ98" i="7"/>
  <c r="E99" i="7"/>
  <c r="F99" i="7"/>
  <c r="Q99" i="7"/>
  <c r="S99" i="7"/>
  <c r="BZ99" i="7"/>
  <c r="CO99" i="7"/>
  <c r="CQ99" i="7"/>
  <c r="E100" i="7"/>
  <c r="F100" i="7"/>
  <c r="G100" i="7"/>
  <c r="Q100" i="7"/>
  <c r="R100" i="7"/>
  <c r="P100" i="7"/>
  <c r="S100" i="7"/>
  <c r="AF100" i="7"/>
  <c r="BZ100" i="7"/>
  <c r="CO100" i="7"/>
  <c r="CQ100" i="7"/>
  <c r="E101" i="7"/>
  <c r="F101" i="7"/>
  <c r="Q101" i="7"/>
  <c r="S101" i="7"/>
  <c r="BZ101" i="7"/>
  <c r="CO101" i="7"/>
  <c r="CQ101" i="7"/>
  <c r="E102" i="7"/>
  <c r="F102" i="7"/>
  <c r="Q102" i="7"/>
  <c r="S102" i="7"/>
  <c r="BZ102" i="7"/>
  <c r="CO102" i="7"/>
  <c r="CQ102" i="7"/>
  <c r="E103" i="7"/>
  <c r="F103" i="7"/>
  <c r="Q103" i="7"/>
  <c r="S103" i="7"/>
  <c r="BZ103" i="7"/>
  <c r="CO103" i="7"/>
  <c r="CQ103" i="7"/>
  <c r="E104" i="7"/>
  <c r="F104" i="7"/>
  <c r="G104" i="7"/>
  <c r="Q104" i="7"/>
  <c r="R104" i="7"/>
  <c r="P104" i="7"/>
  <c r="S104" i="7"/>
  <c r="AF104" i="7"/>
  <c r="BZ104" i="7"/>
  <c r="CO104" i="7"/>
  <c r="CQ104" i="7"/>
  <c r="E105" i="7"/>
  <c r="F105" i="7"/>
  <c r="G105" i="7"/>
  <c r="Q105" i="7"/>
  <c r="S105" i="7"/>
  <c r="AF105" i="7"/>
  <c r="BZ105" i="7"/>
  <c r="CO105" i="7"/>
  <c r="CQ105" i="7"/>
  <c r="E106" i="7"/>
  <c r="F106" i="7"/>
  <c r="AF106" i="7"/>
  <c r="G106" i="7"/>
  <c r="Q106" i="7"/>
  <c r="S106" i="7"/>
  <c r="BZ106" i="7"/>
  <c r="CO106" i="7"/>
  <c r="CQ106" i="7"/>
  <c r="E107" i="7"/>
  <c r="F107" i="7"/>
  <c r="AF107" i="7"/>
  <c r="Q107" i="7"/>
  <c r="S107" i="7"/>
  <c r="BZ107" i="7"/>
  <c r="CO107" i="7"/>
  <c r="CQ107" i="7"/>
  <c r="E108" i="7"/>
  <c r="F108" i="7"/>
  <c r="G108" i="7"/>
  <c r="Q108" i="7"/>
  <c r="R108" i="7"/>
  <c r="P108" i="7"/>
  <c r="S108" i="7"/>
  <c r="BZ108" i="7"/>
  <c r="CO108" i="7"/>
  <c r="CQ108" i="7"/>
  <c r="E109" i="7"/>
  <c r="F109" i="7"/>
  <c r="AF109" i="7"/>
  <c r="Q109" i="7"/>
  <c r="S109" i="7"/>
  <c r="BZ109" i="7"/>
  <c r="CO109" i="7"/>
  <c r="CQ109" i="7"/>
  <c r="E110" i="7"/>
  <c r="F110" i="7"/>
  <c r="AF110" i="7"/>
  <c r="Q110" i="7"/>
  <c r="S110" i="7"/>
  <c r="BZ110" i="7"/>
  <c r="CO110" i="7"/>
  <c r="CQ110" i="7"/>
  <c r="E111" i="7"/>
  <c r="F111" i="7"/>
  <c r="Q111" i="7"/>
  <c r="S111" i="7"/>
  <c r="BZ111" i="7"/>
  <c r="CO111" i="7"/>
  <c r="CQ111" i="7"/>
  <c r="E112" i="7"/>
  <c r="F112" i="7"/>
  <c r="G112" i="7"/>
  <c r="R112" i="7"/>
  <c r="P112" i="7"/>
  <c r="Q112" i="7"/>
  <c r="S112" i="7"/>
  <c r="AF112" i="7"/>
  <c r="BZ112" i="7"/>
  <c r="CO112" i="7"/>
  <c r="CQ112" i="7"/>
  <c r="E113" i="7"/>
  <c r="F113" i="7"/>
  <c r="G113" i="7"/>
  <c r="Q113" i="7"/>
  <c r="S113" i="7"/>
  <c r="AF113" i="7"/>
  <c r="BZ113" i="7"/>
  <c r="CO113" i="7"/>
  <c r="CQ113" i="7"/>
  <c r="E114" i="7"/>
  <c r="F114" i="7"/>
  <c r="G114" i="7"/>
  <c r="Q114" i="7"/>
  <c r="S114" i="7"/>
  <c r="AF114" i="7"/>
  <c r="BZ114" i="7"/>
  <c r="CO114" i="7"/>
  <c r="CQ114" i="7"/>
  <c r="E115" i="7"/>
  <c r="F115" i="7"/>
  <c r="AF115" i="7"/>
  <c r="Q115" i="7"/>
  <c r="S115" i="7"/>
  <c r="BZ115" i="7"/>
  <c r="CO115" i="7"/>
  <c r="CQ115" i="7"/>
  <c r="E116" i="7"/>
  <c r="F116" i="7"/>
  <c r="G116" i="7"/>
  <c r="Q116" i="7"/>
  <c r="S116" i="7"/>
  <c r="BZ116" i="7"/>
  <c r="CO116" i="7"/>
  <c r="CQ116" i="7"/>
  <c r="E117" i="7"/>
  <c r="F117" i="7"/>
  <c r="G117" i="7"/>
  <c r="Q117" i="7"/>
  <c r="S117" i="7"/>
  <c r="BZ117" i="7"/>
  <c r="CO117" i="7"/>
  <c r="CQ117" i="7"/>
  <c r="E118" i="7"/>
  <c r="F118" i="7"/>
  <c r="Q118" i="7"/>
  <c r="S118" i="7"/>
  <c r="BZ118" i="7"/>
  <c r="CO118" i="7"/>
  <c r="CQ118" i="7"/>
  <c r="E119" i="7"/>
  <c r="F119" i="7"/>
  <c r="AF119" i="7"/>
  <c r="Q119" i="7"/>
  <c r="S119" i="7"/>
  <c r="BZ119" i="7"/>
  <c r="CO119" i="7"/>
  <c r="CQ119" i="7"/>
  <c r="E120" i="7"/>
  <c r="F120" i="7"/>
  <c r="Q120" i="7"/>
  <c r="S120" i="7"/>
  <c r="BZ120" i="7"/>
  <c r="CO120" i="7"/>
  <c r="CQ120" i="7"/>
  <c r="E121" i="7"/>
  <c r="F121" i="7"/>
  <c r="Q121" i="7"/>
  <c r="S121" i="7"/>
  <c r="BZ121" i="7"/>
  <c r="CO121" i="7"/>
  <c r="CQ121" i="7"/>
  <c r="E122" i="7"/>
  <c r="F122" i="7"/>
  <c r="Q122" i="7"/>
  <c r="S122" i="7"/>
  <c r="E123" i="7"/>
  <c r="F123" i="7"/>
  <c r="AF123" i="7"/>
  <c r="Q123" i="7"/>
  <c r="S123" i="7"/>
  <c r="E124" i="7"/>
  <c r="F124" i="7"/>
  <c r="G124" i="7"/>
  <c r="Q124" i="7"/>
  <c r="R124" i="7"/>
  <c r="P124" i="7"/>
  <c r="S124" i="7"/>
  <c r="AF124" i="7"/>
  <c r="E125" i="7"/>
  <c r="F125" i="7"/>
  <c r="G125" i="7"/>
  <c r="Q125" i="7"/>
  <c r="R125" i="7"/>
  <c r="S125" i="7"/>
  <c r="AF125" i="7"/>
  <c r="E126" i="7"/>
  <c r="F126" i="7"/>
  <c r="G126" i="7"/>
  <c r="Q126" i="7"/>
  <c r="S126" i="7"/>
  <c r="E127" i="7"/>
  <c r="F127" i="7"/>
  <c r="AF127" i="7"/>
  <c r="Q127" i="7"/>
  <c r="S127" i="7"/>
  <c r="E128" i="7"/>
  <c r="F128" i="7"/>
  <c r="G128" i="7"/>
  <c r="Q128" i="7"/>
  <c r="R128" i="7"/>
  <c r="P128" i="7"/>
  <c r="S128" i="7"/>
  <c r="E129" i="7"/>
  <c r="F129" i="7"/>
  <c r="AF129" i="7"/>
  <c r="Q129" i="7"/>
  <c r="S129" i="7"/>
  <c r="E130" i="7"/>
  <c r="F130" i="7"/>
  <c r="AF130" i="7"/>
  <c r="Q130" i="7"/>
  <c r="S130" i="7"/>
  <c r="E131" i="7"/>
  <c r="F131" i="7"/>
  <c r="AF131" i="7"/>
  <c r="G131" i="7"/>
  <c r="Q131" i="7"/>
  <c r="S131" i="7"/>
  <c r="E132" i="7"/>
  <c r="F132" i="7"/>
  <c r="G132" i="7"/>
  <c r="Q132" i="7"/>
  <c r="S132" i="7"/>
  <c r="E133" i="7"/>
  <c r="F133" i="7"/>
  <c r="AF133" i="7"/>
  <c r="Q133" i="7"/>
  <c r="S133" i="7"/>
  <c r="E134" i="7"/>
  <c r="F134" i="7"/>
  <c r="Q134" i="7"/>
  <c r="S134" i="7"/>
  <c r="E135" i="7"/>
  <c r="F135" i="7"/>
  <c r="G135" i="7"/>
  <c r="Q135" i="7"/>
  <c r="S135" i="7"/>
  <c r="AF135" i="7"/>
  <c r="E136" i="7"/>
  <c r="F136" i="7"/>
  <c r="AF136" i="7"/>
  <c r="Q136" i="7"/>
  <c r="S136" i="7"/>
  <c r="E137" i="7"/>
  <c r="F137" i="7"/>
  <c r="AF137" i="7"/>
  <c r="G137" i="7"/>
  <c r="Q137" i="7"/>
  <c r="S137" i="7"/>
  <c r="E138" i="7"/>
  <c r="F138" i="7"/>
  <c r="G138" i="7"/>
  <c r="Q138" i="7"/>
  <c r="S138" i="7"/>
  <c r="E139" i="7"/>
  <c r="F139" i="7"/>
  <c r="Q139" i="7"/>
  <c r="S139" i="7"/>
  <c r="E140" i="7"/>
  <c r="F140" i="7"/>
  <c r="G140" i="7"/>
  <c r="Q140" i="7"/>
  <c r="S140" i="7"/>
  <c r="AF140" i="7"/>
  <c r="E141" i="7"/>
  <c r="F141" i="7"/>
  <c r="AF141" i="7"/>
  <c r="G141" i="7"/>
  <c r="Q141" i="7"/>
  <c r="R141" i="7"/>
  <c r="S141" i="7"/>
  <c r="E142" i="7"/>
  <c r="F142" i="7"/>
  <c r="Q142" i="7"/>
  <c r="S142" i="7"/>
  <c r="E143" i="7"/>
  <c r="F143" i="7"/>
  <c r="Q143" i="7"/>
  <c r="S143" i="7"/>
  <c r="E144" i="7"/>
  <c r="F144" i="7"/>
  <c r="G144" i="7"/>
  <c r="Q144" i="7"/>
  <c r="S144" i="7"/>
  <c r="AF144" i="7"/>
  <c r="AI144" i="7"/>
  <c r="E145" i="7"/>
  <c r="F145" i="7"/>
  <c r="G145" i="7"/>
  <c r="Q145" i="7"/>
  <c r="R145" i="7"/>
  <c r="S145" i="7"/>
  <c r="AF145" i="7"/>
  <c r="E146" i="7"/>
  <c r="F146" i="7"/>
  <c r="AF146" i="7"/>
  <c r="Q146" i="7"/>
  <c r="S146" i="7"/>
  <c r="E147" i="7"/>
  <c r="F147" i="7"/>
  <c r="G147" i="7"/>
  <c r="Q147" i="7"/>
  <c r="S147" i="7"/>
  <c r="AF147" i="7"/>
  <c r="E148" i="7"/>
  <c r="F148" i="7"/>
  <c r="G148" i="7"/>
  <c r="I148" i="7"/>
  <c r="Q148" i="7"/>
  <c r="S148" i="7"/>
  <c r="AF148" i="7"/>
  <c r="AI148" i="7"/>
  <c r="E149" i="7"/>
  <c r="F149" i="7"/>
  <c r="AF149" i="7"/>
  <c r="Q149" i="7"/>
  <c r="S149" i="7"/>
  <c r="E150" i="7"/>
  <c r="F150" i="7"/>
  <c r="G150" i="7"/>
  <c r="Q150" i="7"/>
  <c r="R150" i="7"/>
  <c r="S150" i="7"/>
  <c r="AF150" i="7"/>
  <c r="E151" i="7"/>
  <c r="F151" i="7"/>
  <c r="AF151" i="7"/>
  <c r="G151" i="7"/>
  <c r="Q151" i="7"/>
  <c r="S151" i="7"/>
  <c r="E152" i="7"/>
  <c r="F152" i="7"/>
  <c r="G152" i="7"/>
  <c r="I152" i="7"/>
  <c r="Q152" i="7"/>
  <c r="R152" i="7"/>
  <c r="P152" i="7"/>
  <c r="S152" i="7"/>
  <c r="AF152" i="7"/>
  <c r="AI152" i="7"/>
  <c r="E153" i="7"/>
  <c r="F153" i="7"/>
  <c r="AF153" i="7"/>
  <c r="G153" i="7"/>
  <c r="Q153" i="7"/>
  <c r="S153" i="7"/>
  <c r="E154" i="7"/>
  <c r="F154" i="7"/>
  <c r="G154" i="7"/>
  <c r="Q154" i="7"/>
  <c r="S154" i="7"/>
  <c r="E155" i="7"/>
  <c r="F155" i="7"/>
  <c r="Q155" i="7"/>
  <c r="S155" i="7"/>
  <c r="E156" i="7"/>
  <c r="F156" i="7"/>
  <c r="G156" i="7"/>
  <c r="Q156" i="7"/>
  <c r="S156" i="7"/>
  <c r="AF156" i="7"/>
  <c r="E157" i="7"/>
  <c r="F157" i="7"/>
  <c r="AF157" i="7"/>
  <c r="G157" i="7"/>
  <c r="Q157" i="7"/>
  <c r="R157" i="7"/>
  <c r="S157" i="7"/>
  <c r="E158" i="7"/>
  <c r="F158" i="7"/>
  <c r="Q158" i="7"/>
  <c r="S158" i="7"/>
  <c r="E159" i="7"/>
  <c r="F159" i="7"/>
  <c r="Q159" i="7"/>
  <c r="S159" i="7"/>
  <c r="E160" i="7"/>
  <c r="F160" i="7"/>
  <c r="G160" i="7"/>
  <c r="Q160" i="7"/>
  <c r="S160" i="7"/>
  <c r="AF160" i="7"/>
  <c r="AI160" i="7"/>
  <c r="E161" i="7"/>
  <c r="F161" i="7"/>
  <c r="G161" i="7"/>
  <c r="Q161" i="7"/>
  <c r="R161" i="7"/>
  <c r="S161" i="7"/>
  <c r="AF161" i="7"/>
  <c r="E162" i="7"/>
  <c r="F162" i="7"/>
  <c r="AF162" i="7"/>
  <c r="Q162" i="7"/>
  <c r="S162" i="7"/>
  <c r="E163" i="7"/>
  <c r="F163" i="7"/>
  <c r="G163" i="7"/>
  <c r="Q163" i="7"/>
  <c r="S163" i="7"/>
  <c r="E164" i="7"/>
  <c r="F164" i="7"/>
  <c r="G164" i="7"/>
  <c r="I164" i="7"/>
  <c r="Q164" i="7"/>
  <c r="S164" i="7"/>
  <c r="AF164" i="7"/>
  <c r="AI164" i="7"/>
  <c r="E165" i="7"/>
  <c r="F165" i="7"/>
  <c r="AF165" i="7"/>
  <c r="Q165" i="7"/>
  <c r="S165" i="7"/>
  <c r="E166" i="7"/>
  <c r="F166" i="7"/>
  <c r="G166" i="7"/>
  <c r="R166" i="7"/>
  <c r="Q166" i="7"/>
  <c r="S166" i="7"/>
  <c r="AF166" i="7"/>
  <c r="E167" i="7"/>
  <c r="F167" i="7"/>
  <c r="AF167" i="7"/>
  <c r="Q167" i="7"/>
  <c r="S167" i="7"/>
  <c r="E168" i="7"/>
  <c r="F168" i="7"/>
  <c r="G168" i="7"/>
  <c r="I168" i="7"/>
  <c r="Q168" i="7"/>
  <c r="R168" i="7"/>
  <c r="P168" i="7"/>
  <c r="S168" i="7"/>
  <c r="AF168" i="7"/>
  <c r="AI168" i="7"/>
  <c r="E169" i="7"/>
  <c r="F169" i="7"/>
  <c r="AF169" i="7"/>
  <c r="G169" i="7"/>
  <c r="Q169" i="7"/>
  <c r="S169" i="7"/>
  <c r="E170" i="7"/>
  <c r="F170" i="7"/>
  <c r="G170" i="7"/>
  <c r="Q170" i="7"/>
  <c r="S170" i="7"/>
  <c r="AF170" i="7"/>
  <c r="E171" i="7"/>
  <c r="F171" i="7"/>
  <c r="Q171" i="7"/>
  <c r="S171" i="7"/>
  <c r="E172" i="7"/>
  <c r="F172" i="7"/>
  <c r="G172" i="7"/>
  <c r="Q172" i="7"/>
  <c r="S172" i="7"/>
  <c r="AF172" i="7"/>
  <c r="E173" i="7"/>
  <c r="F173" i="7"/>
  <c r="AF173" i="7"/>
  <c r="G173" i="7"/>
  <c r="Q173" i="7"/>
  <c r="R173" i="7"/>
  <c r="S173" i="7"/>
  <c r="E174" i="7"/>
  <c r="F174" i="7"/>
  <c r="Q174" i="7"/>
  <c r="S174" i="7"/>
  <c r="E175" i="7"/>
  <c r="F175" i="7"/>
  <c r="Q175" i="7"/>
  <c r="S175" i="7"/>
  <c r="E176" i="7"/>
  <c r="F176" i="7"/>
  <c r="G176" i="7"/>
  <c r="Q176" i="7"/>
  <c r="S176" i="7"/>
  <c r="AF176" i="7"/>
  <c r="AI176" i="7"/>
  <c r="E177" i="7"/>
  <c r="F177" i="7"/>
  <c r="G177" i="7"/>
  <c r="Q177" i="7"/>
  <c r="R177" i="7"/>
  <c r="S177" i="7"/>
  <c r="AF177" i="7"/>
  <c r="E178" i="7"/>
  <c r="F178" i="7"/>
  <c r="AF178" i="7"/>
  <c r="Q178" i="7"/>
  <c r="S178" i="7"/>
  <c r="E179" i="7"/>
  <c r="F179" i="7"/>
  <c r="G179" i="7"/>
  <c r="Q179" i="7"/>
  <c r="S179" i="7"/>
  <c r="AF179" i="7"/>
  <c r="E180" i="7"/>
  <c r="F180" i="7"/>
  <c r="G180" i="7"/>
  <c r="I180" i="7"/>
  <c r="Q180" i="7"/>
  <c r="S180" i="7"/>
  <c r="AF180" i="7"/>
  <c r="AI180" i="7"/>
  <c r="E181" i="7"/>
  <c r="F181" i="7"/>
  <c r="AF181" i="7"/>
  <c r="Q181" i="7"/>
  <c r="S181" i="7"/>
  <c r="E182" i="7"/>
  <c r="F182" i="7"/>
  <c r="G182" i="7"/>
  <c r="R182" i="7"/>
  <c r="Q182" i="7"/>
  <c r="S182" i="7"/>
  <c r="AF182" i="7"/>
  <c r="E183" i="7"/>
  <c r="F183" i="7"/>
  <c r="AF183" i="7"/>
  <c r="G183" i="7"/>
  <c r="Q183" i="7"/>
  <c r="S183" i="7"/>
  <c r="E184" i="7"/>
  <c r="F184" i="7"/>
  <c r="G184" i="7"/>
  <c r="I184" i="7"/>
  <c r="Q184" i="7"/>
  <c r="R184" i="7"/>
  <c r="P184" i="7"/>
  <c r="S184" i="7"/>
  <c r="AF184" i="7"/>
  <c r="AI184" i="7"/>
  <c r="E185" i="7"/>
  <c r="F185" i="7"/>
  <c r="AF185" i="7"/>
  <c r="G185" i="7"/>
  <c r="Q185" i="7"/>
  <c r="S185" i="7"/>
  <c r="E186" i="7"/>
  <c r="F186" i="7"/>
  <c r="G186" i="7"/>
  <c r="Q186" i="7"/>
  <c r="S186" i="7"/>
  <c r="AF186" i="7"/>
  <c r="E187" i="7"/>
  <c r="F187" i="7"/>
  <c r="Q187" i="7"/>
  <c r="S187" i="7"/>
  <c r="E188" i="7"/>
  <c r="F188" i="7"/>
  <c r="G188" i="7"/>
  <c r="Q188" i="7"/>
  <c r="S188" i="7"/>
  <c r="AF188" i="7"/>
  <c r="E189" i="7"/>
  <c r="F189" i="7"/>
  <c r="AF189" i="7"/>
  <c r="G189" i="7"/>
  <c r="Q189" i="7"/>
  <c r="R189" i="7"/>
  <c r="S189" i="7"/>
  <c r="E190" i="7"/>
  <c r="F190" i="7"/>
  <c r="Q190" i="7"/>
  <c r="S190" i="7"/>
  <c r="E191" i="7"/>
  <c r="F191" i="7"/>
  <c r="Q191" i="7"/>
  <c r="S191" i="7"/>
  <c r="E192" i="7"/>
  <c r="F192" i="7"/>
  <c r="G192" i="7"/>
  <c r="Q192" i="7"/>
  <c r="S192" i="7"/>
  <c r="AF192" i="7"/>
  <c r="AI192" i="7"/>
  <c r="E193" i="7"/>
  <c r="F193" i="7"/>
  <c r="G193" i="7"/>
  <c r="Q193" i="7"/>
  <c r="R193" i="7"/>
  <c r="S193" i="7"/>
  <c r="AF193" i="7"/>
  <c r="E194" i="7"/>
  <c r="F194" i="7"/>
  <c r="AF194" i="7"/>
  <c r="Q194" i="7"/>
  <c r="S194" i="7"/>
  <c r="E195" i="7"/>
  <c r="F195" i="7"/>
  <c r="G195" i="7"/>
  <c r="Q195" i="7"/>
  <c r="S195" i="7"/>
  <c r="E196" i="7"/>
  <c r="F196" i="7"/>
  <c r="G196" i="7"/>
  <c r="I196" i="7"/>
  <c r="Q196" i="7"/>
  <c r="S196" i="7"/>
  <c r="AF196" i="7"/>
  <c r="AI196" i="7"/>
  <c r="E197" i="7"/>
  <c r="F197" i="7"/>
  <c r="AF197" i="7"/>
  <c r="Q197" i="7"/>
  <c r="S197" i="7"/>
  <c r="E198" i="7"/>
  <c r="F198" i="7"/>
  <c r="G198" i="7"/>
  <c r="Q198" i="7"/>
  <c r="S198" i="7"/>
  <c r="AF198" i="7"/>
  <c r="E199" i="7"/>
  <c r="F199" i="7"/>
  <c r="AF199" i="7"/>
  <c r="Q199" i="7"/>
  <c r="S199" i="7"/>
  <c r="E200" i="7"/>
  <c r="F200" i="7"/>
  <c r="G200" i="7"/>
  <c r="Q200" i="7"/>
  <c r="R200" i="7"/>
  <c r="P200" i="7"/>
  <c r="S200" i="7"/>
  <c r="AF200" i="7"/>
  <c r="AI200" i="7"/>
  <c r="E201" i="7"/>
  <c r="F201" i="7"/>
  <c r="Q201" i="7"/>
  <c r="S201" i="7"/>
  <c r="E202" i="7"/>
  <c r="F202" i="7"/>
  <c r="Q202" i="7"/>
  <c r="S202" i="7"/>
  <c r="E203" i="7"/>
  <c r="F203" i="7"/>
  <c r="AF203" i="7"/>
  <c r="Q203" i="7"/>
  <c r="S203" i="7"/>
  <c r="E204" i="7"/>
  <c r="F204" i="7"/>
  <c r="G204" i="7"/>
  <c r="Q204" i="7"/>
  <c r="S204" i="7"/>
  <c r="AF204" i="7"/>
  <c r="AI204" i="7"/>
  <c r="E205" i="7"/>
  <c r="F205" i="7"/>
  <c r="AF205" i="7"/>
  <c r="Q205" i="7"/>
  <c r="S205" i="7"/>
  <c r="E206" i="7"/>
  <c r="F206" i="7"/>
  <c r="AF206" i="7"/>
  <c r="Q206" i="7"/>
  <c r="S206" i="7"/>
  <c r="E207" i="7"/>
  <c r="F207" i="7"/>
  <c r="AF207" i="7"/>
  <c r="G207" i="7"/>
  <c r="Q207" i="7"/>
  <c r="S207" i="7"/>
  <c r="E208" i="7"/>
  <c r="F208" i="7"/>
  <c r="Q208" i="7"/>
  <c r="S208" i="7"/>
  <c r="E209" i="7"/>
  <c r="F209" i="7"/>
  <c r="Q209" i="7"/>
  <c r="S209" i="7"/>
  <c r="E210" i="7"/>
  <c r="F210" i="7"/>
  <c r="G210" i="7"/>
  <c r="Q210" i="7"/>
  <c r="S210" i="7"/>
  <c r="AF210" i="7"/>
  <c r="E211" i="7"/>
  <c r="F211" i="7"/>
  <c r="Q211" i="7"/>
  <c r="S211" i="7"/>
  <c r="E212" i="7"/>
  <c r="F212" i="7"/>
  <c r="G212" i="7"/>
  <c r="Q212" i="7"/>
  <c r="R212" i="7"/>
  <c r="S212" i="7"/>
  <c r="AF212" i="7"/>
  <c r="AI212" i="7"/>
  <c r="E213" i="7"/>
  <c r="F213" i="7"/>
  <c r="G213" i="7"/>
  <c r="Q213" i="7"/>
  <c r="S213" i="7"/>
  <c r="AF213" i="7"/>
  <c r="E214" i="7"/>
  <c r="F214" i="7"/>
  <c r="AF214" i="7"/>
  <c r="Q214" i="7"/>
  <c r="S214" i="7"/>
  <c r="E215" i="7"/>
  <c r="F215" i="7"/>
  <c r="Q215" i="7"/>
  <c r="S215" i="7"/>
  <c r="E216" i="7"/>
  <c r="F216" i="7"/>
  <c r="AF216" i="7"/>
  <c r="Q216" i="7"/>
  <c r="S216" i="7"/>
  <c r="E217" i="7"/>
  <c r="F217" i="7"/>
  <c r="AF217" i="7"/>
  <c r="G217" i="7"/>
  <c r="Q217" i="7"/>
  <c r="S217" i="7"/>
  <c r="E218" i="7"/>
  <c r="F218" i="7"/>
  <c r="AF218" i="7"/>
  <c r="G218" i="7"/>
  <c r="Q218" i="7"/>
  <c r="S218" i="7"/>
  <c r="E219" i="7"/>
  <c r="F219" i="7"/>
  <c r="Q219" i="7"/>
  <c r="S219" i="7"/>
  <c r="E220" i="7"/>
  <c r="F220" i="7"/>
  <c r="G220" i="7"/>
  <c r="Q220" i="7"/>
  <c r="S220" i="7"/>
  <c r="E221" i="7"/>
  <c r="F221" i="7"/>
  <c r="AF221" i="7"/>
  <c r="Q221" i="7"/>
  <c r="S221" i="7"/>
  <c r="E222" i="7"/>
  <c r="F222" i="7"/>
  <c r="Q222" i="7"/>
  <c r="S222" i="7"/>
  <c r="E223" i="7"/>
  <c r="F223" i="7"/>
  <c r="Q223" i="7"/>
  <c r="S223" i="7"/>
  <c r="E224" i="7"/>
  <c r="F224" i="7"/>
  <c r="G224" i="7"/>
  <c r="Q224" i="7"/>
  <c r="S224" i="7"/>
  <c r="E225" i="7"/>
  <c r="F225" i="7"/>
  <c r="AF225" i="7"/>
  <c r="G225" i="7"/>
  <c r="Q225" i="7"/>
  <c r="S225" i="7"/>
  <c r="E226" i="7"/>
  <c r="F226" i="7"/>
  <c r="G226" i="7"/>
  <c r="K226" i="7"/>
  <c r="Q226" i="7"/>
  <c r="S226" i="7"/>
  <c r="AF226" i="7"/>
  <c r="E227" i="7"/>
  <c r="F227" i="7"/>
  <c r="Q227" i="7"/>
  <c r="S227" i="7"/>
  <c r="E228" i="7"/>
  <c r="F228" i="7"/>
  <c r="AF228" i="7"/>
  <c r="Q228" i="7"/>
  <c r="S228" i="7"/>
  <c r="E229" i="7"/>
  <c r="F229" i="7"/>
  <c r="Q229" i="7"/>
  <c r="S229" i="7"/>
  <c r="E230" i="7"/>
  <c r="F230" i="7"/>
  <c r="Q230" i="7"/>
  <c r="S230" i="7"/>
  <c r="E231" i="7"/>
  <c r="F231" i="7"/>
  <c r="AF231" i="7"/>
  <c r="Q231" i="7"/>
  <c r="S231" i="7"/>
  <c r="E232" i="7"/>
  <c r="F232" i="7"/>
  <c r="AF232" i="7"/>
  <c r="Q232" i="7"/>
  <c r="S232" i="7"/>
  <c r="E233" i="7"/>
  <c r="F233" i="7"/>
  <c r="Q233" i="7"/>
  <c r="S233" i="7"/>
  <c r="E234" i="7"/>
  <c r="F234" i="7"/>
  <c r="Q234" i="7"/>
  <c r="S234" i="7"/>
  <c r="E235" i="7"/>
  <c r="F235" i="7"/>
  <c r="AF235" i="7"/>
  <c r="Q235" i="7"/>
  <c r="S235" i="7"/>
  <c r="E236" i="7"/>
  <c r="F236" i="7"/>
  <c r="AF236" i="7"/>
  <c r="Q236" i="7"/>
  <c r="S236" i="7"/>
  <c r="E237" i="7"/>
  <c r="F237" i="7"/>
  <c r="Q237" i="7"/>
  <c r="S237" i="7"/>
  <c r="E238" i="7"/>
  <c r="F238" i="7"/>
  <c r="Q238" i="7"/>
  <c r="S238" i="7"/>
  <c r="E239" i="7"/>
  <c r="F239" i="7"/>
  <c r="AF239" i="7"/>
  <c r="Q239" i="7"/>
  <c r="S239" i="7"/>
  <c r="E240" i="7"/>
  <c r="F240" i="7"/>
  <c r="G240" i="7"/>
  <c r="Q240" i="7"/>
  <c r="S240" i="7"/>
  <c r="AF240" i="7"/>
  <c r="E241" i="7"/>
  <c r="F241" i="7"/>
  <c r="Q241" i="7"/>
  <c r="S241" i="7"/>
  <c r="E242" i="7"/>
  <c r="F242" i="7"/>
  <c r="G242" i="7"/>
  <c r="Q242" i="7"/>
  <c r="S242" i="7"/>
  <c r="AF242" i="7"/>
  <c r="E243" i="7"/>
  <c r="F243" i="7"/>
  <c r="AF243" i="7"/>
  <c r="G243" i="7"/>
  <c r="Q243" i="7"/>
  <c r="S243" i="7"/>
  <c r="E244" i="7"/>
  <c r="F244" i="7"/>
  <c r="Q244" i="7"/>
  <c r="S244" i="7"/>
  <c r="E245" i="7"/>
  <c r="F245" i="7"/>
  <c r="Q245" i="7"/>
  <c r="S245" i="7"/>
  <c r="E246" i="7"/>
  <c r="F246" i="7"/>
  <c r="G246" i="7"/>
  <c r="Q246" i="7"/>
  <c r="S246" i="7"/>
  <c r="AF246" i="7"/>
  <c r="E247" i="7"/>
  <c r="F247" i="7"/>
  <c r="AF247" i="7"/>
  <c r="G247" i="7"/>
  <c r="Q247" i="7"/>
  <c r="S247" i="7"/>
  <c r="E248" i="7"/>
  <c r="F248" i="7"/>
  <c r="Q248" i="7"/>
  <c r="S248" i="7"/>
  <c r="E249" i="7"/>
  <c r="F249" i="7"/>
  <c r="Q249" i="7"/>
  <c r="S249" i="7"/>
  <c r="E250" i="7"/>
  <c r="F250" i="7"/>
  <c r="G250" i="7"/>
  <c r="Q250" i="7"/>
  <c r="S250" i="7"/>
  <c r="E251" i="7"/>
  <c r="F251" i="7"/>
  <c r="AF251" i="7"/>
  <c r="G251" i="7"/>
  <c r="Q251" i="7"/>
  <c r="S251" i="7"/>
  <c r="E252" i="7"/>
  <c r="F252" i="7"/>
  <c r="Q252" i="7"/>
  <c r="S252" i="7"/>
  <c r="E253" i="7"/>
  <c r="F253" i="7"/>
  <c r="Q253" i="7"/>
  <c r="S253" i="7"/>
  <c r="E254" i="7"/>
  <c r="F254" i="7"/>
  <c r="G254" i="7"/>
  <c r="Q254" i="7"/>
  <c r="S254" i="7"/>
  <c r="AF254" i="7"/>
  <c r="E255" i="7"/>
  <c r="F255" i="7"/>
  <c r="AF255" i="7"/>
  <c r="Q255" i="7"/>
  <c r="S255" i="7"/>
  <c r="E256" i="7"/>
  <c r="F256" i="7"/>
  <c r="Q256" i="7"/>
  <c r="S256" i="7"/>
  <c r="E257" i="7"/>
  <c r="F257" i="7"/>
  <c r="Q257" i="7"/>
  <c r="S257" i="7"/>
  <c r="E258" i="7"/>
  <c r="F258" i="7"/>
  <c r="Q258" i="7"/>
  <c r="S258" i="7"/>
  <c r="E259" i="7"/>
  <c r="F259" i="7"/>
  <c r="AF259" i="7"/>
  <c r="G259" i="7"/>
  <c r="K259" i="7"/>
  <c r="Q259" i="7"/>
  <c r="S259" i="7"/>
  <c r="AI259" i="7"/>
  <c r="E260" i="7"/>
  <c r="F260" i="7"/>
  <c r="Q260" i="7"/>
  <c r="S260" i="7"/>
  <c r="E261" i="7"/>
  <c r="F261" i="7"/>
  <c r="Q261" i="7"/>
  <c r="S261" i="7"/>
  <c r="E262" i="7"/>
  <c r="F262" i="7"/>
  <c r="G262" i="7"/>
  <c r="Q262" i="7"/>
  <c r="S262" i="7"/>
  <c r="E263" i="7"/>
  <c r="F263" i="7"/>
  <c r="AF263" i="7"/>
  <c r="Q263" i="7"/>
  <c r="S263" i="7"/>
  <c r="E264" i="7"/>
  <c r="F264" i="7"/>
  <c r="G264" i="7"/>
  <c r="K264" i="7"/>
  <c r="Q264" i="7"/>
  <c r="S264" i="7"/>
  <c r="AF264" i="7"/>
  <c r="E265" i="7"/>
  <c r="F265" i="7"/>
  <c r="Q265" i="7"/>
  <c r="S265" i="7"/>
  <c r="E266" i="7"/>
  <c r="F266" i="7"/>
  <c r="Q266" i="7"/>
  <c r="S266" i="7"/>
  <c r="E267" i="7"/>
  <c r="F267" i="7"/>
  <c r="G267" i="7"/>
  <c r="Q267" i="7"/>
  <c r="S267" i="7"/>
  <c r="AF267" i="7"/>
  <c r="E268" i="7"/>
  <c r="F268" i="7"/>
  <c r="AF268" i="7"/>
  <c r="Q268" i="7"/>
  <c r="S268" i="7"/>
  <c r="E269" i="7"/>
  <c r="F269" i="7"/>
  <c r="AF269" i="7"/>
  <c r="Q269" i="7"/>
  <c r="S269" i="7"/>
  <c r="E270" i="7"/>
  <c r="F270" i="7"/>
  <c r="AF270" i="7"/>
  <c r="Q270" i="7"/>
  <c r="S270" i="7"/>
  <c r="E271" i="7"/>
  <c r="F271" i="7"/>
  <c r="G271" i="7"/>
  <c r="Q271" i="7"/>
  <c r="S271" i="7"/>
  <c r="AF271" i="7"/>
  <c r="E272" i="7"/>
  <c r="F272" i="7"/>
  <c r="AF272" i="7"/>
  <c r="G272" i="7"/>
  <c r="Q272" i="7"/>
  <c r="S272" i="7"/>
  <c r="E273" i="7"/>
  <c r="F273" i="7"/>
  <c r="AF273" i="7"/>
  <c r="Q273" i="7"/>
  <c r="S273" i="7"/>
  <c r="E274" i="7"/>
  <c r="F274" i="7"/>
  <c r="AF274" i="7"/>
  <c r="Q274" i="7"/>
  <c r="S274" i="7"/>
  <c r="E275" i="7"/>
  <c r="F275" i="7"/>
  <c r="Q275" i="7"/>
  <c r="S275" i="7"/>
  <c r="E276" i="7"/>
  <c r="F276" i="7"/>
  <c r="G276" i="7"/>
  <c r="Q276" i="7"/>
  <c r="S276" i="7"/>
  <c r="AF276" i="7"/>
  <c r="E277" i="7"/>
  <c r="F277" i="7"/>
  <c r="AF277" i="7"/>
  <c r="Q277" i="7"/>
  <c r="S277" i="7"/>
  <c r="E278" i="7"/>
  <c r="F278" i="7"/>
  <c r="Q278" i="7"/>
  <c r="S278" i="7"/>
  <c r="E279" i="7"/>
  <c r="F279" i="7"/>
  <c r="AF279" i="7"/>
  <c r="Q279" i="7"/>
  <c r="S279" i="7"/>
  <c r="E280" i="7"/>
  <c r="F280" i="7"/>
  <c r="G280" i="7"/>
  <c r="Q280" i="7"/>
  <c r="S280" i="7"/>
  <c r="E281" i="7"/>
  <c r="F281" i="7"/>
  <c r="AF281" i="7"/>
  <c r="Q281" i="7"/>
  <c r="S281" i="7"/>
  <c r="E282" i="7"/>
  <c r="F282" i="7"/>
  <c r="G282" i="7"/>
  <c r="K282" i="7"/>
  <c r="Q282" i="7"/>
  <c r="S282" i="7"/>
  <c r="AF282" i="7"/>
  <c r="E283" i="7"/>
  <c r="F283" i="7"/>
  <c r="Q283" i="7"/>
  <c r="S283" i="7"/>
  <c r="E284" i="7"/>
  <c r="F284" i="7"/>
  <c r="Q284" i="7"/>
  <c r="S284" i="7"/>
  <c r="E285" i="7"/>
  <c r="F285" i="7"/>
  <c r="G285" i="7"/>
  <c r="Q285" i="7"/>
  <c r="S285" i="7"/>
  <c r="AF285" i="7"/>
  <c r="E286" i="7"/>
  <c r="F286" i="7"/>
  <c r="AF286" i="7"/>
  <c r="Q286" i="7"/>
  <c r="S286" i="7"/>
  <c r="E287" i="7"/>
  <c r="F287" i="7"/>
  <c r="Q287" i="7"/>
  <c r="S287" i="7"/>
  <c r="E288" i="7"/>
  <c r="F288" i="7"/>
  <c r="Q288" i="7"/>
  <c r="S288" i="7"/>
  <c r="E289" i="7"/>
  <c r="F289" i="7"/>
  <c r="Q289" i="7"/>
  <c r="S289" i="7"/>
  <c r="E290" i="7"/>
  <c r="F290" i="7"/>
  <c r="AF290" i="7"/>
  <c r="G290" i="7"/>
  <c r="K290" i="7"/>
  <c r="Q290" i="7"/>
  <c r="S290" i="7"/>
  <c r="E291" i="7"/>
  <c r="F291" i="7"/>
  <c r="Q291" i="7"/>
  <c r="S291" i="7"/>
  <c r="E292" i="7"/>
  <c r="F292" i="7"/>
  <c r="Q292" i="7"/>
  <c r="S292" i="7"/>
  <c r="E293" i="7"/>
  <c r="F293" i="7"/>
  <c r="Q293" i="7"/>
  <c r="S293" i="7"/>
  <c r="E294" i="7"/>
  <c r="F294" i="7"/>
  <c r="AF294" i="7"/>
  <c r="Q294" i="7"/>
  <c r="S294" i="7"/>
  <c r="E295" i="7"/>
  <c r="F295" i="7"/>
  <c r="Q295" i="7"/>
  <c r="S295" i="7"/>
  <c r="E296" i="7"/>
  <c r="F296" i="7"/>
  <c r="Q296" i="7"/>
  <c r="S296" i="7"/>
  <c r="E297" i="7"/>
  <c r="F297" i="7"/>
  <c r="G297" i="7"/>
  <c r="Q297" i="7"/>
  <c r="S297" i="7"/>
  <c r="E298" i="7"/>
  <c r="F298" i="7"/>
  <c r="AF298" i="7"/>
  <c r="G298" i="7"/>
  <c r="Q298" i="7"/>
  <c r="S298" i="7"/>
  <c r="E299" i="7"/>
  <c r="F299" i="7"/>
  <c r="Q299" i="7"/>
  <c r="S299" i="7"/>
  <c r="E300" i="7"/>
  <c r="F300" i="7"/>
  <c r="Q300" i="7"/>
  <c r="S300" i="7"/>
  <c r="E301" i="7"/>
  <c r="F301" i="7"/>
  <c r="Q301" i="7"/>
  <c r="S301" i="7"/>
  <c r="E302" i="7"/>
  <c r="F302" i="7"/>
  <c r="AF302" i="7"/>
  <c r="Q302" i="7"/>
  <c r="S302" i="7"/>
  <c r="E303" i="7"/>
  <c r="F303" i="7"/>
  <c r="Q303" i="7"/>
  <c r="S303" i="7"/>
  <c r="E304" i="7"/>
  <c r="F304" i="7"/>
  <c r="AF304" i="7"/>
  <c r="Q304" i="7"/>
  <c r="S304" i="7"/>
  <c r="E305" i="7"/>
  <c r="F305" i="7"/>
  <c r="G305" i="7"/>
  <c r="Q305" i="7"/>
  <c r="S305" i="7"/>
  <c r="E306" i="7"/>
  <c r="F306" i="7"/>
  <c r="AF306" i="7"/>
  <c r="G306" i="7"/>
  <c r="Q306" i="7"/>
  <c r="S306" i="7"/>
  <c r="E307" i="7"/>
  <c r="F307" i="7"/>
  <c r="AF307" i="7"/>
  <c r="Q307" i="7"/>
  <c r="S307" i="7"/>
  <c r="E308" i="7"/>
  <c r="F308" i="7"/>
  <c r="AF308" i="7"/>
  <c r="Q308" i="7"/>
  <c r="S308" i="7"/>
  <c r="E309" i="7"/>
  <c r="F309" i="7"/>
  <c r="G309" i="7"/>
  <c r="Q309" i="7"/>
  <c r="S309" i="7"/>
  <c r="AF309" i="7"/>
  <c r="E310" i="7"/>
  <c r="F310" i="7"/>
  <c r="AF310" i="7"/>
  <c r="Q310" i="7"/>
  <c r="S310" i="7"/>
  <c r="E311" i="7"/>
  <c r="F311" i="7"/>
  <c r="AF311" i="7"/>
  <c r="Q311" i="7"/>
  <c r="S311" i="7"/>
  <c r="E312" i="7"/>
  <c r="F312" i="7"/>
  <c r="AF312" i="7"/>
  <c r="Q312" i="7"/>
  <c r="S312" i="7"/>
  <c r="E313" i="7"/>
  <c r="F313" i="7"/>
  <c r="G313" i="7"/>
  <c r="Q313" i="7"/>
  <c r="S313" i="7"/>
  <c r="AF313" i="7"/>
  <c r="E314" i="7"/>
  <c r="F314" i="7"/>
  <c r="AF314" i="7"/>
  <c r="G314" i="7"/>
  <c r="Q314" i="7"/>
  <c r="S314" i="7"/>
  <c r="E315" i="7"/>
  <c r="F315" i="7"/>
  <c r="AF315" i="7"/>
  <c r="Q315" i="7"/>
  <c r="S315" i="7"/>
  <c r="E316" i="7"/>
  <c r="F316" i="7"/>
  <c r="AF316" i="7"/>
  <c r="Q316" i="7"/>
  <c r="S316" i="7"/>
  <c r="E317" i="7"/>
  <c r="F317" i="7"/>
  <c r="G317" i="7"/>
  <c r="Q317" i="7"/>
  <c r="S317" i="7"/>
  <c r="E318" i="7"/>
  <c r="F318" i="7"/>
  <c r="AF318" i="7"/>
  <c r="Q318" i="7"/>
  <c r="S318" i="7"/>
  <c r="E319" i="7"/>
  <c r="F319" i="7"/>
  <c r="AF319" i="7"/>
  <c r="Q319" i="7"/>
  <c r="S319" i="7"/>
  <c r="E320" i="7"/>
  <c r="F320" i="7"/>
  <c r="AF320" i="7"/>
  <c r="Q320" i="7"/>
  <c r="S320" i="7"/>
  <c r="E321" i="7"/>
  <c r="F321" i="7"/>
  <c r="G321" i="7"/>
  <c r="Q321" i="7"/>
  <c r="S321" i="7"/>
  <c r="E322" i="7"/>
  <c r="F322" i="7"/>
  <c r="G322" i="7"/>
  <c r="Q322" i="7"/>
  <c r="S322" i="7"/>
  <c r="E323" i="7"/>
  <c r="F323" i="7"/>
  <c r="AF323" i="7"/>
  <c r="G323" i="7"/>
  <c r="K323" i="7"/>
  <c r="Q323" i="7"/>
  <c r="S323" i="7"/>
  <c r="E324" i="7"/>
  <c r="F324" i="7"/>
  <c r="G324" i="7"/>
  <c r="K324" i="7"/>
  <c r="Q324" i="7"/>
  <c r="S324" i="7"/>
  <c r="AF324" i="7"/>
  <c r="E325" i="7"/>
  <c r="F325" i="7"/>
  <c r="Q325" i="7"/>
  <c r="S325" i="7"/>
  <c r="E326" i="7"/>
  <c r="F326" i="7"/>
  <c r="G326" i="7"/>
  <c r="Q326" i="7"/>
  <c r="S326" i="7"/>
  <c r="AF326" i="7"/>
  <c r="E327" i="7"/>
  <c r="F327" i="7"/>
  <c r="Q327" i="7"/>
  <c r="S327" i="7"/>
  <c r="E328" i="7"/>
  <c r="F328" i="7"/>
  <c r="Q328" i="7"/>
  <c r="S328" i="7"/>
  <c r="E329" i="7"/>
  <c r="F329" i="7"/>
  <c r="G329" i="7"/>
  <c r="Q329" i="7"/>
  <c r="S329" i="7"/>
  <c r="AF329" i="7"/>
  <c r="E330" i="7"/>
  <c r="F330" i="7"/>
  <c r="G330" i="7"/>
  <c r="Q330" i="7"/>
  <c r="S330" i="7"/>
  <c r="AF330" i="7"/>
  <c r="E331" i="7"/>
  <c r="F331" i="7"/>
  <c r="AF331" i="7"/>
  <c r="G331" i="7"/>
  <c r="K331" i="7"/>
  <c r="Q331" i="7"/>
  <c r="S331" i="7"/>
  <c r="E332" i="7"/>
  <c r="F332" i="7"/>
  <c r="G332" i="7"/>
  <c r="K332" i="7"/>
  <c r="Q332" i="7"/>
  <c r="S332" i="7"/>
  <c r="E333" i="7"/>
  <c r="F333" i="7"/>
  <c r="AF333" i="7"/>
  <c r="Q333" i="7"/>
  <c r="S333" i="7"/>
  <c r="E334" i="7"/>
  <c r="F334" i="7"/>
  <c r="G334" i="7"/>
  <c r="K334" i="7"/>
  <c r="Q334" i="7"/>
  <c r="S334" i="7"/>
  <c r="AF334" i="7"/>
  <c r="E335" i="7"/>
  <c r="F335" i="7"/>
  <c r="Q335" i="7"/>
  <c r="S335" i="7"/>
  <c r="E336" i="7"/>
  <c r="F336" i="7"/>
  <c r="G336" i="7"/>
  <c r="Q336" i="7"/>
  <c r="S336" i="7"/>
  <c r="AF336" i="7"/>
  <c r="E337" i="7"/>
  <c r="F337" i="7"/>
  <c r="AF337" i="7"/>
  <c r="Q337" i="7"/>
  <c r="S337" i="7"/>
  <c r="E338" i="7"/>
  <c r="F338" i="7"/>
  <c r="Q338" i="7"/>
  <c r="S338" i="7"/>
  <c r="E339" i="7"/>
  <c r="F339" i="7"/>
  <c r="Q339" i="7"/>
  <c r="S339" i="7"/>
  <c r="E340" i="7"/>
  <c r="F340" i="7"/>
  <c r="G340" i="7"/>
  <c r="Q340" i="7"/>
  <c r="S340" i="7"/>
  <c r="E341" i="7"/>
  <c r="F341" i="7"/>
  <c r="AF341" i="7"/>
  <c r="Q341" i="7"/>
  <c r="S341" i="7"/>
  <c r="E342" i="7"/>
  <c r="F342" i="7"/>
  <c r="G342" i="7"/>
  <c r="K342" i="7"/>
  <c r="Q342" i="7"/>
  <c r="S342" i="7"/>
  <c r="AF342" i="7"/>
  <c r="E343" i="7"/>
  <c r="F343" i="7"/>
  <c r="Q343" i="7"/>
  <c r="S343" i="7"/>
  <c r="E344" i="7"/>
  <c r="F344" i="7"/>
  <c r="Q344" i="7"/>
  <c r="S344" i="7"/>
  <c r="E345" i="7"/>
  <c r="F345" i="7"/>
  <c r="Q345" i="7"/>
  <c r="S345" i="7"/>
  <c r="E346" i="7"/>
  <c r="F346" i="7"/>
  <c r="Q346" i="7"/>
  <c r="S346" i="7"/>
  <c r="E347" i="7"/>
  <c r="F347" i="7"/>
  <c r="Q347" i="7"/>
  <c r="S347" i="7"/>
  <c r="E348" i="7"/>
  <c r="F348" i="7"/>
  <c r="AF348" i="7"/>
  <c r="Q348" i="7"/>
  <c r="S348" i="7"/>
  <c r="E349" i="7"/>
  <c r="F349" i="7"/>
  <c r="AF349" i="7"/>
  <c r="Q349" i="7"/>
  <c r="S349" i="7"/>
  <c r="E350" i="7"/>
  <c r="F350" i="7"/>
  <c r="G350" i="7"/>
  <c r="K350" i="7"/>
  <c r="Q350" i="7"/>
  <c r="S350" i="7"/>
  <c r="AF350" i="7"/>
  <c r="E351" i="7"/>
  <c r="F351" i="7"/>
  <c r="Q351" i="7"/>
  <c r="S351" i="7"/>
  <c r="E352" i="7"/>
  <c r="F352" i="7"/>
  <c r="G352" i="7"/>
  <c r="Q352" i="7"/>
  <c r="S352" i="7"/>
  <c r="AF352" i="7"/>
  <c r="E353" i="7"/>
  <c r="F353" i="7"/>
  <c r="G353" i="7"/>
  <c r="Q353" i="7"/>
  <c r="S353" i="7"/>
  <c r="E354" i="7"/>
  <c r="F354" i="7"/>
  <c r="Q354" i="7"/>
  <c r="S354" i="7"/>
  <c r="E355" i="7"/>
  <c r="F355" i="7"/>
  <c r="AF355" i="7"/>
  <c r="G355" i="7"/>
  <c r="K355" i="7"/>
  <c r="Q355" i="7"/>
  <c r="S355" i="7"/>
  <c r="E356" i="7"/>
  <c r="F356" i="7"/>
  <c r="G356" i="7"/>
  <c r="K356" i="7"/>
  <c r="Q356" i="7"/>
  <c r="S356" i="7"/>
  <c r="AF356" i="7"/>
  <c r="E357" i="7"/>
  <c r="F357" i="7"/>
  <c r="AF357" i="7"/>
  <c r="G357" i="7"/>
  <c r="K357" i="7"/>
  <c r="Q357" i="7"/>
  <c r="S357" i="7"/>
  <c r="E358" i="7"/>
  <c r="F358" i="7"/>
  <c r="G358" i="7"/>
  <c r="K358" i="7"/>
  <c r="Q358" i="7"/>
  <c r="S358" i="7"/>
  <c r="AF358" i="7"/>
  <c r="E359" i="7"/>
  <c r="F359" i="7"/>
  <c r="AF359" i="7"/>
  <c r="G359" i="7"/>
  <c r="Q359" i="7"/>
  <c r="S359" i="7"/>
  <c r="E360" i="7"/>
  <c r="F360" i="7"/>
  <c r="Q360" i="7"/>
  <c r="S360" i="7"/>
  <c r="E361" i="7"/>
  <c r="F361" i="7"/>
  <c r="Q361" i="7"/>
  <c r="S361" i="7"/>
  <c r="E362" i="7"/>
  <c r="F362" i="7"/>
  <c r="Q362" i="7"/>
  <c r="S362" i="7"/>
  <c r="E363" i="7"/>
  <c r="F363" i="7"/>
  <c r="Q363" i="7"/>
  <c r="S363" i="7"/>
  <c r="E364" i="7"/>
  <c r="F364" i="7"/>
  <c r="G364" i="7"/>
  <c r="Q364" i="7"/>
  <c r="S364" i="7"/>
  <c r="AF364" i="7"/>
  <c r="E365" i="7"/>
  <c r="F365" i="7"/>
  <c r="AF365" i="7"/>
  <c r="G365" i="7"/>
  <c r="K365" i="7"/>
  <c r="Q365" i="7"/>
  <c r="S365" i="7"/>
  <c r="E366" i="7"/>
  <c r="F366" i="7"/>
  <c r="G366" i="7"/>
  <c r="K366" i="7"/>
  <c r="Q366" i="7"/>
  <c r="S366" i="7"/>
  <c r="AF366" i="7"/>
  <c r="E367" i="7"/>
  <c r="F367" i="7"/>
  <c r="AF367" i="7"/>
  <c r="G367" i="7"/>
  <c r="Q367" i="7"/>
  <c r="S367" i="7"/>
  <c r="E368" i="7"/>
  <c r="F368" i="7"/>
  <c r="Q368" i="7"/>
  <c r="S368" i="7"/>
  <c r="E369" i="7"/>
  <c r="F369" i="7"/>
  <c r="Q369" i="7"/>
  <c r="S369" i="7"/>
  <c r="E370" i="7"/>
  <c r="F370" i="7"/>
  <c r="Q370" i="7"/>
  <c r="S370" i="7"/>
  <c r="E371" i="7"/>
  <c r="F371" i="7"/>
  <c r="Q371" i="7"/>
  <c r="S371" i="7"/>
  <c r="E372" i="7"/>
  <c r="F372" i="7"/>
  <c r="G372" i="7"/>
  <c r="Q372" i="7"/>
  <c r="S372" i="7"/>
  <c r="AF372" i="7"/>
  <c r="E373" i="7"/>
  <c r="F373" i="7"/>
  <c r="AF373" i="7"/>
  <c r="G373" i="7"/>
  <c r="K373" i="7"/>
  <c r="Q373" i="7"/>
  <c r="S373" i="7"/>
  <c r="E374" i="7"/>
  <c r="F374" i="7"/>
  <c r="G374" i="7"/>
  <c r="K374" i="7"/>
  <c r="Q374" i="7"/>
  <c r="S374" i="7"/>
  <c r="AF374" i="7"/>
  <c r="E375" i="7"/>
  <c r="F375" i="7"/>
  <c r="AF375" i="7"/>
  <c r="G375" i="7"/>
  <c r="Q375" i="7"/>
  <c r="S375" i="7"/>
  <c r="E376" i="7"/>
  <c r="F376" i="7"/>
  <c r="Q376" i="7"/>
  <c r="S376" i="7"/>
  <c r="E377" i="7"/>
  <c r="F377" i="7"/>
  <c r="Q377" i="7"/>
  <c r="S377" i="7"/>
  <c r="E378" i="7"/>
  <c r="F378" i="7"/>
  <c r="G378" i="7"/>
  <c r="Q378" i="7"/>
  <c r="S378" i="7"/>
  <c r="E379" i="7"/>
  <c r="F379" i="7"/>
  <c r="Q379" i="7"/>
  <c r="S379" i="7"/>
  <c r="E380" i="7"/>
  <c r="F380" i="7"/>
  <c r="G380" i="7"/>
  <c r="Q380" i="7"/>
  <c r="S380" i="7"/>
  <c r="AF380" i="7"/>
  <c r="E381" i="7"/>
  <c r="F381" i="7"/>
  <c r="G381" i="7"/>
  <c r="Q381" i="7"/>
  <c r="S381" i="7"/>
  <c r="AF381" i="7"/>
  <c r="E382" i="7"/>
  <c r="F382" i="7"/>
  <c r="Q382" i="7"/>
  <c r="S382" i="7"/>
  <c r="E383" i="7"/>
  <c r="F383" i="7"/>
  <c r="Q383" i="7"/>
  <c r="S383" i="7"/>
  <c r="E384" i="7"/>
  <c r="F384" i="7"/>
  <c r="G384" i="7"/>
  <c r="Q384" i="7"/>
  <c r="S384" i="7"/>
  <c r="AF384" i="7"/>
  <c r="E385" i="7"/>
  <c r="F385" i="7"/>
  <c r="Q385" i="7"/>
  <c r="S385" i="7"/>
  <c r="E386" i="7"/>
  <c r="F386" i="7"/>
  <c r="G386" i="7"/>
  <c r="Q386" i="7"/>
  <c r="S386" i="7"/>
  <c r="E387" i="7"/>
  <c r="F387" i="7"/>
  <c r="Q387" i="7"/>
  <c r="S387" i="7"/>
  <c r="E388" i="7"/>
  <c r="F388" i="7"/>
  <c r="G388" i="7"/>
  <c r="Q388" i="7"/>
  <c r="S388" i="7"/>
  <c r="AF388" i="7"/>
  <c r="E389" i="7"/>
  <c r="F389" i="7"/>
  <c r="G389" i="7"/>
  <c r="Q389" i="7"/>
  <c r="S389" i="7"/>
  <c r="AF389" i="7"/>
  <c r="E390" i="7"/>
  <c r="F390" i="7"/>
  <c r="Q390" i="7"/>
  <c r="S390" i="7"/>
  <c r="E391" i="7"/>
  <c r="F391" i="7"/>
  <c r="Q391" i="7"/>
  <c r="S391" i="7"/>
  <c r="E392" i="7"/>
  <c r="F392" i="7"/>
  <c r="G392" i="7"/>
  <c r="Q392" i="7"/>
  <c r="S392" i="7"/>
  <c r="AF392" i="7"/>
  <c r="E393" i="7"/>
  <c r="F393" i="7"/>
  <c r="Q393" i="7"/>
  <c r="S393" i="7"/>
  <c r="E394" i="7"/>
  <c r="F394" i="7"/>
  <c r="G394" i="7"/>
  <c r="Q394" i="7"/>
  <c r="S394" i="7"/>
  <c r="E395" i="7"/>
  <c r="F395" i="7"/>
  <c r="Q395" i="7"/>
  <c r="S395" i="7"/>
  <c r="E396" i="7"/>
  <c r="F396" i="7"/>
  <c r="G396" i="7"/>
  <c r="Q396" i="7"/>
  <c r="S396" i="7"/>
  <c r="AF396" i="7"/>
  <c r="E397" i="7"/>
  <c r="F397" i="7"/>
  <c r="G397" i="7"/>
  <c r="Q397" i="7"/>
  <c r="S397" i="7"/>
  <c r="AF397" i="7"/>
  <c r="E398" i="7"/>
  <c r="F398" i="7"/>
  <c r="Q398" i="7"/>
  <c r="S398" i="7"/>
  <c r="E399" i="7"/>
  <c r="F399" i="7"/>
  <c r="Q399" i="7"/>
  <c r="S399" i="7"/>
  <c r="E400" i="7"/>
  <c r="F400" i="7"/>
  <c r="G400" i="7"/>
  <c r="Q400" i="7"/>
  <c r="S400" i="7"/>
  <c r="AF400" i="7"/>
  <c r="E401" i="7"/>
  <c r="F401" i="7"/>
  <c r="Q401" i="7"/>
  <c r="S401" i="7"/>
  <c r="E402" i="7"/>
  <c r="F402" i="7"/>
  <c r="G402" i="7"/>
  <c r="Q402" i="7"/>
  <c r="S402" i="7"/>
  <c r="E403" i="7"/>
  <c r="F403" i="7"/>
  <c r="Q403" i="7"/>
  <c r="S403" i="7"/>
  <c r="E404" i="7"/>
  <c r="F404" i="7"/>
  <c r="G404" i="7"/>
  <c r="Q404" i="7"/>
  <c r="S404" i="7"/>
  <c r="AF404" i="7"/>
  <c r="E405" i="7"/>
  <c r="F405" i="7"/>
  <c r="G405" i="7"/>
  <c r="Q405" i="7"/>
  <c r="S405" i="7"/>
  <c r="AF405" i="7"/>
  <c r="E406" i="7"/>
  <c r="F406" i="7"/>
  <c r="Q406" i="7"/>
  <c r="S406" i="7"/>
  <c r="E407" i="7"/>
  <c r="F407" i="7"/>
  <c r="Q407" i="7"/>
  <c r="S407" i="7"/>
  <c r="E408" i="7"/>
  <c r="F408" i="7"/>
  <c r="G408" i="7"/>
  <c r="Q408" i="7"/>
  <c r="S408" i="7"/>
  <c r="AF408" i="7"/>
  <c r="E13" i="10"/>
  <c r="E18" i="10"/>
  <c r="E21" i="10"/>
  <c r="E22" i="10"/>
  <c r="E27" i="10"/>
  <c r="E30" i="10"/>
  <c r="E31" i="10"/>
  <c r="E32" i="10"/>
  <c r="E33" i="10"/>
  <c r="E35" i="10"/>
  <c r="E36" i="10"/>
  <c r="E37" i="10"/>
  <c r="E39" i="10"/>
  <c r="E40" i="10"/>
  <c r="E43" i="10"/>
  <c r="E45" i="10"/>
  <c r="E47" i="10"/>
  <c r="E48" i="10"/>
  <c r="E51" i="10"/>
  <c r="E52" i="10"/>
  <c r="E53" i="10"/>
  <c r="E55" i="10"/>
  <c r="E56" i="10"/>
  <c r="E58" i="10"/>
  <c r="E60" i="10"/>
  <c r="E61" i="10"/>
  <c r="E63" i="10"/>
  <c r="E64" i="10"/>
  <c r="E67" i="10"/>
  <c r="E69" i="10"/>
  <c r="E71" i="10"/>
  <c r="E75" i="10"/>
  <c r="E78" i="10"/>
  <c r="E79" i="10"/>
  <c r="E80" i="10"/>
  <c r="E81" i="10"/>
  <c r="E82" i="10"/>
  <c r="E85" i="10"/>
  <c r="E96" i="10"/>
  <c r="E97" i="10"/>
  <c r="E98" i="10"/>
  <c r="E99" i="10"/>
  <c r="E106" i="10"/>
  <c r="E109" i="10"/>
  <c r="E111" i="10"/>
  <c r="E114" i="10"/>
  <c r="E115" i="10"/>
  <c r="E116" i="10"/>
  <c r="E118" i="10"/>
  <c r="E119" i="10"/>
  <c r="E120" i="10"/>
  <c r="E122" i="10"/>
  <c r="E123" i="10"/>
  <c r="E126" i="10"/>
  <c r="E129" i="10"/>
  <c r="E132" i="10"/>
  <c r="E133" i="10"/>
  <c r="E134" i="10"/>
  <c r="E135" i="10"/>
  <c r="E137" i="10"/>
  <c r="E138" i="10"/>
  <c r="E139" i="10"/>
  <c r="E140" i="10"/>
  <c r="E143" i="10"/>
  <c r="E146" i="10"/>
  <c r="E148" i="10"/>
  <c r="D149" i="10"/>
  <c r="E149" i="10"/>
  <c r="D151" i="10"/>
  <c r="E151" i="10"/>
  <c r="E152" i="10"/>
  <c r="E155" i="10"/>
  <c r="E158" i="10"/>
  <c r="E160" i="10"/>
  <c r="E161" i="10"/>
  <c r="E162" i="10"/>
  <c r="D163" i="10"/>
  <c r="E163" i="10"/>
  <c r="E164" i="10"/>
  <c r="E166" i="10"/>
  <c r="E167" i="10"/>
  <c r="E168" i="10"/>
  <c r="E174" i="10"/>
  <c r="D177" i="10"/>
  <c r="D178" i="10"/>
  <c r="E178" i="10"/>
  <c r="E180" i="10"/>
  <c r="E181" i="10"/>
  <c r="E182" i="10"/>
  <c r="E183" i="10"/>
  <c r="E185" i="10"/>
  <c r="E186" i="10"/>
  <c r="E187" i="10"/>
  <c r="E189" i="10"/>
  <c r="E190" i="10"/>
  <c r="E196" i="10"/>
  <c r="E197" i="10"/>
  <c r="E201" i="10"/>
  <c r="E202" i="10"/>
  <c r="E205" i="10"/>
  <c r="E207" i="10"/>
  <c r="E208" i="10"/>
  <c r="E209" i="10"/>
  <c r="D213" i="10"/>
  <c r="E214" i="10"/>
  <c r="E216" i="10"/>
  <c r="E217" i="10"/>
  <c r="E218" i="10"/>
  <c r="E219" i="10"/>
  <c r="E220" i="10"/>
  <c r="E221" i="10"/>
  <c r="E222" i="10"/>
  <c r="E223" i="10"/>
  <c r="E224" i="10"/>
  <c r="E226" i="10"/>
  <c r="E227" i="10"/>
  <c r="E228" i="10"/>
  <c r="E229" i="10"/>
  <c r="E230" i="10"/>
  <c r="E231" i="10"/>
  <c r="E232" i="10"/>
  <c r="E233" i="10"/>
  <c r="E235" i="10"/>
  <c r="E237" i="10"/>
  <c r="E239" i="10"/>
  <c r="E241" i="10"/>
  <c r="E242" i="10"/>
  <c r="E12" i="13"/>
  <c r="E15" i="13"/>
  <c r="E16" i="13"/>
  <c r="E17" i="13"/>
  <c r="E18" i="13"/>
  <c r="E19" i="13"/>
  <c r="E20" i="13"/>
  <c r="E22" i="13"/>
  <c r="E25" i="13"/>
  <c r="E26" i="13"/>
  <c r="E27" i="13"/>
  <c r="E31" i="13"/>
  <c r="E32" i="13"/>
  <c r="E35" i="13"/>
  <c r="E38" i="13"/>
  <c r="E40" i="13"/>
  <c r="E41" i="13"/>
  <c r="E44" i="13"/>
  <c r="E45" i="13"/>
  <c r="E46" i="13"/>
  <c r="E47" i="13"/>
  <c r="E49" i="13"/>
  <c r="E50" i="13"/>
  <c r="E57" i="13"/>
  <c r="E60" i="13"/>
  <c r="E61" i="13"/>
  <c r="E63" i="13"/>
  <c r="E64" i="13"/>
  <c r="E66" i="13"/>
  <c r="E68" i="13"/>
  <c r="E69" i="13"/>
  <c r="E70" i="13"/>
  <c r="E72" i="13"/>
  <c r="E73" i="13"/>
  <c r="E76" i="13"/>
  <c r="E79" i="13"/>
  <c r="E81" i="13"/>
  <c r="E84" i="13"/>
  <c r="E85" i="13"/>
  <c r="E90" i="13"/>
  <c r="E91" i="13"/>
  <c r="E92" i="13"/>
  <c r="E97" i="13"/>
  <c r="E100" i="13"/>
  <c r="E102" i="13"/>
  <c r="E103" i="13"/>
  <c r="E107" i="13"/>
  <c r="E110" i="13"/>
  <c r="E111" i="13"/>
  <c r="E115" i="13"/>
  <c r="E118" i="13"/>
  <c r="E119" i="13"/>
  <c r="E120" i="13"/>
  <c r="E122" i="13"/>
  <c r="E124" i="13"/>
  <c r="E126" i="13"/>
  <c r="E130" i="13"/>
  <c r="E131" i="13"/>
  <c r="E133" i="13"/>
  <c r="E134" i="13"/>
  <c r="E135" i="13"/>
  <c r="E136" i="13"/>
  <c r="E137" i="13"/>
  <c r="E138" i="13"/>
  <c r="E140" i="13"/>
  <c r="E142" i="13"/>
  <c r="E144" i="13"/>
  <c r="E147" i="13"/>
  <c r="E148" i="13"/>
  <c r="E150" i="13"/>
  <c r="E153" i="13"/>
  <c r="Z420" i="6"/>
  <c r="G420" i="6"/>
  <c r="G425" i="6"/>
  <c r="Z425" i="6"/>
  <c r="AF407" i="7"/>
  <c r="G407" i="7"/>
  <c r="AF401" i="7"/>
  <c r="G401" i="7"/>
  <c r="AF399" i="7"/>
  <c r="G399" i="7"/>
  <c r="AF393" i="7"/>
  <c r="G393" i="7"/>
  <c r="AF391" i="7"/>
  <c r="G391" i="7"/>
  <c r="AF385" i="7"/>
  <c r="G385" i="7"/>
  <c r="AF383" i="7"/>
  <c r="G383" i="7"/>
  <c r="AF377" i="7"/>
  <c r="G377" i="7"/>
  <c r="G344" i="7"/>
  <c r="AF344" i="7"/>
  <c r="G258" i="7"/>
  <c r="AF258" i="7"/>
  <c r="G403" i="7"/>
  <c r="AF403" i="7"/>
  <c r="G395" i="7"/>
  <c r="AF395" i="7"/>
  <c r="G387" i="7"/>
  <c r="AF387" i="7"/>
  <c r="G379" i="7"/>
  <c r="AF379" i="7"/>
  <c r="AF369" i="7"/>
  <c r="G369" i="7"/>
  <c r="G328" i="7"/>
  <c r="AF328" i="7"/>
  <c r="K322" i="7"/>
  <c r="AF361" i="7"/>
  <c r="G361" i="7"/>
  <c r="G346" i="7"/>
  <c r="AF346" i="7"/>
  <c r="AF406" i="7"/>
  <c r="G406" i="7"/>
  <c r="AF398" i="7"/>
  <c r="G398" i="7"/>
  <c r="AF390" i="7"/>
  <c r="G390" i="7"/>
  <c r="AF382" i="7"/>
  <c r="G382" i="7"/>
  <c r="G376" i="7"/>
  <c r="AF376" i="7"/>
  <c r="AF371" i="7"/>
  <c r="G371" i="7"/>
  <c r="AF354" i="7"/>
  <c r="G354" i="7"/>
  <c r="G339" i="7"/>
  <c r="AF339" i="7"/>
  <c r="G289" i="7"/>
  <c r="AF289" i="7"/>
  <c r="K408" i="7"/>
  <c r="K402" i="7"/>
  <c r="K400" i="7"/>
  <c r="K394" i="7"/>
  <c r="K392" i="7"/>
  <c r="K386" i="7"/>
  <c r="K384" i="7"/>
  <c r="K378" i="7"/>
  <c r="G368" i="7"/>
  <c r="AF368" i="7"/>
  <c r="AF363" i="7"/>
  <c r="G363" i="7"/>
  <c r="G301" i="7"/>
  <c r="AF301" i="7"/>
  <c r="K404" i="7"/>
  <c r="K396" i="7"/>
  <c r="K388" i="7"/>
  <c r="K380" i="7"/>
  <c r="G360" i="7"/>
  <c r="AF360" i="7"/>
  <c r="AF345" i="7"/>
  <c r="G345" i="7"/>
  <c r="AF370" i="7"/>
  <c r="G370" i="7"/>
  <c r="K353" i="7"/>
  <c r="AF338" i="7"/>
  <c r="G338" i="7"/>
  <c r="G293" i="7"/>
  <c r="AF293" i="7"/>
  <c r="G362" i="7"/>
  <c r="AF362" i="7"/>
  <c r="G347" i="7"/>
  <c r="AF347" i="7"/>
  <c r="K340" i="7"/>
  <c r="K330" i="7"/>
  <c r="AF394" i="7"/>
  <c r="AF378" i="7"/>
  <c r="P280" i="7"/>
  <c r="AF248" i="7"/>
  <c r="G248" i="7"/>
  <c r="AF238" i="7"/>
  <c r="G238" i="7"/>
  <c r="AF158" i="7"/>
  <c r="G158" i="7"/>
  <c r="R151" i="7"/>
  <c r="P151" i="7"/>
  <c r="I151" i="7"/>
  <c r="AI151" i="7"/>
  <c r="P145" i="7"/>
  <c r="I113" i="7"/>
  <c r="AI113" i="7"/>
  <c r="R113" i="7"/>
  <c r="P113" i="7"/>
  <c r="P70" i="7"/>
  <c r="G204" i="2"/>
  <c r="Z204" i="2"/>
  <c r="K405" i="7"/>
  <c r="K397" i="7"/>
  <c r="K389" i="7"/>
  <c r="K381" i="7"/>
  <c r="AF353" i="7"/>
  <c r="AF351" i="7"/>
  <c r="G351" i="7"/>
  <c r="G349" i="7"/>
  <c r="G348" i="7"/>
  <c r="AF340" i="7"/>
  <c r="G337" i="7"/>
  <c r="G302" i="7"/>
  <c r="AF295" i="7"/>
  <c r="G295" i="7"/>
  <c r="AI290" i="7"/>
  <c r="G288" i="7"/>
  <c r="AF288" i="7"/>
  <c r="K271" i="7"/>
  <c r="AI271" i="7"/>
  <c r="R271" i="7"/>
  <c r="K246" i="7"/>
  <c r="AI246" i="7"/>
  <c r="R246" i="7"/>
  <c r="P246" i="7"/>
  <c r="G245" i="7"/>
  <c r="AF245" i="7"/>
  <c r="AF224" i="7"/>
  <c r="AF208" i="7"/>
  <c r="G208" i="7"/>
  <c r="I186" i="7"/>
  <c r="AI186" i="7"/>
  <c r="R186" i="7"/>
  <c r="R160" i="7"/>
  <c r="P160" i="7"/>
  <c r="I160" i="7"/>
  <c r="G159" i="7"/>
  <c r="AF159" i="7"/>
  <c r="I150" i="7"/>
  <c r="AI150" i="7"/>
  <c r="I137" i="7"/>
  <c r="AI137" i="7"/>
  <c r="R137" i="7"/>
  <c r="P137" i="7"/>
  <c r="AF126" i="7"/>
  <c r="AF227" i="7"/>
  <c r="G227" i="7"/>
  <c r="I198" i="7"/>
  <c r="AI198" i="7"/>
  <c r="K375" i="7"/>
  <c r="K367" i="7"/>
  <c r="K359" i="7"/>
  <c r="K329" i="7"/>
  <c r="K321" i="7"/>
  <c r="AI321" i="7"/>
  <c r="R321" i="7"/>
  <c r="AF299" i="7"/>
  <c r="G299" i="7"/>
  <c r="G292" i="7"/>
  <c r="AF292" i="7"/>
  <c r="K280" i="7"/>
  <c r="AI280" i="7"/>
  <c r="R280" i="7"/>
  <c r="K262" i="7"/>
  <c r="AF244" i="7"/>
  <c r="G244" i="7"/>
  <c r="R243" i="7"/>
  <c r="P243" i="7"/>
  <c r="K243" i="7"/>
  <c r="AI243" i="7"/>
  <c r="P224" i="7"/>
  <c r="AF209" i="7"/>
  <c r="G209" i="7"/>
  <c r="I195" i="7"/>
  <c r="AI195" i="7"/>
  <c r="R195" i="7"/>
  <c r="P195" i="7"/>
  <c r="AF190" i="7"/>
  <c r="G190" i="7"/>
  <c r="I188" i="7"/>
  <c r="R188" i="7"/>
  <c r="P188" i="7"/>
  <c r="AI188" i="7"/>
  <c r="AF187" i="7"/>
  <c r="G187" i="7"/>
  <c r="R183" i="7"/>
  <c r="P183" i="7"/>
  <c r="I183" i="7"/>
  <c r="AI183" i="7"/>
  <c r="P177" i="7"/>
  <c r="I138" i="7"/>
  <c r="AI138" i="7"/>
  <c r="R138" i="7"/>
  <c r="AF121" i="7"/>
  <c r="G121" i="7"/>
  <c r="I117" i="7"/>
  <c r="AI117" i="7"/>
  <c r="R117" i="7"/>
  <c r="P117" i="7"/>
  <c r="G237" i="7"/>
  <c r="AF237" i="7"/>
  <c r="I156" i="7"/>
  <c r="R156" i="7"/>
  <c r="P156" i="7"/>
  <c r="AI156" i="7"/>
  <c r="AF82" i="7"/>
  <c r="G82" i="7"/>
  <c r="K352" i="7"/>
  <c r="K336" i="7"/>
  <c r="AF335" i="7"/>
  <c r="G335" i="7"/>
  <c r="K326" i="7"/>
  <c r="AF322" i="7"/>
  <c r="AF305" i="7"/>
  <c r="AF303" i="7"/>
  <c r="G303" i="7"/>
  <c r="AI298" i="7"/>
  <c r="AF297" i="7"/>
  <c r="G296" i="7"/>
  <c r="AF296" i="7"/>
  <c r="K285" i="7"/>
  <c r="AI285" i="7"/>
  <c r="R285" i="7"/>
  <c r="P285" i="7"/>
  <c r="K276" i="7"/>
  <c r="AI276" i="7"/>
  <c r="R276" i="7"/>
  <c r="P276" i="7"/>
  <c r="R272" i="7"/>
  <c r="P272" i="7"/>
  <c r="K272" i="7"/>
  <c r="AI272" i="7"/>
  <c r="K267" i="7"/>
  <c r="AI267" i="7"/>
  <c r="R267" i="7"/>
  <c r="P267" i="7"/>
  <c r="R259" i="7"/>
  <c r="P259" i="7"/>
  <c r="G257" i="7"/>
  <c r="AF257" i="7"/>
  <c r="K242" i="7"/>
  <c r="AI242" i="7"/>
  <c r="R242" i="7"/>
  <c r="P242" i="7"/>
  <c r="G241" i="7"/>
  <c r="AF241" i="7"/>
  <c r="AF234" i="7"/>
  <c r="G234" i="7"/>
  <c r="G233" i="7"/>
  <c r="AF233" i="7"/>
  <c r="K225" i="7"/>
  <c r="AF220" i="7"/>
  <c r="G211" i="7"/>
  <c r="AF211" i="7"/>
  <c r="J210" i="7"/>
  <c r="AI210" i="7"/>
  <c r="R210" i="7"/>
  <c r="R192" i="7"/>
  <c r="P192" i="7"/>
  <c r="I192" i="7"/>
  <c r="G191" i="7"/>
  <c r="AF191" i="7"/>
  <c r="I182" i="7"/>
  <c r="AI182" i="7"/>
  <c r="I169" i="7"/>
  <c r="AI169" i="7"/>
  <c r="R169" i="7"/>
  <c r="P169" i="7"/>
  <c r="I147" i="7"/>
  <c r="AI147" i="7"/>
  <c r="R147" i="7"/>
  <c r="P147" i="7"/>
  <c r="AF142" i="7"/>
  <c r="G142" i="7"/>
  <c r="I140" i="7"/>
  <c r="R140" i="7"/>
  <c r="P140" i="7"/>
  <c r="AI140" i="7"/>
  <c r="AF139" i="7"/>
  <c r="G139" i="7"/>
  <c r="G120" i="7"/>
  <c r="AF120" i="7"/>
  <c r="AF99" i="7"/>
  <c r="G99" i="7"/>
  <c r="AF402" i="7"/>
  <c r="AF386" i="7"/>
  <c r="AF325" i="7"/>
  <c r="G325" i="7"/>
  <c r="AF291" i="7"/>
  <c r="G291" i="7"/>
  <c r="G284" i="7"/>
  <c r="AF284" i="7"/>
  <c r="R247" i="7"/>
  <c r="P247" i="7"/>
  <c r="K247" i="7"/>
  <c r="AI247" i="7"/>
  <c r="J213" i="7"/>
  <c r="AI213" i="7"/>
  <c r="R207" i="7"/>
  <c r="P207" i="7"/>
  <c r="J207" i="7"/>
  <c r="AI207" i="7"/>
  <c r="I163" i="7"/>
  <c r="AI163" i="7"/>
  <c r="R163" i="7"/>
  <c r="P163" i="7"/>
  <c r="AF332" i="7"/>
  <c r="K313" i="7"/>
  <c r="AI313" i="7"/>
  <c r="R313" i="7"/>
  <c r="P313" i="7"/>
  <c r="P305" i="7"/>
  <c r="G300" i="7"/>
  <c r="AF300" i="7"/>
  <c r="G281" i="7"/>
  <c r="G263" i="7"/>
  <c r="AF256" i="7"/>
  <c r="G256" i="7"/>
  <c r="G255" i="7"/>
  <c r="AF250" i="7"/>
  <c r="K224" i="7"/>
  <c r="AI224" i="7"/>
  <c r="R224" i="7"/>
  <c r="G223" i="7"/>
  <c r="AF223" i="7"/>
  <c r="I170" i="7"/>
  <c r="AI170" i="7"/>
  <c r="R170" i="7"/>
  <c r="AF154" i="7"/>
  <c r="R144" i="7"/>
  <c r="P144" i="7"/>
  <c r="I144" i="7"/>
  <c r="G143" i="7"/>
  <c r="AF143" i="7"/>
  <c r="R126" i="7"/>
  <c r="P126" i="7"/>
  <c r="I126" i="7"/>
  <c r="AI126" i="7"/>
  <c r="R114" i="7"/>
  <c r="P114" i="7"/>
  <c r="I114" i="7"/>
  <c r="AI114" i="7"/>
  <c r="I185" i="7"/>
  <c r="AI185" i="7"/>
  <c r="R185" i="7"/>
  <c r="P185" i="7"/>
  <c r="G318" i="7"/>
  <c r="AF317" i="7"/>
  <c r="K309" i="7"/>
  <c r="AI309" i="7"/>
  <c r="R309" i="7"/>
  <c r="P309" i="7"/>
  <c r="G286" i="7"/>
  <c r="G277" i="7"/>
  <c r="G268" i="7"/>
  <c r="AF260" i="7"/>
  <c r="G260" i="7"/>
  <c r="K254" i="7"/>
  <c r="AI254" i="7"/>
  <c r="R254" i="7"/>
  <c r="P254" i="7"/>
  <c r="G253" i="7"/>
  <c r="AF253" i="7"/>
  <c r="K240" i="7"/>
  <c r="AF222" i="7"/>
  <c r="G222" i="7"/>
  <c r="G221" i="7"/>
  <c r="G201" i="7"/>
  <c r="AF201" i="7"/>
  <c r="I179" i="7"/>
  <c r="AI179" i="7"/>
  <c r="R179" i="7"/>
  <c r="P179" i="7"/>
  <c r="AF174" i="7"/>
  <c r="G174" i="7"/>
  <c r="I172" i="7"/>
  <c r="R172" i="7"/>
  <c r="P172" i="7"/>
  <c r="AI172" i="7"/>
  <c r="AF171" i="7"/>
  <c r="G171" i="7"/>
  <c r="G167" i="7"/>
  <c r="AF163" i="7"/>
  <c r="P161" i="7"/>
  <c r="AF134" i="7"/>
  <c r="G134" i="7"/>
  <c r="AF102" i="7"/>
  <c r="G102" i="7"/>
  <c r="G34" i="7"/>
  <c r="AF34" i="7"/>
  <c r="BM390" i="8"/>
  <c r="BL390" i="8"/>
  <c r="BK390" i="8"/>
  <c r="BJ390" i="8"/>
  <c r="BI390" i="8"/>
  <c r="BH390" i="8"/>
  <c r="BG390" i="8"/>
  <c r="BF390" i="8"/>
  <c r="BE390" i="8"/>
  <c r="K317" i="7"/>
  <c r="AI317" i="7"/>
  <c r="R317" i="7"/>
  <c r="R298" i="7"/>
  <c r="P298" i="7"/>
  <c r="G266" i="7"/>
  <c r="AF266" i="7"/>
  <c r="AF155" i="7"/>
  <c r="G155" i="7"/>
  <c r="P317" i="7"/>
  <c r="R314" i="7"/>
  <c r="P314" i="7"/>
  <c r="K314" i="7"/>
  <c r="AI314" i="7"/>
  <c r="P306" i="7"/>
  <c r="K305" i="7"/>
  <c r="AI305" i="7"/>
  <c r="R305" i="7"/>
  <c r="K297" i="7"/>
  <c r="AI297" i="7"/>
  <c r="R297" i="7"/>
  <c r="P297" i="7"/>
  <c r="R290" i="7"/>
  <c r="P290" i="7"/>
  <c r="AF283" i="7"/>
  <c r="G283" i="7"/>
  <c r="AF265" i="7"/>
  <c r="G265" i="7"/>
  <c r="AF252" i="7"/>
  <c r="G252" i="7"/>
  <c r="R251" i="7"/>
  <c r="P251" i="7"/>
  <c r="K251" i="7"/>
  <c r="AI251" i="7"/>
  <c r="AF230" i="7"/>
  <c r="G230" i="7"/>
  <c r="G229" i="7"/>
  <c r="AF229" i="7"/>
  <c r="J220" i="7"/>
  <c r="AI220" i="7"/>
  <c r="R220" i="7"/>
  <c r="P220" i="7"/>
  <c r="G219" i="7"/>
  <c r="AF219" i="7"/>
  <c r="R218" i="7"/>
  <c r="P218" i="7"/>
  <c r="J218" i="7"/>
  <c r="AI218" i="7"/>
  <c r="J217" i="7"/>
  <c r="AI217" i="7"/>
  <c r="R217" i="7"/>
  <c r="P217" i="7"/>
  <c r="R213" i="7"/>
  <c r="G202" i="7"/>
  <c r="AF202" i="7"/>
  <c r="R198" i="7"/>
  <c r="R176" i="7"/>
  <c r="P176" i="7"/>
  <c r="I176" i="7"/>
  <c r="G175" i="7"/>
  <c r="AF175" i="7"/>
  <c r="I166" i="7"/>
  <c r="AI166" i="7"/>
  <c r="I153" i="7"/>
  <c r="AI153" i="7"/>
  <c r="R153" i="7"/>
  <c r="P153" i="7"/>
  <c r="R131" i="7"/>
  <c r="P131" i="7"/>
  <c r="AI131" i="7"/>
  <c r="I131" i="7"/>
  <c r="AF111" i="7"/>
  <c r="G111" i="7"/>
  <c r="AF101" i="7"/>
  <c r="G101" i="7"/>
  <c r="I93" i="7"/>
  <c r="AI93" i="7"/>
  <c r="R93" i="7"/>
  <c r="G239" i="2"/>
  <c r="Z239" i="2"/>
  <c r="P321" i="7"/>
  <c r="R306" i="7"/>
  <c r="K306" i="7"/>
  <c r="AI306" i="7"/>
  <c r="G275" i="7"/>
  <c r="AF275" i="7"/>
  <c r="K372" i="7"/>
  <c r="K364" i="7"/>
  <c r="AF343" i="7"/>
  <c r="G343" i="7"/>
  <c r="G341" i="7"/>
  <c r="G333" i="7"/>
  <c r="AF327" i="7"/>
  <c r="G327" i="7"/>
  <c r="AF321" i="7"/>
  <c r="G310" i="7"/>
  <c r="K298" i="7"/>
  <c r="G294" i="7"/>
  <c r="AF287" i="7"/>
  <c r="G287" i="7"/>
  <c r="AF280" i="7"/>
  <c r="AF278" i="7"/>
  <c r="G278" i="7"/>
  <c r="P271" i="7"/>
  <c r="AF262" i="7"/>
  <c r="G261" i="7"/>
  <c r="AF261" i="7"/>
  <c r="K250" i="7"/>
  <c r="AI250" i="7"/>
  <c r="R250" i="7"/>
  <c r="P250" i="7"/>
  <c r="G249" i="7"/>
  <c r="AF249" i="7"/>
  <c r="AF215" i="7"/>
  <c r="G215" i="7"/>
  <c r="G199" i="7"/>
  <c r="AF195" i="7"/>
  <c r="P193" i="7"/>
  <c r="I154" i="7"/>
  <c r="AI154" i="7"/>
  <c r="R154" i="7"/>
  <c r="AF138" i="7"/>
  <c r="AI135" i="7"/>
  <c r="I135" i="7"/>
  <c r="R135" i="7"/>
  <c r="P135" i="7"/>
  <c r="AF122" i="7"/>
  <c r="G122" i="7"/>
  <c r="G118" i="7"/>
  <c r="AF118" i="7"/>
  <c r="G305" i="2"/>
  <c r="Z305" i="2"/>
  <c r="R204" i="7"/>
  <c r="P204" i="7"/>
  <c r="G197" i="7"/>
  <c r="R196" i="7"/>
  <c r="P196" i="7"/>
  <c r="G181" i="7"/>
  <c r="R180" i="7"/>
  <c r="P180" i="7"/>
  <c r="G165" i="7"/>
  <c r="R164" i="7"/>
  <c r="P164" i="7"/>
  <c r="G149" i="7"/>
  <c r="R148" i="7"/>
  <c r="P148" i="7"/>
  <c r="G136" i="7"/>
  <c r="G133" i="7"/>
  <c r="G123" i="7"/>
  <c r="I116" i="7"/>
  <c r="AI116" i="7"/>
  <c r="I100" i="7"/>
  <c r="AI100" i="7"/>
  <c r="R63" i="7"/>
  <c r="P63" i="7"/>
  <c r="AI63" i="7"/>
  <c r="I63" i="7"/>
  <c r="R51" i="7"/>
  <c r="AI51" i="7"/>
  <c r="H51" i="7"/>
  <c r="G43" i="7"/>
  <c r="AF43" i="7"/>
  <c r="AF41" i="7"/>
  <c r="G41" i="7"/>
  <c r="G22" i="7"/>
  <c r="AF22" i="7"/>
  <c r="T19" i="7"/>
  <c r="G405" i="2"/>
  <c r="Z405" i="2"/>
  <c r="Z185" i="2"/>
  <c r="G185" i="2"/>
  <c r="I132" i="7"/>
  <c r="AI132" i="7"/>
  <c r="R79" i="7"/>
  <c r="P79" i="7"/>
  <c r="AI79" i="7"/>
  <c r="I79" i="7"/>
  <c r="AF71" i="7"/>
  <c r="G71" i="7"/>
  <c r="H48" i="7"/>
  <c r="R48" i="7"/>
  <c r="P48" i="7"/>
  <c r="G46" i="7"/>
  <c r="AF46" i="7"/>
  <c r="G76" i="2"/>
  <c r="Z76" i="2"/>
  <c r="G319" i="7"/>
  <c r="G315" i="7"/>
  <c r="G311" i="7"/>
  <c r="G307" i="7"/>
  <c r="G273" i="7"/>
  <c r="G269" i="7"/>
  <c r="G239" i="7"/>
  <c r="G235" i="7"/>
  <c r="G231" i="7"/>
  <c r="G216" i="7"/>
  <c r="G206" i="7"/>
  <c r="G205" i="7"/>
  <c r="J204" i="7"/>
  <c r="G194" i="7"/>
  <c r="P189" i="7"/>
  <c r="G178" i="7"/>
  <c r="P173" i="7"/>
  <c r="G162" i="7"/>
  <c r="P157" i="7"/>
  <c r="G146" i="7"/>
  <c r="P141" i="7"/>
  <c r="G130" i="7"/>
  <c r="G129" i="7"/>
  <c r="P125" i="7"/>
  <c r="AF117" i="7"/>
  <c r="AF116" i="7"/>
  <c r="G115" i="7"/>
  <c r="G110" i="7"/>
  <c r="G109" i="7"/>
  <c r="I96" i="7"/>
  <c r="AI96" i="7"/>
  <c r="R91" i="7"/>
  <c r="P91" i="7"/>
  <c r="P90" i="7"/>
  <c r="G84" i="7"/>
  <c r="P81" i="7"/>
  <c r="R67" i="7"/>
  <c r="AI67" i="7"/>
  <c r="I67" i="7"/>
  <c r="R52" i="7"/>
  <c r="P52" i="7"/>
  <c r="H52" i="7"/>
  <c r="AF50" i="7"/>
  <c r="G50" i="7"/>
  <c r="AF24" i="7"/>
  <c r="G24" i="7"/>
  <c r="P213" i="7"/>
  <c r="P212" i="7"/>
  <c r="P198" i="7"/>
  <c r="I189" i="7"/>
  <c r="AI189" i="7"/>
  <c r="P182" i="7"/>
  <c r="I173" i="7"/>
  <c r="AI173" i="7"/>
  <c r="P166" i="7"/>
  <c r="I157" i="7"/>
  <c r="AI157" i="7"/>
  <c r="P150" i="7"/>
  <c r="I141" i="7"/>
  <c r="AI141" i="7"/>
  <c r="AF132" i="7"/>
  <c r="I128" i="7"/>
  <c r="AI128" i="7"/>
  <c r="I108" i="7"/>
  <c r="AI108" i="7"/>
  <c r="R98" i="7"/>
  <c r="P98" i="7"/>
  <c r="I98" i="7"/>
  <c r="AI98" i="7"/>
  <c r="I97" i="7"/>
  <c r="AI97" i="7"/>
  <c r="R97" i="7"/>
  <c r="P97" i="7"/>
  <c r="AF87" i="7"/>
  <c r="G87" i="7"/>
  <c r="I78" i="7"/>
  <c r="AI78" i="7"/>
  <c r="R78" i="7"/>
  <c r="I64" i="7"/>
  <c r="R64" i="7"/>
  <c r="P64" i="7"/>
  <c r="G62" i="7"/>
  <c r="AF62" i="7"/>
  <c r="P53" i="7"/>
  <c r="P49" i="7"/>
  <c r="AF39" i="7"/>
  <c r="G39" i="7"/>
  <c r="R31" i="7"/>
  <c r="AI31" i="7"/>
  <c r="H31" i="7"/>
  <c r="Z396" i="2"/>
  <c r="G396" i="2"/>
  <c r="Z380" i="2"/>
  <c r="G380" i="2"/>
  <c r="G320" i="7"/>
  <c r="G316" i="7"/>
  <c r="G312" i="7"/>
  <c r="G308" i="7"/>
  <c r="G304" i="7"/>
  <c r="G279" i="7"/>
  <c r="G274" i="7"/>
  <c r="G270" i="7"/>
  <c r="G236" i="7"/>
  <c r="G232" i="7"/>
  <c r="G228" i="7"/>
  <c r="G214" i="7"/>
  <c r="J212" i="7"/>
  <c r="G203" i="7"/>
  <c r="I200" i="7"/>
  <c r="G127" i="7"/>
  <c r="G119" i="7"/>
  <c r="R116" i="7"/>
  <c r="P116" i="7"/>
  <c r="I104" i="7"/>
  <c r="AI104" i="7"/>
  <c r="AF95" i="7"/>
  <c r="G95" i="7"/>
  <c r="P93" i="7"/>
  <c r="I86" i="7"/>
  <c r="AI86" i="7"/>
  <c r="R86" i="7"/>
  <c r="P86" i="7"/>
  <c r="P83" i="7"/>
  <c r="I80" i="7"/>
  <c r="R80" i="7"/>
  <c r="P80" i="7"/>
  <c r="I74" i="7"/>
  <c r="AI74" i="7"/>
  <c r="R74" i="7"/>
  <c r="P74" i="7"/>
  <c r="I58" i="7"/>
  <c r="AI58" i="7"/>
  <c r="R58" i="7"/>
  <c r="P58" i="7"/>
  <c r="AI48" i="7"/>
  <c r="R47" i="7"/>
  <c r="P47" i="7"/>
  <c r="AI47" i="7"/>
  <c r="H47" i="7"/>
  <c r="AF268" i="2"/>
  <c r="L268" i="2"/>
  <c r="AC268" i="2"/>
  <c r="R195" i="2"/>
  <c r="T195" i="2"/>
  <c r="AF195" i="2"/>
  <c r="I195" i="2"/>
  <c r="AC195" i="2"/>
  <c r="P210" i="7"/>
  <c r="I193" i="7"/>
  <c r="AI193" i="7"/>
  <c r="P186" i="7"/>
  <c r="I177" i="7"/>
  <c r="AI177" i="7"/>
  <c r="P170" i="7"/>
  <c r="I161" i="7"/>
  <c r="AI161" i="7"/>
  <c r="P154" i="7"/>
  <c r="I145" i="7"/>
  <c r="AI145" i="7"/>
  <c r="P138" i="7"/>
  <c r="R132" i="7"/>
  <c r="P132" i="7"/>
  <c r="I125" i="7"/>
  <c r="AI125" i="7"/>
  <c r="I112" i="7"/>
  <c r="AI112" i="7"/>
  <c r="R106" i="7"/>
  <c r="P106" i="7"/>
  <c r="I106" i="7"/>
  <c r="AI106" i="7"/>
  <c r="I105" i="7"/>
  <c r="AI105" i="7"/>
  <c r="R105" i="7"/>
  <c r="P105" i="7"/>
  <c r="I92" i="7"/>
  <c r="AI92" i="7"/>
  <c r="I90" i="7"/>
  <c r="AI90" i="7"/>
  <c r="P85" i="7"/>
  <c r="R68" i="7"/>
  <c r="P68" i="7"/>
  <c r="I68" i="7"/>
  <c r="AF66" i="7"/>
  <c r="G66" i="7"/>
  <c r="G38" i="7"/>
  <c r="AF38" i="7"/>
  <c r="AF35" i="7"/>
  <c r="G35" i="7"/>
  <c r="G23" i="7"/>
  <c r="AF23" i="7"/>
  <c r="U16" i="7"/>
  <c r="U17" i="7"/>
  <c r="AC16" i="7"/>
  <c r="AC17" i="7"/>
  <c r="V16" i="7"/>
  <c r="V17" i="7"/>
  <c r="AD16" i="7"/>
  <c r="AD17" i="7"/>
  <c r="W16" i="7"/>
  <c r="W17" i="7"/>
  <c r="AE16" i="7"/>
  <c r="AE17" i="7"/>
  <c r="X16" i="7"/>
  <c r="X17" i="7"/>
  <c r="Y16" i="7"/>
  <c r="Y17" i="7"/>
  <c r="Z16" i="7"/>
  <c r="Z17" i="7"/>
  <c r="AB16" i="7"/>
  <c r="AB17" i="7"/>
  <c r="G338" i="2"/>
  <c r="Z338" i="2"/>
  <c r="AC158" i="2"/>
  <c r="I158" i="2"/>
  <c r="R158" i="2"/>
  <c r="T158" i="2"/>
  <c r="AF158" i="2"/>
  <c r="AF128" i="7"/>
  <c r="I124" i="7"/>
  <c r="AI124" i="7"/>
  <c r="AF108" i="7"/>
  <c r="G107" i="7"/>
  <c r="AF103" i="7"/>
  <c r="G103" i="7"/>
  <c r="AF96" i="7"/>
  <c r="G94" i="7"/>
  <c r="AI91" i="7"/>
  <c r="R83" i="7"/>
  <c r="AI83" i="7"/>
  <c r="I83" i="7"/>
  <c r="P69" i="7"/>
  <c r="P65" i="7"/>
  <c r="AF55" i="7"/>
  <c r="G55" i="7"/>
  <c r="P54" i="7"/>
  <c r="AI52" i="7"/>
  <c r="K384" i="2"/>
  <c r="AC384" i="2"/>
  <c r="AF384" i="2"/>
  <c r="K368" i="2"/>
  <c r="AC368" i="2"/>
  <c r="AF368" i="2"/>
  <c r="G237" i="2"/>
  <c r="Z237" i="2"/>
  <c r="H42" i="7"/>
  <c r="AI42" i="7"/>
  <c r="CQ39" i="7"/>
  <c r="P30" i="7"/>
  <c r="G28" i="7"/>
  <c r="CM26" i="7"/>
  <c r="AF26" i="7"/>
  <c r="BZ22" i="7"/>
  <c r="CQ15" i="7"/>
  <c r="BH12" i="7"/>
  <c r="BZ14" i="7"/>
  <c r="CQ14" i="7"/>
  <c r="BZ21" i="7"/>
  <c r="CQ21" i="7"/>
  <c r="BZ25" i="7"/>
  <c r="CQ25" i="7"/>
  <c r="BZ29" i="7"/>
  <c r="CQ29" i="7"/>
  <c r="BZ33" i="7"/>
  <c r="CQ33" i="7"/>
  <c r="BZ37" i="7"/>
  <c r="CQ37" i="7"/>
  <c r="BZ41" i="7"/>
  <c r="CQ41" i="7"/>
  <c r="BZ3" i="7"/>
  <c r="CQ3" i="7"/>
  <c r="BZ8" i="7"/>
  <c r="CQ8" i="7"/>
  <c r="BZ13" i="7"/>
  <c r="CQ13" i="7"/>
  <c r="BZ17" i="7"/>
  <c r="CQ17" i="7"/>
  <c r="BZ19" i="7"/>
  <c r="CQ19" i="7"/>
  <c r="BZ20" i="7"/>
  <c r="CQ20" i="7"/>
  <c r="BZ24" i="7"/>
  <c r="CQ24" i="7"/>
  <c r="BZ28" i="7"/>
  <c r="CQ28" i="7"/>
  <c r="BZ32" i="7"/>
  <c r="CQ32" i="7"/>
  <c r="BZ36" i="7"/>
  <c r="CQ36" i="7"/>
  <c r="BZ40" i="7"/>
  <c r="CQ40" i="7"/>
  <c r="BZ44" i="7"/>
  <c r="CQ44" i="7"/>
  <c r="BZ48" i="7"/>
  <c r="CQ48" i="7"/>
  <c r="BZ52" i="7"/>
  <c r="CQ52" i="7"/>
  <c r="BZ56" i="7"/>
  <c r="CQ56" i="7"/>
  <c r="BZ60" i="7"/>
  <c r="CQ60" i="7"/>
  <c r="BZ64" i="7"/>
  <c r="CQ64" i="7"/>
  <c r="BZ68" i="7"/>
  <c r="CQ68" i="7"/>
  <c r="BZ72" i="7"/>
  <c r="CQ72" i="7"/>
  <c r="BZ76" i="7"/>
  <c r="CQ76" i="7"/>
  <c r="BZ80" i="7"/>
  <c r="CQ80" i="7"/>
  <c r="BZ84" i="7"/>
  <c r="CQ84" i="7"/>
  <c r="BZ88" i="7"/>
  <c r="CQ88" i="7"/>
  <c r="Z404" i="2"/>
  <c r="G404" i="2"/>
  <c r="K392" i="2"/>
  <c r="AC392" i="2"/>
  <c r="AF392" i="2"/>
  <c r="K376" i="2"/>
  <c r="AC376" i="2"/>
  <c r="AF376" i="2"/>
  <c r="G365" i="2"/>
  <c r="Z365" i="2"/>
  <c r="K352" i="2"/>
  <c r="AF352" i="2"/>
  <c r="R315" i="2"/>
  <c r="T315" i="2"/>
  <c r="AF315" i="2"/>
  <c r="AC315" i="2"/>
  <c r="K315" i="2"/>
  <c r="G309" i="2"/>
  <c r="R256" i="2"/>
  <c r="T256" i="2"/>
  <c r="AF256" i="2"/>
  <c r="J256" i="2"/>
  <c r="AC256" i="2"/>
  <c r="G231" i="2"/>
  <c r="Z231" i="2"/>
  <c r="G229" i="2"/>
  <c r="Z229" i="2"/>
  <c r="I215" i="2"/>
  <c r="R215" i="2"/>
  <c r="T215" i="2"/>
  <c r="AC215" i="2"/>
  <c r="AF215" i="2"/>
  <c r="R163" i="2"/>
  <c r="T163" i="2"/>
  <c r="AF163" i="2"/>
  <c r="I163" i="2"/>
  <c r="AC163" i="2"/>
  <c r="Z153" i="2"/>
  <c r="G153" i="2"/>
  <c r="AT329" i="8"/>
  <c r="AS329" i="8"/>
  <c r="AR329" i="8"/>
  <c r="AQ329" i="8"/>
  <c r="AP329" i="8"/>
  <c r="AO329" i="8"/>
  <c r="AN329" i="8"/>
  <c r="AM329" i="8"/>
  <c r="AL329" i="8"/>
  <c r="AF90" i="7"/>
  <c r="P77" i="7"/>
  <c r="AF74" i="7"/>
  <c r="BZ65" i="7"/>
  <c r="CQ62" i="7"/>
  <c r="AF58" i="7"/>
  <c r="CQ57" i="7"/>
  <c r="CQ55" i="7"/>
  <c r="BZ54" i="7"/>
  <c r="BZ49" i="7"/>
  <c r="BA47" i="7"/>
  <c r="CQ46" i="7"/>
  <c r="AF45" i="7"/>
  <c r="G45" i="7"/>
  <c r="CQ42" i="7"/>
  <c r="CQ35" i="7"/>
  <c r="P26" i="7"/>
  <c r="CM22" i="7"/>
  <c r="BZ11" i="7"/>
  <c r="BZ9" i="7"/>
  <c r="AH18" i="7"/>
  <c r="BA63" i="7"/>
  <c r="Z3" i="7"/>
  <c r="Z5" i="7"/>
  <c r="CQ7" i="7"/>
  <c r="CQ6" i="7"/>
  <c r="CQ5" i="7"/>
  <c r="BZ4" i="7"/>
  <c r="CQ2" i="7"/>
  <c r="Z401" i="2"/>
  <c r="G401" i="2"/>
  <c r="G386" i="2"/>
  <c r="G370" i="2"/>
  <c r="Z367" i="2"/>
  <c r="G367" i="2"/>
  <c r="G360" i="2"/>
  <c r="Z360" i="2"/>
  <c r="G346" i="2"/>
  <c r="AF323" i="2"/>
  <c r="AC323" i="2"/>
  <c r="K323" i="2"/>
  <c r="R301" i="2"/>
  <c r="T301" i="2"/>
  <c r="AF301" i="2"/>
  <c r="AC301" i="2"/>
  <c r="K301" i="2"/>
  <c r="K296" i="2"/>
  <c r="AF296" i="2"/>
  <c r="R296" i="2"/>
  <c r="T296" i="2"/>
  <c r="K288" i="2"/>
  <c r="AF288" i="2"/>
  <c r="R288" i="2"/>
  <c r="T288" i="2"/>
  <c r="G235" i="2"/>
  <c r="Z235" i="2"/>
  <c r="G233" i="2"/>
  <c r="Z233" i="2"/>
  <c r="Z213" i="2"/>
  <c r="G213" i="2"/>
  <c r="Z211" i="2"/>
  <c r="G211" i="2"/>
  <c r="R197" i="2"/>
  <c r="T197" i="2"/>
  <c r="AF197" i="2"/>
  <c r="I197" i="2"/>
  <c r="AC197" i="2"/>
  <c r="R187" i="2"/>
  <c r="T187" i="2"/>
  <c r="AF187" i="2"/>
  <c r="I187" i="2"/>
  <c r="AC187" i="2"/>
  <c r="R75" i="7"/>
  <c r="P75" i="7"/>
  <c r="I70" i="7"/>
  <c r="AI70" i="7"/>
  <c r="R59" i="7"/>
  <c r="P59" i="7"/>
  <c r="H54" i="7"/>
  <c r="AI54" i="7"/>
  <c r="AF37" i="7"/>
  <c r="G37" i="7"/>
  <c r="H30" i="7"/>
  <c r="AI30" i="7"/>
  <c r="R27" i="7"/>
  <c r="P27" i="7"/>
  <c r="G410" i="2"/>
  <c r="Z407" i="2"/>
  <c r="G407" i="2"/>
  <c r="Z393" i="2"/>
  <c r="G393" i="2"/>
  <c r="Z377" i="2"/>
  <c r="G377" i="2"/>
  <c r="G342" i="2"/>
  <c r="Z342" i="2"/>
  <c r="K294" i="2"/>
  <c r="AF294" i="2"/>
  <c r="R294" i="2"/>
  <c r="T294" i="2"/>
  <c r="K286" i="2"/>
  <c r="AF286" i="2"/>
  <c r="R286" i="2"/>
  <c r="T286" i="2"/>
  <c r="G272" i="2"/>
  <c r="Z272" i="2"/>
  <c r="G270" i="2"/>
  <c r="Z270" i="2"/>
  <c r="Z266" i="2"/>
  <c r="G266" i="2"/>
  <c r="Z264" i="2"/>
  <c r="G264" i="2"/>
  <c r="G243" i="2"/>
  <c r="Z243" i="2"/>
  <c r="G241" i="2"/>
  <c r="Z241" i="2"/>
  <c r="AC87" i="2"/>
  <c r="I87" i="2"/>
  <c r="R87" i="2"/>
  <c r="T87" i="2"/>
  <c r="AF87" i="2"/>
  <c r="BM406" i="8"/>
  <c r="BL406" i="8"/>
  <c r="BK406" i="8"/>
  <c r="BJ406" i="8"/>
  <c r="BI406" i="8"/>
  <c r="BH406" i="8"/>
  <c r="BG406" i="8"/>
  <c r="BF406" i="8"/>
  <c r="BE406" i="8"/>
  <c r="P78" i="7"/>
  <c r="AI77" i="7"/>
  <c r="AI61" i="7"/>
  <c r="R44" i="7"/>
  <c r="P44" i="7"/>
  <c r="AF33" i="7"/>
  <c r="G33" i="7"/>
  <c r="AI27" i="7"/>
  <c r="H26" i="7"/>
  <c r="AI26" i="7"/>
  <c r="CM4" i="7"/>
  <c r="CM9" i="7"/>
  <c r="CM11" i="7"/>
  <c r="CM12" i="7"/>
  <c r="CM6" i="7"/>
  <c r="CM18" i="7"/>
  <c r="BA22" i="7"/>
  <c r="CM23" i="7"/>
  <c r="BA26" i="7"/>
  <c r="CM27" i="7"/>
  <c r="BA30" i="7"/>
  <c r="CM31" i="7"/>
  <c r="BA34" i="7"/>
  <c r="CM35" i="7"/>
  <c r="BA38" i="7"/>
  <c r="CM39" i="7"/>
  <c r="BA42" i="7"/>
  <c r="CM43" i="7"/>
  <c r="BA46" i="7"/>
  <c r="CM47" i="7"/>
  <c r="BA50" i="7"/>
  <c r="CM51" i="7"/>
  <c r="BA54" i="7"/>
  <c r="CM55" i="7"/>
  <c r="BA58" i="7"/>
  <c r="CM59" i="7"/>
  <c r="BA62" i="7"/>
  <c r="CM63" i="7"/>
  <c r="BA66" i="7"/>
  <c r="CM67" i="7"/>
  <c r="BA70" i="7"/>
  <c r="CM71" i="7"/>
  <c r="BA74" i="7"/>
  <c r="CM75" i="7"/>
  <c r="BA78" i="7"/>
  <c r="CM79" i="7"/>
  <c r="BA82" i="7"/>
  <c r="CM83" i="7"/>
  <c r="BA86" i="7"/>
  <c r="CM87" i="7"/>
  <c r="BA90" i="7"/>
  <c r="AA3" i="7"/>
  <c r="AA5" i="7"/>
  <c r="CM7" i="7"/>
  <c r="CM5" i="7"/>
  <c r="CM2" i="7"/>
  <c r="K408" i="2"/>
  <c r="AC408" i="2"/>
  <c r="AF408" i="2"/>
  <c r="G397" i="2"/>
  <c r="Z397" i="2"/>
  <c r="Z388" i="2"/>
  <c r="G388" i="2"/>
  <c r="G381" i="2"/>
  <c r="Z381" i="2"/>
  <c r="Z372" i="2"/>
  <c r="G372" i="2"/>
  <c r="G357" i="2"/>
  <c r="Z357" i="2"/>
  <c r="AF350" i="2"/>
  <c r="AC350" i="2"/>
  <c r="K350" i="2"/>
  <c r="G347" i="2"/>
  <c r="Z347" i="2"/>
  <c r="Z336" i="2"/>
  <c r="G336" i="2"/>
  <c r="G333" i="2"/>
  <c r="Z333" i="2"/>
  <c r="G328" i="2"/>
  <c r="Z328" i="2"/>
  <c r="G321" i="2"/>
  <c r="Z321" i="2"/>
  <c r="G313" i="2"/>
  <c r="Z313" i="2"/>
  <c r="K307" i="2"/>
  <c r="R307" i="2"/>
  <c r="T307" i="2"/>
  <c r="AC307" i="2"/>
  <c r="Z302" i="2"/>
  <c r="G302" i="2"/>
  <c r="G276" i="2"/>
  <c r="Z276" i="2"/>
  <c r="G274" i="2"/>
  <c r="Z274" i="2"/>
  <c r="G255" i="2"/>
  <c r="Z255" i="2"/>
  <c r="G247" i="2"/>
  <c r="Z247" i="2"/>
  <c r="G245" i="2"/>
  <c r="Z245" i="2"/>
  <c r="AC190" i="2"/>
  <c r="I190" i="2"/>
  <c r="R190" i="2"/>
  <c r="T190" i="2"/>
  <c r="AF190" i="2"/>
  <c r="R181" i="2"/>
  <c r="T181" i="2"/>
  <c r="AF181" i="2"/>
  <c r="I181" i="2"/>
  <c r="AC181" i="2"/>
  <c r="R171" i="2"/>
  <c r="T171" i="2"/>
  <c r="AF171" i="2"/>
  <c r="I171" i="2"/>
  <c r="AC171" i="2"/>
  <c r="R129" i="2"/>
  <c r="T129" i="2"/>
  <c r="AF129" i="2"/>
  <c r="I129" i="2"/>
  <c r="AC129" i="2"/>
  <c r="BM398" i="8"/>
  <c r="BL398" i="8"/>
  <c r="BK398" i="8"/>
  <c r="BJ398" i="8"/>
  <c r="BI398" i="8"/>
  <c r="BH398" i="8"/>
  <c r="BG398" i="8"/>
  <c r="BF398" i="8"/>
  <c r="BE398" i="8"/>
  <c r="K380" i="8"/>
  <c r="BM343" i="8"/>
  <c r="BL343" i="8"/>
  <c r="BK343" i="8"/>
  <c r="BJ343" i="8"/>
  <c r="BI343" i="8"/>
  <c r="BH343" i="8"/>
  <c r="BG343" i="8"/>
  <c r="BF343" i="8"/>
  <c r="BE343" i="8"/>
  <c r="AF77" i="7"/>
  <c r="P67" i="7"/>
  <c r="AF61" i="7"/>
  <c r="P51" i="7"/>
  <c r="CM44" i="7"/>
  <c r="AI44" i="7"/>
  <c r="G40" i="7"/>
  <c r="CM38" i="7"/>
  <c r="CM37" i="7"/>
  <c r="BA36" i="7"/>
  <c r="BZ31" i="7"/>
  <c r="BA29" i="7"/>
  <c r="AF29" i="7"/>
  <c r="G29" i="7"/>
  <c r="CQ26" i="7"/>
  <c r="CM16" i="7"/>
  <c r="CQ10" i="7"/>
  <c r="CM8" i="7"/>
  <c r="G402" i="2"/>
  <c r="Z399" i="2"/>
  <c r="G399" i="2"/>
  <c r="Z385" i="2"/>
  <c r="G385" i="2"/>
  <c r="Z383" i="2"/>
  <c r="Z369" i="2"/>
  <c r="G369" i="2"/>
  <c r="Z331" i="2"/>
  <c r="G331" i="2"/>
  <c r="K292" i="2"/>
  <c r="AF292" i="2"/>
  <c r="R292" i="2"/>
  <c r="T292" i="2"/>
  <c r="K284" i="2"/>
  <c r="AF284" i="2"/>
  <c r="R284" i="2"/>
  <c r="T284" i="2"/>
  <c r="G251" i="2"/>
  <c r="Z251" i="2"/>
  <c r="G249" i="2"/>
  <c r="Z249" i="2"/>
  <c r="R179" i="2"/>
  <c r="T179" i="2"/>
  <c r="AF179" i="2"/>
  <c r="I179" i="2"/>
  <c r="AC179" i="2"/>
  <c r="Z169" i="2"/>
  <c r="G169" i="2"/>
  <c r="R121" i="2"/>
  <c r="T121" i="2"/>
  <c r="AF121" i="2"/>
  <c r="I121" i="2"/>
  <c r="AC121" i="2"/>
  <c r="R42" i="7"/>
  <c r="P42" i="7"/>
  <c r="R36" i="7"/>
  <c r="P36" i="7"/>
  <c r="BA32" i="7"/>
  <c r="BA25" i="7"/>
  <c r="AF25" i="7"/>
  <c r="G25" i="7"/>
  <c r="CQ4" i="7"/>
  <c r="CM3" i="7"/>
  <c r="L400" i="2"/>
  <c r="AC400" i="2"/>
  <c r="AF400" i="2"/>
  <c r="G389" i="2"/>
  <c r="Z389" i="2"/>
  <c r="G373" i="2"/>
  <c r="Z373" i="2"/>
  <c r="Z362" i="2"/>
  <c r="G362" i="2"/>
  <c r="AF355" i="2"/>
  <c r="AC355" i="2"/>
  <c r="K355" i="2"/>
  <c r="AC352" i="2"/>
  <c r="AF334" i="2"/>
  <c r="K334" i="2"/>
  <c r="AC334" i="2"/>
  <c r="R317" i="2"/>
  <c r="T317" i="2"/>
  <c r="AF317" i="2"/>
  <c r="AC317" i="2"/>
  <c r="K317" i="2"/>
  <c r="K303" i="2"/>
  <c r="R303" i="2"/>
  <c r="T303" i="2"/>
  <c r="AC303" i="2"/>
  <c r="AC296" i="2"/>
  <c r="AC288" i="2"/>
  <c r="G253" i="2"/>
  <c r="Z253" i="2"/>
  <c r="G223" i="2"/>
  <c r="Z223" i="2"/>
  <c r="Z221" i="2"/>
  <c r="G221" i="2"/>
  <c r="Z219" i="2"/>
  <c r="G219" i="2"/>
  <c r="I203" i="2"/>
  <c r="AF203" i="2"/>
  <c r="R203" i="2"/>
  <c r="T203" i="2"/>
  <c r="I201" i="2"/>
  <c r="R201" i="2"/>
  <c r="T201" i="2"/>
  <c r="AC201" i="2"/>
  <c r="R113" i="2"/>
  <c r="T113" i="2"/>
  <c r="AF113" i="2"/>
  <c r="I113" i="2"/>
  <c r="AC113" i="2"/>
  <c r="R101" i="2"/>
  <c r="T101" i="2"/>
  <c r="AF101" i="2"/>
  <c r="J101" i="2"/>
  <c r="AC101" i="2"/>
  <c r="BA93" i="7"/>
  <c r="BA91" i="7"/>
  <c r="AF81" i="7"/>
  <c r="R77" i="7"/>
  <c r="BA75" i="7"/>
  <c r="CQ69" i="7"/>
  <c r="CQ67" i="7"/>
  <c r="BZ66" i="7"/>
  <c r="AF65" i="7"/>
  <c r="BZ61" i="7"/>
  <c r="R61" i="7"/>
  <c r="P61" i="7"/>
  <c r="BA59" i="7"/>
  <c r="CQ58" i="7"/>
  <c r="CQ53" i="7"/>
  <c r="CQ51" i="7"/>
  <c r="BZ50" i="7"/>
  <c r="AF49" i="7"/>
  <c r="BZ45" i="7"/>
  <c r="CQ43" i="7"/>
  <c r="BA39" i="7"/>
  <c r="CM36" i="7"/>
  <c r="AI36" i="7"/>
  <c r="R32" i="7"/>
  <c r="P32" i="7"/>
  <c r="P31" i="7"/>
  <c r="CM30" i="7"/>
  <c r="AF30" i="7"/>
  <c r="CM29" i="7"/>
  <c r="BA28" i="7"/>
  <c r="BZ26" i="7"/>
  <c r="BZ23" i="7"/>
  <c r="BA21" i="7"/>
  <c r="AF21" i="7"/>
  <c r="G21" i="7"/>
  <c r="CQ18" i="7"/>
  <c r="BZ12" i="7"/>
  <c r="BZ10" i="7"/>
  <c r="BH18" i="7"/>
  <c r="DD4" i="7"/>
  <c r="Z409" i="2"/>
  <c r="G409" i="2"/>
  <c r="G394" i="2"/>
  <c r="Z391" i="2"/>
  <c r="G391" i="2"/>
  <c r="Z386" i="2"/>
  <c r="G378" i="2"/>
  <c r="Z375" i="2"/>
  <c r="G375" i="2"/>
  <c r="Z370" i="2"/>
  <c r="K348" i="2"/>
  <c r="AF348" i="2"/>
  <c r="AC348" i="2"/>
  <c r="Z346" i="2"/>
  <c r="Z341" i="2"/>
  <c r="G341" i="2"/>
  <c r="Z329" i="2"/>
  <c r="G329" i="2"/>
  <c r="G325" i="2"/>
  <c r="Z325" i="2"/>
  <c r="Z323" i="2"/>
  <c r="K298" i="2"/>
  <c r="AF298" i="2"/>
  <c r="R298" i="2"/>
  <c r="T298" i="2"/>
  <c r="K290" i="2"/>
  <c r="AF290" i="2"/>
  <c r="R290" i="2"/>
  <c r="T290" i="2"/>
  <c r="K282" i="2"/>
  <c r="AF282" i="2"/>
  <c r="R282" i="2"/>
  <c r="T282" i="2"/>
  <c r="G227" i="2"/>
  <c r="Z227" i="2"/>
  <c r="G225" i="2"/>
  <c r="Z225" i="2"/>
  <c r="AC174" i="2"/>
  <c r="I174" i="2"/>
  <c r="R174" i="2"/>
  <c r="T174" i="2"/>
  <c r="AF174" i="2"/>
  <c r="R165" i="2"/>
  <c r="T165" i="2"/>
  <c r="AF165" i="2"/>
  <c r="I165" i="2"/>
  <c r="AC165" i="2"/>
  <c r="R155" i="2"/>
  <c r="T155" i="2"/>
  <c r="AF155" i="2"/>
  <c r="I155" i="2"/>
  <c r="AC155" i="2"/>
  <c r="R105" i="2"/>
  <c r="T105" i="2"/>
  <c r="AF105" i="2"/>
  <c r="I105" i="2"/>
  <c r="AC105" i="2"/>
  <c r="L349" i="2"/>
  <c r="AC349" i="2"/>
  <c r="AF339" i="2"/>
  <c r="K330" i="2"/>
  <c r="AC330" i="2"/>
  <c r="R319" i="2"/>
  <c r="T319" i="2"/>
  <c r="AF319" i="2"/>
  <c r="AC316" i="2"/>
  <c r="R299" i="2"/>
  <c r="T299" i="2"/>
  <c r="AF299" i="2"/>
  <c r="L261" i="2"/>
  <c r="AC261" i="2"/>
  <c r="R260" i="2"/>
  <c r="T260" i="2"/>
  <c r="AF260" i="2"/>
  <c r="K259" i="2"/>
  <c r="R258" i="2"/>
  <c r="T258" i="2"/>
  <c r="AF258" i="2"/>
  <c r="G216" i="2"/>
  <c r="Z216" i="2"/>
  <c r="Z215" i="2"/>
  <c r="I209" i="2"/>
  <c r="G202" i="2"/>
  <c r="Z202" i="2"/>
  <c r="AC200" i="2"/>
  <c r="K200" i="2"/>
  <c r="Z195" i="2"/>
  <c r="R189" i="2"/>
  <c r="T189" i="2"/>
  <c r="AF189" i="2"/>
  <c r="I189" i="2"/>
  <c r="AC184" i="2"/>
  <c r="I184" i="2"/>
  <c r="Z179" i="2"/>
  <c r="R173" i="2"/>
  <c r="T173" i="2"/>
  <c r="AF173" i="2"/>
  <c r="K173" i="2"/>
  <c r="AC168" i="2"/>
  <c r="I168" i="2"/>
  <c r="Z163" i="2"/>
  <c r="R157" i="2"/>
  <c r="T157" i="2"/>
  <c r="AF157" i="2"/>
  <c r="I157" i="2"/>
  <c r="Z101" i="2"/>
  <c r="AC97" i="2"/>
  <c r="I97" i="2"/>
  <c r="R97" i="2"/>
  <c r="T97" i="2"/>
  <c r="AF97" i="2"/>
  <c r="Z86" i="2"/>
  <c r="G86" i="2"/>
  <c r="Z85" i="2"/>
  <c r="G85" i="2"/>
  <c r="AC84" i="2"/>
  <c r="I84" i="2"/>
  <c r="AF84" i="2"/>
  <c r="R84" i="2"/>
  <c r="T84" i="2"/>
  <c r="R70" i="2"/>
  <c r="T70" i="2"/>
  <c r="AF70" i="2"/>
  <c r="I70" i="2"/>
  <c r="AC70" i="2"/>
  <c r="G43" i="2"/>
  <c r="Z43" i="2"/>
  <c r="R38" i="2"/>
  <c r="T38" i="2"/>
  <c r="AF38" i="2"/>
  <c r="H38" i="2"/>
  <c r="AC38" i="2"/>
  <c r="Z27" i="2"/>
  <c r="G27" i="2"/>
  <c r="G23" i="2"/>
  <c r="Z23" i="2"/>
  <c r="K377" i="8"/>
  <c r="AT365" i="8"/>
  <c r="AS365" i="8"/>
  <c r="AR365" i="8"/>
  <c r="AQ365" i="8"/>
  <c r="AP365" i="8"/>
  <c r="AO365" i="8"/>
  <c r="AN365" i="8"/>
  <c r="AM365" i="8"/>
  <c r="AL365" i="8"/>
  <c r="K360" i="8"/>
  <c r="G353" i="8"/>
  <c r="BN353" i="8"/>
  <c r="Z353" i="8"/>
  <c r="K337" i="8"/>
  <c r="AS297" i="8"/>
  <c r="AR297" i="8"/>
  <c r="AQ297" i="8"/>
  <c r="AP297" i="8"/>
  <c r="AO297" i="8"/>
  <c r="AN297" i="8"/>
  <c r="AM297" i="8"/>
  <c r="AL297" i="8"/>
  <c r="AT297" i="8"/>
  <c r="Z408" i="2"/>
  <c r="Z400" i="2"/>
  <c r="Z392" i="2"/>
  <c r="Z384" i="2"/>
  <c r="Z376" i="2"/>
  <c r="Z368" i="2"/>
  <c r="AC353" i="2"/>
  <c r="AC343" i="2"/>
  <c r="AC299" i="2"/>
  <c r="K262" i="2"/>
  <c r="Z261" i="2"/>
  <c r="G257" i="2"/>
  <c r="K217" i="2"/>
  <c r="Z209" i="2"/>
  <c r="I207" i="2"/>
  <c r="R199" i="2"/>
  <c r="T199" i="2"/>
  <c r="AF199" i="2"/>
  <c r="K199" i="2"/>
  <c r="AC194" i="2"/>
  <c r="I194" i="2"/>
  <c r="Z189" i="2"/>
  <c r="R183" i="2"/>
  <c r="T183" i="2"/>
  <c r="AF183" i="2"/>
  <c r="I183" i="2"/>
  <c r="AC178" i="2"/>
  <c r="I178" i="2"/>
  <c r="Z173" i="2"/>
  <c r="R167" i="2"/>
  <c r="T167" i="2"/>
  <c r="AF167" i="2"/>
  <c r="I167" i="2"/>
  <c r="AC162" i="2"/>
  <c r="I162" i="2"/>
  <c r="Z157" i="2"/>
  <c r="R131" i="2"/>
  <c r="T131" i="2"/>
  <c r="AF131" i="2"/>
  <c r="R123" i="2"/>
  <c r="T123" i="2"/>
  <c r="AF123" i="2"/>
  <c r="R115" i="2"/>
  <c r="T115" i="2"/>
  <c r="AF115" i="2"/>
  <c r="R107" i="2"/>
  <c r="T107" i="2"/>
  <c r="AF107" i="2"/>
  <c r="G99" i="2"/>
  <c r="Z96" i="2"/>
  <c r="G96" i="2"/>
  <c r="Z95" i="2"/>
  <c r="G95" i="2"/>
  <c r="G94" i="2"/>
  <c r="R93" i="2"/>
  <c r="T93" i="2"/>
  <c r="AF93" i="2"/>
  <c r="J93" i="2"/>
  <c r="Z83" i="2"/>
  <c r="G83" i="2"/>
  <c r="Z82" i="2"/>
  <c r="G82" i="2"/>
  <c r="Z74" i="2"/>
  <c r="G74" i="2"/>
  <c r="BM371" i="8"/>
  <c r="BL371" i="8"/>
  <c r="BK371" i="8"/>
  <c r="BJ371" i="8"/>
  <c r="BI371" i="8"/>
  <c r="BH371" i="8"/>
  <c r="BG371" i="8"/>
  <c r="BF371" i="8"/>
  <c r="BE371" i="8"/>
  <c r="G367" i="8"/>
  <c r="Z367" i="8"/>
  <c r="AU367" i="8"/>
  <c r="G341" i="8"/>
  <c r="BN341" i="8"/>
  <c r="AU341" i="8"/>
  <c r="Z341" i="8"/>
  <c r="K332" i="8"/>
  <c r="AC109" i="8"/>
  <c r="J109" i="8"/>
  <c r="R109" i="8"/>
  <c r="T109" i="8"/>
  <c r="Z108" i="8"/>
  <c r="AU108" i="8"/>
  <c r="G108" i="8"/>
  <c r="BN108" i="8"/>
  <c r="CW103" i="8"/>
  <c r="CV103" i="8"/>
  <c r="CU103" i="8"/>
  <c r="CT103" i="8"/>
  <c r="CS103" i="8"/>
  <c r="CR103" i="8"/>
  <c r="CQ103" i="8"/>
  <c r="CP103" i="8"/>
  <c r="CO103" i="8"/>
  <c r="AC97" i="8"/>
  <c r="I97" i="8"/>
  <c r="R97" i="8"/>
  <c r="T97" i="8"/>
  <c r="BW91" i="8"/>
  <c r="BV91" i="8"/>
  <c r="BM82" i="8"/>
  <c r="BL82" i="8"/>
  <c r="BK82" i="8"/>
  <c r="BJ82" i="8"/>
  <c r="BI82" i="8"/>
  <c r="BH82" i="8"/>
  <c r="BG82" i="8"/>
  <c r="BF82" i="8"/>
  <c r="BE82" i="8"/>
  <c r="G81" i="8"/>
  <c r="BN81" i="8"/>
  <c r="Z81" i="8"/>
  <c r="AU81" i="8"/>
  <c r="CW65" i="8"/>
  <c r="CV65" i="8"/>
  <c r="CU65" i="8"/>
  <c r="CT65" i="8"/>
  <c r="CS65" i="8"/>
  <c r="CR65" i="8"/>
  <c r="CQ65" i="8"/>
  <c r="CP65" i="8"/>
  <c r="CO65" i="8"/>
  <c r="AT63" i="8"/>
  <c r="AS63" i="8"/>
  <c r="AR63" i="8"/>
  <c r="AQ63" i="8"/>
  <c r="AP63" i="8"/>
  <c r="AO63" i="8"/>
  <c r="AN63" i="8"/>
  <c r="AM63" i="8"/>
  <c r="AL63" i="8"/>
  <c r="G58" i="8"/>
  <c r="BN58" i="8"/>
  <c r="AU58" i="8"/>
  <c r="Z58" i="8"/>
  <c r="Z403" i="2"/>
  <c r="Z395" i="2"/>
  <c r="Z387" i="2"/>
  <c r="Z379" i="2"/>
  <c r="Z371" i="2"/>
  <c r="AC358" i="2"/>
  <c r="K354" i="2"/>
  <c r="AC354" i="2"/>
  <c r="Z352" i="2"/>
  <c r="Z343" i="2"/>
  <c r="AC340" i="2"/>
  <c r="AC326" i="2"/>
  <c r="AC322" i="2"/>
  <c r="AC319" i="2"/>
  <c r="AC314" i="2"/>
  <c r="AF277" i="2"/>
  <c r="G273" i="2"/>
  <c r="Z273" i="2"/>
  <c r="G269" i="2"/>
  <c r="Z269" i="2"/>
  <c r="G263" i="2"/>
  <c r="Z263" i="2"/>
  <c r="Z262" i="2"/>
  <c r="AF261" i="2"/>
  <c r="AU260" i="2"/>
  <c r="AF259" i="2"/>
  <c r="G252" i="2"/>
  <c r="Z252" i="2"/>
  <c r="G248" i="2"/>
  <c r="Z248" i="2"/>
  <c r="G244" i="2"/>
  <c r="Z244" i="2"/>
  <c r="G240" i="2"/>
  <c r="Z240" i="2"/>
  <c r="G236" i="2"/>
  <c r="Z236" i="2"/>
  <c r="G232" i="2"/>
  <c r="Z232" i="2"/>
  <c r="G228" i="2"/>
  <c r="Z228" i="2"/>
  <c r="G224" i="2"/>
  <c r="Z224" i="2"/>
  <c r="G218" i="2"/>
  <c r="AU218" i="2"/>
  <c r="Z218" i="2"/>
  <c r="Z217" i="2"/>
  <c r="G210" i="2"/>
  <c r="Z210" i="2"/>
  <c r="Z207" i="2"/>
  <c r="AU207" i="2"/>
  <c r="K205" i="2"/>
  <c r="Z199" i="2"/>
  <c r="R193" i="2"/>
  <c r="T193" i="2"/>
  <c r="AF193" i="2"/>
  <c r="I193" i="2"/>
  <c r="AC188" i="2"/>
  <c r="K188" i="2"/>
  <c r="Z183" i="2"/>
  <c r="R177" i="2"/>
  <c r="T177" i="2"/>
  <c r="AF177" i="2"/>
  <c r="I177" i="2"/>
  <c r="AC172" i="2"/>
  <c r="K172" i="2"/>
  <c r="Z167" i="2"/>
  <c r="R161" i="2"/>
  <c r="T161" i="2"/>
  <c r="AF161" i="2"/>
  <c r="I161" i="2"/>
  <c r="AC156" i="2"/>
  <c r="I156" i="2"/>
  <c r="L92" i="2"/>
  <c r="AC92" i="2"/>
  <c r="G71" i="2"/>
  <c r="Z71" i="2"/>
  <c r="I60" i="2"/>
  <c r="AC60" i="2"/>
  <c r="R60" i="2"/>
  <c r="T60" i="2"/>
  <c r="H44" i="2"/>
  <c r="AF44" i="2"/>
  <c r="R44" i="2"/>
  <c r="T44" i="2"/>
  <c r="AC44" i="2"/>
  <c r="G39" i="2"/>
  <c r="Z39" i="2"/>
  <c r="G35" i="2"/>
  <c r="Z35" i="2"/>
  <c r="G30" i="2"/>
  <c r="Z30" i="2"/>
  <c r="G403" i="8"/>
  <c r="AU403" i="8"/>
  <c r="BN403" i="8"/>
  <c r="Z403" i="8"/>
  <c r="G387" i="8"/>
  <c r="AU387" i="8"/>
  <c r="BN387" i="8"/>
  <c r="Z387" i="8"/>
  <c r="AT352" i="8"/>
  <c r="AS352" i="8"/>
  <c r="AR352" i="8"/>
  <c r="AQ352" i="8"/>
  <c r="AP352" i="8"/>
  <c r="AO352" i="8"/>
  <c r="AN352" i="8"/>
  <c r="AM352" i="8"/>
  <c r="AL352" i="8"/>
  <c r="G338" i="8"/>
  <c r="AU338" i="8"/>
  <c r="Z338" i="8"/>
  <c r="BN338" i="8"/>
  <c r="BL334" i="8"/>
  <c r="BK334" i="8"/>
  <c r="BJ334" i="8"/>
  <c r="BI334" i="8"/>
  <c r="BH334" i="8"/>
  <c r="BG334" i="8"/>
  <c r="BF334" i="8"/>
  <c r="BE334" i="8"/>
  <c r="BM334" i="8"/>
  <c r="R171" i="8"/>
  <c r="T171" i="8"/>
  <c r="I171" i="8"/>
  <c r="AC171" i="8"/>
  <c r="AC345" i="2"/>
  <c r="AC335" i="2"/>
  <c r="G332" i="2"/>
  <c r="Z330" i="2"/>
  <c r="AF320" i="2"/>
  <c r="Z316" i="2"/>
  <c r="AF312" i="2"/>
  <c r="AC308" i="2"/>
  <c r="Z307" i="2"/>
  <c r="AC304" i="2"/>
  <c r="Z303" i="2"/>
  <c r="AU298" i="2"/>
  <c r="R279" i="2"/>
  <c r="T279" i="2"/>
  <c r="AF279" i="2"/>
  <c r="R278" i="2"/>
  <c r="T278" i="2"/>
  <c r="AF278" i="2"/>
  <c r="AC278" i="2"/>
  <c r="AF262" i="2"/>
  <c r="AC260" i="2"/>
  <c r="AC259" i="2"/>
  <c r="AC258" i="2"/>
  <c r="AF217" i="2"/>
  <c r="AF209" i="2"/>
  <c r="Z205" i="2"/>
  <c r="AC198" i="2"/>
  <c r="I198" i="2"/>
  <c r="Z193" i="2"/>
  <c r="AC182" i="2"/>
  <c r="I182" i="2"/>
  <c r="Z177" i="2"/>
  <c r="AU177" i="2"/>
  <c r="AC166" i="2"/>
  <c r="I166" i="2"/>
  <c r="Z161" i="2"/>
  <c r="R151" i="2"/>
  <c r="T151" i="2"/>
  <c r="AF151" i="2"/>
  <c r="R149" i="2"/>
  <c r="T149" i="2"/>
  <c r="AF149" i="2"/>
  <c r="R147" i="2"/>
  <c r="T147" i="2"/>
  <c r="AF147" i="2"/>
  <c r="R145" i="2"/>
  <c r="T145" i="2"/>
  <c r="AF145" i="2"/>
  <c r="R143" i="2"/>
  <c r="T143" i="2"/>
  <c r="AF143" i="2"/>
  <c r="R141" i="2"/>
  <c r="T141" i="2"/>
  <c r="AF141" i="2"/>
  <c r="R139" i="2"/>
  <c r="T139" i="2"/>
  <c r="AF139" i="2"/>
  <c r="R137" i="2"/>
  <c r="T137" i="2"/>
  <c r="AF137" i="2"/>
  <c r="R135" i="2"/>
  <c r="T135" i="2"/>
  <c r="AF135" i="2"/>
  <c r="R133" i="2"/>
  <c r="T133" i="2"/>
  <c r="AF133" i="2"/>
  <c r="R125" i="2"/>
  <c r="T125" i="2"/>
  <c r="AF125" i="2"/>
  <c r="R117" i="2"/>
  <c r="T117" i="2"/>
  <c r="AF117" i="2"/>
  <c r="R109" i="2"/>
  <c r="T109" i="2"/>
  <c r="AF109" i="2"/>
  <c r="AF91" i="2"/>
  <c r="L91" i="2"/>
  <c r="AC91" i="2"/>
  <c r="Z72" i="2"/>
  <c r="G72" i="2"/>
  <c r="Z61" i="2"/>
  <c r="G61" i="2"/>
  <c r="Z56" i="2"/>
  <c r="G56" i="2"/>
  <c r="R54" i="2"/>
  <c r="T54" i="2"/>
  <c r="AF54" i="2"/>
  <c r="H54" i="2"/>
  <c r="AC54" i="2"/>
  <c r="R50" i="2"/>
  <c r="T50" i="2"/>
  <c r="AC50" i="2"/>
  <c r="H50" i="2"/>
  <c r="AF50" i="2"/>
  <c r="AC45" i="2"/>
  <c r="H45" i="2"/>
  <c r="AF45" i="2"/>
  <c r="Z40" i="2"/>
  <c r="G40" i="2"/>
  <c r="I28" i="2"/>
  <c r="R28" i="2"/>
  <c r="T28" i="2"/>
  <c r="AF28" i="2"/>
  <c r="K365" i="8"/>
  <c r="BN361" i="8"/>
  <c r="Z361" i="8"/>
  <c r="G361" i="8"/>
  <c r="AU361" i="8"/>
  <c r="AT336" i="8"/>
  <c r="AS336" i="8"/>
  <c r="AR336" i="8"/>
  <c r="AQ336" i="8"/>
  <c r="AP336" i="8"/>
  <c r="AO336" i="8"/>
  <c r="AN336" i="8"/>
  <c r="AM336" i="8"/>
  <c r="AL336" i="8"/>
  <c r="AU325" i="8"/>
  <c r="Z325" i="8"/>
  <c r="BN325" i="8"/>
  <c r="G325" i="8"/>
  <c r="BL322" i="8"/>
  <c r="BK322" i="8"/>
  <c r="BJ322" i="8"/>
  <c r="BI322" i="8"/>
  <c r="BH322" i="8"/>
  <c r="BG322" i="8"/>
  <c r="BF322" i="8"/>
  <c r="BE322" i="8"/>
  <c r="BM322" i="8"/>
  <c r="Z274" i="8"/>
  <c r="G274" i="8"/>
  <c r="BN274" i="8"/>
  <c r="AU274" i="8"/>
  <c r="BM128" i="8"/>
  <c r="BL128" i="8"/>
  <c r="BK128" i="8"/>
  <c r="BJ128" i="8"/>
  <c r="BI128" i="8"/>
  <c r="BH128" i="8"/>
  <c r="BG128" i="8"/>
  <c r="BF128" i="8"/>
  <c r="BE128" i="8"/>
  <c r="DD43" i="7"/>
  <c r="BT43" i="7"/>
  <c r="DD39" i="7"/>
  <c r="BT39" i="7"/>
  <c r="DD35" i="7"/>
  <c r="BT35" i="7"/>
  <c r="DD31" i="7"/>
  <c r="BT31" i="7"/>
  <c r="DD27" i="7"/>
  <c r="BT27" i="7"/>
  <c r="DD23" i="7"/>
  <c r="BT23" i="7"/>
  <c r="DD18" i="7"/>
  <c r="DD6" i="7"/>
  <c r="AF403" i="2"/>
  <c r="AF395" i="2"/>
  <c r="AF387" i="2"/>
  <c r="AF379" i="2"/>
  <c r="AF371" i="2"/>
  <c r="G361" i="2"/>
  <c r="AF351" i="2"/>
  <c r="Z349" i="2"/>
  <c r="Z344" i="2"/>
  <c r="G337" i="2"/>
  <c r="Z335" i="2"/>
  <c r="AC320" i="2"/>
  <c r="AC312" i="2"/>
  <c r="AF310" i="2"/>
  <c r="K310" i="2"/>
  <c r="AF306" i="2"/>
  <c r="K306" i="2"/>
  <c r="AC300" i="2"/>
  <c r="G297" i="2"/>
  <c r="G295" i="2"/>
  <c r="G293" i="2"/>
  <c r="G291" i="2"/>
  <c r="G289" i="2"/>
  <c r="G287" i="2"/>
  <c r="G285" i="2"/>
  <c r="G283" i="2"/>
  <c r="G265" i="2"/>
  <c r="Z265" i="2"/>
  <c r="AC262" i="2"/>
  <c r="Z259" i="2"/>
  <c r="Z257" i="2"/>
  <c r="G220" i="2"/>
  <c r="Z220" i="2"/>
  <c r="AC217" i="2"/>
  <c r="G212" i="2"/>
  <c r="Z212" i="2"/>
  <c r="AC209" i="2"/>
  <c r="AF207" i="2"/>
  <c r="Z203" i="2"/>
  <c r="AF200" i="2"/>
  <c r="AC192" i="2"/>
  <c r="K192" i="2"/>
  <c r="Z187" i="2"/>
  <c r="AF184" i="2"/>
  <c r="AC176" i="2"/>
  <c r="I176" i="2"/>
  <c r="Z171" i="2"/>
  <c r="AF168" i="2"/>
  <c r="AC160" i="2"/>
  <c r="I160" i="2"/>
  <c r="Z155" i="2"/>
  <c r="G100" i="2"/>
  <c r="Z100" i="2"/>
  <c r="G90" i="2"/>
  <c r="Z90" i="2"/>
  <c r="Z89" i="2"/>
  <c r="G89" i="2"/>
  <c r="R80" i="2"/>
  <c r="T80" i="2"/>
  <c r="AF80" i="2"/>
  <c r="I80" i="2"/>
  <c r="G67" i="2"/>
  <c r="Z67" i="2"/>
  <c r="Z51" i="2"/>
  <c r="G51" i="2"/>
  <c r="G46" i="2"/>
  <c r="Z46" i="2"/>
  <c r="AS408" i="8"/>
  <c r="AR408" i="8"/>
  <c r="AQ408" i="8"/>
  <c r="AP408" i="8"/>
  <c r="AO408" i="8"/>
  <c r="AN408" i="8"/>
  <c r="AM408" i="8"/>
  <c r="AL408" i="8"/>
  <c r="AT408" i="8"/>
  <c r="BN397" i="8"/>
  <c r="Z397" i="8"/>
  <c r="G397" i="8"/>
  <c r="AU397" i="8"/>
  <c r="AS392" i="8"/>
  <c r="AT392" i="8"/>
  <c r="AR392" i="8"/>
  <c r="AQ392" i="8"/>
  <c r="AP392" i="8"/>
  <c r="AO392" i="8"/>
  <c r="AN392" i="8"/>
  <c r="AM392" i="8"/>
  <c r="AL392" i="8"/>
  <c r="AT380" i="8"/>
  <c r="AS380" i="8"/>
  <c r="AR380" i="8"/>
  <c r="AQ380" i="8"/>
  <c r="AP380" i="8"/>
  <c r="AO380" i="8"/>
  <c r="AN380" i="8"/>
  <c r="AM380" i="8"/>
  <c r="AL380" i="8"/>
  <c r="K347" i="8"/>
  <c r="BM320" i="8"/>
  <c r="BL320" i="8"/>
  <c r="BK320" i="8"/>
  <c r="BJ320" i="8"/>
  <c r="BI320" i="8"/>
  <c r="BH320" i="8"/>
  <c r="BG320" i="8"/>
  <c r="BF320" i="8"/>
  <c r="BE320" i="8"/>
  <c r="AF406" i="2"/>
  <c r="AF398" i="2"/>
  <c r="AF390" i="2"/>
  <c r="AF382" i="2"/>
  <c r="AF374" i="2"/>
  <c r="AF366" i="2"/>
  <c r="AF364" i="2"/>
  <c r="G356" i="2"/>
  <c r="Z354" i="2"/>
  <c r="G324" i="2"/>
  <c r="Z322" i="2"/>
  <c r="R316" i="2"/>
  <c r="T316" i="2"/>
  <c r="Z314" i="2"/>
  <c r="AF281" i="2"/>
  <c r="R280" i="2"/>
  <c r="T280" i="2"/>
  <c r="AF280" i="2"/>
  <c r="AC280" i="2"/>
  <c r="AC277" i="2"/>
  <c r="Z268" i="2"/>
  <c r="AU252" i="2"/>
  <c r="G208" i="2"/>
  <c r="Z208" i="2"/>
  <c r="AC207" i="2"/>
  <c r="AF205" i="2"/>
  <c r="Z201" i="2"/>
  <c r="AU201" i="2"/>
  <c r="Z197" i="2"/>
  <c r="AF194" i="2"/>
  <c r="R191" i="2"/>
  <c r="T191" i="2"/>
  <c r="AF191" i="2"/>
  <c r="I191" i="2"/>
  <c r="AC189" i="2"/>
  <c r="AC186" i="2"/>
  <c r="I186" i="2"/>
  <c r="Z181" i="2"/>
  <c r="AU181" i="2"/>
  <c r="AF178" i="2"/>
  <c r="R175" i="2"/>
  <c r="T175" i="2"/>
  <c r="AF175" i="2"/>
  <c r="I175" i="2"/>
  <c r="AC173" i="2"/>
  <c r="AC170" i="2"/>
  <c r="K170" i="2"/>
  <c r="Z165" i="2"/>
  <c r="AF162" i="2"/>
  <c r="R159" i="2"/>
  <c r="T159" i="2"/>
  <c r="AF159" i="2"/>
  <c r="I159" i="2"/>
  <c r="AC157" i="2"/>
  <c r="AC154" i="2"/>
  <c r="I154" i="2"/>
  <c r="R127" i="2"/>
  <c r="T127" i="2"/>
  <c r="AF127" i="2"/>
  <c r="R119" i="2"/>
  <c r="T119" i="2"/>
  <c r="AF119" i="2"/>
  <c r="R111" i="2"/>
  <c r="T111" i="2"/>
  <c r="AF111" i="2"/>
  <c r="R103" i="2"/>
  <c r="T103" i="2"/>
  <c r="AF103" i="2"/>
  <c r="Z78" i="2"/>
  <c r="G78" i="2"/>
  <c r="Z62" i="2"/>
  <c r="G62" i="2"/>
  <c r="G57" i="2"/>
  <c r="Z57" i="2"/>
  <c r="H52" i="2"/>
  <c r="R52" i="2"/>
  <c r="T52" i="2"/>
  <c r="AF52" i="2"/>
  <c r="Z32" i="2"/>
  <c r="G32" i="2"/>
  <c r="K402" i="8"/>
  <c r="K386" i="8"/>
  <c r="BM366" i="8"/>
  <c r="BL366" i="8"/>
  <c r="BK366" i="8"/>
  <c r="BJ366" i="8"/>
  <c r="BI366" i="8"/>
  <c r="BH366" i="8"/>
  <c r="BG366" i="8"/>
  <c r="BF366" i="8"/>
  <c r="BE366" i="8"/>
  <c r="AT357" i="8"/>
  <c r="AS357" i="8"/>
  <c r="AR357" i="8"/>
  <c r="AQ357" i="8"/>
  <c r="AP357" i="8"/>
  <c r="AO357" i="8"/>
  <c r="AN357" i="8"/>
  <c r="AM357" i="8"/>
  <c r="AL357" i="8"/>
  <c r="G350" i="8"/>
  <c r="AU350" i="8"/>
  <c r="Z350" i="8"/>
  <c r="BN350" i="8"/>
  <c r="AT207" i="8"/>
  <c r="AS207" i="8"/>
  <c r="AR207" i="8"/>
  <c r="AQ207" i="8"/>
  <c r="AP207" i="8"/>
  <c r="AO207" i="8"/>
  <c r="AN207" i="8"/>
  <c r="AM207" i="8"/>
  <c r="AL207" i="8"/>
  <c r="AF343" i="2"/>
  <c r="AC318" i="2"/>
  <c r="Z311" i="2"/>
  <c r="AU297" i="2"/>
  <c r="Z277" i="2"/>
  <c r="G275" i="2"/>
  <c r="Z275" i="2"/>
  <c r="G271" i="2"/>
  <c r="Z271" i="2"/>
  <c r="G267" i="2"/>
  <c r="AU267" i="2"/>
  <c r="Z267" i="2"/>
  <c r="R259" i="2"/>
  <c r="T259" i="2"/>
  <c r="AF254" i="2"/>
  <c r="G250" i="2"/>
  <c r="Z250" i="2"/>
  <c r="G246" i="2"/>
  <c r="Z246" i="2"/>
  <c r="G242" i="2"/>
  <c r="Z242" i="2"/>
  <c r="G238" i="2"/>
  <c r="Z238" i="2"/>
  <c r="G234" i="2"/>
  <c r="Z234" i="2"/>
  <c r="G230" i="2"/>
  <c r="Z230" i="2"/>
  <c r="G226" i="2"/>
  <c r="Z226" i="2"/>
  <c r="G222" i="2"/>
  <c r="Z222" i="2"/>
  <c r="G214" i="2"/>
  <c r="Z214" i="2"/>
  <c r="R209" i="2"/>
  <c r="T209" i="2"/>
  <c r="G206" i="2"/>
  <c r="Z206" i="2"/>
  <c r="AC205" i="2"/>
  <c r="R200" i="2"/>
  <c r="T200" i="2"/>
  <c r="AC199" i="2"/>
  <c r="AC196" i="2"/>
  <c r="I196" i="2"/>
  <c r="Z191" i="2"/>
  <c r="AF188" i="2"/>
  <c r="R184" i="2"/>
  <c r="T184" i="2"/>
  <c r="AC183" i="2"/>
  <c r="AC180" i="2"/>
  <c r="I180" i="2"/>
  <c r="Z175" i="2"/>
  <c r="AF172" i="2"/>
  <c r="R168" i="2"/>
  <c r="T168" i="2"/>
  <c r="AC167" i="2"/>
  <c r="AC164" i="2"/>
  <c r="I164" i="2"/>
  <c r="Z159" i="2"/>
  <c r="AF156" i="2"/>
  <c r="AC131" i="2"/>
  <c r="AC123" i="2"/>
  <c r="AC115" i="2"/>
  <c r="AC107" i="2"/>
  <c r="R98" i="2"/>
  <c r="T98" i="2"/>
  <c r="AF98" i="2"/>
  <c r="G41" i="2"/>
  <c r="Z41" i="2"/>
  <c r="G22" i="2"/>
  <c r="Z22" i="2"/>
  <c r="BN367" i="8"/>
  <c r="AU353" i="8"/>
  <c r="Z331" i="8"/>
  <c r="G331" i="8"/>
  <c r="BN331" i="8"/>
  <c r="AU331" i="8"/>
  <c r="R262" i="8"/>
  <c r="T262" i="8"/>
  <c r="K262" i="8"/>
  <c r="AC262" i="8"/>
  <c r="Z92" i="2"/>
  <c r="AF88" i="2"/>
  <c r="R88" i="2"/>
  <c r="T88" i="2"/>
  <c r="AC77" i="2"/>
  <c r="BL75" i="2"/>
  <c r="R75" i="2"/>
  <c r="T75" i="2"/>
  <c r="R69" i="2"/>
  <c r="T69" i="2"/>
  <c r="G42" i="2"/>
  <c r="AU37" i="2"/>
  <c r="R37" i="2"/>
  <c r="T37" i="2"/>
  <c r="AY36" i="2"/>
  <c r="AY35" i="2"/>
  <c r="Z31" i="2"/>
  <c r="G26" i="2"/>
  <c r="Z26" i="2"/>
  <c r="AY13" i="2"/>
  <c r="K409" i="8"/>
  <c r="G407" i="8"/>
  <c r="AU407" i="8"/>
  <c r="Z407" i="8"/>
  <c r="Z402" i="8"/>
  <c r="K400" i="8"/>
  <c r="K393" i="8"/>
  <c r="G391" i="8"/>
  <c r="AU391" i="8"/>
  <c r="Z391" i="8"/>
  <c r="Z386" i="8"/>
  <c r="K384" i="8"/>
  <c r="Z375" i="8"/>
  <c r="AU375" i="8"/>
  <c r="BN375" i="8"/>
  <c r="G375" i="8"/>
  <c r="Z373" i="8"/>
  <c r="AU373" i="8"/>
  <c r="BN373" i="8"/>
  <c r="Z345" i="8"/>
  <c r="BN345" i="8"/>
  <c r="G345" i="8"/>
  <c r="AU345" i="8"/>
  <c r="AU343" i="8"/>
  <c r="Z343" i="8"/>
  <c r="G343" i="8"/>
  <c r="AT335" i="8"/>
  <c r="AS335" i="8"/>
  <c r="AR335" i="8"/>
  <c r="AQ335" i="8"/>
  <c r="AP335" i="8"/>
  <c r="AO335" i="8"/>
  <c r="AN335" i="8"/>
  <c r="AM335" i="8"/>
  <c r="AL335" i="8"/>
  <c r="AT307" i="8"/>
  <c r="AS307" i="8"/>
  <c r="AR307" i="8"/>
  <c r="AQ307" i="8"/>
  <c r="AP307" i="8"/>
  <c r="AO307" i="8"/>
  <c r="AN307" i="8"/>
  <c r="AM307" i="8"/>
  <c r="AL307" i="8"/>
  <c r="AT301" i="8"/>
  <c r="AS301" i="8"/>
  <c r="AR301" i="8"/>
  <c r="AQ301" i="8"/>
  <c r="AP301" i="8"/>
  <c r="AO301" i="8"/>
  <c r="AN301" i="8"/>
  <c r="AM301" i="8"/>
  <c r="AL301" i="8"/>
  <c r="Z270" i="8"/>
  <c r="G270" i="8"/>
  <c r="BN270" i="8"/>
  <c r="AU270" i="8"/>
  <c r="K268" i="8"/>
  <c r="AT264" i="8"/>
  <c r="AS264" i="8"/>
  <c r="AR264" i="8"/>
  <c r="AQ264" i="8"/>
  <c r="AP264" i="8"/>
  <c r="AO264" i="8"/>
  <c r="AN264" i="8"/>
  <c r="AM264" i="8"/>
  <c r="AL264" i="8"/>
  <c r="AT215" i="8"/>
  <c r="AS215" i="8"/>
  <c r="AR215" i="8"/>
  <c r="AQ215" i="8"/>
  <c r="AP215" i="8"/>
  <c r="AO215" i="8"/>
  <c r="AN215" i="8"/>
  <c r="AM215" i="8"/>
  <c r="AL215" i="8"/>
  <c r="R205" i="8"/>
  <c r="T205" i="8"/>
  <c r="K205" i="8"/>
  <c r="AC205" i="8"/>
  <c r="Z200" i="2"/>
  <c r="Z198" i="2"/>
  <c r="Z196" i="2"/>
  <c r="Z194" i="2"/>
  <c r="Z192" i="2"/>
  <c r="Z190" i="2"/>
  <c r="Z188" i="2"/>
  <c r="Z186" i="2"/>
  <c r="Z184" i="2"/>
  <c r="Z182" i="2"/>
  <c r="Z180" i="2"/>
  <c r="Z178" i="2"/>
  <c r="Z176" i="2"/>
  <c r="Z174" i="2"/>
  <c r="Z172" i="2"/>
  <c r="Z170" i="2"/>
  <c r="Z168" i="2"/>
  <c r="Z166" i="2"/>
  <c r="Z164" i="2"/>
  <c r="Z162" i="2"/>
  <c r="Z160" i="2"/>
  <c r="Z158" i="2"/>
  <c r="Z156" i="2"/>
  <c r="Z154" i="2"/>
  <c r="Z97" i="2"/>
  <c r="Z87" i="2"/>
  <c r="Z84" i="2"/>
  <c r="AU80" i="2"/>
  <c r="R79" i="2"/>
  <c r="T79" i="2"/>
  <c r="AF75" i="2"/>
  <c r="AC64" i="2"/>
  <c r="Z55" i="2"/>
  <c r="AC53" i="2"/>
  <c r="R47" i="2"/>
  <c r="T47" i="2"/>
  <c r="Z45" i="2"/>
  <c r="AY34" i="2"/>
  <c r="AY29" i="2"/>
  <c r="AY23" i="2"/>
  <c r="AY18" i="2"/>
  <c r="G404" i="8"/>
  <c r="AU404" i="8"/>
  <c r="BN404" i="8"/>
  <c r="AU402" i="8"/>
  <c r="G388" i="8"/>
  <c r="AU388" i="8"/>
  <c r="BN388" i="8"/>
  <c r="AU386" i="8"/>
  <c r="G374" i="8"/>
  <c r="AU374" i="8"/>
  <c r="BN374" i="8"/>
  <c r="Z374" i="8"/>
  <c r="BM368" i="8"/>
  <c r="BL368" i="8"/>
  <c r="BK368" i="8"/>
  <c r="BJ368" i="8"/>
  <c r="BI368" i="8"/>
  <c r="BH368" i="8"/>
  <c r="BG368" i="8"/>
  <c r="BF368" i="8"/>
  <c r="BE368" i="8"/>
  <c r="AT360" i="8"/>
  <c r="AS360" i="8"/>
  <c r="AR360" i="8"/>
  <c r="AQ360" i="8"/>
  <c r="AP360" i="8"/>
  <c r="AO360" i="8"/>
  <c r="AN360" i="8"/>
  <c r="AM360" i="8"/>
  <c r="AL360" i="8"/>
  <c r="Z359" i="8"/>
  <c r="G346" i="8"/>
  <c r="AU346" i="8"/>
  <c r="Z336" i="8"/>
  <c r="BN336" i="8"/>
  <c r="G336" i="8"/>
  <c r="BL323" i="8"/>
  <c r="BK323" i="8"/>
  <c r="BJ323" i="8"/>
  <c r="BI323" i="8"/>
  <c r="BH323" i="8"/>
  <c r="BG323" i="8"/>
  <c r="BF323" i="8"/>
  <c r="BE323" i="8"/>
  <c r="BM323" i="8"/>
  <c r="R319" i="8"/>
  <c r="T319" i="8"/>
  <c r="AC319" i="8"/>
  <c r="K319" i="8"/>
  <c r="AS299" i="8"/>
  <c r="AR299" i="8"/>
  <c r="AQ299" i="8"/>
  <c r="AP299" i="8"/>
  <c r="AO299" i="8"/>
  <c r="AN299" i="8"/>
  <c r="AM299" i="8"/>
  <c r="AL299" i="8"/>
  <c r="AT299" i="8"/>
  <c r="Z272" i="8"/>
  <c r="G272" i="8"/>
  <c r="BN272" i="8"/>
  <c r="AU272" i="8"/>
  <c r="BM260" i="8"/>
  <c r="BL260" i="8"/>
  <c r="BK260" i="8"/>
  <c r="BJ260" i="8"/>
  <c r="BI260" i="8"/>
  <c r="BH260" i="8"/>
  <c r="BG260" i="8"/>
  <c r="BF260" i="8"/>
  <c r="BE260" i="8"/>
  <c r="R217" i="8"/>
  <c r="T217" i="8"/>
  <c r="K217" i="8"/>
  <c r="AC217" i="8"/>
  <c r="R158" i="8"/>
  <c r="T158" i="8"/>
  <c r="AC158" i="8"/>
  <c r="I158" i="8"/>
  <c r="BL122" i="8"/>
  <c r="BK122" i="8"/>
  <c r="BJ122" i="8"/>
  <c r="BI122" i="8"/>
  <c r="BH122" i="8"/>
  <c r="BG122" i="8"/>
  <c r="BF122" i="8"/>
  <c r="BE122" i="8"/>
  <c r="BM122" i="8"/>
  <c r="AC49" i="2"/>
  <c r="R48" i="2"/>
  <c r="T48" i="2"/>
  <c r="AF48" i="2"/>
  <c r="R25" i="2"/>
  <c r="T25" i="2"/>
  <c r="AF25" i="2"/>
  <c r="AC25" i="2"/>
  <c r="BM408" i="8"/>
  <c r="Z406" i="8"/>
  <c r="G406" i="8"/>
  <c r="AU406" i="8"/>
  <c r="BM402" i="8"/>
  <c r="BL402" i="8"/>
  <c r="BK402" i="8"/>
  <c r="BJ402" i="8"/>
  <c r="BI402" i="8"/>
  <c r="BH402" i="8"/>
  <c r="BG402" i="8"/>
  <c r="BF402" i="8"/>
  <c r="BE402" i="8"/>
  <c r="AT401" i="8"/>
  <c r="AS401" i="8"/>
  <c r="AR401" i="8"/>
  <c r="AQ401" i="8"/>
  <c r="AP401" i="8"/>
  <c r="AO401" i="8"/>
  <c r="AN401" i="8"/>
  <c r="AM401" i="8"/>
  <c r="AL401" i="8"/>
  <c r="BM399" i="8"/>
  <c r="BL399" i="8"/>
  <c r="BK399" i="8"/>
  <c r="BJ399" i="8"/>
  <c r="BI399" i="8"/>
  <c r="BH399" i="8"/>
  <c r="BG399" i="8"/>
  <c r="BF399" i="8"/>
  <c r="BE399" i="8"/>
  <c r="BK392" i="8"/>
  <c r="BJ392" i="8"/>
  <c r="BI392" i="8"/>
  <c r="BH392" i="8"/>
  <c r="BG392" i="8"/>
  <c r="BF392" i="8"/>
  <c r="BE392" i="8"/>
  <c r="BM392" i="8"/>
  <c r="Z390" i="8"/>
  <c r="G390" i="8"/>
  <c r="AU390" i="8"/>
  <c r="BM386" i="8"/>
  <c r="BL386" i="8"/>
  <c r="BK386" i="8"/>
  <c r="BJ386" i="8"/>
  <c r="BI386" i="8"/>
  <c r="BH386" i="8"/>
  <c r="BG386" i="8"/>
  <c r="BF386" i="8"/>
  <c r="BE386" i="8"/>
  <c r="AT385" i="8"/>
  <c r="AS385" i="8"/>
  <c r="AR385" i="8"/>
  <c r="AQ385" i="8"/>
  <c r="AP385" i="8"/>
  <c r="AO385" i="8"/>
  <c r="AN385" i="8"/>
  <c r="AM385" i="8"/>
  <c r="AL385" i="8"/>
  <c r="BM383" i="8"/>
  <c r="BL383" i="8"/>
  <c r="BK383" i="8"/>
  <c r="BJ383" i="8"/>
  <c r="BI383" i="8"/>
  <c r="BH383" i="8"/>
  <c r="BG383" i="8"/>
  <c r="BF383" i="8"/>
  <c r="BE383" i="8"/>
  <c r="AT379" i="8"/>
  <c r="AS379" i="8"/>
  <c r="AR379" i="8"/>
  <c r="AQ379" i="8"/>
  <c r="AP379" i="8"/>
  <c r="AO379" i="8"/>
  <c r="AN379" i="8"/>
  <c r="AM379" i="8"/>
  <c r="AL379" i="8"/>
  <c r="BN364" i="8"/>
  <c r="Z364" i="8"/>
  <c r="AU364" i="8"/>
  <c r="G364" i="8"/>
  <c r="Z362" i="8"/>
  <c r="AU362" i="8"/>
  <c r="BN362" i="8"/>
  <c r="G362" i="8"/>
  <c r="BM360" i="8"/>
  <c r="BL360" i="8"/>
  <c r="BK360" i="8"/>
  <c r="BJ360" i="8"/>
  <c r="BI360" i="8"/>
  <c r="BH360" i="8"/>
  <c r="BG360" i="8"/>
  <c r="BF360" i="8"/>
  <c r="BE360" i="8"/>
  <c r="AS359" i="8"/>
  <c r="AR359" i="8"/>
  <c r="AQ359" i="8"/>
  <c r="AP359" i="8"/>
  <c r="AO359" i="8"/>
  <c r="AN359" i="8"/>
  <c r="AM359" i="8"/>
  <c r="AL359" i="8"/>
  <c r="AT359" i="8"/>
  <c r="G358" i="8"/>
  <c r="AU358" i="8"/>
  <c r="BN358" i="8"/>
  <c r="K357" i="8"/>
  <c r="K354" i="8"/>
  <c r="Z352" i="8"/>
  <c r="G352" i="8"/>
  <c r="AT351" i="8"/>
  <c r="AS351" i="8"/>
  <c r="AR351" i="8"/>
  <c r="AQ351" i="8"/>
  <c r="AP351" i="8"/>
  <c r="AO351" i="8"/>
  <c r="AN351" i="8"/>
  <c r="AM351" i="8"/>
  <c r="AL351" i="8"/>
  <c r="AT347" i="8"/>
  <c r="AS347" i="8"/>
  <c r="AR347" i="8"/>
  <c r="AQ347" i="8"/>
  <c r="AP347" i="8"/>
  <c r="AO347" i="8"/>
  <c r="AN347" i="8"/>
  <c r="AM347" i="8"/>
  <c r="AL347" i="8"/>
  <c r="K339" i="8"/>
  <c r="BL335" i="8"/>
  <c r="BK335" i="8"/>
  <c r="BJ335" i="8"/>
  <c r="BI335" i="8"/>
  <c r="BH335" i="8"/>
  <c r="BG335" i="8"/>
  <c r="BF335" i="8"/>
  <c r="BE335" i="8"/>
  <c r="BM335" i="8"/>
  <c r="BM329" i="8"/>
  <c r="BL329" i="8"/>
  <c r="BK329" i="8"/>
  <c r="BJ329" i="8"/>
  <c r="BI329" i="8"/>
  <c r="BH329" i="8"/>
  <c r="BG329" i="8"/>
  <c r="BF329" i="8"/>
  <c r="BE329" i="8"/>
  <c r="BN314" i="8"/>
  <c r="AU314" i="8"/>
  <c r="Z314" i="8"/>
  <c r="G314" i="8"/>
  <c r="AU304" i="8"/>
  <c r="G304" i="8"/>
  <c r="BN304" i="8"/>
  <c r="Z304" i="8"/>
  <c r="Z276" i="8"/>
  <c r="G276" i="8"/>
  <c r="BN276" i="8"/>
  <c r="AU276" i="8"/>
  <c r="AT219" i="8"/>
  <c r="AS219" i="8"/>
  <c r="AR219" i="8"/>
  <c r="AQ219" i="8"/>
  <c r="AP219" i="8"/>
  <c r="AO219" i="8"/>
  <c r="AN219" i="8"/>
  <c r="AM219" i="8"/>
  <c r="AL219" i="8"/>
  <c r="R209" i="8"/>
  <c r="T209" i="8"/>
  <c r="I209" i="8"/>
  <c r="AC209" i="8"/>
  <c r="AC198" i="8"/>
  <c r="I198" i="8"/>
  <c r="R198" i="8"/>
  <c r="T198" i="8"/>
  <c r="AF132" i="2"/>
  <c r="R132" i="2"/>
  <c r="T132" i="2"/>
  <c r="AF130" i="2"/>
  <c r="R130" i="2"/>
  <c r="T130" i="2"/>
  <c r="AF128" i="2"/>
  <c r="R128" i="2"/>
  <c r="T128" i="2"/>
  <c r="AF126" i="2"/>
  <c r="R126" i="2"/>
  <c r="T126" i="2"/>
  <c r="AF124" i="2"/>
  <c r="R124" i="2"/>
  <c r="T124" i="2"/>
  <c r="AF122" i="2"/>
  <c r="R122" i="2"/>
  <c r="T122" i="2"/>
  <c r="AF120" i="2"/>
  <c r="R120" i="2"/>
  <c r="T120" i="2"/>
  <c r="AF118" i="2"/>
  <c r="R118" i="2"/>
  <c r="T118" i="2"/>
  <c r="AF116" i="2"/>
  <c r="R116" i="2"/>
  <c r="T116" i="2"/>
  <c r="AF114" i="2"/>
  <c r="R114" i="2"/>
  <c r="T114" i="2"/>
  <c r="AF112" i="2"/>
  <c r="R112" i="2"/>
  <c r="T112" i="2"/>
  <c r="AF110" i="2"/>
  <c r="R110" i="2"/>
  <c r="T110" i="2"/>
  <c r="AF108" i="2"/>
  <c r="R108" i="2"/>
  <c r="T108" i="2"/>
  <c r="AF106" i="2"/>
  <c r="R106" i="2"/>
  <c r="T106" i="2"/>
  <c r="AF104" i="2"/>
  <c r="R104" i="2"/>
  <c r="T104" i="2"/>
  <c r="AF102" i="2"/>
  <c r="R102" i="2"/>
  <c r="T102" i="2"/>
  <c r="AU92" i="2"/>
  <c r="AF81" i="2"/>
  <c r="R81" i="2"/>
  <c r="T81" i="2"/>
  <c r="R77" i="2"/>
  <c r="T77" i="2"/>
  <c r="AC75" i="2"/>
  <c r="R73" i="2"/>
  <c r="T73" i="2"/>
  <c r="K68" i="2"/>
  <c r="R65" i="2"/>
  <c r="T65" i="2"/>
  <c r="AC59" i="2"/>
  <c r="R53" i="2"/>
  <c r="T53" i="2"/>
  <c r="H36" i="2"/>
  <c r="R33" i="2"/>
  <c r="T33" i="2"/>
  <c r="AC31" i="2"/>
  <c r="H31" i="2"/>
  <c r="Z410" i="8"/>
  <c r="BL408" i="8"/>
  <c r="BK408" i="8"/>
  <c r="BJ408" i="8"/>
  <c r="BI408" i="8"/>
  <c r="BH408" i="8"/>
  <c r="BG408" i="8"/>
  <c r="BF408" i="8"/>
  <c r="BE408" i="8"/>
  <c r="K408" i="8"/>
  <c r="K401" i="8"/>
  <c r="G399" i="8"/>
  <c r="AU399" i="8"/>
  <c r="Z399" i="8"/>
  <c r="Z394" i="8"/>
  <c r="BL392" i="8"/>
  <c r="K392" i="8"/>
  <c r="K385" i="8"/>
  <c r="AU383" i="8"/>
  <c r="Z383" i="8"/>
  <c r="Z381" i="8"/>
  <c r="AU381" i="8"/>
  <c r="BN381" i="8"/>
  <c r="G381" i="8"/>
  <c r="K379" i="8"/>
  <c r="BM365" i="8"/>
  <c r="BL365" i="8"/>
  <c r="BK365" i="8"/>
  <c r="BJ365" i="8"/>
  <c r="BI365" i="8"/>
  <c r="BH365" i="8"/>
  <c r="BG365" i="8"/>
  <c r="BF365" i="8"/>
  <c r="BE365" i="8"/>
  <c r="AU363" i="8"/>
  <c r="BN363" i="8"/>
  <c r="Z363" i="8"/>
  <c r="G363" i="8"/>
  <c r="BM357" i="8"/>
  <c r="BL357" i="8"/>
  <c r="BK357" i="8"/>
  <c r="BJ357" i="8"/>
  <c r="BI357" i="8"/>
  <c r="BH357" i="8"/>
  <c r="BG357" i="8"/>
  <c r="BF357" i="8"/>
  <c r="BE357" i="8"/>
  <c r="BN356" i="8"/>
  <c r="Z356" i="8"/>
  <c r="AU356" i="8"/>
  <c r="G356" i="8"/>
  <c r="Z354" i="8"/>
  <c r="AU354" i="8"/>
  <c r="BN354" i="8"/>
  <c r="BN352" i="8"/>
  <c r="G351" i="8"/>
  <c r="Z351" i="8"/>
  <c r="BN348" i="8"/>
  <c r="Z348" i="8"/>
  <c r="G348" i="8"/>
  <c r="BL346" i="8"/>
  <c r="BK346" i="8"/>
  <c r="BJ346" i="8"/>
  <c r="BI346" i="8"/>
  <c r="BH346" i="8"/>
  <c r="BG346" i="8"/>
  <c r="BF346" i="8"/>
  <c r="BE346" i="8"/>
  <c r="BM346" i="8"/>
  <c r="AT339" i="8"/>
  <c r="AS339" i="8"/>
  <c r="AR339" i="8"/>
  <c r="AQ339" i="8"/>
  <c r="AP339" i="8"/>
  <c r="AO339" i="8"/>
  <c r="AN339" i="8"/>
  <c r="AM339" i="8"/>
  <c r="AL339" i="8"/>
  <c r="BN333" i="8"/>
  <c r="G333" i="8"/>
  <c r="AU333" i="8"/>
  <c r="G326" i="8"/>
  <c r="AU326" i="8"/>
  <c r="BN326" i="8"/>
  <c r="Z305" i="8"/>
  <c r="BN305" i="8"/>
  <c r="AU305" i="8"/>
  <c r="G305" i="8"/>
  <c r="AU267" i="8"/>
  <c r="G267" i="8"/>
  <c r="BN267" i="8"/>
  <c r="Z267" i="8"/>
  <c r="R221" i="8"/>
  <c r="T221" i="8"/>
  <c r="I221" i="8"/>
  <c r="AC221" i="8"/>
  <c r="AJ167" i="8"/>
  <c r="AK167" i="8"/>
  <c r="AI167" i="8"/>
  <c r="AU198" i="2"/>
  <c r="AU182" i="2"/>
  <c r="AU166" i="2"/>
  <c r="AF77" i="2"/>
  <c r="AF73" i="2"/>
  <c r="AC69" i="2"/>
  <c r="AF55" i="2"/>
  <c r="H55" i="2"/>
  <c r="AC48" i="2"/>
  <c r="AC37" i="2"/>
  <c r="AF31" i="2"/>
  <c r="AB15" i="2"/>
  <c r="AU386" i="2"/>
  <c r="AY78" i="2"/>
  <c r="AY5" i="2"/>
  <c r="AU410" i="8"/>
  <c r="G396" i="8"/>
  <c r="AU396" i="8"/>
  <c r="BN396" i="8"/>
  <c r="AU394" i="8"/>
  <c r="G382" i="8"/>
  <c r="AU382" i="8"/>
  <c r="BN382" i="8"/>
  <c r="BM379" i="8"/>
  <c r="BL379" i="8"/>
  <c r="BK379" i="8"/>
  <c r="BJ379" i="8"/>
  <c r="BI379" i="8"/>
  <c r="BH379" i="8"/>
  <c r="BG379" i="8"/>
  <c r="BF379" i="8"/>
  <c r="BE379" i="8"/>
  <c r="Z378" i="8"/>
  <c r="AU378" i="8"/>
  <c r="BN378" i="8"/>
  <c r="G378" i="8"/>
  <c r="AT369" i="8"/>
  <c r="AS369" i="8"/>
  <c r="AR369" i="8"/>
  <c r="AQ369" i="8"/>
  <c r="AP369" i="8"/>
  <c r="AO369" i="8"/>
  <c r="AN369" i="8"/>
  <c r="AM369" i="8"/>
  <c r="AL369" i="8"/>
  <c r="BN359" i="8"/>
  <c r="AU355" i="8"/>
  <c r="BN355" i="8"/>
  <c r="Z355" i="8"/>
  <c r="G355" i="8"/>
  <c r="BN351" i="8"/>
  <c r="AU348" i="8"/>
  <c r="G342" i="8"/>
  <c r="AU342" i="8"/>
  <c r="Z342" i="8"/>
  <c r="BN342" i="8"/>
  <c r="G334" i="8"/>
  <c r="AU334" i="8"/>
  <c r="K327" i="8"/>
  <c r="AU320" i="8"/>
  <c r="G320" i="8"/>
  <c r="AU308" i="8"/>
  <c r="G308" i="8"/>
  <c r="BN308" i="8"/>
  <c r="Z308" i="8"/>
  <c r="AT211" i="8"/>
  <c r="AS211" i="8"/>
  <c r="AR211" i="8"/>
  <c r="AQ211" i="8"/>
  <c r="AP211" i="8"/>
  <c r="AO211" i="8"/>
  <c r="AN211" i="8"/>
  <c r="AM211" i="8"/>
  <c r="AL211" i="8"/>
  <c r="R187" i="8"/>
  <c r="T187" i="8"/>
  <c r="I187" i="8"/>
  <c r="AC187" i="8"/>
  <c r="Z138" i="8"/>
  <c r="AU138" i="8"/>
  <c r="BN138" i="8"/>
  <c r="G138" i="8"/>
  <c r="AC152" i="2"/>
  <c r="AU84" i="2"/>
  <c r="AC68" i="2"/>
  <c r="G66" i="2"/>
  <c r="AF65" i="2"/>
  <c r="AC58" i="2"/>
  <c r="AF53" i="2"/>
  <c r="Z49" i="2"/>
  <c r="AC36" i="2"/>
  <c r="G34" i="2"/>
  <c r="AF33" i="2"/>
  <c r="BL30" i="2"/>
  <c r="AC29" i="2"/>
  <c r="BL28" i="2"/>
  <c r="AU24" i="2"/>
  <c r="G24" i="2"/>
  <c r="AB13" i="2"/>
  <c r="AB17" i="2"/>
  <c r="G410" i="8"/>
  <c r="BN405" i="8"/>
  <c r="Z405" i="8"/>
  <c r="G405" i="8"/>
  <c r="AU405" i="8"/>
  <c r="AT400" i="8"/>
  <c r="AS400" i="8"/>
  <c r="AR400" i="8"/>
  <c r="AQ400" i="8"/>
  <c r="AP400" i="8"/>
  <c r="AO400" i="8"/>
  <c r="AN400" i="8"/>
  <c r="AM400" i="8"/>
  <c r="AL400" i="8"/>
  <c r="G395" i="8"/>
  <c r="AU395" i="8"/>
  <c r="BN395" i="8"/>
  <c r="G394" i="8"/>
  <c r="BN389" i="8"/>
  <c r="Z389" i="8"/>
  <c r="G389" i="8"/>
  <c r="AU389" i="8"/>
  <c r="AS384" i="8"/>
  <c r="AR384" i="8"/>
  <c r="AQ384" i="8"/>
  <c r="AP384" i="8"/>
  <c r="AO384" i="8"/>
  <c r="AN384" i="8"/>
  <c r="AM384" i="8"/>
  <c r="AL384" i="8"/>
  <c r="AT384" i="8"/>
  <c r="BN377" i="8"/>
  <c r="Z377" i="8"/>
  <c r="AU377" i="8"/>
  <c r="K376" i="8"/>
  <c r="AT372" i="8"/>
  <c r="AS372" i="8"/>
  <c r="AR372" i="8"/>
  <c r="AQ372" i="8"/>
  <c r="AP372" i="8"/>
  <c r="AO372" i="8"/>
  <c r="AN372" i="8"/>
  <c r="AM372" i="8"/>
  <c r="AL372" i="8"/>
  <c r="BN372" i="8"/>
  <c r="G372" i="8"/>
  <c r="AT371" i="8"/>
  <c r="AS371" i="8"/>
  <c r="AR371" i="8"/>
  <c r="AQ371" i="8"/>
  <c r="AP371" i="8"/>
  <c r="AO371" i="8"/>
  <c r="AN371" i="8"/>
  <c r="AM371" i="8"/>
  <c r="AL371" i="8"/>
  <c r="K369" i="8"/>
  <c r="K349" i="8"/>
  <c r="BM347" i="8"/>
  <c r="BL347" i="8"/>
  <c r="BK347" i="8"/>
  <c r="BJ347" i="8"/>
  <c r="BI347" i="8"/>
  <c r="BH347" i="8"/>
  <c r="BG347" i="8"/>
  <c r="BF347" i="8"/>
  <c r="BE347" i="8"/>
  <c r="Z328" i="8"/>
  <c r="BN328" i="8"/>
  <c r="AU328" i="8"/>
  <c r="G328" i="8"/>
  <c r="AT327" i="8"/>
  <c r="AS327" i="8"/>
  <c r="AR327" i="8"/>
  <c r="AQ327" i="8"/>
  <c r="AP327" i="8"/>
  <c r="AO327" i="8"/>
  <c r="AN327" i="8"/>
  <c r="AM327" i="8"/>
  <c r="AL327" i="8"/>
  <c r="K324" i="8"/>
  <c r="AU322" i="8"/>
  <c r="G322" i="8"/>
  <c r="Z322" i="8"/>
  <c r="R321" i="8"/>
  <c r="T321" i="8"/>
  <c r="K321" i="8"/>
  <c r="Z317" i="8"/>
  <c r="AU317" i="8"/>
  <c r="G317" i="8"/>
  <c r="BN317" i="8"/>
  <c r="K316" i="8"/>
  <c r="R316" i="8"/>
  <c r="T316" i="8"/>
  <c r="AC316" i="8"/>
  <c r="BN312" i="8"/>
  <c r="AU312" i="8"/>
  <c r="G312" i="8"/>
  <c r="Z312" i="8"/>
  <c r="Z309" i="8"/>
  <c r="BN309" i="8"/>
  <c r="AU309" i="8"/>
  <c r="G309" i="8"/>
  <c r="AT303" i="8"/>
  <c r="AS303" i="8"/>
  <c r="AR303" i="8"/>
  <c r="AQ303" i="8"/>
  <c r="AP303" i="8"/>
  <c r="AO303" i="8"/>
  <c r="AN303" i="8"/>
  <c r="AM303" i="8"/>
  <c r="AL303" i="8"/>
  <c r="R283" i="8"/>
  <c r="T283" i="8"/>
  <c r="AC283" i="8"/>
  <c r="K283" i="8"/>
  <c r="R213" i="8"/>
  <c r="T213" i="8"/>
  <c r="I213" i="8"/>
  <c r="AC213" i="8"/>
  <c r="G117" i="8"/>
  <c r="BN117" i="8"/>
  <c r="Z117" i="8"/>
  <c r="AU117" i="8"/>
  <c r="AC65" i="2"/>
  <c r="R64" i="2"/>
  <c r="T64" i="2"/>
  <c r="AF64" i="2"/>
  <c r="AU50" i="2"/>
  <c r="AU49" i="2"/>
  <c r="AC33" i="2"/>
  <c r="Z25" i="2"/>
  <c r="AU76" i="2"/>
  <c r="AU31" i="2"/>
  <c r="BL10" i="2"/>
  <c r="AU70" i="2"/>
  <c r="BL2" i="2"/>
  <c r="BM410" i="8"/>
  <c r="BL410" i="8"/>
  <c r="BK410" i="8"/>
  <c r="BJ410" i="8"/>
  <c r="BI410" i="8"/>
  <c r="BH410" i="8"/>
  <c r="BG410" i="8"/>
  <c r="BF410" i="8"/>
  <c r="BE410" i="8"/>
  <c r="AT409" i="8"/>
  <c r="AS409" i="8"/>
  <c r="AR409" i="8"/>
  <c r="AQ409" i="8"/>
  <c r="AP409" i="8"/>
  <c r="AO409" i="8"/>
  <c r="AN409" i="8"/>
  <c r="AM409" i="8"/>
  <c r="AL409" i="8"/>
  <c r="BL407" i="8"/>
  <c r="BK407" i="8"/>
  <c r="BJ407" i="8"/>
  <c r="BI407" i="8"/>
  <c r="BH407" i="8"/>
  <c r="BG407" i="8"/>
  <c r="BF407" i="8"/>
  <c r="BE407" i="8"/>
  <c r="BM407" i="8"/>
  <c r="BM400" i="8"/>
  <c r="BL400" i="8"/>
  <c r="BK400" i="8"/>
  <c r="BJ400" i="8"/>
  <c r="BI400" i="8"/>
  <c r="BH400" i="8"/>
  <c r="BG400" i="8"/>
  <c r="BF400" i="8"/>
  <c r="BE400" i="8"/>
  <c r="Z398" i="8"/>
  <c r="G398" i="8"/>
  <c r="AU398" i="8"/>
  <c r="BM394" i="8"/>
  <c r="BL394" i="8"/>
  <c r="BK394" i="8"/>
  <c r="BJ394" i="8"/>
  <c r="BI394" i="8"/>
  <c r="BH394" i="8"/>
  <c r="BG394" i="8"/>
  <c r="BF394" i="8"/>
  <c r="BE394" i="8"/>
  <c r="AT393" i="8"/>
  <c r="AS393" i="8"/>
  <c r="AR393" i="8"/>
  <c r="AQ393" i="8"/>
  <c r="AP393" i="8"/>
  <c r="AO393" i="8"/>
  <c r="AN393" i="8"/>
  <c r="AM393" i="8"/>
  <c r="AL393" i="8"/>
  <c r="BM391" i="8"/>
  <c r="BL391" i="8"/>
  <c r="BK391" i="8"/>
  <c r="BJ391" i="8"/>
  <c r="BI391" i="8"/>
  <c r="BH391" i="8"/>
  <c r="BG391" i="8"/>
  <c r="BF391" i="8"/>
  <c r="BE391" i="8"/>
  <c r="BM384" i="8"/>
  <c r="BL384" i="8"/>
  <c r="BK384" i="8"/>
  <c r="BJ384" i="8"/>
  <c r="BI384" i="8"/>
  <c r="BH384" i="8"/>
  <c r="BG384" i="8"/>
  <c r="BF384" i="8"/>
  <c r="BE384" i="8"/>
  <c r="K373" i="8"/>
  <c r="G371" i="8"/>
  <c r="Z371" i="8"/>
  <c r="G370" i="8"/>
  <c r="Z370" i="8"/>
  <c r="AU370" i="8"/>
  <c r="BN370" i="8"/>
  <c r="BM369" i="8"/>
  <c r="BL369" i="8"/>
  <c r="BK369" i="8"/>
  <c r="BJ369" i="8"/>
  <c r="BI369" i="8"/>
  <c r="BH369" i="8"/>
  <c r="BG369" i="8"/>
  <c r="BF369" i="8"/>
  <c r="BE369" i="8"/>
  <c r="AT368" i="8"/>
  <c r="AS368" i="8"/>
  <c r="AR368" i="8"/>
  <c r="AQ368" i="8"/>
  <c r="AP368" i="8"/>
  <c r="AO368" i="8"/>
  <c r="AN368" i="8"/>
  <c r="AM368" i="8"/>
  <c r="AL368" i="8"/>
  <c r="K368" i="8"/>
  <c r="AT349" i="8"/>
  <c r="AS349" i="8"/>
  <c r="AR349" i="8"/>
  <c r="AQ349" i="8"/>
  <c r="AP349" i="8"/>
  <c r="AO349" i="8"/>
  <c r="AN349" i="8"/>
  <c r="AM349" i="8"/>
  <c r="AL349" i="8"/>
  <c r="Z349" i="8"/>
  <c r="BN349" i="8"/>
  <c r="K344" i="8"/>
  <c r="G329" i="8"/>
  <c r="Z329" i="8"/>
  <c r="AT324" i="8"/>
  <c r="AS324" i="8"/>
  <c r="AR324" i="8"/>
  <c r="AQ324" i="8"/>
  <c r="AP324" i="8"/>
  <c r="AO324" i="8"/>
  <c r="AN324" i="8"/>
  <c r="AM324" i="8"/>
  <c r="AL324" i="8"/>
  <c r="BL311" i="8"/>
  <c r="BK311" i="8"/>
  <c r="BJ311" i="8"/>
  <c r="BI311" i="8"/>
  <c r="BH311" i="8"/>
  <c r="BG311" i="8"/>
  <c r="BF311" i="8"/>
  <c r="BE311" i="8"/>
  <c r="AS203" i="8"/>
  <c r="AR203" i="8"/>
  <c r="AQ203" i="8"/>
  <c r="AP203" i="8"/>
  <c r="AO203" i="8"/>
  <c r="AN203" i="8"/>
  <c r="AM203" i="8"/>
  <c r="AL203" i="8"/>
  <c r="AT203" i="8"/>
  <c r="AC182" i="8"/>
  <c r="I182" i="8"/>
  <c r="R182" i="8"/>
  <c r="T182" i="8"/>
  <c r="AT295" i="8"/>
  <c r="AS295" i="8"/>
  <c r="AR295" i="8"/>
  <c r="AQ295" i="8"/>
  <c r="AP295" i="8"/>
  <c r="AO295" i="8"/>
  <c r="AN295" i="8"/>
  <c r="AM295" i="8"/>
  <c r="AL295" i="8"/>
  <c r="AT293" i="8"/>
  <c r="AS293" i="8"/>
  <c r="AR293" i="8"/>
  <c r="AQ293" i="8"/>
  <c r="AP293" i="8"/>
  <c r="AO293" i="8"/>
  <c r="AN293" i="8"/>
  <c r="AM293" i="8"/>
  <c r="AL293" i="8"/>
  <c r="AS291" i="8"/>
  <c r="AR291" i="8"/>
  <c r="AQ291" i="8"/>
  <c r="AP291" i="8"/>
  <c r="AO291" i="8"/>
  <c r="AN291" i="8"/>
  <c r="AM291" i="8"/>
  <c r="AL291" i="8"/>
  <c r="AT291" i="8"/>
  <c r="R289" i="8"/>
  <c r="T289" i="8"/>
  <c r="Z281" i="8"/>
  <c r="G281" i="8"/>
  <c r="AU281" i="8"/>
  <c r="Z279" i="8"/>
  <c r="AU279" i="8"/>
  <c r="G279" i="8"/>
  <c r="Z277" i="8"/>
  <c r="G277" i="8"/>
  <c r="AU277" i="8"/>
  <c r="AU275" i="8"/>
  <c r="G275" i="8"/>
  <c r="BN275" i="8"/>
  <c r="Z275" i="8"/>
  <c r="AU273" i="8"/>
  <c r="G273" i="8"/>
  <c r="BN273" i="8"/>
  <c r="Z273" i="8"/>
  <c r="AU271" i="8"/>
  <c r="G271" i="8"/>
  <c r="BN271" i="8"/>
  <c r="Z271" i="8"/>
  <c r="AU269" i="8"/>
  <c r="G269" i="8"/>
  <c r="BN269" i="8"/>
  <c r="Z269" i="8"/>
  <c r="AT266" i="8"/>
  <c r="AS266" i="8"/>
  <c r="AR266" i="8"/>
  <c r="AQ266" i="8"/>
  <c r="AP266" i="8"/>
  <c r="AO266" i="8"/>
  <c r="AN266" i="8"/>
  <c r="AM266" i="8"/>
  <c r="AL266" i="8"/>
  <c r="R264" i="8"/>
  <c r="T264" i="8"/>
  <c r="K264" i="8"/>
  <c r="K261" i="8"/>
  <c r="R219" i="8"/>
  <c r="T219" i="8"/>
  <c r="I219" i="8"/>
  <c r="R215" i="8"/>
  <c r="T215" i="8"/>
  <c r="I215" i="8"/>
  <c r="R211" i="8"/>
  <c r="T211" i="8"/>
  <c r="I211" i="8"/>
  <c r="R207" i="8"/>
  <c r="T207" i="8"/>
  <c r="I207" i="8"/>
  <c r="R203" i="8"/>
  <c r="T203" i="8"/>
  <c r="I203" i="8"/>
  <c r="R199" i="8"/>
  <c r="T199" i="8"/>
  <c r="K199" i="8"/>
  <c r="AC194" i="8"/>
  <c r="I194" i="8"/>
  <c r="R194" i="8"/>
  <c r="T194" i="8"/>
  <c r="R183" i="8"/>
  <c r="T183" i="8"/>
  <c r="I183" i="8"/>
  <c r="AC178" i="8"/>
  <c r="I178" i="8"/>
  <c r="R178" i="8"/>
  <c r="T178" i="8"/>
  <c r="AT147" i="8"/>
  <c r="AS147" i="8"/>
  <c r="AR147" i="8"/>
  <c r="AQ147" i="8"/>
  <c r="AP147" i="8"/>
  <c r="AO147" i="8"/>
  <c r="AN147" i="8"/>
  <c r="AM147" i="8"/>
  <c r="AL147" i="8"/>
  <c r="BM141" i="8"/>
  <c r="BL141" i="8"/>
  <c r="BK141" i="8"/>
  <c r="BJ141" i="8"/>
  <c r="BI141" i="8"/>
  <c r="BH141" i="8"/>
  <c r="BG141" i="8"/>
  <c r="BF141" i="8"/>
  <c r="BE141" i="8"/>
  <c r="BL65" i="2"/>
  <c r="AY64" i="2"/>
  <c r="AU62" i="2"/>
  <c r="BL57" i="2"/>
  <c r="AY56" i="2"/>
  <c r="AU54" i="2"/>
  <c r="BL49" i="2"/>
  <c r="AY48" i="2"/>
  <c r="AU46" i="2"/>
  <c r="BL41" i="2"/>
  <c r="AY40" i="2"/>
  <c r="AU38" i="2"/>
  <c r="BL33" i="2"/>
  <c r="AY32" i="2"/>
  <c r="AU30" i="2"/>
  <c r="BL25" i="2"/>
  <c r="AY24" i="2"/>
  <c r="AU22" i="2"/>
  <c r="BL11" i="2"/>
  <c r="AY9" i="2"/>
  <c r="BL6" i="2"/>
  <c r="AY3" i="2"/>
  <c r="BN339" i="8"/>
  <c r="BN332" i="8"/>
  <c r="Z332" i="8"/>
  <c r="BL321" i="8"/>
  <c r="BK321" i="8"/>
  <c r="BJ321" i="8"/>
  <c r="BI321" i="8"/>
  <c r="BH321" i="8"/>
  <c r="BG321" i="8"/>
  <c r="BF321" i="8"/>
  <c r="BE321" i="8"/>
  <c r="AQ321" i="8"/>
  <c r="AP321" i="8"/>
  <c r="AO321" i="8"/>
  <c r="AN321" i="8"/>
  <c r="AM321" i="8"/>
  <c r="AL321" i="8"/>
  <c r="AC282" i="8"/>
  <c r="K282" i="8"/>
  <c r="R282" i="8"/>
  <c r="T282" i="8"/>
  <c r="Z264" i="8"/>
  <c r="BN264" i="8"/>
  <c r="BM258" i="8"/>
  <c r="BL258" i="8"/>
  <c r="BK258" i="8"/>
  <c r="BJ258" i="8"/>
  <c r="BI258" i="8"/>
  <c r="BH258" i="8"/>
  <c r="BG258" i="8"/>
  <c r="BF258" i="8"/>
  <c r="BE258" i="8"/>
  <c r="Z219" i="8"/>
  <c r="BN219" i="8"/>
  <c r="Z215" i="8"/>
  <c r="BN215" i="8"/>
  <c r="Z211" i="8"/>
  <c r="BN211" i="8"/>
  <c r="Z207" i="8"/>
  <c r="BN207" i="8"/>
  <c r="Z203" i="8"/>
  <c r="BN203" i="8"/>
  <c r="R193" i="8"/>
  <c r="T193" i="8"/>
  <c r="I193" i="8"/>
  <c r="AC188" i="8"/>
  <c r="K188" i="8"/>
  <c r="R188" i="8"/>
  <c r="T188" i="8"/>
  <c r="R177" i="8"/>
  <c r="T177" i="8"/>
  <c r="I177" i="8"/>
  <c r="AC172" i="8"/>
  <c r="K172" i="8"/>
  <c r="R172" i="8"/>
  <c r="T172" i="8"/>
  <c r="AT136" i="8"/>
  <c r="AS136" i="8"/>
  <c r="AR136" i="8"/>
  <c r="AQ136" i="8"/>
  <c r="AP136" i="8"/>
  <c r="AO136" i="8"/>
  <c r="AN136" i="8"/>
  <c r="AM136" i="8"/>
  <c r="AL136" i="8"/>
  <c r="G133" i="8"/>
  <c r="AU133" i="8"/>
  <c r="BN133" i="8"/>
  <c r="Z133" i="8"/>
  <c r="G119" i="8"/>
  <c r="BN119" i="8"/>
  <c r="Z119" i="8"/>
  <c r="AU119" i="8"/>
  <c r="BL4" i="2"/>
  <c r="AS344" i="8"/>
  <c r="AR344" i="8"/>
  <c r="AR337" i="8"/>
  <c r="AQ337" i="8"/>
  <c r="AP337" i="8"/>
  <c r="AO337" i="8"/>
  <c r="AN337" i="8"/>
  <c r="AM337" i="8"/>
  <c r="AL337" i="8"/>
  <c r="BN324" i="8"/>
  <c r="Z324" i="8"/>
  <c r="AT323" i="8"/>
  <c r="AS323" i="8"/>
  <c r="AR323" i="8"/>
  <c r="BL319" i="8"/>
  <c r="BK319" i="8"/>
  <c r="AQ319" i="8"/>
  <c r="AP319" i="8"/>
  <c r="AO319" i="8"/>
  <c r="G318" i="8"/>
  <c r="BN316" i="8"/>
  <c r="AU316" i="8"/>
  <c r="BJ313" i="8"/>
  <c r="BL313" i="8"/>
  <c r="BK313" i="8"/>
  <c r="AC286" i="8"/>
  <c r="K286" i="8"/>
  <c r="AC284" i="8"/>
  <c r="K284" i="8"/>
  <c r="R284" i="8"/>
  <c r="T284" i="8"/>
  <c r="BN281" i="8"/>
  <c r="Z262" i="8"/>
  <c r="BN262" i="8"/>
  <c r="BN257" i="8"/>
  <c r="G257" i="8"/>
  <c r="AU257" i="8"/>
  <c r="BN255" i="8"/>
  <c r="AU255" i="8"/>
  <c r="G255" i="8"/>
  <c r="Z253" i="8"/>
  <c r="G253" i="8"/>
  <c r="BN253" i="8"/>
  <c r="Z251" i="8"/>
  <c r="G251" i="8"/>
  <c r="BN251" i="8"/>
  <c r="Z249" i="8"/>
  <c r="G249" i="8"/>
  <c r="BN249" i="8"/>
  <c r="Z247" i="8"/>
  <c r="G247" i="8"/>
  <c r="BN247" i="8"/>
  <c r="Z245" i="8"/>
  <c r="G245" i="8"/>
  <c r="BN245" i="8"/>
  <c r="Z243" i="8"/>
  <c r="G243" i="8"/>
  <c r="BN243" i="8"/>
  <c r="Z241" i="8"/>
  <c r="G241" i="8"/>
  <c r="BN241" i="8"/>
  <c r="Z239" i="8"/>
  <c r="G239" i="8"/>
  <c r="BN239" i="8"/>
  <c r="Z237" i="8"/>
  <c r="G237" i="8"/>
  <c r="BN237" i="8"/>
  <c r="Z235" i="8"/>
  <c r="G235" i="8"/>
  <c r="BN235" i="8"/>
  <c r="Z233" i="8"/>
  <c r="G233" i="8"/>
  <c r="BN233" i="8"/>
  <c r="Z231" i="8"/>
  <c r="G231" i="8"/>
  <c r="BN231" i="8"/>
  <c r="Z229" i="8"/>
  <c r="G229" i="8"/>
  <c r="BN229" i="8"/>
  <c r="Z227" i="8"/>
  <c r="G227" i="8"/>
  <c r="BN227" i="8"/>
  <c r="Z225" i="8"/>
  <c r="G225" i="8"/>
  <c r="BN225" i="8"/>
  <c r="Z223" i="8"/>
  <c r="G223" i="8"/>
  <c r="BN223" i="8"/>
  <c r="AC220" i="8"/>
  <c r="I220" i="8"/>
  <c r="AC216" i="8"/>
  <c r="I216" i="8"/>
  <c r="AC212" i="8"/>
  <c r="I212" i="8"/>
  <c r="AC208" i="8"/>
  <c r="I208" i="8"/>
  <c r="AC204" i="8"/>
  <c r="K204" i="8"/>
  <c r="R197" i="8"/>
  <c r="T197" i="8"/>
  <c r="I197" i="8"/>
  <c r="AC192" i="8"/>
  <c r="K192" i="8"/>
  <c r="R192" i="8"/>
  <c r="T192" i="8"/>
  <c r="AQ189" i="8"/>
  <c r="AP189" i="8"/>
  <c r="AO189" i="8"/>
  <c r="AN189" i="8"/>
  <c r="AM189" i="8"/>
  <c r="AL189" i="8"/>
  <c r="R181" i="8"/>
  <c r="T181" i="8"/>
  <c r="I181" i="8"/>
  <c r="AC176" i="8"/>
  <c r="I176" i="8"/>
  <c r="R176" i="8"/>
  <c r="T176" i="8"/>
  <c r="BM163" i="8"/>
  <c r="BL163" i="8"/>
  <c r="BK163" i="8"/>
  <c r="BJ163" i="8"/>
  <c r="BI163" i="8"/>
  <c r="BH163" i="8"/>
  <c r="BG163" i="8"/>
  <c r="BF163" i="8"/>
  <c r="BE163" i="8"/>
  <c r="G131" i="8"/>
  <c r="AU131" i="8"/>
  <c r="BN131" i="8"/>
  <c r="AY15" i="2"/>
  <c r="BL9" i="2"/>
  <c r="AY8" i="2"/>
  <c r="BL3" i="2"/>
  <c r="BM409" i="8"/>
  <c r="BL409" i="8"/>
  <c r="BM401" i="8"/>
  <c r="BL401" i="8"/>
  <c r="BK401" i="8"/>
  <c r="BJ401" i="8"/>
  <c r="BI401" i="8"/>
  <c r="BH401" i="8"/>
  <c r="BG401" i="8"/>
  <c r="BF401" i="8"/>
  <c r="BE401" i="8"/>
  <c r="BM393" i="8"/>
  <c r="BL393" i="8"/>
  <c r="BM385" i="8"/>
  <c r="BL385" i="8"/>
  <c r="BM376" i="8"/>
  <c r="BL376" i="8"/>
  <c r="AT376" i="8"/>
  <c r="AS376" i="8"/>
  <c r="AR376" i="8"/>
  <c r="AQ376" i="8"/>
  <c r="AP376" i="8"/>
  <c r="AO376" i="8"/>
  <c r="AN376" i="8"/>
  <c r="AM376" i="8"/>
  <c r="AL376" i="8"/>
  <c r="AS340" i="8"/>
  <c r="BL318" i="8"/>
  <c r="AQ318" i="8"/>
  <c r="AP318" i="8"/>
  <c r="BL315" i="8"/>
  <c r="AU310" i="8"/>
  <c r="G310" i="8"/>
  <c r="BN310" i="8"/>
  <c r="Z310" i="8"/>
  <c r="AU306" i="8"/>
  <c r="G306" i="8"/>
  <c r="BN306" i="8"/>
  <c r="Z306" i="8"/>
  <c r="G302" i="8"/>
  <c r="AU302" i="8"/>
  <c r="BN302" i="8"/>
  <c r="Z302" i="8"/>
  <c r="G301" i="8"/>
  <c r="G300" i="8"/>
  <c r="BN300" i="8"/>
  <c r="G299" i="8"/>
  <c r="G298" i="8"/>
  <c r="BN298" i="8"/>
  <c r="G297" i="8"/>
  <c r="G296" i="8"/>
  <c r="BN296" i="8"/>
  <c r="G295" i="8"/>
  <c r="G294" i="8"/>
  <c r="BN294" i="8"/>
  <c r="G293" i="8"/>
  <c r="G292" i="8"/>
  <c r="BN292" i="8"/>
  <c r="G291" i="8"/>
  <c r="G290" i="8"/>
  <c r="BN290" i="8"/>
  <c r="AC289" i="8"/>
  <c r="AC288" i="8"/>
  <c r="K288" i="8"/>
  <c r="R285" i="8"/>
  <c r="T285" i="8"/>
  <c r="BN280" i="8"/>
  <c r="AU280" i="8"/>
  <c r="G280" i="8"/>
  <c r="BN278" i="8"/>
  <c r="AU278" i="8"/>
  <c r="G278" i="8"/>
  <c r="AU265" i="8"/>
  <c r="G265" i="8"/>
  <c r="BN265" i="8"/>
  <c r="Z265" i="8"/>
  <c r="AU262" i="8"/>
  <c r="BM256" i="8"/>
  <c r="BL256" i="8"/>
  <c r="BK256" i="8"/>
  <c r="BJ256" i="8"/>
  <c r="BI256" i="8"/>
  <c r="BH256" i="8"/>
  <c r="BG256" i="8"/>
  <c r="BF256" i="8"/>
  <c r="BE256" i="8"/>
  <c r="BM254" i="8"/>
  <c r="BL254" i="8"/>
  <c r="BK254" i="8"/>
  <c r="BJ254" i="8"/>
  <c r="BI254" i="8"/>
  <c r="BH254" i="8"/>
  <c r="BG254" i="8"/>
  <c r="BF254" i="8"/>
  <c r="BE254" i="8"/>
  <c r="AU253" i="8"/>
  <c r="AU251" i="8"/>
  <c r="AU249" i="8"/>
  <c r="AU247" i="8"/>
  <c r="AU245" i="8"/>
  <c r="AU243" i="8"/>
  <c r="AU241" i="8"/>
  <c r="AU239" i="8"/>
  <c r="AU237" i="8"/>
  <c r="AU235" i="8"/>
  <c r="AU233" i="8"/>
  <c r="AU231" i="8"/>
  <c r="AU229" i="8"/>
  <c r="AU227" i="8"/>
  <c r="AU225" i="8"/>
  <c r="AU223" i="8"/>
  <c r="AC202" i="8"/>
  <c r="I202" i="8"/>
  <c r="R202" i="8"/>
  <c r="T202" i="8"/>
  <c r="R191" i="8"/>
  <c r="T191" i="8"/>
  <c r="I191" i="8"/>
  <c r="AC186" i="8"/>
  <c r="I186" i="8"/>
  <c r="R186" i="8"/>
  <c r="T186" i="8"/>
  <c r="R175" i="8"/>
  <c r="T175" i="8"/>
  <c r="I175" i="8"/>
  <c r="AC170" i="8"/>
  <c r="K170" i="8"/>
  <c r="R170" i="8"/>
  <c r="T170" i="8"/>
  <c r="BM158" i="8"/>
  <c r="BL158" i="8"/>
  <c r="BK158" i="8"/>
  <c r="BJ158" i="8"/>
  <c r="BI158" i="8"/>
  <c r="BH158" i="8"/>
  <c r="BG158" i="8"/>
  <c r="BF158" i="8"/>
  <c r="BE158" i="8"/>
  <c r="Z154" i="8"/>
  <c r="AU154" i="8"/>
  <c r="BN154" i="8"/>
  <c r="G154" i="8"/>
  <c r="K152" i="8"/>
  <c r="G151" i="8"/>
  <c r="BN151" i="8"/>
  <c r="Z151" i="8"/>
  <c r="AU151" i="8"/>
  <c r="G146" i="8"/>
  <c r="Z146" i="8"/>
  <c r="AU146" i="8"/>
  <c r="BN146" i="8"/>
  <c r="R144" i="8"/>
  <c r="T144" i="8"/>
  <c r="AC144" i="8"/>
  <c r="I144" i="8"/>
  <c r="G143" i="8"/>
  <c r="BN143" i="8"/>
  <c r="Z143" i="8"/>
  <c r="AU143" i="8"/>
  <c r="G140" i="8"/>
  <c r="Z140" i="8"/>
  <c r="AU140" i="8"/>
  <c r="BN140" i="8"/>
  <c r="Z114" i="8"/>
  <c r="AU114" i="8"/>
  <c r="G114" i="8"/>
  <c r="BN114" i="8"/>
  <c r="R313" i="8"/>
  <c r="T313" i="8"/>
  <c r="R307" i="8"/>
  <c r="T307" i="8"/>
  <c r="K307" i="8"/>
  <c r="R303" i="8"/>
  <c r="T303" i="8"/>
  <c r="K303" i="8"/>
  <c r="AS285" i="8"/>
  <c r="AR285" i="8"/>
  <c r="AQ285" i="8"/>
  <c r="AP285" i="8"/>
  <c r="AO285" i="8"/>
  <c r="AN285" i="8"/>
  <c r="AM285" i="8"/>
  <c r="AL285" i="8"/>
  <c r="AT285" i="8"/>
  <c r="BL283" i="8"/>
  <c r="BK283" i="8"/>
  <c r="BJ283" i="8"/>
  <c r="BI283" i="8"/>
  <c r="BH283" i="8"/>
  <c r="BG283" i="8"/>
  <c r="BF283" i="8"/>
  <c r="BE283" i="8"/>
  <c r="BN279" i="8"/>
  <c r="BN277" i="8"/>
  <c r="AS268" i="8"/>
  <c r="AR268" i="8"/>
  <c r="AQ268" i="8"/>
  <c r="AP268" i="8"/>
  <c r="AO268" i="8"/>
  <c r="AN268" i="8"/>
  <c r="AM268" i="8"/>
  <c r="AL268" i="8"/>
  <c r="Z268" i="8"/>
  <c r="BN268" i="8"/>
  <c r="AC264" i="8"/>
  <c r="R258" i="8"/>
  <c r="T258" i="8"/>
  <c r="Z221" i="8"/>
  <c r="BN221" i="8"/>
  <c r="AC219" i="8"/>
  <c r="Z217" i="8"/>
  <c r="BN217" i="8"/>
  <c r="AC215" i="8"/>
  <c r="Z213" i="8"/>
  <c r="BN213" i="8"/>
  <c r="AC211" i="8"/>
  <c r="Z209" i="8"/>
  <c r="BN209" i="8"/>
  <c r="AC207" i="8"/>
  <c r="Z205" i="8"/>
  <c r="BN205" i="8"/>
  <c r="AC203" i="8"/>
  <c r="R201" i="8"/>
  <c r="T201" i="8"/>
  <c r="I201" i="8"/>
  <c r="AN198" i="8"/>
  <c r="AM198" i="8"/>
  <c r="AL198" i="8"/>
  <c r="AC196" i="8"/>
  <c r="I196" i="8"/>
  <c r="R196" i="8"/>
  <c r="T196" i="8"/>
  <c r="R185" i="8"/>
  <c r="T185" i="8"/>
  <c r="K185" i="8"/>
  <c r="AC180" i="8"/>
  <c r="I180" i="8"/>
  <c r="R180" i="8"/>
  <c r="T180" i="8"/>
  <c r="R169" i="8"/>
  <c r="T169" i="8"/>
  <c r="K169" i="8"/>
  <c r="AI159" i="8"/>
  <c r="AJ159" i="8"/>
  <c r="AK159" i="8"/>
  <c r="R155" i="8"/>
  <c r="T155" i="8"/>
  <c r="AC155" i="8"/>
  <c r="I155" i="8"/>
  <c r="Z148" i="8"/>
  <c r="AU148" i="8"/>
  <c r="BN148" i="8"/>
  <c r="G148" i="8"/>
  <c r="AC136" i="8"/>
  <c r="I136" i="8"/>
  <c r="R136" i="8"/>
  <c r="T136" i="8"/>
  <c r="G135" i="8"/>
  <c r="BN135" i="8"/>
  <c r="Z135" i="8"/>
  <c r="AU135" i="8"/>
  <c r="AT121" i="8"/>
  <c r="AS121" i="8"/>
  <c r="AR121" i="8"/>
  <c r="AQ121" i="8"/>
  <c r="AP121" i="8"/>
  <c r="AO121" i="8"/>
  <c r="AN121" i="8"/>
  <c r="AM121" i="8"/>
  <c r="AL121" i="8"/>
  <c r="BL26" i="2"/>
  <c r="AY25" i="2"/>
  <c r="AU23" i="2"/>
  <c r="AY11" i="2"/>
  <c r="AY6" i="2"/>
  <c r="BK409" i="8"/>
  <c r="BJ409" i="8"/>
  <c r="BI409" i="8"/>
  <c r="BH409" i="8"/>
  <c r="BG409" i="8"/>
  <c r="BF409" i="8"/>
  <c r="BE409" i="8"/>
  <c r="BK393" i="8"/>
  <c r="BJ393" i="8"/>
  <c r="BI393" i="8"/>
  <c r="BH393" i="8"/>
  <c r="BG393" i="8"/>
  <c r="BF393" i="8"/>
  <c r="BE393" i="8"/>
  <c r="BK385" i="8"/>
  <c r="BJ385" i="8"/>
  <c r="BI385" i="8"/>
  <c r="BH385" i="8"/>
  <c r="BG385" i="8"/>
  <c r="BF385" i="8"/>
  <c r="BE385" i="8"/>
  <c r="BM380" i="8"/>
  <c r="BL380" i="8"/>
  <c r="BK380" i="8"/>
  <c r="BJ380" i="8"/>
  <c r="BI380" i="8"/>
  <c r="BH380" i="8"/>
  <c r="BG380" i="8"/>
  <c r="BF380" i="8"/>
  <c r="BE380" i="8"/>
  <c r="BK376" i="8"/>
  <c r="BJ376" i="8"/>
  <c r="BI376" i="8"/>
  <c r="BH376" i="8"/>
  <c r="BG376" i="8"/>
  <c r="BF376" i="8"/>
  <c r="BE376" i="8"/>
  <c r="G366" i="8"/>
  <c r="AU366" i="8"/>
  <c r="AQ344" i="8"/>
  <c r="Z344" i="8"/>
  <c r="BN344" i="8"/>
  <c r="AR340" i="8"/>
  <c r="BM337" i="8"/>
  <c r="BL337" i="8"/>
  <c r="BK337" i="8"/>
  <c r="BJ337" i="8"/>
  <c r="BI337" i="8"/>
  <c r="BH337" i="8"/>
  <c r="BG337" i="8"/>
  <c r="BF337" i="8"/>
  <c r="BE337" i="8"/>
  <c r="G330" i="8"/>
  <c r="AU330" i="8"/>
  <c r="BL327" i="8"/>
  <c r="BK327" i="8"/>
  <c r="BJ327" i="8"/>
  <c r="BI327" i="8"/>
  <c r="BH327" i="8"/>
  <c r="BG327" i="8"/>
  <c r="BF327" i="8"/>
  <c r="BE327" i="8"/>
  <c r="AQ323" i="8"/>
  <c r="AP323" i="8"/>
  <c r="AO323" i="8"/>
  <c r="AN323" i="8"/>
  <c r="AM323" i="8"/>
  <c r="AL323" i="8"/>
  <c r="BJ319" i="8"/>
  <c r="AN319" i="8"/>
  <c r="AM319" i="8"/>
  <c r="AL319" i="8"/>
  <c r="Z319" i="8"/>
  <c r="BK318" i="8"/>
  <c r="AO318" i="8"/>
  <c r="BK315" i="8"/>
  <c r="BJ315" i="8"/>
  <c r="BI315" i="8"/>
  <c r="BH315" i="8"/>
  <c r="BG315" i="8"/>
  <c r="BF315" i="8"/>
  <c r="BE315" i="8"/>
  <c r="R315" i="8"/>
  <c r="T315" i="8"/>
  <c r="BI313" i="8"/>
  <c r="BH313" i="8"/>
  <c r="BG313" i="8"/>
  <c r="BF313" i="8"/>
  <c r="BE313" i="8"/>
  <c r="Z313" i="8"/>
  <c r="AU313" i="8"/>
  <c r="Z311" i="8"/>
  <c r="AU311" i="8"/>
  <c r="Z307" i="8"/>
  <c r="BN307" i="8"/>
  <c r="Z303" i="8"/>
  <c r="BN303" i="8"/>
  <c r="BN301" i="8"/>
  <c r="BN299" i="8"/>
  <c r="BN297" i="8"/>
  <c r="BN295" i="8"/>
  <c r="BN293" i="8"/>
  <c r="BN291" i="8"/>
  <c r="BN287" i="8"/>
  <c r="AU287" i="8"/>
  <c r="BM285" i="8"/>
  <c r="BM283" i="8"/>
  <c r="AT268" i="8"/>
  <c r="R266" i="8"/>
  <c r="T266" i="8"/>
  <c r="K266" i="8"/>
  <c r="AU263" i="8"/>
  <c r="G263" i="8"/>
  <c r="BN263" i="8"/>
  <c r="Z263" i="8"/>
  <c r="AC259" i="8"/>
  <c r="K259" i="8"/>
  <c r="R259" i="8"/>
  <c r="T259" i="8"/>
  <c r="AU221" i="8"/>
  <c r="AU217" i="8"/>
  <c r="AU213" i="8"/>
  <c r="AU209" i="8"/>
  <c r="AU205" i="8"/>
  <c r="AC199" i="8"/>
  <c r="R195" i="8"/>
  <c r="T195" i="8"/>
  <c r="I195" i="8"/>
  <c r="AC190" i="8"/>
  <c r="I190" i="8"/>
  <c r="R190" i="8"/>
  <c r="T190" i="8"/>
  <c r="AC183" i="8"/>
  <c r="R179" i="8"/>
  <c r="T179" i="8"/>
  <c r="I179" i="8"/>
  <c r="AC174" i="8"/>
  <c r="I174" i="8"/>
  <c r="R174" i="8"/>
  <c r="T174" i="8"/>
  <c r="AU168" i="8"/>
  <c r="G168" i="8"/>
  <c r="BN168" i="8"/>
  <c r="Z168" i="8"/>
  <c r="AT158" i="8"/>
  <c r="AS158" i="8"/>
  <c r="AR158" i="8"/>
  <c r="AQ158" i="8"/>
  <c r="AP158" i="8"/>
  <c r="AO158" i="8"/>
  <c r="AN158" i="8"/>
  <c r="AM158" i="8"/>
  <c r="AL158" i="8"/>
  <c r="G149" i="8"/>
  <c r="BN149" i="8"/>
  <c r="Z149" i="8"/>
  <c r="AU149" i="8"/>
  <c r="G141" i="8"/>
  <c r="Z141" i="8"/>
  <c r="AU141" i="8"/>
  <c r="AU132" i="8"/>
  <c r="G132" i="8"/>
  <c r="Z132" i="8"/>
  <c r="BN132" i="8"/>
  <c r="BL71" i="2"/>
  <c r="AY70" i="2"/>
  <c r="AU68" i="2"/>
  <c r="BL63" i="2"/>
  <c r="AY62" i="2"/>
  <c r="AU60" i="2"/>
  <c r="BL55" i="2"/>
  <c r="AY54" i="2"/>
  <c r="AU52" i="2"/>
  <c r="BL47" i="2"/>
  <c r="AY46" i="2"/>
  <c r="AU44" i="2"/>
  <c r="BL39" i="2"/>
  <c r="AY38" i="2"/>
  <c r="AU36" i="2"/>
  <c r="BL31" i="2"/>
  <c r="AY30" i="2"/>
  <c r="AU28" i="2"/>
  <c r="BL23" i="2"/>
  <c r="AY22" i="2"/>
  <c r="BL19" i="2"/>
  <c r="BL15" i="2"/>
  <c r="AB12" i="2"/>
  <c r="AH422" i="2" s="1"/>
  <c r="AP344" i="8"/>
  <c r="AO344" i="8"/>
  <c r="AN344" i="8"/>
  <c r="AM344" i="8"/>
  <c r="AL344" i="8"/>
  <c r="AQ340" i="8"/>
  <c r="AP340" i="8"/>
  <c r="AO340" i="8"/>
  <c r="AN340" i="8"/>
  <c r="AM340" i="8"/>
  <c r="AL340" i="8"/>
  <c r="BN340" i="8"/>
  <c r="Z340" i="8"/>
  <c r="AT332" i="8"/>
  <c r="AS332" i="8"/>
  <c r="AR332" i="8"/>
  <c r="AQ332" i="8"/>
  <c r="AP332" i="8"/>
  <c r="AO332" i="8"/>
  <c r="AN332" i="8"/>
  <c r="AM332" i="8"/>
  <c r="AL332" i="8"/>
  <c r="BM330" i="8"/>
  <c r="BL330" i="8"/>
  <c r="BK330" i="8"/>
  <c r="BJ330" i="8"/>
  <c r="BI330" i="8"/>
  <c r="BH330" i="8"/>
  <c r="BG330" i="8"/>
  <c r="BF330" i="8"/>
  <c r="BE330" i="8"/>
  <c r="BI319" i="8"/>
  <c r="BH319" i="8"/>
  <c r="BG319" i="8"/>
  <c r="BF319" i="8"/>
  <c r="BE319" i="8"/>
  <c r="BJ318" i="8"/>
  <c r="BI318" i="8"/>
  <c r="BH318" i="8"/>
  <c r="BG318" i="8"/>
  <c r="BF318" i="8"/>
  <c r="BE318" i="8"/>
  <c r="AN318" i="8"/>
  <c r="AM318" i="8"/>
  <c r="AL318" i="8"/>
  <c r="Z318" i="8"/>
  <c r="Z316" i="8"/>
  <c r="Z315" i="8"/>
  <c r="AU315" i="8"/>
  <c r="AU300" i="8"/>
  <c r="AU298" i="8"/>
  <c r="AU296" i="8"/>
  <c r="AU294" i="8"/>
  <c r="AU292" i="8"/>
  <c r="AU290" i="8"/>
  <c r="BM289" i="8"/>
  <c r="BL289" i="8"/>
  <c r="BK289" i="8"/>
  <c r="BJ289" i="8"/>
  <c r="BI289" i="8"/>
  <c r="BH289" i="8"/>
  <c r="BG289" i="8"/>
  <c r="BF289" i="8"/>
  <c r="BE289" i="8"/>
  <c r="AS289" i="8"/>
  <c r="AR289" i="8"/>
  <c r="AQ289" i="8"/>
  <c r="AP289" i="8"/>
  <c r="AO289" i="8"/>
  <c r="AN289" i="8"/>
  <c r="AM289" i="8"/>
  <c r="AL289" i="8"/>
  <c r="AT289" i="8"/>
  <c r="K289" i="8"/>
  <c r="G287" i="8"/>
  <c r="BL285" i="8"/>
  <c r="BK285" i="8"/>
  <c r="BJ285" i="8"/>
  <c r="BI285" i="8"/>
  <c r="BH285" i="8"/>
  <c r="BG285" i="8"/>
  <c r="BF285" i="8"/>
  <c r="BE285" i="8"/>
  <c r="Z266" i="8"/>
  <c r="BN266" i="8"/>
  <c r="R260" i="8"/>
  <c r="T260" i="8"/>
  <c r="Z256" i="8"/>
  <c r="AU256" i="8"/>
  <c r="G256" i="8"/>
  <c r="Z254" i="8"/>
  <c r="G254" i="8"/>
  <c r="AU254" i="8"/>
  <c r="AU252" i="8"/>
  <c r="G252" i="8"/>
  <c r="BN252" i="8"/>
  <c r="Z252" i="8"/>
  <c r="AU250" i="8"/>
  <c r="G250" i="8"/>
  <c r="BN250" i="8"/>
  <c r="Z250" i="8"/>
  <c r="AU248" i="8"/>
  <c r="G248" i="8"/>
  <c r="BN248" i="8"/>
  <c r="Z248" i="8"/>
  <c r="AU246" i="8"/>
  <c r="G246" i="8"/>
  <c r="BN246" i="8"/>
  <c r="Z246" i="8"/>
  <c r="AU244" i="8"/>
  <c r="G244" i="8"/>
  <c r="BN244" i="8"/>
  <c r="Z244" i="8"/>
  <c r="AU242" i="8"/>
  <c r="G242" i="8"/>
  <c r="BN242" i="8"/>
  <c r="Z242" i="8"/>
  <c r="AU240" i="8"/>
  <c r="G240" i="8"/>
  <c r="BN240" i="8"/>
  <c r="Z240" i="8"/>
  <c r="AU238" i="8"/>
  <c r="G238" i="8"/>
  <c r="BN238" i="8"/>
  <c r="Z238" i="8"/>
  <c r="AU236" i="8"/>
  <c r="G236" i="8"/>
  <c r="BN236" i="8"/>
  <c r="Z236" i="8"/>
  <c r="AU234" i="8"/>
  <c r="G234" i="8"/>
  <c r="BN234" i="8"/>
  <c r="Z234" i="8"/>
  <c r="AU232" i="8"/>
  <c r="G232" i="8"/>
  <c r="BN232" i="8"/>
  <c r="Z232" i="8"/>
  <c r="AU230" i="8"/>
  <c r="G230" i="8"/>
  <c r="BN230" i="8"/>
  <c r="Z230" i="8"/>
  <c r="AU228" i="8"/>
  <c r="G228" i="8"/>
  <c r="BN228" i="8"/>
  <c r="Z228" i="8"/>
  <c r="AU226" i="8"/>
  <c r="G226" i="8"/>
  <c r="BN226" i="8"/>
  <c r="Z226" i="8"/>
  <c r="AU224" i="8"/>
  <c r="G224" i="8"/>
  <c r="BN224" i="8"/>
  <c r="Z224" i="8"/>
  <c r="K222" i="8"/>
  <c r="AC218" i="8"/>
  <c r="I218" i="8"/>
  <c r="AC214" i="8"/>
  <c r="I214" i="8"/>
  <c r="AC210" i="8"/>
  <c r="I210" i="8"/>
  <c r="AC206" i="8"/>
  <c r="I206" i="8"/>
  <c r="AC200" i="8"/>
  <c r="K200" i="8"/>
  <c r="R200" i="8"/>
  <c r="T200" i="8"/>
  <c r="AC193" i="8"/>
  <c r="R189" i="8"/>
  <c r="T189" i="8"/>
  <c r="I189" i="8"/>
  <c r="AC184" i="8"/>
  <c r="I184" i="8"/>
  <c r="R184" i="8"/>
  <c r="T184" i="8"/>
  <c r="R173" i="8"/>
  <c r="T173" i="8"/>
  <c r="K173" i="8"/>
  <c r="R166" i="8"/>
  <c r="T166" i="8"/>
  <c r="AC166" i="8"/>
  <c r="I166" i="8"/>
  <c r="AU165" i="8"/>
  <c r="BN165" i="8"/>
  <c r="Z165" i="8"/>
  <c r="G165" i="8"/>
  <c r="G162" i="8"/>
  <c r="Z162" i="8"/>
  <c r="AU162" i="8"/>
  <c r="BN162" i="8"/>
  <c r="Z160" i="8"/>
  <c r="AU160" i="8"/>
  <c r="BN160" i="8"/>
  <c r="G160" i="8"/>
  <c r="BM136" i="8"/>
  <c r="BL136" i="8"/>
  <c r="BK136" i="8"/>
  <c r="BJ136" i="8"/>
  <c r="BI136" i="8"/>
  <c r="BH136" i="8"/>
  <c r="BG136" i="8"/>
  <c r="BF136" i="8"/>
  <c r="BE136" i="8"/>
  <c r="AT127" i="8"/>
  <c r="AS127" i="8"/>
  <c r="AR127" i="8"/>
  <c r="AQ127" i="8"/>
  <c r="AP127" i="8"/>
  <c r="AO127" i="8"/>
  <c r="AN127" i="8"/>
  <c r="AM127" i="8"/>
  <c r="AL127" i="8"/>
  <c r="Z222" i="8"/>
  <c r="AT220" i="8"/>
  <c r="AT218" i="8"/>
  <c r="AS218" i="8"/>
  <c r="AR218" i="8"/>
  <c r="AQ218" i="8"/>
  <c r="AP218" i="8"/>
  <c r="AO218" i="8"/>
  <c r="AN218" i="8"/>
  <c r="AM218" i="8"/>
  <c r="AL218" i="8"/>
  <c r="AT216" i="8"/>
  <c r="AT214" i="8"/>
  <c r="AT212" i="8"/>
  <c r="AT210" i="8"/>
  <c r="AT208" i="8"/>
  <c r="AT206" i="8"/>
  <c r="AT204" i="8"/>
  <c r="AT202" i="8"/>
  <c r="AS202" i="8"/>
  <c r="AR202" i="8"/>
  <c r="AQ202" i="8"/>
  <c r="AP202" i="8"/>
  <c r="AO202" i="8"/>
  <c r="AN202" i="8"/>
  <c r="AM202" i="8"/>
  <c r="AL202" i="8"/>
  <c r="AT200" i="8"/>
  <c r="AT198" i="8"/>
  <c r="AT196" i="8"/>
  <c r="AT194" i="8"/>
  <c r="AS194" i="8"/>
  <c r="AR194" i="8"/>
  <c r="AQ194" i="8"/>
  <c r="AP194" i="8"/>
  <c r="AO194" i="8"/>
  <c r="AN194" i="8"/>
  <c r="AM194" i="8"/>
  <c r="AL194" i="8"/>
  <c r="AT192" i="8"/>
  <c r="AT190" i="8"/>
  <c r="AT188" i="8"/>
  <c r="AT186" i="8"/>
  <c r="AS186" i="8"/>
  <c r="AR186" i="8"/>
  <c r="AQ186" i="8"/>
  <c r="AP186" i="8"/>
  <c r="AO186" i="8"/>
  <c r="AN186" i="8"/>
  <c r="AM186" i="8"/>
  <c r="AL186" i="8"/>
  <c r="AT184" i="8"/>
  <c r="AT182" i="8"/>
  <c r="AT180" i="8"/>
  <c r="AT178" i="8"/>
  <c r="AS178" i="8"/>
  <c r="AR178" i="8"/>
  <c r="AQ178" i="8"/>
  <c r="AP178" i="8"/>
  <c r="AO178" i="8"/>
  <c r="AN178" i="8"/>
  <c r="AM178" i="8"/>
  <c r="AL178" i="8"/>
  <c r="AT176" i="8"/>
  <c r="AT174" i="8"/>
  <c r="AT172" i="8"/>
  <c r="AT170" i="8"/>
  <c r="AS170" i="8"/>
  <c r="AR170" i="8"/>
  <c r="AQ170" i="8"/>
  <c r="AP170" i="8"/>
  <c r="AO170" i="8"/>
  <c r="AN170" i="8"/>
  <c r="AM170" i="8"/>
  <c r="AL170" i="8"/>
  <c r="AC164" i="8"/>
  <c r="BM161" i="8"/>
  <c r="BL161" i="8"/>
  <c r="BK161" i="8"/>
  <c r="BJ161" i="8"/>
  <c r="BI161" i="8"/>
  <c r="BH161" i="8"/>
  <c r="BG161" i="8"/>
  <c r="BF161" i="8"/>
  <c r="BE161" i="8"/>
  <c r="AS161" i="8"/>
  <c r="BM156" i="8"/>
  <c r="AT156" i="8"/>
  <c r="AC153" i="8"/>
  <c r="BM150" i="8"/>
  <c r="AT150" i="8"/>
  <c r="R150" i="8"/>
  <c r="T150" i="8"/>
  <c r="BN145" i="8"/>
  <c r="AT145" i="8"/>
  <c r="AC142" i="8"/>
  <c r="R139" i="8"/>
  <c r="T139" i="8"/>
  <c r="AP137" i="8"/>
  <c r="AO137" i="8"/>
  <c r="AN137" i="8"/>
  <c r="AM137" i="8"/>
  <c r="AL137" i="8"/>
  <c r="R134" i="8"/>
  <c r="T134" i="8"/>
  <c r="AU129" i="8"/>
  <c r="BM126" i="8"/>
  <c r="BL126" i="8"/>
  <c r="BK126" i="8"/>
  <c r="BJ126" i="8"/>
  <c r="BI126" i="8"/>
  <c r="BH126" i="8"/>
  <c r="BG126" i="8"/>
  <c r="BF126" i="8"/>
  <c r="BE126" i="8"/>
  <c r="AT125" i="8"/>
  <c r="CV120" i="8"/>
  <c r="CW120" i="8"/>
  <c r="CF120" i="8"/>
  <c r="CE120" i="8"/>
  <c r="CD120" i="8"/>
  <c r="CC120" i="8"/>
  <c r="CB120" i="8"/>
  <c r="CA120" i="8"/>
  <c r="BZ120" i="8"/>
  <c r="BY120" i="8"/>
  <c r="BX120" i="8"/>
  <c r="AC113" i="8"/>
  <c r="I113" i="8"/>
  <c r="R113" i="8"/>
  <c r="T113" i="8"/>
  <c r="AC105" i="8"/>
  <c r="I105" i="8"/>
  <c r="R105" i="8"/>
  <c r="T105" i="8"/>
  <c r="Z104" i="8"/>
  <c r="AU104" i="8"/>
  <c r="G104" i="8"/>
  <c r="BN104" i="8"/>
  <c r="CB98" i="8"/>
  <c r="CA98" i="8"/>
  <c r="BZ98" i="8"/>
  <c r="BY98" i="8"/>
  <c r="BX98" i="8"/>
  <c r="AC95" i="8"/>
  <c r="I95" i="8"/>
  <c r="R95" i="8"/>
  <c r="T95" i="8"/>
  <c r="CW91" i="8"/>
  <c r="CV91" i="8"/>
  <c r="CU91" i="8"/>
  <c r="CT91" i="8"/>
  <c r="CS91" i="8"/>
  <c r="CR91" i="8"/>
  <c r="CQ91" i="8"/>
  <c r="CP91" i="8"/>
  <c r="CO91" i="8"/>
  <c r="BL91" i="8"/>
  <c r="BK91" i="8"/>
  <c r="BJ91" i="8"/>
  <c r="BI91" i="8"/>
  <c r="BH91" i="8"/>
  <c r="BG91" i="8"/>
  <c r="BF91" i="8"/>
  <c r="BE91" i="8"/>
  <c r="BM91" i="8"/>
  <c r="CD86" i="8"/>
  <c r="CC86" i="8"/>
  <c r="CB86" i="8"/>
  <c r="CA86" i="8"/>
  <c r="BZ86" i="8"/>
  <c r="BY86" i="8"/>
  <c r="BX86" i="8"/>
  <c r="BM86" i="8"/>
  <c r="BL86" i="8"/>
  <c r="BK86" i="8"/>
  <c r="BJ86" i="8"/>
  <c r="BI86" i="8"/>
  <c r="BH86" i="8"/>
  <c r="BG86" i="8"/>
  <c r="BF86" i="8"/>
  <c r="BE86" i="8"/>
  <c r="G85" i="8"/>
  <c r="BN85" i="8"/>
  <c r="Z85" i="8"/>
  <c r="AU85" i="8"/>
  <c r="CU78" i="8"/>
  <c r="CT78" i="8"/>
  <c r="CS78" i="8"/>
  <c r="CD70" i="8"/>
  <c r="CC70" i="8"/>
  <c r="CB70" i="8"/>
  <c r="CA70" i="8"/>
  <c r="BZ70" i="8"/>
  <c r="BY70" i="8"/>
  <c r="BX70" i="8"/>
  <c r="BM70" i="8"/>
  <c r="BL70" i="8"/>
  <c r="BK70" i="8"/>
  <c r="BJ70" i="8"/>
  <c r="BI70" i="8"/>
  <c r="BH70" i="8"/>
  <c r="BG70" i="8"/>
  <c r="BF70" i="8"/>
  <c r="BE70" i="8"/>
  <c r="CV61" i="8"/>
  <c r="CU61" i="8"/>
  <c r="CT61" i="8"/>
  <c r="CS61" i="8"/>
  <c r="CR61" i="8"/>
  <c r="CQ61" i="8"/>
  <c r="CP61" i="8"/>
  <c r="CO61" i="8"/>
  <c r="CW61" i="8"/>
  <c r="AT288" i="8"/>
  <c r="AS288" i="8"/>
  <c r="AR288" i="8"/>
  <c r="AQ288" i="8"/>
  <c r="AT286" i="8"/>
  <c r="AS286" i="8"/>
  <c r="AR286" i="8"/>
  <c r="AQ286" i="8"/>
  <c r="AT284" i="8"/>
  <c r="AS284" i="8"/>
  <c r="AR284" i="8"/>
  <c r="AQ284" i="8"/>
  <c r="AT282" i="8"/>
  <c r="AS282" i="8"/>
  <c r="AR282" i="8"/>
  <c r="AQ282" i="8"/>
  <c r="Z261" i="8"/>
  <c r="AT259" i="8"/>
  <c r="AS259" i="8"/>
  <c r="AR259" i="8"/>
  <c r="AQ259" i="8"/>
  <c r="AP259" i="8"/>
  <c r="AO259" i="8"/>
  <c r="AN259" i="8"/>
  <c r="AM259" i="8"/>
  <c r="AL259" i="8"/>
  <c r="AS220" i="8"/>
  <c r="AR220" i="8"/>
  <c r="AQ220" i="8"/>
  <c r="Z220" i="8"/>
  <c r="Z218" i="8"/>
  <c r="AS216" i="8"/>
  <c r="AR216" i="8"/>
  <c r="AQ216" i="8"/>
  <c r="Z216" i="8"/>
  <c r="AS214" i="8"/>
  <c r="AR214" i="8"/>
  <c r="AQ214" i="8"/>
  <c r="AP214" i="8"/>
  <c r="AO214" i="8"/>
  <c r="AN214" i="8"/>
  <c r="AM214" i="8"/>
  <c r="AL214" i="8"/>
  <c r="Z214" i="8"/>
  <c r="AS212" i="8"/>
  <c r="AR212" i="8"/>
  <c r="AQ212" i="8"/>
  <c r="Z212" i="8"/>
  <c r="AS210" i="8"/>
  <c r="AR210" i="8"/>
  <c r="AQ210" i="8"/>
  <c r="Z210" i="8"/>
  <c r="AS208" i="8"/>
  <c r="AR208" i="8"/>
  <c r="AQ208" i="8"/>
  <c r="Z208" i="8"/>
  <c r="AS206" i="8"/>
  <c r="AR206" i="8"/>
  <c r="AQ206" i="8"/>
  <c r="AP206" i="8"/>
  <c r="AO206" i="8"/>
  <c r="AN206" i="8"/>
  <c r="AM206" i="8"/>
  <c r="AL206" i="8"/>
  <c r="Z206" i="8"/>
  <c r="AS204" i="8"/>
  <c r="AR204" i="8"/>
  <c r="AQ204" i="8"/>
  <c r="Z204" i="8"/>
  <c r="Z202" i="8"/>
  <c r="BN201" i="8"/>
  <c r="AS200" i="8"/>
  <c r="AR200" i="8"/>
  <c r="AQ200" i="8"/>
  <c r="AP200" i="8"/>
  <c r="AO200" i="8"/>
  <c r="AN200" i="8"/>
  <c r="AM200" i="8"/>
  <c r="AL200" i="8"/>
  <c r="Z200" i="8"/>
  <c r="BN199" i="8"/>
  <c r="AS198" i="8"/>
  <c r="AR198" i="8"/>
  <c r="AQ198" i="8"/>
  <c r="Z198" i="8"/>
  <c r="BN197" i="8"/>
  <c r="AS196" i="8"/>
  <c r="AR196" i="8"/>
  <c r="AQ196" i="8"/>
  <c r="AP196" i="8"/>
  <c r="AO196" i="8"/>
  <c r="AN196" i="8"/>
  <c r="AM196" i="8"/>
  <c r="AL196" i="8"/>
  <c r="Z196" i="8"/>
  <c r="BN195" i="8"/>
  <c r="Z194" i="8"/>
  <c r="BN193" i="8"/>
  <c r="AS192" i="8"/>
  <c r="AR192" i="8"/>
  <c r="AQ192" i="8"/>
  <c r="AP192" i="8"/>
  <c r="AO192" i="8"/>
  <c r="AN192" i="8"/>
  <c r="AM192" i="8"/>
  <c r="AL192" i="8"/>
  <c r="Z192" i="8"/>
  <c r="BN191" i="8"/>
  <c r="AS190" i="8"/>
  <c r="AR190" i="8"/>
  <c r="AQ190" i="8"/>
  <c r="Z190" i="8"/>
  <c r="BN189" i="8"/>
  <c r="AS188" i="8"/>
  <c r="AR188" i="8"/>
  <c r="AQ188" i="8"/>
  <c r="AP188" i="8"/>
  <c r="AO188" i="8"/>
  <c r="AN188" i="8"/>
  <c r="AM188" i="8"/>
  <c r="AL188" i="8"/>
  <c r="Z188" i="8"/>
  <c r="BN187" i="8"/>
  <c r="Z186" i="8"/>
  <c r="BN185" i="8"/>
  <c r="AS184" i="8"/>
  <c r="AR184" i="8"/>
  <c r="AQ184" i="8"/>
  <c r="AP184" i="8"/>
  <c r="AO184" i="8"/>
  <c r="AN184" i="8"/>
  <c r="AM184" i="8"/>
  <c r="AL184" i="8"/>
  <c r="Z184" i="8"/>
  <c r="BN183" i="8"/>
  <c r="AS182" i="8"/>
  <c r="AR182" i="8"/>
  <c r="AQ182" i="8"/>
  <c r="Z182" i="8"/>
  <c r="BN181" i="8"/>
  <c r="AS180" i="8"/>
  <c r="AR180" i="8"/>
  <c r="AQ180" i="8"/>
  <c r="AP180" i="8"/>
  <c r="AO180" i="8"/>
  <c r="AN180" i="8"/>
  <c r="AM180" i="8"/>
  <c r="AL180" i="8"/>
  <c r="Z180" i="8"/>
  <c r="BN179" i="8"/>
  <c r="Z178" i="8"/>
  <c r="BN177" i="8"/>
  <c r="AS176" i="8"/>
  <c r="AR176" i="8"/>
  <c r="AQ176" i="8"/>
  <c r="AP176" i="8"/>
  <c r="AO176" i="8"/>
  <c r="AN176" i="8"/>
  <c r="AM176" i="8"/>
  <c r="AL176" i="8"/>
  <c r="Z176" i="8"/>
  <c r="BN175" i="8"/>
  <c r="AS174" i="8"/>
  <c r="AR174" i="8"/>
  <c r="AQ174" i="8"/>
  <c r="Z174" i="8"/>
  <c r="BN173" i="8"/>
  <c r="AS172" i="8"/>
  <c r="AR172" i="8"/>
  <c r="AQ172" i="8"/>
  <c r="AP172" i="8"/>
  <c r="AO172" i="8"/>
  <c r="AN172" i="8"/>
  <c r="AM172" i="8"/>
  <c r="AL172" i="8"/>
  <c r="Z172" i="8"/>
  <c r="BN171" i="8"/>
  <c r="Z170" i="8"/>
  <c r="BN169" i="8"/>
  <c r="BM167" i="8"/>
  <c r="BL167" i="8"/>
  <c r="BK167" i="8"/>
  <c r="BJ167" i="8"/>
  <c r="BI167" i="8"/>
  <c r="BH167" i="8"/>
  <c r="BG167" i="8"/>
  <c r="BF167" i="8"/>
  <c r="BE167" i="8"/>
  <c r="Z163" i="8"/>
  <c r="AR161" i="8"/>
  <c r="AQ161" i="8"/>
  <c r="AP161" i="8"/>
  <c r="AO161" i="8"/>
  <c r="AN161" i="8"/>
  <c r="AM161" i="8"/>
  <c r="AL161" i="8"/>
  <c r="AC159" i="8"/>
  <c r="BN157" i="8"/>
  <c r="AT157" i="8"/>
  <c r="AS157" i="8"/>
  <c r="AR157" i="8"/>
  <c r="AQ157" i="8"/>
  <c r="AP157" i="8"/>
  <c r="AO157" i="8"/>
  <c r="AN157" i="8"/>
  <c r="AM157" i="8"/>
  <c r="AL157" i="8"/>
  <c r="BL156" i="8"/>
  <c r="BK156" i="8"/>
  <c r="BJ156" i="8"/>
  <c r="AS156" i="8"/>
  <c r="AR156" i="8"/>
  <c r="BN152" i="8"/>
  <c r="AU152" i="8"/>
  <c r="Z152" i="8"/>
  <c r="BL150" i="8"/>
  <c r="BK150" i="8"/>
  <c r="BJ150" i="8"/>
  <c r="AS150" i="8"/>
  <c r="AS145" i="8"/>
  <c r="AR145" i="8"/>
  <c r="AQ145" i="8"/>
  <c r="R145" i="8"/>
  <c r="T145" i="8"/>
  <c r="Z126" i="8"/>
  <c r="AU126" i="8"/>
  <c r="G126" i="8"/>
  <c r="AS125" i="8"/>
  <c r="AR125" i="8"/>
  <c r="AQ125" i="8"/>
  <c r="AP125" i="8"/>
  <c r="AO125" i="8"/>
  <c r="AN125" i="8"/>
  <c r="AM125" i="8"/>
  <c r="AL125" i="8"/>
  <c r="G125" i="8"/>
  <c r="BN125" i="8"/>
  <c r="CU120" i="8"/>
  <c r="CT120" i="8"/>
  <c r="CS120" i="8"/>
  <c r="CR120" i="8"/>
  <c r="CQ120" i="8"/>
  <c r="CP120" i="8"/>
  <c r="CO120" i="8"/>
  <c r="CW119" i="8"/>
  <c r="CW117" i="8"/>
  <c r="AC115" i="8"/>
  <c r="I115" i="8"/>
  <c r="R115" i="8"/>
  <c r="T115" i="8"/>
  <c r="AC107" i="8"/>
  <c r="I107" i="8"/>
  <c r="R107" i="8"/>
  <c r="T107" i="8"/>
  <c r="Z106" i="8"/>
  <c r="AU106" i="8"/>
  <c r="G106" i="8"/>
  <c r="BN106" i="8"/>
  <c r="CW101" i="8"/>
  <c r="CV101" i="8"/>
  <c r="CU101" i="8"/>
  <c r="CT101" i="8"/>
  <c r="CS101" i="8"/>
  <c r="CR101" i="8"/>
  <c r="CQ101" i="8"/>
  <c r="CP101" i="8"/>
  <c r="CO101" i="8"/>
  <c r="CV100" i="8"/>
  <c r="CU100" i="8"/>
  <c r="CT100" i="8"/>
  <c r="CS100" i="8"/>
  <c r="CR100" i="8"/>
  <c r="CQ100" i="8"/>
  <c r="CP100" i="8"/>
  <c r="CO100" i="8"/>
  <c r="CW100" i="8"/>
  <c r="Z96" i="8"/>
  <c r="AU96" i="8"/>
  <c r="G96" i="8"/>
  <c r="BN96" i="8"/>
  <c r="CW93" i="8"/>
  <c r="CV93" i="8"/>
  <c r="CU93" i="8"/>
  <c r="CT93" i="8"/>
  <c r="CS93" i="8"/>
  <c r="CR93" i="8"/>
  <c r="CQ93" i="8"/>
  <c r="CP93" i="8"/>
  <c r="CO93" i="8"/>
  <c r="CV92" i="8"/>
  <c r="CU92" i="8"/>
  <c r="CT92" i="8"/>
  <c r="CS92" i="8"/>
  <c r="CR92" i="8"/>
  <c r="CQ92" i="8"/>
  <c r="CP92" i="8"/>
  <c r="CO92" i="8"/>
  <c r="CW92" i="8"/>
  <c r="CU84" i="8"/>
  <c r="CT84" i="8"/>
  <c r="CS84" i="8"/>
  <c r="CD76" i="8"/>
  <c r="CC76" i="8"/>
  <c r="CB76" i="8"/>
  <c r="CA76" i="8"/>
  <c r="BZ76" i="8"/>
  <c r="BY76" i="8"/>
  <c r="BX76" i="8"/>
  <c r="BM76" i="8"/>
  <c r="BL76" i="8"/>
  <c r="BK76" i="8"/>
  <c r="BJ76" i="8"/>
  <c r="BI76" i="8"/>
  <c r="BH76" i="8"/>
  <c r="BG76" i="8"/>
  <c r="BF76" i="8"/>
  <c r="BE76" i="8"/>
  <c r="G75" i="8"/>
  <c r="BN75" i="8"/>
  <c r="Z75" i="8"/>
  <c r="AU75" i="8"/>
  <c r="AT69" i="8"/>
  <c r="AS69" i="8"/>
  <c r="AR69" i="8"/>
  <c r="AQ69" i="8"/>
  <c r="AP69" i="8"/>
  <c r="AO69" i="8"/>
  <c r="AN69" i="8"/>
  <c r="AM69" i="8"/>
  <c r="AL69" i="8"/>
  <c r="R156" i="8"/>
  <c r="T156" i="8"/>
  <c r="BL153" i="8"/>
  <c r="BK153" i="8"/>
  <c r="BJ153" i="8"/>
  <c r="BI153" i="8"/>
  <c r="BH153" i="8"/>
  <c r="BG153" i="8"/>
  <c r="BF153" i="8"/>
  <c r="BE153" i="8"/>
  <c r="G129" i="8"/>
  <c r="BN129" i="8"/>
  <c r="BM124" i="8"/>
  <c r="BL124" i="8"/>
  <c r="BK124" i="8"/>
  <c r="BJ124" i="8"/>
  <c r="BI124" i="8"/>
  <c r="BH124" i="8"/>
  <c r="BG124" i="8"/>
  <c r="BF124" i="8"/>
  <c r="BE124" i="8"/>
  <c r="AT123" i="8"/>
  <c r="BZ118" i="8"/>
  <c r="BY118" i="8"/>
  <c r="BX118" i="8"/>
  <c r="Z116" i="8"/>
  <c r="AU116" i="8"/>
  <c r="G116" i="8"/>
  <c r="BN116" i="8"/>
  <c r="AC111" i="8"/>
  <c r="I111" i="8"/>
  <c r="R111" i="8"/>
  <c r="T111" i="8"/>
  <c r="Z110" i="8"/>
  <c r="AU110" i="8"/>
  <c r="G110" i="8"/>
  <c r="BN110" i="8"/>
  <c r="CW105" i="8"/>
  <c r="CV105" i="8"/>
  <c r="CU105" i="8"/>
  <c r="CT105" i="8"/>
  <c r="CS105" i="8"/>
  <c r="CR105" i="8"/>
  <c r="CQ105" i="8"/>
  <c r="CP105" i="8"/>
  <c r="CO105" i="8"/>
  <c r="Z98" i="8"/>
  <c r="AU98" i="8"/>
  <c r="G98" i="8"/>
  <c r="BN98" i="8"/>
  <c r="CW95" i="8"/>
  <c r="CV95" i="8"/>
  <c r="CU95" i="8"/>
  <c r="CT95" i="8"/>
  <c r="CS95" i="8"/>
  <c r="CR95" i="8"/>
  <c r="CQ95" i="8"/>
  <c r="CP95" i="8"/>
  <c r="CO95" i="8"/>
  <c r="CW94" i="8"/>
  <c r="CV94" i="8"/>
  <c r="CU94" i="8"/>
  <c r="CT94" i="8"/>
  <c r="CS94" i="8"/>
  <c r="CR94" i="8"/>
  <c r="CQ94" i="8"/>
  <c r="CP94" i="8"/>
  <c r="CO94" i="8"/>
  <c r="BL88" i="8"/>
  <c r="BK88" i="8"/>
  <c r="BJ88" i="8"/>
  <c r="BI88" i="8"/>
  <c r="BH88" i="8"/>
  <c r="BG88" i="8"/>
  <c r="BF88" i="8"/>
  <c r="BE88" i="8"/>
  <c r="BM88" i="8"/>
  <c r="G87" i="8"/>
  <c r="BN87" i="8"/>
  <c r="Z87" i="8"/>
  <c r="AU87" i="8"/>
  <c r="BL72" i="8"/>
  <c r="BK72" i="8"/>
  <c r="BJ72" i="8"/>
  <c r="BI72" i="8"/>
  <c r="BH72" i="8"/>
  <c r="BG72" i="8"/>
  <c r="BF72" i="8"/>
  <c r="BE72" i="8"/>
  <c r="BM72" i="8"/>
  <c r="G71" i="8"/>
  <c r="BN71" i="8"/>
  <c r="Z71" i="8"/>
  <c r="AU71" i="8"/>
  <c r="CW59" i="8"/>
  <c r="CV59" i="8"/>
  <c r="CU59" i="8"/>
  <c r="CT59" i="8"/>
  <c r="CS59" i="8"/>
  <c r="CR59" i="8"/>
  <c r="CQ59" i="8"/>
  <c r="CP59" i="8"/>
  <c r="CO59" i="8"/>
  <c r="R56" i="8"/>
  <c r="T56" i="8"/>
  <c r="AC56" i="8"/>
  <c r="H56" i="8"/>
  <c r="BN222" i="8"/>
  <c r="AP220" i="8"/>
  <c r="AP216" i="8"/>
  <c r="AP212" i="8"/>
  <c r="AP210" i="8"/>
  <c r="AP208" i="8"/>
  <c r="AP204" i="8"/>
  <c r="AT201" i="8"/>
  <c r="AT199" i="8"/>
  <c r="AP198" i="8"/>
  <c r="AT197" i="8"/>
  <c r="AT195" i="8"/>
  <c r="AT193" i="8"/>
  <c r="AT191" i="8"/>
  <c r="AP190" i="8"/>
  <c r="AT189" i="8"/>
  <c r="AT187" i="8"/>
  <c r="AT185" i="8"/>
  <c r="AT183" i="8"/>
  <c r="AP182" i="8"/>
  <c r="AT181" i="8"/>
  <c r="AT179" i="8"/>
  <c r="AT177" i="8"/>
  <c r="AT175" i="8"/>
  <c r="AP174" i="8"/>
  <c r="AT173" i="8"/>
  <c r="AT171" i="8"/>
  <c r="AT169" i="8"/>
  <c r="BM164" i="8"/>
  <c r="AT164" i="8"/>
  <c r="AR163" i="8"/>
  <c r="AC161" i="8"/>
  <c r="BI156" i="8"/>
  <c r="AC156" i="8"/>
  <c r="BM153" i="8"/>
  <c r="R153" i="8"/>
  <c r="T153" i="8"/>
  <c r="AC150" i="8"/>
  <c r="BL147" i="8"/>
  <c r="R147" i="8"/>
  <c r="T147" i="8"/>
  <c r="AP145" i="8"/>
  <c r="AO145" i="8"/>
  <c r="AN145" i="8"/>
  <c r="AM145" i="8"/>
  <c r="AL145" i="8"/>
  <c r="BM142" i="8"/>
  <c r="BL142" i="8"/>
  <c r="BK142" i="8"/>
  <c r="BJ142" i="8"/>
  <c r="BI142" i="8"/>
  <c r="BH142" i="8"/>
  <c r="BG142" i="8"/>
  <c r="BF142" i="8"/>
  <c r="BE142" i="8"/>
  <c r="AT142" i="8"/>
  <c r="R142" i="8"/>
  <c r="T142" i="8"/>
  <c r="AT137" i="8"/>
  <c r="AC134" i="8"/>
  <c r="Z124" i="8"/>
  <c r="AU124" i="8"/>
  <c r="G124" i="8"/>
  <c r="AS123" i="8"/>
  <c r="AR123" i="8"/>
  <c r="AQ123" i="8"/>
  <c r="AP123" i="8"/>
  <c r="AO123" i="8"/>
  <c r="AN123" i="8"/>
  <c r="AM123" i="8"/>
  <c r="AL123" i="8"/>
  <c r="G123" i="8"/>
  <c r="BN123" i="8"/>
  <c r="Z120" i="8"/>
  <c r="AU120" i="8"/>
  <c r="G120" i="8"/>
  <c r="Z118" i="8"/>
  <c r="AU118" i="8"/>
  <c r="G118" i="8"/>
  <c r="BN118" i="8"/>
  <c r="Z112" i="8"/>
  <c r="AU112" i="8"/>
  <c r="G112" i="8"/>
  <c r="BN112" i="8"/>
  <c r="CV107" i="8"/>
  <c r="CU107" i="8"/>
  <c r="CT107" i="8"/>
  <c r="CS107" i="8"/>
  <c r="CR107" i="8"/>
  <c r="CQ107" i="8"/>
  <c r="CP107" i="8"/>
  <c r="CO107" i="8"/>
  <c r="CW107" i="8"/>
  <c r="AC99" i="8"/>
  <c r="I99" i="8"/>
  <c r="R99" i="8"/>
  <c r="T99" i="8"/>
  <c r="CD95" i="8"/>
  <c r="BL78" i="8"/>
  <c r="BK78" i="8"/>
  <c r="BJ78" i="8"/>
  <c r="BI78" i="8"/>
  <c r="BH78" i="8"/>
  <c r="BG78" i="8"/>
  <c r="BF78" i="8"/>
  <c r="BE78" i="8"/>
  <c r="BM78" i="8"/>
  <c r="G77" i="8"/>
  <c r="BN77" i="8"/>
  <c r="Z77" i="8"/>
  <c r="AU77" i="8"/>
  <c r="AT67" i="8"/>
  <c r="AS67" i="8"/>
  <c r="AR67" i="8"/>
  <c r="AQ67" i="8"/>
  <c r="AP67" i="8"/>
  <c r="AO67" i="8"/>
  <c r="AN67" i="8"/>
  <c r="AM67" i="8"/>
  <c r="AL67" i="8"/>
  <c r="AU52" i="8"/>
  <c r="Z52" i="8"/>
  <c r="G52" i="8"/>
  <c r="BN52" i="8"/>
  <c r="AP288" i="8"/>
  <c r="AP286" i="8"/>
  <c r="AP284" i="8"/>
  <c r="AT283" i="8"/>
  <c r="AP282" i="8"/>
  <c r="AO282" i="8"/>
  <c r="AN282" i="8"/>
  <c r="AM282" i="8"/>
  <c r="AL282" i="8"/>
  <c r="BN261" i="8"/>
  <c r="AT260" i="8"/>
  <c r="AS260" i="8"/>
  <c r="AR260" i="8"/>
  <c r="AQ260" i="8"/>
  <c r="AP260" i="8"/>
  <c r="AO260" i="8"/>
  <c r="AN260" i="8"/>
  <c r="AM260" i="8"/>
  <c r="AL260" i="8"/>
  <c r="AT258" i="8"/>
  <c r="AS258" i="8"/>
  <c r="AR258" i="8"/>
  <c r="AQ258" i="8"/>
  <c r="AP258" i="8"/>
  <c r="AO258" i="8"/>
  <c r="AN258" i="8"/>
  <c r="AM258" i="8"/>
  <c r="AL258" i="8"/>
  <c r="BN220" i="8"/>
  <c r="AO220" i="8"/>
  <c r="AN220" i="8"/>
  <c r="AM220" i="8"/>
  <c r="AL220" i="8"/>
  <c r="BN218" i="8"/>
  <c r="BN216" i="8"/>
  <c r="AO216" i="8"/>
  <c r="AN216" i="8"/>
  <c r="AM216" i="8"/>
  <c r="AL216" i="8"/>
  <c r="BN214" i="8"/>
  <c r="BN212" i="8"/>
  <c r="AO212" i="8"/>
  <c r="AN212" i="8"/>
  <c r="AM212" i="8"/>
  <c r="AL212" i="8"/>
  <c r="BN210" i="8"/>
  <c r="AO210" i="8"/>
  <c r="AN210" i="8"/>
  <c r="AM210" i="8"/>
  <c r="AL210" i="8"/>
  <c r="BN208" i="8"/>
  <c r="AO208" i="8"/>
  <c r="AN208" i="8"/>
  <c r="AM208" i="8"/>
  <c r="AL208" i="8"/>
  <c r="BN206" i="8"/>
  <c r="BN204" i="8"/>
  <c r="AO204" i="8"/>
  <c r="AN204" i="8"/>
  <c r="AM204" i="8"/>
  <c r="AL204" i="8"/>
  <c r="BN202" i="8"/>
  <c r="AS201" i="8"/>
  <c r="BN200" i="8"/>
  <c r="AS199" i="8"/>
  <c r="BN198" i="8"/>
  <c r="AO198" i="8"/>
  <c r="AS197" i="8"/>
  <c r="BN196" i="8"/>
  <c r="AS195" i="8"/>
  <c r="BN194" i="8"/>
  <c r="AS193" i="8"/>
  <c r="BN192" i="8"/>
  <c r="AS191" i="8"/>
  <c r="BN190" i="8"/>
  <c r="AO190" i="8"/>
  <c r="AN190" i="8"/>
  <c r="AM190" i="8"/>
  <c r="AL190" i="8"/>
  <c r="AS189" i="8"/>
  <c r="BN188" i="8"/>
  <c r="AS187" i="8"/>
  <c r="BN186" i="8"/>
  <c r="AS185" i="8"/>
  <c r="BN184" i="8"/>
  <c r="AS183" i="8"/>
  <c r="BN182" i="8"/>
  <c r="AO182" i="8"/>
  <c r="AN182" i="8"/>
  <c r="AM182" i="8"/>
  <c r="AL182" i="8"/>
  <c r="AS181" i="8"/>
  <c r="BN180" i="8"/>
  <c r="AS179" i="8"/>
  <c r="BN178" i="8"/>
  <c r="AS177" i="8"/>
  <c r="BN176" i="8"/>
  <c r="AS175" i="8"/>
  <c r="BN174" i="8"/>
  <c r="AO174" i="8"/>
  <c r="AN174" i="8"/>
  <c r="AM174" i="8"/>
  <c r="AL174" i="8"/>
  <c r="AS173" i="8"/>
  <c r="BN172" i="8"/>
  <c r="AS171" i="8"/>
  <c r="BN170" i="8"/>
  <c r="AS169" i="8"/>
  <c r="AC167" i="8"/>
  <c r="BL164" i="8"/>
  <c r="AS164" i="8"/>
  <c r="AQ163" i="8"/>
  <c r="AP163" i="8"/>
  <c r="AO163" i="8"/>
  <c r="AN163" i="8"/>
  <c r="AM163" i="8"/>
  <c r="AL163" i="8"/>
  <c r="BM159" i="8"/>
  <c r="BL159" i="8"/>
  <c r="BK159" i="8"/>
  <c r="BJ159" i="8"/>
  <c r="BI159" i="8"/>
  <c r="BH159" i="8"/>
  <c r="BG159" i="8"/>
  <c r="BF159" i="8"/>
  <c r="BE159" i="8"/>
  <c r="R159" i="8"/>
  <c r="T159" i="8"/>
  <c r="G157" i="8"/>
  <c r="Z155" i="8"/>
  <c r="AR153" i="8"/>
  <c r="AQ153" i="8"/>
  <c r="AP153" i="8"/>
  <c r="AO153" i="8"/>
  <c r="AN153" i="8"/>
  <c r="AM153" i="8"/>
  <c r="AL153" i="8"/>
  <c r="BK147" i="8"/>
  <c r="AS142" i="8"/>
  <c r="AR142" i="8"/>
  <c r="AQ142" i="8"/>
  <c r="AP142" i="8"/>
  <c r="AO142" i="8"/>
  <c r="AN142" i="8"/>
  <c r="AM142" i="8"/>
  <c r="AL142" i="8"/>
  <c r="BL137" i="8"/>
  <c r="BK137" i="8"/>
  <c r="BJ137" i="8"/>
  <c r="BI137" i="8"/>
  <c r="BH137" i="8"/>
  <c r="BG137" i="8"/>
  <c r="BF137" i="8"/>
  <c r="BE137" i="8"/>
  <c r="AS137" i="8"/>
  <c r="R137" i="8"/>
  <c r="T137" i="8"/>
  <c r="CV119" i="8"/>
  <c r="CU119" i="8"/>
  <c r="CT119" i="8"/>
  <c r="CS119" i="8"/>
  <c r="CR119" i="8"/>
  <c r="CQ119" i="8"/>
  <c r="CP119" i="8"/>
  <c r="CO119" i="8"/>
  <c r="CV117" i="8"/>
  <c r="CU117" i="8"/>
  <c r="CT117" i="8"/>
  <c r="CS117" i="8"/>
  <c r="CR117" i="8"/>
  <c r="CQ117" i="8"/>
  <c r="CP117" i="8"/>
  <c r="CO117" i="8"/>
  <c r="CW113" i="8"/>
  <c r="CV113" i="8"/>
  <c r="CU113" i="8"/>
  <c r="CT113" i="8"/>
  <c r="CS113" i="8"/>
  <c r="CR113" i="8"/>
  <c r="CQ113" i="8"/>
  <c r="CP113" i="8"/>
  <c r="CO113" i="8"/>
  <c r="CV109" i="8"/>
  <c r="CU109" i="8"/>
  <c r="CT109" i="8"/>
  <c r="CS109" i="8"/>
  <c r="CR109" i="8"/>
  <c r="CQ109" i="8"/>
  <c r="CP109" i="8"/>
  <c r="CO109" i="8"/>
  <c r="CW109" i="8"/>
  <c r="Z100" i="8"/>
  <c r="AU100" i="8"/>
  <c r="G100" i="8"/>
  <c r="BN100" i="8"/>
  <c r="CW97" i="8"/>
  <c r="CV97" i="8"/>
  <c r="CU97" i="8"/>
  <c r="CT97" i="8"/>
  <c r="CS97" i="8"/>
  <c r="CR97" i="8"/>
  <c r="CQ97" i="8"/>
  <c r="CP97" i="8"/>
  <c r="CO97" i="8"/>
  <c r="CV96" i="8"/>
  <c r="CU96" i="8"/>
  <c r="CT96" i="8"/>
  <c r="CS96" i="8"/>
  <c r="CR96" i="8"/>
  <c r="CQ96" i="8"/>
  <c r="CP96" i="8"/>
  <c r="CO96" i="8"/>
  <c r="CW96" i="8"/>
  <c r="CD84" i="8"/>
  <c r="CC84" i="8"/>
  <c r="CB84" i="8"/>
  <c r="BM84" i="8"/>
  <c r="BL84" i="8"/>
  <c r="BK84" i="8"/>
  <c r="BJ84" i="8"/>
  <c r="BI84" i="8"/>
  <c r="BH84" i="8"/>
  <c r="BG84" i="8"/>
  <c r="BF84" i="8"/>
  <c r="BE84" i="8"/>
  <c r="G83" i="8"/>
  <c r="BN83" i="8"/>
  <c r="Z83" i="8"/>
  <c r="AU83" i="8"/>
  <c r="CU76" i="8"/>
  <c r="CT76" i="8"/>
  <c r="CS76" i="8"/>
  <c r="CV63" i="8"/>
  <c r="CU63" i="8"/>
  <c r="CT63" i="8"/>
  <c r="CS63" i="8"/>
  <c r="CR63" i="8"/>
  <c r="CQ63" i="8"/>
  <c r="CP63" i="8"/>
  <c r="CO63" i="8"/>
  <c r="CW63" i="8"/>
  <c r="AT61" i="8"/>
  <c r="AS61" i="8"/>
  <c r="AR61" i="8"/>
  <c r="AQ61" i="8"/>
  <c r="AP61" i="8"/>
  <c r="AO61" i="8"/>
  <c r="AN61" i="8"/>
  <c r="AM61" i="8"/>
  <c r="AL61" i="8"/>
  <c r="BN288" i="8"/>
  <c r="AO288" i="8"/>
  <c r="AN288" i="8"/>
  <c r="AM288" i="8"/>
  <c r="AL288" i="8"/>
  <c r="BN286" i="8"/>
  <c r="AO286" i="8"/>
  <c r="AN286" i="8"/>
  <c r="AM286" i="8"/>
  <c r="AL286" i="8"/>
  <c r="BN284" i="8"/>
  <c r="AO284" i="8"/>
  <c r="AN284" i="8"/>
  <c r="AM284" i="8"/>
  <c r="AL284" i="8"/>
  <c r="AS283" i="8"/>
  <c r="AR283" i="8"/>
  <c r="AQ283" i="8"/>
  <c r="AP283" i="8"/>
  <c r="AO283" i="8"/>
  <c r="AN283" i="8"/>
  <c r="AM283" i="8"/>
  <c r="AL283" i="8"/>
  <c r="BN282" i="8"/>
  <c r="BN259" i="8"/>
  <c r="AU222" i="8"/>
  <c r="AR201" i="8"/>
  <c r="AQ201" i="8"/>
  <c r="AP201" i="8"/>
  <c r="AO201" i="8"/>
  <c r="AN201" i="8"/>
  <c r="AM201" i="8"/>
  <c r="AL201" i="8"/>
  <c r="AR199" i="8"/>
  <c r="AQ199" i="8"/>
  <c r="AP199" i="8"/>
  <c r="AO199" i="8"/>
  <c r="AN199" i="8"/>
  <c r="AM199" i="8"/>
  <c r="AL199" i="8"/>
  <c r="AR197" i="8"/>
  <c r="AQ197" i="8"/>
  <c r="AP197" i="8"/>
  <c r="AO197" i="8"/>
  <c r="AN197" i="8"/>
  <c r="AM197" i="8"/>
  <c r="AL197" i="8"/>
  <c r="AR195" i="8"/>
  <c r="AQ195" i="8"/>
  <c r="AP195" i="8"/>
  <c r="AO195" i="8"/>
  <c r="AN195" i="8"/>
  <c r="AM195" i="8"/>
  <c r="AL195" i="8"/>
  <c r="AR193" i="8"/>
  <c r="AQ193" i="8"/>
  <c r="AP193" i="8"/>
  <c r="AO193" i="8"/>
  <c r="AN193" i="8"/>
  <c r="AM193" i="8"/>
  <c r="AL193" i="8"/>
  <c r="AR191" i="8"/>
  <c r="AQ191" i="8"/>
  <c r="AP191" i="8"/>
  <c r="AO191" i="8"/>
  <c r="AN191" i="8"/>
  <c r="AM191" i="8"/>
  <c r="AL191" i="8"/>
  <c r="AR189" i="8"/>
  <c r="AR187" i="8"/>
  <c r="AQ187" i="8"/>
  <c r="AP187" i="8"/>
  <c r="AO187" i="8"/>
  <c r="AN187" i="8"/>
  <c r="AM187" i="8"/>
  <c r="AL187" i="8"/>
  <c r="AR185" i="8"/>
  <c r="AQ185" i="8"/>
  <c r="AP185" i="8"/>
  <c r="AO185" i="8"/>
  <c r="AN185" i="8"/>
  <c r="AM185" i="8"/>
  <c r="AL185" i="8"/>
  <c r="AR183" i="8"/>
  <c r="AQ183" i="8"/>
  <c r="AP183" i="8"/>
  <c r="AO183" i="8"/>
  <c r="AN183" i="8"/>
  <c r="AM183" i="8"/>
  <c r="AL183" i="8"/>
  <c r="AR181" i="8"/>
  <c r="AQ181" i="8"/>
  <c r="AP181" i="8"/>
  <c r="AO181" i="8"/>
  <c r="AN181" i="8"/>
  <c r="AM181" i="8"/>
  <c r="AL181" i="8"/>
  <c r="AR179" i="8"/>
  <c r="AQ179" i="8"/>
  <c r="AP179" i="8"/>
  <c r="AO179" i="8"/>
  <c r="AN179" i="8"/>
  <c r="AM179" i="8"/>
  <c r="AL179" i="8"/>
  <c r="AR177" i="8"/>
  <c r="AQ177" i="8"/>
  <c r="AP177" i="8"/>
  <c r="AO177" i="8"/>
  <c r="AN177" i="8"/>
  <c r="AM177" i="8"/>
  <c r="AL177" i="8"/>
  <c r="AR175" i="8"/>
  <c r="AQ175" i="8"/>
  <c r="AP175" i="8"/>
  <c r="AO175" i="8"/>
  <c r="AN175" i="8"/>
  <c r="AM175" i="8"/>
  <c r="AL175" i="8"/>
  <c r="AR173" i="8"/>
  <c r="AQ173" i="8"/>
  <c r="AP173" i="8"/>
  <c r="AO173" i="8"/>
  <c r="AN173" i="8"/>
  <c r="AM173" i="8"/>
  <c r="AL173" i="8"/>
  <c r="AR171" i="8"/>
  <c r="AQ171" i="8"/>
  <c r="AP171" i="8"/>
  <c r="AO171" i="8"/>
  <c r="AN171" i="8"/>
  <c r="AM171" i="8"/>
  <c r="AL171" i="8"/>
  <c r="AR169" i="8"/>
  <c r="AQ169" i="8"/>
  <c r="AP169" i="8"/>
  <c r="AO169" i="8"/>
  <c r="AN169" i="8"/>
  <c r="AM169" i="8"/>
  <c r="AL169" i="8"/>
  <c r="BN166" i="8"/>
  <c r="AU166" i="8"/>
  <c r="BK164" i="8"/>
  <c r="BJ164" i="8"/>
  <c r="BI164" i="8"/>
  <c r="BH164" i="8"/>
  <c r="BG164" i="8"/>
  <c r="BF164" i="8"/>
  <c r="BE164" i="8"/>
  <c r="AR164" i="8"/>
  <c r="AQ164" i="8"/>
  <c r="AP164" i="8"/>
  <c r="AO164" i="8"/>
  <c r="AN164" i="8"/>
  <c r="AM164" i="8"/>
  <c r="AL164" i="8"/>
  <c r="G163" i="8"/>
  <c r="Z161" i="8"/>
  <c r="BN155" i="8"/>
  <c r="AT155" i="8"/>
  <c r="AS155" i="8"/>
  <c r="AR155" i="8"/>
  <c r="AQ155" i="8"/>
  <c r="AP155" i="8"/>
  <c r="AO155" i="8"/>
  <c r="AN155" i="8"/>
  <c r="AM155" i="8"/>
  <c r="AL155" i="8"/>
  <c r="BJ147" i="8"/>
  <c r="BI147" i="8"/>
  <c r="BH147" i="8"/>
  <c r="BG147" i="8"/>
  <c r="BF147" i="8"/>
  <c r="BE147" i="8"/>
  <c r="I147" i="8"/>
  <c r="BN144" i="8"/>
  <c r="AU144" i="8"/>
  <c r="AU139" i="8"/>
  <c r="Z139" i="8"/>
  <c r="AR137" i="8"/>
  <c r="Z128" i="8"/>
  <c r="AU128" i="8"/>
  <c r="G128" i="8"/>
  <c r="G127" i="8"/>
  <c r="BN127" i="8"/>
  <c r="CW121" i="8"/>
  <c r="CV121" i="8"/>
  <c r="CU121" i="8"/>
  <c r="CT121" i="8"/>
  <c r="CS121" i="8"/>
  <c r="CR121" i="8"/>
  <c r="CQ121" i="8"/>
  <c r="CP121" i="8"/>
  <c r="CO121" i="8"/>
  <c r="G121" i="8"/>
  <c r="BN121" i="8"/>
  <c r="CW115" i="8"/>
  <c r="CV115" i="8"/>
  <c r="CU115" i="8"/>
  <c r="CT115" i="8"/>
  <c r="CS115" i="8"/>
  <c r="CR115" i="8"/>
  <c r="CQ115" i="8"/>
  <c r="CP115" i="8"/>
  <c r="CO115" i="8"/>
  <c r="CV111" i="8"/>
  <c r="CU111" i="8"/>
  <c r="CT111" i="8"/>
  <c r="CS111" i="8"/>
  <c r="CR111" i="8"/>
  <c r="CQ111" i="8"/>
  <c r="CP111" i="8"/>
  <c r="CO111" i="8"/>
  <c r="CW111" i="8"/>
  <c r="AC101" i="8"/>
  <c r="J101" i="8"/>
  <c r="R101" i="8"/>
  <c r="T101" i="8"/>
  <c r="AC93" i="8"/>
  <c r="J93" i="8"/>
  <c r="R93" i="8"/>
  <c r="T93" i="8"/>
  <c r="CD90" i="8"/>
  <c r="CC90" i="8"/>
  <c r="CB90" i="8"/>
  <c r="CA90" i="8"/>
  <c r="BZ90" i="8"/>
  <c r="BY90" i="8"/>
  <c r="BX90" i="8"/>
  <c r="BL90" i="8"/>
  <c r="BK90" i="8"/>
  <c r="BJ90" i="8"/>
  <c r="BI90" i="8"/>
  <c r="BH90" i="8"/>
  <c r="BG90" i="8"/>
  <c r="BF90" i="8"/>
  <c r="BE90" i="8"/>
  <c r="BM90" i="8"/>
  <c r="G89" i="8"/>
  <c r="BN89" i="8"/>
  <c r="Z89" i="8"/>
  <c r="AU89" i="8"/>
  <c r="CU82" i="8"/>
  <c r="CT82" i="8"/>
  <c r="CS82" i="8"/>
  <c r="CD74" i="8"/>
  <c r="CC74" i="8"/>
  <c r="CB74" i="8"/>
  <c r="CA74" i="8"/>
  <c r="BZ74" i="8"/>
  <c r="BY74" i="8"/>
  <c r="BX74" i="8"/>
  <c r="BM74" i="8"/>
  <c r="BL74" i="8"/>
  <c r="BK74" i="8"/>
  <c r="BJ74" i="8"/>
  <c r="BI74" i="8"/>
  <c r="BH74" i="8"/>
  <c r="BG74" i="8"/>
  <c r="BF74" i="8"/>
  <c r="BE74" i="8"/>
  <c r="G73" i="8"/>
  <c r="BN73" i="8"/>
  <c r="Z73" i="8"/>
  <c r="AU73" i="8"/>
  <c r="CW55" i="8"/>
  <c r="CV55" i="8"/>
  <c r="CU55" i="8"/>
  <c r="CT55" i="8"/>
  <c r="CS55" i="8"/>
  <c r="CR55" i="8"/>
  <c r="CQ55" i="8"/>
  <c r="CP55" i="8"/>
  <c r="CO55" i="8"/>
  <c r="CF39" i="8"/>
  <c r="CE39" i="8"/>
  <c r="CD39" i="8"/>
  <c r="CC39" i="8"/>
  <c r="CB39" i="8"/>
  <c r="CA39" i="8"/>
  <c r="BZ39" i="8"/>
  <c r="BY39" i="8"/>
  <c r="BX39" i="8"/>
  <c r="AU261" i="8"/>
  <c r="R164" i="8"/>
  <c r="T164" i="8"/>
  <c r="BH156" i="8"/>
  <c r="BG156" i="8"/>
  <c r="BF156" i="8"/>
  <c r="BE156" i="8"/>
  <c r="AQ156" i="8"/>
  <c r="AP156" i="8"/>
  <c r="AO156" i="8"/>
  <c r="AN156" i="8"/>
  <c r="AM156" i="8"/>
  <c r="AL156" i="8"/>
  <c r="BI150" i="8"/>
  <c r="BH150" i="8"/>
  <c r="BG150" i="8"/>
  <c r="BF150" i="8"/>
  <c r="BE150" i="8"/>
  <c r="AR150" i="8"/>
  <c r="AQ150" i="8"/>
  <c r="AP150" i="8"/>
  <c r="AO150" i="8"/>
  <c r="AN150" i="8"/>
  <c r="AM150" i="8"/>
  <c r="AL150" i="8"/>
  <c r="BN139" i="8"/>
  <c r="AQ137" i="8"/>
  <c r="BN134" i="8"/>
  <c r="AU134" i="8"/>
  <c r="Z134" i="8"/>
  <c r="BM130" i="8"/>
  <c r="BL130" i="8"/>
  <c r="BK130" i="8"/>
  <c r="BJ130" i="8"/>
  <c r="BI130" i="8"/>
  <c r="BH130" i="8"/>
  <c r="BG130" i="8"/>
  <c r="BF130" i="8"/>
  <c r="BE130" i="8"/>
  <c r="Z130" i="8"/>
  <c r="AU130" i="8"/>
  <c r="G130" i="8"/>
  <c r="Z122" i="8"/>
  <c r="AU122" i="8"/>
  <c r="G122" i="8"/>
  <c r="BL120" i="8"/>
  <c r="BK120" i="8"/>
  <c r="BJ120" i="8"/>
  <c r="BI120" i="8"/>
  <c r="BH120" i="8"/>
  <c r="BG120" i="8"/>
  <c r="BF120" i="8"/>
  <c r="BE120" i="8"/>
  <c r="BM120" i="8"/>
  <c r="CD111" i="8"/>
  <c r="CC111" i="8"/>
  <c r="CB111" i="8"/>
  <c r="CA111" i="8"/>
  <c r="BZ111" i="8"/>
  <c r="BY111" i="8"/>
  <c r="BX111" i="8"/>
  <c r="AC103" i="8"/>
  <c r="I103" i="8"/>
  <c r="R103" i="8"/>
  <c r="T103" i="8"/>
  <c r="Z102" i="8"/>
  <c r="AU102" i="8"/>
  <c r="G102" i="8"/>
  <c r="BN102" i="8"/>
  <c r="CW99" i="8"/>
  <c r="CV99" i="8"/>
  <c r="CU99" i="8"/>
  <c r="CT99" i="8"/>
  <c r="CS99" i="8"/>
  <c r="CR99" i="8"/>
  <c r="CQ99" i="8"/>
  <c r="CP99" i="8"/>
  <c r="CO99" i="8"/>
  <c r="CV98" i="8"/>
  <c r="CU98" i="8"/>
  <c r="CT98" i="8"/>
  <c r="CS98" i="8"/>
  <c r="CR98" i="8"/>
  <c r="CQ98" i="8"/>
  <c r="CP98" i="8"/>
  <c r="CO98" i="8"/>
  <c r="CW98" i="8"/>
  <c r="Z94" i="8"/>
  <c r="AU94" i="8"/>
  <c r="G94" i="8"/>
  <c r="BN94" i="8"/>
  <c r="BM80" i="8"/>
  <c r="BL80" i="8"/>
  <c r="BK80" i="8"/>
  <c r="BJ80" i="8"/>
  <c r="BI80" i="8"/>
  <c r="BH80" i="8"/>
  <c r="BG80" i="8"/>
  <c r="BF80" i="8"/>
  <c r="BE80" i="8"/>
  <c r="G79" i="8"/>
  <c r="BN79" i="8"/>
  <c r="Z79" i="8"/>
  <c r="AU79" i="8"/>
  <c r="CV67" i="8"/>
  <c r="CU67" i="8"/>
  <c r="CT67" i="8"/>
  <c r="CS67" i="8"/>
  <c r="CR67" i="8"/>
  <c r="CQ67" i="8"/>
  <c r="CP67" i="8"/>
  <c r="CO67" i="8"/>
  <c r="CW67" i="8"/>
  <c r="AT65" i="8"/>
  <c r="AS65" i="8"/>
  <c r="AR65" i="8"/>
  <c r="AQ65" i="8"/>
  <c r="AP65" i="8"/>
  <c r="AO65" i="8"/>
  <c r="AN65" i="8"/>
  <c r="AM65" i="8"/>
  <c r="AL65" i="8"/>
  <c r="G50" i="8"/>
  <c r="BN50" i="8"/>
  <c r="AU50" i="8"/>
  <c r="Z50" i="8"/>
  <c r="AS115" i="8"/>
  <c r="Z115" i="8"/>
  <c r="AS113" i="8"/>
  <c r="Z113" i="8"/>
  <c r="AS111" i="8"/>
  <c r="Z111" i="8"/>
  <c r="AS109" i="8"/>
  <c r="Z109" i="8"/>
  <c r="AS107" i="8"/>
  <c r="Z107" i="8"/>
  <c r="AS105" i="8"/>
  <c r="Z105" i="8"/>
  <c r="AS103" i="8"/>
  <c r="Z103" i="8"/>
  <c r="AS101" i="8"/>
  <c r="Z101" i="8"/>
  <c r="AS99" i="8"/>
  <c r="Z99" i="8"/>
  <c r="AS97" i="8"/>
  <c r="Z97" i="8"/>
  <c r="CC95" i="8"/>
  <c r="AS95" i="8"/>
  <c r="Z95" i="8"/>
  <c r="AS93" i="8"/>
  <c r="Z93" i="8"/>
  <c r="BN92" i="8"/>
  <c r="AT91" i="8"/>
  <c r="CR90" i="8"/>
  <c r="R90" i="8"/>
  <c r="T90" i="8"/>
  <c r="CV89" i="8"/>
  <c r="CE89" i="8"/>
  <c r="CR88" i="8"/>
  <c r="CA88" i="8"/>
  <c r="BZ88" i="8"/>
  <c r="BY88" i="8"/>
  <c r="BX88" i="8"/>
  <c r="R88" i="8"/>
  <c r="T88" i="8"/>
  <c r="CV87" i="8"/>
  <c r="CE87" i="8"/>
  <c r="CR86" i="8"/>
  <c r="R86" i="8"/>
  <c r="T86" i="8"/>
  <c r="CV85" i="8"/>
  <c r="CE85" i="8"/>
  <c r="CR84" i="8"/>
  <c r="CA84" i="8"/>
  <c r="R84" i="8"/>
  <c r="T84" i="8"/>
  <c r="CV83" i="8"/>
  <c r="CE83" i="8"/>
  <c r="CR82" i="8"/>
  <c r="CA82" i="8"/>
  <c r="R82" i="8"/>
  <c r="T82" i="8"/>
  <c r="CV81" i="8"/>
  <c r="CE81" i="8"/>
  <c r="CR80" i="8"/>
  <c r="CA80" i="8"/>
  <c r="R80" i="8"/>
  <c r="T80" i="8"/>
  <c r="CV79" i="8"/>
  <c r="CU79" i="8"/>
  <c r="CT79" i="8"/>
  <c r="CS79" i="8"/>
  <c r="CR79" i="8"/>
  <c r="CQ79" i="8"/>
  <c r="CP79" i="8"/>
  <c r="CO79" i="8"/>
  <c r="CE79" i="8"/>
  <c r="CR78" i="8"/>
  <c r="CA78" i="8"/>
  <c r="AQ78" i="8"/>
  <c r="R78" i="8"/>
  <c r="T78" i="8"/>
  <c r="CV77" i="8"/>
  <c r="CE77" i="8"/>
  <c r="CD77" i="8"/>
  <c r="CC77" i="8"/>
  <c r="CB77" i="8"/>
  <c r="CA77" i="8"/>
  <c r="BZ77" i="8"/>
  <c r="BY77" i="8"/>
  <c r="BX77" i="8"/>
  <c r="CR76" i="8"/>
  <c r="AQ76" i="8"/>
  <c r="R76" i="8"/>
  <c r="T76" i="8"/>
  <c r="CV75" i="8"/>
  <c r="CE75" i="8"/>
  <c r="CR74" i="8"/>
  <c r="AQ74" i="8"/>
  <c r="R74" i="8"/>
  <c r="T74" i="8"/>
  <c r="CV73" i="8"/>
  <c r="CE73" i="8"/>
  <c r="CR72" i="8"/>
  <c r="CA72" i="8"/>
  <c r="BZ72" i="8"/>
  <c r="BY72" i="8"/>
  <c r="BX72" i="8"/>
  <c r="AQ72" i="8"/>
  <c r="R72" i="8"/>
  <c r="T72" i="8"/>
  <c r="CV71" i="8"/>
  <c r="CE71" i="8"/>
  <c r="CR70" i="8"/>
  <c r="AQ70" i="8"/>
  <c r="R70" i="8"/>
  <c r="T70" i="8"/>
  <c r="CV69" i="8"/>
  <c r="CE69" i="8"/>
  <c r="CF67" i="8"/>
  <c r="CT66" i="8"/>
  <c r="CF65" i="8"/>
  <c r="CF63" i="8"/>
  <c r="CF61" i="8"/>
  <c r="CE61" i="8"/>
  <c r="CD61" i="8"/>
  <c r="CC61" i="8"/>
  <c r="CB61" i="8"/>
  <c r="CA61" i="8"/>
  <c r="BZ61" i="8"/>
  <c r="BY61" i="8"/>
  <c r="BX61" i="8"/>
  <c r="CF59" i="8"/>
  <c r="R59" i="8"/>
  <c r="T59" i="8"/>
  <c r="BL55" i="8"/>
  <c r="BK55" i="8"/>
  <c r="BJ55" i="8"/>
  <c r="BI55" i="8"/>
  <c r="BH55" i="8"/>
  <c r="BG55" i="8"/>
  <c r="BF55" i="8"/>
  <c r="BE55" i="8"/>
  <c r="CF54" i="8"/>
  <c r="CE51" i="8"/>
  <c r="CD51" i="8"/>
  <c r="CC51" i="8"/>
  <c r="CB51" i="8"/>
  <c r="CA51" i="8"/>
  <c r="BZ51" i="8"/>
  <c r="BY51" i="8"/>
  <c r="BX51" i="8"/>
  <c r="R51" i="8"/>
  <c r="T51" i="8"/>
  <c r="BL47" i="8"/>
  <c r="BK47" i="8"/>
  <c r="BJ47" i="8"/>
  <c r="BI47" i="8"/>
  <c r="BH47" i="8"/>
  <c r="BG47" i="8"/>
  <c r="BF47" i="8"/>
  <c r="BE47" i="8"/>
  <c r="R47" i="8"/>
  <c r="T47" i="8"/>
  <c r="CF44" i="8"/>
  <c r="Z42" i="8"/>
  <c r="CW37" i="8"/>
  <c r="CV37" i="8"/>
  <c r="CU37" i="8"/>
  <c r="CT37" i="8"/>
  <c r="CS37" i="8"/>
  <c r="CR37" i="8"/>
  <c r="CQ37" i="8"/>
  <c r="CP37" i="8"/>
  <c r="CO37" i="8"/>
  <c r="CV35" i="8"/>
  <c r="CU35" i="8"/>
  <c r="CT35" i="8"/>
  <c r="CS35" i="8"/>
  <c r="CR35" i="8"/>
  <c r="CQ35" i="8"/>
  <c r="CP35" i="8"/>
  <c r="CO35" i="8"/>
  <c r="G30" i="8"/>
  <c r="Z30" i="8"/>
  <c r="CX7" i="8"/>
  <c r="CX12" i="8"/>
  <c r="CX15" i="8"/>
  <c r="CX17" i="8"/>
  <c r="CX19" i="8"/>
  <c r="CX20" i="8"/>
  <c r="BN22" i="8"/>
  <c r="CX22" i="8"/>
  <c r="BN24" i="8"/>
  <c r="CX24" i="8"/>
  <c r="BN26" i="8"/>
  <c r="CX26" i="8"/>
  <c r="BN28" i="8"/>
  <c r="CX28" i="8"/>
  <c r="BN30" i="8"/>
  <c r="CX30" i="8"/>
  <c r="BN32" i="8"/>
  <c r="CX32" i="8"/>
  <c r="BN34" i="8"/>
  <c r="CX34" i="8"/>
  <c r="BN36" i="8"/>
  <c r="CX36" i="8"/>
  <c r="BN38" i="8"/>
  <c r="CX38" i="8"/>
  <c r="BN40" i="8"/>
  <c r="CX40" i="8"/>
  <c r="BN42" i="8"/>
  <c r="CX42" i="8"/>
  <c r="CX9" i="8"/>
  <c r="CX2" i="8"/>
  <c r="CX11" i="8"/>
  <c r="CX13" i="8"/>
  <c r="CX3" i="8"/>
  <c r="CX6" i="8"/>
  <c r="CX8" i="8"/>
  <c r="CX16" i="8"/>
  <c r="BN21" i="8"/>
  <c r="CX21" i="8"/>
  <c r="BN23" i="8"/>
  <c r="CX23" i="8"/>
  <c r="BN25" i="8"/>
  <c r="CX25" i="8"/>
  <c r="BN27" i="8"/>
  <c r="CX27" i="8"/>
  <c r="BN29" i="8"/>
  <c r="CX29" i="8"/>
  <c r="BN31" i="8"/>
  <c r="CX31" i="8"/>
  <c r="BN33" i="8"/>
  <c r="CX33" i="8"/>
  <c r="CX4" i="8"/>
  <c r="CX14" i="8"/>
  <c r="CX10" i="8"/>
  <c r="CX18" i="8"/>
  <c r="G399" i="6"/>
  <c r="CW118" i="8"/>
  <c r="CF118" i="8"/>
  <c r="CW116" i="8"/>
  <c r="CF116" i="8"/>
  <c r="AR115" i="8"/>
  <c r="CW114" i="8"/>
  <c r="CF114" i="8"/>
  <c r="AR113" i="8"/>
  <c r="AQ113" i="8"/>
  <c r="AP113" i="8"/>
  <c r="AO113" i="8"/>
  <c r="AN113" i="8"/>
  <c r="AM113" i="8"/>
  <c r="AL113" i="8"/>
  <c r="CW112" i="8"/>
  <c r="CF112" i="8"/>
  <c r="AR111" i="8"/>
  <c r="CW110" i="8"/>
  <c r="CF110" i="8"/>
  <c r="AR109" i="8"/>
  <c r="AQ109" i="8"/>
  <c r="AP109" i="8"/>
  <c r="AO109" i="8"/>
  <c r="AN109" i="8"/>
  <c r="AM109" i="8"/>
  <c r="AL109" i="8"/>
  <c r="CW108" i="8"/>
  <c r="CF108" i="8"/>
  <c r="AR107" i="8"/>
  <c r="CW106" i="8"/>
  <c r="CF106" i="8"/>
  <c r="AR105" i="8"/>
  <c r="AQ105" i="8"/>
  <c r="AP105" i="8"/>
  <c r="AO105" i="8"/>
  <c r="AN105" i="8"/>
  <c r="AM105" i="8"/>
  <c r="AL105" i="8"/>
  <c r="CW104" i="8"/>
  <c r="CF104" i="8"/>
  <c r="AR103" i="8"/>
  <c r="CW102" i="8"/>
  <c r="CF102" i="8"/>
  <c r="AR101" i="8"/>
  <c r="AQ101" i="8"/>
  <c r="AP101" i="8"/>
  <c r="AO101" i="8"/>
  <c r="AN101" i="8"/>
  <c r="AM101" i="8"/>
  <c r="AL101" i="8"/>
  <c r="CF100" i="8"/>
  <c r="AR99" i="8"/>
  <c r="CF98" i="8"/>
  <c r="AR97" i="8"/>
  <c r="CF96" i="8"/>
  <c r="CB95" i="8"/>
  <c r="CA95" i="8"/>
  <c r="BZ95" i="8"/>
  <c r="BY95" i="8"/>
  <c r="BX95" i="8"/>
  <c r="AR95" i="8"/>
  <c r="CF94" i="8"/>
  <c r="AR93" i="8"/>
  <c r="CF92" i="8"/>
  <c r="CE92" i="8"/>
  <c r="CD92" i="8"/>
  <c r="CC92" i="8"/>
  <c r="CB92" i="8"/>
  <c r="CA92" i="8"/>
  <c r="BZ92" i="8"/>
  <c r="BY92" i="8"/>
  <c r="BX92" i="8"/>
  <c r="AS91" i="8"/>
  <c r="Z91" i="8"/>
  <c r="CQ90" i="8"/>
  <c r="CP90" i="8"/>
  <c r="CO90" i="8"/>
  <c r="CU89" i="8"/>
  <c r="CD89" i="8"/>
  <c r="CQ88" i="8"/>
  <c r="CP88" i="8"/>
  <c r="CO88" i="8"/>
  <c r="CU87" i="8"/>
  <c r="CD87" i="8"/>
  <c r="CQ86" i="8"/>
  <c r="CP86" i="8"/>
  <c r="CO86" i="8"/>
  <c r="CU85" i="8"/>
  <c r="CT85" i="8"/>
  <c r="CS85" i="8"/>
  <c r="CR85" i="8"/>
  <c r="CQ85" i="8"/>
  <c r="CP85" i="8"/>
  <c r="CO85" i="8"/>
  <c r="CD85" i="8"/>
  <c r="CQ84" i="8"/>
  <c r="CP84" i="8"/>
  <c r="CO84" i="8"/>
  <c r="BZ84" i="8"/>
  <c r="BY84" i="8"/>
  <c r="BX84" i="8"/>
  <c r="CU83" i="8"/>
  <c r="CD83" i="8"/>
  <c r="CQ82" i="8"/>
  <c r="CP82" i="8"/>
  <c r="CO82" i="8"/>
  <c r="BZ82" i="8"/>
  <c r="BY82" i="8"/>
  <c r="BX82" i="8"/>
  <c r="CU81" i="8"/>
  <c r="CD81" i="8"/>
  <c r="CQ80" i="8"/>
  <c r="CP80" i="8"/>
  <c r="CO80" i="8"/>
  <c r="BZ80" i="8"/>
  <c r="BY80" i="8"/>
  <c r="BX80" i="8"/>
  <c r="CD79" i="8"/>
  <c r="CQ78" i="8"/>
  <c r="CP78" i="8"/>
  <c r="CO78" i="8"/>
  <c r="BZ78" i="8"/>
  <c r="BY78" i="8"/>
  <c r="BX78" i="8"/>
  <c r="AP78" i="8"/>
  <c r="CU77" i="8"/>
  <c r="CT77" i="8"/>
  <c r="CS77" i="8"/>
  <c r="CR77" i="8"/>
  <c r="CQ77" i="8"/>
  <c r="CP77" i="8"/>
  <c r="CO77" i="8"/>
  <c r="CQ76" i="8"/>
  <c r="CP76" i="8"/>
  <c r="CO76" i="8"/>
  <c r="AP76" i="8"/>
  <c r="CU75" i="8"/>
  <c r="CD75" i="8"/>
  <c r="CQ74" i="8"/>
  <c r="CP74" i="8"/>
  <c r="CO74" i="8"/>
  <c r="AP74" i="8"/>
  <c r="CU73" i="8"/>
  <c r="CD73" i="8"/>
  <c r="CQ72" i="8"/>
  <c r="CP72" i="8"/>
  <c r="CO72" i="8"/>
  <c r="AP72" i="8"/>
  <c r="CU71" i="8"/>
  <c r="CD71" i="8"/>
  <c r="CQ70" i="8"/>
  <c r="CP70" i="8"/>
  <c r="CO70" i="8"/>
  <c r="AP70" i="8"/>
  <c r="CU69" i="8"/>
  <c r="CT69" i="8"/>
  <c r="CS69" i="8"/>
  <c r="CR69" i="8"/>
  <c r="CQ69" i="8"/>
  <c r="CP69" i="8"/>
  <c r="CO69" i="8"/>
  <c r="CD69" i="8"/>
  <c r="G69" i="8"/>
  <c r="BN68" i="8"/>
  <c r="AU68" i="8"/>
  <c r="CE67" i="8"/>
  <c r="G67" i="8"/>
  <c r="CS66" i="8"/>
  <c r="CR66" i="8"/>
  <c r="CQ66" i="8"/>
  <c r="CP66" i="8"/>
  <c r="CO66" i="8"/>
  <c r="BN66" i="8"/>
  <c r="AU66" i="8"/>
  <c r="CE65" i="8"/>
  <c r="G65" i="8"/>
  <c r="BN64" i="8"/>
  <c r="AU64" i="8"/>
  <c r="CE63" i="8"/>
  <c r="CD63" i="8"/>
  <c r="CC63" i="8"/>
  <c r="CB63" i="8"/>
  <c r="CA63" i="8"/>
  <c r="BZ63" i="8"/>
  <c r="BY63" i="8"/>
  <c r="BX63" i="8"/>
  <c r="G63" i="8"/>
  <c r="BN62" i="8"/>
  <c r="AU62" i="8"/>
  <c r="G61" i="8"/>
  <c r="BN60" i="8"/>
  <c r="AU60" i="8"/>
  <c r="CE59" i="8"/>
  <c r="Z56" i="8"/>
  <c r="AC55" i="8"/>
  <c r="CE54" i="8"/>
  <c r="AU54" i="8"/>
  <c r="AC37" i="8"/>
  <c r="I25" i="8"/>
  <c r="R25" i="8"/>
  <c r="T25" i="8"/>
  <c r="G22" i="8"/>
  <c r="Z22" i="8"/>
  <c r="CW5" i="8"/>
  <c r="CV5" i="8"/>
  <c r="CU5" i="8"/>
  <c r="CT5" i="8"/>
  <c r="CS5" i="8"/>
  <c r="CR5" i="8"/>
  <c r="CQ5" i="8"/>
  <c r="CP5" i="8"/>
  <c r="CO5" i="8"/>
  <c r="Z373" i="6"/>
  <c r="CV118" i="8"/>
  <c r="CU118" i="8"/>
  <c r="CE118" i="8"/>
  <c r="CD118" i="8"/>
  <c r="CV116" i="8"/>
  <c r="CU116" i="8"/>
  <c r="CE116" i="8"/>
  <c r="CD116" i="8"/>
  <c r="AQ115" i="8"/>
  <c r="AP115" i="8"/>
  <c r="CV114" i="8"/>
  <c r="CU114" i="8"/>
  <c r="CE114" i="8"/>
  <c r="CD114" i="8"/>
  <c r="CV112" i="8"/>
  <c r="CU112" i="8"/>
  <c r="CE112" i="8"/>
  <c r="CD112" i="8"/>
  <c r="AQ111" i="8"/>
  <c r="AP111" i="8"/>
  <c r="CV110" i="8"/>
  <c r="CU110" i="8"/>
  <c r="CE110" i="8"/>
  <c r="CD110" i="8"/>
  <c r="CV108" i="8"/>
  <c r="CU108" i="8"/>
  <c r="CE108" i="8"/>
  <c r="CD108" i="8"/>
  <c r="AQ107" i="8"/>
  <c r="AP107" i="8"/>
  <c r="CV106" i="8"/>
  <c r="CU106" i="8"/>
  <c r="CE106" i="8"/>
  <c r="CD106" i="8"/>
  <c r="CV104" i="8"/>
  <c r="CU104" i="8"/>
  <c r="CE104" i="8"/>
  <c r="CD104" i="8"/>
  <c r="AQ103" i="8"/>
  <c r="AP103" i="8"/>
  <c r="CV102" i="8"/>
  <c r="CU102" i="8"/>
  <c r="CE102" i="8"/>
  <c r="CD102" i="8"/>
  <c r="CE100" i="8"/>
  <c r="CD100" i="8"/>
  <c r="CC100" i="8"/>
  <c r="CB100" i="8"/>
  <c r="CA100" i="8"/>
  <c r="BZ100" i="8"/>
  <c r="BY100" i="8"/>
  <c r="BX100" i="8"/>
  <c r="AQ99" i="8"/>
  <c r="AP99" i="8"/>
  <c r="AO99" i="8"/>
  <c r="AN99" i="8"/>
  <c r="AM99" i="8"/>
  <c r="AL99" i="8"/>
  <c r="CE98" i="8"/>
  <c r="CD98" i="8"/>
  <c r="CC98" i="8"/>
  <c r="AQ97" i="8"/>
  <c r="AP97" i="8"/>
  <c r="CE96" i="8"/>
  <c r="CD96" i="8"/>
  <c r="CC96" i="8"/>
  <c r="CB96" i="8"/>
  <c r="CA96" i="8"/>
  <c r="BZ96" i="8"/>
  <c r="BY96" i="8"/>
  <c r="BX96" i="8"/>
  <c r="AQ95" i="8"/>
  <c r="AP95" i="8"/>
  <c r="CE94" i="8"/>
  <c r="CD94" i="8"/>
  <c r="CC94" i="8"/>
  <c r="CB94" i="8"/>
  <c r="CA94" i="8"/>
  <c r="BZ94" i="8"/>
  <c r="BY94" i="8"/>
  <c r="BX94" i="8"/>
  <c r="AQ93" i="8"/>
  <c r="AP93" i="8"/>
  <c r="AU92" i="8"/>
  <c r="G92" i="8"/>
  <c r="AR91" i="8"/>
  <c r="AQ91" i="8"/>
  <c r="AP91" i="8"/>
  <c r="AO91" i="8"/>
  <c r="AN91" i="8"/>
  <c r="AM91" i="8"/>
  <c r="AL91" i="8"/>
  <c r="J90" i="8"/>
  <c r="CT89" i="8"/>
  <c r="CS89" i="8"/>
  <c r="CC89" i="8"/>
  <c r="CB89" i="8"/>
  <c r="I88" i="8"/>
  <c r="CT87" i="8"/>
  <c r="CS87" i="8"/>
  <c r="CC87" i="8"/>
  <c r="CB87" i="8"/>
  <c r="CA87" i="8"/>
  <c r="BZ87" i="8"/>
  <c r="BY87" i="8"/>
  <c r="BX87" i="8"/>
  <c r="I86" i="8"/>
  <c r="CC85" i="8"/>
  <c r="CB85" i="8"/>
  <c r="I84" i="8"/>
  <c r="CT83" i="8"/>
  <c r="CS83" i="8"/>
  <c r="CC83" i="8"/>
  <c r="CB83" i="8"/>
  <c r="I82" i="8"/>
  <c r="CT81" i="8"/>
  <c r="CS81" i="8"/>
  <c r="CC81" i="8"/>
  <c r="CB81" i="8"/>
  <c r="I80" i="8"/>
  <c r="CC79" i="8"/>
  <c r="CB79" i="8"/>
  <c r="CA79" i="8"/>
  <c r="BZ79" i="8"/>
  <c r="BY79" i="8"/>
  <c r="BX79" i="8"/>
  <c r="AO78" i="8"/>
  <c r="AN78" i="8"/>
  <c r="AM78" i="8"/>
  <c r="AL78" i="8"/>
  <c r="I78" i="8"/>
  <c r="AO76" i="8"/>
  <c r="AN76" i="8"/>
  <c r="AM76" i="8"/>
  <c r="AL76" i="8"/>
  <c r="I76" i="8"/>
  <c r="CT75" i="8"/>
  <c r="CS75" i="8"/>
  <c r="CC75" i="8"/>
  <c r="CB75" i="8"/>
  <c r="AO74" i="8"/>
  <c r="AN74" i="8"/>
  <c r="AM74" i="8"/>
  <c r="AL74" i="8"/>
  <c r="I74" i="8"/>
  <c r="CT73" i="8"/>
  <c r="CS73" i="8"/>
  <c r="CC73" i="8"/>
  <c r="CB73" i="8"/>
  <c r="AO72" i="8"/>
  <c r="AN72" i="8"/>
  <c r="AM72" i="8"/>
  <c r="AL72" i="8"/>
  <c r="I72" i="8"/>
  <c r="CT71" i="8"/>
  <c r="CS71" i="8"/>
  <c r="CC71" i="8"/>
  <c r="CB71" i="8"/>
  <c r="CA71" i="8"/>
  <c r="BZ71" i="8"/>
  <c r="BY71" i="8"/>
  <c r="BX71" i="8"/>
  <c r="AO70" i="8"/>
  <c r="AN70" i="8"/>
  <c r="AM70" i="8"/>
  <c r="AL70" i="8"/>
  <c r="I70" i="8"/>
  <c r="CC69" i="8"/>
  <c r="CB69" i="8"/>
  <c r="CC65" i="8"/>
  <c r="CB65" i="8"/>
  <c r="CA65" i="8"/>
  <c r="BZ65" i="8"/>
  <c r="BY65" i="8"/>
  <c r="BX65" i="8"/>
  <c r="CU57" i="8"/>
  <c r="CT57" i="8"/>
  <c r="CV57" i="8"/>
  <c r="BK57" i="8"/>
  <c r="BJ57" i="8"/>
  <c r="BL57" i="8"/>
  <c r="CD54" i="8"/>
  <c r="CC54" i="8"/>
  <c r="CB54" i="8"/>
  <c r="CA54" i="8"/>
  <c r="BZ54" i="8"/>
  <c r="BY54" i="8"/>
  <c r="BX54" i="8"/>
  <c r="CE53" i="8"/>
  <c r="CD53" i="8"/>
  <c r="CC53" i="8"/>
  <c r="CB53" i="8"/>
  <c r="CA53" i="8"/>
  <c r="BZ53" i="8"/>
  <c r="BY53" i="8"/>
  <c r="BX53" i="8"/>
  <c r="CV49" i="8"/>
  <c r="CU49" i="8"/>
  <c r="CT49" i="8"/>
  <c r="CS49" i="8"/>
  <c r="CR49" i="8"/>
  <c r="CQ49" i="8"/>
  <c r="CP49" i="8"/>
  <c r="CO49" i="8"/>
  <c r="BL49" i="8"/>
  <c r="BK49" i="8"/>
  <c r="BJ49" i="8"/>
  <c r="BI49" i="8"/>
  <c r="BH49" i="8"/>
  <c r="BG49" i="8"/>
  <c r="BF49" i="8"/>
  <c r="BE49" i="8"/>
  <c r="AC49" i="8"/>
  <c r="CV48" i="8"/>
  <c r="CU48" i="8"/>
  <c r="G48" i="8"/>
  <c r="G46" i="8"/>
  <c r="G44" i="8"/>
  <c r="BM43" i="8"/>
  <c r="BL43" i="8"/>
  <c r="BK43" i="8"/>
  <c r="BJ43" i="8"/>
  <c r="BI43" i="8"/>
  <c r="BH43" i="8"/>
  <c r="BG43" i="8"/>
  <c r="BF43" i="8"/>
  <c r="BE43" i="8"/>
  <c r="BK41" i="8"/>
  <c r="BJ41" i="8"/>
  <c r="BI41" i="8"/>
  <c r="BH41" i="8"/>
  <c r="BG41" i="8"/>
  <c r="BF41" i="8"/>
  <c r="BE41" i="8"/>
  <c r="BL41" i="8"/>
  <c r="Z38" i="8"/>
  <c r="H31" i="8"/>
  <c r="R31" i="8"/>
  <c r="T31" i="8"/>
  <c r="G26" i="8"/>
  <c r="Z26" i="8"/>
  <c r="G24" i="8"/>
  <c r="Z24" i="8"/>
  <c r="Z408" i="6"/>
  <c r="Z398" i="6"/>
  <c r="G360" i="6"/>
  <c r="Z360" i="6"/>
  <c r="Z355" i="6"/>
  <c r="G355" i="6"/>
  <c r="K341" i="6"/>
  <c r="K338" i="6"/>
  <c r="AQ56" i="8"/>
  <c r="AP56" i="8"/>
  <c r="AO56" i="8"/>
  <c r="AN56" i="8"/>
  <c r="AM56" i="8"/>
  <c r="AL56" i="8"/>
  <c r="R54" i="8"/>
  <c r="T54" i="8"/>
  <c r="AT46" i="8"/>
  <c r="R45" i="8"/>
  <c r="T45" i="8"/>
  <c r="AT44" i="8"/>
  <c r="AS44" i="8"/>
  <c r="AR44" i="8"/>
  <c r="AQ44" i="8"/>
  <c r="AP44" i="8"/>
  <c r="AO44" i="8"/>
  <c r="AN44" i="8"/>
  <c r="AM44" i="8"/>
  <c r="AL44" i="8"/>
  <c r="R43" i="8"/>
  <c r="T43" i="8"/>
  <c r="H42" i="8"/>
  <c r="R42" i="8"/>
  <c r="T42" i="8"/>
  <c r="G32" i="8"/>
  <c r="Z32" i="8"/>
  <c r="AU32" i="8"/>
  <c r="CG7" i="8"/>
  <c r="CT118" i="8"/>
  <c r="CC118" i="8"/>
  <c r="CT116" i="8"/>
  <c r="CC116" i="8"/>
  <c r="BN115" i="8"/>
  <c r="AO115" i="8"/>
  <c r="CT114" i="8"/>
  <c r="CS114" i="8"/>
  <c r="CR114" i="8"/>
  <c r="CQ114" i="8"/>
  <c r="CP114" i="8"/>
  <c r="CO114" i="8"/>
  <c r="CC114" i="8"/>
  <c r="BN113" i="8"/>
  <c r="CT112" i="8"/>
  <c r="CC112" i="8"/>
  <c r="BN111" i="8"/>
  <c r="AO111" i="8"/>
  <c r="CT110" i="8"/>
  <c r="CS110" i="8"/>
  <c r="CR110" i="8"/>
  <c r="CQ110" i="8"/>
  <c r="CP110" i="8"/>
  <c r="CO110" i="8"/>
  <c r="CC110" i="8"/>
  <c r="BN109" i="8"/>
  <c r="CT108" i="8"/>
  <c r="CC108" i="8"/>
  <c r="BN107" i="8"/>
  <c r="AO107" i="8"/>
  <c r="CT106" i="8"/>
  <c r="CS106" i="8"/>
  <c r="CR106" i="8"/>
  <c r="CQ106" i="8"/>
  <c r="CP106" i="8"/>
  <c r="CO106" i="8"/>
  <c r="CC106" i="8"/>
  <c r="BN105" i="8"/>
  <c r="CT104" i="8"/>
  <c r="CC104" i="8"/>
  <c r="BN103" i="8"/>
  <c r="AO103" i="8"/>
  <c r="CT102" i="8"/>
  <c r="CS102" i="8"/>
  <c r="CR102" i="8"/>
  <c r="CQ102" i="8"/>
  <c r="CP102" i="8"/>
  <c r="CO102" i="8"/>
  <c r="CC102" i="8"/>
  <c r="BN101" i="8"/>
  <c r="BN99" i="8"/>
  <c r="BN97" i="8"/>
  <c r="AO97" i="8"/>
  <c r="BN95" i="8"/>
  <c r="AO95" i="8"/>
  <c r="BN93" i="8"/>
  <c r="AO93" i="8"/>
  <c r="CR89" i="8"/>
  <c r="CA89" i="8"/>
  <c r="CR87" i="8"/>
  <c r="CA85" i="8"/>
  <c r="CR83" i="8"/>
  <c r="CA83" i="8"/>
  <c r="CR81" i="8"/>
  <c r="CA81" i="8"/>
  <c r="CR75" i="8"/>
  <c r="CA75" i="8"/>
  <c r="CR73" i="8"/>
  <c r="CA73" i="8"/>
  <c r="CR71" i="8"/>
  <c r="CA69" i="8"/>
  <c r="CF68" i="8"/>
  <c r="CF66" i="8"/>
  <c r="CF64" i="8"/>
  <c r="CF62" i="8"/>
  <c r="CF60" i="8"/>
  <c r="CF58" i="8"/>
  <c r="AT56" i="8"/>
  <c r="BM54" i="8"/>
  <c r="BL54" i="8"/>
  <c r="BK54" i="8"/>
  <c r="BJ54" i="8"/>
  <c r="BI54" i="8"/>
  <c r="BH54" i="8"/>
  <c r="BG54" i="8"/>
  <c r="BF54" i="8"/>
  <c r="BE54" i="8"/>
  <c r="AC54" i="8"/>
  <c r="CF50" i="8"/>
  <c r="AS48" i="8"/>
  <c r="AR48" i="8"/>
  <c r="AQ48" i="8"/>
  <c r="AP48" i="8"/>
  <c r="AO48" i="8"/>
  <c r="AN48" i="8"/>
  <c r="AM48" i="8"/>
  <c r="AL48" i="8"/>
  <c r="CW46" i="8"/>
  <c r="CV46" i="8"/>
  <c r="CU46" i="8"/>
  <c r="CT46" i="8"/>
  <c r="CS46" i="8"/>
  <c r="CR46" i="8"/>
  <c r="CQ46" i="8"/>
  <c r="CP46" i="8"/>
  <c r="CO46" i="8"/>
  <c r="BN46" i="8"/>
  <c r="CF43" i="8"/>
  <c r="CE43" i="8"/>
  <c r="CD43" i="8"/>
  <c r="CC43" i="8"/>
  <c r="CB43" i="8"/>
  <c r="CA43" i="8"/>
  <c r="BZ43" i="8"/>
  <c r="BY43" i="8"/>
  <c r="BX43" i="8"/>
  <c r="AT42" i="8"/>
  <c r="AS42" i="8"/>
  <c r="AR42" i="8"/>
  <c r="AQ42" i="8"/>
  <c r="AP42" i="8"/>
  <c r="AO42" i="8"/>
  <c r="AN42" i="8"/>
  <c r="AM42" i="8"/>
  <c r="AL42" i="8"/>
  <c r="R41" i="8"/>
  <c r="T41" i="8"/>
  <c r="I40" i="8"/>
  <c r="R40" i="8"/>
  <c r="T40" i="8"/>
  <c r="BM39" i="8"/>
  <c r="BL39" i="8"/>
  <c r="BK39" i="8"/>
  <c r="BJ39" i="8"/>
  <c r="BI39" i="8"/>
  <c r="BH39" i="8"/>
  <c r="BG39" i="8"/>
  <c r="BF39" i="8"/>
  <c r="BE39" i="8"/>
  <c r="H27" i="8"/>
  <c r="R27" i="8"/>
  <c r="T27" i="8"/>
  <c r="G416" i="6"/>
  <c r="CF121" i="8"/>
  <c r="CE121" i="8"/>
  <c r="CD121" i="8"/>
  <c r="CC121" i="8"/>
  <c r="CB121" i="8"/>
  <c r="CA121" i="8"/>
  <c r="BZ121" i="8"/>
  <c r="BY121" i="8"/>
  <c r="BX121" i="8"/>
  <c r="CF119" i="8"/>
  <c r="CE119" i="8"/>
  <c r="CD119" i="8"/>
  <c r="CC119" i="8"/>
  <c r="CB119" i="8"/>
  <c r="CA119" i="8"/>
  <c r="BZ119" i="8"/>
  <c r="BY119" i="8"/>
  <c r="BX119" i="8"/>
  <c r="CS118" i="8"/>
  <c r="CR118" i="8"/>
  <c r="CQ118" i="8"/>
  <c r="CP118" i="8"/>
  <c r="CO118" i="8"/>
  <c r="CB118" i="8"/>
  <c r="CA118" i="8"/>
  <c r="CF117" i="8"/>
  <c r="CE117" i="8"/>
  <c r="CD117" i="8"/>
  <c r="CC117" i="8"/>
  <c r="CB117" i="8"/>
  <c r="CA117" i="8"/>
  <c r="BZ117" i="8"/>
  <c r="BY117" i="8"/>
  <c r="BX117" i="8"/>
  <c r="CS116" i="8"/>
  <c r="CR116" i="8"/>
  <c r="CQ116" i="8"/>
  <c r="CP116" i="8"/>
  <c r="CO116" i="8"/>
  <c r="CB116" i="8"/>
  <c r="CA116" i="8"/>
  <c r="BZ116" i="8"/>
  <c r="BY116" i="8"/>
  <c r="BX116" i="8"/>
  <c r="CF115" i="8"/>
  <c r="CE115" i="8"/>
  <c r="CD115" i="8"/>
  <c r="CC115" i="8"/>
  <c r="CB115" i="8"/>
  <c r="CA115" i="8"/>
  <c r="BZ115" i="8"/>
  <c r="BY115" i="8"/>
  <c r="BX115" i="8"/>
  <c r="AN115" i="8"/>
  <c r="AM115" i="8"/>
  <c r="AL115" i="8"/>
  <c r="CB114" i="8"/>
  <c r="CA114" i="8"/>
  <c r="BZ114" i="8"/>
  <c r="BY114" i="8"/>
  <c r="BX114" i="8"/>
  <c r="CF113" i="8"/>
  <c r="CE113" i="8"/>
  <c r="CD113" i="8"/>
  <c r="CC113" i="8"/>
  <c r="CB113" i="8"/>
  <c r="CA113" i="8"/>
  <c r="BZ113" i="8"/>
  <c r="BY113" i="8"/>
  <c r="BX113" i="8"/>
  <c r="CS112" i="8"/>
  <c r="CR112" i="8"/>
  <c r="CQ112" i="8"/>
  <c r="CP112" i="8"/>
  <c r="CO112" i="8"/>
  <c r="CB112" i="8"/>
  <c r="CA112" i="8"/>
  <c r="BZ112" i="8"/>
  <c r="BY112" i="8"/>
  <c r="BX112" i="8"/>
  <c r="CF111" i="8"/>
  <c r="CE111" i="8"/>
  <c r="AN111" i="8"/>
  <c r="AM111" i="8"/>
  <c r="AL111" i="8"/>
  <c r="CB110" i="8"/>
  <c r="CA110" i="8"/>
  <c r="BZ110" i="8"/>
  <c r="BY110" i="8"/>
  <c r="BX110" i="8"/>
  <c r="CF109" i="8"/>
  <c r="CE109" i="8"/>
  <c r="CD109" i="8"/>
  <c r="CC109" i="8"/>
  <c r="CB109" i="8"/>
  <c r="CA109" i="8"/>
  <c r="BZ109" i="8"/>
  <c r="BY109" i="8"/>
  <c r="BX109" i="8"/>
  <c r="CS108" i="8"/>
  <c r="CR108" i="8"/>
  <c r="CQ108" i="8"/>
  <c r="CP108" i="8"/>
  <c r="CO108" i="8"/>
  <c r="CB108" i="8"/>
  <c r="CA108" i="8"/>
  <c r="BZ108" i="8"/>
  <c r="BY108" i="8"/>
  <c r="BX108" i="8"/>
  <c r="CF107" i="8"/>
  <c r="CE107" i="8"/>
  <c r="CD107" i="8"/>
  <c r="CC107" i="8"/>
  <c r="CB107" i="8"/>
  <c r="CA107" i="8"/>
  <c r="BZ107" i="8"/>
  <c r="BY107" i="8"/>
  <c r="BX107" i="8"/>
  <c r="AN107" i="8"/>
  <c r="AM107" i="8"/>
  <c r="AL107" i="8"/>
  <c r="CB106" i="8"/>
  <c r="CA106" i="8"/>
  <c r="BZ106" i="8"/>
  <c r="BY106" i="8"/>
  <c r="BX106" i="8"/>
  <c r="CF105" i="8"/>
  <c r="CE105" i="8"/>
  <c r="CD105" i="8"/>
  <c r="CC105" i="8"/>
  <c r="CB105" i="8"/>
  <c r="CA105" i="8"/>
  <c r="BZ105" i="8"/>
  <c r="BY105" i="8"/>
  <c r="BX105" i="8"/>
  <c r="CS104" i="8"/>
  <c r="CR104" i="8"/>
  <c r="CQ104" i="8"/>
  <c r="CP104" i="8"/>
  <c r="CO104" i="8"/>
  <c r="CB104" i="8"/>
  <c r="CA104" i="8"/>
  <c r="BZ104" i="8"/>
  <c r="BY104" i="8"/>
  <c r="BX104" i="8"/>
  <c r="CF103" i="8"/>
  <c r="CE103" i="8"/>
  <c r="CD103" i="8"/>
  <c r="CC103" i="8"/>
  <c r="CB103" i="8"/>
  <c r="CA103" i="8"/>
  <c r="BZ103" i="8"/>
  <c r="BY103" i="8"/>
  <c r="BX103" i="8"/>
  <c r="AN103" i="8"/>
  <c r="AM103" i="8"/>
  <c r="AL103" i="8"/>
  <c r="CB102" i="8"/>
  <c r="CA102" i="8"/>
  <c r="BZ102" i="8"/>
  <c r="BY102" i="8"/>
  <c r="BX102" i="8"/>
  <c r="CF101" i="8"/>
  <c r="CE101" i="8"/>
  <c r="CD101" i="8"/>
  <c r="CC101" i="8"/>
  <c r="CB101" i="8"/>
  <c r="CA101" i="8"/>
  <c r="BZ101" i="8"/>
  <c r="BY101" i="8"/>
  <c r="BX101" i="8"/>
  <c r="CF99" i="8"/>
  <c r="CE99" i="8"/>
  <c r="CD99" i="8"/>
  <c r="CC99" i="8"/>
  <c r="CB99" i="8"/>
  <c r="CA99" i="8"/>
  <c r="BZ99" i="8"/>
  <c r="BY99" i="8"/>
  <c r="BX99" i="8"/>
  <c r="CF97" i="8"/>
  <c r="CE97" i="8"/>
  <c r="CD97" i="8"/>
  <c r="CC97" i="8"/>
  <c r="CB97" i="8"/>
  <c r="CA97" i="8"/>
  <c r="BZ97" i="8"/>
  <c r="BY97" i="8"/>
  <c r="BX97" i="8"/>
  <c r="AN97" i="8"/>
  <c r="AM97" i="8"/>
  <c r="AL97" i="8"/>
  <c r="CF95" i="8"/>
  <c r="CE95" i="8"/>
  <c r="AN95" i="8"/>
  <c r="AM95" i="8"/>
  <c r="AL95" i="8"/>
  <c r="CF93" i="8"/>
  <c r="CE93" i="8"/>
  <c r="CD93" i="8"/>
  <c r="CC93" i="8"/>
  <c r="CB93" i="8"/>
  <c r="CA93" i="8"/>
  <c r="BZ93" i="8"/>
  <c r="BY93" i="8"/>
  <c r="BX93" i="8"/>
  <c r="AN93" i="8"/>
  <c r="AM93" i="8"/>
  <c r="AL93" i="8"/>
  <c r="AT90" i="8"/>
  <c r="AS90" i="8"/>
  <c r="AR90" i="8"/>
  <c r="AQ90" i="8"/>
  <c r="AP90" i="8"/>
  <c r="AO90" i="8"/>
  <c r="AN90" i="8"/>
  <c r="AM90" i="8"/>
  <c r="AL90" i="8"/>
  <c r="CQ89" i="8"/>
  <c r="CP89" i="8"/>
  <c r="CO89" i="8"/>
  <c r="BZ89" i="8"/>
  <c r="BY89" i="8"/>
  <c r="BX89" i="8"/>
  <c r="AT88" i="8"/>
  <c r="AS88" i="8"/>
  <c r="AR88" i="8"/>
  <c r="AQ88" i="8"/>
  <c r="AP88" i="8"/>
  <c r="AO88" i="8"/>
  <c r="AN88" i="8"/>
  <c r="AM88" i="8"/>
  <c r="AL88" i="8"/>
  <c r="CQ87" i="8"/>
  <c r="CP87" i="8"/>
  <c r="CO87" i="8"/>
  <c r="AT86" i="8"/>
  <c r="AS86" i="8"/>
  <c r="AR86" i="8"/>
  <c r="AQ86" i="8"/>
  <c r="AP86" i="8"/>
  <c r="AO86" i="8"/>
  <c r="AN86" i="8"/>
  <c r="AM86" i="8"/>
  <c r="AL86" i="8"/>
  <c r="BZ85" i="8"/>
  <c r="BY85" i="8"/>
  <c r="BX85" i="8"/>
  <c r="AT84" i="8"/>
  <c r="AS84" i="8"/>
  <c r="AR84" i="8"/>
  <c r="AQ84" i="8"/>
  <c r="AP84" i="8"/>
  <c r="AO84" i="8"/>
  <c r="AN84" i="8"/>
  <c r="AM84" i="8"/>
  <c r="AL84" i="8"/>
  <c r="CQ83" i="8"/>
  <c r="CP83" i="8"/>
  <c r="CO83" i="8"/>
  <c r="BZ83" i="8"/>
  <c r="BY83" i="8"/>
  <c r="BX83" i="8"/>
  <c r="AT82" i="8"/>
  <c r="AS82" i="8"/>
  <c r="AR82" i="8"/>
  <c r="AQ82" i="8"/>
  <c r="AP82" i="8"/>
  <c r="AO82" i="8"/>
  <c r="AN82" i="8"/>
  <c r="AM82" i="8"/>
  <c r="AL82" i="8"/>
  <c r="CQ81" i="8"/>
  <c r="CP81" i="8"/>
  <c r="CO81" i="8"/>
  <c r="BZ81" i="8"/>
  <c r="BY81" i="8"/>
  <c r="BX81" i="8"/>
  <c r="AT80" i="8"/>
  <c r="AS80" i="8"/>
  <c r="AR80" i="8"/>
  <c r="AQ80" i="8"/>
  <c r="AP80" i="8"/>
  <c r="AO80" i="8"/>
  <c r="AN80" i="8"/>
  <c r="AM80" i="8"/>
  <c r="AL80" i="8"/>
  <c r="CQ75" i="8"/>
  <c r="CP75" i="8"/>
  <c r="CO75" i="8"/>
  <c r="BZ75" i="8"/>
  <c r="BY75" i="8"/>
  <c r="BX75" i="8"/>
  <c r="CQ73" i="8"/>
  <c r="CP73" i="8"/>
  <c r="CO73" i="8"/>
  <c r="BZ73" i="8"/>
  <c r="BY73" i="8"/>
  <c r="BX73" i="8"/>
  <c r="CQ71" i="8"/>
  <c r="CP71" i="8"/>
  <c r="CO71" i="8"/>
  <c r="BZ69" i="8"/>
  <c r="BY69" i="8"/>
  <c r="BX69" i="8"/>
  <c r="BN69" i="8"/>
  <c r="CW68" i="8"/>
  <c r="CV68" i="8"/>
  <c r="CU68" i="8"/>
  <c r="CT68" i="8"/>
  <c r="CS68" i="8"/>
  <c r="CR68" i="8"/>
  <c r="CQ68" i="8"/>
  <c r="CP68" i="8"/>
  <c r="CO68" i="8"/>
  <c r="CE68" i="8"/>
  <c r="BN67" i="8"/>
  <c r="CW66" i="8"/>
  <c r="CV66" i="8"/>
  <c r="CU66" i="8"/>
  <c r="CE66" i="8"/>
  <c r="CD66" i="8"/>
  <c r="CC66" i="8"/>
  <c r="CB66" i="8"/>
  <c r="CA66" i="8"/>
  <c r="BZ66" i="8"/>
  <c r="BY66" i="8"/>
  <c r="BX66" i="8"/>
  <c r="BN65" i="8"/>
  <c r="CW64" i="8"/>
  <c r="CV64" i="8"/>
  <c r="CU64" i="8"/>
  <c r="CT64" i="8"/>
  <c r="CS64" i="8"/>
  <c r="CR64" i="8"/>
  <c r="CQ64" i="8"/>
  <c r="CP64" i="8"/>
  <c r="CO64" i="8"/>
  <c r="CE64" i="8"/>
  <c r="BN63" i="8"/>
  <c r="CW62" i="8"/>
  <c r="CV62" i="8"/>
  <c r="CU62" i="8"/>
  <c r="CT62" i="8"/>
  <c r="CS62" i="8"/>
  <c r="CR62" i="8"/>
  <c r="CQ62" i="8"/>
  <c r="CP62" i="8"/>
  <c r="CO62" i="8"/>
  <c r="CE62" i="8"/>
  <c r="CD62" i="8"/>
  <c r="CC62" i="8"/>
  <c r="CB62" i="8"/>
  <c r="CA62" i="8"/>
  <c r="BZ62" i="8"/>
  <c r="BY62" i="8"/>
  <c r="BX62" i="8"/>
  <c r="BN61" i="8"/>
  <c r="CW60" i="8"/>
  <c r="CV60" i="8"/>
  <c r="CU60" i="8"/>
  <c r="CT60" i="8"/>
  <c r="CS60" i="8"/>
  <c r="CR60" i="8"/>
  <c r="CQ60" i="8"/>
  <c r="CP60" i="8"/>
  <c r="CO60" i="8"/>
  <c r="CE60" i="8"/>
  <c r="BM59" i="8"/>
  <c r="BL59" i="8"/>
  <c r="BK59" i="8"/>
  <c r="BJ59" i="8"/>
  <c r="BI59" i="8"/>
  <c r="BH59" i="8"/>
  <c r="BG59" i="8"/>
  <c r="BF59" i="8"/>
  <c r="BE59" i="8"/>
  <c r="AC59" i="8"/>
  <c r="CE58" i="8"/>
  <c r="CD58" i="8"/>
  <c r="CC58" i="8"/>
  <c r="CB58" i="8"/>
  <c r="CA58" i="8"/>
  <c r="BZ58" i="8"/>
  <c r="BY58" i="8"/>
  <c r="BX58" i="8"/>
  <c r="CS57" i="8"/>
  <c r="CR57" i="8"/>
  <c r="CQ57" i="8"/>
  <c r="CP57" i="8"/>
  <c r="CO57" i="8"/>
  <c r="BI57" i="8"/>
  <c r="BH57" i="8"/>
  <c r="BG57" i="8"/>
  <c r="BF57" i="8"/>
  <c r="BE57" i="8"/>
  <c r="CW56" i="8"/>
  <c r="CV56" i="8"/>
  <c r="CU56" i="8"/>
  <c r="CT56" i="8"/>
  <c r="CS56" i="8"/>
  <c r="CR56" i="8"/>
  <c r="CQ56" i="8"/>
  <c r="CP56" i="8"/>
  <c r="CO56" i="8"/>
  <c r="CC56" i="8"/>
  <c r="CB56" i="8"/>
  <c r="CA56" i="8"/>
  <c r="BZ56" i="8"/>
  <c r="BY56" i="8"/>
  <c r="BX56" i="8"/>
  <c r="BN56" i="8"/>
  <c r="AS56" i="8"/>
  <c r="CF55" i="8"/>
  <c r="CE55" i="8"/>
  <c r="CD55" i="8"/>
  <c r="CC55" i="8"/>
  <c r="CB55" i="8"/>
  <c r="CA55" i="8"/>
  <c r="BZ55" i="8"/>
  <c r="BY55" i="8"/>
  <c r="BX55" i="8"/>
  <c r="CU54" i="8"/>
  <c r="CT54" i="8"/>
  <c r="CS54" i="8"/>
  <c r="CR54" i="8"/>
  <c r="CQ54" i="8"/>
  <c r="CP54" i="8"/>
  <c r="CO54" i="8"/>
  <c r="CS52" i="8"/>
  <c r="CR52" i="8"/>
  <c r="CQ52" i="8"/>
  <c r="CP52" i="8"/>
  <c r="CO52" i="8"/>
  <c r="BZ52" i="8"/>
  <c r="BY52" i="8"/>
  <c r="BX52" i="8"/>
  <c r="CA52" i="8"/>
  <c r="CW51" i="8"/>
  <c r="CV51" i="8"/>
  <c r="CU51" i="8"/>
  <c r="CT51" i="8"/>
  <c r="CS51" i="8"/>
  <c r="CR51" i="8"/>
  <c r="CQ51" i="8"/>
  <c r="CP51" i="8"/>
  <c r="CO51" i="8"/>
  <c r="BM51" i="8"/>
  <c r="BL51" i="8"/>
  <c r="BK51" i="8"/>
  <c r="BJ51" i="8"/>
  <c r="BI51" i="8"/>
  <c r="BH51" i="8"/>
  <c r="BG51" i="8"/>
  <c r="BF51" i="8"/>
  <c r="BE51" i="8"/>
  <c r="AC51" i="8"/>
  <c r="CE50" i="8"/>
  <c r="CD50" i="8"/>
  <c r="CC50" i="8"/>
  <c r="CB50" i="8"/>
  <c r="CA50" i="8"/>
  <c r="BZ50" i="8"/>
  <c r="BY50" i="8"/>
  <c r="BX50" i="8"/>
  <c r="CT48" i="8"/>
  <c r="CS48" i="8"/>
  <c r="CR48" i="8"/>
  <c r="CQ48" i="8"/>
  <c r="CP48" i="8"/>
  <c r="CO48" i="8"/>
  <c r="CG48" i="8"/>
  <c r="CW47" i="8"/>
  <c r="CV47" i="8"/>
  <c r="CU47" i="8"/>
  <c r="CT47" i="8"/>
  <c r="CS47" i="8"/>
  <c r="CR47" i="8"/>
  <c r="CQ47" i="8"/>
  <c r="CP47" i="8"/>
  <c r="CO47" i="8"/>
  <c r="CF46" i="8"/>
  <c r="CE46" i="8"/>
  <c r="CD46" i="8"/>
  <c r="CC46" i="8"/>
  <c r="CB46" i="8"/>
  <c r="CA46" i="8"/>
  <c r="BZ46" i="8"/>
  <c r="BY46" i="8"/>
  <c r="BX46" i="8"/>
  <c r="CW45" i="8"/>
  <c r="CV45" i="8"/>
  <c r="CU45" i="8"/>
  <c r="CT45" i="8"/>
  <c r="CS45" i="8"/>
  <c r="CR45" i="8"/>
  <c r="CQ45" i="8"/>
  <c r="CP45" i="8"/>
  <c r="CO45" i="8"/>
  <c r="CG45" i="8"/>
  <c r="BL45" i="8"/>
  <c r="BK45" i="8"/>
  <c r="BJ45" i="8"/>
  <c r="BI45" i="8"/>
  <c r="BH45" i="8"/>
  <c r="BG45" i="8"/>
  <c r="BF45" i="8"/>
  <c r="BE45" i="8"/>
  <c r="CW43" i="8"/>
  <c r="CV43" i="8"/>
  <c r="CU43" i="8"/>
  <c r="CT43" i="8"/>
  <c r="CS43" i="8"/>
  <c r="CR43" i="8"/>
  <c r="CQ43" i="8"/>
  <c r="CP43" i="8"/>
  <c r="CO43" i="8"/>
  <c r="CV41" i="8"/>
  <c r="CU41" i="8"/>
  <c r="CT41" i="8"/>
  <c r="CS41" i="8"/>
  <c r="CR41" i="8"/>
  <c r="CQ41" i="8"/>
  <c r="CP41" i="8"/>
  <c r="CO41" i="8"/>
  <c r="CF41" i="8"/>
  <c r="CE41" i="8"/>
  <c r="CD41" i="8"/>
  <c r="CC41" i="8"/>
  <c r="CB41" i="8"/>
  <c r="CA41" i="8"/>
  <c r="BZ41" i="8"/>
  <c r="BY41" i="8"/>
  <c r="BX41" i="8"/>
  <c r="AU40" i="8"/>
  <c r="R39" i="8"/>
  <c r="T39" i="8"/>
  <c r="G38" i="8"/>
  <c r="BM37" i="8"/>
  <c r="BL37" i="8"/>
  <c r="BK37" i="8"/>
  <c r="BJ37" i="8"/>
  <c r="BI37" i="8"/>
  <c r="BH37" i="8"/>
  <c r="BG37" i="8"/>
  <c r="BF37" i="8"/>
  <c r="BE37" i="8"/>
  <c r="BL35" i="8"/>
  <c r="BK35" i="8"/>
  <c r="BJ35" i="8"/>
  <c r="BI35" i="8"/>
  <c r="BH35" i="8"/>
  <c r="BG35" i="8"/>
  <c r="BF35" i="8"/>
  <c r="BE35" i="8"/>
  <c r="H33" i="8"/>
  <c r="R33" i="8"/>
  <c r="T33" i="8"/>
  <c r="G28" i="8"/>
  <c r="Z28" i="8"/>
  <c r="CG12" i="8"/>
  <c r="K364" i="6"/>
  <c r="CD68" i="8"/>
  <c r="CD64" i="8"/>
  <c r="CD60" i="8"/>
  <c r="AR56" i="8"/>
  <c r="CV53" i="8"/>
  <c r="CU53" i="8"/>
  <c r="CT53" i="8"/>
  <c r="CS53" i="8"/>
  <c r="CR53" i="8"/>
  <c r="CQ53" i="8"/>
  <c r="CP53" i="8"/>
  <c r="CO53" i="8"/>
  <c r="Z48" i="8"/>
  <c r="AS46" i="8"/>
  <c r="AR46" i="8"/>
  <c r="AQ46" i="8"/>
  <c r="AP46" i="8"/>
  <c r="AO46" i="8"/>
  <c r="AN46" i="8"/>
  <c r="AM46" i="8"/>
  <c r="AL46" i="8"/>
  <c r="Z46" i="8"/>
  <c r="AC45" i="8"/>
  <c r="CV44" i="8"/>
  <c r="CU44" i="8"/>
  <c r="CT44" i="8"/>
  <c r="CS44" i="8"/>
  <c r="CR44" i="8"/>
  <c r="CQ44" i="8"/>
  <c r="CP44" i="8"/>
  <c r="CO44" i="8"/>
  <c r="AC43" i="8"/>
  <c r="AT38" i="8"/>
  <c r="AS38" i="8"/>
  <c r="AR38" i="8"/>
  <c r="AQ38" i="8"/>
  <c r="AP38" i="8"/>
  <c r="AO38" i="8"/>
  <c r="AN38" i="8"/>
  <c r="AM38" i="8"/>
  <c r="AL38" i="8"/>
  <c r="R37" i="8"/>
  <c r="T37" i="8"/>
  <c r="H36" i="8"/>
  <c r="R36" i="8"/>
  <c r="T36" i="8"/>
  <c r="G34" i="8"/>
  <c r="Z34" i="8"/>
  <c r="AU34" i="8"/>
  <c r="CG15" i="8"/>
  <c r="CG17" i="8"/>
  <c r="CG19" i="8"/>
  <c r="CG20" i="8"/>
  <c r="CG22" i="8"/>
  <c r="CG24" i="8"/>
  <c r="CG26" i="8"/>
  <c r="CG28" i="8"/>
  <c r="CG30" i="8"/>
  <c r="CG32" i="8"/>
  <c r="CG34" i="8"/>
  <c r="CG36" i="8"/>
  <c r="CG38" i="8"/>
  <c r="CG40" i="8"/>
  <c r="CG42" i="8"/>
  <c r="AU33" i="8"/>
  <c r="AU35" i="8"/>
  <c r="AU37" i="8"/>
  <c r="AU39" i="8"/>
  <c r="AU41" i="8"/>
  <c r="AU43" i="8"/>
  <c r="AU45" i="8"/>
  <c r="AU47" i="8"/>
  <c r="AU49" i="8"/>
  <c r="AU51" i="8"/>
  <c r="AU53" i="8"/>
  <c r="AU55" i="8"/>
  <c r="AU57" i="8"/>
  <c r="AU59" i="8"/>
  <c r="CG6" i="8"/>
  <c r="CG8" i="8"/>
  <c r="CG16" i="8"/>
  <c r="CG21" i="8"/>
  <c r="CG23" i="8"/>
  <c r="CG25" i="8"/>
  <c r="CG27" i="8"/>
  <c r="CG29" i="8"/>
  <c r="CG31" i="8"/>
  <c r="CG33" i="8"/>
  <c r="Z415" i="6"/>
  <c r="G402" i="6"/>
  <c r="G391" i="6"/>
  <c r="CC68" i="8"/>
  <c r="CB68" i="8"/>
  <c r="CA68" i="8"/>
  <c r="BZ68" i="8"/>
  <c r="BY68" i="8"/>
  <c r="BX68" i="8"/>
  <c r="CD67" i="8"/>
  <c r="CC67" i="8"/>
  <c r="CB67" i="8"/>
  <c r="CA67" i="8"/>
  <c r="BZ67" i="8"/>
  <c r="BY67" i="8"/>
  <c r="BX67" i="8"/>
  <c r="CD65" i="8"/>
  <c r="CC64" i="8"/>
  <c r="CB64" i="8"/>
  <c r="CA64" i="8"/>
  <c r="BZ64" i="8"/>
  <c r="BY64" i="8"/>
  <c r="BX64" i="8"/>
  <c r="CC60" i="8"/>
  <c r="CB60" i="8"/>
  <c r="CA60" i="8"/>
  <c r="BZ60" i="8"/>
  <c r="BY60" i="8"/>
  <c r="BX60" i="8"/>
  <c r="CD59" i="8"/>
  <c r="CC59" i="8"/>
  <c r="CB59" i="8"/>
  <c r="CA59" i="8"/>
  <c r="BZ59" i="8"/>
  <c r="BY59" i="8"/>
  <c r="BX59" i="8"/>
  <c r="CW58" i="8"/>
  <c r="CV58" i="8"/>
  <c r="CU58" i="8"/>
  <c r="CT58" i="8"/>
  <c r="CS58" i="8"/>
  <c r="CR58" i="8"/>
  <c r="CQ58" i="8"/>
  <c r="CP58" i="8"/>
  <c r="CO58" i="8"/>
  <c r="CF57" i="8"/>
  <c r="CE57" i="8"/>
  <c r="CD57" i="8"/>
  <c r="CC57" i="8"/>
  <c r="CB57" i="8"/>
  <c r="CA57" i="8"/>
  <c r="BZ57" i="8"/>
  <c r="BY57" i="8"/>
  <c r="BX57" i="8"/>
  <c r="CW53" i="8"/>
  <c r="BM53" i="8"/>
  <c r="BL53" i="8"/>
  <c r="BK53" i="8"/>
  <c r="BJ53" i="8"/>
  <c r="BI53" i="8"/>
  <c r="BH53" i="8"/>
  <c r="BG53" i="8"/>
  <c r="BF53" i="8"/>
  <c r="BE53" i="8"/>
  <c r="CW50" i="8"/>
  <c r="CV50" i="8"/>
  <c r="CU50" i="8"/>
  <c r="CT50" i="8"/>
  <c r="CS50" i="8"/>
  <c r="CR50" i="8"/>
  <c r="CQ50" i="8"/>
  <c r="CP50" i="8"/>
  <c r="CO50" i="8"/>
  <c r="CF49" i="8"/>
  <c r="CE49" i="8"/>
  <c r="CD49" i="8"/>
  <c r="CC49" i="8"/>
  <c r="CB49" i="8"/>
  <c r="CA49" i="8"/>
  <c r="BZ49" i="8"/>
  <c r="BY49" i="8"/>
  <c r="BX49" i="8"/>
  <c r="R49" i="8"/>
  <c r="T49" i="8"/>
  <c r="BN48" i="8"/>
  <c r="CF47" i="8"/>
  <c r="CE47" i="8"/>
  <c r="CD47" i="8"/>
  <c r="CC47" i="8"/>
  <c r="CB47" i="8"/>
  <c r="CA47" i="8"/>
  <c r="BZ47" i="8"/>
  <c r="BY47" i="8"/>
  <c r="BX47" i="8"/>
  <c r="CW44" i="8"/>
  <c r="CD44" i="8"/>
  <c r="CC44" i="8"/>
  <c r="CB44" i="8"/>
  <c r="CA44" i="8"/>
  <c r="BZ44" i="8"/>
  <c r="BY44" i="8"/>
  <c r="BX44" i="8"/>
  <c r="CE44" i="8"/>
  <c r="BN44" i="8"/>
  <c r="Z44" i="8"/>
  <c r="AC42" i="8"/>
  <c r="AC41" i="8"/>
  <c r="CW39" i="8"/>
  <c r="CV39" i="8"/>
  <c r="CU39" i="8"/>
  <c r="CT39" i="8"/>
  <c r="CS39" i="8"/>
  <c r="CR39" i="8"/>
  <c r="CQ39" i="8"/>
  <c r="CP39" i="8"/>
  <c r="CO39" i="8"/>
  <c r="CF37" i="8"/>
  <c r="CE37" i="8"/>
  <c r="CD37" i="8"/>
  <c r="CC37" i="8"/>
  <c r="CB37" i="8"/>
  <c r="CA37" i="8"/>
  <c r="BZ37" i="8"/>
  <c r="BY37" i="8"/>
  <c r="BX37" i="8"/>
  <c r="AU36" i="8"/>
  <c r="CG35" i="8"/>
  <c r="R35" i="8"/>
  <c r="T35" i="8"/>
  <c r="I29" i="8"/>
  <c r="R29" i="8"/>
  <c r="T29" i="8"/>
  <c r="Z377" i="6"/>
  <c r="AU30" i="8"/>
  <c r="AU28" i="8"/>
  <c r="AU26" i="8"/>
  <c r="AU24" i="8"/>
  <c r="R23" i="8"/>
  <c r="T23" i="8"/>
  <c r="AU22" i="8"/>
  <c r="R21" i="8"/>
  <c r="T21" i="8"/>
  <c r="CG18" i="8"/>
  <c r="CK13" i="8"/>
  <c r="BT13" i="8"/>
  <c r="CK11" i="8"/>
  <c r="BT11" i="8"/>
  <c r="CG10" i="8"/>
  <c r="CG5" i="8"/>
  <c r="CK2" i="8"/>
  <c r="BT2" i="8"/>
  <c r="Z413" i="6"/>
  <c r="Z375" i="6"/>
  <c r="Z364" i="6"/>
  <c r="G362" i="6"/>
  <c r="G348" i="6"/>
  <c r="G346" i="6"/>
  <c r="Z334" i="6"/>
  <c r="G334" i="6"/>
  <c r="Z284" i="6"/>
  <c r="G284" i="6"/>
  <c r="CG14" i="8"/>
  <c r="AB12" i="8"/>
  <c r="CK9" i="8"/>
  <c r="BT9" i="8"/>
  <c r="CG4" i="8"/>
  <c r="G389" i="6"/>
  <c r="Z383" i="6"/>
  <c r="G376" i="6"/>
  <c r="G365" i="6"/>
  <c r="Z350" i="6"/>
  <c r="G331" i="6"/>
  <c r="Z328" i="6"/>
  <c r="G328" i="6"/>
  <c r="Z303" i="6"/>
  <c r="Z295" i="6"/>
  <c r="G295" i="6"/>
  <c r="G287" i="6"/>
  <c r="K281" i="6"/>
  <c r="Z278" i="6"/>
  <c r="G278" i="6"/>
  <c r="J230" i="6"/>
  <c r="AC230" i="6"/>
  <c r="R230" i="6"/>
  <c r="T230" i="6" s="1"/>
  <c r="I167" i="6"/>
  <c r="R167" i="6"/>
  <c r="T167" i="6" s="1"/>
  <c r="AC167" i="6"/>
  <c r="CG3" i="8"/>
  <c r="G359" i="6"/>
  <c r="G352" i="6"/>
  <c r="Z341" i="6"/>
  <c r="G283" i="6"/>
  <c r="Z261" i="6"/>
  <c r="G261" i="6"/>
  <c r="AC240" i="6"/>
  <c r="K240" i="6"/>
  <c r="R240" i="6"/>
  <c r="T240" i="6" s="1"/>
  <c r="CK20" i="8"/>
  <c r="BT20" i="8"/>
  <c r="CK19" i="8"/>
  <c r="BT19" i="8"/>
  <c r="CK17" i="8"/>
  <c r="BT17" i="8"/>
  <c r="CK15" i="8"/>
  <c r="BT15" i="8"/>
  <c r="CG13" i="8"/>
  <c r="BB13" i="8"/>
  <c r="BB17" i="8"/>
  <c r="CK12" i="8"/>
  <c r="BT12" i="8"/>
  <c r="CG11" i="8"/>
  <c r="CK7" i="8"/>
  <c r="BT7" i="8"/>
  <c r="CG2" i="8"/>
  <c r="Z376" i="6"/>
  <c r="Z365" i="6"/>
  <c r="Z319" i="6"/>
  <c r="G319" i="6"/>
  <c r="Z298" i="6"/>
  <c r="G298" i="6"/>
  <c r="Z294" i="6"/>
  <c r="Z277" i="6"/>
  <c r="G277" i="6"/>
  <c r="G263" i="6"/>
  <c r="Z263" i="6"/>
  <c r="I229" i="6"/>
  <c r="R229" i="6"/>
  <c r="T229" i="6" s="1"/>
  <c r="AC229" i="6"/>
  <c r="I191" i="6"/>
  <c r="R191" i="6"/>
  <c r="T191" i="6" s="1"/>
  <c r="AC191" i="6"/>
  <c r="I189" i="6"/>
  <c r="R189" i="6"/>
  <c r="T189" i="6" s="1"/>
  <c r="AC189" i="6"/>
  <c r="I159" i="6"/>
  <c r="R159" i="6"/>
  <c r="T159" i="6" s="1"/>
  <c r="AC159" i="6"/>
  <c r="I157" i="6"/>
  <c r="R157" i="6"/>
  <c r="T157" i="6" s="1"/>
  <c r="AC157" i="6"/>
  <c r="AU31" i="8"/>
  <c r="AU29" i="8"/>
  <c r="AU27" i="8"/>
  <c r="AU25" i="8"/>
  <c r="AU23" i="8"/>
  <c r="AU21" i="8"/>
  <c r="BB11" i="8"/>
  <c r="CG9" i="8"/>
  <c r="AW6" i="8"/>
  <c r="AX6" i="8"/>
  <c r="Z352" i="6"/>
  <c r="G351" i="6"/>
  <c r="G347" i="6"/>
  <c r="Z344" i="6"/>
  <c r="G344" i="6"/>
  <c r="G343" i="6"/>
  <c r="Z333" i="6"/>
  <c r="Z321" i="6"/>
  <c r="G321" i="6"/>
  <c r="Z313" i="6"/>
  <c r="G313" i="6"/>
  <c r="Z280" i="6"/>
  <c r="G280" i="6"/>
  <c r="G260" i="6"/>
  <c r="Z260" i="6"/>
  <c r="R232" i="6"/>
  <c r="T232" i="6" s="1"/>
  <c r="AC232" i="6"/>
  <c r="I232" i="6"/>
  <c r="CK18" i="8"/>
  <c r="BT18" i="8"/>
  <c r="CK10" i="8"/>
  <c r="BT10" i="8"/>
  <c r="CK5" i="8"/>
  <c r="BT5" i="8"/>
  <c r="G401" i="6"/>
  <c r="G385" i="6"/>
  <c r="Z359" i="6"/>
  <c r="G357" i="6"/>
  <c r="G350" i="6"/>
  <c r="G339" i="6"/>
  <c r="Z336" i="6"/>
  <c r="G336" i="6"/>
  <c r="G323" i="6"/>
  <c r="U311" i="6"/>
  <c r="R311" i="6" s="1"/>
  <c r="Z311" i="6"/>
  <c r="G301" i="6"/>
  <c r="Z293" i="6"/>
  <c r="G293" i="6"/>
  <c r="G275" i="6"/>
  <c r="Z275" i="6"/>
  <c r="AC271" i="6"/>
  <c r="J271" i="6"/>
  <c r="R271" i="6"/>
  <c r="T271" i="6" s="1"/>
  <c r="R248" i="6"/>
  <c r="T248" i="6" s="1"/>
  <c r="AC248" i="6"/>
  <c r="J248" i="6"/>
  <c r="L234" i="6"/>
  <c r="R234" i="6"/>
  <c r="T234" i="6" s="1"/>
  <c r="AC234" i="6"/>
  <c r="I183" i="6"/>
  <c r="T183" i="6"/>
  <c r="AC183" i="6"/>
  <c r="W19" i="8"/>
  <c r="CK4" i="8"/>
  <c r="BT4" i="8"/>
  <c r="Z342" i="6"/>
  <c r="G342" i="6"/>
  <c r="Z338" i="6"/>
  <c r="Z326" i="6"/>
  <c r="G326" i="6"/>
  <c r="Z324" i="6"/>
  <c r="G324" i="6"/>
  <c r="Z315" i="6"/>
  <c r="G309" i="6"/>
  <c r="Z309" i="6"/>
  <c r="G269" i="6"/>
  <c r="K250" i="6"/>
  <c r="R250" i="6"/>
  <c r="T250" i="6" s="1"/>
  <c r="AC250" i="6"/>
  <c r="K231" i="6"/>
  <c r="R231" i="6"/>
  <c r="T231" i="6" s="1"/>
  <c r="AC231" i="6"/>
  <c r="K228" i="6"/>
  <c r="R228" i="6"/>
  <c r="T228" i="6" s="1"/>
  <c r="AC228" i="6"/>
  <c r="CK21" i="8"/>
  <c r="BT21" i="8"/>
  <c r="CK16" i="8"/>
  <c r="BT16" i="8"/>
  <c r="BB12" i="8"/>
  <c r="CK8" i="8"/>
  <c r="BT8" i="8"/>
  <c r="CK6" i="8"/>
  <c r="BT6" i="8"/>
  <c r="CK3" i="8"/>
  <c r="Z345" i="6"/>
  <c r="G335" i="6"/>
  <c r="G307" i="6"/>
  <c r="Z307" i="6"/>
  <c r="G300" i="6"/>
  <c r="Z292" i="6"/>
  <c r="G292" i="6"/>
  <c r="Z288" i="6"/>
  <c r="G288" i="6"/>
  <c r="R246" i="6"/>
  <c r="T246" i="6" s="1"/>
  <c r="I223" i="6"/>
  <c r="R223" i="6"/>
  <c r="T223" i="6" s="1"/>
  <c r="AC223" i="6"/>
  <c r="K173" i="6"/>
  <c r="R173" i="6"/>
  <c r="T173" i="6" s="1"/>
  <c r="AC173" i="6"/>
  <c r="Z330" i="6"/>
  <c r="Z320" i="6"/>
  <c r="Z316" i="6"/>
  <c r="Z312" i="6"/>
  <c r="R310" i="6"/>
  <c r="T310" i="6" s="1"/>
  <c r="R285" i="6"/>
  <c r="T285" i="6" s="1"/>
  <c r="Z281" i="6"/>
  <c r="Z271" i="6"/>
  <c r="Z236" i="6"/>
  <c r="R218" i="6"/>
  <c r="T218" i="6" s="1"/>
  <c r="AC218" i="6"/>
  <c r="Z217" i="6"/>
  <c r="Z193" i="6"/>
  <c r="Z179" i="6"/>
  <c r="Z163" i="6"/>
  <c r="G140" i="6"/>
  <c r="G139" i="6"/>
  <c r="Z139" i="6"/>
  <c r="I119" i="6"/>
  <c r="AC119" i="6"/>
  <c r="T119" i="6"/>
  <c r="Z274" i="6"/>
  <c r="G266" i="6"/>
  <c r="Z257" i="6"/>
  <c r="Z250" i="6"/>
  <c r="Z234" i="6"/>
  <c r="Z229" i="6"/>
  <c r="Z228" i="6"/>
  <c r="AC226" i="6"/>
  <c r="G213" i="6"/>
  <c r="Z189" i="6"/>
  <c r="Z173" i="6"/>
  <c r="Z157" i="6"/>
  <c r="G142" i="6"/>
  <c r="I121" i="6"/>
  <c r="R121" i="6"/>
  <c r="T121" i="6" s="1"/>
  <c r="AC121" i="6"/>
  <c r="K310" i="6"/>
  <c r="K285" i="6"/>
  <c r="G267" i="6"/>
  <c r="Z248" i="6"/>
  <c r="Z245" i="6"/>
  <c r="G235" i="6"/>
  <c r="Z232" i="6"/>
  <c r="G215" i="6"/>
  <c r="Z183" i="6"/>
  <c r="Z167" i="6"/>
  <c r="G144" i="6"/>
  <c r="G143" i="6"/>
  <c r="Z143" i="6"/>
  <c r="I123" i="6"/>
  <c r="AC123" i="6"/>
  <c r="R123" i="6"/>
  <c r="T123" i="6" s="1"/>
  <c r="I118" i="6"/>
  <c r="R118" i="6"/>
  <c r="T118" i="6" s="1"/>
  <c r="AC118" i="6"/>
  <c r="Z246" i="6"/>
  <c r="Z231" i="6"/>
  <c r="Z230" i="6"/>
  <c r="Z223" i="6"/>
  <c r="K188" i="6"/>
  <c r="R188" i="6"/>
  <c r="T188" i="6" s="1"/>
  <c r="AC188" i="6"/>
  <c r="I187" i="6"/>
  <c r="R187" i="6"/>
  <c r="T187" i="6" s="1"/>
  <c r="Z177" i="6"/>
  <c r="I171" i="6"/>
  <c r="R171" i="6"/>
  <c r="T171" i="6" s="1"/>
  <c r="I155" i="6"/>
  <c r="R155" i="6"/>
  <c r="T155" i="6" s="1"/>
  <c r="G146" i="6"/>
  <c r="I113" i="6"/>
  <c r="R113" i="6"/>
  <c r="T113" i="6" s="1"/>
  <c r="AC113" i="6"/>
  <c r="G258" i="6"/>
  <c r="Z258" i="6"/>
  <c r="Z244" i="6"/>
  <c r="I224" i="6"/>
  <c r="I196" i="6"/>
  <c r="R196" i="6"/>
  <c r="T196" i="6" s="1"/>
  <c r="AC196" i="6"/>
  <c r="Z187" i="6"/>
  <c r="I181" i="6"/>
  <c r="R181" i="6"/>
  <c r="T181" i="6" s="1"/>
  <c r="Z171" i="6"/>
  <c r="I165" i="6"/>
  <c r="R165" i="6"/>
  <c r="T165" i="6" s="1"/>
  <c r="Z155" i="6"/>
  <c r="G148" i="6"/>
  <c r="G147" i="6"/>
  <c r="Z147" i="6"/>
  <c r="G327" i="6"/>
  <c r="K274" i="6"/>
  <c r="G257" i="6"/>
  <c r="G245" i="6"/>
  <c r="Z242" i="6"/>
  <c r="Z239" i="6"/>
  <c r="Z225" i="6"/>
  <c r="Z224" i="6"/>
  <c r="Z211" i="6"/>
  <c r="Z181" i="6"/>
  <c r="Z165" i="6"/>
  <c r="I160" i="6"/>
  <c r="AC160" i="6"/>
  <c r="G150" i="6"/>
  <c r="G149" i="6"/>
  <c r="Z149" i="6"/>
  <c r="Z136" i="6"/>
  <c r="G136" i="6"/>
  <c r="I122" i="6"/>
  <c r="AC122" i="6"/>
  <c r="R122" i="6"/>
  <c r="T122" i="6" s="1"/>
  <c r="Z285" i="6"/>
  <c r="Z240" i="6"/>
  <c r="I226" i="6"/>
  <c r="R203" i="6"/>
  <c r="T203" i="6" s="1"/>
  <c r="Z191" i="6"/>
  <c r="K185" i="6"/>
  <c r="R185" i="6"/>
  <c r="T185" i="6" s="1"/>
  <c r="K169" i="6"/>
  <c r="R169" i="6"/>
  <c r="T169" i="6" s="1"/>
  <c r="Z159" i="6"/>
  <c r="Z152" i="6"/>
  <c r="G152" i="6"/>
  <c r="J110" i="6"/>
  <c r="AC110" i="6"/>
  <c r="R110" i="6"/>
  <c r="T110" i="6" s="1"/>
  <c r="Z259" i="6"/>
  <c r="Z238" i="6"/>
  <c r="Z235" i="6"/>
  <c r="Z227" i="6"/>
  <c r="Z226" i="6"/>
  <c r="AC224" i="6"/>
  <c r="Z221" i="6"/>
  <c r="Z215" i="6"/>
  <c r="Z203" i="6"/>
  <c r="Z185" i="6"/>
  <c r="I179" i="6"/>
  <c r="R179" i="6"/>
  <c r="T179" i="6" s="1"/>
  <c r="Z169" i="6"/>
  <c r="I163" i="6"/>
  <c r="R163" i="6"/>
  <c r="T163" i="6" s="1"/>
  <c r="Z153" i="6"/>
  <c r="G137" i="6"/>
  <c r="Z137" i="6"/>
  <c r="I114" i="6"/>
  <c r="AC114" i="6"/>
  <c r="R114" i="6"/>
  <c r="T114" i="6" s="1"/>
  <c r="G129" i="6"/>
  <c r="Z115" i="6"/>
  <c r="G111" i="6"/>
  <c r="Z111" i="6"/>
  <c r="G109" i="6"/>
  <c r="Z109" i="6"/>
  <c r="Z83" i="6"/>
  <c r="G83" i="6"/>
  <c r="Z78" i="6"/>
  <c r="G78" i="6"/>
  <c r="Z74" i="6"/>
  <c r="G74" i="6"/>
  <c r="Z70" i="6"/>
  <c r="G70" i="6"/>
  <c r="Z66" i="6"/>
  <c r="G66" i="6"/>
  <c r="Z62" i="6"/>
  <c r="G62" i="6"/>
  <c r="Z58" i="6"/>
  <c r="G58" i="6"/>
  <c r="Z135" i="6"/>
  <c r="Z120" i="6"/>
  <c r="Z112" i="6"/>
  <c r="AC101" i="6"/>
  <c r="J101" i="6"/>
  <c r="R101" i="6"/>
  <c r="T101" i="6" s="1"/>
  <c r="Z89" i="6"/>
  <c r="G89" i="6"/>
  <c r="Z84" i="6"/>
  <c r="G84" i="6"/>
  <c r="G131" i="6"/>
  <c r="G124" i="6"/>
  <c r="AC115" i="6"/>
  <c r="Z90" i="6"/>
  <c r="G90" i="6"/>
  <c r="Z79" i="6"/>
  <c r="G79" i="6"/>
  <c r="Z75" i="6"/>
  <c r="Z71" i="6"/>
  <c r="G71" i="6"/>
  <c r="Z67" i="6"/>
  <c r="G67" i="6"/>
  <c r="Z63" i="6"/>
  <c r="G63" i="6"/>
  <c r="Z59" i="6"/>
  <c r="G59" i="6"/>
  <c r="G127" i="6"/>
  <c r="Z123" i="6"/>
  <c r="Z122" i="6"/>
  <c r="Z114" i="6"/>
  <c r="Z85" i="6"/>
  <c r="G85" i="6"/>
  <c r="Z80" i="6"/>
  <c r="G80" i="6"/>
  <c r="Z119" i="6"/>
  <c r="I116" i="6"/>
  <c r="Z110" i="6"/>
  <c r="Z91" i="6"/>
  <c r="G91" i="6"/>
  <c r="Z86" i="6"/>
  <c r="G86" i="6"/>
  <c r="Z76" i="6"/>
  <c r="G76" i="6"/>
  <c r="Z72" i="6"/>
  <c r="G72" i="6"/>
  <c r="Z68" i="6"/>
  <c r="G68" i="6"/>
  <c r="Z60" i="6"/>
  <c r="G60" i="6"/>
  <c r="Z116" i="6"/>
  <c r="AC97" i="6"/>
  <c r="I97" i="6"/>
  <c r="R97" i="6"/>
  <c r="T97" i="6" s="1"/>
  <c r="G81" i="6"/>
  <c r="Z121" i="6"/>
  <c r="Z113" i="6"/>
  <c r="G107" i="6"/>
  <c r="Z107" i="6"/>
  <c r="Z87" i="6"/>
  <c r="G87" i="6"/>
  <c r="Z82" i="6"/>
  <c r="G82" i="6"/>
  <c r="Z77" i="6"/>
  <c r="G77" i="6"/>
  <c r="Z73" i="6"/>
  <c r="G73" i="6"/>
  <c r="Z69" i="6"/>
  <c r="G69" i="6"/>
  <c r="Z65" i="6"/>
  <c r="G65" i="6"/>
  <c r="Z57" i="6"/>
  <c r="G57" i="6"/>
  <c r="Z127" i="6"/>
  <c r="Z118" i="6"/>
  <c r="AC116" i="6"/>
  <c r="I115" i="6"/>
  <c r="Z88" i="6"/>
  <c r="G88" i="6"/>
  <c r="G55" i="6"/>
  <c r="Z42" i="6"/>
  <c r="G42" i="6"/>
  <c r="Z37" i="6"/>
  <c r="G37" i="6"/>
  <c r="Z28" i="6"/>
  <c r="G28" i="6"/>
  <c r="Z105" i="6"/>
  <c r="Z103" i="6"/>
  <c r="Z101" i="6"/>
  <c r="Z99" i="6"/>
  <c r="Z97" i="6"/>
  <c r="Z95" i="6"/>
  <c r="Z93" i="6"/>
  <c r="Z45" i="6"/>
  <c r="G45" i="6"/>
  <c r="Z31" i="6"/>
  <c r="G31" i="6"/>
  <c r="G51" i="6"/>
  <c r="Z40" i="6"/>
  <c r="G40" i="6"/>
  <c r="Z35" i="6"/>
  <c r="G35" i="6"/>
  <c r="Z26" i="6"/>
  <c r="G26" i="6"/>
  <c r="R50" i="6"/>
  <c r="T50" i="6" s="1"/>
  <c r="G49" i="6"/>
  <c r="Z29" i="6"/>
  <c r="G29" i="6"/>
  <c r="Z21" i="6"/>
  <c r="G21" i="6"/>
  <c r="I21" i="6" s="1"/>
  <c r="Z41" i="6"/>
  <c r="G41" i="6"/>
  <c r="Z38" i="6"/>
  <c r="G38" i="6"/>
  <c r="Z32" i="6"/>
  <c r="G32" i="6"/>
  <c r="Z24" i="6"/>
  <c r="G24" i="6"/>
  <c r="Z27" i="6"/>
  <c r="G27" i="6"/>
  <c r="Z51" i="6"/>
  <c r="Z36" i="6"/>
  <c r="G36" i="6"/>
  <c r="Z30" i="6"/>
  <c r="G30" i="6"/>
  <c r="Z22" i="6"/>
  <c r="G22" i="6"/>
  <c r="Z48" i="6"/>
  <c r="Z47" i="6"/>
  <c r="G47" i="6"/>
  <c r="Z33" i="6"/>
  <c r="G33" i="6"/>
  <c r="Z25" i="6"/>
  <c r="G25" i="6"/>
  <c r="AB17" i="6"/>
  <c r="BB12" i="6"/>
  <c r="AW6" i="6"/>
  <c r="AX6" i="6" s="1"/>
  <c r="G400" i="5"/>
  <c r="K400" i="5" s="1"/>
  <c r="K377" i="5"/>
  <c r="BB13" i="6"/>
  <c r="BT2" i="6"/>
  <c r="CK2" i="6"/>
  <c r="BB11" i="6"/>
  <c r="Z384" i="5"/>
  <c r="G397" i="5"/>
  <c r="Z397" i="5"/>
  <c r="Z381" i="5"/>
  <c r="Z367" i="5"/>
  <c r="G357" i="5"/>
  <c r="G329" i="5"/>
  <c r="Z328" i="5"/>
  <c r="K320" i="5"/>
  <c r="G278" i="5"/>
  <c r="G239" i="5"/>
  <c r="I216" i="5"/>
  <c r="R216" i="5"/>
  <c r="T216" i="5" s="1"/>
  <c r="AC216" i="5"/>
  <c r="Z375" i="5"/>
  <c r="G375" i="5"/>
  <c r="Z324" i="5"/>
  <c r="Z319" i="5"/>
  <c r="Z313" i="5"/>
  <c r="K276" i="5"/>
  <c r="AC276" i="5"/>
  <c r="Z350" i="5"/>
  <c r="G350" i="5"/>
  <c r="Z336" i="5"/>
  <c r="G330" i="5"/>
  <c r="Z310" i="5"/>
  <c r="G310" i="5"/>
  <c r="Z290" i="5"/>
  <c r="G290" i="5"/>
  <c r="Z284" i="5"/>
  <c r="G284" i="5"/>
  <c r="Z223" i="5"/>
  <c r="G223" i="5"/>
  <c r="Z386" i="5"/>
  <c r="K344" i="5"/>
  <c r="G333" i="5"/>
  <c r="Z333" i="5"/>
  <c r="Z331" i="5"/>
  <c r="G331" i="5"/>
  <c r="Z388" i="5"/>
  <c r="Z380" i="5"/>
  <c r="G378" i="5"/>
  <c r="G373" i="5"/>
  <c r="Z373" i="5"/>
  <c r="Z345" i="5"/>
  <c r="G345" i="5"/>
  <c r="Z344" i="5"/>
  <c r="G338" i="5"/>
  <c r="Z401" i="5"/>
  <c r="Z366" i="5"/>
  <c r="G366" i="5"/>
  <c r="K366" i="5" s="1"/>
  <c r="G363" i="5"/>
  <c r="G348" i="5"/>
  <c r="G341" i="5"/>
  <c r="Z341" i="5"/>
  <c r="Z339" i="5"/>
  <c r="G339" i="5"/>
  <c r="Z302" i="5"/>
  <c r="G302" i="5"/>
  <c r="K302" i="5" s="1"/>
  <c r="Z267" i="5"/>
  <c r="G267" i="5"/>
  <c r="G240" i="5"/>
  <c r="Z240" i="5"/>
  <c r="I212" i="5"/>
  <c r="R212" i="5"/>
  <c r="T212" i="5" s="1"/>
  <c r="Z377" i="5"/>
  <c r="Z369" i="5"/>
  <c r="Z359" i="5"/>
  <c r="G359" i="5"/>
  <c r="Z356" i="5"/>
  <c r="G356" i="5"/>
  <c r="K352" i="5"/>
  <c r="G346" i="5"/>
  <c r="G303" i="5"/>
  <c r="G297" i="5"/>
  <c r="Z294" i="5"/>
  <c r="G294" i="5"/>
  <c r="Z286" i="5"/>
  <c r="G286" i="5"/>
  <c r="I208" i="5"/>
  <c r="R208" i="5"/>
  <c r="T208" i="5" s="1"/>
  <c r="AC208" i="5"/>
  <c r="Z399" i="5"/>
  <c r="Z352" i="5"/>
  <c r="G349" i="5"/>
  <c r="Z349" i="5"/>
  <c r="G305" i="5"/>
  <c r="Z304" i="5"/>
  <c r="G304" i="5"/>
  <c r="Z224" i="5"/>
  <c r="G273" i="5"/>
  <c r="Z273" i="5"/>
  <c r="G256" i="5"/>
  <c r="Z241" i="5"/>
  <c r="G241" i="5"/>
  <c r="G226" i="5"/>
  <c r="Z226" i="5"/>
  <c r="Z225" i="5"/>
  <c r="G225" i="5"/>
  <c r="Z209" i="5"/>
  <c r="G209" i="5"/>
  <c r="Z208" i="5"/>
  <c r="G197" i="5"/>
  <c r="Z197" i="5"/>
  <c r="G326" i="5"/>
  <c r="Z263" i="5"/>
  <c r="G244" i="5"/>
  <c r="Z244" i="5"/>
  <c r="Z243" i="5"/>
  <c r="G243" i="5"/>
  <c r="Z228" i="5"/>
  <c r="Z227" i="5"/>
  <c r="G227" i="5"/>
  <c r="Z211" i="5"/>
  <c r="G211" i="5"/>
  <c r="Z210" i="5"/>
  <c r="G198" i="5"/>
  <c r="Z198" i="5"/>
  <c r="G185" i="5"/>
  <c r="Z185" i="5"/>
  <c r="Z276" i="5"/>
  <c r="G271" i="5"/>
  <c r="Z271" i="5"/>
  <c r="Z261" i="5"/>
  <c r="G261" i="5"/>
  <c r="K261" i="5" s="1"/>
  <c r="G246" i="5"/>
  <c r="Z246" i="5"/>
  <c r="Z229" i="5"/>
  <c r="G229" i="5"/>
  <c r="Z213" i="5"/>
  <c r="G213" i="5"/>
  <c r="Z212" i="5"/>
  <c r="G193" i="5"/>
  <c r="Z193" i="5"/>
  <c r="Z183" i="5"/>
  <c r="G183" i="5"/>
  <c r="G149" i="5"/>
  <c r="Z149" i="5"/>
  <c r="G248" i="5"/>
  <c r="Z248" i="5"/>
  <c r="Z247" i="5"/>
  <c r="G247" i="5"/>
  <c r="G232" i="5"/>
  <c r="Z232" i="5"/>
  <c r="Z215" i="5"/>
  <c r="G215" i="5"/>
  <c r="Z199" i="5"/>
  <c r="G199" i="5"/>
  <c r="Z189" i="5"/>
  <c r="G189" i="5"/>
  <c r="G181" i="5"/>
  <c r="Z181" i="5"/>
  <c r="Z168" i="5"/>
  <c r="G168" i="5"/>
  <c r="G351" i="5"/>
  <c r="G343" i="5"/>
  <c r="K343" i="5" s="1"/>
  <c r="G335" i="5"/>
  <c r="G279" i="5"/>
  <c r="Z279" i="5"/>
  <c r="G277" i="5"/>
  <c r="Z277" i="5"/>
  <c r="Z274" i="5"/>
  <c r="G269" i="5"/>
  <c r="Z269" i="5"/>
  <c r="G234" i="5"/>
  <c r="Z234" i="5"/>
  <c r="Z233" i="5"/>
  <c r="G233" i="5"/>
  <c r="Z217" i="5"/>
  <c r="G217" i="5"/>
  <c r="Z216" i="5"/>
  <c r="G204" i="5"/>
  <c r="Z204" i="5"/>
  <c r="Z194" i="5"/>
  <c r="G194" i="5"/>
  <c r="G281" i="5"/>
  <c r="Z259" i="5"/>
  <c r="G259" i="5"/>
  <c r="G252" i="5"/>
  <c r="Z252" i="5"/>
  <c r="G236" i="5"/>
  <c r="Z236" i="5"/>
  <c r="Z219" i="5"/>
  <c r="G219" i="5"/>
  <c r="I187" i="5"/>
  <c r="R187" i="5"/>
  <c r="T187" i="5" s="1"/>
  <c r="AC187" i="5"/>
  <c r="G254" i="5"/>
  <c r="Z254" i="5"/>
  <c r="Z253" i="5"/>
  <c r="G253" i="5"/>
  <c r="Z237" i="5"/>
  <c r="G237" i="5"/>
  <c r="G206" i="5"/>
  <c r="Z206" i="5"/>
  <c r="Z187" i="5"/>
  <c r="Z202" i="5"/>
  <c r="Z182" i="5"/>
  <c r="G182" i="5"/>
  <c r="Z162" i="5"/>
  <c r="G162" i="5"/>
  <c r="G257" i="5"/>
  <c r="G255" i="5"/>
  <c r="K200" i="5"/>
  <c r="G195" i="5"/>
  <c r="I163" i="5"/>
  <c r="R163" i="5"/>
  <c r="T163" i="5" s="1"/>
  <c r="Z156" i="5"/>
  <c r="G156" i="5"/>
  <c r="G152" i="5"/>
  <c r="Z152" i="5"/>
  <c r="G146" i="5"/>
  <c r="Z146" i="5"/>
  <c r="Z184" i="5"/>
  <c r="G184" i="5"/>
  <c r="Z166" i="5"/>
  <c r="G166" i="5"/>
  <c r="G266" i="5"/>
  <c r="G264" i="5"/>
  <c r="K260" i="5"/>
  <c r="Z176" i="5"/>
  <c r="G176" i="5"/>
  <c r="Z160" i="5"/>
  <c r="G160" i="5"/>
  <c r="Z148" i="5"/>
  <c r="G148" i="5"/>
  <c r="G79" i="5"/>
  <c r="Z79" i="5"/>
  <c r="I202" i="5"/>
  <c r="Z186" i="5"/>
  <c r="G186" i="5"/>
  <c r="Z170" i="5"/>
  <c r="G170" i="5"/>
  <c r="Z139" i="5"/>
  <c r="G139" i="5"/>
  <c r="Z200" i="5"/>
  <c r="Z192" i="5"/>
  <c r="G192" i="5"/>
  <c r="Z188" i="5"/>
  <c r="G188" i="5"/>
  <c r="Z164" i="5"/>
  <c r="G164" i="5"/>
  <c r="Z190" i="5"/>
  <c r="G190" i="5"/>
  <c r="Z180" i="5"/>
  <c r="G180" i="5"/>
  <c r="Z178" i="5"/>
  <c r="G178" i="5"/>
  <c r="Z174" i="5"/>
  <c r="G174" i="5"/>
  <c r="AC163" i="5"/>
  <c r="Z158" i="5"/>
  <c r="G158" i="5"/>
  <c r="Z144" i="5"/>
  <c r="G144" i="5"/>
  <c r="G142" i="5"/>
  <c r="G134" i="5"/>
  <c r="Z89" i="5"/>
  <c r="G89" i="5"/>
  <c r="Z137" i="5"/>
  <c r="G137" i="5"/>
  <c r="Z135" i="5"/>
  <c r="G135" i="5"/>
  <c r="Z133" i="5"/>
  <c r="G133" i="5"/>
  <c r="Z87" i="5"/>
  <c r="G91" i="5"/>
  <c r="Z91" i="5"/>
  <c r="I151" i="5"/>
  <c r="Z145" i="5"/>
  <c r="G145" i="5"/>
  <c r="Z142" i="5"/>
  <c r="Z141" i="5"/>
  <c r="G141" i="5"/>
  <c r="Z134" i="5"/>
  <c r="G77" i="5"/>
  <c r="Z77" i="5"/>
  <c r="Z99" i="5"/>
  <c r="J93" i="5"/>
  <c r="R93" i="5"/>
  <c r="T93" i="5" s="1"/>
  <c r="Z90" i="5"/>
  <c r="G90" i="5"/>
  <c r="G85" i="5"/>
  <c r="Z85" i="5"/>
  <c r="Z80" i="5"/>
  <c r="G80" i="5"/>
  <c r="Z69" i="5"/>
  <c r="G69" i="5"/>
  <c r="Z65" i="5"/>
  <c r="G65" i="5"/>
  <c r="G63" i="5"/>
  <c r="Z61" i="5"/>
  <c r="G61" i="5"/>
  <c r="Z59" i="5"/>
  <c r="G59" i="5"/>
  <c r="Z57" i="5"/>
  <c r="G57" i="5"/>
  <c r="G55" i="5"/>
  <c r="Z53" i="5"/>
  <c r="G53" i="5"/>
  <c r="Z51" i="5"/>
  <c r="G51" i="5"/>
  <c r="G94" i="5"/>
  <c r="Z92" i="5"/>
  <c r="G92" i="5"/>
  <c r="K92" i="5" s="1"/>
  <c r="Z86" i="5"/>
  <c r="G86" i="5"/>
  <c r="G131" i="5"/>
  <c r="G129" i="5"/>
  <c r="G127" i="5"/>
  <c r="G125" i="5"/>
  <c r="G123" i="5"/>
  <c r="G121" i="5"/>
  <c r="G119" i="5"/>
  <c r="G117" i="5"/>
  <c r="G115" i="5"/>
  <c r="G113" i="5"/>
  <c r="G111" i="5"/>
  <c r="G109" i="5"/>
  <c r="G103" i="5"/>
  <c r="G99" i="5"/>
  <c r="AC93" i="5"/>
  <c r="Z82" i="5"/>
  <c r="G82" i="5"/>
  <c r="Z74" i="5"/>
  <c r="G74" i="5"/>
  <c r="Z93" i="5"/>
  <c r="G83" i="5"/>
  <c r="Z83" i="5"/>
  <c r="G48" i="5"/>
  <c r="Z48" i="5"/>
  <c r="Z88" i="5"/>
  <c r="G88" i="5"/>
  <c r="Z76" i="5"/>
  <c r="G76" i="5"/>
  <c r="G70" i="5"/>
  <c r="G50" i="5"/>
  <c r="Z50" i="5"/>
  <c r="Z43" i="5"/>
  <c r="Z72" i="5"/>
  <c r="Z46" i="5"/>
  <c r="Z45" i="5"/>
  <c r="G45" i="5"/>
  <c r="Z70" i="5"/>
  <c r="G68" i="5"/>
  <c r="G64" i="5"/>
  <c r="G62" i="5"/>
  <c r="G60" i="5"/>
  <c r="G58" i="5"/>
  <c r="G56" i="5"/>
  <c r="G54" i="5"/>
  <c r="G33" i="5"/>
  <c r="Z33" i="5"/>
  <c r="G40" i="5"/>
  <c r="G39" i="5"/>
  <c r="G37" i="5"/>
  <c r="G28" i="5"/>
  <c r="AB16" i="5"/>
  <c r="AB18" i="5"/>
  <c r="CG10" i="5" s="1"/>
  <c r="AB17" i="5"/>
  <c r="G377" i="4"/>
  <c r="Z377" i="4"/>
  <c r="G356" i="4"/>
  <c r="Z356" i="4"/>
  <c r="G31" i="5"/>
  <c r="Z31" i="5"/>
  <c r="G42" i="5"/>
  <c r="Z24" i="5"/>
  <c r="G24" i="5"/>
  <c r="G36" i="5"/>
  <c r="G26" i="5"/>
  <c r="AC34" i="5"/>
  <c r="AF406" i="4"/>
  <c r="K406" i="4"/>
  <c r="AC406" i="4"/>
  <c r="G27" i="5"/>
  <c r="Z27" i="5"/>
  <c r="G21" i="5"/>
  <c r="Z21" i="5"/>
  <c r="G369" i="4"/>
  <c r="Z369" i="4"/>
  <c r="R34" i="5"/>
  <c r="T34" i="5" s="1"/>
  <c r="G412" i="4"/>
  <c r="CK10" i="5"/>
  <c r="BT10" i="5"/>
  <c r="CK5" i="5"/>
  <c r="BT5" i="5"/>
  <c r="G340" i="4"/>
  <c r="CG7" i="5"/>
  <c r="CK4" i="5"/>
  <c r="BT4" i="5"/>
  <c r="G320" i="4"/>
  <c r="G308" i="4"/>
  <c r="Z308" i="4"/>
  <c r="Z349" i="4"/>
  <c r="Z287" i="4"/>
  <c r="G287" i="4"/>
  <c r="CK13" i="5"/>
  <c r="BT13" i="5"/>
  <c r="CK11" i="5"/>
  <c r="BT11" i="5"/>
  <c r="G375" i="4"/>
  <c r="G331" i="4"/>
  <c r="Z331" i="4"/>
  <c r="Z304" i="4"/>
  <c r="BT3" i="5"/>
  <c r="G365" i="4"/>
  <c r="Z286" i="4"/>
  <c r="CG16" i="5"/>
  <c r="CG3" i="5"/>
  <c r="BT12" i="5"/>
  <c r="CK7" i="5"/>
  <c r="BT7" i="5"/>
  <c r="CK2" i="5"/>
  <c r="Z357" i="4"/>
  <c r="G357" i="4"/>
  <c r="Z335" i="4"/>
  <c r="G335" i="4"/>
  <c r="G334" i="4"/>
  <c r="G327" i="4"/>
  <c r="G293" i="4"/>
  <c r="G272" i="4"/>
  <c r="G265" i="4"/>
  <c r="G292" i="4"/>
  <c r="G284" i="4"/>
  <c r="Z284" i="4"/>
  <c r="G252" i="4"/>
  <c r="Z252" i="4"/>
  <c r="G243" i="4"/>
  <c r="Z243" i="4"/>
  <c r="G239" i="4"/>
  <c r="Z239" i="4"/>
  <c r="G237" i="4"/>
  <c r="Z237" i="4"/>
  <c r="Z233" i="4"/>
  <c r="G400" i="4"/>
  <c r="G392" i="4"/>
  <c r="G352" i="4"/>
  <c r="G298" i="4"/>
  <c r="Z298" i="4"/>
  <c r="G290" i="4"/>
  <c r="Z290" i="4"/>
  <c r="G270" i="4"/>
  <c r="G296" i="4"/>
  <c r="Z296" i="4"/>
  <c r="G225" i="4"/>
  <c r="AC225" i="4" s="1"/>
  <c r="Z309" i="4"/>
  <c r="G309" i="4"/>
  <c r="Z305" i="4"/>
  <c r="G305" i="4"/>
  <c r="Z303" i="4"/>
  <c r="G303" i="4"/>
  <c r="Z279" i="4"/>
  <c r="G279" i="4"/>
  <c r="Z257" i="4"/>
  <c r="G257" i="4"/>
  <c r="Z205" i="4"/>
  <c r="G205" i="4"/>
  <c r="Z216" i="4"/>
  <c r="G216" i="4"/>
  <c r="G213" i="4"/>
  <c r="Z213" i="4"/>
  <c r="G264" i="4"/>
  <c r="G262" i="4"/>
  <c r="G259" i="4"/>
  <c r="G249" i="4"/>
  <c r="R240" i="4"/>
  <c r="T240" i="4" s="1"/>
  <c r="AF240" i="4"/>
  <c r="K240" i="4"/>
  <c r="R236" i="4"/>
  <c r="T236" i="4" s="1"/>
  <c r="AF236" i="4"/>
  <c r="K236" i="4"/>
  <c r="I210" i="4"/>
  <c r="AC210" i="4"/>
  <c r="AF210" i="4"/>
  <c r="R210" i="4"/>
  <c r="T210" i="4" s="1"/>
  <c r="G200" i="4"/>
  <c r="AF250" i="4"/>
  <c r="G321" i="4"/>
  <c r="G315" i="4"/>
  <c r="G313" i="4"/>
  <c r="Z220" i="4"/>
  <c r="G220" i="4"/>
  <c r="Z214" i="4"/>
  <c r="G214" i="4"/>
  <c r="Z208" i="4"/>
  <c r="G208" i="4"/>
  <c r="Z170" i="4"/>
  <c r="G170" i="4"/>
  <c r="Z206" i="4"/>
  <c r="G206" i="4"/>
  <c r="G235" i="4"/>
  <c r="Z235" i="4"/>
  <c r="G218" i="4"/>
  <c r="AC240" i="4"/>
  <c r="AC236" i="4"/>
  <c r="Z210" i="4"/>
  <c r="G202" i="4"/>
  <c r="AC175" i="4"/>
  <c r="I175" i="4"/>
  <c r="AF175" i="4"/>
  <c r="Z164" i="4"/>
  <c r="G164" i="4"/>
  <c r="Z207" i="4"/>
  <c r="G207" i="4"/>
  <c r="Z201" i="4"/>
  <c r="G201" i="4"/>
  <c r="Z193" i="4"/>
  <c r="G193" i="4"/>
  <c r="Z189" i="4"/>
  <c r="G189" i="4"/>
  <c r="K188" i="4"/>
  <c r="R188" i="4"/>
  <c r="T188" i="4" s="1"/>
  <c r="AF188" i="4"/>
  <c r="Z187" i="4"/>
  <c r="G187" i="4"/>
  <c r="I186" i="4"/>
  <c r="R186" i="4"/>
  <c r="T186" i="4"/>
  <c r="AF186" i="4"/>
  <c r="Z181" i="4"/>
  <c r="G181" i="4"/>
  <c r="Z135" i="4"/>
  <c r="Z147" i="4"/>
  <c r="G147" i="4"/>
  <c r="I141" i="4"/>
  <c r="AF141" i="4"/>
  <c r="R141" i="4"/>
  <c r="T141" i="4" s="1"/>
  <c r="AC141" i="4"/>
  <c r="Z133" i="4"/>
  <c r="G133" i="4"/>
  <c r="Z169" i="4"/>
  <c r="G169" i="4"/>
  <c r="G142" i="4"/>
  <c r="Z142" i="4"/>
  <c r="G136" i="4"/>
  <c r="Z136" i="4"/>
  <c r="G177" i="4"/>
  <c r="G154" i="4"/>
  <c r="Z84" i="4"/>
  <c r="G84" i="4"/>
  <c r="Z163" i="4"/>
  <c r="G163" i="4"/>
  <c r="Z149" i="4"/>
  <c r="G149" i="4"/>
  <c r="Z175" i="4"/>
  <c r="Z161" i="4"/>
  <c r="G161" i="4"/>
  <c r="G143" i="4"/>
  <c r="Z143" i="4"/>
  <c r="G105" i="4"/>
  <c r="Z159" i="4"/>
  <c r="Z139" i="4"/>
  <c r="G139" i="4"/>
  <c r="Z137" i="4"/>
  <c r="G137" i="4"/>
  <c r="R134" i="4"/>
  <c r="T134" i="4" s="1"/>
  <c r="Z126" i="4"/>
  <c r="Z124" i="4"/>
  <c r="Z123" i="4"/>
  <c r="AF134" i="4"/>
  <c r="I134" i="4"/>
  <c r="R126" i="4"/>
  <c r="T126" i="4" s="1"/>
  <c r="I100" i="4"/>
  <c r="G99" i="4"/>
  <c r="Z99" i="4"/>
  <c r="AC107" i="4"/>
  <c r="I107" i="4"/>
  <c r="AF107" i="4"/>
  <c r="R107" i="4"/>
  <c r="T107" i="4" s="1"/>
  <c r="G101" i="4"/>
  <c r="Z101" i="4"/>
  <c r="I126" i="4"/>
  <c r="Z134" i="4"/>
  <c r="Z107" i="4"/>
  <c r="G98" i="4"/>
  <c r="R98" i="4" s="1"/>
  <c r="T98" i="4" s="1"/>
  <c r="AC97" i="4"/>
  <c r="I97" i="4"/>
  <c r="R97" i="4"/>
  <c r="T97" i="4" s="1"/>
  <c r="Z95" i="4"/>
  <c r="G95" i="4"/>
  <c r="G93" i="4"/>
  <c r="J93" i="4" s="1"/>
  <c r="Z93" i="4"/>
  <c r="R82" i="4"/>
  <c r="T82" i="4" s="1"/>
  <c r="I82" i="4"/>
  <c r="AC82" i="4"/>
  <c r="Z69" i="4"/>
  <c r="G69" i="4"/>
  <c r="AC69" i="4" s="1"/>
  <c r="AC83" i="4"/>
  <c r="I83" i="4"/>
  <c r="Z82" i="4"/>
  <c r="Z87" i="4"/>
  <c r="G87" i="4"/>
  <c r="G70" i="4"/>
  <c r="Z70" i="4"/>
  <c r="G45" i="4"/>
  <c r="Z45" i="4"/>
  <c r="Z83" i="4"/>
  <c r="R83" i="4"/>
  <c r="T83" i="4" s="1"/>
  <c r="I39" i="4"/>
  <c r="AC39" i="4"/>
  <c r="R39" i="4"/>
  <c r="T39" i="4" s="1"/>
  <c r="Z30" i="4"/>
  <c r="Z58" i="4"/>
  <c r="G71" i="4"/>
  <c r="G63" i="4"/>
  <c r="Z61" i="4"/>
  <c r="Z50" i="4"/>
  <c r="G49" i="4"/>
  <c r="H59" i="4"/>
  <c r="AC58" i="4"/>
  <c r="H58" i="4"/>
  <c r="Z54" i="4"/>
  <c r="AC50" i="4"/>
  <c r="H50" i="4"/>
  <c r="Z39" i="4"/>
  <c r="G37" i="4"/>
  <c r="Z37" i="4"/>
  <c r="Z32" i="4"/>
  <c r="AY41" i="4"/>
  <c r="AY16" i="4"/>
  <c r="AY4" i="4"/>
  <c r="R126" i="3"/>
  <c r="T126" i="3"/>
  <c r="I126" i="3"/>
  <c r="R118" i="3"/>
  <c r="T118" i="3"/>
  <c r="I118" i="3"/>
  <c r="I204" i="3"/>
  <c r="R204" i="3"/>
  <c r="T204" i="3"/>
  <c r="I202" i="3"/>
  <c r="R202" i="3"/>
  <c r="T202" i="3"/>
  <c r="R116" i="3"/>
  <c r="T116" i="3"/>
  <c r="I116" i="3"/>
  <c r="I76" i="3"/>
  <c r="R76" i="3"/>
  <c r="T76" i="3"/>
  <c r="K68" i="3"/>
  <c r="R68" i="3"/>
  <c r="T68" i="3"/>
  <c r="R113" i="3"/>
  <c r="T113" i="3"/>
  <c r="I113" i="3"/>
  <c r="K223" i="3"/>
  <c r="R223" i="3"/>
  <c r="T223" i="3"/>
  <c r="I206" i="3"/>
  <c r="R206" i="3"/>
  <c r="T206" i="3"/>
  <c r="I167" i="3"/>
  <c r="R167" i="3"/>
  <c r="T167" i="3"/>
  <c r="R93" i="3"/>
  <c r="T93" i="3"/>
  <c r="N93" i="3"/>
  <c r="I93" i="3"/>
  <c r="R96" i="3"/>
  <c r="T96" i="3"/>
  <c r="J96" i="3"/>
  <c r="I192" i="3"/>
  <c r="R192" i="3"/>
  <c r="T192" i="3"/>
  <c r="AY12" i="4"/>
  <c r="I194" i="3"/>
  <c r="R194" i="3"/>
  <c r="T194" i="3"/>
  <c r="I190" i="3"/>
  <c r="R190" i="3"/>
  <c r="T190" i="3"/>
  <c r="I216" i="3"/>
  <c r="R216" i="3"/>
  <c r="T216" i="3"/>
  <c r="I198" i="3"/>
  <c r="R198" i="3"/>
  <c r="T198" i="3"/>
  <c r="N188" i="3"/>
  <c r="K188" i="3"/>
  <c r="R188" i="3"/>
  <c r="T188" i="3"/>
  <c r="I186" i="3"/>
  <c r="R186" i="3"/>
  <c r="T186" i="3"/>
  <c r="K184" i="3"/>
  <c r="R184" i="3"/>
  <c r="T184" i="3"/>
  <c r="I182" i="3"/>
  <c r="R182" i="3"/>
  <c r="T182" i="3"/>
  <c r="R178" i="3"/>
  <c r="T178" i="3"/>
  <c r="I178" i="3"/>
  <c r="R174" i="3"/>
  <c r="T174" i="3"/>
  <c r="I174" i="3"/>
  <c r="R170" i="3"/>
  <c r="T170" i="3"/>
  <c r="I170" i="3"/>
  <c r="N165" i="3"/>
  <c r="R165" i="3"/>
  <c r="T165" i="3"/>
  <c r="K165" i="3"/>
  <c r="R161" i="3"/>
  <c r="T161" i="3"/>
  <c r="I161" i="3"/>
  <c r="R157" i="3"/>
  <c r="T157" i="3"/>
  <c r="I157" i="3"/>
  <c r="R153" i="3"/>
  <c r="T153" i="3"/>
  <c r="I153" i="3"/>
  <c r="R149" i="3"/>
  <c r="T149" i="3"/>
  <c r="I149" i="3"/>
  <c r="R145" i="3"/>
  <c r="T145" i="3"/>
  <c r="I145" i="3"/>
  <c r="R141" i="3"/>
  <c r="T141" i="3"/>
  <c r="I141" i="3"/>
  <c r="R137" i="3"/>
  <c r="T137" i="3"/>
  <c r="I137" i="3"/>
  <c r="R133" i="3"/>
  <c r="T133" i="3"/>
  <c r="I133" i="3"/>
  <c r="R129" i="3"/>
  <c r="T129" i="3"/>
  <c r="I129" i="3"/>
  <c r="R111" i="3"/>
  <c r="T111" i="3"/>
  <c r="I111" i="3"/>
  <c r="N99" i="3"/>
  <c r="N200" i="3"/>
  <c r="R200" i="3"/>
  <c r="T200" i="3"/>
  <c r="R125" i="3"/>
  <c r="T125" i="3"/>
  <c r="I125" i="3"/>
  <c r="R109" i="3"/>
  <c r="T109" i="3"/>
  <c r="I109" i="3"/>
  <c r="R94" i="3"/>
  <c r="T94" i="3"/>
  <c r="I94" i="3"/>
  <c r="I214" i="3"/>
  <c r="R214" i="3"/>
  <c r="T214" i="3"/>
  <c r="R117" i="3"/>
  <c r="T117" i="3"/>
  <c r="I117" i="3"/>
  <c r="R220" i="3"/>
  <c r="T220" i="3"/>
  <c r="K220" i="3"/>
  <c r="I217" i="3"/>
  <c r="R217" i="3"/>
  <c r="T217" i="3"/>
  <c r="I207" i="3"/>
  <c r="N207" i="3"/>
  <c r="I205" i="3"/>
  <c r="N205" i="3"/>
  <c r="R205" i="3"/>
  <c r="T205" i="3"/>
  <c r="I203" i="3"/>
  <c r="R203" i="3"/>
  <c r="T203" i="3"/>
  <c r="K201" i="3"/>
  <c r="N201" i="3"/>
  <c r="R201" i="3"/>
  <c r="T201" i="3"/>
  <c r="I193" i="3"/>
  <c r="R193" i="3"/>
  <c r="T193" i="3"/>
  <c r="K166" i="3"/>
  <c r="N166" i="3"/>
  <c r="R121" i="3"/>
  <c r="T121" i="3"/>
  <c r="I121" i="3"/>
  <c r="R119" i="3"/>
  <c r="T119" i="3"/>
  <c r="I119" i="3"/>
  <c r="J92" i="3"/>
  <c r="N92" i="3"/>
  <c r="R92" i="3"/>
  <c r="T92" i="3"/>
  <c r="I199" i="3"/>
  <c r="R199" i="3"/>
  <c r="T199" i="3"/>
  <c r="I191" i="3"/>
  <c r="R191" i="3"/>
  <c r="T191" i="3"/>
  <c r="I189" i="3"/>
  <c r="R189" i="3"/>
  <c r="T189" i="3"/>
  <c r="I187" i="3"/>
  <c r="R187" i="3"/>
  <c r="T187" i="3"/>
  <c r="I185" i="3"/>
  <c r="R185" i="3"/>
  <c r="T185" i="3"/>
  <c r="I183" i="3"/>
  <c r="R183" i="3"/>
  <c r="T183" i="3"/>
  <c r="K181" i="3"/>
  <c r="N181" i="3"/>
  <c r="R181" i="3"/>
  <c r="T181" i="3"/>
  <c r="R177" i="3"/>
  <c r="T177" i="3"/>
  <c r="I177" i="3"/>
  <c r="R173" i="3"/>
  <c r="T173" i="3"/>
  <c r="I173" i="3"/>
  <c r="R164" i="3"/>
  <c r="T164" i="3"/>
  <c r="I164" i="3"/>
  <c r="R160" i="3"/>
  <c r="T160" i="3"/>
  <c r="I160" i="3"/>
  <c r="R156" i="3"/>
  <c r="T156" i="3"/>
  <c r="I156" i="3"/>
  <c r="R152" i="3"/>
  <c r="T152" i="3"/>
  <c r="I152" i="3"/>
  <c r="R148" i="3"/>
  <c r="T148" i="3"/>
  <c r="I148" i="3"/>
  <c r="R144" i="3"/>
  <c r="T144" i="3"/>
  <c r="I144" i="3"/>
  <c r="R140" i="3"/>
  <c r="T140" i="3"/>
  <c r="I140" i="3"/>
  <c r="R136" i="3"/>
  <c r="T136" i="3"/>
  <c r="I136" i="3"/>
  <c r="R132" i="3"/>
  <c r="T132" i="3"/>
  <c r="I132" i="3"/>
  <c r="R128" i="3"/>
  <c r="T128" i="3"/>
  <c r="I128" i="3"/>
  <c r="R114" i="3"/>
  <c r="T114" i="3"/>
  <c r="I114" i="3"/>
  <c r="J90" i="3"/>
  <c r="N90" i="3"/>
  <c r="I215" i="3"/>
  <c r="R215" i="3"/>
  <c r="T215" i="3"/>
  <c r="R179" i="3"/>
  <c r="T179" i="3"/>
  <c r="I179" i="3"/>
  <c r="R175" i="3"/>
  <c r="T175" i="3"/>
  <c r="I175" i="3"/>
  <c r="R171" i="3"/>
  <c r="T171" i="3"/>
  <c r="I171" i="3"/>
  <c r="R162" i="3"/>
  <c r="T162" i="3"/>
  <c r="I162" i="3"/>
  <c r="R158" i="3"/>
  <c r="T158" i="3"/>
  <c r="I158" i="3"/>
  <c r="R154" i="3"/>
  <c r="T154" i="3"/>
  <c r="I154" i="3"/>
  <c r="R150" i="3"/>
  <c r="T150" i="3"/>
  <c r="I150" i="3"/>
  <c r="R146" i="3"/>
  <c r="T146" i="3"/>
  <c r="I146" i="3"/>
  <c r="R142" i="3"/>
  <c r="T142" i="3"/>
  <c r="I142" i="3"/>
  <c r="R138" i="3"/>
  <c r="T138" i="3"/>
  <c r="I138" i="3"/>
  <c r="R134" i="3"/>
  <c r="T134" i="3"/>
  <c r="I134" i="3"/>
  <c r="R130" i="3"/>
  <c r="T130" i="3"/>
  <c r="I130" i="3"/>
  <c r="R110" i="3"/>
  <c r="T110" i="3"/>
  <c r="I110" i="3"/>
  <c r="I104" i="3"/>
  <c r="R104" i="3"/>
  <c r="T104" i="3"/>
  <c r="J100" i="3"/>
  <c r="N100" i="3"/>
  <c r="I84" i="3"/>
  <c r="R84" i="3"/>
  <c r="T84" i="3"/>
  <c r="R213" i="3"/>
  <c r="T213" i="3"/>
  <c r="J107" i="3"/>
  <c r="N107" i="3"/>
  <c r="R105" i="3"/>
  <c r="T105" i="3"/>
  <c r="I87" i="3"/>
  <c r="R87" i="3"/>
  <c r="T87" i="3"/>
  <c r="I79" i="3"/>
  <c r="R79" i="3"/>
  <c r="T79" i="3"/>
  <c r="I71" i="3"/>
  <c r="R71" i="3"/>
  <c r="T71" i="3"/>
  <c r="I82" i="3"/>
  <c r="R82" i="3"/>
  <c r="T82" i="3"/>
  <c r="I74" i="3"/>
  <c r="R74" i="3"/>
  <c r="T74" i="3"/>
  <c r="N213" i="3"/>
  <c r="R168" i="3"/>
  <c r="T168" i="3"/>
  <c r="R103" i="3"/>
  <c r="T103" i="3"/>
  <c r="R97" i="3"/>
  <c r="T97" i="3"/>
  <c r="I97" i="3"/>
  <c r="I85" i="3"/>
  <c r="R85" i="3"/>
  <c r="T85" i="3"/>
  <c r="I77" i="3"/>
  <c r="R77" i="3"/>
  <c r="T77" i="3"/>
  <c r="I69" i="3"/>
  <c r="R69" i="3"/>
  <c r="T69" i="3"/>
  <c r="N195" i="3"/>
  <c r="I120" i="3"/>
  <c r="R106" i="3"/>
  <c r="T106" i="3"/>
  <c r="I88" i="3"/>
  <c r="R88" i="3"/>
  <c r="T88" i="3"/>
  <c r="I80" i="3"/>
  <c r="R80" i="3"/>
  <c r="T80" i="3"/>
  <c r="I72" i="3"/>
  <c r="R72" i="3"/>
  <c r="T72" i="3"/>
  <c r="R112" i="3"/>
  <c r="T112" i="3"/>
  <c r="I112" i="3"/>
  <c r="R95" i="3"/>
  <c r="T95" i="3"/>
  <c r="I95" i="3"/>
  <c r="J91" i="3"/>
  <c r="R91" i="3"/>
  <c r="T91" i="3"/>
  <c r="I83" i="3"/>
  <c r="R83" i="3"/>
  <c r="T83" i="3"/>
  <c r="I75" i="3"/>
  <c r="R75" i="3"/>
  <c r="T75" i="3"/>
  <c r="R98" i="3"/>
  <c r="T98" i="3"/>
  <c r="I98" i="3"/>
  <c r="I86" i="3"/>
  <c r="R86" i="3"/>
  <c r="T86" i="3"/>
  <c r="I78" i="3"/>
  <c r="R78" i="3"/>
  <c r="T78" i="3"/>
  <c r="I70" i="3"/>
  <c r="R70" i="3"/>
  <c r="T70" i="3"/>
  <c r="N169" i="3"/>
  <c r="J89" i="3"/>
  <c r="N89" i="3"/>
  <c r="I81" i="3"/>
  <c r="R81" i="3"/>
  <c r="T81" i="3"/>
  <c r="I73" i="3"/>
  <c r="R73" i="3"/>
  <c r="T73" i="3"/>
  <c r="R147" i="1"/>
  <c r="T147" i="1" s="1"/>
  <c r="R181" i="1"/>
  <c r="T181" i="1" s="1"/>
  <c r="I181" i="1"/>
  <c r="R157" i="1"/>
  <c r="T157" i="1" s="1"/>
  <c r="K252" i="1"/>
  <c r="R252" i="1"/>
  <c r="T252" i="1" s="1"/>
  <c r="K244" i="1"/>
  <c r="R244" i="1"/>
  <c r="T244" i="1" s="1"/>
  <c r="I220" i="1"/>
  <c r="R220" i="1"/>
  <c r="T220" i="1" s="1"/>
  <c r="K241" i="1"/>
  <c r="R241" i="1"/>
  <c r="T241" i="1" s="1"/>
  <c r="I145" i="1"/>
  <c r="R104" i="1"/>
  <c r="T104" i="1" s="1"/>
  <c r="I104" i="1"/>
  <c r="K205" i="1"/>
  <c r="R189" i="1"/>
  <c r="T189" i="1" s="1"/>
  <c r="I189" i="1"/>
  <c r="R166" i="1"/>
  <c r="T166" i="1" s="1"/>
  <c r="R260" i="1"/>
  <c r="T260" i="1" s="1"/>
  <c r="K260" i="1"/>
  <c r="K242" i="1"/>
  <c r="R242" i="1"/>
  <c r="T242" i="1" s="1"/>
  <c r="R86" i="1"/>
  <c r="T86" i="1" s="1"/>
  <c r="I86" i="1"/>
  <c r="K263" i="1"/>
  <c r="R263" i="1"/>
  <c r="T263" i="1" s="1"/>
  <c r="R165" i="1"/>
  <c r="T165" i="1" s="1"/>
  <c r="I165" i="1"/>
  <c r="R72" i="1"/>
  <c r="T72" i="1" s="1"/>
  <c r="I72" i="1"/>
  <c r="I232" i="1"/>
  <c r="R232" i="1"/>
  <c r="T232" i="1" s="1"/>
  <c r="J102" i="1"/>
  <c r="R102" i="1"/>
  <c r="T102" i="1" s="1"/>
  <c r="R225" i="1"/>
  <c r="T225" i="1" s="1"/>
  <c r="I143" i="1"/>
  <c r="R217" i="1"/>
  <c r="T217" i="1" s="1"/>
  <c r="K188" i="1"/>
  <c r="R188" i="1"/>
  <c r="T188" i="1" s="1"/>
  <c r="R178" i="1"/>
  <c r="T178" i="1" s="1"/>
  <c r="I120" i="1"/>
  <c r="I106" i="1"/>
  <c r="I134" i="1"/>
  <c r="R134" i="1"/>
  <c r="T134" i="1" s="1"/>
  <c r="R111" i="1"/>
  <c r="T111" i="1" s="1"/>
  <c r="I176" i="1"/>
  <c r="I115" i="1"/>
  <c r="R115" i="1"/>
  <c r="T115" i="1" s="1"/>
  <c r="I79" i="1"/>
  <c r="H53" i="1"/>
  <c r="R53" i="1"/>
  <c r="T53" i="1" s="1"/>
  <c r="R23" i="1"/>
  <c r="T23" i="1" s="1"/>
  <c r="I23" i="1"/>
  <c r="I131" i="1"/>
  <c r="R131" i="1"/>
  <c r="T131" i="1" s="1"/>
  <c r="J110" i="1"/>
  <c r="R110" i="1"/>
  <c r="T110" i="1" s="1"/>
  <c r="R162" i="1"/>
  <c r="T162" i="1" s="1"/>
  <c r="I150" i="1"/>
  <c r="R150" i="1"/>
  <c r="T150" i="1" s="1"/>
  <c r="R63" i="1"/>
  <c r="T63" i="1" s="1"/>
  <c r="H63" i="1"/>
  <c r="I124" i="1"/>
  <c r="I117" i="1"/>
  <c r="R117" i="1"/>
  <c r="T117" i="1" s="1"/>
  <c r="I28" i="1"/>
  <c r="R28" i="1"/>
  <c r="T28" i="1" s="1"/>
  <c r="I69" i="1"/>
  <c r="R69" i="1"/>
  <c r="T69" i="1" s="1"/>
  <c r="R55" i="1"/>
  <c r="T55" i="1" s="1"/>
  <c r="H55" i="1"/>
  <c r="I29" i="1"/>
  <c r="R108" i="1"/>
  <c r="T108" i="1" s="1"/>
  <c r="J101" i="1"/>
  <c r="R101" i="1"/>
  <c r="T101" i="1" s="1"/>
  <c r="H57" i="1"/>
  <c r="R57" i="1"/>
  <c r="T57" i="1" s="1"/>
  <c r="H43" i="1"/>
  <c r="R43" i="1"/>
  <c r="T43" i="1" s="1"/>
  <c r="K420" i="6"/>
  <c r="K425" i="6"/>
  <c r="CF10" i="5"/>
  <c r="CE10" i="5" s="1"/>
  <c r="CD10" i="5" s="1"/>
  <c r="CC10" i="5" s="1"/>
  <c r="R49" i="4"/>
  <c r="T49" i="4" s="1"/>
  <c r="H49" i="4"/>
  <c r="AC49" i="4"/>
  <c r="H63" i="4"/>
  <c r="AC161" i="4"/>
  <c r="I161" i="4"/>
  <c r="R161" i="4"/>
  <c r="T161" i="4" s="1"/>
  <c r="AF161" i="4"/>
  <c r="R170" i="4"/>
  <c r="T170" i="4" s="1"/>
  <c r="K259" i="4"/>
  <c r="AF303" i="4"/>
  <c r="AC298" i="4"/>
  <c r="K298" i="4"/>
  <c r="R298" i="4"/>
  <c r="T298" i="4" s="1"/>
  <c r="AF298" i="4"/>
  <c r="AF400" i="4"/>
  <c r="AF243" i="4"/>
  <c r="CF3" i="5"/>
  <c r="CE3" i="5" s="1"/>
  <c r="CD3" i="5" s="1"/>
  <c r="CC3" i="5" s="1"/>
  <c r="CB3" i="5" s="1"/>
  <c r="CA3" i="5" s="1"/>
  <c r="BZ3" i="5" s="1"/>
  <c r="BY3" i="5" s="1"/>
  <c r="BX3" i="5" s="1"/>
  <c r="CF16" i="5"/>
  <c r="CE16" i="5" s="1"/>
  <c r="CD16" i="5" s="1"/>
  <c r="CC16" i="5" s="1"/>
  <c r="CB16" i="5" s="1"/>
  <c r="CA16" i="5" s="1"/>
  <c r="BZ16" i="5" s="1"/>
  <c r="BY16" i="5" s="1"/>
  <c r="BX16" i="5" s="1"/>
  <c r="AC308" i="4"/>
  <c r="K308" i="4"/>
  <c r="R308" i="4"/>
  <c r="T308" i="4" s="1"/>
  <c r="AF308" i="4"/>
  <c r="CF7" i="5"/>
  <c r="CE7" i="5" s="1"/>
  <c r="CD7" i="5" s="1"/>
  <c r="CC7" i="5" s="1"/>
  <c r="CB7" i="5" s="1"/>
  <c r="CA7" i="5" s="1"/>
  <c r="BZ7" i="5" s="1"/>
  <c r="BY7" i="5" s="1"/>
  <c r="BX7" i="5" s="1"/>
  <c r="AC70" i="5"/>
  <c r="I70" i="5"/>
  <c r="R70" i="5"/>
  <c r="T70" i="5" s="1"/>
  <c r="AC48" i="5"/>
  <c r="H48" i="5"/>
  <c r="R48" i="5"/>
  <c r="T48" i="5"/>
  <c r="AC123" i="5"/>
  <c r="R123" i="5"/>
  <c r="T123" i="5" s="1"/>
  <c r="I123" i="5"/>
  <c r="AC86" i="5"/>
  <c r="I86" i="5"/>
  <c r="R86" i="5"/>
  <c r="T86" i="5" s="1"/>
  <c r="AC57" i="5"/>
  <c r="H57" i="5"/>
  <c r="R57" i="5"/>
  <c r="T57" i="5" s="1"/>
  <c r="AC90" i="5"/>
  <c r="J90" i="5"/>
  <c r="R90" i="5"/>
  <c r="T90" i="5" s="1"/>
  <c r="AC174" i="5"/>
  <c r="R174" i="5"/>
  <c r="T174" i="5" s="1"/>
  <c r="I174" i="5"/>
  <c r="AC266" i="5"/>
  <c r="K266" i="5"/>
  <c r="R266" i="5"/>
  <c r="T266" i="5" s="1"/>
  <c r="AC247" i="5"/>
  <c r="K247" i="5"/>
  <c r="R247" i="5"/>
  <c r="T247" i="5" s="1"/>
  <c r="R290" i="5"/>
  <c r="T290" i="5" s="1"/>
  <c r="AC290" i="5"/>
  <c r="K290" i="5"/>
  <c r="R239" i="5"/>
  <c r="T239" i="5" s="1"/>
  <c r="BC53" i="8"/>
  <c r="BD53" i="8"/>
  <c r="BB53" i="8"/>
  <c r="BV67" i="8"/>
  <c r="BU67" i="8"/>
  <c r="BS67" i="8" s="1"/>
  <c r="BQ67" i="8" s="1"/>
  <c r="BW67" i="8"/>
  <c r="CM44" i="8"/>
  <c r="CN44" i="8"/>
  <c r="BV46" i="8"/>
  <c r="BW46" i="8"/>
  <c r="CM56" i="8"/>
  <c r="CN56" i="8"/>
  <c r="AJ90" i="8"/>
  <c r="AK90" i="8"/>
  <c r="AI90" i="8"/>
  <c r="AH90" i="8"/>
  <c r="AA90" i="8" s="1"/>
  <c r="BV101" i="8"/>
  <c r="BU101" i="8"/>
  <c r="BS101" i="8" s="1"/>
  <c r="BQ101" i="8" s="1"/>
  <c r="BW101" i="8"/>
  <c r="BW112" i="8"/>
  <c r="BV112" i="8"/>
  <c r="BV117" i="8"/>
  <c r="BU117" i="8"/>
  <c r="BS117" i="8" s="1"/>
  <c r="BQ117" i="8" s="1"/>
  <c r="BW117" i="8"/>
  <c r="BB54" i="8"/>
  <c r="BC54" i="8"/>
  <c r="BD54" i="8"/>
  <c r="CM35" i="8"/>
  <c r="CN35" i="8"/>
  <c r="BB74" i="8"/>
  <c r="BC74" i="8"/>
  <c r="BD74" i="8"/>
  <c r="BB90" i="8"/>
  <c r="BC90" i="8"/>
  <c r="BD90" i="8"/>
  <c r="AI181" i="8"/>
  <c r="AJ181" i="8"/>
  <c r="AK181" i="8"/>
  <c r="AI197" i="8"/>
  <c r="AH197" i="8"/>
  <c r="AA197" i="8" s="1"/>
  <c r="AV197" i="8" s="1"/>
  <c r="AJ197" i="8"/>
  <c r="AK197" i="8"/>
  <c r="CM96" i="8"/>
  <c r="CN96" i="8"/>
  <c r="CM113" i="8"/>
  <c r="CN113" i="8"/>
  <c r="AI153" i="8"/>
  <c r="AJ153" i="8"/>
  <c r="AK153" i="8"/>
  <c r="AI190" i="8"/>
  <c r="AK190" i="8"/>
  <c r="AJ190" i="8"/>
  <c r="BB78" i="8"/>
  <c r="BC78" i="8"/>
  <c r="BD78" i="8"/>
  <c r="CM59" i="8"/>
  <c r="CN59" i="8"/>
  <c r="CM92" i="8"/>
  <c r="CN92" i="8"/>
  <c r="CM101" i="8"/>
  <c r="CN101" i="8"/>
  <c r="AI125" i="8"/>
  <c r="AH125" i="8"/>
  <c r="AJ125" i="8"/>
  <c r="AK125" i="8"/>
  <c r="AK161" i="8"/>
  <c r="AI161" i="8"/>
  <c r="AJ161" i="8"/>
  <c r="AI184" i="8"/>
  <c r="AK184" i="8"/>
  <c r="AJ184" i="8"/>
  <c r="AI196" i="8"/>
  <c r="AH196" i="8"/>
  <c r="AK196" i="8"/>
  <c r="AJ196" i="8"/>
  <c r="BB126" i="8"/>
  <c r="BD126" i="8"/>
  <c r="BC126" i="8"/>
  <c r="BD319" i="8"/>
  <c r="BB319" i="8"/>
  <c r="BC319" i="8"/>
  <c r="BB385" i="8"/>
  <c r="BC385" i="8"/>
  <c r="BD385" i="8"/>
  <c r="AI121" i="8"/>
  <c r="AH121" i="8"/>
  <c r="AA121" i="8"/>
  <c r="AJ121" i="8"/>
  <c r="AK121" i="8"/>
  <c r="BB256" i="8"/>
  <c r="BC256" i="8"/>
  <c r="BD256" i="8"/>
  <c r="AJ136" i="8"/>
  <c r="AI136" i="8"/>
  <c r="AK136" i="8"/>
  <c r="BC394" i="8"/>
  <c r="BB394" i="8"/>
  <c r="BD394" i="8"/>
  <c r="AK409" i="8"/>
  <c r="AI409" i="8"/>
  <c r="AH409" i="8"/>
  <c r="AJ409" i="8"/>
  <c r="AI371" i="8"/>
  <c r="AJ371" i="8"/>
  <c r="AK371" i="8"/>
  <c r="AI211" i="8"/>
  <c r="AJ211" i="8"/>
  <c r="AK211" i="8"/>
  <c r="BC335" i="8"/>
  <c r="BB335" i="8"/>
  <c r="BD335" i="8"/>
  <c r="AK385" i="8"/>
  <c r="AI385" i="8"/>
  <c r="AH385" i="8"/>
  <c r="AY385" i="8" s="1"/>
  <c r="AJ385" i="8"/>
  <c r="BD399" i="8"/>
  <c r="BB399" i="8"/>
  <c r="BC399" i="8"/>
  <c r="BC323" i="8"/>
  <c r="BB323" i="8"/>
  <c r="BD323" i="8"/>
  <c r="BB368" i="8"/>
  <c r="BD368" i="8"/>
  <c r="BC368" i="8"/>
  <c r="AI264" i="8"/>
  <c r="AJ264" i="8"/>
  <c r="AK264" i="8"/>
  <c r="AK335" i="8"/>
  <c r="AI335" i="8"/>
  <c r="AH335" i="8"/>
  <c r="AJ335" i="8"/>
  <c r="BB82" i="8"/>
  <c r="BC82" i="8"/>
  <c r="BD82" i="8"/>
  <c r="AJ297" i="8"/>
  <c r="AK297" i="8"/>
  <c r="AI297" i="8"/>
  <c r="AC71" i="4"/>
  <c r="R71" i="4"/>
  <c r="T71" i="4" s="1"/>
  <c r="I71" i="4"/>
  <c r="AC87" i="4"/>
  <c r="I87" i="4"/>
  <c r="R87" i="4"/>
  <c r="T87" i="4" s="1"/>
  <c r="AC99" i="4"/>
  <c r="I99" i="4"/>
  <c r="AF99" i="4"/>
  <c r="R99" i="4"/>
  <c r="T99" i="4" s="1"/>
  <c r="AC149" i="4"/>
  <c r="I149" i="4"/>
  <c r="R149" i="4"/>
  <c r="T149" i="4" s="1"/>
  <c r="AF149" i="4"/>
  <c r="AC207" i="4"/>
  <c r="I207" i="4"/>
  <c r="AF207" i="4"/>
  <c r="R207" i="4"/>
  <c r="T207" i="4" s="1"/>
  <c r="AC235" i="4"/>
  <c r="I235" i="4"/>
  <c r="R235" i="4"/>
  <c r="T235" i="4" s="1"/>
  <c r="AF235" i="4"/>
  <c r="K200" i="4"/>
  <c r="R200" i="4"/>
  <c r="T200" i="4" s="1"/>
  <c r="AF200" i="4"/>
  <c r="AC200" i="4"/>
  <c r="K262" i="4"/>
  <c r="AF265" i="4"/>
  <c r="L327" i="4"/>
  <c r="AC327" i="4"/>
  <c r="AF327" i="4"/>
  <c r="CG2" i="5"/>
  <c r="AC24" i="5"/>
  <c r="I24" i="5"/>
  <c r="R24" i="5"/>
  <c r="T24" i="5" s="1"/>
  <c r="AC31" i="5"/>
  <c r="H31" i="5"/>
  <c r="R31" i="5"/>
  <c r="T31" i="5" s="1"/>
  <c r="AC33" i="5"/>
  <c r="H33" i="5"/>
  <c r="R33" i="5"/>
  <c r="T33" i="5" s="1"/>
  <c r="AC58" i="5"/>
  <c r="H58" i="5"/>
  <c r="R58" i="5"/>
  <c r="T58" i="5" s="1"/>
  <c r="AC74" i="5"/>
  <c r="I74" i="5"/>
  <c r="R74" i="5"/>
  <c r="T74" i="5" s="1"/>
  <c r="R63" i="5"/>
  <c r="T63" i="5" s="1"/>
  <c r="AC133" i="5"/>
  <c r="I133" i="5"/>
  <c r="R133" i="5"/>
  <c r="T133" i="5" s="1"/>
  <c r="AC190" i="5"/>
  <c r="I190" i="5"/>
  <c r="R190" i="5"/>
  <c r="T190" i="5" s="1"/>
  <c r="R148" i="5"/>
  <c r="T148" i="5" s="1"/>
  <c r="AC148" i="5"/>
  <c r="I148" i="5"/>
  <c r="K152" i="5"/>
  <c r="K351" i="5"/>
  <c r="AC244" i="5"/>
  <c r="K244" i="5"/>
  <c r="R244" i="5"/>
  <c r="T244" i="5" s="1"/>
  <c r="AC197" i="5"/>
  <c r="I197" i="5"/>
  <c r="R197" i="5"/>
  <c r="T197" i="5" s="1"/>
  <c r="K348" i="5"/>
  <c r="BV44" i="8"/>
  <c r="BW44" i="8"/>
  <c r="BV68" i="8"/>
  <c r="BU68" i="8"/>
  <c r="BS68" i="8" s="1"/>
  <c r="BQ68" i="8" s="1"/>
  <c r="BW68" i="8"/>
  <c r="CM47" i="8"/>
  <c r="CN47" i="8"/>
  <c r="BV62" i="8"/>
  <c r="BW62" i="8"/>
  <c r="AJ84" i="8"/>
  <c r="AK84" i="8"/>
  <c r="AI84" i="8"/>
  <c r="BV102" i="8"/>
  <c r="BW102" i="8"/>
  <c r="BV107" i="8"/>
  <c r="BU107" i="8"/>
  <c r="BS107" i="8" s="1"/>
  <c r="BQ107" i="8" s="1"/>
  <c r="BW107" i="8"/>
  <c r="CN112" i="8"/>
  <c r="CM112" i="8"/>
  <c r="AI42" i="8"/>
  <c r="AH42" i="8"/>
  <c r="AA42" i="8" s="1"/>
  <c r="AJ42" i="8"/>
  <c r="AK42" i="8"/>
  <c r="BV94" i="8"/>
  <c r="BU94" i="8"/>
  <c r="BS94" i="8" s="1"/>
  <c r="BQ94" i="8" s="1"/>
  <c r="BW94" i="8"/>
  <c r="BV95" i="8"/>
  <c r="BW95" i="8"/>
  <c r="AI113" i="8"/>
  <c r="AJ113" i="8"/>
  <c r="AK113" i="8"/>
  <c r="CM37" i="8"/>
  <c r="CN37" i="8"/>
  <c r="BC55" i="8"/>
  <c r="BD55" i="8"/>
  <c r="BB55" i="8"/>
  <c r="CM67" i="8"/>
  <c r="CN67" i="8"/>
  <c r="BV74" i="8"/>
  <c r="BU74" i="8"/>
  <c r="BS74" i="8" s="1"/>
  <c r="BQ74" i="8" s="1"/>
  <c r="BW74" i="8"/>
  <c r="BV90" i="8"/>
  <c r="BU90" i="8"/>
  <c r="BS90" i="8" s="1"/>
  <c r="BQ90" i="8" s="1"/>
  <c r="BW90" i="8"/>
  <c r="CM111" i="8"/>
  <c r="CN111" i="8"/>
  <c r="BB147" i="8"/>
  <c r="BC147" i="8"/>
  <c r="BD147" i="8"/>
  <c r="AI183" i="8"/>
  <c r="AJ183" i="8"/>
  <c r="AK183" i="8"/>
  <c r="AI199" i="8"/>
  <c r="AH199" i="8"/>
  <c r="AJ199" i="8"/>
  <c r="AK199" i="8"/>
  <c r="AI286" i="8"/>
  <c r="AH286" i="8"/>
  <c r="AJ286" i="8"/>
  <c r="AK286" i="8"/>
  <c r="CM97" i="8"/>
  <c r="CN97" i="8"/>
  <c r="CM117" i="8"/>
  <c r="CN117" i="8"/>
  <c r="AK216" i="8"/>
  <c r="AI216" i="8"/>
  <c r="AH216" i="8"/>
  <c r="AJ216" i="8"/>
  <c r="AI282" i="8"/>
  <c r="AJ282" i="8"/>
  <c r="AK282" i="8"/>
  <c r="BB124" i="8"/>
  <c r="BD124" i="8"/>
  <c r="BC124" i="8"/>
  <c r="CM93" i="8"/>
  <c r="CN93" i="8"/>
  <c r="CM61" i="8"/>
  <c r="CN61" i="8"/>
  <c r="BB86" i="8"/>
  <c r="BC86" i="8"/>
  <c r="BD86" i="8"/>
  <c r="AI170" i="8"/>
  <c r="AK170" i="8"/>
  <c r="AJ170" i="8"/>
  <c r="AI186" i="8"/>
  <c r="AK186" i="8"/>
  <c r="AJ186" i="8"/>
  <c r="AI202" i="8"/>
  <c r="AH202" i="8"/>
  <c r="AK202" i="8"/>
  <c r="AJ202" i="8"/>
  <c r="AK218" i="8"/>
  <c r="AI218" i="8"/>
  <c r="AH218" i="8"/>
  <c r="AJ218" i="8"/>
  <c r="BD330" i="8"/>
  <c r="BB330" i="8"/>
  <c r="BC330" i="8"/>
  <c r="AI158" i="8"/>
  <c r="AH158" i="8"/>
  <c r="AJ158" i="8"/>
  <c r="AK158" i="8"/>
  <c r="BB393" i="8"/>
  <c r="BC393" i="8"/>
  <c r="BD393" i="8"/>
  <c r="BB158" i="8"/>
  <c r="BC158" i="8"/>
  <c r="BD158" i="8"/>
  <c r="BC410" i="8"/>
  <c r="BB410" i="8"/>
  <c r="BD410" i="8"/>
  <c r="AI303" i="8"/>
  <c r="AJ303" i="8"/>
  <c r="AK303" i="8"/>
  <c r="AI384" i="8"/>
  <c r="AH384" i="8"/>
  <c r="AK384" i="8"/>
  <c r="AJ384" i="8"/>
  <c r="AI219" i="8"/>
  <c r="AH219" i="8"/>
  <c r="AA219" i="8" s="1"/>
  <c r="AJ219" i="8"/>
  <c r="AK219" i="8"/>
  <c r="BC386" i="8"/>
  <c r="BB386" i="8"/>
  <c r="BD386" i="8"/>
  <c r="AK401" i="8"/>
  <c r="AI401" i="8"/>
  <c r="AJ401" i="8"/>
  <c r="AJ357" i="8"/>
  <c r="AI357" i="8"/>
  <c r="AK357" i="8"/>
  <c r="BD334" i="8"/>
  <c r="BB334" i="8"/>
  <c r="BC334" i="8"/>
  <c r="AI63" i="8"/>
  <c r="AH63" i="8"/>
  <c r="AJ63" i="8"/>
  <c r="AK63" i="8"/>
  <c r="R137" i="4"/>
  <c r="T137" i="4" s="1"/>
  <c r="AC137" i="4"/>
  <c r="I137" i="4"/>
  <c r="AF137" i="4"/>
  <c r="AC159" i="4"/>
  <c r="I159" i="4"/>
  <c r="I143" i="4"/>
  <c r="AF143" i="4"/>
  <c r="R143" i="4"/>
  <c r="T143" i="4" s="1"/>
  <c r="AC143" i="4"/>
  <c r="AC133" i="4"/>
  <c r="R264" i="4"/>
  <c r="T264" i="4" s="1"/>
  <c r="AF264" i="4"/>
  <c r="AC264" i="4"/>
  <c r="K264" i="4"/>
  <c r="R305" i="4"/>
  <c r="T305" i="4" s="1"/>
  <c r="AF305" i="4"/>
  <c r="AC305" i="4"/>
  <c r="I305" i="4"/>
  <c r="AC233" i="4"/>
  <c r="K233" i="4"/>
  <c r="R233" i="4"/>
  <c r="T233" i="4" s="1"/>
  <c r="AF233" i="4"/>
  <c r="AC237" i="4"/>
  <c r="R237" i="4"/>
  <c r="T237" i="4" s="1"/>
  <c r="AF237" i="4"/>
  <c r="K237" i="4"/>
  <c r="R252" i="4"/>
  <c r="T252" i="4" s="1"/>
  <c r="AF252" i="4"/>
  <c r="K252" i="4"/>
  <c r="AC252" i="4"/>
  <c r="AC292" i="4"/>
  <c r="K292" i="4"/>
  <c r="R292" i="4"/>
  <c r="T292" i="4" s="1"/>
  <c r="AF292" i="4"/>
  <c r="K293" i="4"/>
  <c r="R293" i="4"/>
  <c r="T293" i="4" s="1"/>
  <c r="AC293" i="4"/>
  <c r="AF293" i="4"/>
  <c r="AF335" i="4"/>
  <c r="CG6" i="5"/>
  <c r="AC304" i="4"/>
  <c r="K304" i="4"/>
  <c r="R304" i="4"/>
  <c r="T304" i="4" s="1"/>
  <c r="AF304" i="4"/>
  <c r="AF412" i="4"/>
  <c r="K412" i="4"/>
  <c r="AC412" i="4"/>
  <c r="I28" i="5"/>
  <c r="R28" i="5"/>
  <c r="T28" i="5" s="1"/>
  <c r="AC28" i="5"/>
  <c r="AC113" i="5"/>
  <c r="I113" i="5"/>
  <c r="R113" i="5"/>
  <c r="T113" i="5" s="1"/>
  <c r="AC127" i="5"/>
  <c r="R127" i="5"/>
  <c r="T127" i="5" s="1"/>
  <c r="I127" i="5"/>
  <c r="AC53" i="5"/>
  <c r="H53" i="5"/>
  <c r="R53" i="5"/>
  <c r="T53" i="5" s="1"/>
  <c r="AC69" i="5"/>
  <c r="I69" i="5"/>
  <c r="R69" i="5"/>
  <c r="T69" i="5" s="1"/>
  <c r="I143" i="5"/>
  <c r="K91" i="5"/>
  <c r="I134" i="5"/>
  <c r="AC134" i="5"/>
  <c r="R134" i="5"/>
  <c r="T134" i="5" s="1"/>
  <c r="AC178" i="5"/>
  <c r="I178" i="5"/>
  <c r="R178" i="5"/>
  <c r="T178" i="5" s="1"/>
  <c r="K254" i="5"/>
  <c r="K375" i="5"/>
  <c r="BV37" i="8"/>
  <c r="BU37" i="8"/>
  <c r="BS37" i="8" s="1"/>
  <c r="BQ37" i="8" s="1"/>
  <c r="BW37" i="8"/>
  <c r="BV57" i="8"/>
  <c r="BW57" i="8"/>
  <c r="BV41" i="8"/>
  <c r="BW41" i="8"/>
  <c r="CM52" i="8"/>
  <c r="CN52" i="8"/>
  <c r="CM62" i="8"/>
  <c r="CN62" i="8"/>
  <c r="BV93" i="8"/>
  <c r="BW93" i="8"/>
  <c r="BV108" i="8"/>
  <c r="BW108" i="8"/>
  <c r="BV113" i="8"/>
  <c r="BU113" i="8"/>
  <c r="BS113" i="8" s="1"/>
  <c r="BQ113" i="8" s="1"/>
  <c r="BW113" i="8"/>
  <c r="CN118" i="8"/>
  <c r="CM118" i="8"/>
  <c r="BV43" i="8"/>
  <c r="BU43" i="8"/>
  <c r="BS43" i="8" s="1"/>
  <c r="BQ43" i="8" s="1"/>
  <c r="BW43" i="8"/>
  <c r="AI44" i="8"/>
  <c r="AJ44" i="8"/>
  <c r="AK44" i="8"/>
  <c r="BV72" i="8"/>
  <c r="BU72" i="8"/>
  <c r="BS72" i="8" s="1"/>
  <c r="BQ72" i="8" s="1"/>
  <c r="BW72" i="8"/>
  <c r="BV88" i="8"/>
  <c r="BU88" i="8"/>
  <c r="BS88" i="8" s="1"/>
  <c r="BQ88" i="8" s="1"/>
  <c r="BW88" i="8"/>
  <c r="BV39" i="8"/>
  <c r="BW39" i="8"/>
  <c r="CM115" i="8"/>
  <c r="CN115" i="8"/>
  <c r="AJ155" i="8"/>
  <c r="AK155" i="8"/>
  <c r="AI155" i="8"/>
  <c r="AI169" i="8"/>
  <c r="AH169" i="8"/>
  <c r="AY169" i="8" s="1"/>
  <c r="AJ169" i="8"/>
  <c r="AK169" i="8"/>
  <c r="AI185" i="8"/>
  <c r="AH185" i="8"/>
  <c r="AJ185" i="8"/>
  <c r="AK185" i="8"/>
  <c r="AI201" i="8"/>
  <c r="AJ201" i="8"/>
  <c r="AK201" i="8"/>
  <c r="CM119" i="8"/>
  <c r="CN119" i="8"/>
  <c r="AK208" i="8"/>
  <c r="AI208" i="8"/>
  <c r="AJ208" i="8"/>
  <c r="AI67" i="8"/>
  <c r="AJ67" i="8"/>
  <c r="AK67" i="8"/>
  <c r="BD167" i="8"/>
  <c r="BC167" i="8"/>
  <c r="BB167" i="8"/>
  <c r="AI180" i="8"/>
  <c r="AK180" i="8"/>
  <c r="AJ180" i="8"/>
  <c r="AI259" i="8"/>
  <c r="AH259" i="8"/>
  <c r="AK259" i="8"/>
  <c r="AJ259" i="8"/>
  <c r="BB70" i="8"/>
  <c r="BC70" i="8"/>
  <c r="BD70" i="8"/>
  <c r="BV86" i="8"/>
  <c r="BU86" i="8"/>
  <c r="BS86" i="8" s="1"/>
  <c r="BQ86" i="8" s="1"/>
  <c r="BW86" i="8"/>
  <c r="AJ289" i="8"/>
  <c r="AK289" i="8"/>
  <c r="AI289" i="8"/>
  <c r="AK332" i="8"/>
  <c r="AI332" i="8"/>
  <c r="AH332" i="8"/>
  <c r="AJ332" i="8"/>
  <c r="BB409" i="8"/>
  <c r="BC409" i="8"/>
  <c r="BD409" i="8"/>
  <c r="AI268" i="8"/>
  <c r="AJ268" i="8"/>
  <c r="AK268" i="8"/>
  <c r="AK376" i="8"/>
  <c r="AJ376" i="8"/>
  <c r="AI376" i="8"/>
  <c r="AH376" i="8"/>
  <c r="AI203" i="8"/>
  <c r="AJ203" i="8"/>
  <c r="AK203" i="8"/>
  <c r="AJ349" i="8"/>
  <c r="AI349" i="8"/>
  <c r="AH349" i="8"/>
  <c r="AK349" i="8"/>
  <c r="AI400" i="8"/>
  <c r="AK400" i="8"/>
  <c r="AJ400" i="8"/>
  <c r="BC379" i="8"/>
  <c r="BB379" i="8"/>
  <c r="BD379" i="8"/>
  <c r="BB365" i="8"/>
  <c r="BD365" i="8"/>
  <c r="BC365" i="8"/>
  <c r="AI347" i="8"/>
  <c r="AH347" i="8"/>
  <c r="AK347" i="8"/>
  <c r="AJ347" i="8"/>
  <c r="BC402" i="8"/>
  <c r="BB402" i="8"/>
  <c r="BD402" i="8"/>
  <c r="BD366" i="8"/>
  <c r="BB366" i="8"/>
  <c r="BC366" i="8"/>
  <c r="AK336" i="8"/>
  <c r="AI336" i="8"/>
  <c r="AH336" i="8"/>
  <c r="AJ336" i="8"/>
  <c r="BC343" i="8"/>
  <c r="BB343" i="8"/>
  <c r="BD343" i="8"/>
  <c r="AJ329" i="8"/>
  <c r="AI329" i="8"/>
  <c r="AK329" i="8"/>
  <c r="BB390" i="8"/>
  <c r="BD390" i="8"/>
  <c r="BC390" i="8"/>
  <c r="AC37" i="4"/>
  <c r="H37" i="4"/>
  <c r="R37" i="4"/>
  <c r="T37" i="4" s="1"/>
  <c r="AC70" i="4"/>
  <c r="I70" i="4"/>
  <c r="R70" i="4"/>
  <c r="T70" i="4" s="1"/>
  <c r="R101" i="4"/>
  <c r="T101" i="4" s="1"/>
  <c r="AF101" i="4"/>
  <c r="J101" i="4"/>
  <c r="AC101" i="4"/>
  <c r="AC142" i="4"/>
  <c r="I142" i="4"/>
  <c r="AF142" i="4"/>
  <c r="R142" i="4"/>
  <c r="T142" i="4" s="1"/>
  <c r="AC169" i="4"/>
  <c r="K169" i="4"/>
  <c r="AF169" i="4"/>
  <c r="R169" i="4"/>
  <c r="T169" i="4" s="1"/>
  <c r="AC205" i="4"/>
  <c r="K205" i="4"/>
  <c r="R205" i="4"/>
  <c r="T205" i="4" s="1"/>
  <c r="AF205" i="4"/>
  <c r="AC279" i="4"/>
  <c r="K279" i="4"/>
  <c r="R279" i="4"/>
  <c r="T279" i="4" s="1"/>
  <c r="AF279" i="4"/>
  <c r="R272" i="4"/>
  <c r="T272" i="4" s="1"/>
  <c r="AF272" i="4"/>
  <c r="AC272" i="4"/>
  <c r="J272" i="4"/>
  <c r="CG8" i="5"/>
  <c r="AF365" i="4"/>
  <c r="K365" i="4"/>
  <c r="AC365" i="4"/>
  <c r="CG18" i="5"/>
  <c r="AC42" i="5"/>
  <c r="H42" i="5"/>
  <c r="R42" i="5"/>
  <c r="T42" i="5" s="1"/>
  <c r="AC60" i="5"/>
  <c r="I60" i="5"/>
  <c r="R60" i="5"/>
  <c r="T60" i="5" s="1"/>
  <c r="AC68" i="5"/>
  <c r="K68" i="5"/>
  <c r="R68" i="5"/>
  <c r="T68" i="5"/>
  <c r="AC88" i="5"/>
  <c r="I88" i="5"/>
  <c r="R88" i="5"/>
  <c r="T88" i="5" s="1"/>
  <c r="AC103" i="5"/>
  <c r="I103" i="5"/>
  <c r="R103" i="5"/>
  <c r="T103" i="5" s="1"/>
  <c r="AC129" i="5"/>
  <c r="R129" i="5"/>
  <c r="T129" i="5" s="1"/>
  <c r="I129" i="5"/>
  <c r="AC59" i="5"/>
  <c r="H59" i="5"/>
  <c r="R59" i="5"/>
  <c r="T59" i="5" s="1"/>
  <c r="AC77" i="5"/>
  <c r="I77" i="5"/>
  <c r="R77" i="5"/>
  <c r="T77" i="5" s="1"/>
  <c r="AC137" i="5"/>
  <c r="I137" i="5"/>
  <c r="R137" i="5"/>
  <c r="T137" i="5"/>
  <c r="I193" i="5"/>
  <c r="AC246" i="5"/>
  <c r="K246" i="5"/>
  <c r="R246" i="5"/>
  <c r="T246" i="5" s="1"/>
  <c r="AC224" i="5"/>
  <c r="I224" i="5"/>
  <c r="R224" i="5"/>
  <c r="T224" i="5" s="1"/>
  <c r="K345" i="5"/>
  <c r="AC21" i="6"/>
  <c r="R21" i="6"/>
  <c r="T21" i="6" s="1"/>
  <c r="AC37" i="6"/>
  <c r="H37" i="6"/>
  <c r="R37" i="6"/>
  <c r="T37" i="6" s="1"/>
  <c r="CM39" i="8"/>
  <c r="CN39" i="8"/>
  <c r="BV47" i="8"/>
  <c r="BU47" i="8"/>
  <c r="BS47" i="8" s="1"/>
  <c r="BQ47" i="8" s="1"/>
  <c r="BW47" i="8"/>
  <c r="CM58" i="8"/>
  <c r="CN58" i="8"/>
  <c r="AI46" i="8"/>
  <c r="AJ46" i="8"/>
  <c r="AK46" i="8"/>
  <c r="CM41" i="8"/>
  <c r="CN41" i="8"/>
  <c r="CN48" i="8"/>
  <c r="CM48" i="8"/>
  <c r="CM54" i="8"/>
  <c r="CN54" i="8"/>
  <c r="BV58" i="8"/>
  <c r="BU58" i="8"/>
  <c r="BS58" i="8" s="1"/>
  <c r="BQ58" i="8" s="1"/>
  <c r="BW58" i="8"/>
  <c r="CM68" i="8"/>
  <c r="CN68" i="8"/>
  <c r="AJ80" i="8"/>
  <c r="AK80" i="8"/>
  <c r="AI80" i="8"/>
  <c r="AJ86" i="8"/>
  <c r="AK86" i="8"/>
  <c r="AI86" i="8"/>
  <c r="AH86" i="8"/>
  <c r="BV103" i="8"/>
  <c r="BW103" i="8"/>
  <c r="CM108" i="8"/>
  <c r="CN108" i="8"/>
  <c r="BW114" i="8"/>
  <c r="BV114" i="8"/>
  <c r="BU114" i="8"/>
  <c r="BS114" i="8" s="1"/>
  <c r="BQ114" i="8" s="1"/>
  <c r="BV119" i="8"/>
  <c r="BU119" i="8"/>
  <c r="BS119" i="8" s="1"/>
  <c r="BQ119" i="8" s="1"/>
  <c r="BW119" i="8"/>
  <c r="BC49" i="8"/>
  <c r="BD49" i="8"/>
  <c r="BB49" i="8"/>
  <c r="BV65" i="8"/>
  <c r="BU65" i="8"/>
  <c r="BS65" i="8" s="1"/>
  <c r="BQ65" i="8" s="1"/>
  <c r="BW65" i="8"/>
  <c r="BV96" i="8"/>
  <c r="BW96" i="8"/>
  <c r="CM77" i="8"/>
  <c r="CN77" i="8"/>
  <c r="CM85" i="8"/>
  <c r="CN85" i="8"/>
  <c r="AI109" i="8"/>
  <c r="AH109" i="8"/>
  <c r="AJ109" i="8"/>
  <c r="AK109" i="8"/>
  <c r="CM55" i="8"/>
  <c r="CN55" i="8"/>
  <c r="AI171" i="8"/>
  <c r="AH171" i="8"/>
  <c r="AJ171" i="8"/>
  <c r="AK171" i="8"/>
  <c r="AI187" i="8"/>
  <c r="AH187" i="8"/>
  <c r="AJ187" i="8"/>
  <c r="AK187" i="8"/>
  <c r="AI288" i="8"/>
  <c r="AJ288" i="8"/>
  <c r="AK288" i="8"/>
  <c r="CM105" i="8"/>
  <c r="CN105" i="8"/>
  <c r="AI192" i="8"/>
  <c r="AH192" i="8"/>
  <c r="AK192" i="8"/>
  <c r="AJ192" i="8"/>
  <c r="BV70" i="8"/>
  <c r="BW70" i="8"/>
  <c r="AI137" i="8"/>
  <c r="AH137" i="8"/>
  <c r="AJ137" i="8"/>
  <c r="AK137" i="8"/>
  <c r="BB289" i="8"/>
  <c r="BC289" i="8"/>
  <c r="BD289" i="8"/>
  <c r="BB313" i="8"/>
  <c r="BD313" i="8"/>
  <c r="BC313" i="8"/>
  <c r="AI323" i="8"/>
  <c r="AJ323" i="8"/>
  <c r="AK323" i="8"/>
  <c r="AJ291" i="8"/>
  <c r="AK291" i="8"/>
  <c r="AI291" i="8"/>
  <c r="BB311" i="8"/>
  <c r="BC311" i="8"/>
  <c r="BD311" i="8"/>
  <c r="AJ372" i="8"/>
  <c r="AK372" i="8"/>
  <c r="AI372" i="8"/>
  <c r="AH372" i="8"/>
  <c r="BB408" i="8"/>
  <c r="BC408" i="8"/>
  <c r="BD408" i="8"/>
  <c r="AJ351" i="8"/>
  <c r="AK351" i="8"/>
  <c r="AI351" i="8"/>
  <c r="AJ299" i="8"/>
  <c r="AK299" i="8"/>
  <c r="AI299" i="8"/>
  <c r="BD320" i="8"/>
  <c r="BB320" i="8"/>
  <c r="BC320" i="8"/>
  <c r="CM65" i="8"/>
  <c r="CN65" i="8"/>
  <c r="R139" i="4"/>
  <c r="T139" i="4" s="1"/>
  <c r="I206" i="4"/>
  <c r="AF206" i="4"/>
  <c r="R206" i="4"/>
  <c r="T206" i="4" s="1"/>
  <c r="AC206" i="4"/>
  <c r="I208" i="4"/>
  <c r="AC208" i="4"/>
  <c r="AF208" i="4"/>
  <c r="R208" i="4"/>
  <c r="T208" i="4" s="1"/>
  <c r="AC313" i="4"/>
  <c r="R313" i="4"/>
  <c r="T313" i="4" s="1"/>
  <c r="AF313" i="4"/>
  <c r="K313" i="4"/>
  <c r="AC296" i="4"/>
  <c r="K296" i="4"/>
  <c r="R296" i="4"/>
  <c r="T296" i="4" s="1"/>
  <c r="AF296" i="4"/>
  <c r="AC239" i="4"/>
  <c r="R239" i="4"/>
  <c r="T239" i="4" s="1"/>
  <c r="AF239" i="4"/>
  <c r="K239" i="4"/>
  <c r="K334" i="4"/>
  <c r="AC334" i="4"/>
  <c r="AF334" i="4"/>
  <c r="CG13" i="5"/>
  <c r="K331" i="4"/>
  <c r="AF331" i="4"/>
  <c r="AC331" i="4"/>
  <c r="K287" i="4"/>
  <c r="R287" i="4"/>
  <c r="T287" i="4" s="1"/>
  <c r="AC287" i="4"/>
  <c r="AF287" i="4"/>
  <c r="J109" i="5"/>
  <c r="AC115" i="5"/>
  <c r="R115" i="5"/>
  <c r="T115" i="5" s="1"/>
  <c r="I115" i="5"/>
  <c r="AC131" i="5"/>
  <c r="R131" i="5"/>
  <c r="T131" i="5" s="1"/>
  <c r="I131" i="5"/>
  <c r="R94" i="5"/>
  <c r="T94" i="5" s="1"/>
  <c r="AC94" i="5"/>
  <c r="J94" i="5"/>
  <c r="AC65" i="5"/>
  <c r="H65" i="5"/>
  <c r="R65" i="5"/>
  <c r="T65" i="5" s="1"/>
  <c r="AC186" i="5"/>
  <c r="I186" i="5"/>
  <c r="R186" i="5"/>
  <c r="T186" i="5" s="1"/>
  <c r="AC226" i="5"/>
  <c r="I226" i="5"/>
  <c r="R226" i="5"/>
  <c r="T226" i="5" s="1"/>
  <c r="K357" i="5"/>
  <c r="BV59" i="8"/>
  <c r="BU59" i="8"/>
  <c r="BS59" i="8" s="1"/>
  <c r="BQ59" i="8" s="1"/>
  <c r="BW59" i="8"/>
  <c r="CM43" i="8"/>
  <c r="CN43" i="8"/>
  <c r="BV50" i="8"/>
  <c r="BW50" i="8"/>
  <c r="BV55" i="8"/>
  <c r="BU55" i="8"/>
  <c r="BS55" i="8" s="1"/>
  <c r="BQ55" i="8" s="1"/>
  <c r="BW55" i="8"/>
  <c r="BV104" i="8"/>
  <c r="BU104" i="8"/>
  <c r="BS104" i="8" s="1"/>
  <c r="BQ104" i="8" s="1"/>
  <c r="BW104" i="8"/>
  <c r="BV109" i="8"/>
  <c r="BU109" i="8"/>
  <c r="BS109" i="8" s="1"/>
  <c r="BQ109" i="8" s="1"/>
  <c r="BW109" i="8"/>
  <c r="BV121" i="8"/>
  <c r="BW121" i="8"/>
  <c r="CM46" i="8"/>
  <c r="CN46" i="8"/>
  <c r="CN114" i="8"/>
  <c r="CM114" i="8"/>
  <c r="BB41" i="8"/>
  <c r="BC41" i="8"/>
  <c r="BD41" i="8"/>
  <c r="CM49" i="8"/>
  <c r="CN49" i="8"/>
  <c r="CM69" i="8"/>
  <c r="CN69" i="8"/>
  <c r="BV61" i="8"/>
  <c r="BW61" i="8"/>
  <c r="CM98" i="8"/>
  <c r="CN98" i="8"/>
  <c r="AJ150" i="8"/>
  <c r="AI150" i="8"/>
  <c r="AK150" i="8"/>
  <c r="AI173" i="8"/>
  <c r="AH173" i="8"/>
  <c r="AJ173" i="8"/>
  <c r="AK173" i="8"/>
  <c r="BD159" i="8"/>
  <c r="BB159" i="8"/>
  <c r="BC159" i="8"/>
  <c r="AK210" i="8"/>
  <c r="AI210" i="8"/>
  <c r="AH210" i="8"/>
  <c r="AJ210" i="8"/>
  <c r="AK220" i="8"/>
  <c r="AI220" i="8"/>
  <c r="AH220" i="8"/>
  <c r="AJ220" i="8"/>
  <c r="AI123" i="8"/>
  <c r="AJ123" i="8"/>
  <c r="AK123" i="8"/>
  <c r="BB142" i="8"/>
  <c r="BC142" i="8"/>
  <c r="BD142" i="8"/>
  <c r="BB88" i="8"/>
  <c r="BC88" i="8"/>
  <c r="BD88" i="8"/>
  <c r="BD153" i="8"/>
  <c r="BB153" i="8"/>
  <c r="BC153" i="8"/>
  <c r="BB76" i="8"/>
  <c r="BC76" i="8"/>
  <c r="BD76" i="8"/>
  <c r="AK206" i="8"/>
  <c r="AI206" i="8"/>
  <c r="AJ206" i="8"/>
  <c r="AK214" i="8"/>
  <c r="AI214" i="8"/>
  <c r="AH214" i="8"/>
  <c r="AJ214" i="8"/>
  <c r="BD91" i="8"/>
  <c r="BB91" i="8"/>
  <c r="BC91" i="8"/>
  <c r="BW120" i="8"/>
  <c r="BV120" i="8"/>
  <c r="BU120" i="8"/>
  <c r="BS120" i="8" s="1"/>
  <c r="BQ120" i="8" s="1"/>
  <c r="AI127" i="8"/>
  <c r="AJ127" i="8"/>
  <c r="AK127" i="8"/>
  <c r="BC327" i="8"/>
  <c r="BD327" i="8"/>
  <c r="BB327" i="8"/>
  <c r="BD321" i="8"/>
  <c r="BC321" i="8"/>
  <c r="BB321" i="8"/>
  <c r="AJ293" i="8"/>
  <c r="AK293" i="8"/>
  <c r="AI293" i="8"/>
  <c r="AK324" i="8"/>
  <c r="AI324" i="8"/>
  <c r="AH324" i="8"/>
  <c r="AJ324" i="8"/>
  <c r="AK368" i="8"/>
  <c r="AJ368" i="8"/>
  <c r="AI368" i="8"/>
  <c r="AH368" i="8"/>
  <c r="AJ359" i="8"/>
  <c r="AK359" i="8"/>
  <c r="AI359" i="8"/>
  <c r="AH359" i="8"/>
  <c r="AI207" i="8"/>
  <c r="AH207" i="8"/>
  <c r="AJ207" i="8"/>
  <c r="AK207" i="8"/>
  <c r="BB398" i="8"/>
  <c r="BD398" i="8"/>
  <c r="BC398" i="8"/>
  <c r="AC105" i="4"/>
  <c r="I105" i="4"/>
  <c r="AF105" i="4"/>
  <c r="R105" i="4"/>
  <c r="T105" i="4"/>
  <c r="AC163" i="4"/>
  <c r="I163" i="4"/>
  <c r="AF163" i="4"/>
  <c r="R163" i="4"/>
  <c r="T163" i="4" s="1"/>
  <c r="AC177" i="4"/>
  <c r="I177" i="4"/>
  <c r="R177" i="4"/>
  <c r="T177" i="4" s="1"/>
  <c r="AF177" i="4"/>
  <c r="I202" i="4"/>
  <c r="R202" i="4"/>
  <c r="T202" i="4" s="1"/>
  <c r="AF202" i="4"/>
  <c r="AC202" i="4"/>
  <c r="R249" i="4"/>
  <c r="T249" i="4" s="1"/>
  <c r="AC249" i="4"/>
  <c r="J249" i="4"/>
  <c r="AF249" i="4"/>
  <c r="AC21" i="5"/>
  <c r="I21" i="5"/>
  <c r="R21" i="5"/>
  <c r="T21" i="5" s="1"/>
  <c r="AC36" i="5"/>
  <c r="H36" i="5"/>
  <c r="R36" i="5"/>
  <c r="T36" i="5" s="1"/>
  <c r="L356" i="4"/>
  <c r="AC356" i="4"/>
  <c r="AF356" i="4"/>
  <c r="K377" i="4"/>
  <c r="AC377" i="4"/>
  <c r="AF377" i="4"/>
  <c r="CG21" i="5"/>
  <c r="CG23" i="5"/>
  <c r="CG25" i="5"/>
  <c r="CG27" i="5"/>
  <c r="CG29" i="5"/>
  <c r="CG31" i="5"/>
  <c r="CG33" i="5"/>
  <c r="CG35" i="5"/>
  <c r="CG37" i="5"/>
  <c r="CG39" i="5"/>
  <c r="CG14" i="5"/>
  <c r="AU24" i="5"/>
  <c r="AU28" i="5"/>
  <c r="AU34" i="5"/>
  <c r="AU36" i="5"/>
  <c r="AU40" i="5"/>
  <c r="AU42" i="5"/>
  <c r="CG12" i="5"/>
  <c r="CG15" i="5"/>
  <c r="CG17" i="5"/>
  <c r="CG19" i="5"/>
  <c r="CG20" i="5"/>
  <c r="CG22" i="5"/>
  <c r="CG24" i="5"/>
  <c r="CG26" i="5"/>
  <c r="CG28" i="5"/>
  <c r="CG30" i="5"/>
  <c r="CG9" i="5"/>
  <c r="CG36" i="5"/>
  <c r="CG40" i="5"/>
  <c r="CG42" i="5"/>
  <c r="CG44" i="5"/>
  <c r="CG46" i="5"/>
  <c r="CG48" i="5"/>
  <c r="CG50" i="5"/>
  <c r="CG52" i="5"/>
  <c r="CG54" i="5"/>
  <c r="CG56" i="5"/>
  <c r="CG58" i="5"/>
  <c r="CG60" i="5"/>
  <c r="CG62" i="5"/>
  <c r="CG64" i="5"/>
  <c r="CG66" i="5"/>
  <c r="CG68" i="5"/>
  <c r="CG70" i="5"/>
  <c r="CG72" i="5"/>
  <c r="AU23" i="5"/>
  <c r="AU27" i="5"/>
  <c r="AU35" i="5"/>
  <c r="CG32" i="5"/>
  <c r="AU33" i="5"/>
  <c r="AU45" i="5"/>
  <c r="AU49" i="5"/>
  <c r="AU51" i="5"/>
  <c r="AU53" i="5"/>
  <c r="AU57" i="5"/>
  <c r="AU59" i="5"/>
  <c r="AU61" i="5"/>
  <c r="AU65" i="5"/>
  <c r="AU69" i="5"/>
  <c r="AU71" i="5"/>
  <c r="AU37" i="5"/>
  <c r="CG41" i="5"/>
  <c r="AU21" i="5"/>
  <c r="CG43" i="5"/>
  <c r="CG45" i="5"/>
  <c r="CG47" i="5"/>
  <c r="CG49" i="5"/>
  <c r="AU31" i="5"/>
  <c r="CG34" i="5"/>
  <c r="AU41" i="5"/>
  <c r="CG51" i="5"/>
  <c r="CG53" i="5"/>
  <c r="CG55" i="5"/>
  <c r="CG57" i="5"/>
  <c r="CG59" i="5"/>
  <c r="CG61" i="5"/>
  <c r="CG63" i="5"/>
  <c r="CG65" i="5"/>
  <c r="CG67" i="5"/>
  <c r="CG71" i="5"/>
  <c r="AU72" i="5"/>
  <c r="AU50" i="5"/>
  <c r="CG73" i="5"/>
  <c r="CG75" i="5"/>
  <c r="CG77" i="5"/>
  <c r="CG79" i="5"/>
  <c r="CG81" i="5"/>
  <c r="CG83" i="5"/>
  <c r="CG85" i="5"/>
  <c r="CG87" i="5"/>
  <c r="CG89" i="5"/>
  <c r="AU93" i="5"/>
  <c r="AU97" i="5"/>
  <c r="AU99" i="5"/>
  <c r="AU101" i="5"/>
  <c r="AU70" i="5"/>
  <c r="CG38" i="5"/>
  <c r="AU48" i="5"/>
  <c r="CG69" i="5"/>
  <c r="AU74" i="5"/>
  <c r="AU76" i="5"/>
  <c r="AU80" i="5"/>
  <c r="AU82" i="5"/>
  <c r="AU86" i="5"/>
  <c r="AU88" i="5"/>
  <c r="AU90" i="5"/>
  <c r="CG93" i="5"/>
  <c r="CG95" i="5"/>
  <c r="CG97" i="5"/>
  <c r="CG99" i="5"/>
  <c r="AU39" i="5"/>
  <c r="CG74" i="5"/>
  <c r="CG76" i="5"/>
  <c r="CG78" i="5"/>
  <c r="CG80" i="5"/>
  <c r="CG82" i="5"/>
  <c r="CG84" i="5"/>
  <c r="CG86" i="5"/>
  <c r="CG88" i="5"/>
  <c r="CG90" i="5"/>
  <c r="AU92" i="5"/>
  <c r="AU94" i="5"/>
  <c r="AU96" i="5"/>
  <c r="AU98" i="5"/>
  <c r="AU83" i="5"/>
  <c r="CG96" i="5"/>
  <c r="CG104" i="5"/>
  <c r="CG106" i="5"/>
  <c r="CG108" i="5"/>
  <c r="CG110" i="5"/>
  <c r="CG112" i="5"/>
  <c r="CG114" i="5"/>
  <c r="CG116" i="5"/>
  <c r="CG118" i="5"/>
  <c r="CG120" i="5"/>
  <c r="AU54" i="5"/>
  <c r="AU56" i="5"/>
  <c r="AU58" i="5"/>
  <c r="AU60" i="5"/>
  <c r="AU62" i="5"/>
  <c r="AU64" i="5"/>
  <c r="AU68" i="5"/>
  <c r="AU73" i="5"/>
  <c r="CG94" i="5"/>
  <c r="CG102" i="5"/>
  <c r="AU87" i="5"/>
  <c r="CG92" i="5"/>
  <c r="AU103" i="5"/>
  <c r="AU109" i="5"/>
  <c r="AU111" i="5"/>
  <c r="AU113" i="5"/>
  <c r="AU115" i="5"/>
  <c r="AU117" i="5"/>
  <c r="AU119" i="5"/>
  <c r="AU121" i="5"/>
  <c r="AU123" i="5"/>
  <c r="AU125" i="5"/>
  <c r="AU127" i="5"/>
  <c r="AU129" i="5"/>
  <c r="AU131" i="5"/>
  <c r="AU77" i="5"/>
  <c r="AU102" i="5"/>
  <c r="AU153" i="5"/>
  <c r="CG100" i="5"/>
  <c r="CG103" i="5"/>
  <c r="CG105" i="5"/>
  <c r="CG107" i="5"/>
  <c r="CG109" i="5"/>
  <c r="CG111" i="5"/>
  <c r="AU85" i="5"/>
  <c r="AU79" i="5"/>
  <c r="AU91" i="5"/>
  <c r="AU100" i="5"/>
  <c r="CG101" i="5"/>
  <c r="AU106" i="5"/>
  <c r="AU108" i="5"/>
  <c r="AU110" i="5"/>
  <c r="AU112" i="5"/>
  <c r="AU114" i="5"/>
  <c r="AU116" i="5"/>
  <c r="AU118" i="5"/>
  <c r="AU120" i="5"/>
  <c r="AU122" i="5"/>
  <c r="AU126" i="5"/>
  <c r="AU130" i="5"/>
  <c r="CG91" i="5"/>
  <c r="AU143" i="5"/>
  <c r="CG113" i="5"/>
  <c r="CG115" i="5"/>
  <c r="CG117" i="5"/>
  <c r="CG119" i="5"/>
  <c r="CG121" i="5"/>
  <c r="AU133" i="5"/>
  <c r="AU134" i="5"/>
  <c r="AU135" i="5"/>
  <c r="AU137" i="5"/>
  <c r="AU145" i="5"/>
  <c r="AU149" i="5"/>
  <c r="AU148" i="5"/>
  <c r="AU156" i="5"/>
  <c r="AU158" i="5"/>
  <c r="AU160" i="5"/>
  <c r="AU162" i="5"/>
  <c r="AU164" i="5"/>
  <c r="AU166" i="5"/>
  <c r="AU168" i="5"/>
  <c r="AU170" i="5"/>
  <c r="AU174" i="5"/>
  <c r="AU176" i="5"/>
  <c r="AU178" i="5"/>
  <c r="AU180" i="5"/>
  <c r="AU182" i="5"/>
  <c r="AU184" i="5"/>
  <c r="AU186" i="5"/>
  <c r="AU188" i="5"/>
  <c r="AU190" i="5"/>
  <c r="AU140" i="5"/>
  <c r="CG98" i="5"/>
  <c r="AU142" i="5"/>
  <c r="AU144" i="5"/>
  <c r="AU146" i="5"/>
  <c r="AU152" i="5"/>
  <c r="AU139" i="5"/>
  <c r="AU151" i="5"/>
  <c r="AU155" i="5"/>
  <c r="AU159" i="5"/>
  <c r="AU163" i="5"/>
  <c r="AU167" i="5"/>
  <c r="AU169" i="5"/>
  <c r="AU171" i="5"/>
  <c r="AU173" i="5"/>
  <c r="AU175" i="5"/>
  <c r="AU177" i="5"/>
  <c r="AU141" i="5"/>
  <c r="AU185" i="5"/>
  <c r="AU195" i="5"/>
  <c r="AU206" i="5"/>
  <c r="AU254" i="5"/>
  <c r="AU256" i="5"/>
  <c r="AU277" i="5"/>
  <c r="AU279" i="5"/>
  <c r="AU150" i="5"/>
  <c r="AU200" i="5"/>
  <c r="AU258" i="5"/>
  <c r="AU260" i="5"/>
  <c r="AU281" i="5"/>
  <c r="AU283" i="5"/>
  <c r="AU285" i="5"/>
  <c r="AU287" i="5"/>
  <c r="AU289" i="5"/>
  <c r="AU183" i="5"/>
  <c r="AU199" i="5"/>
  <c r="AU207" i="5"/>
  <c r="AU209" i="5"/>
  <c r="AU211" i="5"/>
  <c r="AU213" i="5"/>
  <c r="AU215" i="5"/>
  <c r="AU217" i="5"/>
  <c r="AU219" i="5"/>
  <c r="AU221" i="5"/>
  <c r="AU264" i="5"/>
  <c r="AU266" i="5"/>
  <c r="AU192" i="5"/>
  <c r="AU204" i="5"/>
  <c r="AU223" i="5"/>
  <c r="AU225" i="5"/>
  <c r="AU227" i="5"/>
  <c r="AU229" i="5"/>
  <c r="AU233" i="5"/>
  <c r="AU235" i="5"/>
  <c r="AU237" i="5"/>
  <c r="AU241" i="5"/>
  <c r="AU243" i="5"/>
  <c r="AU245" i="5"/>
  <c r="AU247" i="5"/>
  <c r="AU251" i="5"/>
  <c r="AU253" i="5"/>
  <c r="AU270" i="5"/>
  <c r="AU272" i="5"/>
  <c r="AU274" i="5"/>
  <c r="AU276" i="5"/>
  <c r="AU181" i="5"/>
  <c r="AU189" i="5"/>
  <c r="AU193" i="5"/>
  <c r="AU198" i="5"/>
  <c r="AU255" i="5"/>
  <c r="AU187" i="5"/>
  <c r="AU194" i="5"/>
  <c r="AU197" i="5"/>
  <c r="AU257" i="5"/>
  <c r="AU259" i="5"/>
  <c r="AU89" i="5"/>
  <c r="AU202" i="5"/>
  <c r="AU208" i="5"/>
  <c r="AU210" i="5"/>
  <c r="AU212" i="5"/>
  <c r="AU214" i="5"/>
  <c r="AU216" i="5"/>
  <c r="AU218" i="5"/>
  <c r="AU261" i="5"/>
  <c r="AU263" i="5"/>
  <c r="AU267" i="5"/>
  <c r="AU230" i="5"/>
  <c r="AU246" i="5"/>
  <c r="AU286" i="5"/>
  <c r="AU302" i="5"/>
  <c r="AU333" i="5"/>
  <c r="AU341" i="5"/>
  <c r="AU349" i="5"/>
  <c r="AU357" i="5"/>
  <c r="AU365" i="5"/>
  <c r="AU373" i="5"/>
  <c r="AU381" i="5"/>
  <c r="AU228" i="5"/>
  <c r="AU244" i="5"/>
  <c r="AU269" i="5"/>
  <c r="AU293" i="5"/>
  <c r="AU301" i="5"/>
  <c r="AU312" i="5"/>
  <c r="AU314" i="5"/>
  <c r="AU316" i="5"/>
  <c r="AU318" i="5"/>
  <c r="AU320" i="5"/>
  <c r="AU322" i="5"/>
  <c r="AU330" i="5"/>
  <c r="AU338" i="5"/>
  <c r="AU346" i="5"/>
  <c r="AU362" i="5"/>
  <c r="AU370" i="5"/>
  <c r="AU378" i="5"/>
  <c r="AU226" i="5"/>
  <c r="AU242" i="5"/>
  <c r="AU284" i="5"/>
  <c r="AU327" i="5"/>
  <c r="AU335" i="5"/>
  <c r="AU351" i="5"/>
  <c r="AU359" i="5"/>
  <c r="AU367" i="5"/>
  <c r="AU375" i="5"/>
  <c r="AU388" i="5"/>
  <c r="AU396" i="5"/>
  <c r="AU224" i="5"/>
  <c r="AU240" i="5"/>
  <c r="AU271" i="5"/>
  <c r="AU294" i="5"/>
  <c r="AU304" i="5"/>
  <c r="AU306" i="5"/>
  <c r="AU308" i="5"/>
  <c r="AU310" i="5"/>
  <c r="AU324" i="5"/>
  <c r="AU348" i="5"/>
  <c r="AU356" i="5"/>
  <c r="AU364" i="5"/>
  <c r="AU372" i="5"/>
  <c r="AU380" i="5"/>
  <c r="AU393" i="5"/>
  <c r="AU401" i="5"/>
  <c r="AU196" i="5"/>
  <c r="AU222" i="5"/>
  <c r="AU238" i="5"/>
  <c r="AU299" i="5"/>
  <c r="AU329" i="5"/>
  <c r="AU337" i="5"/>
  <c r="AU345" i="5"/>
  <c r="AU236" i="5"/>
  <c r="AU252" i="5"/>
  <c r="AU273" i="5"/>
  <c r="AU278" i="5"/>
  <c r="AU290" i="5"/>
  <c r="AU295" i="5"/>
  <c r="AU298" i="5"/>
  <c r="AU311" i="5"/>
  <c r="AU313" i="5"/>
  <c r="AU315" i="5"/>
  <c r="AU319" i="5"/>
  <c r="AU326" i="5"/>
  <c r="AU334" i="5"/>
  <c r="AU342" i="5"/>
  <c r="AU350" i="5"/>
  <c r="AU366" i="5"/>
  <c r="AU201" i="5"/>
  <c r="AU234" i="5"/>
  <c r="AU288" i="5"/>
  <c r="AU323" i="5"/>
  <c r="AU331" i="5"/>
  <c r="AU339" i="5"/>
  <c r="AU347" i="5"/>
  <c r="AU355" i="5"/>
  <c r="AU363" i="5"/>
  <c r="AU371" i="5"/>
  <c r="AU379" i="5"/>
  <c r="AU344" i="5"/>
  <c r="AU352" i="5"/>
  <c r="AU382" i="5"/>
  <c r="AU390" i="5"/>
  <c r="AU292" i="5"/>
  <c r="AU361" i="5"/>
  <c r="AU387" i="5"/>
  <c r="AU397" i="5"/>
  <c r="AU402" i="5"/>
  <c r="AU404" i="5"/>
  <c r="AU232" i="5"/>
  <c r="AU307" i="5"/>
  <c r="AU377" i="5"/>
  <c r="AU389" i="5"/>
  <c r="AU305" i="5"/>
  <c r="AU328" i="5"/>
  <c r="AU368" i="5"/>
  <c r="AU399" i="5"/>
  <c r="AU248" i="5"/>
  <c r="AU275" i="5"/>
  <c r="AU303" i="5"/>
  <c r="AU296" i="5"/>
  <c r="AU360" i="5"/>
  <c r="AU398" i="5"/>
  <c r="AU391" i="5"/>
  <c r="AU407" i="5"/>
  <c r="AU386" i="5"/>
  <c r="AU410" i="5"/>
  <c r="AU406" i="5"/>
  <c r="AU408" i="5"/>
  <c r="AU383" i="5"/>
  <c r="AU412" i="5"/>
  <c r="R54" i="5"/>
  <c r="T54" i="5" s="1"/>
  <c r="AC62" i="5"/>
  <c r="H62" i="5"/>
  <c r="R62" i="5"/>
  <c r="T62" i="5" s="1"/>
  <c r="AC76" i="5"/>
  <c r="I76" i="5"/>
  <c r="R76" i="5"/>
  <c r="T76" i="5" s="1"/>
  <c r="AC83" i="5"/>
  <c r="I83" i="5"/>
  <c r="R83" i="5"/>
  <c r="T83" i="5" s="1"/>
  <c r="I99" i="5"/>
  <c r="R99" i="5"/>
  <c r="T99" i="5" s="1"/>
  <c r="AC99" i="5"/>
  <c r="AC117" i="5"/>
  <c r="R117" i="5"/>
  <c r="T117" i="5" s="1"/>
  <c r="I117" i="5"/>
  <c r="AC80" i="5"/>
  <c r="I80" i="5"/>
  <c r="R80" i="5"/>
  <c r="T80" i="5" s="1"/>
  <c r="AC145" i="5"/>
  <c r="I145" i="5"/>
  <c r="R145" i="5"/>
  <c r="T145" i="5" s="1"/>
  <c r="I142" i="5"/>
  <c r="AC142" i="5"/>
  <c r="R142" i="5"/>
  <c r="T142" i="5" s="1"/>
  <c r="I144" i="5"/>
  <c r="R144" i="5"/>
  <c r="T144" i="5" s="1"/>
  <c r="AC144" i="5"/>
  <c r="AC79" i="5"/>
  <c r="I79" i="5"/>
  <c r="R79" i="5"/>
  <c r="T79" i="5" s="1"/>
  <c r="AC219" i="5"/>
  <c r="I219" i="5"/>
  <c r="R219" i="5"/>
  <c r="T219" i="5" s="1"/>
  <c r="I26" i="6"/>
  <c r="R26" i="6"/>
  <c r="T26" i="6" s="1"/>
  <c r="AC26" i="6"/>
  <c r="BV60" i="8"/>
  <c r="BU60" i="8"/>
  <c r="BS60" i="8" s="1"/>
  <c r="BQ60" i="8" s="1"/>
  <c r="BW60" i="8"/>
  <c r="CM53" i="8"/>
  <c r="CN53" i="8"/>
  <c r="BB35" i="8"/>
  <c r="BC35" i="8"/>
  <c r="BD35" i="8"/>
  <c r="BC45" i="8"/>
  <c r="BD45" i="8"/>
  <c r="BB45" i="8"/>
  <c r="BC59" i="8"/>
  <c r="BD59" i="8"/>
  <c r="BB59" i="8"/>
  <c r="CM64" i="8"/>
  <c r="CN64" i="8"/>
  <c r="AJ88" i="8"/>
  <c r="AK88" i="8"/>
  <c r="AI88" i="8"/>
  <c r="CM104" i="8"/>
  <c r="CN104" i="8"/>
  <c r="BV110" i="8"/>
  <c r="BU110" i="8"/>
  <c r="BS110" i="8" s="1"/>
  <c r="BQ110" i="8" s="1"/>
  <c r="BW110" i="8"/>
  <c r="BV115" i="8"/>
  <c r="BW115" i="8"/>
  <c r="BB39" i="8"/>
  <c r="BC39" i="8"/>
  <c r="BD39" i="8"/>
  <c r="AI48" i="8"/>
  <c r="AH48" i="8"/>
  <c r="AA48" i="8" s="1"/>
  <c r="AJ48" i="8"/>
  <c r="AK48" i="8"/>
  <c r="CM110" i="8"/>
  <c r="CN110" i="8"/>
  <c r="BB43" i="8"/>
  <c r="BC43" i="8"/>
  <c r="BD43" i="8"/>
  <c r="BV53" i="8"/>
  <c r="BU53" i="8"/>
  <c r="BS53" i="8" s="1"/>
  <c r="BQ53" i="8" s="1"/>
  <c r="BW53" i="8"/>
  <c r="BV79" i="8"/>
  <c r="BU79" i="8"/>
  <c r="BS79" i="8" s="1"/>
  <c r="BQ79" i="8" s="1"/>
  <c r="BW79" i="8"/>
  <c r="AI91" i="8"/>
  <c r="AH91" i="8"/>
  <c r="AJ91" i="8"/>
  <c r="AK91" i="8"/>
  <c r="CN5" i="8"/>
  <c r="CM5" i="8"/>
  <c r="CM66" i="8"/>
  <c r="CN66" i="8"/>
  <c r="BV92" i="8"/>
  <c r="BW92" i="8"/>
  <c r="AI105" i="8"/>
  <c r="AH105" i="8"/>
  <c r="AJ105" i="8"/>
  <c r="AK105" i="8"/>
  <c r="BC47" i="8"/>
  <c r="BD47" i="8"/>
  <c r="BB47" i="8"/>
  <c r="CM79" i="8"/>
  <c r="CN79" i="8"/>
  <c r="CM99" i="8"/>
  <c r="CN99" i="8"/>
  <c r="BV111" i="8"/>
  <c r="BU111" i="8"/>
  <c r="BS111" i="8" s="1"/>
  <c r="BQ111" i="8" s="1"/>
  <c r="BW111" i="8"/>
  <c r="BC150" i="8"/>
  <c r="BD150" i="8"/>
  <c r="BB150" i="8"/>
  <c r="CM121" i="8"/>
  <c r="CN121" i="8"/>
  <c r="AI175" i="8"/>
  <c r="AJ175" i="8"/>
  <c r="AK175" i="8"/>
  <c r="AI191" i="8"/>
  <c r="AH191" i="8"/>
  <c r="AJ191" i="8"/>
  <c r="AK191" i="8"/>
  <c r="AI61" i="8"/>
  <c r="AH61" i="8"/>
  <c r="AJ61" i="8"/>
  <c r="AK61" i="8"/>
  <c r="BB84" i="8"/>
  <c r="BC84" i="8"/>
  <c r="BD84" i="8"/>
  <c r="BB137" i="8"/>
  <c r="BC137" i="8"/>
  <c r="BD137" i="8"/>
  <c r="AI163" i="8"/>
  <c r="AH163" i="8"/>
  <c r="AJ163" i="8"/>
  <c r="AK163" i="8"/>
  <c r="AJ145" i="8"/>
  <c r="AK145" i="8"/>
  <c r="AI145" i="8"/>
  <c r="CM94" i="8"/>
  <c r="CN94" i="8"/>
  <c r="BV76" i="8"/>
  <c r="BU76" i="8"/>
  <c r="BS76" i="8" s="1"/>
  <c r="BQ76" i="8" s="1"/>
  <c r="BW76" i="8"/>
  <c r="CN120" i="8"/>
  <c r="CM120" i="8"/>
  <c r="AI157" i="8"/>
  <c r="AH157" i="8"/>
  <c r="AK157" i="8"/>
  <c r="AJ157" i="8"/>
  <c r="AI176" i="8"/>
  <c r="AH176" i="8"/>
  <c r="AK176" i="8"/>
  <c r="AJ176" i="8"/>
  <c r="AI188" i="8"/>
  <c r="AH188" i="8"/>
  <c r="AK188" i="8"/>
  <c r="AJ188" i="8"/>
  <c r="CN91" i="8"/>
  <c r="CM91" i="8"/>
  <c r="AI178" i="8"/>
  <c r="AH178" i="8"/>
  <c r="AK178" i="8"/>
  <c r="AJ178" i="8"/>
  <c r="AI194" i="8"/>
  <c r="AH194" i="8"/>
  <c r="AK194" i="8"/>
  <c r="AJ194" i="8"/>
  <c r="BB136" i="8"/>
  <c r="BC136" i="8"/>
  <c r="BD136" i="8"/>
  <c r="AK340" i="8"/>
  <c r="AJ340" i="8"/>
  <c r="AI340" i="8"/>
  <c r="AH340" i="8"/>
  <c r="BB315" i="8"/>
  <c r="BD315" i="8"/>
  <c r="BC315" i="8"/>
  <c r="BB283" i="8"/>
  <c r="BC283" i="8"/>
  <c r="BD283" i="8"/>
  <c r="AI189" i="8"/>
  <c r="AJ189" i="8"/>
  <c r="AK189" i="8"/>
  <c r="AJ337" i="8"/>
  <c r="AI337" i="8"/>
  <c r="AK337" i="8"/>
  <c r="BB258" i="8"/>
  <c r="BC258" i="8"/>
  <c r="BD258" i="8"/>
  <c r="AJ295" i="8"/>
  <c r="AK295" i="8"/>
  <c r="AI295" i="8"/>
  <c r="BB369" i="8"/>
  <c r="BD369" i="8"/>
  <c r="BC369" i="8"/>
  <c r="BB384" i="8"/>
  <c r="BC384" i="8"/>
  <c r="BD384" i="8"/>
  <c r="BB400" i="8"/>
  <c r="BC400" i="8"/>
  <c r="BD400" i="8"/>
  <c r="BC347" i="8"/>
  <c r="BD347" i="8"/>
  <c r="BB347" i="8"/>
  <c r="AI369" i="8"/>
  <c r="AK369" i="8"/>
  <c r="AJ369" i="8"/>
  <c r="AR386" i="2"/>
  <c r="AS386" i="2"/>
  <c r="AT386" i="2"/>
  <c r="AQ386" i="2"/>
  <c r="AP386" i="2"/>
  <c r="AO386" i="2"/>
  <c r="AN386" i="2"/>
  <c r="AM386" i="2"/>
  <c r="AL386" i="2"/>
  <c r="AJ339" i="8"/>
  <c r="AK339" i="8"/>
  <c r="AI339" i="8"/>
  <c r="BC357" i="8"/>
  <c r="BD357" i="8"/>
  <c r="BB357" i="8"/>
  <c r="BB360" i="8"/>
  <c r="BC360" i="8"/>
  <c r="BD360" i="8"/>
  <c r="BB260" i="8"/>
  <c r="BC260" i="8"/>
  <c r="BD260" i="8"/>
  <c r="AJ380" i="8"/>
  <c r="AK380" i="8"/>
  <c r="AI380" i="8"/>
  <c r="BD322" i="8"/>
  <c r="BB322" i="8"/>
  <c r="BC322" i="8"/>
  <c r="AW63" i="7"/>
  <c r="AV63" i="7"/>
  <c r="AU63" i="7"/>
  <c r="AT63" i="7"/>
  <c r="AS63" i="7"/>
  <c r="AR63" i="7"/>
  <c r="AX63" i="7"/>
  <c r="AY63" i="7"/>
  <c r="AZ63" i="7"/>
  <c r="AC45" i="4"/>
  <c r="H45" i="4"/>
  <c r="R45" i="4"/>
  <c r="T45" i="4" s="1"/>
  <c r="I154" i="4"/>
  <c r="R154" i="4"/>
  <c r="T154" i="4" s="1"/>
  <c r="AF154" i="4"/>
  <c r="AC154" i="4"/>
  <c r="AC135" i="4"/>
  <c r="I135" i="4"/>
  <c r="AF135" i="4"/>
  <c r="R135" i="4"/>
  <c r="T135" i="4" s="1"/>
  <c r="AC214" i="4"/>
  <c r="I214" i="4"/>
  <c r="R214" i="4"/>
  <c r="T214" i="4" s="1"/>
  <c r="AF214" i="4"/>
  <c r="AC220" i="4"/>
  <c r="AF220" i="4"/>
  <c r="I220" i="4"/>
  <c r="R220" i="4"/>
  <c r="T220" i="4" s="1"/>
  <c r="AC213" i="4"/>
  <c r="I213" i="4"/>
  <c r="R213" i="4"/>
  <c r="T213" i="4" s="1"/>
  <c r="AF213" i="4"/>
  <c r="L257" i="4"/>
  <c r="AC257" i="4"/>
  <c r="AF257" i="4"/>
  <c r="R309" i="4"/>
  <c r="T309" i="4" s="1"/>
  <c r="AF309" i="4"/>
  <c r="AC309" i="4"/>
  <c r="K309" i="4"/>
  <c r="AF357" i="4"/>
  <c r="K357" i="4"/>
  <c r="AC357" i="4"/>
  <c r="AC286" i="4"/>
  <c r="K286" i="4"/>
  <c r="R286" i="4"/>
  <c r="T286" i="4" s="1"/>
  <c r="AF286" i="4"/>
  <c r="AC375" i="4"/>
  <c r="CG5" i="5"/>
  <c r="CG11" i="5"/>
  <c r="H37" i="5"/>
  <c r="R37" i="5"/>
  <c r="T37" i="5" s="1"/>
  <c r="AC37" i="5"/>
  <c r="AC45" i="5"/>
  <c r="H45" i="5"/>
  <c r="R45" i="5"/>
  <c r="T45" i="5" s="1"/>
  <c r="AC119" i="5"/>
  <c r="R119" i="5"/>
  <c r="T119" i="5" s="1"/>
  <c r="I119" i="5"/>
  <c r="AC61" i="5"/>
  <c r="I61" i="5"/>
  <c r="R61" i="5"/>
  <c r="T61" i="5" s="1"/>
  <c r="AC85" i="5"/>
  <c r="I85" i="5"/>
  <c r="R85" i="5"/>
  <c r="T85" i="5" s="1"/>
  <c r="AC141" i="5"/>
  <c r="I141" i="5"/>
  <c r="R141" i="5"/>
  <c r="T141" i="5" s="1"/>
  <c r="AC135" i="5"/>
  <c r="I135" i="5"/>
  <c r="R135" i="5"/>
  <c r="T135" i="5" s="1"/>
  <c r="AC180" i="5"/>
  <c r="I180" i="5"/>
  <c r="R180" i="5"/>
  <c r="T180" i="5" s="1"/>
  <c r="K378" i="5"/>
  <c r="BV49" i="8"/>
  <c r="BU49" i="8"/>
  <c r="BS49" i="8" s="1"/>
  <c r="BQ49" i="8" s="1"/>
  <c r="BW49" i="8"/>
  <c r="BV64" i="8"/>
  <c r="BW64" i="8"/>
  <c r="AI38" i="8"/>
  <c r="AK38" i="8"/>
  <c r="AJ38" i="8"/>
  <c r="BB37" i="8"/>
  <c r="BC37" i="8"/>
  <c r="BD37" i="8"/>
  <c r="BC51" i="8"/>
  <c r="BD51" i="8"/>
  <c r="BB51" i="8"/>
  <c r="AJ82" i="8"/>
  <c r="AK82" i="8"/>
  <c r="AI82" i="8"/>
  <c r="AH82" i="8"/>
  <c r="BV97" i="8"/>
  <c r="BU97" i="8"/>
  <c r="BS97" i="8" s="1"/>
  <c r="BW97" i="8"/>
  <c r="BV105" i="8"/>
  <c r="BW105" i="8"/>
  <c r="BW116" i="8"/>
  <c r="BV116" i="8"/>
  <c r="CM106" i="8"/>
  <c r="CN106" i="8"/>
  <c r="AI56" i="8"/>
  <c r="AH56" i="8"/>
  <c r="AJ56" i="8"/>
  <c r="AK56" i="8"/>
  <c r="BW54" i="8"/>
  <c r="BV54" i="8"/>
  <c r="AI99" i="8"/>
  <c r="AJ99" i="8"/>
  <c r="AK99" i="8"/>
  <c r="BV63" i="8"/>
  <c r="BU63" i="8"/>
  <c r="BS63" i="8" s="1"/>
  <c r="BQ63" i="8" s="1"/>
  <c r="BW63" i="8"/>
  <c r="BV77" i="8"/>
  <c r="BW77" i="8"/>
  <c r="BB80" i="8"/>
  <c r="BC80" i="8"/>
  <c r="BD80" i="8"/>
  <c r="BD130" i="8"/>
  <c r="BB130" i="8"/>
  <c r="BC130" i="8"/>
  <c r="AI156" i="8"/>
  <c r="AJ156" i="8"/>
  <c r="AK156" i="8"/>
  <c r="AI164" i="8"/>
  <c r="AJ164" i="8"/>
  <c r="AK164" i="8"/>
  <c r="AI177" i="8"/>
  <c r="AH177" i="8"/>
  <c r="AJ177" i="8"/>
  <c r="AK177" i="8"/>
  <c r="AI193" i="8"/>
  <c r="AH193" i="8"/>
  <c r="AJ193" i="8"/>
  <c r="AK193" i="8"/>
  <c r="AJ283" i="8"/>
  <c r="AK283" i="8"/>
  <c r="AI283" i="8"/>
  <c r="AJ142" i="8"/>
  <c r="AI142" i="8"/>
  <c r="AH142" i="8"/>
  <c r="AK142" i="8"/>
  <c r="AI174" i="8"/>
  <c r="AK174" i="8"/>
  <c r="AJ174" i="8"/>
  <c r="AK212" i="8"/>
  <c r="AI212" i="8"/>
  <c r="AH212" i="8"/>
  <c r="AJ212" i="8"/>
  <c r="AJ258" i="8"/>
  <c r="AK258" i="8"/>
  <c r="AI258" i="8"/>
  <c r="AH258" i="8"/>
  <c r="CM107" i="8"/>
  <c r="CN107" i="8"/>
  <c r="BB72" i="8"/>
  <c r="BC72" i="8"/>
  <c r="BD72" i="8"/>
  <c r="CM95" i="8"/>
  <c r="CN95" i="8"/>
  <c r="AI69" i="8"/>
  <c r="AH69" i="8"/>
  <c r="AA69" i="8" s="1"/>
  <c r="AJ69" i="8"/>
  <c r="AK69" i="8"/>
  <c r="AI200" i="8"/>
  <c r="AH200" i="8"/>
  <c r="AK200" i="8"/>
  <c r="AJ200" i="8"/>
  <c r="BB285" i="8"/>
  <c r="BC285" i="8"/>
  <c r="BD285" i="8"/>
  <c r="AK344" i="8"/>
  <c r="AI344" i="8"/>
  <c r="AH344" i="8"/>
  <c r="AJ344" i="8"/>
  <c r="BB376" i="8"/>
  <c r="BD376" i="8"/>
  <c r="BC376" i="8"/>
  <c r="BB401" i="8"/>
  <c r="BC401" i="8"/>
  <c r="BD401" i="8"/>
  <c r="BB141" i="8"/>
  <c r="BC141" i="8"/>
  <c r="BD141" i="8"/>
  <c r="BD391" i="8"/>
  <c r="BB391" i="8"/>
  <c r="BC391" i="8"/>
  <c r="BD329" i="8"/>
  <c r="BB329" i="8"/>
  <c r="BC329" i="8"/>
  <c r="AI379" i="8"/>
  <c r="AH379" i="8"/>
  <c r="AJ379" i="8"/>
  <c r="AK379" i="8"/>
  <c r="BB122" i="8"/>
  <c r="BD122" i="8"/>
  <c r="BC122" i="8"/>
  <c r="AJ301" i="8"/>
  <c r="AK301" i="8"/>
  <c r="AI301" i="8"/>
  <c r="AH301" i="8"/>
  <c r="AI392" i="8"/>
  <c r="AK392" i="8"/>
  <c r="AJ392" i="8"/>
  <c r="AI408" i="8"/>
  <c r="AK408" i="8"/>
  <c r="AJ408" i="8"/>
  <c r="AK352" i="8"/>
  <c r="AI352" i="8"/>
  <c r="AH352" i="8"/>
  <c r="AJ352" i="8"/>
  <c r="CM103" i="8"/>
  <c r="CN103" i="8"/>
  <c r="BC371" i="8"/>
  <c r="BB371" i="8"/>
  <c r="BD371" i="8"/>
  <c r="AJ365" i="8"/>
  <c r="AK365" i="8"/>
  <c r="AI365" i="8"/>
  <c r="DC4" i="7"/>
  <c r="DB4" i="7"/>
  <c r="DA4" i="7"/>
  <c r="CZ4" i="7"/>
  <c r="CY4" i="7"/>
  <c r="CX4" i="7"/>
  <c r="CW4" i="7"/>
  <c r="CV4" i="7"/>
  <c r="CU4" i="7"/>
  <c r="BB406" i="8"/>
  <c r="BD406" i="8"/>
  <c r="BC406" i="8"/>
  <c r="R32" i="4"/>
  <c r="T32" i="4" s="1"/>
  <c r="AU23" i="4"/>
  <c r="AU34" i="4"/>
  <c r="AU37" i="4"/>
  <c r="AU32" i="4"/>
  <c r="AU21" i="4"/>
  <c r="AU58" i="4"/>
  <c r="BL7" i="4"/>
  <c r="AU51" i="4"/>
  <c r="BL33" i="4"/>
  <c r="AU35" i="4"/>
  <c r="AU80" i="4"/>
  <c r="BL70" i="4"/>
  <c r="BL73" i="4"/>
  <c r="AU73" i="4"/>
  <c r="BL25" i="4"/>
  <c r="AU82" i="4"/>
  <c r="BL74" i="4"/>
  <c r="BL76" i="4"/>
  <c r="AU85" i="4"/>
  <c r="BL82" i="4"/>
  <c r="AU77" i="4"/>
  <c r="AU100" i="4"/>
  <c r="AU96" i="4"/>
  <c r="AU113" i="4"/>
  <c r="AU129" i="4"/>
  <c r="AU164" i="4"/>
  <c r="AU137" i="4"/>
  <c r="AU145" i="4"/>
  <c r="AU155" i="4"/>
  <c r="AU171" i="4"/>
  <c r="AU176" i="4"/>
  <c r="AU192" i="4"/>
  <c r="AU208" i="4"/>
  <c r="AU179" i="4"/>
  <c r="AU195" i="4"/>
  <c r="AU172" i="4"/>
  <c r="AU221" i="4"/>
  <c r="AU255" i="4"/>
  <c r="AU230" i="4"/>
  <c r="AU246" i="4"/>
  <c r="AU318" i="4"/>
  <c r="AU254" i="4"/>
  <c r="AU296" i="4"/>
  <c r="AU261" i="4"/>
  <c r="AU310" i="4"/>
  <c r="AU273" i="4"/>
  <c r="AU297" i="4"/>
  <c r="AU305" i="4"/>
  <c r="AU359" i="4"/>
  <c r="AU340" i="4"/>
  <c r="AU404" i="4"/>
  <c r="AU385" i="4"/>
  <c r="AT385" i="4" s="1"/>
  <c r="AS385" i="4" s="1"/>
  <c r="AR385" i="4" s="1"/>
  <c r="AQ385" i="4" s="1"/>
  <c r="AP385" i="4" s="1"/>
  <c r="AO385" i="4" s="1"/>
  <c r="AN385" i="4" s="1"/>
  <c r="AM385" i="4" s="1"/>
  <c r="AL385" i="4" s="1"/>
  <c r="AU342" i="4"/>
  <c r="AU250" i="4"/>
  <c r="AU379" i="4"/>
  <c r="AU313" i="4"/>
  <c r="AU344" i="4"/>
  <c r="AU352" i="4"/>
  <c r="AU319" i="4"/>
  <c r="AU341" i="4"/>
  <c r="AU349" i="4"/>
  <c r="AU357" i="4"/>
  <c r="AU365" i="4"/>
  <c r="AU373" i="4"/>
  <c r="AU381" i="4"/>
  <c r="AU389" i="4"/>
  <c r="AU397" i="4"/>
  <c r="AU406" i="4"/>
  <c r="AT406" i="4" s="1"/>
  <c r="AS406" i="4" s="1"/>
  <c r="AR406" i="4" s="1"/>
  <c r="AQ406" i="4" s="1"/>
  <c r="AP406" i="4" s="1"/>
  <c r="AO406" i="4" s="1"/>
  <c r="AN406" i="4" s="1"/>
  <c r="AM406" i="4" s="1"/>
  <c r="AL406" i="4" s="1"/>
  <c r="AU384" i="4"/>
  <c r="AU392" i="4"/>
  <c r="AU408" i="4"/>
  <c r="AU370" i="4"/>
  <c r="AU378" i="4"/>
  <c r="AU401" i="4"/>
  <c r="AU403" i="4"/>
  <c r="AU325" i="4"/>
  <c r="AT325" i="4" s="1"/>
  <c r="AS325" i="4" s="1"/>
  <c r="AR325" i="4" s="1"/>
  <c r="AQ325" i="4" s="1"/>
  <c r="AP325" i="4" s="1"/>
  <c r="AO325" i="4" s="1"/>
  <c r="AN325" i="4" s="1"/>
  <c r="AM325" i="4" s="1"/>
  <c r="AL325" i="4" s="1"/>
  <c r="AU400" i="4"/>
  <c r="AU402" i="4"/>
  <c r="AU360" i="4"/>
  <c r="AU274" i="4"/>
  <c r="AU335" i="4"/>
  <c r="AU386" i="4"/>
  <c r="AU394" i="4"/>
  <c r="AU412" i="4"/>
  <c r="AT412" i="4" s="1"/>
  <c r="AS412" i="4" s="1"/>
  <c r="AR412" i="4" s="1"/>
  <c r="AQ412" i="4" s="1"/>
  <c r="AP412" i="4" s="1"/>
  <c r="AO412" i="4" s="1"/>
  <c r="AN412" i="4" s="1"/>
  <c r="AM412" i="4" s="1"/>
  <c r="AL412" i="4" s="1"/>
  <c r="AU338" i="4"/>
  <c r="AU354" i="4"/>
  <c r="AU368" i="4"/>
  <c r="AU376" i="4"/>
  <c r="AU411" i="4"/>
  <c r="AU270" i="4"/>
  <c r="AU346" i="4"/>
  <c r="AU410" i="4"/>
  <c r="AT410" i="4" s="1"/>
  <c r="AU362" i="4"/>
  <c r="AC136" i="4"/>
  <c r="I136" i="4"/>
  <c r="AF136" i="4"/>
  <c r="R136" i="4"/>
  <c r="T136" i="4" s="1"/>
  <c r="AC181" i="4"/>
  <c r="I181" i="4"/>
  <c r="R181" i="4"/>
  <c r="T181" i="4" s="1"/>
  <c r="AF181" i="4"/>
  <c r="AC187" i="4"/>
  <c r="I187" i="4"/>
  <c r="R187" i="4"/>
  <c r="T187" i="4" s="1"/>
  <c r="AF187" i="4"/>
  <c r="AC189" i="4"/>
  <c r="I189" i="4"/>
  <c r="R189" i="4"/>
  <c r="T189" i="4" s="1"/>
  <c r="AF189" i="4"/>
  <c r="AC193" i="4"/>
  <c r="I193" i="4"/>
  <c r="R193" i="4"/>
  <c r="T193" i="4" s="1"/>
  <c r="AF193" i="4"/>
  <c r="AC201" i="4"/>
  <c r="I201" i="4"/>
  <c r="R201" i="4"/>
  <c r="T201" i="4" s="1"/>
  <c r="AF201" i="4"/>
  <c r="AC218" i="4"/>
  <c r="I218" i="4"/>
  <c r="R218" i="4"/>
  <c r="T218" i="4" s="1"/>
  <c r="AF218" i="4"/>
  <c r="AC216" i="4"/>
  <c r="I216" i="4"/>
  <c r="R216" i="4"/>
  <c r="T216" i="4" s="1"/>
  <c r="AF216" i="4"/>
  <c r="K392" i="4"/>
  <c r="AC392" i="4"/>
  <c r="AF392" i="4"/>
  <c r="CG4" i="5"/>
  <c r="AF349" i="4"/>
  <c r="L349" i="4"/>
  <c r="AC349" i="4"/>
  <c r="K320" i="4"/>
  <c r="R320" i="4"/>
  <c r="T320" i="4" s="1"/>
  <c r="AF320" i="4"/>
  <c r="AC320" i="4"/>
  <c r="I39" i="5"/>
  <c r="R39" i="5"/>
  <c r="T39" i="5" s="1"/>
  <c r="AC39" i="5"/>
  <c r="AC56" i="5"/>
  <c r="H56" i="5"/>
  <c r="R56" i="5"/>
  <c r="T56" i="5" s="1"/>
  <c r="AC111" i="5"/>
  <c r="I111" i="5"/>
  <c r="R111" i="5"/>
  <c r="T111" i="5" s="1"/>
  <c r="AC121" i="5"/>
  <c r="R121" i="5"/>
  <c r="T121" i="5" s="1"/>
  <c r="I121" i="5"/>
  <c r="AC51" i="5"/>
  <c r="H51" i="5"/>
  <c r="R51" i="5"/>
  <c r="T51" i="5" s="1"/>
  <c r="K326" i="5"/>
  <c r="AC240" i="5"/>
  <c r="K240" i="5"/>
  <c r="R240" i="5"/>
  <c r="T240" i="5" s="1"/>
  <c r="R278" i="5"/>
  <c r="T278" i="5" s="1"/>
  <c r="AC278" i="5"/>
  <c r="K278" i="5"/>
  <c r="K397" i="5"/>
  <c r="H36" i="6"/>
  <c r="R36" i="6"/>
  <c r="T36" i="6" s="1"/>
  <c r="AC36" i="6"/>
  <c r="AC41" i="6"/>
  <c r="H41" i="6"/>
  <c r="R41" i="6"/>
  <c r="T41" i="6" s="1"/>
  <c r="CM50" i="8"/>
  <c r="CN50" i="8"/>
  <c r="CM45" i="8"/>
  <c r="CN45" i="8"/>
  <c r="CM51" i="8"/>
  <c r="CN51" i="8"/>
  <c r="BV56" i="8"/>
  <c r="BU56" i="8"/>
  <c r="BS56" i="8" s="1"/>
  <c r="BQ56" i="8" s="1"/>
  <c r="BW56" i="8"/>
  <c r="CM60" i="8"/>
  <c r="CN60" i="8"/>
  <c r="BV66" i="8"/>
  <c r="BU66" i="8"/>
  <c r="BS66" i="8" s="1"/>
  <c r="BQ66" i="8" s="1"/>
  <c r="BW66" i="8"/>
  <c r="BV99" i="8"/>
  <c r="BW99" i="8"/>
  <c r="BV106" i="8"/>
  <c r="BU106" i="8"/>
  <c r="BS106" i="8" s="1"/>
  <c r="BQ106" i="8" s="1"/>
  <c r="BW106" i="8"/>
  <c r="CN116" i="8"/>
  <c r="CM116" i="8"/>
  <c r="CM102" i="8"/>
  <c r="CN102" i="8"/>
  <c r="BV71" i="8"/>
  <c r="BW71" i="8"/>
  <c r="BV87" i="8"/>
  <c r="BW87" i="8"/>
  <c r="BV100" i="8"/>
  <c r="BU100" i="8"/>
  <c r="BS100" i="8" s="1"/>
  <c r="BQ100" i="8" s="1"/>
  <c r="BW100" i="8"/>
  <c r="AI101" i="8"/>
  <c r="AH101" i="8"/>
  <c r="AJ101" i="8"/>
  <c r="AK101" i="8"/>
  <c r="BV51" i="8"/>
  <c r="BU51" i="8"/>
  <c r="BS51" i="8" s="1"/>
  <c r="BQ51" i="8" s="1"/>
  <c r="BW51" i="8"/>
  <c r="AI65" i="8"/>
  <c r="AH65" i="8"/>
  <c r="AJ65" i="8"/>
  <c r="AK65" i="8"/>
  <c r="BB120" i="8"/>
  <c r="BD120" i="8"/>
  <c r="BC120" i="8"/>
  <c r="BC156" i="8"/>
  <c r="BD156" i="8"/>
  <c r="BB156" i="8"/>
  <c r="BB164" i="8"/>
  <c r="BC164" i="8"/>
  <c r="BD164" i="8"/>
  <c r="AI179" i="8"/>
  <c r="AJ179" i="8"/>
  <c r="AK179" i="8"/>
  <c r="AI195" i="8"/>
  <c r="AJ195" i="8"/>
  <c r="AK195" i="8"/>
  <c r="AI284" i="8"/>
  <c r="AJ284" i="8"/>
  <c r="AK284" i="8"/>
  <c r="CM63" i="8"/>
  <c r="CN63" i="8"/>
  <c r="CM109" i="8"/>
  <c r="CN109" i="8"/>
  <c r="AI182" i="8"/>
  <c r="AK182" i="8"/>
  <c r="AJ182" i="8"/>
  <c r="AK204" i="8"/>
  <c r="AI204" i="8"/>
  <c r="AH204" i="8"/>
  <c r="AJ204" i="8"/>
  <c r="AJ260" i="8"/>
  <c r="AK260" i="8"/>
  <c r="AI260" i="8"/>
  <c r="CM100" i="8"/>
  <c r="CN100" i="8"/>
  <c r="AI172" i="8"/>
  <c r="AK172" i="8"/>
  <c r="AJ172" i="8"/>
  <c r="BD161" i="8"/>
  <c r="BB161" i="8"/>
  <c r="BC161" i="8"/>
  <c r="BD318" i="8"/>
  <c r="BB318" i="8"/>
  <c r="BC318" i="8"/>
  <c r="BB337" i="8"/>
  <c r="BC337" i="8"/>
  <c r="BD337" i="8"/>
  <c r="BC380" i="8"/>
  <c r="BD380" i="8"/>
  <c r="BB380" i="8"/>
  <c r="AJ285" i="8"/>
  <c r="AK285" i="8"/>
  <c r="AI285" i="8"/>
  <c r="BB254" i="8"/>
  <c r="BC254" i="8"/>
  <c r="BD254" i="8"/>
  <c r="BD163" i="8"/>
  <c r="BB163" i="8"/>
  <c r="BC163" i="8"/>
  <c r="AI147" i="8"/>
  <c r="AJ147" i="8"/>
  <c r="AK147" i="8"/>
  <c r="AI266" i="8"/>
  <c r="AJ266" i="8"/>
  <c r="AK266" i="8"/>
  <c r="AK393" i="8"/>
  <c r="AI393" i="8"/>
  <c r="AH393" i="8"/>
  <c r="AJ393" i="8"/>
  <c r="BD407" i="8"/>
  <c r="BB407" i="8"/>
  <c r="BC407" i="8"/>
  <c r="AI327" i="8"/>
  <c r="AH327" i="8"/>
  <c r="AA327" i="8" s="1"/>
  <c r="AK327" i="8"/>
  <c r="AJ327" i="8"/>
  <c r="BD346" i="8"/>
  <c r="BB346" i="8"/>
  <c r="BC346" i="8"/>
  <c r="BD383" i="8"/>
  <c r="BB383" i="8"/>
  <c r="BC383" i="8"/>
  <c r="BB392" i="8"/>
  <c r="BC392" i="8"/>
  <c r="BD392" i="8"/>
  <c r="AK360" i="8"/>
  <c r="AI360" i="8"/>
  <c r="AH360" i="8"/>
  <c r="AJ360" i="8"/>
  <c r="AI215" i="8"/>
  <c r="AJ215" i="8"/>
  <c r="AK215" i="8"/>
  <c r="AI307" i="8"/>
  <c r="AJ307" i="8"/>
  <c r="AK307" i="8"/>
  <c r="BB128" i="8"/>
  <c r="BD128" i="8"/>
  <c r="BC128" i="8"/>
  <c r="K91" i="6"/>
  <c r="H67" i="6"/>
  <c r="R67" i="6"/>
  <c r="T67" i="6" s="1"/>
  <c r="AC67" i="6"/>
  <c r="AC78" i="6"/>
  <c r="I78" i="6"/>
  <c r="R78" i="6"/>
  <c r="T78" i="6" s="1"/>
  <c r="K152" i="6"/>
  <c r="R267" i="6"/>
  <c r="T267" i="6" s="1"/>
  <c r="AC267" i="6"/>
  <c r="K267" i="6"/>
  <c r="AC307" i="6"/>
  <c r="K307" i="6"/>
  <c r="R307" i="6"/>
  <c r="T307" i="6" s="1"/>
  <c r="K336" i="6"/>
  <c r="K350" i="6"/>
  <c r="K340" i="6"/>
  <c r="AT21" i="8"/>
  <c r="AS21" i="8"/>
  <c r="AR21" i="8"/>
  <c r="AQ21" i="8"/>
  <c r="AP21" i="8"/>
  <c r="AO21" i="8"/>
  <c r="AN21" i="8"/>
  <c r="AM21" i="8"/>
  <c r="AL21" i="8"/>
  <c r="AR25" i="8"/>
  <c r="AQ25" i="8"/>
  <c r="AP25" i="8"/>
  <c r="AO25" i="8"/>
  <c r="AN25" i="8"/>
  <c r="AM25" i="8"/>
  <c r="AL25" i="8"/>
  <c r="AS25" i="8"/>
  <c r="AT25" i="8"/>
  <c r="AS29" i="8"/>
  <c r="AR29" i="8"/>
  <c r="AQ29" i="8"/>
  <c r="AP29" i="8"/>
  <c r="AO29" i="8"/>
  <c r="AN29" i="8"/>
  <c r="AM29" i="8"/>
  <c r="AL29" i="8"/>
  <c r="AT29" i="8"/>
  <c r="R278" i="6"/>
  <c r="T278" i="6" s="1"/>
  <c r="AC278" i="6"/>
  <c r="K278" i="6"/>
  <c r="CF29" i="8"/>
  <c r="CE29" i="8"/>
  <c r="CD29" i="8"/>
  <c r="CC29" i="8"/>
  <c r="CB29" i="8"/>
  <c r="CA29" i="8"/>
  <c r="BZ29" i="8"/>
  <c r="BY29" i="8"/>
  <c r="BX29" i="8"/>
  <c r="AT59" i="8"/>
  <c r="AS59" i="8"/>
  <c r="AR59" i="8"/>
  <c r="AQ59" i="8"/>
  <c r="AP59" i="8"/>
  <c r="AO59" i="8"/>
  <c r="AN59" i="8"/>
  <c r="AM59" i="8"/>
  <c r="AL59" i="8"/>
  <c r="AS43" i="8"/>
  <c r="AT43" i="8"/>
  <c r="AR43" i="8"/>
  <c r="AQ43" i="8"/>
  <c r="AP43" i="8"/>
  <c r="AO43" i="8"/>
  <c r="AN43" i="8"/>
  <c r="AM43" i="8"/>
  <c r="AL43" i="8"/>
  <c r="CF38" i="8"/>
  <c r="CE38" i="8"/>
  <c r="CD38" i="8"/>
  <c r="CC38" i="8"/>
  <c r="CB38" i="8"/>
  <c r="CA38" i="8"/>
  <c r="BZ38" i="8"/>
  <c r="BY38" i="8"/>
  <c r="BX38" i="8"/>
  <c r="CF22" i="8"/>
  <c r="CE22" i="8"/>
  <c r="CD22" i="8"/>
  <c r="CC22" i="8"/>
  <c r="CB22" i="8"/>
  <c r="CA22" i="8"/>
  <c r="BZ22" i="8"/>
  <c r="BY22" i="8"/>
  <c r="BX22" i="8"/>
  <c r="AT40" i="8"/>
  <c r="AS40" i="8"/>
  <c r="AR40" i="8"/>
  <c r="AQ40" i="8"/>
  <c r="AP40" i="8"/>
  <c r="AO40" i="8"/>
  <c r="AN40" i="8"/>
  <c r="AM40" i="8"/>
  <c r="AL40" i="8"/>
  <c r="CE45" i="8"/>
  <c r="CD45" i="8"/>
  <c r="CC45" i="8"/>
  <c r="CB45" i="8"/>
  <c r="CA45" i="8"/>
  <c r="BZ45" i="8"/>
  <c r="BY45" i="8"/>
  <c r="BX45" i="8"/>
  <c r="CF45" i="8"/>
  <c r="BV52" i="8"/>
  <c r="BW52" i="8"/>
  <c r="CM83" i="8"/>
  <c r="CN83" i="8"/>
  <c r="BV89" i="8"/>
  <c r="BU89" i="8"/>
  <c r="BS89" i="8" s="1"/>
  <c r="BQ89" i="8" s="1"/>
  <c r="BW89" i="8"/>
  <c r="AI97" i="8"/>
  <c r="AJ97" i="8"/>
  <c r="AK97" i="8"/>
  <c r="AI103" i="8"/>
  <c r="AJ103" i="8"/>
  <c r="AK103" i="8"/>
  <c r="AI107" i="8"/>
  <c r="AH107" i="8"/>
  <c r="AJ107" i="8"/>
  <c r="AK107" i="8"/>
  <c r="AI111" i="8"/>
  <c r="AH111" i="8"/>
  <c r="AJ111" i="8"/>
  <c r="AK111" i="8"/>
  <c r="AI115" i="8"/>
  <c r="AH115" i="8"/>
  <c r="AJ115" i="8"/>
  <c r="AK115" i="8"/>
  <c r="K416" i="6"/>
  <c r="BL95" i="8"/>
  <c r="BK95" i="8"/>
  <c r="BJ95" i="8"/>
  <c r="BI95" i="8"/>
  <c r="BH95" i="8"/>
  <c r="BG95" i="8"/>
  <c r="BF95" i="8"/>
  <c r="BE95" i="8"/>
  <c r="BM95" i="8"/>
  <c r="R46" i="8"/>
  <c r="T46" i="8"/>
  <c r="AC46" i="8"/>
  <c r="H46" i="8"/>
  <c r="AJ76" i="8"/>
  <c r="AK76" i="8"/>
  <c r="AI76" i="8"/>
  <c r="AH76" i="8"/>
  <c r="AA56" i="8"/>
  <c r="BL60" i="8"/>
  <c r="BK60" i="8"/>
  <c r="BJ60" i="8"/>
  <c r="BI60" i="8"/>
  <c r="BH60" i="8"/>
  <c r="BG60" i="8"/>
  <c r="BF60" i="8"/>
  <c r="BE60" i="8"/>
  <c r="BM60" i="8"/>
  <c r="CM74" i="8"/>
  <c r="CN74" i="8"/>
  <c r="CM82" i="8"/>
  <c r="CN82" i="8"/>
  <c r="CM90" i="8"/>
  <c r="CN90" i="8"/>
  <c r="CW31" i="8"/>
  <c r="CV31" i="8"/>
  <c r="CU31" i="8"/>
  <c r="CT31" i="8"/>
  <c r="CS31" i="8"/>
  <c r="CR31" i="8"/>
  <c r="CQ31" i="8"/>
  <c r="CP31" i="8"/>
  <c r="CO31" i="8"/>
  <c r="CV23" i="8"/>
  <c r="CU23" i="8"/>
  <c r="CT23" i="8"/>
  <c r="CS23" i="8"/>
  <c r="CR23" i="8"/>
  <c r="CQ23" i="8"/>
  <c r="CP23" i="8"/>
  <c r="CO23" i="8"/>
  <c r="CW23" i="8"/>
  <c r="CU13" i="8"/>
  <c r="CT13" i="8"/>
  <c r="CS13" i="8"/>
  <c r="CR13" i="8"/>
  <c r="CQ13" i="8"/>
  <c r="CP13" i="8"/>
  <c r="CO13" i="8"/>
  <c r="CV13" i="8"/>
  <c r="CW13" i="8"/>
  <c r="CU38" i="8"/>
  <c r="CT38" i="8"/>
  <c r="CS38" i="8"/>
  <c r="CR38" i="8"/>
  <c r="CQ38" i="8"/>
  <c r="CP38" i="8"/>
  <c r="CO38" i="8"/>
  <c r="CV38" i="8"/>
  <c r="CW38" i="8"/>
  <c r="CW30" i="8"/>
  <c r="CT30" i="8"/>
  <c r="CS30" i="8"/>
  <c r="CR30" i="8"/>
  <c r="CQ30" i="8"/>
  <c r="CP30" i="8"/>
  <c r="CO30" i="8"/>
  <c r="CU30" i="8"/>
  <c r="CV30" i="8"/>
  <c r="CW22" i="8"/>
  <c r="CV22" i="8"/>
  <c r="CU22" i="8"/>
  <c r="CT22" i="8"/>
  <c r="CS22" i="8"/>
  <c r="CR22" i="8"/>
  <c r="CQ22" i="8"/>
  <c r="CP22" i="8"/>
  <c r="CO22" i="8"/>
  <c r="AC73" i="8"/>
  <c r="I73" i="8"/>
  <c r="R73" i="8"/>
  <c r="T73" i="8"/>
  <c r="AC89" i="8"/>
  <c r="J89" i="8"/>
  <c r="R89" i="8"/>
  <c r="T89" i="8"/>
  <c r="BM259" i="8"/>
  <c r="BL259" i="8"/>
  <c r="BK259" i="8"/>
  <c r="BJ259" i="8"/>
  <c r="BI259" i="8"/>
  <c r="BH259" i="8"/>
  <c r="BG259" i="8"/>
  <c r="BF259" i="8"/>
  <c r="BE259" i="8"/>
  <c r="AT83" i="8"/>
  <c r="AS83" i="8"/>
  <c r="AR83" i="8"/>
  <c r="AQ83" i="8"/>
  <c r="AP83" i="8"/>
  <c r="AO83" i="8"/>
  <c r="AN83" i="8"/>
  <c r="AM83" i="8"/>
  <c r="AL83" i="8"/>
  <c r="BM180" i="8"/>
  <c r="BL180" i="8"/>
  <c r="BK180" i="8"/>
  <c r="BJ180" i="8"/>
  <c r="BI180" i="8"/>
  <c r="BH180" i="8"/>
  <c r="BG180" i="8"/>
  <c r="BF180" i="8"/>
  <c r="BE180" i="8"/>
  <c r="BM196" i="8"/>
  <c r="BL196" i="8"/>
  <c r="BK196" i="8"/>
  <c r="BJ196" i="8"/>
  <c r="BI196" i="8"/>
  <c r="BH196" i="8"/>
  <c r="BG196" i="8"/>
  <c r="BF196" i="8"/>
  <c r="BE196" i="8"/>
  <c r="BL52" i="8"/>
  <c r="BK52" i="8"/>
  <c r="BJ52" i="8"/>
  <c r="BI52" i="8"/>
  <c r="BH52" i="8"/>
  <c r="BG52" i="8"/>
  <c r="BF52" i="8"/>
  <c r="BE52" i="8"/>
  <c r="BM52" i="8"/>
  <c r="BM118" i="8"/>
  <c r="BL118" i="8"/>
  <c r="BK118" i="8"/>
  <c r="BJ118" i="8"/>
  <c r="BI118" i="8"/>
  <c r="BH118" i="8"/>
  <c r="BG118" i="8"/>
  <c r="BF118" i="8"/>
  <c r="BE118" i="8"/>
  <c r="AT110" i="8"/>
  <c r="AS110" i="8"/>
  <c r="AR110" i="8"/>
  <c r="AQ110" i="8"/>
  <c r="AP110" i="8"/>
  <c r="AO110" i="8"/>
  <c r="AN110" i="8"/>
  <c r="AM110" i="8"/>
  <c r="AL110" i="8"/>
  <c r="BW118" i="8"/>
  <c r="BV118" i="8"/>
  <c r="AC75" i="8"/>
  <c r="I75" i="8"/>
  <c r="R75" i="8"/>
  <c r="T75" i="8"/>
  <c r="AS106" i="8"/>
  <c r="AR106" i="8"/>
  <c r="AQ106" i="8"/>
  <c r="AP106" i="8"/>
  <c r="AO106" i="8"/>
  <c r="AN106" i="8"/>
  <c r="AM106" i="8"/>
  <c r="AL106" i="8"/>
  <c r="AT106" i="8"/>
  <c r="AC126" i="8"/>
  <c r="R126" i="8"/>
  <c r="T126" i="8"/>
  <c r="I126" i="8"/>
  <c r="AT152" i="8"/>
  <c r="AS152" i="8"/>
  <c r="AR152" i="8"/>
  <c r="AQ152" i="8"/>
  <c r="AP152" i="8"/>
  <c r="AO152" i="8"/>
  <c r="AN152" i="8"/>
  <c r="AM152" i="8"/>
  <c r="AL152" i="8"/>
  <c r="BL157" i="8"/>
  <c r="BK157" i="8"/>
  <c r="BJ157" i="8"/>
  <c r="BI157" i="8"/>
  <c r="BH157" i="8"/>
  <c r="BG157" i="8"/>
  <c r="BF157" i="8"/>
  <c r="BE157" i="8"/>
  <c r="BM157" i="8"/>
  <c r="AC85" i="8"/>
  <c r="I85" i="8"/>
  <c r="R85" i="8"/>
  <c r="T85" i="8"/>
  <c r="BV98" i="8"/>
  <c r="BU98" i="8"/>
  <c r="BS98" i="8" s="1"/>
  <c r="BQ98" i="8" s="1"/>
  <c r="BW98" i="8"/>
  <c r="BM145" i="8"/>
  <c r="BJ145" i="8"/>
  <c r="BI145" i="8"/>
  <c r="BH145" i="8"/>
  <c r="BG145" i="8"/>
  <c r="BF145" i="8"/>
  <c r="BE145" i="8"/>
  <c r="BL145" i="8"/>
  <c r="BK145" i="8"/>
  <c r="AS165" i="8"/>
  <c r="AR165" i="8"/>
  <c r="AQ165" i="8"/>
  <c r="AP165" i="8"/>
  <c r="AO165" i="8"/>
  <c r="AN165" i="8"/>
  <c r="AM165" i="8"/>
  <c r="AL165" i="8"/>
  <c r="AT165" i="8"/>
  <c r="BM224" i="8"/>
  <c r="BL224" i="8"/>
  <c r="BK224" i="8"/>
  <c r="BJ224" i="8"/>
  <c r="BI224" i="8"/>
  <c r="BH224" i="8"/>
  <c r="BG224" i="8"/>
  <c r="BF224" i="8"/>
  <c r="BE224" i="8"/>
  <c r="BK228" i="8"/>
  <c r="BJ228" i="8"/>
  <c r="BI228" i="8"/>
  <c r="BH228" i="8"/>
  <c r="BG228" i="8"/>
  <c r="BF228" i="8"/>
  <c r="BE228" i="8"/>
  <c r="BL228" i="8"/>
  <c r="BM228" i="8"/>
  <c r="BL232" i="8"/>
  <c r="BK232" i="8"/>
  <c r="BJ232" i="8"/>
  <c r="BI232" i="8"/>
  <c r="BH232" i="8"/>
  <c r="BG232" i="8"/>
  <c r="BF232" i="8"/>
  <c r="BE232" i="8"/>
  <c r="BM232" i="8"/>
  <c r="BM236" i="8"/>
  <c r="BL236" i="8"/>
  <c r="BK236" i="8"/>
  <c r="BJ236" i="8"/>
  <c r="BI236" i="8"/>
  <c r="BH236" i="8"/>
  <c r="BG236" i="8"/>
  <c r="BF236" i="8"/>
  <c r="BE236" i="8"/>
  <c r="BL240" i="8"/>
  <c r="BK240" i="8"/>
  <c r="BJ240" i="8"/>
  <c r="BI240" i="8"/>
  <c r="BH240" i="8"/>
  <c r="BG240" i="8"/>
  <c r="BF240" i="8"/>
  <c r="BE240" i="8"/>
  <c r="BM240" i="8"/>
  <c r="BM244" i="8"/>
  <c r="BL244" i="8"/>
  <c r="BK244" i="8"/>
  <c r="BJ244" i="8"/>
  <c r="BI244" i="8"/>
  <c r="BH244" i="8"/>
  <c r="BG244" i="8"/>
  <c r="BF244" i="8"/>
  <c r="BE244" i="8"/>
  <c r="BM248" i="8"/>
  <c r="BL248" i="8"/>
  <c r="BK248" i="8"/>
  <c r="BJ248" i="8"/>
  <c r="BI248" i="8"/>
  <c r="BH248" i="8"/>
  <c r="BG248" i="8"/>
  <c r="BF248" i="8"/>
  <c r="BE248" i="8"/>
  <c r="BL252" i="8"/>
  <c r="BK252" i="8"/>
  <c r="BJ252" i="8"/>
  <c r="BI252" i="8"/>
  <c r="BH252" i="8"/>
  <c r="BG252" i="8"/>
  <c r="BF252" i="8"/>
  <c r="BE252" i="8"/>
  <c r="BM252" i="8"/>
  <c r="AT300" i="8"/>
  <c r="AR300" i="8"/>
  <c r="AQ300" i="8"/>
  <c r="AP300" i="8"/>
  <c r="AO300" i="8"/>
  <c r="AN300" i="8"/>
  <c r="AM300" i="8"/>
  <c r="AL300" i="8"/>
  <c r="AS300" i="8"/>
  <c r="AI318" i="8"/>
  <c r="AH318" i="8"/>
  <c r="AK318" i="8"/>
  <c r="AJ318" i="8"/>
  <c r="BK23" i="2"/>
  <c r="BJ23" i="2"/>
  <c r="BI23" i="2"/>
  <c r="BH23" i="2"/>
  <c r="BG23" i="2"/>
  <c r="BF23" i="2"/>
  <c r="BE23" i="2"/>
  <c r="BD23" i="2"/>
  <c r="BC23" i="2"/>
  <c r="AC141" i="8"/>
  <c r="I141" i="8"/>
  <c r="R141" i="8"/>
  <c r="T141" i="8"/>
  <c r="R168" i="8"/>
  <c r="T168" i="8"/>
  <c r="AC168" i="8"/>
  <c r="I168" i="8"/>
  <c r="BL263" i="8"/>
  <c r="BK263" i="8"/>
  <c r="BJ263" i="8"/>
  <c r="BI263" i="8"/>
  <c r="BH263" i="8"/>
  <c r="BG263" i="8"/>
  <c r="BF263" i="8"/>
  <c r="BE263" i="8"/>
  <c r="BM263" i="8"/>
  <c r="BM287" i="8"/>
  <c r="BL287" i="8"/>
  <c r="BK287" i="8"/>
  <c r="BJ287" i="8"/>
  <c r="BI287" i="8"/>
  <c r="BH287" i="8"/>
  <c r="BG287" i="8"/>
  <c r="BF287" i="8"/>
  <c r="BE287" i="8"/>
  <c r="BK297" i="8"/>
  <c r="BJ297" i="8"/>
  <c r="BI297" i="8"/>
  <c r="BH297" i="8"/>
  <c r="BG297" i="8"/>
  <c r="BF297" i="8"/>
  <c r="BE297" i="8"/>
  <c r="BM297" i="8"/>
  <c r="BL297" i="8"/>
  <c r="AT330" i="8"/>
  <c r="AS330" i="8"/>
  <c r="AR330" i="8"/>
  <c r="AQ330" i="8"/>
  <c r="AP330" i="8"/>
  <c r="AO330" i="8"/>
  <c r="AN330" i="8"/>
  <c r="AM330" i="8"/>
  <c r="AL330" i="8"/>
  <c r="K366" i="8"/>
  <c r="AT23" i="2"/>
  <c r="AS23" i="2"/>
  <c r="AR23" i="2"/>
  <c r="AQ23" i="2"/>
  <c r="AP23" i="2"/>
  <c r="AO23" i="2"/>
  <c r="AN23" i="2"/>
  <c r="AM23" i="2"/>
  <c r="AL23" i="2"/>
  <c r="BM135" i="8"/>
  <c r="BL135" i="8"/>
  <c r="BK135" i="8"/>
  <c r="BJ135" i="8"/>
  <c r="BI135" i="8"/>
  <c r="BH135" i="8"/>
  <c r="BG135" i="8"/>
  <c r="BF135" i="8"/>
  <c r="BE135" i="8"/>
  <c r="AI198" i="8"/>
  <c r="AK198" i="8"/>
  <c r="AJ198" i="8"/>
  <c r="BM143" i="8"/>
  <c r="BL143" i="8"/>
  <c r="BK143" i="8"/>
  <c r="BJ143" i="8"/>
  <c r="BI143" i="8"/>
  <c r="BH143" i="8"/>
  <c r="BG143" i="8"/>
  <c r="BF143" i="8"/>
  <c r="BE143" i="8"/>
  <c r="BM146" i="8"/>
  <c r="BL146" i="8"/>
  <c r="BK146" i="8"/>
  <c r="BJ146" i="8"/>
  <c r="BI146" i="8"/>
  <c r="BH146" i="8"/>
  <c r="BG146" i="8"/>
  <c r="BF146" i="8"/>
  <c r="BE146" i="8"/>
  <c r="BK154" i="8"/>
  <c r="BJ154" i="8"/>
  <c r="BI154" i="8"/>
  <c r="BH154" i="8"/>
  <c r="BG154" i="8"/>
  <c r="BF154" i="8"/>
  <c r="BE154" i="8"/>
  <c r="BL154" i="8"/>
  <c r="BM154" i="8"/>
  <c r="AR227" i="8"/>
  <c r="AQ227" i="8"/>
  <c r="AP227" i="8"/>
  <c r="AO227" i="8"/>
  <c r="AN227" i="8"/>
  <c r="AM227" i="8"/>
  <c r="AL227" i="8"/>
  <c r="AS227" i="8"/>
  <c r="AT227" i="8"/>
  <c r="AS243" i="8"/>
  <c r="AR243" i="8"/>
  <c r="AQ243" i="8"/>
  <c r="AP243" i="8"/>
  <c r="AO243" i="8"/>
  <c r="AN243" i="8"/>
  <c r="AM243" i="8"/>
  <c r="AL243" i="8"/>
  <c r="AT243" i="8"/>
  <c r="K278" i="8"/>
  <c r="R278" i="8"/>
  <c r="T278" i="8"/>
  <c r="AC278" i="8"/>
  <c r="AC294" i="8"/>
  <c r="K294" i="8"/>
  <c r="R294" i="8"/>
  <c r="T294" i="8"/>
  <c r="BM300" i="8"/>
  <c r="BK300" i="8"/>
  <c r="BJ300" i="8"/>
  <c r="BI300" i="8"/>
  <c r="BH300" i="8"/>
  <c r="BG300" i="8"/>
  <c r="BF300" i="8"/>
  <c r="BE300" i="8"/>
  <c r="BL300" i="8"/>
  <c r="BL306" i="8"/>
  <c r="BM306" i="8"/>
  <c r="BK306" i="8"/>
  <c r="BJ306" i="8"/>
  <c r="BI306" i="8"/>
  <c r="BH306" i="8"/>
  <c r="BG306" i="8"/>
  <c r="BF306" i="8"/>
  <c r="BE306" i="8"/>
  <c r="AT131" i="8"/>
  <c r="AS131" i="8"/>
  <c r="AR131" i="8"/>
  <c r="AQ131" i="8"/>
  <c r="AP131" i="8"/>
  <c r="AO131" i="8"/>
  <c r="AN131" i="8"/>
  <c r="AM131" i="8"/>
  <c r="AL131" i="8"/>
  <c r="R225" i="8"/>
  <c r="T225" i="8"/>
  <c r="AC225" i="8"/>
  <c r="K225" i="8"/>
  <c r="BM231" i="8"/>
  <c r="BK231" i="8"/>
  <c r="BJ231" i="8"/>
  <c r="BI231" i="8"/>
  <c r="BH231" i="8"/>
  <c r="BG231" i="8"/>
  <c r="BF231" i="8"/>
  <c r="BE231" i="8"/>
  <c r="BL231" i="8"/>
  <c r="R241" i="8"/>
  <c r="T241" i="8"/>
  <c r="AC241" i="8"/>
  <c r="K241" i="8"/>
  <c r="BM247" i="8"/>
  <c r="BK247" i="8"/>
  <c r="BJ247" i="8"/>
  <c r="BI247" i="8"/>
  <c r="BH247" i="8"/>
  <c r="BG247" i="8"/>
  <c r="BF247" i="8"/>
  <c r="BE247" i="8"/>
  <c r="BL247" i="8"/>
  <c r="K257" i="8"/>
  <c r="R318" i="8"/>
  <c r="T318" i="8"/>
  <c r="AC318" i="8"/>
  <c r="K318" i="8"/>
  <c r="AT119" i="8"/>
  <c r="AS119" i="8"/>
  <c r="AR119" i="8"/>
  <c r="AQ119" i="8"/>
  <c r="AP119" i="8"/>
  <c r="AO119" i="8"/>
  <c r="AN119" i="8"/>
  <c r="AM119" i="8"/>
  <c r="AL119" i="8"/>
  <c r="BM203" i="8"/>
  <c r="BL203" i="8"/>
  <c r="BK203" i="8"/>
  <c r="BJ203" i="8"/>
  <c r="BI203" i="8"/>
  <c r="BH203" i="8"/>
  <c r="BG203" i="8"/>
  <c r="BF203" i="8"/>
  <c r="BE203" i="8"/>
  <c r="BJ219" i="8"/>
  <c r="BI219" i="8"/>
  <c r="BH219" i="8"/>
  <c r="BG219" i="8"/>
  <c r="BF219" i="8"/>
  <c r="BE219" i="8"/>
  <c r="BK219" i="8"/>
  <c r="BL219" i="8"/>
  <c r="BM219" i="8"/>
  <c r="AT62" i="2"/>
  <c r="AS62" i="2"/>
  <c r="AR62" i="2"/>
  <c r="AQ62" i="2"/>
  <c r="AP62" i="2"/>
  <c r="AO62" i="2"/>
  <c r="AN62" i="2"/>
  <c r="AM62" i="2"/>
  <c r="AL62" i="2"/>
  <c r="AT269" i="8"/>
  <c r="AR269" i="8"/>
  <c r="AQ269" i="8"/>
  <c r="AP269" i="8"/>
  <c r="AO269" i="8"/>
  <c r="AN269" i="8"/>
  <c r="AM269" i="8"/>
  <c r="AL269" i="8"/>
  <c r="AS269" i="8"/>
  <c r="AT273" i="8"/>
  <c r="AS273" i="8"/>
  <c r="AR273" i="8"/>
  <c r="AQ273" i="8"/>
  <c r="AP273" i="8"/>
  <c r="AO273" i="8"/>
  <c r="AN273" i="8"/>
  <c r="AM273" i="8"/>
  <c r="AL273" i="8"/>
  <c r="AC279" i="8"/>
  <c r="R279" i="8"/>
  <c r="T279" i="8"/>
  <c r="K279" i="8"/>
  <c r="K371" i="8"/>
  <c r="AT322" i="8"/>
  <c r="AS322" i="8"/>
  <c r="AR322" i="8"/>
  <c r="AQ322" i="8"/>
  <c r="AP322" i="8"/>
  <c r="AO322" i="8"/>
  <c r="AN322" i="8"/>
  <c r="AM322" i="8"/>
  <c r="AL322" i="8"/>
  <c r="BM328" i="8"/>
  <c r="BL328" i="8"/>
  <c r="BK328" i="8"/>
  <c r="BJ328" i="8"/>
  <c r="BI328" i="8"/>
  <c r="BH328" i="8"/>
  <c r="BG328" i="8"/>
  <c r="BF328" i="8"/>
  <c r="BE328" i="8"/>
  <c r="BM395" i="8"/>
  <c r="BL395" i="8"/>
  <c r="BK395" i="8"/>
  <c r="BJ395" i="8"/>
  <c r="BI395" i="8"/>
  <c r="BH395" i="8"/>
  <c r="BG395" i="8"/>
  <c r="BF395" i="8"/>
  <c r="BE395" i="8"/>
  <c r="AT405" i="8"/>
  <c r="AS405" i="8"/>
  <c r="AR405" i="8"/>
  <c r="AQ405" i="8"/>
  <c r="AP405" i="8"/>
  <c r="AO405" i="8"/>
  <c r="AN405" i="8"/>
  <c r="AM405" i="8"/>
  <c r="AL405" i="8"/>
  <c r="R320" i="8"/>
  <c r="T320" i="8"/>
  <c r="AC320" i="8"/>
  <c r="K320" i="8"/>
  <c r="K334" i="8"/>
  <c r="AS348" i="8"/>
  <c r="AR348" i="8"/>
  <c r="AQ348" i="8"/>
  <c r="AP348" i="8"/>
  <c r="AO348" i="8"/>
  <c r="AN348" i="8"/>
  <c r="AM348" i="8"/>
  <c r="AL348" i="8"/>
  <c r="AT348" i="8"/>
  <c r="AT396" i="8"/>
  <c r="AS396" i="8"/>
  <c r="AR396" i="8"/>
  <c r="AQ396" i="8"/>
  <c r="AP396" i="8"/>
  <c r="AO396" i="8"/>
  <c r="AN396" i="8"/>
  <c r="AM396" i="8"/>
  <c r="AL396" i="8"/>
  <c r="AT166" i="2"/>
  <c r="AS166" i="2"/>
  <c r="AR166" i="2"/>
  <c r="AQ166" i="2"/>
  <c r="AP166" i="2"/>
  <c r="AO166" i="2"/>
  <c r="AN166" i="2"/>
  <c r="AM166" i="2"/>
  <c r="AL166" i="2"/>
  <c r="AT182" i="2"/>
  <c r="AS182" i="2"/>
  <c r="AR182" i="2"/>
  <c r="AQ182" i="2"/>
  <c r="AP182" i="2"/>
  <c r="AO182" i="2"/>
  <c r="AN182" i="2"/>
  <c r="AM182" i="2"/>
  <c r="AL182" i="2"/>
  <c r="AS198" i="2"/>
  <c r="AR198" i="2"/>
  <c r="AQ198" i="2"/>
  <c r="AP198" i="2"/>
  <c r="AO198" i="2"/>
  <c r="AN198" i="2"/>
  <c r="AM198" i="2"/>
  <c r="AL198" i="2"/>
  <c r="AT198" i="2"/>
  <c r="AC267" i="8"/>
  <c r="K267" i="8"/>
  <c r="R267" i="8"/>
  <c r="T267" i="8"/>
  <c r="BM326" i="8"/>
  <c r="BL326" i="8"/>
  <c r="BK326" i="8"/>
  <c r="BJ326" i="8"/>
  <c r="BI326" i="8"/>
  <c r="BH326" i="8"/>
  <c r="BG326" i="8"/>
  <c r="BF326" i="8"/>
  <c r="BE326" i="8"/>
  <c r="BM356" i="8"/>
  <c r="BL356" i="8"/>
  <c r="BK356" i="8"/>
  <c r="BJ356" i="8"/>
  <c r="BI356" i="8"/>
  <c r="BH356" i="8"/>
  <c r="BG356" i="8"/>
  <c r="BF356" i="8"/>
  <c r="BE356" i="8"/>
  <c r="AS92" i="2"/>
  <c r="AR92" i="2"/>
  <c r="AQ92" i="2"/>
  <c r="AP92" i="2"/>
  <c r="AO92" i="2"/>
  <c r="AN92" i="2"/>
  <c r="AM92" i="2"/>
  <c r="AL92" i="2"/>
  <c r="AT92" i="2"/>
  <c r="AS314" i="8"/>
  <c r="AR314" i="8"/>
  <c r="AQ314" i="8"/>
  <c r="AP314" i="8"/>
  <c r="AO314" i="8"/>
  <c r="AN314" i="8"/>
  <c r="AM314" i="8"/>
  <c r="AL314" i="8"/>
  <c r="AT314" i="8"/>
  <c r="BM362" i="8"/>
  <c r="BL362" i="8"/>
  <c r="BK362" i="8"/>
  <c r="BJ362" i="8"/>
  <c r="BI362" i="8"/>
  <c r="BH362" i="8"/>
  <c r="BG362" i="8"/>
  <c r="BF362" i="8"/>
  <c r="BE362" i="8"/>
  <c r="AT346" i="8"/>
  <c r="AS346" i="8"/>
  <c r="AR346" i="8"/>
  <c r="AQ346" i="8"/>
  <c r="AP346" i="8"/>
  <c r="AO346" i="8"/>
  <c r="AN346" i="8"/>
  <c r="AM346" i="8"/>
  <c r="AL346" i="8"/>
  <c r="K374" i="8"/>
  <c r="AT402" i="8"/>
  <c r="AS402" i="8"/>
  <c r="AR402" i="8"/>
  <c r="AQ402" i="8"/>
  <c r="AP402" i="8"/>
  <c r="AO402" i="8"/>
  <c r="AN402" i="8"/>
  <c r="AM402" i="8"/>
  <c r="AL402" i="8"/>
  <c r="AS80" i="2"/>
  <c r="AR80" i="2"/>
  <c r="AQ80" i="2"/>
  <c r="AP80" i="2"/>
  <c r="AO80" i="2"/>
  <c r="AN80" i="2"/>
  <c r="AM80" i="2"/>
  <c r="AL80" i="2"/>
  <c r="AT80" i="2"/>
  <c r="AT407" i="8"/>
  <c r="AS407" i="8"/>
  <c r="AR407" i="8"/>
  <c r="AQ407" i="8"/>
  <c r="AP407" i="8"/>
  <c r="AO407" i="8"/>
  <c r="AN407" i="8"/>
  <c r="AM407" i="8"/>
  <c r="AL407" i="8"/>
  <c r="AT37" i="2"/>
  <c r="AS37" i="2"/>
  <c r="AR37" i="2"/>
  <c r="AQ37" i="2"/>
  <c r="AP37" i="2"/>
  <c r="AO37" i="2"/>
  <c r="AN37" i="2"/>
  <c r="AM37" i="2"/>
  <c r="AL37" i="2"/>
  <c r="BI75" i="2"/>
  <c r="BH75" i="2"/>
  <c r="BG75" i="2"/>
  <c r="BF75" i="2"/>
  <c r="BE75" i="2"/>
  <c r="BD75" i="2"/>
  <c r="BC75" i="2"/>
  <c r="BK75" i="2"/>
  <c r="BJ75" i="2"/>
  <c r="AT267" i="2"/>
  <c r="AS267" i="2"/>
  <c r="AR267" i="2"/>
  <c r="AQ267" i="2"/>
  <c r="AP267" i="2"/>
  <c r="AO267" i="2"/>
  <c r="AN267" i="2"/>
  <c r="AM267" i="2"/>
  <c r="AL267" i="2"/>
  <c r="AS297" i="2"/>
  <c r="AR297" i="2"/>
  <c r="AQ297" i="2"/>
  <c r="AP297" i="2"/>
  <c r="AO297" i="2"/>
  <c r="AN297" i="2"/>
  <c r="AM297" i="2"/>
  <c r="AL297" i="2"/>
  <c r="AT297" i="2"/>
  <c r="AT350" i="8"/>
  <c r="AS350" i="8"/>
  <c r="AR350" i="8"/>
  <c r="AQ350" i="8"/>
  <c r="AP350" i="8"/>
  <c r="AO350" i="8"/>
  <c r="AN350" i="8"/>
  <c r="AM350" i="8"/>
  <c r="AL350" i="8"/>
  <c r="AS181" i="2"/>
  <c r="AR181" i="2"/>
  <c r="AQ181" i="2"/>
  <c r="AP181" i="2"/>
  <c r="AO181" i="2"/>
  <c r="AN181" i="2"/>
  <c r="AM181" i="2"/>
  <c r="AL181" i="2"/>
  <c r="AT181" i="2"/>
  <c r="AS201" i="2"/>
  <c r="AR201" i="2"/>
  <c r="AQ201" i="2"/>
  <c r="AP201" i="2"/>
  <c r="AO201" i="2"/>
  <c r="AN201" i="2"/>
  <c r="AM201" i="2"/>
  <c r="AL201" i="2"/>
  <c r="AT201" i="2"/>
  <c r="AT252" i="2"/>
  <c r="AS252" i="2"/>
  <c r="AR252" i="2"/>
  <c r="AQ252" i="2"/>
  <c r="AP252" i="2"/>
  <c r="AO252" i="2"/>
  <c r="AN252" i="2"/>
  <c r="AM252" i="2"/>
  <c r="AL252" i="2"/>
  <c r="K397" i="8"/>
  <c r="R285" i="2"/>
  <c r="T285" i="2"/>
  <c r="AF285" i="2"/>
  <c r="K285" i="2"/>
  <c r="AC285" i="2"/>
  <c r="BS27" i="7"/>
  <c r="BQ27" i="7"/>
  <c r="BP27" i="7"/>
  <c r="BO27" i="7"/>
  <c r="BN27" i="7"/>
  <c r="BM27" i="7"/>
  <c r="BL27" i="7"/>
  <c r="BK27" i="7"/>
  <c r="BR27" i="7"/>
  <c r="BS43" i="7"/>
  <c r="BR43" i="7"/>
  <c r="BQ43" i="7"/>
  <c r="BP43" i="7"/>
  <c r="BO43" i="7"/>
  <c r="BN43" i="7"/>
  <c r="BM43" i="7"/>
  <c r="BL43" i="7"/>
  <c r="BK43" i="7"/>
  <c r="AS361" i="8"/>
  <c r="AT361" i="8"/>
  <c r="AR361" i="8"/>
  <c r="AQ361" i="8"/>
  <c r="AP361" i="8"/>
  <c r="AO361" i="8"/>
  <c r="AN361" i="8"/>
  <c r="AM361" i="8"/>
  <c r="AL361" i="8"/>
  <c r="AC72" i="2"/>
  <c r="I72" i="2"/>
  <c r="AF72" i="2"/>
  <c r="R72" i="2"/>
  <c r="T72" i="2"/>
  <c r="AQ177" i="2"/>
  <c r="AP177" i="2"/>
  <c r="AO177" i="2"/>
  <c r="AN177" i="2"/>
  <c r="AM177" i="2"/>
  <c r="AL177" i="2"/>
  <c r="AR177" i="2"/>
  <c r="AS177" i="2"/>
  <c r="AT177" i="2"/>
  <c r="AR298" i="2"/>
  <c r="AQ298" i="2"/>
  <c r="AP298" i="2"/>
  <c r="AO298" i="2"/>
  <c r="AN298" i="2"/>
  <c r="AM298" i="2"/>
  <c r="AL298" i="2"/>
  <c r="AS298" i="2"/>
  <c r="AT298" i="2"/>
  <c r="AC332" i="2"/>
  <c r="K332" i="2"/>
  <c r="AF332" i="2"/>
  <c r="AT207" i="2"/>
  <c r="AS207" i="2"/>
  <c r="AR207" i="2"/>
  <c r="AQ207" i="2"/>
  <c r="AP207" i="2"/>
  <c r="AO207" i="2"/>
  <c r="AN207" i="2"/>
  <c r="AM207" i="2"/>
  <c r="AL207" i="2"/>
  <c r="AT218" i="2"/>
  <c r="AR218" i="2"/>
  <c r="AQ218" i="2"/>
  <c r="AP218" i="2"/>
  <c r="AO218" i="2"/>
  <c r="AN218" i="2"/>
  <c r="AM218" i="2"/>
  <c r="AL218" i="2"/>
  <c r="AS218" i="2"/>
  <c r="AT260" i="2"/>
  <c r="AS260" i="2"/>
  <c r="AR260" i="2"/>
  <c r="AQ260" i="2"/>
  <c r="AP260" i="2"/>
  <c r="AO260" i="2"/>
  <c r="AN260" i="2"/>
  <c r="AM260" i="2"/>
  <c r="AL260" i="2"/>
  <c r="AC269" i="2"/>
  <c r="AF269" i="2"/>
  <c r="J269" i="2"/>
  <c r="R269" i="2"/>
  <c r="T269" i="2"/>
  <c r="AT341" i="8"/>
  <c r="AS341" i="8"/>
  <c r="AR341" i="8"/>
  <c r="AQ341" i="8"/>
  <c r="AP341" i="8"/>
  <c r="AO341" i="8"/>
  <c r="AN341" i="8"/>
  <c r="AM341" i="8"/>
  <c r="AL341" i="8"/>
  <c r="AU82" i="2"/>
  <c r="AU257" i="2"/>
  <c r="AU27" i="2"/>
  <c r="AU227" i="2"/>
  <c r="K325" i="2"/>
  <c r="AC325" i="2"/>
  <c r="AF325" i="2"/>
  <c r="AU341" i="2"/>
  <c r="K378" i="2"/>
  <c r="AC378" i="2"/>
  <c r="AF378" i="2"/>
  <c r="AU400" i="2"/>
  <c r="CL29" i="7"/>
  <c r="CK29" i="7"/>
  <c r="CJ29" i="7"/>
  <c r="CI29" i="7"/>
  <c r="CH29" i="7"/>
  <c r="CG29" i="7"/>
  <c r="CF29" i="7"/>
  <c r="CE29" i="7"/>
  <c r="CD29" i="7"/>
  <c r="I219" i="2"/>
  <c r="AC219" i="2"/>
  <c r="AF219" i="2"/>
  <c r="R219" i="2"/>
  <c r="T219" i="2"/>
  <c r="R223" i="2"/>
  <c r="T223" i="2"/>
  <c r="AF223" i="2"/>
  <c r="AC223" i="2"/>
  <c r="I223" i="2"/>
  <c r="K362" i="2"/>
  <c r="AC362" i="2"/>
  <c r="AF362" i="2"/>
  <c r="AU389" i="2"/>
  <c r="AU169" i="2"/>
  <c r="AU385" i="2"/>
  <c r="L402" i="2"/>
  <c r="AC402" i="2"/>
  <c r="AF402" i="2"/>
  <c r="AU245" i="2"/>
  <c r="AU313" i="2"/>
  <c r="AC328" i="2"/>
  <c r="K328" i="2"/>
  <c r="AF328" i="2"/>
  <c r="AU347" i="2"/>
  <c r="K397" i="2"/>
  <c r="AC397" i="2"/>
  <c r="AF397" i="2"/>
  <c r="CL5" i="7"/>
  <c r="CK5" i="7"/>
  <c r="CJ5" i="7"/>
  <c r="CI5" i="7"/>
  <c r="CH5" i="7"/>
  <c r="CG5" i="7"/>
  <c r="CF5" i="7"/>
  <c r="CE5" i="7"/>
  <c r="CD5" i="7"/>
  <c r="CK79" i="7"/>
  <c r="CJ79" i="7"/>
  <c r="CI79" i="7"/>
  <c r="CH79" i="7"/>
  <c r="CG79" i="7"/>
  <c r="CF79" i="7"/>
  <c r="CE79" i="7"/>
  <c r="CD79" i="7"/>
  <c r="CL79" i="7"/>
  <c r="CK63" i="7"/>
  <c r="CJ63" i="7"/>
  <c r="CI63" i="7"/>
  <c r="CH63" i="7"/>
  <c r="CG63" i="7"/>
  <c r="CF63" i="7"/>
  <c r="CE63" i="7"/>
  <c r="CD63" i="7"/>
  <c r="CL63" i="7"/>
  <c r="CL47" i="7"/>
  <c r="CK47" i="7"/>
  <c r="CJ47" i="7"/>
  <c r="CI47" i="7"/>
  <c r="CH47" i="7"/>
  <c r="CG47" i="7"/>
  <c r="CF47" i="7"/>
  <c r="CE47" i="7"/>
  <c r="CD47" i="7"/>
  <c r="CL31" i="7"/>
  <c r="CJ31" i="7"/>
  <c r="CI31" i="7"/>
  <c r="CH31" i="7"/>
  <c r="CG31" i="7"/>
  <c r="CF31" i="7"/>
  <c r="CE31" i="7"/>
  <c r="CD31" i="7"/>
  <c r="CK31" i="7"/>
  <c r="CK12" i="7"/>
  <c r="CJ12" i="7"/>
  <c r="CI12" i="7"/>
  <c r="CH12" i="7"/>
  <c r="CG12" i="7"/>
  <c r="CF12" i="7"/>
  <c r="CE12" i="7"/>
  <c r="CD12" i="7"/>
  <c r="CL12" i="7"/>
  <c r="AI33" i="7"/>
  <c r="H33" i="7"/>
  <c r="R33" i="7"/>
  <c r="P33" i="7"/>
  <c r="R243" i="2"/>
  <c r="T243" i="2"/>
  <c r="AF243" i="2"/>
  <c r="AC243" i="2"/>
  <c r="K243" i="2"/>
  <c r="AU270" i="2"/>
  <c r="AF377" i="2"/>
  <c r="K377" i="2"/>
  <c r="AC377" i="2"/>
  <c r="AU235" i="2"/>
  <c r="AU376" i="2"/>
  <c r="AX47" i="7"/>
  <c r="AW47" i="7"/>
  <c r="AV47" i="7"/>
  <c r="AU47" i="7"/>
  <c r="AT47" i="7"/>
  <c r="AS47" i="7"/>
  <c r="AR47" i="7"/>
  <c r="AY47" i="7"/>
  <c r="AZ47" i="7"/>
  <c r="AU229" i="2"/>
  <c r="CK26" i="7"/>
  <c r="CJ26" i="7"/>
  <c r="CI26" i="7"/>
  <c r="CH26" i="7"/>
  <c r="CG26" i="7"/>
  <c r="CF26" i="7"/>
  <c r="CE26" i="7"/>
  <c r="CD26" i="7"/>
  <c r="CL26" i="7"/>
  <c r="R94" i="7"/>
  <c r="P94" i="7"/>
  <c r="I94" i="7"/>
  <c r="AI94" i="7"/>
  <c r="I103" i="7"/>
  <c r="R103" i="7"/>
  <c r="P103" i="7"/>
  <c r="AI103" i="7"/>
  <c r="K338" i="2"/>
  <c r="AC338" i="2"/>
  <c r="AF338" i="2"/>
  <c r="K316" i="7"/>
  <c r="AI316" i="7"/>
  <c r="R316" i="7"/>
  <c r="P316" i="7"/>
  <c r="AU380" i="2"/>
  <c r="R84" i="7"/>
  <c r="P84" i="7"/>
  <c r="I84" i="7"/>
  <c r="AI84" i="7"/>
  <c r="H46" i="7"/>
  <c r="AI46" i="7"/>
  <c r="R46" i="7"/>
  <c r="P46" i="7"/>
  <c r="K405" i="2"/>
  <c r="AC405" i="2"/>
  <c r="AF405" i="2"/>
  <c r="AU305" i="2"/>
  <c r="R239" i="2"/>
  <c r="T239" i="2"/>
  <c r="AF239" i="2"/>
  <c r="AC239" i="2"/>
  <c r="K239" i="2"/>
  <c r="R230" i="7"/>
  <c r="P230" i="7"/>
  <c r="K230" i="7"/>
  <c r="AI230" i="7"/>
  <c r="K265" i="7"/>
  <c r="AI265" i="7"/>
  <c r="R265" i="7"/>
  <c r="P265" i="7"/>
  <c r="H34" i="7"/>
  <c r="AI34" i="7"/>
  <c r="R34" i="7"/>
  <c r="P34" i="7"/>
  <c r="I174" i="7"/>
  <c r="AI174" i="7"/>
  <c r="R174" i="7"/>
  <c r="P174" i="7"/>
  <c r="R277" i="7"/>
  <c r="P277" i="7"/>
  <c r="K277" i="7"/>
  <c r="AI277" i="7"/>
  <c r="R318" i="7"/>
  <c r="P318" i="7"/>
  <c r="AI318" i="7"/>
  <c r="K318" i="7"/>
  <c r="R255" i="7"/>
  <c r="P255" i="7"/>
  <c r="K255" i="7"/>
  <c r="AI255" i="7"/>
  <c r="K237" i="7"/>
  <c r="AI237" i="7"/>
  <c r="R237" i="7"/>
  <c r="P237" i="7"/>
  <c r="K348" i="7"/>
  <c r="AU204" i="2"/>
  <c r="K338" i="7"/>
  <c r="K370" i="7"/>
  <c r="K363" i="7"/>
  <c r="K289" i="7"/>
  <c r="AI289" i="7"/>
  <c r="R289" i="7"/>
  <c r="P289" i="7"/>
  <c r="K382" i="7"/>
  <c r="K379" i="7"/>
  <c r="K383" i="7"/>
  <c r="K399" i="7"/>
  <c r="AC139" i="5"/>
  <c r="I139" i="5"/>
  <c r="R139" i="5"/>
  <c r="T139" i="5" s="1"/>
  <c r="AC264" i="5"/>
  <c r="K264" i="5"/>
  <c r="R264" i="5"/>
  <c r="T264" i="5" s="1"/>
  <c r="AC146" i="5"/>
  <c r="I146" i="5"/>
  <c r="R146" i="5"/>
  <c r="T146" i="5" s="1"/>
  <c r="AC233" i="5"/>
  <c r="K233" i="5"/>
  <c r="R233" i="5"/>
  <c r="T233" i="5" s="1"/>
  <c r="K277" i="5"/>
  <c r="I189" i="5"/>
  <c r="R189" i="5"/>
  <c r="T189" i="5" s="1"/>
  <c r="AC189" i="5"/>
  <c r="AC232" i="5"/>
  <c r="I232" i="5"/>
  <c r="R232" i="5"/>
  <c r="T232" i="5" s="1"/>
  <c r="AC227" i="5"/>
  <c r="J227" i="5"/>
  <c r="R227" i="5"/>
  <c r="T227" i="5" s="1"/>
  <c r="R286" i="5"/>
  <c r="T286" i="5"/>
  <c r="AC286" i="5"/>
  <c r="K286" i="5"/>
  <c r="K346" i="5"/>
  <c r="K267" i="5"/>
  <c r="R267" i="5"/>
  <c r="T267" i="5" s="1"/>
  <c r="AC267" i="5"/>
  <c r="H38" i="6"/>
  <c r="R38" i="6"/>
  <c r="T38" i="6" s="1"/>
  <c r="AC38" i="6"/>
  <c r="AC45" i="6"/>
  <c r="H45" i="6"/>
  <c r="R45" i="6"/>
  <c r="T45" i="6" s="1"/>
  <c r="AC107" i="6"/>
  <c r="I107" i="6"/>
  <c r="R107" i="6"/>
  <c r="T107" i="6"/>
  <c r="I81" i="6"/>
  <c r="R81" i="6"/>
  <c r="T81" i="6" s="1"/>
  <c r="AC81" i="6"/>
  <c r="AC68" i="6"/>
  <c r="K68" i="6"/>
  <c r="R68" i="6"/>
  <c r="T68" i="6" s="1"/>
  <c r="I85" i="6"/>
  <c r="R85" i="6"/>
  <c r="T85" i="6" s="1"/>
  <c r="AC85" i="6"/>
  <c r="I79" i="6"/>
  <c r="R79" i="6"/>
  <c r="T79" i="6" s="1"/>
  <c r="AC79" i="6"/>
  <c r="AC84" i="6"/>
  <c r="I84" i="6"/>
  <c r="R84" i="6"/>
  <c r="T84" i="6" s="1"/>
  <c r="AC58" i="6"/>
  <c r="H58" i="6"/>
  <c r="R58" i="6"/>
  <c r="T58" i="6" s="1"/>
  <c r="K245" i="6"/>
  <c r="R245" i="6"/>
  <c r="T245" i="6"/>
  <c r="AC245" i="6"/>
  <c r="AC143" i="6"/>
  <c r="R143" i="6"/>
  <c r="T143" i="6" s="1"/>
  <c r="I143" i="6"/>
  <c r="R266" i="6"/>
  <c r="T266" i="6" s="1"/>
  <c r="AC266" i="6"/>
  <c r="K266" i="6"/>
  <c r="K324" i="6"/>
  <c r="K326" i="6"/>
  <c r="CD11" i="8"/>
  <c r="CC11" i="8"/>
  <c r="CB11" i="8"/>
  <c r="CA11" i="8"/>
  <c r="BZ11" i="8"/>
  <c r="BY11" i="8"/>
  <c r="BX11" i="8"/>
  <c r="CF11" i="8"/>
  <c r="CE11" i="8"/>
  <c r="K328" i="6"/>
  <c r="CD4" i="8"/>
  <c r="CC4" i="8"/>
  <c r="CB4" i="8"/>
  <c r="CA4" i="8"/>
  <c r="BZ4" i="8"/>
  <c r="BY4" i="8"/>
  <c r="BX4" i="8"/>
  <c r="CF4" i="8"/>
  <c r="CE4" i="8"/>
  <c r="K334" i="6"/>
  <c r="AS26" i="8"/>
  <c r="AR26" i="8"/>
  <c r="AQ26" i="8"/>
  <c r="AP26" i="8"/>
  <c r="AO26" i="8"/>
  <c r="AN26" i="8"/>
  <c r="AM26" i="8"/>
  <c r="AL26" i="8"/>
  <c r="AT26" i="8"/>
  <c r="AN30" i="8"/>
  <c r="AM30" i="8"/>
  <c r="AL30" i="8"/>
  <c r="AT30" i="8"/>
  <c r="AS30" i="8"/>
  <c r="AR30" i="8"/>
  <c r="AQ30" i="8"/>
  <c r="AP30" i="8"/>
  <c r="AO30" i="8"/>
  <c r="CD27" i="8"/>
  <c r="CC27" i="8"/>
  <c r="CB27" i="8"/>
  <c r="CA27" i="8"/>
  <c r="BZ27" i="8"/>
  <c r="BY27" i="8"/>
  <c r="BX27" i="8"/>
  <c r="CE27" i="8"/>
  <c r="CF27" i="8"/>
  <c r="AT57" i="8"/>
  <c r="AP57" i="8"/>
  <c r="AO57" i="8"/>
  <c r="AN57" i="8"/>
  <c r="AM57" i="8"/>
  <c r="AL57" i="8"/>
  <c r="AR57" i="8"/>
  <c r="AQ57" i="8"/>
  <c r="AS57" i="8"/>
  <c r="AT41" i="8"/>
  <c r="AS41" i="8"/>
  <c r="AR41" i="8"/>
  <c r="AQ41" i="8"/>
  <c r="AP41" i="8"/>
  <c r="AO41" i="8"/>
  <c r="AN41" i="8"/>
  <c r="AM41" i="8"/>
  <c r="AL41" i="8"/>
  <c r="CC36" i="8"/>
  <c r="CB36" i="8"/>
  <c r="CA36" i="8"/>
  <c r="BZ36" i="8"/>
  <c r="BY36" i="8"/>
  <c r="BX36" i="8"/>
  <c r="CF36" i="8"/>
  <c r="CE36" i="8"/>
  <c r="CD36" i="8"/>
  <c r="CF20" i="8"/>
  <c r="CE20" i="8"/>
  <c r="CD20" i="8"/>
  <c r="CC20" i="8"/>
  <c r="CB20" i="8"/>
  <c r="CA20" i="8"/>
  <c r="BZ20" i="8"/>
  <c r="BY20" i="8"/>
  <c r="BX20" i="8"/>
  <c r="CM89" i="8"/>
  <c r="CL89" i="8"/>
  <c r="CJ89" i="8"/>
  <c r="CN89" i="8"/>
  <c r="R48" i="8"/>
  <c r="T48" i="8"/>
  <c r="AC48" i="8"/>
  <c r="H48" i="8"/>
  <c r="AO64" i="8"/>
  <c r="AN64" i="8"/>
  <c r="AM64" i="8"/>
  <c r="AL64" i="8"/>
  <c r="AR64" i="8"/>
  <c r="AQ64" i="8"/>
  <c r="AP64" i="8"/>
  <c r="AS64" i="8"/>
  <c r="AT64" i="8"/>
  <c r="R67" i="8"/>
  <c r="T67" i="8"/>
  <c r="AC67" i="8"/>
  <c r="H67" i="8"/>
  <c r="BV80" i="8"/>
  <c r="BU80" i="8"/>
  <c r="BS80" i="8" s="1"/>
  <c r="BQ80" i="8" s="1"/>
  <c r="BW80" i="8"/>
  <c r="AA91" i="8"/>
  <c r="AD91" i="8" s="1"/>
  <c r="BK31" i="8"/>
  <c r="BJ31" i="8"/>
  <c r="BI31" i="8"/>
  <c r="BH31" i="8"/>
  <c r="BG31" i="8"/>
  <c r="BF31" i="8"/>
  <c r="BE31" i="8"/>
  <c r="BL31" i="8"/>
  <c r="BM31" i="8"/>
  <c r="BJ23" i="8"/>
  <c r="BI23" i="8"/>
  <c r="BH23" i="8"/>
  <c r="BG23" i="8"/>
  <c r="BF23" i="8"/>
  <c r="BE23" i="8"/>
  <c r="BL23" i="8"/>
  <c r="BK23" i="8"/>
  <c r="BM23" i="8"/>
  <c r="CV11" i="8"/>
  <c r="CU11" i="8"/>
  <c r="CT11" i="8"/>
  <c r="CS11" i="8"/>
  <c r="CR11" i="8"/>
  <c r="CQ11" i="8"/>
  <c r="CP11" i="8"/>
  <c r="CO11" i="8"/>
  <c r="CW11" i="8"/>
  <c r="BL38" i="8"/>
  <c r="BK38" i="8"/>
  <c r="BJ38" i="8"/>
  <c r="BI38" i="8"/>
  <c r="BH38" i="8"/>
  <c r="BG38" i="8"/>
  <c r="BF38" i="8"/>
  <c r="BE38" i="8"/>
  <c r="BM38" i="8"/>
  <c r="BM30" i="8"/>
  <c r="BK30" i="8"/>
  <c r="BJ30" i="8"/>
  <c r="BI30" i="8"/>
  <c r="BH30" i="8"/>
  <c r="BG30" i="8"/>
  <c r="BF30" i="8"/>
  <c r="BE30" i="8"/>
  <c r="BL30" i="8"/>
  <c r="BM22" i="8"/>
  <c r="BL22" i="8"/>
  <c r="BK22" i="8"/>
  <c r="BJ22" i="8"/>
  <c r="BI22" i="8"/>
  <c r="BH22" i="8"/>
  <c r="BG22" i="8"/>
  <c r="BF22" i="8"/>
  <c r="BE22" i="8"/>
  <c r="AC30" i="8"/>
  <c r="H30" i="8"/>
  <c r="R30" i="8"/>
  <c r="T30" i="8"/>
  <c r="BK94" i="8"/>
  <c r="BJ94" i="8"/>
  <c r="BI94" i="8"/>
  <c r="BH94" i="8"/>
  <c r="BG94" i="8"/>
  <c r="BF94" i="8"/>
  <c r="BE94" i="8"/>
  <c r="BM94" i="8"/>
  <c r="BL94" i="8"/>
  <c r="AC122" i="8"/>
  <c r="I122" i="8"/>
  <c r="R122" i="8"/>
  <c r="T122" i="8"/>
  <c r="BM127" i="8"/>
  <c r="BL127" i="8"/>
  <c r="BK127" i="8"/>
  <c r="BJ127" i="8"/>
  <c r="BI127" i="8"/>
  <c r="BH127" i="8"/>
  <c r="BG127" i="8"/>
  <c r="BF127" i="8"/>
  <c r="BE127" i="8"/>
  <c r="AT139" i="8"/>
  <c r="AS139" i="8"/>
  <c r="AR139" i="8"/>
  <c r="AQ139" i="8"/>
  <c r="AP139" i="8"/>
  <c r="AO139" i="8"/>
  <c r="AN139" i="8"/>
  <c r="AM139" i="8"/>
  <c r="AL139" i="8"/>
  <c r="AT166" i="8"/>
  <c r="AS166" i="8"/>
  <c r="AR166" i="8"/>
  <c r="AQ166" i="8"/>
  <c r="AP166" i="8"/>
  <c r="AO166" i="8"/>
  <c r="AN166" i="8"/>
  <c r="AM166" i="8"/>
  <c r="AL166" i="8"/>
  <c r="BM288" i="8"/>
  <c r="BL288" i="8"/>
  <c r="BK288" i="8"/>
  <c r="BJ288" i="8"/>
  <c r="BI288" i="8"/>
  <c r="BH288" i="8"/>
  <c r="BG288" i="8"/>
  <c r="BF288" i="8"/>
  <c r="BE288" i="8"/>
  <c r="BL170" i="8"/>
  <c r="BK170" i="8"/>
  <c r="BJ170" i="8"/>
  <c r="BI170" i="8"/>
  <c r="BH170" i="8"/>
  <c r="BG170" i="8"/>
  <c r="BF170" i="8"/>
  <c r="BE170" i="8"/>
  <c r="BM170" i="8"/>
  <c r="BM186" i="8"/>
  <c r="BL186" i="8"/>
  <c r="BK186" i="8"/>
  <c r="BJ186" i="8"/>
  <c r="BI186" i="8"/>
  <c r="BH186" i="8"/>
  <c r="BG186" i="8"/>
  <c r="BF186" i="8"/>
  <c r="BE186" i="8"/>
  <c r="BM202" i="8"/>
  <c r="BL202" i="8"/>
  <c r="BK202" i="8"/>
  <c r="BJ202" i="8"/>
  <c r="BI202" i="8"/>
  <c r="BH202" i="8"/>
  <c r="BG202" i="8"/>
  <c r="BF202" i="8"/>
  <c r="BE202" i="8"/>
  <c r="BL210" i="8"/>
  <c r="BK210" i="8"/>
  <c r="BM210" i="8"/>
  <c r="BJ210" i="8"/>
  <c r="BI210" i="8"/>
  <c r="BH210" i="8"/>
  <c r="BG210" i="8"/>
  <c r="BF210" i="8"/>
  <c r="BE210" i="8"/>
  <c r="BM218" i="8"/>
  <c r="BL218" i="8"/>
  <c r="BK218" i="8"/>
  <c r="BJ218" i="8"/>
  <c r="BI218" i="8"/>
  <c r="BH218" i="8"/>
  <c r="BG218" i="8"/>
  <c r="BF218" i="8"/>
  <c r="BE218" i="8"/>
  <c r="R52" i="8"/>
  <c r="T52" i="8"/>
  <c r="AC52" i="8"/>
  <c r="H52" i="8"/>
  <c r="AS77" i="8"/>
  <c r="AR77" i="8"/>
  <c r="AQ77" i="8"/>
  <c r="AP77" i="8"/>
  <c r="AO77" i="8"/>
  <c r="AN77" i="8"/>
  <c r="AM77" i="8"/>
  <c r="AL77" i="8"/>
  <c r="AT77" i="8"/>
  <c r="AC118" i="8"/>
  <c r="I118" i="8"/>
  <c r="R118" i="8"/>
  <c r="T118" i="8"/>
  <c r="BM123" i="8"/>
  <c r="BL123" i="8"/>
  <c r="BK123" i="8"/>
  <c r="BJ123" i="8"/>
  <c r="BI123" i="8"/>
  <c r="BH123" i="8"/>
  <c r="BG123" i="8"/>
  <c r="BF123" i="8"/>
  <c r="BE123" i="8"/>
  <c r="AT71" i="8"/>
  <c r="AS71" i="8"/>
  <c r="AR71" i="8"/>
  <c r="AQ71" i="8"/>
  <c r="AP71" i="8"/>
  <c r="AO71" i="8"/>
  <c r="AN71" i="8"/>
  <c r="AM71" i="8"/>
  <c r="AL71" i="8"/>
  <c r="BM87" i="8"/>
  <c r="BL87" i="8"/>
  <c r="BK87" i="8"/>
  <c r="BJ87" i="8"/>
  <c r="BI87" i="8"/>
  <c r="BH87" i="8"/>
  <c r="BG87" i="8"/>
  <c r="BF87" i="8"/>
  <c r="BE87" i="8"/>
  <c r="BM98" i="8"/>
  <c r="BL98" i="8"/>
  <c r="BK98" i="8"/>
  <c r="BJ98" i="8"/>
  <c r="BI98" i="8"/>
  <c r="BH98" i="8"/>
  <c r="BG98" i="8"/>
  <c r="BF98" i="8"/>
  <c r="BE98" i="8"/>
  <c r="AP126" i="8"/>
  <c r="AO126" i="8"/>
  <c r="AN126" i="8"/>
  <c r="AM126" i="8"/>
  <c r="AL126" i="8"/>
  <c r="AS126" i="8"/>
  <c r="AR126" i="8"/>
  <c r="AQ126" i="8"/>
  <c r="AT126" i="8"/>
  <c r="BG152" i="8"/>
  <c r="BF152" i="8"/>
  <c r="BE152" i="8"/>
  <c r="BM152" i="8"/>
  <c r="BL152" i="8"/>
  <c r="BK152" i="8"/>
  <c r="BJ152" i="8"/>
  <c r="BI152" i="8"/>
  <c r="BH152" i="8"/>
  <c r="AA216" i="8"/>
  <c r="BM162" i="8"/>
  <c r="BL162" i="8"/>
  <c r="BK162" i="8"/>
  <c r="BJ162" i="8"/>
  <c r="BI162" i="8"/>
  <c r="BH162" i="8"/>
  <c r="BG162" i="8"/>
  <c r="BF162" i="8"/>
  <c r="BE162" i="8"/>
  <c r="AC224" i="8"/>
  <c r="I224" i="8"/>
  <c r="R224" i="8"/>
  <c r="T224" i="8"/>
  <c r="AC228" i="8"/>
  <c r="K228" i="8"/>
  <c r="R228" i="8"/>
  <c r="T228" i="8"/>
  <c r="AC232" i="8"/>
  <c r="I232" i="8"/>
  <c r="R232" i="8"/>
  <c r="T232" i="8"/>
  <c r="AC236" i="8"/>
  <c r="K236" i="8"/>
  <c r="R236" i="8"/>
  <c r="T236" i="8"/>
  <c r="AC240" i="8"/>
  <c r="K240" i="8"/>
  <c r="R240" i="8"/>
  <c r="T240" i="8"/>
  <c r="AC244" i="8"/>
  <c r="K244" i="8"/>
  <c r="R244" i="8"/>
  <c r="T244" i="8"/>
  <c r="AC248" i="8"/>
  <c r="J248" i="8"/>
  <c r="R248" i="8"/>
  <c r="T248" i="8"/>
  <c r="AC252" i="8"/>
  <c r="K252" i="8"/>
  <c r="R252" i="8"/>
  <c r="T252" i="8"/>
  <c r="AR52" i="2"/>
  <c r="AQ52" i="2"/>
  <c r="AP52" i="2"/>
  <c r="AO52" i="2"/>
  <c r="AN52" i="2"/>
  <c r="AM52" i="2"/>
  <c r="AL52" i="2"/>
  <c r="AT52" i="2"/>
  <c r="AS52" i="2"/>
  <c r="BF63" i="2"/>
  <c r="BE63" i="2"/>
  <c r="BD63" i="2"/>
  <c r="BC63" i="2"/>
  <c r="BK63" i="2"/>
  <c r="BJ63" i="2"/>
  <c r="BI63" i="2"/>
  <c r="BH63" i="2"/>
  <c r="BG63" i="2"/>
  <c r="AT149" i="8"/>
  <c r="AS149" i="8"/>
  <c r="AR149" i="8"/>
  <c r="AQ149" i="8"/>
  <c r="AP149" i="8"/>
  <c r="AO149" i="8"/>
  <c r="AN149" i="8"/>
  <c r="AM149" i="8"/>
  <c r="AL149" i="8"/>
  <c r="AS168" i="8"/>
  <c r="AR168" i="8"/>
  <c r="AQ168" i="8"/>
  <c r="AP168" i="8"/>
  <c r="AO168" i="8"/>
  <c r="AN168" i="8"/>
  <c r="AM168" i="8"/>
  <c r="AL168" i="8"/>
  <c r="AT168" i="8"/>
  <c r="AS217" i="8"/>
  <c r="AR217" i="8"/>
  <c r="AQ217" i="8"/>
  <c r="AP217" i="8"/>
  <c r="AO217" i="8"/>
  <c r="AN217" i="8"/>
  <c r="AM217" i="8"/>
  <c r="AL217" i="8"/>
  <c r="AT217" i="8"/>
  <c r="AC263" i="8"/>
  <c r="K263" i="8"/>
  <c r="R263" i="8"/>
  <c r="T263" i="8"/>
  <c r="BM299" i="8"/>
  <c r="BL299" i="8"/>
  <c r="BK299" i="8"/>
  <c r="BJ299" i="8"/>
  <c r="BI299" i="8"/>
  <c r="BH299" i="8"/>
  <c r="BG299" i="8"/>
  <c r="BF299" i="8"/>
  <c r="BE299" i="8"/>
  <c r="AT313" i="8"/>
  <c r="AS313" i="8"/>
  <c r="AR313" i="8"/>
  <c r="AQ313" i="8"/>
  <c r="AP313" i="8"/>
  <c r="AO313" i="8"/>
  <c r="AN313" i="8"/>
  <c r="AM313" i="8"/>
  <c r="AL313" i="8"/>
  <c r="K330" i="8"/>
  <c r="AC135" i="8"/>
  <c r="I135" i="8"/>
  <c r="R135" i="8"/>
  <c r="T135" i="8"/>
  <c r="BK205" i="8"/>
  <c r="BJ205" i="8"/>
  <c r="BI205" i="8"/>
  <c r="BH205" i="8"/>
  <c r="BG205" i="8"/>
  <c r="BF205" i="8"/>
  <c r="BE205" i="8"/>
  <c r="BM205" i="8"/>
  <c r="BL205" i="8"/>
  <c r="AC143" i="8"/>
  <c r="R143" i="8"/>
  <c r="T143" i="8"/>
  <c r="I143" i="8"/>
  <c r="AS146" i="8"/>
  <c r="AR146" i="8"/>
  <c r="AQ146" i="8"/>
  <c r="AP146" i="8"/>
  <c r="AO146" i="8"/>
  <c r="AN146" i="8"/>
  <c r="AM146" i="8"/>
  <c r="AL146" i="8"/>
  <c r="AT146" i="8"/>
  <c r="AT154" i="8"/>
  <c r="AS154" i="8"/>
  <c r="AR154" i="8"/>
  <c r="AQ154" i="8"/>
  <c r="AP154" i="8"/>
  <c r="AO154" i="8"/>
  <c r="AN154" i="8"/>
  <c r="AM154" i="8"/>
  <c r="AL154" i="8"/>
  <c r="AT229" i="8"/>
  <c r="AS229" i="8"/>
  <c r="AR229" i="8"/>
  <c r="AQ229" i="8"/>
  <c r="AP229" i="8"/>
  <c r="AO229" i="8"/>
  <c r="AN229" i="8"/>
  <c r="AM229" i="8"/>
  <c r="AL229" i="8"/>
  <c r="AT245" i="8"/>
  <c r="AS245" i="8"/>
  <c r="AR245" i="8"/>
  <c r="AQ245" i="8"/>
  <c r="AP245" i="8"/>
  <c r="AO245" i="8"/>
  <c r="AN245" i="8"/>
  <c r="AM245" i="8"/>
  <c r="AL245" i="8"/>
  <c r="AT278" i="8"/>
  <c r="AS278" i="8"/>
  <c r="AR278" i="8"/>
  <c r="AQ278" i="8"/>
  <c r="AP278" i="8"/>
  <c r="AO278" i="8"/>
  <c r="AN278" i="8"/>
  <c r="AM278" i="8"/>
  <c r="AL278" i="8"/>
  <c r="BM290" i="8"/>
  <c r="BL290" i="8"/>
  <c r="BK290" i="8"/>
  <c r="BJ290" i="8"/>
  <c r="BI290" i="8"/>
  <c r="BH290" i="8"/>
  <c r="BG290" i="8"/>
  <c r="BF290" i="8"/>
  <c r="BE290" i="8"/>
  <c r="AC295" i="8"/>
  <c r="K295" i="8"/>
  <c r="R295" i="8"/>
  <c r="T295" i="8"/>
  <c r="AC300" i="8"/>
  <c r="K300" i="8"/>
  <c r="R300" i="8"/>
  <c r="T300" i="8"/>
  <c r="AC306" i="8"/>
  <c r="K306" i="8"/>
  <c r="R306" i="8"/>
  <c r="T306" i="8"/>
  <c r="AC131" i="8"/>
  <c r="R131" i="8"/>
  <c r="T131" i="8"/>
  <c r="I131" i="8"/>
  <c r="R231" i="8"/>
  <c r="T231" i="8"/>
  <c r="AC231" i="8"/>
  <c r="K231" i="8"/>
  <c r="BM237" i="8"/>
  <c r="BL237" i="8"/>
  <c r="BK237" i="8"/>
  <c r="BJ237" i="8"/>
  <c r="BI237" i="8"/>
  <c r="BH237" i="8"/>
  <c r="BG237" i="8"/>
  <c r="BF237" i="8"/>
  <c r="BE237" i="8"/>
  <c r="R247" i="8"/>
  <c r="T247" i="8"/>
  <c r="AC247" i="8"/>
  <c r="K247" i="8"/>
  <c r="BM253" i="8"/>
  <c r="BL253" i="8"/>
  <c r="BK253" i="8"/>
  <c r="BJ253" i="8"/>
  <c r="BI253" i="8"/>
  <c r="BH253" i="8"/>
  <c r="BG253" i="8"/>
  <c r="BF253" i="8"/>
  <c r="BE253" i="8"/>
  <c r="BM257" i="8"/>
  <c r="BL257" i="8"/>
  <c r="BK257" i="8"/>
  <c r="BJ257" i="8"/>
  <c r="BI257" i="8"/>
  <c r="BH257" i="8"/>
  <c r="BG257" i="8"/>
  <c r="BF257" i="8"/>
  <c r="BE257" i="8"/>
  <c r="BM332" i="8"/>
  <c r="BL332" i="8"/>
  <c r="BK332" i="8"/>
  <c r="BJ332" i="8"/>
  <c r="BI332" i="8"/>
  <c r="BH332" i="8"/>
  <c r="BG332" i="8"/>
  <c r="BF332" i="8"/>
  <c r="BE332" i="8"/>
  <c r="AS38" i="2"/>
  <c r="AR38" i="2"/>
  <c r="AQ38" i="2"/>
  <c r="AP38" i="2"/>
  <c r="AO38" i="2"/>
  <c r="AN38" i="2"/>
  <c r="AM38" i="2"/>
  <c r="AL38" i="2"/>
  <c r="AT38" i="2"/>
  <c r="BF49" i="2"/>
  <c r="BE49" i="2"/>
  <c r="BD49" i="2"/>
  <c r="BC49" i="2"/>
  <c r="BI49" i="2"/>
  <c r="BH49" i="2"/>
  <c r="BG49" i="2"/>
  <c r="BJ49" i="2"/>
  <c r="BK49" i="2"/>
  <c r="AT279" i="8"/>
  <c r="AS279" i="8"/>
  <c r="AR279" i="8"/>
  <c r="AQ279" i="8"/>
  <c r="AP279" i="8"/>
  <c r="AO279" i="8"/>
  <c r="AN279" i="8"/>
  <c r="AM279" i="8"/>
  <c r="AL279" i="8"/>
  <c r="AT395" i="8"/>
  <c r="AS395" i="8"/>
  <c r="AR395" i="8"/>
  <c r="AQ395" i="8"/>
  <c r="AP395" i="8"/>
  <c r="AO395" i="8"/>
  <c r="AN395" i="8"/>
  <c r="AM395" i="8"/>
  <c r="AL395" i="8"/>
  <c r="K405" i="8"/>
  <c r="H34" i="2"/>
  <c r="AF34" i="2"/>
  <c r="R34" i="2"/>
  <c r="T34" i="2"/>
  <c r="AC34" i="2"/>
  <c r="H66" i="2"/>
  <c r="AF66" i="2"/>
  <c r="R66" i="2"/>
  <c r="T66" i="2"/>
  <c r="AC66" i="2"/>
  <c r="R138" i="8"/>
  <c r="T138" i="8"/>
  <c r="I138" i="8"/>
  <c r="AC138" i="8"/>
  <c r="AT320" i="8"/>
  <c r="AS320" i="8"/>
  <c r="AR320" i="8"/>
  <c r="AQ320" i="8"/>
  <c r="AP320" i="8"/>
  <c r="AO320" i="8"/>
  <c r="AN320" i="8"/>
  <c r="AM320" i="8"/>
  <c r="AL320" i="8"/>
  <c r="BL359" i="8"/>
  <c r="BM359" i="8"/>
  <c r="BK359" i="8"/>
  <c r="BJ359" i="8"/>
  <c r="BI359" i="8"/>
  <c r="BH359" i="8"/>
  <c r="BG359" i="8"/>
  <c r="BF359" i="8"/>
  <c r="BE359" i="8"/>
  <c r="K378" i="8"/>
  <c r="K396" i="8"/>
  <c r="AT410" i="8"/>
  <c r="AS410" i="8"/>
  <c r="AR410" i="8"/>
  <c r="AQ410" i="8"/>
  <c r="AP410" i="8"/>
  <c r="AO410" i="8"/>
  <c r="AN410" i="8"/>
  <c r="AM410" i="8"/>
  <c r="AL410" i="8"/>
  <c r="AU168" i="2"/>
  <c r="AU184" i="2"/>
  <c r="AU200" i="2"/>
  <c r="AT267" i="8"/>
  <c r="AS267" i="8"/>
  <c r="AR267" i="8"/>
  <c r="AQ267" i="8"/>
  <c r="AP267" i="8"/>
  <c r="AO267" i="8"/>
  <c r="AN267" i="8"/>
  <c r="AM267" i="8"/>
  <c r="AL267" i="8"/>
  <c r="AT326" i="8"/>
  <c r="AS326" i="8"/>
  <c r="AR326" i="8"/>
  <c r="AQ326" i="8"/>
  <c r="AP326" i="8"/>
  <c r="AO326" i="8"/>
  <c r="AN326" i="8"/>
  <c r="AM326" i="8"/>
  <c r="AL326" i="8"/>
  <c r="BM352" i="8"/>
  <c r="BL352" i="8"/>
  <c r="BK352" i="8"/>
  <c r="BJ352" i="8"/>
  <c r="BI352" i="8"/>
  <c r="BH352" i="8"/>
  <c r="BG352" i="8"/>
  <c r="BF352" i="8"/>
  <c r="BE352" i="8"/>
  <c r="AT383" i="8"/>
  <c r="AS383" i="8"/>
  <c r="AR383" i="8"/>
  <c r="AQ383" i="8"/>
  <c r="AP383" i="8"/>
  <c r="AO383" i="8"/>
  <c r="AN383" i="8"/>
  <c r="AM383" i="8"/>
  <c r="AL383" i="8"/>
  <c r="BL314" i="8"/>
  <c r="BK314" i="8"/>
  <c r="BJ314" i="8"/>
  <c r="BI314" i="8"/>
  <c r="BH314" i="8"/>
  <c r="BG314" i="8"/>
  <c r="BF314" i="8"/>
  <c r="BE314" i="8"/>
  <c r="BM314" i="8"/>
  <c r="AT362" i="8"/>
  <c r="AS362" i="8"/>
  <c r="AR362" i="8"/>
  <c r="AQ362" i="8"/>
  <c r="AP362" i="8"/>
  <c r="AO362" i="8"/>
  <c r="AN362" i="8"/>
  <c r="AM362" i="8"/>
  <c r="AL362" i="8"/>
  <c r="K346" i="8"/>
  <c r="BG404" i="8"/>
  <c r="BF404" i="8"/>
  <c r="BE404" i="8"/>
  <c r="BM404" i="8"/>
  <c r="BL404" i="8"/>
  <c r="BK404" i="8"/>
  <c r="BJ404" i="8"/>
  <c r="BI404" i="8"/>
  <c r="BH404" i="8"/>
  <c r="AU21" i="2"/>
  <c r="BL64" i="2"/>
  <c r="K343" i="8"/>
  <c r="K375" i="8"/>
  <c r="L407" i="8"/>
  <c r="BL21" i="2"/>
  <c r="AT331" i="8"/>
  <c r="AS331" i="8"/>
  <c r="AR331" i="8"/>
  <c r="AQ331" i="8"/>
  <c r="AP331" i="8"/>
  <c r="AO331" i="8"/>
  <c r="AN331" i="8"/>
  <c r="AM331" i="8"/>
  <c r="AL331" i="8"/>
  <c r="AN353" i="8"/>
  <c r="AM353" i="8"/>
  <c r="AL353" i="8"/>
  <c r="AS353" i="8"/>
  <c r="AR353" i="8"/>
  <c r="AQ353" i="8"/>
  <c r="AP353" i="8"/>
  <c r="AO353" i="8"/>
  <c r="AT353" i="8"/>
  <c r="AC230" i="2"/>
  <c r="J230" i="2"/>
  <c r="R230" i="2"/>
  <c r="T230" i="2"/>
  <c r="AF230" i="2"/>
  <c r="AC246" i="2"/>
  <c r="K246" i="2"/>
  <c r="R246" i="2"/>
  <c r="T246" i="2"/>
  <c r="AF246" i="2"/>
  <c r="AC267" i="2"/>
  <c r="K267" i="2"/>
  <c r="R267" i="2"/>
  <c r="T267" i="2"/>
  <c r="AF267" i="2"/>
  <c r="AU283" i="2"/>
  <c r="AU304" i="2"/>
  <c r="K350" i="8"/>
  <c r="R78" i="2"/>
  <c r="T78" i="2"/>
  <c r="AF78" i="2"/>
  <c r="I78" i="2"/>
  <c r="AC78" i="2"/>
  <c r="AU224" i="2"/>
  <c r="AU286" i="2"/>
  <c r="AU294" i="2"/>
  <c r="AU316" i="2"/>
  <c r="J89" i="2"/>
  <c r="R89" i="2"/>
  <c r="T89" i="2"/>
  <c r="AF89" i="2"/>
  <c r="AC89" i="2"/>
  <c r="AU100" i="2"/>
  <c r="AU155" i="2"/>
  <c r="AU171" i="2"/>
  <c r="AU187" i="2"/>
  <c r="AU203" i="2"/>
  <c r="R287" i="2"/>
  <c r="T287" i="2"/>
  <c r="AF287" i="2"/>
  <c r="K287" i="2"/>
  <c r="AC287" i="2"/>
  <c r="DC27" i="7"/>
  <c r="DB27" i="7"/>
  <c r="DA27" i="7"/>
  <c r="CZ27" i="7"/>
  <c r="CY27" i="7"/>
  <c r="CX27" i="7"/>
  <c r="CW27" i="7"/>
  <c r="CV27" i="7"/>
  <c r="CU27" i="7"/>
  <c r="DC43" i="7"/>
  <c r="DB43" i="7"/>
  <c r="DA43" i="7"/>
  <c r="CZ43" i="7"/>
  <c r="CY43" i="7"/>
  <c r="CX43" i="7"/>
  <c r="CW43" i="7"/>
  <c r="CV43" i="7"/>
  <c r="CU43" i="7"/>
  <c r="AT274" i="8"/>
  <c r="AS274" i="8"/>
  <c r="AR274" i="8"/>
  <c r="AQ274" i="8"/>
  <c r="AP274" i="8"/>
  <c r="AO274" i="8"/>
  <c r="AN274" i="8"/>
  <c r="AM274" i="8"/>
  <c r="AL274" i="8"/>
  <c r="K361" i="8"/>
  <c r="R56" i="2"/>
  <c r="T56" i="2"/>
  <c r="AF56" i="2"/>
  <c r="AC56" i="2"/>
  <c r="H56" i="2"/>
  <c r="AU72" i="2"/>
  <c r="AU161" i="2"/>
  <c r="AU318" i="2"/>
  <c r="AU334" i="2"/>
  <c r="BM338" i="8"/>
  <c r="BL338" i="8"/>
  <c r="BK338" i="8"/>
  <c r="BJ338" i="8"/>
  <c r="BI338" i="8"/>
  <c r="BH338" i="8"/>
  <c r="BG338" i="8"/>
  <c r="BF338" i="8"/>
  <c r="BE338" i="8"/>
  <c r="AC35" i="2"/>
  <c r="H35" i="2"/>
  <c r="AF35" i="2"/>
  <c r="R35" i="2"/>
  <c r="T35" i="2"/>
  <c r="AC218" i="2"/>
  <c r="I218" i="2"/>
  <c r="AF218" i="2"/>
  <c r="R218" i="2"/>
  <c r="T218" i="2"/>
  <c r="AC236" i="2"/>
  <c r="AF236" i="2"/>
  <c r="K236" i="2"/>
  <c r="R236" i="2"/>
  <c r="T236" i="2"/>
  <c r="AC252" i="2"/>
  <c r="AF252" i="2"/>
  <c r="K252" i="2"/>
  <c r="R252" i="2"/>
  <c r="T252" i="2"/>
  <c r="BM81" i="8"/>
  <c r="BJ81" i="8"/>
  <c r="BI81" i="8"/>
  <c r="BH81" i="8"/>
  <c r="BG81" i="8"/>
  <c r="BF81" i="8"/>
  <c r="BE81" i="8"/>
  <c r="BL81" i="8"/>
  <c r="BK81" i="8"/>
  <c r="BM341" i="8"/>
  <c r="BL341" i="8"/>
  <c r="BK341" i="8"/>
  <c r="BJ341" i="8"/>
  <c r="BI341" i="8"/>
  <c r="BH341" i="8"/>
  <c r="BG341" i="8"/>
  <c r="BF341" i="8"/>
  <c r="BE341" i="8"/>
  <c r="AC82" i="2"/>
  <c r="I82" i="2"/>
  <c r="R82" i="2"/>
  <c r="T82" i="2"/>
  <c r="AF82" i="2"/>
  <c r="AU96" i="2"/>
  <c r="AU349" i="2"/>
  <c r="AC27" i="2"/>
  <c r="AF27" i="2"/>
  <c r="H27" i="2"/>
  <c r="R27" i="2"/>
  <c r="T27" i="2"/>
  <c r="AU86" i="2"/>
  <c r="R227" i="2"/>
  <c r="T227" i="2"/>
  <c r="AF227" i="2"/>
  <c r="AC227" i="2"/>
  <c r="J227" i="2"/>
  <c r="AU325" i="2"/>
  <c r="AU403" i="2"/>
  <c r="AY91" i="7"/>
  <c r="AX91" i="7"/>
  <c r="AW91" i="7"/>
  <c r="AV91" i="7"/>
  <c r="AU91" i="7"/>
  <c r="AT91" i="7"/>
  <c r="AS91" i="7"/>
  <c r="AR91" i="7"/>
  <c r="AZ91" i="7"/>
  <c r="AU219" i="2"/>
  <c r="AU362" i="2"/>
  <c r="K389" i="2"/>
  <c r="AC389" i="2"/>
  <c r="AF389" i="2"/>
  <c r="AU360" i="2"/>
  <c r="AF385" i="2"/>
  <c r="K385" i="2"/>
  <c r="AC385" i="2"/>
  <c r="AU408" i="2"/>
  <c r="AI29" i="7"/>
  <c r="H29" i="7"/>
  <c r="R29" i="7"/>
  <c r="P29" i="7"/>
  <c r="R245" i="2"/>
  <c r="T245" i="2"/>
  <c r="AF245" i="2"/>
  <c r="AC245" i="2"/>
  <c r="K245" i="2"/>
  <c r="AU274" i="2"/>
  <c r="AU328" i="2"/>
  <c r="AU381" i="2"/>
  <c r="CK7" i="7"/>
  <c r="CJ7" i="7"/>
  <c r="CI7" i="7"/>
  <c r="CH7" i="7"/>
  <c r="CG7" i="7"/>
  <c r="CF7" i="7"/>
  <c r="CE7" i="7"/>
  <c r="CD7" i="7"/>
  <c r="CL7" i="7"/>
  <c r="AZ78" i="7"/>
  <c r="AY78" i="7"/>
  <c r="AX78" i="7"/>
  <c r="AW78" i="7"/>
  <c r="AV78" i="7"/>
  <c r="AU78" i="7"/>
  <c r="AT78" i="7"/>
  <c r="AS78" i="7"/>
  <c r="AR78" i="7"/>
  <c r="AZ62" i="7"/>
  <c r="AY62" i="7"/>
  <c r="AX62" i="7"/>
  <c r="AW62" i="7"/>
  <c r="AV62" i="7"/>
  <c r="AU62" i="7"/>
  <c r="AT62" i="7"/>
  <c r="AS62" i="7"/>
  <c r="AR62" i="7"/>
  <c r="AZ46" i="7"/>
  <c r="AY46" i="7"/>
  <c r="AX46" i="7"/>
  <c r="AW46" i="7"/>
  <c r="AV46" i="7"/>
  <c r="AU46" i="7"/>
  <c r="AT46" i="7"/>
  <c r="AS46" i="7"/>
  <c r="AR46" i="7"/>
  <c r="AZ30" i="7"/>
  <c r="AY30" i="7"/>
  <c r="AX30" i="7"/>
  <c r="AW30" i="7"/>
  <c r="AV30" i="7"/>
  <c r="AU30" i="7"/>
  <c r="AT30" i="7"/>
  <c r="AS30" i="7"/>
  <c r="AR30" i="7"/>
  <c r="CL11" i="7"/>
  <c r="CK11" i="7"/>
  <c r="CJ11" i="7"/>
  <c r="CI11" i="7"/>
  <c r="CH11" i="7"/>
  <c r="CG11" i="7"/>
  <c r="CF11" i="7"/>
  <c r="CE11" i="7"/>
  <c r="CD11" i="7"/>
  <c r="K264" i="2"/>
  <c r="AC264" i="2"/>
  <c r="AF264" i="2"/>
  <c r="R264" i="2"/>
  <c r="T264" i="2"/>
  <c r="R270" i="2"/>
  <c r="T270" i="2"/>
  <c r="AF270" i="2"/>
  <c r="AC270" i="2"/>
  <c r="J270" i="2"/>
  <c r="AU342" i="2"/>
  <c r="AU407" i="2"/>
  <c r="I213" i="2"/>
  <c r="R213" i="2"/>
  <c r="T213" i="2"/>
  <c r="AC213" i="2"/>
  <c r="AF213" i="2"/>
  <c r="R235" i="2"/>
  <c r="T235" i="2"/>
  <c r="AF235" i="2"/>
  <c r="AC235" i="2"/>
  <c r="I235" i="2"/>
  <c r="AC360" i="2"/>
  <c r="K360" i="2"/>
  <c r="AF360" i="2"/>
  <c r="AU379" i="2"/>
  <c r="R229" i="2"/>
  <c r="T229" i="2"/>
  <c r="AF229" i="2"/>
  <c r="AC229" i="2"/>
  <c r="I229" i="2"/>
  <c r="AU237" i="2"/>
  <c r="CM21" i="7"/>
  <c r="R55" i="7"/>
  <c r="P55" i="7"/>
  <c r="AI55" i="7"/>
  <c r="H55" i="7"/>
  <c r="H38" i="7"/>
  <c r="AI38" i="7"/>
  <c r="R38" i="7"/>
  <c r="P38" i="7"/>
  <c r="K228" i="7"/>
  <c r="AI228" i="7"/>
  <c r="R228" i="7"/>
  <c r="P228" i="7"/>
  <c r="K274" i="7"/>
  <c r="AI274" i="7"/>
  <c r="R274" i="7"/>
  <c r="P274" i="7"/>
  <c r="K380" i="2"/>
  <c r="AC380" i="2"/>
  <c r="AF380" i="2"/>
  <c r="R24" i="7"/>
  <c r="P24" i="7"/>
  <c r="H24" i="7"/>
  <c r="AI24" i="7"/>
  <c r="I162" i="7"/>
  <c r="AI162" i="7"/>
  <c r="R162" i="7"/>
  <c r="P162" i="7"/>
  <c r="J205" i="7"/>
  <c r="AI205" i="7"/>
  <c r="R205" i="7"/>
  <c r="P205" i="7"/>
  <c r="R319" i="7"/>
  <c r="P319" i="7"/>
  <c r="K319" i="7"/>
  <c r="AI319" i="7"/>
  <c r="I133" i="7"/>
  <c r="AI133" i="7"/>
  <c r="R133" i="7"/>
  <c r="P133" i="7"/>
  <c r="J215" i="7"/>
  <c r="AI215" i="7"/>
  <c r="R215" i="7"/>
  <c r="P215" i="7"/>
  <c r="R294" i="7"/>
  <c r="P294" i="7"/>
  <c r="K294" i="7"/>
  <c r="AI294" i="7"/>
  <c r="K333" i="7"/>
  <c r="K343" i="7"/>
  <c r="K275" i="7"/>
  <c r="I101" i="7"/>
  <c r="AI101" i="7"/>
  <c r="R101" i="7"/>
  <c r="P101" i="7"/>
  <c r="I202" i="7"/>
  <c r="AI202" i="7"/>
  <c r="R202" i="7"/>
  <c r="P202" i="7"/>
  <c r="K256" i="7"/>
  <c r="AI256" i="7"/>
  <c r="R256" i="7"/>
  <c r="P256" i="7"/>
  <c r="R281" i="7"/>
  <c r="P281" i="7"/>
  <c r="K281" i="7"/>
  <c r="AI281" i="7"/>
  <c r="K284" i="7"/>
  <c r="AI284" i="7"/>
  <c r="R284" i="7"/>
  <c r="P284" i="7"/>
  <c r="K349" i="7"/>
  <c r="AC204" i="2"/>
  <c r="K204" i="2"/>
  <c r="R204" i="2"/>
  <c r="T204" i="2"/>
  <c r="AF204" i="2"/>
  <c r="I158" i="7"/>
  <c r="AI158" i="7"/>
  <c r="R158" i="7"/>
  <c r="P158" i="7"/>
  <c r="K406" i="7"/>
  <c r="K403" i="7"/>
  <c r="K344" i="7"/>
  <c r="AC184" i="5"/>
  <c r="I184" i="5"/>
  <c r="R184" i="5"/>
  <c r="T184" i="5" s="1"/>
  <c r="I195" i="5"/>
  <c r="AC195" i="5"/>
  <c r="R195" i="5"/>
  <c r="T195" i="5" s="1"/>
  <c r="K281" i="5"/>
  <c r="AC204" i="5"/>
  <c r="R204" i="5"/>
  <c r="T204" i="5" s="1"/>
  <c r="K204" i="5"/>
  <c r="AC215" i="5"/>
  <c r="I215" i="5"/>
  <c r="R215" i="5"/>
  <c r="T215" i="5" s="1"/>
  <c r="AC198" i="5"/>
  <c r="I198" i="5"/>
  <c r="R198" i="5"/>
  <c r="T198" i="5" s="1"/>
  <c r="AC304" i="5"/>
  <c r="K304" i="5"/>
  <c r="R304" i="5"/>
  <c r="T304" i="5" s="1"/>
  <c r="K349" i="5"/>
  <c r="AC303" i="5"/>
  <c r="K303" i="5"/>
  <c r="R303" i="5"/>
  <c r="T303" i="5" s="1"/>
  <c r="AC223" i="5"/>
  <c r="I223" i="5"/>
  <c r="R223" i="5"/>
  <c r="T223" i="5" s="1"/>
  <c r="AC25" i="6"/>
  <c r="I25" i="6"/>
  <c r="R25" i="6"/>
  <c r="T25" i="6" s="1"/>
  <c r="H42" i="6"/>
  <c r="R42" i="6"/>
  <c r="T42" i="6" s="1"/>
  <c r="AC42" i="6"/>
  <c r="I73" i="6"/>
  <c r="R73" i="6"/>
  <c r="T73" i="6" s="1"/>
  <c r="AC73" i="6"/>
  <c r="AC82" i="6"/>
  <c r="I82" i="6"/>
  <c r="R82" i="6"/>
  <c r="T82" i="6"/>
  <c r="H59" i="6"/>
  <c r="R59" i="6"/>
  <c r="T59" i="6" s="1"/>
  <c r="AC59" i="6"/>
  <c r="I124" i="6"/>
  <c r="AC124" i="6"/>
  <c r="R124" i="6"/>
  <c r="T124" i="6" s="1"/>
  <c r="AC70" i="6"/>
  <c r="I70" i="6"/>
  <c r="R70" i="6"/>
  <c r="T70" i="6" s="1"/>
  <c r="AC149" i="6"/>
  <c r="R149" i="6"/>
  <c r="T149" i="6" s="1"/>
  <c r="I149" i="6"/>
  <c r="I235" i="6"/>
  <c r="R235" i="6"/>
  <c r="T235" i="6" s="1"/>
  <c r="AC235" i="6"/>
  <c r="K237" i="6"/>
  <c r="R237" i="6"/>
  <c r="T237" i="6"/>
  <c r="AC237" i="6"/>
  <c r="AC139" i="6"/>
  <c r="R139" i="6"/>
  <c r="T139" i="6" s="1"/>
  <c r="I139" i="6"/>
  <c r="AC292" i="6"/>
  <c r="K292" i="6"/>
  <c r="R292" i="6"/>
  <c r="T292" i="6" s="1"/>
  <c r="AC300" i="6"/>
  <c r="K300" i="6"/>
  <c r="R300" i="6"/>
  <c r="T300" i="6" s="1"/>
  <c r="AC309" i="6"/>
  <c r="K309" i="6"/>
  <c r="R309" i="6"/>
  <c r="T309" i="6" s="1"/>
  <c r="K342" i="6"/>
  <c r="R321" i="6"/>
  <c r="T321" i="6"/>
  <c r="AC321" i="6"/>
  <c r="K321" i="6"/>
  <c r="K343" i="6"/>
  <c r="K347" i="6"/>
  <c r="CL35" i="8"/>
  <c r="CJ35" i="8"/>
  <c r="CL37" i="8"/>
  <c r="CJ37" i="8"/>
  <c r="CL39" i="8"/>
  <c r="CJ39" i="8"/>
  <c r="CL41" i="8"/>
  <c r="CJ41" i="8"/>
  <c r="CL43" i="8"/>
  <c r="CJ43" i="8"/>
  <c r="BA41" i="8"/>
  <c r="BA53" i="8"/>
  <c r="CL60" i="8"/>
  <c r="CJ60" i="8"/>
  <c r="CL62" i="8"/>
  <c r="CJ62" i="8"/>
  <c r="CL64" i="8"/>
  <c r="CJ64" i="8"/>
  <c r="CL66" i="8"/>
  <c r="CJ66" i="8"/>
  <c r="CL68" i="8"/>
  <c r="CJ68" i="8"/>
  <c r="BA70" i="8"/>
  <c r="BA72" i="8"/>
  <c r="BA74" i="8"/>
  <c r="BA76" i="8"/>
  <c r="BA78" i="8"/>
  <c r="BA80" i="8"/>
  <c r="BA82" i="8"/>
  <c r="BA84" i="8"/>
  <c r="BA86" i="8"/>
  <c r="BA88" i="8"/>
  <c r="BA90" i="8"/>
  <c r="BA43" i="8"/>
  <c r="CL53" i="8"/>
  <c r="CJ53" i="8"/>
  <c r="BA54" i="8"/>
  <c r="CL56" i="8"/>
  <c r="CJ56" i="8"/>
  <c r="CL74" i="8"/>
  <c r="CJ74" i="8"/>
  <c r="CL78" i="8"/>
  <c r="CJ78" i="8"/>
  <c r="CL80" i="8"/>
  <c r="CJ80" i="8"/>
  <c r="CL82" i="8"/>
  <c r="CJ82" i="8"/>
  <c r="CL90" i="8"/>
  <c r="CJ90" i="8"/>
  <c r="BA51" i="8"/>
  <c r="BA59" i="8"/>
  <c r="BA120" i="8"/>
  <c r="BA122" i="8"/>
  <c r="BA124" i="8"/>
  <c r="BA126" i="8"/>
  <c r="BA128" i="8"/>
  <c r="BA130" i="8"/>
  <c r="BA136" i="8"/>
  <c r="BA142" i="8"/>
  <c r="BA150" i="8"/>
  <c r="CL44" i="8"/>
  <c r="CJ44" i="8"/>
  <c r="BA45" i="8"/>
  <c r="CL51" i="8"/>
  <c r="CJ51" i="8"/>
  <c r="CL54" i="8"/>
  <c r="CJ54" i="8"/>
  <c r="CL92" i="8"/>
  <c r="CJ92" i="8"/>
  <c r="CL94" i="8"/>
  <c r="CJ94" i="8"/>
  <c r="CL96" i="8"/>
  <c r="CJ96" i="8"/>
  <c r="CL98" i="8"/>
  <c r="CJ98" i="8"/>
  <c r="CL100" i="8"/>
  <c r="CJ100" i="8"/>
  <c r="CL102" i="8"/>
  <c r="CJ102" i="8"/>
  <c r="CL104" i="8"/>
  <c r="CJ104" i="8"/>
  <c r="CL106" i="8"/>
  <c r="CJ106" i="8"/>
  <c r="CL108" i="8"/>
  <c r="CJ108" i="8"/>
  <c r="CL110" i="8"/>
  <c r="CJ110" i="8"/>
  <c r="CL112" i="8"/>
  <c r="CJ112" i="8"/>
  <c r="CL114" i="8"/>
  <c r="CJ114" i="8"/>
  <c r="CL116" i="8"/>
  <c r="CJ116" i="8"/>
  <c r="CL118" i="8"/>
  <c r="CJ118" i="8"/>
  <c r="CL120" i="8"/>
  <c r="CJ120" i="8"/>
  <c r="CL47" i="8"/>
  <c r="CJ47" i="8"/>
  <c r="BA49" i="8"/>
  <c r="CL59" i="8"/>
  <c r="CJ59" i="8"/>
  <c r="CL61" i="8"/>
  <c r="CJ61" i="8"/>
  <c r="CL63" i="8"/>
  <c r="CJ63" i="8"/>
  <c r="CL65" i="8"/>
  <c r="CJ65" i="8"/>
  <c r="CL67" i="8"/>
  <c r="CJ67" i="8"/>
  <c r="BA35" i="8"/>
  <c r="CL45" i="8"/>
  <c r="CJ45" i="8"/>
  <c r="CL48" i="8"/>
  <c r="CJ48" i="8"/>
  <c r="CL49" i="8"/>
  <c r="CJ49" i="8"/>
  <c r="CL52" i="8"/>
  <c r="CJ52" i="8"/>
  <c r="CL69" i="8"/>
  <c r="CJ69" i="8"/>
  <c r="CL77" i="8"/>
  <c r="CJ77" i="8"/>
  <c r="CL79" i="8"/>
  <c r="CJ79" i="8"/>
  <c r="CL83" i="8"/>
  <c r="CJ83" i="8"/>
  <c r="CL85" i="8"/>
  <c r="CJ85" i="8"/>
  <c r="BA91" i="8"/>
  <c r="BA37" i="8"/>
  <c r="CL46" i="8"/>
  <c r="CJ46" i="8"/>
  <c r="BA55" i="8"/>
  <c r="CL91" i="8"/>
  <c r="CJ91" i="8"/>
  <c r="BA39" i="8"/>
  <c r="BA47" i="8"/>
  <c r="CL50" i="8"/>
  <c r="CJ50" i="8"/>
  <c r="CL55" i="8"/>
  <c r="CJ55" i="8"/>
  <c r="CL58" i="8"/>
  <c r="CJ58" i="8"/>
  <c r="CL93" i="8"/>
  <c r="CJ93" i="8"/>
  <c r="CL95" i="8"/>
  <c r="CJ95" i="8"/>
  <c r="CL97" i="8"/>
  <c r="CJ97" i="8"/>
  <c r="CL99" i="8"/>
  <c r="CJ99" i="8"/>
  <c r="CL101" i="8"/>
  <c r="CJ101" i="8"/>
  <c r="CL103" i="8"/>
  <c r="CJ103" i="8"/>
  <c r="CL105" i="8"/>
  <c r="CJ105" i="8"/>
  <c r="CL107" i="8"/>
  <c r="CJ107" i="8"/>
  <c r="CL109" i="8"/>
  <c r="CJ109" i="8"/>
  <c r="CL111" i="8"/>
  <c r="CJ111" i="8"/>
  <c r="CL113" i="8"/>
  <c r="CJ113" i="8"/>
  <c r="CL115" i="8"/>
  <c r="CJ115" i="8"/>
  <c r="CL117" i="8"/>
  <c r="CJ117" i="8"/>
  <c r="CL119" i="8"/>
  <c r="CJ119" i="8"/>
  <c r="BA137" i="8"/>
  <c r="BA159" i="8"/>
  <c r="BA164" i="8"/>
  <c r="BA258" i="8"/>
  <c r="BA260" i="8"/>
  <c r="BA283" i="8"/>
  <c r="BA285" i="8"/>
  <c r="BA289" i="8"/>
  <c r="BA147" i="8"/>
  <c r="BA153" i="8"/>
  <c r="BA158" i="8"/>
  <c r="BA141" i="8"/>
  <c r="BA163" i="8"/>
  <c r="BA357" i="8"/>
  <c r="BA365" i="8"/>
  <c r="CL121" i="8"/>
  <c r="CJ121" i="8"/>
  <c r="BA156" i="8"/>
  <c r="BA167" i="8"/>
  <c r="BA329" i="8"/>
  <c r="BA337" i="8"/>
  <c r="BA254" i="8"/>
  <c r="BA256" i="8"/>
  <c r="BA311" i="8"/>
  <c r="BA323" i="8"/>
  <c r="BA334" i="8"/>
  <c r="BA390" i="8"/>
  <c r="BA398" i="8"/>
  <c r="BA406" i="8"/>
  <c r="BA318" i="8"/>
  <c r="AY318" i="8"/>
  <c r="BA327" i="8"/>
  <c r="BA376" i="8"/>
  <c r="BA315" i="8"/>
  <c r="BA320" i="8"/>
  <c r="BA335" i="8"/>
  <c r="BA346" i="8"/>
  <c r="BA366" i="8"/>
  <c r="BA369" i="8"/>
  <c r="BA313" i="8"/>
  <c r="BA321" i="8"/>
  <c r="BA368" i="8"/>
  <c r="BA386" i="8"/>
  <c r="BA394" i="8"/>
  <c r="BA402" i="8"/>
  <c r="BA410" i="8"/>
  <c r="BA347" i="8"/>
  <c r="BA380" i="8"/>
  <c r="BA330" i="8"/>
  <c r="BA360" i="8"/>
  <c r="BA322" i="8"/>
  <c r="BA343" i="8"/>
  <c r="BA393" i="8"/>
  <c r="BA409" i="8"/>
  <c r="BA371" i="8"/>
  <c r="BA384" i="8"/>
  <c r="BA391" i="8"/>
  <c r="BA400" i="8"/>
  <c r="BA407" i="8"/>
  <c r="BA319" i="8"/>
  <c r="BA379" i="8"/>
  <c r="BA385" i="8"/>
  <c r="BA401" i="8"/>
  <c r="BA383" i="8"/>
  <c r="BA392" i="8"/>
  <c r="BA399" i="8"/>
  <c r="BA408" i="8"/>
  <c r="BA161" i="8"/>
  <c r="CE3" i="8"/>
  <c r="CD3" i="8"/>
  <c r="CC3" i="8"/>
  <c r="CB3" i="8"/>
  <c r="CA3" i="8"/>
  <c r="CF3" i="8"/>
  <c r="BZ3" i="8"/>
  <c r="BY3" i="8"/>
  <c r="BX3" i="8"/>
  <c r="K365" i="6"/>
  <c r="R284" i="6"/>
  <c r="T284" i="6" s="1"/>
  <c r="AC284" i="6"/>
  <c r="K284" i="6"/>
  <c r="K346" i="6"/>
  <c r="CE18" i="8"/>
  <c r="CD18" i="8"/>
  <c r="CC18" i="8"/>
  <c r="CB18" i="8"/>
  <c r="CA18" i="8"/>
  <c r="BZ18" i="8"/>
  <c r="BY18" i="8"/>
  <c r="BX18" i="8"/>
  <c r="CF18" i="8"/>
  <c r="BG44" i="8"/>
  <c r="BF44" i="8"/>
  <c r="BE44" i="8"/>
  <c r="BM44" i="8"/>
  <c r="BL44" i="8"/>
  <c r="BK44" i="8"/>
  <c r="BJ44" i="8"/>
  <c r="BI44" i="8"/>
  <c r="BH44" i="8"/>
  <c r="K391" i="6"/>
  <c r="CC25" i="8"/>
  <c r="CB25" i="8"/>
  <c r="CA25" i="8"/>
  <c r="BZ25" i="8"/>
  <c r="BY25" i="8"/>
  <c r="BX25" i="8"/>
  <c r="CE25" i="8"/>
  <c r="CD25" i="8"/>
  <c r="CF25" i="8"/>
  <c r="AT55" i="8"/>
  <c r="AS55" i="8"/>
  <c r="AR55" i="8"/>
  <c r="AQ55" i="8"/>
  <c r="AP55" i="8"/>
  <c r="AO55" i="8"/>
  <c r="AN55" i="8"/>
  <c r="AM55" i="8"/>
  <c r="AL55" i="8"/>
  <c r="AT39" i="8"/>
  <c r="AS39" i="8"/>
  <c r="AR39" i="8"/>
  <c r="AQ39" i="8"/>
  <c r="AP39" i="8"/>
  <c r="AO39" i="8"/>
  <c r="AN39" i="8"/>
  <c r="AM39" i="8"/>
  <c r="AL39" i="8"/>
  <c r="CB34" i="8"/>
  <c r="CA34" i="8"/>
  <c r="BZ34" i="8"/>
  <c r="BY34" i="8"/>
  <c r="BX34" i="8"/>
  <c r="CF34" i="8"/>
  <c r="CE34" i="8"/>
  <c r="CD34" i="8"/>
  <c r="CC34" i="8"/>
  <c r="CF19" i="8"/>
  <c r="CE19" i="8"/>
  <c r="CD19" i="8"/>
  <c r="CC19" i="8"/>
  <c r="CB19" i="8"/>
  <c r="CA19" i="8"/>
  <c r="BZ19" i="8"/>
  <c r="BY19" i="8"/>
  <c r="BX19" i="8"/>
  <c r="CF12" i="8"/>
  <c r="CE12" i="8"/>
  <c r="CD12" i="8"/>
  <c r="CC12" i="8"/>
  <c r="CB12" i="8"/>
  <c r="CA12" i="8"/>
  <c r="BZ12" i="8"/>
  <c r="BY12" i="8"/>
  <c r="BX12" i="8"/>
  <c r="H38" i="8"/>
  <c r="R38" i="8"/>
  <c r="T38" i="8"/>
  <c r="AC38" i="8"/>
  <c r="BG56" i="8"/>
  <c r="BF56" i="8"/>
  <c r="BE56" i="8"/>
  <c r="BL56" i="8"/>
  <c r="BK56" i="8"/>
  <c r="BJ56" i="8"/>
  <c r="BI56" i="8"/>
  <c r="BH56" i="8"/>
  <c r="BM56" i="8"/>
  <c r="BL63" i="8"/>
  <c r="BK63" i="8"/>
  <c r="BJ63" i="8"/>
  <c r="BI63" i="8"/>
  <c r="BH63" i="8"/>
  <c r="BG63" i="8"/>
  <c r="BF63" i="8"/>
  <c r="BE63" i="8"/>
  <c r="BM63" i="8"/>
  <c r="BM67" i="8"/>
  <c r="BL67" i="8"/>
  <c r="BK67" i="8"/>
  <c r="BJ67" i="8"/>
  <c r="BI67" i="8"/>
  <c r="BH67" i="8"/>
  <c r="BG67" i="8"/>
  <c r="BF67" i="8"/>
  <c r="BE67" i="8"/>
  <c r="CM71" i="8"/>
  <c r="CL71" i="8"/>
  <c r="CJ71" i="8"/>
  <c r="CN71" i="8"/>
  <c r="BV85" i="8"/>
  <c r="BW85" i="8"/>
  <c r="BK97" i="8"/>
  <c r="BJ97" i="8"/>
  <c r="BI97" i="8"/>
  <c r="BH97" i="8"/>
  <c r="BG97" i="8"/>
  <c r="BF97" i="8"/>
  <c r="BE97" i="8"/>
  <c r="BL97" i="8"/>
  <c r="BM97" i="8"/>
  <c r="BL103" i="8"/>
  <c r="BK103" i="8"/>
  <c r="BJ103" i="8"/>
  <c r="BI103" i="8"/>
  <c r="BH103" i="8"/>
  <c r="BG103" i="8"/>
  <c r="BF103" i="8"/>
  <c r="BE103" i="8"/>
  <c r="BM103" i="8"/>
  <c r="BK107" i="8"/>
  <c r="BJ107" i="8"/>
  <c r="BI107" i="8"/>
  <c r="BH107" i="8"/>
  <c r="BG107" i="8"/>
  <c r="BF107" i="8"/>
  <c r="BE107" i="8"/>
  <c r="BM107" i="8"/>
  <c r="BL107" i="8"/>
  <c r="BL111" i="8"/>
  <c r="BK111" i="8"/>
  <c r="BJ111" i="8"/>
  <c r="BI111" i="8"/>
  <c r="BH111" i="8"/>
  <c r="BG111" i="8"/>
  <c r="BF111" i="8"/>
  <c r="BE111" i="8"/>
  <c r="BM111" i="8"/>
  <c r="BM115" i="8"/>
  <c r="BL115" i="8"/>
  <c r="BK115" i="8"/>
  <c r="BJ115" i="8"/>
  <c r="BI115" i="8"/>
  <c r="BH115" i="8"/>
  <c r="BG115" i="8"/>
  <c r="BF115" i="8"/>
  <c r="BE115" i="8"/>
  <c r="K355" i="6"/>
  <c r="K360" i="6"/>
  <c r="AJ74" i="8"/>
  <c r="AK74" i="8"/>
  <c r="AI74" i="8"/>
  <c r="AH74" i="8"/>
  <c r="R61" i="8"/>
  <c r="T61" i="8"/>
  <c r="AC61" i="8"/>
  <c r="I61" i="8"/>
  <c r="BM64" i="8"/>
  <c r="BL64" i="8"/>
  <c r="BK64" i="8"/>
  <c r="BJ64" i="8"/>
  <c r="BI64" i="8"/>
  <c r="BH64" i="8"/>
  <c r="BG64" i="8"/>
  <c r="BF64" i="8"/>
  <c r="BE64" i="8"/>
  <c r="CM72" i="8"/>
  <c r="CL72" i="8"/>
  <c r="CJ72" i="8"/>
  <c r="CN72" i="8"/>
  <c r="CM80" i="8"/>
  <c r="CN80" i="8"/>
  <c r="CM88" i="8"/>
  <c r="CL88" i="8"/>
  <c r="CJ88" i="8"/>
  <c r="CN88" i="8"/>
  <c r="CS18" i="8"/>
  <c r="CR18" i="8"/>
  <c r="CQ18" i="8"/>
  <c r="CP18" i="8"/>
  <c r="CO18" i="8"/>
  <c r="CW18" i="8"/>
  <c r="CV18" i="8"/>
  <c r="CU18" i="8"/>
  <c r="CT18" i="8"/>
  <c r="CT29" i="8"/>
  <c r="CS29" i="8"/>
  <c r="CR29" i="8"/>
  <c r="CQ29" i="8"/>
  <c r="CP29" i="8"/>
  <c r="CO29" i="8"/>
  <c r="CV29" i="8"/>
  <c r="CU29" i="8"/>
  <c r="CW29" i="8"/>
  <c r="CW21" i="8"/>
  <c r="CV21" i="8"/>
  <c r="CU21" i="8"/>
  <c r="CT21" i="8"/>
  <c r="CS21" i="8"/>
  <c r="CR21" i="8"/>
  <c r="CQ21" i="8"/>
  <c r="CP21" i="8"/>
  <c r="CO21" i="8"/>
  <c r="CW2" i="8"/>
  <c r="CV2" i="8"/>
  <c r="CU2" i="8"/>
  <c r="CT2" i="8"/>
  <c r="CS2" i="8"/>
  <c r="CR2" i="8"/>
  <c r="CQ2" i="8"/>
  <c r="CP2" i="8"/>
  <c r="CO2" i="8"/>
  <c r="CW36" i="8"/>
  <c r="CV36" i="8"/>
  <c r="CU36" i="8"/>
  <c r="CT36" i="8"/>
  <c r="CS36" i="8"/>
  <c r="CR36" i="8"/>
  <c r="CQ36" i="8"/>
  <c r="CP36" i="8"/>
  <c r="CO36" i="8"/>
  <c r="CW28" i="8"/>
  <c r="CV28" i="8"/>
  <c r="CU28" i="8"/>
  <c r="CT28" i="8"/>
  <c r="CS28" i="8"/>
  <c r="CR28" i="8"/>
  <c r="CQ28" i="8"/>
  <c r="CP28" i="8"/>
  <c r="CO28" i="8"/>
  <c r="CW20" i="8"/>
  <c r="CV20" i="8"/>
  <c r="CU20" i="8"/>
  <c r="CT20" i="8"/>
  <c r="CS20" i="8"/>
  <c r="CR20" i="8"/>
  <c r="CQ20" i="8"/>
  <c r="CP20" i="8"/>
  <c r="CO20" i="8"/>
  <c r="BG92" i="8"/>
  <c r="BF92" i="8"/>
  <c r="BE92" i="8"/>
  <c r="BM92" i="8"/>
  <c r="BL92" i="8"/>
  <c r="BK92" i="8"/>
  <c r="BJ92" i="8"/>
  <c r="BI92" i="8"/>
  <c r="BH92" i="8"/>
  <c r="AT50" i="8"/>
  <c r="AS50" i="8"/>
  <c r="AR50" i="8"/>
  <c r="AQ50" i="8"/>
  <c r="AP50" i="8"/>
  <c r="AO50" i="8"/>
  <c r="AN50" i="8"/>
  <c r="AM50" i="8"/>
  <c r="AL50" i="8"/>
  <c r="R94" i="8"/>
  <c r="T94" i="8"/>
  <c r="AC94" i="8"/>
  <c r="J94" i="8"/>
  <c r="AP122" i="8"/>
  <c r="AO122" i="8"/>
  <c r="AN122" i="8"/>
  <c r="AM122" i="8"/>
  <c r="AL122" i="8"/>
  <c r="AT122" i="8"/>
  <c r="AS122" i="8"/>
  <c r="AR122" i="8"/>
  <c r="AQ122" i="8"/>
  <c r="AC127" i="8"/>
  <c r="I127" i="8"/>
  <c r="R127" i="8"/>
  <c r="T127" i="8"/>
  <c r="BM166" i="8"/>
  <c r="BL166" i="8"/>
  <c r="BK166" i="8"/>
  <c r="BJ166" i="8"/>
  <c r="BI166" i="8"/>
  <c r="BH166" i="8"/>
  <c r="BG166" i="8"/>
  <c r="BF166" i="8"/>
  <c r="BE166" i="8"/>
  <c r="BM282" i="8"/>
  <c r="BL282" i="8"/>
  <c r="BK282" i="8"/>
  <c r="BJ282" i="8"/>
  <c r="BI282" i="8"/>
  <c r="BH282" i="8"/>
  <c r="BG282" i="8"/>
  <c r="BF282" i="8"/>
  <c r="BE282" i="8"/>
  <c r="BM83" i="8"/>
  <c r="BL83" i="8"/>
  <c r="BK83" i="8"/>
  <c r="BJ83" i="8"/>
  <c r="BI83" i="8"/>
  <c r="BH83" i="8"/>
  <c r="BG83" i="8"/>
  <c r="BF83" i="8"/>
  <c r="BE83" i="8"/>
  <c r="BM176" i="8"/>
  <c r="BL176" i="8"/>
  <c r="BK176" i="8"/>
  <c r="BJ176" i="8"/>
  <c r="BI176" i="8"/>
  <c r="BH176" i="8"/>
  <c r="BG176" i="8"/>
  <c r="BF176" i="8"/>
  <c r="BE176" i="8"/>
  <c r="BM192" i="8"/>
  <c r="BL192" i="8"/>
  <c r="BK192" i="8"/>
  <c r="BG192" i="8"/>
  <c r="BF192" i="8"/>
  <c r="BE192" i="8"/>
  <c r="BJ192" i="8"/>
  <c r="BI192" i="8"/>
  <c r="BH192" i="8"/>
  <c r="AR118" i="8"/>
  <c r="AQ118" i="8"/>
  <c r="AP118" i="8"/>
  <c r="AO118" i="8"/>
  <c r="AN118" i="8"/>
  <c r="AM118" i="8"/>
  <c r="AL118" i="8"/>
  <c r="AS118" i="8"/>
  <c r="AT118" i="8"/>
  <c r="AC123" i="8"/>
  <c r="I123" i="8"/>
  <c r="R123" i="8"/>
  <c r="T123" i="8"/>
  <c r="BM222" i="8"/>
  <c r="BL222" i="8"/>
  <c r="BK222" i="8"/>
  <c r="BJ222" i="8"/>
  <c r="BI222" i="8"/>
  <c r="BH222" i="8"/>
  <c r="BG222" i="8"/>
  <c r="BF222" i="8"/>
  <c r="BE222" i="8"/>
  <c r="AC87" i="8"/>
  <c r="I87" i="8"/>
  <c r="R87" i="8"/>
  <c r="T87" i="8"/>
  <c r="R98" i="8"/>
  <c r="T98" i="8"/>
  <c r="AC98" i="8"/>
  <c r="J98" i="8"/>
  <c r="BK169" i="8"/>
  <c r="BJ169" i="8"/>
  <c r="BI169" i="8"/>
  <c r="BH169" i="8"/>
  <c r="BG169" i="8"/>
  <c r="BF169" i="8"/>
  <c r="BE169" i="8"/>
  <c r="BL169" i="8"/>
  <c r="BM169" i="8"/>
  <c r="BJ173" i="8"/>
  <c r="BI173" i="8"/>
  <c r="BH173" i="8"/>
  <c r="BG173" i="8"/>
  <c r="BF173" i="8"/>
  <c r="BE173" i="8"/>
  <c r="BL173" i="8"/>
  <c r="BK173" i="8"/>
  <c r="BM173" i="8"/>
  <c r="BM177" i="8"/>
  <c r="BL177" i="8"/>
  <c r="BK177" i="8"/>
  <c r="BJ177" i="8"/>
  <c r="BI177" i="8"/>
  <c r="BH177" i="8"/>
  <c r="BG177" i="8"/>
  <c r="BF177" i="8"/>
  <c r="BE177" i="8"/>
  <c r="BM181" i="8"/>
  <c r="BL181" i="8"/>
  <c r="BK181" i="8"/>
  <c r="BJ181" i="8"/>
  <c r="BI181" i="8"/>
  <c r="BH181" i="8"/>
  <c r="BG181" i="8"/>
  <c r="BF181" i="8"/>
  <c r="BE181" i="8"/>
  <c r="BG185" i="8"/>
  <c r="BF185" i="8"/>
  <c r="BE185" i="8"/>
  <c r="BM185" i="8"/>
  <c r="BL185" i="8"/>
  <c r="BK185" i="8"/>
  <c r="BJ185" i="8"/>
  <c r="BI185" i="8"/>
  <c r="BH185" i="8"/>
  <c r="BM189" i="8"/>
  <c r="BL189" i="8"/>
  <c r="BK189" i="8"/>
  <c r="BJ189" i="8"/>
  <c r="BI189" i="8"/>
  <c r="BH189" i="8"/>
  <c r="BG189" i="8"/>
  <c r="BF189" i="8"/>
  <c r="BE189" i="8"/>
  <c r="BM193" i="8"/>
  <c r="BL193" i="8"/>
  <c r="BK193" i="8"/>
  <c r="BJ193" i="8"/>
  <c r="BI193" i="8"/>
  <c r="BH193" i="8"/>
  <c r="BG193" i="8"/>
  <c r="BF193" i="8"/>
  <c r="BE193" i="8"/>
  <c r="BJ197" i="8"/>
  <c r="BI197" i="8"/>
  <c r="BH197" i="8"/>
  <c r="BG197" i="8"/>
  <c r="BF197" i="8"/>
  <c r="BE197" i="8"/>
  <c r="BM197" i="8"/>
  <c r="BL197" i="8"/>
  <c r="BK197" i="8"/>
  <c r="BI201" i="8"/>
  <c r="BH201" i="8"/>
  <c r="BG201" i="8"/>
  <c r="BF201" i="8"/>
  <c r="BE201" i="8"/>
  <c r="BK201" i="8"/>
  <c r="BJ201" i="8"/>
  <c r="BL201" i="8"/>
  <c r="BM201" i="8"/>
  <c r="BM104" i="8"/>
  <c r="BL104" i="8"/>
  <c r="BK104" i="8"/>
  <c r="BJ104" i="8"/>
  <c r="BI104" i="8"/>
  <c r="BH104" i="8"/>
  <c r="BG104" i="8"/>
  <c r="BF104" i="8"/>
  <c r="BE104" i="8"/>
  <c r="AN162" i="8"/>
  <c r="AM162" i="8"/>
  <c r="AL162" i="8"/>
  <c r="AP162" i="8"/>
  <c r="AO162" i="8"/>
  <c r="AR162" i="8"/>
  <c r="AQ162" i="8"/>
  <c r="AT162" i="8"/>
  <c r="AS162" i="8"/>
  <c r="AT224" i="8"/>
  <c r="AS224" i="8"/>
  <c r="AR224" i="8"/>
  <c r="AQ224" i="8"/>
  <c r="AP224" i="8"/>
  <c r="AO224" i="8"/>
  <c r="AN224" i="8"/>
  <c r="AM224" i="8"/>
  <c r="AL224" i="8"/>
  <c r="AT228" i="8"/>
  <c r="AR228" i="8"/>
  <c r="AQ228" i="8"/>
  <c r="AP228" i="8"/>
  <c r="AO228" i="8"/>
  <c r="AN228" i="8"/>
  <c r="AM228" i="8"/>
  <c r="AL228" i="8"/>
  <c r="AS228" i="8"/>
  <c r="AT232" i="8"/>
  <c r="AS232" i="8"/>
  <c r="AR232" i="8"/>
  <c r="AQ232" i="8"/>
  <c r="AP232" i="8"/>
  <c r="AO232" i="8"/>
  <c r="AN232" i="8"/>
  <c r="AM232" i="8"/>
  <c r="AL232" i="8"/>
  <c r="AT236" i="8"/>
  <c r="AS236" i="8"/>
  <c r="AR236" i="8"/>
  <c r="AQ236" i="8"/>
  <c r="AP236" i="8"/>
  <c r="AO236" i="8"/>
  <c r="AN236" i="8"/>
  <c r="AM236" i="8"/>
  <c r="AL236" i="8"/>
  <c r="AT240" i="8"/>
  <c r="AS240" i="8"/>
  <c r="AR240" i="8"/>
  <c r="AQ240" i="8"/>
  <c r="AP240" i="8"/>
  <c r="AO240" i="8"/>
  <c r="AN240" i="8"/>
  <c r="AM240" i="8"/>
  <c r="AL240" i="8"/>
  <c r="AT244" i="8"/>
  <c r="AS244" i="8"/>
  <c r="AR244" i="8"/>
  <c r="AQ244" i="8"/>
  <c r="AP244" i="8"/>
  <c r="AO244" i="8"/>
  <c r="AN244" i="8"/>
  <c r="AM244" i="8"/>
  <c r="AL244" i="8"/>
  <c r="AT248" i="8"/>
  <c r="AS248" i="8"/>
  <c r="AR248" i="8"/>
  <c r="AQ248" i="8"/>
  <c r="AP248" i="8"/>
  <c r="AO248" i="8"/>
  <c r="AN248" i="8"/>
  <c r="AM248" i="8"/>
  <c r="AL248" i="8"/>
  <c r="AT252" i="8"/>
  <c r="AN252" i="8"/>
  <c r="AM252" i="8"/>
  <c r="AL252" i="8"/>
  <c r="AR252" i="8"/>
  <c r="AQ252" i="8"/>
  <c r="AP252" i="8"/>
  <c r="AO252" i="8"/>
  <c r="AS252" i="8"/>
  <c r="AS28" i="2"/>
  <c r="AR28" i="2"/>
  <c r="AQ28" i="2"/>
  <c r="AP28" i="2"/>
  <c r="AO28" i="2"/>
  <c r="AN28" i="2"/>
  <c r="AM28" i="2"/>
  <c r="AL28" i="2"/>
  <c r="AT28" i="2"/>
  <c r="BH39" i="2"/>
  <c r="BG39" i="2"/>
  <c r="BF39" i="2"/>
  <c r="BE39" i="2"/>
  <c r="BD39" i="2"/>
  <c r="BC39" i="2"/>
  <c r="BK39" i="2"/>
  <c r="BJ39" i="2"/>
  <c r="BI39" i="2"/>
  <c r="BM132" i="8"/>
  <c r="BL132" i="8"/>
  <c r="BK132" i="8"/>
  <c r="BJ132" i="8"/>
  <c r="BI132" i="8"/>
  <c r="BH132" i="8"/>
  <c r="BG132" i="8"/>
  <c r="BF132" i="8"/>
  <c r="BE132" i="8"/>
  <c r="AS263" i="8"/>
  <c r="AT263" i="8"/>
  <c r="AR263" i="8"/>
  <c r="AQ263" i="8"/>
  <c r="AP263" i="8"/>
  <c r="AO263" i="8"/>
  <c r="AN263" i="8"/>
  <c r="AM263" i="8"/>
  <c r="AL263" i="8"/>
  <c r="BM301" i="8"/>
  <c r="BL301" i="8"/>
  <c r="BK301" i="8"/>
  <c r="BJ301" i="8"/>
  <c r="BI301" i="8"/>
  <c r="BH301" i="8"/>
  <c r="BG301" i="8"/>
  <c r="BF301" i="8"/>
  <c r="BE301" i="8"/>
  <c r="BJ217" i="8"/>
  <c r="BI217" i="8"/>
  <c r="BH217" i="8"/>
  <c r="BG217" i="8"/>
  <c r="BF217" i="8"/>
  <c r="BE217" i="8"/>
  <c r="BM217" i="8"/>
  <c r="BL217" i="8"/>
  <c r="BK217" i="8"/>
  <c r="BM140" i="8"/>
  <c r="BL140" i="8"/>
  <c r="BK140" i="8"/>
  <c r="BJ140" i="8"/>
  <c r="BI140" i="8"/>
  <c r="BH140" i="8"/>
  <c r="BG140" i="8"/>
  <c r="BF140" i="8"/>
  <c r="BE140" i="8"/>
  <c r="AR231" i="8"/>
  <c r="AQ231" i="8"/>
  <c r="AP231" i="8"/>
  <c r="AO231" i="8"/>
  <c r="AS231" i="8"/>
  <c r="AN231" i="8"/>
  <c r="AM231" i="8"/>
  <c r="AL231" i="8"/>
  <c r="AT231" i="8"/>
  <c r="AS247" i="8"/>
  <c r="AR247" i="8"/>
  <c r="AQ247" i="8"/>
  <c r="AP247" i="8"/>
  <c r="AO247" i="8"/>
  <c r="AN247" i="8"/>
  <c r="AM247" i="8"/>
  <c r="AL247" i="8"/>
  <c r="AT247" i="8"/>
  <c r="BM278" i="8"/>
  <c r="BL278" i="8"/>
  <c r="BK278" i="8"/>
  <c r="BJ278" i="8"/>
  <c r="BI278" i="8"/>
  <c r="BH278" i="8"/>
  <c r="BG278" i="8"/>
  <c r="BF278" i="8"/>
  <c r="BE278" i="8"/>
  <c r="AC290" i="8"/>
  <c r="K290" i="8"/>
  <c r="R290" i="8"/>
  <c r="T290" i="8"/>
  <c r="BM296" i="8"/>
  <c r="BL296" i="8"/>
  <c r="BK296" i="8"/>
  <c r="BJ296" i="8"/>
  <c r="BI296" i="8"/>
  <c r="BH296" i="8"/>
  <c r="BG296" i="8"/>
  <c r="BF296" i="8"/>
  <c r="BE296" i="8"/>
  <c r="AC301" i="8"/>
  <c r="K301" i="8"/>
  <c r="R301" i="8"/>
  <c r="T301" i="8"/>
  <c r="AT306" i="8"/>
  <c r="AS306" i="8"/>
  <c r="AR306" i="8"/>
  <c r="AQ306" i="8"/>
  <c r="AP306" i="8"/>
  <c r="AO306" i="8"/>
  <c r="AN306" i="8"/>
  <c r="AM306" i="8"/>
  <c r="AL306" i="8"/>
  <c r="BJ3" i="2"/>
  <c r="BI3" i="2"/>
  <c r="BH3" i="2"/>
  <c r="BG3" i="2"/>
  <c r="BF3" i="2"/>
  <c r="BE3" i="2"/>
  <c r="BD3" i="2"/>
  <c r="BC3" i="2"/>
  <c r="BK3" i="2"/>
  <c r="BG227" i="8"/>
  <c r="BF227" i="8"/>
  <c r="BE227" i="8"/>
  <c r="BI227" i="8"/>
  <c r="BH227" i="8"/>
  <c r="BM227" i="8"/>
  <c r="BL227" i="8"/>
  <c r="BK227" i="8"/>
  <c r="BJ227" i="8"/>
  <c r="R237" i="8"/>
  <c r="T237" i="8"/>
  <c r="AC237" i="8"/>
  <c r="K237" i="8"/>
  <c r="BG243" i="8"/>
  <c r="BF243" i="8"/>
  <c r="BE243" i="8"/>
  <c r="BI243" i="8"/>
  <c r="BH243" i="8"/>
  <c r="BM243" i="8"/>
  <c r="BL243" i="8"/>
  <c r="BK243" i="8"/>
  <c r="BJ243" i="8"/>
  <c r="R253" i="8"/>
  <c r="T253" i="8"/>
  <c r="AC253" i="8"/>
  <c r="K253" i="8"/>
  <c r="BK119" i="8"/>
  <c r="BJ119" i="8"/>
  <c r="BI119" i="8"/>
  <c r="BH119" i="8"/>
  <c r="BG119" i="8"/>
  <c r="BF119" i="8"/>
  <c r="BE119" i="8"/>
  <c r="BM119" i="8"/>
  <c r="BL119" i="8"/>
  <c r="BM207" i="8"/>
  <c r="BL207" i="8"/>
  <c r="BK207" i="8"/>
  <c r="BJ207" i="8"/>
  <c r="BI207" i="8"/>
  <c r="BH207" i="8"/>
  <c r="BG207" i="8"/>
  <c r="BF207" i="8"/>
  <c r="BE207" i="8"/>
  <c r="BL339" i="8"/>
  <c r="BK339" i="8"/>
  <c r="BJ339" i="8"/>
  <c r="BI339" i="8"/>
  <c r="BH339" i="8"/>
  <c r="BG339" i="8"/>
  <c r="BF339" i="8"/>
  <c r="BE339" i="8"/>
  <c r="BM339" i="8"/>
  <c r="BJ6" i="2"/>
  <c r="BI6" i="2"/>
  <c r="BH6" i="2"/>
  <c r="BG6" i="2"/>
  <c r="BF6" i="2"/>
  <c r="BE6" i="2"/>
  <c r="BD6" i="2"/>
  <c r="BC6" i="2"/>
  <c r="BK6" i="2"/>
  <c r="BK25" i="2"/>
  <c r="BJ25" i="2"/>
  <c r="BI25" i="2"/>
  <c r="BH25" i="2"/>
  <c r="BG25" i="2"/>
  <c r="BF25" i="2"/>
  <c r="BE25" i="2"/>
  <c r="BD25" i="2"/>
  <c r="BC25" i="2"/>
  <c r="BM271" i="8"/>
  <c r="BL271" i="8"/>
  <c r="BK271" i="8"/>
  <c r="BJ271" i="8"/>
  <c r="BI271" i="8"/>
  <c r="BH271" i="8"/>
  <c r="BG271" i="8"/>
  <c r="BF271" i="8"/>
  <c r="BE271" i="8"/>
  <c r="BK275" i="8"/>
  <c r="BJ275" i="8"/>
  <c r="BI275" i="8"/>
  <c r="BH275" i="8"/>
  <c r="BG275" i="8"/>
  <c r="BF275" i="8"/>
  <c r="BE275" i="8"/>
  <c r="BL275" i="8"/>
  <c r="BM275" i="8"/>
  <c r="BJ2" i="2"/>
  <c r="BI2" i="2"/>
  <c r="BH2" i="2"/>
  <c r="BG2" i="2"/>
  <c r="BF2" i="2"/>
  <c r="BE2" i="2"/>
  <c r="BD2" i="2"/>
  <c r="BC2" i="2"/>
  <c r="BK2" i="2"/>
  <c r="AT117" i="8"/>
  <c r="AS117" i="8"/>
  <c r="AR117" i="8"/>
  <c r="AQ117" i="8"/>
  <c r="AP117" i="8"/>
  <c r="AO117" i="8"/>
  <c r="AN117" i="8"/>
  <c r="AM117" i="8"/>
  <c r="AL117" i="8"/>
  <c r="K312" i="8"/>
  <c r="R312" i="8"/>
  <c r="T312" i="8"/>
  <c r="AC312" i="8"/>
  <c r="K395" i="8"/>
  <c r="R24" i="2"/>
  <c r="T24" i="2"/>
  <c r="AF24" i="2"/>
  <c r="I24" i="2"/>
  <c r="AC24" i="2"/>
  <c r="BI138" i="8"/>
  <c r="BH138" i="8"/>
  <c r="BG138" i="8"/>
  <c r="BF138" i="8"/>
  <c r="BE138" i="8"/>
  <c r="BM138" i="8"/>
  <c r="BL138" i="8"/>
  <c r="BK138" i="8"/>
  <c r="BJ138" i="8"/>
  <c r="BM342" i="8"/>
  <c r="BL342" i="8"/>
  <c r="BK342" i="8"/>
  <c r="BJ342" i="8"/>
  <c r="BI342" i="8"/>
  <c r="BH342" i="8"/>
  <c r="BG342" i="8"/>
  <c r="BF342" i="8"/>
  <c r="BE342" i="8"/>
  <c r="BM351" i="8"/>
  <c r="BL351" i="8"/>
  <c r="BK351" i="8"/>
  <c r="BJ351" i="8"/>
  <c r="BI351" i="8"/>
  <c r="BH351" i="8"/>
  <c r="BG351" i="8"/>
  <c r="BF351" i="8"/>
  <c r="BE351" i="8"/>
  <c r="BM378" i="8"/>
  <c r="BL378" i="8"/>
  <c r="BK378" i="8"/>
  <c r="BJ378" i="8"/>
  <c r="BI378" i="8"/>
  <c r="BH378" i="8"/>
  <c r="BG378" i="8"/>
  <c r="BF378" i="8"/>
  <c r="BE378" i="8"/>
  <c r="BL8" i="2"/>
  <c r="BL48" i="2"/>
  <c r="AU154" i="2"/>
  <c r="AU170" i="2"/>
  <c r="AU186" i="2"/>
  <c r="K326" i="8"/>
  <c r="BH354" i="8"/>
  <c r="BG354" i="8"/>
  <c r="BF354" i="8"/>
  <c r="BE354" i="8"/>
  <c r="BK354" i="8"/>
  <c r="BJ354" i="8"/>
  <c r="BI354" i="8"/>
  <c r="BM354" i="8"/>
  <c r="BL354" i="8"/>
  <c r="AS399" i="8"/>
  <c r="AR399" i="8"/>
  <c r="AQ399" i="8"/>
  <c r="AP399" i="8"/>
  <c r="AO399" i="8"/>
  <c r="AN399" i="8"/>
  <c r="AM399" i="8"/>
  <c r="AL399" i="8"/>
  <c r="AT399" i="8"/>
  <c r="BL358" i="8"/>
  <c r="BK358" i="8"/>
  <c r="BJ358" i="8"/>
  <c r="BI358" i="8"/>
  <c r="BH358" i="8"/>
  <c r="BM358" i="8"/>
  <c r="BG358" i="8"/>
  <c r="BF358" i="8"/>
  <c r="BE358" i="8"/>
  <c r="AT386" i="8"/>
  <c r="AS386" i="8"/>
  <c r="AR386" i="8"/>
  <c r="AQ386" i="8"/>
  <c r="AP386" i="8"/>
  <c r="AO386" i="8"/>
  <c r="AN386" i="8"/>
  <c r="AM386" i="8"/>
  <c r="AL386" i="8"/>
  <c r="AT404" i="8"/>
  <c r="AS404" i="8"/>
  <c r="AR404" i="8"/>
  <c r="AQ404" i="8"/>
  <c r="AP404" i="8"/>
  <c r="AO404" i="8"/>
  <c r="AN404" i="8"/>
  <c r="AM404" i="8"/>
  <c r="AL404" i="8"/>
  <c r="AU35" i="2"/>
  <c r="BL53" i="2"/>
  <c r="BK375" i="8"/>
  <c r="BJ375" i="8"/>
  <c r="BI375" i="8"/>
  <c r="BH375" i="8"/>
  <c r="BG375" i="8"/>
  <c r="BF375" i="8"/>
  <c r="BE375" i="8"/>
  <c r="BM375" i="8"/>
  <c r="BL375" i="8"/>
  <c r="BL54" i="2"/>
  <c r="BL66" i="2"/>
  <c r="BG331" i="8"/>
  <c r="BF331" i="8"/>
  <c r="BE331" i="8"/>
  <c r="BJ331" i="8"/>
  <c r="BI331" i="8"/>
  <c r="BH331" i="8"/>
  <c r="BM331" i="8"/>
  <c r="BL331" i="8"/>
  <c r="BK331" i="8"/>
  <c r="BM367" i="8"/>
  <c r="BL367" i="8"/>
  <c r="BK367" i="8"/>
  <c r="BJ367" i="8"/>
  <c r="BI367" i="8"/>
  <c r="BH367" i="8"/>
  <c r="BG367" i="8"/>
  <c r="BF367" i="8"/>
  <c r="BE367" i="8"/>
  <c r="R22" i="2"/>
  <c r="T22" i="2"/>
  <c r="AF22" i="2"/>
  <c r="I22" i="2"/>
  <c r="AC22" i="2"/>
  <c r="AU191" i="2"/>
  <c r="AU214" i="2"/>
  <c r="AU285" i="2"/>
  <c r="AU335" i="2"/>
  <c r="AU32" i="2"/>
  <c r="AU78" i="2"/>
  <c r="AU165" i="2"/>
  <c r="AU228" i="2"/>
  <c r="AU319" i="2"/>
  <c r="AC356" i="2"/>
  <c r="L356" i="2"/>
  <c r="AF356" i="2"/>
  <c r="BI397" i="8"/>
  <c r="BH397" i="8"/>
  <c r="BG397" i="8"/>
  <c r="BF397" i="8"/>
  <c r="BE397" i="8"/>
  <c r="BL397" i="8"/>
  <c r="BK397" i="8"/>
  <c r="BJ397" i="8"/>
  <c r="BM397" i="8"/>
  <c r="AC67" i="2"/>
  <c r="H67" i="2"/>
  <c r="AF67" i="2"/>
  <c r="R67" i="2"/>
  <c r="T67" i="2"/>
  <c r="AC100" i="2"/>
  <c r="I100" i="2"/>
  <c r="R100" i="2"/>
  <c r="T100" i="2"/>
  <c r="AF100" i="2"/>
  <c r="AU220" i="2"/>
  <c r="R289" i="2"/>
  <c r="T289" i="2"/>
  <c r="AF289" i="2"/>
  <c r="K289" i="2"/>
  <c r="AC289" i="2"/>
  <c r="BS31" i="7"/>
  <c r="BR31" i="7"/>
  <c r="BQ31" i="7"/>
  <c r="BP31" i="7"/>
  <c r="BO31" i="7"/>
  <c r="BN31" i="7"/>
  <c r="BM31" i="7"/>
  <c r="BL31" i="7"/>
  <c r="BK31" i="7"/>
  <c r="BH274" i="8"/>
  <c r="BG274" i="8"/>
  <c r="BF274" i="8"/>
  <c r="BE274" i="8"/>
  <c r="BM274" i="8"/>
  <c r="BL274" i="8"/>
  <c r="BK274" i="8"/>
  <c r="BJ274" i="8"/>
  <c r="BI274" i="8"/>
  <c r="BK403" i="8"/>
  <c r="BJ403" i="8"/>
  <c r="BI403" i="8"/>
  <c r="BH403" i="8"/>
  <c r="BG403" i="8"/>
  <c r="BF403" i="8"/>
  <c r="BE403" i="8"/>
  <c r="BL403" i="8"/>
  <c r="BM403" i="8"/>
  <c r="AU262" i="2"/>
  <c r="AC273" i="2"/>
  <c r="AF273" i="2"/>
  <c r="J273" i="2"/>
  <c r="R273" i="2"/>
  <c r="T273" i="2"/>
  <c r="AS58" i="8"/>
  <c r="AR58" i="8"/>
  <c r="AQ58" i="8"/>
  <c r="AP58" i="8"/>
  <c r="AO58" i="8"/>
  <c r="AN58" i="8"/>
  <c r="AM58" i="8"/>
  <c r="AL58" i="8"/>
  <c r="AT58" i="8"/>
  <c r="AC81" i="8"/>
  <c r="I81" i="8"/>
  <c r="R81" i="8"/>
  <c r="T81" i="8"/>
  <c r="BL108" i="8"/>
  <c r="BK108" i="8"/>
  <c r="BJ108" i="8"/>
  <c r="BI108" i="8"/>
  <c r="BH108" i="8"/>
  <c r="BG108" i="8"/>
  <c r="BF108" i="8"/>
  <c r="BE108" i="8"/>
  <c r="BM108" i="8"/>
  <c r="K341" i="8"/>
  <c r="R96" i="2"/>
  <c r="T96" i="2"/>
  <c r="AF96" i="2"/>
  <c r="AC96" i="2"/>
  <c r="I96" i="2"/>
  <c r="AU209" i="2"/>
  <c r="AU259" i="2"/>
  <c r="AU43" i="2"/>
  <c r="R86" i="2"/>
  <c r="T86" i="2"/>
  <c r="AF86" i="2"/>
  <c r="AC86" i="2"/>
  <c r="I86" i="2"/>
  <c r="AU179" i="2"/>
  <c r="AU329" i="2"/>
  <c r="AU409" i="2"/>
  <c r="CK36" i="7"/>
  <c r="CJ36" i="7"/>
  <c r="CI36" i="7"/>
  <c r="CH36" i="7"/>
  <c r="CG36" i="7"/>
  <c r="CF36" i="7"/>
  <c r="CE36" i="7"/>
  <c r="CD36" i="7"/>
  <c r="CL36" i="7"/>
  <c r="AU253" i="2"/>
  <c r="CG3" i="7"/>
  <c r="CF3" i="7"/>
  <c r="CE3" i="7"/>
  <c r="CD3" i="7"/>
  <c r="CL3" i="7"/>
  <c r="CK3" i="7"/>
  <c r="CJ3" i="7"/>
  <c r="CI3" i="7"/>
  <c r="CH3" i="7"/>
  <c r="AZ32" i="7"/>
  <c r="AY32" i="7"/>
  <c r="AX32" i="7"/>
  <c r="AW32" i="7"/>
  <c r="AV32" i="7"/>
  <c r="AU32" i="7"/>
  <c r="AT32" i="7"/>
  <c r="AS32" i="7"/>
  <c r="AR32" i="7"/>
  <c r="AU249" i="2"/>
  <c r="AU369" i="2"/>
  <c r="R40" i="7"/>
  <c r="P40" i="7"/>
  <c r="AI40" i="7"/>
  <c r="H40" i="7"/>
  <c r="R274" i="2"/>
  <c r="T274" i="2"/>
  <c r="AF274" i="2"/>
  <c r="AC274" i="2"/>
  <c r="K274" i="2"/>
  <c r="R313" i="2"/>
  <c r="T313" i="2"/>
  <c r="AF313" i="2"/>
  <c r="K313" i="2"/>
  <c r="AC313" i="2"/>
  <c r="AF347" i="2"/>
  <c r="AC347" i="2"/>
  <c r="L347" i="2"/>
  <c r="K381" i="2"/>
  <c r="AC381" i="2"/>
  <c r="AF381" i="2"/>
  <c r="CL75" i="7"/>
  <c r="CK75" i="7"/>
  <c r="CJ75" i="7"/>
  <c r="CI75" i="7"/>
  <c r="CH75" i="7"/>
  <c r="CG75" i="7"/>
  <c r="CF75" i="7"/>
  <c r="CE75" i="7"/>
  <c r="CD75" i="7"/>
  <c r="CK59" i="7"/>
  <c r="CJ59" i="7"/>
  <c r="CI59" i="7"/>
  <c r="CH59" i="7"/>
  <c r="CG59" i="7"/>
  <c r="CF59" i="7"/>
  <c r="CE59" i="7"/>
  <c r="CD59" i="7"/>
  <c r="CL59" i="7"/>
  <c r="CL43" i="7"/>
  <c r="CK43" i="7"/>
  <c r="CJ43" i="7"/>
  <c r="CI43" i="7"/>
  <c r="CH43" i="7"/>
  <c r="CG43" i="7"/>
  <c r="CF43" i="7"/>
  <c r="CE43" i="7"/>
  <c r="CD43" i="7"/>
  <c r="CL27" i="7"/>
  <c r="CK27" i="7"/>
  <c r="CJ27" i="7"/>
  <c r="CI27" i="7"/>
  <c r="CH27" i="7"/>
  <c r="CG27" i="7"/>
  <c r="CF27" i="7"/>
  <c r="CE27" i="7"/>
  <c r="CD27" i="7"/>
  <c r="CK9" i="7"/>
  <c r="CJ9" i="7"/>
  <c r="CI9" i="7"/>
  <c r="CH9" i="7"/>
  <c r="CG9" i="7"/>
  <c r="CF9" i="7"/>
  <c r="CE9" i="7"/>
  <c r="CD9" i="7"/>
  <c r="CL9" i="7"/>
  <c r="AU264" i="2"/>
  <c r="AU384" i="2"/>
  <c r="K407" i="2"/>
  <c r="AC407" i="2"/>
  <c r="AF407" i="2"/>
  <c r="AU213" i="2"/>
  <c r="CL22" i="7"/>
  <c r="CK22" i="7"/>
  <c r="CJ22" i="7"/>
  <c r="CI22" i="7"/>
  <c r="CH22" i="7"/>
  <c r="CG22" i="7"/>
  <c r="CF22" i="7"/>
  <c r="CE22" i="7"/>
  <c r="CD22" i="7"/>
  <c r="BA24" i="7"/>
  <c r="CM32" i="7"/>
  <c r="R237" i="2"/>
  <c r="T237" i="2"/>
  <c r="AF237" i="2"/>
  <c r="AC237" i="2"/>
  <c r="K237" i="2"/>
  <c r="I107" i="7"/>
  <c r="R107" i="7"/>
  <c r="P107" i="7"/>
  <c r="AI107" i="7"/>
  <c r="K304" i="7"/>
  <c r="AI304" i="7"/>
  <c r="R304" i="7"/>
  <c r="P304" i="7"/>
  <c r="K320" i="7"/>
  <c r="AI320" i="7"/>
  <c r="R320" i="7"/>
  <c r="P320" i="7"/>
  <c r="R206" i="7"/>
  <c r="P206" i="7"/>
  <c r="AI206" i="7"/>
  <c r="J206" i="7"/>
  <c r="R71" i="7"/>
  <c r="P71" i="7"/>
  <c r="AI71" i="7"/>
  <c r="I71" i="7"/>
  <c r="R185" i="2"/>
  <c r="T185" i="2"/>
  <c r="AF185" i="2"/>
  <c r="K185" i="2"/>
  <c r="AC185" i="2"/>
  <c r="I136" i="7"/>
  <c r="AI136" i="7"/>
  <c r="R136" i="7"/>
  <c r="P136" i="7"/>
  <c r="I181" i="7"/>
  <c r="AI181" i="7"/>
  <c r="R181" i="7"/>
  <c r="P181" i="7"/>
  <c r="K327" i="7"/>
  <c r="K252" i="7"/>
  <c r="AI252" i="7"/>
  <c r="R252" i="7"/>
  <c r="P252" i="7"/>
  <c r="K283" i="7"/>
  <c r="AI283" i="7"/>
  <c r="R283" i="7"/>
  <c r="P283" i="7"/>
  <c r="K268" i="7"/>
  <c r="K291" i="7"/>
  <c r="AI291" i="7"/>
  <c r="R291" i="7"/>
  <c r="P291" i="7"/>
  <c r="I120" i="7"/>
  <c r="AI120" i="7"/>
  <c r="R120" i="7"/>
  <c r="P120" i="7"/>
  <c r="K257" i="7"/>
  <c r="AI257" i="7"/>
  <c r="R257" i="7"/>
  <c r="P257" i="7"/>
  <c r="I190" i="7"/>
  <c r="AI190" i="7"/>
  <c r="R190" i="7"/>
  <c r="P190" i="7"/>
  <c r="K292" i="7"/>
  <c r="AI292" i="7"/>
  <c r="R292" i="7"/>
  <c r="P292" i="7"/>
  <c r="K288" i="7"/>
  <c r="AI288" i="7"/>
  <c r="R288" i="7"/>
  <c r="P288" i="7"/>
  <c r="R302" i="7"/>
  <c r="P302" i="7"/>
  <c r="AI302" i="7"/>
  <c r="K302" i="7"/>
  <c r="K346" i="7"/>
  <c r="K385" i="7"/>
  <c r="K401" i="7"/>
  <c r="AC60" i="6"/>
  <c r="I60" i="6"/>
  <c r="R60" i="6"/>
  <c r="T60" i="6" s="1"/>
  <c r="AC86" i="6"/>
  <c r="I86" i="6"/>
  <c r="R86" i="6"/>
  <c r="T86" i="6" s="1"/>
  <c r="I71" i="6"/>
  <c r="R71" i="6"/>
  <c r="T71" i="6" s="1"/>
  <c r="AC71" i="6"/>
  <c r="AC109" i="6"/>
  <c r="J109" i="6"/>
  <c r="R109" i="6"/>
  <c r="T109" i="6" s="1"/>
  <c r="AC137" i="6"/>
  <c r="R137" i="6"/>
  <c r="T137" i="6" s="1"/>
  <c r="I137" i="6"/>
  <c r="AC147" i="6"/>
  <c r="R147" i="6"/>
  <c r="T147" i="6"/>
  <c r="I147" i="6"/>
  <c r="R213" i="6"/>
  <c r="T213" i="6" s="1"/>
  <c r="AC213" i="6"/>
  <c r="I213" i="6"/>
  <c r="AC269" i="6"/>
  <c r="J269" i="6"/>
  <c r="R269" i="6"/>
  <c r="T269" i="6" s="1"/>
  <c r="K385" i="6"/>
  <c r="AC280" i="6"/>
  <c r="K280" i="6"/>
  <c r="R280" i="6"/>
  <c r="T280" i="6" s="1"/>
  <c r="AR31" i="8"/>
  <c r="AQ31" i="8"/>
  <c r="AP31" i="8"/>
  <c r="AO31" i="8"/>
  <c r="AN31" i="8"/>
  <c r="AM31" i="8"/>
  <c r="AL31" i="8"/>
  <c r="AS31" i="8"/>
  <c r="AT31" i="8"/>
  <c r="K359" i="6"/>
  <c r="K287" i="6"/>
  <c r="R287" i="6"/>
  <c r="T287" i="6" s="1"/>
  <c r="AC287" i="6"/>
  <c r="K295" i="6"/>
  <c r="R295" i="6"/>
  <c r="T295" i="6" s="1"/>
  <c r="AC295" i="6"/>
  <c r="K376" i="6"/>
  <c r="CE14" i="8"/>
  <c r="CD14" i="8"/>
  <c r="CC14" i="8"/>
  <c r="CB14" i="8"/>
  <c r="CA14" i="8"/>
  <c r="CF14" i="8"/>
  <c r="BZ14" i="8"/>
  <c r="BY14" i="8"/>
  <c r="BX14" i="8"/>
  <c r="CF10" i="8"/>
  <c r="CE10" i="8"/>
  <c r="CD10" i="8"/>
  <c r="CC10" i="8"/>
  <c r="CB10" i="8"/>
  <c r="CA10" i="8"/>
  <c r="BZ10" i="8"/>
  <c r="BY10" i="8"/>
  <c r="BX10" i="8"/>
  <c r="CC23" i="8"/>
  <c r="CB23" i="8"/>
  <c r="CA23" i="8"/>
  <c r="BZ23" i="8"/>
  <c r="BY23" i="8"/>
  <c r="BX23" i="8"/>
  <c r="CF23" i="8"/>
  <c r="CE23" i="8"/>
  <c r="CD23" i="8"/>
  <c r="AT53" i="8"/>
  <c r="AS53" i="8"/>
  <c r="AR53" i="8"/>
  <c r="AQ53" i="8"/>
  <c r="AP53" i="8"/>
  <c r="AO53" i="8"/>
  <c r="AN53" i="8"/>
  <c r="AM53" i="8"/>
  <c r="AL53" i="8"/>
  <c r="AT37" i="8"/>
  <c r="AS37" i="8"/>
  <c r="AR37" i="8"/>
  <c r="AQ37" i="8"/>
  <c r="AP37" i="8"/>
  <c r="AO37" i="8"/>
  <c r="AN37" i="8"/>
  <c r="AM37" i="8"/>
  <c r="AL37" i="8"/>
  <c r="CF32" i="8"/>
  <c r="CD32" i="8"/>
  <c r="CC32" i="8"/>
  <c r="CB32" i="8"/>
  <c r="CA32" i="8"/>
  <c r="BZ32" i="8"/>
  <c r="BY32" i="8"/>
  <c r="BX32" i="8"/>
  <c r="CE32" i="8"/>
  <c r="CF17" i="8"/>
  <c r="CD17" i="8"/>
  <c r="CC17" i="8"/>
  <c r="CB17" i="8"/>
  <c r="CA17" i="8"/>
  <c r="BZ17" i="8"/>
  <c r="BY17" i="8"/>
  <c r="BX17" i="8"/>
  <c r="CE17" i="8"/>
  <c r="BV73" i="8"/>
  <c r="BW73" i="8"/>
  <c r="AT68" i="8"/>
  <c r="AS68" i="8"/>
  <c r="AR68" i="8"/>
  <c r="AQ68" i="8"/>
  <c r="AP68" i="8"/>
  <c r="AO68" i="8"/>
  <c r="AN68" i="8"/>
  <c r="AM68" i="8"/>
  <c r="AL68" i="8"/>
  <c r="BV78" i="8"/>
  <c r="BU78" i="8"/>
  <c r="BS78" i="8" s="1"/>
  <c r="BQ78" i="8" s="1"/>
  <c r="BW78" i="8"/>
  <c r="CQ10" i="8"/>
  <c r="CP10" i="8"/>
  <c r="CO10" i="8"/>
  <c r="CS10" i="8"/>
  <c r="CR10" i="8"/>
  <c r="CV10" i="8"/>
  <c r="CU10" i="8"/>
  <c r="CT10" i="8"/>
  <c r="CW10" i="8"/>
  <c r="BL29" i="8"/>
  <c r="BK29" i="8"/>
  <c r="BJ29" i="8"/>
  <c r="BI29" i="8"/>
  <c r="BH29" i="8"/>
  <c r="BG29" i="8"/>
  <c r="BF29" i="8"/>
  <c r="BE29" i="8"/>
  <c r="BM29" i="8"/>
  <c r="BK21" i="8"/>
  <c r="BJ21" i="8"/>
  <c r="BI21" i="8"/>
  <c r="BH21" i="8"/>
  <c r="BG21" i="8"/>
  <c r="BF21" i="8"/>
  <c r="BE21" i="8"/>
  <c r="BM21" i="8"/>
  <c r="BL21" i="8"/>
  <c r="CW9" i="8"/>
  <c r="CV9" i="8"/>
  <c r="CU9" i="8"/>
  <c r="CT9" i="8"/>
  <c r="CS9" i="8"/>
  <c r="CR9" i="8"/>
  <c r="CQ9" i="8"/>
  <c r="CP9" i="8"/>
  <c r="CO9" i="8"/>
  <c r="BM36" i="8"/>
  <c r="BL36" i="8"/>
  <c r="BK36" i="8"/>
  <c r="BJ36" i="8"/>
  <c r="BI36" i="8"/>
  <c r="BH36" i="8"/>
  <c r="BG36" i="8"/>
  <c r="BF36" i="8"/>
  <c r="BE36" i="8"/>
  <c r="BM28" i="8"/>
  <c r="BL28" i="8"/>
  <c r="BK28" i="8"/>
  <c r="BJ28" i="8"/>
  <c r="BI28" i="8"/>
  <c r="BH28" i="8"/>
  <c r="BG28" i="8"/>
  <c r="BF28" i="8"/>
  <c r="BE28" i="8"/>
  <c r="CW19" i="8"/>
  <c r="CV19" i="8"/>
  <c r="CU19" i="8"/>
  <c r="CT19" i="8"/>
  <c r="CS19" i="8"/>
  <c r="CR19" i="8"/>
  <c r="CQ19" i="8"/>
  <c r="CP19" i="8"/>
  <c r="CO19" i="8"/>
  <c r="BH50" i="8"/>
  <c r="BG50" i="8"/>
  <c r="BF50" i="8"/>
  <c r="BE50" i="8"/>
  <c r="BM50" i="8"/>
  <c r="BL50" i="8"/>
  <c r="BK50" i="8"/>
  <c r="BJ50" i="8"/>
  <c r="BI50" i="8"/>
  <c r="AT79" i="8"/>
  <c r="AS79" i="8"/>
  <c r="AR79" i="8"/>
  <c r="AQ79" i="8"/>
  <c r="AP79" i="8"/>
  <c r="AO79" i="8"/>
  <c r="AN79" i="8"/>
  <c r="AM79" i="8"/>
  <c r="AL79" i="8"/>
  <c r="AR94" i="8"/>
  <c r="AQ94" i="8"/>
  <c r="AP94" i="8"/>
  <c r="AO94" i="8"/>
  <c r="AN94" i="8"/>
  <c r="AM94" i="8"/>
  <c r="AL94" i="8"/>
  <c r="AS94" i="8"/>
  <c r="AT94" i="8"/>
  <c r="BM102" i="8"/>
  <c r="BL102" i="8"/>
  <c r="BK102" i="8"/>
  <c r="BJ102" i="8"/>
  <c r="BI102" i="8"/>
  <c r="BH102" i="8"/>
  <c r="BG102" i="8"/>
  <c r="BF102" i="8"/>
  <c r="BE102" i="8"/>
  <c r="BM121" i="8"/>
  <c r="BL121" i="8"/>
  <c r="BK121" i="8"/>
  <c r="BJ121" i="8"/>
  <c r="BI121" i="8"/>
  <c r="BH121" i="8"/>
  <c r="BG121" i="8"/>
  <c r="BF121" i="8"/>
  <c r="BE121" i="8"/>
  <c r="AC128" i="8"/>
  <c r="I128" i="8"/>
  <c r="R128" i="8"/>
  <c r="T128" i="8"/>
  <c r="BM155" i="8"/>
  <c r="BL155" i="8"/>
  <c r="BK155" i="8"/>
  <c r="BH155" i="8"/>
  <c r="BG155" i="8"/>
  <c r="BF155" i="8"/>
  <c r="BE155" i="8"/>
  <c r="BJ155" i="8"/>
  <c r="BI155" i="8"/>
  <c r="AC83" i="8"/>
  <c r="I83" i="8"/>
  <c r="R83" i="8"/>
  <c r="T83" i="8"/>
  <c r="BM182" i="8"/>
  <c r="BL182" i="8"/>
  <c r="BK182" i="8"/>
  <c r="BJ182" i="8"/>
  <c r="BI182" i="8"/>
  <c r="BH182" i="8"/>
  <c r="BG182" i="8"/>
  <c r="BF182" i="8"/>
  <c r="BE182" i="8"/>
  <c r="BM198" i="8"/>
  <c r="BL198" i="8"/>
  <c r="BK198" i="8"/>
  <c r="BJ198" i="8"/>
  <c r="BI198" i="8"/>
  <c r="BH198" i="8"/>
  <c r="BG198" i="8"/>
  <c r="BF198" i="8"/>
  <c r="BE198" i="8"/>
  <c r="BM204" i="8"/>
  <c r="BL204" i="8"/>
  <c r="BK204" i="8"/>
  <c r="BJ204" i="8"/>
  <c r="BI204" i="8"/>
  <c r="BH204" i="8"/>
  <c r="BG204" i="8"/>
  <c r="BF204" i="8"/>
  <c r="BE204" i="8"/>
  <c r="BL212" i="8"/>
  <c r="BK212" i="8"/>
  <c r="BJ212" i="8"/>
  <c r="BI212" i="8"/>
  <c r="BH212" i="8"/>
  <c r="BG212" i="8"/>
  <c r="BF212" i="8"/>
  <c r="BE212" i="8"/>
  <c r="BM212" i="8"/>
  <c r="BM220" i="8"/>
  <c r="BL220" i="8"/>
  <c r="BK220" i="8"/>
  <c r="BJ220" i="8"/>
  <c r="BI220" i="8"/>
  <c r="BH220" i="8"/>
  <c r="BG220" i="8"/>
  <c r="BF220" i="8"/>
  <c r="BE220" i="8"/>
  <c r="AT52" i="8"/>
  <c r="AS52" i="8"/>
  <c r="AR52" i="8"/>
  <c r="AQ52" i="8"/>
  <c r="AP52" i="8"/>
  <c r="AO52" i="8"/>
  <c r="AN52" i="8"/>
  <c r="AM52" i="8"/>
  <c r="AL52" i="8"/>
  <c r="BM77" i="8"/>
  <c r="BL77" i="8"/>
  <c r="BK77" i="8"/>
  <c r="BJ77" i="8"/>
  <c r="BI77" i="8"/>
  <c r="BH77" i="8"/>
  <c r="BG77" i="8"/>
  <c r="BF77" i="8"/>
  <c r="BE77" i="8"/>
  <c r="BK112" i="8"/>
  <c r="BJ112" i="8"/>
  <c r="BI112" i="8"/>
  <c r="BH112" i="8"/>
  <c r="BG112" i="8"/>
  <c r="BF112" i="8"/>
  <c r="BE112" i="8"/>
  <c r="BM112" i="8"/>
  <c r="BL112" i="8"/>
  <c r="BM71" i="8"/>
  <c r="BL71" i="8"/>
  <c r="BK71" i="8"/>
  <c r="BJ71" i="8"/>
  <c r="BI71" i="8"/>
  <c r="BH71" i="8"/>
  <c r="BG71" i="8"/>
  <c r="BF71" i="8"/>
  <c r="BE71" i="8"/>
  <c r="AT98" i="8"/>
  <c r="AS98" i="8"/>
  <c r="AR98" i="8"/>
  <c r="AQ98" i="8"/>
  <c r="AP98" i="8"/>
  <c r="AO98" i="8"/>
  <c r="AN98" i="8"/>
  <c r="AM98" i="8"/>
  <c r="AL98" i="8"/>
  <c r="BL116" i="8"/>
  <c r="BK116" i="8"/>
  <c r="BJ116" i="8"/>
  <c r="BI116" i="8"/>
  <c r="BH116" i="8"/>
  <c r="BG116" i="8"/>
  <c r="BF116" i="8"/>
  <c r="BE116" i="8"/>
  <c r="BM116" i="8"/>
  <c r="BM129" i="8"/>
  <c r="BK129" i="8"/>
  <c r="BL129" i="8"/>
  <c r="BJ129" i="8"/>
  <c r="BI129" i="8"/>
  <c r="BH129" i="8"/>
  <c r="BG129" i="8"/>
  <c r="BF129" i="8"/>
  <c r="BE129" i="8"/>
  <c r="BL96" i="8"/>
  <c r="BK96" i="8"/>
  <c r="BJ96" i="8"/>
  <c r="BI96" i="8"/>
  <c r="BH96" i="8"/>
  <c r="BG96" i="8"/>
  <c r="BF96" i="8"/>
  <c r="BE96" i="8"/>
  <c r="BM96" i="8"/>
  <c r="AA178" i="8"/>
  <c r="AA202" i="8"/>
  <c r="R104" i="8"/>
  <c r="T104" i="8"/>
  <c r="AC104" i="8"/>
  <c r="I104" i="8"/>
  <c r="AT254" i="8"/>
  <c r="AS254" i="8"/>
  <c r="AR254" i="8"/>
  <c r="AQ254" i="8"/>
  <c r="AP254" i="8"/>
  <c r="AO254" i="8"/>
  <c r="AN254" i="8"/>
  <c r="AM254" i="8"/>
  <c r="AL254" i="8"/>
  <c r="R287" i="8"/>
  <c r="T287" i="8"/>
  <c r="K287" i="8"/>
  <c r="AC287" i="8"/>
  <c r="AT290" i="8"/>
  <c r="AR290" i="8"/>
  <c r="AS290" i="8"/>
  <c r="AQ290" i="8"/>
  <c r="AP290" i="8"/>
  <c r="AO290" i="8"/>
  <c r="AN290" i="8"/>
  <c r="AM290" i="8"/>
  <c r="AL290" i="8"/>
  <c r="AS315" i="8"/>
  <c r="AR315" i="8"/>
  <c r="AQ315" i="8"/>
  <c r="AP315" i="8"/>
  <c r="AO315" i="8"/>
  <c r="AN315" i="8"/>
  <c r="AM315" i="8"/>
  <c r="AL315" i="8"/>
  <c r="AT315" i="8"/>
  <c r="BM340" i="8"/>
  <c r="BL340" i="8"/>
  <c r="BK340" i="8"/>
  <c r="BJ340" i="8"/>
  <c r="BI340" i="8"/>
  <c r="BH340" i="8"/>
  <c r="BG340" i="8"/>
  <c r="BF340" i="8"/>
  <c r="BE340" i="8"/>
  <c r="AS68" i="2"/>
  <c r="AR68" i="2"/>
  <c r="AQ68" i="2"/>
  <c r="AP68" i="2"/>
  <c r="AO68" i="2"/>
  <c r="AN68" i="2"/>
  <c r="AM68" i="2"/>
  <c r="AL68" i="2"/>
  <c r="AT68" i="2"/>
  <c r="BM149" i="8"/>
  <c r="BL149" i="8"/>
  <c r="BK149" i="8"/>
  <c r="BJ149" i="8"/>
  <c r="BI149" i="8"/>
  <c r="BH149" i="8"/>
  <c r="BG149" i="8"/>
  <c r="BF149" i="8"/>
  <c r="BE149" i="8"/>
  <c r="AT205" i="8"/>
  <c r="AS205" i="8"/>
  <c r="AR205" i="8"/>
  <c r="AQ205" i="8"/>
  <c r="AP205" i="8"/>
  <c r="AO205" i="8"/>
  <c r="AN205" i="8"/>
  <c r="AM205" i="8"/>
  <c r="AL205" i="8"/>
  <c r="AT221" i="8"/>
  <c r="AS221" i="8"/>
  <c r="AR221" i="8"/>
  <c r="AQ221" i="8"/>
  <c r="AP221" i="8"/>
  <c r="AO221" i="8"/>
  <c r="AN221" i="8"/>
  <c r="AM221" i="8"/>
  <c r="AL221" i="8"/>
  <c r="BM303" i="8"/>
  <c r="BL303" i="8"/>
  <c r="BK303" i="8"/>
  <c r="BJ303" i="8"/>
  <c r="BI303" i="8"/>
  <c r="BH303" i="8"/>
  <c r="BG303" i="8"/>
  <c r="BF303" i="8"/>
  <c r="BE303" i="8"/>
  <c r="AI319" i="8"/>
  <c r="AH319" i="8"/>
  <c r="AJ319" i="8"/>
  <c r="AK319" i="8"/>
  <c r="BK26" i="2"/>
  <c r="BJ26" i="2"/>
  <c r="BI26" i="2"/>
  <c r="BH26" i="2"/>
  <c r="BG26" i="2"/>
  <c r="BF26" i="2"/>
  <c r="BE26" i="2"/>
  <c r="BD26" i="2"/>
  <c r="BC26" i="2"/>
  <c r="AH159" i="8"/>
  <c r="AA159" i="8" s="1"/>
  <c r="AO140" i="8"/>
  <c r="AN140" i="8"/>
  <c r="AM140" i="8"/>
  <c r="AL140" i="8"/>
  <c r="AT140" i="8"/>
  <c r="AS140" i="8"/>
  <c r="AR140" i="8"/>
  <c r="AQ140" i="8"/>
  <c r="AP140" i="8"/>
  <c r="AC146" i="8"/>
  <c r="I146" i="8"/>
  <c r="R146" i="8"/>
  <c r="T146" i="8"/>
  <c r="AR233" i="8"/>
  <c r="AQ233" i="8"/>
  <c r="AP233" i="8"/>
  <c r="AO233" i="8"/>
  <c r="AN233" i="8"/>
  <c r="AM233" i="8"/>
  <c r="AL233" i="8"/>
  <c r="AS233" i="8"/>
  <c r="AT233" i="8"/>
  <c r="AQ249" i="8"/>
  <c r="AP249" i="8"/>
  <c r="AO249" i="8"/>
  <c r="AN249" i="8"/>
  <c r="AM249" i="8"/>
  <c r="AL249" i="8"/>
  <c r="AS249" i="8"/>
  <c r="AR249" i="8"/>
  <c r="AT249" i="8"/>
  <c r="AS262" i="8"/>
  <c r="AR262" i="8"/>
  <c r="AQ262" i="8"/>
  <c r="AT262" i="8"/>
  <c r="AP262" i="8"/>
  <c r="AO262" i="8"/>
  <c r="AN262" i="8"/>
  <c r="AM262" i="8"/>
  <c r="AL262" i="8"/>
  <c r="K280" i="8"/>
  <c r="R280" i="8"/>
  <c r="T280" i="8"/>
  <c r="AC280" i="8"/>
  <c r="AC291" i="8"/>
  <c r="K291" i="8"/>
  <c r="R291" i="8"/>
  <c r="T291" i="8"/>
  <c r="AC296" i="8"/>
  <c r="K296" i="8"/>
  <c r="R296" i="8"/>
  <c r="T296" i="8"/>
  <c r="R227" i="8"/>
  <c r="T227" i="8"/>
  <c r="AC227" i="8"/>
  <c r="J227" i="8"/>
  <c r="BM233" i="8"/>
  <c r="BL233" i="8"/>
  <c r="BK233" i="8"/>
  <c r="BJ233" i="8"/>
  <c r="BI233" i="8"/>
  <c r="BH233" i="8"/>
  <c r="BG233" i="8"/>
  <c r="BF233" i="8"/>
  <c r="BE233" i="8"/>
  <c r="R243" i="8"/>
  <c r="T243" i="8"/>
  <c r="AC243" i="8"/>
  <c r="K243" i="8"/>
  <c r="BM249" i="8"/>
  <c r="BL249" i="8"/>
  <c r="BK249" i="8"/>
  <c r="BJ249" i="8"/>
  <c r="BI249" i="8"/>
  <c r="BH249" i="8"/>
  <c r="BG249" i="8"/>
  <c r="BF249" i="8"/>
  <c r="BE249" i="8"/>
  <c r="BM262" i="8"/>
  <c r="BL262" i="8"/>
  <c r="BK262" i="8"/>
  <c r="BJ262" i="8"/>
  <c r="BI262" i="8"/>
  <c r="BH262" i="8"/>
  <c r="BG262" i="8"/>
  <c r="BF262" i="8"/>
  <c r="BE262" i="8"/>
  <c r="AC119" i="8"/>
  <c r="I119" i="8"/>
  <c r="R119" i="8"/>
  <c r="T119" i="8"/>
  <c r="AS54" i="2"/>
  <c r="AR54" i="2"/>
  <c r="AQ54" i="2"/>
  <c r="AP54" i="2"/>
  <c r="AO54" i="2"/>
  <c r="AN54" i="2"/>
  <c r="AM54" i="2"/>
  <c r="AL54" i="2"/>
  <c r="AT54" i="2"/>
  <c r="BK65" i="2"/>
  <c r="BJ65" i="2"/>
  <c r="BI65" i="2"/>
  <c r="BH65" i="2"/>
  <c r="BG65" i="2"/>
  <c r="BF65" i="2"/>
  <c r="BE65" i="2"/>
  <c r="BD65" i="2"/>
  <c r="BC65" i="2"/>
  <c r="AC271" i="8"/>
  <c r="J271" i="8"/>
  <c r="R271" i="8"/>
  <c r="T271" i="8"/>
  <c r="AC275" i="8"/>
  <c r="J275" i="8"/>
  <c r="R275" i="8"/>
  <c r="T275" i="8"/>
  <c r="AS281" i="8"/>
  <c r="AR281" i="8"/>
  <c r="AQ281" i="8"/>
  <c r="AP281" i="8"/>
  <c r="AO281" i="8"/>
  <c r="AN281" i="8"/>
  <c r="AM281" i="8"/>
  <c r="AL281" i="8"/>
  <c r="AT281" i="8"/>
  <c r="K329" i="8"/>
  <c r="BI349" i="8"/>
  <c r="BH349" i="8"/>
  <c r="BG349" i="8"/>
  <c r="BF349" i="8"/>
  <c r="BE349" i="8"/>
  <c r="BM349" i="8"/>
  <c r="BL349" i="8"/>
  <c r="BK349" i="8"/>
  <c r="BJ349" i="8"/>
  <c r="BM370" i="8"/>
  <c r="BL370" i="8"/>
  <c r="BK370" i="8"/>
  <c r="BJ370" i="8"/>
  <c r="BI370" i="8"/>
  <c r="BH370" i="8"/>
  <c r="BG370" i="8"/>
  <c r="BF370" i="8"/>
  <c r="BE370" i="8"/>
  <c r="AT49" i="2"/>
  <c r="AS49" i="2"/>
  <c r="AR49" i="2"/>
  <c r="AQ49" i="2"/>
  <c r="AP49" i="2"/>
  <c r="AO49" i="2"/>
  <c r="AN49" i="2"/>
  <c r="AM49" i="2"/>
  <c r="AL49" i="2"/>
  <c r="AQ312" i="8"/>
  <c r="AP312" i="8"/>
  <c r="AO312" i="8"/>
  <c r="AN312" i="8"/>
  <c r="AM312" i="8"/>
  <c r="AL312" i="8"/>
  <c r="AT312" i="8"/>
  <c r="AS312" i="8"/>
  <c r="AR312" i="8"/>
  <c r="AT377" i="8"/>
  <c r="AS377" i="8"/>
  <c r="AR377" i="8"/>
  <c r="AQ377" i="8"/>
  <c r="AP377" i="8"/>
  <c r="AO377" i="8"/>
  <c r="AN377" i="8"/>
  <c r="AM377" i="8"/>
  <c r="AL377" i="8"/>
  <c r="AS389" i="8"/>
  <c r="AR389" i="8"/>
  <c r="AQ389" i="8"/>
  <c r="AP389" i="8"/>
  <c r="AO389" i="8"/>
  <c r="AN389" i="8"/>
  <c r="AM389" i="8"/>
  <c r="AL389" i="8"/>
  <c r="AT389" i="8"/>
  <c r="BL405" i="8"/>
  <c r="BK405" i="8"/>
  <c r="BJ405" i="8"/>
  <c r="BI405" i="8"/>
  <c r="BH405" i="8"/>
  <c r="BG405" i="8"/>
  <c r="BF405" i="8"/>
  <c r="BE405" i="8"/>
  <c r="BM405" i="8"/>
  <c r="AT24" i="2"/>
  <c r="AS24" i="2"/>
  <c r="AR24" i="2"/>
  <c r="AQ24" i="2"/>
  <c r="AP24" i="2"/>
  <c r="AO24" i="2"/>
  <c r="AN24" i="2"/>
  <c r="AM24" i="2"/>
  <c r="AL24" i="2"/>
  <c r="AT138" i="8"/>
  <c r="AS138" i="8"/>
  <c r="AR138" i="8"/>
  <c r="AQ138" i="8"/>
  <c r="AP138" i="8"/>
  <c r="AO138" i="8"/>
  <c r="AN138" i="8"/>
  <c r="AM138" i="8"/>
  <c r="AL138" i="8"/>
  <c r="K355" i="8"/>
  <c r="AT378" i="8"/>
  <c r="AS378" i="8"/>
  <c r="AR378" i="8"/>
  <c r="AQ378" i="8"/>
  <c r="AP378" i="8"/>
  <c r="AO378" i="8"/>
  <c r="AN378" i="8"/>
  <c r="AM378" i="8"/>
  <c r="AL378" i="8"/>
  <c r="BL45" i="2"/>
  <c r="BL56" i="2"/>
  <c r="AU59" i="2"/>
  <c r="BL81" i="2"/>
  <c r="BL84" i="2"/>
  <c r="BL94" i="2"/>
  <c r="BL35" i="2"/>
  <c r="BL36" i="2"/>
  <c r="BL46" i="2"/>
  <c r="BL58" i="2"/>
  <c r="BL67" i="2"/>
  <c r="BL68" i="2"/>
  <c r="BL74" i="2"/>
  <c r="BL78" i="2"/>
  <c r="AU81" i="2"/>
  <c r="BL87" i="2"/>
  <c r="BL97" i="2"/>
  <c r="AU102" i="2"/>
  <c r="AU104" i="2"/>
  <c r="AU106" i="2"/>
  <c r="AU108" i="2"/>
  <c r="AU110" i="2"/>
  <c r="AU112" i="2"/>
  <c r="AU114" i="2"/>
  <c r="AU116" i="2"/>
  <c r="AU118" i="2"/>
  <c r="AU120" i="2"/>
  <c r="AU122" i="2"/>
  <c r="AU124" i="2"/>
  <c r="AU126" i="2"/>
  <c r="AU128" i="2"/>
  <c r="AU130" i="2"/>
  <c r="AU132" i="2"/>
  <c r="AU134" i="2"/>
  <c r="AU136" i="2"/>
  <c r="AU138" i="2"/>
  <c r="AU140" i="2"/>
  <c r="AU142" i="2"/>
  <c r="AU144" i="2"/>
  <c r="AU146" i="2"/>
  <c r="AU148" i="2"/>
  <c r="AU150" i="2"/>
  <c r="AU63" i="2"/>
  <c r="BL69" i="2"/>
  <c r="BL79" i="2"/>
  <c r="BL90" i="2"/>
  <c r="BL92" i="2"/>
  <c r="BL100" i="2"/>
  <c r="AU152" i="2"/>
  <c r="BL38" i="2"/>
  <c r="BL50" i="2"/>
  <c r="AU53" i="2"/>
  <c r="BL59" i="2"/>
  <c r="BL60" i="2"/>
  <c r="AU64" i="2"/>
  <c r="BL70" i="2"/>
  <c r="BL77" i="2"/>
  <c r="AU79" i="2"/>
  <c r="BL82" i="2"/>
  <c r="BL85" i="2"/>
  <c r="BL95" i="2"/>
  <c r="BL13" i="2"/>
  <c r="AU29" i="2"/>
  <c r="AU33" i="2"/>
  <c r="AU34" i="2"/>
  <c r="BL40" i="2"/>
  <c r="AU55" i="2"/>
  <c r="BL61" i="2"/>
  <c r="AU65" i="2"/>
  <c r="AU66" i="2"/>
  <c r="BL73" i="2"/>
  <c r="BL88" i="2"/>
  <c r="BL83" i="2"/>
  <c r="BL86" i="2"/>
  <c r="BL91" i="2"/>
  <c r="BL96" i="2"/>
  <c r="BL89" i="2"/>
  <c r="BL99" i="2"/>
  <c r="BL51" i="2"/>
  <c r="BL52" i="2"/>
  <c r="AU98" i="2"/>
  <c r="AU279" i="2"/>
  <c r="AU281" i="2"/>
  <c r="AU345" i="2"/>
  <c r="BL80" i="2"/>
  <c r="AU103" i="2"/>
  <c r="AU111" i="2"/>
  <c r="AU119" i="2"/>
  <c r="AU127" i="2"/>
  <c r="AU278" i="2"/>
  <c r="AU361" i="2"/>
  <c r="BL27" i="2"/>
  <c r="BL72" i="2"/>
  <c r="BL29" i="2"/>
  <c r="BL101" i="2"/>
  <c r="AU109" i="2"/>
  <c r="AU117" i="2"/>
  <c r="AU125" i="2"/>
  <c r="AU133" i="2"/>
  <c r="AU135" i="2"/>
  <c r="AU137" i="2"/>
  <c r="AU139" i="2"/>
  <c r="AU141" i="2"/>
  <c r="AU143" i="2"/>
  <c r="AU145" i="2"/>
  <c r="AU147" i="2"/>
  <c r="AU149" i="2"/>
  <c r="AU151" i="2"/>
  <c r="BL93" i="2"/>
  <c r="BL98" i="2"/>
  <c r="AU306" i="2"/>
  <c r="AU310" i="2"/>
  <c r="AU351" i="2"/>
  <c r="AU363" i="2"/>
  <c r="BL42" i="2"/>
  <c r="AU107" i="2"/>
  <c r="AU115" i="2"/>
  <c r="AU123" i="2"/>
  <c r="AU131" i="2"/>
  <c r="AU222" i="2"/>
  <c r="AU226" i="2"/>
  <c r="AU230" i="2"/>
  <c r="AU234" i="2"/>
  <c r="AU238" i="2"/>
  <c r="AU242" i="2"/>
  <c r="AU246" i="2"/>
  <c r="AU250" i="2"/>
  <c r="AU271" i="2"/>
  <c r="AU275" i="2"/>
  <c r="AU312" i="2"/>
  <c r="AU315" i="2"/>
  <c r="AU320" i="2"/>
  <c r="AU324" i="2"/>
  <c r="AU356" i="2"/>
  <c r="AU364" i="2"/>
  <c r="AU25" i="2"/>
  <c r="BL62" i="2"/>
  <c r="BL76" i="2"/>
  <c r="AU254" i="2"/>
  <c r="AU301" i="2"/>
  <c r="AU327" i="2"/>
  <c r="AU337" i="2"/>
  <c r="AU359" i="2"/>
  <c r="AU354" i="2"/>
  <c r="AU45" i="2"/>
  <c r="AU382" i="2"/>
  <c r="AU398" i="2"/>
  <c r="AU105" i="2"/>
  <c r="AU280" i="2"/>
  <c r="AU332" i="2"/>
  <c r="AU113" i="2"/>
  <c r="AU406" i="2"/>
  <c r="AU121" i="2"/>
  <c r="AU300" i="2"/>
  <c r="AU56" i="2"/>
  <c r="AU374" i="2"/>
  <c r="AU390" i="2"/>
  <c r="AU314" i="2"/>
  <c r="AU88" i="2"/>
  <c r="AU355" i="2"/>
  <c r="AU366" i="2"/>
  <c r="AU322" i="2"/>
  <c r="AU129" i="2"/>
  <c r="AU317" i="2"/>
  <c r="AU51" i="2"/>
  <c r="AU156" i="2"/>
  <c r="AU172" i="2"/>
  <c r="AU188" i="2"/>
  <c r="R305" i="8"/>
  <c r="T305" i="8"/>
  <c r="I305" i="8"/>
  <c r="AC305" i="8"/>
  <c r="AT333" i="8"/>
  <c r="AS333" i="8"/>
  <c r="AR333" i="8"/>
  <c r="AQ333" i="8"/>
  <c r="AP333" i="8"/>
  <c r="AO333" i="8"/>
  <c r="AN333" i="8"/>
  <c r="AM333" i="8"/>
  <c r="AL333" i="8"/>
  <c r="K348" i="8"/>
  <c r="AT354" i="8"/>
  <c r="AS354" i="8"/>
  <c r="AR354" i="8"/>
  <c r="AQ354" i="8"/>
  <c r="AP354" i="8"/>
  <c r="AO354" i="8"/>
  <c r="AN354" i="8"/>
  <c r="AM354" i="8"/>
  <c r="AL354" i="8"/>
  <c r="K399" i="8"/>
  <c r="BL14" i="2"/>
  <c r="AS276" i="8"/>
  <c r="AR276" i="8"/>
  <c r="AQ276" i="8"/>
  <c r="AP276" i="8"/>
  <c r="AO276" i="8"/>
  <c r="AN276" i="8"/>
  <c r="AM276" i="8"/>
  <c r="AL276" i="8"/>
  <c r="AT276" i="8"/>
  <c r="BL304" i="8"/>
  <c r="BK304" i="8"/>
  <c r="BJ304" i="8"/>
  <c r="BI304" i="8"/>
  <c r="BH304" i="8"/>
  <c r="BG304" i="8"/>
  <c r="BF304" i="8"/>
  <c r="BE304" i="8"/>
  <c r="BM304" i="8"/>
  <c r="AT358" i="8"/>
  <c r="AS358" i="8"/>
  <c r="AR358" i="8"/>
  <c r="AQ358" i="8"/>
  <c r="AP358" i="8"/>
  <c r="AO358" i="8"/>
  <c r="AN358" i="8"/>
  <c r="AM358" i="8"/>
  <c r="AL358" i="8"/>
  <c r="K364" i="8"/>
  <c r="AR406" i="8"/>
  <c r="AQ406" i="8"/>
  <c r="AP406" i="8"/>
  <c r="AO406" i="8"/>
  <c r="AN406" i="8"/>
  <c r="AM406" i="8"/>
  <c r="AL406" i="8"/>
  <c r="AT406" i="8"/>
  <c r="AS406" i="8"/>
  <c r="AT272" i="8"/>
  <c r="AS272" i="8"/>
  <c r="AR272" i="8"/>
  <c r="AQ272" i="8"/>
  <c r="AP272" i="8"/>
  <c r="AO272" i="8"/>
  <c r="AN272" i="8"/>
  <c r="AM272" i="8"/>
  <c r="AL272" i="8"/>
  <c r="BK388" i="8"/>
  <c r="BJ388" i="8"/>
  <c r="BI388" i="8"/>
  <c r="BH388" i="8"/>
  <c r="BL388" i="8"/>
  <c r="BG388" i="8"/>
  <c r="BF388" i="8"/>
  <c r="BE388" i="8"/>
  <c r="BM388" i="8"/>
  <c r="K404" i="8"/>
  <c r="AU67" i="2"/>
  <c r="AT343" i="8"/>
  <c r="AS343" i="8"/>
  <c r="AR343" i="8"/>
  <c r="AQ343" i="8"/>
  <c r="AP343" i="8"/>
  <c r="AO343" i="8"/>
  <c r="AN343" i="8"/>
  <c r="AM343" i="8"/>
  <c r="AL343" i="8"/>
  <c r="AP375" i="8"/>
  <c r="AO375" i="8"/>
  <c r="AN375" i="8"/>
  <c r="AM375" i="8"/>
  <c r="AL375" i="8"/>
  <c r="AQ375" i="8"/>
  <c r="AT375" i="8"/>
  <c r="AS375" i="8"/>
  <c r="AR375" i="8"/>
  <c r="BL34" i="2"/>
  <c r="H42" i="2"/>
  <c r="AF42" i="2"/>
  <c r="R42" i="2"/>
  <c r="T42" i="2"/>
  <c r="AC42" i="2"/>
  <c r="K331" i="8"/>
  <c r="AC214" i="2"/>
  <c r="I214" i="2"/>
  <c r="R214" i="2"/>
  <c r="T214" i="2"/>
  <c r="AF214" i="2"/>
  <c r="AC234" i="2"/>
  <c r="K234" i="2"/>
  <c r="R234" i="2"/>
  <c r="T234" i="2"/>
  <c r="AF234" i="2"/>
  <c r="AC250" i="2"/>
  <c r="K250" i="2"/>
  <c r="R250" i="2"/>
  <c r="T250" i="2"/>
  <c r="AF250" i="2"/>
  <c r="AC271" i="2"/>
  <c r="J271" i="2"/>
  <c r="R271" i="2"/>
  <c r="T271" i="2"/>
  <c r="AF271" i="2"/>
  <c r="AU287" i="2"/>
  <c r="AU308" i="2"/>
  <c r="R32" i="2"/>
  <c r="T32" i="2"/>
  <c r="AF32" i="2"/>
  <c r="H32" i="2"/>
  <c r="AC32" i="2"/>
  <c r="AU232" i="2"/>
  <c r="AU269" i="2"/>
  <c r="AU288" i="2"/>
  <c r="AU296" i="2"/>
  <c r="AU358" i="2"/>
  <c r="AU89" i="2"/>
  <c r="AC220" i="2"/>
  <c r="I220" i="2"/>
  <c r="AF220" i="2"/>
  <c r="R220" i="2"/>
  <c r="T220" i="2"/>
  <c r="AU265" i="2"/>
  <c r="R291" i="2"/>
  <c r="T291" i="2"/>
  <c r="AF291" i="2"/>
  <c r="K291" i="2"/>
  <c r="AC291" i="2"/>
  <c r="AU353" i="2"/>
  <c r="DC31" i="7"/>
  <c r="DB31" i="7"/>
  <c r="DA31" i="7"/>
  <c r="CZ31" i="7"/>
  <c r="CY31" i="7"/>
  <c r="CX31" i="7"/>
  <c r="CW31" i="7"/>
  <c r="CV31" i="7"/>
  <c r="CU31" i="7"/>
  <c r="R274" i="8"/>
  <c r="T274" i="8"/>
  <c r="AC274" i="8"/>
  <c r="K274" i="8"/>
  <c r="BM361" i="8"/>
  <c r="BL361" i="8"/>
  <c r="BK361" i="8"/>
  <c r="BJ361" i="8"/>
  <c r="BI361" i="8"/>
  <c r="BH361" i="8"/>
  <c r="BG361" i="8"/>
  <c r="BF361" i="8"/>
  <c r="BE361" i="8"/>
  <c r="R40" i="2"/>
  <c r="T40" i="2"/>
  <c r="AF40" i="2"/>
  <c r="AC40" i="2"/>
  <c r="I40" i="2"/>
  <c r="AU339" i="2"/>
  <c r="AT338" i="8"/>
  <c r="AS338" i="8"/>
  <c r="AR338" i="8"/>
  <c r="AQ338" i="8"/>
  <c r="AP338" i="8"/>
  <c r="AO338" i="8"/>
  <c r="AN338" i="8"/>
  <c r="AM338" i="8"/>
  <c r="AL338" i="8"/>
  <c r="AR403" i="8"/>
  <c r="AQ403" i="8"/>
  <c r="AP403" i="8"/>
  <c r="AO403" i="8"/>
  <c r="AN403" i="8"/>
  <c r="AM403" i="8"/>
  <c r="AL403" i="8"/>
  <c r="AT403" i="8"/>
  <c r="AS403" i="8"/>
  <c r="AU167" i="2"/>
  <c r="AU199" i="2"/>
  <c r="AU210" i="2"/>
  <c r="AC224" i="2"/>
  <c r="AF224" i="2"/>
  <c r="I224" i="2"/>
  <c r="R224" i="2"/>
  <c r="T224" i="2"/>
  <c r="AC240" i="2"/>
  <c r="AF240" i="2"/>
  <c r="K240" i="2"/>
  <c r="R240" i="2"/>
  <c r="T240" i="2"/>
  <c r="AU256" i="2"/>
  <c r="BM58" i="8"/>
  <c r="BL58" i="8"/>
  <c r="BK58" i="8"/>
  <c r="BJ58" i="8"/>
  <c r="BI58" i="8"/>
  <c r="BH58" i="8"/>
  <c r="BG58" i="8"/>
  <c r="BF58" i="8"/>
  <c r="BE58" i="8"/>
  <c r="R108" i="8"/>
  <c r="T108" i="8"/>
  <c r="AC108" i="8"/>
  <c r="I108" i="8"/>
  <c r="AU83" i="2"/>
  <c r="AU157" i="2"/>
  <c r="AU189" i="2"/>
  <c r="BM353" i="8"/>
  <c r="BL353" i="8"/>
  <c r="BK353" i="8"/>
  <c r="BJ353" i="8"/>
  <c r="BI353" i="8"/>
  <c r="BH353" i="8"/>
  <c r="BG353" i="8"/>
  <c r="BF353" i="8"/>
  <c r="BE353" i="8"/>
  <c r="AU101" i="2"/>
  <c r="AU215" i="2"/>
  <c r="AU303" i="2"/>
  <c r="L329" i="2"/>
  <c r="AF329" i="2"/>
  <c r="AC329" i="2"/>
  <c r="AU391" i="2"/>
  <c r="AF409" i="2"/>
  <c r="K409" i="2"/>
  <c r="AC409" i="2"/>
  <c r="AZ75" i="7"/>
  <c r="AY75" i="7"/>
  <c r="AX75" i="7"/>
  <c r="AW75" i="7"/>
  <c r="AV75" i="7"/>
  <c r="AU75" i="7"/>
  <c r="AT75" i="7"/>
  <c r="AS75" i="7"/>
  <c r="AR75" i="7"/>
  <c r="AU93" i="7"/>
  <c r="AT93" i="7"/>
  <c r="AS93" i="7"/>
  <c r="AR93" i="7"/>
  <c r="AV93" i="7"/>
  <c r="AY93" i="7"/>
  <c r="AX93" i="7"/>
  <c r="AW93" i="7"/>
  <c r="AZ93" i="7"/>
  <c r="I221" i="2"/>
  <c r="R221" i="2"/>
  <c r="T221" i="2"/>
  <c r="AC221" i="2"/>
  <c r="AF221" i="2"/>
  <c r="R253" i="2"/>
  <c r="T253" i="2"/>
  <c r="AF253" i="2"/>
  <c r="AC253" i="2"/>
  <c r="K253" i="2"/>
  <c r="R249" i="2"/>
  <c r="T249" i="2"/>
  <c r="AF249" i="2"/>
  <c r="AC249" i="2"/>
  <c r="J249" i="2"/>
  <c r="AU323" i="2"/>
  <c r="AF369" i="2"/>
  <c r="K369" i="2"/>
  <c r="AC369" i="2"/>
  <c r="CL8" i="7"/>
  <c r="CK8" i="7"/>
  <c r="CI8" i="7"/>
  <c r="CH8" i="7"/>
  <c r="CG8" i="7"/>
  <c r="CF8" i="7"/>
  <c r="CE8" i="7"/>
  <c r="CD8" i="7"/>
  <c r="CJ8" i="7"/>
  <c r="AX29" i="7"/>
  <c r="AW29" i="7"/>
  <c r="AV29" i="7"/>
  <c r="AU29" i="7"/>
  <c r="AT29" i="7"/>
  <c r="AS29" i="7"/>
  <c r="AR29" i="7"/>
  <c r="AZ29" i="7"/>
  <c r="AY29" i="7"/>
  <c r="AZ36" i="7"/>
  <c r="AY36" i="7"/>
  <c r="AX36" i="7"/>
  <c r="AW36" i="7"/>
  <c r="AV36" i="7"/>
  <c r="AU36" i="7"/>
  <c r="AT36" i="7"/>
  <c r="AS36" i="7"/>
  <c r="AR36" i="7"/>
  <c r="AU247" i="2"/>
  <c r="K333" i="2"/>
  <c r="AC333" i="2"/>
  <c r="AF333" i="2"/>
  <c r="K357" i="2"/>
  <c r="AC357" i="2"/>
  <c r="AF357" i="2"/>
  <c r="AU388" i="2"/>
  <c r="AZ90" i="7"/>
  <c r="AY90" i="7"/>
  <c r="AX90" i="7"/>
  <c r="AW90" i="7"/>
  <c r="AV90" i="7"/>
  <c r="AU90" i="7"/>
  <c r="AT90" i="7"/>
  <c r="AS90" i="7"/>
  <c r="AR90" i="7"/>
  <c r="AW74" i="7"/>
  <c r="AV74" i="7"/>
  <c r="AU74" i="7"/>
  <c r="AT74" i="7"/>
  <c r="AS74" i="7"/>
  <c r="AR74" i="7"/>
  <c r="AX74" i="7"/>
  <c r="AY74" i="7"/>
  <c r="AZ74" i="7"/>
  <c r="AY58" i="7"/>
  <c r="AX58" i="7"/>
  <c r="AW58" i="7"/>
  <c r="AV58" i="7"/>
  <c r="AU58" i="7"/>
  <c r="AT58" i="7"/>
  <c r="AS58" i="7"/>
  <c r="AR58" i="7"/>
  <c r="AZ58" i="7"/>
  <c r="AZ42" i="7"/>
  <c r="AV42" i="7"/>
  <c r="AU42" i="7"/>
  <c r="AT42" i="7"/>
  <c r="AS42" i="7"/>
  <c r="AR42" i="7"/>
  <c r="AW42" i="7"/>
  <c r="AY42" i="7"/>
  <c r="AX42" i="7"/>
  <c r="AZ26" i="7"/>
  <c r="AY26" i="7"/>
  <c r="AX26" i="7"/>
  <c r="AW26" i="7"/>
  <c r="AV26" i="7"/>
  <c r="AU26" i="7"/>
  <c r="AT26" i="7"/>
  <c r="AS26" i="7"/>
  <c r="AR26" i="7"/>
  <c r="CL4" i="7"/>
  <c r="CK4" i="7"/>
  <c r="CJ4" i="7"/>
  <c r="CI4" i="7"/>
  <c r="CH4" i="7"/>
  <c r="CG4" i="7"/>
  <c r="CF4" i="7"/>
  <c r="CE4" i="7"/>
  <c r="CD4" i="7"/>
  <c r="AU272" i="2"/>
  <c r="AF342" i="2"/>
  <c r="AC342" i="2"/>
  <c r="L342" i="2"/>
  <c r="AU387" i="2"/>
  <c r="R37" i="7"/>
  <c r="P37" i="7"/>
  <c r="AI37" i="7"/>
  <c r="H37" i="7"/>
  <c r="AU367" i="2"/>
  <c r="K386" i="2"/>
  <c r="AC386" i="2"/>
  <c r="AF386" i="2"/>
  <c r="CM28" i="7"/>
  <c r="R45" i="7"/>
  <c r="P45" i="7"/>
  <c r="AI45" i="7"/>
  <c r="H45" i="7"/>
  <c r="AU231" i="2"/>
  <c r="BA35" i="7"/>
  <c r="AI119" i="7"/>
  <c r="I119" i="7"/>
  <c r="R119" i="7"/>
  <c r="P119" i="7"/>
  <c r="K232" i="7"/>
  <c r="AI232" i="7"/>
  <c r="R232" i="7"/>
  <c r="P232" i="7"/>
  <c r="K279" i="7"/>
  <c r="AI279" i="7"/>
  <c r="R279" i="7"/>
  <c r="P279" i="7"/>
  <c r="I62" i="7"/>
  <c r="AI62" i="7"/>
  <c r="R62" i="7"/>
  <c r="P62" i="7"/>
  <c r="I194" i="7"/>
  <c r="AI194" i="7"/>
  <c r="R194" i="7"/>
  <c r="P194" i="7"/>
  <c r="R231" i="7"/>
  <c r="P231" i="7"/>
  <c r="K231" i="7"/>
  <c r="AI231" i="7"/>
  <c r="R307" i="7"/>
  <c r="P307" i="7"/>
  <c r="AI307" i="7"/>
  <c r="K307" i="7"/>
  <c r="I76" i="2"/>
  <c r="AC76" i="2"/>
  <c r="AF76" i="2"/>
  <c r="R76" i="2"/>
  <c r="T76" i="2"/>
  <c r="AU185" i="2"/>
  <c r="H22" i="7"/>
  <c r="AI22" i="7"/>
  <c r="R22" i="7"/>
  <c r="P22" i="7"/>
  <c r="R118" i="7"/>
  <c r="P118" i="7"/>
  <c r="I118" i="7"/>
  <c r="AI118" i="7"/>
  <c r="K287" i="7"/>
  <c r="AI287" i="7"/>
  <c r="R287" i="7"/>
  <c r="P287" i="7"/>
  <c r="I175" i="7"/>
  <c r="AI175" i="7"/>
  <c r="R175" i="7"/>
  <c r="P175" i="7"/>
  <c r="J219" i="7"/>
  <c r="AI219" i="7"/>
  <c r="R219" i="7"/>
  <c r="P219" i="7"/>
  <c r="K266" i="7"/>
  <c r="AI266" i="7"/>
  <c r="R266" i="7"/>
  <c r="P266" i="7"/>
  <c r="I191" i="7"/>
  <c r="AI191" i="7"/>
  <c r="R191" i="7"/>
  <c r="P191" i="7"/>
  <c r="K233" i="7"/>
  <c r="AI233" i="7"/>
  <c r="R233" i="7"/>
  <c r="P233" i="7"/>
  <c r="K303" i="7"/>
  <c r="I82" i="7"/>
  <c r="AI82" i="7"/>
  <c r="R82" i="7"/>
  <c r="P82" i="7"/>
  <c r="K299" i="7"/>
  <c r="AI299" i="7"/>
  <c r="R299" i="7"/>
  <c r="P299" i="7"/>
  <c r="K337" i="7"/>
  <c r="K351" i="7"/>
  <c r="K347" i="7"/>
  <c r="K360" i="7"/>
  <c r="K368" i="7"/>
  <c r="K371" i="7"/>
  <c r="K390" i="7"/>
  <c r="K361" i="7"/>
  <c r="K369" i="7"/>
  <c r="K387" i="7"/>
  <c r="I156" i="5"/>
  <c r="AC253" i="5"/>
  <c r="K253" i="5"/>
  <c r="R253" i="5"/>
  <c r="T253" i="5" s="1"/>
  <c r="AC252" i="5"/>
  <c r="K252" i="5"/>
  <c r="R252" i="5"/>
  <c r="T252" i="5" s="1"/>
  <c r="AC269" i="5"/>
  <c r="J269" i="5"/>
  <c r="R269" i="5"/>
  <c r="T269" i="5" s="1"/>
  <c r="AC279" i="5"/>
  <c r="K279" i="5"/>
  <c r="R279" i="5"/>
  <c r="T279" i="5" s="1"/>
  <c r="AC168" i="5"/>
  <c r="R168" i="5"/>
  <c r="T168" i="5" s="1"/>
  <c r="I168" i="5"/>
  <c r="AC213" i="5"/>
  <c r="I213" i="5"/>
  <c r="R213" i="5"/>
  <c r="T213" i="5" s="1"/>
  <c r="AC209" i="5"/>
  <c r="I209" i="5"/>
  <c r="R209" i="5"/>
  <c r="T209" i="5" s="1"/>
  <c r="AC256" i="5"/>
  <c r="J256" i="5"/>
  <c r="R256" i="5"/>
  <c r="T256" i="5" s="1"/>
  <c r="AC294" i="5"/>
  <c r="K294" i="5"/>
  <c r="R294" i="5"/>
  <c r="T294" i="5" s="1"/>
  <c r="K356" i="5"/>
  <c r="K373" i="5"/>
  <c r="K330" i="5"/>
  <c r="K350" i="5"/>
  <c r="K367" i="5"/>
  <c r="AC33" i="6"/>
  <c r="H33" i="6"/>
  <c r="R33" i="6"/>
  <c r="T33" i="6" s="1"/>
  <c r="I22" i="6"/>
  <c r="R22" i="6"/>
  <c r="T22" i="6" s="1"/>
  <c r="AC22" i="6"/>
  <c r="AC27" i="6"/>
  <c r="H27" i="6"/>
  <c r="R27" i="6"/>
  <c r="T27" i="6" s="1"/>
  <c r="I28" i="6"/>
  <c r="R28" i="6"/>
  <c r="T28" i="6" s="1"/>
  <c r="AC28" i="6"/>
  <c r="AC55" i="6"/>
  <c r="H55" i="6"/>
  <c r="R55" i="6"/>
  <c r="T55" i="6" s="1"/>
  <c r="H65" i="6"/>
  <c r="R65" i="6"/>
  <c r="T65" i="6" s="1"/>
  <c r="AC65" i="6"/>
  <c r="AC72" i="6"/>
  <c r="I72" i="6"/>
  <c r="R72" i="6"/>
  <c r="T72" i="6" s="1"/>
  <c r="R131" i="6"/>
  <c r="T131" i="6" s="1"/>
  <c r="AC131" i="6"/>
  <c r="I131" i="6"/>
  <c r="AC62" i="6"/>
  <c r="H62" i="6"/>
  <c r="R62" i="6"/>
  <c r="T62" i="6" s="1"/>
  <c r="I83" i="6"/>
  <c r="R83" i="6"/>
  <c r="T83" i="6" s="1"/>
  <c r="AC83" i="6"/>
  <c r="R144" i="6"/>
  <c r="T144" i="6" s="1"/>
  <c r="AC144" i="6"/>
  <c r="I144" i="6"/>
  <c r="R315" i="6"/>
  <c r="T315" i="6" s="1"/>
  <c r="AC315" i="6"/>
  <c r="K315" i="6"/>
  <c r="K293" i="6"/>
  <c r="R293" i="6"/>
  <c r="T293" i="6"/>
  <c r="AC293" i="6"/>
  <c r="K301" i="6"/>
  <c r="R301" i="6"/>
  <c r="T301" i="6" s="1"/>
  <c r="AC301" i="6"/>
  <c r="K339" i="6"/>
  <c r="K344" i="6"/>
  <c r="AR23" i="8"/>
  <c r="AQ23" i="8"/>
  <c r="AP23" i="8"/>
  <c r="AO23" i="8"/>
  <c r="AN23" i="8"/>
  <c r="AM23" i="8"/>
  <c r="AL23" i="8"/>
  <c r="AS23" i="8"/>
  <c r="AT23" i="8"/>
  <c r="AR27" i="8"/>
  <c r="AQ27" i="8"/>
  <c r="AP27" i="8"/>
  <c r="AO27" i="8"/>
  <c r="AN27" i="8"/>
  <c r="AM27" i="8"/>
  <c r="AL27" i="8"/>
  <c r="AS27" i="8"/>
  <c r="AT27" i="8"/>
  <c r="R263" i="6"/>
  <c r="T263" i="6" s="1"/>
  <c r="AC263" i="6"/>
  <c r="K263" i="6"/>
  <c r="K277" i="6"/>
  <c r="CF2" i="8"/>
  <c r="CE2" i="8"/>
  <c r="CD2" i="8"/>
  <c r="CC2" i="8"/>
  <c r="CB2" i="8"/>
  <c r="CA2" i="8"/>
  <c r="BZ2" i="8"/>
  <c r="BY2" i="8"/>
  <c r="BX2" i="8"/>
  <c r="K331" i="6"/>
  <c r="K389" i="6"/>
  <c r="K348" i="6"/>
  <c r="CD5" i="8"/>
  <c r="CC5" i="8"/>
  <c r="CB5" i="8"/>
  <c r="CA5" i="8"/>
  <c r="BZ5" i="8"/>
  <c r="BY5" i="8"/>
  <c r="BX5" i="8"/>
  <c r="CE5" i="8"/>
  <c r="CF5" i="8"/>
  <c r="CF35" i="8"/>
  <c r="CE35" i="8"/>
  <c r="CD35" i="8"/>
  <c r="CC35" i="8"/>
  <c r="CB35" i="8"/>
  <c r="CA35" i="8"/>
  <c r="BZ35" i="8"/>
  <c r="BY35" i="8"/>
  <c r="BX35" i="8"/>
  <c r="CF21" i="8"/>
  <c r="CE21" i="8"/>
  <c r="CD21" i="8"/>
  <c r="CC21" i="8"/>
  <c r="CB21" i="8"/>
  <c r="CA21" i="8"/>
  <c r="BZ21" i="8"/>
  <c r="BY21" i="8"/>
  <c r="BX21" i="8"/>
  <c r="AT51" i="8"/>
  <c r="AS51" i="8"/>
  <c r="AR51" i="8"/>
  <c r="AQ51" i="8"/>
  <c r="AP51" i="8"/>
  <c r="AO51" i="8"/>
  <c r="AN51" i="8"/>
  <c r="AM51" i="8"/>
  <c r="AL51" i="8"/>
  <c r="AT35" i="8"/>
  <c r="AS35" i="8"/>
  <c r="AR35" i="8"/>
  <c r="AQ35" i="8"/>
  <c r="AP35" i="8"/>
  <c r="AO35" i="8"/>
  <c r="AN35" i="8"/>
  <c r="AM35" i="8"/>
  <c r="AL35" i="8"/>
  <c r="CF30" i="8"/>
  <c r="CE30" i="8"/>
  <c r="CD30" i="8"/>
  <c r="CC30" i="8"/>
  <c r="CB30" i="8"/>
  <c r="CA30" i="8"/>
  <c r="BZ30" i="8"/>
  <c r="BY30" i="8"/>
  <c r="BX30" i="8"/>
  <c r="CF15" i="8"/>
  <c r="CE15" i="8"/>
  <c r="CD15" i="8"/>
  <c r="CC15" i="8"/>
  <c r="CB15" i="8"/>
  <c r="CA15" i="8"/>
  <c r="BZ15" i="8"/>
  <c r="BY15" i="8"/>
  <c r="BX15" i="8"/>
  <c r="AC28" i="8"/>
  <c r="I28" i="8"/>
  <c r="R28" i="8"/>
  <c r="T28" i="8"/>
  <c r="CM73" i="8"/>
  <c r="CN73" i="8"/>
  <c r="BV81" i="8"/>
  <c r="BU81" i="8"/>
  <c r="BS81" i="8" s="1"/>
  <c r="BQ81" i="8" s="1"/>
  <c r="BW81" i="8"/>
  <c r="AI93" i="8"/>
  <c r="AH93" i="8"/>
  <c r="AJ93" i="8"/>
  <c r="AK93" i="8"/>
  <c r="BM99" i="8"/>
  <c r="BL99" i="8"/>
  <c r="BK99" i="8"/>
  <c r="BJ99" i="8"/>
  <c r="BI99" i="8"/>
  <c r="BH99" i="8"/>
  <c r="BG99" i="8"/>
  <c r="BF99" i="8"/>
  <c r="BE99" i="8"/>
  <c r="CF7" i="8"/>
  <c r="CE7" i="8"/>
  <c r="CD7" i="8"/>
  <c r="CC7" i="8"/>
  <c r="CB7" i="8"/>
  <c r="CA7" i="8"/>
  <c r="BZ7" i="8"/>
  <c r="BY7" i="8"/>
  <c r="BX7" i="8"/>
  <c r="AJ72" i="8"/>
  <c r="AK72" i="8"/>
  <c r="AI72" i="8"/>
  <c r="AC22" i="8"/>
  <c r="I22" i="8"/>
  <c r="R22" i="8"/>
  <c r="T22" i="8"/>
  <c r="AT62" i="8"/>
  <c r="AS62" i="8"/>
  <c r="AR62" i="8"/>
  <c r="AQ62" i="8"/>
  <c r="AP62" i="8"/>
  <c r="AO62" i="8"/>
  <c r="AN62" i="8"/>
  <c r="AM62" i="8"/>
  <c r="AL62" i="8"/>
  <c r="R65" i="8"/>
  <c r="T65" i="8"/>
  <c r="AC65" i="8"/>
  <c r="H65" i="8"/>
  <c r="BL68" i="8"/>
  <c r="BK68" i="8"/>
  <c r="BJ68" i="8"/>
  <c r="BI68" i="8"/>
  <c r="BH68" i="8"/>
  <c r="BG68" i="8"/>
  <c r="BF68" i="8"/>
  <c r="BE68" i="8"/>
  <c r="BM68" i="8"/>
  <c r="CM70" i="8"/>
  <c r="CL70" i="8"/>
  <c r="CJ70" i="8"/>
  <c r="CN70" i="8"/>
  <c r="CM78" i="8"/>
  <c r="CN78" i="8"/>
  <c r="CM86" i="8"/>
  <c r="CN86" i="8"/>
  <c r="K399" i="6"/>
  <c r="CV14" i="8"/>
  <c r="CU14" i="8"/>
  <c r="CT14" i="8"/>
  <c r="CS14" i="8"/>
  <c r="CR14" i="8"/>
  <c r="CQ14" i="8"/>
  <c r="CP14" i="8"/>
  <c r="CO14" i="8"/>
  <c r="CW14" i="8"/>
  <c r="CV27" i="8"/>
  <c r="CU27" i="8"/>
  <c r="CT27" i="8"/>
  <c r="CS27" i="8"/>
  <c r="CR27" i="8"/>
  <c r="CQ27" i="8"/>
  <c r="CP27" i="8"/>
  <c r="CO27" i="8"/>
  <c r="CW27" i="8"/>
  <c r="CW16" i="8"/>
  <c r="CV16" i="8"/>
  <c r="CU16" i="8"/>
  <c r="CT16" i="8"/>
  <c r="CS16" i="8"/>
  <c r="CR16" i="8"/>
  <c r="CQ16" i="8"/>
  <c r="CP16" i="8"/>
  <c r="CO16" i="8"/>
  <c r="CW42" i="8"/>
  <c r="CV42" i="8"/>
  <c r="CU42" i="8"/>
  <c r="CT42" i="8"/>
  <c r="CS42" i="8"/>
  <c r="CR42" i="8"/>
  <c r="CQ42" i="8"/>
  <c r="CP42" i="8"/>
  <c r="CO42" i="8"/>
  <c r="CW34" i="8"/>
  <c r="CV34" i="8"/>
  <c r="CU34" i="8"/>
  <c r="CT34" i="8"/>
  <c r="CS34" i="8"/>
  <c r="CR34" i="8"/>
  <c r="CQ34" i="8"/>
  <c r="CP34" i="8"/>
  <c r="CO34" i="8"/>
  <c r="CW26" i="8"/>
  <c r="CV26" i="8"/>
  <c r="CU26" i="8"/>
  <c r="CT26" i="8"/>
  <c r="CS26" i="8"/>
  <c r="CR26" i="8"/>
  <c r="CQ26" i="8"/>
  <c r="CP26" i="8"/>
  <c r="CO26" i="8"/>
  <c r="CW17" i="8"/>
  <c r="CV17" i="8"/>
  <c r="CU17" i="8"/>
  <c r="CT17" i="8"/>
  <c r="CS17" i="8"/>
  <c r="CR17" i="8"/>
  <c r="CQ17" i="8"/>
  <c r="CP17" i="8"/>
  <c r="CO17" i="8"/>
  <c r="AA105" i="8"/>
  <c r="R50" i="8"/>
  <c r="T50" i="8"/>
  <c r="H50" i="8"/>
  <c r="AC50" i="8"/>
  <c r="R102" i="8"/>
  <c r="T102" i="8"/>
  <c r="AC102" i="8"/>
  <c r="J102" i="8"/>
  <c r="AS134" i="8"/>
  <c r="AR134" i="8"/>
  <c r="AQ134" i="8"/>
  <c r="AP134" i="8"/>
  <c r="AO134" i="8"/>
  <c r="AN134" i="8"/>
  <c r="AM134" i="8"/>
  <c r="AL134" i="8"/>
  <c r="AT134" i="8"/>
  <c r="AC121" i="8"/>
  <c r="I121" i="8"/>
  <c r="R121" i="8"/>
  <c r="T121" i="8"/>
  <c r="AT128" i="8"/>
  <c r="AS128" i="8"/>
  <c r="AR128" i="8"/>
  <c r="AQ128" i="8"/>
  <c r="AP128" i="8"/>
  <c r="AO128" i="8"/>
  <c r="AN128" i="8"/>
  <c r="AM128" i="8"/>
  <c r="AL128" i="8"/>
  <c r="AT144" i="8"/>
  <c r="AS144" i="8"/>
  <c r="AR144" i="8"/>
  <c r="AQ144" i="8"/>
  <c r="AP144" i="8"/>
  <c r="AO144" i="8"/>
  <c r="AN144" i="8"/>
  <c r="AM144" i="8"/>
  <c r="AL144" i="8"/>
  <c r="BM172" i="8"/>
  <c r="BL172" i="8"/>
  <c r="BK172" i="8"/>
  <c r="BJ172" i="8"/>
  <c r="BI172" i="8"/>
  <c r="BH172" i="8"/>
  <c r="BG172" i="8"/>
  <c r="BF172" i="8"/>
  <c r="BE172" i="8"/>
  <c r="BL188" i="8"/>
  <c r="BK188" i="8"/>
  <c r="BJ188" i="8"/>
  <c r="BI188" i="8"/>
  <c r="BH188" i="8"/>
  <c r="BG188" i="8"/>
  <c r="BF188" i="8"/>
  <c r="BE188" i="8"/>
  <c r="BM188" i="8"/>
  <c r="AC77" i="8"/>
  <c r="I77" i="8"/>
  <c r="R77" i="8"/>
  <c r="T77" i="8"/>
  <c r="R112" i="8"/>
  <c r="T112" i="8"/>
  <c r="AC112" i="8"/>
  <c r="I112" i="8"/>
  <c r="AC124" i="8"/>
  <c r="I124" i="8"/>
  <c r="R124" i="8"/>
  <c r="T124" i="8"/>
  <c r="AC71" i="8"/>
  <c r="I71" i="8"/>
  <c r="R71" i="8"/>
  <c r="T71" i="8"/>
  <c r="R116" i="8"/>
  <c r="T116" i="8"/>
  <c r="AC116" i="8"/>
  <c r="I116" i="8"/>
  <c r="AC129" i="8"/>
  <c r="I129" i="8"/>
  <c r="R129" i="8"/>
  <c r="T129" i="8"/>
  <c r="R96" i="8"/>
  <c r="T96" i="8"/>
  <c r="AC96" i="8"/>
  <c r="I96" i="8"/>
  <c r="AR104" i="8"/>
  <c r="AQ104" i="8"/>
  <c r="AP104" i="8"/>
  <c r="AO104" i="8"/>
  <c r="AN104" i="8"/>
  <c r="AM104" i="8"/>
  <c r="AL104" i="8"/>
  <c r="AS104" i="8"/>
  <c r="AT104" i="8"/>
  <c r="R162" i="8"/>
  <c r="T162" i="8"/>
  <c r="AC162" i="8"/>
  <c r="I162" i="8"/>
  <c r="BL226" i="8"/>
  <c r="BK226" i="8"/>
  <c r="BJ226" i="8"/>
  <c r="BI226" i="8"/>
  <c r="BH226" i="8"/>
  <c r="BG226" i="8"/>
  <c r="BF226" i="8"/>
  <c r="BE226" i="8"/>
  <c r="BM226" i="8"/>
  <c r="BM230" i="8"/>
  <c r="BL230" i="8"/>
  <c r="BK230" i="8"/>
  <c r="BJ230" i="8"/>
  <c r="BI230" i="8"/>
  <c r="BH230" i="8"/>
  <c r="BG230" i="8"/>
  <c r="BF230" i="8"/>
  <c r="BE230" i="8"/>
  <c r="BM234" i="8"/>
  <c r="BL234" i="8"/>
  <c r="BK234" i="8"/>
  <c r="BJ234" i="8"/>
  <c r="BI234" i="8"/>
  <c r="BH234" i="8"/>
  <c r="BG234" i="8"/>
  <c r="BF234" i="8"/>
  <c r="BE234" i="8"/>
  <c r="BM238" i="8"/>
  <c r="BL238" i="8"/>
  <c r="BK238" i="8"/>
  <c r="BJ238" i="8"/>
  <c r="BI238" i="8"/>
  <c r="BH238" i="8"/>
  <c r="BG238" i="8"/>
  <c r="BF238" i="8"/>
  <c r="BE238" i="8"/>
  <c r="BK242" i="8"/>
  <c r="BJ242" i="8"/>
  <c r="BI242" i="8"/>
  <c r="BH242" i="8"/>
  <c r="BG242" i="8"/>
  <c r="BF242" i="8"/>
  <c r="BE242" i="8"/>
  <c r="BL242" i="8"/>
  <c r="BM242" i="8"/>
  <c r="BK246" i="8"/>
  <c r="BJ246" i="8"/>
  <c r="BI246" i="8"/>
  <c r="BH246" i="8"/>
  <c r="BG246" i="8"/>
  <c r="BF246" i="8"/>
  <c r="BE246" i="8"/>
  <c r="BL246" i="8"/>
  <c r="BM246" i="8"/>
  <c r="BL250" i="8"/>
  <c r="BK250" i="8"/>
  <c r="BJ250" i="8"/>
  <c r="BI250" i="8"/>
  <c r="BH250" i="8"/>
  <c r="BG250" i="8"/>
  <c r="BF250" i="8"/>
  <c r="BE250" i="8"/>
  <c r="BM250" i="8"/>
  <c r="K254" i="8"/>
  <c r="AT292" i="8"/>
  <c r="AS292" i="8"/>
  <c r="AR292" i="8"/>
  <c r="AQ292" i="8"/>
  <c r="AP292" i="8"/>
  <c r="AO292" i="8"/>
  <c r="AN292" i="8"/>
  <c r="AM292" i="8"/>
  <c r="AL292" i="8"/>
  <c r="BJ15" i="2"/>
  <c r="BI15" i="2"/>
  <c r="BH15" i="2"/>
  <c r="BG15" i="2"/>
  <c r="BF15" i="2"/>
  <c r="BE15" i="2"/>
  <c r="BD15" i="2"/>
  <c r="BC15" i="2"/>
  <c r="BK15" i="2"/>
  <c r="AT44" i="2"/>
  <c r="AS44" i="2"/>
  <c r="AR44" i="2"/>
  <c r="AQ44" i="2"/>
  <c r="AP44" i="2"/>
  <c r="AO44" i="2"/>
  <c r="AN44" i="2"/>
  <c r="AM44" i="2"/>
  <c r="AL44" i="2"/>
  <c r="BK55" i="2"/>
  <c r="BJ55" i="2"/>
  <c r="BI55" i="2"/>
  <c r="BH55" i="2"/>
  <c r="BG55" i="2"/>
  <c r="BF55" i="2"/>
  <c r="BE55" i="2"/>
  <c r="BD55" i="2"/>
  <c r="BC55" i="2"/>
  <c r="AC132" i="8"/>
  <c r="R132" i="8"/>
  <c r="T132" i="8"/>
  <c r="I132" i="8"/>
  <c r="AC149" i="8"/>
  <c r="R149" i="8"/>
  <c r="T149" i="8"/>
  <c r="I149" i="8"/>
  <c r="BM344" i="8"/>
  <c r="BL344" i="8"/>
  <c r="BK344" i="8"/>
  <c r="BJ344" i="8"/>
  <c r="BI344" i="8"/>
  <c r="BH344" i="8"/>
  <c r="BG344" i="8"/>
  <c r="BF344" i="8"/>
  <c r="BE344" i="8"/>
  <c r="I148" i="8"/>
  <c r="R148" i="8"/>
  <c r="T148" i="8"/>
  <c r="AC148" i="8"/>
  <c r="BM209" i="8"/>
  <c r="BL209" i="8"/>
  <c r="BK209" i="8"/>
  <c r="BJ209" i="8"/>
  <c r="BI209" i="8"/>
  <c r="BH209" i="8"/>
  <c r="BG209" i="8"/>
  <c r="BF209" i="8"/>
  <c r="BE209" i="8"/>
  <c r="BM268" i="8"/>
  <c r="BL268" i="8"/>
  <c r="BK268" i="8"/>
  <c r="BJ268" i="8"/>
  <c r="BI268" i="8"/>
  <c r="BH268" i="8"/>
  <c r="BG268" i="8"/>
  <c r="BF268" i="8"/>
  <c r="BE268" i="8"/>
  <c r="BJ277" i="8"/>
  <c r="BI277" i="8"/>
  <c r="BH277" i="8"/>
  <c r="BG277" i="8"/>
  <c r="BF277" i="8"/>
  <c r="BE277" i="8"/>
  <c r="BK277" i="8"/>
  <c r="BL277" i="8"/>
  <c r="BM277" i="8"/>
  <c r="BM114" i="8"/>
  <c r="BL114" i="8"/>
  <c r="BK114" i="8"/>
  <c r="BJ114" i="8"/>
  <c r="BI114" i="8"/>
  <c r="BH114" i="8"/>
  <c r="BG114" i="8"/>
  <c r="BF114" i="8"/>
  <c r="BE114" i="8"/>
  <c r="AT151" i="8"/>
  <c r="AS151" i="8"/>
  <c r="AR151" i="8"/>
  <c r="AQ151" i="8"/>
  <c r="AP151" i="8"/>
  <c r="AO151" i="8"/>
  <c r="AN151" i="8"/>
  <c r="AM151" i="8"/>
  <c r="AL151" i="8"/>
  <c r="AR235" i="8"/>
  <c r="AQ235" i="8"/>
  <c r="AP235" i="8"/>
  <c r="AO235" i="8"/>
  <c r="AN235" i="8"/>
  <c r="AM235" i="8"/>
  <c r="AL235" i="8"/>
  <c r="AS235" i="8"/>
  <c r="AT235" i="8"/>
  <c r="AS251" i="8"/>
  <c r="AR251" i="8"/>
  <c r="AQ251" i="8"/>
  <c r="AP251" i="8"/>
  <c r="AO251" i="8"/>
  <c r="AN251" i="8"/>
  <c r="AM251" i="8"/>
  <c r="AL251" i="8"/>
  <c r="AT251" i="8"/>
  <c r="AR280" i="8"/>
  <c r="AQ280" i="8"/>
  <c r="AP280" i="8"/>
  <c r="AO280" i="8"/>
  <c r="AN280" i="8"/>
  <c r="AM280" i="8"/>
  <c r="AL280" i="8"/>
  <c r="AS280" i="8"/>
  <c r="AT280" i="8"/>
  <c r="BM292" i="8"/>
  <c r="BK292" i="8"/>
  <c r="BJ292" i="8"/>
  <c r="BI292" i="8"/>
  <c r="BH292" i="8"/>
  <c r="BG292" i="8"/>
  <c r="BF292" i="8"/>
  <c r="BE292" i="8"/>
  <c r="BL292" i="8"/>
  <c r="AC297" i="8"/>
  <c r="K297" i="8"/>
  <c r="R297" i="8"/>
  <c r="T297" i="8"/>
  <c r="BM302" i="8"/>
  <c r="BL302" i="8"/>
  <c r="BK302" i="8"/>
  <c r="BJ302" i="8"/>
  <c r="BI302" i="8"/>
  <c r="BH302" i="8"/>
  <c r="BG302" i="8"/>
  <c r="BF302" i="8"/>
  <c r="BE302" i="8"/>
  <c r="BL310" i="8"/>
  <c r="BM310" i="8"/>
  <c r="BK310" i="8"/>
  <c r="BJ310" i="8"/>
  <c r="BI310" i="8"/>
  <c r="BH310" i="8"/>
  <c r="BG310" i="8"/>
  <c r="BF310" i="8"/>
  <c r="BE310" i="8"/>
  <c r="BK9" i="2"/>
  <c r="BJ9" i="2"/>
  <c r="BI9" i="2"/>
  <c r="BH9" i="2"/>
  <c r="BG9" i="2"/>
  <c r="BF9" i="2"/>
  <c r="BE9" i="2"/>
  <c r="BD9" i="2"/>
  <c r="BC9" i="2"/>
  <c r="BM223" i="8"/>
  <c r="BL223" i="8"/>
  <c r="BK223" i="8"/>
  <c r="BJ223" i="8"/>
  <c r="BI223" i="8"/>
  <c r="BH223" i="8"/>
  <c r="BG223" i="8"/>
  <c r="BF223" i="8"/>
  <c r="BE223" i="8"/>
  <c r="R233" i="8"/>
  <c r="T233" i="8"/>
  <c r="AC233" i="8"/>
  <c r="K233" i="8"/>
  <c r="BM239" i="8"/>
  <c r="BL239" i="8"/>
  <c r="BK239" i="8"/>
  <c r="BJ239" i="8"/>
  <c r="BI239" i="8"/>
  <c r="BH239" i="8"/>
  <c r="BG239" i="8"/>
  <c r="BF239" i="8"/>
  <c r="BE239" i="8"/>
  <c r="R249" i="8"/>
  <c r="T249" i="8"/>
  <c r="AC249" i="8"/>
  <c r="J249" i="8"/>
  <c r="K255" i="8"/>
  <c r="R255" i="8"/>
  <c r="T255" i="8"/>
  <c r="AC255" i="8"/>
  <c r="BM211" i="8"/>
  <c r="BL211" i="8"/>
  <c r="BK211" i="8"/>
  <c r="BJ211" i="8"/>
  <c r="BI211" i="8"/>
  <c r="BH211" i="8"/>
  <c r="BG211" i="8"/>
  <c r="BF211" i="8"/>
  <c r="BE211" i="8"/>
  <c r="BL264" i="8"/>
  <c r="BK264" i="8"/>
  <c r="BJ264" i="8"/>
  <c r="BI264" i="8"/>
  <c r="BH264" i="8"/>
  <c r="BG264" i="8"/>
  <c r="BF264" i="8"/>
  <c r="BE264" i="8"/>
  <c r="BM264" i="8"/>
  <c r="AT30" i="2"/>
  <c r="AS30" i="2"/>
  <c r="AR30" i="2"/>
  <c r="AQ30" i="2"/>
  <c r="AP30" i="2"/>
  <c r="AO30" i="2"/>
  <c r="AN30" i="2"/>
  <c r="AM30" i="2"/>
  <c r="AL30" i="2"/>
  <c r="BK41" i="2"/>
  <c r="BJ41" i="2"/>
  <c r="BI41" i="2"/>
  <c r="BH41" i="2"/>
  <c r="BG41" i="2"/>
  <c r="BF41" i="2"/>
  <c r="BE41" i="2"/>
  <c r="BD41" i="2"/>
  <c r="BC41" i="2"/>
  <c r="AT271" i="8"/>
  <c r="AS271" i="8"/>
  <c r="AR271" i="8"/>
  <c r="AQ271" i="8"/>
  <c r="AP271" i="8"/>
  <c r="AO271" i="8"/>
  <c r="AN271" i="8"/>
  <c r="AM271" i="8"/>
  <c r="AL271" i="8"/>
  <c r="AT275" i="8"/>
  <c r="AR275" i="8"/>
  <c r="AQ275" i="8"/>
  <c r="AP275" i="8"/>
  <c r="AO275" i="8"/>
  <c r="AN275" i="8"/>
  <c r="AM275" i="8"/>
  <c r="AL275" i="8"/>
  <c r="AS275" i="8"/>
  <c r="K281" i="8"/>
  <c r="AS370" i="8"/>
  <c r="AR370" i="8"/>
  <c r="AQ370" i="8"/>
  <c r="AP370" i="8"/>
  <c r="AO370" i="8"/>
  <c r="AN370" i="8"/>
  <c r="AM370" i="8"/>
  <c r="AL370" i="8"/>
  <c r="AT370" i="8"/>
  <c r="AT398" i="8"/>
  <c r="AS398" i="8"/>
  <c r="AR398" i="8"/>
  <c r="AQ398" i="8"/>
  <c r="AP398" i="8"/>
  <c r="AO398" i="8"/>
  <c r="AN398" i="8"/>
  <c r="AM398" i="8"/>
  <c r="AL398" i="8"/>
  <c r="AS70" i="2"/>
  <c r="AT70" i="2"/>
  <c r="AR70" i="2"/>
  <c r="AQ70" i="2"/>
  <c r="AP70" i="2"/>
  <c r="AO70" i="2"/>
  <c r="AN70" i="2"/>
  <c r="AM70" i="2"/>
  <c r="AL70" i="2"/>
  <c r="AT50" i="2"/>
  <c r="AS50" i="2"/>
  <c r="AR50" i="2"/>
  <c r="AQ50" i="2"/>
  <c r="AP50" i="2"/>
  <c r="AO50" i="2"/>
  <c r="AN50" i="2"/>
  <c r="AM50" i="2"/>
  <c r="AL50" i="2"/>
  <c r="BK117" i="8"/>
  <c r="BJ117" i="8"/>
  <c r="BI117" i="8"/>
  <c r="BH117" i="8"/>
  <c r="BG117" i="8"/>
  <c r="BF117" i="8"/>
  <c r="BE117" i="8"/>
  <c r="BM117" i="8"/>
  <c r="BL117" i="8"/>
  <c r="BL312" i="8"/>
  <c r="BK312" i="8"/>
  <c r="BJ312" i="8"/>
  <c r="BI312" i="8"/>
  <c r="BH312" i="8"/>
  <c r="BG312" i="8"/>
  <c r="BF312" i="8"/>
  <c r="BE312" i="8"/>
  <c r="BM312" i="8"/>
  <c r="BJ317" i="8"/>
  <c r="BI317" i="8"/>
  <c r="BH317" i="8"/>
  <c r="BG317" i="8"/>
  <c r="BF317" i="8"/>
  <c r="BE317" i="8"/>
  <c r="BL317" i="8"/>
  <c r="BK317" i="8"/>
  <c r="BM317" i="8"/>
  <c r="K389" i="8"/>
  <c r="K410" i="8"/>
  <c r="BK28" i="2"/>
  <c r="BJ28" i="2"/>
  <c r="BI28" i="2"/>
  <c r="BH28" i="2"/>
  <c r="BG28" i="2"/>
  <c r="BF28" i="2"/>
  <c r="BE28" i="2"/>
  <c r="BD28" i="2"/>
  <c r="BC28" i="2"/>
  <c r="AT342" i="8"/>
  <c r="AS342" i="8"/>
  <c r="AR342" i="8"/>
  <c r="AQ342" i="8"/>
  <c r="AP342" i="8"/>
  <c r="AO342" i="8"/>
  <c r="AN342" i="8"/>
  <c r="AM342" i="8"/>
  <c r="AL342" i="8"/>
  <c r="BK382" i="8"/>
  <c r="BJ382" i="8"/>
  <c r="BI382" i="8"/>
  <c r="BH382" i="8"/>
  <c r="BG382" i="8"/>
  <c r="BF382" i="8"/>
  <c r="BE382" i="8"/>
  <c r="BL382" i="8"/>
  <c r="BM382" i="8"/>
  <c r="AU158" i="2"/>
  <c r="AU174" i="2"/>
  <c r="AU190" i="2"/>
  <c r="AH167" i="8"/>
  <c r="AT305" i="8"/>
  <c r="AS305" i="8"/>
  <c r="AR305" i="8"/>
  <c r="AQ305" i="8"/>
  <c r="AP305" i="8"/>
  <c r="AO305" i="8"/>
  <c r="AN305" i="8"/>
  <c r="AM305" i="8"/>
  <c r="AL305" i="8"/>
  <c r="K333" i="8"/>
  <c r="K363" i="8"/>
  <c r="K381" i="8"/>
  <c r="BL17" i="2"/>
  <c r="BM276" i="8"/>
  <c r="BL276" i="8"/>
  <c r="BK276" i="8"/>
  <c r="BJ276" i="8"/>
  <c r="BI276" i="8"/>
  <c r="BH276" i="8"/>
  <c r="BG276" i="8"/>
  <c r="BF276" i="8"/>
  <c r="BE276" i="8"/>
  <c r="AC304" i="8"/>
  <c r="K304" i="8"/>
  <c r="R304" i="8"/>
  <c r="T304" i="8"/>
  <c r="K358" i="8"/>
  <c r="AS364" i="8"/>
  <c r="AR364" i="8"/>
  <c r="AQ364" i="8"/>
  <c r="AP364" i="8"/>
  <c r="AO364" i="8"/>
  <c r="AN364" i="8"/>
  <c r="AM364" i="8"/>
  <c r="AL364" i="8"/>
  <c r="AT364" i="8"/>
  <c r="AS390" i="8"/>
  <c r="AR390" i="8"/>
  <c r="AQ390" i="8"/>
  <c r="AP390" i="8"/>
  <c r="AO390" i="8"/>
  <c r="AN390" i="8"/>
  <c r="AM390" i="8"/>
  <c r="AL390" i="8"/>
  <c r="AT390" i="8"/>
  <c r="K406" i="8"/>
  <c r="BM272" i="8"/>
  <c r="BL272" i="8"/>
  <c r="BK272" i="8"/>
  <c r="BJ272" i="8"/>
  <c r="BI272" i="8"/>
  <c r="BH272" i="8"/>
  <c r="BG272" i="8"/>
  <c r="BF272" i="8"/>
  <c r="BE272" i="8"/>
  <c r="K336" i="8"/>
  <c r="AT388" i="8"/>
  <c r="AS388" i="8"/>
  <c r="AR388" i="8"/>
  <c r="AQ388" i="8"/>
  <c r="AP388" i="8"/>
  <c r="AO388" i="8"/>
  <c r="AN388" i="8"/>
  <c r="AM388" i="8"/>
  <c r="AL388" i="8"/>
  <c r="AU57" i="2"/>
  <c r="AU93" i="2"/>
  <c r="AS270" i="8"/>
  <c r="AR270" i="8"/>
  <c r="AQ270" i="8"/>
  <c r="AP270" i="8"/>
  <c r="AO270" i="8"/>
  <c r="AN270" i="8"/>
  <c r="AM270" i="8"/>
  <c r="AL270" i="8"/>
  <c r="AT270" i="8"/>
  <c r="AS345" i="8"/>
  <c r="AR345" i="8"/>
  <c r="AQ345" i="8"/>
  <c r="AP345" i="8"/>
  <c r="AO345" i="8"/>
  <c r="AN345" i="8"/>
  <c r="AM345" i="8"/>
  <c r="AL345" i="8"/>
  <c r="AT345" i="8"/>
  <c r="BL5" i="2"/>
  <c r="AC26" i="2"/>
  <c r="I26" i="2"/>
  <c r="R26" i="2"/>
  <c r="T26" i="2"/>
  <c r="AF26" i="2"/>
  <c r="BL43" i="2"/>
  <c r="AU69" i="2"/>
  <c r="AC41" i="2"/>
  <c r="R41" i="2"/>
  <c r="T41" i="2"/>
  <c r="H41" i="2"/>
  <c r="AF41" i="2"/>
  <c r="AU159" i="2"/>
  <c r="AU289" i="2"/>
  <c r="AC57" i="2"/>
  <c r="H57" i="2"/>
  <c r="AF57" i="2"/>
  <c r="R57" i="2"/>
  <c r="T57" i="2"/>
  <c r="AU236" i="2"/>
  <c r="AU273" i="2"/>
  <c r="AC324" i="2"/>
  <c r="K324" i="2"/>
  <c r="AF324" i="2"/>
  <c r="AC265" i="2"/>
  <c r="K265" i="2"/>
  <c r="AF265" i="2"/>
  <c r="R265" i="2"/>
  <c r="T265" i="2"/>
  <c r="R293" i="2"/>
  <c r="T293" i="2"/>
  <c r="AF293" i="2"/>
  <c r="K293" i="2"/>
  <c r="AC293" i="2"/>
  <c r="DC6" i="7"/>
  <c r="DB6" i="7"/>
  <c r="DA6" i="7"/>
  <c r="CZ6" i="7"/>
  <c r="CY6" i="7"/>
  <c r="CX6" i="7"/>
  <c r="CW6" i="7"/>
  <c r="CV6" i="7"/>
  <c r="CU6" i="7"/>
  <c r="BS35" i="7"/>
  <c r="BR35" i="7"/>
  <c r="BQ35" i="7"/>
  <c r="BP35" i="7"/>
  <c r="BO35" i="7"/>
  <c r="BN35" i="7"/>
  <c r="BM35" i="7"/>
  <c r="BL35" i="7"/>
  <c r="BK35" i="7"/>
  <c r="K325" i="8"/>
  <c r="AU40" i="2"/>
  <c r="R61" i="2"/>
  <c r="T61" i="2"/>
  <c r="AC61" i="2"/>
  <c r="I61" i="2"/>
  <c r="AF61" i="2"/>
  <c r="K338" i="8"/>
  <c r="K403" i="8"/>
  <c r="AU39" i="2"/>
  <c r="AU71" i="2"/>
  <c r="AC210" i="2"/>
  <c r="I210" i="2"/>
  <c r="AF210" i="2"/>
  <c r="R210" i="2"/>
  <c r="T210" i="2"/>
  <c r="R58" i="8"/>
  <c r="T58" i="8"/>
  <c r="H58" i="8"/>
  <c r="AC58" i="8"/>
  <c r="BU91" i="8"/>
  <c r="BS91" i="8" s="1"/>
  <c r="BQ91" i="8" s="1"/>
  <c r="AS108" i="8"/>
  <c r="AR108" i="8"/>
  <c r="AQ108" i="8"/>
  <c r="AP108" i="8"/>
  <c r="AO108" i="8"/>
  <c r="AN108" i="8"/>
  <c r="AM108" i="8"/>
  <c r="AL108" i="8"/>
  <c r="AT108" i="8"/>
  <c r="AT367" i="8"/>
  <c r="AS367" i="8"/>
  <c r="AR367" i="8"/>
  <c r="AQ367" i="8"/>
  <c r="AP367" i="8"/>
  <c r="AO367" i="8"/>
  <c r="AN367" i="8"/>
  <c r="AM367" i="8"/>
  <c r="AL367" i="8"/>
  <c r="AF74" i="2"/>
  <c r="R74" i="2"/>
  <c r="T74" i="2"/>
  <c r="I74" i="2"/>
  <c r="AC74" i="2"/>
  <c r="R83" i="2"/>
  <c r="T83" i="2"/>
  <c r="AF83" i="2"/>
  <c r="AC83" i="2"/>
  <c r="I83" i="2"/>
  <c r="AU94" i="2"/>
  <c r="I99" i="2"/>
  <c r="R99" i="2"/>
  <c r="T99" i="2"/>
  <c r="AF99" i="2"/>
  <c r="AC99" i="2"/>
  <c r="K353" i="8"/>
  <c r="H43" i="2"/>
  <c r="AF43" i="2"/>
  <c r="R43" i="2"/>
  <c r="T43" i="2"/>
  <c r="AC43" i="2"/>
  <c r="AU307" i="2"/>
  <c r="AU352" i="2"/>
  <c r="AU375" i="2"/>
  <c r="K391" i="2"/>
  <c r="AC391" i="2"/>
  <c r="AF391" i="2"/>
  <c r="H21" i="7"/>
  <c r="R21" i="7"/>
  <c r="P21" i="7"/>
  <c r="AI21" i="7"/>
  <c r="CK30" i="7"/>
  <c r="CJ30" i="7"/>
  <c r="CI30" i="7"/>
  <c r="CH30" i="7"/>
  <c r="CG30" i="7"/>
  <c r="CF30" i="7"/>
  <c r="CE30" i="7"/>
  <c r="CD30" i="7"/>
  <c r="CL30" i="7"/>
  <c r="AY39" i="7"/>
  <c r="AX39" i="7"/>
  <c r="AW39" i="7"/>
  <c r="AV39" i="7"/>
  <c r="AU39" i="7"/>
  <c r="AT39" i="7"/>
  <c r="AS39" i="7"/>
  <c r="AR39" i="7"/>
  <c r="AZ39" i="7"/>
  <c r="AU221" i="2"/>
  <c r="AU373" i="2"/>
  <c r="AF331" i="2"/>
  <c r="AC331" i="2"/>
  <c r="K331" i="2"/>
  <c r="AU399" i="2"/>
  <c r="CJ37" i="7"/>
  <c r="CI37" i="7"/>
  <c r="CH37" i="7"/>
  <c r="CG37" i="7"/>
  <c r="CF37" i="7"/>
  <c r="CE37" i="7"/>
  <c r="CD37" i="7"/>
  <c r="CK37" i="7"/>
  <c r="CL37" i="7"/>
  <c r="R247" i="2"/>
  <c r="T247" i="2"/>
  <c r="AF247" i="2"/>
  <c r="AC247" i="2"/>
  <c r="K247" i="2"/>
  <c r="AU276" i="2"/>
  <c r="AU321" i="2"/>
  <c r="AU333" i="2"/>
  <c r="AU357" i="2"/>
  <c r="K388" i="2"/>
  <c r="AC388" i="2"/>
  <c r="AF388" i="2"/>
  <c r="CJ87" i="7"/>
  <c r="CI87" i="7"/>
  <c r="CH87" i="7"/>
  <c r="CG87" i="7"/>
  <c r="CF87" i="7"/>
  <c r="CE87" i="7"/>
  <c r="CD87" i="7"/>
  <c r="CK87" i="7"/>
  <c r="CL87" i="7"/>
  <c r="CK71" i="7"/>
  <c r="CJ71" i="7"/>
  <c r="CI71" i="7"/>
  <c r="CH71" i="7"/>
  <c r="CG71" i="7"/>
  <c r="CF71" i="7"/>
  <c r="CE71" i="7"/>
  <c r="CD71" i="7"/>
  <c r="CL71" i="7"/>
  <c r="CL55" i="7"/>
  <c r="CK55" i="7"/>
  <c r="CJ55" i="7"/>
  <c r="CI55" i="7"/>
  <c r="CH55" i="7"/>
  <c r="CG55" i="7"/>
  <c r="CF55" i="7"/>
  <c r="CE55" i="7"/>
  <c r="CD55" i="7"/>
  <c r="CL39" i="7"/>
  <c r="CJ39" i="7"/>
  <c r="CI39" i="7"/>
  <c r="CH39" i="7"/>
  <c r="CG39" i="7"/>
  <c r="CF39" i="7"/>
  <c r="CE39" i="7"/>
  <c r="CD39" i="7"/>
  <c r="CK39" i="7"/>
  <c r="CL23" i="7"/>
  <c r="CK23" i="7"/>
  <c r="CJ23" i="7"/>
  <c r="CI23" i="7"/>
  <c r="CH23" i="7"/>
  <c r="CG23" i="7"/>
  <c r="CF23" i="7"/>
  <c r="CE23" i="7"/>
  <c r="CD23" i="7"/>
  <c r="AU241" i="2"/>
  <c r="K266" i="2"/>
  <c r="R266" i="2"/>
  <c r="T266" i="2"/>
  <c r="AC266" i="2"/>
  <c r="AF266" i="2"/>
  <c r="R272" i="2"/>
  <c r="T272" i="2"/>
  <c r="AF272" i="2"/>
  <c r="AC272" i="2"/>
  <c r="J272" i="2"/>
  <c r="AU393" i="2"/>
  <c r="AU410" i="2"/>
  <c r="K367" i="2"/>
  <c r="AC367" i="2"/>
  <c r="AF367" i="2"/>
  <c r="AU392" i="2"/>
  <c r="BA79" i="7"/>
  <c r="R231" i="2"/>
  <c r="T231" i="2"/>
  <c r="AF231" i="2"/>
  <c r="AC231" i="2"/>
  <c r="K231" i="2"/>
  <c r="K309" i="2"/>
  <c r="AC309" i="2"/>
  <c r="AF309" i="2"/>
  <c r="R309" i="2"/>
  <c r="T309" i="2"/>
  <c r="AU350" i="2"/>
  <c r="CM25" i="7"/>
  <c r="R23" i="7"/>
  <c r="P23" i="7"/>
  <c r="AI23" i="7"/>
  <c r="H23" i="7"/>
  <c r="AI127" i="7"/>
  <c r="I127" i="7"/>
  <c r="R127" i="7"/>
  <c r="P127" i="7"/>
  <c r="K308" i="7"/>
  <c r="AI308" i="7"/>
  <c r="R308" i="7"/>
  <c r="P308" i="7"/>
  <c r="AU396" i="2"/>
  <c r="R87" i="7"/>
  <c r="P87" i="7"/>
  <c r="AI87" i="7"/>
  <c r="I87" i="7"/>
  <c r="H50" i="7"/>
  <c r="AI50" i="7"/>
  <c r="R50" i="7"/>
  <c r="P50" i="7"/>
  <c r="I146" i="7"/>
  <c r="AI146" i="7"/>
  <c r="R146" i="7"/>
  <c r="P146" i="7"/>
  <c r="R41" i="7"/>
  <c r="P41" i="7"/>
  <c r="AI41" i="7"/>
  <c r="H41" i="7"/>
  <c r="I123" i="7"/>
  <c r="R123" i="7"/>
  <c r="P123" i="7"/>
  <c r="AI123" i="7"/>
  <c r="I149" i="7"/>
  <c r="AI149" i="7"/>
  <c r="R149" i="7"/>
  <c r="P149" i="7"/>
  <c r="R122" i="7"/>
  <c r="P122" i="7"/>
  <c r="I122" i="7"/>
  <c r="AI122" i="7"/>
  <c r="K249" i="7"/>
  <c r="AI249" i="7"/>
  <c r="R249" i="7"/>
  <c r="P249" i="7"/>
  <c r="R111" i="7"/>
  <c r="P111" i="7"/>
  <c r="I111" i="7"/>
  <c r="AI111" i="7"/>
  <c r="R102" i="7"/>
  <c r="P102" i="7"/>
  <c r="I102" i="7"/>
  <c r="AI102" i="7"/>
  <c r="R167" i="7"/>
  <c r="P167" i="7"/>
  <c r="I167" i="7"/>
  <c r="AI167" i="7"/>
  <c r="R221" i="7"/>
  <c r="P221" i="7"/>
  <c r="J221" i="7"/>
  <c r="AI221" i="7"/>
  <c r="K253" i="7"/>
  <c r="AI253" i="7"/>
  <c r="R253" i="7"/>
  <c r="P253" i="7"/>
  <c r="R286" i="7"/>
  <c r="P286" i="7"/>
  <c r="AI286" i="7"/>
  <c r="K286" i="7"/>
  <c r="I143" i="7"/>
  <c r="AI143" i="7"/>
  <c r="R143" i="7"/>
  <c r="P143" i="7"/>
  <c r="K325" i="7"/>
  <c r="I139" i="7"/>
  <c r="AI139" i="7"/>
  <c r="R139" i="7"/>
  <c r="P139" i="7"/>
  <c r="R234" i="7"/>
  <c r="P234" i="7"/>
  <c r="K234" i="7"/>
  <c r="AI234" i="7"/>
  <c r="I121" i="7"/>
  <c r="AI121" i="7"/>
  <c r="R121" i="7"/>
  <c r="P121" i="7"/>
  <c r="K245" i="7"/>
  <c r="AI245" i="7"/>
  <c r="R245" i="7"/>
  <c r="P245" i="7"/>
  <c r="K295" i="7"/>
  <c r="AI295" i="7"/>
  <c r="R295" i="7"/>
  <c r="P295" i="7"/>
  <c r="R238" i="7"/>
  <c r="P238" i="7"/>
  <c r="K238" i="7"/>
  <c r="AI238" i="7"/>
  <c r="K301" i="7"/>
  <c r="AI301" i="7"/>
  <c r="R301" i="7"/>
  <c r="P301" i="7"/>
  <c r="K339" i="7"/>
  <c r="K391" i="7"/>
  <c r="K407" i="7"/>
  <c r="AC188" i="5"/>
  <c r="K188" i="5"/>
  <c r="R188" i="5"/>
  <c r="T188" i="5" s="1"/>
  <c r="AC170" i="5"/>
  <c r="R170" i="5"/>
  <c r="T170" i="5" s="1"/>
  <c r="K170" i="5"/>
  <c r="AC160" i="5"/>
  <c r="R160" i="5"/>
  <c r="T160" i="5" s="1"/>
  <c r="I160" i="5"/>
  <c r="AC176" i="5"/>
  <c r="R176" i="5"/>
  <c r="T176" i="5" s="1"/>
  <c r="I176" i="5"/>
  <c r="K259" i="5"/>
  <c r="AC194" i="5"/>
  <c r="I194" i="5"/>
  <c r="R194" i="5"/>
  <c r="T194" i="5" s="1"/>
  <c r="AC234" i="5"/>
  <c r="L234" i="5"/>
  <c r="R234" i="5"/>
  <c r="T234" i="5" s="1"/>
  <c r="K327" i="5"/>
  <c r="AC149" i="5"/>
  <c r="I149" i="5"/>
  <c r="R149" i="5"/>
  <c r="T149" i="5" s="1"/>
  <c r="K185" i="5"/>
  <c r="R185" i="5"/>
  <c r="T185" i="5" s="1"/>
  <c r="AC185" i="5"/>
  <c r="AC228" i="5"/>
  <c r="K228" i="5"/>
  <c r="R228" i="5"/>
  <c r="T228" i="5" s="1"/>
  <c r="AC241" i="5"/>
  <c r="K241" i="5"/>
  <c r="R241" i="5"/>
  <c r="T241" i="5" s="1"/>
  <c r="K387" i="5"/>
  <c r="R284" i="5"/>
  <c r="T284" i="5" s="1"/>
  <c r="AC284" i="5"/>
  <c r="K284" i="5"/>
  <c r="I24" i="6"/>
  <c r="R24" i="6"/>
  <c r="T24" i="6" s="1"/>
  <c r="AC24" i="6"/>
  <c r="AC29" i="6"/>
  <c r="I29" i="6"/>
  <c r="R29" i="6"/>
  <c r="T29" i="6" s="1"/>
  <c r="AC35" i="6"/>
  <c r="H35" i="6"/>
  <c r="R35" i="6"/>
  <c r="T35" i="6" s="1"/>
  <c r="I77" i="6"/>
  <c r="R77" i="6"/>
  <c r="T77" i="6"/>
  <c r="AC77" i="6"/>
  <c r="AC80" i="6"/>
  <c r="I80" i="6"/>
  <c r="R80" i="6"/>
  <c r="T80" i="6" s="1"/>
  <c r="H63" i="6"/>
  <c r="R63" i="6"/>
  <c r="T63" i="6" s="1"/>
  <c r="AC63" i="6"/>
  <c r="J89" i="6"/>
  <c r="R89" i="6"/>
  <c r="T89" i="6" s="1"/>
  <c r="AC89" i="6"/>
  <c r="AC74" i="6"/>
  <c r="I74" i="6"/>
  <c r="R74" i="6"/>
  <c r="T74" i="6" s="1"/>
  <c r="R150" i="6"/>
  <c r="T150" i="6" s="1"/>
  <c r="AC150" i="6"/>
  <c r="I150" i="6"/>
  <c r="AC258" i="6"/>
  <c r="K258" i="6"/>
  <c r="R258" i="6"/>
  <c r="T258" i="6" s="1"/>
  <c r="R140" i="6"/>
  <c r="T140" i="6" s="1"/>
  <c r="AC140" i="6"/>
  <c r="I140" i="6"/>
  <c r="K411" i="6"/>
  <c r="AC260" i="6"/>
  <c r="R260" i="6"/>
  <c r="T260" i="6"/>
  <c r="K260" i="6"/>
  <c r="AC298" i="6"/>
  <c r="K298" i="6"/>
  <c r="R298" i="6"/>
  <c r="T298" i="6" s="1"/>
  <c r="CE13" i="8"/>
  <c r="CD13" i="8"/>
  <c r="CC13" i="8"/>
  <c r="CB13" i="8"/>
  <c r="CA13" i="8"/>
  <c r="BZ13" i="8"/>
  <c r="BY13" i="8"/>
  <c r="BX13" i="8"/>
  <c r="CF13" i="8"/>
  <c r="AC283" i="6"/>
  <c r="K283" i="6"/>
  <c r="R283" i="6"/>
  <c r="T283" i="6"/>
  <c r="K352" i="6"/>
  <c r="AT24" i="8"/>
  <c r="AS24" i="8"/>
  <c r="AR24" i="8"/>
  <c r="AQ24" i="8"/>
  <c r="AP24" i="8"/>
  <c r="AO24" i="8"/>
  <c r="AN24" i="8"/>
  <c r="AM24" i="8"/>
  <c r="AL24" i="8"/>
  <c r="AT28" i="8"/>
  <c r="AS28" i="8"/>
  <c r="AR28" i="8"/>
  <c r="AQ28" i="8"/>
  <c r="AP28" i="8"/>
  <c r="AO28" i="8"/>
  <c r="AN28" i="8"/>
  <c r="AM28" i="8"/>
  <c r="AL28" i="8"/>
  <c r="AT36" i="8"/>
  <c r="AS36" i="8"/>
  <c r="AR36" i="8"/>
  <c r="AQ36" i="8"/>
  <c r="AP36" i="8"/>
  <c r="AO36" i="8"/>
  <c r="AN36" i="8"/>
  <c r="AM36" i="8"/>
  <c r="AL36" i="8"/>
  <c r="K402" i="6"/>
  <c r="CE16" i="8"/>
  <c r="CD16" i="8"/>
  <c r="CC16" i="8"/>
  <c r="CB16" i="8"/>
  <c r="CA16" i="8"/>
  <c r="BZ16" i="8"/>
  <c r="BY16" i="8"/>
  <c r="BX16" i="8"/>
  <c r="CF16" i="8"/>
  <c r="AT49" i="8"/>
  <c r="AS49" i="8"/>
  <c r="AR49" i="8"/>
  <c r="AQ49" i="8"/>
  <c r="AP49" i="8"/>
  <c r="AO49" i="8"/>
  <c r="AN49" i="8"/>
  <c r="AM49" i="8"/>
  <c r="AL49" i="8"/>
  <c r="AR33" i="8"/>
  <c r="AS33" i="8"/>
  <c r="AT33" i="8"/>
  <c r="AQ33" i="8"/>
  <c r="AP33" i="8"/>
  <c r="AO33" i="8"/>
  <c r="AN33" i="8"/>
  <c r="AM33" i="8"/>
  <c r="AL33" i="8"/>
  <c r="CF28" i="8"/>
  <c r="CE28" i="8"/>
  <c r="CD28" i="8"/>
  <c r="CC28" i="8"/>
  <c r="CB28" i="8"/>
  <c r="CA28" i="8"/>
  <c r="BZ28" i="8"/>
  <c r="BY28" i="8"/>
  <c r="BX28" i="8"/>
  <c r="AT34" i="8"/>
  <c r="AS34" i="8"/>
  <c r="AR34" i="8"/>
  <c r="AQ34" i="8"/>
  <c r="AP34" i="8"/>
  <c r="AO34" i="8"/>
  <c r="AN34" i="8"/>
  <c r="AM34" i="8"/>
  <c r="AL34" i="8"/>
  <c r="BV75" i="8"/>
  <c r="BW75" i="8"/>
  <c r="CM81" i="8"/>
  <c r="CL81" i="8"/>
  <c r="CJ81" i="8"/>
  <c r="CN81" i="8"/>
  <c r="AS32" i="8"/>
  <c r="AR32" i="8"/>
  <c r="AQ32" i="8"/>
  <c r="AP32" i="8"/>
  <c r="AO32" i="8"/>
  <c r="AN32" i="8"/>
  <c r="AM32" i="8"/>
  <c r="AL32" i="8"/>
  <c r="AT32" i="8"/>
  <c r="AC24" i="8"/>
  <c r="I24" i="8"/>
  <c r="R24" i="8"/>
  <c r="T24" i="8"/>
  <c r="K92" i="8"/>
  <c r="AR54" i="8"/>
  <c r="AQ54" i="8"/>
  <c r="AP54" i="8"/>
  <c r="AO54" i="8"/>
  <c r="AN54" i="8"/>
  <c r="AM54" i="8"/>
  <c r="AL54" i="8"/>
  <c r="AS54" i="8"/>
  <c r="AT54" i="8"/>
  <c r="BL62" i="8"/>
  <c r="BK62" i="8"/>
  <c r="BJ62" i="8"/>
  <c r="BI62" i="8"/>
  <c r="BH62" i="8"/>
  <c r="BG62" i="8"/>
  <c r="BF62" i="8"/>
  <c r="BE62" i="8"/>
  <c r="BM62" i="8"/>
  <c r="BV84" i="8"/>
  <c r="BU84" i="8"/>
  <c r="BS84" i="8" s="1"/>
  <c r="BQ84" i="8" s="1"/>
  <c r="BW84" i="8"/>
  <c r="CW4" i="8"/>
  <c r="CV4" i="8"/>
  <c r="CU4" i="8"/>
  <c r="CT4" i="8"/>
  <c r="CS4" i="8"/>
  <c r="CR4" i="8"/>
  <c r="CQ4" i="8"/>
  <c r="CP4" i="8"/>
  <c r="CO4" i="8"/>
  <c r="BM27" i="8"/>
  <c r="BL27" i="8"/>
  <c r="BK27" i="8"/>
  <c r="BJ27" i="8"/>
  <c r="BI27" i="8"/>
  <c r="BH27" i="8"/>
  <c r="BG27" i="8"/>
  <c r="BF27" i="8"/>
  <c r="BE27" i="8"/>
  <c r="CW8" i="8"/>
  <c r="CV8" i="8"/>
  <c r="CU8" i="8"/>
  <c r="CT8" i="8"/>
  <c r="CS8" i="8"/>
  <c r="CR8" i="8"/>
  <c r="CQ8" i="8"/>
  <c r="CP8" i="8"/>
  <c r="CO8" i="8"/>
  <c r="BM42" i="8"/>
  <c r="BL42" i="8"/>
  <c r="BK42" i="8"/>
  <c r="BJ42" i="8"/>
  <c r="BI42" i="8"/>
  <c r="BH42" i="8"/>
  <c r="BG42" i="8"/>
  <c r="BF42" i="8"/>
  <c r="BE42" i="8"/>
  <c r="BM34" i="8"/>
  <c r="BL34" i="8"/>
  <c r="BK34" i="8"/>
  <c r="BJ34" i="8"/>
  <c r="BI34" i="8"/>
  <c r="BH34" i="8"/>
  <c r="BG34" i="8"/>
  <c r="BF34" i="8"/>
  <c r="BE34" i="8"/>
  <c r="BM26" i="8"/>
  <c r="BL26" i="8"/>
  <c r="BK26" i="8"/>
  <c r="BJ26" i="8"/>
  <c r="BI26" i="8"/>
  <c r="BH26" i="8"/>
  <c r="BG26" i="8"/>
  <c r="BF26" i="8"/>
  <c r="BE26" i="8"/>
  <c r="CW15" i="8"/>
  <c r="CV15" i="8"/>
  <c r="CU15" i="8"/>
  <c r="CT15" i="8"/>
  <c r="CS15" i="8"/>
  <c r="CR15" i="8"/>
  <c r="CQ15" i="8"/>
  <c r="CP15" i="8"/>
  <c r="CO15" i="8"/>
  <c r="BM79" i="8"/>
  <c r="BJ79" i="8"/>
  <c r="BI79" i="8"/>
  <c r="BH79" i="8"/>
  <c r="BG79" i="8"/>
  <c r="BF79" i="8"/>
  <c r="BE79" i="8"/>
  <c r="BK79" i="8"/>
  <c r="BL79" i="8"/>
  <c r="AS102" i="8"/>
  <c r="AR102" i="8"/>
  <c r="AQ102" i="8"/>
  <c r="AP102" i="8"/>
  <c r="AO102" i="8"/>
  <c r="AN102" i="8"/>
  <c r="AM102" i="8"/>
  <c r="AL102" i="8"/>
  <c r="AT102" i="8"/>
  <c r="AC130" i="8"/>
  <c r="I130" i="8"/>
  <c r="R130" i="8"/>
  <c r="T130" i="8"/>
  <c r="BL134" i="8"/>
  <c r="BM134" i="8"/>
  <c r="BK134" i="8"/>
  <c r="BJ134" i="8"/>
  <c r="BI134" i="8"/>
  <c r="BH134" i="8"/>
  <c r="BG134" i="8"/>
  <c r="BF134" i="8"/>
  <c r="BE134" i="8"/>
  <c r="AS73" i="8"/>
  <c r="AR73" i="8"/>
  <c r="AQ73" i="8"/>
  <c r="AP73" i="8"/>
  <c r="AO73" i="8"/>
  <c r="AN73" i="8"/>
  <c r="AM73" i="8"/>
  <c r="AL73" i="8"/>
  <c r="AT73" i="8"/>
  <c r="AT89" i="8"/>
  <c r="AS89" i="8"/>
  <c r="AR89" i="8"/>
  <c r="AQ89" i="8"/>
  <c r="AP89" i="8"/>
  <c r="AO89" i="8"/>
  <c r="AN89" i="8"/>
  <c r="AM89" i="8"/>
  <c r="AL89" i="8"/>
  <c r="BM144" i="8"/>
  <c r="BL144" i="8"/>
  <c r="BK144" i="8"/>
  <c r="BJ144" i="8"/>
  <c r="BI144" i="8"/>
  <c r="BH144" i="8"/>
  <c r="BG144" i="8"/>
  <c r="BF144" i="8"/>
  <c r="BE144" i="8"/>
  <c r="BM284" i="8"/>
  <c r="BL284" i="8"/>
  <c r="BK284" i="8"/>
  <c r="BJ284" i="8"/>
  <c r="BI284" i="8"/>
  <c r="BH284" i="8"/>
  <c r="BG284" i="8"/>
  <c r="BF284" i="8"/>
  <c r="BE284" i="8"/>
  <c r="BM100" i="8"/>
  <c r="BL100" i="8"/>
  <c r="BK100" i="8"/>
  <c r="BJ100" i="8"/>
  <c r="BI100" i="8"/>
  <c r="BH100" i="8"/>
  <c r="BG100" i="8"/>
  <c r="BF100" i="8"/>
  <c r="BE100" i="8"/>
  <c r="AC157" i="8"/>
  <c r="I157" i="8"/>
  <c r="R157" i="8"/>
  <c r="T157" i="8"/>
  <c r="BL178" i="8"/>
  <c r="BK178" i="8"/>
  <c r="BJ178" i="8"/>
  <c r="BI178" i="8"/>
  <c r="BH178" i="8"/>
  <c r="BG178" i="8"/>
  <c r="BF178" i="8"/>
  <c r="BE178" i="8"/>
  <c r="BM178" i="8"/>
  <c r="BM194" i="8"/>
  <c r="BL194" i="8"/>
  <c r="BK194" i="8"/>
  <c r="BJ194" i="8"/>
  <c r="BI194" i="8"/>
  <c r="BH194" i="8"/>
  <c r="BG194" i="8"/>
  <c r="BF194" i="8"/>
  <c r="BE194" i="8"/>
  <c r="BM206" i="8"/>
  <c r="BL206" i="8"/>
  <c r="BK206" i="8"/>
  <c r="BJ206" i="8"/>
  <c r="BI206" i="8"/>
  <c r="BH206" i="8"/>
  <c r="BG206" i="8"/>
  <c r="BF206" i="8"/>
  <c r="BE206" i="8"/>
  <c r="BM214" i="8"/>
  <c r="BL214" i="8"/>
  <c r="BK214" i="8"/>
  <c r="BJ214" i="8"/>
  <c r="BI214" i="8"/>
  <c r="BH214" i="8"/>
  <c r="BG214" i="8"/>
  <c r="BF214" i="8"/>
  <c r="BE214" i="8"/>
  <c r="AT112" i="8"/>
  <c r="AS112" i="8"/>
  <c r="AR112" i="8"/>
  <c r="AQ112" i="8"/>
  <c r="AP112" i="8"/>
  <c r="AO112" i="8"/>
  <c r="AN112" i="8"/>
  <c r="AM112" i="8"/>
  <c r="AL112" i="8"/>
  <c r="AC120" i="8"/>
  <c r="I120" i="8"/>
  <c r="R120" i="8"/>
  <c r="T120" i="8"/>
  <c r="AT124" i="8"/>
  <c r="AS124" i="8"/>
  <c r="AR124" i="8"/>
  <c r="AQ124" i="8"/>
  <c r="AP124" i="8"/>
  <c r="AO124" i="8"/>
  <c r="AN124" i="8"/>
  <c r="AM124" i="8"/>
  <c r="AL124" i="8"/>
  <c r="AT116" i="8"/>
  <c r="AS116" i="8"/>
  <c r="AR116" i="8"/>
  <c r="AQ116" i="8"/>
  <c r="AP116" i="8"/>
  <c r="AO116" i="8"/>
  <c r="AN116" i="8"/>
  <c r="AM116" i="8"/>
  <c r="AL116" i="8"/>
  <c r="AT75" i="8"/>
  <c r="AS75" i="8"/>
  <c r="AR75" i="8"/>
  <c r="AQ75" i="8"/>
  <c r="AP75" i="8"/>
  <c r="AO75" i="8"/>
  <c r="AN75" i="8"/>
  <c r="AM75" i="8"/>
  <c r="AL75" i="8"/>
  <c r="AR96" i="8"/>
  <c r="AQ96" i="8"/>
  <c r="AP96" i="8"/>
  <c r="AO96" i="8"/>
  <c r="AN96" i="8"/>
  <c r="AM96" i="8"/>
  <c r="AL96" i="8"/>
  <c r="AS96" i="8"/>
  <c r="AT96" i="8"/>
  <c r="BM125" i="8"/>
  <c r="BL125" i="8"/>
  <c r="BK125" i="8"/>
  <c r="BJ125" i="8"/>
  <c r="BI125" i="8"/>
  <c r="BH125" i="8"/>
  <c r="BG125" i="8"/>
  <c r="BF125" i="8"/>
  <c r="BE125" i="8"/>
  <c r="AA220" i="8"/>
  <c r="AV220" i="8" s="1"/>
  <c r="AW220" i="8" s="1"/>
  <c r="AT85" i="8"/>
  <c r="AS85" i="8"/>
  <c r="AR85" i="8"/>
  <c r="AQ85" i="8"/>
  <c r="AP85" i="8"/>
  <c r="AO85" i="8"/>
  <c r="AN85" i="8"/>
  <c r="AM85" i="8"/>
  <c r="AL85" i="8"/>
  <c r="AT129" i="8"/>
  <c r="AS129" i="8"/>
  <c r="AR129" i="8"/>
  <c r="AQ129" i="8"/>
  <c r="AP129" i="8"/>
  <c r="AO129" i="8"/>
  <c r="AN129" i="8"/>
  <c r="AM129" i="8"/>
  <c r="AL129" i="8"/>
  <c r="R160" i="8"/>
  <c r="T160" i="8"/>
  <c r="I160" i="8"/>
  <c r="AC160" i="8"/>
  <c r="R165" i="8"/>
  <c r="T165" i="8"/>
  <c r="I165" i="8"/>
  <c r="AC165" i="8"/>
  <c r="AC226" i="8"/>
  <c r="I226" i="8"/>
  <c r="R226" i="8"/>
  <c r="T226" i="8"/>
  <c r="AC230" i="8"/>
  <c r="J230" i="8"/>
  <c r="R230" i="8"/>
  <c r="T230" i="8"/>
  <c r="AC234" i="8"/>
  <c r="L234" i="8"/>
  <c r="R234" i="8"/>
  <c r="T234" i="8"/>
  <c r="AC238" i="8"/>
  <c r="K238" i="8"/>
  <c r="R238" i="8"/>
  <c r="T238" i="8"/>
  <c r="AC242" i="8"/>
  <c r="K242" i="8"/>
  <c r="R242" i="8"/>
  <c r="T242" i="8"/>
  <c r="AC246" i="8"/>
  <c r="K246" i="8"/>
  <c r="R246" i="8"/>
  <c r="T246" i="8"/>
  <c r="AC250" i="8"/>
  <c r="K250" i="8"/>
  <c r="R250" i="8"/>
  <c r="T250" i="8"/>
  <c r="BM266" i="8"/>
  <c r="BL266" i="8"/>
  <c r="BK266" i="8"/>
  <c r="BJ266" i="8"/>
  <c r="BI266" i="8"/>
  <c r="BH266" i="8"/>
  <c r="BG266" i="8"/>
  <c r="BF266" i="8"/>
  <c r="BE266" i="8"/>
  <c r="AT294" i="8"/>
  <c r="AS294" i="8"/>
  <c r="AR294" i="8"/>
  <c r="AQ294" i="8"/>
  <c r="AP294" i="8"/>
  <c r="AO294" i="8"/>
  <c r="AN294" i="8"/>
  <c r="AM294" i="8"/>
  <c r="AL294" i="8"/>
  <c r="BK19" i="2"/>
  <c r="BJ19" i="2"/>
  <c r="BI19" i="2"/>
  <c r="BH19" i="2"/>
  <c r="BG19" i="2"/>
  <c r="BF19" i="2"/>
  <c r="BE19" i="2"/>
  <c r="BD19" i="2"/>
  <c r="BC19" i="2"/>
  <c r="BJ31" i="2"/>
  <c r="BG31" i="2"/>
  <c r="BF31" i="2"/>
  <c r="BE31" i="2"/>
  <c r="BD31" i="2"/>
  <c r="BC31" i="2"/>
  <c r="BH31" i="2"/>
  <c r="BI31" i="2"/>
  <c r="BK31" i="2"/>
  <c r="AS132" i="8"/>
  <c r="AR132" i="8"/>
  <c r="AQ132" i="8"/>
  <c r="AP132" i="8"/>
  <c r="AO132" i="8"/>
  <c r="AN132" i="8"/>
  <c r="AM132" i="8"/>
  <c r="AL132" i="8"/>
  <c r="AT132" i="8"/>
  <c r="AT209" i="8"/>
  <c r="AS209" i="8"/>
  <c r="AR209" i="8"/>
  <c r="AQ209" i="8"/>
  <c r="AP209" i="8"/>
  <c r="AO209" i="8"/>
  <c r="AN209" i="8"/>
  <c r="AM209" i="8"/>
  <c r="AL209" i="8"/>
  <c r="BM291" i="8"/>
  <c r="BL291" i="8"/>
  <c r="BK291" i="8"/>
  <c r="BJ291" i="8"/>
  <c r="BI291" i="8"/>
  <c r="BH291" i="8"/>
  <c r="BG291" i="8"/>
  <c r="BF291" i="8"/>
  <c r="BE291" i="8"/>
  <c r="BM307" i="8"/>
  <c r="BL307" i="8"/>
  <c r="BK307" i="8"/>
  <c r="BJ307" i="8"/>
  <c r="BI307" i="8"/>
  <c r="BH307" i="8"/>
  <c r="BG307" i="8"/>
  <c r="BF307" i="8"/>
  <c r="BE307" i="8"/>
  <c r="AA344" i="8"/>
  <c r="BM148" i="8"/>
  <c r="BL148" i="8"/>
  <c r="BK148" i="8"/>
  <c r="BJ148" i="8"/>
  <c r="BI148" i="8"/>
  <c r="BH148" i="8"/>
  <c r="BG148" i="8"/>
  <c r="BF148" i="8"/>
  <c r="BE148" i="8"/>
  <c r="BM221" i="8"/>
  <c r="BL221" i="8"/>
  <c r="BK221" i="8"/>
  <c r="BJ221" i="8"/>
  <c r="BI221" i="8"/>
  <c r="BH221" i="8"/>
  <c r="BG221" i="8"/>
  <c r="BF221" i="8"/>
  <c r="BE221" i="8"/>
  <c r="BM279" i="8"/>
  <c r="BL279" i="8"/>
  <c r="BK279" i="8"/>
  <c r="BJ279" i="8"/>
  <c r="BI279" i="8"/>
  <c r="BH279" i="8"/>
  <c r="BG279" i="8"/>
  <c r="BF279" i="8"/>
  <c r="BE279" i="8"/>
  <c r="R114" i="8"/>
  <c r="T114" i="8"/>
  <c r="AC114" i="8"/>
  <c r="I114" i="8"/>
  <c r="AC140" i="8"/>
  <c r="I140" i="8"/>
  <c r="R140" i="8"/>
  <c r="T140" i="8"/>
  <c r="AT237" i="8"/>
  <c r="AS237" i="8"/>
  <c r="AR237" i="8"/>
  <c r="AQ237" i="8"/>
  <c r="AP237" i="8"/>
  <c r="AO237" i="8"/>
  <c r="AN237" i="8"/>
  <c r="AM237" i="8"/>
  <c r="AL237" i="8"/>
  <c r="AT253" i="8"/>
  <c r="AS253" i="8"/>
  <c r="AR253" i="8"/>
  <c r="AQ253" i="8"/>
  <c r="AP253" i="8"/>
  <c r="AO253" i="8"/>
  <c r="AN253" i="8"/>
  <c r="AM253" i="8"/>
  <c r="AL253" i="8"/>
  <c r="BM265" i="8"/>
  <c r="BL265" i="8"/>
  <c r="BK265" i="8"/>
  <c r="BJ265" i="8"/>
  <c r="BI265" i="8"/>
  <c r="BH265" i="8"/>
  <c r="BG265" i="8"/>
  <c r="BF265" i="8"/>
  <c r="BE265" i="8"/>
  <c r="BL280" i="8"/>
  <c r="BK280" i="8"/>
  <c r="BJ280" i="8"/>
  <c r="BI280" i="8"/>
  <c r="BH280" i="8"/>
  <c r="BG280" i="8"/>
  <c r="BF280" i="8"/>
  <c r="BE280" i="8"/>
  <c r="BM280" i="8"/>
  <c r="AC292" i="8"/>
  <c r="K292" i="8"/>
  <c r="R292" i="8"/>
  <c r="T292" i="8"/>
  <c r="BM298" i="8"/>
  <c r="BL298" i="8"/>
  <c r="BK298" i="8"/>
  <c r="BJ298" i="8"/>
  <c r="BI298" i="8"/>
  <c r="BH298" i="8"/>
  <c r="BG298" i="8"/>
  <c r="BF298" i="8"/>
  <c r="BE298" i="8"/>
  <c r="AS302" i="8"/>
  <c r="AR302" i="8"/>
  <c r="AQ302" i="8"/>
  <c r="AP302" i="8"/>
  <c r="AO302" i="8"/>
  <c r="AN302" i="8"/>
  <c r="AM302" i="8"/>
  <c r="AL302" i="8"/>
  <c r="AT302" i="8"/>
  <c r="AC310" i="8"/>
  <c r="K310" i="8"/>
  <c r="R310" i="8"/>
  <c r="T310" i="8"/>
  <c r="R223" i="8"/>
  <c r="T223" i="8"/>
  <c r="AC223" i="8"/>
  <c r="I223" i="8"/>
  <c r="BM229" i="8"/>
  <c r="BK229" i="8"/>
  <c r="BJ229" i="8"/>
  <c r="BI229" i="8"/>
  <c r="BH229" i="8"/>
  <c r="BG229" i="8"/>
  <c r="BF229" i="8"/>
  <c r="BE229" i="8"/>
  <c r="BL229" i="8"/>
  <c r="R239" i="8"/>
  <c r="T239" i="8"/>
  <c r="AC239" i="8"/>
  <c r="K239" i="8"/>
  <c r="BM245" i="8"/>
  <c r="BK245" i="8"/>
  <c r="BJ245" i="8"/>
  <c r="BI245" i="8"/>
  <c r="BH245" i="8"/>
  <c r="BG245" i="8"/>
  <c r="BF245" i="8"/>
  <c r="BE245" i="8"/>
  <c r="BL245" i="8"/>
  <c r="AS255" i="8"/>
  <c r="AR255" i="8"/>
  <c r="AQ255" i="8"/>
  <c r="AP255" i="8"/>
  <c r="AO255" i="8"/>
  <c r="AN255" i="8"/>
  <c r="AM255" i="8"/>
  <c r="AL255" i="8"/>
  <c r="AT255" i="8"/>
  <c r="BM281" i="8"/>
  <c r="BL281" i="8"/>
  <c r="BK281" i="8"/>
  <c r="BJ281" i="8"/>
  <c r="BI281" i="8"/>
  <c r="BH281" i="8"/>
  <c r="BG281" i="8"/>
  <c r="BF281" i="8"/>
  <c r="BE281" i="8"/>
  <c r="BM133" i="8"/>
  <c r="BL133" i="8"/>
  <c r="BK133" i="8"/>
  <c r="BJ133" i="8"/>
  <c r="BI133" i="8"/>
  <c r="BH133" i="8"/>
  <c r="BG133" i="8"/>
  <c r="BF133" i="8"/>
  <c r="BE133" i="8"/>
  <c r="AI321" i="8"/>
  <c r="AH321" i="8"/>
  <c r="AJ321" i="8"/>
  <c r="AK321" i="8"/>
  <c r="BJ11" i="2"/>
  <c r="BI11" i="2"/>
  <c r="BH11" i="2"/>
  <c r="BG11" i="2"/>
  <c r="BF11" i="2"/>
  <c r="BE11" i="2"/>
  <c r="BD11" i="2"/>
  <c r="BC11" i="2"/>
  <c r="BK11" i="2"/>
  <c r="AS277" i="8"/>
  <c r="AR277" i="8"/>
  <c r="AQ277" i="8"/>
  <c r="AP277" i="8"/>
  <c r="AO277" i="8"/>
  <c r="AN277" i="8"/>
  <c r="AM277" i="8"/>
  <c r="AL277" i="8"/>
  <c r="AT277" i="8"/>
  <c r="K398" i="8"/>
  <c r="BK10" i="2"/>
  <c r="BJ10" i="2"/>
  <c r="BI10" i="2"/>
  <c r="BH10" i="2"/>
  <c r="BG10" i="2"/>
  <c r="BF10" i="2"/>
  <c r="BE10" i="2"/>
  <c r="BD10" i="2"/>
  <c r="BC10" i="2"/>
  <c r="AC117" i="8"/>
  <c r="I117" i="8"/>
  <c r="R117" i="8"/>
  <c r="T117" i="8"/>
  <c r="R309" i="8"/>
  <c r="T309" i="8"/>
  <c r="K309" i="8"/>
  <c r="AC309" i="8"/>
  <c r="R317" i="8"/>
  <c r="T317" i="8"/>
  <c r="K317" i="8"/>
  <c r="AC317" i="8"/>
  <c r="BM377" i="8"/>
  <c r="BL377" i="8"/>
  <c r="BK377" i="8"/>
  <c r="BJ377" i="8"/>
  <c r="BI377" i="8"/>
  <c r="BH377" i="8"/>
  <c r="BG377" i="8"/>
  <c r="BF377" i="8"/>
  <c r="BE377" i="8"/>
  <c r="BL308" i="8"/>
  <c r="BK308" i="8"/>
  <c r="BJ308" i="8"/>
  <c r="BI308" i="8"/>
  <c r="BH308" i="8"/>
  <c r="BG308" i="8"/>
  <c r="BF308" i="8"/>
  <c r="BE308" i="8"/>
  <c r="BM308" i="8"/>
  <c r="K342" i="8"/>
  <c r="BL355" i="8"/>
  <c r="BK355" i="8"/>
  <c r="BJ355" i="8"/>
  <c r="BI355" i="8"/>
  <c r="BH355" i="8"/>
  <c r="BG355" i="8"/>
  <c r="BF355" i="8"/>
  <c r="BE355" i="8"/>
  <c r="BM355" i="8"/>
  <c r="AT382" i="8"/>
  <c r="AS382" i="8"/>
  <c r="AR382" i="8"/>
  <c r="AQ382" i="8"/>
  <c r="AP382" i="8"/>
  <c r="AO382" i="8"/>
  <c r="AN382" i="8"/>
  <c r="AM382" i="8"/>
  <c r="AL382" i="8"/>
  <c r="BL24" i="2"/>
  <c r="BL37" i="2"/>
  <c r="AU160" i="2"/>
  <c r="AU176" i="2"/>
  <c r="AU192" i="2"/>
  <c r="BM305" i="8"/>
  <c r="BL305" i="8"/>
  <c r="BK305" i="8"/>
  <c r="BJ305" i="8"/>
  <c r="BI305" i="8"/>
  <c r="BH305" i="8"/>
  <c r="BG305" i="8"/>
  <c r="BF305" i="8"/>
  <c r="BE305" i="8"/>
  <c r="BM333" i="8"/>
  <c r="BL333" i="8"/>
  <c r="BK333" i="8"/>
  <c r="BJ333" i="8"/>
  <c r="BI333" i="8"/>
  <c r="BH333" i="8"/>
  <c r="BG333" i="8"/>
  <c r="BF333" i="8"/>
  <c r="BE333" i="8"/>
  <c r="BK348" i="8"/>
  <c r="BJ348" i="8"/>
  <c r="BI348" i="8"/>
  <c r="BH348" i="8"/>
  <c r="BG348" i="8"/>
  <c r="BF348" i="8"/>
  <c r="BE348" i="8"/>
  <c r="BL348" i="8"/>
  <c r="BM348" i="8"/>
  <c r="K356" i="8"/>
  <c r="BM381" i="8"/>
  <c r="BK381" i="8"/>
  <c r="BJ381" i="8"/>
  <c r="BI381" i="8"/>
  <c r="BH381" i="8"/>
  <c r="BG381" i="8"/>
  <c r="BF381" i="8"/>
  <c r="BE381" i="8"/>
  <c r="BL381" i="8"/>
  <c r="BL20" i="2"/>
  <c r="R276" i="8"/>
  <c r="T276" i="8"/>
  <c r="AC276" i="8"/>
  <c r="K276" i="8"/>
  <c r="AS304" i="8"/>
  <c r="AR304" i="8"/>
  <c r="AQ304" i="8"/>
  <c r="AP304" i="8"/>
  <c r="AO304" i="8"/>
  <c r="AN304" i="8"/>
  <c r="AM304" i="8"/>
  <c r="AL304" i="8"/>
  <c r="AT304" i="8"/>
  <c r="K390" i="8"/>
  <c r="R272" i="8"/>
  <c r="T272" i="8"/>
  <c r="AC272" i="8"/>
  <c r="J272" i="8"/>
  <c r="BL336" i="8"/>
  <c r="BK336" i="8"/>
  <c r="BJ336" i="8"/>
  <c r="BI336" i="8"/>
  <c r="BH336" i="8"/>
  <c r="BG336" i="8"/>
  <c r="BF336" i="8"/>
  <c r="BE336" i="8"/>
  <c r="BM336" i="8"/>
  <c r="K388" i="8"/>
  <c r="BL7" i="2"/>
  <c r="BL32" i="2"/>
  <c r="AU58" i="2"/>
  <c r="BM270" i="8"/>
  <c r="BL270" i="8"/>
  <c r="BK270" i="8"/>
  <c r="BJ270" i="8"/>
  <c r="BI270" i="8"/>
  <c r="BH270" i="8"/>
  <c r="BG270" i="8"/>
  <c r="BF270" i="8"/>
  <c r="BE270" i="8"/>
  <c r="K345" i="8"/>
  <c r="AT391" i="8"/>
  <c r="AS391" i="8"/>
  <c r="AR391" i="8"/>
  <c r="AQ391" i="8"/>
  <c r="AP391" i="8"/>
  <c r="AO391" i="8"/>
  <c r="AN391" i="8"/>
  <c r="AM391" i="8"/>
  <c r="AL391" i="8"/>
  <c r="AU26" i="2"/>
  <c r="BL44" i="2"/>
  <c r="AU91" i="2"/>
  <c r="AU206" i="2"/>
  <c r="L222" i="2"/>
  <c r="AC222" i="2"/>
  <c r="AF222" i="2"/>
  <c r="AC238" i="2"/>
  <c r="K238" i="2"/>
  <c r="R238" i="2"/>
  <c r="T238" i="2"/>
  <c r="AF238" i="2"/>
  <c r="AC275" i="2"/>
  <c r="J275" i="2"/>
  <c r="R275" i="2"/>
  <c r="T275" i="2"/>
  <c r="AF275" i="2"/>
  <c r="AU291" i="2"/>
  <c r="R62" i="2"/>
  <c r="T62" i="2"/>
  <c r="AF62" i="2"/>
  <c r="H62" i="2"/>
  <c r="AC62" i="2"/>
  <c r="AU208" i="2"/>
  <c r="AU240" i="2"/>
  <c r="AU282" i="2"/>
  <c r="AU290" i="2"/>
  <c r="AU326" i="2"/>
  <c r="R46" i="2"/>
  <c r="T46" i="2"/>
  <c r="AF46" i="2"/>
  <c r="H46" i="2"/>
  <c r="AC46" i="2"/>
  <c r="AU90" i="2"/>
  <c r="R295" i="2"/>
  <c r="T295" i="2"/>
  <c r="AF295" i="2"/>
  <c r="K295" i="2"/>
  <c r="AC295" i="2"/>
  <c r="AC361" i="2"/>
  <c r="K361" i="2"/>
  <c r="AF361" i="2"/>
  <c r="DC18" i="7"/>
  <c r="DB18" i="7"/>
  <c r="DA18" i="7"/>
  <c r="CZ18" i="7"/>
  <c r="CY18" i="7"/>
  <c r="CX18" i="7"/>
  <c r="CW18" i="7"/>
  <c r="CV18" i="7"/>
  <c r="CU18" i="7"/>
  <c r="DC35" i="7"/>
  <c r="DB35" i="7"/>
  <c r="DA35" i="7"/>
  <c r="CZ35" i="7"/>
  <c r="CY35" i="7"/>
  <c r="CX35" i="7"/>
  <c r="CW35" i="7"/>
  <c r="CV35" i="7"/>
  <c r="CU35" i="7"/>
  <c r="BM325" i="8"/>
  <c r="BL325" i="8"/>
  <c r="BK325" i="8"/>
  <c r="BJ325" i="8"/>
  <c r="BI325" i="8"/>
  <c r="BH325" i="8"/>
  <c r="BG325" i="8"/>
  <c r="BF325" i="8"/>
  <c r="BE325" i="8"/>
  <c r="AU348" i="2"/>
  <c r="BK387" i="8"/>
  <c r="BJ387" i="8"/>
  <c r="BI387" i="8"/>
  <c r="BH387" i="8"/>
  <c r="BG387" i="8"/>
  <c r="BF387" i="8"/>
  <c r="BE387" i="8"/>
  <c r="BL387" i="8"/>
  <c r="BM387" i="8"/>
  <c r="AC39" i="2"/>
  <c r="R39" i="2"/>
  <c r="T39" i="2"/>
  <c r="I39" i="2"/>
  <c r="AF39" i="2"/>
  <c r="AU217" i="2"/>
  <c r="AC228" i="2"/>
  <c r="AF228" i="2"/>
  <c r="K228" i="2"/>
  <c r="R228" i="2"/>
  <c r="T228" i="2"/>
  <c r="AC244" i="2"/>
  <c r="AF244" i="2"/>
  <c r="K244" i="2"/>
  <c r="R244" i="2"/>
  <c r="T244" i="2"/>
  <c r="AU258" i="2"/>
  <c r="AU263" i="2"/>
  <c r="AU344" i="2"/>
  <c r="AU74" i="2"/>
  <c r="AC94" i="2"/>
  <c r="J94" i="2"/>
  <c r="R94" i="2"/>
  <c r="T94" i="2"/>
  <c r="AF94" i="2"/>
  <c r="AU99" i="2"/>
  <c r="AU261" i="2"/>
  <c r="BL16" i="2"/>
  <c r="AU268" i="2"/>
  <c r="AU225" i="2"/>
  <c r="K375" i="2"/>
  <c r="AC375" i="2"/>
  <c r="AF375" i="2"/>
  <c r="AY59" i="7"/>
  <c r="AX59" i="7"/>
  <c r="AW59" i="7"/>
  <c r="AV59" i="7"/>
  <c r="AU59" i="7"/>
  <c r="AT59" i="7"/>
  <c r="AS59" i="7"/>
  <c r="AR59" i="7"/>
  <c r="AZ59" i="7"/>
  <c r="K373" i="2"/>
  <c r="AC373" i="2"/>
  <c r="AF373" i="2"/>
  <c r="H25" i="7"/>
  <c r="AI25" i="7"/>
  <c r="R25" i="7"/>
  <c r="P25" i="7"/>
  <c r="AU251" i="2"/>
  <c r="AU331" i="2"/>
  <c r="L399" i="2"/>
  <c r="AC399" i="2"/>
  <c r="AF399" i="2"/>
  <c r="CL38" i="7"/>
  <c r="CK38" i="7"/>
  <c r="CJ38" i="7"/>
  <c r="CI38" i="7"/>
  <c r="CH38" i="7"/>
  <c r="CG38" i="7"/>
  <c r="CF38" i="7"/>
  <c r="CE38" i="7"/>
  <c r="CD38" i="7"/>
  <c r="AU255" i="2"/>
  <c r="R276" i="2"/>
  <c r="T276" i="2"/>
  <c r="AF276" i="2"/>
  <c r="AC276" i="2"/>
  <c r="K276" i="2"/>
  <c r="AC336" i="2"/>
  <c r="K336" i="2"/>
  <c r="AF336" i="2"/>
  <c r="AU372" i="2"/>
  <c r="AZ86" i="7"/>
  <c r="AY86" i="7"/>
  <c r="AX86" i="7"/>
  <c r="AW86" i="7"/>
  <c r="AV86" i="7"/>
  <c r="AU86" i="7"/>
  <c r="AT86" i="7"/>
  <c r="AS86" i="7"/>
  <c r="AR86" i="7"/>
  <c r="AZ70" i="7"/>
  <c r="AY70" i="7"/>
  <c r="AX70" i="7"/>
  <c r="AW70" i="7"/>
  <c r="AV70" i="7"/>
  <c r="AU70" i="7"/>
  <c r="AT70" i="7"/>
  <c r="AS70" i="7"/>
  <c r="AR70" i="7"/>
  <c r="AZ54" i="7"/>
  <c r="AY54" i="7"/>
  <c r="AX54" i="7"/>
  <c r="AW54" i="7"/>
  <c r="AV54" i="7"/>
  <c r="AU54" i="7"/>
  <c r="AT54" i="7"/>
  <c r="AS54" i="7"/>
  <c r="AR54" i="7"/>
  <c r="AZ38" i="7"/>
  <c r="AY38" i="7"/>
  <c r="AX38" i="7"/>
  <c r="AW38" i="7"/>
  <c r="AV38" i="7"/>
  <c r="AU38" i="7"/>
  <c r="AT38" i="7"/>
  <c r="AS38" i="7"/>
  <c r="AR38" i="7"/>
  <c r="AZ22" i="7"/>
  <c r="AY22" i="7"/>
  <c r="AX22" i="7"/>
  <c r="AW22" i="7"/>
  <c r="AV22" i="7"/>
  <c r="AU22" i="7"/>
  <c r="AT22" i="7"/>
  <c r="AS22" i="7"/>
  <c r="AR22" i="7"/>
  <c r="R241" i="2"/>
  <c r="T241" i="2"/>
  <c r="AF241" i="2"/>
  <c r="AC241" i="2"/>
  <c r="K241" i="2"/>
  <c r="AU266" i="2"/>
  <c r="AU368" i="2"/>
  <c r="AF393" i="2"/>
  <c r="K393" i="2"/>
  <c r="AC393" i="2"/>
  <c r="K410" i="2"/>
  <c r="AC410" i="2"/>
  <c r="AF410" i="2"/>
  <c r="AU233" i="2"/>
  <c r="AU395" i="2"/>
  <c r="BA31" i="7"/>
  <c r="R153" i="2"/>
  <c r="T153" i="2"/>
  <c r="AF153" i="2"/>
  <c r="I153" i="2"/>
  <c r="AC153" i="2"/>
  <c r="AU309" i="2"/>
  <c r="AU365" i="2"/>
  <c r="AU404" i="2"/>
  <c r="CM19" i="7"/>
  <c r="R28" i="7"/>
  <c r="P28" i="7"/>
  <c r="H28" i="7"/>
  <c r="AI28" i="7"/>
  <c r="I66" i="7"/>
  <c r="AI66" i="7"/>
  <c r="R66" i="7"/>
  <c r="P66" i="7"/>
  <c r="J214" i="7"/>
  <c r="AI214" i="7"/>
  <c r="R214" i="7"/>
  <c r="P214" i="7"/>
  <c r="K236" i="7"/>
  <c r="AI236" i="7"/>
  <c r="R236" i="7"/>
  <c r="P236" i="7"/>
  <c r="K396" i="2"/>
  <c r="AC396" i="2"/>
  <c r="AF396" i="2"/>
  <c r="I109" i="7"/>
  <c r="AI109" i="7"/>
  <c r="R109" i="7"/>
  <c r="P109" i="7"/>
  <c r="R235" i="7"/>
  <c r="P235" i="7"/>
  <c r="AI235" i="7"/>
  <c r="K235" i="7"/>
  <c r="R269" i="7"/>
  <c r="P269" i="7"/>
  <c r="K269" i="7"/>
  <c r="AI269" i="7"/>
  <c r="R311" i="7"/>
  <c r="P311" i="7"/>
  <c r="K311" i="7"/>
  <c r="AI311" i="7"/>
  <c r="I197" i="7"/>
  <c r="AI197" i="7"/>
  <c r="R197" i="7"/>
  <c r="P197" i="7"/>
  <c r="R310" i="7"/>
  <c r="P310" i="7"/>
  <c r="K310" i="7"/>
  <c r="AI310" i="7"/>
  <c r="I171" i="7"/>
  <c r="AI171" i="7"/>
  <c r="R171" i="7"/>
  <c r="P171" i="7"/>
  <c r="J222" i="7"/>
  <c r="AI222" i="7"/>
  <c r="R222" i="7"/>
  <c r="P222" i="7"/>
  <c r="K260" i="7"/>
  <c r="AI260" i="7"/>
  <c r="R260" i="7"/>
  <c r="P260" i="7"/>
  <c r="K300" i="7"/>
  <c r="AI300" i="7"/>
  <c r="R300" i="7"/>
  <c r="P300" i="7"/>
  <c r="R99" i="7"/>
  <c r="P99" i="7"/>
  <c r="AI99" i="7"/>
  <c r="I99" i="7"/>
  <c r="K335" i="7"/>
  <c r="K227" i="7"/>
  <c r="K19" i="7"/>
  <c r="R208" i="7"/>
  <c r="P208" i="7"/>
  <c r="AI208" i="7"/>
  <c r="J208" i="7"/>
  <c r="K328" i="7"/>
  <c r="K258" i="7"/>
  <c r="AI258" i="7"/>
  <c r="R258" i="7"/>
  <c r="P258" i="7"/>
  <c r="AC164" i="5"/>
  <c r="R164" i="5"/>
  <c r="T164" i="5" s="1"/>
  <c r="I164" i="5"/>
  <c r="K257" i="5"/>
  <c r="AC162" i="5"/>
  <c r="R162" i="5"/>
  <c r="T162" i="5" s="1"/>
  <c r="I162" i="5"/>
  <c r="AC237" i="5"/>
  <c r="K237" i="5"/>
  <c r="R237" i="5"/>
  <c r="T237" i="5" s="1"/>
  <c r="AC236" i="5"/>
  <c r="K236" i="5"/>
  <c r="R236" i="5"/>
  <c r="T236" i="5" s="1"/>
  <c r="AC229" i="5"/>
  <c r="I229" i="5"/>
  <c r="R229" i="5"/>
  <c r="T229" i="5" s="1"/>
  <c r="AC211" i="5"/>
  <c r="I211" i="5"/>
  <c r="R211" i="5"/>
  <c r="T211" i="5" s="1"/>
  <c r="AC305" i="5"/>
  <c r="K359" i="5"/>
  <c r="K363" i="5"/>
  <c r="K338" i="5"/>
  <c r="AC310" i="5"/>
  <c r="K310" i="5"/>
  <c r="R310" i="5"/>
  <c r="T310" i="5" s="1"/>
  <c r="R313" i="5"/>
  <c r="T313" i="5" s="1"/>
  <c r="AC313" i="5"/>
  <c r="K313" i="5"/>
  <c r="K329" i="5"/>
  <c r="AC47" i="6"/>
  <c r="H47" i="6"/>
  <c r="R47" i="6"/>
  <c r="T47" i="6" s="1"/>
  <c r="H30" i="6"/>
  <c r="R30" i="6"/>
  <c r="T30" i="6" s="1"/>
  <c r="AC30" i="6"/>
  <c r="AC51" i="6"/>
  <c r="R51" i="6"/>
  <c r="T51" i="6" s="1"/>
  <c r="H51" i="6"/>
  <c r="H57" i="6"/>
  <c r="R57" i="6"/>
  <c r="T57" i="6" s="1"/>
  <c r="AC57" i="6"/>
  <c r="I87" i="6"/>
  <c r="R87" i="6"/>
  <c r="T87" i="6" s="1"/>
  <c r="AC87" i="6"/>
  <c r="I75" i="6"/>
  <c r="R75" i="6"/>
  <c r="T75" i="6" s="1"/>
  <c r="AC75" i="6"/>
  <c r="AC111" i="6"/>
  <c r="I111" i="6"/>
  <c r="R111" i="6"/>
  <c r="T111" i="6" s="1"/>
  <c r="I129" i="6"/>
  <c r="R129" i="6"/>
  <c r="T129" i="6" s="1"/>
  <c r="AC129" i="6"/>
  <c r="I136" i="6"/>
  <c r="R136" i="6"/>
  <c r="T136" i="6" s="1"/>
  <c r="AC136" i="6"/>
  <c r="K327" i="6"/>
  <c r="R148" i="6"/>
  <c r="T148" i="6" s="1"/>
  <c r="AC148" i="6"/>
  <c r="I148" i="6"/>
  <c r="R215" i="6"/>
  <c r="T215" i="6" s="1"/>
  <c r="AC215" i="6"/>
  <c r="I215" i="6"/>
  <c r="AC288" i="6"/>
  <c r="K288" i="6"/>
  <c r="R288" i="6"/>
  <c r="T288" i="6" s="1"/>
  <c r="K323" i="6"/>
  <c r="R313" i="6"/>
  <c r="T313" i="6" s="1"/>
  <c r="AC313" i="6"/>
  <c r="K313" i="6"/>
  <c r="R319" i="6"/>
  <c r="T319" i="6"/>
  <c r="AC319" i="6"/>
  <c r="K319" i="6"/>
  <c r="K261" i="6"/>
  <c r="AC303" i="6"/>
  <c r="K303" i="6"/>
  <c r="R303" i="6"/>
  <c r="T303" i="6" s="1"/>
  <c r="K362" i="6"/>
  <c r="CE33" i="8"/>
  <c r="CD33" i="8"/>
  <c r="CC33" i="8"/>
  <c r="CB33" i="8"/>
  <c r="CA33" i="8"/>
  <c r="BZ33" i="8"/>
  <c r="BY33" i="8"/>
  <c r="BX33" i="8"/>
  <c r="CF33" i="8"/>
  <c r="CF8" i="8"/>
  <c r="CE8" i="8"/>
  <c r="CD8" i="8"/>
  <c r="CC8" i="8"/>
  <c r="CB8" i="8"/>
  <c r="CA8" i="8"/>
  <c r="BZ8" i="8"/>
  <c r="BY8" i="8"/>
  <c r="BX8" i="8"/>
  <c r="AT47" i="8"/>
  <c r="AR47" i="8"/>
  <c r="AQ47" i="8"/>
  <c r="AP47" i="8"/>
  <c r="AO47" i="8"/>
  <c r="AN47" i="8"/>
  <c r="AM47" i="8"/>
  <c r="AL47" i="8"/>
  <c r="AS47" i="8"/>
  <c r="CF42" i="8"/>
  <c r="CE42" i="8"/>
  <c r="CD42" i="8"/>
  <c r="CC42" i="8"/>
  <c r="CB42" i="8"/>
  <c r="CA42" i="8"/>
  <c r="BZ42" i="8"/>
  <c r="BY42" i="8"/>
  <c r="BX42" i="8"/>
  <c r="CF26" i="8"/>
  <c r="CE26" i="8"/>
  <c r="CD26" i="8"/>
  <c r="CC26" i="8"/>
  <c r="CB26" i="8"/>
  <c r="CA26" i="8"/>
  <c r="BZ26" i="8"/>
  <c r="BY26" i="8"/>
  <c r="BX26" i="8"/>
  <c r="CF48" i="8"/>
  <c r="CE48" i="8"/>
  <c r="CD48" i="8"/>
  <c r="CC48" i="8"/>
  <c r="CB48" i="8"/>
  <c r="CA48" i="8"/>
  <c r="BZ48" i="8"/>
  <c r="BY48" i="8"/>
  <c r="BX48" i="8"/>
  <c r="BC57" i="8"/>
  <c r="BD57" i="8"/>
  <c r="BB57" i="8"/>
  <c r="BM61" i="8"/>
  <c r="BL61" i="8"/>
  <c r="BK61" i="8"/>
  <c r="BJ61" i="8"/>
  <c r="BI61" i="8"/>
  <c r="BH61" i="8"/>
  <c r="BG61" i="8"/>
  <c r="BF61" i="8"/>
  <c r="BE61" i="8"/>
  <c r="BM65" i="8"/>
  <c r="BL65" i="8"/>
  <c r="BK65" i="8"/>
  <c r="BJ65" i="8"/>
  <c r="BI65" i="8"/>
  <c r="BH65" i="8"/>
  <c r="BG65" i="8"/>
  <c r="BF65" i="8"/>
  <c r="BE65" i="8"/>
  <c r="BK69" i="8"/>
  <c r="BJ69" i="8"/>
  <c r="BI69" i="8"/>
  <c r="BH69" i="8"/>
  <c r="BG69" i="8"/>
  <c r="BF69" i="8"/>
  <c r="BE69" i="8"/>
  <c r="BL69" i="8"/>
  <c r="BM69" i="8"/>
  <c r="CM75" i="8"/>
  <c r="CL75" i="8"/>
  <c r="CJ75" i="8"/>
  <c r="CN75" i="8"/>
  <c r="CM87" i="8"/>
  <c r="CL87" i="8"/>
  <c r="CJ87" i="8"/>
  <c r="CN87" i="8"/>
  <c r="AI95" i="8"/>
  <c r="AJ95" i="8"/>
  <c r="AK95" i="8"/>
  <c r="BL46" i="8"/>
  <c r="BK46" i="8"/>
  <c r="BJ46" i="8"/>
  <c r="BI46" i="8"/>
  <c r="BH46" i="8"/>
  <c r="BG46" i="8"/>
  <c r="BF46" i="8"/>
  <c r="BE46" i="8"/>
  <c r="BM46" i="8"/>
  <c r="BM93" i="8"/>
  <c r="BL93" i="8"/>
  <c r="BK93" i="8"/>
  <c r="BJ93" i="8"/>
  <c r="BI93" i="8"/>
  <c r="BH93" i="8"/>
  <c r="BG93" i="8"/>
  <c r="BF93" i="8"/>
  <c r="BE93" i="8"/>
  <c r="BM101" i="8"/>
  <c r="BL101" i="8"/>
  <c r="BK101" i="8"/>
  <c r="BJ101" i="8"/>
  <c r="BI101" i="8"/>
  <c r="BH101" i="8"/>
  <c r="BG101" i="8"/>
  <c r="BF101" i="8"/>
  <c r="BE101" i="8"/>
  <c r="BM105" i="8"/>
  <c r="BL105" i="8"/>
  <c r="BK105" i="8"/>
  <c r="BJ105" i="8"/>
  <c r="BI105" i="8"/>
  <c r="BH105" i="8"/>
  <c r="BG105" i="8"/>
  <c r="BF105" i="8"/>
  <c r="BE105" i="8"/>
  <c r="BK109" i="8"/>
  <c r="BJ109" i="8"/>
  <c r="BI109" i="8"/>
  <c r="BH109" i="8"/>
  <c r="BG109" i="8"/>
  <c r="BF109" i="8"/>
  <c r="BE109" i="8"/>
  <c r="BL109" i="8"/>
  <c r="BM109" i="8"/>
  <c r="BK113" i="8"/>
  <c r="BJ113" i="8"/>
  <c r="BI113" i="8"/>
  <c r="BH113" i="8"/>
  <c r="BG113" i="8"/>
  <c r="BF113" i="8"/>
  <c r="BE113" i="8"/>
  <c r="BL113" i="8"/>
  <c r="BM113" i="8"/>
  <c r="AJ70" i="8"/>
  <c r="AK70" i="8"/>
  <c r="AI70" i="8"/>
  <c r="AH70" i="8"/>
  <c r="AJ78" i="8"/>
  <c r="AK78" i="8"/>
  <c r="AI78" i="8"/>
  <c r="AT92" i="8"/>
  <c r="AS92" i="8"/>
  <c r="AR92" i="8"/>
  <c r="AQ92" i="8"/>
  <c r="AP92" i="8"/>
  <c r="AO92" i="8"/>
  <c r="AN92" i="8"/>
  <c r="AM92" i="8"/>
  <c r="AL92" i="8"/>
  <c r="AT66" i="8"/>
  <c r="AS66" i="8"/>
  <c r="AR66" i="8"/>
  <c r="AQ66" i="8"/>
  <c r="AP66" i="8"/>
  <c r="AO66" i="8"/>
  <c r="AN66" i="8"/>
  <c r="AM66" i="8"/>
  <c r="AL66" i="8"/>
  <c r="R69" i="8"/>
  <c r="T69" i="8"/>
  <c r="AC69" i="8"/>
  <c r="I69" i="8"/>
  <c r="CM76" i="8"/>
  <c r="CL76" i="8"/>
  <c r="CJ76" i="8"/>
  <c r="CN76" i="8"/>
  <c r="CM84" i="8"/>
  <c r="CL84" i="8"/>
  <c r="CJ84" i="8"/>
  <c r="CN84" i="8"/>
  <c r="CV33" i="8"/>
  <c r="CU33" i="8"/>
  <c r="CT33" i="8"/>
  <c r="CS33" i="8"/>
  <c r="CR33" i="8"/>
  <c r="CQ33" i="8"/>
  <c r="CP33" i="8"/>
  <c r="CO33" i="8"/>
  <c r="CW33" i="8"/>
  <c r="CU25" i="8"/>
  <c r="CT25" i="8"/>
  <c r="CS25" i="8"/>
  <c r="CR25" i="8"/>
  <c r="CQ25" i="8"/>
  <c r="CP25" i="8"/>
  <c r="CO25" i="8"/>
  <c r="CV25" i="8"/>
  <c r="CW25" i="8"/>
  <c r="CV6" i="8"/>
  <c r="CU6" i="8"/>
  <c r="CT6" i="8"/>
  <c r="CS6" i="8"/>
  <c r="CR6" i="8"/>
  <c r="CQ6" i="8"/>
  <c r="CP6" i="8"/>
  <c r="CO6" i="8"/>
  <c r="CW6" i="8"/>
  <c r="CW40" i="8"/>
  <c r="CV40" i="8"/>
  <c r="CU40" i="8"/>
  <c r="CT40" i="8"/>
  <c r="CS40" i="8"/>
  <c r="CR40" i="8"/>
  <c r="CQ40" i="8"/>
  <c r="CP40" i="8"/>
  <c r="CO40" i="8"/>
  <c r="CW32" i="8"/>
  <c r="CV32" i="8"/>
  <c r="CU32" i="8"/>
  <c r="CT32" i="8"/>
  <c r="CS32" i="8"/>
  <c r="CR32" i="8"/>
  <c r="CQ32" i="8"/>
  <c r="CP32" i="8"/>
  <c r="CO32" i="8"/>
  <c r="CW24" i="8"/>
  <c r="CV24" i="8"/>
  <c r="CU24" i="8"/>
  <c r="CT24" i="8"/>
  <c r="CS24" i="8"/>
  <c r="CR24" i="8"/>
  <c r="CQ24" i="8"/>
  <c r="CP24" i="8"/>
  <c r="CO24" i="8"/>
  <c r="CW12" i="8"/>
  <c r="CV12" i="8"/>
  <c r="CU12" i="8"/>
  <c r="CT12" i="8"/>
  <c r="CS12" i="8"/>
  <c r="CR12" i="8"/>
  <c r="CQ12" i="8"/>
  <c r="CP12" i="8"/>
  <c r="CO12" i="8"/>
  <c r="AC79" i="8"/>
  <c r="I79" i="8"/>
  <c r="R79" i="8"/>
  <c r="T79" i="8"/>
  <c r="AT130" i="8"/>
  <c r="AS130" i="8"/>
  <c r="AR130" i="8"/>
  <c r="AQ130" i="8"/>
  <c r="AP130" i="8"/>
  <c r="AO130" i="8"/>
  <c r="AN130" i="8"/>
  <c r="AM130" i="8"/>
  <c r="AL130" i="8"/>
  <c r="AC163" i="8"/>
  <c r="I163" i="8"/>
  <c r="R163" i="8"/>
  <c r="T163" i="8"/>
  <c r="AT222" i="8"/>
  <c r="AR222" i="8"/>
  <c r="AS222" i="8"/>
  <c r="AQ222" i="8"/>
  <c r="AP222" i="8"/>
  <c r="AO222" i="8"/>
  <c r="AN222" i="8"/>
  <c r="AM222" i="8"/>
  <c r="AL222" i="8"/>
  <c r="R100" i="8"/>
  <c r="T100" i="8"/>
  <c r="AC100" i="8"/>
  <c r="I100" i="8"/>
  <c r="BL184" i="8"/>
  <c r="BM184" i="8"/>
  <c r="BJ184" i="8"/>
  <c r="BK184" i="8"/>
  <c r="BI184" i="8"/>
  <c r="BH184" i="8"/>
  <c r="BG184" i="8"/>
  <c r="BF184" i="8"/>
  <c r="BE184" i="8"/>
  <c r="BL200" i="8"/>
  <c r="BM200" i="8"/>
  <c r="BK200" i="8"/>
  <c r="BJ200" i="8"/>
  <c r="BI200" i="8"/>
  <c r="BH200" i="8"/>
  <c r="BG200" i="8"/>
  <c r="BF200" i="8"/>
  <c r="BE200" i="8"/>
  <c r="AT120" i="8"/>
  <c r="AS120" i="8"/>
  <c r="AR120" i="8"/>
  <c r="AQ120" i="8"/>
  <c r="AP120" i="8"/>
  <c r="AO120" i="8"/>
  <c r="AN120" i="8"/>
  <c r="AM120" i="8"/>
  <c r="AL120" i="8"/>
  <c r="BL110" i="8"/>
  <c r="BK110" i="8"/>
  <c r="BJ110" i="8"/>
  <c r="BI110" i="8"/>
  <c r="BH110" i="8"/>
  <c r="BG110" i="8"/>
  <c r="BF110" i="8"/>
  <c r="BE110" i="8"/>
  <c r="BM110" i="8"/>
  <c r="BL106" i="8"/>
  <c r="BK106" i="8"/>
  <c r="BJ106" i="8"/>
  <c r="BI106" i="8"/>
  <c r="BH106" i="8"/>
  <c r="BG106" i="8"/>
  <c r="BF106" i="8"/>
  <c r="BE106" i="8"/>
  <c r="BM106" i="8"/>
  <c r="AC125" i="8"/>
  <c r="I125" i="8"/>
  <c r="R125" i="8"/>
  <c r="T125" i="8"/>
  <c r="BM171" i="8"/>
  <c r="BL171" i="8"/>
  <c r="BK171" i="8"/>
  <c r="BJ171" i="8"/>
  <c r="BI171" i="8"/>
  <c r="BH171" i="8"/>
  <c r="BG171" i="8"/>
  <c r="BF171" i="8"/>
  <c r="BE171" i="8"/>
  <c r="BM175" i="8"/>
  <c r="BL175" i="8"/>
  <c r="BK175" i="8"/>
  <c r="BJ175" i="8"/>
  <c r="BI175" i="8"/>
  <c r="BH175" i="8"/>
  <c r="BG175" i="8"/>
  <c r="BF175" i="8"/>
  <c r="BE175" i="8"/>
  <c r="BM179" i="8"/>
  <c r="BL179" i="8"/>
  <c r="BK179" i="8"/>
  <c r="BJ179" i="8"/>
  <c r="BI179" i="8"/>
  <c r="BH179" i="8"/>
  <c r="BG179" i="8"/>
  <c r="BF179" i="8"/>
  <c r="BE179" i="8"/>
  <c r="BM183" i="8"/>
  <c r="BL183" i="8"/>
  <c r="BK183" i="8"/>
  <c r="BJ183" i="8"/>
  <c r="BI183" i="8"/>
  <c r="BH183" i="8"/>
  <c r="BG183" i="8"/>
  <c r="BF183" i="8"/>
  <c r="BE183" i="8"/>
  <c r="BJ187" i="8"/>
  <c r="BI187" i="8"/>
  <c r="BH187" i="8"/>
  <c r="BG187" i="8"/>
  <c r="BF187" i="8"/>
  <c r="BE187" i="8"/>
  <c r="BK187" i="8"/>
  <c r="BL187" i="8"/>
  <c r="BM187" i="8"/>
  <c r="BK191" i="8"/>
  <c r="BJ191" i="8"/>
  <c r="BI191" i="8"/>
  <c r="BH191" i="8"/>
  <c r="BG191" i="8"/>
  <c r="BF191" i="8"/>
  <c r="BE191" i="8"/>
  <c r="BL191" i="8"/>
  <c r="BM191" i="8"/>
  <c r="BL195" i="8"/>
  <c r="BK195" i="8"/>
  <c r="BJ195" i="8"/>
  <c r="BI195" i="8"/>
  <c r="BH195" i="8"/>
  <c r="BG195" i="8"/>
  <c r="BF195" i="8"/>
  <c r="BE195" i="8"/>
  <c r="BM195" i="8"/>
  <c r="BM199" i="8"/>
  <c r="BL199" i="8"/>
  <c r="BK199" i="8"/>
  <c r="BJ199" i="8"/>
  <c r="BI199" i="8"/>
  <c r="BH199" i="8"/>
  <c r="BG199" i="8"/>
  <c r="BF199" i="8"/>
  <c r="BE199" i="8"/>
  <c r="BM160" i="8"/>
  <c r="BL160" i="8"/>
  <c r="BK160" i="8"/>
  <c r="BJ160" i="8"/>
  <c r="BI160" i="8"/>
  <c r="BH160" i="8"/>
  <c r="BG160" i="8"/>
  <c r="BF160" i="8"/>
  <c r="BE160" i="8"/>
  <c r="AT226" i="8"/>
  <c r="AR226" i="8"/>
  <c r="AS226" i="8"/>
  <c r="AQ226" i="8"/>
  <c r="AP226" i="8"/>
  <c r="AO226" i="8"/>
  <c r="AN226" i="8"/>
  <c r="AM226" i="8"/>
  <c r="AL226" i="8"/>
  <c r="AT230" i="8"/>
  <c r="AS230" i="8"/>
  <c r="AR230" i="8"/>
  <c r="AQ230" i="8"/>
  <c r="AP230" i="8"/>
  <c r="AO230" i="8"/>
  <c r="AN230" i="8"/>
  <c r="AM230" i="8"/>
  <c r="AL230" i="8"/>
  <c r="AT234" i="8"/>
  <c r="AS234" i="8"/>
  <c r="AR234" i="8"/>
  <c r="AQ234" i="8"/>
  <c r="AP234" i="8"/>
  <c r="AO234" i="8"/>
  <c r="AN234" i="8"/>
  <c r="AM234" i="8"/>
  <c r="AL234" i="8"/>
  <c r="AT238" i="8"/>
  <c r="AS238" i="8"/>
  <c r="AR238" i="8"/>
  <c r="AQ238" i="8"/>
  <c r="AP238" i="8"/>
  <c r="AO238" i="8"/>
  <c r="AN238" i="8"/>
  <c r="AM238" i="8"/>
  <c r="AL238" i="8"/>
  <c r="AT242" i="8"/>
  <c r="AS242" i="8"/>
  <c r="AR242" i="8"/>
  <c r="AQ242" i="8"/>
  <c r="AP242" i="8"/>
  <c r="AO242" i="8"/>
  <c r="AN242" i="8"/>
  <c r="AM242" i="8"/>
  <c r="AL242" i="8"/>
  <c r="AT246" i="8"/>
  <c r="AS246" i="8"/>
  <c r="AR246" i="8"/>
  <c r="AQ246" i="8"/>
  <c r="AP246" i="8"/>
  <c r="AO246" i="8"/>
  <c r="AN246" i="8"/>
  <c r="AM246" i="8"/>
  <c r="AL246" i="8"/>
  <c r="AT250" i="8"/>
  <c r="AR250" i="8"/>
  <c r="AQ250" i="8"/>
  <c r="AP250" i="8"/>
  <c r="AO250" i="8"/>
  <c r="AN250" i="8"/>
  <c r="AM250" i="8"/>
  <c r="AL250" i="8"/>
  <c r="AS250" i="8"/>
  <c r="AC256" i="8"/>
  <c r="R256" i="8"/>
  <c r="T256" i="8"/>
  <c r="J256" i="8"/>
  <c r="AT296" i="8"/>
  <c r="AS296" i="8"/>
  <c r="AR296" i="8"/>
  <c r="AQ296" i="8"/>
  <c r="AP296" i="8"/>
  <c r="AO296" i="8"/>
  <c r="AN296" i="8"/>
  <c r="AM296" i="8"/>
  <c r="AL296" i="8"/>
  <c r="AT60" i="2"/>
  <c r="AS60" i="2"/>
  <c r="AR60" i="2"/>
  <c r="AQ60" i="2"/>
  <c r="AP60" i="2"/>
  <c r="AO60" i="2"/>
  <c r="AN60" i="2"/>
  <c r="AM60" i="2"/>
  <c r="AL60" i="2"/>
  <c r="BJ71" i="2"/>
  <c r="BI71" i="2"/>
  <c r="BH71" i="2"/>
  <c r="BG71" i="2"/>
  <c r="BF71" i="2"/>
  <c r="BE71" i="2"/>
  <c r="BD71" i="2"/>
  <c r="BC71" i="2"/>
  <c r="BK71" i="2"/>
  <c r="AS141" i="8"/>
  <c r="AR141" i="8"/>
  <c r="AQ141" i="8"/>
  <c r="AP141" i="8"/>
  <c r="AO141" i="8"/>
  <c r="AN141" i="8"/>
  <c r="AM141" i="8"/>
  <c r="AL141" i="8"/>
  <c r="AT141" i="8"/>
  <c r="BM293" i="8"/>
  <c r="BL293" i="8"/>
  <c r="BK293" i="8"/>
  <c r="BJ293" i="8"/>
  <c r="BI293" i="8"/>
  <c r="BH293" i="8"/>
  <c r="BG293" i="8"/>
  <c r="BF293" i="8"/>
  <c r="BE293" i="8"/>
  <c r="AT135" i="8"/>
  <c r="AS135" i="8"/>
  <c r="AR135" i="8"/>
  <c r="AQ135" i="8"/>
  <c r="AP135" i="8"/>
  <c r="AO135" i="8"/>
  <c r="AN135" i="8"/>
  <c r="AM135" i="8"/>
  <c r="AL135" i="8"/>
  <c r="AT148" i="8"/>
  <c r="AS148" i="8"/>
  <c r="AR148" i="8"/>
  <c r="AQ148" i="8"/>
  <c r="AP148" i="8"/>
  <c r="AO148" i="8"/>
  <c r="AN148" i="8"/>
  <c r="AM148" i="8"/>
  <c r="AL148" i="8"/>
  <c r="AT114" i="8"/>
  <c r="AS114" i="8"/>
  <c r="AR114" i="8"/>
  <c r="AQ114" i="8"/>
  <c r="AP114" i="8"/>
  <c r="AO114" i="8"/>
  <c r="AN114" i="8"/>
  <c r="AM114" i="8"/>
  <c r="AL114" i="8"/>
  <c r="AT143" i="8"/>
  <c r="AS143" i="8"/>
  <c r="AR143" i="8"/>
  <c r="AQ143" i="8"/>
  <c r="AP143" i="8"/>
  <c r="AO143" i="8"/>
  <c r="AN143" i="8"/>
  <c r="AM143" i="8"/>
  <c r="AL143" i="8"/>
  <c r="BM151" i="8"/>
  <c r="BL151" i="8"/>
  <c r="BK151" i="8"/>
  <c r="BJ151" i="8"/>
  <c r="BI151" i="8"/>
  <c r="BH151" i="8"/>
  <c r="BG151" i="8"/>
  <c r="BF151" i="8"/>
  <c r="BE151" i="8"/>
  <c r="AT223" i="8"/>
  <c r="AS223" i="8"/>
  <c r="AR223" i="8"/>
  <c r="AQ223" i="8"/>
  <c r="AP223" i="8"/>
  <c r="AO223" i="8"/>
  <c r="AN223" i="8"/>
  <c r="AM223" i="8"/>
  <c r="AL223" i="8"/>
  <c r="AR239" i="8"/>
  <c r="AQ239" i="8"/>
  <c r="AP239" i="8"/>
  <c r="AO239" i="8"/>
  <c r="AN239" i="8"/>
  <c r="AM239" i="8"/>
  <c r="AL239" i="8"/>
  <c r="AS239" i="8"/>
  <c r="AT239" i="8"/>
  <c r="AC265" i="8"/>
  <c r="K265" i="8"/>
  <c r="R265" i="8"/>
  <c r="T265" i="8"/>
  <c r="AC293" i="8"/>
  <c r="K293" i="8"/>
  <c r="R293" i="8"/>
  <c r="T293" i="8"/>
  <c r="AC298" i="8"/>
  <c r="K298" i="8"/>
  <c r="R298" i="8"/>
  <c r="T298" i="8"/>
  <c r="K302" i="8"/>
  <c r="AS310" i="8"/>
  <c r="AR310" i="8"/>
  <c r="AQ310" i="8"/>
  <c r="AP310" i="8"/>
  <c r="AO310" i="8"/>
  <c r="AN310" i="8"/>
  <c r="AM310" i="8"/>
  <c r="AL310" i="8"/>
  <c r="AT310" i="8"/>
  <c r="R229" i="8"/>
  <c r="T229" i="8"/>
  <c r="AC229" i="8"/>
  <c r="I229" i="8"/>
  <c r="BM235" i="8"/>
  <c r="BL235" i="8"/>
  <c r="BK235" i="8"/>
  <c r="BJ235" i="8"/>
  <c r="BI235" i="8"/>
  <c r="BH235" i="8"/>
  <c r="BG235" i="8"/>
  <c r="BF235" i="8"/>
  <c r="BE235" i="8"/>
  <c r="R245" i="8"/>
  <c r="T245" i="8"/>
  <c r="AC245" i="8"/>
  <c r="K245" i="8"/>
  <c r="BM251" i="8"/>
  <c r="BL251" i="8"/>
  <c r="BK251" i="8"/>
  <c r="BJ251" i="8"/>
  <c r="BI251" i="8"/>
  <c r="BH251" i="8"/>
  <c r="BG251" i="8"/>
  <c r="BF251" i="8"/>
  <c r="BE251" i="8"/>
  <c r="BL255" i="8"/>
  <c r="BK255" i="8"/>
  <c r="BJ255" i="8"/>
  <c r="BI255" i="8"/>
  <c r="BH255" i="8"/>
  <c r="BG255" i="8"/>
  <c r="BF255" i="8"/>
  <c r="BE255" i="8"/>
  <c r="BM255" i="8"/>
  <c r="AS316" i="8"/>
  <c r="AR316" i="8"/>
  <c r="AQ316" i="8"/>
  <c r="AP316" i="8"/>
  <c r="AO316" i="8"/>
  <c r="AN316" i="8"/>
  <c r="AM316" i="8"/>
  <c r="AL316" i="8"/>
  <c r="AT316" i="8"/>
  <c r="AS133" i="8"/>
  <c r="AR133" i="8"/>
  <c r="AQ133" i="8"/>
  <c r="AP133" i="8"/>
  <c r="AO133" i="8"/>
  <c r="AN133" i="8"/>
  <c r="AM133" i="8"/>
  <c r="AL133" i="8"/>
  <c r="AT133" i="8"/>
  <c r="BL215" i="8"/>
  <c r="BK215" i="8"/>
  <c r="BJ215" i="8"/>
  <c r="BI215" i="8"/>
  <c r="BH215" i="8"/>
  <c r="BG215" i="8"/>
  <c r="BF215" i="8"/>
  <c r="BE215" i="8"/>
  <c r="BM215" i="8"/>
  <c r="AT46" i="2"/>
  <c r="AS46" i="2"/>
  <c r="AR46" i="2"/>
  <c r="AQ46" i="2"/>
  <c r="AP46" i="2"/>
  <c r="AO46" i="2"/>
  <c r="AN46" i="2"/>
  <c r="AM46" i="2"/>
  <c r="AL46" i="2"/>
  <c r="BJ57" i="2"/>
  <c r="BI57" i="2"/>
  <c r="BH57" i="2"/>
  <c r="BG57" i="2"/>
  <c r="BF57" i="2"/>
  <c r="BE57" i="2"/>
  <c r="BD57" i="2"/>
  <c r="BC57" i="2"/>
  <c r="BK57" i="2"/>
  <c r="BM269" i="8"/>
  <c r="BL269" i="8"/>
  <c r="BK269" i="8"/>
  <c r="BJ269" i="8"/>
  <c r="BI269" i="8"/>
  <c r="BH269" i="8"/>
  <c r="BG269" i="8"/>
  <c r="BF269" i="8"/>
  <c r="BE269" i="8"/>
  <c r="BL273" i="8"/>
  <c r="BK273" i="8"/>
  <c r="BJ273" i="8"/>
  <c r="BI273" i="8"/>
  <c r="BH273" i="8"/>
  <c r="BG273" i="8"/>
  <c r="BF273" i="8"/>
  <c r="BE273" i="8"/>
  <c r="BM273" i="8"/>
  <c r="K277" i="8"/>
  <c r="K370" i="8"/>
  <c r="AT31" i="2"/>
  <c r="AS31" i="2"/>
  <c r="AR31" i="2"/>
  <c r="AQ31" i="2"/>
  <c r="AP31" i="2"/>
  <c r="AO31" i="2"/>
  <c r="AN31" i="2"/>
  <c r="AM31" i="2"/>
  <c r="AL31" i="2"/>
  <c r="AT309" i="8"/>
  <c r="AS309" i="8"/>
  <c r="AR309" i="8"/>
  <c r="AQ309" i="8"/>
  <c r="AP309" i="8"/>
  <c r="AO309" i="8"/>
  <c r="AN309" i="8"/>
  <c r="AM309" i="8"/>
  <c r="AL309" i="8"/>
  <c r="AT317" i="8"/>
  <c r="AS317" i="8"/>
  <c r="AR317" i="8"/>
  <c r="AQ317" i="8"/>
  <c r="AP317" i="8"/>
  <c r="AO317" i="8"/>
  <c r="AN317" i="8"/>
  <c r="AM317" i="8"/>
  <c r="AL317" i="8"/>
  <c r="K328" i="8"/>
  <c r="K372" i="8"/>
  <c r="BM389" i="8"/>
  <c r="BL389" i="8"/>
  <c r="BK389" i="8"/>
  <c r="BJ389" i="8"/>
  <c r="BI389" i="8"/>
  <c r="BH389" i="8"/>
  <c r="BG389" i="8"/>
  <c r="BF389" i="8"/>
  <c r="BE389" i="8"/>
  <c r="BK30" i="2"/>
  <c r="BJ30" i="2"/>
  <c r="BI30" i="2"/>
  <c r="BH30" i="2"/>
  <c r="BG30" i="2"/>
  <c r="BF30" i="2"/>
  <c r="BE30" i="2"/>
  <c r="BD30" i="2"/>
  <c r="BC30" i="2"/>
  <c r="AT84" i="2"/>
  <c r="AS84" i="2"/>
  <c r="AR84" i="2"/>
  <c r="AQ84" i="2"/>
  <c r="AP84" i="2"/>
  <c r="AO84" i="2"/>
  <c r="AN84" i="2"/>
  <c r="AM84" i="2"/>
  <c r="AL84" i="2"/>
  <c r="AC308" i="8"/>
  <c r="K308" i="8"/>
  <c r="R308" i="8"/>
  <c r="T308" i="8"/>
  <c r="AT355" i="8"/>
  <c r="AR355" i="8"/>
  <c r="AQ355" i="8"/>
  <c r="AP355" i="8"/>
  <c r="AO355" i="8"/>
  <c r="AN355" i="8"/>
  <c r="AM355" i="8"/>
  <c r="AL355" i="8"/>
  <c r="AS355" i="8"/>
  <c r="K382" i="8"/>
  <c r="AT394" i="8"/>
  <c r="AS394" i="8"/>
  <c r="AR394" i="8"/>
  <c r="AQ394" i="8"/>
  <c r="AP394" i="8"/>
  <c r="AO394" i="8"/>
  <c r="AN394" i="8"/>
  <c r="AM394" i="8"/>
  <c r="AL394" i="8"/>
  <c r="AU41" i="2"/>
  <c r="AU87" i="2"/>
  <c r="AU162" i="2"/>
  <c r="AU178" i="2"/>
  <c r="AU194" i="2"/>
  <c r="AT356" i="8"/>
  <c r="AS356" i="8"/>
  <c r="AR356" i="8"/>
  <c r="AQ356" i="8"/>
  <c r="AP356" i="8"/>
  <c r="AO356" i="8"/>
  <c r="AN356" i="8"/>
  <c r="AM356" i="8"/>
  <c r="AL356" i="8"/>
  <c r="BM363" i="8"/>
  <c r="BL363" i="8"/>
  <c r="BK363" i="8"/>
  <c r="BJ363" i="8"/>
  <c r="BI363" i="8"/>
  <c r="BH363" i="8"/>
  <c r="BG363" i="8"/>
  <c r="BF363" i="8"/>
  <c r="BE363" i="8"/>
  <c r="AT381" i="8"/>
  <c r="AS381" i="8"/>
  <c r="AR381" i="8"/>
  <c r="AQ381" i="8"/>
  <c r="AP381" i="8"/>
  <c r="AO381" i="8"/>
  <c r="AN381" i="8"/>
  <c r="AM381" i="8"/>
  <c r="AL381" i="8"/>
  <c r="BL22" i="2"/>
  <c r="K314" i="8"/>
  <c r="R314" i="8"/>
  <c r="T314" i="8"/>
  <c r="AC314" i="8"/>
  <c r="K352" i="8"/>
  <c r="BM364" i="8"/>
  <c r="BL364" i="8"/>
  <c r="BK364" i="8"/>
  <c r="BJ364" i="8"/>
  <c r="BI364" i="8"/>
  <c r="BH364" i="8"/>
  <c r="BG364" i="8"/>
  <c r="BF364" i="8"/>
  <c r="BE364" i="8"/>
  <c r="BL374" i="8"/>
  <c r="BK374" i="8"/>
  <c r="BJ374" i="8"/>
  <c r="BI374" i="8"/>
  <c r="BH374" i="8"/>
  <c r="BG374" i="8"/>
  <c r="BF374" i="8"/>
  <c r="BE374" i="8"/>
  <c r="BM374" i="8"/>
  <c r="BL12" i="2"/>
  <c r="AU77" i="2"/>
  <c r="R270" i="8"/>
  <c r="T270" i="8"/>
  <c r="AC270" i="8"/>
  <c r="J270" i="8"/>
  <c r="BM345" i="8"/>
  <c r="BL345" i="8"/>
  <c r="BK345" i="8"/>
  <c r="BJ345" i="8"/>
  <c r="BI345" i="8"/>
  <c r="BH345" i="8"/>
  <c r="BG345" i="8"/>
  <c r="BF345" i="8"/>
  <c r="BE345" i="8"/>
  <c r="BM373" i="8"/>
  <c r="BL373" i="8"/>
  <c r="BK373" i="8"/>
  <c r="BJ373" i="8"/>
  <c r="BI373" i="8"/>
  <c r="BH373" i="8"/>
  <c r="BG373" i="8"/>
  <c r="BF373" i="8"/>
  <c r="BE373" i="8"/>
  <c r="K391" i="8"/>
  <c r="AU73" i="2"/>
  <c r="AC206" i="2"/>
  <c r="I206" i="2"/>
  <c r="R206" i="2"/>
  <c r="T206" i="2"/>
  <c r="AF206" i="2"/>
  <c r="AU293" i="2"/>
  <c r="BL350" i="8"/>
  <c r="BK350" i="8"/>
  <c r="BJ350" i="8"/>
  <c r="BI350" i="8"/>
  <c r="BH350" i="8"/>
  <c r="BG350" i="8"/>
  <c r="BF350" i="8"/>
  <c r="BE350" i="8"/>
  <c r="BM350" i="8"/>
  <c r="AU197" i="2"/>
  <c r="AC208" i="2"/>
  <c r="I208" i="2"/>
  <c r="R208" i="2"/>
  <c r="T208" i="2"/>
  <c r="AF208" i="2"/>
  <c r="AU244" i="2"/>
  <c r="AU311" i="2"/>
  <c r="AU330" i="2"/>
  <c r="AC90" i="2"/>
  <c r="J90" i="2"/>
  <c r="R90" i="2"/>
  <c r="T90" i="2"/>
  <c r="AF90" i="2"/>
  <c r="AU212" i="2"/>
  <c r="AU277" i="2"/>
  <c r="R297" i="2"/>
  <c r="T297" i="2"/>
  <c r="AF297" i="2"/>
  <c r="K297" i="2"/>
  <c r="AC297" i="2"/>
  <c r="AC337" i="2"/>
  <c r="K337" i="2"/>
  <c r="AF337" i="2"/>
  <c r="BS23" i="7"/>
  <c r="BR23" i="7"/>
  <c r="BQ23" i="7"/>
  <c r="BP23" i="7"/>
  <c r="BO23" i="7"/>
  <c r="BN23" i="7"/>
  <c r="BM23" i="7"/>
  <c r="BL23" i="7"/>
  <c r="BK23" i="7"/>
  <c r="BS39" i="7"/>
  <c r="BR39" i="7"/>
  <c r="BQ39" i="7"/>
  <c r="BP39" i="7"/>
  <c r="BO39" i="7"/>
  <c r="BN39" i="7"/>
  <c r="BM39" i="7"/>
  <c r="BL39" i="7"/>
  <c r="BK39" i="7"/>
  <c r="AU61" i="2"/>
  <c r="AU205" i="2"/>
  <c r="AT387" i="8"/>
  <c r="AS387" i="8"/>
  <c r="AR387" i="8"/>
  <c r="AQ387" i="8"/>
  <c r="AP387" i="8"/>
  <c r="AO387" i="8"/>
  <c r="AN387" i="8"/>
  <c r="AM387" i="8"/>
  <c r="AL387" i="8"/>
  <c r="AC71" i="2"/>
  <c r="R71" i="2"/>
  <c r="T71" i="2"/>
  <c r="I71" i="2"/>
  <c r="AF71" i="2"/>
  <c r="AC263" i="2"/>
  <c r="K263" i="2"/>
  <c r="AF263" i="2"/>
  <c r="R263" i="2"/>
  <c r="T263" i="2"/>
  <c r="K367" i="8"/>
  <c r="AU95" i="2"/>
  <c r="AU85" i="2"/>
  <c r="AU163" i="2"/>
  <c r="AU195" i="2"/>
  <c r="AU202" i="2"/>
  <c r="AU216" i="2"/>
  <c r="R225" i="2"/>
  <c r="T225" i="2"/>
  <c r="AF225" i="2"/>
  <c r="AC225" i="2"/>
  <c r="K225" i="2"/>
  <c r="K341" i="2"/>
  <c r="AC341" i="2"/>
  <c r="AF341" i="2"/>
  <c r="AU394" i="2"/>
  <c r="AZ21" i="7"/>
  <c r="AY21" i="7"/>
  <c r="AX21" i="7"/>
  <c r="AW21" i="7"/>
  <c r="AV21" i="7"/>
  <c r="AU21" i="7"/>
  <c r="AT21" i="7"/>
  <c r="AS21" i="7"/>
  <c r="AR21" i="7"/>
  <c r="AY28" i="7"/>
  <c r="AX28" i="7"/>
  <c r="AW28" i="7"/>
  <c r="AV28" i="7"/>
  <c r="AU28" i="7"/>
  <c r="AT28" i="7"/>
  <c r="AS28" i="7"/>
  <c r="AR28" i="7"/>
  <c r="AZ28" i="7"/>
  <c r="R251" i="2"/>
  <c r="T251" i="2"/>
  <c r="AF251" i="2"/>
  <c r="AC251" i="2"/>
  <c r="K251" i="2"/>
  <c r="AU383" i="2"/>
  <c r="CL16" i="7"/>
  <c r="CK16" i="7"/>
  <c r="CJ16" i="7"/>
  <c r="CI16" i="7"/>
  <c r="CH16" i="7"/>
  <c r="CG16" i="7"/>
  <c r="CF16" i="7"/>
  <c r="CE16" i="7"/>
  <c r="CD16" i="7"/>
  <c r="AU302" i="2"/>
  <c r="R321" i="2"/>
  <c r="T321" i="2"/>
  <c r="AF321" i="2"/>
  <c r="K321" i="2"/>
  <c r="AC321" i="2"/>
  <c r="K372" i="2"/>
  <c r="AC372" i="2"/>
  <c r="AF372" i="2"/>
  <c r="CJ83" i="7"/>
  <c r="CI83" i="7"/>
  <c r="CH83" i="7"/>
  <c r="CG83" i="7"/>
  <c r="CF83" i="7"/>
  <c r="CE83" i="7"/>
  <c r="CD83" i="7"/>
  <c r="CK83" i="7"/>
  <c r="CL83" i="7"/>
  <c r="CK67" i="7"/>
  <c r="CJ67" i="7"/>
  <c r="CI67" i="7"/>
  <c r="CH67" i="7"/>
  <c r="CG67" i="7"/>
  <c r="CF67" i="7"/>
  <c r="CE67" i="7"/>
  <c r="CD67" i="7"/>
  <c r="CL67" i="7"/>
  <c r="CL51" i="7"/>
  <c r="CK51" i="7"/>
  <c r="CJ51" i="7"/>
  <c r="CI51" i="7"/>
  <c r="CH51" i="7"/>
  <c r="CG51" i="7"/>
  <c r="CF51" i="7"/>
  <c r="CE51" i="7"/>
  <c r="CD51" i="7"/>
  <c r="CL35" i="7"/>
  <c r="CK35" i="7"/>
  <c r="CJ35" i="7"/>
  <c r="CI35" i="7"/>
  <c r="CH35" i="7"/>
  <c r="CG35" i="7"/>
  <c r="CF35" i="7"/>
  <c r="CE35" i="7"/>
  <c r="CD35" i="7"/>
  <c r="CL18" i="7"/>
  <c r="CK18" i="7"/>
  <c r="CJ18" i="7"/>
  <c r="CI18" i="7"/>
  <c r="CH18" i="7"/>
  <c r="CG18" i="7"/>
  <c r="CF18" i="7"/>
  <c r="CE18" i="7"/>
  <c r="CD18" i="7"/>
  <c r="AU371" i="2"/>
  <c r="I211" i="2"/>
  <c r="AC211" i="2"/>
  <c r="AF211" i="2"/>
  <c r="R211" i="2"/>
  <c r="T211" i="2"/>
  <c r="R233" i="2"/>
  <c r="T233" i="2"/>
  <c r="AF233" i="2"/>
  <c r="AC233" i="2"/>
  <c r="K233" i="2"/>
  <c r="AU346" i="2"/>
  <c r="AU370" i="2"/>
  <c r="AU401" i="2"/>
  <c r="AU153" i="2"/>
  <c r="K365" i="2"/>
  <c r="AC365" i="2"/>
  <c r="AF365" i="2"/>
  <c r="K404" i="2"/>
  <c r="AC404" i="2"/>
  <c r="AF404" i="2"/>
  <c r="R35" i="7"/>
  <c r="P35" i="7"/>
  <c r="H35" i="7"/>
  <c r="AI35" i="7"/>
  <c r="K312" i="7"/>
  <c r="AI312" i="7"/>
  <c r="R312" i="7"/>
  <c r="P312" i="7"/>
  <c r="R39" i="7"/>
  <c r="P39" i="7"/>
  <c r="H39" i="7"/>
  <c r="AI39" i="7"/>
  <c r="R110" i="7"/>
  <c r="P110" i="7"/>
  <c r="I110" i="7"/>
  <c r="AI110" i="7"/>
  <c r="I129" i="7"/>
  <c r="AI129" i="7"/>
  <c r="R129" i="7"/>
  <c r="P129" i="7"/>
  <c r="I178" i="7"/>
  <c r="AI178" i="7"/>
  <c r="R178" i="7"/>
  <c r="P178" i="7"/>
  <c r="R199" i="7"/>
  <c r="P199" i="7"/>
  <c r="I199" i="7"/>
  <c r="AI199" i="7"/>
  <c r="K278" i="7"/>
  <c r="I155" i="7"/>
  <c r="AI155" i="7"/>
  <c r="R155" i="7"/>
  <c r="P155" i="7"/>
  <c r="J223" i="7"/>
  <c r="AI223" i="7"/>
  <c r="R223" i="7"/>
  <c r="P223" i="7"/>
  <c r="J209" i="7"/>
  <c r="AI209" i="7"/>
  <c r="R209" i="7"/>
  <c r="P209" i="7"/>
  <c r="K362" i="7"/>
  <c r="K376" i="7"/>
  <c r="K398" i="7"/>
  <c r="K395" i="7"/>
  <c r="K377" i="7"/>
  <c r="K393" i="7"/>
  <c r="AC182" i="5"/>
  <c r="R182" i="5"/>
  <c r="T182" i="5" s="1"/>
  <c r="I182" i="5"/>
  <c r="AC206" i="5"/>
  <c r="I206" i="5"/>
  <c r="R206" i="5"/>
  <c r="T206" i="5" s="1"/>
  <c r="AC217" i="5"/>
  <c r="K335" i="5"/>
  <c r="I181" i="5"/>
  <c r="R181" i="5"/>
  <c r="T181" i="5" s="1"/>
  <c r="AC181" i="5"/>
  <c r="AC248" i="5"/>
  <c r="J248" i="5"/>
  <c r="R248" i="5"/>
  <c r="T248" i="5" s="1"/>
  <c r="I183" i="5"/>
  <c r="R183" i="5"/>
  <c r="T183" i="5" s="1"/>
  <c r="AC183" i="5"/>
  <c r="AC271" i="5"/>
  <c r="J271" i="5"/>
  <c r="R271" i="5"/>
  <c r="T271" i="5" s="1"/>
  <c r="AC243" i="5"/>
  <c r="K342" i="5"/>
  <c r="AC225" i="5"/>
  <c r="K225" i="5"/>
  <c r="R225" i="5"/>
  <c r="T225" i="5" s="1"/>
  <c r="AC273" i="5"/>
  <c r="J273" i="5"/>
  <c r="R273" i="5"/>
  <c r="T273" i="5" s="1"/>
  <c r="K339" i="5"/>
  <c r="K341" i="5"/>
  <c r="K331" i="5"/>
  <c r="K333" i="5"/>
  <c r="H32" i="6"/>
  <c r="R32" i="6"/>
  <c r="T32" i="6" s="1"/>
  <c r="AC32" i="6"/>
  <c r="AC49" i="6"/>
  <c r="R49" i="6"/>
  <c r="T49" i="6" s="1"/>
  <c r="H49" i="6"/>
  <c r="I40" i="6"/>
  <c r="R40" i="6"/>
  <c r="T40" i="6" s="1"/>
  <c r="AC40" i="6"/>
  <c r="AC31" i="6"/>
  <c r="H31" i="6"/>
  <c r="R31" i="6"/>
  <c r="T31" i="6" s="1"/>
  <c r="AC88" i="6"/>
  <c r="I88" i="6"/>
  <c r="R88" i="6"/>
  <c r="T88" i="6" s="1"/>
  <c r="I69" i="6"/>
  <c r="R69" i="6"/>
  <c r="T69" i="6" s="1"/>
  <c r="AC69" i="6"/>
  <c r="AC76" i="6"/>
  <c r="I76" i="6"/>
  <c r="R76" i="6"/>
  <c r="T76" i="6" s="1"/>
  <c r="I127" i="6"/>
  <c r="AC127" i="6"/>
  <c r="R127" i="6"/>
  <c r="T127" i="6" s="1"/>
  <c r="AC90" i="6"/>
  <c r="J90" i="6"/>
  <c r="R90" i="6"/>
  <c r="T90" i="6" s="1"/>
  <c r="AC66" i="6"/>
  <c r="H66" i="6"/>
  <c r="R66" i="6"/>
  <c r="T66" i="6" s="1"/>
  <c r="K257" i="6"/>
  <c r="R146" i="6"/>
  <c r="T146" i="6" s="1"/>
  <c r="AC146" i="6"/>
  <c r="I146" i="6"/>
  <c r="R142" i="6"/>
  <c r="T142" i="6" s="1"/>
  <c r="AC142" i="6"/>
  <c r="I142" i="6"/>
  <c r="K239" i="6"/>
  <c r="R239" i="6"/>
  <c r="T239" i="6" s="1"/>
  <c r="AC239" i="6"/>
  <c r="K335" i="6"/>
  <c r="AC275" i="6"/>
  <c r="J275" i="6"/>
  <c r="R275" i="6"/>
  <c r="T275" i="6"/>
  <c r="K357" i="6"/>
  <c r="K401" i="6"/>
  <c r="K351" i="6"/>
  <c r="CD9" i="8"/>
  <c r="CC9" i="8"/>
  <c r="CB9" i="8"/>
  <c r="CA9" i="8"/>
  <c r="BZ9" i="8"/>
  <c r="BY9" i="8"/>
  <c r="BX9" i="8"/>
  <c r="CE9" i="8"/>
  <c r="CF9" i="8"/>
  <c r="AQ22" i="8"/>
  <c r="AP22" i="8"/>
  <c r="AO22" i="8"/>
  <c r="AN22" i="8"/>
  <c r="AM22" i="8"/>
  <c r="AL22" i="8"/>
  <c r="AR22" i="8"/>
  <c r="AS22" i="8"/>
  <c r="AT22" i="8"/>
  <c r="BM48" i="8"/>
  <c r="BL48" i="8"/>
  <c r="BK48" i="8"/>
  <c r="BJ48" i="8"/>
  <c r="BI48" i="8"/>
  <c r="BH48" i="8"/>
  <c r="BG48" i="8"/>
  <c r="BF48" i="8"/>
  <c r="BE48" i="8"/>
  <c r="CF31" i="8"/>
  <c r="CE31" i="8"/>
  <c r="CD31" i="8"/>
  <c r="CC31" i="8"/>
  <c r="CB31" i="8"/>
  <c r="CA31" i="8"/>
  <c r="BZ31" i="8"/>
  <c r="BY31" i="8"/>
  <c r="BX31" i="8"/>
  <c r="CF6" i="8"/>
  <c r="CE6" i="8"/>
  <c r="CD6" i="8"/>
  <c r="CC6" i="8"/>
  <c r="CB6" i="8"/>
  <c r="CA6" i="8"/>
  <c r="BZ6" i="8"/>
  <c r="BY6" i="8"/>
  <c r="BX6" i="8"/>
  <c r="AT45" i="8"/>
  <c r="AS45" i="8"/>
  <c r="AR45" i="8"/>
  <c r="AQ45" i="8"/>
  <c r="AP45" i="8"/>
  <c r="AO45" i="8"/>
  <c r="AN45" i="8"/>
  <c r="AM45" i="8"/>
  <c r="AL45" i="8"/>
  <c r="CD40" i="8"/>
  <c r="CC40" i="8"/>
  <c r="CB40" i="8"/>
  <c r="CA40" i="8"/>
  <c r="BZ40" i="8"/>
  <c r="BY40" i="8"/>
  <c r="BX40" i="8"/>
  <c r="CE40" i="8"/>
  <c r="CF40" i="8"/>
  <c r="CF24" i="8"/>
  <c r="CE24" i="8"/>
  <c r="CD24" i="8"/>
  <c r="CC24" i="8"/>
  <c r="CB24" i="8"/>
  <c r="CA24" i="8"/>
  <c r="BZ24" i="8"/>
  <c r="BY24" i="8"/>
  <c r="BX24" i="8"/>
  <c r="AC34" i="8"/>
  <c r="H34" i="8"/>
  <c r="R34" i="8"/>
  <c r="T34" i="8"/>
  <c r="CM57" i="8"/>
  <c r="CL57" i="8"/>
  <c r="CJ57" i="8"/>
  <c r="CN57" i="8"/>
  <c r="BV69" i="8"/>
  <c r="BU69" i="8"/>
  <c r="BS69" i="8" s="1"/>
  <c r="BQ69" i="8" s="1"/>
  <c r="BW69" i="8"/>
  <c r="BV83" i="8"/>
  <c r="BU83" i="8"/>
  <c r="BS83" i="8" s="1"/>
  <c r="BQ83" i="8" s="1"/>
  <c r="BW83" i="8"/>
  <c r="AC32" i="8"/>
  <c r="H32" i="8"/>
  <c r="R32" i="8"/>
  <c r="T32" i="8"/>
  <c r="AC26" i="8"/>
  <c r="I26" i="8"/>
  <c r="R26" i="8"/>
  <c r="T26" i="8"/>
  <c r="H44" i="8"/>
  <c r="R44" i="8"/>
  <c r="T44" i="8"/>
  <c r="AC44" i="8"/>
  <c r="AS60" i="8"/>
  <c r="AR60" i="8"/>
  <c r="AQ60" i="8"/>
  <c r="AP60" i="8"/>
  <c r="AO60" i="8"/>
  <c r="AN60" i="8"/>
  <c r="AM60" i="8"/>
  <c r="AL60" i="8"/>
  <c r="AT60" i="8"/>
  <c r="R63" i="8"/>
  <c r="T63" i="8"/>
  <c r="AC63" i="8"/>
  <c r="H63" i="8"/>
  <c r="BM66" i="8"/>
  <c r="BL66" i="8"/>
  <c r="BK66" i="8"/>
  <c r="BJ66" i="8"/>
  <c r="BI66" i="8"/>
  <c r="BH66" i="8"/>
  <c r="BG66" i="8"/>
  <c r="BF66" i="8"/>
  <c r="BE66" i="8"/>
  <c r="BV82" i="8"/>
  <c r="BU82" i="8"/>
  <c r="BS82" i="8" s="1"/>
  <c r="BQ82" i="8" s="1"/>
  <c r="BW82" i="8"/>
  <c r="BM33" i="8"/>
  <c r="BL33" i="8"/>
  <c r="BK33" i="8"/>
  <c r="BJ33" i="8"/>
  <c r="BI33" i="8"/>
  <c r="BH33" i="8"/>
  <c r="BG33" i="8"/>
  <c r="BF33" i="8"/>
  <c r="BE33" i="8"/>
  <c r="BM25" i="8"/>
  <c r="BL25" i="8"/>
  <c r="BK25" i="8"/>
  <c r="BJ25" i="8"/>
  <c r="BI25" i="8"/>
  <c r="BH25" i="8"/>
  <c r="BG25" i="8"/>
  <c r="BF25" i="8"/>
  <c r="BE25" i="8"/>
  <c r="CW3" i="8"/>
  <c r="CV3" i="8"/>
  <c r="CU3" i="8"/>
  <c r="CT3" i="8"/>
  <c r="CS3" i="8"/>
  <c r="CR3" i="8"/>
  <c r="CQ3" i="8"/>
  <c r="CP3" i="8"/>
  <c r="CO3" i="8"/>
  <c r="BM40" i="8"/>
  <c r="BL40" i="8"/>
  <c r="BK40" i="8"/>
  <c r="BJ40" i="8"/>
  <c r="BI40" i="8"/>
  <c r="BH40" i="8"/>
  <c r="BG40" i="8"/>
  <c r="BF40" i="8"/>
  <c r="BE40" i="8"/>
  <c r="BM32" i="8"/>
  <c r="BL32" i="8"/>
  <c r="BK32" i="8"/>
  <c r="BJ32" i="8"/>
  <c r="BI32" i="8"/>
  <c r="BH32" i="8"/>
  <c r="BG32" i="8"/>
  <c r="BF32" i="8"/>
  <c r="BE32" i="8"/>
  <c r="BM24" i="8"/>
  <c r="BL24" i="8"/>
  <c r="BK24" i="8"/>
  <c r="BJ24" i="8"/>
  <c r="BI24" i="8"/>
  <c r="BH24" i="8"/>
  <c r="BG24" i="8"/>
  <c r="BF24" i="8"/>
  <c r="BE24" i="8"/>
  <c r="CW7" i="8"/>
  <c r="CT7" i="8"/>
  <c r="CS7" i="8"/>
  <c r="CR7" i="8"/>
  <c r="CQ7" i="8"/>
  <c r="CP7" i="8"/>
  <c r="CO7" i="8"/>
  <c r="CU7" i="8"/>
  <c r="CV7" i="8"/>
  <c r="AA101" i="8"/>
  <c r="BM139" i="8"/>
  <c r="BL139" i="8"/>
  <c r="BK139" i="8"/>
  <c r="BJ139" i="8"/>
  <c r="BI139" i="8"/>
  <c r="BH139" i="8"/>
  <c r="BG139" i="8"/>
  <c r="BF139" i="8"/>
  <c r="BE139" i="8"/>
  <c r="AT261" i="8"/>
  <c r="AS261" i="8"/>
  <c r="AR261" i="8"/>
  <c r="AQ261" i="8"/>
  <c r="AP261" i="8"/>
  <c r="AO261" i="8"/>
  <c r="AN261" i="8"/>
  <c r="AM261" i="8"/>
  <c r="AL261" i="8"/>
  <c r="BM73" i="8"/>
  <c r="BK73" i="8"/>
  <c r="BJ73" i="8"/>
  <c r="BI73" i="8"/>
  <c r="BH73" i="8"/>
  <c r="BG73" i="8"/>
  <c r="BF73" i="8"/>
  <c r="BE73" i="8"/>
  <c r="BL73" i="8"/>
  <c r="BM89" i="8"/>
  <c r="BL89" i="8"/>
  <c r="BK89" i="8"/>
  <c r="BJ89" i="8"/>
  <c r="BI89" i="8"/>
  <c r="BH89" i="8"/>
  <c r="BG89" i="8"/>
  <c r="BF89" i="8"/>
  <c r="BE89" i="8"/>
  <c r="BM286" i="8"/>
  <c r="BL286" i="8"/>
  <c r="BK286" i="8"/>
  <c r="BJ286" i="8"/>
  <c r="BI286" i="8"/>
  <c r="BH286" i="8"/>
  <c r="BG286" i="8"/>
  <c r="BF286" i="8"/>
  <c r="BE286" i="8"/>
  <c r="AT100" i="8"/>
  <c r="AS100" i="8"/>
  <c r="AR100" i="8"/>
  <c r="AQ100" i="8"/>
  <c r="AP100" i="8"/>
  <c r="AO100" i="8"/>
  <c r="AN100" i="8"/>
  <c r="AM100" i="8"/>
  <c r="AL100" i="8"/>
  <c r="BM174" i="8"/>
  <c r="BL174" i="8"/>
  <c r="BK174" i="8"/>
  <c r="BJ174" i="8"/>
  <c r="BI174" i="8"/>
  <c r="BH174" i="8"/>
  <c r="BG174" i="8"/>
  <c r="BF174" i="8"/>
  <c r="BE174" i="8"/>
  <c r="BL190" i="8"/>
  <c r="BK190" i="8"/>
  <c r="BJ190" i="8"/>
  <c r="BI190" i="8"/>
  <c r="BH190" i="8"/>
  <c r="BG190" i="8"/>
  <c r="BF190" i="8"/>
  <c r="BE190" i="8"/>
  <c r="BM190" i="8"/>
  <c r="BM208" i="8"/>
  <c r="BL208" i="8"/>
  <c r="BK208" i="8"/>
  <c r="BJ208" i="8"/>
  <c r="BI208" i="8"/>
  <c r="BH208" i="8"/>
  <c r="BG208" i="8"/>
  <c r="BF208" i="8"/>
  <c r="BE208" i="8"/>
  <c r="BM216" i="8"/>
  <c r="BL216" i="8"/>
  <c r="BK216" i="8"/>
  <c r="BJ216" i="8"/>
  <c r="BI216" i="8"/>
  <c r="BH216" i="8"/>
  <c r="BG216" i="8"/>
  <c r="BF216" i="8"/>
  <c r="BE216" i="8"/>
  <c r="BM261" i="8"/>
  <c r="BL261" i="8"/>
  <c r="BK261" i="8"/>
  <c r="BJ261" i="8"/>
  <c r="BI261" i="8"/>
  <c r="BH261" i="8"/>
  <c r="BG261" i="8"/>
  <c r="BF261" i="8"/>
  <c r="BE261" i="8"/>
  <c r="AS87" i="8"/>
  <c r="AR87" i="8"/>
  <c r="AQ87" i="8"/>
  <c r="AP87" i="8"/>
  <c r="AO87" i="8"/>
  <c r="AN87" i="8"/>
  <c r="AM87" i="8"/>
  <c r="AL87" i="8"/>
  <c r="AT87" i="8"/>
  <c r="R110" i="8"/>
  <c r="T110" i="8"/>
  <c r="AC110" i="8"/>
  <c r="J110" i="8"/>
  <c r="BM75" i="8"/>
  <c r="BL75" i="8"/>
  <c r="BK75" i="8"/>
  <c r="BJ75" i="8"/>
  <c r="BI75" i="8"/>
  <c r="BH75" i="8"/>
  <c r="BG75" i="8"/>
  <c r="BF75" i="8"/>
  <c r="BE75" i="8"/>
  <c r="R106" i="8"/>
  <c r="T106" i="8"/>
  <c r="AC106" i="8"/>
  <c r="I106" i="8"/>
  <c r="AA176" i="8"/>
  <c r="AA192" i="8"/>
  <c r="AA200" i="8"/>
  <c r="BM85" i="8"/>
  <c r="BJ85" i="8"/>
  <c r="BI85" i="8"/>
  <c r="BH85" i="8"/>
  <c r="BG85" i="8"/>
  <c r="BF85" i="8"/>
  <c r="BE85" i="8"/>
  <c r="BK85" i="8"/>
  <c r="BL85" i="8"/>
  <c r="AT160" i="8"/>
  <c r="AS160" i="8"/>
  <c r="AR160" i="8"/>
  <c r="AQ160" i="8"/>
  <c r="AP160" i="8"/>
  <c r="AO160" i="8"/>
  <c r="AN160" i="8"/>
  <c r="AM160" i="8"/>
  <c r="AL160" i="8"/>
  <c r="BL165" i="8"/>
  <c r="BK165" i="8"/>
  <c r="BJ165" i="8"/>
  <c r="BI165" i="8"/>
  <c r="BH165" i="8"/>
  <c r="BG165" i="8"/>
  <c r="BF165" i="8"/>
  <c r="BE165" i="8"/>
  <c r="BM165" i="8"/>
  <c r="AS256" i="8"/>
  <c r="AR256" i="8"/>
  <c r="AQ256" i="8"/>
  <c r="AP256" i="8"/>
  <c r="AO256" i="8"/>
  <c r="AN256" i="8"/>
  <c r="AM256" i="8"/>
  <c r="AL256" i="8"/>
  <c r="AT256" i="8"/>
  <c r="AT298" i="8"/>
  <c r="AS298" i="8"/>
  <c r="AR298" i="8"/>
  <c r="AQ298" i="8"/>
  <c r="AP298" i="8"/>
  <c r="AO298" i="8"/>
  <c r="AN298" i="8"/>
  <c r="AM298" i="8"/>
  <c r="AL298" i="8"/>
  <c r="AA318" i="8"/>
  <c r="AS36" i="2"/>
  <c r="AR36" i="2"/>
  <c r="AQ36" i="2"/>
  <c r="AP36" i="2"/>
  <c r="AO36" i="2"/>
  <c r="AN36" i="2"/>
  <c r="AM36" i="2"/>
  <c r="AL36" i="2"/>
  <c r="AT36" i="2"/>
  <c r="BK47" i="2"/>
  <c r="BJ47" i="2"/>
  <c r="BI47" i="2"/>
  <c r="BH47" i="2"/>
  <c r="BG47" i="2"/>
  <c r="BF47" i="2"/>
  <c r="BE47" i="2"/>
  <c r="BD47" i="2"/>
  <c r="BC47" i="2"/>
  <c r="BM168" i="8"/>
  <c r="BL168" i="8"/>
  <c r="BK168" i="8"/>
  <c r="BJ168" i="8"/>
  <c r="BI168" i="8"/>
  <c r="BH168" i="8"/>
  <c r="BG168" i="8"/>
  <c r="BF168" i="8"/>
  <c r="BE168" i="8"/>
  <c r="AS213" i="8"/>
  <c r="AR213" i="8"/>
  <c r="AQ213" i="8"/>
  <c r="AP213" i="8"/>
  <c r="AO213" i="8"/>
  <c r="AN213" i="8"/>
  <c r="AM213" i="8"/>
  <c r="AL213" i="8"/>
  <c r="AT213" i="8"/>
  <c r="AT287" i="8"/>
  <c r="AS287" i="8"/>
  <c r="AR287" i="8"/>
  <c r="AQ287" i="8"/>
  <c r="AP287" i="8"/>
  <c r="AO287" i="8"/>
  <c r="AN287" i="8"/>
  <c r="AM287" i="8"/>
  <c r="AL287" i="8"/>
  <c r="BM295" i="8"/>
  <c r="BL295" i="8"/>
  <c r="BK295" i="8"/>
  <c r="BJ295" i="8"/>
  <c r="BI295" i="8"/>
  <c r="BH295" i="8"/>
  <c r="BG295" i="8"/>
  <c r="BF295" i="8"/>
  <c r="BE295" i="8"/>
  <c r="AT311" i="8"/>
  <c r="AS311" i="8"/>
  <c r="AR311" i="8"/>
  <c r="AQ311" i="8"/>
  <c r="AP311" i="8"/>
  <c r="AO311" i="8"/>
  <c r="AN311" i="8"/>
  <c r="AM311" i="8"/>
  <c r="AL311" i="8"/>
  <c r="AT366" i="8"/>
  <c r="AS366" i="8"/>
  <c r="AR366" i="8"/>
  <c r="AQ366" i="8"/>
  <c r="AP366" i="8"/>
  <c r="AO366" i="8"/>
  <c r="AN366" i="8"/>
  <c r="AM366" i="8"/>
  <c r="AL366" i="8"/>
  <c r="BM213" i="8"/>
  <c r="BL213" i="8"/>
  <c r="BK213" i="8"/>
  <c r="BJ213" i="8"/>
  <c r="BI213" i="8"/>
  <c r="BH213" i="8"/>
  <c r="BG213" i="8"/>
  <c r="BF213" i="8"/>
  <c r="BE213" i="8"/>
  <c r="AC151" i="8"/>
  <c r="I151" i="8"/>
  <c r="R151" i="8"/>
  <c r="T151" i="8"/>
  <c r="R154" i="8"/>
  <c r="T154" i="8"/>
  <c r="I154" i="8"/>
  <c r="AC154" i="8"/>
  <c r="AS225" i="8"/>
  <c r="AR225" i="8"/>
  <c r="AQ225" i="8"/>
  <c r="AP225" i="8"/>
  <c r="AO225" i="8"/>
  <c r="AN225" i="8"/>
  <c r="AM225" i="8"/>
  <c r="AL225" i="8"/>
  <c r="AT225" i="8"/>
  <c r="AR241" i="8"/>
  <c r="AQ241" i="8"/>
  <c r="AP241" i="8"/>
  <c r="AO241" i="8"/>
  <c r="AN241" i="8"/>
  <c r="AM241" i="8"/>
  <c r="AL241" i="8"/>
  <c r="AS241" i="8"/>
  <c r="AT241" i="8"/>
  <c r="AS265" i="8"/>
  <c r="AR265" i="8"/>
  <c r="AQ265" i="8"/>
  <c r="AP265" i="8"/>
  <c r="AO265" i="8"/>
  <c r="AN265" i="8"/>
  <c r="AM265" i="8"/>
  <c r="AL265" i="8"/>
  <c r="AT265" i="8"/>
  <c r="BM294" i="8"/>
  <c r="BL294" i="8"/>
  <c r="BK294" i="8"/>
  <c r="BJ294" i="8"/>
  <c r="BI294" i="8"/>
  <c r="BH294" i="8"/>
  <c r="BG294" i="8"/>
  <c r="BF294" i="8"/>
  <c r="BE294" i="8"/>
  <c r="AC299" i="8"/>
  <c r="K299" i="8"/>
  <c r="R299" i="8"/>
  <c r="T299" i="8"/>
  <c r="BM131" i="8"/>
  <c r="BL131" i="8"/>
  <c r="BK131" i="8"/>
  <c r="BJ131" i="8"/>
  <c r="BI131" i="8"/>
  <c r="BH131" i="8"/>
  <c r="BG131" i="8"/>
  <c r="BF131" i="8"/>
  <c r="BE131" i="8"/>
  <c r="BM225" i="8"/>
  <c r="BK225" i="8"/>
  <c r="BJ225" i="8"/>
  <c r="BI225" i="8"/>
  <c r="BH225" i="8"/>
  <c r="BG225" i="8"/>
  <c r="BF225" i="8"/>
  <c r="BE225" i="8"/>
  <c r="BL225" i="8"/>
  <c r="R235" i="8"/>
  <c r="T235" i="8"/>
  <c r="AC235" i="8"/>
  <c r="I235" i="8"/>
  <c r="BM241" i="8"/>
  <c r="BK241" i="8"/>
  <c r="BJ241" i="8"/>
  <c r="BI241" i="8"/>
  <c r="BH241" i="8"/>
  <c r="BG241" i="8"/>
  <c r="BF241" i="8"/>
  <c r="BE241" i="8"/>
  <c r="BL241" i="8"/>
  <c r="R251" i="8"/>
  <c r="T251" i="8"/>
  <c r="AC251" i="8"/>
  <c r="K251" i="8"/>
  <c r="AT257" i="8"/>
  <c r="AR257" i="8"/>
  <c r="AQ257" i="8"/>
  <c r="AP257" i="8"/>
  <c r="AO257" i="8"/>
  <c r="AN257" i="8"/>
  <c r="AM257" i="8"/>
  <c r="AL257" i="8"/>
  <c r="AS257" i="8"/>
  <c r="BL316" i="8"/>
  <c r="BM316" i="8"/>
  <c r="BK316" i="8"/>
  <c r="BJ316" i="8"/>
  <c r="BI316" i="8"/>
  <c r="BH316" i="8"/>
  <c r="BG316" i="8"/>
  <c r="BF316" i="8"/>
  <c r="BE316" i="8"/>
  <c r="BJ324" i="8"/>
  <c r="BH324" i="8"/>
  <c r="BG324" i="8"/>
  <c r="BF324" i="8"/>
  <c r="BE324" i="8"/>
  <c r="BI324" i="8"/>
  <c r="BL324" i="8"/>
  <c r="BM324" i="8"/>
  <c r="BK324" i="8"/>
  <c r="BK4" i="2"/>
  <c r="BJ4" i="2"/>
  <c r="BI4" i="2"/>
  <c r="BH4" i="2"/>
  <c r="BG4" i="2"/>
  <c r="BF4" i="2"/>
  <c r="BE4" i="2"/>
  <c r="BD4" i="2"/>
  <c r="BC4" i="2"/>
  <c r="AC133" i="8"/>
  <c r="R133" i="8"/>
  <c r="T133" i="8"/>
  <c r="I133" i="8"/>
  <c r="AS22" i="2"/>
  <c r="AR22" i="2"/>
  <c r="AQ22" i="2"/>
  <c r="AP22" i="2"/>
  <c r="AO22" i="2"/>
  <c r="AN22" i="2"/>
  <c r="AM22" i="2"/>
  <c r="AL22" i="2"/>
  <c r="AT22" i="2"/>
  <c r="BJ33" i="2"/>
  <c r="BI33" i="2"/>
  <c r="BH33" i="2"/>
  <c r="BG33" i="2"/>
  <c r="BF33" i="2"/>
  <c r="BE33" i="2"/>
  <c r="BD33" i="2"/>
  <c r="BC33" i="2"/>
  <c r="BK33" i="2"/>
  <c r="AC269" i="8"/>
  <c r="J269" i="8"/>
  <c r="R269" i="8"/>
  <c r="T269" i="8"/>
  <c r="AC273" i="8"/>
  <c r="J273" i="8"/>
  <c r="R273" i="8"/>
  <c r="T273" i="8"/>
  <c r="AS76" i="2"/>
  <c r="AR76" i="2"/>
  <c r="AQ76" i="2"/>
  <c r="AP76" i="2"/>
  <c r="AO76" i="2"/>
  <c r="AN76" i="2"/>
  <c r="AM76" i="2"/>
  <c r="AL76" i="2"/>
  <c r="AT76" i="2"/>
  <c r="BK309" i="8"/>
  <c r="BJ309" i="8"/>
  <c r="BI309" i="8"/>
  <c r="BH309" i="8"/>
  <c r="BG309" i="8"/>
  <c r="BF309" i="8"/>
  <c r="BE309" i="8"/>
  <c r="BL309" i="8"/>
  <c r="BM309" i="8"/>
  <c r="R322" i="8"/>
  <c r="T322" i="8"/>
  <c r="K322" i="8"/>
  <c r="AC322" i="8"/>
  <c r="AS328" i="8"/>
  <c r="AR328" i="8"/>
  <c r="AQ328" i="8"/>
  <c r="AP328" i="8"/>
  <c r="AO328" i="8"/>
  <c r="AN328" i="8"/>
  <c r="AM328" i="8"/>
  <c r="AL328" i="8"/>
  <c r="AT328" i="8"/>
  <c r="BL372" i="8"/>
  <c r="BK372" i="8"/>
  <c r="BJ372" i="8"/>
  <c r="BI372" i="8"/>
  <c r="BH372" i="8"/>
  <c r="BG372" i="8"/>
  <c r="BF372" i="8"/>
  <c r="BE372" i="8"/>
  <c r="BM372" i="8"/>
  <c r="K394" i="8"/>
  <c r="AT308" i="8"/>
  <c r="AS308" i="8"/>
  <c r="AR308" i="8"/>
  <c r="AQ308" i="8"/>
  <c r="AP308" i="8"/>
  <c r="AO308" i="8"/>
  <c r="AN308" i="8"/>
  <c r="AM308" i="8"/>
  <c r="AL308" i="8"/>
  <c r="AT334" i="8"/>
  <c r="AS334" i="8"/>
  <c r="AR334" i="8"/>
  <c r="AQ334" i="8"/>
  <c r="AP334" i="8"/>
  <c r="AO334" i="8"/>
  <c r="AN334" i="8"/>
  <c r="AM334" i="8"/>
  <c r="AL334" i="8"/>
  <c r="BM396" i="8"/>
  <c r="BL396" i="8"/>
  <c r="BK396" i="8"/>
  <c r="BJ396" i="8"/>
  <c r="BI396" i="8"/>
  <c r="BH396" i="8"/>
  <c r="BG396" i="8"/>
  <c r="BF396" i="8"/>
  <c r="BE396" i="8"/>
  <c r="AU42" i="2"/>
  <c r="AU97" i="2"/>
  <c r="AU164" i="2"/>
  <c r="AU180" i="2"/>
  <c r="AU196" i="2"/>
  <c r="BM267" i="8"/>
  <c r="BL267" i="8"/>
  <c r="BK267" i="8"/>
  <c r="BJ267" i="8"/>
  <c r="BI267" i="8"/>
  <c r="BH267" i="8"/>
  <c r="BG267" i="8"/>
  <c r="BF267" i="8"/>
  <c r="BE267" i="8"/>
  <c r="K351" i="8"/>
  <c r="AT363" i="8"/>
  <c r="AR363" i="8"/>
  <c r="AQ363" i="8"/>
  <c r="AP363" i="8"/>
  <c r="AO363" i="8"/>
  <c r="AN363" i="8"/>
  <c r="AM363" i="8"/>
  <c r="AL363" i="8"/>
  <c r="AS363" i="8"/>
  <c r="AA352" i="8"/>
  <c r="AV352" i="8" s="1"/>
  <c r="AW352" i="8" s="1"/>
  <c r="K362" i="8"/>
  <c r="AT374" i="8"/>
  <c r="AS374" i="8"/>
  <c r="AR374" i="8"/>
  <c r="AQ374" i="8"/>
  <c r="AP374" i="8"/>
  <c r="AO374" i="8"/>
  <c r="AN374" i="8"/>
  <c r="AM374" i="8"/>
  <c r="AL374" i="8"/>
  <c r="AU47" i="2"/>
  <c r="AT373" i="8"/>
  <c r="AS373" i="8"/>
  <c r="AR373" i="8"/>
  <c r="AQ373" i="8"/>
  <c r="AP373" i="8"/>
  <c r="AO373" i="8"/>
  <c r="AN373" i="8"/>
  <c r="AM373" i="8"/>
  <c r="AL373" i="8"/>
  <c r="BL18" i="2"/>
  <c r="AU48" i="2"/>
  <c r="AU175" i="2"/>
  <c r="AC226" i="2"/>
  <c r="I226" i="2"/>
  <c r="R226" i="2"/>
  <c r="T226" i="2"/>
  <c r="AF226" i="2"/>
  <c r="AC242" i="2"/>
  <c r="K242" i="2"/>
  <c r="R242" i="2"/>
  <c r="T242" i="2"/>
  <c r="AF242" i="2"/>
  <c r="AU295" i="2"/>
  <c r="AU248" i="2"/>
  <c r="AU284" i="2"/>
  <c r="AU292" i="2"/>
  <c r="AU340" i="2"/>
  <c r="AT397" i="8"/>
  <c r="AS397" i="8"/>
  <c r="AR397" i="8"/>
  <c r="AQ397" i="8"/>
  <c r="AP397" i="8"/>
  <c r="AO397" i="8"/>
  <c r="AN397" i="8"/>
  <c r="AM397" i="8"/>
  <c r="AL397" i="8"/>
  <c r="R51" i="2"/>
  <c r="T51" i="2"/>
  <c r="H51" i="2"/>
  <c r="AF51" i="2"/>
  <c r="AC51" i="2"/>
  <c r="AC212" i="2"/>
  <c r="I212" i="2"/>
  <c r="AF212" i="2"/>
  <c r="R212" i="2"/>
  <c r="T212" i="2"/>
  <c r="R283" i="2"/>
  <c r="T283" i="2"/>
  <c r="AF283" i="2"/>
  <c r="K283" i="2"/>
  <c r="AC283" i="2"/>
  <c r="AU299" i="2"/>
  <c r="AU343" i="2"/>
  <c r="DC23" i="7"/>
  <c r="DB23" i="7"/>
  <c r="DA23" i="7"/>
  <c r="CZ23" i="7"/>
  <c r="CY23" i="7"/>
  <c r="CX23" i="7"/>
  <c r="CW23" i="7"/>
  <c r="CV23" i="7"/>
  <c r="CU23" i="7"/>
  <c r="DC39" i="7"/>
  <c r="DB39" i="7"/>
  <c r="DA39" i="7"/>
  <c r="CZ39" i="7"/>
  <c r="CY39" i="7"/>
  <c r="CX39" i="7"/>
  <c r="CW39" i="7"/>
  <c r="CV39" i="7"/>
  <c r="CU39" i="7"/>
  <c r="AT325" i="8"/>
  <c r="AS325" i="8"/>
  <c r="AR325" i="8"/>
  <c r="AQ325" i="8"/>
  <c r="AP325" i="8"/>
  <c r="AO325" i="8"/>
  <c r="AN325" i="8"/>
  <c r="AM325" i="8"/>
  <c r="AL325" i="8"/>
  <c r="AU193" i="2"/>
  <c r="K387" i="8"/>
  <c r="R30" i="2"/>
  <c r="T30" i="2"/>
  <c r="AF30" i="2"/>
  <c r="H30" i="2"/>
  <c r="AC30" i="2"/>
  <c r="AU183" i="2"/>
  <c r="AC232" i="2"/>
  <c r="AF232" i="2"/>
  <c r="I232" i="2"/>
  <c r="R232" i="2"/>
  <c r="T232" i="2"/>
  <c r="AC248" i="2"/>
  <c r="AF248" i="2"/>
  <c r="J248" i="2"/>
  <c r="R248" i="2"/>
  <c r="T248" i="2"/>
  <c r="AS81" i="8"/>
  <c r="AR81" i="8"/>
  <c r="AQ81" i="8"/>
  <c r="AP81" i="8"/>
  <c r="AO81" i="8"/>
  <c r="AN81" i="8"/>
  <c r="AM81" i="8"/>
  <c r="AL81" i="8"/>
  <c r="AT81" i="8"/>
  <c r="AU75" i="2"/>
  <c r="AC95" i="2"/>
  <c r="I95" i="2"/>
  <c r="R95" i="2"/>
  <c r="T95" i="2"/>
  <c r="AF95" i="2"/>
  <c r="AU173" i="2"/>
  <c r="AC257" i="2"/>
  <c r="AF257" i="2"/>
  <c r="L257" i="2"/>
  <c r="AC23" i="2"/>
  <c r="I23" i="2"/>
  <c r="AF23" i="2"/>
  <c r="R23" i="2"/>
  <c r="T23" i="2"/>
  <c r="AC85" i="2"/>
  <c r="I85" i="2"/>
  <c r="R85" i="2"/>
  <c r="T85" i="2"/>
  <c r="AF85" i="2"/>
  <c r="AC202" i="2"/>
  <c r="I202" i="2"/>
  <c r="R202" i="2"/>
  <c r="T202" i="2"/>
  <c r="AF202" i="2"/>
  <c r="AC216" i="2"/>
  <c r="I216" i="2"/>
  <c r="R216" i="2"/>
  <c r="T216" i="2"/>
  <c r="AF216" i="2"/>
  <c r="AU378" i="2"/>
  <c r="L394" i="2"/>
  <c r="AC394" i="2"/>
  <c r="AF394" i="2"/>
  <c r="DD9" i="7"/>
  <c r="DD11" i="7"/>
  <c r="DD12" i="7"/>
  <c r="BT47" i="7"/>
  <c r="DD47" i="7"/>
  <c r="BT51" i="7"/>
  <c r="DD51" i="7"/>
  <c r="BT55" i="7"/>
  <c r="DD55" i="7"/>
  <c r="BT59" i="7"/>
  <c r="DD59" i="7"/>
  <c r="BT63" i="7"/>
  <c r="DD63" i="7"/>
  <c r="BT67" i="7"/>
  <c r="DD67" i="7"/>
  <c r="BT71" i="7"/>
  <c r="DD71" i="7"/>
  <c r="BT75" i="7"/>
  <c r="DD75" i="7"/>
  <c r="BT79" i="7"/>
  <c r="DD79" i="7"/>
  <c r="BT83" i="7"/>
  <c r="DD83" i="7"/>
  <c r="BT87" i="7"/>
  <c r="DD87" i="7"/>
  <c r="DD21" i="7"/>
  <c r="DD22" i="7"/>
  <c r="DD24" i="7"/>
  <c r="BT37" i="7"/>
  <c r="BT38" i="7"/>
  <c r="BT44" i="7"/>
  <c r="BT94" i="7"/>
  <c r="DD94" i="7"/>
  <c r="BT98" i="7"/>
  <c r="DD98" i="7"/>
  <c r="BT102" i="7"/>
  <c r="DD102" i="7"/>
  <c r="BT106" i="7"/>
  <c r="DD106" i="7"/>
  <c r="BT110" i="7"/>
  <c r="DD110" i="7"/>
  <c r="BT114" i="7"/>
  <c r="DD114" i="7"/>
  <c r="BT118" i="7"/>
  <c r="DD118" i="7"/>
  <c r="BT122" i="7"/>
  <c r="BT126" i="7"/>
  <c r="BT130" i="7"/>
  <c r="BT134" i="7"/>
  <c r="BT138" i="7"/>
  <c r="BT142" i="7"/>
  <c r="BT146" i="7"/>
  <c r="BT150" i="7"/>
  <c r="BT154" i="7"/>
  <c r="BT158" i="7"/>
  <c r="BT162" i="7"/>
  <c r="BT166" i="7"/>
  <c r="BT170" i="7"/>
  <c r="BT174" i="7"/>
  <c r="BT178" i="7"/>
  <c r="BT182" i="7"/>
  <c r="BT186" i="7"/>
  <c r="BT190" i="7"/>
  <c r="BT194" i="7"/>
  <c r="BT198" i="7"/>
  <c r="BT202" i="7"/>
  <c r="BT206" i="7"/>
  <c r="BT210" i="7"/>
  <c r="BT214" i="7"/>
  <c r="DD10" i="7"/>
  <c r="DD25" i="7"/>
  <c r="DD26" i="7"/>
  <c r="DD28" i="7"/>
  <c r="BT41" i="7"/>
  <c r="BT42" i="7"/>
  <c r="BT48" i="7"/>
  <c r="DD48" i="7"/>
  <c r="BT53" i="7"/>
  <c r="DD53" i="7"/>
  <c r="BT58" i="7"/>
  <c r="DD58" i="7"/>
  <c r="BT64" i="7"/>
  <c r="DD64" i="7"/>
  <c r="BT69" i="7"/>
  <c r="DD69" i="7"/>
  <c r="BT74" i="7"/>
  <c r="DD74" i="7"/>
  <c r="BT80" i="7"/>
  <c r="DD80" i="7"/>
  <c r="BT85" i="7"/>
  <c r="DD85" i="7"/>
  <c r="BT90" i="7"/>
  <c r="DD90" i="7"/>
  <c r="DD19" i="7"/>
  <c r="DD29" i="7"/>
  <c r="DD30" i="7"/>
  <c r="DD32" i="7"/>
  <c r="BT93" i="7"/>
  <c r="DD93" i="7"/>
  <c r="BT97" i="7"/>
  <c r="DD97" i="7"/>
  <c r="BT101" i="7"/>
  <c r="DD101" i="7"/>
  <c r="BT105" i="7"/>
  <c r="DD105" i="7"/>
  <c r="BT109" i="7"/>
  <c r="DD109" i="7"/>
  <c r="BT113" i="7"/>
  <c r="DD113" i="7"/>
  <c r="BT117" i="7"/>
  <c r="DD117" i="7"/>
  <c r="BT121" i="7"/>
  <c r="DD121" i="7"/>
  <c r="BT125" i="7"/>
  <c r="BT129" i="7"/>
  <c r="BT133" i="7"/>
  <c r="BT24" i="7"/>
  <c r="DD33" i="7"/>
  <c r="DD34" i="7"/>
  <c r="DD36" i="7"/>
  <c r="BT49" i="7"/>
  <c r="DD49" i="7"/>
  <c r="BT54" i="7"/>
  <c r="DD54" i="7"/>
  <c r="BT60" i="7"/>
  <c r="DD60" i="7"/>
  <c r="BT65" i="7"/>
  <c r="DD65" i="7"/>
  <c r="BT70" i="7"/>
  <c r="DD70" i="7"/>
  <c r="BT76" i="7"/>
  <c r="DD76" i="7"/>
  <c r="BT81" i="7"/>
  <c r="DD81" i="7"/>
  <c r="BT86" i="7"/>
  <c r="DD86" i="7"/>
  <c r="DD3" i="7"/>
  <c r="DD16" i="7"/>
  <c r="BT21" i="7"/>
  <c r="BT22" i="7"/>
  <c r="BT28" i="7"/>
  <c r="DD37" i="7"/>
  <c r="DD38" i="7"/>
  <c r="DD40" i="7"/>
  <c r="DD14" i="7"/>
  <c r="DD15" i="7"/>
  <c r="DD17" i="7"/>
  <c r="BT29" i="7"/>
  <c r="BT30" i="7"/>
  <c r="BT36" i="7"/>
  <c r="BT91" i="7"/>
  <c r="DD91" i="7"/>
  <c r="BT95" i="7"/>
  <c r="DD95" i="7"/>
  <c r="BT99" i="7"/>
  <c r="DD99" i="7"/>
  <c r="BT103" i="7"/>
  <c r="DD103" i="7"/>
  <c r="BT107" i="7"/>
  <c r="DD107" i="7"/>
  <c r="BT111" i="7"/>
  <c r="DD111" i="7"/>
  <c r="BT115" i="7"/>
  <c r="DD115" i="7"/>
  <c r="BT119" i="7"/>
  <c r="DD119" i="7"/>
  <c r="BT123" i="7"/>
  <c r="BT127" i="7"/>
  <c r="BT131" i="7"/>
  <c r="BT135" i="7"/>
  <c r="BT139" i="7"/>
  <c r="BT143" i="7"/>
  <c r="BT147" i="7"/>
  <c r="BT151" i="7"/>
  <c r="BT155" i="7"/>
  <c r="BT159" i="7"/>
  <c r="BT163" i="7"/>
  <c r="BT167" i="7"/>
  <c r="BT171" i="7"/>
  <c r="BT175" i="7"/>
  <c r="BT179" i="7"/>
  <c r="BT183" i="7"/>
  <c r="BT187" i="7"/>
  <c r="BT191" i="7"/>
  <c r="BT195" i="7"/>
  <c r="BT199" i="7"/>
  <c r="DD13" i="7"/>
  <c r="DD20" i="7"/>
  <c r="BT33" i="7"/>
  <c r="BT34" i="7"/>
  <c r="BT40" i="7"/>
  <c r="DD41" i="7"/>
  <c r="BT46" i="7"/>
  <c r="DD46" i="7"/>
  <c r="BT57" i="7"/>
  <c r="DD57" i="7"/>
  <c r="DD73" i="7"/>
  <c r="BT100" i="7"/>
  <c r="BT112" i="7"/>
  <c r="DD112" i="7"/>
  <c r="BT221" i="7"/>
  <c r="BT226" i="7"/>
  <c r="BT243" i="7"/>
  <c r="BT247" i="7"/>
  <c r="BT251" i="7"/>
  <c r="BT255" i="7"/>
  <c r="BT259" i="7"/>
  <c r="BT264" i="7"/>
  <c r="BT277" i="7"/>
  <c r="BT282" i="7"/>
  <c r="BT286" i="7"/>
  <c r="BT290" i="7"/>
  <c r="BT294" i="7"/>
  <c r="BT298" i="7"/>
  <c r="BT302" i="7"/>
  <c r="BT324" i="7"/>
  <c r="BT332" i="7"/>
  <c r="BT340" i="7"/>
  <c r="BT348" i="7"/>
  <c r="BT356" i="7"/>
  <c r="BT364" i="7"/>
  <c r="BT372" i="7"/>
  <c r="DD44" i="7"/>
  <c r="BT61" i="7"/>
  <c r="DD61" i="7"/>
  <c r="DD72" i="7"/>
  <c r="DD77" i="7"/>
  <c r="BT78" i="7"/>
  <c r="BT88" i="7"/>
  <c r="DD96" i="7"/>
  <c r="BT140" i="7"/>
  <c r="BT145" i="7"/>
  <c r="BT156" i="7"/>
  <c r="BT161" i="7"/>
  <c r="BT172" i="7"/>
  <c r="BT177" i="7"/>
  <c r="BT188" i="7"/>
  <c r="BT193" i="7"/>
  <c r="BT203" i="7"/>
  <c r="BT204" i="7"/>
  <c r="BT205" i="7"/>
  <c r="BT225" i="7"/>
  <c r="BT230" i="7"/>
  <c r="BT234" i="7"/>
  <c r="BT238" i="7"/>
  <c r="BT263" i="7"/>
  <c r="BT268" i="7"/>
  <c r="BT272" i="7"/>
  <c r="BT281" i="7"/>
  <c r="BT306" i="7"/>
  <c r="BT310" i="7"/>
  <c r="BT314" i="7"/>
  <c r="BT318" i="7"/>
  <c r="BT323" i="7"/>
  <c r="BT331" i="7"/>
  <c r="BT339" i="7"/>
  <c r="BT347" i="7"/>
  <c r="BT355" i="7"/>
  <c r="DD56" i="7"/>
  <c r="BT66" i="7"/>
  <c r="DD66" i="7"/>
  <c r="BT72" i="7"/>
  <c r="BT92" i="7"/>
  <c r="BT108" i="7"/>
  <c r="DD108" i="7"/>
  <c r="BT128" i="7"/>
  <c r="BT215" i="7"/>
  <c r="BT216" i="7"/>
  <c r="BT217" i="7"/>
  <c r="BT220" i="7"/>
  <c r="BT224" i="7"/>
  <c r="BT242" i="7"/>
  <c r="BT246" i="7"/>
  <c r="BT250" i="7"/>
  <c r="BT254" i="7"/>
  <c r="BT258" i="7"/>
  <c r="BT267" i="7"/>
  <c r="BT276" i="7"/>
  <c r="BT285" i="7"/>
  <c r="BT289" i="7"/>
  <c r="BT293" i="7"/>
  <c r="BT297" i="7"/>
  <c r="BT301" i="7"/>
  <c r="BT322" i="7"/>
  <c r="BT330" i="7"/>
  <c r="BT338" i="7"/>
  <c r="BT346" i="7"/>
  <c r="BT354" i="7"/>
  <c r="BT362" i="7"/>
  <c r="BT370" i="7"/>
  <c r="BT56" i="7"/>
  <c r="DD68" i="7"/>
  <c r="BT82" i="7"/>
  <c r="BT84" i="7"/>
  <c r="DD88" i="7"/>
  <c r="BT104" i="7"/>
  <c r="BT136" i="7"/>
  <c r="BT141" i="7"/>
  <c r="BT152" i="7"/>
  <c r="BT157" i="7"/>
  <c r="BT168" i="7"/>
  <c r="BT173" i="7"/>
  <c r="BT184" i="7"/>
  <c r="BT189" i="7"/>
  <c r="BT229" i="7"/>
  <c r="BT233" i="7"/>
  <c r="BT237" i="7"/>
  <c r="BT262" i="7"/>
  <c r="BT271" i="7"/>
  <c r="BT280" i="7"/>
  <c r="BT305" i="7"/>
  <c r="BT309" i="7"/>
  <c r="BT313" i="7"/>
  <c r="BT317" i="7"/>
  <c r="BT321" i="7"/>
  <c r="BT25" i="7"/>
  <c r="BT45" i="7"/>
  <c r="DD45" i="7"/>
  <c r="BT68" i="7"/>
  <c r="DD78" i="7"/>
  <c r="DD84" i="7"/>
  <c r="BT89" i="7"/>
  <c r="DD100" i="7"/>
  <c r="BT120" i="7"/>
  <c r="DD120" i="7"/>
  <c r="BT207" i="7"/>
  <c r="BT208" i="7"/>
  <c r="BT209" i="7"/>
  <c r="BT219" i="7"/>
  <c r="BT223" i="7"/>
  <c r="BT241" i="7"/>
  <c r="BT245" i="7"/>
  <c r="BT249" i="7"/>
  <c r="BT253" i="7"/>
  <c r="BT257" i="7"/>
  <c r="BT261" i="7"/>
  <c r="BT266" i="7"/>
  <c r="BT275" i="7"/>
  <c r="BT284" i="7"/>
  <c r="BT288" i="7"/>
  <c r="BT292" i="7"/>
  <c r="BT296" i="7"/>
  <c r="BT300" i="7"/>
  <c r="BT328" i="7"/>
  <c r="DD5" i="7"/>
  <c r="DD7" i="7"/>
  <c r="BT32" i="7"/>
  <c r="DD52" i="7"/>
  <c r="BT77" i="7"/>
  <c r="DD82" i="7"/>
  <c r="DD92" i="7"/>
  <c r="BT116" i="7"/>
  <c r="DD116" i="7"/>
  <c r="BT200" i="7"/>
  <c r="BT201" i="7"/>
  <c r="BT218" i="7"/>
  <c r="BT222" i="7"/>
  <c r="BT240" i="7"/>
  <c r="BT244" i="7"/>
  <c r="BT248" i="7"/>
  <c r="BT252" i="7"/>
  <c r="BT256" i="7"/>
  <c r="DD2" i="7"/>
  <c r="BT26" i="7"/>
  <c r="BT52" i="7"/>
  <c r="BT73" i="7"/>
  <c r="DD89" i="7"/>
  <c r="DD104" i="7"/>
  <c r="BT124" i="7"/>
  <c r="BT144" i="7"/>
  <c r="BT149" i="7"/>
  <c r="BT160" i="7"/>
  <c r="BT165" i="7"/>
  <c r="BT176" i="7"/>
  <c r="BT181" i="7"/>
  <c r="BT192" i="7"/>
  <c r="BT197" i="7"/>
  <c r="BT211" i="7"/>
  <c r="BT212" i="7"/>
  <c r="BT213" i="7"/>
  <c r="BT227" i="7"/>
  <c r="BT231" i="7"/>
  <c r="BT235" i="7"/>
  <c r="BT239" i="7"/>
  <c r="BT269" i="7"/>
  <c r="BT273" i="7"/>
  <c r="BT278" i="7"/>
  <c r="BT303" i="7"/>
  <c r="BT307" i="7"/>
  <c r="BT311" i="7"/>
  <c r="BT315" i="7"/>
  <c r="DD8" i="7"/>
  <c r="BT164" i="7"/>
  <c r="BT228" i="7"/>
  <c r="BT304" i="7"/>
  <c r="BT327" i="7"/>
  <c r="BT329" i="7"/>
  <c r="BT333" i="7"/>
  <c r="BT337" i="7"/>
  <c r="BT382" i="7"/>
  <c r="BT390" i="7"/>
  <c r="BT398" i="7"/>
  <c r="BT406" i="7"/>
  <c r="BT260" i="7"/>
  <c r="BT342" i="7"/>
  <c r="BT391" i="7"/>
  <c r="BT308" i="7"/>
  <c r="BT319" i="7"/>
  <c r="BT344" i="7"/>
  <c r="BT360" i="7"/>
  <c r="BT368" i="7"/>
  <c r="BT381" i="7"/>
  <c r="BT389" i="7"/>
  <c r="BT397" i="7"/>
  <c r="BT405" i="7"/>
  <c r="DD50" i="7"/>
  <c r="BT326" i="7"/>
  <c r="BT169" i="7"/>
  <c r="BT299" i="7"/>
  <c r="BT312" i="7"/>
  <c r="BT325" i="7"/>
  <c r="BT335" i="7"/>
  <c r="BT351" i="7"/>
  <c r="BT357" i="7"/>
  <c r="BT380" i="7"/>
  <c r="BT388" i="7"/>
  <c r="BT396" i="7"/>
  <c r="BT404" i="7"/>
  <c r="BT180" i="7"/>
  <c r="BT232" i="7"/>
  <c r="BT295" i="7"/>
  <c r="BT320" i="7"/>
  <c r="BT334" i="7"/>
  <c r="BT336" i="7"/>
  <c r="BT358" i="7"/>
  <c r="BT366" i="7"/>
  <c r="BT374" i="7"/>
  <c r="BT379" i="7"/>
  <c r="BT387" i="7"/>
  <c r="BT395" i="7"/>
  <c r="BT403" i="7"/>
  <c r="DD42" i="7"/>
  <c r="BT352" i="7"/>
  <c r="BT50" i="7"/>
  <c r="BT62" i="7"/>
  <c r="BT96" i="7"/>
  <c r="BT132" i="7"/>
  <c r="BT137" i="7"/>
  <c r="BT279" i="7"/>
  <c r="BT291" i="7"/>
  <c r="BT343" i="7"/>
  <c r="BT349" i="7"/>
  <c r="BT353" i="7"/>
  <c r="BT361" i="7"/>
  <c r="BT363" i="7"/>
  <c r="BT369" i="7"/>
  <c r="BT371" i="7"/>
  <c r="BT378" i="7"/>
  <c r="BT386" i="7"/>
  <c r="BT394" i="7"/>
  <c r="BT402" i="7"/>
  <c r="BT383" i="7"/>
  <c r="BT399" i="7"/>
  <c r="BT407" i="7"/>
  <c r="BT148" i="7"/>
  <c r="BT185" i="7"/>
  <c r="BT270" i="7"/>
  <c r="BT287" i="7"/>
  <c r="BT316" i="7"/>
  <c r="BT350" i="7"/>
  <c r="BT377" i="7"/>
  <c r="BT385" i="7"/>
  <c r="BT393" i="7"/>
  <c r="BT401" i="7"/>
  <c r="BT153" i="7"/>
  <c r="BT196" i="7"/>
  <c r="BT236" i="7"/>
  <c r="BT265" i="7"/>
  <c r="BT274" i="7"/>
  <c r="BT283" i="7"/>
  <c r="BT341" i="7"/>
  <c r="BT345" i="7"/>
  <c r="BT359" i="7"/>
  <c r="BT365" i="7"/>
  <c r="BT367" i="7"/>
  <c r="BT373" i="7"/>
  <c r="BT375" i="7"/>
  <c r="BT376" i="7"/>
  <c r="BT384" i="7"/>
  <c r="BT392" i="7"/>
  <c r="BT400" i="7"/>
  <c r="BT408" i="7"/>
  <c r="DD62" i="7"/>
  <c r="AU223" i="2"/>
  <c r="AX25" i="7"/>
  <c r="AW25" i="7"/>
  <c r="AV25" i="7"/>
  <c r="AU25" i="7"/>
  <c r="AT25" i="7"/>
  <c r="AS25" i="7"/>
  <c r="AR25" i="7"/>
  <c r="AY25" i="7"/>
  <c r="AZ25" i="7"/>
  <c r="R169" i="2"/>
  <c r="T169" i="2"/>
  <c r="AF169" i="2"/>
  <c r="K169" i="2"/>
  <c r="AC169" i="2"/>
  <c r="AU402" i="2"/>
  <c r="CL44" i="7"/>
  <c r="CK44" i="7"/>
  <c r="CJ44" i="7"/>
  <c r="CI44" i="7"/>
  <c r="CH44" i="7"/>
  <c r="CG44" i="7"/>
  <c r="CF44" i="7"/>
  <c r="CE44" i="7"/>
  <c r="CD44" i="7"/>
  <c r="R255" i="2"/>
  <c r="T255" i="2"/>
  <c r="AF255" i="2"/>
  <c r="AC255" i="2"/>
  <c r="K255" i="2"/>
  <c r="L302" i="2"/>
  <c r="AF302" i="2"/>
  <c r="AC302" i="2"/>
  <c r="AU336" i="2"/>
  <c r="AU397" i="2"/>
  <c r="CJ2" i="7"/>
  <c r="CK2" i="7"/>
  <c r="CL2" i="7"/>
  <c r="CI2" i="7"/>
  <c r="CH2" i="7"/>
  <c r="CG2" i="7"/>
  <c r="CF2" i="7"/>
  <c r="CE2" i="7"/>
  <c r="CD2" i="7"/>
  <c r="AZ82" i="7"/>
  <c r="AY82" i="7"/>
  <c r="AX82" i="7"/>
  <c r="AW82" i="7"/>
  <c r="AV82" i="7"/>
  <c r="AU82" i="7"/>
  <c r="AT82" i="7"/>
  <c r="AS82" i="7"/>
  <c r="AR82" i="7"/>
  <c r="AZ66" i="7"/>
  <c r="AY66" i="7"/>
  <c r="AX66" i="7"/>
  <c r="AW66" i="7"/>
  <c r="AV66" i="7"/>
  <c r="AU66" i="7"/>
  <c r="AT66" i="7"/>
  <c r="AS66" i="7"/>
  <c r="AR66" i="7"/>
  <c r="AZ50" i="7"/>
  <c r="AY50" i="7"/>
  <c r="AX50" i="7"/>
  <c r="AW50" i="7"/>
  <c r="AV50" i="7"/>
  <c r="AU50" i="7"/>
  <c r="AT50" i="7"/>
  <c r="AS50" i="7"/>
  <c r="AR50" i="7"/>
  <c r="AZ34" i="7"/>
  <c r="AY34" i="7"/>
  <c r="AX34" i="7"/>
  <c r="AW34" i="7"/>
  <c r="AV34" i="7"/>
  <c r="AU34" i="7"/>
  <c r="AT34" i="7"/>
  <c r="AS34" i="7"/>
  <c r="AR34" i="7"/>
  <c r="CL6" i="7"/>
  <c r="CJ6" i="7"/>
  <c r="CI6" i="7"/>
  <c r="CH6" i="7"/>
  <c r="CG6" i="7"/>
  <c r="CF6" i="7"/>
  <c r="CE6" i="7"/>
  <c r="CD6" i="7"/>
  <c r="CK6" i="7"/>
  <c r="AU243" i="2"/>
  <c r="AU377" i="2"/>
  <c r="AU211" i="2"/>
  <c r="K346" i="2"/>
  <c r="AC346" i="2"/>
  <c r="AF346" i="2"/>
  <c r="K370" i="2"/>
  <c r="AC370" i="2"/>
  <c r="AF370" i="2"/>
  <c r="AF401" i="2"/>
  <c r="K401" i="2"/>
  <c r="AC401" i="2"/>
  <c r="CM94" i="7"/>
  <c r="BA97" i="7"/>
  <c r="CM98" i="7"/>
  <c r="BA101" i="7"/>
  <c r="CM102" i="7"/>
  <c r="BA105" i="7"/>
  <c r="CM106" i="7"/>
  <c r="BA109" i="7"/>
  <c r="CM110" i="7"/>
  <c r="BA113" i="7"/>
  <c r="CM114" i="7"/>
  <c r="BA117" i="7"/>
  <c r="CM118" i="7"/>
  <c r="BA121" i="7"/>
  <c r="BA125" i="7"/>
  <c r="BA129" i="7"/>
  <c r="BA133" i="7"/>
  <c r="BA137" i="7"/>
  <c r="BA141" i="7"/>
  <c r="BA145" i="7"/>
  <c r="BA149" i="7"/>
  <c r="BA153" i="7"/>
  <c r="BA157" i="7"/>
  <c r="BA161" i="7"/>
  <c r="BA165" i="7"/>
  <c r="BA169" i="7"/>
  <c r="BA173" i="7"/>
  <c r="BA177" i="7"/>
  <c r="BA181" i="7"/>
  <c r="BA185" i="7"/>
  <c r="BA189" i="7"/>
  <c r="BA193" i="7"/>
  <c r="BA197" i="7"/>
  <c r="BA201" i="7"/>
  <c r="BA205" i="7"/>
  <c r="BA209" i="7"/>
  <c r="BA213" i="7"/>
  <c r="BA217" i="7"/>
  <c r="CM33" i="7"/>
  <c r="CM34" i="7"/>
  <c r="CM40" i="7"/>
  <c r="BA43" i="7"/>
  <c r="CM45" i="7"/>
  <c r="CM50" i="7"/>
  <c r="BA52" i="7"/>
  <c r="CM56" i="7"/>
  <c r="BA57" i="7"/>
  <c r="CM61" i="7"/>
  <c r="CM66" i="7"/>
  <c r="BA68" i="7"/>
  <c r="CM72" i="7"/>
  <c r="BA73" i="7"/>
  <c r="CM77" i="7"/>
  <c r="CM82" i="7"/>
  <c r="BA84" i="7"/>
  <c r="CM88" i="7"/>
  <c r="BA89" i="7"/>
  <c r="BA55" i="7"/>
  <c r="BA71" i="7"/>
  <c r="BA87" i="7"/>
  <c r="BA92" i="7"/>
  <c r="CM93" i="7"/>
  <c r="BA96" i="7"/>
  <c r="CM97" i="7"/>
  <c r="BA100" i="7"/>
  <c r="CM101" i="7"/>
  <c r="BA104" i="7"/>
  <c r="CM105" i="7"/>
  <c r="BA108" i="7"/>
  <c r="CM109" i="7"/>
  <c r="BA112" i="7"/>
  <c r="CM113" i="7"/>
  <c r="BA116" i="7"/>
  <c r="CM117" i="7"/>
  <c r="BA120" i="7"/>
  <c r="CM121" i="7"/>
  <c r="BA124" i="7"/>
  <c r="BA128" i="7"/>
  <c r="BA132" i="7"/>
  <c r="BA136" i="7"/>
  <c r="CM17" i="7"/>
  <c r="BA33" i="7"/>
  <c r="BA40" i="7"/>
  <c r="CM41" i="7"/>
  <c r="CM42" i="7"/>
  <c r="CM46" i="7"/>
  <c r="BA48" i="7"/>
  <c r="CM52" i="7"/>
  <c r="BA53" i="7"/>
  <c r="CM57" i="7"/>
  <c r="CM62" i="7"/>
  <c r="BA64" i="7"/>
  <c r="CM68" i="7"/>
  <c r="BA69" i="7"/>
  <c r="CM73" i="7"/>
  <c r="CM78" i="7"/>
  <c r="BA80" i="7"/>
  <c r="CM84" i="7"/>
  <c r="BA85" i="7"/>
  <c r="CM89" i="7"/>
  <c r="CM13" i="7"/>
  <c r="CM14" i="7"/>
  <c r="CM15" i="7"/>
  <c r="CM20" i="7"/>
  <c r="BA23" i="7"/>
  <c r="BA37" i="7"/>
  <c r="BA44" i="7"/>
  <c r="BA51" i="7"/>
  <c r="BA67" i="7"/>
  <c r="CM91" i="7"/>
  <c r="BA94" i="7"/>
  <c r="CM95" i="7"/>
  <c r="BA98" i="7"/>
  <c r="CM99" i="7"/>
  <c r="BA102" i="7"/>
  <c r="CM103" i="7"/>
  <c r="BA106" i="7"/>
  <c r="CM107" i="7"/>
  <c r="BA110" i="7"/>
  <c r="CM111" i="7"/>
  <c r="BA114" i="7"/>
  <c r="CM115" i="7"/>
  <c r="BA118" i="7"/>
  <c r="CM119" i="7"/>
  <c r="BA122" i="7"/>
  <c r="BA126" i="7"/>
  <c r="BA130" i="7"/>
  <c r="BA134" i="7"/>
  <c r="BA138" i="7"/>
  <c r="BA142" i="7"/>
  <c r="BA146" i="7"/>
  <c r="BA150" i="7"/>
  <c r="BA154" i="7"/>
  <c r="BA158" i="7"/>
  <c r="BA162" i="7"/>
  <c r="BA166" i="7"/>
  <c r="BA170" i="7"/>
  <c r="BA174" i="7"/>
  <c r="BA178" i="7"/>
  <c r="BA182" i="7"/>
  <c r="BA186" i="7"/>
  <c r="BA190" i="7"/>
  <c r="BA194" i="7"/>
  <c r="BA198" i="7"/>
  <c r="BA56" i="7"/>
  <c r="CM64" i="7"/>
  <c r="CM70" i="7"/>
  <c r="BA83" i="7"/>
  <c r="CM92" i="7"/>
  <c r="CM112" i="7"/>
  <c r="BA139" i="7"/>
  <c r="BA155" i="7"/>
  <c r="BA171" i="7"/>
  <c r="BA187" i="7"/>
  <c r="BA202" i="7"/>
  <c r="BA220" i="7"/>
  <c r="BA224" i="7"/>
  <c r="BA242" i="7"/>
  <c r="BA246" i="7"/>
  <c r="BA250" i="7"/>
  <c r="BA254" i="7"/>
  <c r="BA258" i="7"/>
  <c r="BA267" i="7"/>
  <c r="BA276" i="7"/>
  <c r="BA285" i="7"/>
  <c r="BA289" i="7"/>
  <c r="BA293" i="7"/>
  <c r="BA297" i="7"/>
  <c r="BA301" i="7"/>
  <c r="BA322" i="7"/>
  <c r="BA330" i="7"/>
  <c r="BA338" i="7"/>
  <c r="BA346" i="7"/>
  <c r="BA354" i="7"/>
  <c r="BA362" i="7"/>
  <c r="BA370" i="7"/>
  <c r="BA45" i="7"/>
  <c r="BA77" i="7"/>
  <c r="CM85" i="7"/>
  <c r="BA99" i="7"/>
  <c r="CM104" i="7"/>
  <c r="BA119" i="7"/>
  <c r="BA127" i="7"/>
  <c r="BA144" i="7"/>
  <c r="BA160" i="7"/>
  <c r="BA176" i="7"/>
  <c r="BA192" i="7"/>
  <c r="BA203" i="7"/>
  <c r="BA204" i="7"/>
  <c r="BA214" i="7"/>
  <c r="BA229" i="7"/>
  <c r="BA233" i="7"/>
  <c r="BA237" i="7"/>
  <c r="BA262" i="7"/>
  <c r="BA271" i="7"/>
  <c r="BA280" i="7"/>
  <c r="BA305" i="7"/>
  <c r="BA309" i="7"/>
  <c r="BA313" i="7"/>
  <c r="BA317" i="7"/>
  <c r="BA321" i="7"/>
  <c r="BA329" i="7"/>
  <c r="BA337" i="7"/>
  <c r="BA345" i="7"/>
  <c r="BA353" i="7"/>
  <c r="BA27" i="7"/>
  <c r="CM54" i="7"/>
  <c r="CM108" i="7"/>
  <c r="BA135" i="7"/>
  <c r="BA151" i="7"/>
  <c r="BA167" i="7"/>
  <c r="BA183" i="7"/>
  <c r="BA199" i="7"/>
  <c r="BA215" i="7"/>
  <c r="BA216" i="7"/>
  <c r="BA219" i="7"/>
  <c r="BA223" i="7"/>
  <c r="BA241" i="7"/>
  <c r="BA245" i="7"/>
  <c r="BA249" i="7"/>
  <c r="BA253" i="7"/>
  <c r="BA257" i="7"/>
  <c r="BA261" i="7"/>
  <c r="BA266" i="7"/>
  <c r="BA275" i="7"/>
  <c r="BA284" i="7"/>
  <c r="BA288" i="7"/>
  <c r="BA292" i="7"/>
  <c r="BA296" i="7"/>
  <c r="BA300" i="7"/>
  <c r="BA328" i="7"/>
  <c r="BA336" i="7"/>
  <c r="BA344" i="7"/>
  <c r="BA352" i="7"/>
  <c r="BA360" i="7"/>
  <c r="BA368" i="7"/>
  <c r="CM24" i="7"/>
  <c r="BA41" i="7"/>
  <c r="CM48" i="7"/>
  <c r="CM60" i="7"/>
  <c r="CM65" i="7"/>
  <c r="CM90" i="7"/>
  <c r="CM96" i="7"/>
  <c r="BA115" i="7"/>
  <c r="BA140" i="7"/>
  <c r="BA156" i="7"/>
  <c r="BA172" i="7"/>
  <c r="BA188" i="7"/>
  <c r="BA206" i="7"/>
  <c r="BA228" i="7"/>
  <c r="BA232" i="7"/>
  <c r="BA236" i="7"/>
  <c r="BA270" i="7"/>
  <c r="BA274" i="7"/>
  <c r="BA279" i="7"/>
  <c r="BA304" i="7"/>
  <c r="BA308" i="7"/>
  <c r="BA312" i="7"/>
  <c r="BA316" i="7"/>
  <c r="BA320" i="7"/>
  <c r="BA327" i="7"/>
  <c r="BA60" i="7"/>
  <c r="BA65" i="7"/>
  <c r="CM69" i="7"/>
  <c r="CM76" i="7"/>
  <c r="CM80" i="7"/>
  <c r="BA81" i="7"/>
  <c r="CM86" i="7"/>
  <c r="BA88" i="7"/>
  <c r="BA103" i="7"/>
  <c r="CM120" i="7"/>
  <c r="BA131" i="7"/>
  <c r="BA147" i="7"/>
  <c r="BA163" i="7"/>
  <c r="BA179" i="7"/>
  <c r="BA195" i="7"/>
  <c r="BA207" i="7"/>
  <c r="BA208" i="7"/>
  <c r="BA218" i="7"/>
  <c r="BA222" i="7"/>
  <c r="BA240" i="7"/>
  <c r="BA244" i="7"/>
  <c r="BA248" i="7"/>
  <c r="BA252" i="7"/>
  <c r="BA256" i="7"/>
  <c r="BA260" i="7"/>
  <c r="BA265" i="7"/>
  <c r="BA283" i="7"/>
  <c r="BA287" i="7"/>
  <c r="BA291" i="7"/>
  <c r="BA295" i="7"/>
  <c r="BA299" i="7"/>
  <c r="BA326" i="7"/>
  <c r="BA334" i="7"/>
  <c r="CM49" i="7"/>
  <c r="BA61" i="7"/>
  <c r="BA95" i="7"/>
  <c r="CM100" i="7"/>
  <c r="CM116" i="7"/>
  <c r="BA123" i="7"/>
  <c r="BA143" i="7"/>
  <c r="BA159" i="7"/>
  <c r="BA175" i="7"/>
  <c r="BA191" i="7"/>
  <c r="BA200" i="7"/>
  <c r="BA210" i="7"/>
  <c r="BA221" i="7"/>
  <c r="BA226" i="7"/>
  <c r="BA243" i="7"/>
  <c r="BA247" i="7"/>
  <c r="BA251" i="7"/>
  <c r="BA255" i="7"/>
  <c r="BA49" i="7"/>
  <c r="CM53" i="7"/>
  <c r="CM58" i="7"/>
  <c r="BA72" i="7"/>
  <c r="CM74" i="7"/>
  <c r="CM81" i="7"/>
  <c r="BA107" i="7"/>
  <c r="BA148" i="7"/>
  <c r="BA164" i="7"/>
  <c r="BA180" i="7"/>
  <c r="BA196" i="7"/>
  <c r="BA211" i="7"/>
  <c r="BA212" i="7"/>
  <c r="BA225" i="7"/>
  <c r="BA230" i="7"/>
  <c r="BA234" i="7"/>
  <c r="BA238" i="7"/>
  <c r="BA263" i="7"/>
  <c r="BA268" i="7"/>
  <c r="BA272" i="7"/>
  <c r="BA281" i="7"/>
  <c r="BA306" i="7"/>
  <c r="BA310" i="7"/>
  <c r="BA314" i="7"/>
  <c r="BA231" i="7"/>
  <c r="BA298" i="7"/>
  <c r="BA315" i="7"/>
  <c r="BA343" i="7"/>
  <c r="BA349" i="7"/>
  <c r="BA359" i="7"/>
  <c r="BA365" i="7"/>
  <c r="BA367" i="7"/>
  <c r="BA373" i="7"/>
  <c r="BA375" i="7"/>
  <c r="BA380" i="7"/>
  <c r="BA388" i="7"/>
  <c r="BA396" i="7"/>
  <c r="BA404" i="7"/>
  <c r="BA168" i="7"/>
  <c r="BA278" i="7"/>
  <c r="BA294" i="7"/>
  <c r="BA319" i="7"/>
  <c r="BA323" i="7"/>
  <c r="BA335" i="7"/>
  <c r="BA347" i="7"/>
  <c r="BA348" i="7"/>
  <c r="BA350" i="7"/>
  <c r="BA379" i="7"/>
  <c r="BA387" i="7"/>
  <c r="BA395" i="7"/>
  <c r="BA403" i="7"/>
  <c r="BA324" i="7"/>
  <c r="BA371" i="7"/>
  <c r="BA269" i="7"/>
  <c r="BA290" i="7"/>
  <c r="BA325" i="7"/>
  <c r="BA341" i="7"/>
  <c r="BA378" i="7"/>
  <c r="BA386" i="7"/>
  <c r="BA394" i="7"/>
  <c r="BA402" i="7"/>
  <c r="BA235" i="7"/>
  <c r="BA273" i="7"/>
  <c r="BA277" i="7"/>
  <c r="BA286" i="7"/>
  <c r="BA331" i="7"/>
  <c r="BA339" i="7"/>
  <c r="BA340" i="7"/>
  <c r="BA342" i="7"/>
  <c r="BA377" i="7"/>
  <c r="BA385" i="7"/>
  <c r="BA393" i="7"/>
  <c r="BA401" i="7"/>
  <c r="BA311" i="7"/>
  <c r="BA355" i="7"/>
  <c r="BA358" i="7"/>
  <c r="BA363" i="7"/>
  <c r="BA369" i="7"/>
  <c r="BA184" i="7"/>
  <c r="BA264" i="7"/>
  <c r="BA282" i="7"/>
  <c r="BA384" i="7"/>
  <c r="BA392" i="7"/>
  <c r="BA400" i="7"/>
  <c r="BA408" i="7"/>
  <c r="BA381" i="7"/>
  <c r="BA405" i="7"/>
  <c r="BA76" i="7"/>
  <c r="BA111" i="7"/>
  <c r="BA227" i="7"/>
  <c r="BA259" i="7"/>
  <c r="BA303" i="7"/>
  <c r="BA332" i="7"/>
  <c r="BA364" i="7"/>
  <c r="BA366" i="7"/>
  <c r="BA372" i="7"/>
  <c r="BA374" i="7"/>
  <c r="BA383" i="7"/>
  <c r="BA391" i="7"/>
  <c r="BA399" i="7"/>
  <c r="BA407" i="7"/>
  <c r="BA302" i="7"/>
  <c r="BA356" i="7"/>
  <c r="BA152" i="7"/>
  <c r="BA239" i="7"/>
  <c r="BA307" i="7"/>
  <c r="BA318" i="7"/>
  <c r="BA333" i="7"/>
  <c r="BA351" i="7"/>
  <c r="BA357" i="7"/>
  <c r="BA376" i="7"/>
  <c r="BA382" i="7"/>
  <c r="BA390" i="7"/>
  <c r="BA398" i="7"/>
  <c r="BA406" i="7"/>
  <c r="BA361" i="7"/>
  <c r="BA389" i="7"/>
  <c r="BA397" i="7"/>
  <c r="CM10" i="7"/>
  <c r="AU338" i="2"/>
  <c r="AI95" i="7"/>
  <c r="I95" i="7"/>
  <c r="R95" i="7"/>
  <c r="P95" i="7"/>
  <c r="I203" i="7"/>
  <c r="AI203" i="7"/>
  <c r="R203" i="7"/>
  <c r="P203" i="7"/>
  <c r="K270" i="7"/>
  <c r="AI270" i="7"/>
  <c r="R270" i="7"/>
  <c r="P270" i="7"/>
  <c r="R115" i="7"/>
  <c r="P115" i="7"/>
  <c r="AI115" i="7"/>
  <c r="I115" i="7"/>
  <c r="R130" i="7"/>
  <c r="P130" i="7"/>
  <c r="I130" i="7"/>
  <c r="AI130" i="7"/>
  <c r="R216" i="7"/>
  <c r="P216" i="7"/>
  <c r="AI216" i="7"/>
  <c r="J216" i="7"/>
  <c r="R239" i="7"/>
  <c r="P239" i="7"/>
  <c r="K239" i="7"/>
  <c r="AI239" i="7"/>
  <c r="R273" i="7"/>
  <c r="P273" i="7"/>
  <c r="AI273" i="7"/>
  <c r="K273" i="7"/>
  <c r="R315" i="7"/>
  <c r="P315" i="7"/>
  <c r="K315" i="7"/>
  <c r="AI315" i="7"/>
  <c r="AU405" i="2"/>
  <c r="R43" i="7"/>
  <c r="P43" i="7"/>
  <c r="H43" i="7"/>
  <c r="AI43" i="7"/>
  <c r="I165" i="7"/>
  <c r="AI165" i="7"/>
  <c r="R165" i="7"/>
  <c r="P165" i="7"/>
  <c r="I305" i="2"/>
  <c r="AC305" i="2"/>
  <c r="AF305" i="2"/>
  <c r="R305" i="2"/>
  <c r="T305" i="2"/>
  <c r="K261" i="7"/>
  <c r="AI261" i="7"/>
  <c r="R261" i="7"/>
  <c r="P261" i="7"/>
  <c r="K341" i="7"/>
  <c r="AU239" i="2"/>
  <c r="K229" i="7"/>
  <c r="AI229" i="7"/>
  <c r="R229" i="7"/>
  <c r="P229" i="7"/>
  <c r="R134" i="7"/>
  <c r="P134" i="7"/>
  <c r="I134" i="7"/>
  <c r="AI134" i="7"/>
  <c r="I201" i="7"/>
  <c r="AI201" i="7"/>
  <c r="R201" i="7"/>
  <c r="P201" i="7"/>
  <c r="R263" i="7"/>
  <c r="P263" i="7"/>
  <c r="K263" i="7"/>
  <c r="AI263" i="7"/>
  <c r="I142" i="7"/>
  <c r="AI142" i="7"/>
  <c r="R142" i="7"/>
  <c r="P142" i="7"/>
  <c r="J211" i="7"/>
  <c r="J19" i="7"/>
  <c r="AI211" i="7"/>
  <c r="R211" i="7"/>
  <c r="P211" i="7"/>
  <c r="K241" i="7"/>
  <c r="AI241" i="7"/>
  <c r="R241" i="7"/>
  <c r="P241" i="7"/>
  <c r="K296" i="7"/>
  <c r="AI296" i="7"/>
  <c r="R296" i="7"/>
  <c r="P296" i="7"/>
  <c r="I187" i="7"/>
  <c r="AI187" i="7"/>
  <c r="R187" i="7"/>
  <c r="P187" i="7"/>
  <c r="K244" i="7"/>
  <c r="AI244" i="7"/>
  <c r="R244" i="7"/>
  <c r="P244" i="7"/>
  <c r="I159" i="7"/>
  <c r="AI159" i="7"/>
  <c r="R159" i="7"/>
  <c r="P159" i="7"/>
  <c r="K248" i="7"/>
  <c r="AI248" i="7"/>
  <c r="R248" i="7"/>
  <c r="P248" i="7"/>
  <c r="K293" i="7"/>
  <c r="AI293" i="7"/>
  <c r="R293" i="7"/>
  <c r="P293" i="7"/>
  <c r="K345" i="7"/>
  <c r="K354" i="7"/>
  <c r="AI81" i="8"/>
  <c r="AH81" i="8"/>
  <c r="AJ81" i="8"/>
  <c r="AK81" i="8"/>
  <c r="BB32" i="8"/>
  <c r="BC32" i="8"/>
  <c r="BD32" i="8"/>
  <c r="BC363" i="8"/>
  <c r="BB363" i="8"/>
  <c r="BD363" i="8"/>
  <c r="AJ120" i="8"/>
  <c r="AK120" i="8"/>
  <c r="AI120" i="8"/>
  <c r="AH120" i="8"/>
  <c r="BB245" i="8"/>
  <c r="BC245" i="8"/>
  <c r="BD245" i="8"/>
  <c r="CN8" i="8"/>
  <c r="CM8" i="8"/>
  <c r="CL8" i="8"/>
  <c r="CJ8" i="8"/>
  <c r="BH35" i="7"/>
  <c r="BG35" i="7"/>
  <c r="BI35" i="7"/>
  <c r="BJ35" i="7"/>
  <c r="AK70" i="2"/>
  <c r="AI70" i="2"/>
  <c r="AJ70" i="2"/>
  <c r="AK44" i="2"/>
  <c r="AI44" i="2"/>
  <c r="AJ44" i="2"/>
  <c r="BD182" i="8"/>
  <c r="BB182" i="8"/>
  <c r="BA182" i="8"/>
  <c r="BC182" i="8"/>
  <c r="BV17" i="8"/>
  <c r="BU17" i="8"/>
  <c r="BS17" i="8" s="1"/>
  <c r="BQ17" i="8" s="1"/>
  <c r="BW17" i="8"/>
  <c r="BB367" i="8"/>
  <c r="BA367" i="8"/>
  <c r="BD367" i="8"/>
  <c r="BC367" i="8"/>
  <c r="BB375" i="8"/>
  <c r="BA375" i="8"/>
  <c r="BD375" i="8"/>
  <c r="BC375" i="8"/>
  <c r="BD342" i="8"/>
  <c r="BB342" i="8"/>
  <c r="BC342" i="8"/>
  <c r="BB197" i="8"/>
  <c r="BC197" i="8"/>
  <c r="BD197" i="8"/>
  <c r="CN21" i="8"/>
  <c r="CM21" i="8"/>
  <c r="CL21" i="8"/>
  <c r="CJ21" i="8"/>
  <c r="AO30" i="7"/>
  <c r="AN30" i="7"/>
  <c r="AQ30" i="7"/>
  <c r="AP30" i="7"/>
  <c r="CT27" i="7"/>
  <c r="CS27" i="7"/>
  <c r="AI362" i="8"/>
  <c r="AH362" i="8"/>
  <c r="AK362" i="8"/>
  <c r="AJ362" i="8"/>
  <c r="BB33" i="2"/>
  <c r="BA33" i="2"/>
  <c r="BV24" i="8"/>
  <c r="BU24" i="8"/>
  <c r="BS24" i="8" s="1"/>
  <c r="BW24" i="8"/>
  <c r="CM32" i="8"/>
  <c r="CL32" i="8"/>
  <c r="CJ32" i="8"/>
  <c r="CN32" i="8"/>
  <c r="AP54" i="7"/>
  <c r="AO54" i="7"/>
  <c r="AQ54" i="7"/>
  <c r="BD214" i="8"/>
  <c r="BB214" i="8"/>
  <c r="BC214" i="8"/>
  <c r="BB239" i="8"/>
  <c r="BA239" i="8"/>
  <c r="BC239" i="8"/>
  <c r="BD239" i="8"/>
  <c r="BD172" i="8"/>
  <c r="BB172" i="8"/>
  <c r="BA172" i="8"/>
  <c r="BC172" i="8"/>
  <c r="BB405" i="8"/>
  <c r="BA405" i="8"/>
  <c r="BD405" i="8"/>
  <c r="BC405" i="8"/>
  <c r="AI79" i="8"/>
  <c r="AH79" i="8"/>
  <c r="AJ79" i="8"/>
  <c r="AK79" i="8"/>
  <c r="AJ325" i="8"/>
  <c r="AI325" i="8"/>
  <c r="AK325" i="8"/>
  <c r="BD267" i="8"/>
  <c r="BB267" i="8"/>
  <c r="BC267" i="8"/>
  <c r="AK308" i="8"/>
  <c r="AJ308" i="8"/>
  <c r="AI308" i="8"/>
  <c r="AH308" i="8"/>
  <c r="AI257" i="8"/>
  <c r="AH257" i="8"/>
  <c r="AJ257" i="8"/>
  <c r="AK257" i="8"/>
  <c r="BB85" i="8"/>
  <c r="BC85" i="8"/>
  <c r="BD85" i="8"/>
  <c r="AI100" i="8"/>
  <c r="AJ100" i="8"/>
  <c r="AK100" i="8"/>
  <c r="BD139" i="8"/>
  <c r="BB139" i="8"/>
  <c r="BA139" i="8"/>
  <c r="BC139" i="8"/>
  <c r="BC40" i="8"/>
  <c r="BD40" i="8"/>
  <c r="BB40" i="8"/>
  <c r="BB66" i="8"/>
  <c r="BA66" i="8"/>
  <c r="BC66" i="8"/>
  <c r="BD66" i="8"/>
  <c r="AI356" i="8"/>
  <c r="AH356" i="8"/>
  <c r="AJ356" i="8"/>
  <c r="AK356" i="8"/>
  <c r="AJ84" i="2"/>
  <c r="AK84" i="2"/>
  <c r="AI84" i="2"/>
  <c r="BB215" i="8"/>
  <c r="BC215" i="8"/>
  <c r="BD215" i="8"/>
  <c r="BB251" i="8"/>
  <c r="BC251" i="8"/>
  <c r="BD251" i="8"/>
  <c r="AI239" i="8"/>
  <c r="AJ239" i="8"/>
  <c r="AK239" i="8"/>
  <c r="AJ234" i="8"/>
  <c r="AK234" i="8"/>
  <c r="AI234" i="8"/>
  <c r="BB199" i="8"/>
  <c r="BA199" i="8"/>
  <c r="BC199" i="8"/>
  <c r="BD199" i="8"/>
  <c r="BD200" i="8"/>
  <c r="BB200" i="8"/>
  <c r="BC200" i="8"/>
  <c r="CN33" i="8"/>
  <c r="CM33" i="8"/>
  <c r="BC113" i="8"/>
  <c r="BD113" i="8"/>
  <c r="BB113" i="8"/>
  <c r="BC46" i="8"/>
  <c r="BD46" i="8"/>
  <c r="BB46" i="8"/>
  <c r="BA46" i="8"/>
  <c r="AI47" i="8"/>
  <c r="AH47" i="8"/>
  <c r="AJ47" i="8"/>
  <c r="AK47" i="8"/>
  <c r="BB336" i="8"/>
  <c r="BA336" i="8"/>
  <c r="BD336" i="8"/>
  <c r="BC336" i="8"/>
  <c r="AK304" i="8"/>
  <c r="AJ304" i="8"/>
  <c r="AI304" i="8"/>
  <c r="AH304" i="8"/>
  <c r="AA304" i="8" s="1"/>
  <c r="BC298" i="8"/>
  <c r="BB298" i="8"/>
  <c r="BD298" i="8"/>
  <c r="AI253" i="8"/>
  <c r="AH253" i="8"/>
  <c r="AJ253" i="8"/>
  <c r="AK253" i="8"/>
  <c r="BB279" i="8"/>
  <c r="BC279" i="8"/>
  <c r="BD279" i="8"/>
  <c r="AI294" i="8"/>
  <c r="AJ294" i="8"/>
  <c r="AK294" i="8"/>
  <c r="AI75" i="8"/>
  <c r="AJ75" i="8"/>
  <c r="AK75" i="8"/>
  <c r="BD206" i="8"/>
  <c r="BB206" i="8"/>
  <c r="BA206" i="8"/>
  <c r="BC206" i="8"/>
  <c r="BB27" i="8"/>
  <c r="BA27" i="8"/>
  <c r="BC27" i="8"/>
  <c r="BD27" i="8"/>
  <c r="AI36" i="8"/>
  <c r="AH36" i="8"/>
  <c r="AJ36" i="8"/>
  <c r="AK36" i="8"/>
  <c r="BV13" i="8"/>
  <c r="BU13" i="8"/>
  <c r="BS13" i="8" s="1"/>
  <c r="BQ13" i="8" s="1"/>
  <c r="BW13" i="8"/>
  <c r="CB37" i="7"/>
  <c r="CC37" i="7"/>
  <c r="AP39" i="7"/>
  <c r="AQ39" i="7"/>
  <c r="AO39" i="7"/>
  <c r="CT6" i="7"/>
  <c r="CS6" i="7"/>
  <c r="AJ345" i="8"/>
  <c r="AK345" i="8"/>
  <c r="AI345" i="8"/>
  <c r="AH345" i="8"/>
  <c r="AY345" i="8" s="1"/>
  <c r="BB272" i="8"/>
  <c r="BA272" i="8"/>
  <c r="BC272" i="8"/>
  <c r="BD272" i="8"/>
  <c r="BA28" i="2"/>
  <c r="BB28" i="2"/>
  <c r="BB317" i="8"/>
  <c r="BD317" i="8"/>
  <c r="BC317" i="8"/>
  <c r="BB211" i="8"/>
  <c r="BA211" i="8"/>
  <c r="BC211" i="8"/>
  <c r="BD211" i="8"/>
  <c r="AI235" i="8"/>
  <c r="AH235" i="8"/>
  <c r="AJ235" i="8"/>
  <c r="AK235" i="8"/>
  <c r="BB268" i="8"/>
  <c r="BC268" i="8"/>
  <c r="BD268" i="8"/>
  <c r="AJ144" i="8"/>
  <c r="AK144" i="8"/>
  <c r="AI144" i="8"/>
  <c r="AH144" i="8"/>
  <c r="AJ134" i="8"/>
  <c r="AI134" i="8"/>
  <c r="AK134" i="8"/>
  <c r="CM17" i="8"/>
  <c r="CN17" i="8"/>
  <c r="CN14" i="8"/>
  <c r="CM14" i="8"/>
  <c r="CL14" i="8"/>
  <c r="CJ14" i="8"/>
  <c r="BV21" i="8"/>
  <c r="BU21" i="8"/>
  <c r="BS21" i="8" s="1"/>
  <c r="BQ21" i="8" s="1"/>
  <c r="BW21" i="8"/>
  <c r="BC353" i="8"/>
  <c r="BD353" i="8"/>
  <c r="BB353" i="8"/>
  <c r="BD58" i="8"/>
  <c r="BB58" i="8"/>
  <c r="BC58" i="8"/>
  <c r="AJ358" i="8"/>
  <c r="AK358" i="8"/>
  <c r="AI358" i="8"/>
  <c r="AH358" i="8"/>
  <c r="AA358" i="8" s="1"/>
  <c r="AI354" i="8"/>
  <c r="AH354" i="8"/>
  <c r="AK354" i="8"/>
  <c r="AJ354" i="8"/>
  <c r="BB233" i="8"/>
  <c r="BC233" i="8"/>
  <c r="BD233" i="8"/>
  <c r="BB303" i="8"/>
  <c r="BC303" i="8"/>
  <c r="BD303" i="8"/>
  <c r="BB340" i="8"/>
  <c r="BA340" i="8"/>
  <c r="BC340" i="8"/>
  <c r="BD340" i="8"/>
  <c r="AI52" i="8"/>
  <c r="AH52" i="8"/>
  <c r="AY52" i="8" s="1"/>
  <c r="AK52" i="8"/>
  <c r="AJ52" i="8"/>
  <c r="CB59" i="7"/>
  <c r="CA59" i="7"/>
  <c r="BY59" i="7" s="1"/>
  <c r="BW59" i="7" s="1"/>
  <c r="CC59" i="7"/>
  <c r="BC275" i="8"/>
  <c r="BD275" i="8"/>
  <c r="BB275" i="8"/>
  <c r="BA275" i="8"/>
  <c r="BC339" i="8"/>
  <c r="BD339" i="8"/>
  <c r="BB339" i="8"/>
  <c r="BA339" i="8"/>
  <c r="BB217" i="8"/>
  <c r="BA217" i="8"/>
  <c r="BC217" i="8"/>
  <c r="BD217" i="8"/>
  <c r="AJ248" i="8"/>
  <c r="AK248" i="8"/>
  <c r="AI248" i="8"/>
  <c r="AJ228" i="8"/>
  <c r="AK228" i="8"/>
  <c r="AI228" i="8"/>
  <c r="AH228" i="8"/>
  <c r="AY228" i="8" s="1"/>
  <c r="BB193" i="8"/>
  <c r="BA193" i="8"/>
  <c r="BC193" i="8"/>
  <c r="BD193" i="8"/>
  <c r="AJ118" i="8"/>
  <c r="AK118" i="8"/>
  <c r="AI118" i="8"/>
  <c r="AO46" i="7"/>
  <c r="AN46" i="7"/>
  <c r="AP46" i="7"/>
  <c r="AQ46" i="7"/>
  <c r="BC359" i="8"/>
  <c r="BD359" i="8"/>
  <c r="BB359" i="8"/>
  <c r="AJ146" i="8"/>
  <c r="AI146" i="8"/>
  <c r="AH146" i="8"/>
  <c r="AK146" i="8"/>
  <c r="AI298" i="8"/>
  <c r="AJ298" i="8"/>
  <c r="AK298" i="8"/>
  <c r="AI22" i="8"/>
  <c r="AJ22" i="8"/>
  <c r="AK22" i="8"/>
  <c r="CC51" i="7"/>
  <c r="CB51" i="7"/>
  <c r="BC160" i="8"/>
  <c r="BD160" i="8"/>
  <c r="BB160" i="8"/>
  <c r="AI85" i="8"/>
  <c r="AH85" i="8"/>
  <c r="AJ85" i="8"/>
  <c r="AK85" i="8"/>
  <c r="BD310" i="8"/>
  <c r="BB310" i="8"/>
  <c r="BC310" i="8"/>
  <c r="AI104" i="8"/>
  <c r="AJ104" i="8"/>
  <c r="AK104" i="8"/>
  <c r="BB77" i="8"/>
  <c r="BC77" i="8"/>
  <c r="BD77" i="8"/>
  <c r="AP34" i="7"/>
  <c r="AQ34" i="7"/>
  <c r="AO34" i="7"/>
  <c r="AN34" i="7"/>
  <c r="CS39" i="7"/>
  <c r="CR39" i="7"/>
  <c r="CP39" i="7"/>
  <c r="CT39" i="7"/>
  <c r="AI22" i="2"/>
  <c r="AJ22" i="2"/>
  <c r="AK22" i="2"/>
  <c r="AI241" i="8"/>
  <c r="AJ241" i="8"/>
  <c r="AK241" i="8"/>
  <c r="AI213" i="8"/>
  <c r="AH213" i="8"/>
  <c r="AJ213" i="8"/>
  <c r="AK213" i="8"/>
  <c r="AI87" i="8"/>
  <c r="AH87" i="8"/>
  <c r="AJ87" i="8"/>
  <c r="AK87" i="8"/>
  <c r="BC286" i="8"/>
  <c r="BD286" i="8"/>
  <c r="BB286" i="8"/>
  <c r="CN3" i="8"/>
  <c r="CM3" i="8"/>
  <c r="CL3" i="8"/>
  <c r="CJ3" i="8"/>
  <c r="BD48" i="8"/>
  <c r="BB48" i="8"/>
  <c r="BC48" i="8"/>
  <c r="BV9" i="8"/>
  <c r="BW9" i="8"/>
  <c r="CC67" i="7"/>
  <c r="CB67" i="7"/>
  <c r="BA30" i="2"/>
  <c r="BB30" i="2"/>
  <c r="AK317" i="8"/>
  <c r="AI317" i="8"/>
  <c r="AJ317" i="8"/>
  <c r="AK310" i="8"/>
  <c r="AI310" i="8"/>
  <c r="AH310" i="8"/>
  <c r="AJ310" i="8"/>
  <c r="AI223" i="8"/>
  <c r="AJ223" i="8"/>
  <c r="AK223" i="8"/>
  <c r="AJ230" i="8"/>
  <c r="AK230" i="8"/>
  <c r="AI230" i="8"/>
  <c r="AH230" i="8"/>
  <c r="BB187" i="8"/>
  <c r="BA187" i="8"/>
  <c r="BC187" i="8"/>
  <c r="BD187" i="8"/>
  <c r="CM40" i="8"/>
  <c r="CN40" i="8"/>
  <c r="AP70" i="7"/>
  <c r="AO70" i="7"/>
  <c r="AQ70" i="7"/>
  <c r="AQ59" i="7"/>
  <c r="AO59" i="7"/>
  <c r="AN59" i="7"/>
  <c r="AP59" i="7"/>
  <c r="BC387" i="8"/>
  <c r="BD387" i="8"/>
  <c r="BB387" i="8"/>
  <c r="BA387" i="8"/>
  <c r="BB270" i="8"/>
  <c r="BA270" i="8"/>
  <c r="BC270" i="8"/>
  <c r="BD270" i="8"/>
  <c r="BB133" i="8"/>
  <c r="BA133" i="8"/>
  <c r="BC133" i="8"/>
  <c r="BD133" i="8"/>
  <c r="AI237" i="8"/>
  <c r="AH237" i="8"/>
  <c r="AJ237" i="8"/>
  <c r="AK237" i="8"/>
  <c r="BB221" i="8"/>
  <c r="BC221" i="8"/>
  <c r="BD221" i="8"/>
  <c r="AJ132" i="8"/>
  <c r="AK132" i="8"/>
  <c r="AI132" i="8"/>
  <c r="AH132" i="8"/>
  <c r="BB266" i="8"/>
  <c r="BA266" i="8"/>
  <c r="BC266" i="8"/>
  <c r="BD266" i="8"/>
  <c r="AJ116" i="8"/>
  <c r="AK116" i="8"/>
  <c r="AI116" i="8"/>
  <c r="BD194" i="8"/>
  <c r="BB194" i="8"/>
  <c r="BA194" i="8"/>
  <c r="BC194" i="8"/>
  <c r="BB100" i="8"/>
  <c r="BA100" i="8"/>
  <c r="BC100" i="8"/>
  <c r="BD100" i="8"/>
  <c r="BB79" i="8"/>
  <c r="BA79" i="8"/>
  <c r="BC79" i="8"/>
  <c r="BD79" i="8"/>
  <c r="CN4" i="8"/>
  <c r="CM4" i="8"/>
  <c r="CB23" i="7"/>
  <c r="CA23" i="7"/>
  <c r="BY23" i="7" s="1"/>
  <c r="CC23" i="7"/>
  <c r="AI108" i="8"/>
  <c r="AJ108" i="8"/>
  <c r="AK108" i="8"/>
  <c r="AJ275" i="8"/>
  <c r="AK275" i="8"/>
  <c r="AI275" i="8"/>
  <c r="AI151" i="8"/>
  <c r="AH151" i="8"/>
  <c r="AK151" i="8"/>
  <c r="AJ151" i="8"/>
  <c r="BB15" i="2"/>
  <c r="BA15" i="2"/>
  <c r="BC246" i="8"/>
  <c r="BD246" i="8"/>
  <c r="BB246" i="8"/>
  <c r="BC226" i="8"/>
  <c r="BD226" i="8"/>
  <c r="BB226" i="8"/>
  <c r="AJ128" i="8"/>
  <c r="AK128" i="8"/>
  <c r="AI128" i="8"/>
  <c r="CM26" i="8"/>
  <c r="CN26" i="8"/>
  <c r="AI62" i="8"/>
  <c r="AH62" i="8"/>
  <c r="AJ62" i="8"/>
  <c r="AK62" i="8"/>
  <c r="AO74" i="7"/>
  <c r="AP74" i="7"/>
  <c r="AQ74" i="7"/>
  <c r="CT31" i="7"/>
  <c r="CS31" i="7"/>
  <c r="CR31" i="7"/>
  <c r="CP31" i="7"/>
  <c r="AI375" i="8"/>
  <c r="AH375" i="8"/>
  <c r="AK375" i="8"/>
  <c r="AJ375" i="8"/>
  <c r="BB349" i="8"/>
  <c r="BC349" i="8"/>
  <c r="BD349" i="8"/>
  <c r="AI221" i="8"/>
  <c r="AJ221" i="8"/>
  <c r="AK221" i="8"/>
  <c r="BD220" i="8"/>
  <c r="BB220" i="8"/>
  <c r="BC220" i="8"/>
  <c r="BD50" i="8"/>
  <c r="BB50" i="8"/>
  <c r="BA50" i="8"/>
  <c r="BC50" i="8"/>
  <c r="BB21" i="8"/>
  <c r="BC21" i="8"/>
  <c r="BD21" i="8"/>
  <c r="BV10" i="8"/>
  <c r="BU10" i="8"/>
  <c r="BS10" i="8" s="1"/>
  <c r="BW10" i="8"/>
  <c r="CB75" i="7"/>
  <c r="CA75" i="7"/>
  <c r="BY75" i="7" s="1"/>
  <c r="BW75" i="7" s="1"/>
  <c r="CC75" i="7"/>
  <c r="BB207" i="8"/>
  <c r="BC207" i="8"/>
  <c r="BD207" i="8"/>
  <c r="BB301" i="8"/>
  <c r="BC301" i="8"/>
  <c r="BD301" i="8"/>
  <c r="BB104" i="8"/>
  <c r="BA104" i="8"/>
  <c r="BC104" i="8"/>
  <c r="BD104" i="8"/>
  <c r="BB189" i="8"/>
  <c r="BA189" i="8"/>
  <c r="BC189" i="8"/>
  <c r="BD189" i="8"/>
  <c r="BD338" i="8"/>
  <c r="BC338" i="8"/>
  <c r="BB338" i="8"/>
  <c r="BA338" i="8"/>
  <c r="BD174" i="8"/>
  <c r="BB174" i="8"/>
  <c r="BC174" i="8"/>
  <c r="BC364" i="8"/>
  <c r="BB364" i="8"/>
  <c r="BA364" i="8"/>
  <c r="BD364" i="8"/>
  <c r="AJ130" i="8"/>
  <c r="AK130" i="8"/>
  <c r="AI130" i="8"/>
  <c r="AH130" i="8"/>
  <c r="AI209" i="8"/>
  <c r="AJ209" i="8"/>
  <c r="AK209" i="8"/>
  <c r="BB62" i="8"/>
  <c r="BA62" i="8"/>
  <c r="BC62" i="8"/>
  <c r="BD62" i="8"/>
  <c r="CB71" i="7"/>
  <c r="CA71" i="7"/>
  <c r="BY71" i="7" s="1"/>
  <c r="CC71" i="7"/>
  <c r="BB264" i="8"/>
  <c r="BC264" i="8"/>
  <c r="BD264" i="8"/>
  <c r="BB344" i="8"/>
  <c r="BA344" i="8"/>
  <c r="BC344" i="8"/>
  <c r="BD344" i="8"/>
  <c r="AJ397" i="8"/>
  <c r="AK397" i="8"/>
  <c r="AI397" i="8"/>
  <c r="AH397" i="8"/>
  <c r="AY397" i="8" s="1"/>
  <c r="AK256" i="8"/>
  <c r="AI256" i="8"/>
  <c r="AJ256" i="8"/>
  <c r="BV40" i="8"/>
  <c r="BW40" i="8"/>
  <c r="BH39" i="7"/>
  <c r="BI39" i="7"/>
  <c r="BJ39" i="7"/>
  <c r="BB389" i="8"/>
  <c r="BA389" i="8"/>
  <c r="BD389" i="8"/>
  <c r="BC389" i="8"/>
  <c r="AI309" i="8"/>
  <c r="AH309" i="8"/>
  <c r="AJ309" i="8"/>
  <c r="AK309" i="8"/>
  <c r="BC273" i="8"/>
  <c r="BD273" i="8"/>
  <c r="BB273" i="8"/>
  <c r="BA273" i="8"/>
  <c r="AI133" i="8"/>
  <c r="AJ133" i="8"/>
  <c r="AK133" i="8"/>
  <c r="BB151" i="8"/>
  <c r="BD151" i="8"/>
  <c r="BC151" i="8"/>
  <c r="AI141" i="8"/>
  <c r="AH141" i="8"/>
  <c r="AJ141" i="8"/>
  <c r="AK141" i="8"/>
  <c r="BB195" i="8"/>
  <c r="BC195" i="8"/>
  <c r="BD195" i="8"/>
  <c r="BB183" i="8"/>
  <c r="BC183" i="8"/>
  <c r="BD183" i="8"/>
  <c r="BW8" i="8"/>
  <c r="BV8" i="8"/>
  <c r="AP86" i="7"/>
  <c r="AO86" i="7"/>
  <c r="AN86" i="7"/>
  <c r="BE86" i="7" s="1"/>
  <c r="AQ86" i="7"/>
  <c r="BB148" i="8"/>
  <c r="BC148" i="8"/>
  <c r="BD148" i="8"/>
  <c r="AJ124" i="8"/>
  <c r="AK124" i="8"/>
  <c r="AI124" i="8"/>
  <c r="BC284" i="8"/>
  <c r="BD284" i="8"/>
  <c r="BB284" i="8"/>
  <c r="AI54" i="8"/>
  <c r="AJ54" i="8"/>
  <c r="AK54" i="8"/>
  <c r="AI49" i="8"/>
  <c r="AJ49" i="8"/>
  <c r="AK49" i="8"/>
  <c r="CB87" i="7"/>
  <c r="CC87" i="7"/>
  <c r="CB30" i="7"/>
  <c r="CA30" i="7"/>
  <c r="BY30" i="7" s="1"/>
  <c r="BW30" i="7" s="1"/>
  <c r="CC30" i="7"/>
  <c r="AI270" i="8"/>
  <c r="AJ270" i="8"/>
  <c r="AK270" i="8"/>
  <c r="BD312" i="8"/>
  <c r="BB312" i="8"/>
  <c r="BC312" i="8"/>
  <c r="AJ398" i="8"/>
  <c r="AK398" i="8"/>
  <c r="AI398" i="8"/>
  <c r="BD302" i="8"/>
  <c r="BB302" i="8"/>
  <c r="BC302" i="8"/>
  <c r="BB209" i="8"/>
  <c r="BC209" i="8"/>
  <c r="BD209" i="8"/>
  <c r="AI292" i="8"/>
  <c r="AJ292" i="8"/>
  <c r="AK292" i="8"/>
  <c r="CM34" i="8"/>
  <c r="CN34" i="8"/>
  <c r="BV35" i="8"/>
  <c r="BW35" i="8"/>
  <c r="AO90" i="7"/>
  <c r="AP90" i="7"/>
  <c r="AQ90" i="7"/>
  <c r="AI343" i="8"/>
  <c r="AH343" i="8"/>
  <c r="AY343" i="8" s="1"/>
  <c r="AJ343" i="8"/>
  <c r="AK343" i="8"/>
  <c r="BD304" i="8"/>
  <c r="BB304" i="8"/>
  <c r="BA304" i="8"/>
  <c r="BC304" i="8"/>
  <c r="AJ389" i="8"/>
  <c r="AK389" i="8"/>
  <c r="AI389" i="8"/>
  <c r="AH389" i="8"/>
  <c r="AI249" i="8"/>
  <c r="AH249" i="8"/>
  <c r="AJ249" i="8"/>
  <c r="AK249" i="8"/>
  <c r="AJ140" i="8"/>
  <c r="AK140" i="8"/>
  <c r="AI140" i="8"/>
  <c r="AI205" i="8"/>
  <c r="AJ205" i="8"/>
  <c r="AK205" i="8"/>
  <c r="AK315" i="8"/>
  <c r="AI315" i="8"/>
  <c r="AJ315" i="8"/>
  <c r="AK254" i="8"/>
  <c r="AI254" i="8"/>
  <c r="AJ254" i="8"/>
  <c r="BB116" i="8"/>
  <c r="BA116" i="8"/>
  <c r="BD116" i="8"/>
  <c r="BC116" i="8"/>
  <c r="BC121" i="8"/>
  <c r="BB121" i="8"/>
  <c r="BA121" i="8"/>
  <c r="AY121" i="8"/>
  <c r="BD121" i="8"/>
  <c r="CM19" i="8"/>
  <c r="CN19" i="8"/>
  <c r="BV32" i="8"/>
  <c r="BW32" i="8"/>
  <c r="CB9" i="7"/>
  <c r="CC9" i="7"/>
  <c r="AI58" i="8"/>
  <c r="AH58" i="8"/>
  <c r="AY58" i="8" s="1"/>
  <c r="AJ58" i="8"/>
  <c r="AK58" i="8"/>
  <c r="BC403" i="8"/>
  <c r="BD403" i="8"/>
  <c r="BB403" i="8"/>
  <c r="AI399" i="8"/>
  <c r="AH399" i="8"/>
  <c r="AK399" i="8"/>
  <c r="AJ399" i="8"/>
  <c r="AK306" i="8"/>
  <c r="AI306" i="8"/>
  <c r="AJ306" i="8"/>
  <c r="AJ224" i="8"/>
  <c r="AK224" i="8"/>
  <c r="AI224" i="8"/>
  <c r="AH224" i="8"/>
  <c r="BC222" i="8"/>
  <c r="BD222" i="8"/>
  <c r="BB222" i="8"/>
  <c r="BB98" i="8"/>
  <c r="BA98" i="8"/>
  <c r="BC98" i="8"/>
  <c r="BD98" i="8"/>
  <c r="AK139" i="8"/>
  <c r="AI139" i="8"/>
  <c r="AH139" i="8"/>
  <c r="AJ139" i="8"/>
  <c r="AJ287" i="8"/>
  <c r="AK287" i="8"/>
  <c r="AI287" i="8"/>
  <c r="AJ238" i="8"/>
  <c r="AK238" i="8"/>
  <c r="AI238" i="8"/>
  <c r="BC61" i="8"/>
  <c r="BB61" i="8"/>
  <c r="BA61" i="8"/>
  <c r="BD61" i="8"/>
  <c r="BD265" i="8"/>
  <c r="BB265" i="8"/>
  <c r="BA265" i="8"/>
  <c r="BC265" i="8"/>
  <c r="AI367" i="8"/>
  <c r="AK367" i="8"/>
  <c r="AJ367" i="8"/>
  <c r="BC111" i="8"/>
  <c r="BD111" i="8"/>
  <c r="BB111" i="8"/>
  <c r="BB75" i="8"/>
  <c r="BA75" i="8"/>
  <c r="BC75" i="8"/>
  <c r="BD75" i="8"/>
  <c r="BD216" i="8"/>
  <c r="BB216" i="8"/>
  <c r="BA216" i="8"/>
  <c r="BC216" i="8"/>
  <c r="BB33" i="8"/>
  <c r="BC33" i="8"/>
  <c r="BD33" i="8"/>
  <c r="AI45" i="8"/>
  <c r="AJ45" i="8"/>
  <c r="AK45" i="8"/>
  <c r="BI23" i="7"/>
  <c r="BJ23" i="7"/>
  <c r="BH23" i="7"/>
  <c r="BG23" i="7"/>
  <c r="AI355" i="8"/>
  <c r="AK355" i="8"/>
  <c r="AJ355" i="8"/>
  <c r="AJ31" i="2"/>
  <c r="AI31" i="2"/>
  <c r="AK31" i="2"/>
  <c r="BC269" i="8"/>
  <c r="BD269" i="8"/>
  <c r="BB269" i="8"/>
  <c r="AI143" i="8"/>
  <c r="AJ143" i="8"/>
  <c r="AK143" i="8"/>
  <c r="AJ250" i="8"/>
  <c r="AK250" i="8"/>
  <c r="AI250" i="8"/>
  <c r="AJ226" i="8"/>
  <c r="AK226" i="8"/>
  <c r="AI226" i="8"/>
  <c r="BB179" i="8"/>
  <c r="BC179" i="8"/>
  <c r="BD179" i="8"/>
  <c r="BD184" i="8"/>
  <c r="BB184" i="8"/>
  <c r="BC184" i="8"/>
  <c r="AJ222" i="8"/>
  <c r="AK222" i="8"/>
  <c r="AI222" i="8"/>
  <c r="AH222" i="8"/>
  <c r="AA222" i="8" s="1"/>
  <c r="AB222" i="8" s="1"/>
  <c r="CN6" i="8"/>
  <c r="CM6" i="8"/>
  <c r="AI92" i="8"/>
  <c r="AJ92" i="8"/>
  <c r="AK92" i="8"/>
  <c r="BC109" i="8"/>
  <c r="BD109" i="8"/>
  <c r="BB109" i="8"/>
  <c r="BA109" i="8"/>
  <c r="BW48" i="8"/>
  <c r="BV48" i="8"/>
  <c r="BU48" i="8"/>
  <c r="BS48" i="8" s="1"/>
  <c r="BQ48" i="8" s="1"/>
  <c r="BC325" i="8"/>
  <c r="BD325" i="8"/>
  <c r="BB325" i="8"/>
  <c r="BA325" i="8"/>
  <c r="BD308" i="8"/>
  <c r="BB308" i="8"/>
  <c r="BC308" i="8"/>
  <c r="AK277" i="8"/>
  <c r="AI277" i="8"/>
  <c r="AH277" i="8"/>
  <c r="AJ277" i="8"/>
  <c r="BB281" i="8"/>
  <c r="BC281" i="8"/>
  <c r="BD281" i="8"/>
  <c r="BD178" i="8"/>
  <c r="BB178" i="8"/>
  <c r="BC178" i="8"/>
  <c r="BD144" i="8"/>
  <c r="BB144" i="8"/>
  <c r="BC144" i="8"/>
  <c r="CN15" i="8"/>
  <c r="CM15" i="8"/>
  <c r="CB39" i="7"/>
  <c r="CC39" i="7"/>
  <c r="AJ271" i="8"/>
  <c r="AK271" i="8"/>
  <c r="AI271" i="8"/>
  <c r="AI280" i="8"/>
  <c r="AJ280" i="8"/>
  <c r="AK280" i="8"/>
  <c r="BB114" i="8"/>
  <c r="BD114" i="8"/>
  <c r="BC114" i="8"/>
  <c r="CM42" i="8"/>
  <c r="CN42" i="8"/>
  <c r="BB68" i="8"/>
  <c r="BC68" i="8"/>
  <c r="BD68" i="8"/>
  <c r="BV2" i="8"/>
  <c r="BW2" i="8"/>
  <c r="AJ27" i="8"/>
  <c r="AK27" i="8"/>
  <c r="AI27" i="8"/>
  <c r="AH27" i="8"/>
  <c r="CB4" i="7"/>
  <c r="CA4" i="7"/>
  <c r="BY4" i="7" s="1"/>
  <c r="CC4" i="7"/>
  <c r="AO36" i="7"/>
  <c r="AP36" i="7"/>
  <c r="AQ36" i="7"/>
  <c r="AI272" i="8"/>
  <c r="AH272" i="8"/>
  <c r="AJ272" i="8"/>
  <c r="AK272" i="8"/>
  <c r="AJ333" i="8"/>
  <c r="AK333" i="8"/>
  <c r="AI333" i="8"/>
  <c r="AI377" i="8"/>
  <c r="AK377" i="8"/>
  <c r="AJ377" i="8"/>
  <c r="BB262" i="8"/>
  <c r="BC262" i="8"/>
  <c r="BD262" i="8"/>
  <c r="BC149" i="8"/>
  <c r="BD149" i="8"/>
  <c r="BB149" i="8"/>
  <c r="BA149" i="8"/>
  <c r="AI98" i="8"/>
  <c r="AH98" i="8"/>
  <c r="AJ98" i="8"/>
  <c r="AK98" i="8"/>
  <c r="BD212" i="8"/>
  <c r="BB212" i="8"/>
  <c r="BA212" i="8"/>
  <c r="BC212" i="8"/>
  <c r="BB102" i="8"/>
  <c r="BC102" i="8"/>
  <c r="BD102" i="8"/>
  <c r="BB29" i="8"/>
  <c r="BA29" i="8"/>
  <c r="BC29" i="8"/>
  <c r="BD29" i="8"/>
  <c r="CB27" i="7"/>
  <c r="CC27" i="7"/>
  <c r="CB36" i="7"/>
  <c r="CC36" i="7"/>
  <c r="AI117" i="8"/>
  <c r="AH117" i="8"/>
  <c r="AJ117" i="8"/>
  <c r="AK117" i="8"/>
  <c r="BB25" i="2"/>
  <c r="BA25" i="2"/>
  <c r="BC119" i="8"/>
  <c r="BB119" i="8"/>
  <c r="BA119" i="8"/>
  <c r="BD119" i="8"/>
  <c r="AJ240" i="8"/>
  <c r="AK240" i="8"/>
  <c r="AI240" i="8"/>
  <c r="BB169" i="8"/>
  <c r="BA169" i="8"/>
  <c r="BC169" i="8"/>
  <c r="BD169" i="8"/>
  <c r="AI50" i="8"/>
  <c r="AJ50" i="8"/>
  <c r="AK50" i="8"/>
  <c r="AQ91" i="7"/>
  <c r="AO91" i="7"/>
  <c r="AN91" i="7"/>
  <c r="BE91" i="7" s="1"/>
  <c r="AP91" i="7"/>
  <c r="AI320" i="8"/>
  <c r="AH320" i="8"/>
  <c r="AK320" i="8"/>
  <c r="AJ320" i="8"/>
  <c r="AI217" i="8"/>
  <c r="AJ217" i="8"/>
  <c r="AK217" i="8"/>
  <c r="BB162" i="8"/>
  <c r="BA162" i="8"/>
  <c r="BD162" i="8"/>
  <c r="BC162" i="8"/>
  <c r="BB31" i="8"/>
  <c r="BA31" i="8"/>
  <c r="BC31" i="8"/>
  <c r="BD31" i="8"/>
  <c r="AJ76" i="2"/>
  <c r="AK76" i="2"/>
  <c r="AI76" i="2"/>
  <c r="AI66" i="8"/>
  <c r="AH66" i="8"/>
  <c r="AJ66" i="8"/>
  <c r="AK66" i="8"/>
  <c r="CT18" i="7"/>
  <c r="CS18" i="7"/>
  <c r="CR18" i="7"/>
  <c r="CP18" i="7"/>
  <c r="AI96" i="8"/>
  <c r="AH96" i="8"/>
  <c r="AJ96" i="8"/>
  <c r="AK96" i="8"/>
  <c r="AI342" i="8"/>
  <c r="AJ342" i="8"/>
  <c r="AK342" i="8"/>
  <c r="BC230" i="8"/>
  <c r="BD230" i="8"/>
  <c r="BB230" i="8"/>
  <c r="BA230" i="8"/>
  <c r="BB370" i="8"/>
  <c r="BA370" i="8"/>
  <c r="BC370" i="8"/>
  <c r="BD370" i="8"/>
  <c r="CB44" i="7"/>
  <c r="CC44" i="7"/>
  <c r="BB324" i="8"/>
  <c r="BC324" i="8"/>
  <c r="BD324" i="8"/>
  <c r="BB25" i="8"/>
  <c r="BA25" i="8"/>
  <c r="BC25" i="8"/>
  <c r="BD25" i="8"/>
  <c r="BB47" i="2"/>
  <c r="BA47" i="2"/>
  <c r="BC372" i="8"/>
  <c r="BD372" i="8"/>
  <c r="BB372" i="8"/>
  <c r="BA372" i="8"/>
  <c r="BD316" i="8"/>
  <c r="BC316" i="8"/>
  <c r="BB316" i="8"/>
  <c r="BB225" i="8"/>
  <c r="BC225" i="8"/>
  <c r="BD225" i="8"/>
  <c r="BD165" i="8"/>
  <c r="BB165" i="8"/>
  <c r="BC165" i="8"/>
  <c r="BD208" i="8"/>
  <c r="BB208" i="8"/>
  <c r="BC208" i="8"/>
  <c r="CN7" i="8"/>
  <c r="CM7" i="8"/>
  <c r="BW6" i="8"/>
  <c r="BV6" i="8"/>
  <c r="CC18" i="7"/>
  <c r="CB18" i="7"/>
  <c r="CA18" i="7"/>
  <c r="BY18" i="7" s="1"/>
  <c r="CC83" i="7"/>
  <c r="CB83" i="7"/>
  <c r="AO28" i="7"/>
  <c r="AP28" i="7"/>
  <c r="AQ28" i="7"/>
  <c r="BD350" i="8"/>
  <c r="BC350" i="8"/>
  <c r="BB350" i="8"/>
  <c r="BA350" i="8"/>
  <c r="BB235" i="8"/>
  <c r="BA235" i="8"/>
  <c r="BC235" i="8"/>
  <c r="BD235" i="8"/>
  <c r="AI114" i="8"/>
  <c r="AJ114" i="8"/>
  <c r="AK114" i="8"/>
  <c r="BA71" i="2"/>
  <c r="BB71" i="2"/>
  <c r="BB175" i="8"/>
  <c r="BA175" i="8"/>
  <c r="BC175" i="8"/>
  <c r="BD175" i="8"/>
  <c r="BB106" i="8"/>
  <c r="BC106" i="8"/>
  <c r="BD106" i="8"/>
  <c r="BC105" i="8"/>
  <c r="BD105" i="8"/>
  <c r="BB105" i="8"/>
  <c r="BA105" i="8"/>
  <c r="BV26" i="8"/>
  <c r="BU26" i="8"/>
  <c r="BS26" i="8" s="1"/>
  <c r="BQ26" i="8" s="1"/>
  <c r="BW26" i="8"/>
  <c r="BV33" i="8"/>
  <c r="BW33" i="8"/>
  <c r="CB38" i="7"/>
  <c r="CC38" i="7"/>
  <c r="BB348" i="8"/>
  <c r="BA348" i="8"/>
  <c r="BD348" i="8"/>
  <c r="BC348" i="8"/>
  <c r="AI382" i="8"/>
  <c r="AJ382" i="8"/>
  <c r="AK382" i="8"/>
  <c r="BB377" i="8"/>
  <c r="BD377" i="8"/>
  <c r="BC377" i="8"/>
  <c r="BB307" i="8"/>
  <c r="BA307" i="8"/>
  <c r="BC307" i="8"/>
  <c r="BD307" i="8"/>
  <c r="BC125" i="8"/>
  <c r="BB125" i="8"/>
  <c r="BD125" i="8"/>
  <c r="AI89" i="8"/>
  <c r="AJ89" i="8"/>
  <c r="AK89" i="8"/>
  <c r="BB26" i="8"/>
  <c r="BC26" i="8"/>
  <c r="BD26" i="8"/>
  <c r="AI34" i="8"/>
  <c r="AH34" i="8"/>
  <c r="AK34" i="8"/>
  <c r="AJ34" i="8"/>
  <c r="AI28" i="8"/>
  <c r="AH28" i="8"/>
  <c r="AK28" i="8"/>
  <c r="AJ28" i="8"/>
  <c r="AI370" i="8"/>
  <c r="AH370" i="8"/>
  <c r="AJ370" i="8"/>
  <c r="AK370" i="8"/>
  <c r="BB41" i="2"/>
  <c r="BA41" i="2"/>
  <c r="BB223" i="8"/>
  <c r="BA223" i="8"/>
  <c r="BC223" i="8"/>
  <c r="BD223" i="8"/>
  <c r="BC242" i="8"/>
  <c r="BD242" i="8"/>
  <c r="BB242" i="8"/>
  <c r="CN16" i="8"/>
  <c r="CM16" i="8"/>
  <c r="CL16" i="8"/>
  <c r="CJ16" i="8"/>
  <c r="BV7" i="8"/>
  <c r="BU7" i="8"/>
  <c r="BS7" i="8" s="1"/>
  <c r="BQ7" i="8" s="1"/>
  <c r="BW7" i="8"/>
  <c r="BV15" i="8"/>
  <c r="BW15" i="8"/>
  <c r="AO26" i="7"/>
  <c r="AP26" i="7"/>
  <c r="AQ26" i="7"/>
  <c r="AQ93" i="7"/>
  <c r="AP93" i="7"/>
  <c r="AO93" i="7"/>
  <c r="AN93" i="7"/>
  <c r="AI276" i="8"/>
  <c r="AJ276" i="8"/>
  <c r="AK276" i="8"/>
  <c r="BB65" i="2"/>
  <c r="BA65" i="2"/>
  <c r="BB249" i="8"/>
  <c r="BC249" i="8"/>
  <c r="BD249" i="8"/>
  <c r="BA26" i="2"/>
  <c r="BB26" i="2"/>
  <c r="BB96" i="8"/>
  <c r="BC96" i="8"/>
  <c r="BD96" i="8"/>
  <c r="BB71" i="8"/>
  <c r="BC71" i="8"/>
  <c r="BD71" i="8"/>
  <c r="BD204" i="8"/>
  <c r="BB204" i="8"/>
  <c r="BC204" i="8"/>
  <c r="BB28" i="8"/>
  <c r="BA28" i="8"/>
  <c r="BC28" i="8"/>
  <c r="BD28" i="8"/>
  <c r="AI386" i="8"/>
  <c r="AH386" i="8"/>
  <c r="AJ386" i="8"/>
  <c r="AK386" i="8"/>
  <c r="AJ236" i="8"/>
  <c r="AK236" i="8"/>
  <c r="AI236" i="8"/>
  <c r="AH236" i="8"/>
  <c r="BB181" i="8"/>
  <c r="BC181" i="8"/>
  <c r="BD181" i="8"/>
  <c r="CM36" i="8"/>
  <c r="CN36" i="8"/>
  <c r="CM18" i="8"/>
  <c r="CN18" i="8"/>
  <c r="BB64" i="8"/>
  <c r="BA64" i="8"/>
  <c r="BC64" i="8"/>
  <c r="BD64" i="8"/>
  <c r="AK39" i="8"/>
  <c r="AI39" i="8"/>
  <c r="AJ39" i="8"/>
  <c r="AI245" i="8"/>
  <c r="AJ245" i="8"/>
  <c r="AK245" i="8"/>
  <c r="BD202" i="8"/>
  <c r="BB202" i="8"/>
  <c r="BC202" i="8"/>
  <c r="CC6" i="7"/>
  <c r="CB6" i="7"/>
  <c r="AK261" i="8"/>
  <c r="AI261" i="8"/>
  <c r="AJ261" i="8"/>
  <c r="BB293" i="8"/>
  <c r="BA293" i="8"/>
  <c r="BC293" i="8"/>
  <c r="BD293" i="8"/>
  <c r="BA10" i="2"/>
  <c r="BB10" i="2"/>
  <c r="BC134" i="8"/>
  <c r="BD134" i="8"/>
  <c r="BB134" i="8"/>
  <c r="BA134" i="8"/>
  <c r="AJ364" i="8"/>
  <c r="AI364" i="8"/>
  <c r="AK364" i="8"/>
  <c r="BB277" i="8"/>
  <c r="BC277" i="8"/>
  <c r="BD277" i="8"/>
  <c r="AI51" i="8"/>
  <c r="AJ51" i="8"/>
  <c r="AK51" i="8"/>
  <c r="AI338" i="8"/>
  <c r="AK338" i="8"/>
  <c r="AJ338" i="8"/>
  <c r="AP25" i="7"/>
  <c r="AQ25" i="7"/>
  <c r="AO25" i="7"/>
  <c r="AN25" i="7"/>
  <c r="AG25" i="7" s="1"/>
  <c r="AJ25" i="7" s="1"/>
  <c r="BD168" i="8"/>
  <c r="BB168" i="8"/>
  <c r="BC168" i="8"/>
  <c r="BB89" i="8"/>
  <c r="BA89" i="8"/>
  <c r="BC89" i="8"/>
  <c r="BD89" i="8"/>
  <c r="AJ373" i="8"/>
  <c r="AK373" i="8"/>
  <c r="AI373" i="8"/>
  <c r="AH373" i="8"/>
  <c r="AY373" i="8" s="1"/>
  <c r="AK363" i="8"/>
  <c r="AI363" i="8"/>
  <c r="AJ363" i="8"/>
  <c r="AI225" i="8"/>
  <c r="AH225" i="8"/>
  <c r="AJ225" i="8"/>
  <c r="AK225" i="8"/>
  <c r="CB2" i="7"/>
  <c r="CC2" i="7"/>
  <c r="BB309" i="8"/>
  <c r="BA309" i="8"/>
  <c r="BC309" i="8"/>
  <c r="BD309" i="8"/>
  <c r="BA4" i="2"/>
  <c r="BB4" i="2"/>
  <c r="AK311" i="8"/>
  <c r="AI311" i="8"/>
  <c r="AJ311" i="8"/>
  <c r="AK36" i="2"/>
  <c r="AJ36" i="2"/>
  <c r="AI36" i="2"/>
  <c r="AI160" i="8"/>
  <c r="AH160" i="8"/>
  <c r="AJ160" i="8"/>
  <c r="AK160" i="8"/>
  <c r="BB73" i="8"/>
  <c r="BC73" i="8"/>
  <c r="BD73" i="8"/>
  <c r="BV31" i="8"/>
  <c r="BW31" i="8"/>
  <c r="CC35" i="7"/>
  <c r="CB35" i="7"/>
  <c r="CB16" i="7"/>
  <c r="CC16" i="7"/>
  <c r="AP21" i="7"/>
  <c r="AQ21" i="7"/>
  <c r="AO21" i="7"/>
  <c r="BB373" i="8"/>
  <c r="BA373" i="8"/>
  <c r="BD373" i="8"/>
  <c r="BC373" i="8"/>
  <c r="BD374" i="8"/>
  <c r="BB374" i="8"/>
  <c r="BC374" i="8"/>
  <c r="BA57" i="2"/>
  <c r="BB57" i="2"/>
  <c r="AI316" i="8"/>
  <c r="AJ316" i="8"/>
  <c r="AK316" i="8"/>
  <c r="AJ148" i="8"/>
  <c r="AI148" i="8"/>
  <c r="AH148" i="8"/>
  <c r="AK148" i="8"/>
  <c r="AK60" i="2"/>
  <c r="AJ60" i="2"/>
  <c r="AI60" i="2"/>
  <c r="AJ246" i="8"/>
  <c r="AK246" i="8"/>
  <c r="AI246" i="8"/>
  <c r="BB191" i="8"/>
  <c r="BC191" i="8"/>
  <c r="BD191" i="8"/>
  <c r="BB171" i="8"/>
  <c r="BC171" i="8"/>
  <c r="BD171" i="8"/>
  <c r="CN12" i="8"/>
  <c r="CM12" i="8"/>
  <c r="CL12" i="8"/>
  <c r="CJ12" i="8"/>
  <c r="BC101" i="8"/>
  <c r="BD101" i="8"/>
  <c r="BB101" i="8"/>
  <c r="BA101" i="8"/>
  <c r="BC69" i="8"/>
  <c r="BB69" i="8"/>
  <c r="BD69" i="8"/>
  <c r="AO22" i="7"/>
  <c r="AN22" i="7"/>
  <c r="AP22" i="7"/>
  <c r="AQ22" i="7"/>
  <c r="CT35" i="7"/>
  <c r="CS35" i="7"/>
  <c r="CR35" i="7"/>
  <c r="CP35" i="7"/>
  <c r="BC333" i="8"/>
  <c r="BD333" i="8"/>
  <c r="BB333" i="8"/>
  <c r="BA11" i="2"/>
  <c r="BB11" i="2"/>
  <c r="AI255" i="8"/>
  <c r="AJ255" i="8"/>
  <c r="AK255" i="8"/>
  <c r="BB229" i="8"/>
  <c r="BA229" i="8"/>
  <c r="BC229" i="8"/>
  <c r="BD229" i="8"/>
  <c r="BB291" i="8"/>
  <c r="BA291" i="8"/>
  <c r="BC291" i="8"/>
  <c r="BD291" i="8"/>
  <c r="BB31" i="2"/>
  <c r="BA31" i="2"/>
  <c r="AI129" i="8"/>
  <c r="AH129" i="8"/>
  <c r="AA129" i="8" s="1"/>
  <c r="AJ129" i="8"/>
  <c r="AK129" i="8"/>
  <c r="BB34" i="8"/>
  <c r="BA34" i="8"/>
  <c r="BC34" i="8"/>
  <c r="BD34" i="8"/>
  <c r="BV28" i="8"/>
  <c r="BW28" i="8"/>
  <c r="BW16" i="8"/>
  <c r="BV16" i="8"/>
  <c r="AI24" i="8"/>
  <c r="AJ24" i="8"/>
  <c r="AK24" i="8"/>
  <c r="CB55" i="7"/>
  <c r="CC55" i="7"/>
  <c r="AJ388" i="8"/>
  <c r="AI388" i="8"/>
  <c r="AK388" i="8"/>
  <c r="AJ390" i="8"/>
  <c r="AK390" i="8"/>
  <c r="AI390" i="8"/>
  <c r="BB276" i="8"/>
  <c r="BC276" i="8"/>
  <c r="BD276" i="8"/>
  <c r="BC117" i="8"/>
  <c r="BB117" i="8"/>
  <c r="BA117" i="8"/>
  <c r="BD117" i="8"/>
  <c r="AJ30" i="2"/>
  <c r="AK30" i="2"/>
  <c r="AI30" i="2"/>
  <c r="AI251" i="8"/>
  <c r="AJ251" i="8"/>
  <c r="AK251" i="8"/>
  <c r="BC238" i="8"/>
  <c r="BD238" i="8"/>
  <c r="BB238" i="8"/>
  <c r="BA238" i="8"/>
  <c r="BV30" i="8"/>
  <c r="BU30" i="8"/>
  <c r="BS30" i="8" s="1"/>
  <c r="BQ30" i="8" s="1"/>
  <c r="BW30" i="8"/>
  <c r="BV5" i="8"/>
  <c r="BW5" i="8"/>
  <c r="AO58" i="7"/>
  <c r="AN58" i="7"/>
  <c r="AP58" i="7"/>
  <c r="AQ58" i="7"/>
  <c r="AP29" i="7"/>
  <c r="AQ29" i="7"/>
  <c r="AO29" i="7"/>
  <c r="AQ75" i="7"/>
  <c r="AO75" i="7"/>
  <c r="AP75" i="7"/>
  <c r="BC361" i="8"/>
  <c r="BD361" i="8"/>
  <c r="BB361" i="8"/>
  <c r="AJ406" i="8"/>
  <c r="AK406" i="8"/>
  <c r="AI406" i="8"/>
  <c r="AI24" i="2"/>
  <c r="AJ24" i="2"/>
  <c r="AK24" i="2"/>
  <c r="AI312" i="8"/>
  <c r="AJ312" i="8"/>
  <c r="AK312" i="8"/>
  <c r="AJ281" i="8"/>
  <c r="AK281" i="8"/>
  <c r="AI281" i="8"/>
  <c r="AH281" i="8"/>
  <c r="AI262" i="8"/>
  <c r="AH262" i="8"/>
  <c r="AJ262" i="8"/>
  <c r="AK262" i="8"/>
  <c r="AI233" i="8"/>
  <c r="AJ233" i="8"/>
  <c r="AK233" i="8"/>
  <c r="BC36" i="8"/>
  <c r="BD36" i="8"/>
  <c r="BB36" i="8"/>
  <c r="BA36" i="8"/>
  <c r="AI68" i="8"/>
  <c r="AH68" i="8"/>
  <c r="AJ68" i="8"/>
  <c r="AK68" i="8"/>
  <c r="CC43" i="7"/>
  <c r="CB43" i="7"/>
  <c r="CA43" i="7"/>
  <c r="BY43" i="7" s="1"/>
  <c r="AO32" i="7"/>
  <c r="AN32" i="7"/>
  <c r="AP32" i="7"/>
  <c r="AQ32" i="7"/>
  <c r="BB108" i="8"/>
  <c r="BA108" i="8"/>
  <c r="BC108" i="8"/>
  <c r="BD108" i="8"/>
  <c r="BB378" i="8"/>
  <c r="BC378" i="8"/>
  <c r="BD378" i="8"/>
  <c r="BB2" i="2"/>
  <c r="BA2" i="2"/>
  <c r="BD132" i="8"/>
  <c r="BB132" i="8"/>
  <c r="BC132" i="8"/>
  <c r="AJ232" i="8"/>
  <c r="AK232" i="8"/>
  <c r="AI232" i="8"/>
  <c r="AH232" i="8"/>
  <c r="BB177" i="8"/>
  <c r="BC177" i="8"/>
  <c r="BD177" i="8"/>
  <c r="BV12" i="8"/>
  <c r="BW12" i="8"/>
  <c r="BB341" i="8"/>
  <c r="BA341" i="8"/>
  <c r="BD341" i="8"/>
  <c r="BC341" i="8"/>
  <c r="AI326" i="8"/>
  <c r="AH326" i="8"/>
  <c r="AK326" i="8"/>
  <c r="AJ326" i="8"/>
  <c r="AI229" i="8"/>
  <c r="AJ229" i="8"/>
  <c r="AK229" i="8"/>
  <c r="AI334" i="8"/>
  <c r="AH334" i="8"/>
  <c r="AY334" i="8" s="1"/>
  <c r="AJ334" i="8"/>
  <c r="AK334" i="8"/>
  <c r="AI60" i="8"/>
  <c r="AH60" i="8"/>
  <c r="AJ60" i="8"/>
  <c r="AK60" i="8"/>
  <c r="BD255" i="8"/>
  <c r="BB255" i="8"/>
  <c r="BC255" i="8"/>
  <c r="BC355" i="8"/>
  <c r="BB355" i="8"/>
  <c r="BA355" i="8"/>
  <c r="BD355" i="8"/>
  <c r="BB19" i="2"/>
  <c r="BA19" i="2"/>
  <c r="AI305" i="8"/>
  <c r="AJ305" i="8"/>
  <c r="AK305" i="8"/>
  <c r="BC292" i="8"/>
  <c r="BB292" i="8"/>
  <c r="BA292" i="8"/>
  <c r="BD292" i="8"/>
  <c r="BC99" i="8"/>
  <c r="BD99" i="8"/>
  <c r="BB99" i="8"/>
  <c r="AI378" i="8"/>
  <c r="AJ378" i="8"/>
  <c r="AK378" i="8"/>
  <c r="AP50" i="7"/>
  <c r="AQ50" i="7"/>
  <c r="AO50" i="7"/>
  <c r="CT23" i="7"/>
  <c r="CS23" i="7"/>
  <c r="BB213" i="8"/>
  <c r="BC213" i="8"/>
  <c r="BD213" i="8"/>
  <c r="BD261" i="8"/>
  <c r="BB261" i="8"/>
  <c r="BC261" i="8"/>
  <c r="AP66" i="7"/>
  <c r="AQ66" i="7"/>
  <c r="AO66" i="7"/>
  <c r="AN66" i="7"/>
  <c r="BE66" i="7" s="1"/>
  <c r="BC294" i="8"/>
  <c r="BB294" i="8"/>
  <c r="BA294" i="8"/>
  <c r="BD294" i="8"/>
  <c r="AI366" i="8"/>
  <c r="AK366" i="8"/>
  <c r="AJ366" i="8"/>
  <c r="AP82" i="7"/>
  <c r="AQ82" i="7"/>
  <c r="AO82" i="7"/>
  <c r="AI374" i="8"/>
  <c r="AH374" i="8"/>
  <c r="AK374" i="8"/>
  <c r="AJ374" i="8"/>
  <c r="BC396" i="8"/>
  <c r="BD396" i="8"/>
  <c r="BB396" i="8"/>
  <c r="BA396" i="8"/>
  <c r="AK328" i="8"/>
  <c r="AJ328" i="8"/>
  <c r="AI328" i="8"/>
  <c r="AH328" i="8"/>
  <c r="BB241" i="8"/>
  <c r="BA241" i="8"/>
  <c r="BC241" i="8"/>
  <c r="BD241" i="8"/>
  <c r="BB131" i="8"/>
  <c r="BD131" i="8"/>
  <c r="BC131" i="8"/>
  <c r="AK265" i="8"/>
  <c r="AJ265" i="8"/>
  <c r="AI265" i="8"/>
  <c r="AH265" i="8"/>
  <c r="BB295" i="8"/>
  <c r="BC295" i="8"/>
  <c r="BD295" i="8"/>
  <c r="BD190" i="8"/>
  <c r="BB190" i="8"/>
  <c r="BA190" i="8"/>
  <c r="BC190" i="8"/>
  <c r="BB24" i="8"/>
  <c r="BC24" i="8"/>
  <c r="BD24" i="8"/>
  <c r="AI387" i="8"/>
  <c r="AH387" i="8"/>
  <c r="AJ387" i="8"/>
  <c r="AK387" i="8"/>
  <c r="BC345" i="8"/>
  <c r="BD345" i="8"/>
  <c r="BB345" i="8"/>
  <c r="AJ381" i="8"/>
  <c r="AK381" i="8"/>
  <c r="AI381" i="8"/>
  <c r="AH381" i="8"/>
  <c r="AI394" i="8"/>
  <c r="AH394" i="8"/>
  <c r="AJ394" i="8"/>
  <c r="AK394" i="8"/>
  <c r="AI46" i="2"/>
  <c r="AK46" i="2"/>
  <c r="AJ46" i="2"/>
  <c r="AI135" i="8"/>
  <c r="AK135" i="8"/>
  <c r="AJ135" i="8"/>
  <c r="AI296" i="8"/>
  <c r="AJ296" i="8"/>
  <c r="AK296" i="8"/>
  <c r="AJ242" i="8"/>
  <c r="AK242" i="8"/>
  <c r="AI242" i="8"/>
  <c r="AH242" i="8"/>
  <c r="BB110" i="8"/>
  <c r="BA110" i="8"/>
  <c r="BC110" i="8"/>
  <c r="BD110" i="8"/>
  <c r="CM24" i="8"/>
  <c r="CN24" i="8"/>
  <c r="CN25" i="8"/>
  <c r="CM25" i="8"/>
  <c r="CL25" i="8"/>
  <c r="CJ25" i="8"/>
  <c r="BC93" i="8"/>
  <c r="BD93" i="8"/>
  <c r="BB93" i="8"/>
  <c r="BC65" i="8"/>
  <c r="BB65" i="8"/>
  <c r="BA65" i="8"/>
  <c r="BD65" i="8"/>
  <c r="BV42" i="8"/>
  <c r="BW42" i="8"/>
  <c r="AQ38" i="7"/>
  <c r="AO38" i="7"/>
  <c r="AN38" i="7"/>
  <c r="AP38" i="7"/>
  <c r="AI391" i="8"/>
  <c r="AK391" i="8"/>
  <c r="AJ391" i="8"/>
  <c r="BD381" i="8"/>
  <c r="BB381" i="8"/>
  <c r="BC381" i="8"/>
  <c r="BB305" i="8"/>
  <c r="BA305" i="8"/>
  <c r="BC305" i="8"/>
  <c r="BD305" i="8"/>
  <c r="AK302" i="8"/>
  <c r="AI302" i="8"/>
  <c r="AH302" i="8"/>
  <c r="AJ302" i="8"/>
  <c r="BD280" i="8"/>
  <c r="BB280" i="8"/>
  <c r="BC280" i="8"/>
  <c r="AI112" i="8"/>
  <c r="AH112" i="8"/>
  <c r="AJ112" i="8"/>
  <c r="AK112" i="8"/>
  <c r="AI73" i="8"/>
  <c r="AH73" i="8"/>
  <c r="AA73" i="8" s="1"/>
  <c r="AB73" i="8" s="1"/>
  <c r="AJ73" i="8"/>
  <c r="AK73" i="8"/>
  <c r="AI102" i="8"/>
  <c r="AJ102" i="8"/>
  <c r="AK102" i="8"/>
  <c r="BC42" i="8"/>
  <c r="BD42" i="8"/>
  <c r="BB42" i="8"/>
  <c r="BA42" i="8"/>
  <c r="AI32" i="8"/>
  <c r="AK32" i="8"/>
  <c r="AJ32" i="8"/>
  <c r="AJ33" i="8"/>
  <c r="AK33" i="8"/>
  <c r="AI33" i="8"/>
  <c r="BC382" i="8"/>
  <c r="BD382" i="8"/>
  <c r="BB382" i="8"/>
  <c r="AK50" i="2"/>
  <c r="AI50" i="2"/>
  <c r="AJ50" i="2"/>
  <c r="BA9" i="2"/>
  <c r="BB9" i="2"/>
  <c r="BB55" i="2"/>
  <c r="BA55" i="2"/>
  <c r="BC250" i="8"/>
  <c r="BD250" i="8"/>
  <c r="BB250" i="8"/>
  <c r="BA250" i="8"/>
  <c r="BC234" i="8"/>
  <c r="BD234" i="8"/>
  <c r="BB234" i="8"/>
  <c r="BD188" i="8"/>
  <c r="BB188" i="8"/>
  <c r="BC188" i="8"/>
  <c r="CN27" i="8"/>
  <c r="CM27" i="8"/>
  <c r="CL27" i="8"/>
  <c r="CJ27" i="8"/>
  <c r="AK35" i="8"/>
  <c r="AI35" i="8"/>
  <c r="AJ35" i="8"/>
  <c r="AJ23" i="8"/>
  <c r="AK23" i="8"/>
  <c r="AI23" i="8"/>
  <c r="AH23" i="8"/>
  <c r="AI403" i="8"/>
  <c r="AH403" i="8"/>
  <c r="AA403" i="8" s="1"/>
  <c r="AJ403" i="8"/>
  <c r="AK403" i="8"/>
  <c r="AJ49" i="2"/>
  <c r="AK49" i="2"/>
  <c r="AI49" i="2"/>
  <c r="AI54" i="2"/>
  <c r="AJ54" i="2"/>
  <c r="AK54" i="2"/>
  <c r="AK68" i="2"/>
  <c r="AJ68" i="2"/>
  <c r="AI68" i="2"/>
  <c r="BB112" i="8"/>
  <c r="BA112" i="8"/>
  <c r="BC112" i="8"/>
  <c r="BD112" i="8"/>
  <c r="BD198" i="8"/>
  <c r="BB198" i="8"/>
  <c r="BA198" i="8"/>
  <c r="BC198" i="8"/>
  <c r="AI94" i="8"/>
  <c r="AJ94" i="8"/>
  <c r="AK94" i="8"/>
  <c r="CN9" i="8"/>
  <c r="CM9" i="8"/>
  <c r="CL9" i="8"/>
  <c r="CJ9" i="8"/>
  <c r="AI53" i="8"/>
  <c r="AJ53" i="8"/>
  <c r="AK53" i="8"/>
  <c r="AJ31" i="8"/>
  <c r="AK31" i="8"/>
  <c r="AI31" i="8"/>
  <c r="BC351" i="8"/>
  <c r="BD351" i="8"/>
  <c r="BB351" i="8"/>
  <c r="BD278" i="8"/>
  <c r="BB278" i="8"/>
  <c r="BC278" i="8"/>
  <c r="BB140" i="8"/>
  <c r="BA140" i="8"/>
  <c r="BD140" i="8"/>
  <c r="BC140" i="8"/>
  <c r="BB83" i="8"/>
  <c r="BA83" i="8"/>
  <c r="BC83" i="8"/>
  <c r="BD83" i="8"/>
  <c r="BC97" i="8"/>
  <c r="BD97" i="8"/>
  <c r="BB97" i="8"/>
  <c r="BA97" i="8"/>
  <c r="BC63" i="8"/>
  <c r="BB63" i="8"/>
  <c r="BA63" i="8"/>
  <c r="BD63" i="8"/>
  <c r="BB205" i="8"/>
  <c r="BC205" i="8"/>
  <c r="BD205" i="8"/>
  <c r="AJ149" i="8"/>
  <c r="AK149" i="8"/>
  <c r="AI149" i="8"/>
  <c r="AH149" i="8"/>
  <c r="CB3" i="7"/>
  <c r="CA3" i="7"/>
  <c r="BY3" i="7" s="1"/>
  <c r="BW3" i="7" s="1"/>
  <c r="CC3" i="7"/>
  <c r="BC331" i="8"/>
  <c r="BB331" i="8"/>
  <c r="BA331" i="8"/>
  <c r="BD331" i="8"/>
  <c r="BK53" i="2"/>
  <c r="BJ53" i="2"/>
  <c r="BI53" i="2"/>
  <c r="BH53" i="2"/>
  <c r="BG53" i="2"/>
  <c r="BF53" i="2"/>
  <c r="BE53" i="2"/>
  <c r="BD53" i="2"/>
  <c r="BC53" i="2"/>
  <c r="BC138" i="8"/>
  <c r="BD138" i="8"/>
  <c r="BB138" i="8"/>
  <c r="BA138" i="8"/>
  <c r="BC271" i="8"/>
  <c r="BD271" i="8"/>
  <c r="BB271" i="8"/>
  <c r="BB39" i="2"/>
  <c r="BA39" i="2"/>
  <c r="BD192" i="8"/>
  <c r="BB192" i="8"/>
  <c r="BC192" i="8"/>
  <c r="BC282" i="8"/>
  <c r="BD282" i="8"/>
  <c r="BB282" i="8"/>
  <c r="AJ122" i="8"/>
  <c r="AK122" i="8"/>
  <c r="AI122" i="8"/>
  <c r="CN29" i="8"/>
  <c r="CM29" i="8"/>
  <c r="BC107" i="8"/>
  <c r="BD107" i="8"/>
  <c r="BB107" i="8"/>
  <c r="BA107" i="8"/>
  <c r="BV18" i="8"/>
  <c r="BU18" i="8"/>
  <c r="BS18" i="8" s="1"/>
  <c r="BQ18" i="8" s="1"/>
  <c r="BW18" i="8"/>
  <c r="BB81" i="8"/>
  <c r="BC81" i="8"/>
  <c r="BD81" i="8"/>
  <c r="CS43" i="7"/>
  <c r="CT43" i="7"/>
  <c r="AJ353" i="8"/>
  <c r="AK353" i="8"/>
  <c r="AI353" i="8"/>
  <c r="BB352" i="8"/>
  <c r="BC352" i="8"/>
  <c r="BD352" i="8"/>
  <c r="AI410" i="8"/>
  <c r="AJ410" i="8"/>
  <c r="AK410" i="8"/>
  <c r="AK38" i="2"/>
  <c r="AI38" i="2"/>
  <c r="AJ38" i="2"/>
  <c r="BC290" i="8"/>
  <c r="BB290" i="8"/>
  <c r="BD290" i="8"/>
  <c r="BB63" i="2"/>
  <c r="BA63" i="2"/>
  <c r="BC127" i="8"/>
  <c r="BB127" i="8"/>
  <c r="BD127" i="8"/>
  <c r="BW4" i="8"/>
  <c r="BV4" i="8"/>
  <c r="BU4" i="8"/>
  <c r="BS4" i="8" s="1"/>
  <c r="BQ4" i="8" s="1"/>
  <c r="BV11" i="8"/>
  <c r="BU11" i="8"/>
  <c r="BS11" i="8" s="1"/>
  <c r="BQ11" i="8" s="1"/>
  <c r="BW11" i="8"/>
  <c r="CB12" i="7"/>
  <c r="CC12" i="7"/>
  <c r="CC79" i="7"/>
  <c r="CB79" i="7"/>
  <c r="AI218" i="2"/>
  <c r="AJ218" i="2"/>
  <c r="AK218" i="2"/>
  <c r="AJ298" i="2"/>
  <c r="AK298" i="2"/>
  <c r="AI298" i="2"/>
  <c r="AJ92" i="2"/>
  <c r="AK92" i="2"/>
  <c r="AI92" i="2"/>
  <c r="AK182" i="2"/>
  <c r="AI182" i="2"/>
  <c r="AJ182" i="2"/>
  <c r="AI62" i="2"/>
  <c r="AJ62" i="2"/>
  <c r="AK62" i="2"/>
  <c r="AI243" i="8"/>
  <c r="AJ243" i="8"/>
  <c r="AK243" i="8"/>
  <c r="BB143" i="8"/>
  <c r="BC143" i="8"/>
  <c r="BD143" i="8"/>
  <c r="AI330" i="8"/>
  <c r="AH330" i="8"/>
  <c r="AJ330" i="8"/>
  <c r="AK330" i="8"/>
  <c r="BD263" i="8"/>
  <c r="BB263" i="8"/>
  <c r="BA263" i="8"/>
  <c r="BC263" i="8"/>
  <c r="BC248" i="8"/>
  <c r="BD248" i="8"/>
  <c r="BB248" i="8"/>
  <c r="BA248" i="8"/>
  <c r="BD196" i="8"/>
  <c r="BB196" i="8"/>
  <c r="BC196" i="8"/>
  <c r="CN31" i="8"/>
  <c r="CM31" i="8"/>
  <c r="BB60" i="8"/>
  <c r="BC60" i="8"/>
  <c r="BD60" i="8"/>
  <c r="AI40" i="8"/>
  <c r="AJ40" i="8"/>
  <c r="AK40" i="8"/>
  <c r="AJ29" i="8"/>
  <c r="AK29" i="8"/>
  <c r="AI29" i="8"/>
  <c r="AH29" i="8"/>
  <c r="AJ386" i="2"/>
  <c r="AK386" i="2"/>
  <c r="AI386" i="2"/>
  <c r="AR393" i="2"/>
  <c r="AQ393" i="2"/>
  <c r="AP393" i="2"/>
  <c r="AO393" i="2"/>
  <c r="AN393" i="2"/>
  <c r="AM393" i="2"/>
  <c r="AL393" i="2"/>
  <c r="AS393" i="2"/>
  <c r="AT393" i="2"/>
  <c r="AT247" i="2"/>
  <c r="AS247" i="2"/>
  <c r="AR247" i="2"/>
  <c r="AQ247" i="2"/>
  <c r="AP247" i="2"/>
  <c r="AO247" i="2"/>
  <c r="AN247" i="2"/>
  <c r="AM247" i="2"/>
  <c r="AL247" i="2"/>
  <c r="AS215" i="2"/>
  <c r="AR215" i="2"/>
  <c r="AQ215" i="2"/>
  <c r="AP215" i="2"/>
  <c r="AO215" i="2"/>
  <c r="AN215" i="2"/>
  <c r="AM215" i="2"/>
  <c r="AL215" i="2"/>
  <c r="AT215" i="2"/>
  <c r="AS353" i="2"/>
  <c r="AR353" i="2"/>
  <c r="AQ353" i="2"/>
  <c r="AP353" i="2"/>
  <c r="AO353" i="2"/>
  <c r="AN353" i="2"/>
  <c r="AM353" i="2"/>
  <c r="AL353" i="2"/>
  <c r="AT353" i="2"/>
  <c r="BC388" i="8"/>
  <c r="BD388" i="8"/>
  <c r="BB388" i="8"/>
  <c r="BV23" i="8"/>
  <c r="BW23" i="8"/>
  <c r="AT405" i="2"/>
  <c r="AS405" i="2"/>
  <c r="AR405" i="2"/>
  <c r="AQ405" i="2"/>
  <c r="AP405" i="2"/>
  <c r="AO405" i="2"/>
  <c r="AN405" i="2"/>
  <c r="AM405" i="2"/>
  <c r="AL405" i="2"/>
  <c r="AZ397" i="7"/>
  <c r="AY397" i="7"/>
  <c r="AX397" i="7"/>
  <c r="AW397" i="7"/>
  <c r="AV397" i="7"/>
  <c r="AU397" i="7"/>
  <c r="AT397" i="7"/>
  <c r="AS397" i="7"/>
  <c r="AR397" i="7"/>
  <c r="AZ357" i="7"/>
  <c r="AY357" i="7"/>
  <c r="AX357" i="7"/>
  <c r="AW357" i="7"/>
  <c r="AV357" i="7"/>
  <c r="AU357" i="7"/>
  <c r="AT357" i="7"/>
  <c r="AS357" i="7"/>
  <c r="AR357" i="7"/>
  <c r="AY302" i="7"/>
  <c r="AX302" i="7"/>
  <c r="AW302" i="7"/>
  <c r="AV302" i="7"/>
  <c r="AU302" i="7"/>
  <c r="AT302" i="7"/>
  <c r="AS302" i="7"/>
  <c r="AR302" i="7"/>
  <c r="AZ302" i="7"/>
  <c r="AY364" i="7"/>
  <c r="AX364" i="7"/>
  <c r="AW364" i="7"/>
  <c r="AV364" i="7"/>
  <c r="AU364" i="7"/>
  <c r="AT364" i="7"/>
  <c r="AS364" i="7"/>
  <c r="AR364" i="7"/>
  <c r="AZ364" i="7"/>
  <c r="AZ381" i="7"/>
  <c r="AY381" i="7"/>
  <c r="AX381" i="7"/>
  <c r="AW381" i="7"/>
  <c r="AV381" i="7"/>
  <c r="AU381" i="7"/>
  <c r="AT381" i="7"/>
  <c r="AS381" i="7"/>
  <c r="AR381" i="7"/>
  <c r="AZ369" i="7"/>
  <c r="AY369" i="7"/>
  <c r="AX369" i="7"/>
  <c r="AW369" i="7"/>
  <c r="AV369" i="7"/>
  <c r="AU369" i="7"/>
  <c r="AT369" i="7"/>
  <c r="AS369" i="7"/>
  <c r="AR369" i="7"/>
  <c r="AZ377" i="7"/>
  <c r="AY377" i="7"/>
  <c r="AX377" i="7"/>
  <c r="AW377" i="7"/>
  <c r="AV377" i="7"/>
  <c r="AU377" i="7"/>
  <c r="AT377" i="7"/>
  <c r="AS377" i="7"/>
  <c r="AR377" i="7"/>
  <c r="AZ235" i="7"/>
  <c r="AY235" i="7"/>
  <c r="AX235" i="7"/>
  <c r="AW235" i="7"/>
  <c r="AV235" i="7"/>
  <c r="AU235" i="7"/>
  <c r="AT235" i="7"/>
  <c r="AS235" i="7"/>
  <c r="AR235" i="7"/>
  <c r="AX269" i="7"/>
  <c r="AW269" i="7"/>
  <c r="AV269" i="7"/>
  <c r="AU269" i="7"/>
  <c r="AT269" i="7"/>
  <c r="AS269" i="7"/>
  <c r="AR269" i="7"/>
  <c r="AY269" i="7"/>
  <c r="AZ269" i="7"/>
  <c r="AZ348" i="7"/>
  <c r="AY348" i="7"/>
  <c r="AX348" i="7"/>
  <c r="AW348" i="7"/>
  <c r="AV348" i="7"/>
  <c r="AU348" i="7"/>
  <c r="AT348" i="7"/>
  <c r="AS348" i="7"/>
  <c r="AR348" i="7"/>
  <c r="AZ404" i="7"/>
  <c r="AY404" i="7"/>
  <c r="AX404" i="7"/>
  <c r="AW404" i="7"/>
  <c r="AV404" i="7"/>
  <c r="AU404" i="7"/>
  <c r="AT404" i="7"/>
  <c r="AS404" i="7"/>
  <c r="AR404" i="7"/>
  <c r="AZ359" i="7"/>
  <c r="AY359" i="7"/>
  <c r="AX359" i="7"/>
  <c r="AW359" i="7"/>
  <c r="AV359" i="7"/>
  <c r="AU359" i="7"/>
  <c r="AT359" i="7"/>
  <c r="AS359" i="7"/>
  <c r="AR359" i="7"/>
  <c r="AZ306" i="7"/>
  <c r="AY306" i="7"/>
  <c r="AX306" i="7"/>
  <c r="AW306" i="7"/>
  <c r="AV306" i="7"/>
  <c r="AU306" i="7"/>
  <c r="AT306" i="7"/>
  <c r="AS306" i="7"/>
  <c r="AR306" i="7"/>
  <c r="AZ225" i="7"/>
  <c r="AY225" i="7"/>
  <c r="AX225" i="7"/>
  <c r="AW225" i="7"/>
  <c r="AV225" i="7"/>
  <c r="AU225" i="7"/>
  <c r="AT225" i="7"/>
  <c r="AS225" i="7"/>
  <c r="AR225" i="7"/>
  <c r="CL81" i="7"/>
  <c r="CK81" i="7"/>
  <c r="CJ81" i="7"/>
  <c r="CI81" i="7"/>
  <c r="CH81" i="7"/>
  <c r="CG81" i="7"/>
  <c r="CF81" i="7"/>
  <c r="CE81" i="7"/>
  <c r="CD81" i="7"/>
  <c r="AY247" i="7"/>
  <c r="AX247" i="7"/>
  <c r="AW247" i="7"/>
  <c r="AV247" i="7"/>
  <c r="AU247" i="7"/>
  <c r="AT247" i="7"/>
  <c r="AS247" i="7"/>
  <c r="AR247" i="7"/>
  <c r="AZ247" i="7"/>
  <c r="AZ159" i="7"/>
  <c r="AY159" i="7"/>
  <c r="AX159" i="7"/>
  <c r="AW159" i="7"/>
  <c r="AV159" i="7"/>
  <c r="AU159" i="7"/>
  <c r="AT159" i="7"/>
  <c r="AS159" i="7"/>
  <c r="AR159" i="7"/>
  <c r="AZ334" i="7"/>
  <c r="AY334" i="7"/>
  <c r="AX334" i="7"/>
  <c r="AW334" i="7"/>
  <c r="AV334" i="7"/>
  <c r="AU334" i="7"/>
  <c r="AT334" i="7"/>
  <c r="AS334" i="7"/>
  <c r="AR334" i="7"/>
  <c r="AZ260" i="7"/>
  <c r="AY260" i="7"/>
  <c r="AX260" i="7"/>
  <c r="AW260" i="7"/>
  <c r="AV260" i="7"/>
  <c r="AU260" i="7"/>
  <c r="AT260" i="7"/>
  <c r="AS260" i="7"/>
  <c r="AR260" i="7"/>
  <c r="AZ208" i="7"/>
  <c r="AY208" i="7"/>
  <c r="AX208" i="7"/>
  <c r="AW208" i="7"/>
  <c r="AV208" i="7"/>
  <c r="AU208" i="7"/>
  <c r="AT208" i="7"/>
  <c r="AS208" i="7"/>
  <c r="AR208" i="7"/>
  <c r="AY103" i="7"/>
  <c r="AX103" i="7"/>
  <c r="AW103" i="7"/>
  <c r="AV103" i="7"/>
  <c r="AU103" i="7"/>
  <c r="AT103" i="7"/>
  <c r="AS103" i="7"/>
  <c r="AR103" i="7"/>
  <c r="AZ103" i="7"/>
  <c r="AZ60" i="7"/>
  <c r="AY60" i="7"/>
  <c r="AX60" i="7"/>
  <c r="AW60" i="7"/>
  <c r="AV60" i="7"/>
  <c r="AU60" i="7"/>
  <c r="AT60" i="7"/>
  <c r="AS60" i="7"/>
  <c r="AR60" i="7"/>
  <c r="AX274" i="7"/>
  <c r="AY274" i="7"/>
  <c r="AZ274" i="7"/>
  <c r="AW274" i="7"/>
  <c r="AV274" i="7"/>
  <c r="AU274" i="7"/>
  <c r="AT274" i="7"/>
  <c r="AS274" i="7"/>
  <c r="AR274" i="7"/>
  <c r="AY156" i="7"/>
  <c r="AX156" i="7"/>
  <c r="AW156" i="7"/>
  <c r="AV156" i="7"/>
  <c r="AU156" i="7"/>
  <c r="AT156" i="7"/>
  <c r="AS156" i="7"/>
  <c r="AR156" i="7"/>
  <c r="AZ156" i="7"/>
  <c r="AZ41" i="7"/>
  <c r="AY41" i="7"/>
  <c r="AX41" i="7"/>
  <c r="AW41" i="7"/>
  <c r="AV41" i="7"/>
  <c r="AU41" i="7"/>
  <c r="AT41" i="7"/>
  <c r="AS41" i="7"/>
  <c r="AR41" i="7"/>
  <c r="AZ300" i="7"/>
  <c r="AY300" i="7"/>
  <c r="AX300" i="7"/>
  <c r="AW300" i="7"/>
  <c r="AV300" i="7"/>
  <c r="AU300" i="7"/>
  <c r="AT300" i="7"/>
  <c r="AS300" i="7"/>
  <c r="AR300" i="7"/>
  <c r="AY257" i="7"/>
  <c r="AX257" i="7"/>
  <c r="AW257" i="7"/>
  <c r="AV257" i="7"/>
  <c r="AU257" i="7"/>
  <c r="AT257" i="7"/>
  <c r="AS257" i="7"/>
  <c r="AR257" i="7"/>
  <c r="AZ257" i="7"/>
  <c r="AY215" i="7"/>
  <c r="AX215" i="7"/>
  <c r="AW215" i="7"/>
  <c r="AV215" i="7"/>
  <c r="AU215" i="7"/>
  <c r="AT215" i="7"/>
  <c r="AS215" i="7"/>
  <c r="AR215" i="7"/>
  <c r="AZ215" i="7"/>
  <c r="AZ27" i="7"/>
  <c r="AY27" i="7"/>
  <c r="AX27" i="7"/>
  <c r="AW27" i="7"/>
  <c r="AV27" i="7"/>
  <c r="AU27" i="7"/>
  <c r="AT27" i="7"/>
  <c r="AS27" i="7"/>
  <c r="AR27" i="7"/>
  <c r="AZ309" i="7"/>
  <c r="AY309" i="7"/>
  <c r="AX309" i="7"/>
  <c r="AW309" i="7"/>
  <c r="AV309" i="7"/>
  <c r="AU309" i="7"/>
  <c r="AT309" i="7"/>
  <c r="AS309" i="7"/>
  <c r="AR309" i="7"/>
  <c r="AZ214" i="7"/>
  <c r="AY214" i="7"/>
  <c r="AX214" i="7"/>
  <c r="AW214" i="7"/>
  <c r="AV214" i="7"/>
  <c r="AU214" i="7"/>
  <c r="AT214" i="7"/>
  <c r="AS214" i="7"/>
  <c r="AR214" i="7"/>
  <c r="AX119" i="7"/>
  <c r="AW119" i="7"/>
  <c r="AV119" i="7"/>
  <c r="AU119" i="7"/>
  <c r="AT119" i="7"/>
  <c r="AS119" i="7"/>
  <c r="AR119" i="7"/>
  <c r="AY119" i="7"/>
  <c r="AZ119" i="7"/>
  <c r="AZ354" i="7"/>
  <c r="AY354" i="7"/>
  <c r="AX354" i="7"/>
  <c r="AW354" i="7"/>
  <c r="AV354" i="7"/>
  <c r="AU354" i="7"/>
  <c r="AT354" i="7"/>
  <c r="AS354" i="7"/>
  <c r="AR354" i="7"/>
  <c r="AZ289" i="7"/>
  <c r="AY289" i="7"/>
  <c r="AX289" i="7"/>
  <c r="AW289" i="7"/>
  <c r="AV289" i="7"/>
  <c r="AU289" i="7"/>
  <c r="AT289" i="7"/>
  <c r="AS289" i="7"/>
  <c r="AR289" i="7"/>
  <c r="AY242" i="7"/>
  <c r="AX242" i="7"/>
  <c r="AW242" i="7"/>
  <c r="AV242" i="7"/>
  <c r="AU242" i="7"/>
  <c r="AT242" i="7"/>
  <c r="AS242" i="7"/>
  <c r="AR242" i="7"/>
  <c r="AZ242" i="7"/>
  <c r="CL112" i="7"/>
  <c r="CK112" i="7"/>
  <c r="CJ112" i="7"/>
  <c r="CI112" i="7"/>
  <c r="CH112" i="7"/>
  <c r="CG112" i="7"/>
  <c r="CF112" i="7"/>
  <c r="CE112" i="7"/>
  <c r="CD112" i="7"/>
  <c r="AZ190" i="7"/>
  <c r="AY190" i="7"/>
  <c r="AX190" i="7"/>
  <c r="AW190" i="7"/>
  <c r="AV190" i="7"/>
  <c r="AU190" i="7"/>
  <c r="AT190" i="7"/>
  <c r="AS190" i="7"/>
  <c r="AR190" i="7"/>
  <c r="AZ158" i="7"/>
  <c r="AY158" i="7"/>
  <c r="AX158" i="7"/>
  <c r="AW158" i="7"/>
  <c r="AV158" i="7"/>
  <c r="AU158" i="7"/>
  <c r="AT158" i="7"/>
  <c r="AS158" i="7"/>
  <c r="AR158" i="7"/>
  <c r="AY126" i="7"/>
  <c r="AX126" i="7"/>
  <c r="AW126" i="7"/>
  <c r="AV126" i="7"/>
  <c r="AU126" i="7"/>
  <c r="AT126" i="7"/>
  <c r="AS126" i="7"/>
  <c r="AR126" i="7"/>
  <c r="AZ126" i="7"/>
  <c r="CL107" i="7"/>
  <c r="CK107" i="7"/>
  <c r="CJ107" i="7"/>
  <c r="CI107" i="7"/>
  <c r="CH107" i="7"/>
  <c r="CG107" i="7"/>
  <c r="CF107" i="7"/>
  <c r="CE107" i="7"/>
  <c r="CD107" i="7"/>
  <c r="CL91" i="7"/>
  <c r="CK91" i="7"/>
  <c r="CJ91" i="7"/>
  <c r="CI91" i="7"/>
  <c r="CH91" i="7"/>
  <c r="CG91" i="7"/>
  <c r="CF91" i="7"/>
  <c r="CE91" i="7"/>
  <c r="CD91" i="7"/>
  <c r="CL14" i="7"/>
  <c r="CK14" i="7"/>
  <c r="CJ14" i="7"/>
  <c r="CI14" i="7"/>
  <c r="CH14" i="7"/>
  <c r="CG14" i="7"/>
  <c r="CF14" i="7"/>
  <c r="CE14" i="7"/>
  <c r="CD14" i="7"/>
  <c r="AY69" i="7"/>
  <c r="AZ69" i="7"/>
  <c r="AX69" i="7"/>
  <c r="AW69" i="7"/>
  <c r="AV69" i="7"/>
  <c r="AU69" i="7"/>
  <c r="AT69" i="7"/>
  <c r="AS69" i="7"/>
  <c r="AR69" i="7"/>
  <c r="CL46" i="7"/>
  <c r="CK46" i="7"/>
  <c r="CJ46" i="7"/>
  <c r="CI46" i="7"/>
  <c r="CH46" i="7"/>
  <c r="CG46" i="7"/>
  <c r="CF46" i="7"/>
  <c r="CE46" i="7"/>
  <c r="CD46" i="7"/>
  <c r="AZ128" i="7"/>
  <c r="AY128" i="7"/>
  <c r="AX128" i="7"/>
  <c r="AW128" i="7"/>
  <c r="AV128" i="7"/>
  <c r="AU128" i="7"/>
  <c r="AT128" i="7"/>
  <c r="AS128" i="7"/>
  <c r="AR128" i="7"/>
  <c r="CK109" i="7"/>
  <c r="CJ109" i="7"/>
  <c r="CI109" i="7"/>
  <c r="CH109" i="7"/>
  <c r="CG109" i="7"/>
  <c r="CF109" i="7"/>
  <c r="CE109" i="7"/>
  <c r="CD109" i="7"/>
  <c r="CL109" i="7"/>
  <c r="CK93" i="7"/>
  <c r="CJ93" i="7"/>
  <c r="CI93" i="7"/>
  <c r="CH93" i="7"/>
  <c r="CG93" i="7"/>
  <c r="CF93" i="7"/>
  <c r="CE93" i="7"/>
  <c r="CD93" i="7"/>
  <c r="CL93" i="7"/>
  <c r="CL82" i="7"/>
  <c r="CK82" i="7"/>
  <c r="CJ82" i="7"/>
  <c r="CI82" i="7"/>
  <c r="CH82" i="7"/>
  <c r="CG82" i="7"/>
  <c r="CF82" i="7"/>
  <c r="CE82" i="7"/>
  <c r="CD82" i="7"/>
  <c r="CL56" i="7"/>
  <c r="CK56" i="7"/>
  <c r="CJ56" i="7"/>
  <c r="CI56" i="7"/>
  <c r="CH56" i="7"/>
  <c r="CG56" i="7"/>
  <c r="CF56" i="7"/>
  <c r="CE56" i="7"/>
  <c r="CD56" i="7"/>
  <c r="AZ217" i="7"/>
  <c r="AY217" i="7"/>
  <c r="AX217" i="7"/>
  <c r="AW217" i="7"/>
  <c r="AV217" i="7"/>
  <c r="AU217" i="7"/>
  <c r="AT217" i="7"/>
  <c r="AS217" i="7"/>
  <c r="AR217" i="7"/>
  <c r="AY185" i="7"/>
  <c r="AX185" i="7"/>
  <c r="AW185" i="7"/>
  <c r="AV185" i="7"/>
  <c r="AU185" i="7"/>
  <c r="AT185" i="7"/>
  <c r="AS185" i="7"/>
  <c r="AR185" i="7"/>
  <c r="AZ185" i="7"/>
  <c r="AZ153" i="7"/>
  <c r="AY153" i="7"/>
  <c r="AX153" i="7"/>
  <c r="AW153" i="7"/>
  <c r="AV153" i="7"/>
  <c r="AU153" i="7"/>
  <c r="AT153" i="7"/>
  <c r="AS153" i="7"/>
  <c r="AR153" i="7"/>
  <c r="AZ121" i="7"/>
  <c r="AY121" i="7"/>
  <c r="AX121" i="7"/>
  <c r="AW121" i="7"/>
  <c r="AV121" i="7"/>
  <c r="AU121" i="7"/>
  <c r="AT121" i="7"/>
  <c r="AS121" i="7"/>
  <c r="AR121" i="7"/>
  <c r="AY105" i="7"/>
  <c r="AX105" i="7"/>
  <c r="AW105" i="7"/>
  <c r="AV105" i="7"/>
  <c r="AU105" i="7"/>
  <c r="AT105" i="7"/>
  <c r="AS105" i="7"/>
  <c r="AR105" i="7"/>
  <c r="AZ105" i="7"/>
  <c r="AR402" i="2"/>
  <c r="AQ402" i="2"/>
  <c r="AP402" i="2"/>
  <c r="AO402" i="2"/>
  <c r="AN402" i="2"/>
  <c r="AM402" i="2"/>
  <c r="AL402" i="2"/>
  <c r="AS402" i="2"/>
  <c r="AT402" i="2"/>
  <c r="BQ375" i="7"/>
  <c r="BP375" i="7"/>
  <c r="BO375" i="7"/>
  <c r="BN375" i="7"/>
  <c r="BM375" i="7"/>
  <c r="BL375" i="7"/>
  <c r="BK375" i="7"/>
  <c r="BR375" i="7"/>
  <c r="BS375" i="7"/>
  <c r="BQ274" i="7"/>
  <c r="BP274" i="7"/>
  <c r="BO274" i="7"/>
  <c r="BN274" i="7"/>
  <c r="BM274" i="7"/>
  <c r="BL274" i="7"/>
  <c r="BK274" i="7"/>
  <c r="BR274" i="7"/>
  <c r="BS274" i="7"/>
  <c r="BQ377" i="7"/>
  <c r="BP377" i="7"/>
  <c r="BO377" i="7"/>
  <c r="BN377" i="7"/>
  <c r="BM377" i="7"/>
  <c r="BL377" i="7"/>
  <c r="BK377" i="7"/>
  <c r="BR377" i="7"/>
  <c r="BS377" i="7"/>
  <c r="BQ399" i="7"/>
  <c r="BP399" i="7"/>
  <c r="BO399" i="7"/>
  <c r="BN399" i="7"/>
  <c r="BM399" i="7"/>
  <c r="BL399" i="7"/>
  <c r="BK399" i="7"/>
  <c r="BR399" i="7"/>
  <c r="BS399" i="7"/>
  <c r="BS363" i="7"/>
  <c r="BQ363" i="7"/>
  <c r="BP363" i="7"/>
  <c r="BO363" i="7"/>
  <c r="BN363" i="7"/>
  <c r="BM363" i="7"/>
  <c r="BL363" i="7"/>
  <c r="BK363" i="7"/>
  <c r="BR363" i="7"/>
  <c r="BS132" i="7"/>
  <c r="BR132" i="7"/>
  <c r="BQ132" i="7"/>
  <c r="BP132" i="7"/>
  <c r="BO132" i="7"/>
  <c r="BN132" i="7"/>
  <c r="BM132" i="7"/>
  <c r="BL132" i="7"/>
  <c r="BK132" i="7"/>
  <c r="BS387" i="7"/>
  <c r="BR387" i="7"/>
  <c r="BQ387" i="7"/>
  <c r="BP387" i="7"/>
  <c r="BO387" i="7"/>
  <c r="BN387" i="7"/>
  <c r="BM387" i="7"/>
  <c r="BL387" i="7"/>
  <c r="BK387" i="7"/>
  <c r="BR295" i="7"/>
  <c r="BQ295" i="7"/>
  <c r="BP295" i="7"/>
  <c r="BO295" i="7"/>
  <c r="BN295" i="7"/>
  <c r="BM295" i="7"/>
  <c r="BL295" i="7"/>
  <c r="BK295" i="7"/>
  <c r="BS295" i="7"/>
  <c r="BS351" i="7"/>
  <c r="BR351" i="7"/>
  <c r="BQ351" i="7"/>
  <c r="BP351" i="7"/>
  <c r="BO351" i="7"/>
  <c r="BN351" i="7"/>
  <c r="BM351" i="7"/>
  <c r="BL351" i="7"/>
  <c r="BK351" i="7"/>
  <c r="BS405" i="7"/>
  <c r="BR405" i="7"/>
  <c r="BQ405" i="7"/>
  <c r="BP405" i="7"/>
  <c r="BO405" i="7"/>
  <c r="BN405" i="7"/>
  <c r="BM405" i="7"/>
  <c r="BL405" i="7"/>
  <c r="BK405" i="7"/>
  <c r="BR308" i="7"/>
  <c r="BQ308" i="7"/>
  <c r="BP308" i="7"/>
  <c r="BO308" i="7"/>
  <c r="BN308" i="7"/>
  <c r="BM308" i="7"/>
  <c r="BL308" i="7"/>
  <c r="BK308" i="7"/>
  <c r="BS308" i="7"/>
  <c r="BS337" i="7"/>
  <c r="BR337" i="7"/>
  <c r="BQ337" i="7"/>
  <c r="BP337" i="7"/>
  <c r="BO337" i="7"/>
  <c r="BN337" i="7"/>
  <c r="BM337" i="7"/>
  <c r="BL337" i="7"/>
  <c r="BK337" i="7"/>
  <c r="BR315" i="7"/>
  <c r="BQ315" i="7"/>
  <c r="BP315" i="7"/>
  <c r="BO315" i="7"/>
  <c r="BN315" i="7"/>
  <c r="BM315" i="7"/>
  <c r="BL315" i="7"/>
  <c r="BK315" i="7"/>
  <c r="BS315" i="7"/>
  <c r="BS235" i="7"/>
  <c r="BR235" i="7"/>
  <c r="BQ235" i="7"/>
  <c r="BP235" i="7"/>
  <c r="BO235" i="7"/>
  <c r="BN235" i="7"/>
  <c r="BM235" i="7"/>
  <c r="BL235" i="7"/>
  <c r="BK235" i="7"/>
  <c r="BR181" i="7"/>
  <c r="BQ181" i="7"/>
  <c r="BP181" i="7"/>
  <c r="BO181" i="7"/>
  <c r="BN181" i="7"/>
  <c r="BM181" i="7"/>
  <c r="BL181" i="7"/>
  <c r="BK181" i="7"/>
  <c r="BS181" i="7"/>
  <c r="DC89" i="7"/>
  <c r="DB89" i="7"/>
  <c r="DA89" i="7"/>
  <c r="CZ89" i="7"/>
  <c r="CY89" i="7"/>
  <c r="CX89" i="7"/>
  <c r="CW89" i="7"/>
  <c r="CV89" i="7"/>
  <c r="CU89" i="7"/>
  <c r="BR244" i="7"/>
  <c r="BQ244" i="7"/>
  <c r="BP244" i="7"/>
  <c r="BO244" i="7"/>
  <c r="BN244" i="7"/>
  <c r="BM244" i="7"/>
  <c r="BL244" i="7"/>
  <c r="BK244" i="7"/>
  <c r="BS244" i="7"/>
  <c r="DB92" i="7"/>
  <c r="DA92" i="7"/>
  <c r="CZ92" i="7"/>
  <c r="CY92" i="7"/>
  <c r="CX92" i="7"/>
  <c r="CW92" i="7"/>
  <c r="CV92" i="7"/>
  <c r="CU92" i="7"/>
  <c r="DC92" i="7"/>
  <c r="BS300" i="7"/>
  <c r="BR300" i="7"/>
  <c r="BQ300" i="7"/>
  <c r="BP300" i="7"/>
  <c r="BO300" i="7"/>
  <c r="BN300" i="7"/>
  <c r="BM300" i="7"/>
  <c r="BL300" i="7"/>
  <c r="BK300" i="7"/>
  <c r="BS257" i="7"/>
  <c r="BR257" i="7"/>
  <c r="BQ257" i="7"/>
  <c r="BP257" i="7"/>
  <c r="BO257" i="7"/>
  <c r="BN257" i="7"/>
  <c r="BM257" i="7"/>
  <c r="BL257" i="7"/>
  <c r="BK257" i="7"/>
  <c r="BS208" i="7"/>
  <c r="BR208" i="7"/>
  <c r="BQ208" i="7"/>
  <c r="BP208" i="7"/>
  <c r="BO208" i="7"/>
  <c r="BN208" i="7"/>
  <c r="BM208" i="7"/>
  <c r="BL208" i="7"/>
  <c r="BK208" i="7"/>
  <c r="BS68" i="7"/>
  <c r="BR68" i="7"/>
  <c r="BQ68" i="7"/>
  <c r="BP68" i="7"/>
  <c r="BO68" i="7"/>
  <c r="BN68" i="7"/>
  <c r="BM68" i="7"/>
  <c r="BL68" i="7"/>
  <c r="BK68" i="7"/>
  <c r="BS305" i="7"/>
  <c r="BR305" i="7"/>
  <c r="BQ305" i="7"/>
  <c r="BP305" i="7"/>
  <c r="BO305" i="7"/>
  <c r="BN305" i="7"/>
  <c r="BM305" i="7"/>
  <c r="BL305" i="7"/>
  <c r="BK305" i="7"/>
  <c r="BS184" i="7"/>
  <c r="BR184" i="7"/>
  <c r="BQ184" i="7"/>
  <c r="BP184" i="7"/>
  <c r="BO184" i="7"/>
  <c r="BN184" i="7"/>
  <c r="BM184" i="7"/>
  <c r="BL184" i="7"/>
  <c r="BK184" i="7"/>
  <c r="DB88" i="7"/>
  <c r="DA88" i="7"/>
  <c r="CZ88" i="7"/>
  <c r="CY88" i="7"/>
  <c r="CX88" i="7"/>
  <c r="CW88" i="7"/>
  <c r="CV88" i="7"/>
  <c r="CU88" i="7"/>
  <c r="DC88" i="7"/>
  <c r="BS346" i="7"/>
  <c r="BR346" i="7"/>
  <c r="BQ346" i="7"/>
  <c r="BP346" i="7"/>
  <c r="BO346" i="7"/>
  <c r="BN346" i="7"/>
  <c r="BM346" i="7"/>
  <c r="BL346" i="7"/>
  <c r="BK346" i="7"/>
  <c r="BS285" i="7"/>
  <c r="BR285" i="7"/>
  <c r="BQ285" i="7"/>
  <c r="BP285" i="7"/>
  <c r="BO285" i="7"/>
  <c r="BN285" i="7"/>
  <c r="BM285" i="7"/>
  <c r="BL285" i="7"/>
  <c r="BK285" i="7"/>
  <c r="BR224" i="7"/>
  <c r="BQ224" i="7"/>
  <c r="BP224" i="7"/>
  <c r="BO224" i="7"/>
  <c r="BN224" i="7"/>
  <c r="BM224" i="7"/>
  <c r="BL224" i="7"/>
  <c r="BK224" i="7"/>
  <c r="BS224" i="7"/>
  <c r="BS92" i="7"/>
  <c r="BR92" i="7"/>
  <c r="BQ92" i="7"/>
  <c r="BP92" i="7"/>
  <c r="BO92" i="7"/>
  <c r="BN92" i="7"/>
  <c r="BM92" i="7"/>
  <c r="BL92" i="7"/>
  <c r="BK92" i="7"/>
  <c r="BS331" i="7"/>
  <c r="BR331" i="7"/>
  <c r="BQ331" i="7"/>
  <c r="BP331" i="7"/>
  <c r="BO331" i="7"/>
  <c r="BN331" i="7"/>
  <c r="BM331" i="7"/>
  <c r="BL331" i="7"/>
  <c r="BK331" i="7"/>
  <c r="BS268" i="7"/>
  <c r="BR268" i="7"/>
  <c r="BQ268" i="7"/>
  <c r="BP268" i="7"/>
  <c r="BO268" i="7"/>
  <c r="BN268" i="7"/>
  <c r="BM268" i="7"/>
  <c r="BL268" i="7"/>
  <c r="BK268" i="7"/>
  <c r="BS203" i="7"/>
  <c r="BR203" i="7"/>
  <c r="BQ203" i="7"/>
  <c r="BP203" i="7"/>
  <c r="BO203" i="7"/>
  <c r="BN203" i="7"/>
  <c r="BM203" i="7"/>
  <c r="BL203" i="7"/>
  <c r="BK203" i="7"/>
  <c r="BS140" i="7"/>
  <c r="BR140" i="7"/>
  <c r="BQ140" i="7"/>
  <c r="BP140" i="7"/>
  <c r="BO140" i="7"/>
  <c r="BN140" i="7"/>
  <c r="BM140" i="7"/>
  <c r="BL140" i="7"/>
  <c r="BK140" i="7"/>
  <c r="DC44" i="7"/>
  <c r="DB44" i="7"/>
  <c r="DA44" i="7"/>
  <c r="CZ44" i="7"/>
  <c r="CY44" i="7"/>
  <c r="CX44" i="7"/>
  <c r="CW44" i="7"/>
  <c r="CV44" i="7"/>
  <c r="CU44" i="7"/>
  <c r="BS302" i="7"/>
  <c r="BR302" i="7"/>
  <c r="BQ302" i="7"/>
  <c r="BP302" i="7"/>
  <c r="BO302" i="7"/>
  <c r="BN302" i="7"/>
  <c r="BM302" i="7"/>
  <c r="BL302" i="7"/>
  <c r="BK302" i="7"/>
  <c r="BS259" i="7"/>
  <c r="BR259" i="7"/>
  <c r="BQ259" i="7"/>
  <c r="BP259" i="7"/>
  <c r="BO259" i="7"/>
  <c r="BN259" i="7"/>
  <c r="BM259" i="7"/>
  <c r="BL259" i="7"/>
  <c r="BK259" i="7"/>
  <c r="BS112" i="7"/>
  <c r="BR112" i="7"/>
  <c r="BQ112" i="7"/>
  <c r="BP112" i="7"/>
  <c r="BO112" i="7"/>
  <c r="BN112" i="7"/>
  <c r="BM112" i="7"/>
  <c r="BL112" i="7"/>
  <c r="BK112" i="7"/>
  <c r="BS40" i="7"/>
  <c r="BR40" i="7"/>
  <c r="BQ40" i="7"/>
  <c r="BP40" i="7"/>
  <c r="BO40" i="7"/>
  <c r="BN40" i="7"/>
  <c r="BM40" i="7"/>
  <c r="BL40" i="7"/>
  <c r="BK40" i="7"/>
  <c r="BS187" i="7"/>
  <c r="BR187" i="7"/>
  <c r="BQ187" i="7"/>
  <c r="BP187" i="7"/>
  <c r="BO187" i="7"/>
  <c r="BN187" i="7"/>
  <c r="BM187" i="7"/>
  <c r="BL187" i="7"/>
  <c r="BK187" i="7"/>
  <c r="BS155" i="7"/>
  <c r="BR155" i="7"/>
  <c r="BQ155" i="7"/>
  <c r="BP155" i="7"/>
  <c r="BO155" i="7"/>
  <c r="BN155" i="7"/>
  <c r="BM155" i="7"/>
  <c r="BL155" i="7"/>
  <c r="BK155" i="7"/>
  <c r="BS123" i="7"/>
  <c r="BR123" i="7"/>
  <c r="BQ123" i="7"/>
  <c r="BP123" i="7"/>
  <c r="BO123" i="7"/>
  <c r="BN123" i="7"/>
  <c r="BM123" i="7"/>
  <c r="BL123" i="7"/>
  <c r="BK123" i="7"/>
  <c r="BS107" i="7"/>
  <c r="BR107" i="7"/>
  <c r="BQ107" i="7"/>
  <c r="BP107" i="7"/>
  <c r="BO107" i="7"/>
  <c r="BN107" i="7"/>
  <c r="BM107" i="7"/>
  <c r="BL107" i="7"/>
  <c r="BK107" i="7"/>
  <c r="BS91" i="7"/>
  <c r="BR91" i="7"/>
  <c r="BQ91" i="7"/>
  <c r="BP91" i="7"/>
  <c r="BO91" i="7"/>
  <c r="BN91" i="7"/>
  <c r="BM91" i="7"/>
  <c r="BL91" i="7"/>
  <c r="BK91" i="7"/>
  <c r="DC38" i="7"/>
  <c r="DB38" i="7"/>
  <c r="DA38" i="7"/>
  <c r="CZ38" i="7"/>
  <c r="CY38" i="7"/>
  <c r="CX38" i="7"/>
  <c r="CW38" i="7"/>
  <c r="CV38" i="7"/>
  <c r="CU38" i="7"/>
  <c r="BS86" i="7"/>
  <c r="BR86" i="7"/>
  <c r="BQ86" i="7"/>
  <c r="BP86" i="7"/>
  <c r="BO86" i="7"/>
  <c r="BN86" i="7"/>
  <c r="BM86" i="7"/>
  <c r="BL86" i="7"/>
  <c r="BK86" i="7"/>
  <c r="BS65" i="7"/>
  <c r="BR65" i="7"/>
  <c r="BQ65" i="7"/>
  <c r="BP65" i="7"/>
  <c r="BO65" i="7"/>
  <c r="BN65" i="7"/>
  <c r="BM65" i="7"/>
  <c r="BL65" i="7"/>
  <c r="BK65" i="7"/>
  <c r="DC34" i="7"/>
  <c r="DB34" i="7"/>
  <c r="DA34" i="7"/>
  <c r="CZ34" i="7"/>
  <c r="CY34" i="7"/>
  <c r="CX34" i="7"/>
  <c r="CW34" i="7"/>
  <c r="CV34" i="7"/>
  <c r="CU34" i="7"/>
  <c r="DB117" i="7"/>
  <c r="DA117" i="7"/>
  <c r="CZ117" i="7"/>
  <c r="CY117" i="7"/>
  <c r="CX117" i="7"/>
  <c r="CW117" i="7"/>
  <c r="CV117" i="7"/>
  <c r="CU117" i="7"/>
  <c r="DC117" i="7"/>
  <c r="DC101" i="7"/>
  <c r="DB101" i="7"/>
  <c r="DA101" i="7"/>
  <c r="CZ101" i="7"/>
  <c r="CY101" i="7"/>
  <c r="CX101" i="7"/>
  <c r="CW101" i="7"/>
  <c r="CV101" i="7"/>
  <c r="CU101" i="7"/>
  <c r="DA29" i="7"/>
  <c r="CZ29" i="7"/>
  <c r="CY29" i="7"/>
  <c r="CX29" i="7"/>
  <c r="CW29" i="7"/>
  <c r="CV29" i="7"/>
  <c r="CU29" i="7"/>
  <c r="DB29" i="7"/>
  <c r="DC29" i="7"/>
  <c r="DC74" i="7"/>
  <c r="DB74" i="7"/>
  <c r="DA74" i="7"/>
  <c r="CZ74" i="7"/>
  <c r="CY74" i="7"/>
  <c r="CX74" i="7"/>
  <c r="CW74" i="7"/>
  <c r="CV74" i="7"/>
  <c r="CU74" i="7"/>
  <c r="DC53" i="7"/>
  <c r="DB53" i="7"/>
  <c r="DA53" i="7"/>
  <c r="CZ53" i="7"/>
  <c r="CY53" i="7"/>
  <c r="CX53" i="7"/>
  <c r="CW53" i="7"/>
  <c r="CV53" i="7"/>
  <c r="CU53" i="7"/>
  <c r="DC25" i="7"/>
  <c r="DB25" i="7"/>
  <c r="DA25" i="7"/>
  <c r="CZ25" i="7"/>
  <c r="CY25" i="7"/>
  <c r="CX25" i="7"/>
  <c r="CW25" i="7"/>
  <c r="CV25" i="7"/>
  <c r="CU25" i="7"/>
  <c r="BS190" i="7"/>
  <c r="BR190" i="7"/>
  <c r="BQ190" i="7"/>
  <c r="BP190" i="7"/>
  <c r="BO190" i="7"/>
  <c r="BN190" i="7"/>
  <c r="BM190" i="7"/>
  <c r="BL190" i="7"/>
  <c r="BK190" i="7"/>
  <c r="BR158" i="7"/>
  <c r="BQ158" i="7"/>
  <c r="BP158" i="7"/>
  <c r="BO158" i="7"/>
  <c r="BN158" i="7"/>
  <c r="BM158" i="7"/>
  <c r="BL158" i="7"/>
  <c r="BK158" i="7"/>
  <c r="BS158" i="7"/>
  <c r="BS126" i="7"/>
  <c r="BR126" i="7"/>
  <c r="BQ126" i="7"/>
  <c r="BP126" i="7"/>
  <c r="BO126" i="7"/>
  <c r="BN126" i="7"/>
  <c r="BM126" i="7"/>
  <c r="BL126" i="7"/>
  <c r="BK126" i="7"/>
  <c r="DC106" i="7"/>
  <c r="DB106" i="7"/>
  <c r="DA106" i="7"/>
  <c r="CZ106" i="7"/>
  <c r="CY106" i="7"/>
  <c r="CX106" i="7"/>
  <c r="CW106" i="7"/>
  <c r="CV106" i="7"/>
  <c r="CU106" i="7"/>
  <c r="BS44" i="7"/>
  <c r="BR44" i="7"/>
  <c r="BQ44" i="7"/>
  <c r="BP44" i="7"/>
  <c r="BO44" i="7"/>
  <c r="BN44" i="7"/>
  <c r="BM44" i="7"/>
  <c r="BL44" i="7"/>
  <c r="BK44" i="7"/>
  <c r="DC83" i="7"/>
  <c r="DB83" i="7"/>
  <c r="DA83" i="7"/>
  <c r="CZ83" i="7"/>
  <c r="CY83" i="7"/>
  <c r="CX83" i="7"/>
  <c r="CW83" i="7"/>
  <c r="CV83" i="7"/>
  <c r="CU83" i="7"/>
  <c r="DC67" i="7"/>
  <c r="DB67" i="7"/>
  <c r="DA67" i="7"/>
  <c r="CZ67" i="7"/>
  <c r="CY67" i="7"/>
  <c r="CX67" i="7"/>
  <c r="CW67" i="7"/>
  <c r="CV67" i="7"/>
  <c r="CU67" i="7"/>
  <c r="DC51" i="7"/>
  <c r="DB51" i="7"/>
  <c r="DA51" i="7"/>
  <c r="CZ51" i="7"/>
  <c r="CY51" i="7"/>
  <c r="CX51" i="7"/>
  <c r="CW51" i="7"/>
  <c r="CV51" i="7"/>
  <c r="CU51" i="7"/>
  <c r="AT183" i="2"/>
  <c r="AS183" i="2"/>
  <c r="AR183" i="2"/>
  <c r="AQ183" i="2"/>
  <c r="AP183" i="2"/>
  <c r="AO183" i="2"/>
  <c r="AN183" i="2"/>
  <c r="AM183" i="2"/>
  <c r="AL183" i="2"/>
  <c r="AT299" i="2"/>
  <c r="AS299" i="2"/>
  <c r="AR299" i="2"/>
  <c r="AQ299" i="2"/>
  <c r="AP299" i="2"/>
  <c r="AO299" i="2"/>
  <c r="AN299" i="2"/>
  <c r="AM299" i="2"/>
  <c r="AL299" i="2"/>
  <c r="AT284" i="2"/>
  <c r="AS284" i="2"/>
  <c r="AR284" i="2"/>
  <c r="AQ284" i="2"/>
  <c r="AP284" i="2"/>
  <c r="AO284" i="2"/>
  <c r="AN284" i="2"/>
  <c r="AM284" i="2"/>
  <c r="AL284" i="2"/>
  <c r="AS42" i="2"/>
  <c r="AR42" i="2"/>
  <c r="AQ42" i="2"/>
  <c r="AP42" i="2"/>
  <c r="AO42" i="2"/>
  <c r="AN42" i="2"/>
  <c r="AM42" i="2"/>
  <c r="AL42" i="2"/>
  <c r="AT42" i="2"/>
  <c r="AV318" i="8"/>
  <c r="AD318" i="8"/>
  <c r="AB318" i="8"/>
  <c r="AS163" i="2"/>
  <c r="AR163" i="2"/>
  <c r="AQ163" i="2"/>
  <c r="AP163" i="2"/>
  <c r="AO163" i="2"/>
  <c r="AN163" i="2"/>
  <c r="AM163" i="2"/>
  <c r="AL163" i="2"/>
  <c r="AT163" i="2"/>
  <c r="AS293" i="2"/>
  <c r="AR293" i="2"/>
  <c r="AQ293" i="2"/>
  <c r="AP293" i="2"/>
  <c r="AO293" i="2"/>
  <c r="AN293" i="2"/>
  <c r="AM293" i="2"/>
  <c r="AL293" i="2"/>
  <c r="AT293" i="2"/>
  <c r="AY31" i="7"/>
  <c r="AX31" i="7"/>
  <c r="AW31" i="7"/>
  <c r="AV31" i="7"/>
  <c r="AU31" i="7"/>
  <c r="AT31" i="7"/>
  <c r="AS31" i="7"/>
  <c r="AR31" i="7"/>
  <c r="AZ31" i="7"/>
  <c r="AT368" i="2"/>
  <c r="AS368" i="2"/>
  <c r="AR368" i="2"/>
  <c r="AQ368" i="2"/>
  <c r="AP368" i="2"/>
  <c r="AO368" i="2"/>
  <c r="AN368" i="2"/>
  <c r="AM368" i="2"/>
  <c r="AL368" i="2"/>
  <c r="AS99" i="2"/>
  <c r="AR99" i="2"/>
  <c r="AQ99" i="2"/>
  <c r="AP99" i="2"/>
  <c r="AO99" i="2"/>
  <c r="AN99" i="2"/>
  <c r="AM99" i="2"/>
  <c r="AL99" i="2"/>
  <c r="AT99" i="2"/>
  <c r="AS26" i="2"/>
  <c r="AR26" i="2"/>
  <c r="AQ26" i="2"/>
  <c r="AP26" i="2"/>
  <c r="AO26" i="2"/>
  <c r="AN26" i="2"/>
  <c r="AM26" i="2"/>
  <c r="AL26" i="2"/>
  <c r="AT26" i="2"/>
  <c r="BU75" i="8"/>
  <c r="BS75" i="8" s="1"/>
  <c r="BQ75" i="8" s="1"/>
  <c r="AT357" i="2"/>
  <c r="AS357" i="2"/>
  <c r="AR357" i="2"/>
  <c r="AQ357" i="2"/>
  <c r="AP357" i="2"/>
  <c r="AO357" i="2"/>
  <c r="AN357" i="2"/>
  <c r="AM357" i="2"/>
  <c r="AL357" i="2"/>
  <c r="AS273" i="2"/>
  <c r="AR273" i="2"/>
  <c r="AQ273" i="2"/>
  <c r="AP273" i="2"/>
  <c r="AO273" i="2"/>
  <c r="AN273" i="2"/>
  <c r="AM273" i="2"/>
  <c r="AL273" i="2"/>
  <c r="AT273" i="2"/>
  <c r="AR159" i="2"/>
  <c r="AQ159" i="2"/>
  <c r="AP159" i="2"/>
  <c r="AO159" i="2"/>
  <c r="AN159" i="2"/>
  <c r="AM159" i="2"/>
  <c r="AL159" i="2"/>
  <c r="AT159" i="2"/>
  <c r="AS159" i="2"/>
  <c r="BJ17" i="2"/>
  <c r="BI17" i="2"/>
  <c r="BH17" i="2"/>
  <c r="BG17" i="2"/>
  <c r="BF17" i="2"/>
  <c r="BE17" i="2"/>
  <c r="BD17" i="2"/>
  <c r="BC17" i="2"/>
  <c r="BK17" i="2"/>
  <c r="AT190" i="2"/>
  <c r="AS190" i="2"/>
  <c r="AR190" i="2"/>
  <c r="AQ190" i="2"/>
  <c r="AP190" i="2"/>
  <c r="AO190" i="2"/>
  <c r="AN190" i="2"/>
  <c r="AM190" i="2"/>
  <c r="AL190" i="2"/>
  <c r="AT185" i="2"/>
  <c r="AS185" i="2"/>
  <c r="AR185" i="2"/>
  <c r="AQ185" i="2"/>
  <c r="AP185" i="2"/>
  <c r="AO185" i="2"/>
  <c r="AN185" i="2"/>
  <c r="AM185" i="2"/>
  <c r="AL185" i="2"/>
  <c r="AT322" i="2"/>
  <c r="AS322" i="2"/>
  <c r="AR322" i="2"/>
  <c r="AQ322" i="2"/>
  <c r="AP322" i="2"/>
  <c r="AO322" i="2"/>
  <c r="AN322" i="2"/>
  <c r="AM322" i="2"/>
  <c r="AL322" i="2"/>
  <c r="AT300" i="2"/>
  <c r="AS300" i="2"/>
  <c r="AR300" i="2"/>
  <c r="AQ300" i="2"/>
  <c r="AP300" i="2"/>
  <c r="AO300" i="2"/>
  <c r="AN300" i="2"/>
  <c r="AM300" i="2"/>
  <c r="AL300" i="2"/>
  <c r="AS382" i="2"/>
  <c r="AR382" i="2"/>
  <c r="AQ382" i="2"/>
  <c r="AP382" i="2"/>
  <c r="AO382" i="2"/>
  <c r="AN382" i="2"/>
  <c r="AM382" i="2"/>
  <c r="AL382" i="2"/>
  <c r="AT382" i="2"/>
  <c r="BK76" i="2"/>
  <c r="BJ76" i="2"/>
  <c r="BI76" i="2"/>
  <c r="BH76" i="2"/>
  <c r="BG76" i="2"/>
  <c r="BF76" i="2"/>
  <c r="BE76" i="2"/>
  <c r="BD76" i="2"/>
  <c r="BC76" i="2"/>
  <c r="AS312" i="2"/>
  <c r="AR312" i="2"/>
  <c r="AQ312" i="2"/>
  <c r="AP312" i="2"/>
  <c r="AO312" i="2"/>
  <c r="AN312" i="2"/>
  <c r="AM312" i="2"/>
  <c r="AL312" i="2"/>
  <c r="AT312" i="2"/>
  <c r="AS230" i="2"/>
  <c r="AR230" i="2"/>
  <c r="AQ230" i="2"/>
  <c r="AP230" i="2"/>
  <c r="AO230" i="2"/>
  <c r="AN230" i="2"/>
  <c r="AM230" i="2"/>
  <c r="AL230" i="2"/>
  <c r="AT230" i="2"/>
  <c r="AQ363" i="2"/>
  <c r="AP363" i="2"/>
  <c r="AO363" i="2"/>
  <c r="AN363" i="2"/>
  <c r="AM363" i="2"/>
  <c r="AL363" i="2"/>
  <c r="AR363" i="2"/>
  <c r="AS363" i="2"/>
  <c r="AT363" i="2"/>
  <c r="AT147" i="2"/>
  <c r="AS147" i="2"/>
  <c r="AR147" i="2"/>
  <c r="AQ147" i="2"/>
  <c r="AP147" i="2"/>
  <c r="AO147" i="2"/>
  <c r="AN147" i="2"/>
  <c r="AM147" i="2"/>
  <c r="AL147" i="2"/>
  <c r="AS125" i="2"/>
  <c r="AR125" i="2"/>
  <c r="AQ125" i="2"/>
  <c r="AP125" i="2"/>
  <c r="AO125" i="2"/>
  <c r="AN125" i="2"/>
  <c r="AM125" i="2"/>
  <c r="AL125" i="2"/>
  <c r="AT125" i="2"/>
  <c r="AT278" i="2"/>
  <c r="AS278" i="2"/>
  <c r="AR278" i="2"/>
  <c r="AQ278" i="2"/>
  <c r="AP278" i="2"/>
  <c r="AO278" i="2"/>
  <c r="AN278" i="2"/>
  <c r="AM278" i="2"/>
  <c r="AL278" i="2"/>
  <c r="AS279" i="2"/>
  <c r="AR279" i="2"/>
  <c r="AQ279" i="2"/>
  <c r="AP279" i="2"/>
  <c r="AO279" i="2"/>
  <c r="AN279" i="2"/>
  <c r="AM279" i="2"/>
  <c r="AL279" i="2"/>
  <c r="AT279" i="2"/>
  <c r="BK86" i="2"/>
  <c r="BJ86" i="2"/>
  <c r="BI86" i="2"/>
  <c r="BH86" i="2"/>
  <c r="BG86" i="2"/>
  <c r="BF86" i="2"/>
  <c r="BE86" i="2"/>
  <c r="BD86" i="2"/>
  <c r="BC86" i="2"/>
  <c r="BK40" i="2"/>
  <c r="BJ40" i="2"/>
  <c r="BI40" i="2"/>
  <c r="BH40" i="2"/>
  <c r="BG40" i="2"/>
  <c r="BF40" i="2"/>
  <c r="BE40" i="2"/>
  <c r="BD40" i="2"/>
  <c r="BC40" i="2"/>
  <c r="AR79" i="2"/>
  <c r="AQ79" i="2"/>
  <c r="AP79" i="2"/>
  <c r="AO79" i="2"/>
  <c r="AN79" i="2"/>
  <c r="AM79" i="2"/>
  <c r="AL79" i="2"/>
  <c r="AS79" i="2"/>
  <c r="AT79" i="2"/>
  <c r="BI38" i="2"/>
  <c r="BH38" i="2"/>
  <c r="BG38" i="2"/>
  <c r="BF38" i="2"/>
  <c r="BE38" i="2"/>
  <c r="BD38" i="2"/>
  <c r="BC38" i="2"/>
  <c r="BJ38" i="2"/>
  <c r="BK38" i="2"/>
  <c r="AT150" i="2"/>
  <c r="AR150" i="2"/>
  <c r="AQ150" i="2"/>
  <c r="AP150" i="2"/>
  <c r="AO150" i="2"/>
  <c r="AN150" i="2"/>
  <c r="AM150" i="2"/>
  <c r="AL150" i="2"/>
  <c r="AS150" i="2"/>
  <c r="AT134" i="2"/>
  <c r="AR134" i="2"/>
  <c r="AQ134" i="2"/>
  <c r="AP134" i="2"/>
  <c r="AO134" i="2"/>
  <c r="AN134" i="2"/>
  <c r="AM134" i="2"/>
  <c r="AL134" i="2"/>
  <c r="AS134" i="2"/>
  <c r="AT118" i="2"/>
  <c r="AS118" i="2"/>
  <c r="AR118" i="2"/>
  <c r="AQ118" i="2"/>
  <c r="AP118" i="2"/>
  <c r="AO118" i="2"/>
  <c r="AN118" i="2"/>
  <c r="AM118" i="2"/>
  <c r="AL118" i="2"/>
  <c r="AT102" i="2"/>
  <c r="AS102" i="2"/>
  <c r="AR102" i="2"/>
  <c r="AQ102" i="2"/>
  <c r="AP102" i="2"/>
  <c r="AO102" i="2"/>
  <c r="AN102" i="2"/>
  <c r="AM102" i="2"/>
  <c r="AL102" i="2"/>
  <c r="BK58" i="2"/>
  <c r="BJ58" i="2"/>
  <c r="BI58" i="2"/>
  <c r="BH58" i="2"/>
  <c r="BG58" i="2"/>
  <c r="BF58" i="2"/>
  <c r="BE58" i="2"/>
  <c r="BD58" i="2"/>
  <c r="BC58" i="2"/>
  <c r="BK56" i="2"/>
  <c r="BJ56" i="2"/>
  <c r="BI56" i="2"/>
  <c r="BH56" i="2"/>
  <c r="BG56" i="2"/>
  <c r="BF56" i="2"/>
  <c r="BE56" i="2"/>
  <c r="BD56" i="2"/>
  <c r="BC56" i="2"/>
  <c r="CL32" i="7"/>
  <c r="CK32" i="7"/>
  <c r="CJ32" i="7"/>
  <c r="CI32" i="7"/>
  <c r="CH32" i="7"/>
  <c r="CG32" i="7"/>
  <c r="CF32" i="7"/>
  <c r="CE32" i="7"/>
  <c r="CD32" i="7"/>
  <c r="AT369" i="2"/>
  <c r="AS369" i="2"/>
  <c r="AR369" i="2"/>
  <c r="AQ369" i="2"/>
  <c r="AP369" i="2"/>
  <c r="AO369" i="2"/>
  <c r="AN369" i="2"/>
  <c r="AM369" i="2"/>
  <c r="AL369" i="2"/>
  <c r="AT179" i="2"/>
  <c r="AS179" i="2"/>
  <c r="AR179" i="2"/>
  <c r="AQ179" i="2"/>
  <c r="AP179" i="2"/>
  <c r="AO179" i="2"/>
  <c r="AN179" i="2"/>
  <c r="AM179" i="2"/>
  <c r="AL179" i="2"/>
  <c r="AT335" i="2"/>
  <c r="AS335" i="2"/>
  <c r="AR335" i="2"/>
  <c r="AQ335" i="2"/>
  <c r="AP335" i="2"/>
  <c r="AO335" i="2"/>
  <c r="AN335" i="2"/>
  <c r="AM335" i="2"/>
  <c r="AL335" i="2"/>
  <c r="BB3" i="2"/>
  <c r="BA3" i="2"/>
  <c r="AK263" i="8"/>
  <c r="AJ263" i="8"/>
  <c r="AI263" i="8"/>
  <c r="AH263" i="8"/>
  <c r="AJ331" i="8"/>
  <c r="AI331" i="8"/>
  <c r="AH331" i="8"/>
  <c r="AK331" i="8"/>
  <c r="AK279" i="8"/>
  <c r="AI279" i="8"/>
  <c r="AJ279" i="8"/>
  <c r="BB332" i="8"/>
  <c r="BA332" i="8"/>
  <c r="BC332" i="8"/>
  <c r="BD332" i="8"/>
  <c r="AI278" i="8"/>
  <c r="AH278" i="8"/>
  <c r="AJ278" i="8"/>
  <c r="AK278" i="8"/>
  <c r="AK313" i="8"/>
  <c r="AI313" i="8"/>
  <c r="AH313" i="8"/>
  <c r="AJ313" i="8"/>
  <c r="BD186" i="8"/>
  <c r="BB186" i="8"/>
  <c r="BC186" i="8"/>
  <c r="AO47" i="7"/>
  <c r="AQ47" i="7"/>
  <c r="AP47" i="7"/>
  <c r="CC5" i="7"/>
  <c r="CB5" i="7"/>
  <c r="AJ341" i="8"/>
  <c r="AI341" i="8"/>
  <c r="AH341" i="8"/>
  <c r="AK341" i="8"/>
  <c r="AJ361" i="8"/>
  <c r="AK361" i="8"/>
  <c r="AI361" i="8"/>
  <c r="AH361" i="8"/>
  <c r="AA361" i="8" s="1"/>
  <c r="AB361" i="8" s="1"/>
  <c r="AI201" i="2"/>
  <c r="AJ201" i="2"/>
  <c r="AK201" i="2"/>
  <c r="BB356" i="8"/>
  <c r="BA356" i="8"/>
  <c r="BC356" i="8"/>
  <c r="BD356" i="8"/>
  <c r="AK166" i="2"/>
  <c r="AI166" i="2"/>
  <c r="AJ166" i="2"/>
  <c r="AI131" i="8"/>
  <c r="AH131" i="8"/>
  <c r="AJ131" i="8"/>
  <c r="AK131" i="8"/>
  <c r="BC244" i="8"/>
  <c r="BD244" i="8"/>
  <c r="BB244" i="8"/>
  <c r="BA244" i="8"/>
  <c r="BC228" i="8"/>
  <c r="BD228" i="8"/>
  <c r="BB228" i="8"/>
  <c r="AI152" i="8"/>
  <c r="AJ152" i="8"/>
  <c r="AK152" i="8"/>
  <c r="BD180" i="8"/>
  <c r="BB180" i="8"/>
  <c r="BC180" i="8"/>
  <c r="BV22" i="8"/>
  <c r="BU22" i="8"/>
  <c r="BS22" i="8" s="1"/>
  <c r="BW22" i="8"/>
  <c r="BV7" i="5"/>
  <c r="BW7" i="5"/>
  <c r="AY376" i="7"/>
  <c r="AX376" i="7"/>
  <c r="AW376" i="7"/>
  <c r="AV376" i="7"/>
  <c r="AU376" i="7"/>
  <c r="AT376" i="7"/>
  <c r="AS376" i="7"/>
  <c r="AR376" i="7"/>
  <c r="AZ376" i="7"/>
  <c r="AZ184" i="7"/>
  <c r="AY184" i="7"/>
  <c r="AX184" i="7"/>
  <c r="AW184" i="7"/>
  <c r="AV184" i="7"/>
  <c r="AU184" i="7"/>
  <c r="AT184" i="7"/>
  <c r="AS184" i="7"/>
  <c r="AR184" i="7"/>
  <c r="AZ290" i="7"/>
  <c r="AY290" i="7"/>
  <c r="AX290" i="7"/>
  <c r="AW290" i="7"/>
  <c r="AV290" i="7"/>
  <c r="AU290" i="7"/>
  <c r="AT290" i="7"/>
  <c r="AS290" i="7"/>
  <c r="AR290" i="7"/>
  <c r="AZ310" i="7"/>
  <c r="AY310" i="7"/>
  <c r="AX310" i="7"/>
  <c r="AW310" i="7"/>
  <c r="AV310" i="7"/>
  <c r="AU310" i="7"/>
  <c r="AT310" i="7"/>
  <c r="AS310" i="7"/>
  <c r="AR310" i="7"/>
  <c r="AY251" i="7"/>
  <c r="AX251" i="7"/>
  <c r="AW251" i="7"/>
  <c r="AV251" i="7"/>
  <c r="AU251" i="7"/>
  <c r="AT251" i="7"/>
  <c r="AS251" i="7"/>
  <c r="AR251" i="7"/>
  <c r="AZ251" i="7"/>
  <c r="CJ120" i="7"/>
  <c r="CI120" i="7"/>
  <c r="CH120" i="7"/>
  <c r="CG120" i="7"/>
  <c r="CF120" i="7"/>
  <c r="CE120" i="7"/>
  <c r="CD120" i="7"/>
  <c r="CK120" i="7"/>
  <c r="CL120" i="7"/>
  <c r="AZ328" i="7"/>
  <c r="AY328" i="7"/>
  <c r="AX328" i="7"/>
  <c r="AW328" i="7"/>
  <c r="AV328" i="7"/>
  <c r="AU328" i="7"/>
  <c r="AT328" i="7"/>
  <c r="AS328" i="7"/>
  <c r="AR328" i="7"/>
  <c r="AZ229" i="7"/>
  <c r="AX229" i="7"/>
  <c r="AW229" i="7"/>
  <c r="AV229" i="7"/>
  <c r="AU229" i="7"/>
  <c r="AT229" i="7"/>
  <c r="AS229" i="7"/>
  <c r="AR229" i="7"/>
  <c r="AY229" i="7"/>
  <c r="AY362" i="7"/>
  <c r="AX362" i="7"/>
  <c r="AW362" i="7"/>
  <c r="AV362" i="7"/>
  <c r="AU362" i="7"/>
  <c r="AT362" i="7"/>
  <c r="AS362" i="7"/>
  <c r="AR362" i="7"/>
  <c r="AZ362" i="7"/>
  <c r="AZ162" i="7"/>
  <c r="AY162" i="7"/>
  <c r="AX162" i="7"/>
  <c r="AW162" i="7"/>
  <c r="AV162" i="7"/>
  <c r="AU162" i="7"/>
  <c r="AT162" i="7"/>
  <c r="AS162" i="7"/>
  <c r="AR162" i="7"/>
  <c r="CK73" i="7"/>
  <c r="CJ73" i="7"/>
  <c r="CI73" i="7"/>
  <c r="CH73" i="7"/>
  <c r="CG73" i="7"/>
  <c r="CF73" i="7"/>
  <c r="CE73" i="7"/>
  <c r="CD73" i="7"/>
  <c r="CL73" i="7"/>
  <c r="AZ84" i="7"/>
  <c r="AY84" i="7"/>
  <c r="AX84" i="7"/>
  <c r="AW84" i="7"/>
  <c r="AV84" i="7"/>
  <c r="AU84" i="7"/>
  <c r="AT84" i="7"/>
  <c r="AS84" i="7"/>
  <c r="AR84" i="7"/>
  <c r="AY125" i="7"/>
  <c r="AX125" i="7"/>
  <c r="AW125" i="7"/>
  <c r="AV125" i="7"/>
  <c r="AU125" i="7"/>
  <c r="AT125" i="7"/>
  <c r="AS125" i="7"/>
  <c r="AR125" i="7"/>
  <c r="AZ125" i="7"/>
  <c r="BS385" i="7"/>
  <c r="BR385" i="7"/>
  <c r="BQ385" i="7"/>
  <c r="BP385" i="7"/>
  <c r="BO385" i="7"/>
  <c r="BN385" i="7"/>
  <c r="BM385" i="7"/>
  <c r="BL385" i="7"/>
  <c r="BK385" i="7"/>
  <c r="BS395" i="7"/>
  <c r="BR395" i="7"/>
  <c r="BQ395" i="7"/>
  <c r="BP395" i="7"/>
  <c r="BO395" i="7"/>
  <c r="BN395" i="7"/>
  <c r="BM395" i="7"/>
  <c r="BL395" i="7"/>
  <c r="BK395" i="7"/>
  <c r="BS382" i="7"/>
  <c r="BR382" i="7"/>
  <c r="BQ382" i="7"/>
  <c r="BP382" i="7"/>
  <c r="BO382" i="7"/>
  <c r="BN382" i="7"/>
  <c r="BM382" i="7"/>
  <c r="BL382" i="7"/>
  <c r="BK382" i="7"/>
  <c r="DC104" i="7"/>
  <c r="DB104" i="7"/>
  <c r="DA104" i="7"/>
  <c r="CZ104" i="7"/>
  <c r="CY104" i="7"/>
  <c r="CX104" i="7"/>
  <c r="CW104" i="7"/>
  <c r="CV104" i="7"/>
  <c r="CU104" i="7"/>
  <c r="BQ261" i="7"/>
  <c r="BP261" i="7"/>
  <c r="BO261" i="7"/>
  <c r="BN261" i="7"/>
  <c r="BM261" i="7"/>
  <c r="BL261" i="7"/>
  <c r="BK261" i="7"/>
  <c r="BR261" i="7"/>
  <c r="BS261" i="7"/>
  <c r="BS309" i="7"/>
  <c r="BR309" i="7"/>
  <c r="BQ309" i="7"/>
  <c r="BP309" i="7"/>
  <c r="BO309" i="7"/>
  <c r="BN309" i="7"/>
  <c r="BM309" i="7"/>
  <c r="BL309" i="7"/>
  <c r="BK309" i="7"/>
  <c r="BR242" i="7"/>
  <c r="BQ242" i="7"/>
  <c r="BP242" i="7"/>
  <c r="BO242" i="7"/>
  <c r="BN242" i="7"/>
  <c r="BM242" i="7"/>
  <c r="BL242" i="7"/>
  <c r="BK242" i="7"/>
  <c r="BS242" i="7"/>
  <c r="BS204" i="7"/>
  <c r="BR204" i="7"/>
  <c r="BQ204" i="7"/>
  <c r="BP204" i="7"/>
  <c r="BO204" i="7"/>
  <c r="BN204" i="7"/>
  <c r="BM204" i="7"/>
  <c r="BL204" i="7"/>
  <c r="BK204" i="7"/>
  <c r="BR324" i="7"/>
  <c r="BQ324" i="7"/>
  <c r="BP324" i="7"/>
  <c r="BO324" i="7"/>
  <c r="BN324" i="7"/>
  <c r="BM324" i="7"/>
  <c r="BL324" i="7"/>
  <c r="BK324" i="7"/>
  <c r="BS324" i="7"/>
  <c r="BQ191" i="7"/>
  <c r="BP191" i="7"/>
  <c r="BO191" i="7"/>
  <c r="BN191" i="7"/>
  <c r="BM191" i="7"/>
  <c r="BL191" i="7"/>
  <c r="BK191" i="7"/>
  <c r="BR191" i="7"/>
  <c r="BS191" i="7"/>
  <c r="CZ40" i="7"/>
  <c r="CY40" i="7"/>
  <c r="CX40" i="7"/>
  <c r="CW40" i="7"/>
  <c r="CV40" i="7"/>
  <c r="CU40" i="7"/>
  <c r="DA40" i="7"/>
  <c r="DB40" i="7"/>
  <c r="DC40" i="7"/>
  <c r="BR105" i="7"/>
  <c r="BQ105" i="7"/>
  <c r="BP105" i="7"/>
  <c r="BO105" i="7"/>
  <c r="BN105" i="7"/>
  <c r="BM105" i="7"/>
  <c r="BL105" i="7"/>
  <c r="BK105" i="7"/>
  <c r="BS105" i="7"/>
  <c r="DB26" i="7"/>
  <c r="DA26" i="7"/>
  <c r="CZ26" i="7"/>
  <c r="CY26" i="7"/>
  <c r="CX26" i="7"/>
  <c r="CW26" i="7"/>
  <c r="CV26" i="7"/>
  <c r="CU26" i="7"/>
  <c r="DC26" i="7"/>
  <c r="BS94" i="7"/>
  <c r="BR94" i="7"/>
  <c r="BQ94" i="7"/>
  <c r="BP94" i="7"/>
  <c r="BO94" i="7"/>
  <c r="BN94" i="7"/>
  <c r="BM94" i="7"/>
  <c r="BL94" i="7"/>
  <c r="BK94" i="7"/>
  <c r="AT309" i="2"/>
  <c r="AS309" i="2"/>
  <c r="AR309" i="2"/>
  <c r="AQ309" i="2"/>
  <c r="AP309" i="2"/>
  <c r="AO309" i="2"/>
  <c r="AN309" i="2"/>
  <c r="AM309" i="2"/>
  <c r="AL309" i="2"/>
  <c r="AD344" i="8"/>
  <c r="AR375" i="2"/>
  <c r="AQ375" i="2"/>
  <c r="AP375" i="2"/>
  <c r="AO375" i="2"/>
  <c r="AN375" i="2"/>
  <c r="AM375" i="2"/>
  <c r="AL375" i="2"/>
  <c r="AS375" i="2"/>
  <c r="AT375" i="2"/>
  <c r="AZ407" i="7"/>
  <c r="AY407" i="7"/>
  <c r="AX407" i="7"/>
  <c r="AW407" i="7"/>
  <c r="AV407" i="7"/>
  <c r="AU407" i="7"/>
  <c r="AT407" i="7"/>
  <c r="AS407" i="7"/>
  <c r="AR407" i="7"/>
  <c r="AZ342" i="7"/>
  <c r="AY342" i="7"/>
  <c r="AX342" i="7"/>
  <c r="AW342" i="7"/>
  <c r="AV342" i="7"/>
  <c r="AU342" i="7"/>
  <c r="AT342" i="7"/>
  <c r="AS342" i="7"/>
  <c r="AR342" i="7"/>
  <c r="AZ396" i="7"/>
  <c r="AY396" i="7"/>
  <c r="AX396" i="7"/>
  <c r="AW396" i="7"/>
  <c r="AV396" i="7"/>
  <c r="AU396" i="7"/>
  <c r="AT396" i="7"/>
  <c r="AS396" i="7"/>
  <c r="AR396" i="7"/>
  <c r="CL74" i="7"/>
  <c r="CK74" i="7"/>
  <c r="CJ74" i="7"/>
  <c r="CI74" i="7"/>
  <c r="CH74" i="7"/>
  <c r="CG74" i="7"/>
  <c r="CF74" i="7"/>
  <c r="CE74" i="7"/>
  <c r="CD74" i="7"/>
  <c r="AY256" i="7"/>
  <c r="AX256" i="7"/>
  <c r="AW256" i="7"/>
  <c r="AV256" i="7"/>
  <c r="AU256" i="7"/>
  <c r="AT256" i="7"/>
  <c r="AS256" i="7"/>
  <c r="AR256" i="7"/>
  <c r="AZ256" i="7"/>
  <c r="AZ270" i="7"/>
  <c r="AY270" i="7"/>
  <c r="AX270" i="7"/>
  <c r="AW270" i="7"/>
  <c r="AV270" i="7"/>
  <c r="AU270" i="7"/>
  <c r="AT270" i="7"/>
  <c r="AS270" i="7"/>
  <c r="AR270" i="7"/>
  <c r="AY253" i="7"/>
  <c r="AX253" i="7"/>
  <c r="AW253" i="7"/>
  <c r="AV253" i="7"/>
  <c r="AU253" i="7"/>
  <c r="AT253" i="7"/>
  <c r="AS253" i="7"/>
  <c r="AR253" i="7"/>
  <c r="AZ253" i="7"/>
  <c r="AZ204" i="7"/>
  <c r="AY204" i="7"/>
  <c r="AX204" i="7"/>
  <c r="AW204" i="7"/>
  <c r="AV204" i="7"/>
  <c r="AU204" i="7"/>
  <c r="AT204" i="7"/>
  <c r="AS204" i="7"/>
  <c r="AR204" i="7"/>
  <c r="AZ224" i="7"/>
  <c r="AY224" i="7"/>
  <c r="AX224" i="7"/>
  <c r="AW224" i="7"/>
  <c r="AV224" i="7"/>
  <c r="AU224" i="7"/>
  <c r="AT224" i="7"/>
  <c r="AS224" i="7"/>
  <c r="AR224" i="7"/>
  <c r="AZ122" i="7"/>
  <c r="AY122" i="7"/>
  <c r="AX122" i="7"/>
  <c r="AW122" i="7"/>
  <c r="AV122" i="7"/>
  <c r="AU122" i="7"/>
  <c r="AT122" i="7"/>
  <c r="AS122" i="7"/>
  <c r="AR122" i="7"/>
  <c r="CL68" i="7"/>
  <c r="CK68" i="7"/>
  <c r="CJ68" i="7"/>
  <c r="CI68" i="7"/>
  <c r="CH68" i="7"/>
  <c r="CG68" i="7"/>
  <c r="CF68" i="7"/>
  <c r="CE68" i="7"/>
  <c r="CD68" i="7"/>
  <c r="AZ92" i="7"/>
  <c r="AY92" i="7"/>
  <c r="AX92" i="7"/>
  <c r="AW92" i="7"/>
  <c r="AV92" i="7"/>
  <c r="AU92" i="7"/>
  <c r="AT92" i="7"/>
  <c r="AS92" i="7"/>
  <c r="AR92" i="7"/>
  <c r="AZ181" i="7"/>
  <c r="AY181" i="7"/>
  <c r="AX181" i="7"/>
  <c r="AW181" i="7"/>
  <c r="AV181" i="7"/>
  <c r="AU181" i="7"/>
  <c r="AT181" i="7"/>
  <c r="AS181" i="7"/>
  <c r="AR181" i="7"/>
  <c r="AT211" i="2"/>
  <c r="AS211" i="2"/>
  <c r="AR211" i="2"/>
  <c r="AQ211" i="2"/>
  <c r="AP211" i="2"/>
  <c r="AO211" i="2"/>
  <c r="AN211" i="2"/>
  <c r="AM211" i="2"/>
  <c r="AL211" i="2"/>
  <c r="BR265" i="7"/>
  <c r="BQ265" i="7"/>
  <c r="BP265" i="7"/>
  <c r="BO265" i="7"/>
  <c r="BN265" i="7"/>
  <c r="BM265" i="7"/>
  <c r="BL265" i="7"/>
  <c r="BK265" i="7"/>
  <c r="BS265" i="7"/>
  <c r="BQ96" i="7"/>
  <c r="BP96" i="7"/>
  <c r="BO96" i="7"/>
  <c r="BN96" i="7"/>
  <c r="BM96" i="7"/>
  <c r="BL96" i="7"/>
  <c r="BK96" i="7"/>
  <c r="BR96" i="7"/>
  <c r="BS96" i="7"/>
  <c r="BS397" i="7"/>
  <c r="BR397" i="7"/>
  <c r="BQ397" i="7"/>
  <c r="BP397" i="7"/>
  <c r="BO397" i="7"/>
  <c r="BN397" i="7"/>
  <c r="BM397" i="7"/>
  <c r="BL397" i="7"/>
  <c r="BK397" i="7"/>
  <c r="BS231" i="7"/>
  <c r="BR231" i="7"/>
  <c r="BQ231" i="7"/>
  <c r="BP231" i="7"/>
  <c r="BO231" i="7"/>
  <c r="BN231" i="7"/>
  <c r="BM231" i="7"/>
  <c r="BL231" i="7"/>
  <c r="BK231" i="7"/>
  <c r="DB82" i="7"/>
  <c r="DA82" i="7"/>
  <c r="CZ82" i="7"/>
  <c r="CY82" i="7"/>
  <c r="CX82" i="7"/>
  <c r="CW82" i="7"/>
  <c r="CV82" i="7"/>
  <c r="CU82" i="7"/>
  <c r="DC82" i="7"/>
  <c r="DA45" i="7"/>
  <c r="CZ45" i="7"/>
  <c r="CY45" i="7"/>
  <c r="CX45" i="7"/>
  <c r="CW45" i="7"/>
  <c r="CV45" i="7"/>
  <c r="CU45" i="7"/>
  <c r="DB45" i="7"/>
  <c r="DC45" i="7"/>
  <c r="BS338" i="7"/>
  <c r="BR338" i="7"/>
  <c r="BQ338" i="7"/>
  <c r="BP338" i="7"/>
  <c r="BO338" i="7"/>
  <c r="BN338" i="7"/>
  <c r="BM338" i="7"/>
  <c r="BL338" i="7"/>
  <c r="BK338" i="7"/>
  <c r="BS323" i="7"/>
  <c r="BR323" i="7"/>
  <c r="BQ323" i="7"/>
  <c r="BP323" i="7"/>
  <c r="BO323" i="7"/>
  <c r="BN323" i="7"/>
  <c r="BM323" i="7"/>
  <c r="BL323" i="7"/>
  <c r="BK323" i="7"/>
  <c r="BS372" i="7"/>
  <c r="BR372" i="7"/>
  <c r="BQ372" i="7"/>
  <c r="BP372" i="7"/>
  <c r="BO372" i="7"/>
  <c r="BN372" i="7"/>
  <c r="BM372" i="7"/>
  <c r="BL372" i="7"/>
  <c r="BK372" i="7"/>
  <c r="BR34" i="7"/>
  <c r="BQ34" i="7"/>
  <c r="BP34" i="7"/>
  <c r="BO34" i="7"/>
  <c r="BN34" i="7"/>
  <c r="BM34" i="7"/>
  <c r="BL34" i="7"/>
  <c r="BK34" i="7"/>
  <c r="BS34" i="7"/>
  <c r="DC103" i="7"/>
  <c r="DB103" i="7"/>
  <c r="DA103" i="7"/>
  <c r="CZ103" i="7"/>
  <c r="CY103" i="7"/>
  <c r="CX103" i="7"/>
  <c r="CW103" i="7"/>
  <c r="CV103" i="7"/>
  <c r="CU103" i="7"/>
  <c r="DB60" i="7"/>
  <c r="DA60" i="7"/>
  <c r="CZ60" i="7"/>
  <c r="CY60" i="7"/>
  <c r="CX60" i="7"/>
  <c r="CW60" i="7"/>
  <c r="CV60" i="7"/>
  <c r="CU60" i="7"/>
  <c r="DC60" i="7"/>
  <c r="DC19" i="7"/>
  <c r="DB19" i="7"/>
  <c r="DA19" i="7"/>
  <c r="CZ19" i="7"/>
  <c r="CY19" i="7"/>
  <c r="CX19" i="7"/>
  <c r="CW19" i="7"/>
  <c r="CV19" i="7"/>
  <c r="CU19" i="7"/>
  <c r="BS154" i="7"/>
  <c r="BR154" i="7"/>
  <c r="BQ154" i="7"/>
  <c r="BP154" i="7"/>
  <c r="BO154" i="7"/>
  <c r="BN154" i="7"/>
  <c r="BM154" i="7"/>
  <c r="BL154" i="7"/>
  <c r="BK154" i="7"/>
  <c r="BS67" i="7"/>
  <c r="BR67" i="7"/>
  <c r="BQ67" i="7"/>
  <c r="BP67" i="7"/>
  <c r="BO67" i="7"/>
  <c r="BN67" i="7"/>
  <c r="BM67" i="7"/>
  <c r="BL67" i="7"/>
  <c r="BK67" i="7"/>
  <c r="AR193" i="2"/>
  <c r="AQ193" i="2"/>
  <c r="AP193" i="2"/>
  <c r="AO193" i="2"/>
  <c r="AN193" i="2"/>
  <c r="AM193" i="2"/>
  <c r="AL193" i="2"/>
  <c r="AS193" i="2"/>
  <c r="AT193" i="2"/>
  <c r="AR266" i="2"/>
  <c r="AQ266" i="2"/>
  <c r="AP266" i="2"/>
  <c r="AO266" i="2"/>
  <c r="AN266" i="2"/>
  <c r="AM266" i="2"/>
  <c r="AL266" i="2"/>
  <c r="AS266" i="2"/>
  <c r="AT266" i="2"/>
  <c r="AT192" i="2"/>
  <c r="AS192" i="2"/>
  <c r="AR192" i="2"/>
  <c r="AQ192" i="2"/>
  <c r="AP192" i="2"/>
  <c r="AO192" i="2"/>
  <c r="AN192" i="2"/>
  <c r="AM192" i="2"/>
  <c r="AL192" i="2"/>
  <c r="AT333" i="2"/>
  <c r="AS333" i="2"/>
  <c r="AR333" i="2"/>
  <c r="AQ333" i="2"/>
  <c r="AP333" i="2"/>
  <c r="AO333" i="2"/>
  <c r="AN333" i="2"/>
  <c r="AM333" i="2"/>
  <c r="AL333" i="2"/>
  <c r="AT148" i="2"/>
  <c r="AS148" i="2"/>
  <c r="AR148" i="2"/>
  <c r="AQ148" i="2"/>
  <c r="AP148" i="2"/>
  <c r="AO148" i="2"/>
  <c r="AN148" i="2"/>
  <c r="AM148" i="2"/>
  <c r="AL148" i="2"/>
  <c r="BB274" i="8"/>
  <c r="BC274" i="8"/>
  <c r="BD274" i="8"/>
  <c r="BD166" i="8"/>
  <c r="BB166" i="8"/>
  <c r="BC166" i="8"/>
  <c r="AI55" i="8"/>
  <c r="AH55" i="8"/>
  <c r="AA55" i="8" s="1"/>
  <c r="AJ55" i="8"/>
  <c r="AK55" i="8"/>
  <c r="BD218" i="8"/>
  <c r="BB218" i="8"/>
  <c r="BA218" i="8"/>
  <c r="BC218" i="8"/>
  <c r="AI207" i="2"/>
  <c r="AJ207" i="2"/>
  <c r="AK207" i="2"/>
  <c r="AJ396" i="8"/>
  <c r="AI396" i="8"/>
  <c r="AK396" i="8"/>
  <c r="CM38" i="8"/>
  <c r="CL38" i="8"/>
  <c r="CJ38" i="8"/>
  <c r="CN38" i="8"/>
  <c r="AY356" i="7"/>
  <c r="AX356" i="7"/>
  <c r="AW356" i="7"/>
  <c r="AV356" i="7"/>
  <c r="AU356" i="7"/>
  <c r="AT356" i="7"/>
  <c r="AS356" i="7"/>
  <c r="AR356" i="7"/>
  <c r="AZ356" i="7"/>
  <c r="AZ385" i="7"/>
  <c r="AY385" i="7"/>
  <c r="AX385" i="7"/>
  <c r="AW385" i="7"/>
  <c r="AV385" i="7"/>
  <c r="AU385" i="7"/>
  <c r="AT385" i="7"/>
  <c r="AS385" i="7"/>
  <c r="AR385" i="7"/>
  <c r="AZ350" i="7"/>
  <c r="AY350" i="7"/>
  <c r="AX350" i="7"/>
  <c r="AW350" i="7"/>
  <c r="AV350" i="7"/>
  <c r="AU350" i="7"/>
  <c r="AT350" i="7"/>
  <c r="AS350" i="7"/>
  <c r="AR350" i="7"/>
  <c r="AZ107" i="7"/>
  <c r="AY107" i="7"/>
  <c r="AX107" i="7"/>
  <c r="AW107" i="7"/>
  <c r="AV107" i="7"/>
  <c r="AU107" i="7"/>
  <c r="AT107" i="7"/>
  <c r="AS107" i="7"/>
  <c r="AR107" i="7"/>
  <c r="AX265" i="7"/>
  <c r="AW265" i="7"/>
  <c r="AV265" i="7"/>
  <c r="AU265" i="7"/>
  <c r="AT265" i="7"/>
  <c r="AS265" i="7"/>
  <c r="AR265" i="7"/>
  <c r="AY265" i="7"/>
  <c r="AZ265" i="7"/>
  <c r="AY65" i="7"/>
  <c r="AZ65" i="7"/>
  <c r="AX65" i="7"/>
  <c r="AW65" i="7"/>
  <c r="AV65" i="7"/>
  <c r="AU65" i="7"/>
  <c r="AT65" i="7"/>
  <c r="AS65" i="7"/>
  <c r="AR65" i="7"/>
  <c r="AY261" i="7"/>
  <c r="AX261" i="7"/>
  <c r="AW261" i="7"/>
  <c r="AV261" i="7"/>
  <c r="AU261" i="7"/>
  <c r="AT261" i="7"/>
  <c r="AS261" i="7"/>
  <c r="AR261" i="7"/>
  <c r="AZ261" i="7"/>
  <c r="AZ127" i="7"/>
  <c r="AY127" i="7"/>
  <c r="AX127" i="7"/>
  <c r="AW127" i="7"/>
  <c r="AV127" i="7"/>
  <c r="AU127" i="7"/>
  <c r="AT127" i="7"/>
  <c r="AS127" i="7"/>
  <c r="AR127" i="7"/>
  <c r="AZ246" i="7"/>
  <c r="AY246" i="7"/>
  <c r="AX246" i="7"/>
  <c r="AW246" i="7"/>
  <c r="AV246" i="7"/>
  <c r="AU246" i="7"/>
  <c r="AT246" i="7"/>
  <c r="AS246" i="7"/>
  <c r="AR246" i="7"/>
  <c r="AW130" i="7"/>
  <c r="AV130" i="7"/>
  <c r="AU130" i="7"/>
  <c r="AT130" i="7"/>
  <c r="AS130" i="7"/>
  <c r="AR130" i="7"/>
  <c r="AX130" i="7"/>
  <c r="AY130" i="7"/>
  <c r="AZ130" i="7"/>
  <c r="CK15" i="7"/>
  <c r="CJ15" i="7"/>
  <c r="CI15" i="7"/>
  <c r="CH15" i="7"/>
  <c r="CG15" i="7"/>
  <c r="CF15" i="7"/>
  <c r="CE15" i="7"/>
  <c r="CD15" i="7"/>
  <c r="CL15" i="7"/>
  <c r="AY96" i="7"/>
  <c r="AX96" i="7"/>
  <c r="AW96" i="7"/>
  <c r="AV96" i="7"/>
  <c r="AU96" i="7"/>
  <c r="AT96" i="7"/>
  <c r="AS96" i="7"/>
  <c r="AR96" i="7"/>
  <c r="AZ96" i="7"/>
  <c r="AZ157" i="7"/>
  <c r="AY157" i="7"/>
  <c r="AX157" i="7"/>
  <c r="AW157" i="7"/>
  <c r="AV157" i="7"/>
  <c r="AU157" i="7"/>
  <c r="AT157" i="7"/>
  <c r="AS157" i="7"/>
  <c r="AR157" i="7"/>
  <c r="BS376" i="7"/>
  <c r="BR376" i="7"/>
  <c r="BQ376" i="7"/>
  <c r="BP376" i="7"/>
  <c r="BO376" i="7"/>
  <c r="BN376" i="7"/>
  <c r="BM376" i="7"/>
  <c r="BL376" i="7"/>
  <c r="BK376" i="7"/>
  <c r="BS407" i="7"/>
  <c r="BR407" i="7"/>
  <c r="BQ407" i="7"/>
  <c r="BP407" i="7"/>
  <c r="BO407" i="7"/>
  <c r="BN407" i="7"/>
  <c r="BM407" i="7"/>
  <c r="BL407" i="7"/>
  <c r="BK407" i="7"/>
  <c r="BS320" i="7"/>
  <c r="BR320" i="7"/>
  <c r="BQ320" i="7"/>
  <c r="BP320" i="7"/>
  <c r="BO320" i="7"/>
  <c r="BN320" i="7"/>
  <c r="BM320" i="7"/>
  <c r="BL320" i="7"/>
  <c r="BK320" i="7"/>
  <c r="DB8" i="7"/>
  <c r="DA8" i="7"/>
  <c r="CZ8" i="7"/>
  <c r="CY8" i="7"/>
  <c r="CX8" i="7"/>
  <c r="CW8" i="7"/>
  <c r="CV8" i="7"/>
  <c r="CU8" i="7"/>
  <c r="DC8" i="7"/>
  <c r="BS248" i="7"/>
  <c r="BR248" i="7"/>
  <c r="BQ248" i="7"/>
  <c r="BP248" i="7"/>
  <c r="BO248" i="7"/>
  <c r="BN248" i="7"/>
  <c r="BM248" i="7"/>
  <c r="BL248" i="7"/>
  <c r="BK248" i="7"/>
  <c r="DB78" i="7"/>
  <c r="DC78" i="7"/>
  <c r="DA78" i="7"/>
  <c r="CZ78" i="7"/>
  <c r="CY78" i="7"/>
  <c r="CX78" i="7"/>
  <c r="CW78" i="7"/>
  <c r="CV78" i="7"/>
  <c r="CU78" i="7"/>
  <c r="BS104" i="7"/>
  <c r="BR104" i="7"/>
  <c r="BQ104" i="7"/>
  <c r="BP104" i="7"/>
  <c r="BO104" i="7"/>
  <c r="BN104" i="7"/>
  <c r="BM104" i="7"/>
  <c r="BL104" i="7"/>
  <c r="BK104" i="7"/>
  <c r="BS108" i="7"/>
  <c r="BR108" i="7"/>
  <c r="BQ108" i="7"/>
  <c r="BP108" i="7"/>
  <c r="BO108" i="7"/>
  <c r="BN108" i="7"/>
  <c r="BM108" i="7"/>
  <c r="BL108" i="7"/>
  <c r="BK108" i="7"/>
  <c r="BS145" i="7"/>
  <c r="BR145" i="7"/>
  <c r="BQ145" i="7"/>
  <c r="BP145" i="7"/>
  <c r="BO145" i="7"/>
  <c r="BN145" i="7"/>
  <c r="BM145" i="7"/>
  <c r="BL145" i="7"/>
  <c r="BK145" i="7"/>
  <c r="DC112" i="7"/>
  <c r="DB112" i="7"/>
  <c r="DA112" i="7"/>
  <c r="CZ112" i="7"/>
  <c r="CY112" i="7"/>
  <c r="CX112" i="7"/>
  <c r="CW112" i="7"/>
  <c r="CV112" i="7"/>
  <c r="CU112" i="7"/>
  <c r="BS159" i="7"/>
  <c r="BR159" i="7"/>
  <c r="BQ159" i="7"/>
  <c r="BP159" i="7"/>
  <c r="BO159" i="7"/>
  <c r="BN159" i="7"/>
  <c r="BM159" i="7"/>
  <c r="BL159" i="7"/>
  <c r="BK159" i="7"/>
  <c r="DC86" i="7"/>
  <c r="DB86" i="7"/>
  <c r="DA86" i="7"/>
  <c r="CZ86" i="7"/>
  <c r="CY86" i="7"/>
  <c r="CX86" i="7"/>
  <c r="CW86" i="7"/>
  <c r="CV86" i="7"/>
  <c r="CU86" i="7"/>
  <c r="DC30" i="7"/>
  <c r="DB30" i="7"/>
  <c r="DA30" i="7"/>
  <c r="CZ30" i="7"/>
  <c r="CY30" i="7"/>
  <c r="CX30" i="7"/>
  <c r="CW30" i="7"/>
  <c r="CV30" i="7"/>
  <c r="CU30" i="7"/>
  <c r="BS194" i="7"/>
  <c r="BR194" i="7"/>
  <c r="BQ194" i="7"/>
  <c r="BP194" i="7"/>
  <c r="BO194" i="7"/>
  <c r="BN194" i="7"/>
  <c r="BM194" i="7"/>
  <c r="BL194" i="7"/>
  <c r="BK194" i="7"/>
  <c r="BR87" i="7"/>
  <c r="BQ87" i="7"/>
  <c r="BP87" i="7"/>
  <c r="BO87" i="7"/>
  <c r="BN87" i="7"/>
  <c r="BM87" i="7"/>
  <c r="BL87" i="7"/>
  <c r="BK87" i="7"/>
  <c r="BS87" i="7"/>
  <c r="AS343" i="2"/>
  <c r="AR343" i="2"/>
  <c r="AQ343" i="2"/>
  <c r="AP343" i="2"/>
  <c r="AO343" i="2"/>
  <c r="AN343" i="2"/>
  <c r="AM343" i="2"/>
  <c r="AL343" i="2"/>
  <c r="AT343" i="2"/>
  <c r="AS244" i="2"/>
  <c r="AR244" i="2"/>
  <c r="AQ244" i="2"/>
  <c r="AP244" i="2"/>
  <c r="AO244" i="2"/>
  <c r="AN244" i="2"/>
  <c r="AM244" i="2"/>
  <c r="AL244" i="2"/>
  <c r="AT244" i="2"/>
  <c r="BI12" i="2"/>
  <c r="BH12" i="2"/>
  <c r="BG12" i="2"/>
  <c r="BF12" i="2"/>
  <c r="BE12" i="2"/>
  <c r="BD12" i="2"/>
  <c r="BC12" i="2"/>
  <c r="BK12" i="2"/>
  <c r="BJ12" i="2"/>
  <c r="AY167" i="8"/>
  <c r="AA167" i="8"/>
  <c r="AX351" i="7"/>
  <c r="AW351" i="7"/>
  <c r="AV351" i="7"/>
  <c r="AU351" i="7"/>
  <c r="AT351" i="7"/>
  <c r="AS351" i="7"/>
  <c r="AR351" i="7"/>
  <c r="AY351" i="7"/>
  <c r="AZ351" i="7"/>
  <c r="AY363" i="7"/>
  <c r="AX363" i="7"/>
  <c r="AW363" i="7"/>
  <c r="AV363" i="7"/>
  <c r="AU363" i="7"/>
  <c r="AT363" i="7"/>
  <c r="AS363" i="7"/>
  <c r="AR363" i="7"/>
  <c r="AZ363" i="7"/>
  <c r="AZ347" i="7"/>
  <c r="AY347" i="7"/>
  <c r="AX347" i="7"/>
  <c r="AW347" i="7"/>
  <c r="AV347" i="7"/>
  <c r="AU347" i="7"/>
  <c r="AT347" i="7"/>
  <c r="AS347" i="7"/>
  <c r="AR347" i="7"/>
  <c r="AY212" i="7"/>
  <c r="AX212" i="7"/>
  <c r="AW212" i="7"/>
  <c r="AV212" i="7"/>
  <c r="AU212" i="7"/>
  <c r="AT212" i="7"/>
  <c r="AS212" i="7"/>
  <c r="AR212" i="7"/>
  <c r="AZ212" i="7"/>
  <c r="AW326" i="7"/>
  <c r="AV326" i="7"/>
  <c r="AU326" i="7"/>
  <c r="AT326" i="7"/>
  <c r="AS326" i="7"/>
  <c r="AR326" i="7"/>
  <c r="AX326" i="7"/>
  <c r="AY326" i="7"/>
  <c r="AZ326" i="7"/>
  <c r="AY327" i="7"/>
  <c r="AX327" i="7"/>
  <c r="AW327" i="7"/>
  <c r="AV327" i="7"/>
  <c r="AU327" i="7"/>
  <c r="AT327" i="7"/>
  <c r="AS327" i="7"/>
  <c r="AR327" i="7"/>
  <c r="AZ327" i="7"/>
  <c r="AZ296" i="7"/>
  <c r="AY296" i="7"/>
  <c r="AX296" i="7"/>
  <c r="AW296" i="7"/>
  <c r="AV296" i="7"/>
  <c r="AU296" i="7"/>
  <c r="AT296" i="7"/>
  <c r="AS296" i="7"/>
  <c r="AR296" i="7"/>
  <c r="CL104" i="7"/>
  <c r="CK104" i="7"/>
  <c r="CJ104" i="7"/>
  <c r="CI104" i="7"/>
  <c r="CH104" i="7"/>
  <c r="CG104" i="7"/>
  <c r="CF104" i="7"/>
  <c r="CE104" i="7"/>
  <c r="CD104" i="7"/>
  <c r="CL92" i="7"/>
  <c r="CK92" i="7"/>
  <c r="CJ92" i="7"/>
  <c r="CI92" i="7"/>
  <c r="CH92" i="7"/>
  <c r="CG92" i="7"/>
  <c r="CF92" i="7"/>
  <c r="CE92" i="7"/>
  <c r="CD92" i="7"/>
  <c r="AY106" i="7"/>
  <c r="AX106" i="7"/>
  <c r="AW106" i="7"/>
  <c r="AV106" i="7"/>
  <c r="AU106" i="7"/>
  <c r="AT106" i="7"/>
  <c r="AS106" i="7"/>
  <c r="AR106" i="7"/>
  <c r="AZ106" i="7"/>
  <c r="CL42" i="7"/>
  <c r="CK42" i="7"/>
  <c r="CJ42" i="7"/>
  <c r="CI42" i="7"/>
  <c r="CH42" i="7"/>
  <c r="CG42" i="7"/>
  <c r="CF42" i="7"/>
  <c r="CE42" i="7"/>
  <c r="CD42" i="7"/>
  <c r="CL77" i="7"/>
  <c r="CK77" i="7"/>
  <c r="CJ77" i="7"/>
  <c r="CI77" i="7"/>
  <c r="CH77" i="7"/>
  <c r="CG77" i="7"/>
  <c r="CF77" i="7"/>
  <c r="CE77" i="7"/>
  <c r="CD77" i="7"/>
  <c r="AY149" i="7"/>
  <c r="AX149" i="7"/>
  <c r="AW149" i="7"/>
  <c r="AV149" i="7"/>
  <c r="AU149" i="7"/>
  <c r="AT149" i="7"/>
  <c r="AS149" i="7"/>
  <c r="AR149" i="7"/>
  <c r="AZ149" i="7"/>
  <c r="BR373" i="7"/>
  <c r="BQ373" i="7"/>
  <c r="BP373" i="7"/>
  <c r="BO373" i="7"/>
  <c r="BN373" i="7"/>
  <c r="BM373" i="7"/>
  <c r="BL373" i="7"/>
  <c r="BK373" i="7"/>
  <c r="BS373" i="7"/>
  <c r="BS361" i="7"/>
  <c r="BR361" i="7"/>
  <c r="BQ361" i="7"/>
  <c r="BP361" i="7"/>
  <c r="BO361" i="7"/>
  <c r="BN361" i="7"/>
  <c r="BM361" i="7"/>
  <c r="BL361" i="7"/>
  <c r="BK361" i="7"/>
  <c r="BS335" i="7"/>
  <c r="BR335" i="7"/>
  <c r="BQ335" i="7"/>
  <c r="BP335" i="7"/>
  <c r="BO335" i="7"/>
  <c r="BN335" i="7"/>
  <c r="BM335" i="7"/>
  <c r="BL335" i="7"/>
  <c r="BK335" i="7"/>
  <c r="BQ311" i="7"/>
  <c r="BP311" i="7"/>
  <c r="BO311" i="7"/>
  <c r="BN311" i="7"/>
  <c r="BM311" i="7"/>
  <c r="BL311" i="7"/>
  <c r="BK311" i="7"/>
  <c r="BR311" i="7"/>
  <c r="BS311" i="7"/>
  <c r="BS240" i="7"/>
  <c r="BR240" i="7"/>
  <c r="BQ240" i="7"/>
  <c r="BP240" i="7"/>
  <c r="BO240" i="7"/>
  <c r="BN240" i="7"/>
  <c r="BM240" i="7"/>
  <c r="BL240" i="7"/>
  <c r="BK240" i="7"/>
  <c r="BQ207" i="7"/>
  <c r="BP207" i="7"/>
  <c r="BO207" i="7"/>
  <c r="BN207" i="7"/>
  <c r="BM207" i="7"/>
  <c r="BL207" i="7"/>
  <c r="BK207" i="7"/>
  <c r="BR207" i="7"/>
  <c r="BS207" i="7"/>
  <c r="BS84" i="7"/>
  <c r="BR84" i="7"/>
  <c r="BQ84" i="7"/>
  <c r="BP84" i="7"/>
  <c r="BO84" i="7"/>
  <c r="BN84" i="7"/>
  <c r="BM84" i="7"/>
  <c r="BL84" i="7"/>
  <c r="BK84" i="7"/>
  <c r="BQ72" i="7"/>
  <c r="BP72" i="7"/>
  <c r="BO72" i="7"/>
  <c r="BN72" i="7"/>
  <c r="BM72" i="7"/>
  <c r="BL72" i="7"/>
  <c r="BK72" i="7"/>
  <c r="BR72" i="7"/>
  <c r="BS72" i="7"/>
  <c r="DA96" i="7"/>
  <c r="CZ96" i="7"/>
  <c r="CY96" i="7"/>
  <c r="CX96" i="7"/>
  <c r="CW96" i="7"/>
  <c r="CV96" i="7"/>
  <c r="CU96" i="7"/>
  <c r="DB96" i="7"/>
  <c r="DC96" i="7"/>
  <c r="BR100" i="7"/>
  <c r="BQ100" i="7"/>
  <c r="BP100" i="7"/>
  <c r="BO100" i="7"/>
  <c r="BN100" i="7"/>
  <c r="BM100" i="7"/>
  <c r="BL100" i="7"/>
  <c r="BK100" i="7"/>
  <c r="BS100" i="7"/>
  <c r="DA119" i="7"/>
  <c r="CZ119" i="7"/>
  <c r="CY119" i="7"/>
  <c r="CX119" i="7"/>
  <c r="CW119" i="7"/>
  <c r="CV119" i="7"/>
  <c r="CU119" i="7"/>
  <c r="DB119" i="7"/>
  <c r="DC119" i="7"/>
  <c r="DC81" i="7"/>
  <c r="DB81" i="7"/>
  <c r="DA81" i="7"/>
  <c r="CZ81" i="7"/>
  <c r="CY81" i="7"/>
  <c r="CX81" i="7"/>
  <c r="CW81" i="7"/>
  <c r="CV81" i="7"/>
  <c r="CU81" i="7"/>
  <c r="BS101" i="7"/>
  <c r="BR101" i="7"/>
  <c r="BQ101" i="7"/>
  <c r="BP101" i="7"/>
  <c r="BO101" i="7"/>
  <c r="BN101" i="7"/>
  <c r="BM101" i="7"/>
  <c r="BL101" i="7"/>
  <c r="BK101" i="7"/>
  <c r="BR186" i="7"/>
  <c r="BS186" i="7"/>
  <c r="BQ186" i="7"/>
  <c r="BP186" i="7"/>
  <c r="BO186" i="7"/>
  <c r="BN186" i="7"/>
  <c r="BM186" i="7"/>
  <c r="BL186" i="7"/>
  <c r="BK186" i="7"/>
  <c r="BQ38" i="7"/>
  <c r="BP38" i="7"/>
  <c r="BO38" i="7"/>
  <c r="BN38" i="7"/>
  <c r="BM38" i="7"/>
  <c r="BL38" i="7"/>
  <c r="BK38" i="7"/>
  <c r="BR38" i="7"/>
  <c r="BS38" i="7"/>
  <c r="AQ85" i="2"/>
  <c r="AP85" i="2"/>
  <c r="AO85" i="2"/>
  <c r="AN85" i="2"/>
  <c r="AM85" i="2"/>
  <c r="AL85" i="2"/>
  <c r="AR85" i="2"/>
  <c r="AS85" i="2"/>
  <c r="AT85" i="2"/>
  <c r="BK22" i="2"/>
  <c r="BJ22" i="2"/>
  <c r="BI22" i="2"/>
  <c r="BH22" i="2"/>
  <c r="BG22" i="2"/>
  <c r="BF22" i="2"/>
  <c r="BE22" i="2"/>
  <c r="BD22" i="2"/>
  <c r="BC22" i="2"/>
  <c r="AT225" i="2"/>
  <c r="AS225" i="2"/>
  <c r="AR225" i="2"/>
  <c r="AQ225" i="2"/>
  <c r="AP225" i="2"/>
  <c r="AO225" i="2"/>
  <c r="AN225" i="2"/>
  <c r="AM225" i="2"/>
  <c r="AL225" i="2"/>
  <c r="AT71" i="2"/>
  <c r="AS71" i="2"/>
  <c r="AR71" i="2"/>
  <c r="AQ71" i="2"/>
  <c r="AP71" i="2"/>
  <c r="AO71" i="2"/>
  <c r="AN71" i="2"/>
  <c r="AM71" i="2"/>
  <c r="AL71" i="2"/>
  <c r="AT69" i="2"/>
  <c r="AS69" i="2"/>
  <c r="AR69" i="2"/>
  <c r="AQ69" i="2"/>
  <c r="AP69" i="2"/>
  <c r="AO69" i="2"/>
  <c r="AN69" i="2"/>
  <c r="AM69" i="2"/>
  <c r="AL69" i="2"/>
  <c r="AT174" i="2"/>
  <c r="AS174" i="2"/>
  <c r="AR174" i="2"/>
  <c r="AQ174" i="2"/>
  <c r="AP174" i="2"/>
  <c r="AO174" i="2"/>
  <c r="AN174" i="2"/>
  <c r="AM174" i="2"/>
  <c r="AL174" i="2"/>
  <c r="AS275" i="2"/>
  <c r="AR275" i="2"/>
  <c r="AQ275" i="2"/>
  <c r="AP275" i="2"/>
  <c r="AO275" i="2"/>
  <c r="AN275" i="2"/>
  <c r="AM275" i="2"/>
  <c r="AL275" i="2"/>
  <c r="AT275" i="2"/>
  <c r="AT127" i="2"/>
  <c r="AS127" i="2"/>
  <c r="AR127" i="2"/>
  <c r="AQ127" i="2"/>
  <c r="AP127" i="2"/>
  <c r="AO127" i="2"/>
  <c r="AN127" i="2"/>
  <c r="AM127" i="2"/>
  <c r="AL127" i="2"/>
  <c r="AT152" i="2"/>
  <c r="AS152" i="2"/>
  <c r="AR152" i="2"/>
  <c r="AQ152" i="2"/>
  <c r="AP152" i="2"/>
  <c r="AO152" i="2"/>
  <c r="AN152" i="2"/>
  <c r="AM152" i="2"/>
  <c r="AL152" i="2"/>
  <c r="BK45" i="2"/>
  <c r="BJ45" i="2"/>
  <c r="BI45" i="2"/>
  <c r="BH45" i="2"/>
  <c r="BG45" i="2"/>
  <c r="BF45" i="2"/>
  <c r="BE45" i="2"/>
  <c r="BD45" i="2"/>
  <c r="BC45" i="2"/>
  <c r="AK28" i="2"/>
  <c r="AI28" i="2"/>
  <c r="AJ28" i="2"/>
  <c r="BD176" i="8"/>
  <c r="BB176" i="8"/>
  <c r="BA176" i="8"/>
  <c r="BC176" i="8"/>
  <c r="BC103" i="8"/>
  <c r="BD103" i="8"/>
  <c r="BB103" i="8"/>
  <c r="BA103" i="8"/>
  <c r="BC38" i="8"/>
  <c r="BD38" i="8"/>
  <c r="BB38" i="8"/>
  <c r="CB31" i="7"/>
  <c r="CC31" i="7"/>
  <c r="BD326" i="8"/>
  <c r="BC326" i="8"/>
  <c r="BB326" i="8"/>
  <c r="BC224" i="8"/>
  <c r="BD224" i="8"/>
  <c r="BB224" i="8"/>
  <c r="BA224" i="8"/>
  <c r="AY324" i="7"/>
  <c r="AX324" i="7"/>
  <c r="AW324" i="7"/>
  <c r="AV324" i="7"/>
  <c r="AU324" i="7"/>
  <c r="AT324" i="7"/>
  <c r="AS324" i="7"/>
  <c r="AR324" i="7"/>
  <c r="AZ324" i="7"/>
  <c r="AX252" i="7"/>
  <c r="AW252" i="7"/>
  <c r="AV252" i="7"/>
  <c r="AU252" i="7"/>
  <c r="AT252" i="7"/>
  <c r="AS252" i="7"/>
  <c r="AR252" i="7"/>
  <c r="AY252" i="7"/>
  <c r="AZ252" i="7"/>
  <c r="AZ249" i="7"/>
  <c r="AY249" i="7"/>
  <c r="AX249" i="7"/>
  <c r="AW249" i="7"/>
  <c r="AV249" i="7"/>
  <c r="AU249" i="7"/>
  <c r="AT249" i="7"/>
  <c r="AS249" i="7"/>
  <c r="AR249" i="7"/>
  <c r="AW338" i="7"/>
  <c r="AV338" i="7"/>
  <c r="AU338" i="7"/>
  <c r="AT338" i="7"/>
  <c r="AS338" i="7"/>
  <c r="AR338" i="7"/>
  <c r="AX338" i="7"/>
  <c r="AY338" i="7"/>
  <c r="AZ338" i="7"/>
  <c r="CJ119" i="7"/>
  <c r="CI119" i="7"/>
  <c r="CH119" i="7"/>
  <c r="CG119" i="7"/>
  <c r="CF119" i="7"/>
  <c r="CE119" i="7"/>
  <c r="CD119" i="7"/>
  <c r="CK119" i="7"/>
  <c r="CL119" i="7"/>
  <c r="AZ64" i="7"/>
  <c r="AY64" i="7"/>
  <c r="AX64" i="7"/>
  <c r="AW64" i="7"/>
  <c r="AV64" i="7"/>
  <c r="AU64" i="7"/>
  <c r="AT64" i="7"/>
  <c r="AS64" i="7"/>
  <c r="AR64" i="7"/>
  <c r="AY73" i="7"/>
  <c r="AZ73" i="7"/>
  <c r="AX73" i="7"/>
  <c r="AW73" i="7"/>
  <c r="AV73" i="7"/>
  <c r="AU73" i="7"/>
  <c r="AT73" i="7"/>
  <c r="AS73" i="7"/>
  <c r="AR73" i="7"/>
  <c r="AY177" i="7"/>
  <c r="AX177" i="7"/>
  <c r="AW177" i="7"/>
  <c r="AV177" i="7"/>
  <c r="AU177" i="7"/>
  <c r="AT177" i="7"/>
  <c r="AS177" i="7"/>
  <c r="AR177" i="7"/>
  <c r="AZ177" i="7"/>
  <c r="AZ145" i="7"/>
  <c r="AY145" i="7"/>
  <c r="AX145" i="7"/>
  <c r="AW145" i="7"/>
  <c r="AV145" i="7"/>
  <c r="AU145" i="7"/>
  <c r="AT145" i="7"/>
  <c r="AS145" i="7"/>
  <c r="AR145" i="7"/>
  <c r="AY117" i="7"/>
  <c r="AX117" i="7"/>
  <c r="AW117" i="7"/>
  <c r="AV117" i="7"/>
  <c r="AU117" i="7"/>
  <c r="AT117" i="7"/>
  <c r="AS117" i="7"/>
  <c r="AR117" i="7"/>
  <c r="AZ117" i="7"/>
  <c r="AY101" i="7"/>
  <c r="AZ101" i="7"/>
  <c r="AX101" i="7"/>
  <c r="AW101" i="7"/>
  <c r="AV101" i="7"/>
  <c r="AU101" i="7"/>
  <c r="AT101" i="7"/>
  <c r="AS101" i="7"/>
  <c r="AR101" i="7"/>
  <c r="AR377" i="2"/>
  <c r="AQ377" i="2"/>
  <c r="AP377" i="2"/>
  <c r="AO377" i="2"/>
  <c r="AN377" i="2"/>
  <c r="AM377" i="2"/>
  <c r="AL377" i="2"/>
  <c r="AS377" i="2"/>
  <c r="AT377" i="2"/>
  <c r="DB62" i="7"/>
  <c r="DA62" i="7"/>
  <c r="CZ62" i="7"/>
  <c r="CY62" i="7"/>
  <c r="CX62" i="7"/>
  <c r="CW62" i="7"/>
  <c r="CV62" i="7"/>
  <c r="CU62" i="7"/>
  <c r="DC62" i="7"/>
  <c r="BR367" i="7"/>
  <c r="BQ367" i="7"/>
  <c r="BP367" i="7"/>
  <c r="BO367" i="7"/>
  <c r="BN367" i="7"/>
  <c r="BM367" i="7"/>
  <c r="BL367" i="7"/>
  <c r="BK367" i="7"/>
  <c r="BS367" i="7"/>
  <c r="BQ236" i="7"/>
  <c r="BP236" i="7"/>
  <c r="BO236" i="7"/>
  <c r="BN236" i="7"/>
  <c r="BM236" i="7"/>
  <c r="BL236" i="7"/>
  <c r="BK236" i="7"/>
  <c r="BR236" i="7"/>
  <c r="BS236" i="7"/>
  <c r="BR316" i="7"/>
  <c r="BQ316" i="7"/>
  <c r="BP316" i="7"/>
  <c r="BO316" i="7"/>
  <c r="BN316" i="7"/>
  <c r="BM316" i="7"/>
  <c r="BL316" i="7"/>
  <c r="BK316" i="7"/>
  <c r="BS316" i="7"/>
  <c r="BP402" i="7"/>
  <c r="BO402" i="7"/>
  <c r="BN402" i="7"/>
  <c r="BM402" i="7"/>
  <c r="BL402" i="7"/>
  <c r="BK402" i="7"/>
  <c r="BQ402" i="7"/>
  <c r="BR402" i="7"/>
  <c r="BS402" i="7"/>
  <c r="BR353" i="7"/>
  <c r="BQ353" i="7"/>
  <c r="BP353" i="7"/>
  <c r="BO353" i="7"/>
  <c r="BN353" i="7"/>
  <c r="BM353" i="7"/>
  <c r="BL353" i="7"/>
  <c r="BK353" i="7"/>
  <c r="BS353" i="7"/>
  <c r="BS62" i="7"/>
  <c r="BR62" i="7"/>
  <c r="BQ62" i="7"/>
  <c r="BP62" i="7"/>
  <c r="BO62" i="7"/>
  <c r="BN62" i="7"/>
  <c r="BM62" i="7"/>
  <c r="BL62" i="7"/>
  <c r="BK62" i="7"/>
  <c r="BR374" i="7"/>
  <c r="BQ374" i="7"/>
  <c r="BP374" i="7"/>
  <c r="BO374" i="7"/>
  <c r="BN374" i="7"/>
  <c r="BM374" i="7"/>
  <c r="BL374" i="7"/>
  <c r="BK374" i="7"/>
  <c r="BS374" i="7"/>
  <c r="BQ180" i="7"/>
  <c r="BP180" i="7"/>
  <c r="BO180" i="7"/>
  <c r="BN180" i="7"/>
  <c r="BM180" i="7"/>
  <c r="BL180" i="7"/>
  <c r="BK180" i="7"/>
  <c r="BR180" i="7"/>
  <c r="BS180" i="7"/>
  <c r="BR325" i="7"/>
  <c r="BQ325" i="7"/>
  <c r="BP325" i="7"/>
  <c r="BO325" i="7"/>
  <c r="BN325" i="7"/>
  <c r="BM325" i="7"/>
  <c r="BL325" i="7"/>
  <c r="BK325" i="7"/>
  <c r="BS325" i="7"/>
  <c r="BS389" i="7"/>
  <c r="BR389" i="7"/>
  <c r="BQ389" i="7"/>
  <c r="BP389" i="7"/>
  <c r="BO389" i="7"/>
  <c r="BN389" i="7"/>
  <c r="BM389" i="7"/>
  <c r="BL389" i="7"/>
  <c r="BK389" i="7"/>
  <c r="BS342" i="7"/>
  <c r="BR342" i="7"/>
  <c r="BQ342" i="7"/>
  <c r="BP342" i="7"/>
  <c r="BO342" i="7"/>
  <c r="BN342" i="7"/>
  <c r="BM342" i="7"/>
  <c r="BL342" i="7"/>
  <c r="BK342" i="7"/>
  <c r="BQ329" i="7"/>
  <c r="BP329" i="7"/>
  <c r="BO329" i="7"/>
  <c r="BN329" i="7"/>
  <c r="BM329" i="7"/>
  <c r="BL329" i="7"/>
  <c r="BK329" i="7"/>
  <c r="BR329" i="7"/>
  <c r="BS329" i="7"/>
  <c r="BR307" i="7"/>
  <c r="BQ307" i="7"/>
  <c r="BP307" i="7"/>
  <c r="BO307" i="7"/>
  <c r="BN307" i="7"/>
  <c r="BM307" i="7"/>
  <c r="BL307" i="7"/>
  <c r="BK307" i="7"/>
  <c r="BS307" i="7"/>
  <c r="BS227" i="7"/>
  <c r="BR227" i="7"/>
  <c r="BQ227" i="7"/>
  <c r="BP227" i="7"/>
  <c r="BO227" i="7"/>
  <c r="BN227" i="7"/>
  <c r="BM227" i="7"/>
  <c r="BL227" i="7"/>
  <c r="BK227" i="7"/>
  <c r="BS165" i="7"/>
  <c r="BR165" i="7"/>
  <c r="BQ165" i="7"/>
  <c r="BP165" i="7"/>
  <c r="BO165" i="7"/>
  <c r="BN165" i="7"/>
  <c r="BM165" i="7"/>
  <c r="BL165" i="7"/>
  <c r="BK165" i="7"/>
  <c r="BS52" i="7"/>
  <c r="BR52" i="7"/>
  <c r="BQ52" i="7"/>
  <c r="BP52" i="7"/>
  <c r="BO52" i="7"/>
  <c r="BN52" i="7"/>
  <c r="BM52" i="7"/>
  <c r="BL52" i="7"/>
  <c r="BK52" i="7"/>
  <c r="BS222" i="7"/>
  <c r="BR222" i="7"/>
  <c r="BQ222" i="7"/>
  <c r="BP222" i="7"/>
  <c r="BO222" i="7"/>
  <c r="BN222" i="7"/>
  <c r="BM222" i="7"/>
  <c r="BL222" i="7"/>
  <c r="BK222" i="7"/>
  <c r="BS77" i="7"/>
  <c r="BR77" i="7"/>
  <c r="BQ77" i="7"/>
  <c r="BP77" i="7"/>
  <c r="BO77" i="7"/>
  <c r="BN77" i="7"/>
  <c r="BM77" i="7"/>
  <c r="BL77" i="7"/>
  <c r="BK77" i="7"/>
  <c r="BS292" i="7"/>
  <c r="BR292" i="7"/>
  <c r="BQ292" i="7"/>
  <c r="BP292" i="7"/>
  <c r="BO292" i="7"/>
  <c r="BN292" i="7"/>
  <c r="BM292" i="7"/>
  <c r="BL292" i="7"/>
  <c r="BK292" i="7"/>
  <c r="BP249" i="7"/>
  <c r="BO249" i="7"/>
  <c r="BN249" i="7"/>
  <c r="BM249" i="7"/>
  <c r="BL249" i="7"/>
  <c r="BK249" i="7"/>
  <c r="BQ249" i="7"/>
  <c r="BR249" i="7"/>
  <c r="BS249" i="7"/>
  <c r="DA120" i="7"/>
  <c r="CZ120" i="7"/>
  <c r="CY120" i="7"/>
  <c r="CX120" i="7"/>
  <c r="CW120" i="7"/>
  <c r="CV120" i="7"/>
  <c r="CU120" i="7"/>
  <c r="DB120" i="7"/>
  <c r="DC120" i="7"/>
  <c r="BS45" i="7"/>
  <c r="BR45" i="7"/>
  <c r="BQ45" i="7"/>
  <c r="BP45" i="7"/>
  <c r="BO45" i="7"/>
  <c r="BN45" i="7"/>
  <c r="BM45" i="7"/>
  <c r="BL45" i="7"/>
  <c r="BK45" i="7"/>
  <c r="BS271" i="7"/>
  <c r="BR271" i="7"/>
  <c r="BQ271" i="7"/>
  <c r="BP271" i="7"/>
  <c r="BO271" i="7"/>
  <c r="BN271" i="7"/>
  <c r="BM271" i="7"/>
  <c r="BL271" i="7"/>
  <c r="BK271" i="7"/>
  <c r="BS168" i="7"/>
  <c r="BR168" i="7"/>
  <c r="BQ168" i="7"/>
  <c r="BP168" i="7"/>
  <c r="BO168" i="7"/>
  <c r="BN168" i="7"/>
  <c r="BM168" i="7"/>
  <c r="BL168" i="7"/>
  <c r="BK168" i="7"/>
  <c r="BS82" i="7"/>
  <c r="BR82" i="7"/>
  <c r="BQ82" i="7"/>
  <c r="BP82" i="7"/>
  <c r="BO82" i="7"/>
  <c r="BN82" i="7"/>
  <c r="BM82" i="7"/>
  <c r="BL82" i="7"/>
  <c r="BK82" i="7"/>
  <c r="BR330" i="7"/>
  <c r="BS330" i="7"/>
  <c r="BQ330" i="7"/>
  <c r="BP330" i="7"/>
  <c r="BO330" i="7"/>
  <c r="BN330" i="7"/>
  <c r="BM330" i="7"/>
  <c r="BL330" i="7"/>
  <c r="BK330" i="7"/>
  <c r="BR267" i="7"/>
  <c r="BQ267" i="7"/>
  <c r="BP267" i="7"/>
  <c r="BO267" i="7"/>
  <c r="BN267" i="7"/>
  <c r="BM267" i="7"/>
  <c r="BL267" i="7"/>
  <c r="BK267" i="7"/>
  <c r="BS267" i="7"/>
  <c r="BR217" i="7"/>
  <c r="BQ217" i="7"/>
  <c r="BP217" i="7"/>
  <c r="BO217" i="7"/>
  <c r="BN217" i="7"/>
  <c r="BM217" i="7"/>
  <c r="BL217" i="7"/>
  <c r="BK217" i="7"/>
  <c r="BS217" i="7"/>
  <c r="DC66" i="7"/>
  <c r="DB66" i="7"/>
  <c r="DA66" i="7"/>
  <c r="CZ66" i="7"/>
  <c r="CY66" i="7"/>
  <c r="CX66" i="7"/>
  <c r="CW66" i="7"/>
  <c r="CV66" i="7"/>
  <c r="CU66" i="7"/>
  <c r="BS318" i="7"/>
  <c r="BR318" i="7"/>
  <c r="BQ318" i="7"/>
  <c r="BP318" i="7"/>
  <c r="BO318" i="7"/>
  <c r="BN318" i="7"/>
  <c r="BM318" i="7"/>
  <c r="BL318" i="7"/>
  <c r="BK318" i="7"/>
  <c r="BS238" i="7"/>
  <c r="BQ238" i="7"/>
  <c r="BP238" i="7"/>
  <c r="BO238" i="7"/>
  <c r="BN238" i="7"/>
  <c r="BM238" i="7"/>
  <c r="BL238" i="7"/>
  <c r="BK238" i="7"/>
  <c r="BR238" i="7"/>
  <c r="BS188" i="7"/>
  <c r="BQ188" i="7"/>
  <c r="BP188" i="7"/>
  <c r="BO188" i="7"/>
  <c r="BN188" i="7"/>
  <c r="BM188" i="7"/>
  <c r="BL188" i="7"/>
  <c r="BK188" i="7"/>
  <c r="BR188" i="7"/>
  <c r="BR88" i="7"/>
  <c r="BQ88" i="7"/>
  <c r="BP88" i="7"/>
  <c r="BO88" i="7"/>
  <c r="BN88" i="7"/>
  <c r="BM88" i="7"/>
  <c r="BL88" i="7"/>
  <c r="BK88" i="7"/>
  <c r="BS88" i="7"/>
  <c r="BR364" i="7"/>
  <c r="BQ364" i="7"/>
  <c r="BP364" i="7"/>
  <c r="BO364" i="7"/>
  <c r="BN364" i="7"/>
  <c r="BM364" i="7"/>
  <c r="BL364" i="7"/>
  <c r="BK364" i="7"/>
  <c r="BS364" i="7"/>
  <c r="BS294" i="7"/>
  <c r="BR294" i="7"/>
  <c r="BQ294" i="7"/>
  <c r="BP294" i="7"/>
  <c r="BO294" i="7"/>
  <c r="BN294" i="7"/>
  <c r="BM294" i="7"/>
  <c r="BL294" i="7"/>
  <c r="BK294" i="7"/>
  <c r="BR251" i="7"/>
  <c r="BQ251" i="7"/>
  <c r="BP251" i="7"/>
  <c r="BO251" i="7"/>
  <c r="BN251" i="7"/>
  <c r="BM251" i="7"/>
  <c r="BL251" i="7"/>
  <c r="BK251" i="7"/>
  <c r="BS251" i="7"/>
  <c r="DC73" i="7"/>
  <c r="DB73" i="7"/>
  <c r="DA73" i="7"/>
  <c r="CZ73" i="7"/>
  <c r="CY73" i="7"/>
  <c r="CX73" i="7"/>
  <c r="CW73" i="7"/>
  <c r="CV73" i="7"/>
  <c r="CU73" i="7"/>
  <c r="BS33" i="7"/>
  <c r="BR33" i="7"/>
  <c r="BQ33" i="7"/>
  <c r="BP33" i="7"/>
  <c r="BO33" i="7"/>
  <c r="BN33" i="7"/>
  <c r="BM33" i="7"/>
  <c r="BL33" i="7"/>
  <c r="BK33" i="7"/>
  <c r="BS179" i="7"/>
  <c r="BR179" i="7"/>
  <c r="BQ179" i="7"/>
  <c r="BP179" i="7"/>
  <c r="BO179" i="7"/>
  <c r="BN179" i="7"/>
  <c r="BM179" i="7"/>
  <c r="BL179" i="7"/>
  <c r="BK179" i="7"/>
  <c r="BR147" i="7"/>
  <c r="BS147" i="7"/>
  <c r="BP147" i="7"/>
  <c r="BO147" i="7"/>
  <c r="BN147" i="7"/>
  <c r="BM147" i="7"/>
  <c r="BL147" i="7"/>
  <c r="BK147" i="7"/>
  <c r="BQ147" i="7"/>
  <c r="BS119" i="7"/>
  <c r="BR119" i="7"/>
  <c r="BQ119" i="7"/>
  <c r="BP119" i="7"/>
  <c r="BO119" i="7"/>
  <c r="BN119" i="7"/>
  <c r="BM119" i="7"/>
  <c r="BL119" i="7"/>
  <c r="BK119" i="7"/>
  <c r="BS103" i="7"/>
  <c r="BR103" i="7"/>
  <c r="BQ103" i="7"/>
  <c r="BP103" i="7"/>
  <c r="BO103" i="7"/>
  <c r="BN103" i="7"/>
  <c r="BM103" i="7"/>
  <c r="BL103" i="7"/>
  <c r="BK103" i="7"/>
  <c r="BQ30" i="7"/>
  <c r="BP30" i="7"/>
  <c r="BO30" i="7"/>
  <c r="BN30" i="7"/>
  <c r="BM30" i="7"/>
  <c r="BL30" i="7"/>
  <c r="BK30" i="7"/>
  <c r="BR30" i="7"/>
  <c r="BS30" i="7"/>
  <c r="BQ28" i="7"/>
  <c r="BP28" i="7"/>
  <c r="BO28" i="7"/>
  <c r="BN28" i="7"/>
  <c r="BM28" i="7"/>
  <c r="BL28" i="7"/>
  <c r="BK28" i="7"/>
  <c r="BR28" i="7"/>
  <c r="BS28" i="7"/>
  <c r="BQ81" i="7"/>
  <c r="BP81" i="7"/>
  <c r="BO81" i="7"/>
  <c r="BN81" i="7"/>
  <c r="BM81" i="7"/>
  <c r="BL81" i="7"/>
  <c r="BK81" i="7"/>
  <c r="BR81" i="7"/>
  <c r="BS81" i="7"/>
  <c r="BQ60" i="7"/>
  <c r="BP60" i="7"/>
  <c r="BO60" i="7"/>
  <c r="BN60" i="7"/>
  <c r="BM60" i="7"/>
  <c r="BL60" i="7"/>
  <c r="BK60" i="7"/>
  <c r="BR60" i="7"/>
  <c r="BS60" i="7"/>
  <c r="BQ24" i="7"/>
  <c r="BP24" i="7"/>
  <c r="BO24" i="7"/>
  <c r="BN24" i="7"/>
  <c r="BM24" i="7"/>
  <c r="BL24" i="7"/>
  <c r="BK24" i="7"/>
  <c r="BR24" i="7"/>
  <c r="BS24" i="7"/>
  <c r="DB113" i="7"/>
  <c r="DA113" i="7"/>
  <c r="CZ113" i="7"/>
  <c r="CY113" i="7"/>
  <c r="CX113" i="7"/>
  <c r="CW113" i="7"/>
  <c r="CV113" i="7"/>
  <c r="CU113" i="7"/>
  <c r="DC113" i="7"/>
  <c r="DC97" i="7"/>
  <c r="DB97" i="7"/>
  <c r="DA97" i="7"/>
  <c r="CZ97" i="7"/>
  <c r="CY97" i="7"/>
  <c r="CX97" i="7"/>
  <c r="CW97" i="7"/>
  <c r="CV97" i="7"/>
  <c r="CU97" i="7"/>
  <c r="DB90" i="7"/>
  <c r="DC90" i="7"/>
  <c r="DA90" i="7"/>
  <c r="CZ90" i="7"/>
  <c r="CY90" i="7"/>
  <c r="CX90" i="7"/>
  <c r="CW90" i="7"/>
  <c r="CV90" i="7"/>
  <c r="CU90" i="7"/>
  <c r="DC69" i="7"/>
  <c r="DB69" i="7"/>
  <c r="DA69" i="7"/>
  <c r="CZ69" i="7"/>
  <c r="CY69" i="7"/>
  <c r="CX69" i="7"/>
  <c r="CW69" i="7"/>
  <c r="CV69" i="7"/>
  <c r="CU69" i="7"/>
  <c r="DC48" i="7"/>
  <c r="DB48" i="7"/>
  <c r="DA48" i="7"/>
  <c r="CZ48" i="7"/>
  <c r="CY48" i="7"/>
  <c r="CX48" i="7"/>
  <c r="CW48" i="7"/>
  <c r="CV48" i="7"/>
  <c r="CU48" i="7"/>
  <c r="BS214" i="7"/>
  <c r="BR214" i="7"/>
  <c r="BQ214" i="7"/>
  <c r="BP214" i="7"/>
  <c r="BO214" i="7"/>
  <c r="BN214" i="7"/>
  <c r="BM214" i="7"/>
  <c r="BL214" i="7"/>
  <c r="BK214" i="7"/>
  <c r="BS182" i="7"/>
  <c r="BR182" i="7"/>
  <c r="BQ182" i="7"/>
  <c r="BP182" i="7"/>
  <c r="BO182" i="7"/>
  <c r="BN182" i="7"/>
  <c r="BM182" i="7"/>
  <c r="BL182" i="7"/>
  <c r="BK182" i="7"/>
  <c r="BS150" i="7"/>
  <c r="BR150" i="7"/>
  <c r="BQ150" i="7"/>
  <c r="BP150" i="7"/>
  <c r="BO150" i="7"/>
  <c r="BN150" i="7"/>
  <c r="BM150" i="7"/>
  <c r="BL150" i="7"/>
  <c r="BK150" i="7"/>
  <c r="DC118" i="7"/>
  <c r="DB118" i="7"/>
  <c r="DA118" i="7"/>
  <c r="CZ118" i="7"/>
  <c r="CY118" i="7"/>
  <c r="CX118" i="7"/>
  <c r="CW118" i="7"/>
  <c r="CV118" i="7"/>
  <c r="CU118" i="7"/>
  <c r="DC102" i="7"/>
  <c r="DB102" i="7"/>
  <c r="DA102" i="7"/>
  <c r="CZ102" i="7"/>
  <c r="CY102" i="7"/>
  <c r="CX102" i="7"/>
  <c r="CW102" i="7"/>
  <c r="CV102" i="7"/>
  <c r="CU102" i="7"/>
  <c r="BS37" i="7"/>
  <c r="BR37" i="7"/>
  <c r="BQ37" i="7"/>
  <c r="BP37" i="7"/>
  <c r="BO37" i="7"/>
  <c r="BN37" i="7"/>
  <c r="BM37" i="7"/>
  <c r="BL37" i="7"/>
  <c r="BK37" i="7"/>
  <c r="DC79" i="7"/>
  <c r="DB79" i="7"/>
  <c r="DA79" i="7"/>
  <c r="CZ79" i="7"/>
  <c r="CY79" i="7"/>
  <c r="CX79" i="7"/>
  <c r="CW79" i="7"/>
  <c r="CV79" i="7"/>
  <c r="CU79" i="7"/>
  <c r="DB63" i="7"/>
  <c r="DA63" i="7"/>
  <c r="CZ63" i="7"/>
  <c r="CY63" i="7"/>
  <c r="CX63" i="7"/>
  <c r="CW63" i="7"/>
  <c r="CV63" i="7"/>
  <c r="CU63" i="7"/>
  <c r="DC63" i="7"/>
  <c r="DC47" i="7"/>
  <c r="DB47" i="7"/>
  <c r="DA47" i="7"/>
  <c r="CZ47" i="7"/>
  <c r="CY47" i="7"/>
  <c r="CX47" i="7"/>
  <c r="CW47" i="7"/>
  <c r="CV47" i="7"/>
  <c r="CU47" i="7"/>
  <c r="AT194" i="2"/>
  <c r="AS194" i="2"/>
  <c r="AR194" i="2"/>
  <c r="AQ194" i="2"/>
  <c r="AP194" i="2"/>
  <c r="AO194" i="2"/>
  <c r="AN194" i="2"/>
  <c r="AM194" i="2"/>
  <c r="AL194" i="2"/>
  <c r="AT331" i="2"/>
  <c r="AS331" i="2"/>
  <c r="AR331" i="2"/>
  <c r="AQ331" i="2"/>
  <c r="AP331" i="2"/>
  <c r="AO331" i="2"/>
  <c r="AN331" i="2"/>
  <c r="AM331" i="2"/>
  <c r="AL331" i="2"/>
  <c r="AT268" i="2"/>
  <c r="AQ268" i="2"/>
  <c r="AP268" i="2"/>
  <c r="AO268" i="2"/>
  <c r="AN268" i="2"/>
  <c r="AM268" i="2"/>
  <c r="AL268" i="2"/>
  <c r="AR268" i="2"/>
  <c r="AS268" i="2"/>
  <c r="AS90" i="2"/>
  <c r="AR90" i="2"/>
  <c r="AQ90" i="2"/>
  <c r="AP90" i="2"/>
  <c r="AO90" i="2"/>
  <c r="AN90" i="2"/>
  <c r="AM90" i="2"/>
  <c r="AL90" i="2"/>
  <c r="AT90" i="2"/>
  <c r="AT326" i="2"/>
  <c r="AS326" i="2"/>
  <c r="AR326" i="2"/>
  <c r="AQ326" i="2"/>
  <c r="AP326" i="2"/>
  <c r="AO326" i="2"/>
  <c r="AN326" i="2"/>
  <c r="AM326" i="2"/>
  <c r="AL326" i="2"/>
  <c r="AT58" i="2"/>
  <c r="AS58" i="2"/>
  <c r="AR58" i="2"/>
  <c r="AQ58" i="2"/>
  <c r="AP58" i="2"/>
  <c r="AO58" i="2"/>
  <c r="AN58" i="2"/>
  <c r="AM58" i="2"/>
  <c r="AL58" i="2"/>
  <c r="AS176" i="2"/>
  <c r="AR176" i="2"/>
  <c r="AQ176" i="2"/>
  <c r="AP176" i="2"/>
  <c r="AO176" i="2"/>
  <c r="AN176" i="2"/>
  <c r="AM176" i="2"/>
  <c r="AL176" i="2"/>
  <c r="AT176" i="2"/>
  <c r="AR396" i="2"/>
  <c r="AQ396" i="2"/>
  <c r="AP396" i="2"/>
  <c r="AO396" i="2"/>
  <c r="AN396" i="2"/>
  <c r="AM396" i="2"/>
  <c r="AL396" i="2"/>
  <c r="AS396" i="2"/>
  <c r="AT396" i="2"/>
  <c r="AS321" i="2"/>
  <c r="AR321" i="2"/>
  <c r="AQ321" i="2"/>
  <c r="AP321" i="2"/>
  <c r="AO321" i="2"/>
  <c r="AN321" i="2"/>
  <c r="AM321" i="2"/>
  <c r="AL321" i="2"/>
  <c r="AT321" i="2"/>
  <c r="AQ399" i="2"/>
  <c r="AP399" i="2"/>
  <c r="AO399" i="2"/>
  <c r="AN399" i="2"/>
  <c r="AM399" i="2"/>
  <c r="AL399" i="2"/>
  <c r="AR399" i="2"/>
  <c r="AS399" i="2"/>
  <c r="AT399" i="2"/>
  <c r="AQ352" i="2"/>
  <c r="AP352" i="2"/>
  <c r="AO352" i="2"/>
  <c r="AN352" i="2"/>
  <c r="AM352" i="2"/>
  <c r="AL352" i="2"/>
  <c r="AR352" i="2"/>
  <c r="AS352" i="2"/>
  <c r="AT352" i="2"/>
  <c r="AT39" i="2"/>
  <c r="AR39" i="2"/>
  <c r="AQ39" i="2"/>
  <c r="AP39" i="2"/>
  <c r="AO39" i="2"/>
  <c r="AN39" i="2"/>
  <c r="AM39" i="2"/>
  <c r="AL39" i="2"/>
  <c r="AS39" i="2"/>
  <c r="AT40" i="2"/>
  <c r="AS40" i="2"/>
  <c r="AR40" i="2"/>
  <c r="AQ40" i="2"/>
  <c r="AP40" i="2"/>
  <c r="AO40" i="2"/>
  <c r="AN40" i="2"/>
  <c r="AM40" i="2"/>
  <c r="AL40" i="2"/>
  <c r="BK43" i="2"/>
  <c r="BJ43" i="2"/>
  <c r="BI43" i="2"/>
  <c r="BH43" i="2"/>
  <c r="BG43" i="2"/>
  <c r="BF43" i="2"/>
  <c r="BE43" i="2"/>
  <c r="BD43" i="2"/>
  <c r="BC43" i="2"/>
  <c r="BJ5" i="2"/>
  <c r="BK5" i="2"/>
  <c r="BI5" i="2"/>
  <c r="BH5" i="2"/>
  <c r="BG5" i="2"/>
  <c r="BF5" i="2"/>
  <c r="BE5" i="2"/>
  <c r="BD5" i="2"/>
  <c r="BC5" i="2"/>
  <c r="AS158" i="2"/>
  <c r="AR158" i="2"/>
  <c r="AQ158" i="2"/>
  <c r="AP158" i="2"/>
  <c r="AO158" i="2"/>
  <c r="AN158" i="2"/>
  <c r="AM158" i="2"/>
  <c r="AL158" i="2"/>
  <c r="AT158" i="2"/>
  <c r="AT83" i="2"/>
  <c r="AS83" i="2"/>
  <c r="AR83" i="2"/>
  <c r="AQ83" i="2"/>
  <c r="AP83" i="2"/>
  <c r="AO83" i="2"/>
  <c r="AN83" i="2"/>
  <c r="AM83" i="2"/>
  <c r="AL83" i="2"/>
  <c r="AT210" i="2"/>
  <c r="AS210" i="2"/>
  <c r="AR210" i="2"/>
  <c r="AQ210" i="2"/>
  <c r="AP210" i="2"/>
  <c r="AO210" i="2"/>
  <c r="AN210" i="2"/>
  <c r="AM210" i="2"/>
  <c r="AL210" i="2"/>
  <c r="AT188" i="2"/>
  <c r="AS188" i="2"/>
  <c r="AR188" i="2"/>
  <c r="AQ188" i="2"/>
  <c r="AP188" i="2"/>
  <c r="AO188" i="2"/>
  <c r="AN188" i="2"/>
  <c r="AM188" i="2"/>
  <c r="AL188" i="2"/>
  <c r="AT355" i="2"/>
  <c r="AS355" i="2"/>
  <c r="AR355" i="2"/>
  <c r="AQ355" i="2"/>
  <c r="AP355" i="2"/>
  <c r="AO355" i="2"/>
  <c r="AN355" i="2"/>
  <c r="AM355" i="2"/>
  <c r="AL355" i="2"/>
  <c r="AQ406" i="2"/>
  <c r="AP406" i="2"/>
  <c r="AO406" i="2"/>
  <c r="AN406" i="2"/>
  <c r="AM406" i="2"/>
  <c r="AL406" i="2"/>
  <c r="AR406" i="2"/>
  <c r="AS406" i="2"/>
  <c r="AT406" i="2"/>
  <c r="AS354" i="2"/>
  <c r="AR354" i="2"/>
  <c r="AQ354" i="2"/>
  <c r="AP354" i="2"/>
  <c r="AO354" i="2"/>
  <c r="AN354" i="2"/>
  <c r="AM354" i="2"/>
  <c r="AL354" i="2"/>
  <c r="AT354" i="2"/>
  <c r="AT25" i="2"/>
  <c r="AR25" i="2"/>
  <c r="AQ25" i="2"/>
  <c r="AP25" i="2"/>
  <c r="AO25" i="2"/>
  <c r="AN25" i="2"/>
  <c r="AM25" i="2"/>
  <c r="AL25" i="2"/>
  <c r="AS25" i="2"/>
  <c r="AS271" i="2"/>
  <c r="AT271" i="2"/>
  <c r="AR271" i="2"/>
  <c r="AQ271" i="2"/>
  <c r="AP271" i="2"/>
  <c r="AO271" i="2"/>
  <c r="AN271" i="2"/>
  <c r="AM271" i="2"/>
  <c r="AL271" i="2"/>
  <c r="AJ138" i="8"/>
  <c r="AI138" i="8"/>
  <c r="AK138" i="8"/>
  <c r="AI290" i="8"/>
  <c r="AJ290" i="8"/>
  <c r="AK290" i="8"/>
  <c r="AK37" i="8"/>
  <c r="AI37" i="8"/>
  <c r="AJ37" i="8"/>
  <c r="BV14" i="8"/>
  <c r="BU14" i="8"/>
  <c r="BS14" i="8" s="1"/>
  <c r="BQ14" i="8" s="1"/>
  <c r="BW14" i="8"/>
  <c r="CB22" i="7"/>
  <c r="CA22" i="7"/>
  <c r="BY22" i="7" s="1"/>
  <c r="BW22" i="7" s="1"/>
  <c r="CC22" i="7"/>
  <c r="BH31" i="7"/>
  <c r="BG31" i="7"/>
  <c r="BI31" i="7"/>
  <c r="BJ31" i="7"/>
  <c r="AS186" i="2"/>
  <c r="AT186" i="2"/>
  <c r="AQ186" i="2"/>
  <c r="AP186" i="2"/>
  <c r="AO186" i="2"/>
  <c r="AN186" i="2"/>
  <c r="AM186" i="2"/>
  <c r="AL186" i="2"/>
  <c r="AR186" i="2"/>
  <c r="BC296" i="8"/>
  <c r="BB296" i="8"/>
  <c r="BD296" i="8"/>
  <c r="AJ244" i="8"/>
  <c r="AK244" i="8"/>
  <c r="AI244" i="8"/>
  <c r="AH244" i="8"/>
  <c r="BC67" i="8"/>
  <c r="BB67" i="8"/>
  <c r="BD67" i="8"/>
  <c r="BV19" i="8"/>
  <c r="BU19" i="8"/>
  <c r="BS19" i="8" s="1"/>
  <c r="BQ19" i="8" s="1"/>
  <c r="BW19" i="8"/>
  <c r="AO62" i="7"/>
  <c r="AP62" i="7"/>
  <c r="AQ62" i="7"/>
  <c r="AT171" i="2"/>
  <c r="AS171" i="2"/>
  <c r="AR171" i="2"/>
  <c r="AQ171" i="2"/>
  <c r="AP171" i="2"/>
  <c r="AO171" i="2"/>
  <c r="AN171" i="2"/>
  <c r="AM171" i="2"/>
  <c r="AL171" i="2"/>
  <c r="BD170" i="8"/>
  <c r="BB170" i="8"/>
  <c r="BC170" i="8"/>
  <c r="AK41" i="8"/>
  <c r="AI41" i="8"/>
  <c r="AH41" i="8"/>
  <c r="AJ41" i="8"/>
  <c r="BV27" i="8"/>
  <c r="BW27" i="8"/>
  <c r="AI181" i="2"/>
  <c r="AJ181" i="2"/>
  <c r="AK181" i="2"/>
  <c r="AJ37" i="2"/>
  <c r="AI37" i="2"/>
  <c r="AK37" i="2"/>
  <c r="BD362" i="8"/>
  <c r="BB362" i="8"/>
  <c r="BA362" i="8"/>
  <c r="BC362" i="8"/>
  <c r="BC395" i="8"/>
  <c r="BD395" i="8"/>
  <c r="BB395" i="8"/>
  <c r="AJ273" i="8"/>
  <c r="AK273" i="8"/>
  <c r="AI273" i="8"/>
  <c r="AH273" i="8"/>
  <c r="BD306" i="8"/>
  <c r="BB306" i="8"/>
  <c r="BC306" i="8"/>
  <c r="AI227" i="8"/>
  <c r="AH227" i="8"/>
  <c r="AJ227" i="8"/>
  <c r="AK227" i="8"/>
  <c r="BC240" i="8"/>
  <c r="BD240" i="8"/>
  <c r="BB240" i="8"/>
  <c r="BC259" i="8"/>
  <c r="BD259" i="8"/>
  <c r="BB259" i="8"/>
  <c r="BA259" i="8"/>
  <c r="CM22" i="8"/>
  <c r="CN22" i="8"/>
  <c r="AK43" i="8"/>
  <c r="AI43" i="8"/>
  <c r="AH43" i="8"/>
  <c r="AJ43" i="8"/>
  <c r="AJ25" i="8"/>
  <c r="AK25" i="8"/>
  <c r="AI25" i="8"/>
  <c r="CS4" i="7"/>
  <c r="CR4" i="7"/>
  <c r="CP4" i="7"/>
  <c r="CT4" i="7"/>
  <c r="AY273" i="7"/>
  <c r="AX273" i="7"/>
  <c r="AW273" i="7"/>
  <c r="AV273" i="7"/>
  <c r="AU273" i="7"/>
  <c r="AT273" i="7"/>
  <c r="AS273" i="7"/>
  <c r="AR273" i="7"/>
  <c r="AZ273" i="7"/>
  <c r="AZ230" i="7"/>
  <c r="AY230" i="7"/>
  <c r="AX230" i="7"/>
  <c r="AW230" i="7"/>
  <c r="AV230" i="7"/>
  <c r="AU230" i="7"/>
  <c r="AT230" i="7"/>
  <c r="AS230" i="7"/>
  <c r="AR230" i="7"/>
  <c r="AZ218" i="7"/>
  <c r="AY218" i="7"/>
  <c r="AX218" i="7"/>
  <c r="AW218" i="7"/>
  <c r="AV218" i="7"/>
  <c r="AU218" i="7"/>
  <c r="AT218" i="7"/>
  <c r="AS218" i="7"/>
  <c r="AR218" i="7"/>
  <c r="CK54" i="7"/>
  <c r="CL54" i="7"/>
  <c r="CJ54" i="7"/>
  <c r="CI54" i="7"/>
  <c r="CH54" i="7"/>
  <c r="CG54" i="7"/>
  <c r="CF54" i="7"/>
  <c r="CE54" i="7"/>
  <c r="CD54" i="7"/>
  <c r="AW194" i="7"/>
  <c r="AV194" i="7"/>
  <c r="AU194" i="7"/>
  <c r="AT194" i="7"/>
  <c r="AS194" i="7"/>
  <c r="AR194" i="7"/>
  <c r="AY194" i="7"/>
  <c r="AZ194" i="7"/>
  <c r="AX194" i="7"/>
  <c r="AY132" i="7"/>
  <c r="AX132" i="7"/>
  <c r="AW132" i="7"/>
  <c r="AV132" i="7"/>
  <c r="AU132" i="7"/>
  <c r="AT132" i="7"/>
  <c r="AS132" i="7"/>
  <c r="AR132" i="7"/>
  <c r="AZ132" i="7"/>
  <c r="AY189" i="7"/>
  <c r="AX189" i="7"/>
  <c r="AW189" i="7"/>
  <c r="AV189" i="7"/>
  <c r="AU189" i="7"/>
  <c r="AT189" i="7"/>
  <c r="AS189" i="7"/>
  <c r="AR189" i="7"/>
  <c r="AZ189" i="7"/>
  <c r="BS283" i="7"/>
  <c r="BR283" i="7"/>
  <c r="BQ283" i="7"/>
  <c r="BP283" i="7"/>
  <c r="BO283" i="7"/>
  <c r="BN283" i="7"/>
  <c r="BM283" i="7"/>
  <c r="BL283" i="7"/>
  <c r="BK283" i="7"/>
  <c r="BR357" i="7"/>
  <c r="BQ357" i="7"/>
  <c r="BP357" i="7"/>
  <c r="BO357" i="7"/>
  <c r="BN357" i="7"/>
  <c r="BM357" i="7"/>
  <c r="BL357" i="7"/>
  <c r="BK357" i="7"/>
  <c r="BS357" i="7"/>
  <c r="BS116" i="7"/>
  <c r="BR116" i="7"/>
  <c r="BQ116" i="7"/>
  <c r="BP116" i="7"/>
  <c r="BO116" i="7"/>
  <c r="BN116" i="7"/>
  <c r="BM116" i="7"/>
  <c r="BL116" i="7"/>
  <c r="BK116" i="7"/>
  <c r="BS289" i="7"/>
  <c r="BR289" i="7"/>
  <c r="BQ289" i="7"/>
  <c r="BP289" i="7"/>
  <c r="BO289" i="7"/>
  <c r="BN289" i="7"/>
  <c r="BM289" i="7"/>
  <c r="BL289" i="7"/>
  <c r="BK289" i="7"/>
  <c r="BS61" i="7"/>
  <c r="BR61" i="7"/>
  <c r="BQ61" i="7"/>
  <c r="BP61" i="7"/>
  <c r="BO61" i="7"/>
  <c r="BN61" i="7"/>
  <c r="BM61" i="7"/>
  <c r="BL61" i="7"/>
  <c r="BK61" i="7"/>
  <c r="BQ127" i="7"/>
  <c r="BP127" i="7"/>
  <c r="BO127" i="7"/>
  <c r="BN127" i="7"/>
  <c r="BM127" i="7"/>
  <c r="BL127" i="7"/>
  <c r="BK127" i="7"/>
  <c r="BR127" i="7"/>
  <c r="BS127" i="7"/>
  <c r="BR121" i="7"/>
  <c r="BQ121" i="7"/>
  <c r="BP121" i="7"/>
  <c r="BO121" i="7"/>
  <c r="BN121" i="7"/>
  <c r="BM121" i="7"/>
  <c r="BL121" i="7"/>
  <c r="BK121" i="7"/>
  <c r="BS121" i="7"/>
  <c r="BR110" i="7"/>
  <c r="BQ110" i="7"/>
  <c r="BP110" i="7"/>
  <c r="BO110" i="7"/>
  <c r="BN110" i="7"/>
  <c r="BM110" i="7"/>
  <c r="BL110" i="7"/>
  <c r="BK110" i="7"/>
  <c r="BS110" i="7"/>
  <c r="AT195" i="2"/>
  <c r="AS195" i="2"/>
  <c r="AR195" i="2"/>
  <c r="AQ195" i="2"/>
  <c r="AP195" i="2"/>
  <c r="AO195" i="2"/>
  <c r="AN195" i="2"/>
  <c r="AM195" i="2"/>
  <c r="AL195" i="2"/>
  <c r="AY389" i="7"/>
  <c r="AX389" i="7"/>
  <c r="AW389" i="7"/>
  <c r="AV389" i="7"/>
  <c r="AU389" i="7"/>
  <c r="AT389" i="7"/>
  <c r="AS389" i="7"/>
  <c r="AR389" i="7"/>
  <c r="AZ389" i="7"/>
  <c r="AY408" i="7"/>
  <c r="AX408" i="7"/>
  <c r="AW408" i="7"/>
  <c r="AV408" i="7"/>
  <c r="AU408" i="7"/>
  <c r="AT408" i="7"/>
  <c r="AS408" i="7"/>
  <c r="AR408" i="7"/>
  <c r="AZ408" i="7"/>
  <c r="AZ371" i="7"/>
  <c r="AY371" i="7"/>
  <c r="AX371" i="7"/>
  <c r="AW371" i="7"/>
  <c r="AV371" i="7"/>
  <c r="AU371" i="7"/>
  <c r="AT371" i="7"/>
  <c r="AS371" i="7"/>
  <c r="AR371" i="7"/>
  <c r="AX281" i="7"/>
  <c r="AW281" i="7"/>
  <c r="AV281" i="7"/>
  <c r="AU281" i="7"/>
  <c r="AT281" i="7"/>
  <c r="AS281" i="7"/>
  <c r="AR281" i="7"/>
  <c r="AY281" i="7"/>
  <c r="AZ281" i="7"/>
  <c r="AY143" i="7"/>
  <c r="AX143" i="7"/>
  <c r="AW143" i="7"/>
  <c r="AV143" i="7"/>
  <c r="AU143" i="7"/>
  <c r="AT143" i="7"/>
  <c r="AS143" i="7"/>
  <c r="AR143" i="7"/>
  <c r="AZ143" i="7"/>
  <c r="AZ88" i="7"/>
  <c r="AY88" i="7"/>
  <c r="AX88" i="7"/>
  <c r="AW88" i="7"/>
  <c r="AV88" i="7"/>
  <c r="AU88" i="7"/>
  <c r="AT88" i="7"/>
  <c r="AS88" i="7"/>
  <c r="AR88" i="7"/>
  <c r="CI24" i="7"/>
  <c r="CH24" i="7"/>
  <c r="CG24" i="7"/>
  <c r="CF24" i="7"/>
  <c r="CE24" i="7"/>
  <c r="CD24" i="7"/>
  <c r="CJ24" i="7"/>
  <c r="CK24" i="7"/>
  <c r="CL24" i="7"/>
  <c r="AZ353" i="7"/>
  <c r="AY353" i="7"/>
  <c r="AX353" i="7"/>
  <c r="AW353" i="7"/>
  <c r="AV353" i="7"/>
  <c r="AU353" i="7"/>
  <c r="AT353" i="7"/>
  <c r="AS353" i="7"/>
  <c r="AR353" i="7"/>
  <c r="AZ346" i="7"/>
  <c r="AY346" i="7"/>
  <c r="AX346" i="7"/>
  <c r="AW346" i="7"/>
  <c r="AV346" i="7"/>
  <c r="AU346" i="7"/>
  <c r="AT346" i="7"/>
  <c r="AS346" i="7"/>
  <c r="AR346" i="7"/>
  <c r="AX186" i="7"/>
  <c r="AW186" i="7"/>
  <c r="AV186" i="7"/>
  <c r="AU186" i="7"/>
  <c r="AT186" i="7"/>
  <c r="AS186" i="7"/>
  <c r="AR186" i="7"/>
  <c r="AY186" i="7"/>
  <c r="AZ186" i="7"/>
  <c r="AX67" i="7"/>
  <c r="AW67" i="7"/>
  <c r="AV67" i="7"/>
  <c r="AU67" i="7"/>
  <c r="AT67" i="7"/>
  <c r="AS67" i="7"/>
  <c r="AR67" i="7"/>
  <c r="AY67" i="7"/>
  <c r="AZ67" i="7"/>
  <c r="AY124" i="7"/>
  <c r="AX124" i="7"/>
  <c r="AW124" i="7"/>
  <c r="AV124" i="7"/>
  <c r="AU124" i="7"/>
  <c r="AT124" i="7"/>
  <c r="AS124" i="7"/>
  <c r="AR124" i="7"/>
  <c r="AZ124" i="7"/>
  <c r="AZ52" i="7"/>
  <c r="AY52" i="7"/>
  <c r="AX52" i="7"/>
  <c r="AW52" i="7"/>
  <c r="AV52" i="7"/>
  <c r="AU52" i="7"/>
  <c r="AT52" i="7"/>
  <c r="AS52" i="7"/>
  <c r="AR52" i="7"/>
  <c r="CK118" i="7"/>
  <c r="CJ118" i="7"/>
  <c r="CI118" i="7"/>
  <c r="CH118" i="7"/>
  <c r="CG118" i="7"/>
  <c r="CF118" i="7"/>
  <c r="CE118" i="7"/>
  <c r="CD118" i="7"/>
  <c r="CL118" i="7"/>
  <c r="BQ350" i="7"/>
  <c r="BP350" i="7"/>
  <c r="BO350" i="7"/>
  <c r="BN350" i="7"/>
  <c r="BM350" i="7"/>
  <c r="BL350" i="7"/>
  <c r="BK350" i="7"/>
  <c r="BR350" i="7"/>
  <c r="BS350" i="7"/>
  <c r="BQ379" i="7"/>
  <c r="BP379" i="7"/>
  <c r="BO379" i="7"/>
  <c r="BN379" i="7"/>
  <c r="BM379" i="7"/>
  <c r="BL379" i="7"/>
  <c r="BK379" i="7"/>
  <c r="BR379" i="7"/>
  <c r="BS379" i="7"/>
  <c r="BR391" i="7"/>
  <c r="BQ391" i="7"/>
  <c r="BP391" i="7"/>
  <c r="BO391" i="7"/>
  <c r="BN391" i="7"/>
  <c r="BM391" i="7"/>
  <c r="BL391" i="7"/>
  <c r="BK391" i="7"/>
  <c r="BS391" i="7"/>
  <c r="BS176" i="7"/>
  <c r="BR176" i="7"/>
  <c r="BQ176" i="7"/>
  <c r="BP176" i="7"/>
  <c r="BO176" i="7"/>
  <c r="BN176" i="7"/>
  <c r="BM176" i="7"/>
  <c r="BL176" i="7"/>
  <c r="BK176" i="7"/>
  <c r="BS296" i="7"/>
  <c r="BR296" i="7"/>
  <c r="BQ296" i="7"/>
  <c r="BP296" i="7"/>
  <c r="BO296" i="7"/>
  <c r="BN296" i="7"/>
  <c r="BM296" i="7"/>
  <c r="BL296" i="7"/>
  <c r="BK296" i="7"/>
  <c r="BQ280" i="7"/>
  <c r="BP280" i="7"/>
  <c r="BO280" i="7"/>
  <c r="BN280" i="7"/>
  <c r="BM280" i="7"/>
  <c r="BL280" i="7"/>
  <c r="BK280" i="7"/>
  <c r="BR280" i="7"/>
  <c r="BS280" i="7"/>
  <c r="BS276" i="7"/>
  <c r="BR276" i="7"/>
  <c r="BQ276" i="7"/>
  <c r="BP276" i="7"/>
  <c r="BO276" i="7"/>
  <c r="BN276" i="7"/>
  <c r="BM276" i="7"/>
  <c r="BL276" i="7"/>
  <c r="BK276" i="7"/>
  <c r="BS263" i="7"/>
  <c r="BR263" i="7"/>
  <c r="BQ263" i="7"/>
  <c r="BP263" i="7"/>
  <c r="BO263" i="7"/>
  <c r="BN263" i="7"/>
  <c r="BM263" i="7"/>
  <c r="BL263" i="7"/>
  <c r="BK263" i="7"/>
  <c r="BS298" i="7"/>
  <c r="BR298" i="7"/>
  <c r="BQ298" i="7"/>
  <c r="BP298" i="7"/>
  <c r="BO298" i="7"/>
  <c r="BN298" i="7"/>
  <c r="BM298" i="7"/>
  <c r="BL298" i="7"/>
  <c r="BK298" i="7"/>
  <c r="BR183" i="7"/>
  <c r="BQ183" i="7"/>
  <c r="BP183" i="7"/>
  <c r="BO183" i="7"/>
  <c r="BN183" i="7"/>
  <c r="BM183" i="7"/>
  <c r="BL183" i="7"/>
  <c r="BK183" i="7"/>
  <c r="BS183" i="7"/>
  <c r="BR36" i="7"/>
  <c r="BQ36" i="7"/>
  <c r="BP36" i="7"/>
  <c r="BO36" i="7"/>
  <c r="BN36" i="7"/>
  <c r="BM36" i="7"/>
  <c r="BL36" i="7"/>
  <c r="BK36" i="7"/>
  <c r="BS36" i="7"/>
  <c r="DC33" i="7"/>
  <c r="DB33" i="7"/>
  <c r="DA33" i="7"/>
  <c r="CZ33" i="7"/>
  <c r="CY33" i="7"/>
  <c r="CX33" i="7"/>
  <c r="CW33" i="7"/>
  <c r="CV33" i="7"/>
  <c r="CU33" i="7"/>
  <c r="BR74" i="7"/>
  <c r="BQ74" i="7"/>
  <c r="BP74" i="7"/>
  <c r="BO74" i="7"/>
  <c r="BN74" i="7"/>
  <c r="BM74" i="7"/>
  <c r="BL74" i="7"/>
  <c r="BK74" i="7"/>
  <c r="BS74" i="7"/>
  <c r="BR122" i="7"/>
  <c r="BQ122" i="7"/>
  <c r="BP122" i="7"/>
  <c r="BO122" i="7"/>
  <c r="BN122" i="7"/>
  <c r="BM122" i="7"/>
  <c r="BL122" i="7"/>
  <c r="BK122" i="7"/>
  <c r="BS122" i="7"/>
  <c r="BR83" i="7"/>
  <c r="BQ83" i="7"/>
  <c r="BP83" i="7"/>
  <c r="BO83" i="7"/>
  <c r="BN83" i="7"/>
  <c r="BM83" i="7"/>
  <c r="BL83" i="7"/>
  <c r="BK83" i="7"/>
  <c r="BS83" i="7"/>
  <c r="AT248" i="2"/>
  <c r="AS248" i="2"/>
  <c r="AR248" i="2"/>
  <c r="AQ248" i="2"/>
  <c r="AP248" i="2"/>
  <c r="AO248" i="2"/>
  <c r="AN248" i="2"/>
  <c r="AM248" i="2"/>
  <c r="AL248" i="2"/>
  <c r="AR395" i="2"/>
  <c r="AQ395" i="2"/>
  <c r="AP395" i="2"/>
  <c r="AO395" i="2"/>
  <c r="AN395" i="2"/>
  <c r="AM395" i="2"/>
  <c r="AL395" i="2"/>
  <c r="AS395" i="2"/>
  <c r="AT395" i="2"/>
  <c r="AS74" i="2"/>
  <c r="AR74" i="2"/>
  <c r="AQ74" i="2"/>
  <c r="AP74" i="2"/>
  <c r="AO74" i="2"/>
  <c r="AN74" i="2"/>
  <c r="AM74" i="2"/>
  <c r="AL74" i="2"/>
  <c r="AT74" i="2"/>
  <c r="CB8" i="7"/>
  <c r="CA8" i="7"/>
  <c r="BY8" i="7" s="1"/>
  <c r="CC8" i="7"/>
  <c r="AR391" i="2"/>
  <c r="AQ391" i="2"/>
  <c r="AP391" i="2"/>
  <c r="AO391" i="2"/>
  <c r="AN391" i="2"/>
  <c r="AM391" i="2"/>
  <c r="AL391" i="2"/>
  <c r="AS391" i="2"/>
  <c r="AT391" i="2"/>
  <c r="AT121" i="2"/>
  <c r="AS121" i="2"/>
  <c r="AR121" i="2"/>
  <c r="AQ121" i="2"/>
  <c r="AP121" i="2"/>
  <c r="AO121" i="2"/>
  <c r="AN121" i="2"/>
  <c r="AM121" i="2"/>
  <c r="AL121" i="2"/>
  <c r="BK62" i="2"/>
  <c r="BJ62" i="2"/>
  <c r="BI62" i="2"/>
  <c r="BH62" i="2"/>
  <c r="BG62" i="2"/>
  <c r="BF62" i="2"/>
  <c r="BE62" i="2"/>
  <c r="BD62" i="2"/>
  <c r="BC62" i="2"/>
  <c r="AR351" i="2"/>
  <c r="AQ351" i="2"/>
  <c r="AP351" i="2"/>
  <c r="AO351" i="2"/>
  <c r="AN351" i="2"/>
  <c r="AM351" i="2"/>
  <c r="AL351" i="2"/>
  <c r="AS351" i="2"/>
  <c r="AT351" i="2"/>
  <c r="AT117" i="2"/>
  <c r="AS117" i="2"/>
  <c r="AR117" i="2"/>
  <c r="AQ117" i="2"/>
  <c r="AP117" i="2"/>
  <c r="AO117" i="2"/>
  <c r="AN117" i="2"/>
  <c r="AM117" i="2"/>
  <c r="AL117" i="2"/>
  <c r="BK83" i="2"/>
  <c r="BJ83" i="2"/>
  <c r="BI83" i="2"/>
  <c r="BH83" i="2"/>
  <c r="BG83" i="2"/>
  <c r="BF83" i="2"/>
  <c r="BE83" i="2"/>
  <c r="BD83" i="2"/>
  <c r="BC83" i="2"/>
  <c r="AT34" i="2"/>
  <c r="AS34" i="2"/>
  <c r="AR34" i="2"/>
  <c r="AQ34" i="2"/>
  <c r="AP34" i="2"/>
  <c r="AO34" i="2"/>
  <c r="AN34" i="2"/>
  <c r="AM34" i="2"/>
  <c r="AL34" i="2"/>
  <c r="AT132" i="2"/>
  <c r="AS132" i="2"/>
  <c r="AR132" i="2"/>
  <c r="AQ132" i="2"/>
  <c r="AP132" i="2"/>
  <c r="AO132" i="2"/>
  <c r="AN132" i="2"/>
  <c r="AM132" i="2"/>
  <c r="AL132" i="2"/>
  <c r="BK97" i="2"/>
  <c r="BJ97" i="2"/>
  <c r="BI97" i="2"/>
  <c r="BH97" i="2"/>
  <c r="BG97" i="2"/>
  <c r="BF97" i="2"/>
  <c r="BE97" i="2"/>
  <c r="BD97" i="2"/>
  <c r="BC97" i="2"/>
  <c r="BB129" i="8"/>
  <c r="BA129" i="8"/>
  <c r="BC129" i="8"/>
  <c r="BD129" i="8"/>
  <c r="BD155" i="8"/>
  <c r="BC155" i="8"/>
  <c r="BB155" i="8"/>
  <c r="BA155" i="8"/>
  <c r="AR262" i="2"/>
  <c r="AQ262" i="2"/>
  <c r="AP262" i="2"/>
  <c r="AO262" i="2"/>
  <c r="AN262" i="2"/>
  <c r="AM262" i="2"/>
  <c r="AL262" i="2"/>
  <c r="AS262" i="2"/>
  <c r="AT262" i="2"/>
  <c r="CN2" i="8"/>
  <c r="CM2" i="8"/>
  <c r="BW3" i="8"/>
  <c r="BV3" i="8"/>
  <c r="BU3" i="8"/>
  <c r="BS3" i="8" s="1"/>
  <c r="BQ3" i="8" s="1"/>
  <c r="BJ21" i="2"/>
  <c r="BI21" i="2"/>
  <c r="BH21" i="2"/>
  <c r="BG21" i="2"/>
  <c r="BF21" i="2"/>
  <c r="BE21" i="2"/>
  <c r="BD21" i="2"/>
  <c r="BC21" i="2"/>
  <c r="BK21" i="2"/>
  <c r="BB299" i="8"/>
  <c r="BC299" i="8"/>
  <c r="BD299" i="8"/>
  <c r="AJ126" i="8"/>
  <c r="AK126" i="8"/>
  <c r="AI126" i="8"/>
  <c r="AH126" i="8"/>
  <c r="AY126" i="8" s="1"/>
  <c r="BV36" i="8"/>
  <c r="BU36" i="8"/>
  <c r="BS36" i="8" s="1"/>
  <c r="BQ36" i="8" s="1"/>
  <c r="BW36" i="8"/>
  <c r="AI346" i="8"/>
  <c r="AK346" i="8"/>
  <c r="AJ346" i="8"/>
  <c r="AI83" i="8"/>
  <c r="AH83" i="8"/>
  <c r="AJ83" i="8"/>
  <c r="AK83" i="8"/>
  <c r="AT239" i="2"/>
  <c r="AR239" i="2"/>
  <c r="AQ239" i="2"/>
  <c r="AP239" i="2"/>
  <c r="AO239" i="2"/>
  <c r="AN239" i="2"/>
  <c r="AM239" i="2"/>
  <c r="AL239" i="2"/>
  <c r="AS239" i="2"/>
  <c r="AZ361" i="7"/>
  <c r="AY361" i="7"/>
  <c r="AX361" i="7"/>
  <c r="AW361" i="7"/>
  <c r="AV361" i="7"/>
  <c r="AU361" i="7"/>
  <c r="AT361" i="7"/>
  <c r="AS361" i="7"/>
  <c r="AR361" i="7"/>
  <c r="AY399" i="7"/>
  <c r="AX399" i="7"/>
  <c r="AW399" i="7"/>
  <c r="AV399" i="7"/>
  <c r="AU399" i="7"/>
  <c r="AT399" i="7"/>
  <c r="AS399" i="7"/>
  <c r="AR399" i="7"/>
  <c r="AZ399" i="7"/>
  <c r="AZ400" i="7"/>
  <c r="AY400" i="7"/>
  <c r="AX400" i="7"/>
  <c r="AW400" i="7"/>
  <c r="AV400" i="7"/>
  <c r="AU400" i="7"/>
  <c r="AT400" i="7"/>
  <c r="AS400" i="7"/>
  <c r="AR400" i="7"/>
  <c r="AZ340" i="7"/>
  <c r="AY340" i="7"/>
  <c r="AX340" i="7"/>
  <c r="AW340" i="7"/>
  <c r="AV340" i="7"/>
  <c r="AU340" i="7"/>
  <c r="AT340" i="7"/>
  <c r="AS340" i="7"/>
  <c r="AR340" i="7"/>
  <c r="AZ335" i="7"/>
  <c r="AY335" i="7"/>
  <c r="AX335" i="7"/>
  <c r="AW335" i="7"/>
  <c r="AV335" i="7"/>
  <c r="AU335" i="7"/>
  <c r="AT335" i="7"/>
  <c r="AS335" i="7"/>
  <c r="AR335" i="7"/>
  <c r="AZ343" i="7"/>
  <c r="AY343" i="7"/>
  <c r="AX343" i="7"/>
  <c r="AW343" i="7"/>
  <c r="AV343" i="7"/>
  <c r="AU343" i="7"/>
  <c r="AT343" i="7"/>
  <c r="AS343" i="7"/>
  <c r="AR343" i="7"/>
  <c r="AZ211" i="7"/>
  <c r="AY211" i="7"/>
  <c r="AX211" i="7"/>
  <c r="AW211" i="7"/>
  <c r="AV211" i="7"/>
  <c r="AU211" i="7"/>
  <c r="AT211" i="7"/>
  <c r="AS211" i="7"/>
  <c r="AR211" i="7"/>
  <c r="AZ226" i="7"/>
  <c r="AY226" i="7"/>
  <c r="AX226" i="7"/>
  <c r="AW226" i="7"/>
  <c r="AV226" i="7"/>
  <c r="AU226" i="7"/>
  <c r="AT226" i="7"/>
  <c r="AS226" i="7"/>
  <c r="AR226" i="7"/>
  <c r="AY299" i="7"/>
  <c r="AX299" i="7"/>
  <c r="AW299" i="7"/>
  <c r="AV299" i="7"/>
  <c r="AU299" i="7"/>
  <c r="AT299" i="7"/>
  <c r="AS299" i="7"/>
  <c r="AR299" i="7"/>
  <c r="AZ299" i="7"/>
  <c r="CK86" i="7"/>
  <c r="CJ86" i="7"/>
  <c r="CI86" i="7"/>
  <c r="CH86" i="7"/>
  <c r="CG86" i="7"/>
  <c r="CF86" i="7"/>
  <c r="CE86" i="7"/>
  <c r="CD86" i="7"/>
  <c r="CL86" i="7"/>
  <c r="AX236" i="7"/>
  <c r="AW236" i="7"/>
  <c r="AV236" i="7"/>
  <c r="AU236" i="7"/>
  <c r="AT236" i="7"/>
  <c r="AS236" i="7"/>
  <c r="AR236" i="7"/>
  <c r="AY236" i="7"/>
  <c r="AZ236" i="7"/>
  <c r="AZ368" i="7"/>
  <c r="AY368" i="7"/>
  <c r="AX368" i="7"/>
  <c r="AW368" i="7"/>
  <c r="AV368" i="7"/>
  <c r="AU368" i="7"/>
  <c r="AT368" i="7"/>
  <c r="AS368" i="7"/>
  <c r="AR368" i="7"/>
  <c r="AY183" i="7"/>
  <c r="AX183" i="7"/>
  <c r="AW183" i="7"/>
  <c r="AV183" i="7"/>
  <c r="AU183" i="7"/>
  <c r="AT183" i="7"/>
  <c r="AS183" i="7"/>
  <c r="AR183" i="7"/>
  <c r="AZ183" i="7"/>
  <c r="AZ280" i="7"/>
  <c r="AY280" i="7"/>
  <c r="AX280" i="7"/>
  <c r="AW280" i="7"/>
  <c r="AV280" i="7"/>
  <c r="AU280" i="7"/>
  <c r="AT280" i="7"/>
  <c r="AS280" i="7"/>
  <c r="AR280" i="7"/>
  <c r="AZ99" i="7"/>
  <c r="AY99" i="7"/>
  <c r="AX99" i="7"/>
  <c r="AW99" i="7"/>
  <c r="AV99" i="7"/>
  <c r="AU99" i="7"/>
  <c r="AT99" i="7"/>
  <c r="AS99" i="7"/>
  <c r="AR99" i="7"/>
  <c r="AZ220" i="7"/>
  <c r="AY220" i="7"/>
  <c r="AX220" i="7"/>
  <c r="AW220" i="7"/>
  <c r="AV220" i="7"/>
  <c r="AU220" i="7"/>
  <c r="AT220" i="7"/>
  <c r="AS220" i="7"/>
  <c r="AR220" i="7"/>
  <c r="AZ182" i="7"/>
  <c r="AY182" i="7"/>
  <c r="AX182" i="7"/>
  <c r="AW182" i="7"/>
  <c r="AV182" i="7"/>
  <c r="AU182" i="7"/>
  <c r="AT182" i="7"/>
  <c r="AS182" i="7"/>
  <c r="AR182" i="7"/>
  <c r="CL103" i="7"/>
  <c r="CK103" i="7"/>
  <c r="CJ103" i="7"/>
  <c r="CI103" i="7"/>
  <c r="CH103" i="7"/>
  <c r="CG103" i="7"/>
  <c r="CF103" i="7"/>
  <c r="CE103" i="7"/>
  <c r="CD103" i="7"/>
  <c r="CL89" i="7"/>
  <c r="CK89" i="7"/>
  <c r="CJ89" i="7"/>
  <c r="CI89" i="7"/>
  <c r="CH89" i="7"/>
  <c r="CG89" i="7"/>
  <c r="CF89" i="7"/>
  <c r="CE89" i="7"/>
  <c r="CD89" i="7"/>
  <c r="CL41" i="7"/>
  <c r="CK41" i="7"/>
  <c r="CJ41" i="7"/>
  <c r="CI41" i="7"/>
  <c r="CH41" i="7"/>
  <c r="CG41" i="7"/>
  <c r="CF41" i="7"/>
  <c r="CE41" i="7"/>
  <c r="CD41" i="7"/>
  <c r="CL105" i="7"/>
  <c r="CK105" i="7"/>
  <c r="CJ105" i="7"/>
  <c r="CI105" i="7"/>
  <c r="CH105" i="7"/>
  <c r="CG105" i="7"/>
  <c r="CF105" i="7"/>
  <c r="CE105" i="7"/>
  <c r="CD105" i="7"/>
  <c r="CK50" i="7"/>
  <c r="CL50" i="7"/>
  <c r="CJ50" i="7"/>
  <c r="CI50" i="7"/>
  <c r="CH50" i="7"/>
  <c r="CG50" i="7"/>
  <c r="CF50" i="7"/>
  <c r="CE50" i="7"/>
  <c r="CD50" i="7"/>
  <c r="CJ10" i="7"/>
  <c r="CI10" i="7"/>
  <c r="CH10" i="7"/>
  <c r="CG10" i="7"/>
  <c r="CF10" i="7"/>
  <c r="CE10" i="7"/>
  <c r="CD10" i="7"/>
  <c r="CK10" i="7"/>
  <c r="CL10" i="7"/>
  <c r="AZ406" i="7"/>
  <c r="AY406" i="7"/>
  <c r="AX406" i="7"/>
  <c r="AW406" i="7"/>
  <c r="AV406" i="7"/>
  <c r="AU406" i="7"/>
  <c r="AT406" i="7"/>
  <c r="AS406" i="7"/>
  <c r="AR406" i="7"/>
  <c r="AZ318" i="7"/>
  <c r="AY318" i="7"/>
  <c r="AX318" i="7"/>
  <c r="AW318" i="7"/>
  <c r="AV318" i="7"/>
  <c r="AU318" i="7"/>
  <c r="AT318" i="7"/>
  <c r="AS318" i="7"/>
  <c r="AR318" i="7"/>
  <c r="AY391" i="7"/>
  <c r="AX391" i="7"/>
  <c r="AW391" i="7"/>
  <c r="AV391" i="7"/>
  <c r="AU391" i="7"/>
  <c r="AT391" i="7"/>
  <c r="AS391" i="7"/>
  <c r="AR391" i="7"/>
  <c r="AZ391" i="7"/>
  <c r="AY259" i="7"/>
  <c r="AX259" i="7"/>
  <c r="AW259" i="7"/>
  <c r="AV259" i="7"/>
  <c r="AU259" i="7"/>
  <c r="AT259" i="7"/>
  <c r="AS259" i="7"/>
  <c r="AR259" i="7"/>
  <c r="AZ259" i="7"/>
  <c r="AX392" i="7"/>
  <c r="AW392" i="7"/>
  <c r="AV392" i="7"/>
  <c r="AU392" i="7"/>
  <c r="AT392" i="7"/>
  <c r="AS392" i="7"/>
  <c r="AR392" i="7"/>
  <c r="AY392" i="7"/>
  <c r="AZ392" i="7"/>
  <c r="AZ355" i="7"/>
  <c r="AY355" i="7"/>
  <c r="AX355" i="7"/>
  <c r="AW355" i="7"/>
  <c r="AV355" i="7"/>
  <c r="AU355" i="7"/>
  <c r="AT355" i="7"/>
  <c r="AS355" i="7"/>
  <c r="AR355" i="7"/>
  <c r="AX339" i="7"/>
  <c r="AW339" i="7"/>
  <c r="AV339" i="7"/>
  <c r="AU339" i="7"/>
  <c r="AT339" i="7"/>
  <c r="AS339" i="7"/>
  <c r="AR339" i="7"/>
  <c r="AY339" i="7"/>
  <c r="AZ339" i="7"/>
  <c r="AY386" i="7"/>
  <c r="AX386" i="7"/>
  <c r="AW386" i="7"/>
  <c r="AV386" i="7"/>
  <c r="AU386" i="7"/>
  <c r="AT386" i="7"/>
  <c r="AS386" i="7"/>
  <c r="AR386" i="7"/>
  <c r="AZ386" i="7"/>
  <c r="AZ403" i="7"/>
  <c r="AY403" i="7"/>
  <c r="AW403" i="7"/>
  <c r="AV403" i="7"/>
  <c r="AU403" i="7"/>
  <c r="AT403" i="7"/>
  <c r="AS403" i="7"/>
  <c r="AR403" i="7"/>
  <c r="AX403" i="7"/>
  <c r="AZ323" i="7"/>
  <c r="AY323" i="7"/>
  <c r="AX323" i="7"/>
  <c r="AW323" i="7"/>
  <c r="AV323" i="7"/>
  <c r="AU323" i="7"/>
  <c r="AT323" i="7"/>
  <c r="AS323" i="7"/>
  <c r="AR323" i="7"/>
  <c r="AZ380" i="7"/>
  <c r="AY380" i="7"/>
  <c r="AX380" i="7"/>
  <c r="AW380" i="7"/>
  <c r="AV380" i="7"/>
  <c r="AU380" i="7"/>
  <c r="AT380" i="7"/>
  <c r="AS380" i="7"/>
  <c r="AR380" i="7"/>
  <c r="AZ315" i="7"/>
  <c r="AY315" i="7"/>
  <c r="AX315" i="7"/>
  <c r="AW315" i="7"/>
  <c r="AV315" i="7"/>
  <c r="AU315" i="7"/>
  <c r="AT315" i="7"/>
  <c r="AS315" i="7"/>
  <c r="AR315" i="7"/>
  <c r="AY268" i="7"/>
  <c r="AX268" i="7"/>
  <c r="AW268" i="7"/>
  <c r="AV268" i="7"/>
  <c r="AU268" i="7"/>
  <c r="AT268" i="7"/>
  <c r="AS268" i="7"/>
  <c r="AR268" i="7"/>
  <c r="AZ268" i="7"/>
  <c r="AZ196" i="7"/>
  <c r="AY196" i="7"/>
  <c r="AX196" i="7"/>
  <c r="AW196" i="7"/>
  <c r="AV196" i="7"/>
  <c r="AU196" i="7"/>
  <c r="AT196" i="7"/>
  <c r="AS196" i="7"/>
  <c r="AR196" i="7"/>
  <c r="CK58" i="7"/>
  <c r="CJ58" i="7"/>
  <c r="CI58" i="7"/>
  <c r="CH58" i="7"/>
  <c r="CG58" i="7"/>
  <c r="CF58" i="7"/>
  <c r="CE58" i="7"/>
  <c r="CD58" i="7"/>
  <c r="CL58" i="7"/>
  <c r="AY221" i="7"/>
  <c r="AX221" i="7"/>
  <c r="AW221" i="7"/>
  <c r="AV221" i="7"/>
  <c r="AU221" i="7"/>
  <c r="AT221" i="7"/>
  <c r="AS221" i="7"/>
  <c r="AR221" i="7"/>
  <c r="AZ221" i="7"/>
  <c r="CL116" i="7"/>
  <c r="CK116" i="7"/>
  <c r="CJ116" i="7"/>
  <c r="CI116" i="7"/>
  <c r="CH116" i="7"/>
  <c r="CG116" i="7"/>
  <c r="CF116" i="7"/>
  <c r="CE116" i="7"/>
  <c r="CD116" i="7"/>
  <c r="AY295" i="7"/>
  <c r="AX295" i="7"/>
  <c r="AW295" i="7"/>
  <c r="AV295" i="7"/>
  <c r="AU295" i="7"/>
  <c r="AT295" i="7"/>
  <c r="AS295" i="7"/>
  <c r="AR295" i="7"/>
  <c r="AZ295" i="7"/>
  <c r="AZ248" i="7"/>
  <c r="AY248" i="7"/>
  <c r="AX248" i="7"/>
  <c r="AW248" i="7"/>
  <c r="AV248" i="7"/>
  <c r="AU248" i="7"/>
  <c r="AT248" i="7"/>
  <c r="AS248" i="7"/>
  <c r="AR248" i="7"/>
  <c r="AY179" i="7"/>
  <c r="AX179" i="7"/>
  <c r="AW179" i="7"/>
  <c r="AV179" i="7"/>
  <c r="AU179" i="7"/>
  <c r="AT179" i="7"/>
  <c r="AS179" i="7"/>
  <c r="AR179" i="7"/>
  <c r="AZ179" i="7"/>
  <c r="AZ81" i="7"/>
  <c r="AY81" i="7"/>
  <c r="AX81" i="7"/>
  <c r="AW81" i="7"/>
  <c r="AV81" i="7"/>
  <c r="AU81" i="7"/>
  <c r="AT81" i="7"/>
  <c r="AS81" i="7"/>
  <c r="AR81" i="7"/>
  <c r="AZ316" i="7"/>
  <c r="AY316" i="7"/>
  <c r="AX316" i="7"/>
  <c r="AW316" i="7"/>
  <c r="AV316" i="7"/>
  <c r="AU316" i="7"/>
  <c r="AT316" i="7"/>
  <c r="AS316" i="7"/>
  <c r="AR316" i="7"/>
  <c r="AZ232" i="7"/>
  <c r="AY232" i="7"/>
  <c r="AX232" i="7"/>
  <c r="AW232" i="7"/>
  <c r="AV232" i="7"/>
  <c r="AU232" i="7"/>
  <c r="AT232" i="7"/>
  <c r="AS232" i="7"/>
  <c r="AR232" i="7"/>
  <c r="CL96" i="7"/>
  <c r="CK96" i="7"/>
  <c r="CJ96" i="7"/>
  <c r="CI96" i="7"/>
  <c r="CH96" i="7"/>
  <c r="CG96" i="7"/>
  <c r="CF96" i="7"/>
  <c r="CE96" i="7"/>
  <c r="CD96" i="7"/>
  <c r="AZ360" i="7"/>
  <c r="AY360" i="7"/>
  <c r="AX360" i="7"/>
  <c r="AW360" i="7"/>
  <c r="AV360" i="7"/>
  <c r="AU360" i="7"/>
  <c r="AT360" i="7"/>
  <c r="AS360" i="7"/>
  <c r="AR360" i="7"/>
  <c r="AY288" i="7"/>
  <c r="AX288" i="7"/>
  <c r="AW288" i="7"/>
  <c r="AV288" i="7"/>
  <c r="AU288" i="7"/>
  <c r="AT288" i="7"/>
  <c r="AS288" i="7"/>
  <c r="AR288" i="7"/>
  <c r="AZ288" i="7"/>
  <c r="AY245" i="7"/>
  <c r="AX245" i="7"/>
  <c r="AW245" i="7"/>
  <c r="AV245" i="7"/>
  <c r="AU245" i="7"/>
  <c r="AT245" i="7"/>
  <c r="AS245" i="7"/>
  <c r="AR245" i="7"/>
  <c r="AZ245" i="7"/>
  <c r="AY167" i="7"/>
  <c r="AX167" i="7"/>
  <c r="AW167" i="7"/>
  <c r="AV167" i="7"/>
  <c r="AU167" i="7"/>
  <c r="AT167" i="7"/>
  <c r="AS167" i="7"/>
  <c r="AR167" i="7"/>
  <c r="AZ167" i="7"/>
  <c r="AZ337" i="7"/>
  <c r="AY337" i="7"/>
  <c r="AX337" i="7"/>
  <c r="AW337" i="7"/>
  <c r="AV337" i="7"/>
  <c r="AU337" i="7"/>
  <c r="AT337" i="7"/>
  <c r="AS337" i="7"/>
  <c r="AR337" i="7"/>
  <c r="AZ271" i="7"/>
  <c r="AY271" i="7"/>
  <c r="AX271" i="7"/>
  <c r="AW271" i="7"/>
  <c r="AV271" i="7"/>
  <c r="AU271" i="7"/>
  <c r="AT271" i="7"/>
  <c r="AS271" i="7"/>
  <c r="AR271" i="7"/>
  <c r="AZ192" i="7"/>
  <c r="AY192" i="7"/>
  <c r="AX192" i="7"/>
  <c r="AW192" i="7"/>
  <c r="AV192" i="7"/>
  <c r="AU192" i="7"/>
  <c r="AT192" i="7"/>
  <c r="AS192" i="7"/>
  <c r="AR192" i="7"/>
  <c r="CK85" i="7"/>
  <c r="CJ85" i="7"/>
  <c r="CI85" i="7"/>
  <c r="CH85" i="7"/>
  <c r="CG85" i="7"/>
  <c r="CF85" i="7"/>
  <c r="CE85" i="7"/>
  <c r="CD85" i="7"/>
  <c r="CL85" i="7"/>
  <c r="AZ330" i="7"/>
  <c r="AY330" i="7"/>
  <c r="AX330" i="7"/>
  <c r="AW330" i="7"/>
  <c r="AV330" i="7"/>
  <c r="AU330" i="7"/>
  <c r="AT330" i="7"/>
  <c r="AS330" i="7"/>
  <c r="AR330" i="7"/>
  <c r="AZ267" i="7"/>
  <c r="AY267" i="7"/>
  <c r="AX267" i="7"/>
  <c r="AW267" i="7"/>
  <c r="AV267" i="7"/>
  <c r="AU267" i="7"/>
  <c r="AT267" i="7"/>
  <c r="AS267" i="7"/>
  <c r="AR267" i="7"/>
  <c r="AW202" i="7"/>
  <c r="AV202" i="7"/>
  <c r="AU202" i="7"/>
  <c r="AT202" i="7"/>
  <c r="AS202" i="7"/>
  <c r="AR202" i="7"/>
  <c r="AY202" i="7"/>
  <c r="AZ202" i="7"/>
  <c r="AX202" i="7"/>
  <c r="CK70" i="7"/>
  <c r="CJ70" i="7"/>
  <c r="CI70" i="7"/>
  <c r="CH70" i="7"/>
  <c r="CG70" i="7"/>
  <c r="CF70" i="7"/>
  <c r="CE70" i="7"/>
  <c r="CD70" i="7"/>
  <c r="CL70" i="7"/>
  <c r="AZ178" i="7"/>
  <c r="AY178" i="7"/>
  <c r="AX178" i="7"/>
  <c r="AW178" i="7"/>
  <c r="AV178" i="7"/>
  <c r="AU178" i="7"/>
  <c r="AT178" i="7"/>
  <c r="AS178" i="7"/>
  <c r="AR178" i="7"/>
  <c r="AY146" i="7"/>
  <c r="AZ146" i="7"/>
  <c r="AX146" i="7"/>
  <c r="AW146" i="7"/>
  <c r="AV146" i="7"/>
  <c r="AU146" i="7"/>
  <c r="AT146" i="7"/>
  <c r="AS146" i="7"/>
  <c r="AR146" i="7"/>
  <c r="AZ118" i="7"/>
  <c r="AY118" i="7"/>
  <c r="AX118" i="7"/>
  <c r="AW118" i="7"/>
  <c r="AV118" i="7"/>
  <c r="AU118" i="7"/>
  <c r="AT118" i="7"/>
  <c r="AS118" i="7"/>
  <c r="AR118" i="7"/>
  <c r="AY102" i="7"/>
  <c r="AX102" i="7"/>
  <c r="AW102" i="7"/>
  <c r="AV102" i="7"/>
  <c r="AU102" i="7"/>
  <c r="AT102" i="7"/>
  <c r="AS102" i="7"/>
  <c r="AR102" i="7"/>
  <c r="AZ102" i="7"/>
  <c r="AY44" i="7"/>
  <c r="AX44" i="7"/>
  <c r="AW44" i="7"/>
  <c r="AV44" i="7"/>
  <c r="AU44" i="7"/>
  <c r="AT44" i="7"/>
  <c r="AS44" i="7"/>
  <c r="AR44" i="7"/>
  <c r="AZ44" i="7"/>
  <c r="AY85" i="7"/>
  <c r="AX85" i="7"/>
  <c r="AW85" i="7"/>
  <c r="AV85" i="7"/>
  <c r="AU85" i="7"/>
  <c r="AT85" i="7"/>
  <c r="AS85" i="7"/>
  <c r="AR85" i="7"/>
  <c r="AZ85" i="7"/>
  <c r="CK62" i="7"/>
  <c r="CJ62" i="7"/>
  <c r="CI62" i="7"/>
  <c r="CH62" i="7"/>
  <c r="CG62" i="7"/>
  <c r="CF62" i="7"/>
  <c r="CE62" i="7"/>
  <c r="CD62" i="7"/>
  <c r="CL62" i="7"/>
  <c r="AY40" i="7"/>
  <c r="AX40" i="7"/>
  <c r="AW40" i="7"/>
  <c r="AV40" i="7"/>
  <c r="AU40" i="7"/>
  <c r="AT40" i="7"/>
  <c r="AS40" i="7"/>
  <c r="AR40" i="7"/>
  <c r="AZ40" i="7"/>
  <c r="AZ120" i="7"/>
  <c r="AY120" i="7"/>
  <c r="AX120" i="7"/>
  <c r="AW120" i="7"/>
  <c r="AV120" i="7"/>
  <c r="AU120" i="7"/>
  <c r="AT120" i="7"/>
  <c r="AS120" i="7"/>
  <c r="AR120" i="7"/>
  <c r="AZ104" i="7"/>
  <c r="AY104" i="7"/>
  <c r="AX104" i="7"/>
  <c r="AW104" i="7"/>
  <c r="AV104" i="7"/>
  <c r="AU104" i="7"/>
  <c r="AT104" i="7"/>
  <c r="AS104" i="7"/>
  <c r="AR104" i="7"/>
  <c r="AZ71" i="7"/>
  <c r="AY71" i="7"/>
  <c r="AX71" i="7"/>
  <c r="AW71" i="7"/>
  <c r="AV71" i="7"/>
  <c r="AU71" i="7"/>
  <c r="AT71" i="7"/>
  <c r="AS71" i="7"/>
  <c r="AR71" i="7"/>
  <c r="CL72" i="7"/>
  <c r="CJ72" i="7"/>
  <c r="CI72" i="7"/>
  <c r="CH72" i="7"/>
  <c r="CG72" i="7"/>
  <c r="CF72" i="7"/>
  <c r="CE72" i="7"/>
  <c r="CD72" i="7"/>
  <c r="CK72" i="7"/>
  <c r="CJ45" i="7"/>
  <c r="CI45" i="7"/>
  <c r="CH45" i="7"/>
  <c r="CG45" i="7"/>
  <c r="CF45" i="7"/>
  <c r="CE45" i="7"/>
  <c r="CD45" i="7"/>
  <c r="CL45" i="7"/>
  <c r="CK45" i="7"/>
  <c r="AY205" i="7"/>
  <c r="AZ205" i="7"/>
  <c r="AX205" i="7"/>
  <c r="AW205" i="7"/>
  <c r="AV205" i="7"/>
  <c r="AU205" i="7"/>
  <c r="AT205" i="7"/>
  <c r="AS205" i="7"/>
  <c r="AR205" i="7"/>
  <c r="AZ173" i="7"/>
  <c r="AY173" i="7"/>
  <c r="AX173" i="7"/>
  <c r="AW173" i="7"/>
  <c r="AV173" i="7"/>
  <c r="AU173" i="7"/>
  <c r="AT173" i="7"/>
  <c r="AS173" i="7"/>
  <c r="AR173" i="7"/>
  <c r="AY141" i="7"/>
  <c r="AX141" i="7"/>
  <c r="AW141" i="7"/>
  <c r="AV141" i="7"/>
  <c r="AU141" i="7"/>
  <c r="AT141" i="7"/>
  <c r="AS141" i="7"/>
  <c r="AR141" i="7"/>
  <c r="AZ141" i="7"/>
  <c r="CK114" i="7"/>
  <c r="CJ114" i="7"/>
  <c r="CI114" i="7"/>
  <c r="CH114" i="7"/>
  <c r="CG114" i="7"/>
  <c r="CF114" i="7"/>
  <c r="CE114" i="7"/>
  <c r="CD114" i="7"/>
  <c r="CL114" i="7"/>
  <c r="CL98" i="7"/>
  <c r="CK98" i="7"/>
  <c r="CJ98" i="7"/>
  <c r="CI98" i="7"/>
  <c r="CH98" i="7"/>
  <c r="CG98" i="7"/>
  <c r="CF98" i="7"/>
  <c r="CE98" i="7"/>
  <c r="CD98" i="7"/>
  <c r="BQ408" i="7"/>
  <c r="BP408" i="7"/>
  <c r="BO408" i="7"/>
  <c r="BN408" i="7"/>
  <c r="BM408" i="7"/>
  <c r="BL408" i="7"/>
  <c r="BK408" i="7"/>
  <c r="BR408" i="7"/>
  <c r="BS408" i="7"/>
  <c r="BQ365" i="7"/>
  <c r="BP365" i="7"/>
  <c r="BO365" i="7"/>
  <c r="BN365" i="7"/>
  <c r="BM365" i="7"/>
  <c r="BL365" i="7"/>
  <c r="BK365" i="7"/>
  <c r="BR365" i="7"/>
  <c r="BS365" i="7"/>
  <c r="BR196" i="7"/>
  <c r="BQ196" i="7"/>
  <c r="BP196" i="7"/>
  <c r="BO196" i="7"/>
  <c r="BN196" i="7"/>
  <c r="BM196" i="7"/>
  <c r="BL196" i="7"/>
  <c r="BK196" i="7"/>
  <c r="BS196" i="7"/>
  <c r="BS287" i="7"/>
  <c r="BR287" i="7"/>
  <c r="BQ287" i="7"/>
  <c r="BP287" i="7"/>
  <c r="BO287" i="7"/>
  <c r="BN287" i="7"/>
  <c r="BM287" i="7"/>
  <c r="BL287" i="7"/>
  <c r="BK287" i="7"/>
  <c r="BS394" i="7"/>
  <c r="BR394" i="7"/>
  <c r="BQ394" i="7"/>
  <c r="BP394" i="7"/>
  <c r="BO394" i="7"/>
  <c r="BN394" i="7"/>
  <c r="BM394" i="7"/>
  <c r="BL394" i="7"/>
  <c r="BK394" i="7"/>
  <c r="BQ349" i="7"/>
  <c r="BP349" i="7"/>
  <c r="BO349" i="7"/>
  <c r="BN349" i="7"/>
  <c r="BM349" i="7"/>
  <c r="BL349" i="7"/>
  <c r="BK349" i="7"/>
  <c r="BR349" i="7"/>
  <c r="BS349" i="7"/>
  <c r="BS50" i="7"/>
  <c r="BR50" i="7"/>
  <c r="BQ50" i="7"/>
  <c r="BP50" i="7"/>
  <c r="BO50" i="7"/>
  <c r="BN50" i="7"/>
  <c r="BM50" i="7"/>
  <c r="BL50" i="7"/>
  <c r="BK50" i="7"/>
  <c r="BQ366" i="7"/>
  <c r="BP366" i="7"/>
  <c r="BO366" i="7"/>
  <c r="BN366" i="7"/>
  <c r="BM366" i="7"/>
  <c r="BL366" i="7"/>
  <c r="BK366" i="7"/>
  <c r="BR366" i="7"/>
  <c r="BS366" i="7"/>
  <c r="BS404" i="7"/>
  <c r="BR404" i="7"/>
  <c r="BQ404" i="7"/>
  <c r="BP404" i="7"/>
  <c r="BO404" i="7"/>
  <c r="BN404" i="7"/>
  <c r="BM404" i="7"/>
  <c r="BL404" i="7"/>
  <c r="BK404" i="7"/>
  <c r="BS312" i="7"/>
  <c r="BR312" i="7"/>
  <c r="BQ312" i="7"/>
  <c r="BP312" i="7"/>
  <c r="BO312" i="7"/>
  <c r="BN312" i="7"/>
  <c r="BM312" i="7"/>
  <c r="BL312" i="7"/>
  <c r="BK312" i="7"/>
  <c r="BS381" i="7"/>
  <c r="BR381" i="7"/>
  <c r="BQ381" i="7"/>
  <c r="BP381" i="7"/>
  <c r="BO381" i="7"/>
  <c r="BN381" i="7"/>
  <c r="BM381" i="7"/>
  <c r="BL381" i="7"/>
  <c r="BK381" i="7"/>
  <c r="BS260" i="7"/>
  <c r="BR260" i="7"/>
  <c r="BQ260" i="7"/>
  <c r="BP260" i="7"/>
  <c r="BO260" i="7"/>
  <c r="BN260" i="7"/>
  <c r="BM260" i="7"/>
  <c r="BL260" i="7"/>
  <c r="BK260" i="7"/>
  <c r="BR327" i="7"/>
  <c r="BQ327" i="7"/>
  <c r="BP327" i="7"/>
  <c r="BO327" i="7"/>
  <c r="BN327" i="7"/>
  <c r="BM327" i="7"/>
  <c r="BL327" i="7"/>
  <c r="BK327" i="7"/>
  <c r="BS327" i="7"/>
  <c r="BQ303" i="7"/>
  <c r="BP303" i="7"/>
  <c r="BO303" i="7"/>
  <c r="BN303" i="7"/>
  <c r="BM303" i="7"/>
  <c r="BL303" i="7"/>
  <c r="BK303" i="7"/>
  <c r="BR303" i="7"/>
  <c r="BS303" i="7"/>
  <c r="BS213" i="7"/>
  <c r="BR213" i="7"/>
  <c r="BQ213" i="7"/>
  <c r="BP213" i="7"/>
  <c r="BO213" i="7"/>
  <c r="BN213" i="7"/>
  <c r="BM213" i="7"/>
  <c r="BL213" i="7"/>
  <c r="BK213" i="7"/>
  <c r="BS160" i="7"/>
  <c r="BR160" i="7"/>
  <c r="BQ160" i="7"/>
  <c r="BP160" i="7"/>
  <c r="BO160" i="7"/>
  <c r="BN160" i="7"/>
  <c r="BM160" i="7"/>
  <c r="BL160" i="7"/>
  <c r="BK160" i="7"/>
  <c r="BS26" i="7"/>
  <c r="BR26" i="7"/>
  <c r="BQ26" i="7"/>
  <c r="BP26" i="7"/>
  <c r="BO26" i="7"/>
  <c r="BN26" i="7"/>
  <c r="BM26" i="7"/>
  <c r="BL26" i="7"/>
  <c r="BK26" i="7"/>
  <c r="BR218" i="7"/>
  <c r="BQ218" i="7"/>
  <c r="BP218" i="7"/>
  <c r="BO218" i="7"/>
  <c r="BN218" i="7"/>
  <c r="BM218" i="7"/>
  <c r="BL218" i="7"/>
  <c r="BK218" i="7"/>
  <c r="BS218" i="7"/>
  <c r="DC52" i="7"/>
  <c r="DB52" i="7"/>
  <c r="DA52" i="7"/>
  <c r="CZ52" i="7"/>
  <c r="CY52" i="7"/>
  <c r="CX52" i="7"/>
  <c r="CW52" i="7"/>
  <c r="CV52" i="7"/>
  <c r="CU52" i="7"/>
  <c r="BR288" i="7"/>
  <c r="BQ288" i="7"/>
  <c r="BP288" i="7"/>
  <c r="BO288" i="7"/>
  <c r="BN288" i="7"/>
  <c r="BM288" i="7"/>
  <c r="BL288" i="7"/>
  <c r="BK288" i="7"/>
  <c r="BS288" i="7"/>
  <c r="BS245" i="7"/>
  <c r="BR245" i="7"/>
  <c r="BQ245" i="7"/>
  <c r="BP245" i="7"/>
  <c r="BO245" i="7"/>
  <c r="BN245" i="7"/>
  <c r="BM245" i="7"/>
  <c r="BL245" i="7"/>
  <c r="BK245" i="7"/>
  <c r="BP120" i="7"/>
  <c r="BO120" i="7"/>
  <c r="BN120" i="7"/>
  <c r="BM120" i="7"/>
  <c r="BL120" i="7"/>
  <c r="BK120" i="7"/>
  <c r="BQ120" i="7"/>
  <c r="BR120" i="7"/>
  <c r="BS120" i="7"/>
  <c r="BR25" i="7"/>
  <c r="BQ25" i="7"/>
  <c r="BP25" i="7"/>
  <c r="BO25" i="7"/>
  <c r="BN25" i="7"/>
  <c r="BM25" i="7"/>
  <c r="BL25" i="7"/>
  <c r="BK25" i="7"/>
  <c r="BS25" i="7"/>
  <c r="BS262" i="7"/>
  <c r="BR262" i="7"/>
  <c r="BQ262" i="7"/>
  <c r="BP262" i="7"/>
  <c r="BO262" i="7"/>
  <c r="BN262" i="7"/>
  <c r="BM262" i="7"/>
  <c r="BL262" i="7"/>
  <c r="BK262" i="7"/>
  <c r="BS157" i="7"/>
  <c r="BR157" i="7"/>
  <c r="BQ157" i="7"/>
  <c r="BP157" i="7"/>
  <c r="BO157" i="7"/>
  <c r="BN157" i="7"/>
  <c r="BM157" i="7"/>
  <c r="BL157" i="7"/>
  <c r="BK157" i="7"/>
  <c r="DC68" i="7"/>
  <c r="DB68" i="7"/>
  <c r="DA68" i="7"/>
  <c r="CZ68" i="7"/>
  <c r="CY68" i="7"/>
  <c r="CX68" i="7"/>
  <c r="CW68" i="7"/>
  <c r="CV68" i="7"/>
  <c r="CU68" i="7"/>
  <c r="BS322" i="7"/>
  <c r="BR322" i="7"/>
  <c r="BQ322" i="7"/>
  <c r="BP322" i="7"/>
  <c r="BO322" i="7"/>
  <c r="BN322" i="7"/>
  <c r="BM322" i="7"/>
  <c r="BL322" i="7"/>
  <c r="BK322" i="7"/>
  <c r="BR258" i="7"/>
  <c r="BQ258" i="7"/>
  <c r="BP258" i="7"/>
  <c r="BO258" i="7"/>
  <c r="BN258" i="7"/>
  <c r="BM258" i="7"/>
  <c r="BL258" i="7"/>
  <c r="BK258" i="7"/>
  <c r="BS258" i="7"/>
  <c r="BR216" i="7"/>
  <c r="BQ216" i="7"/>
  <c r="BP216" i="7"/>
  <c r="BO216" i="7"/>
  <c r="BN216" i="7"/>
  <c r="BM216" i="7"/>
  <c r="BL216" i="7"/>
  <c r="BK216" i="7"/>
  <c r="BS216" i="7"/>
  <c r="BR66" i="7"/>
  <c r="BQ66" i="7"/>
  <c r="BP66" i="7"/>
  <c r="BO66" i="7"/>
  <c r="BN66" i="7"/>
  <c r="BM66" i="7"/>
  <c r="BL66" i="7"/>
  <c r="BK66" i="7"/>
  <c r="BS66" i="7"/>
  <c r="BS314" i="7"/>
  <c r="BR314" i="7"/>
  <c r="BQ314" i="7"/>
  <c r="BP314" i="7"/>
  <c r="BO314" i="7"/>
  <c r="BN314" i="7"/>
  <c r="BM314" i="7"/>
  <c r="BL314" i="7"/>
  <c r="BK314" i="7"/>
  <c r="BS234" i="7"/>
  <c r="BR234" i="7"/>
  <c r="BQ234" i="7"/>
  <c r="BP234" i="7"/>
  <c r="BO234" i="7"/>
  <c r="BN234" i="7"/>
  <c r="BM234" i="7"/>
  <c r="BL234" i="7"/>
  <c r="BK234" i="7"/>
  <c r="BS177" i="7"/>
  <c r="BR177" i="7"/>
  <c r="BQ177" i="7"/>
  <c r="BP177" i="7"/>
  <c r="BO177" i="7"/>
  <c r="BN177" i="7"/>
  <c r="BM177" i="7"/>
  <c r="BL177" i="7"/>
  <c r="BK177" i="7"/>
  <c r="BR78" i="7"/>
  <c r="BQ78" i="7"/>
  <c r="BP78" i="7"/>
  <c r="BO78" i="7"/>
  <c r="BN78" i="7"/>
  <c r="BM78" i="7"/>
  <c r="BL78" i="7"/>
  <c r="BK78" i="7"/>
  <c r="BS78" i="7"/>
  <c r="BS356" i="7"/>
  <c r="BR356" i="7"/>
  <c r="BQ356" i="7"/>
  <c r="BP356" i="7"/>
  <c r="BO356" i="7"/>
  <c r="BN356" i="7"/>
  <c r="BM356" i="7"/>
  <c r="BL356" i="7"/>
  <c r="BK356" i="7"/>
  <c r="BS290" i="7"/>
  <c r="BR290" i="7"/>
  <c r="BQ290" i="7"/>
  <c r="BP290" i="7"/>
  <c r="BO290" i="7"/>
  <c r="BN290" i="7"/>
  <c r="BM290" i="7"/>
  <c r="BL290" i="7"/>
  <c r="BK290" i="7"/>
  <c r="BS247" i="7"/>
  <c r="BR247" i="7"/>
  <c r="BQ247" i="7"/>
  <c r="BP247" i="7"/>
  <c r="BO247" i="7"/>
  <c r="BN247" i="7"/>
  <c r="BM247" i="7"/>
  <c r="BL247" i="7"/>
  <c r="BK247" i="7"/>
  <c r="DC57" i="7"/>
  <c r="DB57" i="7"/>
  <c r="DA57" i="7"/>
  <c r="CZ57" i="7"/>
  <c r="CY57" i="7"/>
  <c r="CX57" i="7"/>
  <c r="CW57" i="7"/>
  <c r="CV57" i="7"/>
  <c r="CU57" i="7"/>
  <c r="DC20" i="7"/>
  <c r="DB20" i="7"/>
  <c r="DA20" i="7"/>
  <c r="CZ20" i="7"/>
  <c r="CY20" i="7"/>
  <c r="CX20" i="7"/>
  <c r="CW20" i="7"/>
  <c r="CV20" i="7"/>
  <c r="CU20" i="7"/>
  <c r="BQ175" i="7"/>
  <c r="BP175" i="7"/>
  <c r="BO175" i="7"/>
  <c r="BN175" i="7"/>
  <c r="BM175" i="7"/>
  <c r="BL175" i="7"/>
  <c r="BK175" i="7"/>
  <c r="BR175" i="7"/>
  <c r="BS175" i="7"/>
  <c r="BR143" i="7"/>
  <c r="BQ143" i="7"/>
  <c r="BP143" i="7"/>
  <c r="BO143" i="7"/>
  <c r="BN143" i="7"/>
  <c r="BM143" i="7"/>
  <c r="BL143" i="7"/>
  <c r="BK143" i="7"/>
  <c r="BS143" i="7"/>
  <c r="DC115" i="7"/>
  <c r="DB115" i="7"/>
  <c r="DA115" i="7"/>
  <c r="CZ115" i="7"/>
  <c r="CY115" i="7"/>
  <c r="CX115" i="7"/>
  <c r="CW115" i="7"/>
  <c r="CV115" i="7"/>
  <c r="CU115" i="7"/>
  <c r="DC99" i="7"/>
  <c r="DB99" i="7"/>
  <c r="DA99" i="7"/>
  <c r="CZ99" i="7"/>
  <c r="CY99" i="7"/>
  <c r="CX99" i="7"/>
  <c r="CW99" i="7"/>
  <c r="CV99" i="7"/>
  <c r="CU99" i="7"/>
  <c r="BS29" i="7"/>
  <c r="BR29" i="7"/>
  <c r="BQ29" i="7"/>
  <c r="BP29" i="7"/>
  <c r="BO29" i="7"/>
  <c r="BN29" i="7"/>
  <c r="BM29" i="7"/>
  <c r="BL29" i="7"/>
  <c r="BK29" i="7"/>
  <c r="BS22" i="7"/>
  <c r="BR22" i="7"/>
  <c r="BQ22" i="7"/>
  <c r="BP22" i="7"/>
  <c r="BO22" i="7"/>
  <c r="BN22" i="7"/>
  <c r="BM22" i="7"/>
  <c r="BL22" i="7"/>
  <c r="BK22" i="7"/>
  <c r="DC76" i="7"/>
  <c r="DB76" i="7"/>
  <c r="DA76" i="7"/>
  <c r="CZ76" i="7"/>
  <c r="CY76" i="7"/>
  <c r="CX76" i="7"/>
  <c r="CW76" i="7"/>
  <c r="CV76" i="7"/>
  <c r="CU76" i="7"/>
  <c r="DC54" i="7"/>
  <c r="DB54" i="7"/>
  <c r="DA54" i="7"/>
  <c r="CZ54" i="7"/>
  <c r="CY54" i="7"/>
  <c r="CX54" i="7"/>
  <c r="CW54" i="7"/>
  <c r="CV54" i="7"/>
  <c r="CU54" i="7"/>
  <c r="BS133" i="7"/>
  <c r="BR133" i="7"/>
  <c r="BQ133" i="7"/>
  <c r="BP133" i="7"/>
  <c r="BO133" i="7"/>
  <c r="BN133" i="7"/>
  <c r="BM133" i="7"/>
  <c r="BL133" i="7"/>
  <c r="BK133" i="7"/>
  <c r="BS113" i="7"/>
  <c r="BR113" i="7"/>
  <c r="BQ113" i="7"/>
  <c r="BP113" i="7"/>
  <c r="BO113" i="7"/>
  <c r="BN113" i="7"/>
  <c r="BM113" i="7"/>
  <c r="BL113" i="7"/>
  <c r="BK113" i="7"/>
  <c r="BR97" i="7"/>
  <c r="BQ97" i="7"/>
  <c r="BP97" i="7"/>
  <c r="BO97" i="7"/>
  <c r="BN97" i="7"/>
  <c r="BM97" i="7"/>
  <c r="BL97" i="7"/>
  <c r="BK97" i="7"/>
  <c r="BS97" i="7"/>
  <c r="BS90" i="7"/>
  <c r="BR90" i="7"/>
  <c r="BQ90" i="7"/>
  <c r="BP90" i="7"/>
  <c r="BO90" i="7"/>
  <c r="BN90" i="7"/>
  <c r="BM90" i="7"/>
  <c r="BL90" i="7"/>
  <c r="BK90" i="7"/>
  <c r="BS69" i="7"/>
  <c r="BR69" i="7"/>
  <c r="BQ69" i="7"/>
  <c r="BP69" i="7"/>
  <c r="BO69" i="7"/>
  <c r="BN69" i="7"/>
  <c r="BM69" i="7"/>
  <c r="BL69" i="7"/>
  <c r="BK69" i="7"/>
  <c r="BS48" i="7"/>
  <c r="BR48" i="7"/>
  <c r="BQ48" i="7"/>
  <c r="BP48" i="7"/>
  <c r="BO48" i="7"/>
  <c r="BN48" i="7"/>
  <c r="BM48" i="7"/>
  <c r="BL48" i="7"/>
  <c r="BK48" i="7"/>
  <c r="BR210" i="7"/>
  <c r="BQ210" i="7"/>
  <c r="BP210" i="7"/>
  <c r="BO210" i="7"/>
  <c r="BN210" i="7"/>
  <c r="BM210" i="7"/>
  <c r="BL210" i="7"/>
  <c r="BK210" i="7"/>
  <c r="BS210" i="7"/>
  <c r="BS178" i="7"/>
  <c r="BR178" i="7"/>
  <c r="BQ178" i="7"/>
  <c r="BP178" i="7"/>
  <c r="BO178" i="7"/>
  <c r="BN178" i="7"/>
  <c r="BM178" i="7"/>
  <c r="BL178" i="7"/>
  <c r="BK178" i="7"/>
  <c r="BS146" i="7"/>
  <c r="BR146" i="7"/>
  <c r="BQ146" i="7"/>
  <c r="BP146" i="7"/>
  <c r="BO146" i="7"/>
  <c r="BN146" i="7"/>
  <c r="BM146" i="7"/>
  <c r="BL146" i="7"/>
  <c r="BK146" i="7"/>
  <c r="BR118" i="7"/>
  <c r="BQ118" i="7"/>
  <c r="BP118" i="7"/>
  <c r="BO118" i="7"/>
  <c r="BN118" i="7"/>
  <c r="BM118" i="7"/>
  <c r="BL118" i="7"/>
  <c r="BK118" i="7"/>
  <c r="BS118" i="7"/>
  <c r="BS102" i="7"/>
  <c r="BR102" i="7"/>
  <c r="BQ102" i="7"/>
  <c r="BP102" i="7"/>
  <c r="BO102" i="7"/>
  <c r="BN102" i="7"/>
  <c r="BM102" i="7"/>
  <c r="BL102" i="7"/>
  <c r="BK102" i="7"/>
  <c r="DC24" i="7"/>
  <c r="DB24" i="7"/>
  <c r="DA24" i="7"/>
  <c r="CZ24" i="7"/>
  <c r="CY24" i="7"/>
  <c r="CX24" i="7"/>
  <c r="CW24" i="7"/>
  <c r="CV24" i="7"/>
  <c r="CU24" i="7"/>
  <c r="BS79" i="7"/>
  <c r="BR79" i="7"/>
  <c r="BQ79" i="7"/>
  <c r="BP79" i="7"/>
  <c r="BO79" i="7"/>
  <c r="BN79" i="7"/>
  <c r="BM79" i="7"/>
  <c r="BL79" i="7"/>
  <c r="BK79" i="7"/>
  <c r="BR63" i="7"/>
  <c r="BQ63" i="7"/>
  <c r="BP63" i="7"/>
  <c r="BO63" i="7"/>
  <c r="BN63" i="7"/>
  <c r="BM63" i="7"/>
  <c r="BL63" i="7"/>
  <c r="BK63" i="7"/>
  <c r="BS63" i="7"/>
  <c r="BS47" i="7"/>
  <c r="BR47" i="7"/>
  <c r="BQ47" i="7"/>
  <c r="BP47" i="7"/>
  <c r="BO47" i="7"/>
  <c r="BN47" i="7"/>
  <c r="BM47" i="7"/>
  <c r="BL47" i="7"/>
  <c r="BK47" i="7"/>
  <c r="AT153" i="2"/>
  <c r="AS153" i="2"/>
  <c r="AR153" i="2"/>
  <c r="AQ153" i="2"/>
  <c r="AP153" i="2"/>
  <c r="AO153" i="2"/>
  <c r="AN153" i="2"/>
  <c r="AM153" i="2"/>
  <c r="AL153" i="2"/>
  <c r="AT302" i="2"/>
  <c r="AS302" i="2"/>
  <c r="AR302" i="2"/>
  <c r="AQ302" i="2"/>
  <c r="AP302" i="2"/>
  <c r="AO302" i="2"/>
  <c r="AN302" i="2"/>
  <c r="AM302" i="2"/>
  <c r="AL302" i="2"/>
  <c r="AS95" i="2"/>
  <c r="AR95" i="2"/>
  <c r="AQ95" i="2"/>
  <c r="AP95" i="2"/>
  <c r="AO95" i="2"/>
  <c r="AN95" i="2"/>
  <c r="AM95" i="2"/>
  <c r="AL95" i="2"/>
  <c r="AT95" i="2"/>
  <c r="AT277" i="2"/>
  <c r="AS277" i="2"/>
  <c r="AR277" i="2"/>
  <c r="AQ277" i="2"/>
  <c r="AP277" i="2"/>
  <c r="AO277" i="2"/>
  <c r="AN277" i="2"/>
  <c r="AM277" i="2"/>
  <c r="AL277" i="2"/>
  <c r="AS178" i="2"/>
  <c r="AR178" i="2"/>
  <c r="AQ178" i="2"/>
  <c r="AP178" i="2"/>
  <c r="AO178" i="2"/>
  <c r="AN178" i="2"/>
  <c r="AM178" i="2"/>
  <c r="AL178" i="2"/>
  <c r="AT178" i="2"/>
  <c r="AH95" i="8"/>
  <c r="AT233" i="2"/>
  <c r="AS233" i="2"/>
  <c r="AR233" i="2"/>
  <c r="AQ233" i="2"/>
  <c r="AP233" i="2"/>
  <c r="AO233" i="2"/>
  <c r="AN233" i="2"/>
  <c r="AM233" i="2"/>
  <c r="AL233" i="2"/>
  <c r="AT251" i="2"/>
  <c r="AR251" i="2"/>
  <c r="AQ251" i="2"/>
  <c r="AP251" i="2"/>
  <c r="AO251" i="2"/>
  <c r="AN251" i="2"/>
  <c r="AM251" i="2"/>
  <c r="AL251" i="2"/>
  <c r="AS251" i="2"/>
  <c r="AT290" i="2"/>
  <c r="AS290" i="2"/>
  <c r="AR290" i="2"/>
  <c r="AQ290" i="2"/>
  <c r="AP290" i="2"/>
  <c r="AO290" i="2"/>
  <c r="AN290" i="2"/>
  <c r="AM290" i="2"/>
  <c r="AL290" i="2"/>
  <c r="BK32" i="2"/>
  <c r="BJ32" i="2"/>
  <c r="BI32" i="2"/>
  <c r="BH32" i="2"/>
  <c r="BG32" i="2"/>
  <c r="BF32" i="2"/>
  <c r="BE32" i="2"/>
  <c r="BD32" i="2"/>
  <c r="BC32" i="2"/>
  <c r="AS160" i="2"/>
  <c r="AR160" i="2"/>
  <c r="AQ160" i="2"/>
  <c r="AP160" i="2"/>
  <c r="AO160" i="2"/>
  <c r="AN160" i="2"/>
  <c r="AM160" i="2"/>
  <c r="AL160" i="2"/>
  <c r="AT160" i="2"/>
  <c r="AT276" i="2"/>
  <c r="AS276" i="2"/>
  <c r="AR276" i="2"/>
  <c r="AQ276" i="2"/>
  <c r="AP276" i="2"/>
  <c r="AO276" i="2"/>
  <c r="AN276" i="2"/>
  <c r="AM276" i="2"/>
  <c r="AL276" i="2"/>
  <c r="AT373" i="2"/>
  <c r="AS373" i="2"/>
  <c r="AR373" i="2"/>
  <c r="AQ373" i="2"/>
  <c r="AP373" i="2"/>
  <c r="AO373" i="2"/>
  <c r="AN373" i="2"/>
  <c r="AM373" i="2"/>
  <c r="AL373" i="2"/>
  <c r="AS307" i="2"/>
  <c r="AR307" i="2"/>
  <c r="AQ307" i="2"/>
  <c r="AP307" i="2"/>
  <c r="AO307" i="2"/>
  <c r="AN307" i="2"/>
  <c r="AM307" i="2"/>
  <c r="AL307" i="2"/>
  <c r="AT307" i="2"/>
  <c r="AT289" i="2"/>
  <c r="AS289" i="2"/>
  <c r="AR289" i="2"/>
  <c r="AQ289" i="2"/>
  <c r="AP289" i="2"/>
  <c r="AO289" i="2"/>
  <c r="AN289" i="2"/>
  <c r="AM289" i="2"/>
  <c r="AL289" i="2"/>
  <c r="CL86" i="8"/>
  <c r="CJ86" i="8"/>
  <c r="CL73" i="8"/>
  <c r="CJ73" i="8"/>
  <c r="AS387" i="2"/>
  <c r="AR387" i="2"/>
  <c r="AQ387" i="2"/>
  <c r="AP387" i="2"/>
  <c r="AO387" i="2"/>
  <c r="AN387" i="2"/>
  <c r="AM387" i="2"/>
  <c r="AL387" i="2"/>
  <c r="AT387" i="2"/>
  <c r="AT199" i="2"/>
  <c r="AS199" i="2"/>
  <c r="AR199" i="2"/>
  <c r="AQ199" i="2"/>
  <c r="AP199" i="2"/>
  <c r="AO199" i="2"/>
  <c r="AN199" i="2"/>
  <c r="AM199" i="2"/>
  <c r="AL199" i="2"/>
  <c r="AS172" i="2"/>
  <c r="AT172" i="2"/>
  <c r="AQ172" i="2"/>
  <c r="AP172" i="2"/>
  <c r="AO172" i="2"/>
  <c r="AN172" i="2"/>
  <c r="AM172" i="2"/>
  <c r="AL172" i="2"/>
  <c r="AR172" i="2"/>
  <c r="AT88" i="2"/>
  <c r="AS88" i="2"/>
  <c r="AR88" i="2"/>
  <c r="AQ88" i="2"/>
  <c r="AP88" i="2"/>
  <c r="AO88" i="2"/>
  <c r="AN88" i="2"/>
  <c r="AM88" i="2"/>
  <c r="AL88" i="2"/>
  <c r="AT113" i="2"/>
  <c r="AS113" i="2"/>
  <c r="AR113" i="2"/>
  <c r="AQ113" i="2"/>
  <c r="AP113" i="2"/>
  <c r="AO113" i="2"/>
  <c r="AN113" i="2"/>
  <c r="AM113" i="2"/>
  <c r="AL113" i="2"/>
  <c r="AT359" i="2"/>
  <c r="AS359" i="2"/>
  <c r="AR359" i="2"/>
  <c r="AQ359" i="2"/>
  <c r="AP359" i="2"/>
  <c r="AO359" i="2"/>
  <c r="AN359" i="2"/>
  <c r="AM359" i="2"/>
  <c r="AL359" i="2"/>
  <c r="AR364" i="2"/>
  <c r="AQ364" i="2"/>
  <c r="AP364" i="2"/>
  <c r="AO364" i="2"/>
  <c r="AN364" i="2"/>
  <c r="AM364" i="2"/>
  <c r="AL364" i="2"/>
  <c r="AS364" i="2"/>
  <c r="AT364" i="2"/>
  <c r="AS250" i="2"/>
  <c r="AR250" i="2"/>
  <c r="AQ250" i="2"/>
  <c r="AP250" i="2"/>
  <c r="AO250" i="2"/>
  <c r="AN250" i="2"/>
  <c r="AM250" i="2"/>
  <c r="AL250" i="2"/>
  <c r="AT250" i="2"/>
  <c r="AT131" i="2"/>
  <c r="AS131" i="2"/>
  <c r="AR131" i="2"/>
  <c r="AQ131" i="2"/>
  <c r="AP131" i="2"/>
  <c r="AO131" i="2"/>
  <c r="AN131" i="2"/>
  <c r="AM131" i="2"/>
  <c r="AL131" i="2"/>
  <c r="AT306" i="2"/>
  <c r="AS306" i="2"/>
  <c r="AR306" i="2"/>
  <c r="AQ306" i="2"/>
  <c r="AP306" i="2"/>
  <c r="AO306" i="2"/>
  <c r="AN306" i="2"/>
  <c r="AM306" i="2"/>
  <c r="AL306" i="2"/>
  <c r="AS141" i="2"/>
  <c r="AR141" i="2"/>
  <c r="AQ141" i="2"/>
  <c r="AP141" i="2"/>
  <c r="AO141" i="2"/>
  <c r="AN141" i="2"/>
  <c r="AM141" i="2"/>
  <c r="AL141" i="2"/>
  <c r="AT141" i="2"/>
  <c r="BJ101" i="2"/>
  <c r="BI101" i="2"/>
  <c r="BH101" i="2"/>
  <c r="BG101" i="2"/>
  <c r="BF101" i="2"/>
  <c r="BE101" i="2"/>
  <c r="BD101" i="2"/>
  <c r="BC101" i="2"/>
  <c r="BK101" i="2"/>
  <c r="AT111" i="2"/>
  <c r="AS111" i="2"/>
  <c r="AR111" i="2"/>
  <c r="AQ111" i="2"/>
  <c r="AP111" i="2"/>
  <c r="AO111" i="2"/>
  <c r="AN111" i="2"/>
  <c r="AM111" i="2"/>
  <c r="AL111" i="2"/>
  <c r="BK51" i="2"/>
  <c r="BJ51" i="2"/>
  <c r="BI51" i="2"/>
  <c r="BH51" i="2"/>
  <c r="BG51" i="2"/>
  <c r="BF51" i="2"/>
  <c r="BE51" i="2"/>
  <c r="BD51" i="2"/>
  <c r="BC51" i="2"/>
  <c r="BJ73" i="2"/>
  <c r="BI73" i="2"/>
  <c r="BH73" i="2"/>
  <c r="BG73" i="2"/>
  <c r="BF73" i="2"/>
  <c r="BE73" i="2"/>
  <c r="BD73" i="2"/>
  <c r="BC73" i="2"/>
  <c r="BK73" i="2"/>
  <c r="AR29" i="2"/>
  <c r="AQ29" i="2"/>
  <c r="AP29" i="2"/>
  <c r="AO29" i="2"/>
  <c r="AN29" i="2"/>
  <c r="AM29" i="2"/>
  <c r="AL29" i="2"/>
  <c r="AS29" i="2"/>
  <c r="AT29" i="2"/>
  <c r="AT64" i="2"/>
  <c r="AS64" i="2"/>
  <c r="AR64" i="2"/>
  <c r="AQ64" i="2"/>
  <c r="AP64" i="2"/>
  <c r="AO64" i="2"/>
  <c r="AN64" i="2"/>
  <c r="AM64" i="2"/>
  <c r="AL64" i="2"/>
  <c r="BK92" i="2"/>
  <c r="BJ92" i="2"/>
  <c r="BI92" i="2"/>
  <c r="BH92" i="2"/>
  <c r="BG92" i="2"/>
  <c r="BF92" i="2"/>
  <c r="BE92" i="2"/>
  <c r="BD92" i="2"/>
  <c r="BC92" i="2"/>
  <c r="AT144" i="2"/>
  <c r="AR144" i="2"/>
  <c r="AQ144" i="2"/>
  <c r="AP144" i="2"/>
  <c r="AO144" i="2"/>
  <c r="AN144" i="2"/>
  <c r="AM144" i="2"/>
  <c r="AL144" i="2"/>
  <c r="AS144" i="2"/>
  <c r="AT128" i="2"/>
  <c r="AS128" i="2"/>
  <c r="AR128" i="2"/>
  <c r="AQ128" i="2"/>
  <c r="AP128" i="2"/>
  <c r="AO128" i="2"/>
  <c r="AN128" i="2"/>
  <c r="AM128" i="2"/>
  <c r="AL128" i="2"/>
  <c r="AT112" i="2"/>
  <c r="AS112" i="2"/>
  <c r="AR112" i="2"/>
  <c r="AQ112" i="2"/>
  <c r="AP112" i="2"/>
  <c r="AO112" i="2"/>
  <c r="AN112" i="2"/>
  <c r="AM112" i="2"/>
  <c r="AL112" i="2"/>
  <c r="AT81" i="2"/>
  <c r="AS81" i="2"/>
  <c r="AR81" i="2"/>
  <c r="AQ81" i="2"/>
  <c r="AP81" i="2"/>
  <c r="AO81" i="2"/>
  <c r="AN81" i="2"/>
  <c r="AM81" i="2"/>
  <c r="AL81" i="2"/>
  <c r="BK35" i="2"/>
  <c r="BJ35" i="2"/>
  <c r="BI35" i="2"/>
  <c r="BH35" i="2"/>
  <c r="BG35" i="2"/>
  <c r="BF35" i="2"/>
  <c r="BE35" i="2"/>
  <c r="BD35" i="2"/>
  <c r="BC35" i="2"/>
  <c r="AT319" i="2"/>
  <c r="AS319" i="2"/>
  <c r="AR319" i="2"/>
  <c r="AQ319" i="2"/>
  <c r="AP319" i="2"/>
  <c r="AO319" i="2"/>
  <c r="AN319" i="2"/>
  <c r="AM319" i="2"/>
  <c r="AL319" i="2"/>
  <c r="AI247" i="8"/>
  <c r="AH247" i="8"/>
  <c r="AJ247" i="8"/>
  <c r="AK247" i="8"/>
  <c r="CM20" i="8"/>
  <c r="CL20" i="8"/>
  <c r="CJ20" i="8"/>
  <c r="CN20" i="8"/>
  <c r="AT408" i="2"/>
  <c r="AS408" i="2"/>
  <c r="AR408" i="2"/>
  <c r="AQ408" i="2"/>
  <c r="AP408" i="2"/>
  <c r="AO408" i="2"/>
  <c r="AN408" i="2"/>
  <c r="AM408" i="2"/>
  <c r="AL408" i="2"/>
  <c r="AK267" i="8"/>
  <c r="AI267" i="8"/>
  <c r="AH267" i="8"/>
  <c r="AJ267" i="8"/>
  <c r="BB237" i="8"/>
  <c r="BA237" i="8"/>
  <c r="BC237" i="8"/>
  <c r="BD237" i="8"/>
  <c r="AI168" i="8"/>
  <c r="AK168" i="8"/>
  <c r="AJ168" i="8"/>
  <c r="BD210" i="8"/>
  <c r="BB210" i="8"/>
  <c r="BC210" i="8"/>
  <c r="BC288" i="8"/>
  <c r="BD288" i="8"/>
  <c r="BB288" i="8"/>
  <c r="BA288" i="8"/>
  <c r="BB22" i="8"/>
  <c r="BA22" i="8"/>
  <c r="BC22" i="8"/>
  <c r="BD22" i="8"/>
  <c r="CM11" i="8"/>
  <c r="CN11" i="8"/>
  <c r="AI26" i="8"/>
  <c r="AK26" i="8"/>
  <c r="AJ26" i="8"/>
  <c r="CC47" i="7"/>
  <c r="CB47" i="7"/>
  <c r="CB29" i="7"/>
  <c r="CC29" i="7"/>
  <c r="AI177" i="2"/>
  <c r="AJ177" i="2"/>
  <c r="AK177" i="2"/>
  <c r="BH43" i="7"/>
  <c r="BG43" i="7"/>
  <c r="BI43" i="7"/>
  <c r="BJ43" i="7"/>
  <c r="AI350" i="8"/>
  <c r="AJ350" i="8"/>
  <c r="AK350" i="8"/>
  <c r="AI407" i="8"/>
  <c r="AK407" i="8"/>
  <c r="AJ407" i="8"/>
  <c r="AK348" i="8"/>
  <c r="AI348" i="8"/>
  <c r="AH348" i="8"/>
  <c r="AJ348" i="8"/>
  <c r="BB328" i="8"/>
  <c r="BA328" i="8"/>
  <c r="BD328" i="8"/>
  <c r="BC328" i="8"/>
  <c r="BB231" i="8"/>
  <c r="BC231" i="8"/>
  <c r="BD231" i="8"/>
  <c r="BB135" i="8"/>
  <c r="BD135" i="8"/>
  <c r="BC135" i="8"/>
  <c r="BB297" i="8"/>
  <c r="BA297" i="8"/>
  <c r="BC297" i="8"/>
  <c r="BD297" i="8"/>
  <c r="AI300" i="8"/>
  <c r="AH300" i="8"/>
  <c r="AA300" i="8" s="1"/>
  <c r="AJ300" i="8"/>
  <c r="AK300" i="8"/>
  <c r="BC236" i="8"/>
  <c r="BD236" i="8"/>
  <c r="BB236" i="8"/>
  <c r="BA236" i="8"/>
  <c r="AI165" i="8"/>
  <c r="AJ165" i="8"/>
  <c r="AK165" i="8"/>
  <c r="AI110" i="8"/>
  <c r="AH110" i="8"/>
  <c r="AJ110" i="8"/>
  <c r="AK110" i="8"/>
  <c r="AJ21" i="8"/>
  <c r="AK21" i="8"/>
  <c r="AI21" i="8"/>
  <c r="BV16" i="5"/>
  <c r="BW16" i="5"/>
  <c r="CJ48" i="7"/>
  <c r="CI48" i="7"/>
  <c r="CH48" i="7"/>
  <c r="CG48" i="7"/>
  <c r="CF48" i="7"/>
  <c r="CE48" i="7"/>
  <c r="CD48" i="7"/>
  <c r="CK48" i="7"/>
  <c r="CL48" i="7"/>
  <c r="AT197" i="2"/>
  <c r="AS197" i="2"/>
  <c r="AR197" i="2"/>
  <c r="AQ197" i="2"/>
  <c r="AP197" i="2"/>
  <c r="AO197" i="2"/>
  <c r="AN197" i="2"/>
  <c r="AM197" i="2"/>
  <c r="AL197" i="2"/>
  <c r="AT261" i="2"/>
  <c r="AS261" i="2"/>
  <c r="AR261" i="2"/>
  <c r="AQ261" i="2"/>
  <c r="AP261" i="2"/>
  <c r="AO261" i="2"/>
  <c r="AN261" i="2"/>
  <c r="AM261" i="2"/>
  <c r="AL261" i="2"/>
  <c r="AS291" i="2"/>
  <c r="AR291" i="2"/>
  <c r="AQ291" i="2"/>
  <c r="AP291" i="2"/>
  <c r="AO291" i="2"/>
  <c r="AN291" i="2"/>
  <c r="AM291" i="2"/>
  <c r="AL291" i="2"/>
  <c r="AT291" i="2"/>
  <c r="AT57" i="2"/>
  <c r="AS57" i="2"/>
  <c r="AR57" i="2"/>
  <c r="AQ57" i="2"/>
  <c r="AP57" i="2"/>
  <c r="AO57" i="2"/>
  <c r="AN57" i="2"/>
  <c r="AM57" i="2"/>
  <c r="AL57" i="2"/>
  <c r="AT338" i="2"/>
  <c r="AS338" i="2"/>
  <c r="AR338" i="2"/>
  <c r="AQ338" i="2"/>
  <c r="AP338" i="2"/>
  <c r="AO338" i="2"/>
  <c r="AN338" i="2"/>
  <c r="AM338" i="2"/>
  <c r="AL338" i="2"/>
  <c r="AY332" i="7"/>
  <c r="AX332" i="7"/>
  <c r="AW332" i="7"/>
  <c r="AV332" i="7"/>
  <c r="AU332" i="7"/>
  <c r="AT332" i="7"/>
  <c r="AS332" i="7"/>
  <c r="AR332" i="7"/>
  <c r="AZ332" i="7"/>
  <c r="AY402" i="7"/>
  <c r="AX402" i="7"/>
  <c r="AW402" i="7"/>
  <c r="AV402" i="7"/>
  <c r="AU402" i="7"/>
  <c r="AT402" i="7"/>
  <c r="AS402" i="7"/>
  <c r="AR402" i="7"/>
  <c r="AZ402" i="7"/>
  <c r="AW349" i="7"/>
  <c r="AV349" i="7"/>
  <c r="AU349" i="7"/>
  <c r="AT349" i="7"/>
  <c r="AS349" i="7"/>
  <c r="AR349" i="7"/>
  <c r="AX349" i="7"/>
  <c r="AZ349" i="7"/>
  <c r="AY349" i="7"/>
  <c r="AZ243" i="7"/>
  <c r="AY243" i="7"/>
  <c r="AX243" i="7"/>
  <c r="AW243" i="7"/>
  <c r="AV243" i="7"/>
  <c r="AU243" i="7"/>
  <c r="AT243" i="7"/>
  <c r="AS243" i="7"/>
  <c r="AR243" i="7"/>
  <c r="AY207" i="7"/>
  <c r="AX207" i="7"/>
  <c r="AW207" i="7"/>
  <c r="AV207" i="7"/>
  <c r="AU207" i="7"/>
  <c r="AT207" i="7"/>
  <c r="AS207" i="7"/>
  <c r="AR207" i="7"/>
  <c r="AZ207" i="7"/>
  <c r="AZ140" i="7"/>
  <c r="AY140" i="7"/>
  <c r="AX140" i="7"/>
  <c r="AW140" i="7"/>
  <c r="AV140" i="7"/>
  <c r="AU140" i="7"/>
  <c r="AT140" i="7"/>
  <c r="AS140" i="7"/>
  <c r="AR140" i="7"/>
  <c r="AY199" i="7"/>
  <c r="AZ199" i="7"/>
  <c r="AX199" i="7"/>
  <c r="AW199" i="7"/>
  <c r="AV199" i="7"/>
  <c r="AU199" i="7"/>
  <c r="AT199" i="7"/>
  <c r="AS199" i="7"/>
  <c r="AR199" i="7"/>
  <c r="AZ305" i="7"/>
  <c r="AY305" i="7"/>
  <c r="AX305" i="7"/>
  <c r="AW305" i="7"/>
  <c r="AV305" i="7"/>
  <c r="AU305" i="7"/>
  <c r="AT305" i="7"/>
  <c r="AS305" i="7"/>
  <c r="AR305" i="7"/>
  <c r="AZ285" i="7"/>
  <c r="AY285" i="7"/>
  <c r="AX285" i="7"/>
  <c r="AW285" i="7"/>
  <c r="AV285" i="7"/>
  <c r="AU285" i="7"/>
  <c r="AT285" i="7"/>
  <c r="AS285" i="7"/>
  <c r="AR285" i="7"/>
  <c r="AZ154" i="7"/>
  <c r="AY154" i="7"/>
  <c r="AX154" i="7"/>
  <c r="AW154" i="7"/>
  <c r="AV154" i="7"/>
  <c r="AU154" i="7"/>
  <c r="AT154" i="7"/>
  <c r="AS154" i="7"/>
  <c r="AR154" i="7"/>
  <c r="CK13" i="7"/>
  <c r="CJ13" i="7"/>
  <c r="CI13" i="7"/>
  <c r="CH13" i="7"/>
  <c r="CG13" i="7"/>
  <c r="CF13" i="7"/>
  <c r="CE13" i="7"/>
  <c r="CD13" i="7"/>
  <c r="CL13" i="7"/>
  <c r="AY108" i="7"/>
  <c r="AZ108" i="7"/>
  <c r="AW108" i="7"/>
  <c r="AV108" i="7"/>
  <c r="AU108" i="7"/>
  <c r="AT108" i="7"/>
  <c r="AS108" i="7"/>
  <c r="AR108" i="7"/>
  <c r="AX108" i="7"/>
  <c r="AY213" i="7"/>
  <c r="AX213" i="7"/>
  <c r="AW213" i="7"/>
  <c r="AV213" i="7"/>
  <c r="AU213" i="7"/>
  <c r="AT213" i="7"/>
  <c r="AS213" i="7"/>
  <c r="AR213" i="7"/>
  <c r="AZ213" i="7"/>
  <c r="CL102" i="7"/>
  <c r="CK102" i="7"/>
  <c r="CJ102" i="7"/>
  <c r="CI102" i="7"/>
  <c r="CH102" i="7"/>
  <c r="CG102" i="7"/>
  <c r="CF102" i="7"/>
  <c r="CE102" i="7"/>
  <c r="CD102" i="7"/>
  <c r="AS336" i="2"/>
  <c r="AR336" i="2"/>
  <c r="AQ336" i="2"/>
  <c r="AP336" i="2"/>
  <c r="AO336" i="2"/>
  <c r="AN336" i="2"/>
  <c r="AM336" i="2"/>
  <c r="AL336" i="2"/>
  <c r="AT336" i="2"/>
  <c r="AT223" i="2"/>
  <c r="AS223" i="2"/>
  <c r="AR223" i="2"/>
  <c r="AQ223" i="2"/>
  <c r="AP223" i="2"/>
  <c r="AO223" i="2"/>
  <c r="AN223" i="2"/>
  <c r="AM223" i="2"/>
  <c r="AL223" i="2"/>
  <c r="BR383" i="7"/>
  <c r="BQ383" i="7"/>
  <c r="BP383" i="7"/>
  <c r="BO383" i="7"/>
  <c r="BN383" i="7"/>
  <c r="BM383" i="7"/>
  <c r="BL383" i="7"/>
  <c r="BK383" i="7"/>
  <c r="BS383" i="7"/>
  <c r="BS232" i="7"/>
  <c r="BR232" i="7"/>
  <c r="BQ232" i="7"/>
  <c r="BP232" i="7"/>
  <c r="BO232" i="7"/>
  <c r="BN232" i="7"/>
  <c r="BM232" i="7"/>
  <c r="BL232" i="7"/>
  <c r="BK232" i="7"/>
  <c r="BS333" i="7"/>
  <c r="BR333" i="7"/>
  <c r="BQ333" i="7"/>
  <c r="BP333" i="7"/>
  <c r="BO333" i="7"/>
  <c r="BN333" i="7"/>
  <c r="BM333" i="7"/>
  <c r="BL333" i="7"/>
  <c r="BK333" i="7"/>
  <c r="BS73" i="7"/>
  <c r="BR73" i="7"/>
  <c r="BQ73" i="7"/>
  <c r="BP73" i="7"/>
  <c r="BO73" i="7"/>
  <c r="BN73" i="7"/>
  <c r="BM73" i="7"/>
  <c r="BL73" i="7"/>
  <c r="BK73" i="7"/>
  <c r="BS253" i="7"/>
  <c r="BR253" i="7"/>
  <c r="BQ253" i="7"/>
  <c r="BP253" i="7"/>
  <c r="BO253" i="7"/>
  <c r="BN253" i="7"/>
  <c r="BM253" i="7"/>
  <c r="BL253" i="7"/>
  <c r="BK253" i="7"/>
  <c r="BS173" i="7"/>
  <c r="BR173" i="7"/>
  <c r="BQ173" i="7"/>
  <c r="BP173" i="7"/>
  <c r="BO173" i="7"/>
  <c r="BN173" i="7"/>
  <c r="BM173" i="7"/>
  <c r="BL173" i="7"/>
  <c r="BK173" i="7"/>
  <c r="BS220" i="7"/>
  <c r="BR220" i="7"/>
  <c r="BQ220" i="7"/>
  <c r="BP220" i="7"/>
  <c r="BO220" i="7"/>
  <c r="BN220" i="7"/>
  <c r="BM220" i="7"/>
  <c r="BL220" i="7"/>
  <c r="BK220" i="7"/>
  <c r="BS193" i="7"/>
  <c r="BR193" i="7"/>
  <c r="BQ193" i="7"/>
  <c r="BP193" i="7"/>
  <c r="BO193" i="7"/>
  <c r="BN193" i="7"/>
  <c r="BM193" i="7"/>
  <c r="BL193" i="7"/>
  <c r="BK193" i="7"/>
  <c r="BS255" i="7"/>
  <c r="BR255" i="7"/>
  <c r="BQ255" i="7"/>
  <c r="BP255" i="7"/>
  <c r="BO255" i="7"/>
  <c r="BN255" i="7"/>
  <c r="BM255" i="7"/>
  <c r="BL255" i="7"/>
  <c r="BK255" i="7"/>
  <c r="BR151" i="7"/>
  <c r="BQ151" i="7"/>
  <c r="BP151" i="7"/>
  <c r="BO151" i="7"/>
  <c r="BN151" i="7"/>
  <c r="BM151" i="7"/>
  <c r="BL151" i="7"/>
  <c r="BK151" i="7"/>
  <c r="BS151" i="7"/>
  <c r="DB37" i="7"/>
  <c r="DA37" i="7"/>
  <c r="CZ37" i="7"/>
  <c r="CY37" i="7"/>
  <c r="CX37" i="7"/>
  <c r="CW37" i="7"/>
  <c r="CV37" i="7"/>
  <c r="CU37" i="7"/>
  <c r="DC37" i="7"/>
  <c r="BR117" i="7"/>
  <c r="BS117" i="7"/>
  <c r="BQ117" i="7"/>
  <c r="BP117" i="7"/>
  <c r="BO117" i="7"/>
  <c r="BN117" i="7"/>
  <c r="BM117" i="7"/>
  <c r="BL117" i="7"/>
  <c r="BK117" i="7"/>
  <c r="BQ53" i="7"/>
  <c r="BP53" i="7"/>
  <c r="BO53" i="7"/>
  <c r="BN53" i="7"/>
  <c r="BM53" i="7"/>
  <c r="BL53" i="7"/>
  <c r="BK53" i="7"/>
  <c r="BS53" i="7"/>
  <c r="BR53" i="7"/>
  <c r="BR106" i="7"/>
  <c r="BQ106" i="7"/>
  <c r="BP106" i="7"/>
  <c r="BO106" i="7"/>
  <c r="BN106" i="7"/>
  <c r="BM106" i="7"/>
  <c r="BL106" i="7"/>
  <c r="BK106" i="7"/>
  <c r="BS106" i="7"/>
  <c r="BR51" i="7"/>
  <c r="BQ51" i="7"/>
  <c r="BP51" i="7"/>
  <c r="BO51" i="7"/>
  <c r="BN51" i="7"/>
  <c r="BM51" i="7"/>
  <c r="BL51" i="7"/>
  <c r="BK51" i="7"/>
  <c r="BS51" i="7"/>
  <c r="AT236" i="2"/>
  <c r="AS236" i="2"/>
  <c r="AR236" i="2"/>
  <c r="AQ236" i="2"/>
  <c r="AP236" i="2"/>
  <c r="AO236" i="2"/>
  <c r="AN236" i="2"/>
  <c r="AM236" i="2"/>
  <c r="AL236" i="2"/>
  <c r="I19" i="7"/>
  <c r="AT101" i="2"/>
  <c r="AS101" i="2"/>
  <c r="AR101" i="2"/>
  <c r="AQ101" i="2"/>
  <c r="AP101" i="2"/>
  <c r="AO101" i="2"/>
  <c r="AN101" i="2"/>
  <c r="AM101" i="2"/>
  <c r="AL101" i="2"/>
  <c r="BK34" i="2"/>
  <c r="BJ34" i="2"/>
  <c r="BI34" i="2"/>
  <c r="BH34" i="2"/>
  <c r="BG34" i="2"/>
  <c r="BF34" i="2"/>
  <c r="BE34" i="2"/>
  <c r="BD34" i="2"/>
  <c r="BC34" i="2"/>
  <c r="AT366" i="2"/>
  <c r="AS366" i="2"/>
  <c r="AR366" i="2"/>
  <c r="AQ366" i="2"/>
  <c r="AP366" i="2"/>
  <c r="AO366" i="2"/>
  <c r="AN366" i="2"/>
  <c r="AM366" i="2"/>
  <c r="AL366" i="2"/>
  <c r="AS45" i="2"/>
  <c r="AR45" i="2"/>
  <c r="AQ45" i="2"/>
  <c r="AP45" i="2"/>
  <c r="AO45" i="2"/>
  <c r="AN45" i="2"/>
  <c r="AM45" i="2"/>
  <c r="AL45" i="2"/>
  <c r="AT45" i="2"/>
  <c r="AS226" i="2"/>
  <c r="AT226" i="2"/>
  <c r="AR226" i="2"/>
  <c r="AQ226" i="2"/>
  <c r="AP226" i="2"/>
  <c r="AO226" i="2"/>
  <c r="AN226" i="2"/>
  <c r="AM226" i="2"/>
  <c r="AL226" i="2"/>
  <c r="AS145" i="2"/>
  <c r="AR145" i="2"/>
  <c r="AQ145" i="2"/>
  <c r="AP145" i="2"/>
  <c r="AO145" i="2"/>
  <c r="AN145" i="2"/>
  <c r="AM145" i="2"/>
  <c r="AL145" i="2"/>
  <c r="AT145" i="2"/>
  <c r="AT98" i="2"/>
  <c r="AS98" i="2"/>
  <c r="AR98" i="2"/>
  <c r="AQ98" i="2"/>
  <c r="AP98" i="2"/>
  <c r="AO98" i="2"/>
  <c r="AN98" i="2"/>
  <c r="AM98" i="2"/>
  <c r="AL98" i="2"/>
  <c r="BK77" i="2"/>
  <c r="BJ77" i="2"/>
  <c r="BI77" i="2"/>
  <c r="BH77" i="2"/>
  <c r="BG77" i="2"/>
  <c r="BF77" i="2"/>
  <c r="BE77" i="2"/>
  <c r="BD77" i="2"/>
  <c r="BC77" i="2"/>
  <c r="AT116" i="2"/>
  <c r="AS116" i="2"/>
  <c r="AR116" i="2"/>
  <c r="AQ116" i="2"/>
  <c r="AP116" i="2"/>
  <c r="AO116" i="2"/>
  <c r="AN116" i="2"/>
  <c r="AM116" i="2"/>
  <c r="AL116" i="2"/>
  <c r="BK46" i="2"/>
  <c r="BJ46" i="2"/>
  <c r="BI46" i="2"/>
  <c r="BH46" i="2"/>
  <c r="BG46" i="2"/>
  <c r="BF46" i="2"/>
  <c r="BE46" i="2"/>
  <c r="BD46" i="2"/>
  <c r="BC46" i="2"/>
  <c r="AD202" i="8"/>
  <c r="AJ404" i="8"/>
  <c r="AI404" i="8"/>
  <c r="AK404" i="8"/>
  <c r="BB92" i="8"/>
  <c r="BA92" i="8"/>
  <c r="BC92" i="8"/>
  <c r="BD92" i="8"/>
  <c r="BC115" i="8"/>
  <c r="BD115" i="8"/>
  <c r="BB115" i="8"/>
  <c r="BB56" i="8"/>
  <c r="BC56" i="8"/>
  <c r="BD56" i="8"/>
  <c r="AK52" i="2"/>
  <c r="AI52" i="2"/>
  <c r="AJ52" i="2"/>
  <c r="AI30" i="8"/>
  <c r="AH30" i="8"/>
  <c r="AK30" i="8"/>
  <c r="AJ30" i="8"/>
  <c r="BB75" i="2"/>
  <c r="BA75" i="2"/>
  <c r="AJ405" i="8"/>
  <c r="AK405" i="8"/>
  <c r="AI405" i="8"/>
  <c r="BV38" i="8"/>
  <c r="BW38" i="8"/>
  <c r="AZ333" i="7"/>
  <c r="AY333" i="7"/>
  <c r="AX333" i="7"/>
  <c r="AW333" i="7"/>
  <c r="AV333" i="7"/>
  <c r="AU333" i="7"/>
  <c r="AT333" i="7"/>
  <c r="AS333" i="7"/>
  <c r="AR333" i="7"/>
  <c r="AY303" i="7"/>
  <c r="AX303" i="7"/>
  <c r="AW303" i="7"/>
  <c r="AV303" i="7"/>
  <c r="AU303" i="7"/>
  <c r="AT303" i="7"/>
  <c r="AS303" i="7"/>
  <c r="AR303" i="7"/>
  <c r="AZ303" i="7"/>
  <c r="AY358" i="7"/>
  <c r="AX358" i="7"/>
  <c r="AW358" i="7"/>
  <c r="AV358" i="7"/>
  <c r="AU358" i="7"/>
  <c r="AT358" i="7"/>
  <c r="AS358" i="7"/>
  <c r="AR358" i="7"/>
  <c r="AZ358" i="7"/>
  <c r="AY394" i="7"/>
  <c r="AX394" i="7"/>
  <c r="AW394" i="7"/>
  <c r="AV394" i="7"/>
  <c r="AU394" i="7"/>
  <c r="AT394" i="7"/>
  <c r="AS394" i="7"/>
  <c r="AR394" i="7"/>
  <c r="AZ394" i="7"/>
  <c r="AZ388" i="7"/>
  <c r="AY388" i="7"/>
  <c r="AX388" i="7"/>
  <c r="AW388" i="7"/>
  <c r="AV388" i="7"/>
  <c r="AU388" i="7"/>
  <c r="AT388" i="7"/>
  <c r="AS388" i="7"/>
  <c r="AR388" i="7"/>
  <c r="AY272" i="7"/>
  <c r="AX272" i="7"/>
  <c r="AW272" i="7"/>
  <c r="AV272" i="7"/>
  <c r="AU272" i="7"/>
  <c r="AT272" i="7"/>
  <c r="AS272" i="7"/>
  <c r="AR272" i="7"/>
  <c r="AZ272" i="7"/>
  <c r="AZ72" i="7"/>
  <c r="AY72" i="7"/>
  <c r="AX72" i="7"/>
  <c r="AW72" i="7"/>
  <c r="AV72" i="7"/>
  <c r="AU72" i="7"/>
  <c r="AT72" i="7"/>
  <c r="AS72" i="7"/>
  <c r="AR72" i="7"/>
  <c r="AZ123" i="7"/>
  <c r="AY123" i="7"/>
  <c r="AX123" i="7"/>
  <c r="AW123" i="7"/>
  <c r="AV123" i="7"/>
  <c r="AU123" i="7"/>
  <c r="AT123" i="7"/>
  <c r="AS123" i="7"/>
  <c r="AR123" i="7"/>
  <c r="AY195" i="7"/>
  <c r="AX195" i="7"/>
  <c r="AW195" i="7"/>
  <c r="AV195" i="7"/>
  <c r="AU195" i="7"/>
  <c r="AT195" i="7"/>
  <c r="AS195" i="7"/>
  <c r="AR195" i="7"/>
  <c r="AZ195" i="7"/>
  <c r="AY320" i="7"/>
  <c r="AX320" i="7"/>
  <c r="AW320" i="7"/>
  <c r="AV320" i="7"/>
  <c r="AU320" i="7"/>
  <c r="AT320" i="7"/>
  <c r="AS320" i="7"/>
  <c r="AR320" i="7"/>
  <c r="AZ320" i="7"/>
  <c r="AY115" i="7"/>
  <c r="AX115" i="7"/>
  <c r="AW115" i="7"/>
  <c r="AV115" i="7"/>
  <c r="AU115" i="7"/>
  <c r="AT115" i="7"/>
  <c r="AS115" i="7"/>
  <c r="AR115" i="7"/>
  <c r="AZ115" i="7"/>
  <c r="AY292" i="7"/>
  <c r="AX292" i="7"/>
  <c r="AW292" i="7"/>
  <c r="AV292" i="7"/>
  <c r="AU292" i="7"/>
  <c r="AT292" i="7"/>
  <c r="AS292" i="7"/>
  <c r="AR292" i="7"/>
  <c r="AZ292" i="7"/>
  <c r="AZ345" i="7"/>
  <c r="AY345" i="7"/>
  <c r="AX345" i="7"/>
  <c r="AW345" i="7"/>
  <c r="AV345" i="7"/>
  <c r="AU345" i="7"/>
  <c r="AT345" i="7"/>
  <c r="AS345" i="7"/>
  <c r="AR345" i="7"/>
  <c r="AZ203" i="7"/>
  <c r="AY203" i="7"/>
  <c r="AX203" i="7"/>
  <c r="AW203" i="7"/>
  <c r="AV203" i="7"/>
  <c r="AU203" i="7"/>
  <c r="AT203" i="7"/>
  <c r="AS203" i="7"/>
  <c r="AR203" i="7"/>
  <c r="AZ276" i="7"/>
  <c r="AY276" i="7"/>
  <c r="AX276" i="7"/>
  <c r="AW276" i="7"/>
  <c r="AV276" i="7"/>
  <c r="AU276" i="7"/>
  <c r="AT276" i="7"/>
  <c r="AS276" i="7"/>
  <c r="AR276" i="7"/>
  <c r="AX83" i="7"/>
  <c r="AW83" i="7"/>
  <c r="AV83" i="7"/>
  <c r="AU83" i="7"/>
  <c r="AT83" i="7"/>
  <c r="AS83" i="7"/>
  <c r="AR83" i="7"/>
  <c r="AY83" i="7"/>
  <c r="AZ83" i="7"/>
  <c r="AX150" i="7"/>
  <c r="AW150" i="7"/>
  <c r="AV150" i="7"/>
  <c r="AU150" i="7"/>
  <c r="AT150" i="7"/>
  <c r="AS150" i="7"/>
  <c r="AR150" i="7"/>
  <c r="AY150" i="7"/>
  <c r="AZ150" i="7"/>
  <c r="AZ51" i="7"/>
  <c r="AY51" i="7"/>
  <c r="AX51" i="7"/>
  <c r="AW51" i="7"/>
  <c r="AV51" i="7"/>
  <c r="AU51" i="7"/>
  <c r="AT51" i="7"/>
  <c r="AS51" i="7"/>
  <c r="AR51" i="7"/>
  <c r="CL121" i="7"/>
  <c r="CK121" i="7"/>
  <c r="CJ121" i="7"/>
  <c r="CI121" i="7"/>
  <c r="CH121" i="7"/>
  <c r="CG121" i="7"/>
  <c r="CF121" i="7"/>
  <c r="CE121" i="7"/>
  <c r="CD121" i="7"/>
  <c r="AZ87" i="7"/>
  <c r="AY87" i="7"/>
  <c r="AX87" i="7"/>
  <c r="AW87" i="7"/>
  <c r="AV87" i="7"/>
  <c r="AU87" i="7"/>
  <c r="AT87" i="7"/>
  <c r="AS87" i="7"/>
  <c r="AR87" i="7"/>
  <c r="AZ209" i="7"/>
  <c r="AY209" i="7"/>
  <c r="AX209" i="7"/>
  <c r="AW209" i="7"/>
  <c r="AV209" i="7"/>
  <c r="AU209" i="7"/>
  <c r="AT209" i="7"/>
  <c r="AS209" i="7"/>
  <c r="AR209" i="7"/>
  <c r="AZ398" i="7"/>
  <c r="AY398" i="7"/>
  <c r="AX398" i="7"/>
  <c r="AW398" i="7"/>
  <c r="AV398" i="7"/>
  <c r="AU398" i="7"/>
  <c r="AT398" i="7"/>
  <c r="AS398" i="7"/>
  <c r="AR398" i="7"/>
  <c r="AX307" i="7"/>
  <c r="AW307" i="7"/>
  <c r="AV307" i="7"/>
  <c r="AU307" i="7"/>
  <c r="AT307" i="7"/>
  <c r="AS307" i="7"/>
  <c r="AR307" i="7"/>
  <c r="AY307" i="7"/>
  <c r="AZ307" i="7"/>
  <c r="AY383" i="7"/>
  <c r="AX383" i="7"/>
  <c r="AW383" i="7"/>
  <c r="AV383" i="7"/>
  <c r="AU383" i="7"/>
  <c r="AT383" i="7"/>
  <c r="AS383" i="7"/>
  <c r="AR383" i="7"/>
  <c r="AZ383" i="7"/>
  <c r="AZ227" i="7"/>
  <c r="AY227" i="7"/>
  <c r="AX227" i="7"/>
  <c r="AW227" i="7"/>
  <c r="AV227" i="7"/>
  <c r="AU227" i="7"/>
  <c r="AT227" i="7"/>
  <c r="AS227" i="7"/>
  <c r="AR227" i="7"/>
  <c r="AZ384" i="7"/>
  <c r="AY384" i="7"/>
  <c r="AX384" i="7"/>
  <c r="AW384" i="7"/>
  <c r="AV384" i="7"/>
  <c r="AU384" i="7"/>
  <c r="AT384" i="7"/>
  <c r="AS384" i="7"/>
  <c r="AR384" i="7"/>
  <c r="AZ311" i="7"/>
  <c r="AY311" i="7"/>
  <c r="AX311" i="7"/>
  <c r="AW311" i="7"/>
  <c r="AV311" i="7"/>
  <c r="AU311" i="7"/>
  <c r="AT311" i="7"/>
  <c r="AS311" i="7"/>
  <c r="AR311" i="7"/>
  <c r="AX331" i="7"/>
  <c r="AW331" i="7"/>
  <c r="AV331" i="7"/>
  <c r="AU331" i="7"/>
  <c r="AT331" i="7"/>
  <c r="AS331" i="7"/>
  <c r="AR331" i="7"/>
  <c r="AY331" i="7"/>
  <c r="AZ331" i="7"/>
  <c r="AY378" i="7"/>
  <c r="AZ378" i="7"/>
  <c r="AX378" i="7"/>
  <c r="AW378" i="7"/>
  <c r="AV378" i="7"/>
  <c r="AU378" i="7"/>
  <c r="AT378" i="7"/>
  <c r="AS378" i="7"/>
  <c r="AR378" i="7"/>
  <c r="AZ395" i="7"/>
  <c r="AY395" i="7"/>
  <c r="AX395" i="7"/>
  <c r="AW395" i="7"/>
  <c r="AV395" i="7"/>
  <c r="AU395" i="7"/>
  <c r="AT395" i="7"/>
  <c r="AS395" i="7"/>
  <c r="AR395" i="7"/>
  <c r="AX319" i="7"/>
  <c r="AW319" i="7"/>
  <c r="AV319" i="7"/>
  <c r="AU319" i="7"/>
  <c r="AT319" i="7"/>
  <c r="AS319" i="7"/>
  <c r="AR319" i="7"/>
  <c r="AY319" i="7"/>
  <c r="AZ319" i="7"/>
  <c r="AZ375" i="7"/>
  <c r="AY375" i="7"/>
  <c r="AX375" i="7"/>
  <c r="AW375" i="7"/>
  <c r="AV375" i="7"/>
  <c r="AU375" i="7"/>
  <c r="AT375" i="7"/>
  <c r="AS375" i="7"/>
  <c r="AR375" i="7"/>
  <c r="AY298" i="7"/>
  <c r="AX298" i="7"/>
  <c r="AW298" i="7"/>
  <c r="AV298" i="7"/>
  <c r="AU298" i="7"/>
  <c r="AT298" i="7"/>
  <c r="AS298" i="7"/>
  <c r="AR298" i="7"/>
  <c r="AZ298" i="7"/>
  <c r="AY263" i="7"/>
  <c r="AX263" i="7"/>
  <c r="AW263" i="7"/>
  <c r="AV263" i="7"/>
  <c r="AU263" i="7"/>
  <c r="AT263" i="7"/>
  <c r="AS263" i="7"/>
  <c r="AR263" i="7"/>
  <c r="AZ263" i="7"/>
  <c r="AZ180" i="7"/>
  <c r="AY180" i="7"/>
  <c r="AX180" i="7"/>
  <c r="AW180" i="7"/>
  <c r="AV180" i="7"/>
  <c r="AU180" i="7"/>
  <c r="AT180" i="7"/>
  <c r="AS180" i="7"/>
  <c r="AR180" i="7"/>
  <c r="CK53" i="7"/>
  <c r="CJ53" i="7"/>
  <c r="CI53" i="7"/>
  <c r="CH53" i="7"/>
  <c r="CG53" i="7"/>
  <c r="CF53" i="7"/>
  <c r="CE53" i="7"/>
  <c r="CD53" i="7"/>
  <c r="CL53" i="7"/>
  <c r="AZ210" i="7"/>
  <c r="AY210" i="7"/>
  <c r="AX210" i="7"/>
  <c r="AW210" i="7"/>
  <c r="AV210" i="7"/>
  <c r="AU210" i="7"/>
  <c r="AT210" i="7"/>
  <c r="AS210" i="7"/>
  <c r="AR210" i="7"/>
  <c r="CJ100" i="7"/>
  <c r="CI100" i="7"/>
  <c r="CH100" i="7"/>
  <c r="CG100" i="7"/>
  <c r="CF100" i="7"/>
  <c r="CE100" i="7"/>
  <c r="CD100" i="7"/>
  <c r="CK100" i="7"/>
  <c r="CL100" i="7"/>
  <c r="AY291" i="7"/>
  <c r="AX291" i="7"/>
  <c r="AW291" i="7"/>
  <c r="AV291" i="7"/>
  <c r="AU291" i="7"/>
  <c r="AT291" i="7"/>
  <c r="AS291" i="7"/>
  <c r="AR291" i="7"/>
  <c r="AZ291" i="7"/>
  <c r="AZ244" i="7"/>
  <c r="AY244" i="7"/>
  <c r="AX244" i="7"/>
  <c r="AW244" i="7"/>
  <c r="AV244" i="7"/>
  <c r="AU244" i="7"/>
  <c r="AT244" i="7"/>
  <c r="AS244" i="7"/>
  <c r="AR244" i="7"/>
  <c r="AY163" i="7"/>
  <c r="AX163" i="7"/>
  <c r="AW163" i="7"/>
  <c r="AV163" i="7"/>
  <c r="AU163" i="7"/>
  <c r="AT163" i="7"/>
  <c r="AS163" i="7"/>
  <c r="AR163" i="7"/>
  <c r="AZ163" i="7"/>
  <c r="CK80" i="7"/>
  <c r="CJ80" i="7"/>
  <c r="CI80" i="7"/>
  <c r="CH80" i="7"/>
  <c r="CG80" i="7"/>
  <c r="CF80" i="7"/>
  <c r="CE80" i="7"/>
  <c r="CD80" i="7"/>
  <c r="CL80" i="7"/>
  <c r="AZ312" i="7"/>
  <c r="AY312" i="7"/>
  <c r="AX312" i="7"/>
  <c r="AW312" i="7"/>
  <c r="AV312" i="7"/>
  <c r="AU312" i="7"/>
  <c r="AT312" i="7"/>
  <c r="AS312" i="7"/>
  <c r="AR312" i="7"/>
  <c r="AZ228" i="7"/>
  <c r="AY228" i="7"/>
  <c r="AX228" i="7"/>
  <c r="AW228" i="7"/>
  <c r="AV228" i="7"/>
  <c r="AU228" i="7"/>
  <c r="AT228" i="7"/>
  <c r="AS228" i="7"/>
  <c r="AR228" i="7"/>
  <c r="CK90" i="7"/>
  <c r="CJ90" i="7"/>
  <c r="CI90" i="7"/>
  <c r="CH90" i="7"/>
  <c r="CG90" i="7"/>
  <c r="CF90" i="7"/>
  <c r="CE90" i="7"/>
  <c r="CD90" i="7"/>
  <c r="CL90" i="7"/>
  <c r="AZ352" i="7"/>
  <c r="AY352" i="7"/>
  <c r="AX352" i="7"/>
  <c r="AW352" i="7"/>
  <c r="AV352" i="7"/>
  <c r="AU352" i="7"/>
  <c r="AT352" i="7"/>
  <c r="AS352" i="7"/>
  <c r="AR352" i="7"/>
  <c r="AY284" i="7"/>
  <c r="AX284" i="7"/>
  <c r="AW284" i="7"/>
  <c r="AV284" i="7"/>
  <c r="AU284" i="7"/>
  <c r="AT284" i="7"/>
  <c r="AS284" i="7"/>
  <c r="AR284" i="7"/>
  <c r="AZ284" i="7"/>
  <c r="AZ241" i="7"/>
  <c r="AY241" i="7"/>
  <c r="AX241" i="7"/>
  <c r="AW241" i="7"/>
  <c r="AV241" i="7"/>
  <c r="AU241" i="7"/>
  <c r="AT241" i="7"/>
  <c r="AS241" i="7"/>
  <c r="AR241" i="7"/>
  <c r="AY151" i="7"/>
  <c r="AX151" i="7"/>
  <c r="AW151" i="7"/>
  <c r="AV151" i="7"/>
  <c r="AU151" i="7"/>
  <c r="AT151" i="7"/>
  <c r="AS151" i="7"/>
  <c r="AR151" i="7"/>
  <c r="AZ151" i="7"/>
  <c r="AZ329" i="7"/>
  <c r="AY329" i="7"/>
  <c r="AW329" i="7"/>
  <c r="AV329" i="7"/>
  <c r="AU329" i="7"/>
  <c r="AT329" i="7"/>
  <c r="AS329" i="7"/>
  <c r="AR329" i="7"/>
  <c r="AX329" i="7"/>
  <c r="AZ262" i="7"/>
  <c r="AY262" i="7"/>
  <c r="AX262" i="7"/>
  <c r="AW262" i="7"/>
  <c r="AV262" i="7"/>
  <c r="AU262" i="7"/>
  <c r="AT262" i="7"/>
  <c r="AS262" i="7"/>
  <c r="AR262" i="7"/>
  <c r="AY176" i="7"/>
  <c r="AZ176" i="7"/>
  <c r="AX176" i="7"/>
  <c r="AW176" i="7"/>
  <c r="AV176" i="7"/>
  <c r="AU176" i="7"/>
  <c r="AT176" i="7"/>
  <c r="AS176" i="7"/>
  <c r="AR176" i="7"/>
  <c r="AY77" i="7"/>
  <c r="AX77" i="7"/>
  <c r="AW77" i="7"/>
  <c r="AV77" i="7"/>
  <c r="AU77" i="7"/>
  <c r="AT77" i="7"/>
  <c r="AS77" i="7"/>
  <c r="AR77" i="7"/>
  <c r="AZ77" i="7"/>
  <c r="AY322" i="7"/>
  <c r="AX322" i="7"/>
  <c r="AW322" i="7"/>
  <c r="AV322" i="7"/>
  <c r="AU322" i="7"/>
  <c r="AT322" i="7"/>
  <c r="AS322" i="7"/>
  <c r="AR322" i="7"/>
  <c r="AZ322" i="7"/>
  <c r="AZ258" i="7"/>
  <c r="AY258" i="7"/>
  <c r="AX258" i="7"/>
  <c r="AW258" i="7"/>
  <c r="AV258" i="7"/>
  <c r="AU258" i="7"/>
  <c r="AT258" i="7"/>
  <c r="AS258" i="7"/>
  <c r="AR258" i="7"/>
  <c r="AY187" i="7"/>
  <c r="AX187" i="7"/>
  <c r="AW187" i="7"/>
  <c r="AV187" i="7"/>
  <c r="AU187" i="7"/>
  <c r="AT187" i="7"/>
  <c r="AS187" i="7"/>
  <c r="AR187" i="7"/>
  <c r="AZ187" i="7"/>
  <c r="CJ64" i="7"/>
  <c r="CI64" i="7"/>
  <c r="CH64" i="7"/>
  <c r="CG64" i="7"/>
  <c r="CF64" i="7"/>
  <c r="CE64" i="7"/>
  <c r="CD64" i="7"/>
  <c r="CK64" i="7"/>
  <c r="CL64" i="7"/>
  <c r="AY174" i="7"/>
  <c r="AZ174" i="7"/>
  <c r="AX174" i="7"/>
  <c r="AW174" i="7"/>
  <c r="AV174" i="7"/>
  <c r="AU174" i="7"/>
  <c r="AT174" i="7"/>
  <c r="AS174" i="7"/>
  <c r="AR174" i="7"/>
  <c r="AZ142" i="7"/>
  <c r="AY142" i="7"/>
  <c r="AX142" i="7"/>
  <c r="AW142" i="7"/>
  <c r="AV142" i="7"/>
  <c r="AU142" i="7"/>
  <c r="AT142" i="7"/>
  <c r="AS142" i="7"/>
  <c r="AR142" i="7"/>
  <c r="CK115" i="7"/>
  <c r="CJ115" i="7"/>
  <c r="CI115" i="7"/>
  <c r="CH115" i="7"/>
  <c r="CG115" i="7"/>
  <c r="CF115" i="7"/>
  <c r="CE115" i="7"/>
  <c r="CD115" i="7"/>
  <c r="CL115" i="7"/>
  <c r="CK99" i="7"/>
  <c r="CJ99" i="7"/>
  <c r="CI99" i="7"/>
  <c r="CH99" i="7"/>
  <c r="CG99" i="7"/>
  <c r="CF99" i="7"/>
  <c r="CE99" i="7"/>
  <c r="CD99" i="7"/>
  <c r="CL99" i="7"/>
  <c r="AY37" i="7"/>
  <c r="AX37" i="7"/>
  <c r="AW37" i="7"/>
  <c r="AV37" i="7"/>
  <c r="AU37" i="7"/>
  <c r="AT37" i="7"/>
  <c r="AS37" i="7"/>
  <c r="AR37" i="7"/>
  <c r="AZ37" i="7"/>
  <c r="CJ84" i="7"/>
  <c r="CI84" i="7"/>
  <c r="CH84" i="7"/>
  <c r="CG84" i="7"/>
  <c r="CF84" i="7"/>
  <c r="CE84" i="7"/>
  <c r="CD84" i="7"/>
  <c r="CK84" i="7"/>
  <c r="CL84" i="7"/>
  <c r="CK57" i="7"/>
  <c r="CJ57" i="7"/>
  <c r="CI57" i="7"/>
  <c r="CH57" i="7"/>
  <c r="CG57" i="7"/>
  <c r="CF57" i="7"/>
  <c r="CE57" i="7"/>
  <c r="CD57" i="7"/>
  <c r="CL57" i="7"/>
  <c r="AZ33" i="7"/>
  <c r="AY33" i="7"/>
  <c r="AX33" i="7"/>
  <c r="AW33" i="7"/>
  <c r="AV33" i="7"/>
  <c r="AU33" i="7"/>
  <c r="AT33" i="7"/>
  <c r="AS33" i="7"/>
  <c r="AR33" i="7"/>
  <c r="CL117" i="7"/>
  <c r="CK117" i="7"/>
  <c r="CJ117" i="7"/>
  <c r="CI117" i="7"/>
  <c r="CH117" i="7"/>
  <c r="CG117" i="7"/>
  <c r="CF117" i="7"/>
  <c r="CE117" i="7"/>
  <c r="CD117" i="7"/>
  <c r="CL101" i="7"/>
  <c r="CK101" i="7"/>
  <c r="CJ101" i="7"/>
  <c r="CI101" i="7"/>
  <c r="CH101" i="7"/>
  <c r="CG101" i="7"/>
  <c r="CF101" i="7"/>
  <c r="CE101" i="7"/>
  <c r="CD101" i="7"/>
  <c r="AZ55" i="7"/>
  <c r="AY55" i="7"/>
  <c r="AX55" i="7"/>
  <c r="AW55" i="7"/>
  <c r="AV55" i="7"/>
  <c r="AU55" i="7"/>
  <c r="AT55" i="7"/>
  <c r="AS55" i="7"/>
  <c r="AR55" i="7"/>
  <c r="AZ68" i="7"/>
  <c r="AY68" i="7"/>
  <c r="AX68" i="7"/>
  <c r="AW68" i="7"/>
  <c r="AV68" i="7"/>
  <c r="AU68" i="7"/>
  <c r="AT68" i="7"/>
  <c r="AS68" i="7"/>
  <c r="AR68" i="7"/>
  <c r="AZ43" i="7"/>
  <c r="AY43" i="7"/>
  <c r="AX43" i="7"/>
  <c r="AW43" i="7"/>
  <c r="AV43" i="7"/>
  <c r="AU43" i="7"/>
  <c r="AT43" i="7"/>
  <c r="AS43" i="7"/>
  <c r="AR43" i="7"/>
  <c r="AX201" i="7"/>
  <c r="AW201" i="7"/>
  <c r="AV201" i="7"/>
  <c r="AU201" i="7"/>
  <c r="AT201" i="7"/>
  <c r="AS201" i="7"/>
  <c r="AR201" i="7"/>
  <c r="AZ201" i="7"/>
  <c r="AY201" i="7"/>
  <c r="AZ169" i="7"/>
  <c r="AY169" i="7"/>
  <c r="AX169" i="7"/>
  <c r="AW169" i="7"/>
  <c r="AV169" i="7"/>
  <c r="AU169" i="7"/>
  <c r="AT169" i="7"/>
  <c r="AS169" i="7"/>
  <c r="AR169" i="7"/>
  <c r="AY137" i="7"/>
  <c r="AX137" i="7"/>
  <c r="AZ137" i="7"/>
  <c r="AW137" i="7"/>
  <c r="AV137" i="7"/>
  <c r="AU137" i="7"/>
  <c r="AT137" i="7"/>
  <c r="AS137" i="7"/>
  <c r="AR137" i="7"/>
  <c r="AZ113" i="7"/>
  <c r="AY113" i="7"/>
  <c r="AX113" i="7"/>
  <c r="AW113" i="7"/>
  <c r="AV113" i="7"/>
  <c r="AU113" i="7"/>
  <c r="AT113" i="7"/>
  <c r="AS113" i="7"/>
  <c r="AR113" i="7"/>
  <c r="AZ97" i="7"/>
  <c r="AY97" i="7"/>
  <c r="AX97" i="7"/>
  <c r="AW97" i="7"/>
  <c r="AV97" i="7"/>
  <c r="AU97" i="7"/>
  <c r="AT97" i="7"/>
  <c r="AS97" i="7"/>
  <c r="AR97" i="7"/>
  <c r="AT243" i="2"/>
  <c r="AR243" i="2"/>
  <c r="AQ243" i="2"/>
  <c r="AP243" i="2"/>
  <c r="AO243" i="2"/>
  <c r="AN243" i="2"/>
  <c r="AM243" i="2"/>
  <c r="AL243" i="2"/>
  <c r="AS243" i="2"/>
  <c r="BR400" i="7"/>
  <c r="BQ400" i="7"/>
  <c r="BP400" i="7"/>
  <c r="BO400" i="7"/>
  <c r="BN400" i="7"/>
  <c r="BM400" i="7"/>
  <c r="BL400" i="7"/>
  <c r="BK400" i="7"/>
  <c r="BS400" i="7"/>
  <c r="BQ359" i="7"/>
  <c r="BP359" i="7"/>
  <c r="BO359" i="7"/>
  <c r="BN359" i="7"/>
  <c r="BM359" i="7"/>
  <c r="BL359" i="7"/>
  <c r="BK359" i="7"/>
  <c r="BR359" i="7"/>
  <c r="BS359" i="7"/>
  <c r="BS153" i="7"/>
  <c r="BR153" i="7"/>
  <c r="BQ153" i="7"/>
  <c r="BP153" i="7"/>
  <c r="BO153" i="7"/>
  <c r="BN153" i="7"/>
  <c r="BM153" i="7"/>
  <c r="BL153" i="7"/>
  <c r="BK153" i="7"/>
  <c r="BR270" i="7"/>
  <c r="BQ270" i="7"/>
  <c r="BP270" i="7"/>
  <c r="BO270" i="7"/>
  <c r="BN270" i="7"/>
  <c r="BM270" i="7"/>
  <c r="BL270" i="7"/>
  <c r="BK270" i="7"/>
  <c r="BS270" i="7"/>
  <c r="BS386" i="7"/>
  <c r="BR386" i="7"/>
  <c r="BQ386" i="7"/>
  <c r="BP386" i="7"/>
  <c r="BO386" i="7"/>
  <c r="BN386" i="7"/>
  <c r="BM386" i="7"/>
  <c r="BL386" i="7"/>
  <c r="BK386" i="7"/>
  <c r="BR343" i="7"/>
  <c r="BQ343" i="7"/>
  <c r="BP343" i="7"/>
  <c r="BO343" i="7"/>
  <c r="BN343" i="7"/>
  <c r="BM343" i="7"/>
  <c r="BL343" i="7"/>
  <c r="BK343" i="7"/>
  <c r="BS343" i="7"/>
  <c r="BS352" i="7"/>
  <c r="BR352" i="7"/>
  <c r="BQ352" i="7"/>
  <c r="BP352" i="7"/>
  <c r="BO352" i="7"/>
  <c r="BN352" i="7"/>
  <c r="BM352" i="7"/>
  <c r="BL352" i="7"/>
  <c r="BK352" i="7"/>
  <c r="BS358" i="7"/>
  <c r="BR358" i="7"/>
  <c r="BQ358" i="7"/>
  <c r="BP358" i="7"/>
  <c r="BO358" i="7"/>
  <c r="BN358" i="7"/>
  <c r="BM358" i="7"/>
  <c r="BL358" i="7"/>
  <c r="BK358" i="7"/>
  <c r="BS396" i="7"/>
  <c r="BR396" i="7"/>
  <c r="BQ396" i="7"/>
  <c r="BP396" i="7"/>
  <c r="BO396" i="7"/>
  <c r="BN396" i="7"/>
  <c r="BM396" i="7"/>
  <c r="BL396" i="7"/>
  <c r="BK396" i="7"/>
  <c r="BS299" i="7"/>
  <c r="BR299" i="7"/>
  <c r="BQ299" i="7"/>
  <c r="BP299" i="7"/>
  <c r="BO299" i="7"/>
  <c r="BN299" i="7"/>
  <c r="BM299" i="7"/>
  <c r="BL299" i="7"/>
  <c r="BK299" i="7"/>
  <c r="BS368" i="7"/>
  <c r="BR368" i="7"/>
  <c r="BQ368" i="7"/>
  <c r="BP368" i="7"/>
  <c r="BO368" i="7"/>
  <c r="BN368" i="7"/>
  <c r="BM368" i="7"/>
  <c r="BL368" i="7"/>
  <c r="BK368" i="7"/>
  <c r="BS406" i="7"/>
  <c r="BR406" i="7"/>
  <c r="BQ406" i="7"/>
  <c r="BP406" i="7"/>
  <c r="BO406" i="7"/>
  <c r="BN406" i="7"/>
  <c r="BM406" i="7"/>
  <c r="BL406" i="7"/>
  <c r="BK406" i="7"/>
  <c r="BS304" i="7"/>
  <c r="BR304" i="7"/>
  <c r="BQ304" i="7"/>
  <c r="BP304" i="7"/>
  <c r="BO304" i="7"/>
  <c r="BN304" i="7"/>
  <c r="BM304" i="7"/>
  <c r="BL304" i="7"/>
  <c r="BK304" i="7"/>
  <c r="BR278" i="7"/>
  <c r="BQ278" i="7"/>
  <c r="BP278" i="7"/>
  <c r="BO278" i="7"/>
  <c r="BN278" i="7"/>
  <c r="BM278" i="7"/>
  <c r="BL278" i="7"/>
  <c r="BK278" i="7"/>
  <c r="BS278" i="7"/>
  <c r="BS212" i="7"/>
  <c r="BR212" i="7"/>
  <c r="BQ212" i="7"/>
  <c r="BP212" i="7"/>
  <c r="BO212" i="7"/>
  <c r="BN212" i="7"/>
  <c r="BM212" i="7"/>
  <c r="BL212" i="7"/>
  <c r="BK212" i="7"/>
  <c r="BS149" i="7"/>
  <c r="BR149" i="7"/>
  <c r="BQ149" i="7"/>
  <c r="BP149" i="7"/>
  <c r="BO149" i="7"/>
  <c r="BN149" i="7"/>
  <c r="BM149" i="7"/>
  <c r="BL149" i="7"/>
  <c r="BK149" i="7"/>
  <c r="DC2" i="7"/>
  <c r="DB2" i="7"/>
  <c r="DA2" i="7"/>
  <c r="CZ2" i="7"/>
  <c r="CY2" i="7"/>
  <c r="CX2" i="7"/>
  <c r="CW2" i="7"/>
  <c r="CV2" i="7"/>
  <c r="CU2" i="7"/>
  <c r="BR201" i="7"/>
  <c r="BQ201" i="7"/>
  <c r="BP201" i="7"/>
  <c r="BO201" i="7"/>
  <c r="BN201" i="7"/>
  <c r="BM201" i="7"/>
  <c r="BL201" i="7"/>
  <c r="BK201" i="7"/>
  <c r="BS201" i="7"/>
  <c r="BS32" i="7"/>
  <c r="BR32" i="7"/>
  <c r="BQ32" i="7"/>
  <c r="BP32" i="7"/>
  <c r="BO32" i="7"/>
  <c r="BN32" i="7"/>
  <c r="BM32" i="7"/>
  <c r="BL32" i="7"/>
  <c r="BK32" i="7"/>
  <c r="BS284" i="7"/>
  <c r="BR284" i="7"/>
  <c r="BQ284" i="7"/>
  <c r="BP284" i="7"/>
  <c r="BO284" i="7"/>
  <c r="BN284" i="7"/>
  <c r="BM284" i="7"/>
  <c r="BL284" i="7"/>
  <c r="BK284" i="7"/>
  <c r="BR241" i="7"/>
  <c r="BQ241" i="7"/>
  <c r="BP241" i="7"/>
  <c r="BO241" i="7"/>
  <c r="BN241" i="7"/>
  <c r="BM241" i="7"/>
  <c r="BL241" i="7"/>
  <c r="BK241" i="7"/>
  <c r="BS241" i="7"/>
  <c r="DC100" i="7"/>
  <c r="DB100" i="7"/>
  <c r="DA100" i="7"/>
  <c r="CZ100" i="7"/>
  <c r="CY100" i="7"/>
  <c r="CX100" i="7"/>
  <c r="CW100" i="7"/>
  <c r="CV100" i="7"/>
  <c r="CU100" i="7"/>
  <c r="BS321" i="7"/>
  <c r="BR321" i="7"/>
  <c r="BQ321" i="7"/>
  <c r="BP321" i="7"/>
  <c r="BO321" i="7"/>
  <c r="BN321" i="7"/>
  <c r="BM321" i="7"/>
  <c r="BL321" i="7"/>
  <c r="BK321" i="7"/>
  <c r="BR237" i="7"/>
  <c r="BQ237" i="7"/>
  <c r="BP237" i="7"/>
  <c r="BO237" i="7"/>
  <c r="BN237" i="7"/>
  <c r="BM237" i="7"/>
  <c r="BL237" i="7"/>
  <c r="BK237" i="7"/>
  <c r="BS237" i="7"/>
  <c r="BS152" i="7"/>
  <c r="BR152" i="7"/>
  <c r="BQ152" i="7"/>
  <c r="BP152" i="7"/>
  <c r="BO152" i="7"/>
  <c r="BN152" i="7"/>
  <c r="BM152" i="7"/>
  <c r="BL152" i="7"/>
  <c r="BK152" i="7"/>
  <c r="BR56" i="7"/>
  <c r="BQ56" i="7"/>
  <c r="BP56" i="7"/>
  <c r="BO56" i="7"/>
  <c r="BN56" i="7"/>
  <c r="BM56" i="7"/>
  <c r="BL56" i="7"/>
  <c r="BK56" i="7"/>
  <c r="BS56" i="7"/>
  <c r="BR301" i="7"/>
  <c r="BS301" i="7"/>
  <c r="BQ301" i="7"/>
  <c r="BP301" i="7"/>
  <c r="BO301" i="7"/>
  <c r="BN301" i="7"/>
  <c r="BM301" i="7"/>
  <c r="BL301" i="7"/>
  <c r="BK301" i="7"/>
  <c r="BS254" i="7"/>
  <c r="BR254" i="7"/>
  <c r="BQ254" i="7"/>
  <c r="BP254" i="7"/>
  <c r="BO254" i="7"/>
  <c r="BN254" i="7"/>
  <c r="BM254" i="7"/>
  <c r="BL254" i="7"/>
  <c r="BK254" i="7"/>
  <c r="BS215" i="7"/>
  <c r="BR215" i="7"/>
  <c r="BQ215" i="7"/>
  <c r="BP215" i="7"/>
  <c r="BO215" i="7"/>
  <c r="BN215" i="7"/>
  <c r="BM215" i="7"/>
  <c r="BL215" i="7"/>
  <c r="BK215" i="7"/>
  <c r="DB56" i="7"/>
  <c r="DA56" i="7"/>
  <c r="CZ56" i="7"/>
  <c r="CY56" i="7"/>
  <c r="CX56" i="7"/>
  <c r="CW56" i="7"/>
  <c r="CV56" i="7"/>
  <c r="CU56" i="7"/>
  <c r="DC56" i="7"/>
  <c r="BS310" i="7"/>
  <c r="BR310" i="7"/>
  <c r="BQ310" i="7"/>
  <c r="BP310" i="7"/>
  <c r="BO310" i="7"/>
  <c r="BN310" i="7"/>
  <c r="BM310" i="7"/>
  <c r="BL310" i="7"/>
  <c r="BK310" i="7"/>
  <c r="BS230" i="7"/>
  <c r="BR230" i="7"/>
  <c r="BQ230" i="7"/>
  <c r="BP230" i="7"/>
  <c r="BO230" i="7"/>
  <c r="BN230" i="7"/>
  <c r="BM230" i="7"/>
  <c r="BL230" i="7"/>
  <c r="BK230" i="7"/>
  <c r="BS172" i="7"/>
  <c r="BR172" i="7"/>
  <c r="BQ172" i="7"/>
  <c r="BP172" i="7"/>
  <c r="BO172" i="7"/>
  <c r="BN172" i="7"/>
  <c r="BM172" i="7"/>
  <c r="BL172" i="7"/>
  <c r="BK172" i="7"/>
  <c r="DA77" i="7"/>
  <c r="CZ77" i="7"/>
  <c r="CY77" i="7"/>
  <c r="CX77" i="7"/>
  <c r="CW77" i="7"/>
  <c r="CV77" i="7"/>
  <c r="CU77" i="7"/>
  <c r="DB77" i="7"/>
  <c r="DC77" i="7"/>
  <c r="BS348" i="7"/>
  <c r="BR348" i="7"/>
  <c r="BQ348" i="7"/>
  <c r="BP348" i="7"/>
  <c r="BO348" i="7"/>
  <c r="BN348" i="7"/>
  <c r="BM348" i="7"/>
  <c r="BL348" i="7"/>
  <c r="BK348" i="7"/>
  <c r="BS286" i="7"/>
  <c r="BR286" i="7"/>
  <c r="BQ286" i="7"/>
  <c r="BP286" i="7"/>
  <c r="BO286" i="7"/>
  <c r="BN286" i="7"/>
  <c r="BM286" i="7"/>
  <c r="BL286" i="7"/>
  <c r="BK286" i="7"/>
  <c r="BR243" i="7"/>
  <c r="BS243" i="7"/>
  <c r="BQ243" i="7"/>
  <c r="BP243" i="7"/>
  <c r="BO243" i="7"/>
  <c r="BN243" i="7"/>
  <c r="BM243" i="7"/>
  <c r="BL243" i="7"/>
  <c r="BK243" i="7"/>
  <c r="BS57" i="7"/>
  <c r="BR57" i="7"/>
  <c r="BQ57" i="7"/>
  <c r="BP57" i="7"/>
  <c r="BO57" i="7"/>
  <c r="BN57" i="7"/>
  <c r="BM57" i="7"/>
  <c r="BL57" i="7"/>
  <c r="BK57" i="7"/>
  <c r="DC13" i="7"/>
  <c r="DB13" i="7"/>
  <c r="DA13" i="7"/>
  <c r="CZ13" i="7"/>
  <c r="CY13" i="7"/>
  <c r="CX13" i="7"/>
  <c r="CW13" i="7"/>
  <c r="CV13" i="7"/>
  <c r="CU13" i="7"/>
  <c r="BR171" i="7"/>
  <c r="BQ171" i="7"/>
  <c r="BP171" i="7"/>
  <c r="BO171" i="7"/>
  <c r="BN171" i="7"/>
  <c r="BM171" i="7"/>
  <c r="BL171" i="7"/>
  <c r="BK171" i="7"/>
  <c r="BS171" i="7"/>
  <c r="BS139" i="7"/>
  <c r="BR139" i="7"/>
  <c r="BQ139" i="7"/>
  <c r="BP139" i="7"/>
  <c r="BO139" i="7"/>
  <c r="BN139" i="7"/>
  <c r="BM139" i="7"/>
  <c r="BL139" i="7"/>
  <c r="BK139" i="7"/>
  <c r="BR115" i="7"/>
  <c r="BQ115" i="7"/>
  <c r="BP115" i="7"/>
  <c r="BO115" i="7"/>
  <c r="BN115" i="7"/>
  <c r="BM115" i="7"/>
  <c r="BL115" i="7"/>
  <c r="BK115" i="7"/>
  <c r="BS115" i="7"/>
  <c r="BS99" i="7"/>
  <c r="BR99" i="7"/>
  <c r="BQ99" i="7"/>
  <c r="BP99" i="7"/>
  <c r="BO99" i="7"/>
  <c r="BN99" i="7"/>
  <c r="BM99" i="7"/>
  <c r="BL99" i="7"/>
  <c r="BK99" i="7"/>
  <c r="DB17" i="7"/>
  <c r="DA17" i="7"/>
  <c r="CZ17" i="7"/>
  <c r="CY17" i="7"/>
  <c r="CX17" i="7"/>
  <c r="CW17" i="7"/>
  <c r="CV17" i="7"/>
  <c r="CU17" i="7"/>
  <c r="DC17" i="7"/>
  <c r="BS21" i="7"/>
  <c r="BR21" i="7"/>
  <c r="BQ21" i="7"/>
  <c r="BP21" i="7"/>
  <c r="BO21" i="7"/>
  <c r="BN21" i="7"/>
  <c r="BM21" i="7"/>
  <c r="BL21" i="7"/>
  <c r="BK21" i="7"/>
  <c r="BR76" i="7"/>
  <c r="BQ76" i="7"/>
  <c r="BP76" i="7"/>
  <c r="BO76" i="7"/>
  <c r="BN76" i="7"/>
  <c r="BM76" i="7"/>
  <c r="BL76" i="7"/>
  <c r="BK76" i="7"/>
  <c r="BS76" i="7"/>
  <c r="BR54" i="7"/>
  <c r="BQ54" i="7"/>
  <c r="BP54" i="7"/>
  <c r="BO54" i="7"/>
  <c r="BN54" i="7"/>
  <c r="BM54" i="7"/>
  <c r="BL54" i="7"/>
  <c r="BK54" i="7"/>
  <c r="BS54" i="7"/>
  <c r="BS129" i="7"/>
  <c r="BR129" i="7"/>
  <c r="BQ129" i="7"/>
  <c r="BP129" i="7"/>
  <c r="BO129" i="7"/>
  <c r="BN129" i="7"/>
  <c r="BM129" i="7"/>
  <c r="BL129" i="7"/>
  <c r="BK129" i="7"/>
  <c r="DB109" i="7"/>
  <c r="DA109" i="7"/>
  <c r="CZ109" i="7"/>
  <c r="CY109" i="7"/>
  <c r="CX109" i="7"/>
  <c r="CW109" i="7"/>
  <c r="CV109" i="7"/>
  <c r="CU109" i="7"/>
  <c r="DC109" i="7"/>
  <c r="DC93" i="7"/>
  <c r="DB93" i="7"/>
  <c r="DA93" i="7"/>
  <c r="CZ93" i="7"/>
  <c r="CY93" i="7"/>
  <c r="CX93" i="7"/>
  <c r="CW93" i="7"/>
  <c r="CV93" i="7"/>
  <c r="CU93" i="7"/>
  <c r="DC85" i="7"/>
  <c r="DB85" i="7"/>
  <c r="DA85" i="7"/>
  <c r="CZ85" i="7"/>
  <c r="CY85" i="7"/>
  <c r="CX85" i="7"/>
  <c r="CW85" i="7"/>
  <c r="CV85" i="7"/>
  <c r="CU85" i="7"/>
  <c r="DC64" i="7"/>
  <c r="DB64" i="7"/>
  <c r="DA64" i="7"/>
  <c r="CZ64" i="7"/>
  <c r="CY64" i="7"/>
  <c r="CX64" i="7"/>
  <c r="CW64" i="7"/>
  <c r="CV64" i="7"/>
  <c r="CU64" i="7"/>
  <c r="BS42" i="7"/>
  <c r="BR42" i="7"/>
  <c r="BQ42" i="7"/>
  <c r="BP42" i="7"/>
  <c r="BO42" i="7"/>
  <c r="BN42" i="7"/>
  <c r="BM42" i="7"/>
  <c r="BL42" i="7"/>
  <c r="BK42" i="7"/>
  <c r="BR206" i="7"/>
  <c r="BQ206" i="7"/>
  <c r="BP206" i="7"/>
  <c r="BO206" i="7"/>
  <c r="BN206" i="7"/>
  <c r="BM206" i="7"/>
  <c r="BL206" i="7"/>
  <c r="BK206" i="7"/>
  <c r="BS206" i="7"/>
  <c r="BR174" i="7"/>
  <c r="BQ174" i="7"/>
  <c r="BP174" i="7"/>
  <c r="BO174" i="7"/>
  <c r="BN174" i="7"/>
  <c r="BM174" i="7"/>
  <c r="BL174" i="7"/>
  <c r="BK174" i="7"/>
  <c r="BS174" i="7"/>
  <c r="BS142" i="7"/>
  <c r="BR142" i="7"/>
  <c r="BQ142" i="7"/>
  <c r="BP142" i="7"/>
  <c r="BO142" i="7"/>
  <c r="BN142" i="7"/>
  <c r="BM142" i="7"/>
  <c r="BL142" i="7"/>
  <c r="BK142" i="7"/>
  <c r="DB114" i="7"/>
  <c r="DA114" i="7"/>
  <c r="CZ114" i="7"/>
  <c r="CY114" i="7"/>
  <c r="CX114" i="7"/>
  <c r="CW114" i="7"/>
  <c r="CV114" i="7"/>
  <c r="CU114" i="7"/>
  <c r="DC114" i="7"/>
  <c r="DB98" i="7"/>
  <c r="DA98" i="7"/>
  <c r="CZ98" i="7"/>
  <c r="CY98" i="7"/>
  <c r="CX98" i="7"/>
  <c r="CW98" i="7"/>
  <c r="CV98" i="7"/>
  <c r="CU98" i="7"/>
  <c r="DC98" i="7"/>
  <c r="DC22" i="7"/>
  <c r="DB22" i="7"/>
  <c r="DA22" i="7"/>
  <c r="CZ22" i="7"/>
  <c r="CY22" i="7"/>
  <c r="CX22" i="7"/>
  <c r="CW22" i="7"/>
  <c r="CV22" i="7"/>
  <c r="CU22" i="7"/>
  <c r="DC75" i="7"/>
  <c r="DB75" i="7"/>
  <c r="DA75" i="7"/>
  <c r="CZ75" i="7"/>
  <c r="CY75" i="7"/>
  <c r="CX75" i="7"/>
  <c r="CW75" i="7"/>
  <c r="CV75" i="7"/>
  <c r="CU75" i="7"/>
  <c r="DC59" i="7"/>
  <c r="DB59" i="7"/>
  <c r="DA59" i="7"/>
  <c r="CZ59" i="7"/>
  <c r="CY59" i="7"/>
  <c r="CX59" i="7"/>
  <c r="CW59" i="7"/>
  <c r="CV59" i="7"/>
  <c r="CU59" i="7"/>
  <c r="DB12" i="7"/>
  <c r="DA12" i="7"/>
  <c r="CZ12" i="7"/>
  <c r="CY12" i="7"/>
  <c r="CX12" i="7"/>
  <c r="CW12" i="7"/>
  <c r="CV12" i="7"/>
  <c r="CU12" i="7"/>
  <c r="DC12" i="7"/>
  <c r="AT295" i="2"/>
  <c r="AS295" i="2"/>
  <c r="AR295" i="2"/>
  <c r="AQ295" i="2"/>
  <c r="AP295" i="2"/>
  <c r="AO295" i="2"/>
  <c r="AN295" i="2"/>
  <c r="AM295" i="2"/>
  <c r="AL295" i="2"/>
  <c r="AR175" i="2"/>
  <c r="AQ175" i="2"/>
  <c r="AP175" i="2"/>
  <c r="AO175" i="2"/>
  <c r="AN175" i="2"/>
  <c r="AM175" i="2"/>
  <c r="AL175" i="2"/>
  <c r="AT175" i="2"/>
  <c r="AS175" i="2"/>
  <c r="AT47" i="2"/>
  <c r="AS47" i="2"/>
  <c r="AR47" i="2"/>
  <c r="AQ47" i="2"/>
  <c r="AP47" i="2"/>
  <c r="AO47" i="2"/>
  <c r="AN47" i="2"/>
  <c r="AM47" i="2"/>
  <c r="AL47" i="2"/>
  <c r="AT196" i="2"/>
  <c r="AS196" i="2"/>
  <c r="AR196" i="2"/>
  <c r="AQ196" i="2"/>
  <c r="AP196" i="2"/>
  <c r="AO196" i="2"/>
  <c r="AN196" i="2"/>
  <c r="AM196" i="2"/>
  <c r="AL196" i="2"/>
  <c r="AV176" i="8"/>
  <c r="AB176" i="8"/>
  <c r="AD176" i="8"/>
  <c r="AS401" i="2"/>
  <c r="AR401" i="2"/>
  <c r="AQ401" i="2"/>
  <c r="AP401" i="2"/>
  <c r="AO401" i="2"/>
  <c r="AN401" i="2"/>
  <c r="AM401" i="2"/>
  <c r="AL401" i="2"/>
  <c r="AT401" i="2"/>
  <c r="AT73" i="2"/>
  <c r="AS73" i="2"/>
  <c r="AR73" i="2"/>
  <c r="AQ73" i="2"/>
  <c r="AP73" i="2"/>
  <c r="AO73" i="2"/>
  <c r="AN73" i="2"/>
  <c r="AM73" i="2"/>
  <c r="AL73" i="2"/>
  <c r="AT162" i="2"/>
  <c r="AS162" i="2"/>
  <c r="AR162" i="2"/>
  <c r="AQ162" i="2"/>
  <c r="AP162" i="2"/>
  <c r="AO162" i="2"/>
  <c r="AN162" i="2"/>
  <c r="AM162" i="2"/>
  <c r="AL162" i="2"/>
  <c r="AH78" i="8"/>
  <c r="CL19" i="7"/>
  <c r="CK19" i="7"/>
  <c r="CJ19" i="7"/>
  <c r="CI19" i="7"/>
  <c r="CH19" i="7"/>
  <c r="CG19" i="7"/>
  <c r="CF19" i="7"/>
  <c r="CE19" i="7"/>
  <c r="CD19" i="7"/>
  <c r="AS255" i="2"/>
  <c r="AR255" i="2"/>
  <c r="AQ255" i="2"/>
  <c r="AP255" i="2"/>
  <c r="AO255" i="2"/>
  <c r="AN255" i="2"/>
  <c r="AM255" i="2"/>
  <c r="AL255" i="2"/>
  <c r="AT255" i="2"/>
  <c r="AT344" i="2"/>
  <c r="AS344" i="2"/>
  <c r="AR344" i="2"/>
  <c r="AQ344" i="2"/>
  <c r="AP344" i="2"/>
  <c r="AO344" i="2"/>
  <c r="AN344" i="2"/>
  <c r="AM344" i="2"/>
  <c r="AL344" i="2"/>
  <c r="AT348" i="2"/>
  <c r="AS348" i="2"/>
  <c r="AR348" i="2"/>
  <c r="AQ348" i="2"/>
  <c r="AP348" i="2"/>
  <c r="AO348" i="2"/>
  <c r="AN348" i="2"/>
  <c r="AM348" i="2"/>
  <c r="AL348" i="2"/>
  <c r="AT282" i="2"/>
  <c r="AS282" i="2"/>
  <c r="AR282" i="2"/>
  <c r="AQ282" i="2"/>
  <c r="AP282" i="2"/>
  <c r="AO282" i="2"/>
  <c r="AN282" i="2"/>
  <c r="AM282" i="2"/>
  <c r="AL282" i="2"/>
  <c r="AT206" i="2"/>
  <c r="AS206" i="2"/>
  <c r="AR206" i="2"/>
  <c r="AQ206" i="2"/>
  <c r="AP206" i="2"/>
  <c r="AO206" i="2"/>
  <c r="AN206" i="2"/>
  <c r="AM206" i="2"/>
  <c r="AL206" i="2"/>
  <c r="BI7" i="2"/>
  <c r="BH7" i="2"/>
  <c r="BG7" i="2"/>
  <c r="BF7" i="2"/>
  <c r="BE7" i="2"/>
  <c r="BD7" i="2"/>
  <c r="BC7" i="2"/>
  <c r="BK7" i="2"/>
  <c r="BJ7" i="2"/>
  <c r="BK20" i="2"/>
  <c r="BJ20" i="2"/>
  <c r="BI20" i="2"/>
  <c r="BH20" i="2"/>
  <c r="BG20" i="2"/>
  <c r="BF20" i="2"/>
  <c r="BE20" i="2"/>
  <c r="BD20" i="2"/>
  <c r="BC20" i="2"/>
  <c r="BK37" i="2"/>
  <c r="BJ37" i="2"/>
  <c r="BI37" i="2"/>
  <c r="BH37" i="2"/>
  <c r="BG37" i="2"/>
  <c r="BF37" i="2"/>
  <c r="BE37" i="2"/>
  <c r="BD37" i="2"/>
  <c r="BC37" i="2"/>
  <c r="CL25" i="7"/>
  <c r="CK25" i="7"/>
  <c r="CJ25" i="7"/>
  <c r="CI25" i="7"/>
  <c r="CH25" i="7"/>
  <c r="CG25" i="7"/>
  <c r="CF25" i="7"/>
  <c r="CE25" i="7"/>
  <c r="CD25" i="7"/>
  <c r="AT221" i="2"/>
  <c r="AS221" i="2"/>
  <c r="AR221" i="2"/>
  <c r="AQ221" i="2"/>
  <c r="AP221" i="2"/>
  <c r="AO221" i="2"/>
  <c r="AN221" i="2"/>
  <c r="AM221" i="2"/>
  <c r="AL221" i="2"/>
  <c r="AS308" i="2"/>
  <c r="AR308" i="2"/>
  <c r="AQ308" i="2"/>
  <c r="AP308" i="2"/>
  <c r="AO308" i="2"/>
  <c r="AN308" i="2"/>
  <c r="AM308" i="2"/>
  <c r="AL308" i="2"/>
  <c r="AT308" i="2"/>
  <c r="AO78" i="7"/>
  <c r="AN78" i="7"/>
  <c r="AP78" i="7"/>
  <c r="AQ78" i="7"/>
  <c r="AT362" i="2"/>
  <c r="AS362" i="2"/>
  <c r="AR362" i="2"/>
  <c r="AQ362" i="2"/>
  <c r="AP362" i="2"/>
  <c r="AO362" i="2"/>
  <c r="AN362" i="2"/>
  <c r="AM362" i="2"/>
  <c r="AL362" i="2"/>
  <c r="BD314" i="8"/>
  <c r="BB314" i="8"/>
  <c r="BC314" i="8"/>
  <c r="BC257" i="8"/>
  <c r="BD257" i="8"/>
  <c r="BB257" i="8"/>
  <c r="BB87" i="8"/>
  <c r="BA87" i="8"/>
  <c r="BC87" i="8"/>
  <c r="BD87" i="8"/>
  <c r="AI166" i="8"/>
  <c r="AK166" i="8"/>
  <c r="AJ166" i="8"/>
  <c r="CB26" i="7"/>
  <c r="CC26" i="7"/>
  <c r="AI322" i="8"/>
  <c r="AJ322" i="8"/>
  <c r="AK322" i="8"/>
  <c r="BB219" i="8"/>
  <c r="BC219" i="8"/>
  <c r="BD219" i="8"/>
  <c r="AJ23" i="2"/>
  <c r="AI23" i="2"/>
  <c r="AK23" i="2"/>
  <c r="BB287" i="8"/>
  <c r="BA287" i="8"/>
  <c r="BC287" i="8"/>
  <c r="BD287" i="8"/>
  <c r="BB118" i="8"/>
  <c r="BA118" i="8"/>
  <c r="BD118" i="8"/>
  <c r="BC118" i="8"/>
  <c r="CM13" i="8"/>
  <c r="CL13" i="8"/>
  <c r="CJ13" i="8"/>
  <c r="CN13" i="8"/>
  <c r="BC95" i="8"/>
  <c r="BD95" i="8"/>
  <c r="BB95" i="8"/>
  <c r="AO63" i="7"/>
  <c r="AN63" i="7"/>
  <c r="AQ63" i="7"/>
  <c r="AP63" i="7"/>
  <c r="AY366" i="7"/>
  <c r="AX366" i="7"/>
  <c r="AW366" i="7"/>
  <c r="AV366" i="7"/>
  <c r="AU366" i="7"/>
  <c r="AT366" i="7"/>
  <c r="AS366" i="7"/>
  <c r="AR366" i="7"/>
  <c r="AZ366" i="7"/>
  <c r="AZ365" i="7"/>
  <c r="AY365" i="7"/>
  <c r="AX365" i="7"/>
  <c r="AW365" i="7"/>
  <c r="AV365" i="7"/>
  <c r="AU365" i="7"/>
  <c r="AT365" i="7"/>
  <c r="AS365" i="7"/>
  <c r="AR365" i="7"/>
  <c r="AZ175" i="7"/>
  <c r="AY175" i="7"/>
  <c r="AX175" i="7"/>
  <c r="AW175" i="7"/>
  <c r="AV175" i="7"/>
  <c r="AU175" i="7"/>
  <c r="AT175" i="7"/>
  <c r="AS175" i="7"/>
  <c r="AR175" i="7"/>
  <c r="AZ279" i="7"/>
  <c r="AY279" i="7"/>
  <c r="AX279" i="7"/>
  <c r="AW279" i="7"/>
  <c r="AV279" i="7"/>
  <c r="AU279" i="7"/>
  <c r="AT279" i="7"/>
  <c r="AS279" i="7"/>
  <c r="AR279" i="7"/>
  <c r="AY216" i="7"/>
  <c r="AX216" i="7"/>
  <c r="AW216" i="7"/>
  <c r="AV216" i="7"/>
  <c r="AU216" i="7"/>
  <c r="AT216" i="7"/>
  <c r="AS216" i="7"/>
  <c r="AR216" i="7"/>
  <c r="AZ216" i="7"/>
  <c r="AZ293" i="7"/>
  <c r="AY293" i="7"/>
  <c r="AX293" i="7"/>
  <c r="AW293" i="7"/>
  <c r="AV293" i="7"/>
  <c r="AU293" i="7"/>
  <c r="AT293" i="7"/>
  <c r="AS293" i="7"/>
  <c r="AR293" i="7"/>
  <c r="AZ110" i="7"/>
  <c r="AY110" i="7"/>
  <c r="AX110" i="7"/>
  <c r="AW110" i="7"/>
  <c r="AV110" i="7"/>
  <c r="AU110" i="7"/>
  <c r="AT110" i="7"/>
  <c r="AS110" i="7"/>
  <c r="AR110" i="7"/>
  <c r="AZ48" i="7"/>
  <c r="AY48" i="7"/>
  <c r="AX48" i="7"/>
  <c r="AW48" i="7"/>
  <c r="AV48" i="7"/>
  <c r="AU48" i="7"/>
  <c r="AT48" i="7"/>
  <c r="AS48" i="7"/>
  <c r="AR48" i="7"/>
  <c r="AZ57" i="7"/>
  <c r="AY57" i="7"/>
  <c r="AX57" i="7"/>
  <c r="AW57" i="7"/>
  <c r="AV57" i="7"/>
  <c r="AU57" i="7"/>
  <c r="AT57" i="7"/>
  <c r="AS57" i="7"/>
  <c r="AR57" i="7"/>
  <c r="CL106" i="7"/>
  <c r="CK106" i="7"/>
  <c r="CJ106" i="7"/>
  <c r="CI106" i="7"/>
  <c r="CH106" i="7"/>
  <c r="CG106" i="7"/>
  <c r="CF106" i="7"/>
  <c r="CE106" i="7"/>
  <c r="CD106" i="7"/>
  <c r="BS137" i="7"/>
  <c r="BR137" i="7"/>
  <c r="BQ137" i="7"/>
  <c r="BP137" i="7"/>
  <c r="BO137" i="7"/>
  <c r="BN137" i="7"/>
  <c r="BM137" i="7"/>
  <c r="BL137" i="7"/>
  <c r="BK137" i="7"/>
  <c r="BQ319" i="7"/>
  <c r="BP319" i="7"/>
  <c r="BO319" i="7"/>
  <c r="BN319" i="7"/>
  <c r="BM319" i="7"/>
  <c r="BL319" i="7"/>
  <c r="BK319" i="7"/>
  <c r="BS319" i="7"/>
  <c r="BR319" i="7"/>
  <c r="BS192" i="7"/>
  <c r="BR192" i="7"/>
  <c r="BQ192" i="7"/>
  <c r="BP192" i="7"/>
  <c r="BO192" i="7"/>
  <c r="BN192" i="7"/>
  <c r="BM192" i="7"/>
  <c r="BL192" i="7"/>
  <c r="BK192" i="7"/>
  <c r="BS209" i="7"/>
  <c r="BR209" i="7"/>
  <c r="BQ209" i="7"/>
  <c r="BP209" i="7"/>
  <c r="BO209" i="7"/>
  <c r="BN209" i="7"/>
  <c r="BM209" i="7"/>
  <c r="BL209" i="7"/>
  <c r="BK209" i="7"/>
  <c r="BS354" i="7"/>
  <c r="BR354" i="7"/>
  <c r="BQ354" i="7"/>
  <c r="BP354" i="7"/>
  <c r="BO354" i="7"/>
  <c r="BN354" i="7"/>
  <c r="BM354" i="7"/>
  <c r="BL354" i="7"/>
  <c r="BK354" i="7"/>
  <c r="BS272" i="7"/>
  <c r="BR272" i="7"/>
  <c r="BQ272" i="7"/>
  <c r="BP272" i="7"/>
  <c r="BO272" i="7"/>
  <c r="BN272" i="7"/>
  <c r="BM272" i="7"/>
  <c r="BL272" i="7"/>
  <c r="BK272" i="7"/>
  <c r="DB41" i="7"/>
  <c r="DA41" i="7"/>
  <c r="CZ41" i="7"/>
  <c r="CY41" i="7"/>
  <c r="CX41" i="7"/>
  <c r="CW41" i="7"/>
  <c r="CV41" i="7"/>
  <c r="CU41" i="7"/>
  <c r="DC41" i="7"/>
  <c r="DC91" i="7"/>
  <c r="DB91" i="7"/>
  <c r="DA91" i="7"/>
  <c r="CZ91" i="7"/>
  <c r="CY91" i="7"/>
  <c r="CX91" i="7"/>
  <c r="CW91" i="7"/>
  <c r="CV91" i="7"/>
  <c r="CU91" i="7"/>
  <c r="DC36" i="7"/>
  <c r="DB36" i="7"/>
  <c r="DA36" i="7"/>
  <c r="CZ36" i="7"/>
  <c r="CY36" i="7"/>
  <c r="CX36" i="7"/>
  <c r="CW36" i="7"/>
  <c r="CV36" i="7"/>
  <c r="CU36" i="7"/>
  <c r="BR58" i="7"/>
  <c r="BS58" i="7"/>
  <c r="BQ58" i="7"/>
  <c r="BP58" i="7"/>
  <c r="BO58" i="7"/>
  <c r="BN58" i="7"/>
  <c r="BM58" i="7"/>
  <c r="BL58" i="7"/>
  <c r="BK58" i="7"/>
  <c r="BR130" i="7"/>
  <c r="BQ130" i="7"/>
  <c r="BP130" i="7"/>
  <c r="BO130" i="7"/>
  <c r="BN130" i="7"/>
  <c r="BM130" i="7"/>
  <c r="BL130" i="7"/>
  <c r="BK130" i="7"/>
  <c r="BS130" i="7"/>
  <c r="BR71" i="7"/>
  <c r="BQ71" i="7"/>
  <c r="BP71" i="7"/>
  <c r="BO71" i="7"/>
  <c r="BN71" i="7"/>
  <c r="BM71" i="7"/>
  <c r="BL71" i="7"/>
  <c r="BK71" i="7"/>
  <c r="BS71" i="7"/>
  <c r="AS292" i="2"/>
  <c r="AR292" i="2"/>
  <c r="AQ292" i="2"/>
  <c r="AP292" i="2"/>
  <c r="AO292" i="2"/>
  <c r="AN292" i="2"/>
  <c r="AM292" i="2"/>
  <c r="AL292" i="2"/>
  <c r="AT292" i="2"/>
  <c r="AZ390" i="7"/>
  <c r="AY390" i="7"/>
  <c r="AX390" i="7"/>
  <c r="AW390" i="7"/>
  <c r="AV390" i="7"/>
  <c r="AU390" i="7"/>
  <c r="AT390" i="7"/>
  <c r="AS390" i="7"/>
  <c r="AR390" i="7"/>
  <c r="AZ239" i="7"/>
  <c r="AY239" i="7"/>
  <c r="AX239" i="7"/>
  <c r="AW239" i="7"/>
  <c r="AV239" i="7"/>
  <c r="AU239" i="7"/>
  <c r="AT239" i="7"/>
  <c r="AS239" i="7"/>
  <c r="AR239" i="7"/>
  <c r="AZ374" i="7"/>
  <c r="AY374" i="7"/>
  <c r="AX374" i="7"/>
  <c r="AW374" i="7"/>
  <c r="AV374" i="7"/>
  <c r="AU374" i="7"/>
  <c r="AT374" i="7"/>
  <c r="AS374" i="7"/>
  <c r="AR374" i="7"/>
  <c r="AZ111" i="7"/>
  <c r="AY111" i="7"/>
  <c r="AX111" i="7"/>
  <c r="AW111" i="7"/>
  <c r="AV111" i="7"/>
  <c r="AU111" i="7"/>
  <c r="AT111" i="7"/>
  <c r="AS111" i="7"/>
  <c r="AR111" i="7"/>
  <c r="AY282" i="7"/>
  <c r="AX282" i="7"/>
  <c r="AW282" i="7"/>
  <c r="AV282" i="7"/>
  <c r="AU282" i="7"/>
  <c r="AT282" i="7"/>
  <c r="AS282" i="7"/>
  <c r="AR282" i="7"/>
  <c r="AZ282" i="7"/>
  <c r="AZ401" i="7"/>
  <c r="AY401" i="7"/>
  <c r="AX401" i="7"/>
  <c r="AW401" i="7"/>
  <c r="AV401" i="7"/>
  <c r="AU401" i="7"/>
  <c r="AT401" i="7"/>
  <c r="AS401" i="7"/>
  <c r="AR401" i="7"/>
  <c r="AY286" i="7"/>
  <c r="AX286" i="7"/>
  <c r="AW286" i="7"/>
  <c r="AV286" i="7"/>
  <c r="AU286" i="7"/>
  <c r="AT286" i="7"/>
  <c r="AS286" i="7"/>
  <c r="AR286" i="7"/>
  <c r="AZ286" i="7"/>
  <c r="AY341" i="7"/>
  <c r="AX341" i="7"/>
  <c r="AW341" i="7"/>
  <c r="AV341" i="7"/>
  <c r="AU341" i="7"/>
  <c r="AT341" i="7"/>
  <c r="AS341" i="7"/>
  <c r="AR341" i="7"/>
  <c r="AZ341" i="7"/>
  <c r="AZ387" i="7"/>
  <c r="AY387" i="7"/>
  <c r="AX387" i="7"/>
  <c r="AW387" i="7"/>
  <c r="AV387" i="7"/>
  <c r="AU387" i="7"/>
  <c r="AT387" i="7"/>
  <c r="AS387" i="7"/>
  <c r="AR387" i="7"/>
  <c r="AY294" i="7"/>
  <c r="AX294" i="7"/>
  <c r="AW294" i="7"/>
  <c r="AV294" i="7"/>
  <c r="AU294" i="7"/>
  <c r="AT294" i="7"/>
  <c r="AS294" i="7"/>
  <c r="AR294" i="7"/>
  <c r="AZ294" i="7"/>
  <c r="AZ373" i="7"/>
  <c r="AY373" i="7"/>
  <c r="AX373" i="7"/>
  <c r="AW373" i="7"/>
  <c r="AV373" i="7"/>
  <c r="AU373" i="7"/>
  <c r="AT373" i="7"/>
  <c r="AS373" i="7"/>
  <c r="AR373" i="7"/>
  <c r="AY231" i="7"/>
  <c r="AX231" i="7"/>
  <c r="AW231" i="7"/>
  <c r="AV231" i="7"/>
  <c r="AU231" i="7"/>
  <c r="AT231" i="7"/>
  <c r="AS231" i="7"/>
  <c r="AR231" i="7"/>
  <c r="AZ231" i="7"/>
  <c r="AX238" i="7"/>
  <c r="AW238" i="7"/>
  <c r="AV238" i="7"/>
  <c r="AU238" i="7"/>
  <c r="AT238" i="7"/>
  <c r="AS238" i="7"/>
  <c r="AR238" i="7"/>
  <c r="AZ238" i="7"/>
  <c r="AY238" i="7"/>
  <c r="AZ164" i="7"/>
  <c r="AY164" i="7"/>
  <c r="AX164" i="7"/>
  <c r="AW164" i="7"/>
  <c r="AV164" i="7"/>
  <c r="AU164" i="7"/>
  <c r="AT164" i="7"/>
  <c r="AS164" i="7"/>
  <c r="AR164" i="7"/>
  <c r="AZ49" i="7"/>
  <c r="AY49" i="7"/>
  <c r="AX49" i="7"/>
  <c r="AW49" i="7"/>
  <c r="AV49" i="7"/>
  <c r="AU49" i="7"/>
  <c r="AT49" i="7"/>
  <c r="AS49" i="7"/>
  <c r="AR49" i="7"/>
  <c r="AZ200" i="7"/>
  <c r="AY200" i="7"/>
  <c r="AX200" i="7"/>
  <c r="AW200" i="7"/>
  <c r="AV200" i="7"/>
  <c r="AU200" i="7"/>
  <c r="AT200" i="7"/>
  <c r="AS200" i="7"/>
  <c r="AR200" i="7"/>
  <c r="AZ95" i="7"/>
  <c r="AY95" i="7"/>
  <c r="AX95" i="7"/>
  <c r="AW95" i="7"/>
  <c r="AV95" i="7"/>
  <c r="AU95" i="7"/>
  <c r="AT95" i="7"/>
  <c r="AS95" i="7"/>
  <c r="AR95" i="7"/>
  <c r="AZ287" i="7"/>
  <c r="AY287" i="7"/>
  <c r="AX287" i="7"/>
  <c r="AW287" i="7"/>
  <c r="AV287" i="7"/>
  <c r="AU287" i="7"/>
  <c r="AT287" i="7"/>
  <c r="AS287" i="7"/>
  <c r="AR287" i="7"/>
  <c r="AY240" i="7"/>
  <c r="AX240" i="7"/>
  <c r="AW240" i="7"/>
  <c r="AV240" i="7"/>
  <c r="AU240" i="7"/>
  <c r="AT240" i="7"/>
  <c r="AS240" i="7"/>
  <c r="AR240" i="7"/>
  <c r="AZ240" i="7"/>
  <c r="AZ147" i="7"/>
  <c r="AY147" i="7"/>
  <c r="AX147" i="7"/>
  <c r="AW147" i="7"/>
  <c r="AV147" i="7"/>
  <c r="AU147" i="7"/>
  <c r="AT147" i="7"/>
  <c r="AS147" i="7"/>
  <c r="AR147" i="7"/>
  <c r="CJ76" i="7"/>
  <c r="CI76" i="7"/>
  <c r="CH76" i="7"/>
  <c r="CG76" i="7"/>
  <c r="CF76" i="7"/>
  <c r="CE76" i="7"/>
  <c r="CD76" i="7"/>
  <c r="CL76" i="7"/>
  <c r="CK76" i="7"/>
  <c r="AY308" i="7"/>
  <c r="AX308" i="7"/>
  <c r="AW308" i="7"/>
  <c r="AV308" i="7"/>
  <c r="AU308" i="7"/>
  <c r="AT308" i="7"/>
  <c r="AS308" i="7"/>
  <c r="AR308" i="7"/>
  <c r="AZ308" i="7"/>
  <c r="AY206" i="7"/>
  <c r="AX206" i="7"/>
  <c r="AW206" i="7"/>
  <c r="AV206" i="7"/>
  <c r="AU206" i="7"/>
  <c r="AT206" i="7"/>
  <c r="AS206" i="7"/>
  <c r="AR206" i="7"/>
  <c r="AZ206" i="7"/>
  <c r="CL65" i="7"/>
  <c r="CK65" i="7"/>
  <c r="CJ65" i="7"/>
  <c r="CI65" i="7"/>
  <c r="CH65" i="7"/>
  <c r="CG65" i="7"/>
  <c r="CF65" i="7"/>
  <c r="CE65" i="7"/>
  <c r="CD65" i="7"/>
  <c r="AY344" i="7"/>
  <c r="AZ344" i="7"/>
  <c r="AX344" i="7"/>
  <c r="AW344" i="7"/>
  <c r="AV344" i="7"/>
  <c r="AU344" i="7"/>
  <c r="AT344" i="7"/>
  <c r="AS344" i="7"/>
  <c r="AR344" i="7"/>
  <c r="AZ275" i="7"/>
  <c r="AY275" i="7"/>
  <c r="AX275" i="7"/>
  <c r="AW275" i="7"/>
  <c r="AV275" i="7"/>
  <c r="AU275" i="7"/>
  <c r="AT275" i="7"/>
  <c r="AS275" i="7"/>
  <c r="AR275" i="7"/>
  <c r="AY223" i="7"/>
  <c r="AX223" i="7"/>
  <c r="AW223" i="7"/>
  <c r="AV223" i="7"/>
  <c r="AU223" i="7"/>
  <c r="AT223" i="7"/>
  <c r="AS223" i="7"/>
  <c r="AR223" i="7"/>
  <c r="AZ223" i="7"/>
  <c r="AY135" i="7"/>
  <c r="AX135" i="7"/>
  <c r="AW135" i="7"/>
  <c r="AV135" i="7"/>
  <c r="AU135" i="7"/>
  <c r="AT135" i="7"/>
  <c r="AS135" i="7"/>
  <c r="AR135" i="7"/>
  <c r="AZ135" i="7"/>
  <c r="AZ321" i="7"/>
  <c r="AY321" i="7"/>
  <c r="AX321" i="7"/>
  <c r="AW321" i="7"/>
  <c r="AV321" i="7"/>
  <c r="AU321" i="7"/>
  <c r="AT321" i="7"/>
  <c r="AS321" i="7"/>
  <c r="AR321" i="7"/>
  <c r="AZ237" i="7"/>
  <c r="AY237" i="7"/>
  <c r="AX237" i="7"/>
  <c r="AW237" i="7"/>
  <c r="AV237" i="7"/>
  <c r="AU237" i="7"/>
  <c r="AT237" i="7"/>
  <c r="AS237" i="7"/>
  <c r="AR237" i="7"/>
  <c r="AZ160" i="7"/>
  <c r="AY160" i="7"/>
  <c r="AX160" i="7"/>
  <c r="AW160" i="7"/>
  <c r="AV160" i="7"/>
  <c r="AU160" i="7"/>
  <c r="AT160" i="7"/>
  <c r="AS160" i="7"/>
  <c r="AR160" i="7"/>
  <c r="AZ45" i="7"/>
  <c r="AY45" i="7"/>
  <c r="AX45" i="7"/>
  <c r="AW45" i="7"/>
  <c r="AV45" i="7"/>
  <c r="AU45" i="7"/>
  <c r="AT45" i="7"/>
  <c r="AS45" i="7"/>
  <c r="AR45" i="7"/>
  <c r="AZ301" i="7"/>
  <c r="AY301" i="7"/>
  <c r="AX301" i="7"/>
  <c r="AW301" i="7"/>
  <c r="AV301" i="7"/>
  <c r="AU301" i="7"/>
  <c r="AT301" i="7"/>
  <c r="AS301" i="7"/>
  <c r="AR301" i="7"/>
  <c r="AZ254" i="7"/>
  <c r="AY254" i="7"/>
  <c r="AX254" i="7"/>
  <c r="AW254" i="7"/>
  <c r="AV254" i="7"/>
  <c r="AU254" i="7"/>
  <c r="AT254" i="7"/>
  <c r="AS254" i="7"/>
  <c r="AR254" i="7"/>
  <c r="AZ171" i="7"/>
  <c r="AY171" i="7"/>
  <c r="AX171" i="7"/>
  <c r="AW171" i="7"/>
  <c r="AV171" i="7"/>
  <c r="AU171" i="7"/>
  <c r="AT171" i="7"/>
  <c r="AS171" i="7"/>
  <c r="AR171" i="7"/>
  <c r="AX56" i="7"/>
  <c r="AW56" i="7"/>
  <c r="AV56" i="7"/>
  <c r="AU56" i="7"/>
  <c r="AT56" i="7"/>
  <c r="AS56" i="7"/>
  <c r="AR56" i="7"/>
  <c r="AZ56" i="7"/>
  <c r="AY56" i="7"/>
  <c r="AZ170" i="7"/>
  <c r="AY170" i="7"/>
  <c r="AX170" i="7"/>
  <c r="AW170" i="7"/>
  <c r="AV170" i="7"/>
  <c r="AU170" i="7"/>
  <c r="AT170" i="7"/>
  <c r="AS170" i="7"/>
  <c r="AR170" i="7"/>
  <c r="AY138" i="7"/>
  <c r="AX138" i="7"/>
  <c r="AW138" i="7"/>
  <c r="AV138" i="7"/>
  <c r="AU138" i="7"/>
  <c r="AT138" i="7"/>
  <c r="AS138" i="7"/>
  <c r="AR138" i="7"/>
  <c r="AZ138" i="7"/>
  <c r="AZ114" i="7"/>
  <c r="AY114" i="7"/>
  <c r="AX114" i="7"/>
  <c r="AW114" i="7"/>
  <c r="AV114" i="7"/>
  <c r="AU114" i="7"/>
  <c r="AT114" i="7"/>
  <c r="AS114" i="7"/>
  <c r="AR114" i="7"/>
  <c r="AZ98" i="7"/>
  <c r="AY98" i="7"/>
  <c r="AX98" i="7"/>
  <c r="AW98" i="7"/>
  <c r="AV98" i="7"/>
  <c r="AU98" i="7"/>
  <c r="AT98" i="7"/>
  <c r="AS98" i="7"/>
  <c r="AR98" i="7"/>
  <c r="AZ23" i="7"/>
  <c r="AY23" i="7"/>
  <c r="AX23" i="7"/>
  <c r="AW23" i="7"/>
  <c r="AV23" i="7"/>
  <c r="AU23" i="7"/>
  <c r="AT23" i="7"/>
  <c r="AS23" i="7"/>
  <c r="AR23" i="7"/>
  <c r="AZ80" i="7"/>
  <c r="AY80" i="7"/>
  <c r="AX80" i="7"/>
  <c r="AW80" i="7"/>
  <c r="AV80" i="7"/>
  <c r="AU80" i="7"/>
  <c r="AT80" i="7"/>
  <c r="AS80" i="7"/>
  <c r="AR80" i="7"/>
  <c r="AY53" i="7"/>
  <c r="AX53" i="7"/>
  <c r="AW53" i="7"/>
  <c r="AV53" i="7"/>
  <c r="AU53" i="7"/>
  <c r="AT53" i="7"/>
  <c r="AS53" i="7"/>
  <c r="AR53" i="7"/>
  <c r="AZ53" i="7"/>
  <c r="CL17" i="7"/>
  <c r="CK17" i="7"/>
  <c r="CJ17" i="7"/>
  <c r="CI17" i="7"/>
  <c r="CH17" i="7"/>
  <c r="CG17" i="7"/>
  <c r="CF17" i="7"/>
  <c r="CE17" i="7"/>
  <c r="CD17" i="7"/>
  <c r="AY116" i="7"/>
  <c r="AX116" i="7"/>
  <c r="AW116" i="7"/>
  <c r="AV116" i="7"/>
  <c r="AU116" i="7"/>
  <c r="AT116" i="7"/>
  <c r="AS116" i="7"/>
  <c r="AR116" i="7"/>
  <c r="AZ116" i="7"/>
  <c r="AZ100" i="7"/>
  <c r="AY100" i="7"/>
  <c r="AX100" i="7"/>
  <c r="AW100" i="7"/>
  <c r="AV100" i="7"/>
  <c r="AU100" i="7"/>
  <c r="AT100" i="7"/>
  <c r="AS100" i="7"/>
  <c r="AR100" i="7"/>
  <c r="AZ89" i="7"/>
  <c r="AY89" i="7"/>
  <c r="AX89" i="7"/>
  <c r="AW89" i="7"/>
  <c r="AV89" i="7"/>
  <c r="AU89" i="7"/>
  <c r="AT89" i="7"/>
  <c r="AS89" i="7"/>
  <c r="AR89" i="7"/>
  <c r="CL66" i="7"/>
  <c r="CK66" i="7"/>
  <c r="CJ66" i="7"/>
  <c r="CI66" i="7"/>
  <c r="CH66" i="7"/>
  <c r="CG66" i="7"/>
  <c r="CF66" i="7"/>
  <c r="CE66" i="7"/>
  <c r="CD66" i="7"/>
  <c r="CL40" i="7"/>
  <c r="CK40" i="7"/>
  <c r="CJ40" i="7"/>
  <c r="CI40" i="7"/>
  <c r="CH40" i="7"/>
  <c r="CG40" i="7"/>
  <c r="CF40" i="7"/>
  <c r="CE40" i="7"/>
  <c r="CD40" i="7"/>
  <c r="AZ197" i="7"/>
  <c r="AY197" i="7"/>
  <c r="AX197" i="7"/>
  <c r="AW197" i="7"/>
  <c r="AV197" i="7"/>
  <c r="AU197" i="7"/>
  <c r="AT197" i="7"/>
  <c r="AS197" i="7"/>
  <c r="AR197" i="7"/>
  <c r="AY165" i="7"/>
  <c r="AX165" i="7"/>
  <c r="AW165" i="7"/>
  <c r="AV165" i="7"/>
  <c r="AU165" i="7"/>
  <c r="AT165" i="7"/>
  <c r="AS165" i="7"/>
  <c r="AR165" i="7"/>
  <c r="AZ165" i="7"/>
  <c r="AZ133" i="7"/>
  <c r="AY133" i="7"/>
  <c r="AX133" i="7"/>
  <c r="AW133" i="7"/>
  <c r="AV133" i="7"/>
  <c r="AU133" i="7"/>
  <c r="AT133" i="7"/>
  <c r="AS133" i="7"/>
  <c r="AR133" i="7"/>
  <c r="CK110" i="7"/>
  <c r="CJ110" i="7"/>
  <c r="CI110" i="7"/>
  <c r="CH110" i="7"/>
  <c r="CG110" i="7"/>
  <c r="CF110" i="7"/>
  <c r="CE110" i="7"/>
  <c r="CD110" i="7"/>
  <c r="CL110" i="7"/>
  <c r="CK94" i="7"/>
  <c r="CJ94" i="7"/>
  <c r="CI94" i="7"/>
  <c r="CH94" i="7"/>
  <c r="CG94" i="7"/>
  <c r="CF94" i="7"/>
  <c r="CE94" i="7"/>
  <c r="CD94" i="7"/>
  <c r="CL94" i="7"/>
  <c r="BS392" i="7"/>
  <c r="BR392" i="7"/>
  <c r="BQ392" i="7"/>
  <c r="BP392" i="7"/>
  <c r="BO392" i="7"/>
  <c r="BN392" i="7"/>
  <c r="BM392" i="7"/>
  <c r="BL392" i="7"/>
  <c r="BK392" i="7"/>
  <c r="BS345" i="7"/>
  <c r="BR345" i="7"/>
  <c r="BQ345" i="7"/>
  <c r="BP345" i="7"/>
  <c r="BO345" i="7"/>
  <c r="BN345" i="7"/>
  <c r="BM345" i="7"/>
  <c r="BL345" i="7"/>
  <c r="BK345" i="7"/>
  <c r="BS401" i="7"/>
  <c r="BR401" i="7"/>
  <c r="BQ401" i="7"/>
  <c r="BP401" i="7"/>
  <c r="BO401" i="7"/>
  <c r="BN401" i="7"/>
  <c r="BM401" i="7"/>
  <c r="BL401" i="7"/>
  <c r="BK401" i="7"/>
  <c r="BS185" i="7"/>
  <c r="BR185" i="7"/>
  <c r="BQ185" i="7"/>
  <c r="BP185" i="7"/>
  <c r="BO185" i="7"/>
  <c r="BN185" i="7"/>
  <c r="BM185" i="7"/>
  <c r="BL185" i="7"/>
  <c r="BK185" i="7"/>
  <c r="BR378" i="7"/>
  <c r="BQ378" i="7"/>
  <c r="BP378" i="7"/>
  <c r="BO378" i="7"/>
  <c r="BN378" i="7"/>
  <c r="BM378" i="7"/>
  <c r="BL378" i="7"/>
  <c r="BK378" i="7"/>
  <c r="BS378" i="7"/>
  <c r="BS291" i="7"/>
  <c r="BR291" i="7"/>
  <c r="BQ291" i="7"/>
  <c r="BP291" i="7"/>
  <c r="BO291" i="7"/>
  <c r="BN291" i="7"/>
  <c r="BM291" i="7"/>
  <c r="BL291" i="7"/>
  <c r="BK291" i="7"/>
  <c r="DC42" i="7"/>
  <c r="DB42" i="7"/>
  <c r="DA42" i="7"/>
  <c r="CZ42" i="7"/>
  <c r="CY42" i="7"/>
  <c r="CX42" i="7"/>
  <c r="CW42" i="7"/>
  <c r="CV42" i="7"/>
  <c r="CU42" i="7"/>
  <c r="BS336" i="7"/>
  <c r="BR336" i="7"/>
  <c r="BQ336" i="7"/>
  <c r="BP336" i="7"/>
  <c r="BO336" i="7"/>
  <c r="BN336" i="7"/>
  <c r="BM336" i="7"/>
  <c r="BL336" i="7"/>
  <c r="BK336" i="7"/>
  <c r="BS388" i="7"/>
  <c r="BR388" i="7"/>
  <c r="BQ388" i="7"/>
  <c r="BP388" i="7"/>
  <c r="BO388" i="7"/>
  <c r="BN388" i="7"/>
  <c r="BM388" i="7"/>
  <c r="BL388" i="7"/>
  <c r="BK388" i="7"/>
  <c r="BS169" i="7"/>
  <c r="BR169" i="7"/>
  <c r="BQ169" i="7"/>
  <c r="BP169" i="7"/>
  <c r="BO169" i="7"/>
  <c r="BN169" i="7"/>
  <c r="BM169" i="7"/>
  <c r="BL169" i="7"/>
  <c r="BK169" i="7"/>
  <c r="BS360" i="7"/>
  <c r="BR360" i="7"/>
  <c r="BQ360" i="7"/>
  <c r="BP360" i="7"/>
  <c r="BO360" i="7"/>
  <c r="BN360" i="7"/>
  <c r="BM360" i="7"/>
  <c r="BL360" i="7"/>
  <c r="BK360" i="7"/>
  <c r="BS398" i="7"/>
  <c r="BR398" i="7"/>
  <c r="BQ398" i="7"/>
  <c r="BP398" i="7"/>
  <c r="BO398" i="7"/>
  <c r="BN398" i="7"/>
  <c r="BM398" i="7"/>
  <c r="BL398" i="7"/>
  <c r="BK398" i="7"/>
  <c r="BS228" i="7"/>
  <c r="BR228" i="7"/>
  <c r="BQ228" i="7"/>
  <c r="BP228" i="7"/>
  <c r="BO228" i="7"/>
  <c r="BN228" i="7"/>
  <c r="BM228" i="7"/>
  <c r="BL228" i="7"/>
  <c r="BK228" i="7"/>
  <c r="BS273" i="7"/>
  <c r="BR273" i="7"/>
  <c r="BQ273" i="7"/>
  <c r="BP273" i="7"/>
  <c r="BO273" i="7"/>
  <c r="BN273" i="7"/>
  <c r="BM273" i="7"/>
  <c r="BL273" i="7"/>
  <c r="BK273" i="7"/>
  <c r="BQ211" i="7"/>
  <c r="BP211" i="7"/>
  <c r="BO211" i="7"/>
  <c r="BN211" i="7"/>
  <c r="BM211" i="7"/>
  <c r="BL211" i="7"/>
  <c r="BK211" i="7"/>
  <c r="BS211" i="7"/>
  <c r="BR211" i="7"/>
  <c r="BS144" i="7"/>
  <c r="BR144" i="7"/>
  <c r="BQ144" i="7"/>
  <c r="BP144" i="7"/>
  <c r="BO144" i="7"/>
  <c r="BN144" i="7"/>
  <c r="BM144" i="7"/>
  <c r="BL144" i="7"/>
  <c r="BK144" i="7"/>
  <c r="BR256" i="7"/>
  <c r="BQ256" i="7"/>
  <c r="BP256" i="7"/>
  <c r="BO256" i="7"/>
  <c r="BN256" i="7"/>
  <c r="BM256" i="7"/>
  <c r="BL256" i="7"/>
  <c r="BK256" i="7"/>
  <c r="BS256" i="7"/>
  <c r="BR200" i="7"/>
  <c r="BQ200" i="7"/>
  <c r="BP200" i="7"/>
  <c r="BO200" i="7"/>
  <c r="BN200" i="7"/>
  <c r="BM200" i="7"/>
  <c r="BL200" i="7"/>
  <c r="BK200" i="7"/>
  <c r="BS200" i="7"/>
  <c r="DC7" i="7"/>
  <c r="DB7" i="7"/>
  <c r="DA7" i="7"/>
  <c r="CZ7" i="7"/>
  <c r="CY7" i="7"/>
  <c r="CX7" i="7"/>
  <c r="CW7" i="7"/>
  <c r="CV7" i="7"/>
  <c r="CU7" i="7"/>
  <c r="BS275" i="7"/>
  <c r="BR275" i="7"/>
  <c r="BQ275" i="7"/>
  <c r="BP275" i="7"/>
  <c r="BO275" i="7"/>
  <c r="BN275" i="7"/>
  <c r="BM275" i="7"/>
  <c r="BL275" i="7"/>
  <c r="BK275" i="7"/>
  <c r="BR223" i="7"/>
  <c r="BQ223" i="7"/>
  <c r="BP223" i="7"/>
  <c r="BO223" i="7"/>
  <c r="BN223" i="7"/>
  <c r="BM223" i="7"/>
  <c r="BL223" i="7"/>
  <c r="BK223" i="7"/>
  <c r="BS223" i="7"/>
  <c r="BQ89" i="7"/>
  <c r="BP89" i="7"/>
  <c r="BO89" i="7"/>
  <c r="BN89" i="7"/>
  <c r="BM89" i="7"/>
  <c r="BL89" i="7"/>
  <c r="BK89" i="7"/>
  <c r="BS89" i="7"/>
  <c r="BR89" i="7"/>
  <c r="BS317" i="7"/>
  <c r="BR317" i="7"/>
  <c r="BQ317" i="7"/>
  <c r="BP317" i="7"/>
  <c r="BO317" i="7"/>
  <c r="BN317" i="7"/>
  <c r="BM317" i="7"/>
  <c r="BL317" i="7"/>
  <c r="BK317" i="7"/>
  <c r="BR233" i="7"/>
  <c r="BQ233" i="7"/>
  <c r="BP233" i="7"/>
  <c r="BO233" i="7"/>
  <c r="BN233" i="7"/>
  <c r="BM233" i="7"/>
  <c r="BL233" i="7"/>
  <c r="BK233" i="7"/>
  <c r="BS233" i="7"/>
  <c r="BS141" i="7"/>
  <c r="BR141" i="7"/>
  <c r="BQ141" i="7"/>
  <c r="BP141" i="7"/>
  <c r="BO141" i="7"/>
  <c r="BN141" i="7"/>
  <c r="BM141" i="7"/>
  <c r="BL141" i="7"/>
  <c r="BK141" i="7"/>
  <c r="BS370" i="7"/>
  <c r="BR370" i="7"/>
  <c r="BQ370" i="7"/>
  <c r="BP370" i="7"/>
  <c r="BO370" i="7"/>
  <c r="BN370" i="7"/>
  <c r="BM370" i="7"/>
  <c r="BL370" i="7"/>
  <c r="BK370" i="7"/>
  <c r="BR297" i="7"/>
  <c r="BS297" i="7"/>
  <c r="BQ297" i="7"/>
  <c r="BP297" i="7"/>
  <c r="BO297" i="7"/>
  <c r="BN297" i="7"/>
  <c r="BM297" i="7"/>
  <c r="BL297" i="7"/>
  <c r="BK297" i="7"/>
  <c r="BS250" i="7"/>
  <c r="BR250" i="7"/>
  <c r="BQ250" i="7"/>
  <c r="BP250" i="7"/>
  <c r="BO250" i="7"/>
  <c r="BN250" i="7"/>
  <c r="BM250" i="7"/>
  <c r="BL250" i="7"/>
  <c r="BK250" i="7"/>
  <c r="BR128" i="7"/>
  <c r="BQ128" i="7"/>
  <c r="BP128" i="7"/>
  <c r="BO128" i="7"/>
  <c r="BN128" i="7"/>
  <c r="BM128" i="7"/>
  <c r="BL128" i="7"/>
  <c r="BK128" i="7"/>
  <c r="BS128" i="7"/>
  <c r="BS355" i="7"/>
  <c r="BR355" i="7"/>
  <c r="BQ355" i="7"/>
  <c r="BP355" i="7"/>
  <c r="BO355" i="7"/>
  <c r="BN355" i="7"/>
  <c r="BM355" i="7"/>
  <c r="BL355" i="7"/>
  <c r="BK355" i="7"/>
  <c r="BS306" i="7"/>
  <c r="BR306" i="7"/>
  <c r="BQ306" i="7"/>
  <c r="BP306" i="7"/>
  <c r="BO306" i="7"/>
  <c r="BN306" i="7"/>
  <c r="BM306" i="7"/>
  <c r="BL306" i="7"/>
  <c r="BK306" i="7"/>
  <c r="BS225" i="7"/>
  <c r="BR225" i="7"/>
  <c r="BQ225" i="7"/>
  <c r="BP225" i="7"/>
  <c r="BO225" i="7"/>
  <c r="BN225" i="7"/>
  <c r="BM225" i="7"/>
  <c r="BL225" i="7"/>
  <c r="BK225" i="7"/>
  <c r="BS161" i="7"/>
  <c r="BR161" i="7"/>
  <c r="BQ161" i="7"/>
  <c r="BP161" i="7"/>
  <c r="BO161" i="7"/>
  <c r="BN161" i="7"/>
  <c r="BM161" i="7"/>
  <c r="BL161" i="7"/>
  <c r="BK161" i="7"/>
  <c r="DB72" i="7"/>
  <c r="DA72" i="7"/>
  <c r="CZ72" i="7"/>
  <c r="CY72" i="7"/>
  <c r="CX72" i="7"/>
  <c r="CW72" i="7"/>
  <c r="CV72" i="7"/>
  <c r="CU72" i="7"/>
  <c r="DC72" i="7"/>
  <c r="BS340" i="7"/>
  <c r="BR340" i="7"/>
  <c r="BQ340" i="7"/>
  <c r="BP340" i="7"/>
  <c r="BO340" i="7"/>
  <c r="BN340" i="7"/>
  <c r="BM340" i="7"/>
  <c r="BL340" i="7"/>
  <c r="BK340" i="7"/>
  <c r="BS282" i="7"/>
  <c r="BR282" i="7"/>
  <c r="BQ282" i="7"/>
  <c r="BP282" i="7"/>
  <c r="BO282" i="7"/>
  <c r="BN282" i="7"/>
  <c r="BM282" i="7"/>
  <c r="BL282" i="7"/>
  <c r="BK282" i="7"/>
  <c r="BS226" i="7"/>
  <c r="BR226" i="7"/>
  <c r="BQ226" i="7"/>
  <c r="BP226" i="7"/>
  <c r="BO226" i="7"/>
  <c r="BN226" i="7"/>
  <c r="BM226" i="7"/>
  <c r="BL226" i="7"/>
  <c r="BK226" i="7"/>
  <c r="DC46" i="7"/>
  <c r="DB46" i="7"/>
  <c r="DA46" i="7"/>
  <c r="CZ46" i="7"/>
  <c r="CY46" i="7"/>
  <c r="CX46" i="7"/>
  <c r="CW46" i="7"/>
  <c r="CV46" i="7"/>
  <c r="CU46" i="7"/>
  <c r="BR199" i="7"/>
  <c r="BQ199" i="7"/>
  <c r="BP199" i="7"/>
  <c r="BO199" i="7"/>
  <c r="BN199" i="7"/>
  <c r="BM199" i="7"/>
  <c r="BL199" i="7"/>
  <c r="BK199" i="7"/>
  <c r="BS199" i="7"/>
  <c r="BS167" i="7"/>
  <c r="BR167" i="7"/>
  <c r="BQ167" i="7"/>
  <c r="BP167" i="7"/>
  <c r="BO167" i="7"/>
  <c r="BN167" i="7"/>
  <c r="BM167" i="7"/>
  <c r="BL167" i="7"/>
  <c r="BK167" i="7"/>
  <c r="BS135" i="7"/>
  <c r="BR135" i="7"/>
  <c r="BQ135" i="7"/>
  <c r="BP135" i="7"/>
  <c r="BO135" i="7"/>
  <c r="BN135" i="7"/>
  <c r="BM135" i="7"/>
  <c r="BL135" i="7"/>
  <c r="BK135" i="7"/>
  <c r="DC111" i="7"/>
  <c r="DB111" i="7"/>
  <c r="DA111" i="7"/>
  <c r="CZ111" i="7"/>
  <c r="CY111" i="7"/>
  <c r="CX111" i="7"/>
  <c r="CW111" i="7"/>
  <c r="CV111" i="7"/>
  <c r="CU111" i="7"/>
  <c r="DC95" i="7"/>
  <c r="DB95" i="7"/>
  <c r="DA95" i="7"/>
  <c r="CZ95" i="7"/>
  <c r="CY95" i="7"/>
  <c r="CX95" i="7"/>
  <c r="CW95" i="7"/>
  <c r="CV95" i="7"/>
  <c r="CU95" i="7"/>
  <c r="DC15" i="7"/>
  <c r="DB15" i="7"/>
  <c r="DA15" i="7"/>
  <c r="CZ15" i="7"/>
  <c r="CY15" i="7"/>
  <c r="CX15" i="7"/>
  <c r="CW15" i="7"/>
  <c r="CV15" i="7"/>
  <c r="CU15" i="7"/>
  <c r="DC16" i="7"/>
  <c r="DB16" i="7"/>
  <c r="DA16" i="7"/>
  <c r="CZ16" i="7"/>
  <c r="CY16" i="7"/>
  <c r="CX16" i="7"/>
  <c r="CW16" i="7"/>
  <c r="CV16" i="7"/>
  <c r="CU16" i="7"/>
  <c r="DC70" i="7"/>
  <c r="DB70" i="7"/>
  <c r="DA70" i="7"/>
  <c r="CZ70" i="7"/>
  <c r="CY70" i="7"/>
  <c r="CX70" i="7"/>
  <c r="CW70" i="7"/>
  <c r="CV70" i="7"/>
  <c r="CU70" i="7"/>
  <c r="DC49" i="7"/>
  <c r="DB49" i="7"/>
  <c r="DA49" i="7"/>
  <c r="CZ49" i="7"/>
  <c r="CY49" i="7"/>
  <c r="CX49" i="7"/>
  <c r="CW49" i="7"/>
  <c r="CV49" i="7"/>
  <c r="CU49" i="7"/>
  <c r="BS125" i="7"/>
  <c r="BR125" i="7"/>
  <c r="BQ125" i="7"/>
  <c r="BP125" i="7"/>
  <c r="BO125" i="7"/>
  <c r="BN125" i="7"/>
  <c r="BM125" i="7"/>
  <c r="BL125" i="7"/>
  <c r="BK125" i="7"/>
  <c r="BS109" i="7"/>
  <c r="BR109" i="7"/>
  <c r="BQ109" i="7"/>
  <c r="BP109" i="7"/>
  <c r="BO109" i="7"/>
  <c r="BN109" i="7"/>
  <c r="BM109" i="7"/>
  <c r="BL109" i="7"/>
  <c r="BK109" i="7"/>
  <c r="BS93" i="7"/>
  <c r="BR93" i="7"/>
  <c r="BQ93" i="7"/>
  <c r="BP93" i="7"/>
  <c r="BO93" i="7"/>
  <c r="BN93" i="7"/>
  <c r="BM93" i="7"/>
  <c r="BL93" i="7"/>
  <c r="BK93" i="7"/>
  <c r="BS85" i="7"/>
  <c r="BR85" i="7"/>
  <c r="BQ85" i="7"/>
  <c r="BP85" i="7"/>
  <c r="BO85" i="7"/>
  <c r="BN85" i="7"/>
  <c r="BM85" i="7"/>
  <c r="BL85" i="7"/>
  <c r="BK85" i="7"/>
  <c r="BS64" i="7"/>
  <c r="BQ64" i="7"/>
  <c r="BP64" i="7"/>
  <c r="BO64" i="7"/>
  <c r="BN64" i="7"/>
  <c r="BM64" i="7"/>
  <c r="BL64" i="7"/>
  <c r="BK64" i="7"/>
  <c r="BR64" i="7"/>
  <c r="BQ41" i="7"/>
  <c r="BP41" i="7"/>
  <c r="BO41" i="7"/>
  <c r="BN41" i="7"/>
  <c r="BM41" i="7"/>
  <c r="BL41" i="7"/>
  <c r="BK41" i="7"/>
  <c r="BS41" i="7"/>
  <c r="BR41" i="7"/>
  <c r="BS202" i="7"/>
  <c r="BR202" i="7"/>
  <c r="BQ202" i="7"/>
  <c r="BP202" i="7"/>
  <c r="BO202" i="7"/>
  <c r="BN202" i="7"/>
  <c r="BM202" i="7"/>
  <c r="BL202" i="7"/>
  <c r="BK202" i="7"/>
  <c r="BR170" i="7"/>
  <c r="BQ170" i="7"/>
  <c r="BP170" i="7"/>
  <c r="BO170" i="7"/>
  <c r="BN170" i="7"/>
  <c r="BM170" i="7"/>
  <c r="BL170" i="7"/>
  <c r="BK170" i="7"/>
  <c r="BS170" i="7"/>
  <c r="BS138" i="7"/>
  <c r="BR138" i="7"/>
  <c r="BQ138" i="7"/>
  <c r="BP138" i="7"/>
  <c r="BO138" i="7"/>
  <c r="BN138" i="7"/>
  <c r="BM138" i="7"/>
  <c r="BL138" i="7"/>
  <c r="BK138" i="7"/>
  <c r="BS114" i="7"/>
  <c r="BR114" i="7"/>
  <c r="BQ114" i="7"/>
  <c r="BP114" i="7"/>
  <c r="BO114" i="7"/>
  <c r="BN114" i="7"/>
  <c r="BM114" i="7"/>
  <c r="BL114" i="7"/>
  <c r="BK114" i="7"/>
  <c r="BR98" i="7"/>
  <c r="BQ98" i="7"/>
  <c r="BP98" i="7"/>
  <c r="BO98" i="7"/>
  <c r="BN98" i="7"/>
  <c r="BM98" i="7"/>
  <c r="BL98" i="7"/>
  <c r="BK98" i="7"/>
  <c r="BS98" i="7"/>
  <c r="DB21" i="7"/>
  <c r="DA21" i="7"/>
  <c r="CZ21" i="7"/>
  <c r="CY21" i="7"/>
  <c r="CX21" i="7"/>
  <c r="CW21" i="7"/>
  <c r="CV21" i="7"/>
  <c r="CU21" i="7"/>
  <c r="DC21" i="7"/>
  <c r="BR75" i="7"/>
  <c r="BQ75" i="7"/>
  <c r="BP75" i="7"/>
  <c r="BO75" i="7"/>
  <c r="BN75" i="7"/>
  <c r="BM75" i="7"/>
  <c r="BL75" i="7"/>
  <c r="BK75" i="7"/>
  <c r="BS75" i="7"/>
  <c r="BS59" i="7"/>
  <c r="BR59" i="7"/>
  <c r="BQ59" i="7"/>
  <c r="BP59" i="7"/>
  <c r="BO59" i="7"/>
  <c r="BN59" i="7"/>
  <c r="BM59" i="7"/>
  <c r="BL59" i="7"/>
  <c r="BK59" i="7"/>
  <c r="DB11" i="7"/>
  <c r="DA11" i="7"/>
  <c r="CZ11" i="7"/>
  <c r="CY11" i="7"/>
  <c r="CX11" i="7"/>
  <c r="CW11" i="7"/>
  <c r="CV11" i="7"/>
  <c r="CU11" i="7"/>
  <c r="DC11" i="7"/>
  <c r="AT378" i="2"/>
  <c r="AS378" i="2"/>
  <c r="AR378" i="2"/>
  <c r="AQ378" i="2"/>
  <c r="AP378" i="2"/>
  <c r="AO378" i="2"/>
  <c r="AN378" i="2"/>
  <c r="AM378" i="2"/>
  <c r="AL378" i="2"/>
  <c r="AT340" i="2"/>
  <c r="AS340" i="2"/>
  <c r="AR340" i="2"/>
  <c r="AQ340" i="2"/>
  <c r="AP340" i="2"/>
  <c r="AO340" i="2"/>
  <c r="AN340" i="2"/>
  <c r="AM340" i="2"/>
  <c r="AL340" i="2"/>
  <c r="AR48" i="2"/>
  <c r="AQ48" i="2"/>
  <c r="AP48" i="2"/>
  <c r="AO48" i="2"/>
  <c r="AN48" i="2"/>
  <c r="AM48" i="2"/>
  <c r="AL48" i="2"/>
  <c r="AT48" i="2"/>
  <c r="AS48" i="2"/>
  <c r="AT180" i="2"/>
  <c r="AS180" i="2"/>
  <c r="AR180" i="2"/>
  <c r="AQ180" i="2"/>
  <c r="AP180" i="2"/>
  <c r="AO180" i="2"/>
  <c r="AN180" i="2"/>
  <c r="AM180" i="2"/>
  <c r="AL180" i="2"/>
  <c r="AT370" i="2"/>
  <c r="AS370" i="2"/>
  <c r="AR370" i="2"/>
  <c r="AQ370" i="2"/>
  <c r="AP370" i="2"/>
  <c r="AO370" i="2"/>
  <c r="AN370" i="2"/>
  <c r="AM370" i="2"/>
  <c r="AL370" i="2"/>
  <c r="AT383" i="2"/>
  <c r="AS383" i="2"/>
  <c r="AR383" i="2"/>
  <c r="AQ383" i="2"/>
  <c r="AP383" i="2"/>
  <c r="AO383" i="2"/>
  <c r="AN383" i="2"/>
  <c r="AM383" i="2"/>
  <c r="AL383" i="2"/>
  <c r="AS394" i="2"/>
  <c r="AR394" i="2"/>
  <c r="AQ394" i="2"/>
  <c r="AP394" i="2"/>
  <c r="AO394" i="2"/>
  <c r="AN394" i="2"/>
  <c r="AM394" i="2"/>
  <c r="AL394" i="2"/>
  <c r="AT394" i="2"/>
  <c r="AT216" i="2"/>
  <c r="AS216" i="2"/>
  <c r="AR216" i="2"/>
  <c r="AQ216" i="2"/>
  <c r="AP216" i="2"/>
  <c r="AO216" i="2"/>
  <c r="AN216" i="2"/>
  <c r="AM216" i="2"/>
  <c r="AL216" i="2"/>
  <c r="AT205" i="2"/>
  <c r="AS205" i="2"/>
  <c r="AR205" i="2"/>
  <c r="AQ205" i="2"/>
  <c r="AP205" i="2"/>
  <c r="AO205" i="2"/>
  <c r="AN205" i="2"/>
  <c r="AM205" i="2"/>
  <c r="AL205" i="2"/>
  <c r="AT212" i="2"/>
  <c r="AS212" i="2"/>
  <c r="AR212" i="2"/>
  <c r="AQ212" i="2"/>
  <c r="AP212" i="2"/>
  <c r="AO212" i="2"/>
  <c r="AN212" i="2"/>
  <c r="AM212" i="2"/>
  <c r="AL212" i="2"/>
  <c r="AT330" i="2"/>
  <c r="AS330" i="2"/>
  <c r="AR330" i="2"/>
  <c r="AQ330" i="2"/>
  <c r="AP330" i="2"/>
  <c r="AO330" i="2"/>
  <c r="AN330" i="2"/>
  <c r="AM330" i="2"/>
  <c r="AL330" i="2"/>
  <c r="AT87" i="2"/>
  <c r="AS87" i="2"/>
  <c r="AR87" i="2"/>
  <c r="AQ87" i="2"/>
  <c r="AP87" i="2"/>
  <c r="AO87" i="2"/>
  <c r="AN87" i="2"/>
  <c r="AM87" i="2"/>
  <c r="AL87" i="2"/>
  <c r="BA57" i="8"/>
  <c r="AS404" i="2"/>
  <c r="AR404" i="2"/>
  <c r="AQ404" i="2"/>
  <c r="AP404" i="2"/>
  <c r="AO404" i="2"/>
  <c r="AN404" i="2"/>
  <c r="AM404" i="2"/>
  <c r="AL404" i="2"/>
  <c r="AT404" i="2"/>
  <c r="AT372" i="2"/>
  <c r="AS372" i="2"/>
  <c r="AR372" i="2"/>
  <c r="AQ372" i="2"/>
  <c r="AP372" i="2"/>
  <c r="AO372" i="2"/>
  <c r="AN372" i="2"/>
  <c r="AM372" i="2"/>
  <c r="AL372" i="2"/>
  <c r="BK16" i="2"/>
  <c r="BJ16" i="2"/>
  <c r="BI16" i="2"/>
  <c r="BH16" i="2"/>
  <c r="BG16" i="2"/>
  <c r="BF16" i="2"/>
  <c r="BE16" i="2"/>
  <c r="BD16" i="2"/>
  <c r="BC16" i="2"/>
  <c r="AT263" i="2"/>
  <c r="AS263" i="2"/>
  <c r="AR263" i="2"/>
  <c r="AQ263" i="2"/>
  <c r="AP263" i="2"/>
  <c r="AO263" i="2"/>
  <c r="AN263" i="2"/>
  <c r="AM263" i="2"/>
  <c r="AL263" i="2"/>
  <c r="AT217" i="2"/>
  <c r="AS217" i="2"/>
  <c r="AR217" i="2"/>
  <c r="AQ217" i="2"/>
  <c r="AP217" i="2"/>
  <c r="AO217" i="2"/>
  <c r="AN217" i="2"/>
  <c r="AM217" i="2"/>
  <c r="AL217" i="2"/>
  <c r="AS240" i="2"/>
  <c r="AT240" i="2"/>
  <c r="AR240" i="2"/>
  <c r="AQ240" i="2"/>
  <c r="AP240" i="2"/>
  <c r="AO240" i="2"/>
  <c r="AN240" i="2"/>
  <c r="AM240" i="2"/>
  <c r="AL240" i="2"/>
  <c r="BJ24" i="2"/>
  <c r="BI24" i="2"/>
  <c r="BH24" i="2"/>
  <c r="BG24" i="2"/>
  <c r="BF24" i="2"/>
  <c r="BE24" i="2"/>
  <c r="BD24" i="2"/>
  <c r="BC24" i="2"/>
  <c r="BK24" i="2"/>
  <c r="AY79" i="7"/>
  <c r="AX79" i="7"/>
  <c r="AW79" i="7"/>
  <c r="AV79" i="7"/>
  <c r="AU79" i="7"/>
  <c r="AT79" i="7"/>
  <c r="AS79" i="7"/>
  <c r="AR79" i="7"/>
  <c r="AZ79" i="7"/>
  <c r="H19" i="7"/>
  <c r="H14" i="7"/>
  <c r="AH72" i="8"/>
  <c r="AS339" i="2"/>
  <c r="AR339" i="2"/>
  <c r="AQ339" i="2"/>
  <c r="AP339" i="2"/>
  <c r="AO339" i="2"/>
  <c r="AN339" i="2"/>
  <c r="AM339" i="2"/>
  <c r="AL339" i="2"/>
  <c r="AT339" i="2"/>
  <c r="AS89" i="2"/>
  <c r="AR89" i="2"/>
  <c r="AQ89" i="2"/>
  <c r="AP89" i="2"/>
  <c r="AO89" i="2"/>
  <c r="AN89" i="2"/>
  <c r="AM89" i="2"/>
  <c r="AL89" i="2"/>
  <c r="AT89" i="2"/>
  <c r="AR287" i="2"/>
  <c r="AQ287" i="2"/>
  <c r="AP287" i="2"/>
  <c r="AO287" i="2"/>
  <c r="AN287" i="2"/>
  <c r="AM287" i="2"/>
  <c r="AL287" i="2"/>
  <c r="AS287" i="2"/>
  <c r="AT287" i="2"/>
  <c r="BA6" i="2"/>
  <c r="BB6" i="2"/>
  <c r="BB201" i="8"/>
  <c r="BA201" i="8"/>
  <c r="BC201" i="8"/>
  <c r="BD201" i="8"/>
  <c r="CM28" i="8"/>
  <c r="CN28" i="8"/>
  <c r="BV34" i="8"/>
  <c r="BW34" i="8"/>
  <c r="BC44" i="8"/>
  <c r="BD44" i="8"/>
  <c r="BB44" i="8"/>
  <c r="BA44" i="8"/>
  <c r="CB11" i="7"/>
  <c r="CC11" i="7"/>
  <c r="AS224" i="2"/>
  <c r="AR224" i="2"/>
  <c r="AQ224" i="2"/>
  <c r="AP224" i="2"/>
  <c r="AO224" i="2"/>
  <c r="AN224" i="2"/>
  <c r="AM224" i="2"/>
  <c r="AL224" i="2"/>
  <c r="AT224" i="2"/>
  <c r="BC404" i="8"/>
  <c r="BD404" i="8"/>
  <c r="BB404" i="8"/>
  <c r="AI395" i="8"/>
  <c r="AH395" i="8"/>
  <c r="AJ395" i="8"/>
  <c r="AK395" i="8"/>
  <c r="BA49" i="2"/>
  <c r="BB49" i="2"/>
  <c r="BB253" i="8"/>
  <c r="BC253" i="8"/>
  <c r="BD253" i="8"/>
  <c r="AI154" i="8"/>
  <c r="AH154" i="8"/>
  <c r="AJ154" i="8"/>
  <c r="AK154" i="8"/>
  <c r="AI71" i="8"/>
  <c r="AJ71" i="8"/>
  <c r="AK71" i="8"/>
  <c r="AI77" i="8"/>
  <c r="AH77" i="8"/>
  <c r="AJ77" i="8"/>
  <c r="AK77" i="8"/>
  <c r="CC63" i="7"/>
  <c r="CB63" i="7"/>
  <c r="CA63" i="7"/>
  <c r="BY63" i="7" s="1"/>
  <c r="AI260" i="2"/>
  <c r="AJ260" i="2"/>
  <c r="AK260" i="2"/>
  <c r="AI297" i="2"/>
  <c r="AJ297" i="2"/>
  <c r="AK297" i="2"/>
  <c r="AI80" i="2"/>
  <c r="AJ80" i="2"/>
  <c r="AK80" i="2"/>
  <c r="AI314" i="8"/>
  <c r="AK314" i="8"/>
  <c r="AJ314" i="8"/>
  <c r="AJ269" i="8"/>
  <c r="AK269" i="8"/>
  <c r="AI269" i="8"/>
  <c r="AH269" i="8"/>
  <c r="BB203" i="8"/>
  <c r="BC203" i="8"/>
  <c r="BD203" i="8"/>
  <c r="BB247" i="8"/>
  <c r="BC247" i="8"/>
  <c r="BD247" i="8"/>
  <c r="BB154" i="8"/>
  <c r="BA154" i="8"/>
  <c r="BC154" i="8"/>
  <c r="BD154" i="8"/>
  <c r="BC232" i="8"/>
  <c r="BD232" i="8"/>
  <c r="BB232" i="8"/>
  <c r="AI106" i="8"/>
  <c r="AH106" i="8"/>
  <c r="AA106" i="8" s="1"/>
  <c r="AB106" i="8" s="1"/>
  <c r="AJ106" i="8"/>
  <c r="AK106" i="8"/>
  <c r="CM30" i="8"/>
  <c r="CN30" i="8"/>
  <c r="AI59" i="8"/>
  <c r="AJ59" i="8"/>
  <c r="AK59" i="8"/>
  <c r="AY405" i="7"/>
  <c r="AX405" i="7"/>
  <c r="AW405" i="7"/>
  <c r="AV405" i="7"/>
  <c r="AU405" i="7"/>
  <c r="AT405" i="7"/>
  <c r="AS405" i="7"/>
  <c r="AR405" i="7"/>
  <c r="AZ405" i="7"/>
  <c r="AZ168" i="7"/>
  <c r="AY168" i="7"/>
  <c r="AX168" i="7"/>
  <c r="AW168" i="7"/>
  <c r="AV168" i="7"/>
  <c r="AU168" i="7"/>
  <c r="AT168" i="7"/>
  <c r="AS168" i="7"/>
  <c r="AR168" i="7"/>
  <c r="CL49" i="7"/>
  <c r="CK49" i="7"/>
  <c r="CJ49" i="7"/>
  <c r="CI49" i="7"/>
  <c r="CH49" i="7"/>
  <c r="CG49" i="7"/>
  <c r="CF49" i="7"/>
  <c r="CE49" i="7"/>
  <c r="CD49" i="7"/>
  <c r="AY172" i="7"/>
  <c r="AX172" i="7"/>
  <c r="AW172" i="7"/>
  <c r="AV172" i="7"/>
  <c r="AU172" i="7"/>
  <c r="AT172" i="7"/>
  <c r="AS172" i="7"/>
  <c r="AR172" i="7"/>
  <c r="AZ172" i="7"/>
  <c r="AZ313" i="7"/>
  <c r="AY313" i="7"/>
  <c r="AX313" i="7"/>
  <c r="AW313" i="7"/>
  <c r="AV313" i="7"/>
  <c r="AU313" i="7"/>
  <c r="AT313" i="7"/>
  <c r="AS313" i="7"/>
  <c r="AR313" i="7"/>
  <c r="AY139" i="7"/>
  <c r="AX139" i="7"/>
  <c r="AW139" i="7"/>
  <c r="AV139" i="7"/>
  <c r="AU139" i="7"/>
  <c r="AT139" i="7"/>
  <c r="AS139" i="7"/>
  <c r="AR139" i="7"/>
  <c r="AZ139" i="7"/>
  <c r="AX94" i="7"/>
  <c r="AW94" i="7"/>
  <c r="AV94" i="7"/>
  <c r="AU94" i="7"/>
  <c r="AT94" i="7"/>
  <c r="AS94" i="7"/>
  <c r="AR94" i="7"/>
  <c r="AY94" i="7"/>
  <c r="AZ94" i="7"/>
  <c r="AZ112" i="7"/>
  <c r="AY112" i="7"/>
  <c r="AX112" i="7"/>
  <c r="AW112" i="7"/>
  <c r="AV112" i="7"/>
  <c r="AU112" i="7"/>
  <c r="AT112" i="7"/>
  <c r="AS112" i="7"/>
  <c r="AR112" i="7"/>
  <c r="CL33" i="7"/>
  <c r="CK33" i="7"/>
  <c r="CJ33" i="7"/>
  <c r="CI33" i="7"/>
  <c r="CH33" i="7"/>
  <c r="CG33" i="7"/>
  <c r="CF33" i="7"/>
  <c r="CE33" i="7"/>
  <c r="CD33" i="7"/>
  <c r="AS397" i="2"/>
  <c r="AT397" i="2"/>
  <c r="AR397" i="2"/>
  <c r="AQ397" i="2"/>
  <c r="AP397" i="2"/>
  <c r="AO397" i="2"/>
  <c r="AN397" i="2"/>
  <c r="AM397" i="2"/>
  <c r="AL397" i="2"/>
  <c r="BS369" i="7"/>
  <c r="BR369" i="7"/>
  <c r="BQ369" i="7"/>
  <c r="BP369" i="7"/>
  <c r="BO369" i="7"/>
  <c r="BN369" i="7"/>
  <c r="BM369" i="7"/>
  <c r="BL369" i="7"/>
  <c r="BK369" i="7"/>
  <c r="DB50" i="7"/>
  <c r="DA50" i="7"/>
  <c r="CZ50" i="7"/>
  <c r="CY50" i="7"/>
  <c r="CX50" i="7"/>
  <c r="CW50" i="7"/>
  <c r="CV50" i="7"/>
  <c r="CU50" i="7"/>
  <c r="DC50" i="7"/>
  <c r="BS239" i="7"/>
  <c r="BR239" i="7"/>
  <c r="BQ239" i="7"/>
  <c r="BP239" i="7"/>
  <c r="BO239" i="7"/>
  <c r="BN239" i="7"/>
  <c r="BM239" i="7"/>
  <c r="BL239" i="7"/>
  <c r="BK239" i="7"/>
  <c r="BR328" i="7"/>
  <c r="BQ328" i="7"/>
  <c r="BP328" i="7"/>
  <c r="BO328" i="7"/>
  <c r="BN328" i="7"/>
  <c r="BM328" i="7"/>
  <c r="BL328" i="7"/>
  <c r="BK328" i="7"/>
  <c r="BS328" i="7"/>
  <c r="BR189" i="7"/>
  <c r="BQ189" i="7"/>
  <c r="BP189" i="7"/>
  <c r="BO189" i="7"/>
  <c r="BN189" i="7"/>
  <c r="BM189" i="7"/>
  <c r="BL189" i="7"/>
  <c r="BK189" i="7"/>
  <c r="BS189" i="7"/>
  <c r="BS339" i="7"/>
  <c r="BR339" i="7"/>
  <c r="BQ339" i="7"/>
  <c r="BP339" i="7"/>
  <c r="BO339" i="7"/>
  <c r="BN339" i="7"/>
  <c r="BM339" i="7"/>
  <c r="BL339" i="7"/>
  <c r="BK339" i="7"/>
  <c r="BS264" i="7"/>
  <c r="BR264" i="7"/>
  <c r="BQ264" i="7"/>
  <c r="BP264" i="7"/>
  <c r="BO264" i="7"/>
  <c r="BN264" i="7"/>
  <c r="BM264" i="7"/>
  <c r="BL264" i="7"/>
  <c r="BK264" i="7"/>
  <c r="DB107" i="7"/>
  <c r="DA107" i="7"/>
  <c r="CZ107" i="7"/>
  <c r="CY107" i="7"/>
  <c r="CX107" i="7"/>
  <c r="CW107" i="7"/>
  <c r="CV107" i="7"/>
  <c r="CU107" i="7"/>
  <c r="DC107" i="7"/>
  <c r="DC65" i="7"/>
  <c r="DB65" i="7"/>
  <c r="DA65" i="7"/>
  <c r="CZ65" i="7"/>
  <c r="CY65" i="7"/>
  <c r="CX65" i="7"/>
  <c r="CW65" i="7"/>
  <c r="CV65" i="7"/>
  <c r="CU65" i="7"/>
  <c r="BS80" i="7"/>
  <c r="BR80" i="7"/>
  <c r="BQ80" i="7"/>
  <c r="BP80" i="7"/>
  <c r="BO80" i="7"/>
  <c r="BN80" i="7"/>
  <c r="BM80" i="7"/>
  <c r="BL80" i="7"/>
  <c r="BK80" i="7"/>
  <c r="BS162" i="7"/>
  <c r="BR162" i="7"/>
  <c r="BQ162" i="7"/>
  <c r="BP162" i="7"/>
  <c r="BO162" i="7"/>
  <c r="BN162" i="7"/>
  <c r="BM162" i="7"/>
  <c r="BL162" i="7"/>
  <c r="BK162" i="7"/>
  <c r="BR55" i="7"/>
  <c r="BQ55" i="7"/>
  <c r="BP55" i="7"/>
  <c r="BO55" i="7"/>
  <c r="BN55" i="7"/>
  <c r="BM55" i="7"/>
  <c r="BL55" i="7"/>
  <c r="BK55" i="7"/>
  <c r="BS55" i="7"/>
  <c r="AT97" i="2"/>
  <c r="AS97" i="2"/>
  <c r="AR97" i="2"/>
  <c r="AQ97" i="2"/>
  <c r="AP97" i="2"/>
  <c r="AO97" i="2"/>
  <c r="AN97" i="2"/>
  <c r="AM97" i="2"/>
  <c r="AL97" i="2"/>
  <c r="BK44" i="2"/>
  <c r="BJ44" i="2"/>
  <c r="BI44" i="2"/>
  <c r="BH44" i="2"/>
  <c r="BG44" i="2"/>
  <c r="BF44" i="2"/>
  <c r="BE44" i="2"/>
  <c r="BD44" i="2"/>
  <c r="BC44" i="2"/>
  <c r="DC10" i="7"/>
  <c r="DB10" i="7"/>
  <c r="DA10" i="7"/>
  <c r="CZ10" i="7"/>
  <c r="CY10" i="7"/>
  <c r="CX10" i="7"/>
  <c r="CW10" i="7"/>
  <c r="CV10" i="7"/>
  <c r="CU10" i="7"/>
  <c r="AY382" i="7"/>
  <c r="AX382" i="7"/>
  <c r="AW382" i="7"/>
  <c r="AV382" i="7"/>
  <c r="AU382" i="7"/>
  <c r="AT382" i="7"/>
  <c r="AS382" i="7"/>
  <c r="AR382" i="7"/>
  <c r="AZ382" i="7"/>
  <c r="AZ152" i="7"/>
  <c r="AY152" i="7"/>
  <c r="AX152" i="7"/>
  <c r="AW152" i="7"/>
  <c r="AV152" i="7"/>
  <c r="AU152" i="7"/>
  <c r="AT152" i="7"/>
  <c r="AS152" i="7"/>
  <c r="AR152" i="7"/>
  <c r="AY372" i="7"/>
  <c r="AX372" i="7"/>
  <c r="AW372" i="7"/>
  <c r="AV372" i="7"/>
  <c r="AU372" i="7"/>
  <c r="AT372" i="7"/>
  <c r="AS372" i="7"/>
  <c r="AR372" i="7"/>
  <c r="AZ372" i="7"/>
  <c r="AZ76" i="7"/>
  <c r="AY76" i="7"/>
  <c r="AX76" i="7"/>
  <c r="AW76" i="7"/>
  <c r="AV76" i="7"/>
  <c r="AU76" i="7"/>
  <c r="AT76" i="7"/>
  <c r="AS76" i="7"/>
  <c r="AR76" i="7"/>
  <c r="AZ264" i="7"/>
  <c r="AY264" i="7"/>
  <c r="AX264" i="7"/>
  <c r="AW264" i="7"/>
  <c r="AV264" i="7"/>
  <c r="AU264" i="7"/>
  <c r="AT264" i="7"/>
  <c r="AS264" i="7"/>
  <c r="AR264" i="7"/>
  <c r="AZ393" i="7"/>
  <c r="AY393" i="7"/>
  <c r="AX393" i="7"/>
  <c r="AW393" i="7"/>
  <c r="AV393" i="7"/>
  <c r="AU393" i="7"/>
  <c r="AT393" i="7"/>
  <c r="AS393" i="7"/>
  <c r="AR393" i="7"/>
  <c r="AZ277" i="7"/>
  <c r="AY277" i="7"/>
  <c r="AX277" i="7"/>
  <c r="AW277" i="7"/>
  <c r="AV277" i="7"/>
  <c r="AU277" i="7"/>
  <c r="AT277" i="7"/>
  <c r="AS277" i="7"/>
  <c r="AR277" i="7"/>
  <c r="AZ325" i="7"/>
  <c r="AY325" i="7"/>
  <c r="AX325" i="7"/>
  <c r="AW325" i="7"/>
  <c r="AV325" i="7"/>
  <c r="AU325" i="7"/>
  <c r="AT325" i="7"/>
  <c r="AS325" i="7"/>
  <c r="AR325" i="7"/>
  <c r="AZ379" i="7"/>
  <c r="AY379" i="7"/>
  <c r="AX379" i="7"/>
  <c r="AW379" i="7"/>
  <c r="AV379" i="7"/>
  <c r="AU379" i="7"/>
  <c r="AT379" i="7"/>
  <c r="AS379" i="7"/>
  <c r="AR379" i="7"/>
  <c r="AZ278" i="7"/>
  <c r="AY278" i="7"/>
  <c r="AX278" i="7"/>
  <c r="AW278" i="7"/>
  <c r="AV278" i="7"/>
  <c r="AU278" i="7"/>
  <c r="AT278" i="7"/>
  <c r="AS278" i="7"/>
  <c r="AR278" i="7"/>
  <c r="AZ367" i="7"/>
  <c r="AY367" i="7"/>
  <c r="AX367" i="7"/>
  <c r="AW367" i="7"/>
  <c r="AV367" i="7"/>
  <c r="AU367" i="7"/>
  <c r="AT367" i="7"/>
  <c r="AS367" i="7"/>
  <c r="AR367" i="7"/>
  <c r="AZ314" i="7"/>
  <c r="AY314" i="7"/>
  <c r="AX314" i="7"/>
  <c r="AW314" i="7"/>
  <c r="AV314" i="7"/>
  <c r="AU314" i="7"/>
  <c r="AT314" i="7"/>
  <c r="AS314" i="7"/>
  <c r="AR314" i="7"/>
  <c r="AZ234" i="7"/>
  <c r="AY234" i="7"/>
  <c r="AX234" i="7"/>
  <c r="AW234" i="7"/>
  <c r="AV234" i="7"/>
  <c r="AU234" i="7"/>
  <c r="AT234" i="7"/>
  <c r="AS234" i="7"/>
  <c r="AR234" i="7"/>
  <c r="AY148" i="7"/>
  <c r="AX148" i="7"/>
  <c r="AW148" i="7"/>
  <c r="AV148" i="7"/>
  <c r="AU148" i="7"/>
  <c r="AT148" i="7"/>
  <c r="AS148" i="7"/>
  <c r="AR148" i="7"/>
  <c r="AZ148" i="7"/>
  <c r="AZ255" i="7"/>
  <c r="AY255" i="7"/>
  <c r="AX255" i="7"/>
  <c r="AW255" i="7"/>
  <c r="AV255" i="7"/>
  <c r="AU255" i="7"/>
  <c r="AT255" i="7"/>
  <c r="AS255" i="7"/>
  <c r="AR255" i="7"/>
  <c r="AZ191" i="7"/>
  <c r="AY191" i="7"/>
  <c r="AX191" i="7"/>
  <c r="AW191" i="7"/>
  <c r="AV191" i="7"/>
  <c r="AU191" i="7"/>
  <c r="AT191" i="7"/>
  <c r="AS191" i="7"/>
  <c r="AR191" i="7"/>
  <c r="AZ61" i="7"/>
  <c r="AY61" i="7"/>
  <c r="AX61" i="7"/>
  <c r="AW61" i="7"/>
  <c r="AV61" i="7"/>
  <c r="AU61" i="7"/>
  <c r="AT61" i="7"/>
  <c r="AS61" i="7"/>
  <c r="AR61" i="7"/>
  <c r="AZ283" i="7"/>
  <c r="AY283" i="7"/>
  <c r="AX283" i="7"/>
  <c r="AW283" i="7"/>
  <c r="AV283" i="7"/>
  <c r="AU283" i="7"/>
  <c r="AT283" i="7"/>
  <c r="AS283" i="7"/>
  <c r="AR283" i="7"/>
  <c r="AZ222" i="7"/>
  <c r="AY222" i="7"/>
  <c r="AX222" i="7"/>
  <c r="AW222" i="7"/>
  <c r="AV222" i="7"/>
  <c r="AU222" i="7"/>
  <c r="AT222" i="7"/>
  <c r="AS222" i="7"/>
  <c r="AR222" i="7"/>
  <c r="AZ131" i="7"/>
  <c r="AY131" i="7"/>
  <c r="AX131" i="7"/>
  <c r="AW131" i="7"/>
  <c r="AV131" i="7"/>
  <c r="AU131" i="7"/>
  <c r="AT131" i="7"/>
  <c r="AS131" i="7"/>
  <c r="AR131" i="7"/>
  <c r="CL69" i="7"/>
  <c r="CK69" i="7"/>
  <c r="CJ69" i="7"/>
  <c r="CI69" i="7"/>
  <c r="CH69" i="7"/>
  <c r="CG69" i="7"/>
  <c r="CF69" i="7"/>
  <c r="CE69" i="7"/>
  <c r="CD69" i="7"/>
  <c r="AZ304" i="7"/>
  <c r="AY304" i="7"/>
  <c r="AX304" i="7"/>
  <c r="AW304" i="7"/>
  <c r="AV304" i="7"/>
  <c r="AU304" i="7"/>
  <c r="AT304" i="7"/>
  <c r="AS304" i="7"/>
  <c r="AR304" i="7"/>
  <c r="AY188" i="7"/>
  <c r="AX188" i="7"/>
  <c r="AW188" i="7"/>
  <c r="AV188" i="7"/>
  <c r="AU188" i="7"/>
  <c r="AT188" i="7"/>
  <c r="AS188" i="7"/>
  <c r="AR188" i="7"/>
  <c r="AZ188" i="7"/>
  <c r="CJ60" i="7"/>
  <c r="CI60" i="7"/>
  <c r="CH60" i="7"/>
  <c r="CG60" i="7"/>
  <c r="CF60" i="7"/>
  <c r="CE60" i="7"/>
  <c r="CD60" i="7"/>
  <c r="CL60" i="7"/>
  <c r="CK60" i="7"/>
  <c r="AZ336" i="7"/>
  <c r="AY336" i="7"/>
  <c r="AX336" i="7"/>
  <c r="AW336" i="7"/>
  <c r="AV336" i="7"/>
  <c r="AU336" i="7"/>
  <c r="AT336" i="7"/>
  <c r="AS336" i="7"/>
  <c r="AR336" i="7"/>
  <c r="AY266" i="7"/>
  <c r="AZ266" i="7"/>
  <c r="AX266" i="7"/>
  <c r="AW266" i="7"/>
  <c r="AV266" i="7"/>
  <c r="AU266" i="7"/>
  <c r="AT266" i="7"/>
  <c r="AS266" i="7"/>
  <c r="AR266" i="7"/>
  <c r="AZ219" i="7"/>
  <c r="AY219" i="7"/>
  <c r="AX219" i="7"/>
  <c r="AW219" i="7"/>
  <c r="AV219" i="7"/>
  <c r="AU219" i="7"/>
  <c r="AT219" i="7"/>
  <c r="AS219" i="7"/>
  <c r="AR219" i="7"/>
  <c r="CK108" i="7"/>
  <c r="CJ108" i="7"/>
  <c r="CI108" i="7"/>
  <c r="CH108" i="7"/>
  <c r="CG108" i="7"/>
  <c r="CF108" i="7"/>
  <c r="CE108" i="7"/>
  <c r="CD108" i="7"/>
  <c r="CL108" i="7"/>
  <c r="AZ317" i="7"/>
  <c r="AY317" i="7"/>
  <c r="AX317" i="7"/>
  <c r="AW317" i="7"/>
  <c r="AV317" i="7"/>
  <c r="AU317" i="7"/>
  <c r="AT317" i="7"/>
  <c r="AS317" i="7"/>
  <c r="AR317" i="7"/>
  <c r="AZ233" i="7"/>
  <c r="AY233" i="7"/>
  <c r="AX233" i="7"/>
  <c r="AW233" i="7"/>
  <c r="AV233" i="7"/>
  <c r="AU233" i="7"/>
  <c r="AT233" i="7"/>
  <c r="AS233" i="7"/>
  <c r="AR233" i="7"/>
  <c r="AY144" i="7"/>
  <c r="AW144" i="7"/>
  <c r="AV144" i="7"/>
  <c r="AU144" i="7"/>
  <c r="AT144" i="7"/>
  <c r="AS144" i="7"/>
  <c r="AR144" i="7"/>
  <c r="AZ144" i="7"/>
  <c r="AX144" i="7"/>
  <c r="AZ370" i="7"/>
  <c r="AY370" i="7"/>
  <c r="AX370" i="7"/>
  <c r="AW370" i="7"/>
  <c r="AV370" i="7"/>
  <c r="AU370" i="7"/>
  <c r="AT370" i="7"/>
  <c r="AS370" i="7"/>
  <c r="AR370" i="7"/>
  <c r="AZ297" i="7"/>
  <c r="AY297" i="7"/>
  <c r="AX297" i="7"/>
  <c r="AW297" i="7"/>
  <c r="AV297" i="7"/>
  <c r="AU297" i="7"/>
  <c r="AT297" i="7"/>
  <c r="AS297" i="7"/>
  <c r="AR297" i="7"/>
  <c r="AY250" i="7"/>
  <c r="AZ250" i="7"/>
  <c r="AX250" i="7"/>
  <c r="AW250" i="7"/>
  <c r="AV250" i="7"/>
  <c r="AU250" i="7"/>
  <c r="AT250" i="7"/>
  <c r="AS250" i="7"/>
  <c r="AR250" i="7"/>
  <c r="AZ155" i="7"/>
  <c r="AY155" i="7"/>
  <c r="AX155" i="7"/>
  <c r="AW155" i="7"/>
  <c r="AV155" i="7"/>
  <c r="AU155" i="7"/>
  <c r="AT155" i="7"/>
  <c r="AS155" i="7"/>
  <c r="AR155" i="7"/>
  <c r="AZ198" i="7"/>
  <c r="AY198" i="7"/>
  <c r="AX198" i="7"/>
  <c r="AW198" i="7"/>
  <c r="AV198" i="7"/>
  <c r="AU198" i="7"/>
  <c r="AT198" i="7"/>
  <c r="AS198" i="7"/>
  <c r="AR198" i="7"/>
  <c r="AZ166" i="7"/>
  <c r="AY166" i="7"/>
  <c r="AX166" i="7"/>
  <c r="AW166" i="7"/>
  <c r="AV166" i="7"/>
  <c r="AU166" i="7"/>
  <c r="AT166" i="7"/>
  <c r="AS166" i="7"/>
  <c r="AR166" i="7"/>
  <c r="AZ134" i="7"/>
  <c r="AY134" i="7"/>
  <c r="AX134" i="7"/>
  <c r="AW134" i="7"/>
  <c r="AV134" i="7"/>
  <c r="AU134" i="7"/>
  <c r="AT134" i="7"/>
  <c r="AS134" i="7"/>
  <c r="AR134" i="7"/>
  <c r="CL111" i="7"/>
  <c r="CK111" i="7"/>
  <c r="CJ111" i="7"/>
  <c r="CI111" i="7"/>
  <c r="CH111" i="7"/>
  <c r="CG111" i="7"/>
  <c r="CF111" i="7"/>
  <c r="CE111" i="7"/>
  <c r="CD111" i="7"/>
  <c r="CL95" i="7"/>
  <c r="CK95" i="7"/>
  <c r="CJ95" i="7"/>
  <c r="CI95" i="7"/>
  <c r="CH95" i="7"/>
  <c r="CG95" i="7"/>
  <c r="CF95" i="7"/>
  <c r="CE95" i="7"/>
  <c r="CD95" i="7"/>
  <c r="CK20" i="7"/>
  <c r="CJ20" i="7"/>
  <c r="CI20" i="7"/>
  <c r="CH20" i="7"/>
  <c r="CG20" i="7"/>
  <c r="CF20" i="7"/>
  <c r="CE20" i="7"/>
  <c r="CD20" i="7"/>
  <c r="CL20" i="7"/>
  <c r="CK78" i="7"/>
  <c r="CL78" i="7"/>
  <c r="CJ78" i="7"/>
  <c r="CI78" i="7"/>
  <c r="CH78" i="7"/>
  <c r="CG78" i="7"/>
  <c r="CF78" i="7"/>
  <c r="CE78" i="7"/>
  <c r="CD78" i="7"/>
  <c r="CL52" i="7"/>
  <c r="CK52" i="7"/>
  <c r="CJ52" i="7"/>
  <c r="CI52" i="7"/>
  <c r="CH52" i="7"/>
  <c r="CG52" i="7"/>
  <c r="CF52" i="7"/>
  <c r="CE52" i="7"/>
  <c r="CD52" i="7"/>
  <c r="AY136" i="7"/>
  <c r="AX136" i="7"/>
  <c r="AW136" i="7"/>
  <c r="AV136" i="7"/>
  <c r="AU136" i="7"/>
  <c r="AT136" i="7"/>
  <c r="AS136" i="7"/>
  <c r="AR136" i="7"/>
  <c r="AZ136" i="7"/>
  <c r="CL113" i="7"/>
  <c r="CK113" i="7"/>
  <c r="CJ113" i="7"/>
  <c r="CI113" i="7"/>
  <c r="CH113" i="7"/>
  <c r="CG113" i="7"/>
  <c r="CF113" i="7"/>
  <c r="CE113" i="7"/>
  <c r="CD113" i="7"/>
  <c r="CK97" i="7"/>
  <c r="CJ97" i="7"/>
  <c r="CI97" i="7"/>
  <c r="CH97" i="7"/>
  <c r="CG97" i="7"/>
  <c r="CF97" i="7"/>
  <c r="CE97" i="7"/>
  <c r="CD97" i="7"/>
  <c r="CL97" i="7"/>
  <c r="CL88" i="7"/>
  <c r="CK88" i="7"/>
  <c r="CJ88" i="7"/>
  <c r="CI88" i="7"/>
  <c r="CH88" i="7"/>
  <c r="CG88" i="7"/>
  <c r="CF88" i="7"/>
  <c r="CE88" i="7"/>
  <c r="CD88" i="7"/>
  <c r="CL61" i="7"/>
  <c r="CK61" i="7"/>
  <c r="CJ61" i="7"/>
  <c r="CI61" i="7"/>
  <c r="CH61" i="7"/>
  <c r="CG61" i="7"/>
  <c r="CF61" i="7"/>
  <c r="CE61" i="7"/>
  <c r="CD61" i="7"/>
  <c r="CL34" i="7"/>
  <c r="CK34" i="7"/>
  <c r="CJ34" i="7"/>
  <c r="CI34" i="7"/>
  <c r="CH34" i="7"/>
  <c r="CG34" i="7"/>
  <c r="CF34" i="7"/>
  <c r="CE34" i="7"/>
  <c r="CD34" i="7"/>
  <c r="AZ193" i="7"/>
  <c r="AY193" i="7"/>
  <c r="AX193" i="7"/>
  <c r="AW193" i="7"/>
  <c r="AV193" i="7"/>
  <c r="AU193" i="7"/>
  <c r="AT193" i="7"/>
  <c r="AS193" i="7"/>
  <c r="AR193" i="7"/>
  <c r="AZ161" i="7"/>
  <c r="AY161" i="7"/>
  <c r="AX161" i="7"/>
  <c r="AW161" i="7"/>
  <c r="AV161" i="7"/>
  <c r="AU161" i="7"/>
  <c r="AT161" i="7"/>
  <c r="AS161" i="7"/>
  <c r="AR161" i="7"/>
  <c r="AY129" i="7"/>
  <c r="AX129" i="7"/>
  <c r="AW129" i="7"/>
  <c r="AV129" i="7"/>
  <c r="AU129" i="7"/>
  <c r="AT129" i="7"/>
  <c r="AS129" i="7"/>
  <c r="AR129" i="7"/>
  <c r="AZ129" i="7"/>
  <c r="AZ109" i="7"/>
  <c r="AY109" i="7"/>
  <c r="AX109" i="7"/>
  <c r="AW109" i="7"/>
  <c r="AV109" i="7"/>
  <c r="AU109" i="7"/>
  <c r="AT109" i="7"/>
  <c r="AS109" i="7"/>
  <c r="AR109" i="7"/>
  <c r="BR384" i="7"/>
  <c r="BQ384" i="7"/>
  <c r="BP384" i="7"/>
  <c r="BO384" i="7"/>
  <c r="BN384" i="7"/>
  <c r="BM384" i="7"/>
  <c r="BL384" i="7"/>
  <c r="BK384" i="7"/>
  <c r="BS384" i="7"/>
  <c r="BR341" i="7"/>
  <c r="BQ341" i="7"/>
  <c r="BP341" i="7"/>
  <c r="BO341" i="7"/>
  <c r="BN341" i="7"/>
  <c r="BM341" i="7"/>
  <c r="BL341" i="7"/>
  <c r="BK341" i="7"/>
  <c r="BS341" i="7"/>
  <c r="BQ393" i="7"/>
  <c r="BP393" i="7"/>
  <c r="BO393" i="7"/>
  <c r="BN393" i="7"/>
  <c r="BM393" i="7"/>
  <c r="BL393" i="7"/>
  <c r="BK393" i="7"/>
  <c r="BR393" i="7"/>
  <c r="BS393" i="7"/>
  <c r="BR148" i="7"/>
  <c r="BQ148" i="7"/>
  <c r="BP148" i="7"/>
  <c r="BO148" i="7"/>
  <c r="BN148" i="7"/>
  <c r="BM148" i="7"/>
  <c r="BL148" i="7"/>
  <c r="BK148" i="7"/>
  <c r="BS148" i="7"/>
  <c r="BS371" i="7"/>
  <c r="BR371" i="7"/>
  <c r="BQ371" i="7"/>
  <c r="BP371" i="7"/>
  <c r="BO371" i="7"/>
  <c r="BN371" i="7"/>
  <c r="BM371" i="7"/>
  <c r="BL371" i="7"/>
  <c r="BK371" i="7"/>
  <c r="BS279" i="7"/>
  <c r="BR279" i="7"/>
  <c r="BQ279" i="7"/>
  <c r="BP279" i="7"/>
  <c r="BO279" i="7"/>
  <c r="BN279" i="7"/>
  <c r="BM279" i="7"/>
  <c r="BL279" i="7"/>
  <c r="BK279" i="7"/>
  <c r="BS403" i="7"/>
  <c r="BR403" i="7"/>
  <c r="BQ403" i="7"/>
  <c r="BP403" i="7"/>
  <c r="BO403" i="7"/>
  <c r="BN403" i="7"/>
  <c r="BM403" i="7"/>
  <c r="BL403" i="7"/>
  <c r="BK403" i="7"/>
  <c r="BR334" i="7"/>
  <c r="BQ334" i="7"/>
  <c r="BP334" i="7"/>
  <c r="BO334" i="7"/>
  <c r="BN334" i="7"/>
  <c r="BM334" i="7"/>
  <c r="BL334" i="7"/>
  <c r="BK334" i="7"/>
  <c r="BS334" i="7"/>
  <c r="BS380" i="7"/>
  <c r="BR380" i="7"/>
  <c r="BQ380" i="7"/>
  <c r="BP380" i="7"/>
  <c r="BO380" i="7"/>
  <c r="BN380" i="7"/>
  <c r="BM380" i="7"/>
  <c r="BL380" i="7"/>
  <c r="BK380" i="7"/>
  <c r="BS326" i="7"/>
  <c r="BR326" i="7"/>
  <c r="BQ326" i="7"/>
  <c r="BP326" i="7"/>
  <c r="BO326" i="7"/>
  <c r="BN326" i="7"/>
  <c r="BM326" i="7"/>
  <c r="BL326" i="7"/>
  <c r="BK326" i="7"/>
  <c r="BR344" i="7"/>
  <c r="BQ344" i="7"/>
  <c r="BP344" i="7"/>
  <c r="BO344" i="7"/>
  <c r="BN344" i="7"/>
  <c r="BM344" i="7"/>
  <c r="BL344" i="7"/>
  <c r="BK344" i="7"/>
  <c r="BS344" i="7"/>
  <c r="BS390" i="7"/>
  <c r="BR390" i="7"/>
  <c r="BQ390" i="7"/>
  <c r="BP390" i="7"/>
  <c r="BO390" i="7"/>
  <c r="BN390" i="7"/>
  <c r="BM390" i="7"/>
  <c r="BL390" i="7"/>
  <c r="BK390" i="7"/>
  <c r="BS164" i="7"/>
  <c r="BR164" i="7"/>
  <c r="BQ164" i="7"/>
  <c r="BP164" i="7"/>
  <c r="BO164" i="7"/>
  <c r="BN164" i="7"/>
  <c r="BM164" i="7"/>
  <c r="BL164" i="7"/>
  <c r="BK164" i="7"/>
  <c r="BS269" i="7"/>
  <c r="BR269" i="7"/>
  <c r="BQ269" i="7"/>
  <c r="BP269" i="7"/>
  <c r="BO269" i="7"/>
  <c r="BN269" i="7"/>
  <c r="BM269" i="7"/>
  <c r="BL269" i="7"/>
  <c r="BK269" i="7"/>
  <c r="BR197" i="7"/>
  <c r="BQ197" i="7"/>
  <c r="BP197" i="7"/>
  <c r="BO197" i="7"/>
  <c r="BN197" i="7"/>
  <c r="BM197" i="7"/>
  <c r="BL197" i="7"/>
  <c r="BK197" i="7"/>
  <c r="BS197" i="7"/>
  <c r="BS124" i="7"/>
  <c r="BR124" i="7"/>
  <c r="BQ124" i="7"/>
  <c r="BP124" i="7"/>
  <c r="BO124" i="7"/>
  <c r="BN124" i="7"/>
  <c r="BM124" i="7"/>
  <c r="BL124" i="7"/>
  <c r="BK124" i="7"/>
  <c r="BR252" i="7"/>
  <c r="BQ252" i="7"/>
  <c r="BP252" i="7"/>
  <c r="BO252" i="7"/>
  <c r="BN252" i="7"/>
  <c r="BM252" i="7"/>
  <c r="BL252" i="7"/>
  <c r="BK252" i="7"/>
  <c r="BS252" i="7"/>
  <c r="DA116" i="7"/>
  <c r="CZ116" i="7"/>
  <c r="CY116" i="7"/>
  <c r="CX116" i="7"/>
  <c r="CW116" i="7"/>
  <c r="CV116" i="7"/>
  <c r="CU116" i="7"/>
  <c r="DB116" i="7"/>
  <c r="DC116" i="7"/>
  <c r="DB5" i="7"/>
  <c r="DA5" i="7"/>
  <c r="CZ5" i="7"/>
  <c r="CY5" i="7"/>
  <c r="CX5" i="7"/>
  <c r="CW5" i="7"/>
  <c r="CV5" i="7"/>
  <c r="CU5" i="7"/>
  <c r="DC5" i="7"/>
  <c r="BS266" i="7"/>
  <c r="BR266" i="7"/>
  <c r="BQ266" i="7"/>
  <c r="BP266" i="7"/>
  <c r="BO266" i="7"/>
  <c r="BN266" i="7"/>
  <c r="BM266" i="7"/>
  <c r="BL266" i="7"/>
  <c r="BK266" i="7"/>
  <c r="BS219" i="7"/>
  <c r="BR219" i="7"/>
  <c r="BQ219" i="7"/>
  <c r="BP219" i="7"/>
  <c r="BO219" i="7"/>
  <c r="BN219" i="7"/>
  <c r="BM219" i="7"/>
  <c r="BL219" i="7"/>
  <c r="BK219" i="7"/>
  <c r="DC84" i="7"/>
  <c r="DB84" i="7"/>
  <c r="DA84" i="7"/>
  <c r="CZ84" i="7"/>
  <c r="CY84" i="7"/>
  <c r="CX84" i="7"/>
  <c r="CW84" i="7"/>
  <c r="CV84" i="7"/>
  <c r="CU84" i="7"/>
  <c r="BS313" i="7"/>
  <c r="BR313" i="7"/>
  <c r="BQ313" i="7"/>
  <c r="BP313" i="7"/>
  <c r="BO313" i="7"/>
  <c r="BN313" i="7"/>
  <c r="BM313" i="7"/>
  <c r="BL313" i="7"/>
  <c r="BK313" i="7"/>
  <c r="BR229" i="7"/>
  <c r="BQ229" i="7"/>
  <c r="BP229" i="7"/>
  <c r="BO229" i="7"/>
  <c r="BN229" i="7"/>
  <c r="BM229" i="7"/>
  <c r="BL229" i="7"/>
  <c r="BK229" i="7"/>
  <c r="BS229" i="7"/>
  <c r="BP136" i="7"/>
  <c r="BO136" i="7"/>
  <c r="BN136" i="7"/>
  <c r="BM136" i="7"/>
  <c r="BL136" i="7"/>
  <c r="BK136" i="7"/>
  <c r="BR136" i="7"/>
  <c r="BQ136" i="7"/>
  <c r="BS136" i="7"/>
  <c r="BS362" i="7"/>
  <c r="BR362" i="7"/>
  <c r="BQ362" i="7"/>
  <c r="BP362" i="7"/>
  <c r="BO362" i="7"/>
  <c r="BN362" i="7"/>
  <c r="BM362" i="7"/>
  <c r="BL362" i="7"/>
  <c r="BK362" i="7"/>
  <c r="BS293" i="7"/>
  <c r="BR293" i="7"/>
  <c r="BQ293" i="7"/>
  <c r="BP293" i="7"/>
  <c r="BO293" i="7"/>
  <c r="BN293" i="7"/>
  <c r="BM293" i="7"/>
  <c r="BL293" i="7"/>
  <c r="BK293" i="7"/>
  <c r="BS246" i="7"/>
  <c r="BR246" i="7"/>
  <c r="BQ246" i="7"/>
  <c r="BP246" i="7"/>
  <c r="BO246" i="7"/>
  <c r="BN246" i="7"/>
  <c r="BM246" i="7"/>
  <c r="BL246" i="7"/>
  <c r="BK246" i="7"/>
  <c r="DB108" i="7"/>
  <c r="DA108" i="7"/>
  <c r="CZ108" i="7"/>
  <c r="CY108" i="7"/>
  <c r="CX108" i="7"/>
  <c r="CW108" i="7"/>
  <c r="CV108" i="7"/>
  <c r="CU108" i="7"/>
  <c r="DC108" i="7"/>
  <c r="BS347" i="7"/>
  <c r="BR347" i="7"/>
  <c r="BQ347" i="7"/>
  <c r="BP347" i="7"/>
  <c r="BO347" i="7"/>
  <c r="BN347" i="7"/>
  <c r="BM347" i="7"/>
  <c r="BL347" i="7"/>
  <c r="BK347" i="7"/>
  <c r="BS281" i="7"/>
  <c r="BR281" i="7"/>
  <c r="BQ281" i="7"/>
  <c r="BP281" i="7"/>
  <c r="BO281" i="7"/>
  <c r="BN281" i="7"/>
  <c r="BM281" i="7"/>
  <c r="BL281" i="7"/>
  <c r="BK281" i="7"/>
  <c r="BS205" i="7"/>
  <c r="BR205" i="7"/>
  <c r="BQ205" i="7"/>
  <c r="BP205" i="7"/>
  <c r="BO205" i="7"/>
  <c r="BN205" i="7"/>
  <c r="BM205" i="7"/>
  <c r="BL205" i="7"/>
  <c r="BK205" i="7"/>
  <c r="BS156" i="7"/>
  <c r="BR156" i="7"/>
  <c r="BQ156" i="7"/>
  <c r="BP156" i="7"/>
  <c r="BO156" i="7"/>
  <c r="BN156" i="7"/>
  <c r="BM156" i="7"/>
  <c r="BL156" i="7"/>
  <c r="BK156" i="7"/>
  <c r="DA61" i="7"/>
  <c r="CZ61" i="7"/>
  <c r="CY61" i="7"/>
  <c r="CX61" i="7"/>
  <c r="CW61" i="7"/>
  <c r="CV61" i="7"/>
  <c r="CU61" i="7"/>
  <c r="DB61" i="7"/>
  <c r="DC61" i="7"/>
  <c r="BS332" i="7"/>
  <c r="BR332" i="7"/>
  <c r="BQ332" i="7"/>
  <c r="BP332" i="7"/>
  <c r="BO332" i="7"/>
  <c r="BN332" i="7"/>
  <c r="BM332" i="7"/>
  <c r="BL332" i="7"/>
  <c r="BK332" i="7"/>
  <c r="BS277" i="7"/>
  <c r="BR277" i="7"/>
  <c r="BQ277" i="7"/>
  <c r="BP277" i="7"/>
  <c r="BO277" i="7"/>
  <c r="BN277" i="7"/>
  <c r="BM277" i="7"/>
  <c r="BL277" i="7"/>
  <c r="BK277" i="7"/>
  <c r="BR221" i="7"/>
  <c r="BS221" i="7"/>
  <c r="BQ221" i="7"/>
  <c r="BP221" i="7"/>
  <c r="BO221" i="7"/>
  <c r="BN221" i="7"/>
  <c r="BM221" i="7"/>
  <c r="BL221" i="7"/>
  <c r="BK221" i="7"/>
  <c r="BS46" i="7"/>
  <c r="BR46" i="7"/>
  <c r="BQ46" i="7"/>
  <c r="BP46" i="7"/>
  <c r="BO46" i="7"/>
  <c r="BN46" i="7"/>
  <c r="BM46" i="7"/>
  <c r="BL46" i="7"/>
  <c r="BK46" i="7"/>
  <c r="BS195" i="7"/>
  <c r="BR195" i="7"/>
  <c r="BQ195" i="7"/>
  <c r="BP195" i="7"/>
  <c r="BO195" i="7"/>
  <c r="BN195" i="7"/>
  <c r="BM195" i="7"/>
  <c r="BL195" i="7"/>
  <c r="BK195" i="7"/>
  <c r="BR163" i="7"/>
  <c r="BQ163" i="7"/>
  <c r="BP163" i="7"/>
  <c r="BO163" i="7"/>
  <c r="BN163" i="7"/>
  <c r="BM163" i="7"/>
  <c r="BL163" i="7"/>
  <c r="BK163" i="7"/>
  <c r="BS163" i="7"/>
  <c r="BS131" i="7"/>
  <c r="BR131" i="7"/>
  <c r="BQ131" i="7"/>
  <c r="BP131" i="7"/>
  <c r="BO131" i="7"/>
  <c r="BN131" i="7"/>
  <c r="BM131" i="7"/>
  <c r="BL131" i="7"/>
  <c r="BK131" i="7"/>
  <c r="BS111" i="7"/>
  <c r="BR111" i="7"/>
  <c r="BQ111" i="7"/>
  <c r="BP111" i="7"/>
  <c r="BO111" i="7"/>
  <c r="BN111" i="7"/>
  <c r="BM111" i="7"/>
  <c r="BL111" i="7"/>
  <c r="BK111" i="7"/>
  <c r="BS95" i="7"/>
  <c r="BR95" i="7"/>
  <c r="BQ95" i="7"/>
  <c r="BP95" i="7"/>
  <c r="BO95" i="7"/>
  <c r="BN95" i="7"/>
  <c r="BM95" i="7"/>
  <c r="BL95" i="7"/>
  <c r="BK95" i="7"/>
  <c r="DB14" i="7"/>
  <c r="DA14" i="7"/>
  <c r="CZ14" i="7"/>
  <c r="CY14" i="7"/>
  <c r="CX14" i="7"/>
  <c r="CW14" i="7"/>
  <c r="CV14" i="7"/>
  <c r="CU14" i="7"/>
  <c r="DC14" i="7"/>
  <c r="DC3" i="7"/>
  <c r="DB3" i="7"/>
  <c r="DA3" i="7"/>
  <c r="CZ3" i="7"/>
  <c r="CY3" i="7"/>
  <c r="CX3" i="7"/>
  <c r="CW3" i="7"/>
  <c r="CV3" i="7"/>
  <c r="CU3" i="7"/>
  <c r="BS70" i="7"/>
  <c r="BR70" i="7"/>
  <c r="BQ70" i="7"/>
  <c r="BP70" i="7"/>
  <c r="BO70" i="7"/>
  <c r="BN70" i="7"/>
  <c r="BM70" i="7"/>
  <c r="BL70" i="7"/>
  <c r="BK70" i="7"/>
  <c r="BS49" i="7"/>
  <c r="BR49" i="7"/>
  <c r="BQ49" i="7"/>
  <c r="BP49" i="7"/>
  <c r="BO49" i="7"/>
  <c r="BN49" i="7"/>
  <c r="BM49" i="7"/>
  <c r="BL49" i="7"/>
  <c r="BK49" i="7"/>
  <c r="DC121" i="7"/>
  <c r="DB121" i="7"/>
  <c r="DA121" i="7"/>
  <c r="CZ121" i="7"/>
  <c r="CY121" i="7"/>
  <c r="CX121" i="7"/>
  <c r="CW121" i="7"/>
  <c r="CV121" i="7"/>
  <c r="CU121" i="7"/>
  <c r="DB105" i="7"/>
  <c r="DA105" i="7"/>
  <c r="CZ105" i="7"/>
  <c r="CY105" i="7"/>
  <c r="CX105" i="7"/>
  <c r="CW105" i="7"/>
  <c r="CV105" i="7"/>
  <c r="CU105" i="7"/>
  <c r="DC105" i="7"/>
  <c r="DB32" i="7"/>
  <c r="DA32" i="7"/>
  <c r="CZ32" i="7"/>
  <c r="CY32" i="7"/>
  <c r="CX32" i="7"/>
  <c r="CW32" i="7"/>
  <c r="CV32" i="7"/>
  <c r="CU32" i="7"/>
  <c r="DC32" i="7"/>
  <c r="DC80" i="7"/>
  <c r="DB80" i="7"/>
  <c r="DA80" i="7"/>
  <c r="CZ80" i="7"/>
  <c r="CY80" i="7"/>
  <c r="CX80" i="7"/>
  <c r="CW80" i="7"/>
  <c r="CV80" i="7"/>
  <c r="CU80" i="7"/>
  <c r="DC58" i="7"/>
  <c r="DB58" i="7"/>
  <c r="DA58" i="7"/>
  <c r="CZ58" i="7"/>
  <c r="CY58" i="7"/>
  <c r="CX58" i="7"/>
  <c r="CW58" i="7"/>
  <c r="CV58" i="7"/>
  <c r="CU58" i="7"/>
  <c r="DC28" i="7"/>
  <c r="DB28" i="7"/>
  <c r="DA28" i="7"/>
  <c r="CZ28" i="7"/>
  <c r="CY28" i="7"/>
  <c r="CX28" i="7"/>
  <c r="CW28" i="7"/>
  <c r="CV28" i="7"/>
  <c r="CU28" i="7"/>
  <c r="BS198" i="7"/>
  <c r="BR198" i="7"/>
  <c r="BQ198" i="7"/>
  <c r="BP198" i="7"/>
  <c r="BO198" i="7"/>
  <c r="BN198" i="7"/>
  <c r="BM198" i="7"/>
  <c r="BL198" i="7"/>
  <c r="BK198" i="7"/>
  <c r="BR166" i="7"/>
  <c r="BQ166" i="7"/>
  <c r="BP166" i="7"/>
  <c r="BO166" i="7"/>
  <c r="BN166" i="7"/>
  <c r="BM166" i="7"/>
  <c r="BL166" i="7"/>
  <c r="BK166" i="7"/>
  <c r="BS166" i="7"/>
  <c r="BS134" i="7"/>
  <c r="BR134" i="7"/>
  <c r="BQ134" i="7"/>
  <c r="BP134" i="7"/>
  <c r="BO134" i="7"/>
  <c r="BN134" i="7"/>
  <c r="BM134" i="7"/>
  <c r="BL134" i="7"/>
  <c r="BK134" i="7"/>
  <c r="DB110" i="7"/>
  <c r="DA110" i="7"/>
  <c r="CZ110" i="7"/>
  <c r="CY110" i="7"/>
  <c r="CX110" i="7"/>
  <c r="CW110" i="7"/>
  <c r="CV110" i="7"/>
  <c r="CU110" i="7"/>
  <c r="DC110" i="7"/>
  <c r="DB94" i="7"/>
  <c r="DA94" i="7"/>
  <c r="CZ94" i="7"/>
  <c r="CY94" i="7"/>
  <c r="CX94" i="7"/>
  <c r="CW94" i="7"/>
  <c r="CV94" i="7"/>
  <c r="CU94" i="7"/>
  <c r="DC94" i="7"/>
  <c r="DC87" i="7"/>
  <c r="DB87" i="7"/>
  <c r="DA87" i="7"/>
  <c r="CZ87" i="7"/>
  <c r="CY87" i="7"/>
  <c r="CX87" i="7"/>
  <c r="CW87" i="7"/>
  <c r="CV87" i="7"/>
  <c r="CU87" i="7"/>
  <c r="DC71" i="7"/>
  <c r="DB71" i="7"/>
  <c r="DA71" i="7"/>
  <c r="CZ71" i="7"/>
  <c r="CY71" i="7"/>
  <c r="CX71" i="7"/>
  <c r="CW71" i="7"/>
  <c r="CV71" i="7"/>
  <c r="CU71" i="7"/>
  <c r="DC55" i="7"/>
  <c r="DB55" i="7"/>
  <c r="DA55" i="7"/>
  <c r="CZ55" i="7"/>
  <c r="CY55" i="7"/>
  <c r="CX55" i="7"/>
  <c r="CW55" i="7"/>
  <c r="CV55" i="7"/>
  <c r="CU55" i="7"/>
  <c r="DC9" i="7"/>
  <c r="DB9" i="7"/>
  <c r="DA9" i="7"/>
  <c r="CZ9" i="7"/>
  <c r="CY9" i="7"/>
  <c r="CX9" i="7"/>
  <c r="CW9" i="7"/>
  <c r="CV9" i="7"/>
  <c r="CU9" i="7"/>
  <c r="AT173" i="2"/>
  <c r="AS173" i="2"/>
  <c r="AR173" i="2"/>
  <c r="AQ173" i="2"/>
  <c r="AP173" i="2"/>
  <c r="AO173" i="2"/>
  <c r="AN173" i="2"/>
  <c r="AM173" i="2"/>
  <c r="AL173" i="2"/>
  <c r="AS75" i="2"/>
  <c r="AR75" i="2"/>
  <c r="AQ75" i="2"/>
  <c r="AP75" i="2"/>
  <c r="AO75" i="2"/>
  <c r="AN75" i="2"/>
  <c r="AM75" i="2"/>
  <c r="AL75" i="2"/>
  <c r="AT75" i="2"/>
  <c r="BK18" i="2"/>
  <c r="BJ18" i="2"/>
  <c r="BI18" i="2"/>
  <c r="BH18" i="2"/>
  <c r="BG18" i="2"/>
  <c r="BF18" i="2"/>
  <c r="BE18" i="2"/>
  <c r="BD18" i="2"/>
  <c r="BC18" i="2"/>
  <c r="AT164" i="2"/>
  <c r="AS164" i="2"/>
  <c r="AR164" i="2"/>
  <c r="AQ164" i="2"/>
  <c r="AP164" i="2"/>
  <c r="AO164" i="2"/>
  <c r="AN164" i="2"/>
  <c r="AM164" i="2"/>
  <c r="AL164" i="2"/>
  <c r="AB200" i="8"/>
  <c r="AD200" i="8"/>
  <c r="AT346" i="2"/>
  <c r="AS346" i="2"/>
  <c r="AR346" i="2"/>
  <c r="AQ346" i="2"/>
  <c r="AP346" i="2"/>
  <c r="AO346" i="2"/>
  <c r="AN346" i="2"/>
  <c r="AM346" i="2"/>
  <c r="AL346" i="2"/>
  <c r="AT371" i="2"/>
  <c r="AS371" i="2"/>
  <c r="AR371" i="2"/>
  <c r="AQ371" i="2"/>
  <c r="AP371" i="2"/>
  <c r="AO371" i="2"/>
  <c r="AN371" i="2"/>
  <c r="AM371" i="2"/>
  <c r="AL371" i="2"/>
  <c r="AT202" i="2"/>
  <c r="AS202" i="2"/>
  <c r="AR202" i="2"/>
  <c r="AQ202" i="2"/>
  <c r="AP202" i="2"/>
  <c r="AO202" i="2"/>
  <c r="AN202" i="2"/>
  <c r="AM202" i="2"/>
  <c r="AL202" i="2"/>
  <c r="AT61" i="2"/>
  <c r="AS61" i="2"/>
  <c r="AR61" i="2"/>
  <c r="AQ61" i="2"/>
  <c r="AP61" i="2"/>
  <c r="AO61" i="2"/>
  <c r="AN61" i="2"/>
  <c r="AM61" i="2"/>
  <c r="AL61" i="2"/>
  <c r="AT311" i="2"/>
  <c r="AS311" i="2"/>
  <c r="AR311" i="2"/>
  <c r="AQ311" i="2"/>
  <c r="AP311" i="2"/>
  <c r="AO311" i="2"/>
  <c r="AN311" i="2"/>
  <c r="AM311" i="2"/>
  <c r="AL311" i="2"/>
  <c r="AT77" i="2"/>
  <c r="AS77" i="2"/>
  <c r="AR77" i="2"/>
  <c r="AQ77" i="2"/>
  <c r="AP77" i="2"/>
  <c r="AO77" i="2"/>
  <c r="AN77" i="2"/>
  <c r="AM77" i="2"/>
  <c r="AL77" i="2"/>
  <c r="AT41" i="2"/>
  <c r="AS41" i="2"/>
  <c r="AR41" i="2"/>
  <c r="AQ41" i="2"/>
  <c r="AP41" i="2"/>
  <c r="AO41" i="2"/>
  <c r="AN41" i="2"/>
  <c r="AM41" i="2"/>
  <c r="AL41" i="2"/>
  <c r="AS365" i="2"/>
  <c r="AR365" i="2"/>
  <c r="AQ365" i="2"/>
  <c r="AP365" i="2"/>
  <c r="AO365" i="2"/>
  <c r="AN365" i="2"/>
  <c r="AM365" i="2"/>
  <c r="AL365" i="2"/>
  <c r="AT365" i="2"/>
  <c r="AR258" i="2"/>
  <c r="AQ258" i="2"/>
  <c r="AP258" i="2"/>
  <c r="AO258" i="2"/>
  <c r="AN258" i="2"/>
  <c r="AM258" i="2"/>
  <c r="AL258" i="2"/>
  <c r="AS258" i="2"/>
  <c r="AT258" i="2"/>
  <c r="AT208" i="2"/>
  <c r="AS208" i="2"/>
  <c r="AR208" i="2"/>
  <c r="AQ208" i="2"/>
  <c r="AP208" i="2"/>
  <c r="AO208" i="2"/>
  <c r="AN208" i="2"/>
  <c r="AM208" i="2"/>
  <c r="AL208" i="2"/>
  <c r="AT91" i="2"/>
  <c r="AS91" i="2"/>
  <c r="AR91" i="2"/>
  <c r="AQ91" i="2"/>
  <c r="AP91" i="2"/>
  <c r="AO91" i="2"/>
  <c r="AN91" i="2"/>
  <c r="AM91" i="2"/>
  <c r="AL91" i="2"/>
  <c r="AT350" i="2"/>
  <c r="AS350" i="2"/>
  <c r="AR350" i="2"/>
  <c r="AQ350" i="2"/>
  <c r="AP350" i="2"/>
  <c r="AO350" i="2"/>
  <c r="AN350" i="2"/>
  <c r="AM350" i="2"/>
  <c r="AL350" i="2"/>
  <c r="AT392" i="2"/>
  <c r="AR392" i="2"/>
  <c r="AQ392" i="2"/>
  <c r="AP392" i="2"/>
  <c r="AO392" i="2"/>
  <c r="AN392" i="2"/>
  <c r="AM392" i="2"/>
  <c r="AL392" i="2"/>
  <c r="AS392" i="2"/>
  <c r="AT410" i="2"/>
  <c r="AS410" i="2"/>
  <c r="AR410" i="2"/>
  <c r="AQ410" i="2"/>
  <c r="AP410" i="2"/>
  <c r="AO410" i="2"/>
  <c r="AN410" i="2"/>
  <c r="AM410" i="2"/>
  <c r="AL410" i="2"/>
  <c r="AT241" i="2"/>
  <c r="AS241" i="2"/>
  <c r="AR241" i="2"/>
  <c r="AQ241" i="2"/>
  <c r="AP241" i="2"/>
  <c r="AO241" i="2"/>
  <c r="AN241" i="2"/>
  <c r="AM241" i="2"/>
  <c r="AL241" i="2"/>
  <c r="AT94" i="2"/>
  <c r="AS94" i="2"/>
  <c r="AR94" i="2"/>
  <c r="AQ94" i="2"/>
  <c r="AP94" i="2"/>
  <c r="AO94" i="2"/>
  <c r="AN94" i="2"/>
  <c r="AM94" i="2"/>
  <c r="AL94" i="2"/>
  <c r="AT93" i="2"/>
  <c r="AS93" i="2"/>
  <c r="AR93" i="2"/>
  <c r="AQ93" i="2"/>
  <c r="AP93" i="2"/>
  <c r="AO93" i="2"/>
  <c r="AN93" i="2"/>
  <c r="AM93" i="2"/>
  <c r="AL93" i="2"/>
  <c r="CL28" i="7"/>
  <c r="CK28" i="7"/>
  <c r="CJ28" i="7"/>
  <c r="CI28" i="7"/>
  <c r="CH28" i="7"/>
  <c r="CG28" i="7"/>
  <c r="CF28" i="7"/>
  <c r="CE28" i="7"/>
  <c r="CD28" i="7"/>
  <c r="AP42" i="7"/>
  <c r="AQ42" i="7"/>
  <c r="AO42" i="7"/>
  <c r="AN42" i="7"/>
  <c r="BE42" i="7" s="1"/>
  <c r="AT303" i="2"/>
  <c r="AS303" i="2"/>
  <c r="AR303" i="2"/>
  <c r="AQ303" i="2"/>
  <c r="AP303" i="2"/>
  <c r="AO303" i="2"/>
  <c r="AN303" i="2"/>
  <c r="AM303" i="2"/>
  <c r="AL303" i="2"/>
  <c r="AT256" i="2"/>
  <c r="AS256" i="2"/>
  <c r="AR256" i="2"/>
  <c r="AQ256" i="2"/>
  <c r="AP256" i="2"/>
  <c r="AO256" i="2"/>
  <c r="AN256" i="2"/>
  <c r="AM256" i="2"/>
  <c r="AL256" i="2"/>
  <c r="AT265" i="2"/>
  <c r="AS265" i="2"/>
  <c r="AR265" i="2"/>
  <c r="AQ265" i="2"/>
  <c r="AP265" i="2"/>
  <c r="AO265" i="2"/>
  <c r="AN265" i="2"/>
  <c r="AM265" i="2"/>
  <c r="AL265" i="2"/>
  <c r="AT358" i="2"/>
  <c r="AS358" i="2"/>
  <c r="AR358" i="2"/>
  <c r="AQ358" i="2"/>
  <c r="AP358" i="2"/>
  <c r="AO358" i="2"/>
  <c r="AN358" i="2"/>
  <c r="AM358" i="2"/>
  <c r="AL358" i="2"/>
  <c r="CN10" i="8"/>
  <c r="CM10" i="8"/>
  <c r="CL10" i="8"/>
  <c r="CJ10" i="8"/>
  <c r="AT43" i="2"/>
  <c r="AS43" i="2"/>
  <c r="AR43" i="2"/>
  <c r="AQ43" i="2"/>
  <c r="AP43" i="2"/>
  <c r="AO43" i="2"/>
  <c r="AN43" i="2"/>
  <c r="AM43" i="2"/>
  <c r="AL43" i="2"/>
  <c r="BB397" i="8"/>
  <c r="BA397" i="8"/>
  <c r="BD397" i="8"/>
  <c r="BC397" i="8"/>
  <c r="BD358" i="8"/>
  <c r="BC358" i="8"/>
  <c r="BB358" i="8"/>
  <c r="BB354" i="8"/>
  <c r="BA354" i="8"/>
  <c r="BD354" i="8"/>
  <c r="BC354" i="8"/>
  <c r="BB243" i="8"/>
  <c r="BC243" i="8"/>
  <c r="BD243" i="8"/>
  <c r="BB227" i="8"/>
  <c r="BA227" i="8"/>
  <c r="BC227" i="8"/>
  <c r="BD227" i="8"/>
  <c r="AI231" i="8"/>
  <c r="AJ231" i="8"/>
  <c r="AK231" i="8"/>
  <c r="AJ252" i="8"/>
  <c r="AK252" i="8"/>
  <c r="AI252" i="8"/>
  <c r="AH252" i="8"/>
  <c r="AI162" i="8"/>
  <c r="AH162" i="8"/>
  <c r="AK162" i="8"/>
  <c r="AJ162" i="8"/>
  <c r="BB185" i="8"/>
  <c r="BA185" i="8"/>
  <c r="BC185" i="8"/>
  <c r="BD185" i="8"/>
  <c r="BB173" i="8"/>
  <c r="BC173" i="8"/>
  <c r="BD173" i="8"/>
  <c r="BV25" i="8"/>
  <c r="BU25" i="8"/>
  <c r="BS25" i="8" s="1"/>
  <c r="BQ25" i="8" s="1"/>
  <c r="BW25" i="8"/>
  <c r="CB7" i="7"/>
  <c r="CC7" i="7"/>
  <c r="AR161" i="2"/>
  <c r="AQ161" i="2"/>
  <c r="AP161" i="2"/>
  <c r="AO161" i="2"/>
  <c r="AN161" i="2"/>
  <c r="AM161" i="2"/>
  <c r="AL161" i="2"/>
  <c r="AS161" i="2"/>
  <c r="AT161" i="2"/>
  <c r="AI274" i="8"/>
  <c r="AJ274" i="8"/>
  <c r="AK274" i="8"/>
  <c r="AI383" i="8"/>
  <c r="AH383" i="8"/>
  <c r="AA383" i="8" s="1"/>
  <c r="AK383" i="8"/>
  <c r="AJ383" i="8"/>
  <c r="BB152" i="8"/>
  <c r="BA152" i="8"/>
  <c r="BC152" i="8"/>
  <c r="BD152" i="8"/>
  <c r="BC123" i="8"/>
  <c r="BB123" i="8"/>
  <c r="BA123" i="8"/>
  <c r="BD123" i="8"/>
  <c r="BB94" i="8"/>
  <c r="BA94" i="8"/>
  <c r="BC94" i="8"/>
  <c r="BD94" i="8"/>
  <c r="BB30" i="8"/>
  <c r="BC30" i="8"/>
  <c r="BD30" i="8"/>
  <c r="BB23" i="8"/>
  <c r="BA23" i="8"/>
  <c r="BC23" i="8"/>
  <c r="BD23" i="8"/>
  <c r="AI64" i="8"/>
  <c r="AJ64" i="8"/>
  <c r="AK64" i="8"/>
  <c r="BV20" i="8"/>
  <c r="BW20" i="8"/>
  <c r="AJ57" i="8"/>
  <c r="AK57" i="8"/>
  <c r="AI57" i="8"/>
  <c r="AH57" i="8"/>
  <c r="BI27" i="7"/>
  <c r="BJ27" i="7"/>
  <c r="BH27" i="7"/>
  <c r="BG27" i="7"/>
  <c r="AK252" i="2"/>
  <c r="AI252" i="2"/>
  <c r="AJ252" i="2"/>
  <c r="AI267" i="2"/>
  <c r="AJ267" i="2"/>
  <c r="AK267" i="2"/>
  <c r="AI402" i="8"/>
  <c r="AJ402" i="8"/>
  <c r="AK402" i="8"/>
  <c r="AK198" i="2"/>
  <c r="AI198" i="2"/>
  <c r="AJ198" i="2"/>
  <c r="AI119" i="8"/>
  <c r="AJ119" i="8"/>
  <c r="AK119" i="8"/>
  <c r="BC300" i="8"/>
  <c r="BB300" i="8"/>
  <c r="BD300" i="8"/>
  <c r="BB146" i="8"/>
  <c r="BC146" i="8"/>
  <c r="BD146" i="8"/>
  <c r="BB23" i="2"/>
  <c r="BA23" i="2"/>
  <c r="BC252" i="8"/>
  <c r="BD252" i="8"/>
  <c r="BB252" i="8"/>
  <c r="BC145" i="8"/>
  <c r="BD145" i="8"/>
  <c r="BB145" i="8"/>
  <c r="BA145" i="8"/>
  <c r="BD157" i="8"/>
  <c r="BB157" i="8"/>
  <c r="BC157" i="8"/>
  <c r="BB52" i="8"/>
  <c r="BC52" i="8"/>
  <c r="BD52" i="8"/>
  <c r="CN23" i="8"/>
  <c r="CM23" i="8"/>
  <c r="CL23" i="8"/>
  <c r="CJ23" i="8"/>
  <c r="BV45" i="8"/>
  <c r="BU45" i="8"/>
  <c r="BS45" i="8" s="1"/>
  <c r="BQ45" i="8" s="1"/>
  <c r="BW45" i="8"/>
  <c r="BV29" i="8"/>
  <c r="BU29" i="8"/>
  <c r="BS29" i="8" s="1"/>
  <c r="BW29" i="8"/>
  <c r="BV3" i="5"/>
  <c r="BW3" i="5"/>
  <c r="AT231" i="2"/>
  <c r="AS231" i="2"/>
  <c r="AR231" i="2"/>
  <c r="AQ231" i="2"/>
  <c r="AP231" i="2"/>
  <c r="AO231" i="2"/>
  <c r="AN231" i="2"/>
  <c r="AM231" i="2"/>
  <c r="AL231" i="2"/>
  <c r="AT367" i="2"/>
  <c r="AS367" i="2"/>
  <c r="AR367" i="2"/>
  <c r="AQ367" i="2"/>
  <c r="AP367" i="2"/>
  <c r="AO367" i="2"/>
  <c r="AN367" i="2"/>
  <c r="AM367" i="2"/>
  <c r="AL367" i="2"/>
  <c r="AT272" i="2"/>
  <c r="AS272" i="2"/>
  <c r="AR272" i="2"/>
  <c r="AQ272" i="2"/>
  <c r="AP272" i="2"/>
  <c r="AO272" i="2"/>
  <c r="AN272" i="2"/>
  <c r="AM272" i="2"/>
  <c r="AL272" i="2"/>
  <c r="AS157" i="2"/>
  <c r="AR157" i="2"/>
  <c r="AQ157" i="2"/>
  <c r="AP157" i="2"/>
  <c r="AO157" i="2"/>
  <c r="AN157" i="2"/>
  <c r="AM157" i="2"/>
  <c r="AL157" i="2"/>
  <c r="AT157" i="2"/>
  <c r="AS232" i="2"/>
  <c r="AR232" i="2"/>
  <c r="AQ232" i="2"/>
  <c r="AP232" i="2"/>
  <c r="AO232" i="2"/>
  <c r="AN232" i="2"/>
  <c r="AM232" i="2"/>
  <c r="AL232" i="2"/>
  <c r="AT232" i="2"/>
  <c r="AS129" i="2"/>
  <c r="AR129" i="2"/>
  <c r="AQ129" i="2"/>
  <c r="AP129" i="2"/>
  <c r="AO129" i="2"/>
  <c r="AN129" i="2"/>
  <c r="AM129" i="2"/>
  <c r="AL129" i="2"/>
  <c r="AT129" i="2"/>
  <c r="AT56" i="2"/>
  <c r="AS56" i="2"/>
  <c r="AR56" i="2"/>
  <c r="AQ56" i="2"/>
  <c r="AP56" i="2"/>
  <c r="AO56" i="2"/>
  <c r="AN56" i="2"/>
  <c r="AM56" i="2"/>
  <c r="AL56" i="2"/>
  <c r="AS398" i="2"/>
  <c r="AR398" i="2"/>
  <c r="AQ398" i="2"/>
  <c r="AP398" i="2"/>
  <c r="AO398" i="2"/>
  <c r="AN398" i="2"/>
  <c r="AM398" i="2"/>
  <c r="AL398" i="2"/>
  <c r="AT398" i="2"/>
  <c r="AT254" i="2"/>
  <c r="AS254" i="2"/>
  <c r="AR254" i="2"/>
  <c r="AQ254" i="2"/>
  <c r="AP254" i="2"/>
  <c r="AO254" i="2"/>
  <c r="AN254" i="2"/>
  <c r="AM254" i="2"/>
  <c r="AL254" i="2"/>
  <c r="AS315" i="2"/>
  <c r="AR315" i="2"/>
  <c r="AQ315" i="2"/>
  <c r="AP315" i="2"/>
  <c r="AO315" i="2"/>
  <c r="AN315" i="2"/>
  <c r="AM315" i="2"/>
  <c r="AL315" i="2"/>
  <c r="AT315" i="2"/>
  <c r="AS234" i="2"/>
  <c r="AT234" i="2"/>
  <c r="AR234" i="2"/>
  <c r="AQ234" i="2"/>
  <c r="AP234" i="2"/>
  <c r="AO234" i="2"/>
  <c r="AN234" i="2"/>
  <c r="AM234" i="2"/>
  <c r="AL234" i="2"/>
  <c r="BK42" i="2"/>
  <c r="BI42" i="2"/>
  <c r="BH42" i="2"/>
  <c r="BG42" i="2"/>
  <c r="BF42" i="2"/>
  <c r="BE42" i="2"/>
  <c r="BD42" i="2"/>
  <c r="BC42" i="2"/>
  <c r="BJ42" i="2"/>
  <c r="AT149" i="2"/>
  <c r="AS149" i="2"/>
  <c r="AR149" i="2"/>
  <c r="AQ149" i="2"/>
  <c r="AP149" i="2"/>
  <c r="AO149" i="2"/>
  <c r="AN149" i="2"/>
  <c r="AM149" i="2"/>
  <c r="AL149" i="2"/>
  <c r="AS133" i="2"/>
  <c r="AR133" i="2"/>
  <c r="AQ133" i="2"/>
  <c r="AP133" i="2"/>
  <c r="AO133" i="2"/>
  <c r="AN133" i="2"/>
  <c r="AM133" i="2"/>
  <c r="AL133" i="2"/>
  <c r="AT133" i="2"/>
  <c r="AT361" i="2"/>
  <c r="AS361" i="2"/>
  <c r="AR361" i="2"/>
  <c r="AQ361" i="2"/>
  <c r="AP361" i="2"/>
  <c r="AO361" i="2"/>
  <c r="AN361" i="2"/>
  <c r="AM361" i="2"/>
  <c r="AL361" i="2"/>
  <c r="AR281" i="2"/>
  <c r="AQ281" i="2"/>
  <c r="AP281" i="2"/>
  <c r="AO281" i="2"/>
  <c r="AN281" i="2"/>
  <c r="AM281" i="2"/>
  <c r="AL281" i="2"/>
  <c r="AS281" i="2"/>
  <c r="AT281" i="2"/>
  <c r="BJ91" i="2"/>
  <c r="BI91" i="2"/>
  <c r="BH91" i="2"/>
  <c r="BG91" i="2"/>
  <c r="BF91" i="2"/>
  <c r="BE91" i="2"/>
  <c r="BD91" i="2"/>
  <c r="BC91" i="2"/>
  <c r="BK91" i="2"/>
  <c r="AT55" i="2"/>
  <c r="AS55" i="2"/>
  <c r="AR55" i="2"/>
  <c r="AQ55" i="2"/>
  <c r="AP55" i="2"/>
  <c r="AO55" i="2"/>
  <c r="AN55" i="2"/>
  <c r="AM55" i="2"/>
  <c r="AL55" i="2"/>
  <c r="BK82" i="2"/>
  <c r="BJ82" i="2"/>
  <c r="BI82" i="2"/>
  <c r="BH82" i="2"/>
  <c r="BG82" i="2"/>
  <c r="BF82" i="2"/>
  <c r="BE82" i="2"/>
  <c r="BD82" i="2"/>
  <c r="BC82" i="2"/>
  <c r="BK50" i="2"/>
  <c r="BI50" i="2"/>
  <c r="BH50" i="2"/>
  <c r="BG50" i="2"/>
  <c r="BF50" i="2"/>
  <c r="BE50" i="2"/>
  <c r="BD50" i="2"/>
  <c r="BC50" i="2"/>
  <c r="BJ50" i="2"/>
  <c r="AT63" i="2"/>
  <c r="AS63" i="2"/>
  <c r="AR63" i="2"/>
  <c r="AQ63" i="2"/>
  <c r="AP63" i="2"/>
  <c r="AO63" i="2"/>
  <c r="AN63" i="2"/>
  <c r="AM63" i="2"/>
  <c r="AL63" i="2"/>
  <c r="AT136" i="2"/>
  <c r="AS136" i="2"/>
  <c r="AR136" i="2"/>
  <c r="AQ136" i="2"/>
  <c r="AP136" i="2"/>
  <c r="AO136" i="2"/>
  <c r="AN136" i="2"/>
  <c r="AM136" i="2"/>
  <c r="AL136" i="2"/>
  <c r="AT120" i="2"/>
  <c r="AS120" i="2"/>
  <c r="AR120" i="2"/>
  <c r="AQ120" i="2"/>
  <c r="AP120" i="2"/>
  <c r="AO120" i="2"/>
  <c r="AN120" i="2"/>
  <c r="AM120" i="2"/>
  <c r="AL120" i="2"/>
  <c r="AT104" i="2"/>
  <c r="AS104" i="2"/>
  <c r="AR104" i="2"/>
  <c r="AQ104" i="2"/>
  <c r="AP104" i="2"/>
  <c r="AO104" i="2"/>
  <c r="AN104" i="2"/>
  <c r="AM104" i="2"/>
  <c r="AL104" i="2"/>
  <c r="BK67" i="2"/>
  <c r="BJ67" i="2"/>
  <c r="BI67" i="2"/>
  <c r="BH67" i="2"/>
  <c r="BG67" i="2"/>
  <c r="BF67" i="2"/>
  <c r="BE67" i="2"/>
  <c r="BD67" i="2"/>
  <c r="BC67" i="2"/>
  <c r="AT59" i="2"/>
  <c r="AS59" i="2"/>
  <c r="AR59" i="2"/>
  <c r="AQ59" i="2"/>
  <c r="AP59" i="2"/>
  <c r="AO59" i="2"/>
  <c r="AN59" i="2"/>
  <c r="AM59" i="2"/>
  <c r="AL59" i="2"/>
  <c r="BU73" i="8"/>
  <c r="BS73" i="8" s="1"/>
  <c r="BQ73" i="8" s="1"/>
  <c r="AT78" i="2"/>
  <c r="AS78" i="2"/>
  <c r="AR78" i="2"/>
  <c r="AQ78" i="2"/>
  <c r="AP78" i="2"/>
  <c r="AO78" i="2"/>
  <c r="AN78" i="2"/>
  <c r="AM78" i="2"/>
  <c r="AL78" i="2"/>
  <c r="AT191" i="2"/>
  <c r="AS191" i="2"/>
  <c r="AR191" i="2"/>
  <c r="AQ191" i="2"/>
  <c r="AP191" i="2"/>
  <c r="AO191" i="2"/>
  <c r="AN191" i="2"/>
  <c r="AM191" i="2"/>
  <c r="AL191" i="2"/>
  <c r="BK8" i="2"/>
  <c r="BJ8" i="2"/>
  <c r="BI8" i="2"/>
  <c r="BH8" i="2"/>
  <c r="BG8" i="2"/>
  <c r="BF8" i="2"/>
  <c r="BE8" i="2"/>
  <c r="BD8" i="2"/>
  <c r="BC8" i="2"/>
  <c r="AS313" i="2"/>
  <c r="AR313" i="2"/>
  <c r="AQ313" i="2"/>
  <c r="AP313" i="2"/>
  <c r="AO313" i="2"/>
  <c r="AN313" i="2"/>
  <c r="AM313" i="2"/>
  <c r="AL313" i="2"/>
  <c r="AT313" i="2"/>
  <c r="AT400" i="2"/>
  <c r="AS400" i="2"/>
  <c r="AR400" i="2"/>
  <c r="AQ400" i="2"/>
  <c r="AP400" i="2"/>
  <c r="AO400" i="2"/>
  <c r="AN400" i="2"/>
  <c r="AM400" i="2"/>
  <c r="AL400" i="2"/>
  <c r="AS27" i="2"/>
  <c r="AR27" i="2"/>
  <c r="AQ27" i="2"/>
  <c r="AP27" i="2"/>
  <c r="AO27" i="2"/>
  <c r="AN27" i="2"/>
  <c r="AM27" i="2"/>
  <c r="AL27" i="2"/>
  <c r="AT27" i="2"/>
  <c r="BU118" i="8"/>
  <c r="BS118" i="8" s="1"/>
  <c r="BQ118" i="8" s="1"/>
  <c r="AH97" i="8"/>
  <c r="AH215" i="8"/>
  <c r="AH266" i="8"/>
  <c r="AH195" i="8"/>
  <c r="BU99" i="8"/>
  <c r="BS99" i="8" s="1"/>
  <c r="BQ99" i="8" s="1"/>
  <c r="AT411" i="4"/>
  <c r="AS411" i="4" s="1"/>
  <c r="AR411" i="4" s="1"/>
  <c r="AQ411" i="4" s="1"/>
  <c r="AP411" i="4" s="1"/>
  <c r="AO411" i="4" s="1"/>
  <c r="AN411" i="4" s="1"/>
  <c r="AM411" i="4" s="1"/>
  <c r="AL411" i="4" s="1"/>
  <c r="AT335" i="4"/>
  <c r="AS335" i="4" s="1"/>
  <c r="AR335" i="4" s="1"/>
  <c r="AQ335" i="4" s="1"/>
  <c r="AP335" i="4" s="1"/>
  <c r="AO335" i="4" s="1"/>
  <c r="AN335" i="4" s="1"/>
  <c r="AM335" i="4" s="1"/>
  <c r="AL335" i="4" s="1"/>
  <c r="AT378" i="4"/>
  <c r="AS378" i="4" s="1"/>
  <c r="AR378" i="4" s="1"/>
  <c r="AQ378" i="4" s="1"/>
  <c r="AP378" i="4" s="1"/>
  <c r="AO378" i="4" s="1"/>
  <c r="AN378" i="4" s="1"/>
  <c r="AM378" i="4" s="1"/>
  <c r="AL378" i="4" s="1"/>
  <c r="AT381" i="4"/>
  <c r="AS381" i="4" s="1"/>
  <c r="AR381" i="4" s="1"/>
  <c r="AQ381" i="4" s="1"/>
  <c r="AP381" i="4" s="1"/>
  <c r="AO381" i="4" s="1"/>
  <c r="AN381" i="4" s="1"/>
  <c r="AM381" i="4" s="1"/>
  <c r="AL381" i="4" s="1"/>
  <c r="AT344" i="4"/>
  <c r="AS344" i="4" s="1"/>
  <c r="AR344" i="4" s="1"/>
  <c r="AQ344" i="4" s="1"/>
  <c r="AP344" i="4" s="1"/>
  <c r="AO344" i="4" s="1"/>
  <c r="AN344" i="4" s="1"/>
  <c r="AM344" i="4" s="1"/>
  <c r="AL344" i="4" s="1"/>
  <c r="AH283" i="8"/>
  <c r="AY283" i="8" s="1"/>
  <c r="BQ97" i="8"/>
  <c r="AH295" i="8"/>
  <c r="AA191" i="8"/>
  <c r="AT407" i="5"/>
  <c r="AS407" i="5" s="1"/>
  <c r="AR407" i="5" s="1"/>
  <c r="AQ407" i="5" s="1"/>
  <c r="AP407" i="5" s="1"/>
  <c r="AO407" i="5" s="1"/>
  <c r="AN407" i="5" s="1"/>
  <c r="AM407" i="5" s="1"/>
  <c r="AL407" i="5" s="1"/>
  <c r="AT389" i="5"/>
  <c r="AS389" i="5" s="1"/>
  <c r="AR389" i="5" s="1"/>
  <c r="AQ389" i="5" s="1"/>
  <c r="AP389" i="5" s="1"/>
  <c r="AO389" i="5" s="1"/>
  <c r="AN389" i="5" s="1"/>
  <c r="AM389" i="5" s="1"/>
  <c r="AL389" i="5" s="1"/>
  <c r="AT387" i="5"/>
  <c r="AS387" i="5" s="1"/>
  <c r="AR387" i="5" s="1"/>
  <c r="AQ387" i="5" s="1"/>
  <c r="AP387" i="5" s="1"/>
  <c r="AO387" i="5" s="1"/>
  <c r="AN387" i="5" s="1"/>
  <c r="AM387" i="5" s="1"/>
  <c r="AL387" i="5" s="1"/>
  <c r="AT363" i="5"/>
  <c r="AS363" i="5" s="1"/>
  <c r="AR363" i="5" s="1"/>
  <c r="AQ363" i="5" s="1"/>
  <c r="AP363" i="5" s="1"/>
  <c r="AO363" i="5" s="1"/>
  <c r="AN363" i="5" s="1"/>
  <c r="AM363" i="5" s="1"/>
  <c r="AL363" i="5" s="1"/>
  <c r="AT234" i="5"/>
  <c r="AS234" i="5" s="1"/>
  <c r="AR234" i="5" s="1"/>
  <c r="AQ234" i="5" s="1"/>
  <c r="AP234" i="5" s="1"/>
  <c r="AO234" i="5" s="1"/>
  <c r="AN234" i="5" s="1"/>
  <c r="AM234" i="5" s="1"/>
  <c r="AL234" i="5" s="1"/>
  <c r="AT326" i="5"/>
  <c r="AS326" i="5" s="1"/>
  <c r="AR326" i="5" s="1"/>
  <c r="AQ326" i="5" s="1"/>
  <c r="AP326" i="5" s="1"/>
  <c r="AO326" i="5" s="1"/>
  <c r="AN326" i="5" s="1"/>
  <c r="AM326" i="5" s="1"/>
  <c r="AL326" i="5" s="1"/>
  <c r="AT295" i="5"/>
  <c r="AS295" i="5" s="1"/>
  <c r="AR295" i="5" s="1"/>
  <c r="AQ295" i="5" s="1"/>
  <c r="AP295" i="5" s="1"/>
  <c r="AO295" i="5" s="1"/>
  <c r="AN295" i="5" s="1"/>
  <c r="AM295" i="5" s="1"/>
  <c r="AL295" i="5" s="1"/>
  <c r="AT337" i="5"/>
  <c r="AS337" i="5" s="1"/>
  <c r="AR337" i="5" s="1"/>
  <c r="AQ337" i="5" s="1"/>
  <c r="AP337" i="5" s="1"/>
  <c r="AO337" i="5" s="1"/>
  <c r="AN337" i="5" s="1"/>
  <c r="AM337" i="5" s="1"/>
  <c r="AL337" i="5" s="1"/>
  <c r="AT393" i="5"/>
  <c r="AS393" i="5" s="1"/>
  <c r="AR393" i="5" s="1"/>
  <c r="AQ393" i="5" s="1"/>
  <c r="AP393" i="5" s="1"/>
  <c r="AO393" i="5" s="1"/>
  <c r="AN393" i="5" s="1"/>
  <c r="AM393" i="5" s="1"/>
  <c r="AL393" i="5" s="1"/>
  <c r="AT240" i="5"/>
  <c r="AS240" i="5" s="1"/>
  <c r="AR240" i="5" s="1"/>
  <c r="AQ240" i="5" s="1"/>
  <c r="AP240" i="5" s="1"/>
  <c r="AO240" i="5" s="1"/>
  <c r="AN240" i="5" s="1"/>
  <c r="AM240" i="5" s="1"/>
  <c r="AL240" i="5" s="1"/>
  <c r="AT370" i="5"/>
  <c r="AS370" i="5"/>
  <c r="AR370" i="5" s="1"/>
  <c r="AQ370" i="5" s="1"/>
  <c r="AP370" i="5" s="1"/>
  <c r="AO370" i="5" s="1"/>
  <c r="AN370" i="5" s="1"/>
  <c r="AM370" i="5" s="1"/>
  <c r="AL370" i="5" s="1"/>
  <c r="AT318" i="5"/>
  <c r="AS318" i="5" s="1"/>
  <c r="AR318" i="5" s="1"/>
  <c r="AQ318" i="5" s="1"/>
  <c r="AP318" i="5" s="1"/>
  <c r="AO318" i="5" s="1"/>
  <c r="AN318" i="5" s="1"/>
  <c r="AM318" i="5" s="1"/>
  <c r="AL318" i="5" s="1"/>
  <c r="AT269" i="5"/>
  <c r="AS269" i="5" s="1"/>
  <c r="AR269" i="5" s="1"/>
  <c r="AQ269" i="5" s="1"/>
  <c r="AP269" i="5" s="1"/>
  <c r="AO269" i="5" s="1"/>
  <c r="AN269" i="5" s="1"/>
  <c r="AM269" i="5" s="1"/>
  <c r="AL269" i="5" s="1"/>
  <c r="AT341" i="5"/>
  <c r="AS341" i="5" s="1"/>
  <c r="AR341" i="5" s="1"/>
  <c r="AQ341" i="5" s="1"/>
  <c r="AP341" i="5" s="1"/>
  <c r="AO341" i="5" s="1"/>
  <c r="AN341" i="5" s="1"/>
  <c r="AM341" i="5" s="1"/>
  <c r="AL341" i="5" s="1"/>
  <c r="AT210" i="5"/>
  <c r="AS210" i="5" s="1"/>
  <c r="AR210" i="5" s="1"/>
  <c r="AQ210" i="5" s="1"/>
  <c r="AP210" i="5" s="1"/>
  <c r="AO210" i="5" s="1"/>
  <c r="AN210" i="5" s="1"/>
  <c r="AM210" i="5" s="1"/>
  <c r="AL210" i="5" s="1"/>
  <c r="AT194" i="5"/>
  <c r="AS194" i="5" s="1"/>
  <c r="AR194" i="5" s="1"/>
  <c r="AQ194" i="5" s="1"/>
  <c r="AP194" i="5" s="1"/>
  <c r="AO194" i="5" s="1"/>
  <c r="AN194" i="5" s="1"/>
  <c r="AM194" i="5" s="1"/>
  <c r="AL194" i="5" s="1"/>
  <c r="AT276" i="5"/>
  <c r="AS276" i="5" s="1"/>
  <c r="AR276" i="5" s="1"/>
  <c r="AQ276" i="5" s="1"/>
  <c r="AP276" i="5" s="1"/>
  <c r="AO276" i="5" s="1"/>
  <c r="AN276" i="5" s="1"/>
  <c r="AM276" i="5" s="1"/>
  <c r="AL276" i="5" s="1"/>
  <c r="AT247" i="5"/>
  <c r="AS247" i="5" s="1"/>
  <c r="AR247" i="5" s="1"/>
  <c r="AQ247" i="5" s="1"/>
  <c r="AP247" i="5" s="1"/>
  <c r="AO247" i="5" s="1"/>
  <c r="AN247" i="5" s="1"/>
  <c r="AM247" i="5" s="1"/>
  <c r="AL247" i="5" s="1"/>
  <c r="AT231" i="5"/>
  <c r="AS231" i="5" s="1"/>
  <c r="AR231" i="5" s="1"/>
  <c r="AQ231" i="5" s="1"/>
  <c r="AP231" i="5" s="1"/>
  <c r="AO231" i="5" s="1"/>
  <c r="AN231" i="5" s="1"/>
  <c r="AM231" i="5" s="1"/>
  <c r="AL231" i="5" s="1"/>
  <c r="AT266" i="5"/>
  <c r="AS266" i="5" s="1"/>
  <c r="AR266" i="5" s="1"/>
  <c r="AQ266" i="5" s="1"/>
  <c r="AP266" i="5" s="1"/>
  <c r="AO266" i="5" s="1"/>
  <c r="AN266" i="5" s="1"/>
  <c r="AM266" i="5" s="1"/>
  <c r="AL266" i="5" s="1"/>
  <c r="AT211" i="5"/>
  <c r="AS211" i="5" s="1"/>
  <c r="AR211" i="5" s="1"/>
  <c r="AQ211" i="5" s="1"/>
  <c r="AP211" i="5" s="1"/>
  <c r="AO211" i="5" s="1"/>
  <c r="AN211" i="5" s="1"/>
  <c r="AM211" i="5" s="1"/>
  <c r="AL211" i="5" s="1"/>
  <c r="AT283" i="5"/>
  <c r="AS283" i="5" s="1"/>
  <c r="AR283" i="5" s="1"/>
  <c r="AQ283" i="5" s="1"/>
  <c r="AP283" i="5" s="1"/>
  <c r="AO283" i="5" s="1"/>
  <c r="AN283" i="5" s="1"/>
  <c r="AM283" i="5" s="1"/>
  <c r="AL283" i="5" s="1"/>
  <c r="AT277" i="5"/>
  <c r="AS277" i="5" s="1"/>
  <c r="AR277" i="5" s="1"/>
  <c r="AQ277" i="5" s="1"/>
  <c r="AP277" i="5" s="1"/>
  <c r="AO277" i="5" s="1"/>
  <c r="AN277" i="5" s="1"/>
  <c r="AM277" i="5" s="1"/>
  <c r="AL277" i="5" s="1"/>
  <c r="AT175" i="5"/>
  <c r="AS175" i="5" s="1"/>
  <c r="AR175" i="5" s="1"/>
  <c r="AQ175" i="5" s="1"/>
  <c r="AP175" i="5" s="1"/>
  <c r="AO175" i="5" s="1"/>
  <c r="AN175" i="5" s="1"/>
  <c r="AM175" i="5" s="1"/>
  <c r="AL175" i="5" s="1"/>
  <c r="AT159" i="5"/>
  <c r="AS159" i="5" s="1"/>
  <c r="AR159" i="5" s="1"/>
  <c r="AQ159" i="5" s="1"/>
  <c r="AP159" i="5" s="1"/>
  <c r="AO159" i="5" s="1"/>
  <c r="AN159" i="5" s="1"/>
  <c r="AM159" i="5" s="1"/>
  <c r="AL159" i="5" s="1"/>
  <c r="AT142" i="5"/>
  <c r="AS142" i="5" s="1"/>
  <c r="AR142" i="5" s="1"/>
  <c r="AQ142" i="5" s="1"/>
  <c r="AP142" i="5" s="1"/>
  <c r="AO142" i="5" s="1"/>
  <c r="AN142" i="5" s="1"/>
  <c r="AM142" i="5" s="1"/>
  <c r="AL142" i="5" s="1"/>
  <c r="AT180" i="5"/>
  <c r="AS180" i="5" s="1"/>
  <c r="AR180" i="5" s="1"/>
  <c r="AQ180" i="5" s="1"/>
  <c r="AP180" i="5" s="1"/>
  <c r="AO180" i="5" s="1"/>
  <c r="AN180" i="5" s="1"/>
  <c r="AM180" i="5" s="1"/>
  <c r="AL180" i="5" s="1"/>
  <c r="AT164" i="5"/>
  <c r="AS164" i="5" s="1"/>
  <c r="AR164" i="5" s="1"/>
  <c r="AQ164" i="5" s="1"/>
  <c r="AP164" i="5" s="1"/>
  <c r="AO164" i="5" s="1"/>
  <c r="AN164" i="5" s="1"/>
  <c r="AM164" i="5" s="1"/>
  <c r="AL164" i="5" s="1"/>
  <c r="AT149" i="5"/>
  <c r="AS149" i="5" s="1"/>
  <c r="AR149" i="5" s="1"/>
  <c r="AQ149" i="5" s="1"/>
  <c r="AP149" i="5" s="1"/>
  <c r="AO149" i="5" s="1"/>
  <c r="AN149" i="5" s="1"/>
  <c r="AM149" i="5" s="1"/>
  <c r="AL149" i="5" s="1"/>
  <c r="CF121" i="5"/>
  <c r="CE121" i="5" s="1"/>
  <c r="CD121" i="5" s="1"/>
  <c r="CC121" i="5" s="1"/>
  <c r="CB121" i="5" s="1"/>
  <c r="CA121" i="5" s="1"/>
  <c r="BZ121" i="5" s="1"/>
  <c r="BY121" i="5" s="1"/>
  <c r="BX121" i="5" s="1"/>
  <c r="AT130" i="5"/>
  <c r="AS130" i="5"/>
  <c r="AR130" i="5" s="1"/>
  <c r="AQ130" i="5" s="1"/>
  <c r="AP130" i="5" s="1"/>
  <c r="AO130" i="5" s="1"/>
  <c r="AN130" i="5" s="1"/>
  <c r="AM130" i="5" s="1"/>
  <c r="AL130" i="5" s="1"/>
  <c r="AT114" i="5"/>
  <c r="AS114" i="5" s="1"/>
  <c r="AR114" i="5" s="1"/>
  <c r="AQ114" i="5" s="1"/>
  <c r="AP114" i="5" s="1"/>
  <c r="AO114" i="5" s="1"/>
  <c r="AN114" i="5" s="1"/>
  <c r="AM114" i="5" s="1"/>
  <c r="AL114" i="5" s="1"/>
  <c r="AT91" i="5"/>
  <c r="AS91" i="5" s="1"/>
  <c r="AR91" i="5" s="1"/>
  <c r="AQ91" i="5" s="1"/>
  <c r="AP91" i="5" s="1"/>
  <c r="AO91" i="5" s="1"/>
  <c r="AN91" i="5" s="1"/>
  <c r="AM91" i="5" s="1"/>
  <c r="AL91" i="5" s="1"/>
  <c r="CF103" i="5"/>
  <c r="CE103" i="5" s="1"/>
  <c r="CD103" i="5" s="1"/>
  <c r="CC103" i="5" s="1"/>
  <c r="CB103" i="5" s="1"/>
  <c r="CA103" i="5" s="1"/>
  <c r="BZ103" i="5" s="1"/>
  <c r="BY103" i="5" s="1"/>
  <c r="BX103" i="5" s="1"/>
  <c r="AT127" i="5"/>
  <c r="AS127" i="5" s="1"/>
  <c r="AR127" i="5" s="1"/>
  <c r="AQ127" i="5" s="1"/>
  <c r="AP127" i="5" s="1"/>
  <c r="AO127" i="5" s="1"/>
  <c r="AN127" i="5" s="1"/>
  <c r="AM127" i="5" s="1"/>
  <c r="AL127" i="5" s="1"/>
  <c r="AT111" i="5"/>
  <c r="AS111" i="5" s="1"/>
  <c r="AR111" i="5" s="1"/>
  <c r="AQ111" i="5" s="1"/>
  <c r="AP111" i="5" s="1"/>
  <c r="AO111" i="5" s="1"/>
  <c r="AN111" i="5" s="1"/>
  <c r="AM111" i="5" s="1"/>
  <c r="AL111" i="5" s="1"/>
  <c r="CF94" i="5"/>
  <c r="CE94" i="5" s="1"/>
  <c r="CD94" i="5" s="1"/>
  <c r="CC94" i="5" s="1"/>
  <c r="CB94" i="5" s="1"/>
  <c r="CA94" i="5" s="1"/>
  <c r="BZ94" i="5" s="1"/>
  <c r="BY94" i="5" s="1"/>
  <c r="BX94" i="5" s="1"/>
  <c r="BV94" i="5" s="1"/>
  <c r="AT56" i="5"/>
  <c r="AS56" i="5" s="1"/>
  <c r="AR56" i="5" s="1"/>
  <c r="AQ56" i="5" s="1"/>
  <c r="AP56" i="5" s="1"/>
  <c r="AO56" i="5" s="1"/>
  <c r="AN56" i="5" s="1"/>
  <c r="AM56" i="5" s="1"/>
  <c r="AL56" i="5" s="1"/>
  <c r="CF110" i="5"/>
  <c r="CE110" i="5" s="1"/>
  <c r="CD110" i="5" s="1"/>
  <c r="CC110" i="5" s="1"/>
  <c r="CB110" i="5" s="1"/>
  <c r="CA110" i="5" s="1"/>
  <c r="BZ110" i="5" s="1"/>
  <c r="BY110" i="5" s="1"/>
  <c r="BX110" i="5" s="1"/>
  <c r="AT94" i="5"/>
  <c r="AS94" i="5" s="1"/>
  <c r="AR94" i="5" s="1"/>
  <c r="AQ94" i="5" s="1"/>
  <c r="AP94" i="5" s="1"/>
  <c r="AO94" i="5" s="1"/>
  <c r="AN94" i="5" s="1"/>
  <c r="AM94" i="5" s="1"/>
  <c r="AL94" i="5" s="1"/>
  <c r="CE78" i="5"/>
  <c r="CD78" i="5" s="1"/>
  <c r="CC78" i="5" s="1"/>
  <c r="CB78" i="5" s="1"/>
  <c r="CA78" i="5" s="1"/>
  <c r="BZ78" i="5" s="1"/>
  <c r="BY78" i="5" s="1"/>
  <c r="BX78" i="5" s="1"/>
  <c r="CF78" i="5"/>
  <c r="CF93" i="5"/>
  <c r="CE93" i="5" s="1"/>
  <c r="CD93" i="5" s="1"/>
  <c r="CC93" i="5" s="1"/>
  <c r="CB93" i="5" s="1"/>
  <c r="CA93" i="5" s="1"/>
  <c r="BZ93" i="5" s="1"/>
  <c r="BY93" i="5" s="1"/>
  <c r="BX93" i="5" s="1"/>
  <c r="AT76" i="5"/>
  <c r="AS76" i="5" s="1"/>
  <c r="AR76" i="5" s="1"/>
  <c r="AQ76" i="5" s="1"/>
  <c r="AP76" i="5" s="1"/>
  <c r="AO76" i="5" s="1"/>
  <c r="AN76" i="5" s="1"/>
  <c r="AM76" i="5" s="1"/>
  <c r="AL76" i="5" s="1"/>
  <c r="AT97" i="5"/>
  <c r="AS97" i="5" s="1"/>
  <c r="AR97" i="5" s="1"/>
  <c r="AQ97" i="5" s="1"/>
  <c r="AP97" i="5" s="1"/>
  <c r="AO97" i="5" s="1"/>
  <c r="AN97" i="5" s="1"/>
  <c r="AM97" i="5" s="1"/>
  <c r="AL97" i="5" s="1"/>
  <c r="CF79" i="5"/>
  <c r="CE79" i="5"/>
  <c r="CD79" i="5" s="1"/>
  <c r="CC79" i="5" s="1"/>
  <c r="CB79" i="5" s="1"/>
  <c r="CA79" i="5" s="1"/>
  <c r="BZ79" i="5" s="1"/>
  <c r="BY79" i="5" s="1"/>
  <c r="BX79" i="5" s="1"/>
  <c r="CF67" i="5"/>
  <c r="CE67" i="5" s="1"/>
  <c r="CD67" i="5" s="1"/>
  <c r="CC67" i="5" s="1"/>
  <c r="CB67" i="5" s="1"/>
  <c r="CA67" i="5" s="1"/>
  <c r="BZ67" i="5" s="1"/>
  <c r="BY67" i="5" s="1"/>
  <c r="BX67" i="5" s="1"/>
  <c r="CF51" i="5"/>
  <c r="CE51" i="5" s="1"/>
  <c r="CD51" i="5" s="1"/>
  <c r="CC51" i="5" s="1"/>
  <c r="CB51" i="5" s="1"/>
  <c r="CA51" i="5" s="1"/>
  <c r="BZ51" i="5" s="1"/>
  <c r="BY51" i="5" s="1"/>
  <c r="BX51" i="5" s="1"/>
  <c r="AT21" i="5"/>
  <c r="AS21" i="5" s="1"/>
  <c r="AR21" i="5" s="1"/>
  <c r="AQ21" i="5" s="1"/>
  <c r="AP21" i="5" s="1"/>
  <c r="AO21" i="5" s="1"/>
  <c r="AN21" i="5" s="1"/>
  <c r="AM21" i="5" s="1"/>
  <c r="AL21" i="5" s="1"/>
  <c r="AT61" i="5"/>
  <c r="AS61" i="5" s="1"/>
  <c r="AR61" i="5" s="1"/>
  <c r="AQ61" i="5" s="1"/>
  <c r="AP61" i="5" s="1"/>
  <c r="AO61" i="5" s="1"/>
  <c r="AN61" i="5" s="1"/>
  <c r="AM61" i="5" s="1"/>
  <c r="AL61" i="5" s="1"/>
  <c r="AT45" i="5"/>
  <c r="AS45" i="5" s="1"/>
  <c r="AR45" i="5" s="1"/>
  <c r="AQ45" i="5" s="1"/>
  <c r="AP45" i="5" s="1"/>
  <c r="AO45" i="5" s="1"/>
  <c r="AN45" i="5" s="1"/>
  <c r="AM45" i="5" s="1"/>
  <c r="AL45" i="5" s="1"/>
  <c r="CF70" i="5"/>
  <c r="CE70" i="5" s="1"/>
  <c r="CD70" i="5" s="1"/>
  <c r="CC70" i="5" s="1"/>
  <c r="CB70" i="5" s="1"/>
  <c r="CA70" i="5" s="1"/>
  <c r="BZ70" i="5" s="1"/>
  <c r="BY70" i="5" s="1"/>
  <c r="BX70" i="5" s="1"/>
  <c r="CF54" i="5"/>
  <c r="CE54" i="5" s="1"/>
  <c r="CD54" i="5" s="1"/>
  <c r="CC54" i="5" s="1"/>
  <c r="CB54" i="5" s="1"/>
  <c r="CA54" i="5" s="1"/>
  <c r="BZ54" i="5" s="1"/>
  <c r="BY54" i="5" s="1"/>
  <c r="BX54" i="5" s="1"/>
  <c r="CF36" i="5"/>
  <c r="CE36" i="5"/>
  <c r="CD36" i="5" s="1"/>
  <c r="CC36" i="5" s="1"/>
  <c r="CB36" i="5" s="1"/>
  <c r="CA36" i="5" s="1"/>
  <c r="BZ36" i="5" s="1"/>
  <c r="BY36" i="5" s="1"/>
  <c r="BX36" i="5" s="1"/>
  <c r="CF20" i="5"/>
  <c r="CE20" i="5" s="1"/>
  <c r="CD20" i="5" s="1"/>
  <c r="CC20" i="5" s="1"/>
  <c r="CB20" i="5" s="1"/>
  <c r="CA20" i="5" s="1"/>
  <c r="BZ20" i="5" s="1"/>
  <c r="BY20" i="5" s="1"/>
  <c r="BX20" i="5" s="1"/>
  <c r="AT36" i="5"/>
  <c r="AS36" i="5" s="1"/>
  <c r="AR36" i="5" s="1"/>
  <c r="AQ36" i="5" s="1"/>
  <c r="AP36" i="5" s="1"/>
  <c r="AO36" i="5" s="1"/>
  <c r="AN36" i="5" s="1"/>
  <c r="AM36" i="5" s="1"/>
  <c r="AL36" i="5" s="1"/>
  <c r="CF14" i="5"/>
  <c r="CE14" i="5" s="1"/>
  <c r="CD14" i="5" s="1"/>
  <c r="CC14" i="5" s="1"/>
  <c r="CB14" i="5" s="1"/>
  <c r="CA14" i="5" s="1"/>
  <c r="BZ14" i="5" s="1"/>
  <c r="BY14" i="5" s="1"/>
  <c r="BX14" i="5" s="1"/>
  <c r="CF25" i="5"/>
  <c r="CE25" i="5"/>
  <c r="CD25" i="5" s="1"/>
  <c r="CC25" i="5" s="1"/>
  <c r="CB25" i="5" s="1"/>
  <c r="CA25" i="5" s="1"/>
  <c r="BZ25" i="5" s="1"/>
  <c r="BY25" i="5" s="1"/>
  <c r="BX25" i="5" s="1"/>
  <c r="AA368" i="8"/>
  <c r="AY368" i="8"/>
  <c r="AH299" i="8"/>
  <c r="AH155" i="8"/>
  <c r="AY42" i="8"/>
  <c r="CF2" i="5"/>
  <c r="CE2" i="5" s="1"/>
  <c r="CD2" i="5" s="1"/>
  <c r="CC2" i="5" s="1"/>
  <c r="CB2" i="5" s="1"/>
  <c r="CA2" i="5" s="1"/>
  <c r="BZ2" i="5" s="1"/>
  <c r="BY2" i="5" s="1"/>
  <c r="BX2" i="5" s="1"/>
  <c r="AY409" i="8"/>
  <c r="AA409" i="8"/>
  <c r="AP264" i="2"/>
  <c r="AO264" i="2"/>
  <c r="AN264" i="2"/>
  <c r="AM264" i="2"/>
  <c r="AL264" i="2"/>
  <c r="AT264" i="2"/>
  <c r="AS264" i="2"/>
  <c r="AR264" i="2"/>
  <c r="AQ264" i="2"/>
  <c r="AQ329" i="2"/>
  <c r="AP329" i="2"/>
  <c r="AO329" i="2"/>
  <c r="AN329" i="2"/>
  <c r="AM329" i="2"/>
  <c r="AL329" i="2"/>
  <c r="AT329" i="2"/>
  <c r="AS329" i="2"/>
  <c r="AR329" i="2"/>
  <c r="AT32" i="2"/>
  <c r="AS32" i="2"/>
  <c r="AR32" i="2"/>
  <c r="AQ32" i="2"/>
  <c r="AP32" i="2"/>
  <c r="AO32" i="2"/>
  <c r="AN32" i="2"/>
  <c r="AM32" i="2"/>
  <c r="AL32" i="2"/>
  <c r="AR328" i="2"/>
  <c r="AQ328" i="2"/>
  <c r="AP328" i="2"/>
  <c r="AO328" i="2"/>
  <c r="AN328" i="2"/>
  <c r="AM328" i="2"/>
  <c r="AL328" i="2"/>
  <c r="AT328" i="2"/>
  <c r="AS328" i="2"/>
  <c r="AT325" i="2"/>
  <c r="AS325" i="2"/>
  <c r="AR325" i="2"/>
  <c r="AQ325" i="2"/>
  <c r="AP325" i="2"/>
  <c r="AO325" i="2"/>
  <c r="AN325" i="2"/>
  <c r="AM325" i="2"/>
  <c r="AL325" i="2"/>
  <c r="AT86" i="2"/>
  <c r="AS86" i="2"/>
  <c r="AR86" i="2"/>
  <c r="AQ86" i="2"/>
  <c r="AP86" i="2"/>
  <c r="AO86" i="2"/>
  <c r="AN86" i="2"/>
  <c r="AM86" i="2"/>
  <c r="AL86" i="2"/>
  <c r="AP334" i="2"/>
  <c r="AO334" i="2"/>
  <c r="AN334" i="2"/>
  <c r="AM334" i="2"/>
  <c r="AL334" i="2"/>
  <c r="AS334" i="2"/>
  <c r="AR334" i="2"/>
  <c r="AQ334" i="2"/>
  <c r="AT334" i="2"/>
  <c r="AS316" i="2"/>
  <c r="AR316" i="2"/>
  <c r="AQ316" i="2"/>
  <c r="AP316" i="2"/>
  <c r="AO316" i="2"/>
  <c r="AN316" i="2"/>
  <c r="AM316" i="2"/>
  <c r="AL316" i="2"/>
  <c r="AT316" i="2"/>
  <c r="AT200" i="2"/>
  <c r="AS200" i="2"/>
  <c r="AR200" i="2"/>
  <c r="AQ200" i="2"/>
  <c r="AP200" i="2"/>
  <c r="AO200" i="2"/>
  <c r="AN200" i="2"/>
  <c r="AM200" i="2"/>
  <c r="AL200" i="2"/>
  <c r="AT347" i="2"/>
  <c r="AS347" i="2"/>
  <c r="AR347" i="2"/>
  <c r="AQ347" i="2"/>
  <c r="AP347" i="2"/>
  <c r="AO347" i="2"/>
  <c r="AN347" i="2"/>
  <c r="AM347" i="2"/>
  <c r="AL347" i="2"/>
  <c r="AT376" i="4"/>
  <c r="AS376" i="4" s="1"/>
  <c r="AR376" i="4" s="1"/>
  <c r="AQ376" i="4" s="1"/>
  <c r="AP376" i="4" s="1"/>
  <c r="AO376" i="4" s="1"/>
  <c r="AN376" i="4" s="1"/>
  <c r="AM376" i="4" s="1"/>
  <c r="AL376" i="4" s="1"/>
  <c r="AT274" i="4"/>
  <c r="AS274" i="4" s="1"/>
  <c r="AR274" i="4" s="1"/>
  <c r="AQ274" i="4" s="1"/>
  <c r="AP274" i="4" s="1"/>
  <c r="AO274" i="4" s="1"/>
  <c r="AN274" i="4" s="1"/>
  <c r="AM274" i="4" s="1"/>
  <c r="AL274" i="4" s="1"/>
  <c r="AT370" i="4"/>
  <c r="AS370" i="4" s="1"/>
  <c r="AR370" i="4" s="1"/>
  <c r="AQ370" i="4" s="1"/>
  <c r="AP370" i="4" s="1"/>
  <c r="AO370" i="4" s="1"/>
  <c r="AN370" i="4" s="1"/>
  <c r="AM370" i="4" s="1"/>
  <c r="AL370" i="4" s="1"/>
  <c r="AT373" i="4"/>
  <c r="AS373" i="4" s="1"/>
  <c r="AR373" i="4" s="1"/>
  <c r="AQ373" i="4" s="1"/>
  <c r="AP373" i="4" s="1"/>
  <c r="AO373" i="4" s="1"/>
  <c r="AN373" i="4" s="1"/>
  <c r="AM373" i="4" s="1"/>
  <c r="AL373" i="4" s="1"/>
  <c r="AT313" i="4"/>
  <c r="AS313" i="4" s="1"/>
  <c r="AR313" i="4" s="1"/>
  <c r="AQ313" i="4" s="1"/>
  <c r="AP313" i="4" s="1"/>
  <c r="AO313" i="4" s="1"/>
  <c r="AN313" i="4" s="1"/>
  <c r="AM313" i="4" s="1"/>
  <c r="AL313" i="4" s="1"/>
  <c r="CL5" i="8"/>
  <c r="CJ5" i="8"/>
  <c r="AT412" i="5"/>
  <c r="AS412" i="5" s="1"/>
  <c r="AR412" i="5" s="1"/>
  <c r="AQ412" i="5" s="1"/>
  <c r="AP412" i="5" s="1"/>
  <c r="AO412" i="5" s="1"/>
  <c r="AN412" i="5" s="1"/>
  <c r="AM412" i="5" s="1"/>
  <c r="AL412" i="5" s="1"/>
  <c r="AT391" i="5"/>
  <c r="AS391" i="5" s="1"/>
  <c r="AR391" i="5" s="1"/>
  <c r="AQ391" i="5" s="1"/>
  <c r="AP391" i="5" s="1"/>
  <c r="AO391" i="5" s="1"/>
  <c r="AN391" i="5" s="1"/>
  <c r="AM391" i="5" s="1"/>
  <c r="AL391" i="5" s="1"/>
  <c r="AT399" i="5"/>
  <c r="AS399" i="5" s="1"/>
  <c r="AR399" i="5" s="1"/>
  <c r="AQ399" i="5" s="1"/>
  <c r="AP399" i="5" s="1"/>
  <c r="AO399" i="5" s="1"/>
  <c r="AN399" i="5" s="1"/>
  <c r="AM399" i="5" s="1"/>
  <c r="AL399" i="5" s="1"/>
  <c r="AT377" i="5"/>
  <c r="AS377" i="5" s="1"/>
  <c r="AR377" i="5" s="1"/>
  <c r="AQ377" i="5" s="1"/>
  <c r="AP377" i="5" s="1"/>
  <c r="AO377" i="5" s="1"/>
  <c r="AN377" i="5" s="1"/>
  <c r="AM377" i="5" s="1"/>
  <c r="AL377" i="5" s="1"/>
  <c r="AT376" i="5"/>
  <c r="AS376" i="5" s="1"/>
  <c r="AR376" i="5" s="1"/>
  <c r="AQ376" i="5" s="1"/>
  <c r="AP376" i="5" s="1"/>
  <c r="AO376" i="5" s="1"/>
  <c r="AN376" i="5" s="1"/>
  <c r="AM376" i="5" s="1"/>
  <c r="AL376" i="5" s="1"/>
  <c r="AT352" i="5"/>
  <c r="AS352" i="5" s="1"/>
  <c r="AR352" i="5" s="1"/>
  <c r="AQ352" i="5" s="1"/>
  <c r="AP352" i="5" s="1"/>
  <c r="AO352" i="5" s="1"/>
  <c r="AN352" i="5" s="1"/>
  <c r="AM352" i="5" s="1"/>
  <c r="AL352" i="5" s="1"/>
  <c r="AT355" i="5"/>
  <c r="AS355" i="5" s="1"/>
  <c r="AR355" i="5" s="1"/>
  <c r="AQ355" i="5" s="1"/>
  <c r="AP355" i="5" s="1"/>
  <c r="AO355" i="5" s="1"/>
  <c r="AN355" i="5" s="1"/>
  <c r="AM355" i="5" s="1"/>
  <c r="AL355" i="5" s="1"/>
  <c r="AT201" i="5"/>
  <c r="AS201" i="5" s="1"/>
  <c r="AR201" i="5" s="1"/>
  <c r="AQ201" i="5" s="1"/>
  <c r="AP201" i="5" s="1"/>
  <c r="AO201" i="5" s="1"/>
  <c r="AN201" i="5" s="1"/>
  <c r="AM201" i="5" s="1"/>
  <c r="AL201" i="5" s="1"/>
  <c r="AT321" i="5"/>
  <c r="AS321" i="5" s="1"/>
  <c r="AR321" i="5" s="1"/>
  <c r="AQ321" i="5" s="1"/>
  <c r="AP321" i="5" s="1"/>
  <c r="AO321" i="5" s="1"/>
  <c r="AN321" i="5" s="1"/>
  <c r="AM321" i="5" s="1"/>
  <c r="AL321" i="5" s="1"/>
  <c r="AT329" i="5"/>
  <c r="AS329" i="5" s="1"/>
  <c r="AR329" i="5" s="1"/>
  <c r="AQ329" i="5" s="1"/>
  <c r="AP329" i="5" s="1"/>
  <c r="AO329" i="5" s="1"/>
  <c r="AN329" i="5" s="1"/>
  <c r="AM329" i="5" s="1"/>
  <c r="AL329" i="5" s="1"/>
  <c r="AT385" i="5"/>
  <c r="AS385" i="5" s="1"/>
  <c r="AR385" i="5" s="1"/>
  <c r="AQ385" i="5" s="1"/>
  <c r="AP385" i="5" s="1"/>
  <c r="AO385" i="5" s="1"/>
  <c r="AN385" i="5" s="1"/>
  <c r="AM385" i="5" s="1"/>
  <c r="AL385" i="5" s="1"/>
  <c r="AT324" i="5"/>
  <c r="AS324" i="5" s="1"/>
  <c r="AR324" i="5" s="1"/>
  <c r="AQ324" i="5" s="1"/>
  <c r="AP324" i="5" s="1"/>
  <c r="AO324" i="5" s="1"/>
  <c r="AN324" i="5" s="1"/>
  <c r="AM324" i="5" s="1"/>
  <c r="AL324" i="5" s="1"/>
  <c r="AJ324" i="5" s="1"/>
  <c r="AT224" i="5"/>
  <c r="AS224" i="5" s="1"/>
  <c r="AR224" i="5" s="1"/>
  <c r="AQ224" i="5" s="1"/>
  <c r="AP224" i="5" s="1"/>
  <c r="AO224" i="5" s="1"/>
  <c r="AN224" i="5" s="1"/>
  <c r="AM224" i="5" s="1"/>
  <c r="AL224" i="5" s="1"/>
  <c r="AT335" i="5"/>
  <c r="AS335" i="5" s="1"/>
  <c r="AR335" i="5" s="1"/>
  <c r="AQ335" i="5" s="1"/>
  <c r="AP335" i="5" s="1"/>
  <c r="AO335" i="5" s="1"/>
  <c r="AN335" i="5" s="1"/>
  <c r="AM335" i="5" s="1"/>
  <c r="AL335" i="5" s="1"/>
  <c r="AT362" i="5"/>
  <c r="AS362" i="5" s="1"/>
  <c r="AR362" i="5" s="1"/>
  <c r="AQ362" i="5" s="1"/>
  <c r="AP362" i="5" s="1"/>
  <c r="AO362" i="5" s="1"/>
  <c r="AN362" i="5" s="1"/>
  <c r="AM362" i="5" s="1"/>
  <c r="AL362" i="5" s="1"/>
  <c r="AT316" i="5"/>
  <c r="AS316" i="5" s="1"/>
  <c r="AR316" i="5" s="1"/>
  <c r="AQ316" i="5" s="1"/>
  <c r="AP316" i="5" s="1"/>
  <c r="AO316" i="5" s="1"/>
  <c r="AN316" i="5" s="1"/>
  <c r="AM316" i="5" s="1"/>
  <c r="AL316" i="5" s="1"/>
  <c r="AT244" i="5"/>
  <c r="AS244" i="5" s="1"/>
  <c r="AR244" i="5" s="1"/>
  <c r="AQ244" i="5" s="1"/>
  <c r="AP244" i="5" s="1"/>
  <c r="AO244" i="5" s="1"/>
  <c r="AN244" i="5" s="1"/>
  <c r="AM244" i="5" s="1"/>
  <c r="AL244" i="5" s="1"/>
  <c r="AT333" i="5"/>
  <c r="AS333" i="5" s="1"/>
  <c r="AR333" i="5" s="1"/>
  <c r="AQ333" i="5" s="1"/>
  <c r="AP333" i="5" s="1"/>
  <c r="AO333" i="5" s="1"/>
  <c r="AN333" i="5" s="1"/>
  <c r="AM333" i="5" s="1"/>
  <c r="AL333" i="5" s="1"/>
  <c r="AT263" i="5"/>
  <c r="AS263" i="5"/>
  <c r="AR263" i="5" s="1"/>
  <c r="AQ263" i="5" s="1"/>
  <c r="AP263" i="5" s="1"/>
  <c r="AO263" i="5" s="1"/>
  <c r="AN263" i="5" s="1"/>
  <c r="AM263" i="5" s="1"/>
  <c r="AL263" i="5" s="1"/>
  <c r="AI263" i="5" s="1"/>
  <c r="AT208" i="5"/>
  <c r="AS208" i="5"/>
  <c r="AR208" i="5" s="1"/>
  <c r="AQ208" i="5" s="1"/>
  <c r="AP208" i="5" s="1"/>
  <c r="AO208" i="5" s="1"/>
  <c r="AN208" i="5" s="1"/>
  <c r="AM208" i="5" s="1"/>
  <c r="AL208" i="5" s="1"/>
  <c r="AT187" i="5"/>
  <c r="AS187" i="5" s="1"/>
  <c r="AR187" i="5" s="1"/>
  <c r="AQ187" i="5" s="1"/>
  <c r="AP187" i="5" s="1"/>
  <c r="AO187" i="5" s="1"/>
  <c r="AN187" i="5" s="1"/>
  <c r="AM187" i="5" s="1"/>
  <c r="AL187" i="5" s="1"/>
  <c r="AT274" i="5"/>
  <c r="AS274" i="5" s="1"/>
  <c r="AR274" i="5" s="1"/>
  <c r="AQ274" i="5" s="1"/>
  <c r="AP274" i="5" s="1"/>
  <c r="AO274" i="5" s="1"/>
  <c r="AN274" i="5" s="1"/>
  <c r="AM274" i="5" s="1"/>
  <c r="AL274" i="5" s="1"/>
  <c r="AT245" i="5"/>
  <c r="AS245" i="5" s="1"/>
  <c r="AR245" i="5" s="1"/>
  <c r="AQ245" i="5" s="1"/>
  <c r="AP245" i="5" s="1"/>
  <c r="AO245" i="5" s="1"/>
  <c r="AN245" i="5" s="1"/>
  <c r="AM245" i="5" s="1"/>
  <c r="AL245" i="5" s="1"/>
  <c r="AT229" i="5"/>
  <c r="AS229" i="5" s="1"/>
  <c r="AR229" i="5" s="1"/>
  <c r="AQ229" i="5" s="1"/>
  <c r="AP229" i="5" s="1"/>
  <c r="AO229" i="5" s="1"/>
  <c r="AN229" i="5" s="1"/>
  <c r="AM229" i="5" s="1"/>
  <c r="AL229" i="5" s="1"/>
  <c r="AT264" i="5"/>
  <c r="AS264" i="5" s="1"/>
  <c r="AR264" i="5" s="1"/>
  <c r="AQ264" i="5" s="1"/>
  <c r="AP264" i="5" s="1"/>
  <c r="AO264" i="5" s="1"/>
  <c r="AN264" i="5" s="1"/>
  <c r="AM264" i="5" s="1"/>
  <c r="AL264" i="5" s="1"/>
  <c r="AT209" i="5"/>
  <c r="AS209" i="5" s="1"/>
  <c r="AR209" i="5" s="1"/>
  <c r="AQ209" i="5" s="1"/>
  <c r="AP209" i="5" s="1"/>
  <c r="AO209" i="5" s="1"/>
  <c r="AN209" i="5" s="1"/>
  <c r="AM209" i="5" s="1"/>
  <c r="AL209" i="5" s="1"/>
  <c r="AT281" i="5"/>
  <c r="AS281" i="5" s="1"/>
  <c r="AR281" i="5" s="1"/>
  <c r="AQ281" i="5" s="1"/>
  <c r="AP281" i="5" s="1"/>
  <c r="AO281" i="5" s="1"/>
  <c r="AN281" i="5" s="1"/>
  <c r="AM281" i="5" s="1"/>
  <c r="AL281" i="5" s="1"/>
  <c r="AT256" i="5"/>
  <c r="AS256" i="5" s="1"/>
  <c r="AR256" i="5" s="1"/>
  <c r="AQ256" i="5" s="1"/>
  <c r="AP256" i="5" s="1"/>
  <c r="AO256" i="5" s="1"/>
  <c r="AN256" i="5" s="1"/>
  <c r="AM256" i="5" s="1"/>
  <c r="AL256" i="5" s="1"/>
  <c r="AT173" i="5"/>
  <c r="AS173" i="5" s="1"/>
  <c r="AR173" i="5" s="1"/>
  <c r="AQ173" i="5" s="1"/>
  <c r="AP173" i="5" s="1"/>
  <c r="AO173" i="5" s="1"/>
  <c r="AN173" i="5" s="1"/>
  <c r="AM173" i="5" s="1"/>
  <c r="AL173" i="5" s="1"/>
  <c r="AT157" i="5"/>
  <c r="AS157" i="5" s="1"/>
  <c r="AR157" i="5" s="1"/>
  <c r="AQ157" i="5" s="1"/>
  <c r="AP157" i="5" s="1"/>
  <c r="AO157" i="5" s="1"/>
  <c r="AN157" i="5" s="1"/>
  <c r="AM157" i="5" s="1"/>
  <c r="AL157" i="5" s="1"/>
  <c r="CF98" i="5"/>
  <c r="CE98" i="5" s="1"/>
  <c r="CD98" i="5" s="1"/>
  <c r="CC98" i="5" s="1"/>
  <c r="CB98" i="5" s="1"/>
  <c r="CA98" i="5" s="1"/>
  <c r="BZ98" i="5" s="1"/>
  <c r="BY98" i="5" s="1"/>
  <c r="BX98" i="5" s="1"/>
  <c r="AT178" i="5"/>
  <c r="AS178" i="5" s="1"/>
  <c r="AR178" i="5" s="1"/>
  <c r="AQ178" i="5" s="1"/>
  <c r="AP178" i="5" s="1"/>
  <c r="AO178" i="5" s="1"/>
  <c r="AN178" i="5" s="1"/>
  <c r="AM178" i="5" s="1"/>
  <c r="AL178" i="5" s="1"/>
  <c r="AT162" i="5"/>
  <c r="AS162" i="5" s="1"/>
  <c r="AR162" i="5" s="1"/>
  <c r="AQ162" i="5" s="1"/>
  <c r="AP162" i="5" s="1"/>
  <c r="AO162" i="5" s="1"/>
  <c r="AN162" i="5" s="1"/>
  <c r="AM162" i="5" s="1"/>
  <c r="AL162" i="5" s="1"/>
  <c r="AT145" i="5"/>
  <c r="AS145" i="5" s="1"/>
  <c r="AR145" i="5" s="1"/>
  <c r="AQ145" i="5" s="1"/>
  <c r="AP145" i="5" s="1"/>
  <c r="AO145" i="5" s="1"/>
  <c r="AN145" i="5" s="1"/>
  <c r="AM145" i="5" s="1"/>
  <c r="AL145" i="5" s="1"/>
  <c r="CF119" i="5"/>
  <c r="CE119" i="5" s="1"/>
  <c r="CD119" i="5" s="1"/>
  <c r="CC119" i="5" s="1"/>
  <c r="CB119" i="5" s="1"/>
  <c r="CA119" i="5" s="1"/>
  <c r="BZ119" i="5" s="1"/>
  <c r="BY119" i="5" s="1"/>
  <c r="BX119" i="5" s="1"/>
  <c r="AT112" i="5"/>
  <c r="AS112" i="5" s="1"/>
  <c r="AR112" i="5" s="1"/>
  <c r="AQ112" i="5" s="1"/>
  <c r="AP112" i="5" s="1"/>
  <c r="AO112" i="5" s="1"/>
  <c r="AN112" i="5" s="1"/>
  <c r="AM112" i="5" s="1"/>
  <c r="AL112" i="5" s="1"/>
  <c r="AT79" i="5"/>
  <c r="AS79" i="5" s="1"/>
  <c r="AR79" i="5" s="1"/>
  <c r="AQ79" i="5" s="1"/>
  <c r="AP79" i="5" s="1"/>
  <c r="AO79" i="5" s="1"/>
  <c r="AN79" i="5" s="1"/>
  <c r="AM79" i="5" s="1"/>
  <c r="AL79" i="5" s="1"/>
  <c r="CF100" i="5"/>
  <c r="CE100" i="5" s="1"/>
  <c r="CD100" i="5" s="1"/>
  <c r="CC100" i="5" s="1"/>
  <c r="CB100" i="5" s="1"/>
  <c r="CA100" i="5" s="1"/>
  <c r="BZ100" i="5" s="1"/>
  <c r="BY100" i="5" s="1"/>
  <c r="BX100" i="5" s="1"/>
  <c r="AT125" i="5"/>
  <c r="AS125" i="5" s="1"/>
  <c r="AR125" i="5" s="1"/>
  <c r="AQ125" i="5" s="1"/>
  <c r="AP125" i="5" s="1"/>
  <c r="AO125" i="5" s="1"/>
  <c r="AN125" i="5" s="1"/>
  <c r="AM125" i="5" s="1"/>
  <c r="AL125" i="5" s="1"/>
  <c r="AT109" i="5"/>
  <c r="AS109" i="5" s="1"/>
  <c r="AR109" i="5" s="1"/>
  <c r="AQ109" i="5" s="1"/>
  <c r="AP109" i="5" s="1"/>
  <c r="AO109" i="5" s="1"/>
  <c r="AN109" i="5" s="1"/>
  <c r="AM109" i="5" s="1"/>
  <c r="AL109" i="5" s="1"/>
  <c r="AT73" i="5"/>
  <c r="AS73" i="5" s="1"/>
  <c r="AR73" i="5" s="1"/>
  <c r="AQ73" i="5" s="1"/>
  <c r="AP73" i="5" s="1"/>
  <c r="AO73" i="5" s="1"/>
  <c r="AN73" i="5" s="1"/>
  <c r="AM73" i="5" s="1"/>
  <c r="AL73" i="5" s="1"/>
  <c r="AT54" i="5"/>
  <c r="AS54" i="5" s="1"/>
  <c r="AR54" i="5" s="1"/>
  <c r="AQ54" i="5" s="1"/>
  <c r="AP54" i="5" s="1"/>
  <c r="AO54" i="5" s="1"/>
  <c r="AN54" i="5" s="1"/>
  <c r="AM54" i="5" s="1"/>
  <c r="AL54" i="5" s="1"/>
  <c r="CF108" i="5"/>
  <c r="CE108" i="5"/>
  <c r="CD108" i="5" s="1"/>
  <c r="CC108" i="5" s="1"/>
  <c r="CB108" i="5" s="1"/>
  <c r="CA108" i="5" s="1"/>
  <c r="BZ108" i="5" s="1"/>
  <c r="BY108" i="5" s="1"/>
  <c r="BX108" i="5" s="1"/>
  <c r="AT92" i="5"/>
  <c r="AS92" i="5" s="1"/>
  <c r="AR92" i="5" s="1"/>
  <c r="AQ92" i="5" s="1"/>
  <c r="AP92" i="5" s="1"/>
  <c r="AO92" i="5" s="1"/>
  <c r="AN92" i="5" s="1"/>
  <c r="AM92" i="5" s="1"/>
  <c r="AL92" i="5" s="1"/>
  <c r="CE76" i="5"/>
  <c r="CD76" i="5" s="1"/>
  <c r="CC76" i="5" s="1"/>
  <c r="CB76" i="5" s="1"/>
  <c r="CA76" i="5" s="1"/>
  <c r="BZ76" i="5" s="1"/>
  <c r="BY76" i="5" s="1"/>
  <c r="BX76" i="5" s="1"/>
  <c r="BV76" i="5" s="1"/>
  <c r="CF76" i="5"/>
  <c r="AT90" i="5"/>
  <c r="AS90" i="5" s="1"/>
  <c r="AR90" i="5" s="1"/>
  <c r="AQ90" i="5" s="1"/>
  <c r="AP90" i="5" s="1"/>
  <c r="AO90" i="5" s="1"/>
  <c r="AN90" i="5" s="1"/>
  <c r="AM90" i="5" s="1"/>
  <c r="AL90" i="5" s="1"/>
  <c r="AT74" i="5"/>
  <c r="AS74" i="5" s="1"/>
  <c r="AR74" i="5" s="1"/>
  <c r="AQ74" i="5" s="1"/>
  <c r="AP74" i="5" s="1"/>
  <c r="AO74" i="5" s="1"/>
  <c r="AN74" i="5" s="1"/>
  <c r="AM74" i="5" s="1"/>
  <c r="AL74" i="5" s="1"/>
  <c r="CF77" i="5"/>
  <c r="CE77" i="5" s="1"/>
  <c r="CD77" i="5" s="1"/>
  <c r="CC77" i="5" s="1"/>
  <c r="CB77" i="5" s="1"/>
  <c r="CA77" i="5" s="1"/>
  <c r="BZ77" i="5" s="1"/>
  <c r="BY77" i="5" s="1"/>
  <c r="BX77" i="5" s="1"/>
  <c r="CF65" i="5"/>
  <c r="CE65" i="5" s="1"/>
  <c r="CD65" i="5" s="1"/>
  <c r="CC65" i="5" s="1"/>
  <c r="CB65" i="5" s="1"/>
  <c r="CA65" i="5" s="1"/>
  <c r="BZ65" i="5" s="1"/>
  <c r="BY65" i="5" s="1"/>
  <c r="BX65" i="5" s="1"/>
  <c r="BV65" i="5" s="1"/>
  <c r="AT41" i="5"/>
  <c r="AS41" i="5" s="1"/>
  <c r="AR41" i="5" s="1"/>
  <c r="AQ41" i="5" s="1"/>
  <c r="AP41" i="5" s="1"/>
  <c r="AO41" i="5" s="1"/>
  <c r="AN41" i="5" s="1"/>
  <c r="AM41" i="5" s="1"/>
  <c r="AL41" i="5" s="1"/>
  <c r="CF41" i="5"/>
  <c r="CE41" i="5" s="1"/>
  <c r="CD41" i="5" s="1"/>
  <c r="CC41" i="5" s="1"/>
  <c r="CB41" i="5" s="1"/>
  <c r="CA41" i="5" s="1"/>
  <c r="BZ41" i="5" s="1"/>
  <c r="BY41" i="5" s="1"/>
  <c r="BX41" i="5" s="1"/>
  <c r="AT59" i="5"/>
  <c r="AS59" i="5" s="1"/>
  <c r="AR59" i="5" s="1"/>
  <c r="AQ59" i="5" s="1"/>
  <c r="AP59" i="5" s="1"/>
  <c r="AO59" i="5" s="1"/>
  <c r="AN59" i="5" s="1"/>
  <c r="AM59" i="5" s="1"/>
  <c r="AL59" i="5" s="1"/>
  <c r="CF68" i="5"/>
  <c r="CE68" i="5" s="1"/>
  <c r="CD68" i="5" s="1"/>
  <c r="CC68" i="5" s="1"/>
  <c r="CB68" i="5" s="1"/>
  <c r="CA68" i="5" s="1"/>
  <c r="BZ68" i="5" s="1"/>
  <c r="BY68" i="5" s="1"/>
  <c r="BX68" i="5" s="1"/>
  <c r="CF52" i="5"/>
  <c r="CE52" i="5" s="1"/>
  <c r="CD52" i="5" s="1"/>
  <c r="CC52" i="5" s="1"/>
  <c r="CB52" i="5" s="1"/>
  <c r="CA52" i="5" s="1"/>
  <c r="BZ52" i="5" s="1"/>
  <c r="BY52" i="5" s="1"/>
  <c r="BX52" i="5" s="1"/>
  <c r="CF19" i="5"/>
  <c r="CE19" i="5" s="1"/>
  <c r="CD19" i="5" s="1"/>
  <c r="CC19" i="5" s="1"/>
  <c r="CB19" i="5" s="1"/>
  <c r="CA19" i="5" s="1"/>
  <c r="BZ19" i="5" s="1"/>
  <c r="BY19" i="5" s="1"/>
  <c r="BX19" i="5" s="1"/>
  <c r="AT34" i="5"/>
  <c r="AS34" i="5" s="1"/>
  <c r="AR34" i="5" s="1"/>
  <c r="AQ34" i="5" s="1"/>
  <c r="AP34" i="5" s="1"/>
  <c r="AO34" i="5" s="1"/>
  <c r="AN34" i="5" s="1"/>
  <c r="AM34" i="5" s="1"/>
  <c r="AL34" i="5" s="1"/>
  <c r="CF39" i="5"/>
  <c r="CE39" i="5" s="1"/>
  <c r="CD39" i="5" s="1"/>
  <c r="CC39" i="5" s="1"/>
  <c r="CB39" i="5" s="1"/>
  <c r="CA39" i="5" s="1"/>
  <c r="BZ39" i="5" s="1"/>
  <c r="BY39" i="5" s="1"/>
  <c r="BX39" i="5" s="1"/>
  <c r="CF23" i="5"/>
  <c r="CE23" i="5" s="1"/>
  <c r="CD23" i="5" s="1"/>
  <c r="CC23" i="5" s="1"/>
  <c r="CB23" i="5" s="1"/>
  <c r="CA23" i="5" s="1"/>
  <c r="BZ23" i="5" s="1"/>
  <c r="BY23" i="5" s="1"/>
  <c r="BX23" i="5" s="1"/>
  <c r="AH127" i="8"/>
  <c r="AH150" i="8"/>
  <c r="AH203" i="8"/>
  <c r="AH67" i="8"/>
  <c r="AH201" i="8"/>
  <c r="BU108" i="8"/>
  <c r="BS108" i="8" s="1"/>
  <c r="BQ108" i="8" s="1"/>
  <c r="BU41" i="8"/>
  <c r="BS41" i="8" s="1"/>
  <c r="BQ41" i="8" s="1"/>
  <c r="AH113" i="8"/>
  <c r="BU44" i="8"/>
  <c r="BS44" i="8" s="1"/>
  <c r="BQ44" i="8" s="1"/>
  <c r="AH264" i="8"/>
  <c r="AH153" i="8"/>
  <c r="BU112" i="8"/>
  <c r="BS112" i="8" s="1"/>
  <c r="BQ112" i="8" s="1"/>
  <c r="AT349" i="2"/>
  <c r="AS349" i="2"/>
  <c r="AR349" i="2"/>
  <c r="AQ349" i="2"/>
  <c r="AP349" i="2"/>
  <c r="AO349" i="2"/>
  <c r="AN349" i="2"/>
  <c r="AM349" i="2"/>
  <c r="AL349" i="2"/>
  <c r="AT318" i="2"/>
  <c r="AS318" i="2"/>
  <c r="AR318" i="2"/>
  <c r="AQ318" i="2"/>
  <c r="AP318" i="2"/>
  <c r="AO318" i="2"/>
  <c r="AN318" i="2"/>
  <c r="AM318" i="2"/>
  <c r="AL318" i="2"/>
  <c r="AR203" i="2"/>
  <c r="AQ203" i="2"/>
  <c r="AP203" i="2"/>
  <c r="AO203" i="2"/>
  <c r="AN203" i="2"/>
  <c r="AM203" i="2"/>
  <c r="AL203" i="2"/>
  <c r="AT203" i="2"/>
  <c r="AS203" i="2"/>
  <c r="AS294" i="2"/>
  <c r="AR294" i="2"/>
  <c r="AO294" i="2"/>
  <c r="AN294" i="2"/>
  <c r="AM294" i="2"/>
  <c r="AL294" i="2"/>
  <c r="AQ294" i="2"/>
  <c r="AP294" i="2"/>
  <c r="AT294" i="2"/>
  <c r="AS184" i="2"/>
  <c r="AT184" i="2"/>
  <c r="AQ184" i="2"/>
  <c r="AP184" i="2"/>
  <c r="AO184" i="2"/>
  <c r="AN184" i="2"/>
  <c r="AM184" i="2"/>
  <c r="AL184" i="2"/>
  <c r="AR184" i="2"/>
  <c r="AQ380" i="2"/>
  <c r="AP380" i="2"/>
  <c r="AO380" i="2"/>
  <c r="AT380" i="2"/>
  <c r="AS380" i="2"/>
  <c r="AR380" i="2"/>
  <c r="AN380" i="2"/>
  <c r="AM380" i="2"/>
  <c r="AL380" i="2"/>
  <c r="AT385" i="2"/>
  <c r="AS385" i="2"/>
  <c r="AR385" i="2"/>
  <c r="AQ385" i="2"/>
  <c r="AP385" i="2"/>
  <c r="AO385" i="2"/>
  <c r="AN385" i="2"/>
  <c r="AM385" i="2"/>
  <c r="AL385" i="2"/>
  <c r="AT257" i="2"/>
  <c r="AS257" i="2"/>
  <c r="AR257" i="2"/>
  <c r="AQ257" i="2"/>
  <c r="AP257" i="2"/>
  <c r="AO257" i="2"/>
  <c r="AN257" i="2"/>
  <c r="AM257" i="2"/>
  <c r="AL257" i="2"/>
  <c r="AH285" i="8"/>
  <c r="AT368" i="4"/>
  <c r="AS368" i="4"/>
  <c r="AR368" i="4" s="1"/>
  <c r="AQ368" i="4" s="1"/>
  <c r="AP368" i="4" s="1"/>
  <c r="AO368" i="4" s="1"/>
  <c r="AN368" i="4" s="1"/>
  <c r="AM368" i="4" s="1"/>
  <c r="AL368" i="4" s="1"/>
  <c r="AT360" i="4"/>
  <c r="AS360" i="4" s="1"/>
  <c r="AR360" i="4" s="1"/>
  <c r="AQ360" i="4" s="1"/>
  <c r="AP360" i="4" s="1"/>
  <c r="AO360" i="4" s="1"/>
  <c r="AN360" i="4" s="1"/>
  <c r="AM360" i="4" s="1"/>
  <c r="AL360" i="4" s="1"/>
  <c r="AT408" i="4"/>
  <c r="AS408" i="4" s="1"/>
  <c r="AR408" i="4" s="1"/>
  <c r="AQ408" i="4" s="1"/>
  <c r="AP408" i="4" s="1"/>
  <c r="AO408" i="4" s="1"/>
  <c r="AN408" i="4" s="1"/>
  <c r="AM408" i="4" s="1"/>
  <c r="AL408" i="4" s="1"/>
  <c r="AT365" i="4"/>
  <c r="AS365" i="4" s="1"/>
  <c r="AR365" i="4" s="1"/>
  <c r="AQ365" i="4" s="1"/>
  <c r="AP365" i="4" s="1"/>
  <c r="AO365" i="4" s="1"/>
  <c r="AN365" i="4" s="1"/>
  <c r="AM365" i="4" s="1"/>
  <c r="AL365" i="4" s="1"/>
  <c r="AY344" i="8"/>
  <c r="AT395" i="5"/>
  <c r="AS395" i="5" s="1"/>
  <c r="AR395" i="5" s="1"/>
  <c r="AQ395" i="5" s="1"/>
  <c r="AP395" i="5" s="1"/>
  <c r="AO395" i="5" s="1"/>
  <c r="AN395" i="5" s="1"/>
  <c r="AM395" i="5" s="1"/>
  <c r="AL395" i="5" s="1"/>
  <c r="AT398" i="5"/>
  <c r="AS398" i="5" s="1"/>
  <c r="AR398" i="5" s="1"/>
  <c r="AQ398" i="5" s="1"/>
  <c r="AP398" i="5" s="1"/>
  <c r="AO398" i="5" s="1"/>
  <c r="AN398" i="5" s="1"/>
  <c r="AM398" i="5" s="1"/>
  <c r="AL398" i="5" s="1"/>
  <c r="AT307" i="5"/>
  <c r="AS307" i="5" s="1"/>
  <c r="AR307" i="5" s="1"/>
  <c r="AQ307" i="5" s="1"/>
  <c r="AP307" i="5" s="1"/>
  <c r="AO307" i="5" s="1"/>
  <c r="AN307" i="5" s="1"/>
  <c r="AM307" i="5" s="1"/>
  <c r="AL307" i="5" s="1"/>
  <c r="AT361" i="5"/>
  <c r="AS361" i="5" s="1"/>
  <c r="AR361" i="5" s="1"/>
  <c r="AQ361" i="5" s="1"/>
  <c r="AP361" i="5" s="1"/>
  <c r="AO361" i="5" s="1"/>
  <c r="AN361" i="5" s="1"/>
  <c r="AM361" i="5" s="1"/>
  <c r="AL361" i="5" s="1"/>
  <c r="AT344" i="5"/>
  <c r="AS344" i="5" s="1"/>
  <c r="AR344" i="5" s="1"/>
  <c r="AQ344" i="5" s="1"/>
  <c r="AP344" i="5" s="1"/>
  <c r="AO344" i="5" s="1"/>
  <c r="AN344" i="5" s="1"/>
  <c r="AM344" i="5" s="1"/>
  <c r="AL344" i="5" s="1"/>
  <c r="AT347" i="5"/>
  <c r="AS347" i="5" s="1"/>
  <c r="AR347" i="5" s="1"/>
  <c r="AQ347" i="5" s="1"/>
  <c r="AP347" i="5" s="1"/>
  <c r="AO347" i="5" s="1"/>
  <c r="AN347" i="5" s="1"/>
  <c r="AM347" i="5" s="1"/>
  <c r="AL347" i="5" s="1"/>
  <c r="AT374" i="5"/>
  <c r="AS374" i="5" s="1"/>
  <c r="AR374" i="5" s="1"/>
  <c r="AQ374" i="5" s="1"/>
  <c r="AP374" i="5" s="1"/>
  <c r="AO374" i="5" s="1"/>
  <c r="AN374" i="5" s="1"/>
  <c r="AM374" i="5" s="1"/>
  <c r="AL374" i="5" s="1"/>
  <c r="AT319" i="5"/>
  <c r="AS319" i="5" s="1"/>
  <c r="AR319" i="5" s="1"/>
  <c r="AQ319" i="5" s="1"/>
  <c r="AP319" i="5" s="1"/>
  <c r="AO319" i="5" s="1"/>
  <c r="AN319" i="5" s="1"/>
  <c r="AM319" i="5" s="1"/>
  <c r="AL319" i="5" s="1"/>
  <c r="AT290" i="5"/>
  <c r="AS290" i="5" s="1"/>
  <c r="AR290" i="5" s="1"/>
  <c r="AQ290" i="5" s="1"/>
  <c r="AP290" i="5" s="1"/>
  <c r="AO290" i="5" s="1"/>
  <c r="AN290" i="5" s="1"/>
  <c r="AM290" i="5" s="1"/>
  <c r="AL290" i="5" s="1"/>
  <c r="AT299" i="5"/>
  <c r="AS299" i="5" s="1"/>
  <c r="AR299" i="5" s="1"/>
  <c r="AQ299" i="5" s="1"/>
  <c r="AP299" i="5" s="1"/>
  <c r="AO299" i="5" s="1"/>
  <c r="AN299" i="5" s="1"/>
  <c r="AM299" i="5" s="1"/>
  <c r="AL299" i="5" s="1"/>
  <c r="AT380" i="5"/>
  <c r="AS380" i="5" s="1"/>
  <c r="AR380" i="5" s="1"/>
  <c r="AQ380" i="5" s="1"/>
  <c r="AP380" i="5" s="1"/>
  <c r="AO380" i="5" s="1"/>
  <c r="AN380" i="5" s="1"/>
  <c r="AM380" i="5" s="1"/>
  <c r="AL380" i="5" s="1"/>
  <c r="AT310" i="5"/>
  <c r="AS310" i="5" s="1"/>
  <c r="AR310" i="5" s="1"/>
  <c r="AQ310" i="5" s="1"/>
  <c r="AP310" i="5" s="1"/>
  <c r="AO310" i="5" s="1"/>
  <c r="AN310" i="5" s="1"/>
  <c r="AM310" i="5" s="1"/>
  <c r="AL310" i="5" s="1"/>
  <c r="AT396" i="5"/>
  <c r="AS396" i="5" s="1"/>
  <c r="AR396" i="5" s="1"/>
  <c r="AQ396" i="5" s="1"/>
  <c r="AP396" i="5" s="1"/>
  <c r="AO396" i="5" s="1"/>
  <c r="AN396" i="5" s="1"/>
  <c r="AM396" i="5" s="1"/>
  <c r="AL396" i="5" s="1"/>
  <c r="AT327" i="5"/>
  <c r="AS327" i="5" s="1"/>
  <c r="AR327" i="5" s="1"/>
  <c r="AQ327" i="5" s="1"/>
  <c r="AP327" i="5" s="1"/>
  <c r="AO327" i="5" s="1"/>
  <c r="AN327" i="5" s="1"/>
  <c r="AM327" i="5" s="1"/>
  <c r="AL327" i="5" s="1"/>
  <c r="AT354" i="5"/>
  <c r="AS354" i="5" s="1"/>
  <c r="AR354" i="5" s="1"/>
  <c r="AQ354" i="5" s="1"/>
  <c r="AP354" i="5" s="1"/>
  <c r="AO354" i="5" s="1"/>
  <c r="AN354" i="5" s="1"/>
  <c r="AM354" i="5" s="1"/>
  <c r="AL354" i="5" s="1"/>
  <c r="AT314" i="5"/>
  <c r="AS314" i="5"/>
  <c r="AR314" i="5" s="1"/>
  <c r="AQ314" i="5" s="1"/>
  <c r="AP314" i="5" s="1"/>
  <c r="AO314" i="5" s="1"/>
  <c r="AN314" i="5" s="1"/>
  <c r="AM314" i="5" s="1"/>
  <c r="AL314" i="5" s="1"/>
  <c r="AT228" i="5"/>
  <c r="AS228" i="5" s="1"/>
  <c r="AR228" i="5" s="1"/>
  <c r="AQ228" i="5" s="1"/>
  <c r="AP228" i="5" s="1"/>
  <c r="AO228" i="5" s="1"/>
  <c r="AN228" i="5" s="1"/>
  <c r="AM228" i="5" s="1"/>
  <c r="AL228" i="5" s="1"/>
  <c r="AT325" i="5"/>
  <c r="AS325" i="5" s="1"/>
  <c r="AR325" i="5" s="1"/>
  <c r="AQ325" i="5" s="1"/>
  <c r="AP325" i="5" s="1"/>
  <c r="AO325" i="5" s="1"/>
  <c r="AN325" i="5" s="1"/>
  <c r="AM325" i="5" s="1"/>
  <c r="AL325" i="5" s="1"/>
  <c r="AJ325" i="5" s="1"/>
  <c r="AT261" i="5"/>
  <c r="AS261" i="5" s="1"/>
  <c r="AR261" i="5" s="1"/>
  <c r="AQ261" i="5" s="1"/>
  <c r="AP261" i="5" s="1"/>
  <c r="AO261" i="5" s="1"/>
  <c r="AN261" i="5" s="1"/>
  <c r="AM261" i="5" s="1"/>
  <c r="AL261" i="5" s="1"/>
  <c r="AT202" i="5"/>
  <c r="AS202" i="5" s="1"/>
  <c r="AR202" i="5" s="1"/>
  <c r="AQ202" i="5" s="1"/>
  <c r="AP202" i="5" s="1"/>
  <c r="AO202" i="5" s="1"/>
  <c r="AN202" i="5" s="1"/>
  <c r="AM202" i="5" s="1"/>
  <c r="AL202" i="5" s="1"/>
  <c r="AT255" i="5"/>
  <c r="AS255" i="5" s="1"/>
  <c r="AR255" i="5" s="1"/>
  <c r="AQ255" i="5" s="1"/>
  <c r="AP255" i="5" s="1"/>
  <c r="AO255" i="5" s="1"/>
  <c r="AN255" i="5" s="1"/>
  <c r="AM255" i="5" s="1"/>
  <c r="AL255" i="5" s="1"/>
  <c r="AT272" i="5"/>
  <c r="AS272" i="5" s="1"/>
  <c r="AR272" i="5" s="1"/>
  <c r="AQ272" i="5" s="1"/>
  <c r="AP272" i="5" s="1"/>
  <c r="AO272" i="5" s="1"/>
  <c r="AN272" i="5" s="1"/>
  <c r="AM272" i="5" s="1"/>
  <c r="AL272" i="5" s="1"/>
  <c r="AT243" i="5"/>
  <c r="AS243" i="5" s="1"/>
  <c r="AR243" i="5" s="1"/>
  <c r="AQ243" i="5" s="1"/>
  <c r="AP243" i="5" s="1"/>
  <c r="AO243" i="5" s="1"/>
  <c r="AN243" i="5" s="1"/>
  <c r="AM243" i="5" s="1"/>
  <c r="AL243" i="5" s="1"/>
  <c r="AT227" i="5"/>
  <c r="AS227" i="5" s="1"/>
  <c r="AR227" i="5" s="1"/>
  <c r="AQ227" i="5" s="1"/>
  <c r="AP227" i="5" s="1"/>
  <c r="AO227" i="5" s="1"/>
  <c r="AN227" i="5" s="1"/>
  <c r="AM227" i="5" s="1"/>
  <c r="AL227" i="5" s="1"/>
  <c r="AK227" i="5" s="1"/>
  <c r="AT207" i="5"/>
  <c r="AS207" i="5" s="1"/>
  <c r="AR207" i="5" s="1"/>
  <c r="AQ207" i="5" s="1"/>
  <c r="AP207" i="5" s="1"/>
  <c r="AO207" i="5" s="1"/>
  <c r="AN207" i="5" s="1"/>
  <c r="AM207" i="5" s="1"/>
  <c r="AL207" i="5" s="1"/>
  <c r="AT260" i="5"/>
  <c r="AS260" i="5" s="1"/>
  <c r="AR260" i="5" s="1"/>
  <c r="AQ260" i="5" s="1"/>
  <c r="AP260" i="5" s="1"/>
  <c r="AO260" i="5" s="1"/>
  <c r="AN260" i="5" s="1"/>
  <c r="AM260" i="5" s="1"/>
  <c r="AL260" i="5" s="1"/>
  <c r="AT254" i="5"/>
  <c r="AS254" i="5" s="1"/>
  <c r="AR254" i="5" s="1"/>
  <c r="AQ254" i="5" s="1"/>
  <c r="AP254" i="5" s="1"/>
  <c r="AO254" i="5" s="1"/>
  <c r="AN254" i="5" s="1"/>
  <c r="AM254" i="5" s="1"/>
  <c r="AL254" i="5" s="1"/>
  <c r="AT171" i="5"/>
  <c r="AS171" i="5" s="1"/>
  <c r="AR171" i="5" s="1"/>
  <c r="AQ171" i="5" s="1"/>
  <c r="AP171" i="5" s="1"/>
  <c r="AO171" i="5" s="1"/>
  <c r="AN171" i="5" s="1"/>
  <c r="AM171" i="5" s="1"/>
  <c r="AL171" i="5" s="1"/>
  <c r="AT155" i="5"/>
  <c r="AS155" i="5" s="1"/>
  <c r="AR155" i="5" s="1"/>
  <c r="AQ155" i="5" s="1"/>
  <c r="AP155" i="5" s="1"/>
  <c r="AO155" i="5" s="1"/>
  <c r="AN155" i="5" s="1"/>
  <c r="AM155" i="5" s="1"/>
  <c r="AL155" i="5" s="1"/>
  <c r="AT140" i="5"/>
  <c r="AS140" i="5" s="1"/>
  <c r="AR140" i="5" s="1"/>
  <c r="AQ140" i="5" s="1"/>
  <c r="AP140" i="5" s="1"/>
  <c r="AO140" i="5" s="1"/>
  <c r="AN140" i="5" s="1"/>
  <c r="AM140" i="5" s="1"/>
  <c r="AL140" i="5" s="1"/>
  <c r="AJ140" i="5" s="1"/>
  <c r="AT176" i="5"/>
  <c r="AS176" i="5"/>
  <c r="AR176" i="5" s="1"/>
  <c r="AQ176" i="5" s="1"/>
  <c r="AP176" i="5" s="1"/>
  <c r="AO176" i="5" s="1"/>
  <c r="AN176" i="5" s="1"/>
  <c r="AM176" i="5" s="1"/>
  <c r="AL176" i="5" s="1"/>
  <c r="AT160" i="5"/>
  <c r="AS160" i="5" s="1"/>
  <c r="AR160" i="5" s="1"/>
  <c r="AQ160" i="5" s="1"/>
  <c r="AP160" i="5" s="1"/>
  <c r="AO160" i="5" s="1"/>
  <c r="AN160" i="5" s="1"/>
  <c r="AM160" i="5" s="1"/>
  <c r="AL160" i="5" s="1"/>
  <c r="AT137" i="5"/>
  <c r="AS137" i="5" s="1"/>
  <c r="AR137" i="5" s="1"/>
  <c r="AQ137" i="5" s="1"/>
  <c r="AP137" i="5" s="1"/>
  <c r="AO137" i="5" s="1"/>
  <c r="AN137" i="5" s="1"/>
  <c r="AM137" i="5" s="1"/>
  <c r="AL137" i="5" s="1"/>
  <c r="CF117" i="5"/>
  <c r="CE117" i="5"/>
  <c r="CD117" i="5" s="1"/>
  <c r="CC117" i="5" s="1"/>
  <c r="CB117" i="5" s="1"/>
  <c r="CA117" i="5" s="1"/>
  <c r="BZ117" i="5" s="1"/>
  <c r="BY117" i="5" s="1"/>
  <c r="BX117" i="5" s="1"/>
  <c r="BV117" i="5" s="1"/>
  <c r="AT126" i="5"/>
  <c r="AS126" i="5" s="1"/>
  <c r="AR126" i="5" s="1"/>
  <c r="AQ126" i="5" s="1"/>
  <c r="AP126" i="5" s="1"/>
  <c r="AO126" i="5" s="1"/>
  <c r="AN126" i="5" s="1"/>
  <c r="AM126" i="5" s="1"/>
  <c r="AL126" i="5" s="1"/>
  <c r="AT110" i="5"/>
  <c r="AS110" i="5" s="1"/>
  <c r="AR110" i="5" s="1"/>
  <c r="AQ110" i="5" s="1"/>
  <c r="AP110" i="5" s="1"/>
  <c r="AO110" i="5" s="1"/>
  <c r="AN110" i="5" s="1"/>
  <c r="AM110" i="5" s="1"/>
  <c r="AL110" i="5" s="1"/>
  <c r="AT153" i="5"/>
  <c r="AS153" i="5" s="1"/>
  <c r="AR153" i="5" s="1"/>
  <c r="AQ153" i="5" s="1"/>
  <c r="AP153" i="5" s="1"/>
  <c r="AO153" i="5" s="1"/>
  <c r="AN153" i="5" s="1"/>
  <c r="AM153" i="5" s="1"/>
  <c r="AL153" i="5" s="1"/>
  <c r="AK153" i="5" s="1"/>
  <c r="AT123" i="5"/>
  <c r="AS123" i="5" s="1"/>
  <c r="AR123" i="5" s="1"/>
  <c r="AQ123" i="5" s="1"/>
  <c r="AP123" i="5" s="1"/>
  <c r="AO123" i="5" s="1"/>
  <c r="AN123" i="5" s="1"/>
  <c r="AM123" i="5" s="1"/>
  <c r="AL123" i="5" s="1"/>
  <c r="AK123" i="5" s="1"/>
  <c r="AT68" i="5"/>
  <c r="AS68" i="5" s="1"/>
  <c r="AR68" i="5" s="1"/>
  <c r="AQ68" i="5" s="1"/>
  <c r="AP68" i="5" s="1"/>
  <c r="AO68" i="5" s="1"/>
  <c r="AN68" i="5" s="1"/>
  <c r="AM68" i="5" s="1"/>
  <c r="AL68" i="5" s="1"/>
  <c r="CF106" i="5"/>
  <c r="CE106" i="5" s="1"/>
  <c r="CD106" i="5" s="1"/>
  <c r="CC106" i="5" s="1"/>
  <c r="CB106" i="5" s="1"/>
  <c r="CA106" i="5" s="1"/>
  <c r="BZ106" i="5" s="1"/>
  <c r="BY106" i="5" s="1"/>
  <c r="BX106" i="5" s="1"/>
  <c r="CF90" i="5"/>
  <c r="CE90" i="5" s="1"/>
  <c r="CD90" i="5" s="1"/>
  <c r="CC90" i="5" s="1"/>
  <c r="CB90" i="5" s="1"/>
  <c r="CA90" i="5" s="1"/>
  <c r="BZ90" i="5" s="1"/>
  <c r="BY90" i="5" s="1"/>
  <c r="BX90" i="5" s="1"/>
  <c r="BW90" i="5" s="1"/>
  <c r="CF74" i="5"/>
  <c r="CE74" i="5"/>
  <c r="CD74" i="5" s="1"/>
  <c r="CC74" i="5" s="1"/>
  <c r="CB74" i="5" s="1"/>
  <c r="CA74" i="5" s="1"/>
  <c r="BZ74" i="5" s="1"/>
  <c r="BY74" i="5" s="1"/>
  <c r="BX74" i="5" s="1"/>
  <c r="BW74" i="5" s="1"/>
  <c r="AT88" i="5"/>
  <c r="AS88" i="5" s="1"/>
  <c r="AR88" i="5" s="1"/>
  <c r="AQ88" i="5" s="1"/>
  <c r="AP88" i="5" s="1"/>
  <c r="AO88" i="5" s="1"/>
  <c r="AN88" i="5" s="1"/>
  <c r="AM88" i="5" s="1"/>
  <c r="AL88" i="5" s="1"/>
  <c r="CF69" i="5"/>
  <c r="CE69" i="5" s="1"/>
  <c r="CD69" i="5" s="1"/>
  <c r="CC69" i="5" s="1"/>
  <c r="CB69" i="5" s="1"/>
  <c r="CA69" i="5" s="1"/>
  <c r="BZ69" i="5" s="1"/>
  <c r="BY69" i="5" s="1"/>
  <c r="BX69" i="5" s="1"/>
  <c r="AR93" i="5"/>
  <c r="AQ93" i="5" s="1"/>
  <c r="AP93" i="5" s="1"/>
  <c r="AO93" i="5" s="1"/>
  <c r="AN93" i="5" s="1"/>
  <c r="AM93" i="5" s="1"/>
  <c r="AL93" i="5" s="1"/>
  <c r="AT93" i="5"/>
  <c r="AS93" i="5" s="1"/>
  <c r="CF75" i="5"/>
  <c r="CE75" i="5" s="1"/>
  <c r="CD75" i="5" s="1"/>
  <c r="CC75" i="5" s="1"/>
  <c r="CB75" i="5" s="1"/>
  <c r="CA75" i="5" s="1"/>
  <c r="BZ75" i="5" s="1"/>
  <c r="BY75" i="5" s="1"/>
  <c r="BX75" i="5" s="1"/>
  <c r="BW75" i="5" s="1"/>
  <c r="CF63" i="5"/>
  <c r="CE63" i="5" s="1"/>
  <c r="CD63" i="5"/>
  <c r="CC63" i="5" s="1"/>
  <c r="CB63" i="5" s="1"/>
  <c r="CA63" i="5" s="1"/>
  <c r="BZ63" i="5" s="1"/>
  <c r="BY63" i="5" s="1"/>
  <c r="BX63" i="5" s="1"/>
  <c r="BW63" i="5" s="1"/>
  <c r="CF34" i="5"/>
  <c r="CE34" i="5"/>
  <c r="CD34" i="5" s="1"/>
  <c r="CC34" i="5" s="1"/>
  <c r="CB34" i="5" s="1"/>
  <c r="CA34" i="5" s="1"/>
  <c r="BZ34" i="5" s="1"/>
  <c r="BY34" i="5" s="1"/>
  <c r="BX34" i="5" s="1"/>
  <c r="AT37" i="5"/>
  <c r="AS37" i="5" s="1"/>
  <c r="AR37" i="5" s="1"/>
  <c r="AQ37" i="5" s="1"/>
  <c r="AP37" i="5" s="1"/>
  <c r="AO37" i="5" s="1"/>
  <c r="AN37" i="5" s="1"/>
  <c r="AM37" i="5" s="1"/>
  <c r="AL37" i="5" s="1"/>
  <c r="AT57" i="5"/>
  <c r="AS57" i="5"/>
  <c r="AR57" i="5" s="1"/>
  <c r="AQ57" i="5" s="1"/>
  <c r="AP57" i="5" s="1"/>
  <c r="AO57" i="5" s="1"/>
  <c r="AN57" i="5" s="1"/>
  <c r="AM57" i="5" s="1"/>
  <c r="AL57" i="5" s="1"/>
  <c r="AT33" i="5"/>
  <c r="AS33" i="5" s="1"/>
  <c r="AR33" i="5" s="1"/>
  <c r="AQ33" i="5" s="1"/>
  <c r="AP33" i="5" s="1"/>
  <c r="AO33" i="5" s="1"/>
  <c r="AN33" i="5" s="1"/>
  <c r="AM33" i="5" s="1"/>
  <c r="AL33" i="5" s="1"/>
  <c r="CF66" i="5"/>
  <c r="CE66" i="5" s="1"/>
  <c r="CD66" i="5" s="1"/>
  <c r="CC66" i="5" s="1"/>
  <c r="CB66" i="5" s="1"/>
  <c r="CA66" i="5" s="1"/>
  <c r="BZ66" i="5" s="1"/>
  <c r="BY66" i="5" s="1"/>
  <c r="BX66" i="5" s="1"/>
  <c r="CF50" i="5"/>
  <c r="CE50" i="5" s="1"/>
  <c r="CD50" i="5" s="1"/>
  <c r="CC50" i="5" s="1"/>
  <c r="CB50" i="5" s="1"/>
  <c r="CA50" i="5" s="1"/>
  <c r="BZ50" i="5" s="1"/>
  <c r="BY50" i="5" s="1"/>
  <c r="BX50" i="5" s="1"/>
  <c r="CF9" i="5"/>
  <c r="CE9" i="5" s="1"/>
  <c r="CD9" i="5" s="1"/>
  <c r="CC9" i="5" s="1"/>
  <c r="CB9" i="5" s="1"/>
  <c r="CA9" i="5" s="1"/>
  <c r="BZ9" i="5" s="1"/>
  <c r="BY9" i="5" s="1"/>
  <c r="BX9" i="5" s="1"/>
  <c r="CF17" i="5"/>
  <c r="CE17" i="5" s="1"/>
  <c r="CD17" i="5" s="1"/>
  <c r="CC17" i="5" s="1"/>
  <c r="CB17" i="5" s="1"/>
  <c r="CA17" i="5" s="1"/>
  <c r="BZ17" i="5" s="1"/>
  <c r="BY17" i="5" s="1"/>
  <c r="BX17" i="5" s="1"/>
  <c r="AT32" i="5"/>
  <c r="AS32" i="5" s="1"/>
  <c r="AR32" i="5" s="1"/>
  <c r="AQ32" i="5" s="1"/>
  <c r="AP32" i="5" s="1"/>
  <c r="AO32" i="5" s="1"/>
  <c r="AN32" i="5" s="1"/>
  <c r="AM32" i="5" s="1"/>
  <c r="AL32" i="5" s="1"/>
  <c r="CF37" i="5"/>
  <c r="CE37" i="5" s="1"/>
  <c r="CD37" i="5" s="1"/>
  <c r="CC37" i="5" s="1"/>
  <c r="CB37" i="5" s="1"/>
  <c r="CA37" i="5" s="1"/>
  <c r="BZ37" i="5" s="1"/>
  <c r="BY37" i="5" s="1"/>
  <c r="BX37" i="5" s="1"/>
  <c r="BW37" i="5" s="1"/>
  <c r="CF21" i="5"/>
  <c r="CE21" i="5" s="1"/>
  <c r="CD21" i="5" s="1"/>
  <c r="CC21" i="5" s="1"/>
  <c r="CB21" i="5" s="1"/>
  <c r="CA21" i="5" s="1"/>
  <c r="BZ21" i="5" s="1"/>
  <c r="BY21" i="5" s="1"/>
  <c r="BX21" i="5" s="1"/>
  <c r="AY347" i="8"/>
  <c r="AA347" i="8"/>
  <c r="AS222" i="2"/>
  <c r="AR222" i="2"/>
  <c r="AQ222" i="2"/>
  <c r="AP222" i="2"/>
  <c r="AO222" i="2"/>
  <c r="AN222" i="2"/>
  <c r="AM222" i="2"/>
  <c r="AL222" i="2"/>
  <c r="AT222" i="2"/>
  <c r="AS310" i="2"/>
  <c r="AR310" i="2"/>
  <c r="AQ310" i="2"/>
  <c r="AP310" i="2"/>
  <c r="AO310" i="2"/>
  <c r="AN310" i="2"/>
  <c r="AM310" i="2"/>
  <c r="AL310" i="2"/>
  <c r="AT310" i="2"/>
  <c r="AT143" i="2"/>
  <c r="AS143" i="2"/>
  <c r="AR143" i="2"/>
  <c r="AQ143" i="2"/>
  <c r="AP143" i="2"/>
  <c r="AO143" i="2"/>
  <c r="AN143" i="2"/>
  <c r="AM143" i="2"/>
  <c r="AL143" i="2"/>
  <c r="AT109" i="2"/>
  <c r="AS109" i="2"/>
  <c r="AR109" i="2"/>
  <c r="AQ109" i="2"/>
  <c r="AP109" i="2"/>
  <c r="AO109" i="2"/>
  <c r="AN109" i="2"/>
  <c r="AM109" i="2"/>
  <c r="AL109" i="2"/>
  <c r="AR119" i="2"/>
  <c r="AQ119" i="2"/>
  <c r="AP119" i="2"/>
  <c r="AO119" i="2"/>
  <c r="AN119" i="2"/>
  <c r="AM119" i="2"/>
  <c r="AL119" i="2"/>
  <c r="AT119" i="2"/>
  <c r="AS119" i="2"/>
  <c r="BK52" i="2"/>
  <c r="BJ52" i="2"/>
  <c r="BI52" i="2"/>
  <c r="BH52" i="2"/>
  <c r="BG52" i="2"/>
  <c r="BF52" i="2"/>
  <c r="BE52" i="2"/>
  <c r="BD52" i="2"/>
  <c r="BC52" i="2"/>
  <c r="BJ88" i="2"/>
  <c r="BI88" i="2"/>
  <c r="BH88" i="2"/>
  <c r="BG88" i="2"/>
  <c r="BF88" i="2"/>
  <c r="BE88" i="2"/>
  <c r="BD88" i="2"/>
  <c r="BC88" i="2"/>
  <c r="BK88" i="2"/>
  <c r="AT33" i="2"/>
  <c r="AS33" i="2"/>
  <c r="AR33" i="2"/>
  <c r="AQ33" i="2"/>
  <c r="AP33" i="2"/>
  <c r="AO33" i="2"/>
  <c r="AN33" i="2"/>
  <c r="AM33" i="2"/>
  <c r="AL33" i="2"/>
  <c r="BK70" i="2"/>
  <c r="BJ70" i="2"/>
  <c r="BI70" i="2"/>
  <c r="BH70" i="2"/>
  <c r="BG70" i="2"/>
  <c r="BF70" i="2"/>
  <c r="BE70" i="2"/>
  <c r="BD70" i="2"/>
  <c r="BC70" i="2"/>
  <c r="BJ100" i="2"/>
  <c r="BI100" i="2"/>
  <c r="BH100" i="2"/>
  <c r="BG100" i="2"/>
  <c r="BF100" i="2"/>
  <c r="BE100" i="2"/>
  <c r="BD100" i="2"/>
  <c r="BC100" i="2"/>
  <c r="BK100" i="2"/>
  <c r="AT146" i="2"/>
  <c r="AR146" i="2"/>
  <c r="AQ146" i="2"/>
  <c r="AP146" i="2"/>
  <c r="AO146" i="2"/>
  <c r="AN146" i="2"/>
  <c r="AM146" i="2"/>
  <c r="AL146" i="2"/>
  <c r="AS146" i="2"/>
  <c r="AT130" i="2"/>
  <c r="AS130" i="2"/>
  <c r="AR130" i="2"/>
  <c r="AQ130" i="2"/>
  <c r="AP130" i="2"/>
  <c r="AO130" i="2"/>
  <c r="AN130" i="2"/>
  <c r="AM130" i="2"/>
  <c r="AL130" i="2"/>
  <c r="AT114" i="2"/>
  <c r="AS114" i="2"/>
  <c r="AR114" i="2"/>
  <c r="AQ114" i="2"/>
  <c r="AP114" i="2"/>
  <c r="AO114" i="2"/>
  <c r="AN114" i="2"/>
  <c r="AM114" i="2"/>
  <c r="AL114" i="2"/>
  <c r="BK87" i="2"/>
  <c r="BJ87" i="2"/>
  <c r="BI87" i="2"/>
  <c r="BH87" i="2"/>
  <c r="BG87" i="2"/>
  <c r="BF87" i="2"/>
  <c r="BE87" i="2"/>
  <c r="BD87" i="2"/>
  <c r="BC87" i="2"/>
  <c r="BK36" i="2"/>
  <c r="BJ36" i="2"/>
  <c r="BI36" i="2"/>
  <c r="BH36" i="2"/>
  <c r="BG36" i="2"/>
  <c r="BF36" i="2"/>
  <c r="BE36" i="2"/>
  <c r="BD36" i="2"/>
  <c r="BC36" i="2"/>
  <c r="AT220" i="2"/>
  <c r="AS220" i="2"/>
  <c r="AR220" i="2"/>
  <c r="AQ220" i="2"/>
  <c r="AP220" i="2"/>
  <c r="AO220" i="2"/>
  <c r="AN220" i="2"/>
  <c r="AM220" i="2"/>
  <c r="AL220" i="2"/>
  <c r="AS285" i="2"/>
  <c r="AR285" i="2"/>
  <c r="AQ285" i="2"/>
  <c r="AP285" i="2"/>
  <c r="AO285" i="2"/>
  <c r="AN285" i="2"/>
  <c r="AM285" i="2"/>
  <c r="AL285" i="2"/>
  <c r="AT285" i="2"/>
  <c r="AS407" i="2"/>
  <c r="AR407" i="2"/>
  <c r="AQ407" i="2"/>
  <c r="AP407" i="2"/>
  <c r="AO407" i="2"/>
  <c r="AN407" i="2"/>
  <c r="AM407" i="2"/>
  <c r="AL407" i="2"/>
  <c r="AT407" i="2"/>
  <c r="AT274" i="2"/>
  <c r="AR274" i="2"/>
  <c r="AQ274" i="2"/>
  <c r="AP274" i="2"/>
  <c r="AO274" i="2"/>
  <c r="AN274" i="2"/>
  <c r="AM274" i="2"/>
  <c r="AL274" i="2"/>
  <c r="AS274" i="2"/>
  <c r="AT360" i="2"/>
  <c r="AS360" i="2"/>
  <c r="AR360" i="2"/>
  <c r="AQ360" i="2"/>
  <c r="AP360" i="2"/>
  <c r="AO360" i="2"/>
  <c r="AN360" i="2"/>
  <c r="AM360" i="2"/>
  <c r="AL360" i="2"/>
  <c r="AT96" i="2"/>
  <c r="AS96" i="2"/>
  <c r="AR96" i="2"/>
  <c r="AQ96" i="2"/>
  <c r="AP96" i="2"/>
  <c r="AO96" i="2"/>
  <c r="AN96" i="2"/>
  <c r="AM96" i="2"/>
  <c r="AL96" i="2"/>
  <c r="AT187" i="2"/>
  <c r="AS187" i="2"/>
  <c r="AR187" i="2"/>
  <c r="AQ187" i="2"/>
  <c r="AP187" i="2"/>
  <c r="AO187" i="2"/>
  <c r="AN187" i="2"/>
  <c r="AM187" i="2"/>
  <c r="AL187" i="2"/>
  <c r="AR286" i="2"/>
  <c r="AQ286" i="2"/>
  <c r="AP286" i="2"/>
  <c r="AO286" i="2"/>
  <c r="AN286" i="2"/>
  <c r="AM286" i="2"/>
  <c r="AL286" i="2"/>
  <c r="AS286" i="2"/>
  <c r="AT286" i="2"/>
  <c r="AS168" i="2"/>
  <c r="AR168" i="2"/>
  <c r="AQ168" i="2"/>
  <c r="AP168" i="2"/>
  <c r="AO168" i="2"/>
  <c r="AN168" i="2"/>
  <c r="AM168" i="2"/>
  <c r="AL168" i="2"/>
  <c r="AT168" i="2"/>
  <c r="AT245" i="2"/>
  <c r="AS245" i="2"/>
  <c r="AR245" i="2"/>
  <c r="AQ245" i="2"/>
  <c r="AP245" i="2"/>
  <c r="AO245" i="2"/>
  <c r="AN245" i="2"/>
  <c r="AM245" i="2"/>
  <c r="AL245" i="2"/>
  <c r="AS169" i="2"/>
  <c r="AR169" i="2"/>
  <c r="AQ169" i="2"/>
  <c r="AP169" i="2"/>
  <c r="AO169" i="2"/>
  <c r="AN169" i="2"/>
  <c r="AM169" i="2"/>
  <c r="AL169" i="2"/>
  <c r="AT169" i="2"/>
  <c r="AH147" i="8"/>
  <c r="AA147" i="8" s="1"/>
  <c r="AH172" i="8"/>
  <c r="AH179" i="8"/>
  <c r="BU87" i="8"/>
  <c r="BS87" i="8" s="1"/>
  <c r="BQ87" i="8" s="1"/>
  <c r="AT354" i="4"/>
  <c r="AS354" i="4" s="1"/>
  <c r="AR354" i="4" s="1"/>
  <c r="AQ354" i="4" s="1"/>
  <c r="AP354" i="4" s="1"/>
  <c r="AO354" i="4" s="1"/>
  <c r="AN354" i="4" s="1"/>
  <c r="AM354" i="4" s="1"/>
  <c r="AL354" i="4" s="1"/>
  <c r="AT402" i="4"/>
  <c r="AS402" i="4" s="1"/>
  <c r="AR402" i="4" s="1"/>
  <c r="AQ402" i="4" s="1"/>
  <c r="AP402" i="4" s="1"/>
  <c r="AO402" i="4" s="1"/>
  <c r="AN402" i="4" s="1"/>
  <c r="AM402" i="4" s="1"/>
  <c r="AL402" i="4" s="1"/>
  <c r="AT392" i="4"/>
  <c r="AS392" i="4" s="1"/>
  <c r="AR392" i="4" s="1"/>
  <c r="AQ392" i="4" s="1"/>
  <c r="AP392" i="4" s="1"/>
  <c r="AO392" i="4" s="1"/>
  <c r="AN392" i="4" s="1"/>
  <c r="AM392" i="4" s="1"/>
  <c r="AL392" i="4" s="1"/>
  <c r="AT357" i="4"/>
  <c r="AS357" i="4" s="1"/>
  <c r="AR357" i="4" s="1"/>
  <c r="AQ357" i="4" s="1"/>
  <c r="AP357" i="4" s="1"/>
  <c r="AO357" i="4" s="1"/>
  <c r="AN357" i="4" s="1"/>
  <c r="AM357" i="4" s="1"/>
  <c r="AL357" i="4" s="1"/>
  <c r="AH164" i="8"/>
  <c r="AH99" i="8"/>
  <c r="BU116" i="8"/>
  <c r="BS116" i="8" s="1"/>
  <c r="BQ116" i="8" s="1"/>
  <c r="CE11" i="5"/>
  <c r="CD11" i="5" s="1"/>
  <c r="CC11" i="5" s="1"/>
  <c r="CB11" i="5" s="1"/>
  <c r="CA11" i="5" s="1"/>
  <c r="BZ11" i="5" s="1"/>
  <c r="BY11" i="5" s="1"/>
  <c r="BX11" i="5" s="1"/>
  <c r="CF11" i="5"/>
  <c r="AH380" i="8"/>
  <c r="AH369" i="8"/>
  <c r="AH189" i="8"/>
  <c r="AY189" i="8" s="1"/>
  <c r="AH175" i="8"/>
  <c r="AH88" i="8"/>
  <c r="AT383" i="5"/>
  <c r="AS383" i="5" s="1"/>
  <c r="AR383" i="5" s="1"/>
  <c r="AQ383" i="5" s="1"/>
  <c r="AP383" i="5" s="1"/>
  <c r="AO383" i="5" s="1"/>
  <c r="AN383" i="5" s="1"/>
  <c r="AM383" i="5" s="1"/>
  <c r="AL383" i="5" s="1"/>
  <c r="AT360" i="5"/>
  <c r="AS360" i="5" s="1"/>
  <c r="AR360" i="5" s="1"/>
  <c r="AQ360" i="5" s="1"/>
  <c r="AP360" i="5" s="1"/>
  <c r="AO360" i="5" s="1"/>
  <c r="AN360" i="5" s="1"/>
  <c r="AM360" i="5" s="1"/>
  <c r="AL360" i="5" s="1"/>
  <c r="AT368" i="5"/>
  <c r="AS368" i="5" s="1"/>
  <c r="AR368" i="5" s="1"/>
  <c r="AQ368" i="5" s="1"/>
  <c r="AP368" i="5" s="1"/>
  <c r="AO368" i="5" s="1"/>
  <c r="AN368" i="5" s="1"/>
  <c r="AM368" i="5" s="1"/>
  <c r="AL368" i="5" s="1"/>
  <c r="AT232" i="5"/>
  <c r="AS232" i="5" s="1"/>
  <c r="AR232" i="5" s="1"/>
  <c r="AQ232" i="5" s="1"/>
  <c r="AP232" i="5" s="1"/>
  <c r="AO232" i="5" s="1"/>
  <c r="AN232" i="5" s="1"/>
  <c r="AM232" i="5" s="1"/>
  <c r="AL232" i="5" s="1"/>
  <c r="AT339" i="5"/>
  <c r="AS339" i="5" s="1"/>
  <c r="AR339" i="5" s="1"/>
  <c r="AQ339" i="5" s="1"/>
  <c r="AP339" i="5" s="1"/>
  <c r="AO339" i="5" s="1"/>
  <c r="AN339" i="5" s="1"/>
  <c r="AM339" i="5" s="1"/>
  <c r="AL339" i="5" s="1"/>
  <c r="AS366" i="5"/>
  <c r="AR366" i="5" s="1"/>
  <c r="AQ366" i="5" s="1"/>
  <c r="AP366" i="5" s="1"/>
  <c r="AO366" i="5" s="1"/>
  <c r="AN366" i="5" s="1"/>
  <c r="AM366" i="5" s="1"/>
  <c r="AL366" i="5" s="1"/>
  <c r="AT366" i="5"/>
  <c r="AT317" i="5"/>
  <c r="AS317" i="5" s="1"/>
  <c r="AR317" i="5" s="1"/>
  <c r="AQ317" i="5" s="1"/>
  <c r="AP317" i="5" s="1"/>
  <c r="AO317" i="5" s="1"/>
  <c r="AN317" i="5" s="1"/>
  <c r="AM317" i="5" s="1"/>
  <c r="AL317" i="5" s="1"/>
  <c r="AK317" i="5" s="1"/>
  <c r="AT278" i="5"/>
  <c r="AS278" i="5" s="1"/>
  <c r="AR278" i="5" s="1"/>
  <c r="AQ278" i="5" s="1"/>
  <c r="AP278" i="5" s="1"/>
  <c r="AO278" i="5" s="1"/>
  <c r="AN278" i="5" s="1"/>
  <c r="AM278" i="5" s="1"/>
  <c r="AL278" i="5" s="1"/>
  <c r="AT372" i="5"/>
  <c r="AS372" i="5" s="1"/>
  <c r="AR372" i="5" s="1"/>
  <c r="AQ372" i="5" s="1"/>
  <c r="AP372" i="5" s="1"/>
  <c r="AO372" i="5" s="1"/>
  <c r="AN372" i="5" s="1"/>
  <c r="AM372" i="5" s="1"/>
  <c r="AL372" i="5" s="1"/>
  <c r="AT308" i="5"/>
  <c r="AS308" i="5" s="1"/>
  <c r="AR308" i="5" s="1"/>
  <c r="AQ308" i="5" s="1"/>
  <c r="AP308" i="5" s="1"/>
  <c r="AO308" i="5" s="1"/>
  <c r="AN308" i="5" s="1"/>
  <c r="AM308" i="5" s="1"/>
  <c r="AL308" i="5" s="1"/>
  <c r="AT388" i="5"/>
  <c r="AS388" i="5" s="1"/>
  <c r="AR388" i="5" s="1"/>
  <c r="AQ388" i="5" s="1"/>
  <c r="AP388" i="5" s="1"/>
  <c r="AO388" i="5" s="1"/>
  <c r="AN388" i="5" s="1"/>
  <c r="AM388" i="5" s="1"/>
  <c r="AL388" i="5" s="1"/>
  <c r="AT346" i="5"/>
  <c r="AS346" i="5"/>
  <c r="AR346" i="5" s="1"/>
  <c r="AQ346" i="5" s="1"/>
  <c r="AP346" i="5" s="1"/>
  <c r="AO346" i="5" s="1"/>
  <c r="AN346" i="5" s="1"/>
  <c r="AM346" i="5" s="1"/>
  <c r="AL346" i="5" s="1"/>
  <c r="AT312" i="5"/>
  <c r="AS312" i="5" s="1"/>
  <c r="AR312" i="5" s="1"/>
  <c r="AQ312" i="5" s="1"/>
  <c r="AP312" i="5" s="1"/>
  <c r="AO312" i="5"/>
  <c r="AN312" i="5" s="1"/>
  <c r="AM312" i="5" s="1"/>
  <c r="AL312" i="5" s="1"/>
  <c r="AT381" i="5"/>
  <c r="AS381" i="5" s="1"/>
  <c r="AR381" i="5" s="1"/>
  <c r="AQ381" i="5" s="1"/>
  <c r="AP381" i="5" s="1"/>
  <c r="AO381" i="5" s="1"/>
  <c r="AN381" i="5" s="1"/>
  <c r="AM381" i="5" s="1"/>
  <c r="AL381" i="5" s="1"/>
  <c r="AT302" i="5"/>
  <c r="AS302" i="5" s="1"/>
  <c r="AR302" i="5" s="1"/>
  <c r="AQ302" i="5" s="1"/>
  <c r="AP302" i="5" s="1"/>
  <c r="AO302" i="5" s="1"/>
  <c r="AN302" i="5" s="1"/>
  <c r="AM302" i="5" s="1"/>
  <c r="AL302" i="5" s="1"/>
  <c r="AT203" i="5"/>
  <c r="AS203" i="5" s="1"/>
  <c r="AR203" i="5" s="1"/>
  <c r="AQ203" i="5" s="1"/>
  <c r="AP203" i="5" s="1"/>
  <c r="AO203" i="5" s="1"/>
  <c r="AN203" i="5" s="1"/>
  <c r="AM203" i="5" s="1"/>
  <c r="AL203" i="5" s="1"/>
  <c r="AT270" i="5"/>
  <c r="AS270" i="5" s="1"/>
  <c r="AR270" i="5" s="1"/>
  <c r="AQ270" i="5" s="1"/>
  <c r="AP270" i="5" s="1"/>
  <c r="AO270" i="5" s="1"/>
  <c r="AN270" i="5" s="1"/>
  <c r="AM270" i="5" s="1"/>
  <c r="AL270" i="5" s="1"/>
  <c r="AT241" i="5"/>
  <c r="AS241" i="5"/>
  <c r="AR241" i="5" s="1"/>
  <c r="AQ241" i="5" s="1"/>
  <c r="AP241" i="5" s="1"/>
  <c r="AO241" i="5" s="1"/>
  <c r="AN241" i="5" s="1"/>
  <c r="AM241" i="5" s="1"/>
  <c r="AL241" i="5" s="1"/>
  <c r="AT225" i="5"/>
  <c r="AS225" i="5" s="1"/>
  <c r="AR225" i="5" s="1"/>
  <c r="AQ225" i="5" s="1"/>
  <c r="AP225" i="5" s="1"/>
  <c r="AO225" i="5" s="1"/>
  <c r="AN225" i="5" s="1"/>
  <c r="AM225" i="5" s="1"/>
  <c r="AL225" i="5" s="1"/>
  <c r="AT221" i="5"/>
  <c r="AS221" i="5" s="1"/>
  <c r="AR221" i="5" s="1"/>
  <c r="AQ221" i="5" s="1"/>
  <c r="AP221" i="5" s="1"/>
  <c r="AO221" i="5" s="1"/>
  <c r="AN221" i="5" s="1"/>
  <c r="AM221" i="5" s="1"/>
  <c r="AL221" i="5" s="1"/>
  <c r="AT199" i="5"/>
  <c r="AS199" i="5" s="1"/>
  <c r="AR199" i="5" s="1"/>
  <c r="AQ199" i="5"/>
  <c r="AP199" i="5" s="1"/>
  <c r="AO199" i="5" s="1"/>
  <c r="AN199" i="5" s="1"/>
  <c r="AM199" i="5" s="1"/>
  <c r="AL199" i="5" s="1"/>
  <c r="AT258" i="5"/>
  <c r="AS258" i="5" s="1"/>
  <c r="AR258" i="5"/>
  <c r="AQ258" i="5" s="1"/>
  <c r="AP258" i="5" s="1"/>
  <c r="AO258" i="5" s="1"/>
  <c r="AN258" i="5" s="1"/>
  <c r="AM258" i="5" s="1"/>
  <c r="AL258" i="5" s="1"/>
  <c r="AT206" i="5"/>
  <c r="AS206" i="5" s="1"/>
  <c r="AR206" i="5" s="1"/>
  <c r="AQ206" i="5" s="1"/>
  <c r="AP206" i="5" s="1"/>
  <c r="AO206" i="5" s="1"/>
  <c r="AN206" i="5" s="1"/>
  <c r="AM206" i="5" s="1"/>
  <c r="AL206" i="5" s="1"/>
  <c r="AT169" i="5"/>
  <c r="AS169" i="5" s="1"/>
  <c r="AR169" i="5" s="1"/>
  <c r="AQ169" i="5" s="1"/>
  <c r="AP169" i="5" s="1"/>
  <c r="AO169" i="5" s="1"/>
  <c r="AN169" i="5" s="1"/>
  <c r="AM169" i="5" s="1"/>
  <c r="AL169" i="5" s="1"/>
  <c r="AI169" i="5" s="1"/>
  <c r="AT151" i="5"/>
  <c r="AS151" i="5" s="1"/>
  <c r="AR151" i="5" s="1"/>
  <c r="AQ151" i="5" s="1"/>
  <c r="AP151" i="5" s="1"/>
  <c r="AO151" i="5" s="1"/>
  <c r="AN151" i="5" s="1"/>
  <c r="AM151" i="5" s="1"/>
  <c r="AL151" i="5" s="1"/>
  <c r="AT190" i="5"/>
  <c r="AS190" i="5" s="1"/>
  <c r="AR190" i="5" s="1"/>
  <c r="AQ190" i="5" s="1"/>
  <c r="AP190" i="5" s="1"/>
  <c r="AO190" i="5" s="1"/>
  <c r="AN190" i="5" s="1"/>
  <c r="AM190" i="5" s="1"/>
  <c r="AL190" i="5" s="1"/>
  <c r="AT174" i="5"/>
  <c r="AS174" i="5" s="1"/>
  <c r="AR174" i="5" s="1"/>
  <c r="AQ174" i="5" s="1"/>
  <c r="AP174" i="5" s="1"/>
  <c r="AO174" i="5" s="1"/>
  <c r="AN174" i="5" s="1"/>
  <c r="AM174" i="5" s="1"/>
  <c r="AL174" i="5" s="1"/>
  <c r="AT158" i="5"/>
  <c r="AS158" i="5"/>
  <c r="AR158" i="5" s="1"/>
  <c r="AQ158" i="5" s="1"/>
  <c r="AP158" i="5" s="1"/>
  <c r="AO158" i="5" s="1"/>
  <c r="AN158" i="5" s="1"/>
  <c r="AM158" i="5" s="1"/>
  <c r="AL158" i="5" s="1"/>
  <c r="CF115" i="5"/>
  <c r="CE115" i="5" s="1"/>
  <c r="CD115" i="5" s="1"/>
  <c r="CC115" i="5" s="1"/>
  <c r="CB115" i="5" s="1"/>
  <c r="CA115" i="5" s="1"/>
  <c r="BZ115" i="5" s="1"/>
  <c r="BY115" i="5" s="1"/>
  <c r="BX115" i="5" s="1"/>
  <c r="BV115" i="5" s="1"/>
  <c r="AT108" i="5"/>
  <c r="AS108" i="5" s="1"/>
  <c r="AR108" i="5" s="1"/>
  <c r="AQ108" i="5" s="1"/>
  <c r="AP108" i="5" s="1"/>
  <c r="AO108" i="5" s="1"/>
  <c r="AN108" i="5" s="1"/>
  <c r="AM108" i="5" s="1"/>
  <c r="AL108" i="5"/>
  <c r="AT85" i="5"/>
  <c r="AS85" i="5" s="1"/>
  <c r="AR85" i="5" s="1"/>
  <c r="AQ85" i="5" s="1"/>
  <c r="AP85" i="5" s="1"/>
  <c r="AO85" i="5" s="1"/>
  <c r="AN85" i="5" s="1"/>
  <c r="AM85" i="5"/>
  <c r="AL85" i="5" s="1"/>
  <c r="AT102" i="5"/>
  <c r="AS102" i="5" s="1"/>
  <c r="AR102" i="5" s="1"/>
  <c r="AQ102" i="5" s="1"/>
  <c r="AP102" i="5" s="1"/>
  <c r="AO102" i="5" s="1"/>
  <c r="AN102" i="5" s="1"/>
  <c r="AM102" i="5" s="1"/>
  <c r="AL102" i="5" s="1"/>
  <c r="AT121" i="5"/>
  <c r="AS121" i="5" s="1"/>
  <c r="AR121" i="5" s="1"/>
  <c r="AQ121" i="5" s="1"/>
  <c r="AP121" i="5" s="1"/>
  <c r="AO121" i="5" s="1"/>
  <c r="AN121" i="5" s="1"/>
  <c r="AM121" i="5" s="1"/>
  <c r="AL121" i="5" s="1"/>
  <c r="CF120" i="5"/>
  <c r="CE120" i="5" s="1"/>
  <c r="CD120" i="5" s="1"/>
  <c r="CC120" i="5" s="1"/>
  <c r="CB120" i="5" s="1"/>
  <c r="CA120" i="5" s="1"/>
  <c r="BZ120" i="5" s="1"/>
  <c r="BY120" i="5" s="1"/>
  <c r="BX120" i="5" s="1"/>
  <c r="BV120" i="5" s="1"/>
  <c r="CF104" i="5"/>
  <c r="CE104" i="5" s="1"/>
  <c r="CD104" i="5" s="1"/>
  <c r="CC104" i="5" s="1"/>
  <c r="CB104" i="5" s="1"/>
  <c r="CA104" i="5" s="1"/>
  <c r="BZ104" i="5" s="1"/>
  <c r="BY104" i="5" s="1"/>
  <c r="BX104" i="5" s="1"/>
  <c r="CF88" i="5"/>
  <c r="CE88" i="5" s="1"/>
  <c r="CD88" i="5" s="1"/>
  <c r="CC88" i="5" s="1"/>
  <c r="CB88" i="5" s="1"/>
  <c r="CA88" i="5" s="1"/>
  <c r="BZ88" i="5" s="1"/>
  <c r="BY88" i="5" s="1"/>
  <c r="BX88" i="5" s="1"/>
  <c r="AT86" i="5"/>
  <c r="AS86" i="5"/>
  <c r="AR86" i="5" s="1"/>
  <c r="AQ86" i="5" s="1"/>
  <c r="AP86" i="5" s="1"/>
  <c r="AO86" i="5" s="1"/>
  <c r="AN86" i="5" s="1"/>
  <c r="AM86" i="5" s="1"/>
  <c r="AL86" i="5" s="1"/>
  <c r="AI86" i="5" s="1"/>
  <c r="AT48" i="5"/>
  <c r="AS48" i="5" s="1"/>
  <c r="AR48" i="5" s="1"/>
  <c r="AQ48" i="5" s="1"/>
  <c r="AP48" i="5" s="1"/>
  <c r="AO48" i="5" s="1"/>
  <c r="AN48" i="5" s="1"/>
  <c r="AM48" i="5" s="1"/>
  <c r="AL48" i="5" s="1"/>
  <c r="CF89" i="5"/>
  <c r="CE89" i="5" s="1"/>
  <c r="CD89" i="5" s="1"/>
  <c r="CC89" i="5" s="1"/>
  <c r="CB89" i="5" s="1"/>
  <c r="CA89" i="5" s="1"/>
  <c r="BZ89" i="5" s="1"/>
  <c r="BY89" i="5" s="1"/>
  <c r="BX89" i="5" s="1"/>
  <c r="BV89" i="5" s="1"/>
  <c r="CF73" i="5"/>
  <c r="CE73" i="5"/>
  <c r="CD73" i="5" s="1"/>
  <c r="CC73" i="5" s="1"/>
  <c r="CB73" i="5" s="1"/>
  <c r="CA73" i="5" s="1"/>
  <c r="BZ73" i="5" s="1"/>
  <c r="BY73" i="5" s="1"/>
  <c r="BX73" i="5" s="1"/>
  <c r="BW73" i="5" s="1"/>
  <c r="CF61" i="5"/>
  <c r="CE61" i="5" s="1"/>
  <c r="CD61" i="5" s="1"/>
  <c r="CC61" i="5" s="1"/>
  <c r="CB61" i="5" s="1"/>
  <c r="CA61" i="5" s="1"/>
  <c r="BZ61" i="5" s="1"/>
  <c r="BY61" i="5" s="1"/>
  <c r="BX61" i="5" s="1"/>
  <c r="AT31" i="5"/>
  <c r="AS31" i="5" s="1"/>
  <c r="AR31" i="5" s="1"/>
  <c r="AQ31" i="5" s="1"/>
  <c r="AP31" i="5" s="1"/>
  <c r="AO31" i="5" s="1"/>
  <c r="AN31" i="5" s="1"/>
  <c r="AM31" i="5" s="1"/>
  <c r="AL31" i="5" s="1"/>
  <c r="AT71" i="5"/>
  <c r="AS71" i="5" s="1"/>
  <c r="AR71" i="5" s="1"/>
  <c r="AQ71" i="5" s="1"/>
  <c r="AP71" i="5" s="1"/>
  <c r="AO71" i="5" s="1"/>
  <c r="AN71" i="5" s="1"/>
  <c r="AM71" i="5" s="1"/>
  <c r="AL71" i="5" s="1"/>
  <c r="AK71" i="5" s="1"/>
  <c r="CF32" i="5"/>
  <c r="CE32" i="5" s="1"/>
  <c r="CD32" i="5" s="1"/>
  <c r="CC32" i="5" s="1"/>
  <c r="CB32" i="5" s="1"/>
  <c r="CA32" i="5" s="1"/>
  <c r="BZ32" i="5" s="1"/>
  <c r="BY32" i="5" s="1"/>
  <c r="BX32" i="5" s="1"/>
  <c r="CF64" i="5"/>
  <c r="CE64" i="5" s="1"/>
  <c r="CD64" i="5" s="1"/>
  <c r="CC64" i="5" s="1"/>
  <c r="CB64" i="5" s="1"/>
  <c r="CA64" i="5" s="1"/>
  <c r="BZ64" i="5" s="1"/>
  <c r="BY64" i="5" s="1"/>
  <c r="BX64" i="5" s="1"/>
  <c r="CF48" i="5"/>
  <c r="CE48" i="5" s="1"/>
  <c r="CD48" i="5" s="1"/>
  <c r="CC48" i="5" s="1"/>
  <c r="CB48" i="5" s="1"/>
  <c r="CA48" i="5" s="1"/>
  <c r="BZ48" i="5" s="1"/>
  <c r="BY48" i="5" s="1"/>
  <c r="BX48" i="5" s="1"/>
  <c r="CF30" i="5"/>
  <c r="CE30" i="5" s="1"/>
  <c r="CD30" i="5" s="1"/>
  <c r="CC30" i="5" s="1"/>
  <c r="CB30" i="5" s="1"/>
  <c r="CA30" i="5" s="1"/>
  <c r="BZ30" i="5" s="1"/>
  <c r="BY30" i="5" s="1"/>
  <c r="BX30" i="5" s="1"/>
  <c r="CF15" i="5"/>
  <c r="CE15" i="5" s="1"/>
  <c r="CD15" i="5" s="1"/>
  <c r="CC15" i="5" s="1"/>
  <c r="CB15" i="5" s="1"/>
  <c r="CA15" i="5" s="1"/>
  <c r="BZ15" i="5" s="1"/>
  <c r="BY15" i="5" s="1"/>
  <c r="BX15" i="5" s="1"/>
  <c r="CF35" i="5"/>
  <c r="CE35" i="5" s="1"/>
  <c r="CD35" i="5" s="1"/>
  <c r="CC35" i="5" s="1"/>
  <c r="CB35" i="5" s="1"/>
  <c r="CA35" i="5" s="1"/>
  <c r="BZ35" i="5" s="1"/>
  <c r="BY35" i="5" s="1"/>
  <c r="BX35" i="5" s="1"/>
  <c r="AH206" i="8"/>
  <c r="AY206" i="8" s="1"/>
  <c r="AH123" i="8"/>
  <c r="AH351" i="8"/>
  <c r="AA351" i="8" s="1"/>
  <c r="BU96" i="8"/>
  <c r="BS96" i="8" s="1"/>
  <c r="BQ96" i="8" s="1"/>
  <c r="BU103" i="8"/>
  <c r="BS103" i="8" s="1"/>
  <c r="BQ103" i="8" s="1"/>
  <c r="CF18" i="5"/>
  <c r="CE18" i="5" s="1"/>
  <c r="CD18" i="5" s="1"/>
  <c r="CC18" i="5" s="1"/>
  <c r="CB18" i="5" s="1"/>
  <c r="CA18" i="5" s="1"/>
  <c r="BZ18" i="5" s="1"/>
  <c r="BY18" i="5" s="1"/>
  <c r="BX18" i="5" s="1"/>
  <c r="AH400" i="8"/>
  <c r="AH180" i="8"/>
  <c r="AH208" i="8"/>
  <c r="AH44" i="8"/>
  <c r="BU93" i="8"/>
  <c r="BS93" i="8" s="1"/>
  <c r="BQ93" i="8" s="1"/>
  <c r="AH357" i="8"/>
  <c r="AH303" i="8"/>
  <c r="AH186" i="8"/>
  <c r="AH282" i="8"/>
  <c r="AH183" i="8"/>
  <c r="BU95" i="8"/>
  <c r="BS95" i="8" s="1"/>
  <c r="BQ95" i="8" s="1"/>
  <c r="BU62" i="8"/>
  <c r="BS62" i="8" s="1"/>
  <c r="BQ62" i="8" s="1"/>
  <c r="AH211" i="8"/>
  <c r="AH181" i="8"/>
  <c r="BU46" i="8"/>
  <c r="BS46" i="8" s="1"/>
  <c r="BQ46" i="8" s="1"/>
  <c r="AT229" i="2"/>
  <c r="AS229" i="2"/>
  <c r="AR229" i="2"/>
  <c r="AQ229" i="2"/>
  <c r="AP229" i="2"/>
  <c r="AO229" i="2"/>
  <c r="AN229" i="2"/>
  <c r="AM229" i="2"/>
  <c r="AL229" i="2"/>
  <c r="AT389" i="2"/>
  <c r="AS389" i="2"/>
  <c r="AR389" i="2"/>
  <c r="AQ389" i="2"/>
  <c r="AP389" i="2"/>
  <c r="AO389" i="2"/>
  <c r="AN389" i="2"/>
  <c r="AM389" i="2"/>
  <c r="AL389" i="2"/>
  <c r="CF4" i="5"/>
  <c r="CE4" i="5" s="1"/>
  <c r="CD4" i="5" s="1"/>
  <c r="CC4" i="5" s="1"/>
  <c r="CB4" i="5" s="1"/>
  <c r="CA4" i="5" s="1"/>
  <c r="BZ4" i="5" s="1"/>
  <c r="BY4" i="5" s="1"/>
  <c r="BX4" i="5" s="1"/>
  <c r="AT362" i="4"/>
  <c r="AS362" i="4" s="1"/>
  <c r="AR362" i="4" s="1"/>
  <c r="AQ362" i="4" s="1"/>
  <c r="AP362" i="4" s="1"/>
  <c r="AO362" i="4" s="1"/>
  <c r="AN362" i="4" s="1"/>
  <c r="AM362" i="4" s="1"/>
  <c r="AL362" i="4" s="1"/>
  <c r="AT338" i="4"/>
  <c r="AS338" i="4" s="1"/>
  <c r="AR338" i="4" s="1"/>
  <c r="AQ338" i="4" s="1"/>
  <c r="AP338" i="4" s="1"/>
  <c r="AO338" i="4" s="1"/>
  <c r="AN338" i="4" s="1"/>
  <c r="AM338" i="4" s="1"/>
  <c r="AL338" i="4" s="1"/>
  <c r="AT400" i="4"/>
  <c r="AS400" i="4" s="1"/>
  <c r="AR400" i="4" s="1"/>
  <c r="AQ400" i="4" s="1"/>
  <c r="AP400" i="4" s="1"/>
  <c r="AO400" i="4" s="1"/>
  <c r="AN400" i="4" s="1"/>
  <c r="AM400" i="4" s="1"/>
  <c r="AL400" i="4" s="1"/>
  <c r="AT384" i="4"/>
  <c r="AS384" i="4" s="1"/>
  <c r="AR384" i="4" s="1"/>
  <c r="AQ384" i="4" s="1"/>
  <c r="AP384" i="4" s="1"/>
  <c r="AO384" i="4" s="1"/>
  <c r="AN384" i="4" s="1"/>
  <c r="AM384" i="4" s="1"/>
  <c r="AL384" i="4" s="1"/>
  <c r="AT349" i="4"/>
  <c r="AS349" i="4" s="1"/>
  <c r="AR349" i="4" s="1"/>
  <c r="AQ349" i="4" s="1"/>
  <c r="AP349" i="4" s="1"/>
  <c r="AO349" i="4" s="1"/>
  <c r="AN349" i="4" s="1"/>
  <c r="AM349" i="4" s="1"/>
  <c r="AL349" i="4" s="1"/>
  <c r="AT379" i="4"/>
  <c r="AS379" i="4" s="1"/>
  <c r="AR379" i="4" s="1"/>
  <c r="AQ379" i="4" s="1"/>
  <c r="AP379" i="4" s="1"/>
  <c r="AO379" i="4" s="1"/>
  <c r="AN379" i="4" s="1"/>
  <c r="AM379" i="4" s="1"/>
  <c r="AL379" i="4" s="1"/>
  <c r="AT250" i="4"/>
  <c r="AS250" i="4" s="1"/>
  <c r="AR250" i="4" s="1"/>
  <c r="AQ250" i="4" s="1"/>
  <c r="AP250" i="4" s="1"/>
  <c r="AO250" i="4" s="1"/>
  <c r="AN250" i="4" s="1"/>
  <c r="AM250" i="4" s="1"/>
  <c r="AL250" i="4" s="1"/>
  <c r="AI250" i="4" s="1"/>
  <c r="AH408" i="8"/>
  <c r="AA408" i="8" s="1"/>
  <c r="AH174" i="8"/>
  <c r="AA174" i="8" s="1"/>
  <c r="BU54" i="8"/>
  <c r="BS54" i="8" s="1"/>
  <c r="BQ54" i="8" s="1"/>
  <c r="AH38" i="8"/>
  <c r="AY105" i="8"/>
  <c r="AT408" i="5"/>
  <c r="AS408" i="5" s="1"/>
  <c r="AR408" i="5" s="1"/>
  <c r="AQ408" i="5" s="1"/>
  <c r="AP408" i="5" s="1"/>
  <c r="AO408" i="5" s="1"/>
  <c r="AN408" i="5" s="1"/>
  <c r="AM408" i="5" s="1"/>
  <c r="AL408" i="5" s="1"/>
  <c r="AN296" i="5"/>
  <c r="AM296" i="5" s="1"/>
  <c r="AL296" i="5" s="1"/>
  <c r="AT296" i="5"/>
  <c r="AS296" i="5" s="1"/>
  <c r="AR296" i="5" s="1"/>
  <c r="AQ296" i="5" s="1"/>
  <c r="AP296" i="5" s="1"/>
  <c r="AO296" i="5" s="1"/>
  <c r="AT404" i="5"/>
  <c r="AS404" i="5" s="1"/>
  <c r="AR404" i="5" s="1"/>
  <c r="AQ404" i="5" s="1"/>
  <c r="AP404" i="5" s="1"/>
  <c r="AO404" i="5" s="1"/>
  <c r="AN404" i="5" s="1"/>
  <c r="AM404" i="5" s="1"/>
  <c r="AL404" i="5" s="1"/>
  <c r="AK404" i="5" s="1"/>
  <c r="AT392" i="5"/>
  <c r="AS392" i="5" s="1"/>
  <c r="AR392" i="5" s="1"/>
  <c r="AQ392" i="5" s="1"/>
  <c r="AP392" i="5" s="1"/>
  <c r="AO392" i="5" s="1"/>
  <c r="AN392" i="5" s="1"/>
  <c r="AM392" i="5" s="1"/>
  <c r="AL392" i="5" s="1"/>
  <c r="AT331" i="5"/>
  <c r="AS331" i="5" s="1"/>
  <c r="AR331" i="5" s="1"/>
  <c r="AQ331" i="5" s="1"/>
  <c r="AP331" i="5" s="1"/>
  <c r="AO331" i="5" s="1"/>
  <c r="AN331" i="5" s="1"/>
  <c r="AM331" i="5" s="1"/>
  <c r="AL331" i="5" s="1"/>
  <c r="AK331" i="5" s="1"/>
  <c r="AT315" i="5"/>
  <c r="AS315" i="5" s="1"/>
  <c r="AR315" i="5" s="1"/>
  <c r="AQ315" i="5" s="1"/>
  <c r="AP315" i="5" s="1"/>
  <c r="AO315" i="5" s="1"/>
  <c r="AN315" i="5" s="1"/>
  <c r="AM315" i="5" s="1"/>
  <c r="AL315" i="5" s="1"/>
  <c r="AT273" i="5"/>
  <c r="AS273" i="5" s="1"/>
  <c r="AR273" i="5" s="1"/>
  <c r="AQ273" i="5" s="1"/>
  <c r="AP273" i="5" s="1"/>
  <c r="AO273" i="5" s="1"/>
  <c r="AN273" i="5" s="1"/>
  <c r="AM273" i="5" s="1"/>
  <c r="AL273" i="5" s="1"/>
  <c r="AT238" i="5"/>
  <c r="AS238" i="5" s="1"/>
  <c r="AR238" i="5" s="1"/>
  <c r="AQ238" i="5" s="1"/>
  <c r="AP238" i="5" s="1"/>
  <c r="AO238" i="5" s="1"/>
  <c r="AN238" i="5" s="1"/>
  <c r="AM238" i="5" s="1"/>
  <c r="AL238" i="5" s="1"/>
  <c r="AT364" i="5"/>
  <c r="AS364" i="5" s="1"/>
  <c r="AR364" i="5" s="1"/>
  <c r="AQ364" i="5" s="1"/>
  <c r="AP364" i="5" s="1"/>
  <c r="AO364" i="5" s="1"/>
  <c r="AN364" i="5" s="1"/>
  <c r="AM364" i="5" s="1"/>
  <c r="AL364" i="5" s="1"/>
  <c r="AT306" i="5"/>
  <c r="AS306" i="5" s="1"/>
  <c r="AR306" i="5"/>
  <c r="AQ306" i="5" s="1"/>
  <c r="AP306" i="5" s="1"/>
  <c r="AO306" i="5" s="1"/>
  <c r="AN306" i="5" s="1"/>
  <c r="AM306" i="5" s="1"/>
  <c r="AL306" i="5" s="1"/>
  <c r="AT375" i="5"/>
  <c r="AS375" i="5" s="1"/>
  <c r="AR375" i="5" s="1"/>
  <c r="AQ375" i="5" s="1"/>
  <c r="AP375" i="5" s="1"/>
  <c r="AO375" i="5" s="1"/>
  <c r="AN375" i="5" s="1"/>
  <c r="AM375" i="5" s="1"/>
  <c r="AL375" i="5" s="1"/>
  <c r="AT284" i="5"/>
  <c r="AS284" i="5" s="1"/>
  <c r="AR284" i="5" s="1"/>
  <c r="AQ284" i="5" s="1"/>
  <c r="AP284" i="5" s="1"/>
  <c r="AO284" i="5" s="1"/>
  <c r="AN284" i="5" s="1"/>
  <c r="AM284" i="5" s="1"/>
  <c r="AL284" i="5"/>
  <c r="AT338" i="5"/>
  <c r="AS338" i="5" s="1"/>
  <c r="AR338" i="5" s="1"/>
  <c r="AQ338" i="5" s="1"/>
  <c r="AP338" i="5" s="1"/>
  <c r="AO338" i="5" s="1"/>
  <c r="AN338" i="5" s="1"/>
  <c r="AM338" i="5" s="1"/>
  <c r="AL338" i="5" s="1"/>
  <c r="AT301" i="5"/>
  <c r="AS301" i="5" s="1"/>
  <c r="AR301" i="5" s="1"/>
  <c r="AQ301" i="5" s="1"/>
  <c r="AP301" i="5" s="1"/>
  <c r="AO301" i="5" s="1"/>
  <c r="AN301" i="5" s="1"/>
  <c r="AM301" i="5" s="1"/>
  <c r="AL301" i="5" s="1"/>
  <c r="AT373" i="5"/>
  <c r="AS373" i="5" s="1"/>
  <c r="AR373" i="5" s="1"/>
  <c r="AQ373" i="5" s="1"/>
  <c r="AP373" i="5" s="1"/>
  <c r="AO373" i="5" s="1"/>
  <c r="AN373" i="5" s="1"/>
  <c r="AM373" i="5" s="1"/>
  <c r="AL373" i="5" s="1"/>
  <c r="AT286" i="5"/>
  <c r="AS286" i="5"/>
  <c r="AR286" i="5" s="1"/>
  <c r="AQ286" i="5" s="1"/>
  <c r="AP286" i="5"/>
  <c r="AO286" i="5" s="1"/>
  <c r="AN286" i="5" s="1"/>
  <c r="AM286" i="5" s="1"/>
  <c r="AL286" i="5" s="1"/>
  <c r="AT218" i="5"/>
  <c r="AS218" i="5" s="1"/>
  <c r="AR218" i="5" s="1"/>
  <c r="AQ218" i="5" s="1"/>
  <c r="AP218" i="5" s="1"/>
  <c r="AO218" i="5" s="1"/>
  <c r="AN218" i="5" s="1"/>
  <c r="AM218" i="5" s="1"/>
  <c r="AL218" i="5" s="1"/>
  <c r="AT89" i="5"/>
  <c r="AS89" i="5" s="1"/>
  <c r="AR89" i="5" s="1"/>
  <c r="AQ89" i="5" s="1"/>
  <c r="AP89" i="5" s="1"/>
  <c r="AO89" i="5" s="1"/>
  <c r="AN89" i="5" s="1"/>
  <c r="AM89" i="5" s="1"/>
  <c r="AL89" i="5" s="1"/>
  <c r="AT198" i="5"/>
  <c r="AS198" i="5" s="1"/>
  <c r="AR198" i="5" s="1"/>
  <c r="AQ198" i="5" s="1"/>
  <c r="AP198" i="5" s="1"/>
  <c r="AO198" i="5" s="1"/>
  <c r="AN198" i="5" s="1"/>
  <c r="AM198" i="5" s="1"/>
  <c r="AL198" i="5" s="1"/>
  <c r="AT223" i="5"/>
  <c r="AS223" i="5" s="1"/>
  <c r="AR223" i="5" s="1"/>
  <c r="AQ223" i="5" s="1"/>
  <c r="AP223" i="5" s="1"/>
  <c r="AO223" i="5" s="1"/>
  <c r="AN223" i="5" s="1"/>
  <c r="AM223" i="5" s="1"/>
  <c r="AL223" i="5" s="1"/>
  <c r="AT219" i="5"/>
  <c r="AS219" i="5" s="1"/>
  <c r="AR219" i="5" s="1"/>
  <c r="AQ219" i="5" s="1"/>
  <c r="AP219" i="5" s="1"/>
  <c r="AO219" i="5"/>
  <c r="AN219" i="5" s="1"/>
  <c r="AM219" i="5" s="1"/>
  <c r="AL219" i="5" s="1"/>
  <c r="AT183" i="5"/>
  <c r="AS183" i="5"/>
  <c r="AR183" i="5" s="1"/>
  <c r="AQ183" i="5" s="1"/>
  <c r="AP183" i="5" s="1"/>
  <c r="AO183" i="5" s="1"/>
  <c r="AN183" i="5" s="1"/>
  <c r="AM183" i="5" s="1"/>
  <c r="AL183" i="5" s="1"/>
  <c r="AT195" i="5"/>
  <c r="AS195" i="5" s="1"/>
  <c r="AR195" i="5" s="1"/>
  <c r="AQ195" i="5" s="1"/>
  <c r="AP195" i="5" s="1"/>
  <c r="AO195" i="5" s="1"/>
  <c r="AN195" i="5" s="1"/>
  <c r="AM195" i="5" s="1"/>
  <c r="AL195" i="5" s="1"/>
  <c r="AJ195" i="5" s="1"/>
  <c r="AQ167" i="5"/>
  <c r="AP167" i="5" s="1"/>
  <c r="AO167" i="5" s="1"/>
  <c r="AN167" i="5" s="1"/>
  <c r="AM167" i="5" s="1"/>
  <c r="AL167" i="5" s="1"/>
  <c r="AT167" i="5"/>
  <c r="AS167" i="5" s="1"/>
  <c r="AR167" i="5" s="1"/>
  <c r="AT139" i="5"/>
  <c r="AS139" i="5" s="1"/>
  <c r="AR139" i="5" s="1"/>
  <c r="AQ139" i="5" s="1"/>
  <c r="AP139" i="5" s="1"/>
  <c r="AO139" i="5" s="1"/>
  <c r="AN139" i="5" s="1"/>
  <c r="AM139" i="5" s="1"/>
  <c r="AL139" i="5" s="1"/>
  <c r="AT188" i="5"/>
  <c r="AS188" i="5" s="1"/>
  <c r="AR188" i="5" s="1"/>
  <c r="AQ188" i="5" s="1"/>
  <c r="AP188" i="5" s="1"/>
  <c r="AO188" i="5" s="1"/>
  <c r="AN188" i="5" s="1"/>
  <c r="AM188" i="5" s="1"/>
  <c r="AL188" i="5" s="1"/>
  <c r="AK188" i="5" s="1"/>
  <c r="AT172" i="5"/>
  <c r="AS172" i="5" s="1"/>
  <c r="AR172" i="5" s="1"/>
  <c r="AQ172" i="5" s="1"/>
  <c r="AP172" i="5" s="1"/>
  <c r="AO172" i="5" s="1"/>
  <c r="AN172" i="5" s="1"/>
  <c r="AM172" i="5" s="1"/>
  <c r="AL172" i="5" s="1"/>
  <c r="AT156" i="5"/>
  <c r="AS156" i="5" s="1"/>
  <c r="AR156" i="5" s="1"/>
  <c r="AQ156" i="5" s="1"/>
  <c r="AP156" i="5" s="1"/>
  <c r="AO156" i="5" s="1"/>
  <c r="AN156" i="5" s="1"/>
  <c r="AM156" i="5" s="1"/>
  <c r="AL156" i="5" s="1"/>
  <c r="AT135" i="5"/>
  <c r="AS135" i="5" s="1"/>
  <c r="AR135" i="5" s="1"/>
  <c r="AQ135" i="5" s="1"/>
  <c r="AP135" i="5" s="1"/>
  <c r="AO135" i="5" s="1"/>
  <c r="AN135" i="5" s="1"/>
  <c r="AM135" i="5" s="1"/>
  <c r="AL135" i="5" s="1"/>
  <c r="AI135" i="5" s="1"/>
  <c r="CF113" i="5"/>
  <c r="CE113" i="5" s="1"/>
  <c r="CD113" i="5" s="1"/>
  <c r="CC113" i="5" s="1"/>
  <c r="CB113" i="5" s="1"/>
  <c r="CA113" i="5" s="1"/>
  <c r="BZ113" i="5" s="1"/>
  <c r="BY113" i="5" s="1"/>
  <c r="BX113" i="5" s="1"/>
  <c r="AT122" i="5"/>
  <c r="AS122" i="5" s="1"/>
  <c r="AR122" i="5"/>
  <c r="AQ122" i="5" s="1"/>
  <c r="AP122" i="5" s="1"/>
  <c r="AO122" i="5" s="1"/>
  <c r="AN122" i="5" s="1"/>
  <c r="AM122" i="5" s="1"/>
  <c r="AL122" i="5" s="1"/>
  <c r="AT106" i="5"/>
  <c r="AS106" i="5" s="1"/>
  <c r="AR106" i="5" s="1"/>
  <c r="AQ106" i="5" s="1"/>
  <c r="AP106" i="5" s="1"/>
  <c r="AO106" i="5" s="1"/>
  <c r="AN106" i="5" s="1"/>
  <c r="AM106" i="5" s="1"/>
  <c r="AL106" i="5" s="1"/>
  <c r="CF111" i="5"/>
  <c r="CE111" i="5" s="1"/>
  <c r="CD111" i="5" s="1"/>
  <c r="CC111" i="5" s="1"/>
  <c r="CB111" i="5" s="1"/>
  <c r="CA111" i="5" s="1"/>
  <c r="BZ111" i="5" s="1"/>
  <c r="BY111" i="5" s="1"/>
  <c r="BX111" i="5" s="1"/>
  <c r="AT119" i="5"/>
  <c r="AS119" i="5" s="1"/>
  <c r="AR119" i="5" s="1"/>
  <c r="AQ119" i="5" s="1"/>
  <c r="AP119" i="5" s="1"/>
  <c r="AO119" i="5" s="1"/>
  <c r="AN119" i="5" s="1"/>
  <c r="AM119" i="5" s="1"/>
  <c r="AL119" i="5" s="1"/>
  <c r="AT103" i="5"/>
  <c r="AS103" i="5" s="1"/>
  <c r="AR103" i="5" s="1"/>
  <c r="AQ103" i="5" s="1"/>
  <c r="AP103" i="5" s="1"/>
  <c r="AO103" i="5"/>
  <c r="AN103" i="5" s="1"/>
  <c r="AM103" i="5" s="1"/>
  <c r="AL103" i="5" s="1"/>
  <c r="AT64" i="5"/>
  <c r="AS64" i="5"/>
  <c r="AR64" i="5" s="1"/>
  <c r="AQ64" i="5" s="1"/>
  <c r="AP64" i="5" s="1"/>
  <c r="AO64" i="5" s="1"/>
  <c r="AN64" i="5" s="1"/>
  <c r="AM64" i="5" s="1"/>
  <c r="AL64" i="5" s="1"/>
  <c r="AK64" i="5" s="1"/>
  <c r="CF118" i="5"/>
  <c r="CE118" i="5"/>
  <c r="CD118" i="5" s="1"/>
  <c r="CC118" i="5" s="1"/>
  <c r="CB118" i="5" s="1"/>
  <c r="CA118" i="5" s="1"/>
  <c r="BZ118" i="5" s="1"/>
  <c r="BY118" i="5" s="1"/>
  <c r="BX118" i="5" s="1"/>
  <c r="CF96" i="5"/>
  <c r="CE96" i="5" s="1"/>
  <c r="CD96" i="5" s="1"/>
  <c r="CC96" i="5" s="1"/>
  <c r="CB96" i="5" s="1"/>
  <c r="CA96" i="5" s="1"/>
  <c r="BZ96" i="5" s="1"/>
  <c r="BY96" i="5" s="1"/>
  <c r="BX96" i="5" s="1"/>
  <c r="BV96" i="5" s="1"/>
  <c r="CF86" i="5"/>
  <c r="CE86" i="5" s="1"/>
  <c r="CD86" i="5" s="1"/>
  <c r="CC86" i="5" s="1"/>
  <c r="CB86" i="5" s="1"/>
  <c r="CA86" i="5" s="1"/>
  <c r="BZ86" i="5" s="1"/>
  <c r="BY86" i="5" s="1"/>
  <c r="BX86" i="5" s="1"/>
  <c r="AT39" i="5"/>
  <c r="AS39" i="5" s="1"/>
  <c r="AR39" i="5" s="1"/>
  <c r="AQ39" i="5" s="1"/>
  <c r="AP39" i="5" s="1"/>
  <c r="AO39" i="5" s="1"/>
  <c r="AN39" i="5" s="1"/>
  <c r="AM39" i="5" s="1"/>
  <c r="AL39" i="5" s="1"/>
  <c r="CF38" i="5"/>
  <c r="CE38" i="5" s="1"/>
  <c r="CD38" i="5" s="1"/>
  <c r="CC38" i="5" s="1"/>
  <c r="CB38" i="5" s="1"/>
  <c r="CA38" i="5" s="1"/>
  <c r="BZ38" i="5" s="1"/>
  <c r="BY38" i="5" s="1"/>
  <c r="BX38" i="5" s="1"/>
  <c r="BV38" i="5" s="1"/>
  <c r="CF87" i="5"/>
  <c r="CE87" i="5" s="1"/>
  <c r="CD87" i="5" s="1"/>
  <c r="CC87" i="5" s="1"/>
  <c r="CB87" i="5" s="1"/>
  <c r="CA87" i="5" s="1"/>
  <c r="BZ87" i="5" s="1"/>
  <c r="BY87" i="5" s="1"/>
  <c r="BX87" i="5" s="1"/>
  <c r="AO50" i="5"/>
  <c r="AN50" i="5" s="1"/>
  <c r="AM50" i="5" s="1"/>
  <c r="AL50" i="5" s="1"/>
  <c r="AT50" i="5"/>
  <c r="AS50" i="5" s="1"/>
  <c r="AR50" i="5" s="1"/>
  <c r="AQ50" i="5" s="1"/>
  <c r="AP50" i="5" s="1"/>
  <c r="CF59" i="5"/>
  <c r="CE59" i="5" s="1"/>
  <c r="CD59" i="5" s="1"/>
  <c r="CC59" i="5" s="1"/>
  <c r="CB59" i="5" s="1"/>
  <c r="CA59" i="5" s="1"/>
  <c r="BZ59" i="5" s="1"/>
  <c r="BY59" i="5" s="1"/>
  <c r="BX59" i="5" s="1"/>
  <c r="CF49" i="5"/>
  <c r="CE49" i="5"/>
  <c r="CD49" i="5" s="1"/>
  <c r="CC49" i="5" s="1"/>
  <c r="CB49" i="5" s="1"/>
  <c r="CA49" i="5" s="1"/>
  <c r="BZ49" i="5" s="1"/>
  <c r="BY49" i="5" s="1"/>
  <c r="BX49" i="5" s="1"/>
  <c r="AT69" i="5"/>
  <c r="AS69" i="5" s="1"/>
  <c r="AR69" i="5" s="1"/>
  <c r="AQ69" i="5" s="1"/>
  <c r="AP69" i="5" s="1"/>
  <c r="AO69" i="5" s="1"/>
  <c r="AN69" i="5" s="1"/>
  <c r="AM69" i="5" s="1"/>
  <c r="AL69" i="5" s="1"/>
  <c r="AT53" i="5"/>
  <c r="AS53" i="5" s="1"/>
  <c r="AR53" i="5" s="1"/>
  <c r="AQ53" i="5" s="1"/>
  <c r="AP53" i="5" s="1"/>
  <c r="AO53" i="5" s="1"/>
  <c r="AN53" i="5" s="1"/>
  <c r="AM53" i="5" s="1"/>
  <c r="AL53" i="5" s="1"/>
  <c r="AT35" i="5"/>
  <c r="AS35" i="5" s="1"/>
  <c r="AR35" i="5" s="1"/>
  <c r="AQ35" i="5" s="1"/>
  <c r="AP35" i="5" s="1"/>
  <c r="AO35" i="5" s="1"/>
  <c r="AN35" i="5" s="1"/>
  <c r="AM35" i="5" s="1"/>
  <c r="AL35" i="5" s="1"/>
  <c r="CF62" i="5"/>
  <c r="CE62" i="5" s="1"/>
  <c r="CD62" i="5" s="1"/>
  <c r="CC62" i="5" s="1"/>
  <c r="CB62" i="5" s="1"/>
  <c r="CA62" i="5" s="1"/>
  <c r="BZ62" i="5" s="1"/>
  <c r="BY62" i="5" s="1"/>
  <c r="BX62" i="5" s="1"/>
  <c r="CF46" i="5"/>
  <c r="CE46" i="5"/>
  <c r="CD46" i="5" s="1"/>
  <c r="CC46" i="5" s="1"/>
  <c r="CB46" i="5" s="1"/>
  <c r="CA46" i="5" s="1"/>
  <c r="BZ46" i="5" s="1"/>
  <c r="BY46" i="5" s="1"/>
  <c r="BX46" i="5" s="1"/>
  <c r="BW46" i="5" s="1"/>
  <c r="CF28" i="5"/>
  <c r="CE28" i="5" s="1"/>
  <c r="CD28" i="5" s="1"/>
  <c r="CC28" i="5" s="1"/>
  <c r="CB28" i="5" s="1"/>
  <c r="CA28" i="5" s="1"/>
  <c r="BZ28" i="5" s="1"/>
  <c r="BY28" i="5" s="1"/>
  <c r="BX28" i="5" s="1"/>
  <c r="CF12" i="5"/>
  <c r="CE12" i="5" s="1"/>
  <c r="CD12" i="5" s="1"/>
  <c r="CC12" i="5" s="1"/>
  <c r="CB12" i="5" s="1"/>
  <c r="CA12" i="5" s="1"/>
  <c r="BZ12" i="5" s="1"/>
  <c r="BY12" i="5" s="1"/>
  <c r="BX12" i="5" s="1"/>
  <c r="AT28" i="5"/>
  <c r="AS28" i="5" s="1"/>
  <c r="AR28" i="5" s="1"/>
  <c r="AQ28" i="5" s="1"/>
  <c r="AP28" i="5" s="1"/>
  <c r="AO28" i="5" s="1"/>
  <c r="AN28" i="5" s="1"/>
  <c r="AM28" i="5" s="1"/>
  <c r="AL28" i="5" s="1"/>
  <c r="CF33" i="5"/>
  <c r="CE33" i="5" s="1"/>
  <c r="CD33" i="5" s="1"/>
  <c r="CC33" i="5" s="1"/>
  <c r="CB33" i="5" s="1"/>
  <c r="CA33" i="5" s="1"/>
  <c r="BZ33" i="5" s="1"/>
  <c r="BY33" i="5" s="1"/>
  <c r="BX33" i="5" s="1"/>
  <c r="AH323" i="8"/>
  <c r="AA185" i="8"/>
  <c r="AY185" i="8"/>
  <c r="AA385" i="8"/>
  <c r="AH184" i="8"/>
  <c r="AS388" i="2"/>
  <c r="AR388" i="2"/>
  <c r="AQ388" i="2"/>
  <c r="AP388" i="2"/>
  <c r="AO388" i="2"/>
  <c r="AN388" i="2"/>
  <c r="AM388" i="2"/>
  <c r="AL388" i="2"/>
  <c r="AT388" i="2"/>
  <c r="AS167" i="2"/>
  <c r="AR167" i="2"/>
  <c r="AQ167" i="2"/>
  <c r="AP167" i="2"/>
  <c r="AO167" i="2"/>
  <c r="AN167" i="2"/>
  <c r="AM167" i="2"/>
  <c r="AL167" i="2"/>
  <c r="AT167" i="2"/>
  <c r="AT296" i="2"/>
  <c r="AS296" i="2"/>
  <c r="AR296" i="2"/>
  <c r="AQ296" i="2"/>
  <c r="AP296" i="2"/>
  <c r="AO296" i="2"/>
  <c r="AN296" i="2"/>
  <c r="AM296" i="2"/>
  <c r="AL296" i="2"/>
  <c r="AT67" i="2"/>
  <c r="AS67" i="2"/>
  <c r="AR67" i="2"/>
  <c r="AQ67" i="2"/>
  <c r="AP67" i="2"/>
  <c r="AO67" i="2"/>
  <c r="AN67" i="2"/>
  <c r="AM67" i="2"/>
  <c r="AL67" i="2"/>
  <c r="AS156" i="2"/>
  <c r="AR156" i="2"/>
  <c r="AQ156" i="2"/>
  <c r="AP156" i="2"/>
  <c r="AO156" i="2"/>
  <c r="AN156" i="2"/>
  <c r="AM156" i="2"/>
  <c r="AL156" i="2"/>
  <c r="AT156" i="2"/>
  <c r="AS314" i="2"/>
  <c r="AR314" i="2"/>
  <c r="AQ314" i="2"/>
  <c r="AP314" i="2"/>
  <c r="AO314" i="2"/>
  <c r="AN314" i="2"/>
  <c r="AM314" i="2"/>
  <c r="AL314" i="2"/>
  <c r="AT314" i="2"/>
  <c r="AR332" i="2"/>
  <c r="AQ332" i="2"/>
  <c r="AP332" i="2"/>
  <c r="AO332" i="2"/>
  <c r="AN332" i="2"/>
  <c r="AM332" i="2"/>
  <c r="AL332" i="2"/>
  <c r="AS332" i="2"/>
  <c r="AT332" i="2"/>
  <c r="AS337" i="2"/>
  <c r="AR337" i="2"/>
  <c r="AQ337" i="2"/>
  <c r="AP337" i="2"/>
  <c r="AO337" i="2"/>
  <c r="AN337" i="2"/>
  <c r="AM337" i="2"/>
  <c r="AL337" i="2"/>
  <c r="AT337" i="2"/>
  <c r="AT356" i="2"/>
  <c r="AS356" i="2"/>
  <c r="AR356" i="2"/>
  <c r="AQ356" i="2"/>
  <c r="AP356" i="2"/>
  <c r="AO356" i="2"/>
  <c r="AN356" i="2"/>
  <c r="AM356" i="2"/>
  <c r="AL356" i="2"/>
  <c r="AS246" i="2"/>
  <c r="AR246" i="2"/>
  <c r="AQ246" i="2"/>
  <c r="AP246" i="2"/>
  <c r="AO246" i="2"/>
  <c r="AN246" i="2"/>
  <c r="AM246" i="2"/>
  <c r="AL246" i="2"/>
  <c r="AT246" i="2"/>
  <c r="AS123" i="2"/>
  <c r="AR123" i="2"/>
  <c r="AQ123" i="2"/>
  <c r="AP123" i="2"/>
  <c r="AO123" i="2"/>
  <c r="AN123" i="2"/>
  <c r="AM123" i="2"/>
  <c r="AL123" i="2"/>
  <c r="AT123" i="2"/>
  <c r="BI98" i="2"/>
  <c r="BH98" i="2"/>
  <c r="BG98" i="2"/>
  <c r="BF98" i="2"/>
  <c r="BE98" i="2"/>
  <c r="BD98" i="2"/>
  <c r="BC98" i="2"/>
  <c r="BJ98" i="2"/>
  <c r="BK98" i="2"/>
  <c r="AR139" i="2"/>
  <c r="AQ139" i="2"/>
  <c r="AP139" i="2"/>
  <c r="AO139" i="2"/>
  <c r="AN139" i="2"/>
  <c r="AM139" i="2"/>
  <c r="AL139" i="2"/>
  <c r="AS139" i="2"/>
  <c r="AT139" i="2"/>
  <c r="BJ29" i="2"/>
  <c r="BI29" i="2"/>
  <c r="BH29" i="2"/>
  <c r="BG29" i="2"/>
  <c r="BF29" i="2"/>
  <c r="BE29" i="2"/>
  <c r="BD29" i="2"/>
  <c r="BC29" i="2"/>
  <c r="BK29" i="2"/>
  <c r="AQ103" i="2"/>
  <c r="AP103" i="2"/>
  <c r="AO103" i="2"/>
  <c r="AN103" i="2"/>
  <c r="AM103" i="2"/>
  <c r="AL103" i="2"/>
  <c r="AR103" i="2"/>
  <c r="AS103" i="2"/>
  <c r="AT103" i="2"/>
  <c r="BK99" i="2"/>
  <c r="BI99" i="2"/>
  <c r="BH99" i="2"/>
  <c r="BG99" i="2"/>
  <c r="BF99" i="2"/>
  <c r="BE99" i="2"/>
  <c r="BD99" i="2"/>
  <c r="BC99" i="2"/>
  <c r="BJ99" i="2"/>
  <c r="AT66" i="2"/>
  <c r="AS66" i="2"/>
  <c r="AR66" i="2"/>
  <c r="AQ66" i="2"/>
  <c r="AP66" i="2"/>
  <c r="AO66" i="2"/>
  <c r="AN66" i="2"/>
  <c r="AM66" i="2"/>
  <c r="AL66" i="2"/>
  <c r="BK13" i="2"/>
  <c r="BJ13" i="2"/>
  <c r="BI13" i="2"/>
  <c r="BH13" i="2"/>
  <c r="BG13" i="2"/>
  <c r="BF13" i="2"/>
  <c r="BE13" i="2"/>
  <c r="BD13" i="2"/>
  <c r="BC13" i="2"/>
  <c r="BK60" i="2"/>
  <c r="BJ60" i="2"/>
  <c r="BI60" i="2"/>
  <c r="BH60" i="2"/>
  <c r="BG60" i="2"/>
  <c r="BF60" i="2"/>
  <c r="BE60" i="2"/>
  <c r="BD60" i="2"/>
  <c r="BC60" i="2"/>
  <c r="BK90" i="2"/>
  <c r="BJ90" i="2"/>
  <c r="BI90" i="2"/>
  <c r="BH90" i="2"/>
  <c r="BG90" i="2"/>
  <c r="BF90" i="2"/>
  <c r="BE90" i="2"/>
  <c r="BD90" i="2"/>
  <c r="BC90" i="2"/>
  <c r="AT142" i="2"/>
  <c r="AS142" i="2"/>
  <c r="AR142" i="2"/>
  <c r="AQ142" i="2"/>
  <c r="AP142" i="2"/>
  <c r="AO142" i="2"/>
  <c r="AN142" i="2"/>
  <c r="AM142" i="2"/>
  <c r="AL142" i="2"/>
  <c r="AT126" i="2"/>
  <c r="AS126" i="2"/>
  <c r="AR126" i="2"/>
  <c r="AQ126" i="2"/>
  <c r="AP126" i="2"/>
  <c r="AO126" i="2"/>
  <c r="AN126" i="2"/>
  <c r="AM126" i="2"/>
  <c r="AL126" i="2"/>
  <c r="AT110" i="2"/>
  <c r="AS110" i="2"/>
  <c r="AR110" i="2"/>
  <c r="AQ110" i="2"/>
  <c r="AP110" i="2"/>
  <c r="AO110" i="2"/>
  <c r="AN110" i="2"/>
  <c r="AM110" i="2"/>
  <c r="AL110" i="2"/>
  <c r="BK78" i="2"/>
  <c r="BJ78" i="2"/>
  <c r="BI78" i="2"/>
  <c r="BH78" i="2"/>
  <c r="BG78" i="2"/>
  <c r="BF78" i="2"/>
  <c r="BE78" i="2"/>
  <c r="BD78" i="2"/>
  <c r="BC78" i="2"/>
  <c r="BH94" i="2"/>
  <c r="BG94" i="2"/>
  <c r="BF94" i="2"/>
  <c r="BE94" i="2"/>
  <c r="BD94" i="2"/>
  <c r="BC94" i="2"/>
  <c r="BJ94" i="2"/>
  <c r="BK94" i="2"/>
  <c r="BI94" i="2"/>
  <c r="AY159" i="8"/>
  <c r="AZ24" i="7"/>
  <c r="AY24" i="7"/>
  <c r="AX24" i="7"/>
  <c r="AW24" i="7"/>
  <c r="AV24" i="7"/>
  <c r="AU24" i="7"/>
  <c r="AT24" i="7"/>
  <c r="AS24" i="7"/>
  <c r="AR24" i="7"/>
  <c r="AT249" i="2"/>
  <c r="AS249" i="2"/>
  <c r="AR249" i="2"/>
  <c r="AQ249" i="2"/>
  <c r="AP249" i="2"/>
  <c r="AO249" i="2"/>
  <c r="AN249" i="2"/>
  <c r="AM249" i="2"/>
  <c r="AL249" i="2"/>
  <c r="AT253" i="2"/>
  <c r="AS253" i="2"/>
  <c r="AR253" i="2"/>
  <c r="AQ253" i="2"/>
  <c r="AP253" i="2"/>
  <c r="AO253" i="2"/>
  <c r="AN253" i="2"/>
  <c r="AM253" i="2"/>
  <c r="AL253" i="2"/>
  <c r="AS259" i="2"/>
  <c r="AR259" i="2"/>
  <c r="AQ259" i="2"/>
  <c r="AP259" i="2"/>
  <c r="AO259" i="2"/>
  <c r="AN259" i="2"/>
  <c r="AM259" i="2"/>
  <c r="AL259" i="2"/>
  <c r="AT259" i="2"/>
  <c r="AS35" i="2"/>
  <c r="AR35" i="2"/>
  <c r="AQ35" i="2"/>
  <c r="AP35" i="2"/>
  <c r="AO35" i="2"/>
  <c r="AN35" i="2"/>
  <c r="AM35" i="2"/>
  <c r="AL35" i="2"/>
  <c r="AT35" i="2"/>
  <c r="AT170" i="2"/>
  <c r="AS170" i="2"/>
  <c r="AR170" i="2"/>
  <c r="AQ170" i="2"/>
  <c r="AP170" i="2"/>
  <c r="AO170" i="2"/>
  <c r="AN170" i="2"/>
  <c r="AM170" i="2"/>
  <c r="AL170" i="2"/>
  <c r="BU85" i="8"/>
  <c r="BS85" i="8" s="1"/>
  <c r="BQ85" i="8" s="1"/>
  <c r="CL21" i="7"/>
  <c r="CK21" i="7"/>
  <c r="CJ21" i="7"/>
  <c r="CI21" i="7"/>
  <c r="CH21" i="7"/>
  <c r="CG21" i="7"/>
  <c r="CF21" i="7"/>
  <c r="CE21" i="7"/>
  <c r="CD21" i="7"/>
  <c r="AS342" i="2"/>
  <c r="AR342" i="2"/>
  <c r="AQ342" i="2"/>
  <c r="AP342" i="2"/>
  <c r="AO342" i="2"/>
  <c r="AN342" i="2"/>
  <c r="AM342" i="2"/>
  <c r="AL342" i="2"/>
  <c r="AT342" i="2"/>
  <c r="AQ72" i="2"/>
  <c r="AP72" i="2"/>
  <c r="AO72" i="2"/>
  <c r="AN72" i="2"/>
  <c r="AM72" i="2"/>
  <c r="AL72" i="2"/>
  <c r="AS72" i="2"/>
  <c r="AT72" i="2"/>
  <c r="AR72" i="2"/>
  <c r="AS155" i="2"/>
  <c r="AR155" i="2"/>
  <c r="AQ155" i="2"/>
  <c r="AP155" i="2"/>
  <c r="AO155" i="2"/>
  <c r="AN155" i="2"/>
  <c r="AM155" i="2"/>
  <c r="AL155" i="2"/>
  <c r="AT155" i="2"/>
  <c r="AS304" i="2"/>
  <c r="AR304" i="2"/>
  <c r="AQ304" i="2"/>
  <c r="AP304" i="2"/>
  <c r="AO304" i="2"/>
  <c r="AN304" i="2"/>
  <c r="AM304" i="2"/>
  <c r="AL304" i="2"/>
  <c r="AT304" i="2"/>
  <c r="AT204" i="2"/>
  <c r="AS204" i="2"/>
  <c r="AR204" i="2"/>
  <c r="AQ204" i="2"/>
  <c r="AP204" i="2"/>
  <c r="AO204" i="2"/>
  <c r="AN204" i="2"/>
  <c r="AM204" i="2"/>
  <c r="AL204" i="2"/>
  <c r="AT376" i="2"/>
  <c r="AS376" i="2"/>
  <c r="AR376" i="2"/>
  <c r="AQ376" i="2"/>
  <c r="AP376" i="2"/>
  <c r="AO376" i="2"/>
  <c r="AN376" i="2"/>
  <c r="AM376" i="2"/>
  <c r="AL376" i="2"/>
  <c r="AS82" i="2"/>
  <c r="AR82" i="2"/>
  <c r="AQ82" i="2"/>
  <c r="AP82" i="2"/>
  <c r="AO82" i="2"/>
  <c r="AN82" i="2"/>
  <c r="AM82" i="2"/>
  <c r="AL82" i="2"/>
  <c r="AT82" i="2"/>
  <c r="AH198" i="8"/>
  <c r="AH103" i="8"/>
  <c r="AH307" i="8"/>
  <c r="AH284" i="8"/>
  <c r="BU71" i="8"/>
  <c r="BS71" i="8" s="1"/>
  <c r="BQ71" i="8" s="1"/>
  <c r="AT341" i="4"/>
  <c r="AS341" i="4" s="1"/>
  <c r="AR341" i="4" s="1"/>
  <c r="AQ341" i="4" s="1"/>
  <c r="AP341" i="4" s="1"/>
  <c r="AO341" i="4" s="1"/>
  <c r="AN341" i="4" s="1"/>
  <c r="AM341" i="4" s="1"/>
  <c r="AL341" i="4" s="1"/>
  <c r="AT342" i="4"/>
  <c r="AS342" i="4" s="1"/>
  <c r="AR342" i="4" s="1"/>
  <c r="AQ342" i="4" s="1"/>
  <c r="AP342" i="4" s="1"/>
  <c r="AO342" i="4" s="1"/>
  <c r="AN342" i="4" s="1"/>
  <c r="AM342" i="4" s="1"/>
  <c r="AL342" i="4" s="1"/>
  <c r="AT404" i="4"/>
  <c r="AS404" i="4" s="1"/>
  <c r="AR404" i="4" s="1"/>
  <c r="AQ404" i="4" s="1"/>
  <c r="AP404" i="4" s="1"/>
  <c r="AO404" i="4" s="1"/>
  <c r="AN404" i="4" s="1"/>
  <c r="AM404" i="4" s="1"/>
  <c r="AL404" i="4" s="1"/>
  <c r="AT340" i="4"/>
  <c r="AS340" i="4" s="1"/>
  <c r="AR340" i="4" s="1"/>
  <c r="AQ340" i="4" s="1"/>
  <c r="AP340" i="4" s="1"/>
  <c r="AO340" i="4" s="1"/>
  <c r="AN340" i="4" s="1"/>
  <c r="AM340" i="4" s="1"/>
  <c r="AL340" i="4" s="1"/>
  <c r="AT359" i="4"/>
  <c r="AS359" i="4" s="1"/>
  <c r="AR359" i="4" s="1"/>
  <c r="AQ359" i="4" s="1"/>
  <c r="AP359" i="4" s="1"/>
  <c r="AO359" i="4" s="1"/>
  <c r="AN359" i="4" s="1"/>
  <c r="AM359" i="4" s="1"/>
  <c r="AL359" i="4" s="1"/>
  <c r="AT305" i="4"/>
  <c r="AS305" i="4" s="1"/>
  <c r="AR305" i="4" s="1"/>
  <c r="AQ305" i="4" s="1"/>
  <c r="AP305" i="4" s="1"/>
  <c r="AO305" i="4" s="1"/>
  <c r="AN305" i="4" s="1"/>
  <c r="AM305" i="4" s="1"/>
  <c r="AL305" i="4" s="1"/>
  <c r="AT297" i="4"/>
  <c r="AS297" i="4" s="1"/>
  <c r="AR297" i="4" s="1"/>
  <c r="AQ297" i="4" s="1"/>
  <c r="AP297" i="4" s="1"/>
  <c r="AO297" i="4" s="1"/>
  <c r="AN297" i="4" s="1"/>
  <c r="AM297" i="4" s="1"/>
  <c r="AL297" i="4" s="1"/>
  <c r="AT273" i="4"/>
  <c r="AS273" i="4" s="1"/>
  <c r="AR273" i="4" s="1"/>
  <c r="AQ273" i="4" s="1"/>
  <c r="AP273" i="4" s="1"/>
  <c r="AO273" i="4" s="1"/>
  <c r="AN273" i="4" s="1"/>
  <c r="AM273" i="4" s="1"/>
  <c r="AL273" i="4" s="1"/>
  <c r="AT310" i="4"/>
  <c r="AS310" i="4" s="1"/>
  <c r="AR310" i="4" s="1"/>
  <c r="AQ310" i="4" s="1"/>
  <c r="AP310" i="4" s="1"/>
  <c r="AO310" i="4" s="1"/>
  <c r="AN310" i="4" s="1"/>
  <c r="AM310" i="4" s="1"/>
  <c r="AL310" i="4" s="1"/>
  <c r="AT261" i="4"/>
  <c r="AS261" i="4" s="1"/>
  <c r="AR261" i="4" s="1"/>
  <c r="AQ261" i="4" s="1"/>
  <c r="AP261" i="4" s="1"/>
  <c r="AO261" i="4" s="1"/>
  <c r="AN261" i="4" s="1"/>
  <c r="AM261" i="4" s="1"/>
  <c r="AL261" i="4" s="1"/>
  <c r="AA193" i="8"/>
  <c r="AY193" i="8"/>
  <c r="CF5" i="5"/>
  <c r="CE5" i="5" s="1"/>
  <c r="CD5" i="5" s="1"/>
  <c r="CC5" i="5" s="1"/>
  <c r="CB5" i="5" s="1"/>
  <c r="CA5" i="5" s="1"/>
  <c r="BZ5" i="5" s="1"/>
  <c r="BY5" i="5" s="1"/>
  <c r="BX5" i="5" s="1"/>
  <c r="BW5" i="5" s="1"/>
  <c r="AY176" i="8"/>
  <c r="AY91" i="8"/>
  <c r="AT406" i="5"/>
  <c r="AS406" i="5"/>
  <c r="AR406" i="5" s="1"/>
  <c r="AQ406" i="5" s="1"/>
  <c r="AP406" i="5" s="1"/>
  <c r="AO406" i="5" s="1"/>
  <c r="AN406" i="5" s="1"/>
  <c r="AM406" i="5" s="1"/>
  <c r="AL406" i="5" s="1"/>
  <c r="AT303" i="5"/>
  <c r="AS303" i="5" s="1"/>
  <c r="AR303" i="5" s="1"/>
  <c r="AQ303" i="5" s="1"/>
  <c r="AP303" i="5" s="1"/>
  <c r="AO303" i="5" s="1"/>
  <c r="AN303" i="5" s="1"/>
  <c r="AM303" i="5" s="1"/>
  <c r="AL303" i="5" s="1"/>
  <c r="AT328" i="5"/>
  <c r="AS328" i="5" s="1"/>
  <c r="AR328" i="5" s="1"/>
  <c r="AQ328" i="5" s="1"/>
  <c r="AP328" i="5" s="1"/>
  <c r="AO328" i="5" s="1"/>
  <c r="AN328" i="5" s="1"/>
  <c r="AM328" i="5" s="1"/>
  <c r="AL328" i="5" s="1"/>
  <c r="AT292" i="5"/>
  <c r="AS292" i="5" s="1"/>
  <c r="AR292" i="5" s="1"/>
  <c r="AQ292" i="5" s="1"/>
  <c r="AP292" i="5" s="1"/>
  <c r="AO292" i="5" s="1"/>
  <c r="AN292" i="5" s="1"/>
  <c r="AM292" i="5" s="1"/>
  <c r="AL292" i="5" s="1"/>
  <c r="AT323" i="5"/>
  <c r="AS323" i="5" s="1"/>
  <c r="AR323" i="5" s="1"/>
  <c r="AQ323" i="5" s="1"/>
  <c r="AP323" i="5" s="1"/>
  <c r="AO323" i="5" s="1"/>
  <c r="AN323" i="5" s="1"/>
  <c r="AM323" i="5" s="1"/>
  <c r="AL323" i="5" s="1"/>
  <c r="AT350" i="5"/>
  <c r="AS350" i="5" s="1"/>
  <c r="AR350" i="5" s="1"/>
  <c r="AQ350" i="5" s="1"/>
  <c r="AP350" i="5" s="1"/>
  <c r="AO350" i="5" s="1"/>
  <c r="AN350" i="5" s="1"/>
  <c r="AM350" i="5" s="1"/>
  <c r="AL350" i="5" s="1"/>
  <c r="AT313" i="5"/>
  <c r="AS313" i="5" s="1"/>
  <c r="AR313" i="5" s="1"/>
  <c r="AQ313" i="5" s="1"/>
  <c r="AP313" i="5"/>
  <c r="AO313" i="5" s="1"/>
  <c r="AN313" i="5" s="1"/>
  <c r="AM313" i="5" s="1"/>
  <c r="AL313" i="5" s="1"/>
  <c r="AT252" i="5"/>
  <c r="AS252" i="5" s="1"/>
  <c r="AR252" i="5" s="1"/>
  <c r="AQ252" i="5" s="1"/>
  <c r="AP252" i="5" s="1"/>
  <c r="AO252" i="5" s="1"/>
  <c r="AN252" i="5" s="1"/>
  <c r="AM252" i="5" s="1"/>
  <c r="AL252" i="5" s="1"/>
  <c r="AT222" i="5"/>
  <c r="AS222" i="5" s="1"/>
  <c r="AR222" i="5" s="1"/>
  <c r="AQ222" i="5" s="1"/>
  <c r="AP222" i="5" s="1"/>
  <c r="AO222" i="5" s="1"/>
  <c r="AN222" i="5" s="1"/>
  <c r="AM222" i="5" s="1"/>
  <c r="AL222" i="5" s="1"/>
  <c r="AT356" i="5"/>
  <c r="AS356" i="5" s="1"/>
  <c r="AR356" i="5" s="1"/>
  <c r="AQ356" i="5" s="1"/>
  <c r="AP356" i="5" s="1"/>
  <c r="AO356" i="5" s="1"/>
  <c r="AN356" i="5" s="1"/>
  <c r="AM356" i="5" s="1"/>
  <c r="AL356" i="5" s="1"/>
  <c r="AT304" i="5"/>
  <c r="AS304" i="5" s="1"/>
  <c r="AR304" i="5" s="1"/>
  <c r="AQ304" i="5" s="1"/>
  <c r="AP304" i="5" s="1"/>
  <c r="AO304" i="5" s="1"/>
  <c r="AN304" i="5" s="1"/>
  <c r="AM304" i="5" s="1"/>
  <c r="AL304" i="5" s="1"/>
  <c r="AI304" i="5" s="1"/>
  <c r="AT367" i="5"/>
  <c r="AS367" i="5" s="1"/>
  <c r="AR367" i="5" s="1"/>
  <c r="AQ367" i="5" s="1"/>
  <c r="AP367" i="5" s="1"/>
  <c r="AO367" i="5" s="1"/>
  <c r="AN367" i="5" s="1"/>
  <c r="AM367" i="5" s="1"/>
  <c r="AL367" i="5" s="1"/>
  <c r="AT242" i="5"/>
  <c r="AS242" i="5" s="1"/>
  <c r="AR242" i="5" s="1"/>
  <c r="AQ242" i="5" s="1"/>
  <c r="AP242" i="5" s="1"/>
  <c r="AO242" i="5" s="1"/>
  <c r="AN242" i="5" s="1"/>
  <c r="AM242" i="5" s="1"/>
  <c r="AL242" i="5" s="1"/>
  <c r="AT330" i="5"/>
  <c r="AS330" i="5" s="1"/>
  <c r="AR330" i="5" s="1"/>
  <c r="AQ330" i="5" s="1"/>
  <c r="AP330" i="5" s="1"/>
  <c r="AO330" i="5" s="1"/>
  <c r="AN330" i="5" s="1"/>
  <c r="AM330" i="5" s="1"/>
  <c r="AL330" i="5" s="1"/>
  <c r="AT365" i="5"/>
  <c r="AS365" i="5" s="1"/>
  <c r="AR365" i="5" s="1"/>
  <c r="AQ365" i="5" s="1"/>
  <c r="AP365" i="5" s="1"/>
  <c r="AO365" i="5" s="1"/>
  <c r="AN365" i="5" s="1"/>
  <c r="AM365" i="5" s="1"/>
  <c r="AL365" i="5" s="1"/>
  <c r="AT246" i="5"/>
  <c r="AS246" i="5" s="1"/>
  <c r="AR246" i="5" s="1"/>
  <c r="AQ246" i="5" s="1"/>
  <c r="AP246" i="5" s="1"/>
  <c r="AO246" i="5" s="1"/>
  <c r="AN246" i="5" s="1"/>
  <c r="AM246" i="5" s="1"/>
  <c r="AL246" i="5" s="1"/>
  <c r="AI246" i="5" s="1"/>
  <c r="AT216" i="5"/>
  <c r="AS216" i="5" s="1"/>
  <c r="AR216" i="5" s="1"/>
  <c r="AQ216" i="5" s="1"/>
  <c r="AP216" i="5" s="1"/>
  <c r="AO216" i="5" s="1"/>
  <c r="AN216" i="5" s="1"/>
  <c r="AM216" i="5" s="1"/>
  <c r="AL216" i="5" s="1"/>
  <c r="AJ216" i="5" s="1"/>
  <c r="AT259" i="5"/>
  <c r="AS259" i="5" s="1"/>
  <c r="AR259" i="5" s="1"/>
  <c r="AQ259" i="5" s="1"/>
  <c r="AP259" i="5" s="1"/>
  <c r="AO259" i="5" s="1"/>
  <c r="AN259" i="5" s="1"/>
  <c r="AM259" i="5" s="1"/>
  <c r="AL259" i="5" s="1"/>
  <c r="AT193" i="5"/>
  <c r="AS193" i="5" s="1"/>
  <c r="AR193" i="5" s="1"/>
  <c r="AQ193" i="5" s="1"/>
  <c r="AP193" i="5" s="1"/>
  <c r="AO193" i="5" s="1"/>
  <c r="AN193" i="5" s="1"/>
  <c r="AM193" i="5" s="1"/>
  <c r="AL193" i="5" s="1"/>
  <c r="AT253" i="5"/>
  <c r="AS253" i="5" s="1"/>
  <c r="AR253" i="5" s="1"/>
  <c r="AQ253" i="5" s="1"/>
  <c r="AP253" i="5" s="1"/>
  <c r="AO253" i="5" s="1"/>
  <c r="AN253" i="5" s="1"/>
  <c r="AM253" i="5" s="1"/>
  <c r="AL253" i="5" s="1"/>
  <c r="AT237" i="5"/>
  <c r="AS237" i="5" s="1"/>
  <c r="AR237" i="5" s="1"/>
  <c r="AQ237" i="5" s="1"/>
  <c r="AP237" i="5" s="1"/>
  <c r="AO237" i="5" s="1"/>
  <c r="AN237" i="5" s="1"/>
  <c r="AM237" i="5" s="1"/>
  <c r="AL237" i="5" s="1"/>
  <c r="AT204" i="5"/>
  <c r="AS204" i="5" s="1"/>
  <c r="AR204" i="5" s="1"/>
  <c r="AQ204" i="5" s="1"/>
  <c r="AP204" i="5" s="1"/>
  <c r="AO204" i="5" s="1"/>
  <c r="AN204" i="5" s="1"/>
  <c r="AM204" i="5" s="1"/>
  <c r="AL204" i="5" s="1"/>
  <c r="AT217" i="5"/>
  <c r="AS217" i="5" s="1"/>
  <c r="AR217" i="5" s="1"/>
  <c r="AQ217" i="5" s="1"/>
  <c r="AP217" i="5" s="1"/>
  <c r="AO217" i="5" s="1"/>
  <c r="AN217" i="5" s="1"/>
  <c r="AM217" i="5" s="1"/>
  <c r="AL217" i="5" s="1"/>
  <c r="AT289" i="5"/>
  <c r="AS289" i="5" s="1"/>
  <c r="AR289" i="5" s="1"/>
  <c r="AQ289" i="5" s="1"/>
  <c r="AP289" i="5" s="1"/>
  <c r="AO289" i="5" s="1"/>
  <c r="AN289" i="5" s="1"/>
  <c r="AM289" i="5" s="1"/>
  <c r="AL289" i="5" s="1"/>
  <c r="AT200" i="5"/>
  <c r="AS200" i="5" s="1"/>
  <c r="AR200" i="5" s="1"/>
  <c r="AQ200" i="5" s="1"/>
  <c r="AP200" i="5" s="1"/>
  <c r="AO200" i="5" s="1"/>
  <c r="AN200" i="5" s="1"/>
  <c r="AM200" i="5" s="1"/>
  <c r="AL200" i="5" s="1"/>
  <c r="AT185" i="5"/>
  <c r="AS185" i="5" s="1"/>
  <c r="AR185" i="5" s="1"/>
  <c r="AQ185" i="5" s="1"/>
  <c r="AP185" i="5" s="1"/>
  <c r="AO185" i="5" s="1"/>
  <c r="AN185" i="5" s="1"/>
  <c r="AM185" i="5" s="1"/>
  <c r="AL185" i="5" s="1"/>
  <c r="AT165" i="5"/>
  <c r="AS165" i="5" s="1"/>
  <c r="AR165" i="5" s="1"/>
  <c r="AQ165" i="5" s="1"/>
  <c r="AP165" i="5" s="1"/>
  <c r="AO165" i="5" s="1"/>
  <c r="AN165" i="5" s="1"/>
  <c r="AM165" i="5" s="1"/>
  <c r="AL165" i="5" s="1"/>
  <c r="AT152" i="5"/>
  <c r="AS152" i="5" s="1"/>
  <c r="AR152" i="5" s="1"/>
  <c r="AQ152" i="5" s="1"/>
  <c r="AP152" i="5" s="1"/>
  <c r="AO152" i="5" s="1"/>
  <c r="AN152" i="5" s="1"/>
  <c r="AM152" i="5" s="1"/>
  <c r="AL152" i="5" s="1"/>
  <c r="AI152" i="5" s="1"/>
  <c r="AQ186" i="5"/>
  <c r="AP186" i="5" s="1"/>
  <c r="AO186" i="5" s="1"/>
  <c r="AN186" i="5" s="1"/>
  <c r="AM186" i="5" s="1"/>
  <c r="AL186" i="5" s="1"/>
  <c r="AT186" i="5"/>
  <c r="AS186" i="5" s="1"/>
  <c r="AR186" i="5" s="1"/>
  <c r="AT170" i="5"/>
  <c r="AS170" i="5" s="1"/>
  <c r="AR170" i="5" s="1"/>
  <c r="AQ170" i="5" s="1"/>
  <c r="AP170" i="5" s="1"/>
  <c r="AO170" i="5" s="1"/>
  <c r="AN170" i="5" s="1"/>
  <c r="AM170" i="5" s="1"/>
  <c r="AL170" i="5" s="1"/>
  <c r="AT134" i="5"/>
  <c r="AS134" i="5" s="1"/>
  <c r="AR134" i="5" s="1"/>
  <c r="AQ134" i="5" s="1"/>
  <c r="AP134" i="5" s="1"/>
  <c r="AO134" i="5" s="1"/>
  <c r="AN134" i="5" s="1"/>
  <c r="AM134" i="5" s="1"/>
  <c r="AL134" i="5" s="1"/>
  <c r="AT120" i="5"/>
  <c r="AS120" i="5" s="1"/>
  <c r="AR120" i="5" s="1"/>
  <c r="AQ120" i="5" s="1"/>
  <c r="AP120" i="5" s="1"/>
  <c r="AO120" i="5" s="1"/>
  <c r="AN120" i="5" s="1"/>
  <c r="AM120" i="5" s="1"/>
  <c r="AL120" i="5" s="1"/>
  <c r="AT104" i="5"/>
  <c r="AS104" i="5" s="1"/>
  <c r="AR104" i="5" s="1"/>
  <c r="AQ104" i="5" s="1"/>
  <c r="AP104" i="5" s="1"/>
  <c r="AO104" i="5" s="1"/>
  <c r="AN104" i="5" s="1"/>
  <c r="AM104" i="5" s="1"/>
  <c r="AL104" i="5" s="1"/>
  <c r="CF109" i="5"/>
  <c r="CE109" i="5" s="1"/>
  <c r="CD109" i="5" s="1"/>
  <c r="CC109" i="5" s="1"/>
  <c r="CB109" i="5" s="1"/>
  <c r="CA109" i="5" s="1"/>
  <c r="BZ109" i="5" s="1"/>
  <c r="BY109" i="5" s="1"/>
  <c r="BX109" i="5" s="1"/>
  <c r="BW109" i="5" s="1"/>
  <c r="AT77" i="5"/>
  <c r="AS77" i="5" s="1"/>
  <c r="AR77" i="5" s="1"/>
  <c r="AQ77" i="5" s="1"/>
  <c r="AP77" i="5" s="1"/>
  <c r="AO77" i="5" s="1"/>
  <c r="AN77" i="5" s="1"/>
  <c r="AM77" i="5" s="1"/>
  <c r="AL77" i="5" s="1"/>
  <c r="AT117" i="5"/>
  <c r="AS117" i="5"/>
  <c r="AR117" i="5" s="1"/>
  <c r="AQ117" i="5" s="1"/>
  <c r="AP117" i="5" s="1"/>
  <c r="AO117" i="5" s="1"/>
  <c r="AN117" i="5" s="1"/>
  <c r="AM117" i="5" s="1"/>
  <c r="AL117" i="5" s="1"/>
  <c r="CF92" i="5"/>
  <c r="CE92" i="5" s="1"/>
  <c r="CD92" i="5" s="1"/>
  <c r="CC92" i="5" s="1"/>
  <c r="CB92" i="5" s="1"/>
  <c r="CA92" i="5" s="1"/>
  <c r="BZ92" i="5" s="1"/>
  <c r="BY92" i="5" s="1"/>
  <c r="BX92" i="5" s="1"/>
  <c r="AT62" i="5"/>
  <c r="AS62" i="5" s="1"/>
  <c r="AR62" i="5" s="1"/>
  <c r="AQ62" i="5" s="1"/>
  <c r="AP62" i="5" s="1"/>
  <c r="AO62" i="5" s="1"/>
  <c r="AN62" i="5" s="1"/>
  <c r="AM62" i="5" s="1"/>
  <c r="AL62" i="5" s="1"/>
  <c r="CF116" i="5"/>
  <c r="CE116" i="5" s="1"/>
  <c r="CD116" i="5" s="1"/>
  <c r="CC116" i="5" s="1"/>
  <c r="CB116" i="5" s="1"/>
  <c r="CA116" i="5" s="1"/>
  <c r="BZ116" i="5" s="1"/>
  <c r="BY116" i="5" s="1"/>
  <c r="BX116" i="5" s="1"/>
  <c r="AT83" i="5"/>
  <c r="AS83" i="5" s="1"/>
  <c r="AR83" i="5" s="1"/>
  <c r="AQ83" i="5" s="1"/>
  <c r="AP83" i="5" s="1"/>
  <c r="AO83" i="5" s="1"/>
  <c r="AN83" i="5" s="1"/>
  <c r="AM83" i="5" s="1"/>
  <c r="AL83" i="5" s="1"/>
  <c r="CF84" i="5"/>
  <c r="CE84" i="5" s="1"/>
  <c r="CD84" i="5" s="1"/>
  <c r="CC84" i="5" s="1"/>
  <c r="CB84" i="5" s="1"/>
  <c r="CA84" i="5" s="1"/>
  <c r="BZ84" i="5" s="1"/>
  <c r="BY84" i="5" s="1"/>
  <c r="BX84" i="5" s="1"/>
  <c r="CF99" i="5"/>
  <c r="CE99" i="5" s="1"/>
  <c r="CD99" i="5" s="1"/>
  <c r="CC99" i="5" s="1"/>
  <c r="CB99" i="5" s="1"/>
  <c r="CA99" i="5" s="1"/>
  <c r="BZ99" i="5" s="1"/>
  <c r="BY99" i="5" s="1"/>
  <c r="BX99" i="5" s="1"/>
  <c r="AT82" i="5"/>
  <c r="AS82" i="5" s="1"/>
  <c r="AR82" i="5" s="1"/>
  <c r="AQ82" i="5" s="1"/>
  <c r="AP82" i="5" s="1"/>
  <c r="AO82" i="5" s="1"/>
  <c r="AN82" i="5" s="1"/>
  <c r="AM82" i="5" s="1"/>
  <c r="AL82" i="5" s="1"/>
  <c r="AT70" i="5"/>
  <c r="AS70" i="5" s="1"/>
  <c r="AR70" i="5" s="1"/>
  <c r="AQ70" i="5" s="1"/>
  <c r="AP70" i="5" s="1"/>
  <c r="AO70" i="5" s="1"/>
  <c r="AN70" i="5" s="1"/>
  <c r="AM70" i="5" s="1"/>
  <c r="AL70" i="5" s="1"/>
  <c r="AK70" i="5" s="1"/>
  <c r="CF85" i="5"/>
  <c r="CE85" i="5"/>
  <c r="CD85" i="5" s="1"/>
  <c r="CC85" i="5" s="1"/>
  <c r="CB85" i="5" s="1"/>
  <c r="CA85" i="5" s="1"/>
  <c r="BZ85" i="5" s="1"/>
  <c r="BY85" i="5" s="1"/>
  <c r="BX85" i="5" s="1"/>
  <c r="BV85" i="5" s="1"/>
  <c r="CF57" i="5"/>
  <c r="CE57" i="5"/>
  <c r="CD57" i="5" s="1"/>
  <c r="CC57" i="5" s="1"/>
  <c r="CB57" i="5" s="1"/>
  <c r="CA57" i="5" s="1"/>
  <c r="BZ57" i="5" s="1"/>
  <c r="BY57" i="5" s="1"/>
  <c r="BX57" i="5" s="1"/>
  <c r="CF47" i="5"/>
  <c r="CE47" i="5" s="1"/>
  <c r="CD47" i="5" s="1"/>
  <c r="CC47" i="5" s="1"/>
  <c r="CB47" i="5" s="1"/>
  <c r="CA47" i="5" s="1"/>
  <c r="BZ47" i="5" s="1"/>
  <c r="BY47" i="5" s="1"/>
  <c r="BX47" i="5" s="1"/>
  <c r="BV47" i="5" s="1"/>
  <c r="AT51" i="5"/>
  <c r="AS51" i="5" s="1"/>
  <c r="AR51" i="5" s="1"/>
  <c r="AQ51" i="5" s="1"/>
  <c r="AP51" i="5" s="1"/>
  <c r="AO51" i="5" s="1"/>
  <c r="AN51" i="5" s="1"/>
  <c r="AM51" i="5" s="1"/>
  <c r="AL51" i="5" s="1"/>
  <c r="AT27" i="5"/>
  <c r="AS27" i="5" s="1"/>
  <c r="AR27" i="5" s="1"/>
  <c r="AQ27" i="5" s="1"/>
  <c r="AP27" i="5" s="1"/>
  <c r="AO27" i="5" s="1"/>
  <c r="AN27" i="5" s="1"/>
  <c r="AM27" i="5" s="1"/>
  <c r="AL27" i="5" s="1"/>
  <c r="CF60" i="5"/>
  <c r="CE60" i="5" s="1"/>
  <c r="CD60" i="5" s="1"/>
  <c r="CC60" i="5" s="1"/>
  <c r="CB60" i="5" s="1"/>
  <c r="CA60" i="5" s="1"/>
  <c r="BZ60" i="5" s="1"/>
  <c r="BY60" i="5" s="1"/>
  <c r="BX60" i="5" s="1"/>
  <c r="CF44" i="5"/>
  <c r="CE44" i="5" s="1"/>
  <c r="CD44" i="5" s="1"/>
  <c r="CC44" i="5" s="1"/>
  <c r="CB44" i="5" s="1"/>
  <c r="CA44" i="5" s="1"/>
  <c r="BZ44" i="5" s="1"/>
  <c r="BY44" i="5" s="1"/>
  <c r="BX44" i="5" s="1"/>
  <c r="BV44" i="5" s="1"/>
  <c r="CF26" i="5"/>
  <c r="CE26" i="5" s="1"/>
  <c r="CD26" i="5" s="1"/>
  <c r="CC26" i="5" s="1"/>
  <c r="CB26" i="5" s="1"/>
  <c r="CA26" i="5" s="1"/>
  <c r="BZ26" i="5" s="1"/>
  <c r="BY26" i="5" s="1"/>
  <c r="BX26" i="5" s="1"/>
  <c r="AT42" i="5"/>
  <c r="AS42" i="5"/>
  <c r="AR42" i="5" s="1"/>
  <c r="AQ42" i="5" s="1"/>
  <c r="AP42" i="5" s="1"/>
  <c r="AO42" i="5" s="1"/>
  <c r="AN42" i="5" s="1"/>
  <c r="AM42" i="5" s="1"/>
  <c r="AL42" i="5" s="1"/>
  <c r="CF31" i="5"/>
  <c r="CE31" i="5" s="1"/>
  <c r="CD31" i="5" s="1"/>
  <c r="CC31" i="5" s="1"/>
  <c r="CB31" i="5" s="1"/>
  <c r="CA31" i="5" s="1"/>
  <c r="BZ31" i="5" s="1"/>
  <c r="BY31" i="5" s="1"/>
  <c r="BX31" i="5" s="1"/>
  <c r="CF8" i="5"/>
  <c r="CE8" i="5" s="1"/>
  <c r="CD8" i="5" s="1"/>
  <c r="CC8" i="5" s="1"/>
  <c r="CB8" i="5" s="1"/>
  <c r="CA8" i="5" s="1"/>
  <c r="BZ8" i="5" s="1"/>
  <c r="BY8" i="5" s="1"/>
  <c r="BX8" i="5" s="1"/>
  <c r="AY216" i="8"/>
  <c r="AA286" i="8"/>
  <c r="AB286" i="8" s="1"/>
  <c r="AY90" i="8"/>
  <c r="AS288" i="2"/>
  <c r="AR288" i="2"/>
  <c r="AQ288" i="2"/>
  <c r="AP288" i="2"/>
  <c r="AO288" i="2"/>
  <c r="AN288" i="2"/>
  <c r="AM288" i="2"/>
  <c r="AL288" i="2"/>
  <c r="AT288" i="2"/>
  <c r="BI14" i="2"/>
  <c r="BH14" i="2"/>
  <c r="BG14" i="2"/>
  <c r="BF14" i="2"/>
  <c r="BE14" i="2"/>
  <c r="BD14" i="2"/>
  <c r="BC14" i="2"/>
  <c r="BK14" i="2"/>
  <c r="BJ14" i="2"/>
  <c r="AS51" i="2"/>
  <c r="AR51" i="2"/>
  <c r="AQ51" i="2"/>
  <c r="AP51" i="2"/>
  <c r="AO51" i="2"/>
  <c r="AN51" i="2"/>
  <c r="AM51" i="2"/>
  <c r="AL51" i="2"/>
  <c r="AT51" i="2"/>
  <c r="AS390" i="2"/>
  <c r="AR390" i="2"/>
  <c r="AQ390" i="2"/>
  <c r="AP390" i="2"/>
  <c r="AO390" i="2"/>
  <c r="AN390" i="2"/>
  <c r="AM390" i="2"/>
  <c r="AL390" i="2"/>
  <c r="AT390" i="2"/>
  <c r="AT280" i="2"/>
  <c r="AS280" i="2"/>
  <c r="AR280" i="2"/>
  <c r="AQ280" i="2"/>
  <c r="AP280" i="2"/>
  <c r="AO280" i="2"/>
  <c r="AN280" i="2"/>
  <c r="AM280" i="2"/>
  <c r="AL280" i="2"/>
  <c r="AS327" i="2"/>
  <c r="AR327" i="2"/>
  <c r="AQ327" i="2"/>
  <c r="AP327" i="2"/>
  <c r="AO327" i="2"/>
  <c r="AN327" i="2"/>
  <c r="AM327" i="2"/>
  <c r="AL327" i="2"/>
  <c r="AT327" i="2"/>
  <c r="AS324" i="2"/>
  <c r="AR324" i="2"/>
  <c r="AQ324" i="2"/>
  <c r="AP324" i="2"/>
  <c r="AO324" i="2"/>
  <c r="AN324" i="2"/>
  <c r="AM324" i="2"/>
  <c r="AL324" i="2"/>
  <c r="AT324" i="2"/>
  <c r="AT242" i="2"/>
  <c r="AS242" i="2"/>
  <c r="AR242" i="2"/>
  <c r="AQ242" i="2"/>
  <c r="AP242" i="2"/>
  <c r="AO242" i="2"/>
  <c r="AN242" i="2"/>
  <c r="AM242" i="2"/>
  <c r="AL242" i="2"/>
  <c r="AT115" i="2"/>
  <c r="AS115" i="2"/>
  <c r="AR115" i="2"/>
  <c r="AQ115" i="2"/>
  <c r="AP115" i="2"/>
  <c r="AO115" i="2"/>
  <c r="AN115" i="2"/>
  <c r="AM115" i="2"/>
  <c r="AL115" i="2"/>
  <c r="BJ93" i="2"/>
  <c r="BI93" i="2"/>
  <c r="BH93" i="2"/>
  <c r="BG93" i="2"/>
  <c r="BF93" i="2"/>
  <c r="BE93" i="2"/>
  <c r="BD93" i="2"/>
  <c r="BC93" i="2"/>
  <c r="BK93" i="2"/>
  <c r="AT137" i="2"/>
  <c r="AS137" i="2"/>
  <c r="AR137" i="2"/>
  <c r="AQ137" i="2"/>
  <c r="AP137" i="2"/>
  <c r="AO137" i="2"/>
  <c r="AN137" i="2"/>
  <c r="AM137" i="2"/>
  <c r="AL137" i="2"/>
  <c r="BK72" i="2"/>
  <c r="BJ72" i="2"/>
  <c r="BI72" i="2"/>
  <c r="BH72" i="2"/>
  <c r="BG72" i="2"/>
  <c r="BF72" i="2"/>
  <c r="BE72" i="2"/>
  <c r="BD72" i="2"/>
  <c r="BC72" i="2"/>
  <c r="BJ80" i="2"/>
  <c r="BI80" i="2"/>
  <c r="BH80" i="2"/>
  <c r="BG80" i="2"/>
  <c r="BF80" i="2"/>
  <c r="BE80" i="2"/>
  <c r="BD80" i="2"/>
  <c r="BC80" i="2"/>
  <c r="BK80" i="2"/>
  <c r="BK89" i="2"/>
  <c r="BJ89" i="2"/>
  <c r="BI89" i="2"/>
  <c r="BH89" i="2"/>
  <c r="BG89" i="2"/>
  <c r="BF89" i="2"/>
  <c r="BE89" i="2"/>
  <c r="BD89" i="2"/>
  <c r="BC89" i="2"/>
  <c r="AT65" i="2"/>
  <c r="AS65" i="2"/>
  <c r="AR65" i="2"/>
  <c r="AQ65" i="2"/>
  <c r="AP65" i="2"/>
  <c r="AO65" i="2"/>
  <c r="AN65" i="2"/>
  <c r="AM65" i="2"/>
  <c r="AL65" i="2"/>
  <c r="BJ95" i="2"/>
  <c r="BI95" i="2"/>
  <c r="BH95" i="2"/>
  <c r="BG95" i="2"/>
  <c r="BF95" i="2"/>
  <c r="BE95" i="2"/>
  <c r="BD95" i="2"/>
  <c r="BC95" i="2"/>
  <c r="BK95" i="2"/>
  <c r="BK59" i="2"/>
  <c r="BJ59" i="2"/>
  <c r="BI59" i="2"/>
  <c r="BH59" i="2"/>
  <c r="BG59" i="2"/>
  <c r="BF59" i="2"/>
  <c r="BE59" i="2"/>
  <c r="BD59" i="2"/>
  <c r="BC59" i="2"/>
  <c r="BJ79" i="2"/>
  <c r="BK79" i="2"/>
  <c r="BI79" i="2"/>
  <c r="BH79" i="2"/>
  <c r="BG79" i="2"/>
  <c r="BF79" i="2"/>
  <c r="BE79" i="2"/>
  <c r="BD79" i="2"/>
  <c r="BC79" i="2"/>
  <c r="AT140" i="2"/>
  <c r="AS140" i="2"/>
  <c r="AR140" i="2"/>
  <c r="AQ140" i="2"/>
  <c r="AP140" i="2"/>
  <c r="AO140" i="2"/>
  <c r="AN140" i="2"/>
  <c r="AM140" i="2"/>
  <c r="AL140" i="2"/>
  <c r="AT124" i="2"/>
  <c r="AS124" i="2"/>
  <c r="AR124" i="2"/>
  <c r="AQ124" i="2"/>
  <c r="AP124" i="2"/>
  <c r="AO124" i="2"/>
  <c r="AN124" i="2"/>
  <c r="AM124" i="2"/>
  <c r="AL124" i="2"/>
  <c r="AT108" i="2"/>
  <c r="AS108" i="2"/>
  <c r="AR108" i="2"/>
  <c r="AQ108" i="2"/>
  <c r="AP108" i="2"/>
  <c r="AO108" i="2"/>
  <c r="AN108" i="2"/>
  <c r="AM108" i="2"/>
  <c r="AL108" i="2"/>
  <c r="BK74" i="2"/>
  <c r="BJ74" i="2"/>
  <c r="BI74" i="2"/>
  <c r="BH74" i="2"/>
  <c r="BG74" i="2"/>
  <c r="BF74" i="2"/>
  <c r="BE74" i="2"/>
  <c r="BD74" i="2"/>
  <c r="BC74" i="2"/>
  <c r="BK84" i="2"/>
  <c r="BJ84" i="2"/>
  <c r="BI84" i="2"/>
  <c r="BH84" i="2"/>
  <c r="BG84" i="2"/>
  <c r="BF84" i="2"/>
  <c r="BE84" i="2"/>
  <c r="BD84" i="2"/>
  <c r="BC84" i="2"/>
  <c r="AT384" i="2"/>
  <c r="AS384" i="2"/>
  <c r="AR384" i="2"/>
  <c r="AQ384" i="2"/>
  <c r="AP384" i="2"/>
  <c r="AO384" i="2"/>
  <c r="AN384" i="2"/>
  <c r="AM384" i="2"/>
  <c r="AL384" i="2"/>
  <c r="AS409" i="2"/>
  <c r="AR409" i="2"/>
  <c r="AQ409" i="2"/>
  <c r="AP409" i="2"/>
  <c r="AO409" i="2"/>
  <c r="AN409" i="2"/>
  <c r="AM409" i="2"/>
  <c r="AL409" i="2"/>
  <c r="AT409" i="2"/>
  <c r="AT209" i="2"/>
  <c r="AS209" i="2"/>
  <c r="AR209" i="2"/>
  <c r="AQ209" i="2"/>
  <c r="AP209" i="2"/>
  <c r="AO209" i="2"/>
  <c r="AN209" i="2"/>
  <c r="AM209" i="2"/>
  <c r="AL209" i="2"/>
  <c r="AT228" i="2"/>
  <c r="AS228" i="2"/>
  <c r="AR228" i="2"/>
  <c r="AQ228" i="2"/>
  <c r="AP228" i="2"/>
  <c r="AO228" i="2"/>
  <c r="AN228" i="2"/>
  <c r="AM228" i="2"/>
  <c r="AL228" i="2"/>
  <c r="BK66" i="2"/>
  <c r="BJ66" i="2"/>
  <c r="BI66" i="2"/>
  <c r="BH66" i="2"/>
  <c r="BG66" i="2"/>
  <c r="BF66" i="2"/>
  <c r="BE66" i="2"/>
  <c r="BD66" i="2"/>
  <c r="BC66" i="2"/>
  <c r="AS154" i="2"/>
  <c r="AR154" i="2"/>
  <c r="AQ154" i="2"/>
  <c r="AP154" i="2"/>
  <c r="AO154" i="2"/>
  <c r="AN154" i="2"/>
  <c r="AM154" i="2"/>
  <c r="AL154" i="2"/>
  <c r="AT154" i="2"/>
  <c r="AT237" i="2"/>
  <c r="AS237" i="2"/>
  <c r="AR237" i="2"/>
  <c r="AQ237" i="2"/>
  <c r="AP237" i="2"/>
  <c r="AO237" i="2"/>
  <c r="AN237" i="2"/>
  <c r="AM237" i="2"/>
  <c r="AL237" i="2"/>
  <c r="AR379" i="2"/>
  <c r="AQ379" i="2"/>
  <c r="AP379" i="2"/>
  <c r="AO379" i="2"/>
  <c r="AN379" i="2"/>
  <c r="AM379" i="2"/>
  <c r="AL379" i="2"/>
  <c r="AS379" i="2"/>
  <c r="AT379" i="2"/>
  <c r="AT219" i="2"/>
  <c r="AS219" i="2"/>
  <c r="AR219" i="2"/>
  <c r="AQ219" i="2"/>
  <c r="AP219" i="2"/>
  <c r="AO219" i="2"/>
  <c r="AN219" i="2"/>
  <c r="AM219" i="2"/>
  <c r="AL219" i="2"/>
  <c r="AS100" i="2"/>
  <c r="AR100" i="2"/>
  <c r="AQ100" i="2"/>
  <c r="AP100" i="2"/>
  <c r="AO100" i="2"/>
  <c r="AN100" i="2"/>
  <c r="AM100" i="2"/>
  <c r="AL100" i="2"/>
  <c r="AT100" i="2"/>
  <c r="AS283" i="2"/>
  <c r="AR283" i="2"/>
  <c r="AQ283" i="2"/>
  <c r="AP283" i="2"/>
  <c r="AO283" i="2"/>
  <c r="AN283" i="2"/>
  <c r="AM283" i="2"/>
  <c r="AL283" i="2"/>
  <c r="AT283" i="2"/>
  <c r="BK64" i="2"/>
  <c r="BJ64" i="2"/>
  <c r="BI64" i="2"/>
  <c r="BH64" i="2"/>
  <c r="BG64" i="2"/>
  <c r="BF64" i="2"/>
  <c r="BE64" i="2"/>
  <c r="BD64" i="2"/>
  <c r="BC64" i="2"/>
  <c r="AT227" i="2"/>
  <c r="AS227" i="2"/>
  <c r="AR227" i="2"/>
  <c r="AQ227" i="2"/>
  <c r="AP227" i="2"/>
  <c r="AO227" i="2"/>
  <c r="AN227" i="2"/>
  <c r="AM227" i="2"/>
  <c r="AL227" i="2"/>
  <c r="BU52" i="8"/>
  <c r="BS52" i="8" s="1"/>
  <c r="BQ52" i="8" s="1"/>
  <c r="AH260" i="8"/>
  <c r="AH182" i="8"/>
  <c r="AT346" i="4"/>
  <c r="AS346" i="4" s="1"/>
  <c r="AR346" i="4" s="1"/>
  <c r="AQ346" i="4" s="1"/>
  <c r="AP346" i="4" s="1"/>
  <c r="AO346" i="4" s="1"/>
  <c r="AN346" i="4" s="1"/>
  <c r="AM346" i="4" s="1"/>
  <c r="AL346" i="4" s="1"/>
  <c r="AT394" i="4"/>
  <c r="AS394" i="4" s="1"/>
  <c r="AR394" i="4" s="1"/>
  <c r="AQ394" i="4" s="1"/>
  <c r="AP394" i="4" s="1"/>
  <c r="AO394" i="4" s="1"/>
  <c r="AN394" i="4" s="1"/>
  <c r="AM394" i="4" s="1"/>
  <c r="AL394" i="4" s="1"/>
  <c r="AT403" i="4"/>
  <c r="AS403" i="4" s="1"/>
  <c r="AR403" i="4" s="1"/>
  <c r="AQ403" i="4" s="1"/>
  <c r="AP403" i="4" s="1"/>
  <c r="AO403" i="4" s="1"/>
  <c r="AN403" i="4" s="1"/>
  <c r="AM403" i="4" s="1"/>
  <c r="AL403" i="4" s="1"/>
  <c r="AT397" i="4"/>
  <c r="AS397" i="4" s="1"/>
  <c r="AR397" i="4" s="1"/>
  <c r="AQ397" i="4" s="1"/>
  <c r="AP397" i="4" s="1"/>
  <c r="AO397" i="4" s="1"/>
  <c r="AN397" i="4" s="1"/>
  <c r="AM397" i="4" s="1"/>
  <c r="AL397" i="4" s="1"/>
  <c r="AT319" i="4"/>
  <c r="AS319" i="4" s="1"/>
  <c r="AR319" i="4" s="1"/>
  <c r="AQ319" i="4" s="1"/>
  <c r="AP319" i="4" s="1"/>
  <c r="AO319" i="4" s="1"/>
  <c r="AN319" i="4" s="1"/>
  <c r="AM319" i="4" s="1"/>
  <c r="AL319" i="4" s="1"/>
  <c r="AT296" i="4"/>
  <c r="AS296" i="4" s="1"/>
  <c r="AR296" i="4" s="1"/>
  <c r="AQ296" i="4" s="1"/>
  <c r="AP296" i="4" s="1"/>
  <c r="AO296" i="4" s="1"/>
  <c r="AN296" i="4" s="1"/>
  <c r="AM296" i="4" s="1"/>
  <c r="AL296" i="4" s="1"/>
  <c r="AT254" i="4"/>
  <c r="AS254" i="4" s="1"/>
  <c r="AR254" i="4" s="1"/>
  <c r="AQ254" i="4"/>
  <c r="AP254" i="4" s="1"/>
  <c r="AO254" i="4" s="1"/>
  <c r="AN254" i="4" s="1"/>
  <c r="AM254" i="4" s="1"/>
  <c r="AL254" i="4" s="1"/>
  <c r="AQ318" i="4"/>
  <c r="AP318" i="4" s="1"/>
  <c r="AO318" i="4" s="1"/>
  <c r="AN318" i="4" s="1"/>
  <c r="AM318" i="4" s="1"/>
  <c r="AL318" i="4" s="1"/>
  <c r="AT318" i="4"/>
  <c r="AS318" i="4" s="1"/>
  <c r="AR318" i="4" s="1"/>
  <c r="AT246" i="4"/>
  <c r="AS246" i="4" s="1"/>
  <c r="AR246" i="4" s="1"/>
  <c r="AQ246" i="4" s="1"/>
  <c r="AP246" i="4" s="1"/>
  <c r="AO246" i="4" s="1"/>
  <c r="AN246" i="4" s="1"/>
  <c r="AM246" i="4" s="1"/>
  <c r="AL246" i="4" s="1"/>
  <c r="AT230" i="4"/>
  <c r="AS230" i="4" s="1"/>
  <c r="AR230" i="4" s="1"/>
  <c r="AQ230" i="4" s="1"/>
  <c r="AP230" i="4" s="1"/>
  <c r="AO230" i="4" s="1"/>
  <c r="AN230" i="4" s="1"/>
  <c r="AM230" i="4" s="1"/>
  <c r="AL230" i="4" s="1"/>
  <c r="AT255" i="4"/>
  <c r="AS255" i="4" s="1"/>
  <c r="AR255" i="4" s="1"/>
  <c r="AQ255" i="4" s="1"/>
  <c r="AP255" i="4" s="1"/>
  <c r="AO255" i="4" s="1"/>
  <c r="AN255" i="4" s="1"/>
  <c r="AM255" i="4" s="1"/>
  <c r="AL255" i="4" s="1"/>
  <c r="AT221" i="4"/>
  <c r="AS221" i="4" s="1"/>
  <c r="AR221" i="4" s="1"/>
  <c r="AQ221" i="4" s="1"/>
  <c r="AP221" i="4" s="1"/>
  <c r="AO221" i="4" s="1"/>
  <c r="AN221" i="4" s="1"/>
  <c r="AM221" i="4" s="1"/>
  <c r="AL221" i="4" s="1"/>
  <c r="AT172" i="4"/>
  <c r="AS172" i="4" s="1"/>
  <c r="AR172" i="4" s="1"/>
  <c r="AQ172" i="4" s="1"/>
  <c r="AP172" i="4" s="1"/>
  <c r="AO172" i="4"/>
  <c r="AN172" i="4" s="1"/>
  <c r="AM172" i="4" s="1"/>
  <c r="AL172" i="4" s="1"/>
  <c r="AO195" i="4"/>
  <c r="AN195" i="4" s="1"/>
  <c r="AM195" i="4" s="1"/>
  <c r="AL195" i="4" s="1"/>
  <c r="AT195" i="4"/>
  <c r="AS195" i="4" s="1"/>
  <c r="AR195" i="4" s="1"/>
  <c r="AQ195" i="4" s="1"/>
  <c r="AP195" i="4" s="1"/>
  <c r="AT179" i="4"/>
  <c r="AS179" i="4" s="1"/>
  <c r="AR179" i="4" s="1"/>
  <c r="AQ179" i="4" s="1"/>
  <c r="AP179" i="4" s="1"/>
  <c r="AO179" i="4" s="1"/>
  <c r="AN179" i="4" s="1"/>
  <c r="AM179" i="4" s="1"/>
  <c r="AL179" i="4" s="1"/>
  <c r="AT208" i="4"/>
  <c r="AS208" i="4" s="1"/>
  <c r="AR208" i="4" s="1"/>
  <c r="AQ208" i="4" s="1"/>
  <c r="AP208" i="4" s="1"/>
  <c r="AO208" i="4" s="1"/>
  <c r="AN208" i="4" s="1"/>
  <c r="AM208" i="4" s="1"/>
  <c r="AL208" i="4" s="1"/>
  <c r="AT192" i="4"/>
  <c r="AS192" i="4" s="1"/>
  <c r="AR192" i="4" s="1"/>
  <c r="AQ192" i="4" s="1"/>
  <c r="AP192" i="4" s="1"/>
  <c r="AO192" i="4" s="1"/>
  <c r="AN192" i="4" s="1"/>
  <c r="AM192" i="4" s="1"/>
  <c r="AL192" i="4" s="1"/>
  <c r="AT176" i="4"/>
  <c r="AS176" i="4" s="1"/>
  <c r="AR176" i="4" s="1"/>
  <c r="AQ176" i="4" s="1"/>
  <c r="AP176" i="4" s="1"/>
  <c r="AO176" i="4" s="1"/>
  <c r="AN176" i="4" s="1"/>
  <c r="AM176" i="4" s="1"/>
  <c r="AL176" i="4" s="1"/>
  <c r="AT171" i="4"/>
  <c r="AS171" i="4" s="1"/>
  <c r="AR171" i="4" s="1"/>
  <c r="AQ171" i="4" s="1"/>
  <c r="AP171" i="4" s="1"/>
  <c r="AO171" i="4" s="1"/>
  <c r="AN171" i="4" s="1"/>
  <c r="AM171" i="4" s="1"/>
  <c r="AL171" i="4" s="1"/>
  <c r="AT155" i="4"/>
  <c r="AS155" i="4" s="1"/>
  <c r="AR155" i="4" s="1"/>
  <c r="AQ155" i="4" s="1"/>
  <c r="AP155" i="4" s="1"/>
  <c r="AO155" i="4" s="1"/>
  <c r="AN155" i="4" s="1"/>
  <c r="AM155" i="4" s="1"/>
  <c r="AL155" i="4" s="1"/>
  <c r="AT145" i="4"/>
  <c r="AS145" i="4" s="1"/>
  <c r="AR145" i="4" s="1"/>
  <c r="AQ145" i="4" s="1"/>
  <c r="AP145" i="4" s="1"/>
  <c r="AO145" i="4" s="1"/>
  <c r="AN145" i="4" s="1"/>
  <c r="AM145" i="4" s="1"/>
  <c r="AL145" i="4" s="1"/>
  <c r="AT137" i="4"/>
  <c r="AS137" i="4" s="1"/>
  <c r="AR137" i="4" s="1"/>
  <c r="AQ137" i="4" s="1"/>
  <c r="AP137" i="4" s="1"/>
  <c r="AO137" i="4" s="1"/>
  <c r="AN137" i="4" s="1"/>
  <c r="AM137" i="4" s="1"/>
  <c r="AL137" i="4" s="1"/>
  <c r="AT164" i="4"/>
  <c r="AS164" i="4" s="1"/>
  <c r="AR164" i="4" s="1"/>
  <c r="AQ164" i="4" s="1"/>
  <c r="AP164" i="4" s="1"/>
  <c r="AO164" i="4" s="1"/>
  <c r="AN164" i="4" s="1"/>
  <c r="AM164" i="4" s="1"/>
  <c r="AL164" i="4" s="1"/>
  <c r="AK164" i="4" s="1"/>
  <c r="AT129" i="4"/>
  <c r="AS129" i="4" s="1"/>
  <c r="AR129" i="4" s="1"/>
  <c r="AQ129" i="4" s="1"/>
  <c r="AP129" i="4" s="1"/>
  <c r="AO129" i="4" s="1"/>
  <c r="AN129" i="4" s="1"/>
  <c r="AM129" i="4" s="1"/>
  <c r="AL129" i="4" s="1"/>
  <c r="AT113" i="4"/>
  <c r="AS113" i="4" s="1"/>
  <c r="AR113" i="4" s="1"/>
  <c r="AQ113" i="4" s="1"/>
  <c r="AP113" i="4" s="1"/>
  <c r="AO113" i="4" s="1"/>
  <c r="AN113" i="4" s="1"/>
  <c r="AM113" i="4" s="1"/>
  <c r="AL113" i="4" s="1"/>
  <c r="AT96" i="4"/>
  <c r="AS96" i="4" s="1"/>
  <c r="AR96" i="4" s="1"/>
  <c r="AQ96" i="4" s="1"/>
  <c r="AP96" i="4" s="1"/>
  <c r="AO96" i="4" s="1"/>
  <c r="AN96" i="4" s="1"/>
  <c r="AM96" i="4" s="1"/>
  <c r="AL96" i="4" s="1"/>
  <c r="AT100" i="4"/>
  <c r="AS100" i="4" s="1"/>
  <c r="AR100" i="4" s="1"/>
  <c r="AQ100" i="4" s="1"/>
  <c r="AP100" i="4" s="1"/>
  <c r="AO100" i="4" s="1"/>
  <c r="AN100" i="4" s="1"/>
  <c r="AM100" i="4" s="1"/>
  <c r="AL100" i="4" s="1"/>
  <c r="AT77" i="4"/>
  <c r="AS77" i="4" s="1"/>
  <c r="AR77" i="4" s="1"/>
  <c r="AQ77" i="4" s="1"/>
  <c r="AP77" i="4" s="1"/>
  <c r="AO77" i="4" s="1"/>
  <c r="AN77" i="4" s="1"/>
  <c r="AM77" i="4" s="1"/>
  <c r="AL77" i="4" s="1"/>
  <c r="BK82" i="4"/>
  <c r="BJ82" i="4" s="1"/>
  <c r="BI82" i="4"/>
  <c r="BH82" i="4" s="1"/>
  <c r="BG82" i="4" s="1"/>
  <c r="BF82" i="4" s="1"/>
  <c r="BE82" i="4" s="1"/>
  <c r="BD82" i="4" s="1"/>
  <c r="BC82" i="4" s="1"/>
  <c r="AT85" i="4"/>
  <c r="AS85" i="4" s="1"/>
  <c r="AR85" i="4" s="1"/>
  <c r="AQ85" i="4" s="1"/>
  <c r="AP85" i="4" s="1"/>
  <c r="AO85" i="4" s="1"/>
  <c r="AN85" i="4" s="1"/>
  <c r="AM85" i="4" s="1"/>
  <c r="AL85" i="4" s="1"/>
  <c r="BI76" i="4"/>
  <c r="BH76" i="4" s="1"/>
  <c r="BG76" i="4" s="1"/>
  <c r="BF76" i="4" s="1"/>
  <c r="BE76" i="4" s="1"/>
  <c r="BD76" i="4" s="1"/>
  <c r="BC76" i="4" s="1"/>
  <c r="BA76" i="4" s="1"/>
  <c r="BK76" i="4"/>
  <c r="BJ76" i="4" s="1"/>
  <c r="BK74" i="4"/>
  <c r="BJ74" i="4" s="1"/>
  <c r="BI74" i="4" s="1"/>
  <c r="BH74" i="4" s="1"/>
  <c r="BG74" i="4" s="1"/>
  <c r="BF74" i="4" s="1"/>
  <c r="BE74" i="4" s="1"/>
  <c r="BD74" i="4" s="1"/>
  <c r="BC74" i="4" s="1"/>
  <c r="AT82" i="4"/>
  <c r="AS82" i="4" s="1"/>
  <c r="AR82" i="4" s="1"/>
  <c r="AQ82" i="4" s="1"/>
  <c r="AP82" i="4" s="1"/>
  <c r="AO82" i="4" s="1"/>
  <c r="AN82" i="4" s="1"/>
  <c r="AM82" i="4" s="1"/>
  <c r="AL82" i="4" s="1"/>
  <c r="BK25" i="4"/>
  <c r="BJ25" i="4" s="1"/>
  <c r="BI25" i="4" s="1"/>
  <c r="BH25" i="4" s="1"/>
  <c r="BG25" i="4" s="1"/>
  <c r="BF25" i="4" s="1"/>
  <c r="BE25" i="4" s="1"/>
  <c r="BD25" i="4" s="1"/>
  <c r="BC25" i="4" s="1"/>
  <c r="AT73" i="4"/>
  <c r="AS73" i="4" s="1"/>
  <c r="AR73" i="4" s="1"/>
  <c r="AQ73" i="4" s="1"/>
  <c r="AP73" i="4" s="1"/>
  <c r="AO73" i="4" s="1"/>
  <c r="AN73" i="4" s="1"/>
  <c r="AM73" i="4"/>
  <c r="AL73" i="4" s="1"/>
  <c r="BK73" i="4"/>
  <c r="BJ73" i="4" s="1"/>
  <c r="BI73" i="4" s="1"/>
  <c r="BH73" i="4" s="1"/>
  <c r="BG73" i="4" s="1"/>
  <c r="BF73" i="4" s="1"/>
  <c r="BE73" i="4" s="1"/>
  <c r="BD73" i="4" s="1"/>
  <c r="BC73" i="4" s="1"/>
  <c r="BB73" i="4" s="1"/>
  <c r="BK70" i="4"/>
  <c r="BJ70" i="4" s="1"/>
  <c r="BI70" i="4" s="1"/>
  <c r="BH70" i="4" s="1"/>
  <c r="BG70" i="4" s="1"/>
  <c r="BF70" i="4" s="1"/>
  <c r="BE70" i="4" s="1"/>
  <c r="BD70" i="4" s="1"/>
  <c r="BC70" i="4" s="1"/>
  <c r="AT80" i="4"/>
  <c r="AS80" i="4" s="1"/>
  <c r="AR80" i="4" s="1"/>
  <c r="AQ80" i="4" s="1"/>
  <c r="AP80" i="4" s="1"/>
  <c r="AO80" i="4" s="1"/>
  <c r="AN80" i="4" s="1"/>
  <c r="AM80" i="4" s="1"/>
  <c r="AL80" i="4" s="1"/>
  <c r="AT35" i="4"/>
  <c r="AS35" i="4" s="1"/>
  <c r="AR35" i="4" s="1"/>
  <c r="AQ35" i="4" s="1"/>
  <c r="AP35" i="4" s="1"/>
  <c r="AO35" i="4" s="1"/>
  <c r="AN35" i="4" s="1"/>
  <c r="AM35" i="4" s="1"/>
  <c r="AL35" i="4" s="1"/>
  <c r="BJ33" i="4"/>
  <c r="BI33" i="4" s="1"/>
  <c r="BH33" i="4" s="1"/>
  <c r="BG33" i="4" s="1"/>
  <c r="BF33" i="4" s="1"/>
  <c r="BE33" i="4" s="1"/>
  <c r="BD33" i="4" s="1"/>
  <c r="BC33" i="4" s="1"/>
  <c r="BK33" i="4"/>
  <c r="AT51" i="4"/>
  <c r="AS51" i="4" s="1"/>
  <c r="AR51" i="4" s="1"/>
  <c r="AQ51" i="4" s="1"/>
  <c r="AP51" i="4" s="1"/>
  <c r="AO51" i="4" s="1"/>
  <c r="AN51" i="4" s="1"/>
  <c r="AM51" i="4" s="1"/>
  <c r="AL51" i="4" s="1"/>
  <c r="BK7" i="4"/>
  <c r="BJ7" i="4" s="1"/>
  <c r="BI7" i="4" s="1"/>
  <c r="BH7" i="4" s="1"/>
  <c r="BG7" i="4" s="1"/>
  <c r="BF7" i="4" s="1"/>
  <c r="BE7" i="4" s="1"/>
  <c r="BD7" i="4" s="1"/>
  <c r="BC7" i="4" s="1"/>
  <c r="BA7" i="4" s="1"/>
  <c r="AT58" i="4"/>
  <c r="AS58" i="4" s="1"/>
  <c r="AR58" i="4" s="1"/>
  <c r="AQ58" i="4" s="1"/>
  <c r="AP58" i="4" s="1"/>
  <c r="AO58" i="4" s="1"/>
  <c r="AN58" i="4" s="1"/>
  <c r="AM58" i="4" s="1"/>
  <c r="AL58" i="4" s="1"/>
  <c r="AT21" i="4"/>
  <c r="AS21" i="4" s="1"/>
  <c r="AR21" i="4" s="1"/>
  <c r="AQ21" i="4" s="1"/>
  <c r="AP21" i="4" s="1"/>
  <c r="AO21" i="4" s="1"/>
  <c r="AN21" i="4" s="1"/>
  <c r="AM21" i="4" s="1"/>
  <c r="AL21" i="4" s="1"/>
  <c r="AT32" i="4"/>
  <c r="AS32" i="4" s="1"/>
  <c r="AR32" i="4" s="1"/>
  <c r="AQ32" i="4" s="1"/>
  <c r="AP32" i="4" s="1"/>
  <c r="AO32" i="4" s="1"/>
  <c r="AN32" i="4" s="1"/>
  <c r="AM32" i="4" s="1"/>
  <c r="AL32" i="4" s="1"/>
  <c r="AS37" i="4"/>
  <c r="AR37" i="4" s="1"/>
  <c r="AQ37" i="4" s="1"/>
  <c r="AP37" i="4" s="1"/>
  <c r="AO37" i="4" s="1"/>
  <c r="AN37" i="4" s="1"/>
  <c r="AM37" i="4" s="1"/>
  <c r="AL37" i="4" s="1"/>
  <c r="AT37" i="4"/>
  <c r="AT34" i="4"/>
  <c r="AS34" i="4" s="1"/>
  <c r="AR34" i="4" s="1"/>
  <c r="AQ34" i="4" s="1"/>
  <c r="AP34" i="4" s="1"/>
  <c r="AO34" i="4" s="1"/>
  <c r="AN34" i="4" s="1"/>
  <c r="AM34" i="4" s="1"/>
  <c r="AL34" i="4" s="1"/>
  <c r="AT23" i="4"/>
  <c r="AS23" i="4" s="1"/>
  <c r="AR23" i="4" s="1"/>
  <c r="AQ23" i="4" s="1"/>
  <c r="AP23" i="4" s="1"/>
  <c r="AO23" i="4" s="1"/>
  <c r="AN23" i="4" s="1"/>
  <c r="AM23" i="4" s="1"/>
  <c r="AL23" i="4" s="1"/>
  <c r="AJ23" i="4" s="1"/>
  <c r="AY142" i="8"/>
  <c r="AA142" i="8"/>
  <c r="AH156" i="8"/>
  <c r="AY156" i="8" s="1"/>
  <c r="BU77" i="8"/>
  <c r="BS77" i="8" s="1"/>
  <c r="BQ77" i="8" s="1"/>
  <c r="BU105" i="8"/>
  <c r="BS105" i="8" s="1"/>
  <c r="BQ105" i="8" s="1"/>
  <c r="BU64" i="8"/>
  <c r="BS64" i="8" s="1"/>
  <c r="BQ64" i="8" s="1"/>
  <c r="BU92" i="8"/>
  <c r="BS92" i="8" s="1"/>
  <c r="BQ92" i="8" s="1"/>
  <c r="BU115" i="8"/>
  <c r="BS115" i="8" s="1"/>
  <c r="BQ115" i="8" s="1"/>
  <c r="AT410" i="5"/>
  <c r="AS410" i="5" s="1"/>
  <c r="AR410" i="5" s="1"/>
  <c r="AQ410" i="5" s="1"/>
  <c r="AP410" i="5" s="1"/>
  <c r="AO410" i="5" s="1"/>
  <c r="AN410" i="5" s="1"/>
  <c r="AM410" i="5" s="1"/>
  <c r="AL410" i="5" s="1"/>
  <c r="AT275" i="5"/>
  <c r="AS275" i="5" s="1"/>
  <c r="AR275" i="5" s="1"/>
  <c r="AQ275" i="5" s="1"/>
  <c r="AP275" i="5" s="1"/>
  <c r="AO275" i="5" s="1"/>
  <c r="AN275" i="5" s="1"/>
  <c r="AM275" i="5" s="1"/>
  <c r="AL275" i="5" s="1"/>
  <c r="AT305" i="5"/>
  <c r="AS305" i="5" s="1"/>
  <c r="AR305" i="5" s="1"/>
  <c r="AQ305" i="5" s="1"/>
  <c r="AP305" i="5" s="1"/>
  <c r="AO305" i="5" s="1"/>
  <c r="AN305" i="5" s="1"/>
  <c r="AM305" i="5" s="1"/>
  <c r="AL305" i="5" s="1"/>
  <c r="AT402" i="5"/>
  <c r="AS402" i="5" s="1"/>
  <c r="AR402" i="5" s="1"/>
  <c r="AQ402" i="5" s="1"/>
  <c r="AP402" i="5" s="1"/>
  <c r="AO402" i="5" s="1"/>
  <c r="AN402" i="5" s="1"/>
  <c r="AM402" i="5" s="1"/>
  <c r="AL402" i="5" s="1"/>
  <c r="AI402" i="5" s="1"/>
  <c r="AT390" i="5"/>
  <c r="AS390" i="5" s="1"/>
  <c r="AR390" i="5" s="1"/>
  <c r="AQ390" i="5" s="1"/>
  <c r="AP390" i="5" s="1"/>
  <c r="AO390" i="5" s="1"/>
  <c r="AN390" i="5" s="1"/>
  <c r="AM390" i="5" s="1"/>
  <c r="AL390" i="5" s="1"/>
  <c r="AT379" i="5"/>
  <c r="AS379" i="5" s="1"/>
  <c r="AR379" i="5" s="1"/>
  <c r="AQ379" i="5" s="1"/>
  <c r="AP379" i="5"/>
  <c r="AO379" i="5" s="1"/>
  <c r="AN379" i="5" s="1"/>
  <c r="AM379" i="5" s="1"/>
  <c r="AL379" i="5" s="1"/>
  <c r="AT288" i="5"/>
  <c r="AS288" i="5" s="1"/>
  <c r="AR288" i="5" s="1"/>
  <c r="AQ288" i="5" s="1"/>
  <c r="AP288" i="5" s="1"/>
  <c r="AO288" i="5" s="1"/>
  <c r="AN288" i="5" s="1"/>
  <c r="AM288" i="5" s="1"/>
  <c r="AL288" i="5" s="1"/>
  <c r="AT342" i="5"/>
  <c r="AS342" i="5" s="1"/>
  <c r="AR342" i="5" s="1"/>
  <c r="AQ342" i="5" s="1"/>
  <c r="AP342" i="5" s="1"/>
  <c r="AO342" i="5" s="1"/>
  <c r="AN342" i="5" s="1"/>
  <c r="AM342" i="5" s="1"/>
  <c r="AL342" i="5" s="1"/>
  <c r="AT311" i="5"/>
  <c r="AS311" i="5"/>
  <c r="AR311" i="5" s="1"/>
  <c r="AQ311" i="5" s="1"/>
  <c r="AP311" i="5" s="1"/>
  <c r="AO311" i="5" s="1"/>
  <c r="AN311" i="5" s="1"/>
  <c r="AM311" i="5" s="1"/>
  <c r="AL311" i="5" s="1"/>
  <c r="AT236" i="5"/>
  <c r="AS236" i="5" s="1"/>
  <c r="AR236" i="5" s="1"/>
  <c r="AQ236" i="5" s="1"/>
  <c r="AP236" i="5" s="1"/>
  <c r="AO236" i="5" s="1"/>
  <c r="AN236" i="5" s="1"/>
  <c r="AM236" i="5" s="1"/>
  <c r="AL236" i="5" s="1"/>
  <c r="AT196" i="5"/>
  <c r="AS196" i="5" s="1"/>
  <c r="AR196" i="5" s="1"/>
  <c r="AQ196" i="5" s="1"/>
  <c r="AP196" i="5" s="1"/>
  <c r="AO196" i="5" s="1"/>
  <c r="AN196" i="5" s="1"/>
  <c r="AM196" i="5" s="1"/>
  <c r="AL196" i="5" s="1"/>
  <c r="AK196" i="5" s="1"/>
  <c r="AT348" i="5"/>
  <c r="AS348" i="5" s="1"/>
  <c r="AR348" i="5" s="1"/>
  <c r="AQ348" i="5" s="1"/>
  <c r="AP348" i="5" s="1"/>
  <c r="AO348" i="5" s="1"/>
  <c r="AN348" i="5" s="1"/>
  <c r="AM348" i="5" s="1"/>
  <c r="AL348" i="5" s="1"/>
  <c r="AT294" i="5"/>
  <c r="AS294" i="5" s="1"/>
  <c r="AR294" i="5" s="1"/>
  <c r="AQ294" i="5" s="1"/>
  <c r="AP294" i="5" s="1"/>
  <c r="AO294" i="5" s="1"/>
  <c r="AN294" i="5" s="1"/>
  <c r="AM294" i="5" s="1"/>
  <c r="AL294" i="5" s="1"/>
  <c r="AT359" i="5"/>
  <c r="AS359" i="5" s="1"/>
  <c r="AR359" i="5"/>
  <c r="AQ359" i="5" s="1"/>
  <c r="AP359" i="5" s="1"/>
  <c r="AO359" i="5" s="1"/>
  <c r="AN359" i="5" s="1"/>
  <c r="AM359" i="5" s="1"/>
  <c r="AL359" i="5" s="1"/>
  <c r="AT226" i="5"/>
  <c r="AS226" i="5" s="1"/>
  <c r="AR226" i="5" s="1"/>
  <c r="AQ226" i="5" s="1"/>
  <c r="AP226" i="5" s="1"/>
  <c r="AO226" i="5" s="1"/>
  <c r="AN226" i="5" s="1"/>
  <c r="AM226" i="5" s="1"/>
  <c r="AL226" i="5" s="1"/>
  <c r="AK226" i="5" s="1"/>
  <c r="AT322" i="5"/>
  <c r="AS322" i="5" s="1"/>
  <c r="AR322" i="5" s="1"/>
  <c r="AQ322" i="5" s="1"/>
  <c r="AP322" i="5" s="1"/>
  <c r="AO322" i="5" s="1"/>
  <c r="AN322" i="5" s="1"/>
  <c r="AM322" i="5" s="1"/>
  <c r="AL322" i="5" s="1"/>
  <c r="AT293" i="5"/>
  <c r="AS293" i="5" s="1"/>
  <c r="AR293" i="5" s="1"/>
  <c r="AQ293" i="5" s="1"/>
  <c r="AP293" i="5" s="1"/>
  <c r="AO293" i="5" s="1"/>
  <c r="AN293" i="5" s="1"/>
  <c r="AM293" i="5" s="1"/>
  <c r="AL293" i="5" s="1"/>
  <c r="AI293" i="5" s="1"/>
  <c r="AT357" i="5"/>
  <c r="AS357" i="5" s="1"/>
  <c r="AR357" i="5" s="1"/>
  <c r="AQ357" i="5"/>
  <c r="AP357" i="5" s="1"/>
  <c r="AO357" i="5" s="1"/>
  <c r="AN357" i="5" s="1"/>
  <c r="AM357" i="5" s="1"/>
  <c r="AL357" i="5" s="1"/>
  <c r="AT230" i="5"/>
  <c r="AS230" i="5"/>
  <c r="AR230" i="5" s="1"/>
  <c r="AQ230" i="5" s="1"/>
  <c r="AP230" i="5" s="1"/>
  <c r="AO230" i="5" s="1"/>
  <c r="AN230" i="5" s="1"/>
  <c r="AM230" i="5" s="1"/>
  <c r="AL230" i="5" s="1"/>
  <c r="AS214" i="5"/>
  <c r="AR214" i="5" s="1"/>
  <c r="AQ214" i="5" s="1"/>
  <c r="AP214" i="5" s="1"/>
  <c r="AO214" i="5" s="1"/>
  <c r="AN214" i="5" s="1"/>
  <c r="AM214" i="5" s="1"/>
  <c r="AL214" i="5" s="1"/>
  <c r="AT214" i="5"/>
  <c r="AT257" i="5"/>
  <c r="AS257" i="5" s="1"/>
  <c r="AR257" i="5" s="1"/>
  <c r="AQ257" i="5" s="1"/>
  <c r="AP257" i="5" s="1"/>
  <c r="AO257" i="5" s="1"/>
  <c r="AN257" i="5" s="1"/>
  <c r="AM257" i="5" s="1"/>
  <c r="AL257" i="5" s="1"/>
  <c r="AT189" i="5"/>
  <c r="AS189" i="5"/>
  <c r="AR189" i="5" s="1"/>
  <c r="AQ189" i="5" s="1"/>
  <c r="AP189" i="5" s="1"/>
  <c r="AO189" i="5" s="1"/>
  <c r="AN189" i="5" s="1"/>
  <c r="AM189" i="5" s="1"/>
  <c r="AL189" i="5" s="1"/>
  <c r="AT251" i="5"/>
  <c r="AS251" i="5" s="1"/>
  <c r="AR251" i="5" s="1"/>
  <c r="AQ251" i="5" s="1"/>
  <c r="AP251" i="5" s="1"/>
  <c r="AO251" i="5" s="1"/>
  <c r="AN251" i="5" s="1"/>
  <c r="AM251" i="5" s="1"/>
  <c r="AL251" i="5" s="1"/>
  <c r="AN235" i="5"/>
  <c r="AM235" i="5" s="1"/>
  <c r="AL235" i="5" s="1"/>
  <c r="AT235" i="5"/>
  <c r="AS235" i="5" s="1"/>
  <c r="AR235" i="5" s="1"/>
  <c r="AQ235" i="5" s="1"/>
  <c r="AP235" i="5" s="1"/>
  <c r="AO235" i="5" s="1"/>
  <c r="AT192" i="5"/>
  <c r="AS192" i="5" s="1"/>
  <c r="AR192" i="5" s="1"/>
  <c r="AQ192" i="5" s="1"/>
  <c r="AP192" i="5" s="1"/>
  <c r="AO192" i="5" s="1"/>
  <c r="AN192" i="5" s="1"/>
  <c r="AM192" i="5" s="1"/>
  <c r="AL192" i="5" s="1"/>
  <c r="AT215" i="5"/>
  <c r="AS215" i="5" s="1"/>
  <c r="AR215" i="5" s="1"/>
  <c r="AQ215" i="5" s="1"/>
  <c r="AP215" i="5" s="1"/>
  <c r="AO215" i="5" s="1"/>
  <c r="AN215" i="5" s="1"/>
  <c r="AM215" i="5" s="1"/>
  <c r="AL215" i="5" s="1"/>
  <c r="AT287" i="5"/>
  <c r="AS287" i="5" s="1"/>
  <c r="AR287" i="5" s="1"/>
  <c r="AQ287" i="5" s="1"/>
  <c r="AP287" i="5" s="1"/>
  <c r="AO287" i="5" s="1"/>
  <c r="AN287" i="5" s="1"/>
  <c r="AM287" i="5" s="1"/>
  <c r="AL287" i="5" s="1"/>
  <c r="AT150" i="5"/>
  <c r="AS150" i="5" s="1"/>
  <c r="AR150" i="5" s="1"/>
  <c r="AQ150" i="5" s="1"/>
  <c r="AP150" i="5" s="1"/>
  <c r="AO150" i="5" s="1"/>
  <c r="AN150" i="5" s="1"/>
  <c r="AM150" i="5" s="1"/>
  <c r="AL150" i="5" s="1"/>
  <c r="AT141" i="5"/>
  <c r="AS141" i="5" s="1"/>
  <c r="AR141" i="5" s="1"/>
  <c r="AQ141" i="5" s="1"/>
  <c r="AP141" i="5" s="1"/>
  <c r="AO141" i="5" s="1"/>
  <c r="AN141" i="5" s="1"/>
  <c r="AM141" i="5" s="1"/>
  <c r="AL141" i="5" s="1"/>
  <c r="AT163" i="5"/>
  <c r="AS163" i="5"/>
  <c r="AR163" i="5" s="1"/>
  <c r="AQ163" i="5" s="1"/>
  <c r="AP163" i="5" s="1"/>
  <c r="AO163" i="5" s="1"/>
  <c r="AN163" i="5" s="1"/>
  <c r="AM163" i="5" s="1"/>
  <c r="AL163" i="5" s="1"/>
  <c r="AT146" i="5"/>
  <c r="AS146" i="5"/>
  <c r="AR146" i="5" s="1"/>
  <c r="AQ146" i="5" s="1"/>
  <c r="AP146" i="5" s="1"/>
  <c r="AO146" i="5" s="1"/>
  <c r="AN146" i="5" s="1"/>
  <c r="AM146" i="5" s="1"/>
  <c r="AL146" i="5" s="1"/>
  <c r="AT184" i="5"/>
  <c r="AS184" i="5" s="1"/>
  <c r="AR184" i="5" s="1"/>
  <c r="AQ184" i="5" s="1"/>
  <c r="AP184" i="5" s="1"/>
  <c r="AO184" i="5" s="1"/>
  <c r="AN184" i="5" s="1"/>
  <c r="AM184" i="5" s="1"/>
  <c r="AL184" i="5" s="1"/>
  <c r="AT168" i="5"/>
  <c r="AS168" i="5" s="1"/>
  <c r="AR168" i="5" s="1"/>
  <c r="AQ168" i="5" s="1"/>
  <c r="AP168" i="5" s="1"/>
  <c r="AO168" i="5" s="1"/>
  <c r="AN168" i="5" s="1"/>
  <c r="AM168" i="5" s="1"/>
  <c r="AL168" i="5" s="1"/>
  <c r="AT148" i="5"/>
  <c r="AS148" i="5" s="1"/>
  <c r="AR148" i="5" s="1"/>
  <c r="AQ148" i="5" s="1"/>
  <c r="AP148" i="5" s="1"/>
  <c r="AO148" i="5" s="1"/>
  <c r="AN148" i="5" s="1"/>
  <c r="AM148" i="5" s="1"/>
  <c r="AL148" i="5" s="1"/>
  <c r="AT133" i="5"/>
  <c r="AS133" i="5"/>
  <c r="AR133" i="5" s="1"/>
  <c r="AQ133" i="5" s="1"/>
  <c r="AP133" i="5" s="1"/>
  <c r="AO133" i="5" s="1"/>
  <c r="AN133" i="5" s="1"/>
  <c r="AM133" i="5" s="1"/>
  <c r="AL133" i="5" s="1"/>
  <c r="AT143" i="5"/>
  <c r="AS143" i="5" s="1"/>
  <c r="AR143" i="5" s="1"/>
  <c r="AQ143" i="5" s="1"/>
  <c r="AP143" i="5" s="1"/>
  <c r="AO143" i="5" s="1"/>
  <c r="AN143" i="5" s="1"/>
  <c r="AM143" i="5" s="1"/>
  <c r="AL143" i="5" s="1"/>
  <c r="AT118" i="5"/>
  <c r="AS118" i="5" s="1"/>
  <c r="AR118" i="5" s="1"/>
  <c r="AQ118" i="5" s="1"/>
  <c r="AP118" i="5" s="1"/>
  <c r="AO118" i="5" s="1"/>
  <c r="AN118" i="5" s="1"/>
  <c r="AM118" i="5" s="1"/>
  <c r="AL118" i="5" s="1"/>
  <c r="CF101" i="5"/>
  <c r="CE101" i="5"/>
  <c r="CD101" i="5" s="1"/>
  <c r="CC101" i="5" s="1"/>
  <c r="CB101" i="5" s="1"/>
  <c r="CA101" i="5" s="1"/>
  <c r="BZ101" i="5" s="1"/>
  <c r="BY101" i="5" s="1"/>
  <c r="BX101" i="5" s="1"/>
  <c r="CD107" i="5"/>
  <c r="CC107" i="5" s="1"/>
  <c r="CB107" i="5" s="1"/>
  <c r="CA107" i="5" s="1"/>
  <c r="BZ107" i="5" s="1"/>
  <c r="BY107" i="5" s="1"/>
  <c r="BX107" i="5" s="1"/>
  <c r="CF107" i="5"/>
  <c r="CE107" i="5" s="1"/>
  <c r="AT131" i="5"/>
  <c r="AS131" i="5" s="1"/>
  <c r="AR131" i="5" s="1"/>
  <c r="AQ131" i="5" s="1"/>
  <c r="AP131" i="5" s="1"/>
  <c r="AO131" i="5" s="1"/>
  <c r="AN131" i="5" s="1"/>
  <c r="AM131" i="5" s="1"/>
  <c r="AL131" i="5" s="1"/>
  <c r="AT115" i="5"/>
  <c r="AS115" i="5"/>
  <c r="AR115" i="5" s="1"/>
  <c r="AQ115" i="5" s="1"/>
  <c r="AP115" i="5" s="1"/>
  <c r="AO115" i="5" s="1"/>
  <c r="AN115" i="5" s="1"/>
  <c r="AM115" i="5" s="1"/>
  <c r="AL115" i="5" s="1"/>
  <c r="AT87" i="5"/>
  <c r="AS87" i="5" s="1"/>
  <c r="AR87" i="5" s="1"/>
  <c r="AQ87" i="5" s="1"/>
  <c r="AP87" i="5" s="1"/>
  <c r="AO87" i="5" s="1"/>
  <c r="AN87" i="5" s="1"/>
  <c r="AM87" i="5" s="1"/>
  <c r="AL87" i="5" s="1"/>
  <c r="AT60" i="5"/>
  <c r="AS60" i="5" s="1"/>
  <c r="AR60" i="5" s="1"/>
  <c r="AQ60" i="5" s="1"/>
  <c r="AP60" i="5" s="1"/>
  <c r="AO60" i="5" s="1"/>
  <c r="AN60" i="5" s="1"/>
  <c r="AM60" i="5" s="1"/>
  <c r="AL60" i="5" s="1"/>
  <c r="CF114" i="5"/>
  <c r="CE114" i="5" s="1"/>
  <c r="CD114" i="5" s="1"/>
  <c r="CC114" i="5" s="1"/>
  <c r="CB114" i="5" s="1"/>
  <c r="CA114" i="5" s="1"/>
  <c r="BZ114" i="5" s="1"/>
  <c r="BY114" i="5" s="1"/>
  <c r="BX114" i="5" s="1"/>
  <c r="AT98" i="5"/>
  <c r="AS98" i="5" s="1"/>
  <c r="AR98" i="5" s="1"/>
  <c r="AQ98" i="5" s="1"/>
  <c r="AP98" i="5" s="1"/>
  <c r="AO98" i="5" s="1"/>
  <c r="AN98" i="5" s="1"/>
  <c r="AM98" i="5" s="1"/>
  <c r="AL98" i="5" s="1"/>
  <c r="CF82" i="5"/>
  <c r="CE82" i="5"/>
  <c r="CD82" i="5" s="1"/>
  <c r="CC82" i="5" s="1"/>
  <c r="CB82" i="5" s="1"/>
  <c r="CA82" i="5" s="1"/>
  <c r="BZ82" i="5" s="1"/>
  <c r="BY82" i="5" s="1"/>
  <c r="BX82" i="5" s="1"/>
  <c r="CF97" i="5"/>
  <c r="CE97" i="5" s="1"/>
  <c r="CD97" i="5" s="1"/>
  <c r="CC97" i="5" s="1"/>
  <c r="CB97" i="5" s="1"/>
  <c r="CA97" i="5" s="1"/>
  <c r="BZ97" i="5" s="1"/>
  <c r="BY97" i="5" s="1"/>
  <c r="BX97" i="5" s="1"/>
  <c r="AT80" i="5"/>
  <c r="AS80" i="5" s="1"/>
  <c r="AR80" i="5" s="1"/>
  <c r="AQ80" i="5" s="1"/>
  <c r="AP80" i="5" s="1"/>
  <c r="AO80" i="5" s="1"/>
  <c r="AN80" i="5" s="1"/>
  <c r="AM80" i="5" s="1"/>
  <c r="AL80" i="5" s="1"/>
  <c r="AT101" i="5"/>
  <c r="AS101" i="5" s="1"/>
  <c r="AR101" i="5" s="1"/>
  <c r="AQ101" i="5" s="1"/>
  <c r="AP101" i="5" s="1"/>
  <c r="AO101" i="5" s="1"/>
  <c r="AN101" i="5" s="1"/>
  <c r="AM101" i="5" s="1"/>
  <c r="AL101" i="5" s="1"/>
  <c r="CF83" i="5"/>
  <c r="CE83" i="5" s="1"/>
  <c r="CD83" i="5"/>
  <c r="CC83" i="5" s="1"/>
  <c r="CB83" i="5" s="1"/>
  <c r="CA83" i="5" s="1"/>
  <c r="BZ83" i="5" s="1"/>
  <c r="BY83" i="5" s="1"/>
  <c r="BX83" i="5" s="1"/>
  <c r="AT72" i="5"/>
  <c r="AS72" i="5"/>
  <c r="AR72" i="5" s="1"/>
  <c r="AQ72" i="5" s="1"/>
  <c r="AP72" i="5" s="1"/>
  <c r="AO72" i="5" s="1"/>
  <c r="AN72" i="5" s="1"/>
  <c r="AM72" i="5" s="1"/>
  <c r="AL72" i="5" s="1"/>
  <c r="AJ72" i="5" s="1"/>
  <c r="CF55" i="5"/>
  <c r="CE55" i="5"/>
  <c r="CD55" i="5" s="1"/>
  <c r="CC55" i="5" s="1"/>
  <c r="CB55" i="5" s="1"/>
  <c r="CA55" i="5" s="1"/>
  <c r="BZ55" i="5" s="1"/>
  <c r="BY55" i="5" s="1"/>
  <c r="BX55" i="5" s="1"/>
  <c r="CF45" i="5"/>
  <c r="CE45" i="5" s="1"/>
  <c r="CD45" i="5" s="1"/>
  <c r="CC45" i="5" s="1"/>
  <c r="CB45" i="5" s="1"/>
  <c r="CA45" i="5" s="1"/>
  <c r="BZ45" i="5" s="1"/>
  <c r="BY45" i="5" s="1"/>
  <c r="BX45" i="5" s="1"/>
  <c r="AT65" i="5"/>
  <c r="AS65" i="5" s="1"/>
  <c r="AR65" i="5" s="1"/>
  <c r="AQ65" i="5" s="1"/>
  <c r="AP65" i="5" s="1"/>
  <c r="AO65" i="5" s="1"/>
  <c r="AN65" i="5" s="1"/>
  <c r="AM65" i="5" s="1"/>
  <c r="AL65" i="5" s="1"/>
  <c r="AT49" i="5"/>
  <c r="AS49" i="5" s="1"/>
  <c r="AR49" i="5" s="1"/>
  <c r="AQ49" i="5" s="1"/>
  <c r="AP49" i="5" s="1"/>
  <c r="AO49" i="5" s="1"/>
  <c r="AN49" i="5" s="1"/>
  <c r="AM49" i="5" s="1"/>
  <c r="AL49" i="5" s="1"/>
  <c r="AK49" i="5" s="1"/>
  <c r="AT23" i="5"/>
  <c r="AS23" i="5" s="1"/>
  <c r="AR23" i="5" s="1"/>
  <c r="AQ23" i="5" s="1"/>
  <c r="AP23" i="5" s="1"/>
  <c r="AO23" i="5" s="1"/>
  <c r="AN23" i="5" s="1"/>
  <c r="AM23" i="5" s="1"/>
  <c r="AL23" i="5" s="1"/>
  <c r="CF58" i="5"/>
  <c r="CE58" i="5" s="1"/>
  <c r="CD58" i="5" s="1"/>
  <c r="CC58" i="5" s="1"/>
  <c r="CB58" i="5" s="1"/>
  <c r="CA58" i="5" s="1"/>
  <c r="BZ58" i="5" s="1"/>
  <c r="BY58" i="5" s="1"/>
  <c r="BX58" i="5" s="1"/>
  <c r="CF42" i="5"/>
  <c r="CE42" i="5" s="1"/>
  <c r="CD42" i="5" s="1"/>
  <c r="CC42" i="5" s="1"/>
  <c r="CB42" i="5" s="1"/>
  <c r="CA42" i="5" s="1"/>
  <c r="BZ42" i="5" s="1"/>
  <c r="BY42" i="5" s="1"/>
  <c r="BX42" i="5" s="1"/>
  <c r="CF24" i="5"/>
  <c r="CE24" i="5" s="1"/>
  <c r="CD24" i="5" s="1"/>
  <c r="CC24" i="5" s="1"/>
  <c r="CB24" i="5" s="1"/>
  <c r="CA24" i="5" s="1"/>
  <c r="BZ24" i="5" s="1"/>
  <c r="BY24" i="5" s="1"/>
  <c r="BX24" i="5" s="1"/>
  <c r="AT40" i="5"/>
  <c r="AS40" i="5" s="1"/>
  <c r="AR40" i="5" s="1"/>
  <c r="AQ40" i="5" s="1"/>
  <c r="AP40" i="5" s="1"/>
  <c r="AO40" i="5" s="1"/>
  <c r="AN40" i="5" s="1"/>
  <c r="AM40" i="5" s="1"/>
  <c r="AL40" i="5" s="1"/>
  <c r="AS24" i="5"/>
  <c r="AR24" i="5" s="1"/>
  <c r="AQ24" i="5" s="1"/>
  <c r="AP24" i="5" s="1"/>
  <c r="AO24" i="5" s="1"/>
  <c r="AN24" i="5" s="1"/>
  <c r="AM24" i="5" s="1"/>
  <c r="AL24" i="5" s="1"/>
  <c r="AJ24" i="5" s="1"/>
  <c r="AT24" i="5"/>
  <c r="CF29" i="5"/>
  <c r="CE29" i="5" s="1"/>
  <c r="CD29" i="5" s="1"/>
  <c r="CC29" i="5" s="1"/>
  <c r="CB29" i="5" s="1"/>
  <c r="CA29" i="5" s="1"/>
  <c r="BZ29" i="5" s="1"/>
  <c r="BY29" i="5" s="1"/>
  <c r="BX29" i="5" s="1"/>
  <c r="AH293" i="8"/>
  <c r="AA293" i="8" s="1"/>
  <c r="BU61" i="8"/>
  <c r="BS61" i="8" s="1"/>
  <c r="BQ61" i="8" s="1"/>
  <c r="BU121" i="8"/>
  <c r="BS121" i="8" s="1"/>
  <c r="BQ121" i="8" s="1"/>
  <c r="BU50" i="8"/>
  <c r="BS50" i="8" s="1"/>
  <c r="BQ50" i="8" s="1"/>
  <c r="CF13" i="5"/>
  <c r="CE13" i="5" s="1"/>
  <c r="CD13" i="5" s="1"/>
  <c r="CC13" i="5" s="1"/>
  <c r="CB13" i="5" s="1"/>
  <c r="CA13" i="5" s="1"/>
  <c r="BZ13" i="5" s="1"/>
  <c r="BY13" i="5" s="1"/>
  <c r="BX13" i="5" s="1"/>
  <c r="AH46" i="8"/>
  <c r="AH289" i="8"/>
  <c r="BU39" i="8"/>
  <c r="BS39" i="8" s="1"/>
  <c r="BQ39" i="8" s="1"/>
  <c r="BU57" i="8"/>
  <c r="BS57" i="8" s="1"/>
  <c r="BQ57" i="8" s="1"/>
  <c r="AH401" i="8"/>
  <c r="AH170" i="8"/>
  <c r="BU102" i="8"/>
  <c r="BS102" i="8" s="1"/>
  <c r="BQ102" i="8" s="1"/>
  <c r="AH297" i="8"/>
  <c r="AH371" i="8"/>
  <c r="AY371" i="8" s="1"/>
  <c r="AH136" i="8"/>
  <c r="AH161" i="8"/>
  <c r="AH190" i="8"/>
  <c r="AY190" i="8" s="1"/>
  <c r="AZ35" i="7"/>
  <c r="AY35" i="7"/>
  <c r="AX35" i="7"/>
  <c r="AW35" i="7"/>
  <c r="AV35" i="7"/>
  <c r="AU35" i="7"/>
  <c r="AT35" i="7"/>
  <c r="AS35" i="7"/>
  <c r="AR35" i="7"/>
  <c r="AS323" i="2"/>
  <c r="AR323" i="2"/>
  <c r="AQ323" i="2"/>
  <c r="AP323" i="2"/>
  <c r="AO323" i="2"/>
  <c r="AN323" i="2"/>
  <c r="AM323" i="2"/>
  <c r="AL323" i="2"/>
  <c r="AT323" i="2"/>
  <c r="AT189" i="2"/>
  <c r="AS189" i="2"/>
  <c r="AR189" i="2"/>
  <c r="AQ189" i="2"/>
  <c r="AP189" i="2"/>
  <c r="AO189" i="2"/>
  <c r="AN189" i="2"/>
  <c r="AM189" i="2"/>
  <c r="AL189" i="2"/>
  <c r="AS269" i="2"/>
  <c r="AT269" i="2"/>
  <c r="AR269" i="2"/>
  <c r="AQ269" i="2"/>
  <c r="AP269" i="2"/>
  <c r="AO269" i="2"/>
  <c r="AN269" i="2"/>
  <c r="AM269" i="2"/>
  <c r="AL269" i="2"/>
  <c r="AS317" i="2"/>
  <c r="AR317" i="2"/>
  <c r="AQ317" i="2"/>
  <c r="AP317" i="2"/>
  <c r="AO317" i="2"/>
  <c r="AN317" i="2"/>
  <c r="AM317" i="2"/>
  <c r="AL317" i="2"/>
  <c r="AT317" i="2"/>
  <c r="AT374" i="2"/>
  <c r="AS374" i="2"/>
  <c r="AR374" i="2"/>
  <c r="AQ374" i="2"/>
  <c r="AP374" i="2"/>
  <c r="AO374" i="2"/>
  <c r="AN374" i="2"/>
  <c r="AM374" i="2"/>
  <c r="AL374" i="2"/>
  <c r="AR105" i="2"/>
  <c r="AQ105" i="2"/>
  <c r="AP105" i="2"/>
  <c r="AO105" i="2"/>
  <c r="AN105" i="2"/>
  <c r="AM105" i="2"/>
  <c r="AL105" i="2"/>
  <c r="AS105" i="2"/>
  <c r="AT105" i="2"/>
  <c r="AT301" i="2"/>
  <c r="AS301" i="2"/>
  <c r="AR301" i="2"/>
  <c r="AQ301" i="2"/>
  <c r="AP301" i="2"/>
  <c r="AO301" i="2"/>
  <c r="AN301" i="2"/>
  <c r="AM301" i="2"/>
  <c r="AL301" i="2"/>
  <c r="AT320" i="2"/>
  <c r="AS320" i="2"/>
  <c r="AR320" i="2"/>
  <c r="AQ320" i="2"/>
  <c r="AP320" i="2"/>
  <c r="AO320" i="2"/>
  <c r="AN320" i="2"/>
  <c r="AM320" i="2"/>
  <c r="AL320" i="2"/>
  <c r="AS238" i="2"/>
  <c r="AR238" i="2"/>
  <c r="AQ238" i="2"/>
  <c r="AP238" i="2"/>
  <c r="AO238" i="2"/>
  <c r="AN238" i="2"/>
  <c r="AM238" i="2"/>
  <c r="AL238" i="2"/>
  <c r="AT238" i="2"/>
  <c r="AS107" i="2"/>
  <c r="AR107" i="2"/>
  <c r="AQ107" i="2"/>
  <c r="AP107" i="2"/>
  <c r="AO107" i="2"/>
  <c r="AN107" i="2"/>
  <c r="AM107" i="2"/>
  <c r="AL107" i="2"/>
  <c r="AT107" i="2"/>
  <c r="AT151" i="2"/>
  <c r="AS151" i="2"/>
  <c r="AR151" i="2"/>
  <c r="AQ151" i="2"/>
  <c r="AP151" i="2"/>
  <c r="AO151" i="2"/>
  <c r="AN151" i="2"/>
  <c r="AM151" i="2"/>
  <c r="AL151" i="2"/>
  <c r="AT135" i="2"/>
  <c r="AS135" i="2"/>
  <c r="AR135" i="2"/>
  <c r="AQ135" i="2"/>
  <c r="AP135" i="2"/>
  <c r="AO135" i="2"/>
  <c r="AN135" i="2"/>
  <c r="AM135" i="2"/>
  <c r="AL135" i="2"/>
  <c r="BK27" i="2"/>
  <c r="BJ27" i="2"/>
  <c r="BI27" i="2"/>
  <c r="BH27" i="2"/>
  <c r="BG27" i="2"/>
  <c r="BF27" i="2"/>
  <c r="BE27" i="2"/>
  <c r="BD27" i="2"/>
  <c r="BC27" i="2"/>
  <c r="AS345" i="2"/>
  <c r="AR345" i="2"/>
  <c r="AQ345" i="2"/>
  <c r="AP345" i="2"/>
  <c r="AO345" i="2"/>
  <c r="AN345" i="2"/>
  <c r="AM345" i="2"/>
  <c r="AL345" i="2"/>
  <c r="AT345" i="2"/>
  <c r="BK96" i="2"/>
  <c r="BJ96" i="2"/>
  <c r="BI96" i="2"/>
  <c r="BH96" i="2"/>
  <c r="BG96" i="2"/>
  <c r="BF96" i="2"/>
  <c r="BE96" i="2"/>
  <c r="BD96" i="2"/>
  <c r="BC96" i="2"/>
  <c r="BK61" i="2"/>
  <c r="BJ61" i="2"/>
  <c r="BI61" i="2"/>
  <c r="BH61" i="2"/>
  <c r="BG61" i="2"/>
  <c r="BF61" i="2"/>
  <c r="BE61" i="2"/>
  <c r="BD61" i="2"/>
  <c r="BC61" i="2"/>
  <c r="BK85" i="2"/>
  <c r="BJ85" i="2"/>
  <c r="BI85" i="2"/>
  <c r="BH85" i="2"/>
  <c r="BG85" i="2"/>
  <c r="BF85" i="2"/>
  <c r="BE85" i="2"/>
  <c r="BD85" i="2"/>
  <c r="BC85" i="2"/>
  <c r="AS53" i="2"/>
  <c r="AR53" i="2"/>
  <c r="AQ53" i="2"/>
  <c r="AP53" i="2"/>
  <c r="AO53" i="2"/>
  <c r="AN53" i="2"/>
  <c r="AM53" i="2"/>
  <c r="AL53" i="2"/>
  <c r="AT53" i="2"/>
  <c r="BJ69" i="2"/>
  <c r="BI69" i="2"/>
  <c r="BH69" i="2"/>
  <c r="BG69" i="2"/>
  <c r="BF69" i="2"/>
  <c r="BE69" i="2"/>
  <c r="BD69" i="2"/>
  <c r="BC69" i="2"/>
  <c r="BK69" i="2"/>
  <c r="AT138" i="2"/>
  <c r="AS138" i="2"/>
  <c r="AR138" i="2"/>
  <c r="AQ138" i="2"/>
  <c r="AP138" i="2"/>
  <c r="AO138" i="2"/>
  <c r="AN138" i="2"/>
  <c r="AM138" i="2"/>
  <c r="AL138" i="2"/>
  <c r="AT122" i="2"/>
  <c r="AS122" i="2"/>
  <c r="AR122" i="2"/>
  <c r="AQ122" i="2"/>
  <c r="AP122" i="2"/>
  <c r="AO122" i="2"/>
  <c r="AN122" i="2"/>
  <c r="AM122" i="2"/>
  <c r="AL122" i="2"/>
  <c r="AT106" i="2"/>
  <c r="AS106" i="2"/>
  <c r="AR106" i="2"/>
  <c r="AQ106" i="2"/>
  <c r="AP106" i="2"/>
  <c r="AO106" i="2"/>
  <c r="AN106" i="2"/>
  <c r="AM106" i="2"/>
  <c r="AL106" i="2"/>
  <c r="BK68" i="2"/>
  <c r="BJ68" i="2"/>
  <c r="BI68" i="2"/>
  <c r="BH68" i="2"/>
  <c r="BG68" i="2"/>
  <c r="BF68" i="2"/>
  <c r="BE68" i="2"/>
  <c r="BD68" i="2"/>
  <c r="BC68" i="2"/>
  <c r="BJ81" i="2"/>
  <c r="BI81" i="2"/>
  <c r="BH81" i="2"/>
  <c r="BG81" i="2"/>
  <c r="BF81" i="2"/>
  <c r="BE81" i="2"/>
  <c r="BD81" i="2"/>
  <c r="BC81" i="2"/>
  <c r="BK81" i="2"/>
  <c r="AQ213" i="2"/>
  <c r="AP213" i="2"/>
  <c r="AO213" i="2"/>
  <c r="AN213" i="2"/>
  <c r="AM213" i="2"/>
  <c r="AL213" i="2"/>
  <c r="AR213" i="2"/>
  <c r="AS213" i="2"/>
  <c r="AT213" i="2"/>
  <c r="AS165" i="2"/>
  <c r="AR165" i="2"/>
  <c r="AQ165" i="2"/>
  <c r="AP165" i="2"/>
  <c r="AO165" i="2"/>
  <c r="AN165" i="2"/>
  <c r="AM165" i="2"/>
  <c r="AL165" i="2"/>
  <c r="AT165" i="2"/>
  <c r="AT214" i="2"/>
  <c r="AS214" i="2"/>
  <c r="AR214" i="2"/>
  <c r="AQ214" i="2"/>
  <c r="AP214" i="2"/>
  <c r="AO214" i="2"/>
  <c r="AN214" i="2"/>
  <c r="AM214" i="2"/>
  <c r="AL214" i="2"/>
  <c r="BK54" i="2"/>
  <c r="BJ54" i="2"/>
  <c r="BI54" i="2"/>
  <c r="BH54" i="2"/>
  <c r="BG54" i="2"/>
  <c r="BF54" i="2"/>
  <c r="BE54" i="2"/>
  <c r="BD54" i="2"/>
  <c r="BC54" i="2"/>
  <c r="BK48" i="2"/>
  <c r="BJ48" i="2"/>
  <c r="BI48" i="2"/>
  <c r="BH48" i="2"/>
  <c r="BG48" i="2"/>
  <c r="BF48" i="2"/>
  <c r="BE48" i="2"/>
  <c r="BD48" i="2"/>
  <c r="BC48" i="2"/>
  <c r="AT381" i="2"/>
  <c r="AS381" i="2"/>
  <c r="AR381" i="2"/>
  <c r="AQ381" i="2"/>
  <c r="AP381" i="2"/>
  <c r="AO381" i="2"/>
  <c r="AN381" i="2"/>
  <c r="AM381" i="2"/>
  <c r="AL381" i="2"/>
  <c r="AR403" i="2"/>
  <c r="AQ403" i="2"/>
  <c r="AP403" i="2"/>
  <c r="AO403" i="2"/>
  <c r="AN403" i="2"/>
  <c r="AM403" i="2"/>
  <c r="AL403" i="2"/>
  <c r="AS403" i="2"/>
  <c r="AT403" i="2"/>
  <c r="AT21" i="2"/>
  <c r="AS21" i="2"/>
  <c r="AR21" i="2"/>
  <c r="AQ21" i="2"/>
  <c r="AP21" i="2"/>
  <c r="AO21" i="2"/>
  <c r="AN21" i="2"/>
  <c r="AM21" i="2"/>
  <c r="AL21" i="2"/>
  <c r="AS305" i="2"/>
  <c r="AR305" i="2"/>
  <c r="AQ305" i="2"/>
  <c r="AP305" i="2"/>
  <c r="AO305" i="2"/>
  <c r="AN305" i="2"/>
  <c r="AM305" i="2"/>
  <c r="AL305" i="2"/>
  <c r="AT305" i="2"/>
  <c r="AT235" i="2"/>
  <c r="AS235" i="2"/>
  <c r="AR235" i="2"/>
  <c r="AQ235" i="2"/>
  <c r="AP235" i="2"/>
  <c r="AO235" i="2"/>
  <c r="AN235" i="2"/>
  <c r="AM235" i="2"/>
  <c r="AL235" i="2"/>
  <c r="AT270" i="2"/>
  <c r="AS270" i="2"/>
  <c r="AR270" i="2"/>
  <c r="AQ270" i="2"/>
  <c r="AP270" i="2"/>
  <c r="AO270" i="2"/>
  <c r="AN270" i="2"/>
  <c r="AM270" i="2"/>
  <c r="AL270" i="2"/>
  <c r="AT341" i="2"/>
  <c r="AS341" i="2"/>
  <c r="AR341" i="2"/>
  <c r="AQ341" i="2"/>
  <c r="AP341" i="2"/>
  <c r="AO341" i="2"/>
  <c r="AN341" i="2"/>
  <c r="AM341" i="2"/>
  <c r="AL341" i="2"/>
  <c r="AY327" i="8"/>
  <c r="AY101" i="8"/>
  <c r="AT270" i="4"/>
  <c r="AS270" i="4" s="1"/>
  <c r="AR270" i="4" s="1"/>
  <c r="AQ270" i="4" s="1"/>
  <c r="AP270" i="4" s="1"/>
  <c r="AO270" i="4" s="1"/>
  <c r="AN270" i="4" s="1"/>
  <c r="AM270" i="4" s="1"/>
  <c r="AL270" i="4" s="1"/>
  <c r="AT386" i="4"/>
  <c r="AS386" i="4" s="1"/>
  <c r="AR386" i="4" s="1"/>
  <c r="AQ386" i="4" s="1"/>
  <c r="AP386" i="4" s="1"/>
  <c r="AO386" i="4" s="1"/>
  <c r="AN386" i="4" s="1"/>
  <c r="AM386" i="4" s="1"/>
  <c r="AL386" i="4" s="1"/>
  <c r="AT401" i="4"/>
  <c r="AS401" i="4" s="1"/>
  <c r="AR401" i="4" s="1"/>
  <c r="AQ401" i="4" s="1"/>
  <c r="AP401" i="4" s="1"/>
  <c r="AO401" i="4" s="1"/>
  <c r="AN401" i="4" s="1"/>
  <c r="AM401" i="4" s="1"/>
  <c r="AL401" i="4" s="1"/>
  <c r="AJ401" i="4" s="1"/>
  <c r="AT389" i="4"/>
  <c r="AS389" i="4" s="1"/>
  <c r="AR389" i="4" s="1"/>
  <c r="AQ389" i="4" s="1"/>
  <c r="AP389" i="4" s="1"/>
  <c r="AO389" i="4" s="1"/>
  <c r="AN389" i="4" s="1"/>
  <c r="AM389" i="4" s="1"/>
  <c r="AL389" i="4" s="1"/>
  <c r="AT352" i="4"/>
  <c r="AS352" i="4" s="1"/>
  <c r="AR352" i="4" s="1"/>
  <c r="AQ352" i="4" s="1"/>
  <c r="AP352" i="4" s="1"/>
  <c r="AO352" i="4" s="1"/>
  <c r="AN352" i="4" s="1"/>
  <c r="AM352" i="4" s="1"/>
  <c r="AL352" i="4" s="1"/>
  <c r="AH365" i="8"/>
  <c r="AH392" i="8"/>
  <c r="AH339" i="8"/>
  <c r="AH337" i="8"/>
  <c r="AH145" i="8"/>
  <c r="AT386" i="5"/>
  <c r="AS386" i="5" s="1"/>
  <c r="AR386" i="5" s="1"/>
  <c r="AQ386" i="5" s="1"/>
  <c r="AP386" i="5" s="1"/>
  <c r="AO386" i="5" s="1"/>
  <c r="AN386" i="5" s="1"/>
  <c r="AM386" i="5" s="1"/>
  <c r="AL386" i="5" s="1"/>
  <c r="AP248" i="5"/>
  <c r="AO248" i="5" s="1"/>
  <c r="AN248" i="5" s="1"/>
  <c r="AM248" i="5" s="1"/>
  <c r="AL248" i="5" s="1"/>
  <c r="AT248" i="5"/>
  <c r="AS248" i="5" s="1"/>
  <c r="AR248" i="5" s="1"/>
  <c r="AQ248" i="5" s="1"/>
  <c r="AT411" i="5"/>
  <c r="AS411" i="5" s="1"/>
  <c r="AR411" i="5" s="1"/>
  <c r="AQ411" i="5" s="1"/>
  <c r="AP411" i="5" s="1"/>
  <c r="AO411" i="5" s="1"/>
  <c r="AN411" i="5" s="1"/>
  <c r="AM411" i="5" s="1"/>
  <c r="AL411" i="5" s="1"/>
  <c r="AT397" i="5"/>
  <c r="AS397" i="5" s="1"/>
  <c r="AR397" i="5" s="1"/>
  <c r="AQ397" i="5" s="1"/>
  <c r="AP397" i="5" s="1"/>
  <c r="AO397" i="5" s="1"/>
  <c r="AN397" i="5" s="1"/>
  <c r="AM397" i="5" s="1"/>
  <c r="AL397" i="5" s="1"/>
  <c r="AK397" i="5" s="1"/>
  <c r="AT382" i="5"/>
  <c r="AS382" i="5" s="1"/>
  <c r="AR382" i="5" s="1"/>
  <c r="AQ382" i="5" s="1"/>
  <c r="AP382" i="5" s="1"/>
  <c r="AO382" i="5" s="1"/>
  <c r="AN382" i="5" s="1"/>
  <c r="AM382" i="5" s="1"/>
  <c r="AL382" i="5" s="1"/>
  <c r="AT371" i="5"/>
  <c r="AS371" i="5"/>
  <c r="AR371" i="5" s="1"/>
  <c r="AQ371" i="5" s="1"/>
  <c r="AP371" i="5" s="1"/>
  <c r="AO371" i="5" s="1"/>
  <c r="AN371" i="5" s="1"/>
  <c r="AM371" i="5" s="1"/>
  <c r="AL371" i="5" s="1"/>
  <c r="AT334" i="5"/>
  <c r="AS334" i="5" s="1"/>
  <c r="AR334" i="5" s="1"/>
  <c r="AQ334" i="5" s="1"/>
  <c r="AP334" i="5" s="1"/>
  <c r="AO334" i="5" s="1"/>
  <c r="AN334" i="5" s="1"/>
  <c r="AM334" i="5" s="1"/>
  <c r="AL334" i="5" s="1"/>
  <c r="AT298" i="5"/>
  <c r="AS298" i="5" s="1"/>
  <c r="AR298" i="5" s="1"/>
  <c r="AQ298" i="5" s="1"/>
  <c r="AP298" i="5" s="1"/>
  <c r="AO298" i="5" s="1"/>
  <c r="AN298" i="5" s="1"/>
  <c r="AM298" i="5" s="1"/>
  <c r="AL298" i="5" s="1"/>
  <c r="AT345" i="5"/>
  <c r="AS345" i="5" s="1"/>
  <c r="AR345" i="5" s="1"/>
  <c r="AQ345" i="5" s="1"/>
  <c r="AP345" i="5" s="1"/>
  <c r="AO345" i="5" s="1"/>
  <c r="AN345" i="5" s="1"/>
  <c r="AM345" i="5" s="1"/>
  <c r="AL345" i="5" s="1"/>
  <c r="AT401" i="5"/>
  <c r="AS401" i="5" s="1"/>
  <c r="AR401" i="5" s="1"/>
  <c r="AQ401" i="5" s="1"/>
  <c r="AP401" i="5" s="1"/>
  <c r="AO401" i="5" s="1"/>
  <c r="AN401" i="5" s="1"/>
  <c r="AM401" i="5" s="1"/>
  <c r="AL401" i="5" s="1"/>
  <c r="AT340" i="5"/>
  <c r="AS340" i="5" s="1"/>
  <c r="AR340" i="5" s="1"/>
  <c r="AQ340" i="5" s="1"/>
  <c r="AP340" i="5" s="1"/>
  <c r="AO340" i="5" s="1"/>
  <c r="AN340" i="5" s="1"/>
  <c r="AM340" i="5" s="1"/>
  <c r="AL340" i="5" s="1"/>
  <c r="AT271" i="5"/>
  <c r="AS271" i="5" s="1"/>
  <c r="AR271" i="5" s="1"/>
  <c r="AQ271" i="5" s="1"/>
  <c r="AP271" i="5" s="1"/>
  <c r="AO271" i="5" s="1"/>
  <c r="AN271" i="5" s="1"/>
  <c r="AM271" i="5" s="1"/>
  <c r="AL271" i="5" s="1"/>
  <c r="AT351" i="5"/>
  <c r="AS351" i="5" s="1"/>
  <c r="AR351" i="5" s="1"/>
  <c r="AQ351" i="5" s="1"/>
  <c r="AP351" i="5" s="1"/>
  <c r="AO351" i="5" s="1"/>
  <c r="AN351" i="5" s="1"/>
  <c r="AM351" i="5" s="1"/>
  <c r="AL351" i="5" s="1"/>
  <c r="AT378" i="5"/>
  <c r="AS378" i="5" s="1"/>
  <c r="AR378" i="5" s="1"/>
  <c r="AQ378" i="5" s="1"/>
  <c r="AP378" i="5" s="1"/>
  <c r="AO378" i="5" s="1"/>
  <c r="AN378" i="5" s="1"/>
  <c r="AM378" i="5" s="1"/>
  <c r="AL378" i="5" s="1"/>
  <c r="AT320" i="5"/>
  <c r="AS320" i="5" s="1"/>
  <c r="AR320" i="5" s="1"/>
  <c r="AQ320" i="5" s="1"/>
  <c r="AP320" i="5" s="1"/>
  <c r="AO320" i="5" s="1"/>
  <c r="AN320" i="5" s="1"/>
  <c r="AM320" i="5" s="1"/>
  <c r="AL320" i="5" s="1"/>
  <c r="AT280" i="5"/>
  <c r="AS280" i="5" s="1"/>
  <c r="AR280" i="5" s="1"/>
  <c r="AQ280" i="5" s="1"/>
  <c r="AP280" i="5" s="1"/>
  <c r="AO280" i="5" s="1"/>
  <c r="AN280" i="5" s="1"/>
  <c r="AM280" i="5" s="1"/>
  <c r="AL280" i="5" s="1"/>
  <c r="AT349" i="5"/>
  <c r="AS349" i="5" s="1"/>
  <c r="AR349" i="5" s="1"/>
  <c r="AQ349" i="5" s="1"/>
  <c r="AP349" i="5" s="1"/>
  <c r="AO349" i="5" s="1"/>
  <c r="AN349" i="5" s="1"/>
  <c r="AM349" i="5" s="1"/>
  <c r="AL349" i="5" s="1"/>
  <c r="AT267" i="5"/>
  <c r="AS267" i="5" s="1"/>
  <c r="AR267" i="5" s="1"/>
  <c r="AQ267" i="5" s="1"/>
  <c r="AP267" i="5" s="1"/>
  <c r="AO267" i="5" s="1"/>
  <c r="AN267" i="5" s="1"/>
  <c r="AM267" i="5" s="1"/>
  <c r="AL267" i="5" s="1"/>
  <c r="AT212" i="5"/>
  <c r="AS212" i="5" s="1"/>
  <c r="AR212" i="5" s="1"/>
  <c r="AQ212" i="5" s="1"/>
  <c r="AP212" i="5" s="1"/>
  <c r="AO212" i="5" s="1"/>
  <c r="AN212" i="5" s="1"/>
  <c r="AM212" i="5" s="1"/>
  <c r="AL212" i="5" s="1"/>
  <c r="AT197" i="5"/>
  <c r="AS197" i="5" s="1"/>
  <c r="AR197" i="5" s="1"/>
  <c r="AQ197" i="5" s="1"/>
  <c r="AP197" i="5" s="1"/>
  <c r="AO197" i="5" s="1"/>
  <c r="AN197" i="5" s="1"/>
  <c r="AM197" i="5" s="1"/>
  <c r="AL197" i="5" s="1"/>
  <c r="AT181" i="5"/>
  <c r="AS181" i="5"/>
  <c r="AR181" i="5" s="1"/>
  <c r="AQ181" i="5" s="1"/>
  <c r="AP181" i="5" s="1"/>
  <c r="AO181" i="5" s="1"/>
  <c r="AN181" i="5" s="1"/>
  <c r="AM181" i="5" s="1"/>
  <c r="AL181" i="5" s="1"/>
  <c r="AI181" i="5" s="1"/>
  <c r="AT249" i="5"/>
  <c r="AS249" i="5"/>
  <c r="AR249" i="5" s="1"/>
  <c r="AQ249" i="5" s="1"/>
  <c r="AP249" i="5" s="1"/>
  <c r="AO249" i="5" s="1"/>
  <c r="AN249" i="5" s="1"/>
  <c r="AM249" i="5" s="1"/>
  <c r="AL249" i="5" s="1"/>
  <c r="AT233" i="5"/>
  <c r="AS233" i="5" s="1"/>
  <c r="AR233" i="5" s="1"/>
  <c r="AQ233" i="5" s="1"/>
  <c r="AP233" i="5" s="1"/>
  <c r="AO233" i="5" s="1"/>
  <c r="AN233" i="5" s="1"/>
  <c r="AM233" i="5" s="1"/>
  <c r="AL233" i="5" s="1"/>
  <c r="AT213" i="5"/>
  <c r="AS213" i="5" s="1"/>
  <c r="AR213" i="5" s="1"/>
  <c r="AQ213" i="5" s="1"/>
  <c r="AP213" i="5" s="1"/>
  <c r="AO213" i="5" s="1"/>
  <c r="AN213" i="5" s="1"/>
  <c r="AM213" i="5" s="1"/>
  <c r="AL213" i="5" s="1"/>
  <c r="AT285" i="5"/>
  <c r="AS285" i="5" s="1"/>
  <c r="AR285" i="5" s="1"/>
  <c r="AQ285" i="5" s="1"/>
  <c r="AP285" i="5" s="1"/>
  <c r="AO285" i="5" s="1"/>
  <c r="AN285" i="5" s="1"/>
  <c r="AM285" i="5" s="1"/>
  <c r="AL285" i="5" s="1"/>
  <c r="AT279" i="5"/>
  <c r="AS279" i="5" s="1"/>
  <c r="AR279" i="5" s="1"/>
  <c r="AQ279" i="5" s="1"/>
  <c r="AP279" i="5" s="1"/>
  <c r="AO279" i="5" s="1"/>
  <c r="AN279" i="5" s="1"/>
  <c r="AM279" i="5" s="1"/>
  <c r="AL279" i="5" s="1"/>
  <c r="AT177" i="5"/>
  <c r="AS177" i="5" s="1"/>
  <c r="AR177" i="5" s="1"/>
  <c r="AQ177" i="5" s="1"/>
  <c r="AP177" i="5" s="1"/>
  <c r="AO177" i="5" s="1"/>
  <c r="AN177" i="5" s="1"/>
  <c r="AM177" i="5" s="1"/>
  <c r="AL177" i="5" s="1"/>
  <c r="AT161" i="5"/>
  <c r="AS161" i="5" s="1"/>
  <c r="AR161" i="5" s="1"/>
  <c r="AQ161" i="5" s="1"/>
  <c r="AP161" i="5" s="1"/>
  <c r="AO161" i="5" s="1"/>
  <c r="AN161" i="5" s="1"/>
  <c r="AM161" i="5" s="1"/>
  <c r="AL161" i="5" s="1"/>
  <c r="AT144" i="5"/>
  <c r="AS144" i="5" s="1"/>
  <c r="AR144" i="5" s="1"/>
  <c r="AQ144" i="5" s="1"/>
  <c r="AP144" i="5" s="1"/>
  <c r="AO144" i="5" s="1"/>
  <c r="AN144" i="5" s="1"/>
  <c r="AM144" i="5" s="1"/>
  <c r="AL144" i="5" s="1"/>
  <c r="AT182" i="5"/>
  <c r="AS182" i="5" s="1"/>
  <c r="AR182" i="5" s="1"/>
  <c r="AQ182" i="5" s="1"/>
  <c r="AP182" i="5" s="1"/>
  <c r="AO182" i="5" s="1"/>
  <c r="AN182" i="5" s="1"/>
  <c r="AM182" i="5" s="1"/>
  <c r="AL182" i="5" s="1"/>
  <c r="AT166" i="5"/>
  <c r="AS166" i="5" s="1"/>
  <c r="AR166" i="5" s="1"/>
  <c r="AQ166" i="5" s="1"/>
  <c r="AP166" i="5" s="1"/>
  <c r="AO166" i="5" s="1"/>
  <c r="AN166" i="5" s="1"/>
  <c r="AM166" i="5" s="1"/>
  <c r="AL166" i="5" s="1"/>
  <c r="CF91" i="5"/>
  <c r="CE91" i="5" s="1"/>
  <c r="CD91" i="5" s="1"/>
  <c r="CC91" i="5" s="1"/>
  <c r="CB91" i="5" s="1"/>
  <c r="CA91" i="5" s="1"/>
  <c r="BZ91" i="5" s="1"/>
  <c r="BY91" i="5" s="1"/>
  <c r="BX91" i="5" s="1"/>
  <c r="AT116" i="5"/>
  <c r="AS116" i="5" s="1"/>
  <c r="AR116" i="5" s="1"/>
  <c r="AQ116" i="5" s="1"/>
  <c r="AP116" i="5" s="1"/>
  <c r="AO116" i="5" s="1"/>
  <c r="AN116" i="5" s="1"/>
  <c r="AM116" i="5" s="1"/>
  <c r="AL116" i="5" s="1"/>
  <c r="AT100" i="5"/>
  <c r="AS100" i="5" s="1"/>
  <c r="AR100" i="5" s="1"/>
  <c r="AQ100" i="5"/>
  <c r="AP100" i="5" s="1"/>
  <c r="AO100" i="5" s="1"/>
  <c r="AN100" i="5" s="1"/>
  <c r="AM100" i="5" s="1"/>
  <c r="AL100" i="5" s="1"/>
  <c r="CF105" i="5"/>
  <c r="CE105" i="5" s="1"/>
  <c r="CD105" i="5" s="1"/>
  <c r="CC105" i="5" s="1"/>
  <c r="CB105" i="5" s="1"/>
  <c r="CA105" i="5" s="1"/>
  <c r="BZ105" i="5" s="1"/>
  <c r="BY105" i="5" s="1"/>
  <c r="BX105" i="5" s="1"/>
  <c r="AT129" i="5"/>
  <c r="AS129" i="5" s="1"/>
  <c r="AR129" i="5" s="1"/>
  <c r="AQ129" i="5" s="1"/>
  <c r="AP129" i="5" s="1"/>
  <c r="AO129" i="5" s="1"/>
  <c r="AN129" i="5" s="1"/>
  <c r="AM129" i="5" s="1"/>
  <c r="AL129" i="5" s="1"/>
  <c r="AT113" i="5"/>
  <c r="AS113" i="5" s="1"/>
  <c r="AR113" i="5" s="1"/>
  <c r="AQ113" i="5" s="1"/>
  <c r="AP113" i="5" s="1"/>
  <c r="AO113" i="5" s="1"/>
  <c r="AN113" i="5" s="1"/>
  <c r="AM113" i="5" s="1"/>
  <c r="AL113" i="5" s="1"/>
  <c r="CF102" i="5"/>
  <c r="CE102" i="5" s="1"/>
  <c r="CD102" i="5" s="1"/>
  <c r="CC102" i="5" s="1"/>
  <c r="CB102" i="5" s="1"/>
  <c r="CA102" i="5" s="1"/>
  <c r="BZ102" i="5" s="1"/>
  <c r="BY102" i="5" s="1"/>
  <c r="BX102" i="5" s="1"/>
  <c r="AT58" i="5"/>
  <c r="AS58" i="5" s="1"/>
  <c r="AR58" i="5" s="1"/>
  <c r="AQ58" i="5" s="1"/>
  <c r="AP58" i="5" s="1"/>
  <c r="AO58" i="5" s="1"/>
  <c r="AN58" i="5" s="1"/>
  <c r="AM58" i="5" s="1"/>
  <c r="AL58" i="5" s="1"/>
  <c r="CC112" i="5"/>
  <c r="CB112" i="5" s="1"/>
  <c r="CA112" i="5" s="1"/>
  <c r="BZ112" i="5" s="1"/>
  <c r="BY112" i="5" s="1"/>
  <c r="BX112" i="5" s="1"/>
  <c r="CF112" i="5"/>
  <c r="CE112" i="5" s="1"/>
  <c r="CD112" i="5" s="1"/>
  <c r="AT96" i="5"/>
  <c r="AS96" i="5" s="1"/>
  <c r="AR96" i="5" s="1"/>
  <c r="AQ96" i="5" s="1"/>
  <c r="AP96" i="5" s="1"/>
  <c r="AO96" i="5" s="1"/>
  <c r="AN96" i="5" s="1"/>
  <c r="AM96" i="5" s="1"/>
  <c r="AL96" i="5" s="1"/>
  <c r="AK96" i="5" s="1"/>
  <c r="CF80" i="5"/>
  <c r="CE80" i="5"/>
  <c r="CD80" i="5" s="1"/>
  <c r="CC80" i="5" s="1"/>
  <c r="CB80" i="5" s="1"/>
  <c r="CA80" i="5" s="1"/>
  <c r="BZ80" i="5" s="1"/>
  <c r="BY80" i="5" s="1"/>
  <c r="BX80" i="5" s="1"/>
  <c r="CF95" i="5"/>
  <c r="CE95" i="5" s="1"/>
  <c r="CD95" i="5" s="1"/>
  <c r="CC95" i="5" s="1"/>
  <c r="CB95" i="5" s="1"/>
  <c r="CA95" i="5" s="1"/>
  <c r="BZ95" i="5" s="1"/>
  <c r="BY95" i="5" s="1"/>
  <c r="BX95" i="5" s="1"/>
  <c r="AT99" i="5"/>
  <c r="AS99" i="5" s="1"/>
  <c r="AR99" i="5" s="1"/>
  <c r="AQ99" i="5" s="1"/>
  <c r="AP99" i="5" s="1"/>
  <c r="AO99" i="5" s="1"/>
  <c r="AN99" i="5" s="1"/>
  <c r="AM99" i="5" s="1"/>
  <c r="AL99" i="5" s="1"/>
  <c r="CF81" i="5"/>
  <c r="CE81" i="5" s="1"/>
  <c r="CD81" i="5" s="1"/>
  <c r="CC81" i="5" s="1"/>
  <c r="CB81" i="5" s="1"/>
  <c r="CA81" i="5" s="1"/>
  <c r="BZ81" i="5" s="1"/>
  <c r="BY81" i="5" s="1"/>
  <c r="BX81" i="5" s="1"/>
  <c r="CF71" i="5"/>
  <c r="CE71" i="5" s="1"/>
  <c r="CD71" i="5" s="1"/>
  <c r="CC71" i="5" s="1"/>
  <c r="CB71" i="5" s="1"/>
  <c r="CA71" i="5" s="1"/>
  <c r="BZ71" i="5" s="1"/>
  <c r="BY71" i="5" s="1"/>
  <c r="BX71" i="5" s="1"/>
  <c r="CF53" i="5"/>
  <c r="CE53" i="5" s="1"/>
  <c r="CD53" i="5" s="1"/>
  <c r="CC53" i="5" s="1"/>
  <c r="CB53" i="5" s="1"/>
  <c r="CA53" i="5" s="1"/>
  <c r="BZ53" i="5" s="1"/>
  <c r="BY53" i="5" s="1"/>
  <c r="BX53" i="5" s="1"/>
  <c r="CF43" i="5"/>
  <c r="CE43" i="5" s="1"/>
  <c r="CD43" i="5" s="1"/>
  <c r="CC43" i="5" s="1"/>
  <c r="CB43" i="5" s="1"/>
  <c r="CA43" i="5" s="1"/>
  <c r="BZ43" i="5" s="1"/>
  <c r="BY43" i="5" s="1"/>
  <c r="BX43" i="5" s="1"/>
  <c r="CF72" i="5"/>
  <c r="CE72" i="5" s="1"/>
  <c r="CD72" i="5" s="1"/>
  <c r="CC72" i="5" s="1"/>
  <c r="CB72" i="5" s="1"/>
  <c r="CA72" i="5" s="1"/>
  <c r="BZ72" i="5" s="1"/>
  <c r="BY72" i="5" s="1"/>
  <c r="BX72" i="5" s="1"/>
  <c r="CF56" i="5"/>
  <c r="CE56" i="5"/>
  <c r="CD56" i="5" s="1"/>
  <c r="CC56" i="5" s="1"/>
  <c r="CB56" i="5" s="1"/>
  <c r="CA56" i="5" s="1"/>
  <c r="BZ56" i="5" s="1"/>
  <c r="BY56" i="5" s="1"/>
  <c r="BX56" i="5" s="1"/>
  <c r="CF40" i="5"/>
  <c r="CE40" i="5"/>
  <c r="CD40" i="5" s="1"/>
  <c r="CC40" i="5" s="1"/>
  <c r="CB40" i="5" s="1"/>
  <c r="CA40" i="5" s="1"/>
  <c r="BZ40" i="5" s="1"/>
  <c r="BY40" i="5" s="1"/>
  <c r="BX40" i="5" s="1"/>
  <c r="CE22" i="5"/>
  <c r="CD22" i="5" s="1"/>
  <c r="CC22" i="5" s="1"/>
  <c r="CB22" i="5" s="1"/>
  <c r="CA22" i="5" s="1"/>
  <c r="BZ22" i="5" s="1"/>
  <c r="BY22" i="5" s="1"/>
  <c r="BX22" i="5" s="1"/>
  <c r="CF22" i="5"/>
  <c r="AT38" i="5"/>
  <c r="AS38" i="5" s="1"/>
  <c r="AR38" i="5" s="1"/>
  <c r="AQ38" i="5" s="1"/>
  <c r="AP38" i="5" s="1"/>
  <c r="AO38" i="5" s="1"/>
  <c r="AN38" i="5" s="1"/>
  <c r="AM38" i="5" s="1"/>
  <c r="AL38" i="5" s="1"/>
  <c r="CF27" i="5"/>
  <c r="CE27" i="5" s="1"/>
  <c r="CD27" i="5" s="1"/>
  <c r="CC27" i="5" s="1"/>
  <c r="CB27" i="5" s="1"/>
  <c r="CA27" i="5" s="1"/>
  <c r="BZ27" i="5" s="1"/>
  <c r="BY27" i="5" s="1"/>
  <c r="BX27" i="5" s="1"/>
  <c r="AH291" i="8"/>
  <c r="AY291" i="8" s="1"/>
  <c r="BU70" i="8"/>
  <c r="BS70" i="8" s="1"/>
  <c r="BQ70" i="8" s="1"/>
  <c r="AH288" i="8"/>
  <c r="AA288" i="8" s="1"/>
  <c r="AH80" i="8"/>
  <c r="AH329" i="8"/>
  <c r="AH268" i="8"/>
  <c r="AA169" i="8"/>
  <c r="CF6" i="5"/>
  <c r="CE6" i="5" s="1"/>
  <c r="CD6" i="5" s="1"/>
  <c r="CC6" i="5" s="1"/>
  <c r="CB6" i="5" s="1"/>
  <c r="CA6" i="5" s="1"/>
  <c r="BZ6" i="5" s="1"/>
  <c r="BY6" i="5" s="1"/>
  <c r="BX6" i="5" s="1"/>
  <c r="AH84" i="8"/>
  <c r="AI235" i="2"/>
  <c r="AJ235" i="2"/>
  <c r="AK235" i="2"/>
  <c r="AI403" i="2"/>
  <c r="AJ403" i="2"/>
  <c r="AK403" i="2"/>
  <c r="BB69" i="2"/>
  <c r="BA69" i="2"/>
  <c r="AI345" i="2"/>
  <c r="AK345" i="2"/>
  <c r="AJ345" i="2"/>
  <c r="AK320" i="2"/>
  <c r="AI320" i="2"/>
  <c r="AJ320" i="2"/>
  <c r="AK269" i="2"/>
  <c r="AI269" i="2"/>
  <c r="AJ269" i="2"/>
  <c r="AK235" i="5"/>
  <c r="AI357" i="5"/>
  <c r="AJ294" i="5"/>
  <c r="AJ402" i="5"/>
  <c r="AK402" i="5"/>
  <c r="AI283" i="2"/>
  <c r="AJ283" i="2"/>
  <c r="AK283" i="2"/>
  <c r="AK228" i="2"/>
  <c r="AI228" i="2"/>
  <c r="AJ228" i="2"/>
  <c r="BA74" i="2"/>
  <c r="BB74" i="2"/>
  <c r="BA80" i="2"/>
  <c r="BB80" i="2"/>
  <c r="AI324" i="2"/>
  <c r="AJ324" i="2"/>
  <c r="AK324" i="2"/>
  <c r="AK83" i="5"/>
  <c r="AI259" i="5"/>
  <c r="AJ342" i="4"/>
  <c r="AI204" i="2"/>
  <c r="AJ204" i="2"/>
  <c r="AK204" i="2"/>
  <c r="AJ259" i="2"/>
  <c r="AK259" i="2"/>
  <c r="AI259" i="2"/>
  <c r="AJ126" i="2"/>
  <c r="AK126" i="2"/>
  <c r="AI126" i="2"/>
  <c r="AK246" i="2"/>
  <c r="AI246" i="2"/>
  <c r="AJ246" i="2"/>
  <c r="AK314" i="2"/>
  <c r="AJ314" i="2"/>
  <c r="AI314" i="2"/>
  <c r="AI388" i="2"/>
  <c r="AJ388" i="2"/>
  <c r="AK388" i="2"/>
  <c r="BV86" i="5"/>
  <c r="BW86" i="5"/>
  <c r="AK183" i="5"/>
  <c r="AJ306" i="5"/>
  <c r="AK306" i="5"/>
  <c r="AI306" i="5"/>
  <c r="AJ315" i="5"/>
  <c r="AJ250" i="4"/>
  <c r="AK250" i="4"/>
  <c r="AI400" i="4"/>
  <c r="AK400" i="4"/>
  <c r="AJ400" i="4"/>
  <c r="BV73" i="5"/>
  <c r="AI221" i="5"/>
  <c r="AI302" i="5"/>
  <c r="AJ278" i="5"/>
  <c r="AI354" i="4"/>
  <c r="AJ354" i="4"/>
  <c r="AK354" i="4"/>
  <c r="AK168" i="2"/>
  <c r="AI168" i="2"/>
  <c r="AJ168" i="2"/>
  <c r="AI274" i="2"/>
  <c r="AJ274" i="2"/>
  <c r="AK274" i="2"/>
  <c r="BA87" i="2"/>
  <c r="BB87" i="2"/>
  <c r="BB100" i="2"/>
  <c r="BA100" i="2"/>
  <c r="AI119" i="2"/>
  <c r="AJ119" i="2"/>
  <c r="AK119" i="2"/>
  <c r="BV37" i="5"/>
  <c r="BV63" i="5"/>
  <c r="BV74" i="5"/>
  <c r="AI123" i="5"/>
  <c r="AJ123" i="5"/>
  <c r="AI110" i="5"/>
  <c r="AJ110" i="5"/>
  <c r="AK110" i="5"/>
  <c r="AI171" i="5"/>
  <c r="AJ171" i="5"/>
  <c r="AK171" i="5"/>
  <c r="AK255" i="5"/>
  <c r="AK327" i="5"/>
  <c r="AI327" i="5"/>
  <c r="AJ327" i="5"/>
  <c r="BW65" i="5"/>
  <c r="AK90" i="5"/>
  <c r="AI90" i="5"/>
  <c r="AJ90" i="5"/>
  <c r="AI54" i="5"/>
  <c r="AJ54" i="5"/>
  <c r="AK54" i="5"/>
  <c r="AK145" i="5"/>
  <c r="AI145" i="5"/>
  <c r="AJ145" i="5"/>
  <c r="AI208" i="5"/>
  <c r="AJ208" i="5"/>
  <c r="AK208" i="5"/>
  <c r="AI362" i="5"/>
  <c r="AJ362" i="5"/>
  <c r="AK362" i="5"/>
  <c r="AI329" i="5"/>
  <c r="AJ329" i="5"/>
  <c r="AK329" i="5"/>
  <c r="AI355" i="5"/>
  <c r="AJ355" i="5"/>
  <c r="AK355" i="5"/>
  <c r="AJ412" i="5"/>
  <c r="BV20" i="5"/>
  <c r="BW20" i="5"/>
  <c r="AI370" i="5"/>
  <c r="AJ370" i="5"/>
  <c r="AK370" i="5"/>
  <c r="AI337" i="5"/>
  <c r="AJ337" i="5"/>
  <c r="AK337" i="5"/>
  <c r="AI386" i="4"/>
  <c r="AK381" i="2"/>
  <c r="AI381" i="2"/>
  <c r="AJ381" i="2"/>
  <c r="BB81" i="2"/>
  <c r="BA81" i="2"/>
  <c r="BA27" i="2"/>
  <c r="BB27" i="2"/>
  <c r="AI301" i="2"/>
  <c r="AJ301" i="2"/>
  <c r="AK301" i="2"/>
  <c r="AK305" i="5"/>
  <c r="AI209" i="2"/>
  <c r="AJ209" i="2"/>
  <c r="AK209" i="2"/>
  <c r="BA59" i="2"/>
  <c r="BB59" i="2"/>
  <c r="BA72" i="2"/>
  <c r="BB72" i="2"/>
  <c r="BW44" i="5"/>
  <c r="AK165" i="5"/>
  <c r="AJ289" i="5"/>
  <c r="AI289" i="5"/>
  <c r="AK289" i="5"/>
  <c r="AK242" i="5"/>
  <c r="AI292" i="5"/>
  <c r="BV5" i="5"/>
  <c r="AI304" i="2"/>
  <c r="AJ304" i="2"/>
  <c r="AK304" i="2"/>
  <c r="AI342" i="2"/>
  <c r="AJ342" i="2"/>
  <c r="AK342" i="2"/>
  <c r="AI253" i="2"/>
  <c r="AJ253" i="2"/>
  <c r="AK253" i="2"/>
  <c r="AJ142" i="2"/>
  <c r="AK142" i="2"/>
  <c r="AI142" i="2"/>
  <c r="AI139" i="2"/>
  <c r="AJ139" i="2"/>
  <c r="AK139" i="2"/>
  <c r="AI356" i="2"/>
  <c r="AJ356" i="2"/>
  <c r="AK356" i="2"/>
  <c r="BV12" i="5"/>
  <c r="BW12" i="5"/>
  <c r="AK135" i="5"/>
  <c r="AJ135" i="5"/>
  <c r="AI167" i="5"/>
  <c r="AJ167" i="5"/>
  <c r="AK167" i="5"/>
  <c r="AK219" i="5"/>
  <c r="AI219" i="5"/>
  <c r="AJ219" i="5"/>
  <c r="AJ373" i="5"/>
  <c r="AI338" i="4"/>
  <c r="AJ338" i="4"/>
  <c r="AK338" i="4"/>
  <c r="BV15" i="5"/>
  <c r="BW15" i="5"/>
  <c r="AI102" i="5"/>
  <c r="AK174" i="5"/>
  <c r="AJ203" i="5"/>
  <c r="AI388" i="5"/>
  <c r="AK388" i="5"/>
  <c r="AJ388" i="5"/>
  <c r="AI285" i="2"/>
  <c r="AJ285" i="2"/>
  <c r="AK285" i="2"/>
  <c r="AJ114" i="2"/>
  <c r="AK114" i="2"/>
  <c r="AI114" i="2"/>
  <c r="BA70" i="2"/>
  <c r="BB70" i="2"/>
  <c r="AI109" i="2"/>
  <c r="AJ109" i="2"/>
  <c r="AK109" i="2"/>
  <c r="BV66" i="5"/>
  <c r="BW66" i="5"/>
  <c r="BV75" i="5"/>
  <c r="AI126" i="5"/>
  <c r="AJ126" i="5"/>
  <c r="AK126" i="5"/>
  <c r="AK176" i="5"/>
  <c r="AI176" i="5"/>
  <c r="AJ176" i="5"/>
  <c r="AI290" i="5"/>
  <c r="AK290" i="5"/>
  <c r="AJ290" i="5"/>
  <c r="AI360" i="4"/>
  <c r="AJ360" i="4"/>
  <c r="AK360" i="4"/>
  <c r="AI112" i="5"/>
  <c r="AJ112" i="5"/>
  <c r="AK112" i="5"/>
  <c r="AI157" i="5"/>
  <c r="AJ157" i="5"/>
  <c r="AK157" i="5"/>
  <c r="AK209" i="5"/>
  <c r="AI209" i="5"/>
  <c r="AJ209" i="5"/>
  <c r="AI21" i="5"/>
  <c r="AJ21" i="5"/>
  <c r="AK21" i="5"/>
  <c r="AI135" i="2"/>
  <c r="AJ135" i="2"/>
  <c r="AK135" i="2"/>
  <c r="AI348" i="5"/>
  <c r="AI164" i="4"/>
  <c r="AJ164" i="4"/>
  <c r="AJ100" i="2"/>
  <c r="AK100" i="2"/>
  <c r="AI100" i="2"/>
  <c r="AJ108" i="2"/>
  <c r="AK108" i="2"/>
  <c r="AI108" i="2"/>
  <c r="AI137" i="2"/>
  <c r="AJ137" i="2"/>
  <c r="AK137" i="2"/>
  <c r="AJ327" i="2"/>
  <c r="AK327" i="2"/>
  <c r="AI327" i="2"/>
  <c r="BA14" i="2"/>
  <c r="BB14" i="2"/>
  <c r="BV116" i="5"/>
  <c r="BW116" i="5"/>
  <c r="BV109" i="5"/>
  <c r="AK237" i="5"/>
  <c r="AJ367" i="5"/>
  <c r="AJ313" i="5"/>
  <c r="CB21" i="7"/>
  <c r="CA21" i="7"/>
  <c r="BY21" i="7" s="1"/>
  <c r="BW21" i="7" s="1"/>
  <c r="CC21" i="7"/>
  <c r="BB90" i="2"/>
  <c r="BA90" i="2"/>
  <c r="AK156" i="2"/>
  <c r="AI156" i="2"/>
  <c r="AJ156" i="2"/>
  <c r="BW96" i="5"/>
  <c r="AJ156" i="5"/>
  <c r="AJ364" i="5"/>
  <c r="AI379" i="4"/>
  <c r="AJ379" i="4"/>
  <c r="AK379" i="4"/>
  <c r="AI362" i="4"/>
  <c r="AJ362" i="4"/>
  <c r="AK362" i="4"/>
  <c r="AK389" i="2"/>
  <c r="AI389" i="2"/>
  <c r="AJ389" i="2"/>
  <c r="AI85" i="5"/>
  <c r="AJ85" i="5"/>
  <c r="AK85" i="5"/>
  <c r="AK308" i="5"/>
  <c r="AI169" i="2"/>
  <c r="AJ169" i="2"/>
  <c r="AK169" i="2"/>
  <c r="AI220" i="2"/>
  <c r="AJ220" i="2"/>
  <c r="AK220" i="2"/>
  <c r="AJ130" i="2"/>
  <c r="AK130" i="2"/>
  <c r="AI130" i="2"/>
  <c r="AI33" i="2"/>
  <c r="AJ33" i="2"/>
  <c r="AK33" i="2"/>
  <c r="AI143" i="2"/>
  <c r="AJ143" i="2"/>
  <c r="AK143" i="2"/>
  <c r="AI32" i="5"/>
  <c r="AI33" i="5"/>
  <c r="AJ33" i="5"/>
  <c r="AK33" i="5"/>
  <c r="BV90" i="5"/>
  <c r="AJ254" i="5"/>
  <c r="AI202" i="5"/>
  <c r="AJ202" i="5"/>
  <c r="AK202" i="5"/>
  <c r="AI347" i="5"/>
  <c r="AJ347" i="5"/>
  <c r="AK347" i="5"/>
  <c r="AI368" i="4"/>
  <c r="AJ368" i="4"/>
  <c r="AK368" i="4"/>
  <c r="AK184" i="2"/>
  <c r="AI184" i="2"/>
  <c r="AJ184" i="2"/>
  <c r="AI203" i="2"/>
  <c r="AJ203" i="2"/>
  <c r="AK203" i="2"/>
  <c r="AJ34" i="5"/>
  <c r="AK34" i="5"/>
  <c r="AI34" i="5"/>
  <c r="AK162" i="5"/>
  <c r="AI162" i="5"/>
  <c r="AJ162" i="5"/>
  <c r="AI264" i="5"/>
  <c r="AK335" i="5"/>
  <c r="AI335" i="5"/>
  <c r="AJ335" i="5"/>
  <c r="AI377" i="5"/>
  <c r="AJ377" i="5"/>
  <c r="AK377" i="5"/>
  <c r="AI347" i="2"/>
  <c r="AJ347" i="2"/>
  <c r="AK347" i="2"/>
  <c r="AI86" i="2"/>
  <c r="AJ86" i="2"/>
  <c r="AK86" i="2"/>
  <c r="BV121" i="5"/>
  <c r="BW121" i="5"/>
  <c r="BA68" i="2"/>
  <c r="BB68" i="2"/>
  <c r="AI305" i="2"/>
  <c r="AJ305" i="2"/>
  <c r="AK305" i="2"/>
  <c r="AI151" i="2"/>
  <c r="AJ151" i="2"/>
  <c r="AK151" i="2"/>
  <c r="AJ322" i="5"/>
  <c r="AI196" i="5"/>
  <c r="AJ196" i="5"/>
  <c r="AK288" i="5"/>
  <c r="BA73" i="4"/>
  <c r="AZ73" i="4" s="1"/>
  <c r="AX73" i="4" s="1"/>
  <c r="AI195" i="4"/>
  <c r="AJ195" i="4"/>
  <c r="AK195" i="4"/>
  <c r="AI219" i="2"/>
  <c r="AJ219" i="2"/>
  <c r="AK219" i="2"/>
  <c r="AI409" i="2"/>
  <c r="AJ409" i="2"/>
  <c r="AK409" i="2"/>
  <c r="AJ124" i="2"/>
  <c r="AK124" i="2"/>
  <c r="AI124" i="2"/>
  <c r="BA95" i="2"/>
  <c r="BB95" i="2"/>
  <c r="AK280" i="2"/>
  <c r="AI280" i="2"/>
  <c r="AJ280" i="2"/>
  <c r="BV60" i="5"/>
  <c r="BW60" i="5"/>
  <c r="BW47" i="5"/>
  <c r="AJ82" i="5"/>
  <c r="AK82" i="5"/>
  <c r="AI82" i="5"/>
  <c r="AI253" i="5"/>
  <c r="AI281" i="4"/>
  <c r="AJ281" i="4"/>
  <c r="AK281" i="4"/>
  <c r="AJ404" i="4"/>
  <c r="AI404" i="4"/>
  <c r="AK404" i="4"/>
  <c r="AI155" i="2"/>
  <c r="AJ155" i="2"/>
  <c r="AK155" i="2"/>
  <c r="AI249" i="2"/>
  <c r="AJ249" i="2"/>
  <c r="AK249" i="2"/>
  <c r="BB94" i="2"/>
  <c r="BA94" i="2"/>
  <c r="BA60" i="2"/>
  <c r="BB60" i="2"/>
  <c r="AI337" i="2"/>
  <c r="AJ337" i="2"/>
  <c r="AK337" i="2"/>
  <c r="AI67" i="2"/>
  <c r="AK67" i="2"/>
  <c r="AJ67" i="2"/>
  <c r="BW28" i="5"/>
  <c r="BV28" i="5"/>
  <c r="BV87" i="5"/>
  <c r="BW87" i="5"/>
  <c r="BV118" i="5"/>
  <c r="BW118" i="5"/>
  <c r="AJ404" i="5"/>
  <c r="AI404" i="5"/>
  <c r="AI229" i="2"/>
  <c r="AJ229" i="2"/>
  <c r="AK229" i="2"/>
  <c r="BW30" i="5"/>
  <c r="BV30" i="5"/>
  <c r="BW89" i="5"/>
  <c r="BW120" i="5"/>
  <c r="AJ108" i="5"/>
  <c r="AK190" i="5"/>
  <c r="AJ225" i="5"/>
  <c r="AK225" i="5"/>
  <c r="AI225" i="5"/>
  <c r="AI245" i="2"/>
  <c r="AJ245" i="2"/>
  <c r="AK245" i="2"/>
  <c r="AJ286" i="2"/>
  <c r="AK286" i="2"/>
  <c r="AI286" i="2"/>
  <c r="AI407" i="2"/>
  <c r="AJ407" i="2"/>
  <c r="AK407" i="2"/>
  <c r="BV106" i="5"/>
  <c r="BW106" i="5"/>
  <c r="BW117" i="5"/>
  <c r="AI260" i="5"/>
  <c r="AJ260" i="5"/>
  <c r="AK260" i="5"/>
  <c r="AJ227" i="5"/>
  <c r="AI227" i="5"/>
  <c r="AI314" i="5"/>
  <c r="AJ314" i="5"/>
  <c r="AK314" i="5"/>
  <c r="AJ319" i="5"/>
  <c r="AI344" i="5"/>
  <c r="AJ344" i="5"/>
  <c r="AK344" i="5"/>
  <c r="AI365" i="4"/>
  <c r="AJ365" i="4"/>
  <c r="AK365" i="4"/>
  <c r="AK318" i="2"/>
  <c r="AI318" i="2"/>
  <c r="AJ318" i="2"/>
  <c r="BW76" i="5"/>
  <c r="AJ399" i="5"/>
  <c r="AI399" i="5"/>
  <c r="AK399" i="5"/>
  <c r="AI200" i="2"/>
  <c r="AJ200" i="2"/>
  <c r="AK200" i="2"/>
  <c r="AK149" i="5"/>
  <c r="AI149" i="5"/>
  <c r="AJ149" i="5"/>
  <c r="AI72" i="5"/>
  <c r="AK72" i="5"/>
  <c r="AJ106" i="2"/>
  <c r="AK106" i="2"/>
  <c r="AI106" i="2"/>
  <c r="AJ53" i="2"/>
  <c r="AI53" i="2"/>
  <c r="AK53" i="2"/>
  <c r="AI189" i="2"/>
  <c r="AJ189" i="2"/>
  <c r="AK189" i="2"/>
  <c r="AJ378" i="5"/>
  <c r="AJ122" i="2"/>
  <c r="AK122" i="2"/>
  <c r="AI122" i="2"/>
  <c r="BA85" i="2"/>
  <c r="BB85" i="2"/>
  <c r="AI105" i="2"/>
  <c r="AJ105" i="2"/>
  <c r="AK105" i="2"/>
  <c r="AJ73" i="4"/>
  <c r="AK73" i="4"/>
  <c r="AI73" i="4"/>
  <c r="BB76" i="4"/>
  <c r="AI172" i="4"/>
  <c r="AJ172" i="4"/>
  <c r="AK172" i="4"/>
  <c r="AI403" i="4"/>
  <c r="AJ403" i="4"/>
  <c r="AK403" i="4"/>
  <c r="AI384" i="2"/>
  <c r="AJ384" i="2"/>
  <c r="AK384" i="2"/>
  <c r="AJ140" i="2"/>
  <c r="AK140" i="2"/>
  <c r="AI140" i="2"/>
  <c r="AI65" i="2"/>
  <c r="AJ65" i="2"/>
  <c r="AK65" i="2"/>
  <c r="BA93" i="2"/>
  <c r="BB93" i="2"/>
  <c r="AJ288" i="2"/>
  <c r="AK288" i="2"/>
  <c r="AI288" i="2"/>
  <c r="BV57" i="5"/>
  <c r="BW57" i="5"/>
  <c r="AK104" i="5"/>
  <c r="AJ185" i="5"/>
  <c r="AK217" i="5"/>
  <c r="AI365" i="5"/>
  <c r="AJ350" i="5"/>
  <c r="AI328" i="5"/>
  <c r="AI412" i="4"/>
  <c r="AK170" i="2"/>
  <c r="AI170" i="2"/>
  <c r="AJ170" i="2"/>
  <c r="AO24" i="7"/>
  <c r="AN24" i="7"/>
  <c r="AG24" i="7" s="1"/>
  <c r="AP24" i="7"/>
  <c r="AQ24" i="7"/>
  <c r="BB78" i="2"/>
  <c r="BA78" i="2"/>
  <c r="BA13" i="2"/>
  <c r="BB13" i="2"/>
  <c r="AI103" i="2"/>
  <c r="AJ103" i="2"/>
  <c r="AK103" i="2"/>
  <c r="BA98" i="2"/>
  <c r="BB98" i="2"/>
  <c r="AJ296" i="2"/>
  <c r="AK296" i="2"/>
  <c r="AI296" i="2"/>
  <c r="BV46" i="5"/>
  <c r="BV49" i="5"/>
  <c r="BW49" i="5"/>
  <c r="BW38" i="5"/>
  <c r="AI64" i="5"/>
  <c r="AJ64" i="5"/>
  <c r="BV111" i="5"/>
  <c r="BW111" i="5"/>
  <c r="AI172" i="5"/>
  <c r="AI223" i="5"/>
  <c r="AI338" i="5"/>
  <c r="AJ338" i="5"/>
  <c r="AK338" i="5"/>
  <c r="AI238" i="5"/>
  <c r="AI349" i="4"/>
  <c r="AJ349" i="4"/>
  <c r="AK349" i="4"/>
  <c r="BW4" i="5"/>
  <c r="BV4" i="5"/>
  <c r="BV48" i="5"/>
  <c r="BW48" i="5"/>
  <c r="AJ71" i="5"/>
  <c r="AI71" i="5"/>
  <c r="AK206" i="5"/>
  <c r="AK241" i="5"/>
  <c r="AI372" i="5"/>
  <c r="AJ232" i="5"/>
  <c r="AI187" i="2"/>
  <c r="AJ187" i="2"/>
  <c r="AK187" i="2"/>
  <c r="BA88" i="2"/>
  <c r="BB88" i="2"/>
  <c r="AI310" i="2"/>
  <c r="AJ310" i="2"/>
  <c r="AK310" i="2"/>
  <c r="BV17" i="5"/>
  <c r="BW17" i="5"/>
  <c r="AK57" i="5"/>
  <c r="AI93" i="5"/>
  <c r="AJ93" i="5"/>
  <c r="AK93" i="5"/>
  <c r="AI153" i="5"/>
  <c r="AJ153" i="5"/>
  <c r="AI140" i="5"/>
  <c r="AK140" i="5"/>
  <c r="AJ310" i="5"/>
  <c r="AK310" i="5"/>
  <c r="AI310" i="5"/>
  <c r="AK398" i="5"/>
  <c r="AI398" i="5"/>
  <c r="AJ398" i="5"/>
  <c r="AJ257" i="2"/>
  <c r="AK257" i="2"/>
  <c r="AI257" i="2"/>
  <c r="AI349" i="2"/>
  <c r="AJ349" i="2"/>
  <c r="AK349" i="2"/>
  <c r="BV19" i="5"/>
  <c r="BW19" i="5"/>
  <c r="AJ59" i="5"/>
  <c r="AK59" i="5"/>
  <c r="AI59" i="5"/>
  <c r="AI333" i="5"/>
  <c r="AJ333" i="5"/>
  <c r="AK333" i="5"/>
  <c r="AI224" i="5"/>
  <c r="AJ224" i="5"/>
  <c r="AK224" i="5"/>
  <c r="AJ391" i="5"/>
  <c r="AK391" i="5"/>
  <c r="AI391" i="5"/>
  <c r="AI274" i="4"/>
  <c r="AJ274" i="4"/>
  <c r="AK274" i="4"/>
  <c r="AI325" i="2"/>
  <c r="AJ325" i="2"/>
  <c r="AK325" i="2"/>
  <c r="AI32" i="2"/>
  <c r="AJ32" i="2"/>
  <c r="AK32" i="2"/>
  <c r="AK164" i="5"/>
  <c r="AI164" i="5"/>
  <c r="AJ164" i="5"/>
  <c r="AJ21" i="2"/>
  <c r="AK21" i="2"/>
  <c r="AI21" i="2"/>
  <c r="BB61" i="2"/>
  <c r="BA61" i="2"/>
  <c r="AI107" i="2"/>
  <c r="AJ107" i="2"/>
  <c r="AK107" i="2"/>
  <c r="AI374" i="2"/>
  <c r="AJ374" i="2"/>
  <c r="AK374" i="2"/>
  <c r="AI323" i="2"/>
  <c r="AJ323" i="2"/>
  <c r="AK323" i="2"/>
  <c r="AI226" i="5"/>
  <c r="AJ226" i="5"/>
  <c r="AK236" i="5"/>
  <c r="AJ318" i="4"/>
  <c r="AK318" i="4"/>
  <c r="AI318" i="4"/>
  <c r="AI227" i="2"/>
  <c r="AJ227" i="2"/>
  <c r="AK227" i="2"/>
  <c r="AK154" i="2"/>
  <c r="AI154" i="2"/>
  <c r="AJ154" i="2"/>
  <c r="AI115" i="2"/>
  <c r="AJ115" i="2"/>
  <c r="AK115" i="2"/>
  <c r="AI390" i="2"/>
  <c r="AJ390" i="2"/>
  <c r="AK390" i="2"/>
  <c r="BW99" i="5"/>
  <c r="BV99" i="5"/>
  <c r="AJ304" i="5"/>
  <c r="AK304" i="5"/>
  <c r="AI323" i="5"/>
  <c r="AJ323" i="5"/>
  <c r="AK323" i="5"/>
  <c r="AK261" i="4"/>
  <c r="AI261" i="4"/>
  <c r="AJ261" i="4"/>
  <c r="AI341" i="4"/>
  <c r="AJ341" i="4"/>
  <c r="AK341" i="4"/>
  <c r="AI82" i="2"/>
  <c r="AJ82" i="2"/>
  <c r="AK82" i="2"/>
  <c r="AK66" i="2"/>
  <c r="AI66" i="2"/>
  <c r="AJ66" i="2"/>
  <c r="BV62" i="5"/>
  <c r="BW62" i="5"/>
  <c r="AK103" i="5"/>
  <c r="AI103" i="5"/>
  <c r="AJ103" i="5"/>
  <c r="AI106" i="5"/>
  <c r="AJ106" i="5"/>
  <c r="AK106" i="5"/>
  <c r="AI188" i="5"/>
  <c r="AJ188" i="5"/>
  <c r="AI284" i="5"/>
  <c r="AJ284" i="5"/>
  <c r="AK284" i="5"/>
  <c r="AI331" i="5"/>
  <c r="AJ331" i="5"/>
  <c r="BV64" i="5"/>
  <c r="BW64" i="5"/>
  <c r="AI31" i="5"/>
  <c r="AK31" i="5"/>
  <c r="AJ31" i="5"/>
  <c r="AJ86" i="5"/>
  <c r="AK86" i="5"/>
  <c r="BW115" i="5"/>
  <c r="AI151" i="5"/>
  <c r="AK151" i="5"/>
  <c r="AJ151" i="5"/>
  <c r="AK381" i="5"/>
  <c r="AI381" i="5"/>
  <c r="AJ381" i="5"/>
  <c r="AI366" i="5"/>
  <c r="AJ366" i="5"/>
  <c r="AK366" i="5"/>
  <c r="AI368" i="5"/>
  <c r="AK368" i="5"/>
  <c r="AJ368" i="5"/>
  <c r="AI357" i="4"/>
  <c r="AJ357" i="4"/>
  <c r="AK357" i="4"/>
  <c r="AI96" i="2"/>
  <c r="AJ96" i="2"/>
  <c r="AK96" i="2"/>
  <c r="AJ146" i="2"/>
  <c r="AK146" i="2"/>
  <c r="AI146" i="2"/>
  <c r="BB52" i="2"/>
  <c r="BA52" i="2"/>
  <c r="BV9" i="5"/>
  <c r="BW9" i="5"/>
  <c r="AI37" i="5"/>
  <c r="AJ37" i="5"/>
  <c r="AK37" i="5"/>
  <c r="AI68" i="5"/>
  <c r="AJ68" i="5"/>
  <c r="AK68" i="5"/>
  <c r="AI155" i="5"/>
  <c r="AJ155" i="5"/>
  <c r="AK155" i="5"/>
  <c r="AK207" i="5"/>
  <c r="AI207" i="5"/>
  <c r="AJ207" i="5"/>
  <c r="AI354" i="5"/>
  <c r="AJ354" i="5"/>
  <c r="AK354" i="5"/>
  <c r="AJ380" i="5"/>
  <c r="AI380" i="5"/>
  <c r="AK380" i="5"/>
  <c r="AI361" i="5"/>
  <c r="AJ361" i="5"/>
  <c r="AK361" i="5"/>
  <c r="AJ395" i="5"/>
  <c r="AK395" i="5"/>
  <c r="AI395" i="5"/>
  <c r="AI385" i="2"/>
  <c r="AJ385" i="2"/>
  <c r="AK385" i="2"/>
  <c r="BV23" i="5"/>
  <c r="BU23" i="5" s="1"/>
  <c r="BS23" i="5" s="1"/>
  <c r="BW23" i="5"/>
  <c r="AI92" i="5"/>
  <c r="AK92" i="5"/>
  <c r="AJ92" i="5"/>
  <c r="AI256" i="5"/>
  <c r="AJ256" i="5"/>
  <c r="AK256" i="5"/>
  <c r="AJ229" i="5"/>
  <c r="AH229" i="5" s="1"/>
  <c r="AK229" i="5"/>
  <c r="AI229" i="5"/>
  <c r="AI244" i="5"/>
  <c r="AJ244" i="5"/>
  <c r="AK244" i="5"/>
  <c r="AJ201" i="5"/>
  <c r="AI201" i="5"/>
  <c r="AK201" i="5"/>
  <c r="BV79" i="5"/>
  <c r="BW79" i="5"/>
  <c r="AI175" i="5"/>
  <c r="AJ175" i="5"/>
  <c r="AK175" i="5"/>
  <c r="AI165" i="2"/>
  <c r="AJ165" i="2"/>
  <c r="AK165" i="2"/>
  <c r="AK341" i="2"/>
  <c r="AI341" i="2"/>
  <c r="AJ341" i="2"/>
  <c r="BA54" i="2"/>
  <c r="BB54" i="2"/>
  <c r="AI213" i="2"/>
  <c r="AJ213" i="2"/>
  <c r="AK213" i="2"/>
  <c r="AJ138" i="2"/>
  <c r="AK138" i="2"/>
  <c r="AI138" i="2"/>
  <c r="BA96" i="2"/>
  <c r="BB96" i="2"/>
  <c r="AQ35" i="7"/>
  <c r="AO35" i="7"/>
  <c r="AP35" i="7"/>
  <c r="AI60" i="5"/>
  <c r="AJ60" i="5"/>
  <c r="AK60" i="5"/>
  <c r="BV107" i="5"/>
  <c r="BW107" i="5"/>
  <c r="AI214" i="5"/>
  <c r="AJ214" i="5"/>
  <c r="AK214" i="5"/>
  <c r="AK359" i="5"/>
  <c r="AI359" i="5"/>
  <c r="AJ359" i="5"/>
  <c r="AI311" i="5"/>
  <c r="AJ311" i="5"/>
  <c r="AK311" i="5"/>
  <c r="AI96" i="4"/>
  <c r="AI192" i="4"/>
  <c r="AI254" i="4"/>
  <c r="AJ254" i="4"/>
  <c r="AK254" i="4"/>
  <c r="BA64" i="2"/>
  <c r="BB64" i="2"/>
  <c r="AI379" i="2"/>
  <c r="AJ379" i="2"/>
  <c r="AK379" i="2"/>
  <c r="BA66" i="2"/>
  <c r="BB66" i="2"/>
  <c r="BB79" i="2"/>
  <c r="BA79" i="2"/>
  <c r="BA89" i="2"/>
  <c r="BB89" i="2"/>
  <c r="AK242" i="2"/>
  <c r="AI242" i="2"/>
  <c r="AJ242" i="2"/>
  <c r="AI27" i="5"/>
  <c r="AK27" i="5"/>
  <c r="AJ27" i="5"/>
  <c r="BV84" i="5"/>
  <c r="BW84" i="5"/>
  <c r="BW92" i="5"/>
  <c r="BV92" i="5"/>
  <c r="AJ193" i="5"/>
  <c r="AI193" i="5"/>
  <c r="AK193" i="5"/>
  <c r="AJ356" i="5"/>
  <c r="AK356" i="5"/>
  <c r="AI356" i="5"/>
  <c r="AI303" i="5"/>
  <c r="AJ303" i="5"/>
  <c r="AK303" i="5"/>
  <c r="AI297" i="4"/>
  <c r="AJ297" i="4"/>
  <c r="AK297" i="4"/>
  <c r="AK385" i="4"/>
  <c r="AI385" i="4"/>
  <c r="AJ385" i="4"/>
  <c r="AI376" i="2"/>
  <c r="AJ376" i="2"/>
  <c r="AK376" i="2"/>
  <c r="AI35" i="2"/>
  <c r="AK35" i="2"/>
  <c r="AJ35" i="2"/>
  <c r="AJ110" i="2"/>
  <c r="AK110" i="2"/>
  <c r="AI110" i="2"/>
  <c r="BB29" i="2"/>
  <c r="BA29" i="2"/>
  <c r="AI123" i="2"/>
  <c r="AJ123" i="2"/>
  <c r="AK123" i="2"/>
  <c r="AI332" i="2"/>
  <c r="AJ332" i="2"/>
  <c r="AK332" i="2"/>
  <c r="AI167" i="2"/>
  <c r="AJ167" i="2"/>
  <c r="AK167" i="2"/>
  <c r="BV33" i="5"/>
  <c r="BW33" i="5"/>
  <c r="AI35" i="5"/>
  <c r="AJ35" i="5"/>
  <c r="AK35" i="5"/>
  <c r="BV59" i="5"/>
  <c r="BW59" i="5"/>
  <c r="AI122" i="5"/>
  <c r="AJ122" i="5"/>
  <c r="AK122" i="5"/>
  <c r="AK139" i="5"/>
  <c r="AJ139" i="5"/>
  <c r="AI139" i="5"/>
  <c r="AI218" i="5"/>
  <c r="AJ218" i="5"/>
  <c r="AK218" i="5"/>
  <c r="AI273" i="5"/>
  <c r="AK273" i="5"/>
  <c r="AJ273" i="5"/>
  <c r="AI392" i="5"/>
  <c r="AJ392" i="5"/>
  <c r="AK392" i="5"/>
  <c r="AI384" i="4"/>
  <c r="AJ384" i="4"/>
  <c r="AK384" i="4"/>
  <c r="BV35" i="5"/>
  <c r="BW35" i="5"/>
  <c r="AI312" i="5"/>
  <c r="AJ312" i="5"/>
  <c r="AK312" i="5"/>
  <c r="AI392" i="4"/>
  <c r="AJ392" i="4"/>
  <c r="AK392" i="4"/>
  <c r="AI360" i="2"/>
  <c r="AJ360" i="2"/>
  <c r="AK360" i="2"/>
  <c r="BA36" i="2"/>
  <c r="BB36" i="2"/>
  <c r="AK222" i="2"/>
  <c r="AI222" i="2"/>
  <c r="AJ222" i="2"/>
  <c r="BV21" i="5"/>
  <c r="BW21" i="5"/>
  <c r="BW69" i="5"/>
  <c r="BV69" i="5"/>
  <c r="BU69" i="5" s="1"/>
  <c r="BS69" i="5" s="1"/>
  <c r="AJ243" i="5"/>
  <c r="AK243" i="5"/>
  <c r="AI243" i="5"/>
  <c r="AK408" i="4"/>
  <c r="AI408" i="4"/>
  <c r="AJ408" i="4"/>
  <c r="BV52" i="5"/>
  <c r="BW52" i="5"/>
  <c r="BV41" i="5"/>
  <c r="BW41" i="5"/>
  <c r="AJ74" i="5"/>
  <c r="AK74" i="5"/>
  <c r="AI74" i="5"/>
  <c r="AK109" i="5"/>
  <c r="AI109" i="5"/>
  <c r="AJ109" i="5"/>
  <c r="AH109" i="5" s="1"/>
  <c r="AI187" i="5"/>
  <c r="AJ187" i="5"/>
  <c r="AK187" i="5"/>
  <c r="AI316" i="5"/>
  <c r="AJ316" i="5"/>
  <c r="AK316" i="5"/>
  <c r="AK324" i="5"/>
  <c r="AK316" i="2"/>
  <c r="AI316" i="2"/>
  <c r="AJ316" i="2"/>
  <c r="BW2" i="5"/>
  <c r="BV2" i="5"/>
  <c r="BW94" i="5"/>
  <c r="AK266" i="5"/>
  <c r="AI266" i="5"/>
  <c r="AJ266" i="5"/>
  <c r="AK407" i="5"/>
  <c r="AI407" i="5"/>
  <c r="AJ407" i="5"/>
  <c r="BA48" i="2"/>
  <c r="BB48" i="2"/>
  <c r="AI270" i="2"/>
  <c r="AJ270" i="2"/>
  <c r="AK270" i="2"/>
  <c r="AI214" i="2"/>
  <c r="AJ214" i="2"/>
  <c r="AK214" i="2"/>
  <c r="AK238" i="2"/>
  <c r="AI238" i="2"/>
  <c r="AJ238" i="2"/>
  <c r="AI317" i="2"/>
  <c r="AJ317" i="2"/>
  <c r="AK317" i="2"/>
  <c r="AI230" i="5"/>
  <c r="AJ230" i="5"/>
  <c r="AK230" i="5"/>
  <c r="AJ21" i="4"/>
  <c r="AI21" i="4"/>
  <c r="AK21" i="4"/>
  <c r="BA33" i="4"/>
  <c r="AZ33" i="4" s="1"/>
  <c r="AX33" i="4" s="1"/>
  <c r="BB33" i="4"/>
  <c r="AI145" i="4"/>
  <c r="AJ145" i="4"/>
  <c r="AK145" i="4"/>
  <c r="AI237" i="2"/>
  <c r="AJ237" i="2"/>
  <c r="AK237" i="2"/>
  <c r="BB84" i="2"/>
  <c r="BA84" i="2"/>
  <c r="AI51" i="2"/>
  <c r="AJ51" i="2"/>
  <c r="AK51" i="2"/>
  <c r="AK42" i="5"/>
  <c r="AI42" i="5"/>
  <c r="AJ42" i="5"/>
  <c r="AJ51" i="5"/>
  <c r="AK51" i="5"/>
  <c r="AI51" i="5"/>
  <c r="AK117" i="5"/>
  <c r="AI117" i="5"/>
  <c r="AJ117" i="5"/>
  <c r="AI120" i="5"/>
  <c r="AJ120" i="5"/>
  <c r="AK120" i="5"/>
  <c r="AK186" i="5"/>
  <c r="AI186" i="5"/>
  <c r="AJ186" i="5"/>
  <c r="AK200" i="5"/>
  <c r="AI200" i="5"/>
  <c r="AJ200" i="5"/>
  <c r="AI204" i="5"/>
  <c r="AJ204" i="5"/>
  <c r="AK204" i="5"/>
  <c r="AI222" i="5"/>
  <c r="AJ222" i="5"/>
  <c r="AK222" i="5"/>
  <c r="AI406" i="5"/>
  <c r="AJ406" i="5"/>
  <c r="AK406" i="5"/>
  <c r="AK310" i="4"/>
  <c r="AI310" i="4"/>
  <c r="AJ310" i="4"/>
  <c r="AI305" i="4"/>
  <c r="AJ305" i="4"/>
  <c r="AK305" i="4"/>
  <c r="AJ406" i="4"/>
  <c r="AI406" i="4"/>
  <c r="AK406" i="4"/>
  <c r="AI72" i="2"/>
  <c r="AJ72" i="2"/>
  <c r="AK72" i="2"/>
  <c r="BA99" i="2"/>
  <c r="BB99" i="2"/>
  <c r="AK119" i="5"/>
  <c r="AI119" i="5"/>
  <c r="AJ119" i="5"/>
  <c r="BV113" i="5"/>
  <c r="BW113" i="5"/>
  <c r="AI286" i="5"/>
  <c r="AJ286" i="5"/>
  <c r="AK286" i="5"/>
  <c r="AK375" i="5"/>
  <c r="AI375" i="5"/>
  <c r="AJ375" i="5"/>
  <c r="AK296" i="5"/>
  <c r="AI296" i="5"/>
  <c r="AJ296" i="5"/>
  <c r="BW32" i="5"/>
  <c r="BV32" i="5"/>
  <c r="BV61" i="5"/>
  <c r="BW61" i="5"/>
  <c r="BV88" i="5"/>
  <c r="BW88" i="5"/>
  <c r="AK121" i="5"/>
  <c r="AI121" i="5"/>
  <c r="AJ121" i="5"/>
  <c r="AK158" i="5"/>
  <c r="AI158" i="5"/>
  <c r="AJ158" i="5"/>
  <c r="AJ199" i="5"/>
  <c r="AI199" i="5"/>
  <c r="AK199" i="5"/>
  <c r="AI346" i="5"/>
  <c r="AJ346" i="5"/>
  <c r="AK346" i="5"/>
  <c r="AI339" i="5"/>
  <c r="AJ339" i="5"/>
  <c r="AK339" i="5"/>
  <c r="AI360" i="5"/>
  <c r="AK360" i="5"/>
  <c r="AJ360" i="5"/>
  <c r="AI402" i="4"/>
  <c r="AJ402" i="4"/>
  <c r="AK402" i="4"/>
  <c r="BV50" i="5"/>
  <c r="BW50" i="5"/>
  <c r="BW34" i="5"/>
  <c r="BV34" i="5"/>
  <c r="AK88" i="5"/>
  <c r="AI88" i="5"/>
  <c r="AJ88" i="5"/>
  <c r="AK160" i="5"/>
  <c r="AI160" i="5"/>
  <c r="AJ160" i="5"/>
  <c r="AJ272" i="5"/>
  <c r="AK272" i="5"/>
  <c r="AI272" i="5"/>
  <c r="AI299" i="5"/>
  <c r="AJ299" i="5"/>
  <c r="AK299" i="5"/>
  <c r="AI374" i="5"/>
  <c r="AJ374" i="5"/>
  <c r="AK374" i="5"/>
  <c r="BV39" i="5"/>
  <c r="BW39" i="5"/>
  <c r="BV68" i="5"/>
  <c r="BW68" i="5"/>
  <c r="AI41" i="5"/>
  <c r="AJ41" i="5"/>
  <c r="AK41" i="5"/>
  <c r="BV108" i="5"/>
  <c r="BW108" i="5"/>
  <c r="AI79" i="5"/>
  <c r="AJ79" i="5"/>
  <c r="AK79" i="5"/>
  <c r="BV119" i="5"/>
  <c r="BW119" i="5"/>
  <c r="AJ245" i="5"/>
  <c r="AK245" i="5"/>
  <c r="AI245" i="5"/>
  <c r="AJ385" i="5"/>
  <c r="AI385" i="5"/>
  <c r="AK385" i="5"/>
  <c r="AI376" i="5"/>
  <c r="AJ376" i="5"/>
  <c r="AK376" i="5"/>
  <c r="AI313" i="4"/>
  <c r="AJ313" i="4"/>
  <c r="AK313" i="4"/>
  <c r="AK111" i="5"/>
  <c r="AI111" i="5"/>
  <c r="AJ111" i="5"/>
  <c r="AI318" i="5"/>
  <c r="AJ318" i="5"/>
  <c r="AK318" i="5"/>
  <c r="AY198" i="8"/>
  <c r="AA198" i="8"/>
  <c r="AY211" i="8"/>
  <c r="AA211" i="8"/>
  <c r="AA99" i="8"/>
  <c r="AI261" i="5"/>
  <c r="AJ261" i="5"/>
  <c r="AK261" i="5"/>
  <c r="AI228" i="5"/>
  <c r="AJ228" i="5"/>
  <c r="AK228" i="5"/>
  <c r="AI396" i="5"/>
  <c r="AH396" i="5" s="1"/>
  <c r="AJ396" i="5"/>
  <c r="AK396" i="5"/>
  <c r="AI307" i="5"/>
  <c r="AJ307" i="5"/>
  <c r="AK307" i="5"/>
  <c r="AK125" i="5"/>
  <c r="AI125" i="5"/>
  <c r="AJ125" i="5"/>
  <c r="BW98" i="5"/>
  <c r="BV98" i="5"/>
  <c r="AI173" i="5"/>
  <c r="AJ173" i="5"/>
  <c r="AK173" i="5"/>
  <c r="AI352" i="5"/>
  <c r="AK352" i="5"/>
  <c r="AJ352" i="5"/>
  <c r="AI264" i="2"/>
  <c r="AJ264" i="2"/>
  <c r="AK264" i="2"/>
  <c r="BW14" i="5"/>
  <c r="BV14" i="5"/>
  <c r="BV67" i="5"/>
  <c r="BW67" i="5"/>
  <c r="AK127" i="5"/>
  <c r="AI127" i="5"/>
  <c r="AJ127" i="5"/>
  <c r="AI114" i="5"/>
  <c r="AJ114" i="5"/>
  <c r="AK114" i="5"/>
  <c r="AK180" i="5"/>
  <c r="AJ180" i="5"/>
  <c r="AI180" i="5"/>
  <c r="AK211" i="5"/>
  <c r="AI211" i="5"/>
  <c r="AJ211" i="5"/>
  <c r="AJ387" i="5"/>
  <c r="AK387" i="5"/>
  <c r="AI387" i="5"/>
  <c r="AI411" i="4"/>
  <c r="AJ411" i="4"/>
  <c r="AK411" i="4"/>
  <c r="AI313" i="2"/>
  <c r="AJ313" i="2"/>
  <c r="AK313" i="2"/>
  <c r="AJ63" i="2"/>
  <c r="AI63" i="2"/>
  <c r="AK63" i="2"/>
  <c r="BA91" i="2"/>
  <c r="BB91" i="2"/>
  <c r="AI315" i="2"/>
  <c r="AJ315" i="2"/>
  <c r="AK315" i="2"/>
  <c r="AK232" i="2"/>
  <c r="AI232" i="2"/>
  <c r="AJ232" i="2"/>
  <c r="AI303" i="2"/>
  <c r="AJ303" i="2"/>
  <c r="AK303" i="2"/>
  <c r="AI93" i="2"/>
  <c r="AJ93" i="2"/>
  <c r="AK93" i="2"/>
  <c r="AI350" i="2"/>
  <c r="AJ350" i="2"/>
  <c r="AK350" i="2"/>
  <c r="AK365" i="2"/>
  <c r="AI365" i="2"/>
  <c r="AJ365" i="2"/>
  <c r="AJ61" i="2"/>
  <c r="AI61" i="2"/>
  <c r="AK61" i="2"/>
  <c r="BJ198" i="7"/>
  <c r="BH198" i="7"/>
  <c r="BG198" i="7"/>
  <c r="BI198" i="7"/>
  <c r="CT121" i="7"/>
  <c r="CS121" i="7"/>
  <c r="BH131" i="7"/>
  <c r="BG131" i="7"/>
  <c r="BJ131" i="7"/>
  <c r="BI131" i="7"/>
  <c r="BH277" i="7"/>
  <c r="BI277" i="7"/>
  <c r="BJ277" i="7"/>
  <c r="BJ281" i="7"/>
  <c r="BH281" i="7"/>
  <c r="BI281" i="7"/>
  <c r="BH219" i="7"/>
  <c r="BI219" i="7"/>
  <c r="BJ219" i="7"/>
  <c r="BH252" i="7"/>
  <c r="BG252" i="7"/>
  <c r="BI252" i="7"/>
  <c r="BJ252" i="7"/>
  <c r="BH344" i="7"/>
  <c r="BI344" i="7"/>
  <c r="BJ344" i="7"/>
  <c r="BH384" i="7"/>
  <c r="BG384" i="7"/>
  <c r="BI384" i="7"/>
  <c r="BJ384" i="7"/>
  <c r="CB88" i="7"/>
  <c r="CC88" i="7"/>
  <c r="AO198" i="7"/>
  <c r="AQ198" i="7"/>
  <c r="AP198" i="7"/>
  <c r="AQ219" i="7"/>
  <c r="AO219" i="7"/>
  <c r="AP219" i="7"/>
  <c r="CB60" i="7"/>
  <c r="CC60" i="7"/>
  <c r="AO283" i="7"/>
  <c r="AP283" i="7"/>
  <c r="AQ283" i="7"/>
  <c r="AO314" i="7"/>
  <c r="AN314" i="7"/>
  <c r="AP314" i="7"/>
  <c r="AQ314" i="7"/>
  <c r="AO264" i="7"/>
  <c r="AP264" i="7"/>
  <c r="AQ264" i="7"/>
  <c r="BB44" i="2"/>
  <c r="BA44" i="2"/>
  <c r="AK397" i="2"/>
  <c r="AI397" i="2"/>
  <c r="AJ397" i="2"/>
  <c r="AO94" i="7"/>
  <c r="AP94" i="7"/>
  <c r="AQ94" i="7"/>
  <c r="AQ79" i="7"/>
  <c r="AO79" i="7"/>
  <c r="AP79" i="7"/>
  <c r="AJ394" i="2"/>
  <c r="AK394" i="2"/>
  <c r="AI394" i="2"/>
  <c r="AI340" i="2"/>
  <c r="AJ340" i="2"/>
  <c r="AK340" i="2"/>
  <c r="CT21" i="7"/>
  <c r="CS21" i="7"/>
  <c r="CR21" i="7"/>
  <c r="CP21" i="7"/>
  <c r="BI202" i="7"/>
  <c r="BJ202" i="7"/>
  <c r="BH202" i="7"/>
  <c r="BI85" i="7"/>
  <c r="BJ85" i="7"/>
  <c r="BH85" i="7"/>
  <c r="BG85" i="7"/>
  <c r="CT15" i="7"/>
  <c r="CS15" i="7"/>
  <c r="CR15" i="7"/>
  <c r="CP15" i="7"/>
  <c r="CT46" i="7"/>
  <c r="CS46" i="7"/>
  <c r="CR46" i="7"/>
  <c r="CP46" i="7"/>
  <c r="BI225" i="7"/>
  <c r="BJ225" i="7"/>
  <c r="BH225" i="7"/>
  <c r="BG225" i="7"/>
  <c r="BJ297" i="7"/>
  <c r="BI297" i="7"/>
  <c r="BH297" i="7"/>
  <c r="BG297" i="7"/>
  <c r="BI317" i="7"/>
  <c r="BJ317" i="7"/>
  <c r="BH317" i="7"/>
  <c r="BH273" i="7"/>
  <c r="BG273" i="7"/>
  <c r="BI273" i="7"/>
  <c r="BJ273" i="7"/>
  <c r="CT42" i="7"/>
  <c r="CS42" i="7"/>
  <c r="CR42" i="7"/>
  <c r="CP42" i="7"/>
  <c r="CB40" i="7"/>
  <c r="CC40" i="7"/>
  <c r="AQ53" i="7"/>
  <c r="AO53" i="7"/>
  <c r="AN53" i="7"/>
  <c r="AP53" i="7"/>
  <c r="AP237" i="7"/>
  <c r="AQ237" i="7"/>
  <c r="AO237" i="7"/>
  <c r="AQ344" i="7"/>
  <c r="AP344" i="7"/>
  <c r="AO344" i="7"/>
  <c r="AQ200" i="7"/>
  <c r="AO200" i="7"/>
  <c r="AP200" i="7"/>
  <c r="AP373" i="7"/>
  <c r="AQ373" i="7"/>
  <c r="AO373" i="7"/>
  <c r="AO286" i="7"/>
  <c r="AN286" i="7"/>
  <c r="BE286" i="7" s="1"/>
  <c r="AP286" i="7"/>
  <c r="AQ286" i="7"/>
  <c r="CC106" i="7"/>
  <c r="CB106" i="7"/>
  <c r="CA106" i="7"/>
  <c r="BY106" i="7" s="1"/>
  <c r="BW106" i="7" s="1"/>
  <c r="AP279" i="7"/>
  <c r="AQ279" i="7"/>
  <c r="AO279" i="7"/>
  <c r="AI221" i="2"/>
  <c r="AJ221" i="2"/>
  <c r="AK221" i="2"/>
  <c r="AK255" i="2"/>
  <c r="AJ255" i="2"/>
  <c r="AI255" i="2"/>
  <c r="CT12" i="7"/>
  <c r="CS12" i="7"/>
  <c r="CT114" i="7"/>
  <c r="CS114" i="7"/>
  <c r="CT85" i="7"/>
  <c r="CS85" i="7"/>
  <c r="BH76" i="7"/>
  <c r="BG76" i="7"/>
  <c r="BI76" i="7"/>
  <c r="BJ76" i="7"/>
  <c r="BH286" i="7"/>
  <c r="BI286" i="7"/>
  <c r="BJ286" i="7"/>
  <c r="BJ310" i="7"/>
  <c r="BH310" i="7"/>
  <c r="BI310" i="7"/>
  <c r="BH241" i="7"/>
  <c r="BI241" i="7"/>
  <c r="BJ241" i="7"/>
  <c r="BH212" i="7"/>
  <c r="BG212" i="7"/>
  <c r="BJ212" i="7"/>
  <c r="BI212" i="7"/>
  <c r="BJ396" i="7"/>
  <c r="BI396" i="7"/>
  <c r="BH396" i="7"/>
  <c r="BJ153" i="7"/>
  <c r="BH153" i="7"/>
  <c r="BI153" i="7"/>
  <c r="AP33" i="7"/>
  <c r="AQ33" i="7"/>
  <c r="AO33" i="7"/>
  <c r="AN33" i="7"/>
  <c r="AO322" i="7"/>
  <c r="AN322" i="7"/>
  <c r="AQ322" i="7"/>
  <c r="AP322" i="7"/>
  <c r="CB80" i="7"/>
  <c r="CC80" i="7"/>
  <c r="CB100" i="7"/>
  <c r="CC100" i="7"/>
  <c r="AO298" i="7"/>
  <c r="AP298" i="7"/>
  <c r="AQ298" i="7"/>
  <c r="CC121" i="7"/>
  <c r="CB121" i="7"/>
  <c r="AO276" i="7"/>
  <c r="AN276" i="7"/>
  <c r="AP276" i="7"/>
  <c r="AQ276" i="7"/>
  <c r="AO115" i="7"/>
  <c r="AP115" i="7"/>
  <c r="AQ115" i="7"/>
  <c r="AJ116" i="2"/>
  <c r="AK116" i="2"/>
  <c r="AI116" i="2"/>
  <c r="BJ220" i="7"/>
  <c r="BH220" i="7"/>
  <c r="BG220" i="7"/>
  <c r="BI220" i="7"/>
  <c r="BH383" i="7"/>
  <c r="BG383" i="7"/>
  <c r="BI383" i="7"/>
  <c r="BJ383" i="7"/>
  <c r="AQ305" i="7"/>
  <c r="AO305" i="7"/>
  <c r="AN305" i="7"/>
  <c r="AP305" i="7"/>
  <c r="AO243" i="7"/>
  <c r="AN243" i="7"/>
  <c r="AP243" i="7"/>
  <c r="AQ243" i="7"/>
  <c r="AO332" i="7"/>
  <c r="AN332" i="7"/>
  <c r="AQ332" i="7"/>
  <c r="AP332" i="7"/>
  <c r="AI306" i="2"/>
  <c r="AJ306" i="2"/>
  <c r="AK306" i="2"/>
  <c r="AJ359" i="2"/>
  <c r="AK359" i="2"/>
  <c r="AI359" i="2"/>
  <c r="AK373" i="2"/>
  <c r="AI373" i="2"/>
  <c r="AJ373" i="2"/>
  <c r="AI251" i="2"/>
  <c r="AJ251" i="2"/>
  <c r="AK251" i="2"/>
  <c r="AI95" i="2"/>
  <c r="AJ95" i="2"/>
  <c r="AK95" i="2"/>
  <c r="BJ102" i="7"/>
  <c r="BH102" i="7"/>
  <c r="BG102" i="7"/>
  <c r="BI102" i="7"/>
  <c r="BI69" i="7"/>
  <c r="BJ69" i="7"/>
  <c r="BH69" i="7"/>
  <c r="BG69" i="7"/>
  <c r="BI22" i="7"/>
  <c r="BJ22" i="7"/>
  <c r="BH22" i="7"/>
  <c r="BH175" i="7"/>
  <c r="BG175" i="7"/>
  <c r="BI175" i="7"/>
  <c r="BJ175" i="7"/>
  <c r="BI78" i="7"/>
  <c r="BH78" i="7"/>
  <c r="BG78" i="7"/>
  <c r="BJ78" i="7"/>
  <c r="BH303" i="7"/>
  <c r="BG303" i="7"/>
  <c r="BI303" i="7"/>
  <c r="BJ303" i="7"/>
  <c r="BH287" i="7"/>
  <c r="BI287" i="7"/>
  <c r="BJ287" i="7"/>
  <c r="BH408" i="7"/>
  <c r="BG408" i="7"/>
  <c r="BI408" i="7"/>
  <c r="BJ408" i="7"/>
  <c r="AO71" i="7"/>
  <c r="AP71" i="7"/>
  <c r="AQ71" i="7"/>
  <c r="AQ85" i="7"/>
  <c r="AO85" i="7"/>
  <c r="AP85" i="7"/>
  <c r="AO267" i="7"/>
  <c r="AP267" i="7"/>
  <c r="AQ267" i="7"/>
  <c r="AQ360" i="7"/>
  <c r="AO360" i="7"/>
  <c r="AP360" i="7"/>
  <c r="AQ403" i="7"/>
  <c r="AO403" i="7"/>
  <c r="AN403" i="7"/>
  <c r="AP403" i="7"/>
  <c r="AQ355" i="7"/>
  <c r="AP355" i="7"/>
  <c r="AO355" i="7"/>
  <c r="AN355" i="7"/>
  <c r="AO318" i="7"/>
  <c r="AP318" i="7"/>
  <c r="AQ318" i="7"/>
  <c r="CC105" i="7"/>
  <c r="CB105" i="7"/>
  <c r="CC86" i="7"/>
  <c r="CB86" i="7"/>
  <c r="AO400" i="7"/>
  <c r="AN400" i="7"/>
  <c r="AP400" i="7"/>
  <c r="AQ400" i="7"/>
  <c r="BA97" i="2"/>
  <c r="BB97" i="2"/>
  <c r="BH74" i="7"/>
  <c r="BI74" i="7"/>
  <c r="BJ74" i="7"/>
  <c r="CC24" i="7"/>
  <c r="CB24" i="7"/>
  <c r="AQ371" i="7"/>
  <c r="AO371" i="7"/>
  <c r="AP371" i="7"/>
  <c r="AQ194" i="7"/>
  <c r="AO194" i="7"/>
  <c r="AN194" i="7"/>
  <c r="AP194" i="7"/>
  <c r="AO273" i="7"/>
  <c r="AN273" i="7"/>
  <c r="BE273" i="7" s="1"/>
  <c r="AP273" i="7"/>
  <c r="AQ273" i="7"/>
  <c r="AJ25" i="2"/>
  <c r="AK25" i="2"/>
  <c r="AI25" i="2"/>
  <c r="AI355" i="2"/>
  <c r="AJ355" i="2"/>
  <c r="AK355" i="2"/>
  <c r="AI321" i="2"/>
  <c r="AJ321" i="2"/>
  <c r="AK321" i="2"/>
  <c r="AK58" i="2"/>
  <c r="AI58" i="2"/>
  <c r="AJ58" i="2"/>
  <c r="AJ331" i="2"/>
  <c r="AK331" i="2"/>
  <c r="AI331" i="2"/>
  <c r="CT118" i="7"/>
  <c r="CS118" i="7"/>
  <c r="BH28" i="7"/>
  <c r="BG28" i="7"/>
  <c r="BI28" i="7"/>
  <c r="BJ28" i="7"/>
  <c r="BH294" i="7"/>
  <c r="BI294" i="7"/>
  <c r="BJ294" i="7"/>
  <c r="BJ217" i="7"/>
  <c r="BH217" i="7"/>
  <c r="BI217" i="7"/>
  <c r="BI271" i="7"/>
  <c r="BJ271" i="7"/>
  <c r="BH271" i="7"/>
  <c r="BH249" i="7"/>
  <c r="BG249" i="7"/>
  <c r="BI249" i="7"/>
  <c r="BJ249" i="7"/>
  <c r="BH325" i="7"/>
  <c r="BI325" i="7"/>
  <c r="BJ325" i="7"/>
  <c r="BI353" i="7"/>
  <c r="BJ353" i="7"/>
  <c r="BH353" i="7"/>
  <c r="BG353" i="7"/>
  <c r="AI377" i="2"/>
  <c r="AJ377" i="2"/>
  <c r="AK377" i="2"/>
  <c r="BA22" i="2"/>
  <c r="BB22" i="2"/>
  <c r="BJ186" i="7"/>
  <c r="BH186" i="7"/>
  <c r="BI186" i="7"/>
  <c r="BI84" i="7"/>
  <c r="BJ84" i="7"/>
  <c r="BH84" i="7"/>
  <c r="BG84" i="7"/>
  <c r="BH311" i="7"/>
  <c r="BG311" i="7"/>
  <c r="BI311" i="7"/>
  <c r="BJ311" i="7"/>
  <c r="AP327" i="7"/>
  <c r="AQ327" i="7"/>
  <c r="AO327" i="7"/>
  <c r="BH108" i="7"/>
  <c r="BG108" i="7"/>
  <c r="BI108" i="7"/>
  <c r="BJ108" i="7"/>
  <c r="BH320" i="7"/>
  <c r="BI320" i="7"/>
  <c r="BJ320" i="7"/>
  <c r="AQ65" i="7"/>
  <c r="AP65" i="7"/>
  <c r="AO65" i="7"/>
  <c r="AN65" i="7"/>
  <c r="AP385" i="7"/>
  <c r="AQ385" i="7"/>
  <c r="AO385" i="7"/>
  <c r="AN385" i="7"/>
  <c r="AI266" i="2"/>
  <c r="AJ266" i="2"/>
  <c r="AK266" i="2"/>
  <c r="CS60" i="7"/>
  <c r="CT60" i="7"/>
  <c r="AQ181" i="7"/>
  <c r="AO181" i="7"/>
  <c r="AN181" i="7"/>
  <c r="AG181" i="7" s="1"/>
  <c r="AP181" i="7"/>
  <c r="AP270" i="7"/>
  <c r="AQ270" i="7"/>
  <c r="AO270" i="7"/>
  <c r="AN270" i="7"/>
  <c r="CT26" i="7"/>
  <c r="CS26" i="7"/>
  <c r="CR26" i="7"/>
  <c r="CP26" i="7"/>
  <c r="AQ125" i="7"/>
  <c r="AO125" i="7"/>
  <c r="AN125" i="7"/>
  <c r="AP125" i="7"/>
  <c r="AO251" i="7"/>
  <c r="AN251" i="7"/>
  <c r="AP251" i="7"/>
  <c r="AQ251" i="7"/>
  <c r="AI179" i="2"/>
  <c r="AJ179" i="2"/>
  <c r="AK179" i="2"/>
  <c r="AJ279" i="2"/>
  <c r="AK279" i="2"/>
  <c r="AI279" i="2"/>
  <c r="AI363" i="2"/>
  <c r="AJ363" i="2"/>
  <c r="AK363" i="2"/>
  <c r="AJ300" i="2"/>
  <c r="AK300" i="2"/>
  <c r="AI300" i="2"/>
  <c r="AI159" i="2"/>
  <c r="AJ159" i="2"/>
  <c r="AK159" i="2"/>
  <c r="AK26" i="2"/>
  <c r="AI26" i="2"/>
  <c r="AJ26" i="2"/>
  <c r="AK42" i="2"/>
  <c r="AI42" i="2"/>
  <c r="AJ42" i="2"/>
  <c r="CT106" i="7"/>
  <c r="CS106" i="7"/>
  <c r="CT74" i="7"/>
  <c r="CS74" i="7"/>
  <c r="BI65" i="7"/>
  <c r="BJ65" i="7"/>
  <c r="BH65" i="7"/>
  <c r="BG65" i="7"/>
  <c r="BI40" i="7"/>
  <c r="BH40" i="7"/>
  <c r="BG40" i="7"/>
  <c r="BJ40" i="7"/>
  <c r="BJ203" i="7"/>
  <c r="BH203" i="7"/>
  <c r="BI203" i="7"/>
  <c r="BJ346" i="7"/>
  <c r="BI346" i="7"/>
  <c r="BH346" i="7"/>
  <c r="BH257" i="7"/>
  <c r="BG257" i="7"/>
  <c r="BI257" i="7"/>
  <c r="BJ257" i="7"/>
  <c r="BJ181" i="7"/>
  <c r="BH181" i="7"/>
  <c r="BG181" i="7"/>
  <c r="BI181" i="7"/>
  <c r="BJ405" i="7"/>
  <c r="BH405" i="7"/>
  <c r="BI405" i="7"/>
  <c r="BH363" i="7"/>
  <c r="BI363" i="7"/>
  <c r="BJ363" i="7"/>
  <c r="AJ402" i="2"/>
  <c r="AK402" i="2"/>
  <c r="AI402" i="2"/>
  <c r="AO217" i="7"/>
  <c r="AP217" i="7"/>
  <c r="AQ217" i="7"/>
  <c r="CC46" i="7"/>
  <c r="CB46" i="7"/>
  <c r="AO126" i="7"/>
  <c r="AN126" i="7"/>
  <c r="AP126" i="7"/>
  <c r="AQ126" i="7"/>
  <c r="AO159" i="7"/>
  <c r="AN159" i="7"/>
  <c r="AQ159" i="7"/>
  <c r="AP159" i="7"/>
  <c r="AP359" i="7"/>
  <c r="AO359" i="7"/>
  <c r="AQ359" i="7"/>
  <c r="AQ369" i="7"/>
  <c r="AP369" i="7"/>
  <c r="AO369" i="7"/>
  <c r="AK405" i="2"/>
  <c r="AI405" i="2"/>
  <c r="AJ405" i="2"/>
  <c r="AI353" i="2"/>
  <c r="AJ353" i="2"/>
  <c r="AK353" i="2"/>
  <c r="AD169" i="8"/>
  <c r="AA190" i="8"/>
  <c r="AB190" i="8" s="1"/>
  <c r="AA170" i="8"/>
  <c r="AY88" i="8"/>
  <c r="AA88" i="8"/>
  <c r="AK36" i="5"/>
  <c r="AI36" i="5"/>
  <c r="AJ36" i="5"/>
  <c r="BW93" i="5"/>
  <c r="BV93" i="5"/>
  <c r="BV110" i="5"/>
  <c r="BU110" i="5" s="1"/>
  <c r="BS110" i="5" s="1"/>
  <c r="BW110" i="5"/>
  <c r="AI130" i="5"/>
  <c r="AJ130" i="5"/>
  <c r="AK130" i="5"/>
  <c r="AJ276" i="5"/>
  <c r="AK276" i="5"/>
  <c r="AI276" i="5"/>
  <c r="AI341" i="5"/>
  <c r="AH341" i="5" s="1"/>
  <c r="AJ341" i="5"/>
  <c r="AK341" i="5"/>
  <c r="AI389" i="5"/>
  <c r="AJ389" i="5"/>
  <c r="AK389" i="5"/>
  <c r="AI344" i="4"/>
  <c r="AJ344" i="4"/>
  <c r="AK344" i="4"/>
  <c r="BB8" i="2"/>
  <c r="BA8" i="2"/>
  <c r="BA42" i="2"/>
  <c r="BB42" i="2"/>
  <c r="AJ254" i="2"/>
  <c r="AK254" i="2"/>
  <c r="AI254" i="2"/>
  <c r="AI161" i="2"/>
  <c r="AJ161" i="2"/>
  <c r="AK161" i="2"/>
  <c r="AJ94" i="2"/>
  <c r="AK94" i="2"/>
  <c r="AI94" i="2"/>
  <c r="AI91" i="2"/>
  <c r="AJ91" i="2"/>
  <c r="AK91" i="2"/>
  <c r="AI202" i="2"/>
  <c r="AJ202" i="2"/>
  <c r="AK202" i="2"/>
  <c r="AJ75" i="2"/>
  <c r="AK75" i="2"/>
  <c r="AI75" i="2"/>
  <c r="CS28" i="7"/>
  <c r="CT28" i="7"/>
  <c r="BI49" i="7"/>
  <c r="BJ49" i="7"/>
  <c r="BH49" i="7"/>
  <c r="BH347" i="7"/>
  <c r="BG347" i="7"/>
  <c r="BI347" i="7"/>
  <c r="BJ347" i="7"/>
  <c r="BH266" i="7"/>
  <c r="BI266" i="7"/>
  <c r="BJ266" i="7"/>
  <c r="BH124" i="7"/>
  <c r="BG124" i="7"/>
  <c r="BI124" i="7"/>
  <c r="BJ124" i="7"/>
  <c r="BH326" i="7"/>
  <c r="BI326" i="7"/>
  <c r="BJ326" i="7"/>
  <c r="BH148" i="7"/>
  <c r="BG148" i="7"/>
  <c r="BI148" i="7"/>
  <c r="BJ148" i="7"/>
  <c r="AQ109" i="7"/>
  <c r="AO109" i="7"/>
  <c r="AN109" i="7"/>
  <c r="AP109" i="7"/>
  <c r="AO155" i="7"/>
  <c r="AQ155" i="7"/>
  <c r="AP155" i="7"/>
  <c r="AQ144" i="7"/>
  <c r="AO144" i="7"/>
  <c r="AN144" i="7"/>
  <c r="AP144" i="7"/>
  <c r="AQ266" i="7"/>
  <c r="AP266" i="7"/>
  <c r="AO266" i="7"/>
  <c r="AN266" i="7"/>
  <c r="AQ61" i="7"/>
  <c r="AP61" i="7"/>
  <c r="AO61" i="7"/>
  <c r="AP367" i="7"/>
  <c r="AO367" i="7"/>
  <c r="AQ367" i="7"/>
  <c r="AO76" i="7"/>
  <c r="AP76" i="7"/>
  <c r="AQ76" i="7"/>
  <c r="CS107" i="7"/>
  <c r="CR107" i="7"/>
  <c r="CP107" i="7"/>
  <c r="CT107" i="7"/>
  <c r="AO405" i="7"/>
  <c r="AN405" i="7"/>
  <c r="AP405" i="7"/>
  <c r="AQ405" i="7"/>
  <c r="AK224" i="2"/>
  <c r="AI224" i="2"/>
  <c r="AJ224" i="2"/>
  <c r="AI339" i="2"/>
  <c r="AJ339" i="2"/>
  <c r="AK339" i="2"/>
  <c r="AI217" i="2"/>
  <c r="AJ217" i="2"/>
  <c r="AK217" i="2"/>
  <c r="AI383" i="2"/>
  <c r="AJ383" i="2"/>
  <c r="AK383" i="2"/>
  <c r="AJ378" i="2"/>
  <c r="AK378" i="2"/>
  <c r="AI378" i="2"/>
  <c r="CS95" i="7"/>
  <c r="CR95" i="7"/>
  <c r="CP95" i="7"/>
  <c r="CT95" i="7"/>
  <c r="BH226" i="7"/>
  <c r="BJ226" i="7"/>
  <c r="BI226" i="7"/>
  <c r="BH200" i="7"/>
  <c r="BI200" i="7"/>
  <c r="BJ200" i="7"/>
  <c r="BH291" i="7"/>
  <c r="BG291" i="7"/>
  <c r="BI291" i="7"/>
  <c r="BJ291" i="7"/>
  <c r="CC94" i="7"/>
  <c r="CB94" i="7"/>
  <c r="CA94" i="7"/>
  <c r="BY94" i="7" s="1"/>
  <c r="BW94" i="7" s="1"/>
  <c r="CC66" i="7"/>
  <c r="CB66" i="7"/>
  <c r="CA66" i="7"/>
  <c r="BY66" i="7" s="1"/>
  <c r="BW66" i="7" s="1"/>
  <c r="AO80" i="7"/>
  <c r="AP80" i="7"/>
  <c r="AQ80" i="7"/>
  <c r="AQ49" i="7"/>
  <c r="AP49" i="7"/>
  <c r="AO49" i="7"/>
  <c r="AN49" i="7"/>
  <c r="AP401" i="7"/>
  <c r="AQ401" i="7"/>
  <c r="AO401" i="7"/>
  <c r="AJ292" i="2"/>
  <c r="AK292" i="2"/>
  <c r="AI292" i="2"/>
  <c r="BJ354" i="7"/>
  <c r="BH354" i="7"/>
  <c r="BG354" i="7"/>
  <c r="BI354" i="7"/>
  <c r="AQ57" i="7"/>
  <c r="AO57" i="7"/>
  <c r="AP57" i="7"/>
  <c r="AO175" i="7"/>
  <c r="AN175" i="7"/>
  <c r="AQ175" i="7"/>
  <c r="AP175" i="7"/>
  <c r="CB25" i="7"/>
  <c r="CA25" i="7"/>
  <c r="BY25" i="7" s="1"/>
  <c r="CC25" i="7"/>
  <c r="CC19" i="7"/>
  <c r="CB19" i="7"/>
  <c r="AK196" i="2"/>
  <c r="AI196" i="2"/>
  <c r="AJ196" i="2"/>
  <c r="CT59" i="7"/>
  <c r="CS59" i="7"/>
  <c r="CR59" i="7"/>
  <c r="CP59" i="7"/>
  <c r="BJ142" i="7"/>
  <c r="BH142" i="7"/>
  <c r="BG142" i="7"/>
  <c r="BI142" i="7"/>
  <c r="CT93" i="7"/>
  <c r="CS93" i="7"/>
  <c r="BI21" i="7"/>
  <c r="BJ21" i="7"/>
  <c r="BH21" i="7"/>
  <c r="BG21" i="7"/>
  <c r="BH171" i="7"/>
  <c r="BG171" i="7"/>
  <c r="BJ171" i="7"/>
  <c r="BI171" i="7"/>
  <c r="BH348" i="7"/>
  <c r="BG348" i="7"/>
  <c r="BI348" i="7"/>
  <c r="BJ348" i="7"/>
  <c r="BH56" i="7"/>
  <c r="BI56" i="7"/>
  <c r="BJ56" i="7"/>
  <c r="BH284" i="7"/>
  <c r="BG284" i="7"/>
  <c r="BI284" i="7"/>
  <c r="BJ284" i="7"/>
  <c r="BH358" i="7"/>
  <c r="BI358" i="7"/>
  <c r="BJ358" i="7"/>
  <c r="AQ97" i="7"/>
  <c r="AO97" i="7"/>
  <c r="AP97" i="7"/>
  <c r="CB99" i="7"/>
  <c r="CC99" i="7"/>
  <c r="AQ284" i="7"/>
  <c r="AP284" i="7"/>
  <c r="AO284" i="7"/>
  <c r="AO210" i="7"/>
  <c r="AN210" i="7"/>
  <c r="AG210" i="7" s="1"/>
  <c r="AP210" i="7"/>
  <c r="AQ210" i="7"/>
  <c r="AP375" i="7"/>
  <c r="AO375" i="7"/>
  <c r="AN375" i="7"/>
  <c r="AQ375" i="7"/>
  <c r="AO383" i="7"/>
  <c r="AN383" i="7"/>
  <c r="AP383" i="7"/>
  <c r="AQ383" i="7"/>
  <c r="AO51" i="7"/>
  <c r="AP51" i="7"/>
  <c r="AQ51" i="7"/>
  <c r="AO272" i="7"/>
  <c r="AN272" i="7"/>
  <c r="BE272" i="7" s="1"/>
  <c r="AP272" i="7"/>
  <c r="AQ272" i="7"/>
  <c r="AO303" i="7"/>
  <c r="AP303" i="7"/>
  <c r="AQ303" i="7"/>
  <c r="BI51" i="7"/>
  <c r="BJ51" i="7"/>
  <c r="BH51" i="7"/>
  <c r="BG51" i="7"/>
  <c r="BJ173" i="7"/>
  <c r="BH173" i="7"/>
  <c r="BG173" i="7"/>
  <c r="BI173" i="7"/>
  <c r="AI223" i="2"/>
  <c r="AJ223" i="2"/>
  <c r="AK223" i="2"/>
  <c r="AQ108" i="7"/>
  <c r="AO108" i="7"/>
  <c r="AN108" i="7"/>
  <c r="AP108" i="7"/>
  <c r="AK338" i="2"/>
  <c r="AI338" i="2"/>
  <c r="AJ338" i="2"/>
  <c r="BA35" i="2"/>
  <c r="BB35" i="2"/>
  <c r="AJ144" i="2"/>
  <c r="AK144" i="2"/>
  <c r="AI144" i="2"/>
  <c r="BA73" i="2"/>
  <c r="BB73" i="2"/>
  <c r="AI131" i="2"/>
  <c r="AJ131" i="2"/>
  <c r="AK131" i="2"/>
  <c r="AI113" i="2"/>
  <c r="AJ113" i="2"/>
  <c r="AK113" i="2"/>
  <c r="AI387" i="2"/>
  <c r="AJ387" i="2"/>
  <c r="AK387" i="2"/>
  <c r="AI276" i="2"/>
  <c r="AJ276" i="2"/>
  <c r="AK276" i="2"/>
  <c r="AI302" i="2"/>
  <c r="AJ302" i="2"/>
  <c r="AK302" i="2"/>
  <c r="BH90" i="7"/>
  <c r="BI90" i="7"/>
  <c r="BJ90" i="7"/>
  <c r="BI29" i="7"/>
  <c r="BJ29" i="7"/>
  <c r="BH29" i="7"/>
  <c r="BG29" i="7"/>
  <c r="CT20" i="7"/>
  <c r="CS20" i="7"/>
  <c r="CR20" i="7"/>
  <c r="CP20" i="7"/>
  <c r="BJ177" i="7"/>
  <c r="BH177" i="7"/>
  <c r="BG177" i="7"/>
  <c r="BI177" i="7"/>
  <c r="BJ258" i="7"/>
  <c r="BI258" i="7"/>
  <c r="BH258" i="7"/>
  <c r="BG258" i="7"/>
  <c r="BH218" i="7"/>
  <c r="BI218" i="7"/>
  <c r="BJ218" i="7"/>
  <c r="CC98" i="7"/>
  <c r="CB98" i="7"/>
  <c r="AQ104" i="7"/>
  <c r="AO104" i="7"/>
  <c r="AP104" i="7"/>
  <c r="AQ178" i="7"/>
  <c r="AO178" i="7"/>
  <c r="AN178" i="7"/>
  <c r="AP178" i="7"/>
  <c r="AQ337" i="7"/>
  <c r="AP337" i="7"/>
  <c r="AO337" i="7"/>
  <c r="AN337" i="7"/>
  <c r="CB96" i="7"/>
  <c r="CC96" i="7"/>
  <c r="AO295" i="7"/>
  <c r="AP295" i="7"/>
  <c r="AQ295" i="7"/>
  <c r="AO268" i="7"/>
  <c r="AN268" i="7"/>
  <c r="AP268" i="7"/>
  <c r="AQ268" i="7"/>
  <c r="AO406" i="7"/>
  <c r="AP406" i="7"/>
  <c r="AQ406" i="7"/>
  <c r="CB41" i="7"/>
  <c r="CA41" i="7"/>
  <c r="BY41" i="7" s="1"/>
  <c r="BW41" i="7" s="1"/>
  <c r="CC41" i="7"/>
  <c r="BB21" i="2"/>
  <c r="BA21" i="2"/>
  <c r="AJ351" i="2"/>
  <c r="AK351" i="2"/>
  <c r="AI351" i="2"/>
  <c r="CT33" i="7"/>
  <c r="CS33" i="7"/>
  <c r="CR33" i="7"/>
  <c r="CP33" i="7"/>
  <c r="BJ276" i="7"/>
  <c r="BI276" i="7"/>
  <c r="BH276" i="7"/>
  <c r="BH391" i="7"/>
  <c r="BG391" i="7"/>
  <c r="BI391" i="7"/>
  <c r="BJ391" i="7"/>
  <c r="CC118" i="7"/>
  <c r="CB118" i="7"/>
  <c r="CA118" i="7"/>
  <c r="BY118" i="7" s="1"/>
  <c r="BW118" i="7" s="1"/>
  <c r="AO88" i="7"/>
  <c r="AP88" i="7"/>
  <c r="AQ88" i="7"/>
  <c r="BH127" i="7"/>
  <c r="BG127" i="7"/>
  <c r="BI127" i="7"/>
  <c r="BJ127" i="7"/>
  <c r="AQ189" i="7"/>
  <c r="AP189" i="7"/>
  <c r="AO189" i="7"/>
  <c r="CC54" i="7"/>
  <c r="CB54" i="7"/>
  <c r="AI171" i="2"/>
  <c r="AJ171" i="2"/>
  <c r="AK171" i="2"/>
  <c r="AK188" i="2"/>
  <c r="AI188" i="2"/>
  <c r="AJ188" i="2"/>
  <c r="AJ326" i="2"/>
  <c r="AK326" i="2"/>
  <c r="AI326" i="2"/>
  <c r="AK194" i="2"/>
  <c r="AI194" i="2"/>
  <c r="AJ194" i="2"/>
  <c r="BJ150" i="7"/>
  <c r="BH150" i="7"/>
  <c r="BI150" i="7"/>
  <c r="BI45" i="7"/>
  <c r="BJ45" i="7"/>
  <c r="BH45" i="7"/>
  <c r="BH292" i="7"/>
  <c r="BG292" i="7"/>
  <c r="BI292" i="7"/>
  <c r="BJ292" i="7"/>
  <c r="BH307" i="7"/>
  <c r="BI307" i="7"/>
  <c r="BJ307" i="7"/>
  <c r="BH236" i="7"/>
  <c r="BG236" i="7"/>
  <c r="BI236" i="7"/>
  <c r="BJ236" i="7"/>
  <c r="AQ101" i="7"/>
  <c r="AO101" i="7"/>
  <c r="AN101" i="7"/>
  <c r="AP101" i="7"/>
  <c r="AQ177" i="7"/>
  <c r="AO177" i="7"/>
  <c r="AP177" i="7"/>
  <c r="BB45" i="2"/>
  <c r="BA45" i="2"/>
  <c r="AK174" i="2"/>
  <c r="AI174" i="2"/>
  <c r="AJ174" i="2"/>
  <c r="BH100" i="7"/>
  <c r="BG100" i="7"/>
  <c r="BI100" i="7"/>
  <c r="BJ100" i="7"/>
  <c r="BH335" i="7"/>
  <c r="BI335" i="7"/>
  <c r="BJ335" i="7"/>
  <c r="CB42" i="7"/>
  <c r="CA42" i="7"/>
  <c r="BY42" i="7"/>
  <c r="BW42" i="7" s="1"/>
  <c r="CC42" i="7"/>
  <c r="AQ363" i="7"/>
  <c r="AO363" i="7"/>
  <c r="AP363" i="7"/>
  <c r="BJ87" i="7"/>
  <c r="BH87" i="7"/>
  <c r="BG87" i="7"/>
  <c r="BI87" i="7"/>
  <c r="BH104" i="7"/>
  <c r="BG104" i="7"/>
  <c r="BI104" i="7"/>
  <c r="BJ104" i="7"/>
  <c r="BH407" i="7"/>
  <c r="BI407" i="7"/>
  <c r="BJ407" i="7"/>
  <c r="AJ148" i="2"/>
  <c r="AK148" i="2"/>
  <c r="AI148" i="2"/>
  <c r="CS103" i="7"/>
  <c r="CT103" i="7"/>
  <c r="AQ92" i="7"/>
  <c r="AO92" i="7"/>
  <c r="AN92" i="7"/>
  <c r="AP92" i="7"/>
  <c r="AI375" i="2"/>
  <c r="AJ375" i="2"/>
  <c r="AK375" i="2"/>
  <c r="BH191" i="7"/>
  <c r="BI191" i="7"/>
  <c r="BJ191" i="7"/>
  <c r="AO84" i="7"/>
  <c r="AN84" i="7"/>
  <c r="AP84" i="7"/>
  <c r="AQ84" i="7"/>
  <c r="AP229" i="7"/>
  <c r="AQ229" i="7"/>
  <c r="AO229" i="7"/>
  <c r="AN229" i="7"/>
  <c r="AO310" i="7"/>
  <c r="AN310" i="7"/>
  <c r="AP310" i="7"/>
  <c r="AQ310" i="7"/>
  <c r="AI369" i="2"/>
  <c r="AJ369" i="2"/>
  <c r="AK369" i="2"/>
  <c r="BA38" i="2"/>
  <c r="BB38" i="2"/>
  <c r="AK278" i="2"/>
  <c r="AI278" i="2"/>
  <c r="AJ278" i="2"/>
  <c r="AK322" i="2"/>
  <c r="AJ322" i="2"/>
  <c r="AI322" i="2"/>
  <c r="AI163" i="2"/>
  <c r="AJ163" i="2"/>
  <c r="AK163" i="2"/>
  <c r="AJ284" i="2"/>
  <c r="AK284" i="2"/>
  <c r="AI284" i="2"/>
  <c r="BJ126" i="7"/>
  <c r="BH126" i="7"/>
  <c r="BI126" i="7"/>
  <c r="BH86" i="7"/>
  <c r="BI86" i="7"/>
  <c r="BJ86" i="7"/>
  <c r="BJ268" i="7"/>
  <c r="BH268" i="7"/>
  <c r="BI268" i="7"/>
  <c r="BH300" i="7"/>
  <c r="BI300" i="7"/>
  <c r="BJ300" i="7"/>
  <c r="BH235" i="7"/>
  <c r="BG235" i="7"/>
  <c r="BI235" i="7"/>
  <c r="BJ235" i="7"/>
  <c r="CB56" i="7"/>
  <c r="CC56" i="7"/>
  <c r="AQ69" i="7"/>
  <c r="AO69" i="7"/>
  <c r="AN69" i="7"/>
  <c r="AP69" i="7"/>
  <c r="AO158" i="7"/>
  <c r="AN158" i="7"/>
  <c r="BE158" i="7" s="1"/>
  <c r="AP158" i="7"/>
  <c r="AQ158" i="7"/>
  <c r="AQ257" i="7"/>
  <c r="AO257" i="7"/>
  <c r="AN257" i="7"/>
  <c r="AP257" i="7"/>
  <c r="AO404" i="7"/>
  <c r="AN404" i="7"/>
  <c r="BE404" i="7" s="1"/>
  <c r="AP404" i="7"/>
  <c r="AQ404" i="7"/>
  <c r="AO381" i="7"/>
  <c r="AP381" i="7"/>
  <c r="AQ381" i="7"/>
  <c r="AA337" i="8"/>
  <c r="AY337" i="8"/>
  <c r="AY293" i="8"/>
  <c r="AV193" i="8"/>
  <c r="AA183" i="8"/>
  <c r="AA179" i="8"/>
  <c r="AI321" i="5"/>
  <c r="AJ321" i="5"/>
  <c r="AK321" i="5"/>
  <c r="AJ45" i="5"/>
  <c r="AK45" i="5"/>
  <c r="AI45" i="5"/>
  <c r="AI56" i="5"/>
  <c r="AJ56" i="5"/>
  <c r="AK56" i="5"/>
  <c r="AI240" i="5"/>
  <c r="AJ240" i="5"/>
  <c r="AK240" i="5"/>
  <c r="AI295" i="5"/>
  <c r="AJ295" i="5"/>
  <c r="AH295" i="5" s="1"/>
  <c r="AK295" i="5"/>
  <c r="AI381" i="4"/>
  <c r="AJ381" i="4"/>
  <c r="AK381" i="4"/>
  <c r="AI191" i="2"/>
  <c r="AJ191" i="2"/>
  <c r="AK191" i="2"/>
  <c r="BA50" i="2"/>
  <c r="BB50" i="2"/>
  <c r="AI157" i="2"/>
  <c r="AJ157" i="2"/>
  <c r="AK157" i="2"/>
  <c r="AI241" i="2"/>
  <c r="AJ241" i="2"/>
  <c r="AK241" i="2"/>
  <c r="AI208" i="2"/>
  <c r="AJ208" i="2"/>
  <c r="AK208" i="2"/>
  <c r="AI371" i="2"/>
  <c r="AJ371" i="2"/>
  <c r="AK371" i="2"/>
  <c r="AI173" i="2"/>
  <c r="AJ173" i="2"/>
  <c r="AK173" i="2"/>
  <c r="CT94" i="7"/>
  <c r="CS94" i="7"/>
  <c r="CR94" i="7"/>
  <c r="CP94" i="7"/>
  <c r="CT58" i="7"/>
  <c r="CS58" i="7"/>
  <c r="CR58" i="7"/>
  <c r="CP58" i="7"/>
  <c r="BH70" i="7"/>
  <c r="BI70" i="7"/>
  <c r="BJ70" i="7"/>
  <c r="BH163" i="7"/>
  <c r="BG163" i="7"/>
  <c r="BI163" i="7"/>
  <c r="BJ163" i="7"/>
  <c r="BH332" i="7"/>
  <c r="BI332" i="7"/>
  <c r="BJ332" i="7"/>
  <c r="BJ380" i="7"/>
  <c r="BI380" i="7"/>
  <c r="BH380" i="7"/>
  <c r="BG380" i="7"/>
  <c r="CC97" i="7"/>
  <c r="CB97" i="7"/>
  <c r="CA97" i="7"/>
  <c r="BY97" i="7" s="1"/>
  <c r="BW97" i="7" s="1"/>
  <c r="AO250" i="7"/>
  <c r="AN250" i="7"/>
  <c r="AQ250" i="7"/>
  <c r="AP250" i="7"/>
  <c r="AQ188" i="7"/>
  <c r="AO188" i="7"/>
  <c r="AP188" i="7"/>
  <c r="AO191" i="7"/>
  <c r="AN191" i="7"/>
  <c r="AQ191" i="7"/>
  <c r="AP191" i="7"/>
  <c r="AO278" i="7"/>
  <c r="AN278" i="7"/>
  <c r="AP278" i="7"/>
  <c r="AQ278" i="7"/>
  <c r="AK97" i="2"/>
  <c r="AI97" i="2"/>
  <c r="AJ97" i="2"/>
  <c r="BH264" i="7"/>
  <c r="BG264" i="7"/>
  <c r="BI264" i="7"/>
  <c r="BJ264" i="7"/>
  <c r="BH328" i="7"/>
  <c r="BI328" i="7"/>
  <c r="BJ328" i="7"/>
  <c r="AO139" i="7"/>
  <c r="AN139" i="7"/>
  <c r="AQ139" i="7"/>
  <c r="AP139" i="7"/>
  <c r="AI263" i="2"/>
  <c r="AJ263" i="2"/>
  <c r="AK263" i="2"/>
  <c r="AK87" i="2"/>
  <c r="AI87" i="2"/>
  <c r="AJ87" i="2"/>
  <c r="AJ370" i="2"/>
  <c r="AK370" i="2"/>
  <c r="AI370" i="2"/>
  <c r="BJ98" i="7"/>
  <c r="BH98" i="7"/>
  <c r="BI98" i="7"/>
  <c r="BJ93" i="7"/>
  <c r="BH93" i="7"/>
  <c r="BG93" i="7"/>
  <c r="BI93" i="7"/>
  <c r="CS111" i="7"/>
  <c r="CR111" i="7"/>
  <c r="CP111" i="7"/>
  <c r="CT111" i="7"/>
  <c r="BH282" i="7"/>
  <c r="BG282" i="7"/>
  <c r="BI282" i="7"/>
  <c r="BJ282" i="7"/>
  <c r="BJ306" i="7"/>
  <c r="BH306" i="7"/>
  <c r="BG306" i="7"/>
  <c r="BI306" i="7"/>
  <c r="BH228" i="7"/>
  <c r="BG228" i="7"/>
  <c r="BI228" i="7"/>
  <c r="BJ228" i="7"/>
  <c r="AQ89" i="7"/>
  <c r="AO89" i="7"/>
  <c r="AN89" i="7"/>
  <c r="AP89" i="7"/>
  <c r="AO23" i="7"/>
  <c r="AN23" i="7"/>
  <c r="AP23" i="7"/>
  <c r="AQ23" i="7"/>
  <c r="AO56" i="7"/>
  <c r="AP56" i="7"/>
  <c r="AQ56" i="7"/>
  <c r="AO321" i="7"/>
  <c r="AN321" i="7"/>
  <c r="AP321" i="7"/>
  <c r="AQ321" i="7"/>
  <c r="CB76" i="7"/>
  <c r="CC76" i="7"/>
  <c r="AQ164" i="7"/>
  <c r="AO164" i="7"/>
  <c r="AN164" i="7"/>
  <c r="AP164" i="7"/>
  <c r="CS36" i="7"/>
  <c r="CR36" i="7"/>
  <c r="CP36" i="7"/>
  <c r="CT36" i="7"/>
  <c r="BJ209" i="7"/>
  <c r="BH209" i="7"/>
  <c r="BI209" i="7"/>
  <c r="AO48" i="7"/>
  <c r="AP48" i="7"/>
  <c r="AQ48" i="7"/>
  <c r="AP365" i="7"/>
  <c r="AQ365" i="7"/>
  <c r="AO365" i="7"/>
  <c r="AN365" i="7"/>
  <c r="BE365" i="7" s="1"/>
  <c r="AI308" i="2"/>
  <c r="AJ308" i="2"/>
  <c r="AK308" i="2"/>
  <c r="BA7" i="2"/>
  <c r="BB7" i="2"/>
  <c r="AJ47" i="2"/>
  <c r="AI47" i="2"/>
  <c r="AK47" i="2"/>
  <c r="CT13" i="7"/>
  <c r="CS13" i="7"/>
  <c r="CR13" i="7"/>
  <c r="CP13" i="7"/>
  <c r="CS56" i="7"/>
  <c r="CT56" i="7"/>
  <c r="BH152" i="7"/>
  <c r="BI152" i="7"/>
  <c r="BJ152" i="7"/>
  <c r="BH32" i="7"/>
  <c r="BG32" i="7"/>
  <c r="BI32" i="7"/>
  <c r="BJ32" i="7"/>
  <c r="BH352" i="7"/>
  <c r="BI352" i="7"/>
  <c r="BJ352" i="7"/>
  <c r="AQ113" i="7"/>
  <c r="AO113" i="7"/>
  <c r="AP113" i="7"/>
  <c r="AO201" i="7"/>
  <c r="AN201" i="7"/>
  <c r="AQ201" i="7"/>
  <c r="AP201" i="7"/>
  <c r="CB57" i="7"/>
  <c r="CA57" i="7"/>
  <c r="BY57" i="7" s="1"/>
  <c r="BW57" i="7" s="1"/>
  <c r="CC57" i="7"/>
  <c r="CB64" i="7"/>
  <c r="CA64" i="7"/>
  <c r="BY64" i="7" s="1"/>
  <c r="BW64" i="7" s="1"/>
  <c r="CC64" i="7"/>
  <c r="AQ77" i="7"/>
  <c r="AP77" i="7"/>
  <c r="AO77" i="7"/>
  <c r="AN77" i="7"/>
  <c r="AO329" i="7"/>
  <c r="AP329" i="7"/>
  <c r="AQ329" i="7"/>
  <c r="AQ352" i="7"/>
  <c r="AO352" i="7"/>
  <c r="AP352" i="7"/>
  <c r="AO163" i="7"/>
  <c r="AP163" i="7"/>
  <c r="AQ163" i="7"/>
  <c r="AO203" i="7"/>
  <c r="AN203" i="7"/>
  <c r="AQ203" i="7"/>
  <c r="AP203" i="7"/>
  <c r="AP320" i="7"/>
  <c r="AQ320" i="7"/>
  <c r="AO320" i="7"/>
  <c r="AN320" i="7"/>
  <c r="AO388" i="7"/>
  <c r="AN388" i="7"/>
  <c r="AG388" i="7" s="1"/>
  <c r="AP388" i="7"/>
  <c r="AQ388" i="7"/>
  <c r="AO333" i="7"/>
  <c r="AP333" i="7"/>
  <c r="AQ333" i="7"/>
  <c r="BB77" i="2"/>
  <c r="BA77" i="2"/>
  <c r="AJ45" i="2"/>
  <c r="AI45" i="2"/>
  <c r="AK45" i="2"/>
  <c r="BH253" i="7"/>
  <c r="BI253" i="7"/>
  <c r="BJ253" i="7"/>
  <c r="AO199" i="7"/>
  <c r="AN199" i="7"/>
  <c r="AP199" i="7"/>
  <c r="AQ199" i="7"/>
  <c r="AJ57" i="2"/>
  <c r="AK57" i="2"/>
  <c r="AI57" i="2"/>
  <c r="AJ319" i="2"/>
  <c r="AK319" i="2"/>
  <c r="AI319" i="2"/>
  <c r="AJ81" i="2"/>
  <c r="AK81" i="2"/>
  <c r="AI81" i="2"/>
  <c r="BA51" i="2"/>
  <c r="BB51" i="2"/>
  <c r="AI88" i="2"/>
  <c r="AJ88" i="2"/>
  <c r="AK88" i="2"/>
  <c r="AI233" i="2"/>
  <c r="AJ233" i="2"/>
  <c r="AK233" i="2"/>
  <c r="AI153" i="2"/>
  <c r="AJ153" i="2"/>
  <c r="AK153" i="2"/>
  <c r="BJ118" i="7"/>
  <c r="BH118" i="7"/>
  <c r="BG118" i="7"/>
  <c r="BI118" i="7"/>
  <c r="CS99" i="7"/>
  <c r="CR99" i="7"/>
  <c r="CP99" i="7"/>
  <c r="CT99" i="7"/>
  <c r="CT57" i="7"/>
  <c r="CS57" i="7"/>
  <c r="BI234" i="7"/>
  <c r="BJ234" i="7"/>
  <c r="BH234" i="7"/>
  <c r="BG234" i="7"/>
  <c r="BJ322" i="7"/>
  <c r="BI322" i="7"/>
  <c r="BH322" i="7"/>
  <c r="BI26" i="7"/>
  <c r="BJ26" i="7"/>
  <c r="BH26" i="7"/>
  <c r="BH327" i="7"/>
  <c r="BI327" i="7"/>
  <c r="BJ327" i="7"/>
  <c r="BH366" i="7"/>
  <c r="BG366" i="7"/>
  <c r="BI366" i="7"/>
  <c r="BJ366" i="7"/>
  <c r="BH196" i="7"/>
  <c r="BI196" i="7"/>
  <c r="BJ196" i="7"/>
  <c r="AQ120" i="7"/>
  <c r="AO120" i="7"/>
  <c r="AP120" i="7"/>
  <c r="AO44" i="7"/>
  <c r="AP44" i="7"/>
  <c r="AQ44" i="7"/>
  <c r="AO330" i="7"/>
  <c r="AN330" i="7"/>
  <c r="AG330" i="7" s="1"/>
  <c r="AH330" i="7" s="1"/>
  <c r="AP330" i="7"/>
  <c r="AQ330" i="7"/>
  <c r="AP232" i="7"/>
  <c r="AQ232" i="7"/>
  <c r="AO232" i="7"/>
  <c r="CB116" i="7"/>
  <c r="CA116" i="7"/>
  <c r="BY116" i="7" s="1"/>
  <c r="BW116" i="7" s="1"/>
  <c r="CC116" i="7"/>
  <c r="AO315" i="7"/>
  <c r="AN315" i="7"/>
  <c r="AP315" i="7"/>
  <c r="AQ315" i="7"/>
  <c r="CB89" i="7"/>
  <c r="CC89" i="7"/>
  <c r="AO183" i="7"/>
  <c r="AP183" i="7"/>
  <c r="AQ183" i="7"/>
  <c r="AO299" i="7"/>
  <c r="AN299" i="7"/>
  <c r="AP299" i="7"/>
  <c r="AQ299" i="7"/>
  <c r="AO399" i="7"/>
  <c r="AP399" i="7"/>
  <c r="AQ399" i="7"/>
  <c r="AJ132" i="2"/>
  <c r="AK132" i="2"/>
  <c r="AI132" i="2"/>
  <c r="BA62" i="2"/>
  <c r="BB62" i="2"/>
  <c r="AK248" i="2"/>
  <c r="AI248" i="2"/>
  <c r="AJ248" i="2"/>
  <c r="AO52" i="7"/>
  <c r="AN52" i="7"/>
  <c r="AP52" i="7"/>
  <c r="AQ52" i="7"/>
  <c r="AO186" i="7"/>
  <c r="AP186" i="7"/>
  <c r="AQ186" i="7"/>
  <c r="AO408" i="7"/>
  <c r="AN408" i="7"/>
  <c r="AP408" i="7"/>
  <c r="AQ408" i="7"/>
  <c r="BI61" i="7"/>
  <c r="BJ61" i="7"/>
  <c r="BH61" i="7"/>
  <c r="BG61" i="7"/>
  <c r="AI210" i="2"/>
  <c r="AJ210" i="2"/>
  <c r="AK210" i="2"/>
  <c r="BA43" i="2"/>
  <c r="BB43" i="2"/>
  <c r="AI352" i="2"/>
  <c r="AJ352" i="2"/>
  <c r="AK352" i="2"/>
  <c r="CS47" i="7"/>
  <c r="CR47" i="7"/>
  <c r="CP47" i="7"/>
  <c r="CT47" i="7"/>
  <c r="BJ182" i="7"/>
  <c r="BH182" i="7"/>
  <c r="BI182" i="7"/>
  <c r="CT97" i="7"/>
  <c r="CS97" i="7"/>
  <c r="CR97" i="7"/>
  <c r="CP97" i="7"/>
  <c r="BH60" i="7"/>
  <c r="BI60" i="7"/>
  <c r="BJ60" i="7"/>
  <c r="BH179" i="7"/>
  <c r="BG179" i="7"/>
  <c r="BI179" i="7"/>
  <c r="BJ179" i="7"/>
  <c r="BI238" i="7"/>
  <c r="BJ238" i="7"/>
  <c r="BH238" i="7"/>
  <c r="BG238" i="7"/>
  <c r="BJ267" i="7"/>
  <c r="BI267" i="7"/>
  <c r="BH267" i="7"/>
  <c r="BG267" i="7"/>
  <c r="BI77" i="7"/>
  <c r="BJ77" i="7"/>
  <c r="BH77" i="7"/>
  <c r="CC119" i="7"/>
  <c r="CB119" i="7"/>
  <c r="AO252" i="7"/>
  <c r="AN252" i="7"/>
  <c r="AP252" i="7"/>
  <c r="AQ252" i="7"/>
  <c r="AK152" i="2"/>
  <c r="AI152" i="2"/>
  <c r="AJ152" i="2"/>
  <c r="AJ69" i="2"/>
  <c r="AI69" i="2"/>
  <c r="AK69" i="2"/>
  <c r="BI361" i="7"/>
  <c r="BH361" i="7"/>
  <c r="BG361" i="7"/>
  <c r="BJ361" i="7"/>
  <c r="BJ194" i="7"/>
  <c r="BH194" i="7"/>
  <c r="BI194" i="7"/>
  <c r="CT78" i="7"/>
  <c r="CS78" i="7"/>
  <c r="CR78" i="7"/>
  <c r="CP78" i="7"/>
  <c r="BH376" i="7"/>
  <c r="BI376" i="7"/>
  <c r="BJ376" i="7"/>
  <c r="AO356" i="7"/>
  <c r="AN356" i="7"/>
  <c r="AQ356" i="7"/>
  <c r="AP356" i="7"/>
  <c r="CT45" i="7"/>
  <c r="CS45" i="7"/>
  <c r="CR45" i="7"/>
  <c r="CP45" i="7"/>
  <c r="CB68" i="7"/>
  <c r="CC68" i="7"/>
  <c r="AO256" i="7"/>
  <c r="AP256" i="7"/>
  <c r="AQ256" i="7"/>
  <c r="BJ105" i="7"/>
  <c r="BH105" i="7"/>
  <c r="BI105" i="7"/>
  <c r="BH261" i="7"/>
  <c r="BI261" i="7"/>
  <c r="BJ261" i="7"/>
  <c r="CC32" i="7"/>
  <c r="CB32" i="7"/>
  <c r="BA56" i="2"/>
  <c r="BB56" i="2"/>
  <c r="AJ134" i="2"/>
  <c r="AK134" i="2"/>
  <c r="AI134" i="2"/>
  <c r="AK230" i="2"/>
  <c r="AI230" i="2"/>
  <c r="AJ230" i="2"/>
  <c r="AI185" i="2"/>
  <c r="AJ185" i="2"/>
  <c r="AK185" i="2"/>
  <c r="AK273" i="2"/>
  <c r="AI273" i="2"/>
  <c r="AJ273" i="2"/>
  <c r="AK99" i="2"/>
  <c r="AI99" i="2"/>
  <c r="AJ99" i="2"/>
  <c r="AI299" i="2"/>
  <c r="AJ299" i="2"/>
  <c r="AK299" i="2"/>
  <c r="CT38" i="7"/>
  <c r="CS38" i="7"/>
  <c r="BH112" i="7"/>
  <c r="BG112" i="7"/>
  <c r="BI112" i="7"/>
  <c r="BJ112" i="7"/>
  <c r="BH331" i="7"/>
  <c r="BI331" i="7"/>
  <c r="BJ331" i="7"/>
  <c r="CT88" i="7"/>
  <c r="CS88" i="7"/>
  <c r="BH351" i="7"/>
  <c r="BG351" i="7"/>
  <c r="BI351" i="7"/>
  <c r="BJ351" i="7"/>
  <c r="BH274" i="7"/>
  <c r="BI274" i="7"/>
  <c r="BJ274" i="7"/>
  <c r="AQ105" i="7"/>
  <c r="AO105" i="7"/>
  <c r="AP105" i="7"/>
  <c r="CC82" i="7"/>
  <c r="CB82" i="7"/>
  <c r="CA82" i="7"/>
  <c r="BY82" i="7" s="1"/>
  <c r="BW82" i="7" s="1"/>
  <c r="AO190" i="7"/>
  <c r="AP190" i="7"/>
  <c r="AQ190" i="7"/>
  <c r="AO119" i="7"/>
  <c r="AN119" i="7"/>
  <c r="AP119" i="7"/>
  <c r="AQ119" i="7"/>
  <c r="AQ300" i="7"/>
  <c r="AP300" i="7"/>
  <c r="AO300" i="7"/>
  <c r="AO60" i="7"/>
  <c r="AN60" i="7"/>
  <c r="BE60" i="7" s="1"/>
  <c r="AP60" i="7"/>
  <c r="AQ60" i="7"/>
  <c r="AO247" i="7"/>
  <c r="AP247" i="7"/>
  <c r="AQ247" i="7"/>
  <c r="AO348" i="7"/>
  <c r="AN348" i="7"/>
  <c r="AP348" i="7"/>
  <c r="AQ348" i="7"/>
  <c r="AI215" i="2"/>
  <c r="AJ215" i="2"/>
  <c r="AK215" i="2"/>
  <c r="AA189" i="8"/>
  <c r="AY172" i="8"/>
  <c r="AA172" i="8"/>
  <c r="AI380" i="2"/>
  <c r="AJ380" i="2"/>
  <c r="AK380" i="2"/>
  <c r="AI73" i="5"/>
  <c r="AJ73" i="5"/>
  <c r="AK73" i="5"/>
  <c r="BV100" i="5"/>
  <c r="BW100" i="5"/>
  <c r="AJ274" i="5"/>
  <c r="AK274" i="5"/>
  <c r="AI274" i="5"/>
  <c r="AI334" i="2"/>
  <c r="AJ334" i="2"/>
  <c r="AK334" i="2"/>
  <c r="AI328" i="2"/>
  <c r="AJ328" i="2"/>
  <c r="AK328" i="2"/>
  <c r="BV103" i="5"/>
  <c r="BW103" i="5"/>
  <c r="AJ142" i="5"/>
  <c r="AI142" i="5"/>
  <c r="AK142" i="5"/>
  <c r="AK194" i="5"/>
  <c r="AI194" i="5"/>
  <c r="AJ194" i="5"/>
  <c r="AI269" i="5"/>
  <c r="AK269" i="5"/>
  <c r="AJ269" i="5"/>
  <c r="AI363" i="5"/>
  <c r="AJ363" i="5"/>
  <c r="AK363" i="5"/>
  <c r="AB191" i="8"/>
  <c r="AD191" i="8"/>
  <c r="AI78" i="2"/>
  <c r="AJ78" i="2"/>
  <c r="AK78" i="2"/>
  <c r="AK59" i="2"/>
  <c r="AI59" i="2"/>
  <c r="AJ59" i="2"/>
  <c r="AI281" i="2"/>
  <c r="AJ281" i="2"/>
  <c r="AK281" i="2"/>
  <c r="AI398" i="2"/>
  <c r="AJ398" i="2"/>
  <c r="AK398" i="2"/>
  <c r="AI272" i="2"/>
  <c r="AJ272" i="2"/>
  <c r="AK272" i="2"/>
  <c r="AK346" i="2"/>
  <c r="AI346" i="2"/>
  <c r="AJ346" i="2"/>
  <c r="CS9" i="7"/>
  <c r="CT9" i="7"/>
  <c r="CS80" i="7"/>
  <c r="CT80" i="7"/>
  <c r="CS3" i="7"/>
  <c r="CT3" i="7"/>
  <c r="BH195" i="7"/>
  <c r="BI195" i="7"/>
  <c r="BJ195" i="7"/>
  <c r="BH136" i="7"/>
  <c r="BG136" i="7"/>
  <c r="BJ136" i="7"/>
  <c r="BI136" i="7"/>
  <c r="CT5" i="7"/>
  <c r="CS5" i="7"/>
  <c r="CR5" i="7"/>
  <c r="CP5" i="7"/>
  <c r="BJ197" i="7"/>
  <c r="BH197" i="7"/>
  <c r="BG197" i="7"/>
  <c r="BI197" i="7"/>
  <c r="AQ129" i="7"/>
  <c r="AO129" i="7"/>
  <c r="AP129" i="7"/>
  <c r="CC113" i="7"/>
  <c r="CB113" i="7"/>
  <c r="CA113" i="7"/>
  <c r="BY113" i="7" s="1"/>
  <c r="BW113" i="7" s="1"/>
  <c r="CB20" i="7"/>
  <c r="CC20" i="7"/>
  <c r="AP233" i="7"/>
  <c r="AQ233" i="7"/>
  <c r="AO233" i="7"/>
  <c r="AN233" i="7"/>
  <c r="AO255" i="7"/>
  <c r="AN255" i="7"/>
  <c r="AP255" i="7"/>
  <c r="AQ255" i="7"/>
  <c r="AQ379" i="7"/>
  <c r="AO379" i="7"/>
  <c r="AN379" i="7"/>
  <c r="AP379" i="7"/>
  <c r="AO372" i="7"/>
  <c r="AN372" i="7"/>
  <c r="AP372" i="7"/>
  <c r="AQ372" i="7"/>
  <c r="BH239" i="7"/>
  <c r="BI239" i="7"/>
  <c r="BJ239" i="7"/>
  <c r="CB33" i="7"/>
  <c r="CA33" i="7"/>
  <c r="BY33" i="7" s="1"/>
  <c r="BW33" i="7" s="1"/>
  <c r="CC33" i="7"/>
  <c r="AQ313" i="7"/>
  <c r="AP313" i="7"/>
  <c r="AO313" i="7"/>
  <c r="AN313" i="7"/>
  <c r="BB16" i="2"/>
  <c r="BA16" i="2"/>
  <c r="AK330" i="2"/>
  <c r="AI330" i="2"/>
  <c r="AJ330" i="2"/>
  <c r="CS11" i="7"/>
  <c r="CR11" i="7"/>
  <c r="CP11" i="7"/>
  <c r="CT11" i="7"/>
  <c r="BI41" i="7"/>
  <c r="BJ41" i="7"/>
  <c r="BH41" i="7"/>
  <c r="BG41" i="7"/>
  <c r="BJ109" i="7"/>
  <c r="BH109" i="7"/>
  <c r="BG109" i="7"/>
  <c r="BI109" i="7"/>
  <c r="BH355" i="7"/>
  <c r="BG355" i="7"/>
  <c r="BI355" i="7"/>
  <c r="BJ355" i="7"/>
  <c r="BI89" i="7"/>
  <c r="BJ89" i="7"/>
  <c r="BH89" i="7"/>
  <c r="BH256" i="7"/>
  <c r="BG256" i="7"/>
  <c r="BI256" i="7"/>
  <c r="BJ256" i="7"/>
  <c r="BH398" i="7"/>
  <c r="BI398" i="7"/>
  <c r="BJ398" i="7"/>
  <c r="BH378" i="7"/>
  <c r="BG378" i="7"/>
  <c r="BI378" i="7"/>
  <c r="BJ378" i="7"/>
  <c r="CC110" i="7"/>
  <c r="CB110" i="7"/>
  <c r="CA110" i="7"/>
  <c r="BY110" i="7" s="1"/>
  <c r="BW110" i="7" s="1"/>
  <c r="AQ100" i="7"/>
  <c r="AO100" i="7"/>
  <c r="AN100" i="7"/>
  <c r="AP100" i="7"/>
  <c r="AO98" i="7"/>
  <c r="AN98" i="7"/>
  <c r="AP98" i="7"/>
  <c r="AQ98" i="7"/>
  <c r="AO171" i="7"/>
  <c r="AQ171" i="7"/>
  <c r="AP171" i="7"/>
  <c r="CB65" i="7"/>
  <c r="CA65" i="7"/>
  <c r="BY65" i="7" s="1"/>
  <c r="BW65" i="7" s="1"/>
  <c r="CC65" i="7"/>
  <c r="AO147" i="7"/>
  <c r="AN147" i="7"/>
  <c r="BE147" i="7" s="1"/>
  <c r="AP147" i="7"/>
  <c r="AQ147" i="7"/>
  <c r="AO294" i="7"/>
  <c r="AP294" i="7"/>
  <c r="AQ294" i="7"/>
  <c r="AO282" i="7"/>
  <c r="AN282" i="7"/>
  <c r="AP282" i="7"/>
  <c r="AQ282" i="7"/>
  <c r="BH71" i="7"/>
  <c r="BI71" i="7"/>
  <c r="BJ71" i="7"/>
  <c r="CS91" i="7"/>
  <c r="CR91" i="7"/>
  <c r="CP91" i="7"/>
  <c r="CT91" i="7"/>
  <c r="BH192" i="7"/>
  <c r="BG192" i="7"/>
  <c r="BI192" i="7"/>
  <c r="BJ192" i="7"/>
  <c r="AO110" i="7"/>
  <c r="AP110" i="7"/>
  <c r="AQ110" i="7"/>
  <c r="AI206" i="2"/>
  <c r="AJ206" i="2"/>
  <c r="AK206" i="2"/>
  <c r="AK162" i="2"/>
  <c r="AI162" i="2"/>
  <c r="AJ162" i="2"/>
  <c r="CS75" i="7"/>
  <c r="CR75" i="7"/>
  <c r="CP75" i="7"/>
  <c r="CT75" i="7"/>
  <c r="BJ174" i="7"/>
  <c r="BH174" i="7"/>
  <c r="BI174" i="7"/>
  <c r="CT109" i="7"/>
  <c r="CS109" i="7"/>
  <c r="CR109" i="7"/>
  <c r="CP109" i="7"/>
  <c r="CT17" i="7"/>
  <c r="CS17" i="7"/>
  <c r="CR17" i="7"/>
  <c r="CP17" i="7"/>
  <c r="BI215" i="7"/>
  <c r="BJ215" i="7"/>
  <c r="BH215" i="7"/>
  <c r="BG215" i="7"/>
  <c r="BH278" i="7"/>
  <c r="BG278" i="7"/>
  <c r="BI278" i="7"/>
  <c r="BJ278" i="7"/>
  <c r="BI359" i="7"/>
  <c r="BH359" i="7"/>
  <c r="BG359" i="7"/>
  <c r="BJ359" i="7"/>
  <c r="AQ137" i="7"/>
  <c r="AP137" i="7"/>
  <c r="AO137" i="7"/>
  <c r="AN137" i="7"/>
  <c r="AO43" i="7"/>
  <c r="AP43" i="7"/>
  <c r="AQ43" i="7"/>
  <c r="CC115" i="7"/>
  <c r="CB115" i="7"/>
  <c r="AQ176" i="7"/>
  <c r="AO176" i="7"/>
  <c r="AP176" i="7"/>
  <c r="AO244" i="7"/>
  <c r="AP244" i="7"/>
  <c r="AQ244" i="7"/>
  <c r="CB53" i="7"/>
  <c r="CA53" i="7"/>
  <c r="BY53" i="7" s="1"/>
  <c r="BW53" i="7" s="1"/>
  <c r="CC53" i="7"/>
  <c r="AI98" i="2"/>
  <c r="AJ98" i="2"/>
  <c r="AK98" i="2"/>
  <c r="AI366" i="2"/>
  <c r="AJ366" i="2"/>
  <c r="AK366" i="2"/>
  <c r="BJ106" i="7"/>
  <c r="BI106" i="7"/>
  <c r="BH106" i="7"/>
  <c r="BG106" i="7"/>
  <c r="CT37" i="7"/>
  <c r="CS37" i="7"/>
  <c r="CR37" i="7"/>
  <c r="CP37" i="7"/>
  <c r="BI73" i="7"/>
  <c r="BJ73" i="7"/>
  <c r="BH73" i="7"/>
  <c r="CB48" i="7"/>
  <c r="CA48" i="7"/>
  <c r="BY48" i="7" s="1"/>
  <c r="BW48" i="7" s="1"/>
  <c r="CC48" i="7"/>
  <c r="AI408" i="2"/>
  <c r="AJ408" i="2"/>
  <c r="AK408" i="2"/>
  <c r="BB92" i="2"/>
  <c r="BA92" i="2"/>
  <c r="AI111" i="2"/>
  <c r="AJ111" i="2"/>
  <c r="AK111" i="2"/>
  <c r="AK250" i="2"/>
  <c r="AI250" i="2"/>
  <c r="AJ250" i="2"/>
  <c r="BH47" i="7"/>
  <c r="BI47" i="7"/>
  <c r="BJ47" i="7"/>
  <c r="BJ146" i="7"/>
  <c r="BH146" i="7"/>
  <c r="BI146" i="7"/>
  <c r="BJ97" i="7"/>
  <c r="BH97" i="7"/>
  <c r="BG97" i="7"/>
  <c r="BI97" i="7"/>
  <c r="CS115" i="7"/>
  <c r="CR115" i="7"/>
  <c r="CP115" i="7"/>
  <c r="CT115" i="7"/>
  <c r="BH247" i="7"/>
  <c r="BJ247" i="7"/>
  <c r="BI247" i="7"/>
  <c r="BJ314" i="7"/>
  <c r="BH314" i="7"/>
  <c r="BG314" i="7"/>
  <c r="BI314" i="7"/>
  <c r="CT68" i="7"/>
  <c r="CS68" i="7"/>
  <c r="BH120" i="7"/>
  <c r="BG120" i="7"/>
  <c r="BI120" i="7"/>
  <c r="BJ120" i="7"/>
  <c r="BH160" i="7"/>
  <c r="BI160" i="7"/>
  <c r="BJ160" i="7"/>
  <c r="BH260" i="7"/>
  <c r="BG260" i="7"/>
  <c r="BI260" i="7"/>
  <c r="BJ260" i="7"/>
  <c r="BI50" i="7"/>
  <c r="BH50" i="7"/>
  <c r="BG50" i="7"/>
  <c r="BJ50" i="7"/>
  <c r="CC114" i="7"/>
  <c r="CB114" i="7"/>
  <c r="CC70" i="7"/>
  <c r="CB70" i="7"/>
  <c r="AO167" i="7"/>
  <c r="AN167" i="7"/>
  <c r="AP167" i="7"/>
  <c r="AQ167" i="7"/>
  <c r="AP316" i="7"/>
  <c r="AQ316" i="7"/>
  <c r="AO316" i="7"/>
  <c r="AO380" i="7"/>
  <c r="AN380" i="7"/>
  <c r="AP380" i="7"/>
  <c r="AQ380" i="7"/>
  <c r="AO392" i="7"/>
  <c r="AP392" i="7"/>
  <c r="AQ392" i="7"/>
  <c r="CB103" i="7"/>
  <c r="CA103" i="7"/>
  <c r="BY103" i="7" s="1"/>
  <c r="BW103" i="7" s="1"/>
  <c r="CC103" i="7"/>
  <c r="AQ368" i="7"/>
  <c r="AO368" i="7"/>
  <c r="AP368" i="7"/>
  <c r="AO226" i="7"/>
  <c r="AP226" i="7"/>
  <c r="AQ226" i="7"/>
  <c r="AQ361" i="7"/>
  <c r="AP361" i="7"/>
  <c r="AO361" i="7"/>
  <c r="AN361" i="7"/>
  <c r="AI262" i="2"/>
  <c r="AJ262" i="2"/>
  <c r="AK262" i="2"/>
  <c r="AI121" i="2"/>
  <c r="AJ121" i="2"/>
  <c r="AK121" i="2"/>
  <c r="BI36" i="7"/>
  <c r="BH36" i="7"/>
  <c r="BG36" i="7"/>
  <c r="BJ36" i="7"/>
  <c r="AO346" i="7"/>
  <c r="AN346" i="7"/>
  <c r="AP346" i="7"/>
  <c r="AQ346" i="7"/>
  <c r="BJ110" i="7"/>
  <c r="BI110" i="7"/>
  <c r="BH110" i="7"/>
  <c r="BJ289" i="7"/>
  <c r="BI289" i="7"/>
  <c r="BH289" i="7"/>
  <c r="BG289" i="7"/>
  <c r="AK354" i="2"/>
  <c r="AJ354" i="2"/>
  <c r="AI354" i="2"/>
  <c r="AI83" i="2"/>
  <c r="AJ83" i="2"/>
  <c r="AK83" i="2"/>
  <c r="AI40" i="2"/>
  <c r="AJ40" i="2"/>
  <c r="AK40" i="2"/>
  <c r="AI396" i="2"/>
  <c r="AJ396" i="2"/>
  <c r="AK396" i="2"/>
  <c r="AJ90" i="2"/>
  <c r="AK90" i="2"/>
  <c r="AI90" i="2"/>
  <c r="BJ214" i="7"/>
  <c r="BH214" i="7"/>
  <c r="BI214" i="7"/>
  <c r="BI30" i="7"/>
  <c r="BJ30" i="7"/>
  <c r="BH30" i="7"/>
  <c r="BI33" i="7"/>
  <c r="BH33" i="7"/>
  <c r="BJ33" i="7"/>
  <c r="BH364" i="7"/>
  <c r="BI364" i="7"/>
  <c r="BJ364" i="7"/>
  <c r="BJ330" i="7"/>
  <c r="BH330" i="7"/>
  <c r="BI330" i="7"/>
  <c r="BH222" i="7"/>
  <c r="BI222" i="7"/>
  <c r="BJ222" i="7"/>
  <c r="BH180" i="7"/>
  <c r="BG180" i="7"/>
  <c r="BI180" i="7"/>
  <c r="BJ180" i="7"/>
  <c r="BI367" i="7"/>
  <c r="BH367" i="7"/>
  <c r="BG367" i="7"/>
  <c r="BJ367" i="7"/>
  <c r="AQ73" i="7"/>
  <c r="AO73" i="7"/>
  <c r="AP73" i="7"/>
  <c r="AI127" i="2"/>
  <c r="AJ127" i="2"/>
  <c r="AK127" i="2"/>
  <c r="AI71" i="2"/>
  <c r="AJ71" i="2"/>
  <c r="AK71" i="2"/>
  <c r="BJ101" i="7"/>
  <c r="BH101" i="7"/>
  <c r="BG101" i="7"/>
  <c r="BI101" i="7"/>
  <c r="AO106" i="7"/>
  <c r="AN106" i="7"/>
  <c r="AP106" i="7"/>
  <c r="AQ106" i="7"/>
  <c r="BA12" i="2"/>
  <c r="BB12" i="2"/>
  <c r="CT30" i="7"/>
  <c r="CS30" i="7"/>
  <c r="CR30" i="7"/>
  <c r="CP30" i="7"/>
  <c r="AQ157" i="7"/>
  <c r="AP157" i="7"/>
  <c r="AO157" i="7"/>
  <c r="AO130" i="7"/>
  <c r="AN130" i="7"/>
  <c r="AP130" i="7"/>
  <c r="AQ130" i="7"/>
  <c r="AI333" i="2"/>
  <c r="AJ333" i="2"/>
  <c r="AK333" i="2"/>
  <c r="AI193" i="2"/>
  <c r="AJ193" i="2"/>
  <c r="AK193" i="2"/>
  <c r="BI34" i="7"/>
  <c r="BH34" i="7"/>
  <c r="BG34" i="7"/>
  <c r="BJ34" i="7"/>
  <c r="AO122" i="7"/>
  <c r="AN122" i="7"/>
  <c r="AP122" i="7"/>
  <c r="AQ122" i="7"/>
  <c r="CC74" i="7"/>
  <c r="CB74" i="7"/>
  <c r="CA74" i="7"/>
  <c r="BY74" i="7" s="1"/>
  <c r="BW74" i="7" s="1"/>
  <c r="BH324" i="7"/>
  <c r="BI324" i="7"/>
  <c r="BJ324" i="7"/>
  <c r="CS104" i="7"/>
  <c r="CR104" i="7"/>
  <c r="CP104" i="7"/>
  <c r="CT104" i="7"/>
  <c r="AQ328" i="7"/>
  <c r="AO328" i="7"/>
  <c r="AP328" i="7"/>
  <c r="AO290" i="7"/>
  <c r="AP290" i="7"/>
  <c r="AQ290" i="7"/>
  <c r="BA58" i="2"/>
  <c r="BB58" i="2"/>
  <c r="AI125" i="2"/>
  <c r="AJ125" i="2"/>
  <c r="AK125" i="2"/>
  <c r="AK190" i="2"/>
  <c r="AI190" i="2"/>
  <c r="AJ190" i="2"/>
  <c r="AI357" i="2"/>
  <c r="AJ357" i="2"/>
  <c r="AK357" i="2"/>
  <c r="AI368" i="2"/>
  <c r="AJ368" i="2"/>
  <c r="AK368" i="2"/>
  <c r="AI183" i="2"/>
  <c r="AJ183" i="2"/>
  <c r="AK183" i="2"/>
  <c r="BJ158" i="7"/>
  <c r="BH158" i="7"/>
  <c r="BG158" i="7"/>
  <c r="BI158" i="7"/>
  <c r="CT29" i="7"/>
  <c r="CS29" i="7"/>
  <c r="BJ91" i="7"/>
  <c r="BH91" i="7"/>
  <c r="BI91" i="7"/>
  <c r="BH259" i="7"/>
  <c r="BG259" i="7"/>
  <c r="BJ259" i="7"/>
  <c r="BI259" i="7"/>
  <c r="BH184" i="7"/>
  <c r="BG184" i="7"/>
  <c r="BI184" i="7"/>
  <c r="BJ184" i="7"/>
  <c r="CS92" i="7"/>
  <c r="CT92" i="7"/>
  <c r="AQ121" i="7"/>
  <c r="AP121" i="7"/>
  <c r="AO121" i="7"/>
  <c r="CB112" i="7"/>
  <c r="CA112" i="7"/>
  <c r="BY112" i="7" s="1"/>
  <c r="BW112" i="7" s="1"/>
  <c r="CC112" i="7"/>
  <c r="AQ214" i="7"/>
  <c r="AO214" i="7"/>
  <c r="AP214" i="7"/>
  <c r="AP41" i="7"/>
  <c r="AQ41" i="7"/>
  <c r="AO41" i="7"/>
  <c r="CB81" i="7"/>
  <c r="CA81" i="7"/>
  <c r="BY81" i="7" s="1"/>
  <c r="CC81" i="7"/>
  <c r="AO364" i="7"/>
  <c r="AN364" i="7"/>
  <c r="AP364" i="7"/>
  <c r="AQ364" i="7"/>
  <c r="AI247" i="2"/>
  <c r="AJ247" i="2"/>
  <c r="AK247" i="2"/>
  <c r="AY339" i="8"/>
  <c r="AA339" i="8"/>
  <c r="AA156" i="8"/>
  <c r="AD156" i="8" s="1"/>
  <c r="AY288" i="8"/>
  <c r="AA371" i="8"/>
  <c r="AB371" i="8" s="1"/>
  <c r="AY147" i="8"/>
  <c r="AJ61" i="5"/>
  <c r="AK61" i="5"/>
  <c r="AI61" i="5"/>
  <c r="AI97" i="5"/>
  <c r="AJ97" i="5"/>
  <c r="AK97" i="5"/>
  <c r="AJ277" i="5"/>
  <c r="AK277" i="5"/>
  <c r="AI277" i="5"/>
  <c r="AJ231" i="5"/>
  <c r="AK231" i="5"/>
  <c r="AI231" i="5"/>
  <c r="AI210" i="5"/>
  <c r="AJ210" i="5"/>
  <c r="AK210" i="5"/>
  <c r="BA67" i="2"/>
  <c r="BB67" i="2"/>
  <c r="BA82" i="2"/>
  <c r="BB82" i="2"/>
  <c r="AI361" i="2"/>
  <c r="AK361" i="2"/>
  <c r="AJ361" i="2"/>
  <c r="AK234" i="2"/>
  <c r="AI234" i="2"/>
  <c r="AJ234" i="2"/>
  <c r="AI56" i="2"/>
  <c r="AJ56" i="2"/>
  <c r="AK56" i="2"/>
  <c r="AJ358" i="2"/>
  <c r="AK358" i="2"/>
  <c r="AI358" i="2"/>
  <c r="CB28" i="7"/>
  <c r="CA28" i="7"/>
  <c r="BY28" i="7" s="1"/>
  <c r="BW28" i="7" s="1"/>
  <c r="CC28" i="7"/>
  <c r="AJ410" i="2"/>
  <c r="AK410" i="2"/>
  <c r="AI410" i="2"/>
  <c r="CT55" i="7"/>
  <c r="CS55" i="7"/>
  <c r="CR55" i="7"/>
  <c r="CP55" i="7"/>
  <c r="CT110" i="7"/>
  <c r="CS110" i="7"/>
  <c r="CR110" i="7"/>
  <c r="CP110" i="7"/>
  <c r="BI46" i="7"/>
  <c r="BH46" i="7"/>
  <c r="BG46" i="7"/>
  <c r="BJ46" i="7"/>
  <c r="CS108" i="7"/>
  <c r="CR108" i="7"/>
  <c r="CP108" i="7"/>
  <c r="CT108" i="7"/>
  <c r="BH269" i="7"/>
  <c r="BG269" i="7"/>
  <c r="BI269" i="7"/>
  <c r="BJ269" i="7"/>
  <c r="BH334" i="7"/>
  <c r="BG334" i="7"/>
  <c r="BJ334" i="7"/>
  <c r="BI334" i="7"/>
  <c r="BH393" i="7"/>
  <c r="BG393" i="7"/>
  <c r="BI393" i="7"/>
  <c r="BJ393" i="7"/>
  <c r="AQ161" i="7"/>
  <c r="AO161" i="7"/>
  <c r="AN161" i="7"/>
  <c r="BE161" i="7" s="1"/>
  <c r="AP161" i="7"/>
  <c r="CB95" i="7"/>
  <c r="CA95" i="7"/>
  <c r="BY95" i="7" s="1"/>
  <c r="BW95" i="7" s="1"/>
  <c r="CC95" i="7"/>
  <c r="AO317" i="7"/>
  <c r="AN317" i="7"/>
  <c r="AP317" i="7"/>
  <c r="AQ317" i="7"/>
  <c r="AP304" i="7"/>
  <c r="AQ304" i="7"/>
  <c r="AO304" i="7"/>
  <c r="AQ152" i="7"/>
  <c r="AO152" i="7"/>
  <c r="AP152" i="7"/>
  <c r="BI55" i="7"/>
  <c r="BH55" i="7"/>
  <c r="BG55" i="7"/>
  <c r="BJ55" i="7"/>
  <c r="BJ339" i="7"/>
  <c r="BI339" i="7"/>
  <c r="BH339" i="7"/>
  <c r="BG339" i="7"/>
  <c r="AI372" i="2"/>
  <c r="AJ372" i="2"/>
  <c r="AK372" i="2"/>
  <c r="AI212" i="2"/>
  <c r="AJ212" i="2"/>
  <c r="AK212" i="2"/>
  <c r="AK180" i="2"/>
  <c r="AI180" i="2"/>
  <c r="AJ180" i="2"/>
  <c r="BH59" i="7"/>
  <c r="BG59" i="7"/>
  <c r="BI59" i="7"/>
  <c r="BJ59" i="7"/>
  <c r="BJ114" i="7"/>
  <c r="BH114" i="7"/>
  <c r="BG114" i="7"/>
  <c r="BI114" i="7"/>
  <c r="BJ125" i="7"/>
  <c r="BH125" i="7"/>
  <c r="BI125" i="7"/>
  <c r="BH135" i="7"/>
  <c r="BI135" i="7"/>
  <c r="BJ135" i="7"/>
  <c r="BJ340" i="7"/>
  <c r="BI340" i="7"/>
  <c r="BH340" i="7"/>
  <c r="BG340" i="7"/>
  <c r="BJ370" i="7"/>
  <c r="BH370" i="7"/>
  <c r="BG370" i="7"/>
  <c r="BI370" i="7"/>
  <c r="BH144" i="7"/>
  <c r="BG144" i="7"/>
  <c r="BI144" i="7"/>
  <c r="BJ144" i="7"/>
  <c r="BH360" i="7"/>
  <c r="BG360" i="7"/>
  <c r="BJ360" i="7"/>
  <c r="BI360" i="7"/>
  <c r="BJ185" i="7"/>
  <c r="BH185" i="7"/>
  <c r="BI185" i="7"/>
  <c r="AQ133" i="7"/>
  <c r="AO133" i="7"/>
  <c r="AN133" i="7"/>
  <c r="AP133" i="7"/>
  <c r="AO114" i="7"/>
  <c r="AN114" i="7"/>
  <c r="AP114" i="7"/>
  <c r="AQ114" i="7"/>
  <c r="AO254" i="7"/>
  <c r="AN254" i="7"/>
  <c r="AQ254" i="7"/>
  <c r="AP254" i="7"/>
  <c r="AO135" i="7"/>
  <c r="AN135" i="7"/>
  <c r="AQ135" i="7"/>
  <c r="AP135" i="7"/>
  <c r="AQ387" i="7"/>
  <c r="AO387" i="7"/>
  <c r="AN387" i="7"/>
  <c r="AP387" i="7"/>
  <c r="AO111" i="7"/>
  <c r="AN111" i="7"/>
  <c r="AP111" i="7"/>
  <c r="AQ111" i="7"/>
  <c r="AO293" i="7"/>
  <c r="AN293" i="7"/>
  <c r="AQ293" i="7"/>
  <c r="AP293" i="7"/>
  <c r="AJ282" i="2"/>
  <c r="AK282" i="2"/>
  <c r="AI282" i="2"/>
  <c r="CT22" i="7"/>
  <c r="CS22" i="7"/>
  <c r="CR22" i="7"/>
  <c r="CP22" i="7"/>
  <c r="BJ129" i="7"/>
  <c r="BH129" i="7"/>
  <c r="BG129" i="7"/>
  <c r="BI129" i="7"/>
  <c r="BH99" i="7"/>
  <c r="BG99" i="7"/>
  <c r="BI99" i="7"/>
  <c r="BJ99" i="7"/>
  <c r="BI57" i="7"/>
  <c r="BJ57" i="7"/>
  <c r="BH57" i="7"/>
  <c r="CT77" i="7"/>
  <c r="CS77" i="7"/>
  <c r="BJ254" i="7"/>
  <c r="BH254" i="7"/>
  <c r="BI254" i="7"/>
  <c r="BI237" i="7"/>
  <c r="BJ237" i="7"/>
  <c r="BH237" i="7"/>
  <c r="BJ201" i="7"/>
  <c r="BH201" i="7"/>
  <c r="BI201" i="7"/>
  <c r="BH304" i="7"/>
  <c r="BI304" i="7"/>
  <c r="BJ304" i="7"/>
  <c r="BH343" i="7"/>
  <c r="BG343" i="7"/>
  <c r="BI343" i="7"/>
  <c r="BJ343" i="7"/>
  <c r="AO68" i="7"/>
  <c r="AP68" i="7"/>
  <c r="AQ68" i="7"/>
  <c r="AO142" i="7"/>
  <c r="AN142" i="7"/>
  <c r="AP142" i="7"/>
  <c r="AQ142" i="7"/>
  <c r="AO187" i="7"/>
  <c r="AQ187" i="7"/>
  <c r="AP187" i="7"/>
  <c r="CC90" i="7"/>
  <c r="CB90" i="7"/>
  <c r="AQ180" i="7"/>
  <c r="AO180" i="7"/>
  <c r="AP180" i="7"/>
  <c r="AO319" i="7"/>
  <c r="AP319" i="7"/>
  <c r="AQ319" i="7"/>
  <c r="AP331" i="7"/>
  <c r="AO331" i="7"/>
  <c r="AQ331" i="7"/>
  <c r="AO307" i="7"/>
  <c r="AP307" i="7"/>
  <c r="AQ307" i="7"/>
  <c r="AO150" i="7"/>
  <c r="AQ150" i="7"/>
  <c r="AP150" i="7"/>
  <c r="AO345" i="7"/>
  <c r="AP345" i="7"/>
  <c r="AQ345" i="7"/>
  <c r="AO195" i="7"/>
  <c r="AN195" i="7"/>
  <c r="AP195" i="7"/>
  <c r="AQ195" i="7"/>
  <c r="BA34" i="2"/>
  <c r="BB34" i="2"/>
  <c r="AK336" i="2"/>
  <c r="AI336" i="2"/>
  <c r="AJ336" i="2"/>
  <c r="AO349" i="7"/>
  <c r="AN349" i="7"/>
  <c r="AG349" i="7" s="1"/>
  <c r="AP349" i="7"/>
  <c r="AQ349" i="7"/>
  <c r="AI291" i="2"/>
  <c r="AJ291" i="2"/>
  <c r="AK291" i="2"/>
  <c r="AJ112" i="2"/>
  <c r="AK112" i="2"/>
  <c r="AI112" i="2"/>
  <c r="AI64" i="2"/>
  <c r="AJ64" i="2"/>
  <c r="AK64" i="2"/>
  <c r="AK172" i="2"/>
  <c r="AI172" i="2"/>
  <c r="AJ172" i="2"/>
  <c r="AK160" i="2"/>
  <c r="AI160" i="2"/>
  <c r="AJ160" i="2"/>
  <c r="BJ178" i="7"/>
  <c r="BH178" i="7"/>
  <c r="BI178" i="7"/>
  <c r="BJ113" i="7"/>
  <c r="BH113" i="7"/>
  <c r="BG113" i="7"/>
  <c r="BI113" i="7"/>
  <c r="BH290" i="7"/>
  <c r="BG290" i="7"/>
  <c r="BI290" i="7"/>
  <c r="BJ290" i="7"/>
  <c r="BJ157" i="7"/>
  <c r="BH157" i="7"/>
  <c r="BG157" i="7"/>
  <c r="BI157" i="7"/>
  <c r="BH245" i="7"/>
  <c r="BG245" i="7"/>
  <c r="BI245" i="7"/>
  <c r="BJ245" i="7"/>
  <c r="BH381" i="7"/>
  <c r="BG381" i="7"/>
  <c r="BJ381" i="7"/>
  <c r="BI381" i="7"/>
  <c r="CB45" i="7"/>
  <c r="CA45" i="7"/>
  <c r="BY45" i="7" s="1"/>
  <c r="BW45" i="7" s="1"/>
  <c r="CC45" i="7"/>
  <c r="AO40" i="7"/>
  <c r="AN40" i="7"/>
  <c r="AP40" i="7"/>
  <c r="AQ40" i="7"/>
  <c r="AO102" i="7"/>
  <c r="AP102" i="7"/>
  <c r="AQ102" i="7"/>
  <c r="CB85" i="7"/>
  <c r="CA85" i="7"/>
  <c r="BY85" i="7" s="1"/>
  <c r="CC85" i="7"/>
  <c r="AQ81" i="7"/>
  <c r="AP81" i="7"/>
  <c r="AO81" i="7"/>
  <c r="AN81" i="7"/>
  <c r="AO221" i="7"/>
  <c r="AP221" i="7"/>
  <c r="AQ221" i="7"/>
  <c r="AQ386" i="7"/>
  <c r="AP386" i="7"/>
  <c r="AO386" i="7"/>
  <c r="AN386" i="7"/>
  <c r="BE386" i="7" s="1"/>
  <c r="CB10" i="7"/>
  <c r="CC10" i="7"/>
  <c r="AO182" i="7"/>
  <c r="AN182" i="7"/>
  <c r="AQ182" i="7"/>
  <c r="AP182" i="7"/>
  <c r="AO211" i="7"/>
  <c r="AN211" i="7"/>
  <c r="AQ211" i="7"/>
  <c r="AP211" i="7"/>
  <c r="AK34" i="2"/>
  <c r="AI34" i="2"/>
  <c r="AJ34" i="2"/>
  <c r="AK74" i="2"/>
  <c r="AI74" i="2"/>
  <c r="AJ74" i="2"/>
  <c r="BH83" i="7"/>
  <c r="BI83" i="7"/>
  <c r="BJ83" i="7"/>
  <c r="BI280" i="7"/>
  <c r="BJ280" i="7"/>
  <c r="BH280" i="7"/>
  <c r="BI379" i="7"/>
  <c r="BJ379" i="7"/>
  <c r="BH379" i="7"/>
  <c r="BG379" i="7"/>
  <c r="AQ124" i="7"/>
  <c r="AO124" i="7"/>
  <c r="AP124" i="7"/>
  <c r="AO353" i="7"/>
  <c r="AP353" i="7"/>
  <c r="AQ353" i="7"/>
  <c r="AO143" i="7"/>
  <c r="AN143" i="7"/>
  <c r="AQ143" i="7"/>
  <c r="AP143" i="7"/>
  <c r="AO389" i="7"/>
  <c r="AP389" i="7"/>
  <c r="AQ389" i="7"/>
  <c r="BH116" i="7"/>
  <c r="BG116" i="7"/>
  <c r="BI116" i="7"/>
  <c r="BJ116" i="7"/>
  <c r="AQ132" i="7"/>
  <c r="AO132" i="7"/>
  <c r="AN132" i="7"/>
  <c r="AP132" i="7"/>
  <c r="AK271" i="2"/>
  <c r="AI271" i="2"/>
  <c r="AJ271" i="2"/>
  <c r="CS63" i="7"/>
  <c r="CT63" i="7"/>
  <c r="CT113" i="7"/>
  <c r="CS113" i="7"/>
  <c r="CR113" i="7"/>
  <c r="CP113" i="7"/>
  <c r="BH103" i="7"/>
  <c r="BI103" i="7"/>
  <c r="BJ103" i="7"/>
  <c r="BI318" i="7"/>
  <c r="BJ318" i="7"/>
  <c r="BH318" i="7"/>
  <c r="BG318" i="7"/>
  <c r="CS120" i="7"/>
  <c r="CT120" i="7"/>
  <c r="BI52" i="7"/>
  <c r="BH52" i="7"/>
  <c r="BG52" i="7"/>
  <c r="BJ52" i="7"/>
  <c r="BI329" i="7"/>
  <c r="BJ329" i="7"/>
  <c r="BH329" i="7"/>
  <c r="BG329" i="7"/>
  <c r="BH402" i="7"/>
  <c r="BI402" i="7"/>
  <c r="BJ402" i="7"/>
  <c r="AO324" i="7"/>
  <c r="AN324" i="7"/>
  <c r="AP324" i="7"/>
  <c r="AQ324" i="7"/>
  <c r="AI85" i="2"/>
  <c r="AJ85" i="2"/>
  <c r="AK85" i="2"/>
  <c r="CT81" i="7"/>
  <c r="CS81" i="7"/>
  <c r="CS96" i="7"/>
  <c r="CR96" i="7"/>
  <c r="CP96" i="7"/>
  <c r="CT96" i="7"/>
  <c r="BH207" i="7"/>
  <c r="BG207" i="7"/>
  <c r="BI207" i="7"/>
  <c r="BJ207" i="7"/>
  <c r="BH373" i="7"/>
  <c r="BI373" i="7"/>
  <c r="BJ373" i="7"/>
  <c r="CB92" i="7"/>
  <c r="CA92" i="7"/>
  <c r="BY92" i="7" s="1"/>
  <c r="BW92" i="7" s="1"/>
  <c r="CC92" i="7"/>
  <c r="AO326" i="7"/>
  <c r="AN326" i="7"/>
  <c r="AP326" i="7"/>
  <c r="AQ326" i="7"/>
  <c r="AP351" i="7"/>
  <c r="AQ351" i="7"/>
  <c r="AO351" i="7"/>
  <c r="CT86" i="7"/>
  <c r="CS86" i="7"/>
  <c r="AO246" i="7"/>
  <c r="AQ246" i="7"/>
  <c r="AP246" i="7"/>
  <c r="BI67" i="7"/>
  <c r="BJ67" i="7"/>
  <c r="BH67" i="7"/>
  <c r="BH372" i="7"/>
  <c r="BG372" i="7"/>
  <c r="BI372" i="7"/>
  <c r="BJ372" i="7"/>
  <c r="CT82" i="7"/>
  <c r="CS82" i="7"/>
  <c r="CR82" i="7"/>
  <c r="CP82" i="7"/>
  <c r="BH96" i="7"/>
  <c r="BI96" i="7"/>
  <c r="BJ96" i="7"/>
  <c r="AO224" i="7"/>
  <c r="AN224" i="7"/>
  <c r="AQ224" i="7"/>
  <c r="AP224" i="7"/>
  <c r="AO396" i="7"/>
  <c r="AP396" i="7"/>
  <c r="AQ396" i="7"/>
  <c r="BH204" i="7"/>
  <c r="BJ204" i="7"/>
  <c r="BI204" i="7"/>
  <c r="BH382" i="7"/>
  <c r="BI382" i="7"/>
  <c r="BJ382" i="7"/>
  <c r="CB73" i="7"/>
  <c r="CA73" i="7"/>
  <c r="BY73" i="7" s="1"/>
  <c r="BW73" i="7" s="1"/>
  <c r="CC73" i="7"/>
  <c r="AQ184" i="7"/>
  <c r="AO184" i="7"/>
  <c r="AP184" i="7"/>
  <c r="AJ79" i="2"/>
  <c r="AK79" i="2"/>
  <c r="AI79" i="2"/>
  <c r="AI147" i="2"/>
  <c r="AJ147" i="2"/>
  <c r="AK147" i="2"/>
  <c r="AK312" i="2"/>
  <c r="AI312" i="2"/>
  <c r="AJ312" i="2"/>
  <c r="CS51" i="7"/>
  <c r="CR51" i="7"/>
  <c r="CP51" i="7"/>
  <c r="CT51" i="7"/>
  <c r="BJ190" i="7"/>
  <c r="BH190" i="7"/>
  <c r="BI190" i="7"/>
  <c r="CT101" i="7"/>
  <c r="CS101" i="7"/>
  <c r="CR101" i="7"/>
  <c r="CP101" i="7"/>
  <c r="BH107" i="7"/>
  <c r="BI107" i="7"/>
  <c r="BJ107" i="7"/>
  <c r="BH302" i="7"/>
  <c r="BG302" i="7"/>
  <c r="BI302" i="7"/>
  <c r="BJ302" i="7"/>
  <c r="BH92" i="7"/>
  <c r="BI92" i="7"/>
  <c r="BJ92" i="7"/>
  <c r="BI305" i="7"/>
  <c r="BJ305" i="7"/>
  <c r="BH305" i="7"/>
  <c r="BG305" i="7"/>
  <c r="BH315" i="7"/>
  <c r="BI315" i="7"/>
  <c r="BJ315" i="7"/>
  <c r="BH295" i="7"/>
  <c r="BG295" i="7"/>
  <c r="BI295" i="7"/>
  <c r="BJ295" i="7"/>
  <c r="BH399" i="7"/>
  <c r="BI399" i="7"/>
  <c r="BJ399" i="7"/>
  <c r="AQ153" i="7"/>
  <c r="AP153" i="7"/>
  <c r="AO153" i="7"/>
  <c r="AN153" i="7"/>
  <c r="BE153" i="7" s="1"/>
  <c r="CC93" i="7"/>
  <c r="CB93" i="7"/>
  <c r="CA93" i="7"/>
  <c r="BY93" i="7" s="1"/>
  <c r="BW93" i="7" s="1"/>
  <c r="CB14" i="7"/>
  <c r="CC14" i="7"/>
  <c r="AQ309" i="7"/>
  <c r="AP309" i="7"/>
  <c r="AO309" i="7"/>
  <c r="AO103" i="7"/>
  <c r="AN103" i="7"/>
  <c r="AP103" i="7"/>
  <c r="AQ103" i="7"/>
  <c r="AO225" i="7"/>
  <c r="AP225" i="7"/>
  <c r="AQ225" i="7"/>
  <c r="AI393" i="2"/>
  <c r="AJ393" i="2"/>
  <c r="AK393" i="2"/>
  <c r="BB53" i="2"/>
  <c r="BA53" i="2"/>
  <c r="AA297" i="8"/>
  <c r="AY297" i="8"/>
  <c r="AA260" i="8"/>
  <c r="AY260" i="8"/>
  <c r="AY408" i="8"/>
  <c r="AA303" i="8"/>
  <c r="AA180" i="8"/>
  <c r="AA380" i="8"/>
  <c r="AY380" i="8"/>
  <c r="AJ294" i="2"/>
  <c r="AK294" i="2"/>
  <c r="AI294" i="2"/>
  <c r="BW77" i="5"/>
  <c r="BV77" i="5"/>
  <c r="AK178" i="5"/>
  <c r="AI178" i="5"/>
  <c r="AJ178" i="5"/>
  <c r="AJ281" i="5"/>
  <c r="AI281" i="5"/>
  <c r="AK281" i="5"/>
  <c r="AI373" i="4"/>
  <c r="AJ373" i="4"/>
  <c r="AK373" i="4"/>
  <c r="AI376" i="4"/>
  <c r="AJ376" i="4"/>
  <c r="AK376" i="4"/>
  <c r="AI329" i="2"/>
  <c r="AJ329" i="2"/>
  <c r="AK329" i="2"/>
  <c r="BV25" i="5"/>
  <c r="BW25" i="5"/>
  <c r="BW36" i="5"/>
  <c r="BV36" i="5"/>
  <c r="AJ76" i="5"/>
  <c r="AK76" i="5"/>
  <c r="AI76" i="5"/>
  <c r="BV78" i="5"/>
  <c r="BW78" i="5"/>
  <c r="AI91" i="5"/>
  <c r="AJ91" i="5"/>
  <c r="AK91" i="5"/>
  <c r="AJ283" i="5"/>
  <c r="AI283" i="5"/>
  <c r="AK283" i="5"/>
  <c r="AK393" i="5"/>
  <c r="AI393" i="5"/>
  <c r="AJ393" i="5"/>
  <c r="AI326" i="5"/>
  <c r="AJ326" i="5"/>
  <c r="AK326" i="5"/>
  <c r="AI378" i="4"/>
  <c r="AH378" i="4" s="1"/>
  <c r="AJ378" i="4"/>
  <c r="AK378" i="4"/>
  <c r="AI27" i="2"/>
  <c r="AJ27" i="2"/>
  <c r="AK27" i="2"/>
  <c r="AJ104" i="2"/>
  <c r="AK104" i="2"/>
  <c r="AI104" i="2"/>
  <c r="AJ55" i="2"/>
  <c r="AI55" i="2"/>
  <c r="AK55" i="2"/>
  <c r="AI367" i="2"/>
  <c r="AJ367" i="2"/>
  <c r="AK367" i="2"/>
  <c r="AI43" i="2"/>
  <c r="AJ43" i="2"/>
  <c r="AK43" i="2"/>
  <c r="AI265" i="2"/>
  <c r="AJ265" i="2"/>
  <c r="AK265" i="2"/>
  <c r="AI41" i="2"/>
  <c r="AJ41" i="2"/>
  <c r="AK41" i="2"/>
  <c r="BJ134" i="7"/>
  <c r="BH134" i="7"/>
  <c r="BG134" i="7"/>
  <c r="BI134" i="7"/>
  <c r="CT32" i="7"/>
  <c r="CS32" i="7"/>
  <c r="CT14" i="7"/>
  <c r="CS14" i="7"/>
  <c r="BH221" i="7"/>
  <c r="BJ221" i="7"/>
  <c r="BI221" i="7"/>
  <c r="CT61" i="7"/>
  <c r="CS61" i="7"/>
  <c r="CR61" i="7"/>
  <c r="CP61" i="7"/>
  <c r="BJ246" i="7"/>
  <c r="BH246" i="7"/>
  <c r="BG246" i="7"/>
  <c r="BI246" i="7"/>
  <c r="BI229" i="7"/>
  <c r="BJ229" i="7"/>
  <c r="BH229" i="7"/>
  <c r="BG229" i="7"/>
  <c r="BH164" i="7"/>
  <c r="BI164" i="7"/>
  <c r="BJ164" i="7"/>
  <c r="BI403" i="7"/>
  <c r="BJ403" i="7"/>
  <c r="BH403" i="7"/>
  <c r="AQ193" i="7"/>
  <c r="AO193" i="7"/>
  <c r="AN193" i="7"/>
  <c r="AP193" i="7"/>
  <c r="AQ136" i="7"/>
  <c r="AO136" i="7"/>
  <c r="AP136" i="7"/>
  <c r="CB111" i="7"/>
  <c r="CC111" i="7"/>
  <c r="AO297" i="7"/>
  <c r="AP297" i="7"/>
  <c r="AQ297" i="7"/>
  <c r="AQ336" i="7"/>
  <c r="AO336" i="7"/>
  <c r="AP336" i="7"/>
  <c r="CB69" i="7"/>
  <c r="CC69" i="7"/>
  <c r="AQ148" i="7"/>
  <c r="AO148" i="7"/>
  <c r="AN148" i="7"/>
  <c r="AP148" i="7"/>
  <c r="AO325" i="7"/>
  <c r="AN325" i="7"/>
  <c r="AP325" i="7"/>
  <c r="AQ325" i="7"/>
  <c r="BJ162" i="7"/>
  <c r="BH162" i="7"/>
  <c r="BG162" i="7"/>
  <c r="BI162" i="7"/>
  <c r="AQ112" i="7"/>
  <c r="AO112" i="7"/>
  <c r="AP112" i="7"/>
  <c r="AQ172" i="7"/>
  <c r="AO172" i="7"/>
  <c r="AN172" i="7"/>
  <c r="AG172" i="7" s="1"/>
  <c r="AP172" i="7"/>
  <c r="AI287" i="2"/>
  <c r="AJ287" i="2"/>
  <c r="AK287" i="2"/>
  <c r="BA24" i="2"/>
  <c r="BB24" i="2"/>
  <c r="AI205" i="2"/>
  <c r="AJ205" i="2"/>
  <c r="AK205" i="2"/>
  <c r="BJ138" i="7"/>
  <c r="BH138" i="7"/>
  <c r="BI138" i="7"/>
  <c r="BI64" i="7"/>
  <c r="BJ64" i="7"/>
  <c r="BH64" i="7"/>
  <c r="CT49" i="7"/>
  <c r="CS49" i="7"/>
  <c r="BJ167" i="7"/>
  <c r="BH167" i="7"/>
  <c r="BI167" i="7"/>
  <c r="BJ141" i="7"/>
  <c r="BH141" i="7"/>
  <c r="BG141" i="7"/>
  <c r="BI141" i="7"/>
  <c r="BH223" i="7"/>
  <c r="BG223" i="7"/>
  <c r="BI223" i="7"/>
  <c r="BJ223" i="7"/>
  <c r="BJ169" i="7"/>
  <c r="BH169" i="7"/>
  <c r="BG169" i="7"/>
  <c r="BI169" i="7"/>
  <c r="BH401" i="7"/>
  <c r="BG401" i="7"/>
  <c r="BI401" i="7"/>
  <c r="BJ401" i="7"/>
  <c r="AQ116" i="7"/>
  <c r="AO116" i="7"/>
  <c r="AN116" i="7"/>
  <c r="AP116" i="7"/>
  <c r="AO301" i="7"/>
  <c r="AN301" i="7"/>
  <c r="AP301" i="7"/>
  <c r="AQ301" i="7"/>
  <c r="AO206" i="7"/>
  <c r="AP206" i="7"/>
  <c r="AQ206" i="7"/>
  <c r="AO240" i="7"/>
  <c r="AN240" i="7"/>
  <c r="AP240" i="7"/>
  <c r="AQ240" i="7"/>
  <c r="AO238" i="7"/>
  <c r="AP238" i="7"/>
  <c r="AQ238" i="7"/>
  <c r="AO374" i="7"/>
  <c r="AN374" i="7"/>
  <c r="AQ374" i="7"/>
  <c r="AP374" i="7"/>
  <c r="BJ130" i="7"/>
  <c r="BI130" i="7"/>
  <c r="BH130" i="7"/>
  <c r="AO366" i="7"/>
  <c r="AQ366" i="7"/>
  <c r="AP366" i="7"/>
  <c r="AI348" i="2"/>
  <c r="AJ348" i="2"/>
  <c r="AK348" i="2"/>
  <c r="AI73" i="2"/>
  <c r="AK73" i="2"/>
  <c r="AJ73" i="2"/>
  <c r="AI175" i="2"/>
  <c r="AJ175" i="2"/>
  <c r="AK175" i="2"/>
  <c r="BH206" i="7"/>
  <c r="BG206" i="7"/>
  <c r="BI206" i="7"/>
  <c r="BJ206" i="7"/>
  <c r="BH243" i="7"/>
  <c r="BG243" i="7"/>
  <c r="BJ243" i="7"/>
  <c r="BI243" i="7"/>
  <c r="BH172" i="7"/>
  <c r="BG172" i="7"/>
  <c r="BI172" i="7"/>
  <c r="BJ172" i="7"/>
  <c r="BJ301" i="7"/>
  <c r="BI301" i="7"/>
  <c r="BH301" i="7"/>
  <c r="BI321" i="7"/>
  <c r="BJ321" i="7"/>
  <c r="BH321" i="7"/>
  <c r="BG321" i="7"/>
  <c r="BH406" i="7"/>
  <c r="BI406" i="7"/>
  <c r="BJ406" i="7"/>
  <c r="BH386" i="7"/>
  <c r="BG386" i="7"/>
  <c r="BI386" i="7"/>
  <c r="BJ386" i="7"/>
  <c r="BH400" i="7"/>
  <c r="BI400" i="7"/>
  <c r="BJ400" i="7"/>
  <c r="AO55" i="7"/>
  <c r="AN55" i="7"/>
  <c r="AP55" i="7"/>
  <c r="AQ55" i="7"/>
  <c r="CB84" i="7"/>
  <c r="CC84" i="7"/>
  <c r="AO174" i="7"/>
  <c r="AP174" i="7"/>
  <c r="AQ174" i="7"/>
  <c r="AO258" i="7"/>
  <c r="AN258" i="7"/>
  <c r="AP258" i="7"/>
  <c r="AQ258" i="7"/>
  <c r="AP228" i="7"/>
  <c r="AQ228" i="7"/>
  <c r="AO228" i="7"/>
  <c r="AO291" i="7"/>
  <c r="AN291" i="7"/>
  <c r="AP291" i="7"/>
  <c r="AQ291" i="7"/>
  <c r="AO395" i="7"/>
  <c r="AP395" i="7"/>
  <c r="AQ395" i="7"/>
  <c r="AO311" i="7"/>
  <c r="AN311" i="7"/>
  <c r="AP311" i="7"/>
  <c r="AQ311" i="7"/>
  <c r="AO398" i="7"/>
  <c r="AP398" i="7"/>
  <c r="AQ398" i="7"/>
  <c r="AO123" i="7"/>
  <c r="AN123" i="7"/>
  <c r="AP123" i="7"/>
  <c r="AQ123" i="7"/>
  <c r="AQ394" i="7"/>
  <c r="AP394" i="7"/>
  <c r="AO394" i="7"/>
  <c r="AI145" i="2"/>
  <c r="AJ145" i="2"/>
  <c r="AK145" i="2"/>
  <c r="AI101" i="2"/>
  <c r="AJ101" i="2"/>
  <c r="AK101" i="2"/>
  <c r="BJ151" i="7"/>
  <c r="BH151" i="7"/>
  <c r="BI151" i="7"/>
  <c r="BI333" i="7"/>
  <c r="BH333" i="7"/>
  <c r="BG333" i="7"/>
  <c r="BJ333" i="7"/>
  <c r="CC102" i="7"/>
  <c r="CB102" i="7"/>
  <c r="CB13" i="7"/>
  <c r="CA13" i="7"/>
  <c r="BY13" i="7" s="1"/>
  <c r="BW13" i="7" s="1"/>
  <c r="CC13" i="7"/>
  <c r="AQ140" i="7"/>
  <c r="AO140" i="7"/>
  <c r="AP140" i="7"/>
  <c r="AI261" i="2"/>
  <c r="AJ261" i="2"/>
  <c r="AK261" i="2"/>
  <c r="BA101" i="2"/>
  <c r="BB101" i="2"/>
  <c r="AI289" i="2"/>
  <c r="AJ289" i="2"/>
  <c r="AK289" i="2"/>
  <c r="BA32" i="2"/>
  <c r="BB32" i="2"/>
  <c r="AK178" i="2"/>
  <c r="AI178" i="2"/>
  <c r="AJ178" i="2"/>
  <c r="BH63" i="7"/>
  <c r="BG63" i="7"/>
  <c r="BI63" i="7"/>
  <c r="BJ63" i="7"/>
  <c r="BJ133" i="7"/>
  <c r="BH133" i="7"/>
  <c r="BG133" i="7"/>
  <c r="BI133" i="7"/>
  <c r="BH143" i="7"/>
  <c r="BG143" i="7"/>
  <c r="BI143" i="7"/>
  <c r="BJ143" i="7"/>
  <c r="BI66" i="7"/>
  <c r="BH66" i="7"/>
  <c r="BG66" i="7"/>
  <c r="BJ66" i="7"/>
  <c r="BI262" i="7"/>
  <c r="BJ262" i="7"/>
  <c r="BH262" i="7"/>
  <c r="BG262" i="7"/>
  <c r="BJ213" i="7"/>
  <c r="BI213" i="7"/>
  <c r="BH213" i="7"/>
  <c r="BH365" i="7"/>
  <c r="BG365" i="7"/>
  <c r="BI365" i="7"/>
  <c r="BJ365" i="7"/>
  <c r="AQ141" i="7"/>
  <c r="AP141" i="7"/>
  <c r="AO141" i="7"/>
  <c r="AO118" i="7"/>
  <c r="AN118" i="7"/>
  <c r="AP118" i="7"/>
  <c r="AQ118" i="7"/>
  <c r="AQ192" i="7"/>
  <c r="AO192" i="7"/>
  <c r="AN192" i="7"/>
  <c r="BE192" i="7" s="1"/>
  <c r="AP192" i="7"/>
  <c r="AQ245" i="7"/>
  <c r="AO245" i="7"/>
  <c r="AP245" i="7"/>
  <c r="AO323" i="7"/>
  <c r="AP323" i="7"/>
  <c r="AQ323" i="7"/>
  <c r="AO259" i="7"/>
  <c r="AN259" i="7"/>
  <c r="AP259" i="7"/>
  <c r="AQ259" i="7"/>
  <c r="CC50" i="7"/>
  <c r="CB50" i="7"/>
  <c r="CA50" i="7"/>
  <c r="BY50" i="7" s="1"/>
  <c r="BW50" i="7" s="1"/>
  <c r="AO220" i="7"/>
  <c r="AQ220" i="7"/>
  <c r="AP220" i="7"/>
  <c r="AP343" i="7"/>
  <c r="AQ343" i="7"/>
  <c r="AO343" i="7"/>
  <c r="AN343" i="7"/>
  <c r="BA83" i="2"/>
  <c r="BB83" i="2"/>
  <c r="BJ183" i="7"/>
  <c r="BH183" i="7"/>
  <c r="BG183" i="7"/>
  <c r="BI183" i="7"/>
  <c r="BH296" i="7"/>
  <c r="BG296" i="7"/>
  <c r="BI296" i="7"/>
  <c r="BJ296" i="7"/>
  <c r="AO218" i="7"/>
  <c r="AP218" i="7"/>
  <c r="AQ218" i="7"/>
  <c r="AK186" i="2"/>
  <c r="AI186" i="2"/>
  <c r="AJ186" i="2"/>
  <c r="AJ39" i="2"/>
  <c r="AI39" i="2"/>
  <c r="AK39" i="2"/>
  <c r="CS79" i="7"/>
  <c r="CR79" i="7"/>
  <c r="CP79" i="7"/>
  <c r="CT79" i="7"/>
  <c r="CT48" i="7"/>
  <c r="CS48" i="7"/>
  <c r="BI81" i="7"/>
  <c r="BJ81" i="7"/>
  <c r="BH81" i="7"/>
  <c r="BG81" i="7"/>
  <c r="BH119" i="7"/>
  <c r="BI119" i="7"/>
  <c r="BJ119" i="7"/>
  <c r="CT73" i="7"/>
  <c r="CS73" i="7"/>
  <c r="BH88" i="7"/>
  <c r="BJ88" i="7"/>
  <c r="BI88" i="7"/>
  <c r="BJ165" i="7"/>
  <c r="BH165" i="7"/>
  <c r="BG165" i="7"/>
  <c r="BI165" i="7"/>
  <c r="BH342" i="7"/>
  <c r="BG342" i="7"/>
  <c r="BJ342" i="7"/>
  <c r="BI342" i="7"/>
  <c r="BH374" i="7"/>
  <c r="BI374" i="7"/>
  <c r="BJ374" i="7"/>
  <c r="CT62" i="7"/>
  <c r="CS62" i="7"/>
  <c r="AQ117" i="7"/>
  <c r="AP117" i="7"/>
  <c r="AO117" i="7"/>
  <c r="AN117" i="7"/>
  <c r="BE117" i="7" s="1"/>
  <c r="AK275" i="2"/>
  <c r="AI275" i="2"/>
  <c r="AJ275" i="2"/>
  <c r="BH240" i="7"/>
  <c r="BG240" i="7"/>
  <c r="BI240" i="7"/>
  <c r="BJ240" i="7"/>
  <c r="CB104" i="7"/>
  <c r="CC104" i="7"/>
  <c r="AK244" i="2"/>
  <c r="AI244" i="2"/>
  <c r="AJ244" i="2"/>
  <c r="BH159" i="7"/>
  <c r="BG159" i="7"/>
  <c r="BI159" i="7"/>
  <c r="BJ159" i="7"/>
  <c r="BH248" i="7"/>
  <c r="BI248" i="7"/>
  <c r="BJ248" i="7"/>
  <c r="AQ96" i="7"/>
  <c r="AO96" i="7"/>
  <c r="AP96" i="7"/>
  <c r="AO127" i="7"/>
  <c r="AP127" i="7"/>
  <c r="AQ127" i="7"/>
  <c r="AO265" i="7"/>
  <c r="AN265" i="7"/>
  <c r="AP265" i="7"/>
  <c r="AQ265" i="7"/>
  <c r="AK192" i="2"/>
  <c r="AI192" i="2"/>
  <c r="AJ192" i="2"/>
  <c r="BJ154" i="7"/>
  <c r="BH154" i="7"/>
  <c r="BI154" i="7"/>
  <c r="BH323" i="7"/>
  <c r="BI323" i="7"/>
  <c r="BJ323" i="7"/>
  <c r="BH231" i="7"/>
  <c r="BG231" i="7"/>
  <c r="BI231" i="7"/>
  <c r="BJ231" i="7"/>
  <c r="AQ204" i="7"/>
  <c r="AP204" i="7"/>
  <c r="AO204" i="7"/>
  <c r="AO342" i="7"/>
  <c r="AN342" i="7"/>
  <c r="AP342" i="7"/>
  <c r="AQ342" i="7"/>
  <c r="AI309" i="2"/>
  <c r="AJ309" i="2"/>
  <c r="AK309" i="2"/>
  <c r="BI395" i="7"/>
  <c r="BH395" i="7"/>
  <c r="BJ395" i="7"/>
  <c r="AQ162" i="7"/>
  <c r="AO162" i="7"/>
  <c r="AN162" i="7"/>
  <c r="AP162" i="7"/>
  <c r="AJ102" i="2"/>
  <c r="AK102" i="2"/>
  <c r="AI102" i="2"/>
  <c r="AJ150" i="2"/>
  <c r="AK150" i="2"/>
  <c r="AI150" i="2"/>
  <c r="BA40" i="2"/>
  <c r="BB40" i="2"/>
  <c r="BA76" i="2"/>
  <c r="BB76" i="2"/>
  <c r="BA17" i="2"/>
  <c r="BB17" i="2"/>
  <c r="CS67" i="7"/>
  <c r="CR67" i="7"/>
  <c r="CP67" i="7"/>
  <c r="CT67" i="7"/>
  <c r="CT25" i="7"/>
  <c r="CS25" i="7"/>
  <c r="BH123" i="7"/>
  <c r="BG123" i="7"/>
  <c r="BI123" i="7"/>
  <c r="BJ123" i="7"/>
  <c r="CT44" i="7"/>
  <c r="CS44" i="7"/>
  <c r="CR44" i="7"/>
  <c r="CP44" i="7"/>
  <c r="BI68" i="7"/>
  <c r="BH68" i="7"/>
  <c r="BG68" i="7"/>
  <c r="BJ68" i="7"/>
  <c r="BH244" i="7"/>
  <c r="BG244" i="7"/>
  <c r="BI244" i="7"/>
  <c r="BJ244" i="7"/>
  <c r="BI337" i="7"/>
  <c r="BJ337" i="7"/>
  <c r="BH337" i="7"/>
  <c r="BI387" i="7"/>
  <c r="BJ387" i="7"/>
  <c r="BH387" i="7"/>
  <c r="BG387" i="7"/>
  <c r="BI375" i="7"/>
  <c r="BH375" i="7"/>
  <c r="BG375" i="7"/>
  <c r="BJ375" i="7"/>
  <c r="CB91" i="7"/>
  <c r="CA91" i="7"/>
  <c r="BY91" i="7" s="1"/>
  <c r="BW91" i="7" s="1"/>
  <c r="CC91" i="7"/>
  <c r="AO242" i="7"/>
  <c r="AQ242" i="7"/>
  <c r="AP242" i="7"/>
  <c r="AO27" i="7"/>
  <c r="AN27" i="7"/>
  <c r="BE27" i="7" s="1"/>
  <c r="AQ27" i="7"/>
  <c r="AP27" i="7"/>
  <c r="AQ156" i="7"/>
  <c r="AO156" i="7"/>
  <c r="AP156" i="7"/>
  <c r="AQ208" i="7"/>
  <c r="AO208" i="7"/>
  <c r="AN208" i="7"/>
  <c r="AP208" i="7"/>
  <c r="AO269" i="7"/>
  <c r="AN269" i="7"/>
  <c r="AP269" i="7"/>
  <c r="AQ269" i="7"/>
  <c r="AO302" i="7"/>
  <c r="AP302" i="7"/>
  <c r="AQ302" i="7"/>
  <c r="AB327" i="8"/>
  <c r="AY268" i="8"/>
  <c r="AA268" i="8"/>
  <c r="AA291" i="8"/>
  <c r="AY307" i="8"/>
  <c r="AA307" i="8"/>
  <c r="AD159" i="8"/>
  <c r="AY357" i="8"/>
  <c r="AA357" i="8"/>
  <c r="AK335" i="4"/>
  <c r="AI335" i="4"/>
  <c r="AJ335" i="4"/>
  <c r="AI400" i="2"/>
  <c r="AJ400" i="2"/>
  <c r="AK400" i="2"/>
  <c r="AJ120" i="2"/>
  <c r="AK120" i="2"/>
  <c r="AI120" i="2"/>
  <c r="AI133" i="2"/>
  <c r="AJ133" i="2"/>
  <c r="AK133" i="2"/>
  <c r="AI129" i="2"/>
  <c r="AJ129" i="2"/>
  <c r="AK129" i="2"/>
  <c r="AI231" i="2"/>
  <c r="AJ231" i="2"/>
  <c r="AK231" i="2"/>
  <c r="AI392" i="2"/>
  <c r="AJ392" i="2"/>
  <c r="AK392" i="2"/>
  <c r="AI258" i="2"/>
  <c r="AJ258" i="2"/>
  <c r="AK258" i="2"/>
  <c r="AJ77" i="2"/>
  <c r="AI77" i="2"/>
  <c r="AK77" i="2"/>
  <c r="AK164" i="2"/>
  <c r="AI164" i="2"/>
  <c r="AJ164" i="2"/>
  <c r="CS71" i="7"/>
  <c r="CT71" i="7"/>
  <c r="BH95" i="7"/>
  <c r="BI95" i="7"/>
  <c r="BJ95" i="7"/>
  <c r="BH156" i="7"/>
  <c r="BG156" i="7"/>
  <c r="BI156" i="7"/>
  <c r="BJ156" i="7"/>
  <c r="BJ293" i="7"/>
  <c r="BI293" i="7"/>
  <c r="BH293" i="7"/>
  <c r="BI313" i="7"/>
  <c r="BJ313" i="7"/>
  <c r="BH313" i="7"/>
  <c r="BG313" i="7"/>
  <c r="CS116" i="7"/>
  <c r="CT116" i="7"/>
  <c r="BH390" i="7"/>
  <c r="BI390" i="7"/>
  <c r="BJ390" i="7"/>
  <c r="BH279" i="7"/>
  <c r="BG279" i="7"/>
  <c r="BI279" i="7"/>
  <c r="BJ279" i="7"/>
  <c r="BJ341" i="7"/>
  <c r="BH341" i="7"/>
  <c r="BG341" i="7"/>
  <c r="BI341" i="7"/>
  <c r="CB34" i="7"/>
  <c r="CA34" i="7"/>
  <c r="BY34" i="7" s="1"/>
  <c r="BW34" i="7" s="1"/>
  <c r="CC34" i="7"/>
  <c r="CB52" i="7"/>
  <c r="CA52" i="7"/>
  <c r="BY52" i="7" s="1"/>
  <c r="BW52" i="7" s="1"/>
  <c r="CC52" i="7"/>
  <c r="AO134" i="7"/>
  <c r="AN134" i="7"/>
  <c r="AG134" i="7" s="1"/>
  <c r="AQ134" i="7"/>
  <c r="AP134" i="7"/>
  <c r="AO370" i="7"/>
  <c r="AP370" i="7"/>
  <c r="AQ370" i="7"/>
  <c r="AO131" i="7"/>
  <c r="AN131" i="7"/>
  <c r="AP131" i="7"/>
  <c r="AQ131" i="7"/>
  <c r="AO234" i="7"/>
  <c r="AP234" i="7"/>
  <c r="AQ234" i="7"/>
  <c r="AO277" i="7"/>
  <c r="AN277" i="7"/>
  <c r="AP277" i="7"/>
  <c r="AQ277" i="7"/>
  <c r="AO382" i="7"/>
  <c r="AP382" i="7"/>
  <c r="AQ382" i="7"/>
  <c r="BI80" i="7"/>
  <c r="BJ80" i="7"/>
  <c r="BH80" i="7"/>
  <c r="BG80" i="7"/>
  <c r="CT50" i="7"/>
  <c r="CS50" i="7"/>
  <c r="CR50" i="7"/>
  <c r="CP50" i="7"/>
  <c r="CB49" i="7"/>
  <c r="CC49" i="7"/>
  <c r="AK240" i="2"/>
  <c r="AI240" i="2"/>
  <c r="AJ240" i="2"/>
  <c r="AI404" i="2"/>
  <c r="AJ404" i="2"/>
  <c r="AK404" i="2"/>
  <c r="AI216" i="2"/>
  <c r="AJ216" i="2"/>
  <c r="AK216" i="2"/>
  <c r="BH75" i="7"/>
  <c r="BJ75" i="7"/>
  <c r="BI75" i="7"/>
  <c r="CT70" i="7"/>
  <c r="CS70" i="7"/>
  <c r="CR70" i="7"/>
  <c r="CP70" i="7"/>
  <c r="CS72" i="7"/>
  <c r="CT72" i="7"/>
  <c r="BH128" i="7"/>
  <c r="BI128" i="7"/>
  <c r="BJ128" i="7"/>
  <c r="BH275" i="7"/>
  <c r="BG275" i="7"/>
  <c r="BI275" i="7"/>
  <c r="BJ275" i="7"/>
  <c r="BJ388" i="7"/>
  <c r="BI388" i="7"/>
  <c r="BH388" i="7"/>
  <c r="BI345" i="7"/>
  <c r="BJ345" i="7"/>
  <c r="BH345" i="7"/>
  <c r="BG345" i="7"/>
  <c r="AQ165" i="7"/>
  <c r="AO165" i="7"/>
  <c r="AN165" i="7"/>
  <c r="AP165" i="7"/>
  <c r="CB17" i="7"/>
  <c r="CA17" i="7"/>
  <c r="BY17" i="7" s="1"/>
  <c r="BW17" i="7" s="1"/>
  <c r="CC17" i="7"/>
  <c r="AO138" i="7"/>
  <c r="AN138" i="7"/>
  <c r="AP138" i="7"/>
  <c r="AQ138" i="7"/>
  <c r="AP45" i="7"/>
  <c r="AQ45" i="7"/>
  <c r="AO45" i="7"/>
  <c r="AN45" i="7"/>
  <c r="AQ223" i="7"/>
  <c r="AO223" i="7"/>
  <c r="AP223" i="7"/>
  <c r="AO287" i="7"/>
  <c r="AP287" i="7"/>
  <c r="AQ287" i="7"/>
  <c r="AO341" i="7"/>
  <c r="AN341" i="7"/>
  <c r="AP341" i="7"/>
  <c r="AQ341" i="7"/>
  <c r="AO239" i="7"/>
  <c r="AP239" i="7"/>
  <c r="AQ239" i="7"/>
  <c r="CT41" i="7"/>
  <c r="CS41" i="7"/>
  <c r="BH319" i="7"/>
  <c r="BG319" i="7"/>
  <c r="BI319" i="7"/>
  <c r="BJ319" i="7"/>
  <c r="AQ216" i="7"/>
  <c r="AO216" i="7"/>
  <c r="AN216" i="7"/>
  <c r="AP216" i="7"/>
  <c r="AI362" i="2"/>
  <c r="AJ362" i="2"/>
  <c r="AK362" i="2"/>
  <c r="BB37" i="2"/>
  <c r="BA37" i="2"/>
  <c r="AI344" i="2"/>
  <c r="AJ344" i="2"/>
  <c r="AK344" i="2"/>
  <c r="AI295" i="2"/>
  <c r="AJ295" i="2"/>
  <c r="AK295" i="2"/>
  <c r="CT98" i="7"/>
  <c r="CS98" i="7"/>
  <c r="CR98" i="7"/>
  <c r="CP98" i="7"/>
  <c r="BI42" i="7"/>
  <c r="BH42" i="7"/>
  <c r="BG42" i="7"/>
  <c r="BJ42" i="7"/>
  <c r="BH54" i="7"/>
  <c r="BG54" i="7"/>
  <c r="BI54" i="7"/>
  <c r="BJ54" i="7"/>
  <c r="BH115" i="7"/>
  <c r="BI115" i="7"/>
  <c r="BJ115" i="7"/>
  <c r="BI230" i="7"/>
  <c r="BJ230" i="7"/>
  <c r="BH230" i="7"/>
  <c r="BG230" i="7"/>
  <c r="CS100" i="7"/>
  <c r="CT100" i="7"/>
  <c r="CT2" i="7"/>
  <c r="CS2" i="7"/>
  <c r="CR2" i="7"/>
  <c r="CP2" i="7"/>
  <c r="BH368" i="7"/>
  <c r="BG368" i="7"/>
  <c r="BJ368" i="7"/>
  <c r="BI368" i="7"/>
  <c r="CC101" i="7"/>
  <c r="CB101" i="7"/>
  <c r="AQ262" i="7"/>
  <c r="AO262" i="7"/>
  <c r="AP262" i="7"/>
  <c r="AO151" i="7"/>
  <c r="AP151" i="7"/>
  <c r="AQ151" i="7"/>
  <c r="AP312" i="7"/>
  <c r="AQ312" i="7"/>
  <c r="AO312" i="7"/>
  <c r="AO263" i="7"/>
  <c r="AP263" i="7"/>
  <c r="AQ263" i="7"/>
  <c r="AO384" i="7"/>
  <c r="AN384" i="7"/>
  <c r="AP384" i="7"/>
  <c r="AQ384" i="7"/>
  <c r="AO209" i="7"/>
  <c r="AP209" i="7"/>
  <c r="AQ209" i="7"/>
  <c r="AQ292" i="7"/>
  <c r="AP292" i="7"/>
  <c r="AO292" i="7"/>
  <c r="AN292" i="7"/>
  <c r="AO72" i="7"/>
  <c r="AP72" i="7"/>
  <c r="AQ72" i="7"/>
  <c r="BA46" i="2"/>
  <c r="BB46" i="2"/>
  <c r="AK226" i="2"/>
  <c r="AI226" i="2"/>
  <c r="AJ226" i="2"/>
  <c r="BI53" i="7"/>
  <c r="BJ53" i="7"/>
  <c r="BH53" i="7"/>
  <c r="BH255" i="7"/>
  <c r="BJ255" i="7"/>
  <c r="BI255" i="7"/>
  <c r="BH232" i="7"/>
  <c r="BI232" i="7"/>
  <c r="BJ232" i="7"/>
  <c r="AO154" i="7"/>
  <c r="AN154" i="7"/>
  <c r="AG154" i="7" s="1"/>
  <c r="AP154" i="7"/>
  <c r="AQ154" i="7"/>
  <c r="AQ402" i="7"/>
  <c r="AP402" i="7"/>
  <c r="AO402" i="7"/>
  <c r="AI197" i="2"/>
  <c r="AJ197" i="2"/>
  <c r="AK197" i="2"/>
  <c r="AJ128" i="2"/>
  <c r="AK128" i="2"/>
  <c r="AI128" i="2"/>
  <c r="AJ364" i="2"/>
  <c r="AI364" i="2"/>
  <c r="AK364" i="2"/>
  <c r="AJ290" i="2"/>
  <c r="AK290" i="2"/>
  <c r="AI290" i="2"/>
  <c r="AJ277" i="2"/>
  <c r="AK277" i="2"/>
  <c r="AI277" i="2"/>
  <c r="BH79" i="7"/>
  <c r="BI79" i="7"/>
  <c r="BJ79" i="7"/>
  <c r="BH210" i="7"/>
  <c r="BG210" i="7"/>
  <c r="BI210" i="7"/>
  <c r="BJ210" i="7"/>
  <c r="CT54" i="7"/>
  <c r="CS54" i="7"/>
  <c r="CR54" i="7"/>
  <c r="CP54" i="7"/>
  <c r="BH356" i="7"/>
  <c r="BI356" i="7"/>
  <c r="BJ356" i="7"/>
  <c r="BH288" i="7"/>
  <c r="BG288" i="7"/>
  <c r="BI288" i="7"/>
  <c r="BJ288" i="7"/>
  <c r="BH312" i="7"/>
  <c r="BI312" i="7"/>
  <c r="BJ312" i="7"/>
  <c r="BH349" i="7"/>
  <c r="BG349" i="7"/>
  <c r="BI349" i="7"/>
  <c r="BJ349" i="7"/>
  <c r="AQ173" i="7"/>
  <c r="AP173" i="7"/>
  <c r="AO173" i="7"/>
  <c r="CB72" i="7"/>
  <c r="CA72" i="7"/>
  <c r="BY72" i="7" s="1"/>
  <c r="BW72" i="7" s="1"/>
  <c r="CC72" i="7"/>
  <c r="CC62" i="7"/>
  <c r="CB62" i="7"/>
  <c r="AQ146" i="7"/>
  <c r="AO146" i="7"/>
  <c r="AP146" i="7"/>
  <c r="AQ271" i="7"/>
  <c r="AO271" i="7"/>
  <c r="AN271" i="7"/>
  <c r="BE271" i="7" s="1"/>
  <c r="AP271" i="7"/>
  <c r="AO179" i="7"/>
  <c r="AN179" i="7"/>
  <c r="BE179" i="7" s="1"/>
  <c r="AP179" i="7"/>
  <c r="AQ179" i="7"/>
  <c r="CC58" i="7"/>
  <c r="CB58" i="7"/>
  <c r="CA58" i="7"/>
  <c r="BY58" i="7" s="1"/>
  <c r="BW58" i="7" s="1"/>
  <c r="AO99" i="7"/>
  <c r="AP99" i="7"/>
  <c r="AQ99" i="7"/>
  <c r="AP236" i="7"/>
  <c r="AQ236" i="7"/>
  <c r="AO236" i="7"/>
  <c r="AN236" i="7"/>
  <c r="AP335" i="7"/>
  <c r="AQ335" i="7"/>
  <c r="AO335" i="7"/>
  <c r="AN335" i="7"/>
  <c r="AG335" i="7" s="1"/>
  <c r="AI239" i="2"/>
  <c r="AJ239" i="2"/>
  <c r="AK239" i="2"/>
  <c r="AI117" i="2"/>
  <c r="AJ117" i="2"/>
  <c r="AK117" i="2"/>
  <c r="AI391" i="2"/>
  <c r="AJ391" i="2"/>
  <c r="AK391" i="2"/>
  <c r="BJ122" i="7"/>
  <c r="BI122" i="7"/>
  <c r="BH122" i="7"/>
  <c r="BH298" i="7"/>
  <c r="BG298" i="7"/>
  <c r="BI298" i="7"/>
  <c r="BJ298" i="7"/>
  <c r="BH176" i="7"/>
  <c r="BI176" i="7"/>
  <c r="BJ176" i="7"/>
  <c r="BJ121" i="7"/>
  <c r="BH121" i="7"/>
  <c r="BI121" i="7"/>
  <c r="BH357" i="7"/>
  <c r="BI357" i="7"/>
  <c r="BJ357" i="7"/>
  <c r="AO230" i="7"/>
  <c r="AN230" i="7"/>
  <c r="BE230" i="7" s="1"/>
  <c r="AP230" i="7"/>
  <c r="AQ230" i="7"/>
  <c r="AK158" i="2"/>
  <c r="AI158" i="2"/>
  <c r="AJ158" i="2"/>
  <c r="AI399" i="2"/>
  <c r="AJ399" i="2"/>
  <c r="AK399" i="2"/>
  <c r="AI268" i="2"/>
  <c r="AJ268" i="2"/>
  <c r="AK268" i="2"/>
  <c r="BI37" i="7"/>
  <c r="BJ37" i="7"/>
  <c r="BH37" i="7"/>
  <c r="CT69" i="7"/>
  <c r="CS69" i="7"/>
  <c r="CR69" i="7"/>
  <c r="CP69" i="7"/>
  <c r="CT66" i="7"/>
  <c r="CS66" i="7"/>
  <c r="CR66" i="7"/>
  <c r="CP66" i="7"/>
  <c r="BI82" i="7"/>
  <c r="BH82" i="7"/>
  <c r="BG82" i="7"/>
  <c r="BJ82" i="7"/>
  <c r="BH227" i="7"/>
  <c r="BG227" i="7"/>
  <c r="BI227" i="7"/>
  <c r="BJ227" i="7"/>
  <c r="BH389" i="7"/>
  <c r="BG389" i="7"/>
  <c r="BJ389" i="7"/>
  <c r="BI389" i="7"/>
  <c r="BI62" i="7"/>
  <c r="BH62" i="7"/>
  <c r="BJ62" i="7"/>
  <c r="BH316" i="7"/>
  <c r="BI316" i="7"/>
  <c r="BJ316" i="7"/>
  <c r="AO338" i="7"/>
  <c r="AN338" i="7"/>
  <c r="AP338" i="7"/>
  <c r="AQ338" i="7"/>
  <c r="AQ149" i="7"/>
  <c r="AO149" i="7"/>
  <c r="AN149" i="7"/>
  <c r="AP149" i="7"/>
  <c r="AQ296" i="7"/>
  <c r="AP296" i="7"/>
  <c r="AO296" i="7"/>
  <c r="AN296" i="7"/>
  <c r="AQ212" i="7"/>
  <c r="AP212" i="7"/>
  <c r="AO212" i="7"/>
  <c r="CS112" i="7"/>
  <c r="CR112" i="7"/>
  <c r="CP112" i="7"/>
  <c r="CT112" i="7"/>
  <c r="AO107" i="7"/>
  <c r="AN107" i="7"/>
  <c r="AP107" i="7"/>
  <c r="AQ107" i="7"/>
  <c r="CT19" i="7"/>
  <c r="CS19" i="7"/>
  <c r="CR19" i="7"/>
  <c r="CP19" i="7"/>
  <c r="BH265" i="7"/>
  <c r="BI265" i="7"/>
  <c r="BJ265" i="7"/>
  <c r="AO407" i="7"/>
  <c r="AN407" i="7"/>
  <c r="BE407" i="7" s="1"/>
  <c r="AP407" i="7"/>
  <c r="AQ407" i="7"/>
  <c r="BJ94" i="7"/>
  <c r="BI94" i="7"/>
  <c r="BH94" i="7"/>
  <c r="CS40" i="7"/>
  <c r="CR40" i="7"/>
  <c r="CP40" i="7"/>
  <c r="CT40" i="7"/>
  <c r="BJ242" i="7"/>
  <c r="BH242" i="7"/>
  <c r="BI242" i="7"/>
  <c r="BH385" i="7"/>
  <c r="BI385" i="7"/>
  <c r="BJ385" i="7"/>
  <c r="CB120" i="7"/>
  <c r="CA120" i="7"/>
  <c r="BY120" i="7" s="1"/>
  <c r="BW120" i="7" s="1"/>
  <c r="CC120" i="7"/>
  <c r="AQ376" i="7"/>
  <c r="AO376" i="7"/>
  <c r="AP376" i="7"/>
  <c r="BA86" i="2"/>
  <c r="BB86" i="2"/>
  <c r="AP31" i="7"/>
  <c r="AQ31" i="7"/>
  <c r="AO31" i="7"/>
  <c r="AN31" i="7"/>
  <c r="CS83" i="7"/>
  <c r="CR83" i="7"/>
  <c r="CP83" i="7"/>
  <c r="CT83" i="7"/>
  <c r="CT117" i="7"/>
  <c r="CS117" i="7"/>
  <c r="BH155" i="7"/>
  <c r="BG155" i="7"/>
  <c r="BJ155" i="7"/>
  <c r="BI155" i="7"/>
  <c r="BH140" i="7"/>
  <c r="BI140" i="7"/>
  <c r="BJ140" i="7"/>
  <c r="BJ224" i="7"/>
  <c r="BH224" i="7"/>
  <c r="BI224" i="7"/>
  <c r="CT89" i="7"/>
  <c r="CS89" i="7"/>
  <c r="CR89" i="7"/>
  <c r="CP89" i="7"/>
  <c r="BH132" i="7"/>
  <c r="BI132" i="7"/>
  <c r="BJ132" i="7"/>
  <c r="AQ185" i="7"/>
  <c r="AP185" i="7"/>
  <c r="AO185" i="7"/>
  <c r="AN185" i="7"/>
  <c r="AG185" i="7" s="1"/>
  <c r="CC109" i="7"/>
  <c r="CB109" i="7"/>
  <c r="CA109" i="7"/>
  <c r="BY109" i="7" s="1"/>
  <c r="BW109" i="7" s="1"/>
  <c r="CB107" i="7"/>
  <c r="CC107" i="7"/>
  <c r="AO289" i="7"/>
  <c r="AP289" i="7"/>
  <c r="AQ289" i="7"/>
  <c r="AP274" i="7"/>
  <c r="AQ274" i="7"/>
  <c r="AO274" i="7"/>
  <c r="AO260" i="7"/>
  <c r="AP260" i="7"/>
  <c r="AQ260" i="7"/>
  <c r="AO306" i="7"/>
  <c r="AN306" i="7"/>
  <c r="AP306" i="7"/>
  <c r="AQ306" i="7"/>
  <c r="AO235" i="7"/>
  <c r="AP235" i="7"/>
  <c r="AQ235" i="7"/>
  <c r="AO357" i="7"/>
  <c r="AN357" i="7"/>
  <c r="AP357" i="7"/>
  <c r="AQ357" i="7"/>
  <c r="AA184" i="8"/>
  <c r="AA181" i="8"/>
  <c r="AV181" i="8" s="1"/>
  <c r="AV347" i="8"/>
  <c r="AD347" i="8"/>
  <c r="AB347" i="8"/>
  <c r="AA67" i="8"/>
  <c r="AY67" i="8"/>
  <c r="AI370" i="4"/>
  <c r="AJ370" i="4"/>
  <c r="AK370" i="4"/>
  <c r="BV51" i="5"/>
  <c r="BW51" i="5"/>
  <c r="AI94" i="5"/>
  <c r="AK94" i="5"/>
  <c r="AJ94" i="5"/>
  <c r="AI159" i="5"/>
  <c r="AJ159" i="5"/>
  <c r="AK159" i="5"/>
  <c r="AJ247" i="5"/>
  <c r="AK247" i="5"/>
  <c r="AI247" i="5"/>
  <c r="AI234" i="5"/>
  <c r="AJ234" i="5"/>
  <c r="AK234" i="5"/>
  <c r="AJ136" i="2"/>
  <c r="AK136" i="2"/>
  <c r="AI136" i="2"/>
  <c r="AI149" i="2"/>
  <c r="AJ149" i="2"/>
  <c r="AK149" i="2"/>
  <c r="AJ256" i="2"/>
  <c r="AK256" i="2"/>
  <c r="AI256" i="2"/>
  <c r="AJ311" i="2"/>
  <c r="AK311" i="2"/>
  <c r="AI311" i="2"/>
  <c r="BA18" i="2"/>
  <c r="BB18" i="2"/>
  <c r="CS87" i="7"/>
  <c r="CT87" i="7"/>
  <c r="BJ166" i="7"/>
  <c r="BH166" i="7"/>
  <c r="BG166" i="7"/>
  <c r="BI166" i="7"/>
  <c r="CT105" i="7"/>
  <c r="CS105" i="7"/>
  <c r="BH111" i="7"/>
  <c r="BG111" i="7"/>
  <c r="BI111" i="7"/>
  <c r="BJ111" i="7"/>
  <c r="BJ205" i="7"/>
  <c r="BI205" i="7"/>
  <c r="BH205" i="7"/>
  <c r="BJ362" i="7"/>
  <c r="BH362" i="7"/>
  <c r="BI362" i="7"/>
  <c r="CS84" i="7"/>
  <c r="CT84" i="7"/>
  <c r="BH371" i="7"/>
  <c r="BI371" i="7"/>
  <c r="BJ371" i="7"/>
  <c r="CB61" i="7"/>
  <c r="CA61" i="7"/>
  <c r="BY61" i="7" s="1"/>
  <c r="BW61" i="7" s="1"/>
  <c r="CC61" i="7"/>
  <c r="CC78" i="7"/>
  <c r="CB78" i="7"/>
  <c r="AO166" i="7"/>
  <c r="AQ166" i="7"/>
  <c r="AP166" i="7"/>
  <c r="CB108" i="7"/>
  <c r="CC108" i="7"/>
  <c r="AO222" i="7"/>
  <c r="AP222" i="7"/>
  <c r="AQ222" i="7"/>
  <c r="AP393" i="7"/>
  <c r="AQ393" i="7"/>
  <c r="AO393" i="7"/>
  <c r="AN393" i="7"/>
  <c r="CT10" i="7"/>
  <c r="CS10" i="7"/>
  <c r="CR10" i="7"/>
  <c r="CP10" i="7"/>
  <c r="CT65" i="7"/>
  <c r="CS65" i="7"/>
  <c r="CR65" i="7"/>
  <c r="CP65" i="7"/>
  <c r="BJ189" i="7"/>
  <c r="BH189" i="7"/>
  <c r="BG189" i="7"/>
  <c r="BI189" i="7"/>
  <c r="BI369" i="7"/>
  <c r="BH369" i="7"/>
  <c r="BJ369" i="7"/>
  <c r="AQ168" i="7"/>
  <c r="AO168" i="7"/>
  <c r="AN168" i="7"/>
  <c r="AP168" i="7"/>
  <c r="AI89" i="2"/>
  <c r="AK89" i="2"/>
  <c r="AJ89" i="2"/>
  <c r="AI48" i="2"/>
  <c r="AJ48" i="2"/>
  <c r="AK48" i="2"/>
  <c r="BJ170" i="7"/>
  <c r="BH170" i="7"/>
  <c r="BI170" i="7"/>
  <c r="CT16" i="7"/>
  <c r="CS16" i="7"/>
  <c r="CR16" i="7"/>
  <c r="CP16" i="7"/>
  <c r="BJ199" i="7"/>
  <c r="BH199" i="7"/>
  <c r="BG199" i="7"/>
  <c r="BI199" i="7"/>
  <c r="BJ161" i="7"/>
  <c r="BH161" i="7"/>
  <c r="BI161" i="7"/>
  <c r="BJ250" i="7"/>
  <c r="BH250" i="7"/>
  <c r="BG250" i="7"/>
  <c r="BI250" i="7"/>
  <c r="BI233" i="7"/>
  <c r="BJ233" i="7"/>
  <c r="BH233" i="7"/>
  <c r="BG233" i="7"/>
  <c r="CT7" i="7"/>
  <c r="CS7" i="7"/>
  <c r="CR7" i="7"/>
  <c r="CP7" i="7"/>
  <c r="BH211" i="7"/>
  <c r="BG211" i="7"/>
  <c r="BJ211" i="7"/>
  <c r="BI211" i="7"/>
  <c r="BH336" i="7"/>
  <c r="BG336" i="7"/>
  <c r="BI336" i="7"/>
  <c r="BJ336" i="7"/>
  <c r="BH392" i="7"/>
  <c r="BI392" i="7"/>
  <c r="BJ392" i="7"/>
  <c r="AQ197" i="7"/>
  <c r="AO197" i="7"/>
  <c r="AP197" i="7"/>
  <c r="AO170" i="7"/>
  <c r="AP170" i="7"/>
  <c r="AQ170" i="7"/>
  <c r="AQ160" i="7"/>
  <c r="AO160" i="7"/>
  <c r="AP160" i="7"/>
  <c r="AQ275" i="7"/>
  <c r="AP275" i="7"/>
  <c r="AO275" i="7"/>
  <c r="AP308" i="7"/>
  <c r="AQ308" i="7"/>
  <c r="AO308" i="7"/>
  <c r="AO95" i="7"/>
  <c r="AP95" i="7"/>
  <c r="AQ95" i="7"/>
  <c r="AO231" i="7"/>
  <c r="AN231" i="7"/>
  <c r="AP231" i="7"/>
  <c r="AQ231" i="7"/>
  <c r="AO390" i="7"/>
  <c r="AP390" i="7"/>
  <c r="AQ390" i="7"/>
  <c r="BH58" i="7"/>
  <c r="BG58" i="7"/>
  <c r="BI58" i="7"/>
  <c r="BJ58" i="7"/>
  <c r="BJ272" i="7"/>
  <c r="BH272" i="7"/>
  <c r="BG272" i="7"/>
  <c r="BI272" i="7"/>
  <c r="BJ137" i="7"/>
  <c r="BH137" i="7"/>
  <c r="BI137" i="7"/>
  <c r="BA20" i="2"/>
  <c r="BB20" i="2"/>
  <c r="AI401" i="2"/>
  <c r="AJ401" i="2"/>
  <c r="AK401" i="2"/>
  <c r="CT64" i="7"/>
  <c r="CS64" i="7"/>
  <c r="BH139" i="7"/>
  <c r="BG139" i="7"/>
  <c r="BJ139" i="7"/>
  <c r="BI139" i="7"/>
  <c r="BJ149" i="7"/>
  <c r="BH149" i="7"/>
  <c r="BG149" i="7"/>
  <c r="BI149" i="7"/>
  <c r="BH299" i="7"/>
  <c r="BG299" i="7"/>
  <c r="BI299" i="7"/>
  <c r="BJ299" i="7"/>
  <c r="BH270" i="7"/>
  <c r="BI270" i="7"/>
  <c r="BJ270" i="7"/>
  <c r="AI243" i="2"/>
  <c r="AJ243" i="2"/>
  <c r="AK243" i="2"/>
  <c r="AQ169" i="7"/>
  <c r="AP169" i="7"/>
  <c r="AO169" i="7"/>
  <c r="CC117" i="7"/>
  <c r="CB117" i="7"/>
  <c r="AP37" i="7"/>
  <c r="AQ37" i="7"/>
  <c r="AO37" i="7"/>
  <c r="AQ241" i="7"/>
  <c r="AO241" i="7"/>
  <c r="AN241" i="7"/>
  <c r="AP241" i="7"/>
  <c r="AQ378" i="7"/>
  <c r="AP378" i="7"/>
  <c r="AO378" i="7"/>
  <c r="AN378" i="7"/>
  <c r="AO227" i="7"/>
  <c r="AP227" i="7"/>
  <c r="AQ227" i="7"/>
  <c r="AO87" i="7"/>
  <c r="AN87" i="7"/>
  <c r="AG87" i="7" s="1"/>
  <c r="AP87" i="7"/>
  <c r="AQ87" i="7"/>
  <c r="AO83" i="7"/>
  <c r="AP83" i="7"/>
  <c r="AQ83" i="7"/>
  <c r="AO358" i="7"/>
  <c r="AN358" i="7"/>
  <c r="AP358" i="7"/>
  <c r="AQ358" i="7"/>
  <c r="AK236" i="2"/>
  <c r="AI236" i="2"/>
  <c r="AJ236" i="2"/>
  <c r="BJ117" i="7"/>
  <c r="BH117" i="7"/>
  <c r="BI117" i="7"/>
  <c r="BJ193" i="7"/>
  <c r="BH193" i="7"/>
  <c r="BG193" i="7"/>
  <c r="BI193" i="7"/>
  <c r="AP213" i="7"/>
  <c r="AQ213" i="7"/>
  <c r="AO213" i="7"/>
  <c r="AN213" i="7"/>
  <c r="AO285" i="7"/>
  <c r="AP285" i="7"/>
  <c r="AQ285" i="7"/>
  <c r="AO207" i="7"/>
  <c r="AN207" i="7"/>
  <c r="AP207" i="7"/>
  <c r="AQ207" i="7"/>
  <c r="AJ29" i="2"/>
  <c r="AK29" i="2"/>
  <c r="AI29" i="2"/>
  <c r="AI141" i="2"/>
  <c r="AJ141" i="2"/>
  <c r="AK141" i="2"/>
  <c r="AI199" i="2"/>
  <c r="AJ199" i="2"/>
  <c r="AK199" i="2"/>
  <c r="AI307" i="2"/>
  <c r="AJ307" i="2"/>
  <c r="AK307" i="2"/>
  <c r="CT24" i="7"/>
  <c r="CS24" i="7"/>
  <c r="CR24" i="7"/>
  <c r="CP24" i="7"/>
  <c r="BI48" i="7"/>
  <c r="BJ48" i="7"/>
  <c r="BH48" i="7"/>
  <c r="BG48" i="7"/>
  <c r="CS76" i="7"/>
  <c r="CR76" i="7"/>
  <c r="CP76" i="7"/>
  <c r="CT76" i="7"/>
  <c r="BH216" i="7"/>
  <c r="BG216" i="7"/>
  <c r="BI216" i="7"/>
  <c r="BJ216" i="7"/>
  <c r="BI25" i="7"/>
  <c r="BJ25" i="7"/>
  <c r="BH25" i="7"/>
  <c r="BG25" i="7"/>
  <c r="CT52" i="7"/>
  <c r="CS52" i="7"/>
  <c r="BJ404" i="7"/>
  <c r="BI404" i="7"/>
  <c r="BH404" i="7"/>
  <c r="BG404" i="7"/>
  <c r="BH394" i="7"/>
  <c r="BI394" i="7"/>
  <c r="BJ394" i="7"/>
  <c r="AP205" i="7"/>
  <c r="AQ205" i="7"/>
  <c r="AO205" i="7"/>
  <c r="AP202" i="7"/>
  <c r="AQ202" i="7"/>
  <c r="AO202" i="7"/>
  <c r="AQ288" i="7"/>
  <c r="AP288" i="7"/>
  <c r="AO288" i="7"/>
  <c r="AN288" i="7"/>
  <c r="AO248" i="7"/>
  <c r="AP248" i="7"/>
  <c r="AQ248" i="7"/>
  <c r="AQ196" i="7"/>
  <c r="AO196" i="7"/>
  <c r="AP196" i="7"/>
  <c r="AO339" i="7"/>
  <c r="AP339" i="7"/>
  <c r="AQ339" i="7"/>
  <c r="AO391" i="7"/>
  <c r="AN391" i="7"/>
  <c r="AP391" i="7"/>
  <c r="AQ391" i="7"/>
  <c r="AQ280" i="7"/>
  <c r="AO280" i="7"/>
  <c r="AN280" i="7"/>
  <c r="AP280" i="7"/>
  <c r="AO340" i="7"/>
  <c r="AN340" i="7"/>
  <c r="AP340" i="7"/>
  <c r="AQ340" i="7"/>
  <c r="AI395" i="2"/>
  <c r="AJ395" i="2"/>
  <c r="AK395" i="2"/>
  <c r="BJ263" i="7"/>
  <c r="BH263" i="7"/>
  <c r="BI263" i="7"/>
  <c r="BH350" i="7"/>
  <c r="BI350" i="7"/>
  <c r="BJ350" i="7"/>
  <c r="AO67" i="7"/>
  <c r="AN67" i="7"/>
  <c r="AP67" i="7"/>
  <c r="AQ67" i="7"/>
  <c r="AO281" i="7"/>
  <c r="AP281" i="7"/>
  <c r="AQ281" i="7"/>
  <c r="AI195" i="2"/>
  <c r="AJ195" i="2"/>
  <c r="AK195" i="2"/>
  <c r="BH283" i="7"/>
  <c r="BI283" i="7"/>
  <c r="BJ283" i="7"/>
  <c r="AI406" i="2"/>
  <c r="AJ406" i="2"/>
  <c r="AK406" i="2"/>
  <c r="BB5" i="2"/>
  <c r="BA5" i="2"/>
  <c r="AK176" i="2"/>
  <c r="AI176" i="2"/>
  <c r="AJ176" i="2"/>
  <c r="CT102" i="7"/>
  <c r="CS102" i="7"/>
  <c r="CT90" i="7"/>
  <c r="CS90" i="7"/>
  <c r="BI24" i="7"/>
  <c r="BJ24" i="7"/>
  <c r="BH24" i="7"/>
  <c r="BH147" i="7"/>
  <c r="BI147" i="7"/>
  <c r="BJ147" i="7"/>
  <c r="BH251" i="7"/>
  <c r="BJ251" i="7"/>
  <c r="BI251" i="7"/>
  <c r="BH188" i="7"/>
  <c r="BI188" i="7"/>
  <c r="BJ188" i="7"/>
  <c r="BH168" i="7"/>
  <c r="BG168" i="7"/>
  <c r="BI168" i="7"/>
  <c r="BJ168" i="7"/>
  <c r="AQ145" i="7"/>
  <c r="AO145" i="7"/>
  <c r="AN145" i="7"/>
  <c r="AP145" i="7"/>
  <c r="AO64" i="7"/>
  <c r="AN64" i="7"/>
  <c r="AP64" i="7"/>
  <c r="AQ64" i="7"/>
  <c r="AQ249" i="7"/>
  <c r="AO249" i="7"/>
  <c r="AN249" i="7"/>
  <c r="BE249" i="7" s="1"/>
  <c r="AP249" i="7"/>
  <c r="AI225" i="2"/>
  <c r="AJ225" i="2"/>
  <c r="AK225" i="2"/>
  <c r="BI38" i="7"/>
  <c r="BH38" i="7"/>
  <c r="BG38" i="7"/>
  <c r="BJ38" i="7"/>
  <c r="CS119" i="7"/>
  <c r="CR119" i="7"/>
  <c r="CP119" i="7"/>
  <c r="CT119" i="7"/>
  <c r="BH72" i="7"/>
  <c r="BG72" i="7"/>
  <c r="BI72" i="7"/>
  <c r="BJ72" i="7"/>
  <c r="CB77" i="7"/>
  <c r="CC77" i="7"/>
  <c r="AO347" i="7"/>
  <c r="AP347" i="7"/>
  <c r="AQ347" i="7"/>
  <c r="AJ343" i="2"/>
  <c r="AK343" i="2"/>
  <c r="AI343" i="2"/>
  <c r="BJ145" i="7"/>
  <c r="BH145" i="7"/>
  <c r="BG145" i="7"/>
  <c r="BI145" i="7"/>
  <c r="CT8" i="7"/>
  <c r="CS8" i="7"/>
  <c r="CB15" i="7"/>
  <c r="CA15" i="7"/>
  <c r="BY15" i="7" s="1"/>
  <c r="BW15" i="7" s="1"/>
  <c r="CC15" i="7"/>
  <c r="AQ261" i="7"/>
  <c r="AP261" i="7"/>
  <c r="AO261" i="7"/>
  <c r="AN261" i="7"/>
  <c r="AO350" i="7"/>
  <c r="AP350" i="7"/>
  <c r="AQ350" i="7"/>
  <c r="BJ338" i="7"/>
  <c r="BH338" i="7"/>
  <c r="BI338" i="7"/>
  <c r="BJ397" i="7"/>
  <c r="BH397" i="7"/>
  <c r="BG397" i="7"/>
  <c r="BI397" i="7"/>
  <c r="AI211" i="2"/>
  <c r="AJ211" i="2"/>
  <c r="AK211" i="2"/>
  <c r="AQ253" i="7"/>
  <c r="AO253" i="7"/>
  <c r="AN253" i="7"/>
  <c r="AG253" i="7" s="1"/>
  <c r="AP253" i="7"/>
  <c r="BI309" i="7"/>
  <c r="BJ309" i="7"/>
  <c r="BH309" i="7"/>
  <c r="AO362" i="7"/>
  <c r="AP362" i="7"/>
  <c r="AQ362" i="7"/>
  <c r="AJ335" i="2"/>
  <c r="AK335" i="2"/>
  <c r="AI335" i="2"/>
  <c r="AJ118" i="2"/>
  <c r="AK118" i="2"/>
  <c r="AI118" i="2"/>
  <c r="AI382" i="2"/>
  <c r="AJ382" i="2"/>
  <c r="AK382" i="2"/>
  <c r="AI293" i="2"/>
  <c r="AJ293" i="2"/>
  <c r="AK293" i="2"/>
  <c r="BI44" i="7"/>
  <c r="BJ44" i="7"/>
  <c r="BH44" i="7"/>
  <c r="BG44" i="7"/>
  <c r="CT53" i="7"/>
  <c r="CS53" i="7"/>
  <c r="CR53" i="7"/>
  <c r="CP53" i="7"/>
  <c r="CT34" i="7"/>
  <c r="CS34" i="7"/>
  <c r="CR34" i="7"/>
  <c r="CP34" i="7"/>
  <c r="BH187" i="7"/>
  <c r="BG187" i="7"/>
  <c r="BJ187" i="7"/>
  <c r="BI187" i="7"/>
  <c r="BJ285" i="7"/>
  <c r="BI285" i="7"/>
  <c r="BH285" i="7"/>
  <c r="BG285" i="7"/>
  <c r="BH208" i="7"/>
  <c r="BI208" i="7"/>
  <c r="BJ208" i="7"/>
  <c r="BH308" i="7"/>
  <c r="BG308" i="7"/>
  <c r="BI308" i="7"/>
  <c r="BJ308" i="7"/>
  <c r="BH377" i="7"/>
  <c r="BI377" i="7"/>
  <c r="BJ377" i="7"/>
  <c r="AQ128" i="7"/>
  <c r="AO128" i="7"/>
  <c r="AP128" i="7"/>
  <c r="AO354" i="7"/>
  <c r="AP354" i="7"/>
  <c r="AQ354" i="7"/>
  <c r="AO215" i="7"/>
  <c r="AN215" i="7"/>
  <c r="AP215" i="7"/>
  <c r="AQ215" i="7"/>
  <c r="AO334" i="7"/>
  <c r="AP334" i="7"/>
  <c r="AQ334" i="7"/>
  <c r="AP377" i="7"/>
  <c r="AQ377" i="7"/>
  <c r="AO377" i="7"/>
  <c r="AO397" i="7"/>
  <c r="AP397" i="7"/>
  <c r="AQ397" i="7"/>
  <c r="AA283" i="8"/>
  <c r="AV283" i="8" s="1"/>
  <c r="BU20" i="8"/>
  <c r="BS20" i="8" s="1"/>
  <c r="BQ20" i="8" s="1"/>
  <c r="AH274" i="8"/>
  <c r="BA203" i="8"/>
  <c r="CA11" i="7"/>
  <c r="BY11" i="7" s="1"/>
  <c r="BW11" i="7" s="1"/>
  <c r="BA95" i="8"/>
  <c r="BA219" i="8"/>
  <c r="AH405" i="8"/>
  <c r="AY405" i="8" s="1"/>
  <c r="BA115" i="8"/>
  <c r="AH21" i="8"/>
  <c r="BA135" i="8"/>
  <c r="CA47" i="7"/>
  <c r="BY47" i="7" s="1"/>
  <c r="BW47" i="7" s="1"/>
  <c r="BA240" i="8"/>
  <c r="AH138" i="8"/>
  <c r="BA326" i="8"/>
  <c r="AY326" i="8"/>
  <c r="BA38" i="8"/>
  <c r="BA228" i="8"/>
  <c r="AA131" i="8"/>
  <c r="AY131" i="8"/>
  <c r="CA5" i="7"/>
  <c r="BY5" i="7" s="1"/>
  <c r="BA196" i="8"/>
  <c r="AH243" i="8"/>
  <c r="AA243" i="8" s="1"/>
  <c r="AV243" i="8" s="1"/>
  <c r="CA79" i="7"/>
  <c r="BY79" i="7" s="1"/>
  <c r="BW79" i="7" s="1"/>
  <c r="BA127" i="8"/>
  <c r="AH353" i="8"/>
  <c r="CL29" i="8"/>
  <c r="CJ29" i="8"/>
  <c r="BA282" i="8"/>
  <c r="BA271" i="8"/>
  <c r="BA205" i="8"/>
  <c r="AH31" i="8"/>
  <c r="AH53" i="8"/>
  <c r="AH94" i="8"/>
  <c r="AH35" i="8"/>
  <c r="AH33" i="8"/>
  <c r="AH391" i="8"/>
  <c r="AH296" i="8"/>
  <c r="AA296" i="8" s="1"/>
  <c r="AN82" i="7"/>
  <c r="BA261" i="8"/>
  <c r="BA99" i="8"/>
  <c r="AY99" i="8"/>
  <c r="AH305" i="8"/>
  <c r="AA305" i="8" s="1"/>
  <c r="BA177" i="8"/>
  <c r="AH312" i="8"/>
  <c r="AY312" i="8" s="1"/>
  <c r="BA276" i="8"/>
  <c r="CA55" i="7"/>
  <c r="BY55" i="7" s="1"/>
  <c r="BW55" i="7" s="1"/>
  <c r="BU16" i="8"/>
  <c r="BS16" i="8" s="1"/>
  <c r="BQ16" i="8" s="1"/>
  <c r="BA171" i="8"/>
  <c r="AN21" i="7"/>
  <c r="AH363" i="8"/>
  <c r="AH51" i="8"/>
  <c r="BA202" i="8"/>
  <c r="BA181" i="8"/>
  <c r="AY181" i="8"/>
  <c r="BA71" i="8"/>
  <c r="BA249" i="8"/>
  <c r="BA26" i="8"/>
  <c r="BU33" i="8"/>
  <c r="BS33" i="8" s="1"/>
  <c r="BQ33" i="8" s="1"/>
  <c r="BU6" i="8"/>
  <c r="BS6" i="8" s="1"/>
  <c r="BQ6" i="8" s="1"/>
  <c r="BA208" i="8"/>
  <c r="BA316" i="8"/>
  <c r="BA262" i="8"/>
  <c r="AY262" i="8"/>
  <c r="BA68" i="8"/>
  <c r="BA114" i="8"/>
  <c r="CA39" i="7"/>
  <c r="BY39" i="7" s="1"/>
  <c r="BW39" i="7" s="1"/>
  <c r="BA144" i="8"/>
  <c r="AY144" i="8"/>
  <c r="AH92" i="8"/>
  <c r="BA33" i="8"/>
  <c r="BA222" i="8"/>
  <c r="AY222" i="8"/>
  <c r="AH292" i="8"/>
  <c r="AA292" i="8" s="1"/>
  <c r="AH49" i="8"/>
  <c r="AY49" i="8" s="1"/>
  <c r="AH133" i="8"/>
  <c r="AH221" i="8"/>
  <c r="CL26" i="8"/>
  <c r="CJ26" i="8"/>
  <c r="BA221" i="8"/>
  <c r="AH223" i="8"/>
  <c r="CA51" i="7"/>
  <c r="BY51" i="7"/>
  <c r="BW51" i="7" s="1"/>
  <c r="BA268" i="8"/>
  <c r="CA37" i="7"/>
  <c r="BY37" i="7" s="1"/>
  <c r="BW37" i="7" s="1"/>
  <c r="BA279" i="8"/>
  <c r="BA200" i="8"/>
  <c r="BA215" i="8"/>
  <c r="BA85" i="8"/>
  <c r="BA267" i="8"/>
  <c r="BA214" i="8"/>
  <c r="CR27" i="7"/>
  <c r="CP27" i="7"/>
  <c r="AY285" i="8"/>
  <c r="AA285" i="8"/>
  <c r="AV285" i="8" s="1"/>
  <c r="AA264" i="8"/>
  <c r="AY155" i="8"/>
  <c r="AA155" i="8"/>
  <c r="BA146" i="8"/>
  <c r="BA30" i="8"/>
  <c r="CA7" i="7"/>
  <c r="BY7" i="7" s="1"/>
  <c r="BW7" i="7" s="1"/>
  <c r="BA243" i="8"/>
  <c r="CL30" i="8"/>
  <c r="CJ30" i="8"/>
  <c r="AH71" i="8"/>
  <c r="AA71" i="8" s="1"/>
  <c r="AH166" i="8"/>
  <c r="BA314" i="8"/>
  <c r="AA43" i="8"/>
  <c r="AY43" i="8"/>
  <c r="AY23" i="8"/>
  <c r="AA23" i="8"/>
  <c r="AV23" i="8" s="1"/>
  <c r="AW23" i="8" s="1"/>
  <c r="BA93" i="8"/>
  <c r="AG66" i="7"/>
  <c r="AA232" i="8"/>
  <c r="AH390" i="8"/>
  <c r="AY129" i="8"/>
  <c r="BA69" i="8"/>
  <c r="AA96" i="8"/>
  <c r="AD96" i="8" s="1"/>
  <c r="AY66" i="8"/>
  <c r="AA66" i="8"/>
  <c r="AG91" i="7"/>
  <c r="BB91" i="7" s="1"/>
  <c r="AA277" i="8"/>
  <c r="CL6" i="8"/>
  <c r="CJ6" i="8"/>
  <c r="AH238" i="8"/>
  <c r="AA58" i="8"/>
  <c r="AV58" i="8" s="1"/>
  <c r="AW58" i="8" s="1"/>
  <c r="AH128" i="8"/>
  <c r="AN70" i="7"/>
  <c r="CA67" i="7"/>
  <c r="BY67" i="7" s="1"/>
  <c r="BW67" i="7" s="1"/>
  <c r="BA286" i="8"/>
  <c r="AY286" i="8"/>
  <c r="AA213" i="8"/>
  <c r="BA359" i="8"/>
  <c r="BA353" i="8"/>
  <c r="AH134" i="8"/>
  <c r="BA317" i="8"/>
  <c r="AY36" i="8"/>
  <c r="AA36" i="8"/>
  <c r="AV409" i="8"/>
  <c r="AB409" i="8"/>
  <c r="AD409" i="8"/>
  <c r="BA252" i="8"/>
  <c r="I14" i="7"/>
  <c r="I12" i="7"/>
  <c r="I13" i="7" s="1"/>
  <c r="H15" i="7"/>
  <c r="AA126" i="8"/>
  <c r="AY263" i="8"/>
  <c r="AA263" i="8"/>
  <c r="AV263" i="8" s="1"/>
  <c r="AA330" i="8"/>
  <c r="AY330" i="8"/>
  <c r="AA381" i="8"/>
  <c r="BW43" i="7"/>
  <c r="AA262" i="8"/>
  <c r="AA373" i="8"/>
  <c r="AA343" i="8"/>
  <c r="CL4" i="8"/>
  <c r="CJ4" i="8"/>
  <c r="AY354" i="8"/>
  <c r="AA354" i="8"/>
  <c r="CR6" i="7"/>
  <c r="CP6" i="7"/>
  <c r="AH75" i="8"/>
  <c r="BA113" i="8"/>
  <c r="AH239" i="8"/>
  <c r="AA120" i="8"/>
  <c r="AY120" i="8"/>
  <c r="BA52" i="8"/>
  <c r="BA300" i="8"/>
  <c r="AH64" i="8"/>
  <c r="AH231" i="8"/>
  <c r="AA231" i="8" s="1"/>
  <c r="AH322" i="8"/>
  <c r="AY322" i="8" s="1"/>
  <c r="BA231" i="8"/>
  <c r="AH168" i="8"/>
  <c r="AH290" i="8"/>
  <c r="BA274" i="8"/>
  <c r="BA180" i="8"/>
  <c r="AY180" i="8"/>
  <c r="AH279" i="8"/>
  <c r="BU23" i="8"/>
  <c r="BS23" i="8" s="1"/>
  <c r="BQ23" i="8" s="1"/>
  <c r="AA29" i="8"/>
  <c r="AY29" i="8"/>
  <c r="AH40" i="8"/>
  <c r="CA12" i="7"/>
  <c r="BY12" i="7" s="1"/>
  <c r="BW12" i="7" s="1"/>
  <c r="BA278" i="8"/>
  <c r="AH102" i="8"/>
  <c r="BA280" i="8"/>
  <c r="AY242" i="8"/>
  <c r="AA242" i="8"/>
  <c r="AH135" i="8"/>
  <c r="BA131" i="8"/>
  <c r="BA378" i="8"/>
  <c r="AN75" i="7"/>
  <c r="AG75" i="7" s="1"/>
  <c r="BU28" i="8"/>
  <c r="BS28" i="8" s="1"/>
  <c r="BQ28" i="8" s="1"/>
  <c r="BA191" i="8"/>
  <c r="AY191" i="8"/>
  <c r="AA148" i="8"/>
  <c r="AY148" i="8"/>
  <c r="BA374" i="8"/>
  <c r="AY374" i="8"/>
  <c r="BA73" i="8"/>
  <c r="AH311" i="8"/>
  <c r="AA311" i="8" s="1"/>
  <c r="CA2" i="7"/>
  <c r="BY2" i="7" s="1"/>
  <c r="BW2" i="7" s="1"/>
  <c r="AH338" i="8"/>
  <c r="BA277" i="8"/>
  <c r="AY277" i="8"/>
  <c r="AH261" i="8"/>
  <c r="CL18" i="8"/>
  <c r="CJ18" i="8"/>
  <c r="BA96" i="8"/>
  <c r="AY96" i="8"/>
  <c r="AN26" i="7"/>
  <c r="AH89" i="8"/>
  <c r="BA106" i="8"/>
  <c r="AH114" i="8"/>
  <c r="AA114" i="8" s="1"/>
  <c r="BA165" i="8"/>
  <c r="AH342" i="8"/>
  <c r="AH50" i="8"/>
  <c r="CA36" i="7"/>
  <c r="BY36" i="7" s="1"/>
  <c r="BW36" i="7" s="1"/>
  <c r="AH377" i="8"/>
  <c r="AH280" i="8"/>
  <c r="BA178" i="8"/>
  <c r="BA179" i="8"/>
  <c r="AY179" i="8"/>
  <c r="CA9" i="7"/>
  <c r="BY9" i="7" s="1"/>
  <c r="BW9" i="7" s="1"/>
  <c r="AH205" i="8"/>
  <c r="BU35" i="8"/>
  <c r="BS35" i="8" s="1"/>
  <c r="BQ35" i="8" s="1"/>
  <c r="BA209" i="8"/>
  <c r="BA312" i="8"/>
  <c r="CA87" i="7"/>
  <c r="BY87" i="7" s="1"/>
  <c r="BW87" i="7" s="1"/>
  <c r="AH54" i="8"/>
  <c r="BA349" i="8"/>
  <c r="AN74" i="7"/>
  <c r="AA132" i="8"/>
  <c r="AA144" i="8"/>
  <c r="AH325" i="8"/>
  <c r="AN54" i="7"/>
  <c r="BA197" i="8"/>
  <c r="AY197" i="8"/>
  <c r="BA245" i="8"/>
  <c r="AY57" i="8"/>
  <c r="AA57" i="8"/>
  <c r="AB57" i="8" s="1"/>
  <c r="AG42" i="7"/>
  <c r="AG63" i="7"/>
  <c r="BE63" i="7"/>
  <c r="AH165" i="8"/>
  <c r="AA165" i="8" s="1"/>
  <c r="AB165" i="8" s="1"/>
  <c r="AH407" i="8"/>
  <c r="AH346" i="8"/>
  <c r="CL2" i="8"/>
  <c r="CJ2" i="8"/>
  <c r="CL22" i="8"/>
  <c r="CJ22" i="8"/>
  <c r="BA395" i="8"/>
  <c r="BA170" i="8"/>
  <c r="AY170" i="8"/>
  <c r="AH37" i="8"/>
  <c r="CA31" i="7"/>
  <c r="BY31" i="7" s="1"/>
  <c r="BW31" i="7" s="1"/>
  <c r="AH396" i="8"/>
  <c r="AN47" i="7"/>
  <c r="BA60" i="8"/>
  <c r="AH410" i="8"/>
  <c r="CR43" i="7"/>
  <c r="CP43" i="7"/>
  <c r="BA192" i="8"/>
  <c r="BA382" i="8"/>
  <c r="BA381" i="8"/>
  <c r="AY381" i="8"/>
  <c r="BA213" i="8"/>
  <c r="AY213" i="8"/>
  <c r="AH378" i="8"/>
  <c r="AY378" i="8" s="1"/>
  <c r="AH229" i="8"/>
  <c r="AH406" i="8"/>
  <c r="AH255" i="8"/>
  <c r="AH246" i="8"/>
  <c r="CA16" i="7"/>
  <c r="BY16" i="7" s="1"/>
  <c r="BW16" i="7" s="1"/>
  <c r="BA168" i="8"/>
  <c r="AH245" i="8"/>
  <c r="AY245" i="8" s="1"/>
  <c r="BA204" i="8"/>
  <c r="BA242" i="8"/>
  <c r="BA377" i="8"/>
  <c r="CA38" i="7"/>
  <c r="BY38" i="7" s="1"/>
  <c r="BW38" i="7" s="1"/>
  <c r="AN28" i="7"/>
  <c r="AH217" i="8"/>
  <c r="BA102" i="8"/>
  <c r="AH333" i="8"/>
  <c r="AN36" i="7"/>
  <c r="AG36" i="7" s="1"/>
  <c r="AJ36" i="7" s="1"/>
  <c r="AH271" i="8"/>
  <c r="BA308" i="8"/>
  <c r="AH226" i="8"/>
  <c r="AH143" i="8"/>
  <c r="AH367" i="8"/>
  <c r="BA403" i="8"/>
  <c r="BU32" i="8"/>
  <c r="BS32" i="8" s="1"/>
  <c r="BQ32" i="8" s="1"/>
  <c r="CL19" i="8"/>
  <c r="CJ19" i="8"/>
  <c r="AH254" i="8"/>
  <c r="AH140" i="8"/>
  <c r="BA284" i="8"/>
  <c r="BA148" i="8"/>
  <c r="BA183" i="8"/>
  <c r="AY183" i="8"/>
  <c r="BG39" i="7"/>
  <c r="BA264" i="8"/>
  <c r="AY264" i="8"/>
  <c r="AH209" i="8"/>
  <c r="BA174" i="8"/>
  <c r="BA301" i="8"/>
  <c r="BA220" i="8"/>
  <c r="BA226" i="8"/>
  <c r="AH108" i="8"/>
  <c r="AH241" i="8"/>
  <c r="AH22" i="8"/>
  <c r="AH118" i="8"/>
  <c r="BA303" i="8"/>
  <c r="AY303" i="8"/>
  <c r="AN39" i="7"/>
  <c r="AY308" i="8"/>
  <c r="AA308" i="8"/>
  <c r="AG30" i="7"/>
  <c r="BA32" i="8"/>
  <c r="AY201" i="8"/>
  <c r="AA201" i="8"/>
  <c r="BA157" i="8"/>
  <c r="AH402" i="8"/>
  <c r="BA358" i="8"/>
  <c r="BA232" i="8"/>
  <c r="AY232" i="8"/>
  <c r="BA247" i="8"/>
  <c r="BA404" i="8"/>
  <c r="BU34" i="8"/>
  <c r="BS34" i="8" s="1"/>
  <c r="BQ34" i="8" s="1"/>
  <c r="CA26" i="7"/>
  <c r="BY26" i="7" s="1"/>
  <c r="BW26" i="7" s="1"/>
  <c r="BA257" i="8"/>
  <c r="AA247" i="8"/>
  <c r="AY247" i="8"/>
  <c r="BA296" i="8"/>
  <c r="AY55" i="8"/>
  <c r="CL31" i="8"/>
  <c r="CJ31" i="8"/>
  <c r="BA143" i="8"/>
  <c r="BA290" i="8"/>
  <c r="AH122" i="8"/>
  <c r="BA351" i="8"/>
  <c r="AY351" i="8"/>
  <c r="BA188" i="8"/>
  <c r="AH32" i="8"/>
  <c r="BU42" i="8"/>
  <c r="BS42" i="8" s="1"/>
  <c r="BQ42" i="8" s="1"/>
  <c r="BA345" i="8"/>
  <c r="BA295" i="8"/>
  <c r="AH366" i="8"/>
  <c r="CR23" i="7"/>
  <c r="CP23" i="7"/>
  <c r="BU12" i="8"/>
  <c r="BS12" i="8" s="1"/>
  <c r="BQ12" i="8" s="1"/>
  <c r="BA132" i="8"/>
  <c r="AY132" i="8"/>
  <c r="AN29" i="7"/>
  <c r="AH388" i="8"/>
  <c r="AA388" i="8" s="1"/>
  <c r="CA35" i="7"/>
  <c r="BY35" i="7" s="1"/>
  <c r="BW35" i="7" s="1"/>
  <c r="BU31" i="8"/>
  <c r="BS31" i="8" s="1"/>
  <c r="BQ31" i="8" s="1"/>
  <c r="AH364" i="8"/>
  <c r="CA6" i="7"/>
  <c r="BY6" i="7" s="1"/>
  <c r="BW6" i="7" s="1"/>
  <c r="AH39" i="8"/>
  <c r="CL36" i="8"/>
  <c r="CJ36" i="8"/>
  <c r="AH276" i="8"/>
  <c r="BA125" i="8"/>
  <c r="CA83" i="7"/>
  <c r="BY83" i="7" s="1"/>
  <c r="BW83" i="7" s="1"/>
  <c r="CL7" i="8"/>
  <c r="CJ7" i="8"/>
  <c r="BA324" i="8"/>
  <c r="CA27" i="7"/>
  <c r="BY27" i="7" s="1"/>
  <c r="BW27" i="7" s="1"/>
  <c r="BU2" i="8"/>
  <c r="BS2" i="8" s="1"/>
  <c r="BQ2" i="8" s="1"/>
  <c r="CL42" i="8"/>
  <c r="CJ42" i="8"/>
  <c r="CL15" i="8"/>
  <c r="CJ15" i="8"/>
  <c r="BA269" i="8"/>
  <c r="AH355" i="8"/>
  <c r="AH45" i="8"/>
  <c r="AN90" i="7"/>
  <c r="AG90" i="7" s="1"/>
  <c r="CL34" i="8"/>
  <c r="CJ34" i="8"/>
  <c r="BA302" i="8"/>
  <c r="AY302" i="8"/>
  <c r="BU8" i="8"/>
  <c r="BS8" i="8" s="1"/>
  <c r="BQ8" i="8" s="1"/>
  <c r="BA151" i="8"/>
  <c r="AY151" i="8"/>
  <c r="BU40" i="8"/>
  <c r="BS40" i="8" s="1"/>
  <c r="BQ40" i="8" s="1"/>
  <c r="AH116" i="8"/>
  <c r="AH317" i="8"/>
  <c r="BU9" i="8"/>
  <c r="BS9" i="8" s="1"/>
  <c r="BQ9" i="8" s="1"/>
  <c r="BA48" i="8"/>
  <c r="AH104" i="8"/>
  <c r="BA160" i="8"/>
  <c r="AY160" i="8"/>
  <c r="AH248" i="8"/>
  <c r="AH294" i="8"/>
  <c r="AY294" i="8" s="1"/>
  <c r="BA298" i="8"/>
  <c r="CL33" i="8"/>
  <c r="CJ33" i="8"/>
  <c r="AH234" i="8"/>
  <c r="BA251" i="8"/>
  <c r="BA40" i="8"/>
  <c r="AH100" i="8"/>
  <c r="AY100" i="8" s="1"/>
  <c r="BA342" i="8"/>
  <c r="AV368" i="8"/>
  <c r="AB368" i="8"/>
  <c r="AD368" i="8"/>
  <c r="AH314" i="8"/>
  <c r="AY341" i="8"/>
  <c r="AA341" i="8"/>
  <c r="AA302" i="8"/>
  <c r="AA160" i="8"/>
  <c r="AV160" i="8" s="1"/>
  <c r="AW160" i="8" s="1"/>
  <c r="AY386" i="8"/>
  <c r="AA386" i="8"/>
  <c r="AG93" i="7"/>
  <c r="BE93" i="7"/>
  <c r="BW4" i="7"/>
  <c r="AG86" i="7"/>
  <c r="BB86" i="7" s="1"/>
  <c r="BQ10" i="8"/>
  <c r="AY62" i="8"/>
  <c r="AA62" i="8"/>
  <c r="AA151" i="8"/>
  <c r="AG59" i="7"/>
  <c r="AH59" i="7" s="1"/>
  <c r="BE59" i="7"/>
  <c r="AA52" i="8"/>
  <c r="AV52" i="8" s="1"/>
  <c r="AA356" i="8"/>
  <c r="AB356" i="8" s="1"/>
  <c r="AY356" i="8"/>
  <c r="BA363" i="8"/>
  <c r="AY150" i="8"/>
  <c r="AA150" i="8"/>
  <c r="AH119" i="8"/>
  <c r="BA173" i="8"/>
  <c r="AH59" i="8"/>
  <c r="BA253" i="8"/>
  <c r="CL28" i="8"/>
  <c r="CJ28" i="8"/>
  <c r="BU38" i="8"/>
  <c r="BS38" i="8" s="1"/>
  <c r="BQ38" i="8" s="1"/>
  <c r="BA56" i="8"/>
  <c r="AH404" i="8"/>
  <c r="AH350" i="8"/>
  <c r="CA29" i="7"/>
  <c r="BY29" i="7" s="1"/>
  <c r="BW29" i="7" s="1"/>
  <c r="AH26" i="8"/>
  <c r="AY26" i="8" s="1"/>
  <c r="CL11" i="8"/>
  <c r="CJ11" i="8"/>
  <c r="BA210" i="8"/>
  <c r="AY95" i="8"/>
  <c r="AA95" i="8"/>
  <c r="BA299" i="8"/>
  <c r="AH25" i="8"/>
  <c r="AA25" i="8" s="1"/>
  <c r="AV25" i="8" s="1"/>
  <c r="BA306" i="8"/>
  <c r="BU27" i="8"/>
  <c r="BS27" i="8" s="1"/>
  <c r="BQ27" i="8" s="1"/>
  <c r="AN62" i="7"/>
  <c r="BA67" i="8"/>
  <c r="AV167" i="8"/>
  <c r="AD167" i="8"/>
  <c r="AB167" i="8"/>
  <c r="BA166" i="8"/>
  <c r="AH152" i="8"/>
  <c r="BA186" i="8"/>
  <c r="BA388" i="8"/>
  <c r="BA352" i="8"/>
  <c r="BA81" i="8"/>
  <c r="AY81" i="8"/>
  <c r="BA234" i="8"/>
  <c r="CL24" i="8"/>
  <c r="CJ24" i="8"/>
  <c r="BA24" i="8"/>
  <c r="AA328" i="8"/>
  <c r="AY328" i="8"/>
  <c r="AA374" i="8"/>
  <c r="AV374" i="8" s="1"/>
  <c r="AN50" i="7"/>
  <c r="BE50" i="7" s="1"/>
  <c r="BA255" i="8"/>
  <c r="AA326" i="8"/>
  <c r="AV326" i="8" s="1"/>
  <c r="AH233" i="8"/>
  <c r="BA361" i="8"/>
  <c r="AY361" i="8"/>
  <c r="BU5" i="8"/>
  <c r="BS5" i="8" s="1"/>
  <c r="BQ5" i="8" s="1"/>
  <c r="AH251" i="8"/>
  <c r="AH24" i="8"/>
  <c r="BA333" i="8"/>
  <c r="AH316" i="8"/>
  <c r="AY316" i="8" s="1"/>
  <c r="BU15" i="8"/>
  <c r="BS15" i="8" s="1"/>
  <c r="BQ15" i="8" s="1"/>
  <c r="AA28" i="8"/>
  <c r="AY28" i="8"/>
  <c r="AH382" i="8"/>
  <c r="AA382" i="8" s="1"/>
  <c r="BW18" i="7"/>
  <c r="BA225" i="8"/>
  <c r="CA44" i="7"/>
  <c r="BY44" i="7" s="1"/>
  <c r="AH240" i="8"/>
  <c r="AY240" i="8" s="1"/>
  <c r="BA281" i="8"/>
  <c r="BA184" i="8"/>
  <c r="AY184" i="8"/>
  <c r="AH250" i="8"/>
  <c r="BA111" i="8"/>
  <c r="AH287" i="8"/>
  <c r="AH306" i="8"/>
  <c r="AH315" i="8"/>
  <c r="AY315" i="8" s="1"/>
  <c r="AH398" i="8"/>
  <c r="AH270" i="8"/>
  <c r="AH124" i="8"/>
  <c r="BA195" i="8"/>
  <c r="AH256" i="8"/>
  <c r="AY256" i="8" s="1"/>
  <c r="BA207" i="8"/>
  <c r="BA21" i="8"/>
  <c r="BA246" i="8"/>
  <c r="AH275" i="8"/>
  <c r="CL40" i="8"/>
  <c r="CJ40" i="8"/>
  <c r="BA77" i="8"/>
  <c r="BA310" i="8"/>
  <c r="AH298" i="8"/>
  <c r="AY298" i="8" s="1"/>
  <c r="BA233" i="8"/>
  <c r="BA58" i="8"/>
  <c r="CL17" i="8"/>
  <c r="CJ17" i="8"/>
  <c r="AA345" i="8"/>
  <c r="AA81" i="8"/>
  <c r="AA390" i="8"/>
  <c r="AY390" i="8"/>
  <c r="BE87" i="7"/>
  <c r="AV291" i="8"/>
  <c r="BE291" i="7"/>
  <c r="AG291" i="7"/>
  <c r="AG374" i="7"/>
  <c r="AJ374" i="7" s="1"/>
  <c r="BE172" i="7"/>
  <c r="AD180" i="8"/>
  <c r="AV408" i="8"/>
  <c r="AX408" i="8" s="1"/>
  <c r="AG103" i="7"/>
  <c r="AG224" i="7"/>
  <c r="BB224" i="7" s="1"/>
  <c r="AG135" i="7"/>
  <c r="BE361" i="7"/>
  <c r="AG361" i="7"/>
  <c r="BE380" i="7"/>
  <c r="AG380" i="7"/>
  <c r="AG147" i="7"/>
  <c r="AG52" i="7"/>
  <c r="BE52" i="7"/>
  <c r="AG164" i="7"/>
  <c r="BE108" i="7"/>
  <c r="AG108" i="7"/>
  <c r="AG272" i="7"/>
  <c r="AG375" i="7"/>
  <c r="BE375" i="7"/>
  <c r="AG270" i="7"/>
  <c r="AG400" i="7"/>
  <c r="AG286" i="7"/>
  <c r="BB286" i="7" s="1"/>
  <c r="AD198" i="8"/>
  <c r="AY134" i="8"/>
  <c r="AA134" i="8"/>
  <c r="AG67" i="7"/>
  <c r="AK67" i="7" s="1"/>
  <c r="AG241" i="7"/>
  <c r="AA298" i="8"/>
  <c r="AG50" i="7"/>
  <c r="AK50" i="7" s="1"/>
  <c r="AY352" i="8"/>
  <c r="AA26" i="8"/>
  <c r="AV308" i="8"/>
  <c r="AB308" i="8"/>
  <c r="AD308" i="8"/>
  <c r="AA255" i="8"/>
  <c r="AY255" i="8"/>
  <c r="AY178" i="8"/>
  <c r="AA50" i="8"/>
  <c r="AY50" i="8"/>
  <c r="AY89" i="8"/>
  <c r="AA89" i="8"/>
  <c r="AB89" i="8" s="1"/>
  <c r="AY279" i="8"/>
  <c r="AA279" i="8"/>
  <c r="AV279" i="8" s="1"/>
  <c r="AB373" i="8"/>
  <c r="AY69" i="8"/>
  <c r="AV69" i="8"/>
  <c r="AW69" i="8" s="1"/>
  <c r="AV155" i="8"/>
  <c r="AW155" i="8" s="1"/>
  <c r="AD155" i="8"/>
  <c r="AB155" i="8"/>
  <c r="AY33" i="8"/>
  <c r="AA33" i="8"/>
  <c r="AA31" i="8"/>
  <c r="AB31" i="8" s="1"/>
  <c r="AY31" i="8"/>
  <c r="AV131" i="8"/>
  <c r="AX131" i="8" s="1"/>
  <c r="AB131" i="8"/>
  <c r="AD131" i="8"/>
  <c r="AN354" i="7"/>
  <c r="AN362" i="7"/>
  <c r="CR8" i="7"/>
  <c r="CR90" i="7"/>
  <c r="CP90" i="7"/>
  <c r="CR64" i="7"/>
  <c r="CP64" i="7"/>
  <c r="BG137" i="7"/>
  <c r="AN95" i="7"/>
  <c r="AN160" i="7"/>
  <c r="BG371" i="7"/>
  <c r="AV67" i="8"/>
  <c r="BG224" i="7"/>
  <c r="BE224" i="7"/>
  <c r="CR117" i="7"/>
  <c r="CP117" i="7"/>
  <c r="BG385" i="7"/>
  <c r="BG121" i="7"/>
  <c r="BG122" i="7"/>
  <c r="CA62" i="7"/>
  <c r="BY62" i="7" s="1"/>
  <c r="BW62" i="7" s="1"/>
  <c r="AN72" i="7"/>
  <c r="AN287" i="7"/>
  <c r="BE287" i="7" s="1"/>
  <c r="AN370" i="7"/>
  <c r="BG390" i="7"/>
  <c r="CR71" i="7"/>
  <c r="BG395" i="7"/>
  <c r="AN204" i="7"/>
  <c r="BG323" i="7"/>
  <c r="BG374" i="7"/>
  <c r="BE374" i="7"/>
  <c r="CA102" i="7"/>
  <c r="BY102" i="7" s="1"/>
  <c r="BW102" i="7" s="1"/>
  <c r="AN228" i="7"/>
  <c r="BE228" i="7" s="1"/>
  <c r="AN174" i="7"/>
  <c r="AG174" i="7" s="1"/>
  <c r="BG400" i="7"/>
  <c r="BE400" i="7"/>
  <c r="AN206" i="7"/>
  <c r="BG64" i="7"/>
  <c r="AN336" i="7"/>
  <c r="BE336" i="7" s="1"/>
  <c r="AN136" i="7"/>
  <c r="CR32" i="7"/>
  <c r="CP32" i="7"/>
  <c r="AN309" i="7"/>
  <c r="BG92" i="7"/>
  <c r="AN184" i="7"/>
  <c r="BG67" i="7"/>
  <c r="BE67" i="7"/>
  <c r="AN351" i="7"/>
  <c r="CR81" i="7"/>
  <c r="CP81" i="7"/>
  <c r="BG103" i="7"/>
  <c r="BE103" i="7"/>
  <c r="AN389" i="7"/>
  <c r="AN124" i="7"/>
  <c r="CA10" i="7"/>
  <c r="BY10" i="7" s="1"/>
  <c r="BW10" i="7" s="1"/>
  <c r="AN307" i="7"/>
  <c r="AN180" i="7"/>
  <c r="AN41" i="7"/>
  <c r="AN121" i="7"/>
  <c r="AN328" i="7"/>
  <c r="AN157" i="7"/>
  <c r="BG330" i="7"/>
  <c r="BG30" i="7"/>
  <c r="BE30" i="7"/>
  <c r="BG110" i="7"/>
  <c r="AN316" i="7"/>
  <c r="CA114" i="7"/>
  <c r="BY114" i="7" s="1"/>
  <c r="BG47" i="7"/>
  <c r="AN244" i="7"/>
  <c r="AN43" i="7"/>
  <c r="BG239" i="7"/>
  <c r="CR3" i="7"/>
  <c r="AN247" i="7"/>
  <c r="AN105" i="7"/>
  <c r="CR88" i="7"/>
  <c r="CP88" i="7"/>
  <c r="CR38" i="7"/>
  <c r="CP38" i="7"/>
  <c r="AN256" i="7"/>
  <c r="BE256" i="7" s="1"/>
  <c r="BG182" i="7"/>
  <c r="AN183" i="7"/>
  <c r="AN232" i="7"/>
  <c r="AN44" i="7"/>
  <c r="BG322" i="7"/>
  <c r="AN329" i="7"/>
  <c r="BG352" i="7"/>
  <c r="CR56" i="7"/>
  <c r="CP56" i="7"/>
  <c r="AN48" i="7"/>
  <c r="AN56" i="7"/>
  <c r="BG332" i="7"/>
  <c r="CA56" i="7"/>
  <c r="BY56" i="7" s="1"/>
  <c r="BW56" i="7" s="1"/>
  <c r="BG268" i="7"/>
  <c r="BG335" i="7"/>
  <c r="BG45" i="7"/>
  <c r="AN406" i="7"/>
  <c r="CA96" i="7"/>
  <c r="BY96" i="7" s="1"/>
  <c r="BW96" i="7" s="1"/>
  <c r="AN104" i="7"/>
  <c r="CA99" i="7"/>
  <c r="BY99" i="7" s="1"/>
  <c r="BW99" i="7" s="1"/>
  <c r="CA19" i="7"/>
  <c r="BY19" i="7" s="1"/>
  <c r="BW19" i="7" s="1"/>
  <c r="AN57" i="7"/>
  <c r="AG57" i="7" s="1"/>
  <c r="AN401" i="7"/>
  <c r="AN80" i="7"/>
  <c r="AG80" i="7" s="1"/>
  <c r="AN367" i="7"/>
  <c r="BG49" i="7"/>
  <c r="AV88" i="8"/>
  <c r="AB88" i="8"/>
  <c r="AD88" i="8"/>
  <c r="BG363" i="7"/>
  <c r="CR106" i="7"/>
  <c r="CP106" i="7"/>
  <c r="BG186" i="7"/>
  <c r="BG271" i="7"/>
  <c r="BG294" i="7"/>
  <c r="CA86" i="7"/>
  <c r="BY86" i="7" s="1"/>
  <c r="BW86" i="7" s="1"/>
  <c r="AN71" i="7"/>
  <c r="BG22" i="7"/>
  <c r="CA121" i="7"/>
  <c r="BY121" i="7" s="1"/>
  <c r="BW121" i="7" s="1"/>
  <c r="CA80" i="7"/>
  <c r="BY80" i="7" s="1"/>
  <c r="BW80" i="7" s="1"/>
  <c r="BG153" i="7"/>
  <c r="BG286" i="7"/>
  <c r="CR12" i="7"/>
  <c r="CP12" i="7"/>
  <c r="AN279" i="7"/>
  <c r="AN373" i="7"/>
  <c r="CA40" i="7"/>
  <c r="BY40" i="7" s="1"/>
  <c r="BW40" i="7" s="1"/>
  <c r="AN219" i="7"/>
  <c r="BG277" i="7"/>
  <c r="AB211" i="8"/>
  <c r="AH297" i="4"/>
  <c r="BU84" i="5"/>
  <c r="BS84" i="5" s="1"/>
  <c r="BU107" i="5"/>
  <c r="BS107" i="5" s="1"/>
  <c r="AH349" i="4"/>
  <c r="AH110" i="5"/>
  <c r="AJ59" i="7"/>
  <c r="AB160" i="8"/>
  <c r="AD160" i="8"/>
  <c r="AA100" i="8"/>
  <c r="AA245" i="8"/>
  <c r="AB245" i="8" s="1"/>
  <c r="BE47" i="7"/>
  <c r="AG47" i="7"/>
  <c r="AY135" i="8"/>
  <c r="AA135" i="8"/>
  <c r="AV262" i="8"/>
  <c r="AD262" i="8"/>
  <c r="AB262" i="8"/>
  <c r="AB126" i="8"/>
  <c r="AV277" i="8"/>
  <c r="AB277" i="8"/>
  <c r="AD277" i="8"/>
  <c r="BQ22" i="8"/>
  <c r="AY71" i="8"/>
  <c r="AV264" i="8"/>
  <c r="AX264" i="8" s="1"/>
  <c r="AD264" i="8"/>
  <c r="AB264" i="8"/>
  <c r="AY274" i="8"/>
  <c r="AA274" i="8"/>
  <c r="BG309" i="7"/>
  <c r="AG249" i="7"/>
  <c r="BG251" i="7"/>
  <c r="AN205" i="7"/>
  <c r="AG358" i="7"/>
  <c r="AN37" i="7"/>
  <c r="AG37" i="7" s="1"/>
  <c r="AN308" i="7"/>
  <c r="AN166" i="7"/>
  <c r="BE296" i="7"/>
  <c r="AG296" i="7"/>
  <c r="AG179" i="7"/>
  <c r="BB179" i="7" s="1"/>
  <c r="AG292" i="7"/>
  <c r="BE292" i="7"/>
  <c r="BE384" i="7"/>
  <c r="AG384" i="7"/>
  <c r="AJ384" i="7" s="1"/>
  <c r="BG75" i="7"/>
  <c r="AG269" i="7"/>
  <c r="BE269" i="7"/>
  <c r="AG265" i="7"/>
  <c r="AG117" i="7"/>
  <c r="BG88" i="7"/>
  <c r="BE259" i="7"/>
  <c r="AG259" i="7"/>
  <c r="AN366" i="7"/>
  <c r="AG325" i="7"/>
  <c r="AV303" i="8"/>
  <c r="AB303" i="8"/>
  <c r="AD303" i="8"/>
  <c r="BG204" i="7"/>
  <c r="AG40" i="7"/>
  <c r="BE40" i="7"/>
  <c r="AG142" i="7"/>
  <c r="BE142" i="7"/>
  <c r="AG111" i="7"/>
  <c r="BB111" i="7" s="1"/>
  <c r="BE111" i="7"/>
  <c r="AG106" i="7"/>
  <c r="AH106" i="7" s="1"/>
  <c r="BE106" i="7"/>
  <c r="AG137" i="7"/>
  <c r="AK137" i="7" s="1"/>
  <c r="BE137" i="7"/>
  <c r="BE100" i="7"/>
  <c r="AG100" i="7"/>
  <c r="AJ100" i="7" s="1"/>
  <c r="AG313" i="7"/>
  <c r="BE313" i="7"/>
  <c r="BE388" i="7"/>
  <c r="AG77" i="7"/>
  <c r="BE92" i="7"/>
  <c r="AG92" i="7"/>
  <c r="AK92" i="7" s="1"/>
  <c r="AG337" i="7"/>
  <c r="BB337" i="7" s="1"/>
  <c r="BC337" i="7" s="1"/>
  <c r="BE144" i="7"/>
  <c r="AG144" i="7"/>
  <c r="BB144" i="7" s="1"/>
  <c r="AN237" i="7"/>
  <c r="BE237" i="7" s="1"/>
  <c r="AG314" i="7"/>
  <c r="BE314" i="7"/>
  <c r="AV386" i="8"/>
  <c r="AD386" i="8"/>
  <c r="AB386" i="8"/>
  <c r="AG29" i="7"/>
  <c r="BE29" i="7"/>
  <c r="AA118" i="8"/>
  <c r="AY118" i="8"/>
  <c r="AY108" i="8"/>
  <c r="AA108" i="8"/>
  <c r="AA367" i="8"/>
  <c r="AY367" i="8"/>
  <c r="AY217" i="8"/>
  <c r="AA217" i="8"/>
  <c r="AY192" i="8"/>
  <c r="BE54" i="7"/>
  <c r="AG54" i="7"/>
  <c r="AH54" i="7" s="1"/>
  <c r="AG74" i="7"/>
  <c r="AJ74" i="7" s="1"/>
  <c r="AD242" i="8"/>
  <c r="AY200" i="8"/>
  <c r="AV200" i="8"/>
  <c r="AX200" i="8" s="1"/>
  <c r="AY202" i="8"/>
  <c r="AN334" i="7"/>
  <c r="AN128" i="7"/>
  <c r="AN350" i="7"/>
  <c r="AN347" i="7"/>
  <c r="CR102" i="7"/>
  <c r="CP102" i="7"/>
  <c r="BG350" i="7"/>
  <c r="AN248" i="7"/>
  <c r="CR52" i="7"/>
  <c r="CP52" i="7"/>
  <c r="AN285" i="7"/>
  <c r="BG117" i="7"/>
  <c r="AN227" i="7"/>
  <c r="AG227" i="7" s="1"/>
  <c r="AN390" i="7"/>
  <c r="BG392" i="7"/>
  <c r="BG161" i="7"/>
  <c r="BG170" i="7"/>
  <c r="CA78" i="7"/>
  <c r="BY78" i="7" s="1"/>
  <c r="BW78" i="7" s="1"/>
  <c r="CR84" i="7"/>
  <c r="CP84" i="7"/>
  <c r="CR87" i="7"/>
  <c r="CP87" i="7"/>
  <c r="AN289" i="7"/>
  <c r="AN376" i="7"/>
  <c r="BG242" i="7"/>
  <c r="BG356" i="7"/>
  <c r="BG79" i="7"/>
  <c r="AN402" i="7"/>
  <c r="BE402" i="7" s="1"/>
  <c r="BG232" i="7"/>
  <c r="AN151" i="7"/>
  <c r="AN239" i="7"/>
  <c r="AN223" i="7"/>
  <c r="BG388" i="7"/>
  <c r="BG128" i="7"/>
  <c r="AN234" i="7"/>
  <c r="CR116" i="7"/>
  <c r="CP116" i="7"/>
  <c r="AG27" i="7"/>
  <c r="AK27" i="7" s="1"/>
  <c r="BG154" i="7"/>
  <c r="BE154" i="7"/>
  <c r="BG248" i="7"/>
  <c r="CA104" i="7"/>
  <c r="BY104" i="7" s="1"/>
  <c r="BW104" i="7" s="1"/>
  <c r="CR73" i="7"/>
  <c r="CP73" i="7"/>
  <c r="CR48" i="7"/>
  <c r="CP48" i="7"/>
  <c r="CA84" i="7"/>
  <c r="BY84" i="7" s="1"/>
  <c r="BW84" i="7" s="1"/>
  <c r="BG301" i="7"/>
  <c r="BG130" i="7"/>
  <c r="AN238" i="7"/>
  <c r="AN112" i="7"/>
  <c r="BG164" i="7"/>
  <c r="BE164" i="7"/>
  <c r="BG315" i="7"/>
  <c r="BG190" i="7"/>
  <c r="BG96" i="7"/>
  <c r="BG373" i="7"/>
  <c r="BG402" i="7"/>
  <c r="CR120" i="7"/>
  <c r="CP120" i="7"/>
  <c r="BG83" i="7"/>
  <c r="AN345" i="7"/>
  <c r="AN331" i="7"/>
  <c r="CA90" i="7"/>
  <c r="BY90" i="7" s="1"/>
  <c r="BW90" i="7" s="1"/>
  <c r="BG304" i="7"/>
  <c r="BG254" i="7"/>
  <c r="BE254" i="7"/>
  <c r="AG254" i="7"/>
  <c r="AJ254" i="7" s="1"/>
  <c r="BG185" i="7"/>
  <c r="BE185" i="7"/>
  <c r="BG135" i="7"/>
  <c r="BE135" i="7"/>
  <c r="BG160" i="7"/>
  <c r="AN176" i="7"/>
  <c r="BG174" i="7"/>
  <c r="BG398" i="7"/>
  <c r="AG233" i="7"/>
  <c r="BE233" i="7"/>
  <c r="AN129" i="7"/>
  <c r="AG129" i="7" s="1"/>
  <c r="CR80" i="7"/>
  <c r="CP80" i="7"/>
  <c r="BG261" i="7"/>
  <c r="CA68" i="7"/>
  <c r="BY68" i="7" s="1"/>
  <c r="BW68" i="7" s="1"/>
  <c r="BG376" i="7"/>
  <c r="AN399" i="7"/>
  <c r="CA89" i="7"/>
  <c r="BY89" i="7" s="1"/>
  <c r="BW89" i="7" s="1"/>
  <c r="AN120" i="7"/>
  <c r="AN163" i="7"/>
  <c r="BE163" i="7" s="1"/>
  <c r="BG209" i="7"/>
  <c r="CA76" i="7"/>
  <c r="BY76" i="7" s="1"/>
  <c r="BW76" i="7" s="1"/>
  <c r="AG191" i="7"/>
  <c r="AK191" i="7" s="1"/>
  <c r="AV179" i="8"/>
  <c r="AW179" i="8" s="1"/>
  <c r="AD179" i="8"/>
  <c r="AB179" i="8"/>
  <c r="AN381" i="7"/>
  <c r="BG407" i="7"/>
  <c r="AN363" i="7"/>
  <c r="AN177" i="7"/>
  <c r="CA54" i="7"/>
  <c r="BY54" i="7" s="1"/>
  <c r="BW54" i="7" s="1"/>
  <c r="BG276" i="7"/>
  <c r="CA98" i="7"/>
  <c r="BY98" i="7" s="1"/>
  <c r="BW98" i="7" s="1"/>
  <c r="AN51" i="7"/>
  <c r="AN97" i="7"/>
  <c r="BG200" i="7"/>
  <c r="AN61" i="7"/>
  <c r="BE61" i="7" s="1"/>
  <c r="AN369" i="7"/>
  <c r="AG369" i="7" s="1"/>
  <c r="AN217" i="7"/>
  <c r="BG405" i="7"/>
  <c r="BG346" i="7"/>
  <c r="BG320" i="7"/>
  <c r="BG74" i="7"/>
  <c r="BE74" i="7"/>
  <c r="CA105" i="7"/>
  <c r="BY105" i="7" s="1"/>
  <c r="AN267" i="7"/>
  <c r="BE332" i="7"/>
  <c r="AG332" i="7"/>
  <c r="BB332" i="7" s="1"/>
  <c r="BC332" i="7" s="1"/>
  <c r="BG396" i="7"/>
  <c r="BG241" i="7"/>
  <c r="BE241" i="7"/>
  <c r="AN79" i="7"/>
  <c r="BG219" i="7"/>
  <c r="AH313" i="4"/>
  <c r="AH187" i="5"/>
  <c r="AA187" i="5" s="1"/>
  <c r="BU41" i="5"/>
  <c r="BS41" i="5" s="1"/>
  <c r="AN35" i="7"/>
  <c r="AH341" i="4"/>
  <c r="AH123" i="5"/>
  <c r="AH402" i="5"/>
  <c r="AY233" i="8"/>
  <c r="AA233" i="8"/>
  <c r="AA119" i="8"/>
  <c r="AY119" i="8"/>
  <c r="AG288" i="7"/>
  <c r="BE288" i="7"/>
  <c r="BE168" i="7"/>
  <c r="AG168" i="7"/>
  <c r="AG230" i="7"/>
  <c r="AG271" i="7"/>
  <c r="AH271" i="7" s="1"/>
  <c r="BE134" i="7"/>
  <c r="AG193" i="7"/>
  <c r="AJ193" i="7" s="1"/>
  <c r="BE193" i="7"/>
  <c r="AV297" i="8"/>
  <c r="AB297" i="8"/>
  <c r="AD297" i="8"/>
  <c r="AG317" i="7"/>
  <c r="BE122" i="7"/>
  <c r="AG122" i="7"/>
  <c r="BB122" i="7" s="1"/>
  <c r="AV191" i="8"/>
  <c r="AG60" i="7"/>
  <c r="AG199" i="7"/>
  <c r="BE199" i="7"/>
  <c r="AG365" i="7"/>
  <c r="AG23" i="7"/>
  <c r="BE23" i="7"/>
  <c r="BE139" i="7"/>
  <c r="AG139" i="7"/>
  <c r="AD293" i="8"/>
  <c r="AD337" i="8"/>
  <c r="BE210" i="7"/>
  <c r="BE49" i="7"/>
  <c r="AG49" i="7"/>
  <c r="AH49" i="7" s="1"/>
  <c r="BE181" i="7"/>
  <c r="AD341" i="8"/>
  <c r="AY48" i="8"/>
  <c r="AV48" i="8"/>
  <c r="AY56" i="8"/>
  <c r="AA346" i="8"/>
  <c r="AY346" i="8"/>
  <c r="AA342" i="8"/>
  <c r="AB342" i="8" s="1"/>
  <c r="AY342" i="8"/>
  <c r="AY128" i="8"/>
  <c r="AA128" i="8"/>
  <c r="AB285" i="8"/>
  <c r="AA312" i="8"/>
  <c r="AG213" i="7"/>
  <c r="BE213" i="7"/>
  <c r="AG407" i="7"/>
  <c r="AY382" i="8"/>
  <c r="AY24" i="8"/>
  <c r="AA24" i="8"/>
  <c r="AV24" i="8" s="1"/>
  <c r="AX24" i="8" s="1"/>
  <c r="AV356" i="8"/>
  <c r="AD356" i="8"/>
  <c r="BW23" i="7"/>
  <c r="AY355" i="8"/>
  <c r="AA355" i="8"/>
  <c r="AD355" i="8" s="1"/>
  <c r="AA406" i="8"/>
  <c r="AY406" i="8"/>
  <c r="AY37" i="8"/>
  <c r="AA37" i="8"/>
  <c r="AV120" i="8"/>
  <c r="AB120" i="8"/>
  <c r="AD120" i="8"/>
  <c r="AV361" i="8"/>
  <c r="AD361" i="8"/>
  <c r="AV36" i="8"/>
  <c r="AW36" i="8" s="1"/>
  <c r="AD36" i="8"/>
  <c r="AB36" i="8"/>
  <c r="AV213" i="8"/>
  <c r="AB213" i="8"/>
  <c r="AD213" i="8"/>
  <c r="AB129" i="8"/>
  <c r="AY51" i="8"/>
  <c r="AA51" i="8"/>
  <c r="AV51" i="8" s="1"/>
  <c r="AY296" i="8"/>
  <c r="AY138" i="8"/>
  <c r="AA138" i="8"/>
  <c r="AA21" i="8"/>
  <c r="AY21" i="8"/>
  <c r="AN397" i="7"/>
  <c r="BE397" i="7" s="1"/>
  <c r="BG208" i="7"/>
  <c r="CA77" i="7"/>
  <c r="BY77" i="7" s="1"/>
  <c r="BW77" i="7" s="1"/>
  <c r="BG147" i="7"/>
  <c r="AN281" i="7"/>
  <c r="BG263" i="7"/>
  <c r="AN339" i="7"/>
  <c r="AN83" i="7"/>
  <c r="CA117" i="7"/>
  <c r="BY117" i="7" s="1"/>
  <c r="BW117" i="7" s="1"/>
  <c r="AN275" i="7"/>
  <c r="AG275" i="7" s="1"/>
  <c r="AN170" i="7"/>
  <c r="BE170" i="7" s="1"/>
  <c r="AN222" i="7"/>
  <c r="BG362" i="7"/>
  <c r="CR105" i="7"/>
  <c r="CP105" i="7"/>
  <c r="AN260" i="7"/>
  <c r="CA107" i="7"/>
  <c r="BY107" i="7" s="1"/>
  <c r="BW107" i="7" s="1"/>
  <c r="BG132" i="7"/>
  <c r="BG140" i="7"/>
  <c r="BE31" i="7"/>
  <c r="AG31" i="7"/>
  <c r="AH31" i="7" s="1"/>
  <c r="BG316" i="7"/>
  <c r="BG176" i="7"/>
  <c r="BE335" i="7"/>
  <c r="AN99" i="7"/>
  <c r="AN173" i="7"/>
  <c r="BE173" i="7" s="1"/>
  <c r="BG312" i="7"/>
  <c r="AN263" i="7"/>
  <c r="AN262" i="7"/>
  <c r="BG115" i="7"/>
  <c r="AG45" i="7"/>
  <c r="AK45" i="7" s="1"/>
  <c r="BE45" i="7"/>
  <c r="CR72" i="7"/>
  <c r="CP72" i="7"/>
  <c r="CA49" i="7"/>
  <c r="BY49" i="7" s="1"/>
  <c r="BW49" i="7" s="1"/>
  <c r="AN382" i="7"/>
  <c r="CR25" i="7"/>
  <c r="CP25" i="7"/>
  <c r="AN127" i="7"/>
  <c r="CR62" i="7"/>
  <c r="CP62" i="7"/>
  <c r="AN220" i="7"/>
  <c r="AG220" i="7" s="1"/>
  <c r="AN323" i="7"/>
  <c r="BE323" i="7" s="1"/>
  <c r="BG213" i="7"/>
  <c r="AN140" i="7"/>
  <c r="AN395" i="7"/>
  <c r="BG167" i="7"/>
  <c r="BG138" i="7"/>
  <c r="AN297" i="7"/>
  <c r="AN225" i="7"/>
  <c r="CA14" i="7"/>
  <c r="BY14" i="7" s="1"/>
  <c r="BW14" i="7" s="1"/>
  <c r="BG399" i="7"/>
  <c r="AN396" i="7"/>
  <c r="AG396" i="7" s="1"/>
  <c r="CR63" i="7"/>
  <c r="BG178" i="7"/>
  <c r="BE178" i="7"/>
  <c r="AN68" i="7"/>
  <c r="BG201" i="7"/>
  <c r="CR77" i="7"/>
  <c r="CP77" i="7"/>
  <c r="BG125" i="7"/>
  <c r="AN152" i="7"/>
  <c r="AG152" i="7" s="1"/>
  <c r="AV147" i="8"/>
  <c r="AW147" i="8" s="1"/>
  <c r="AD147" i="8"/>
  <c r="AB147" i="8"/>
  <c r="AN214" i="7"/>
  <c r="CR92" i="7"/>
  <c r="CP92" i="7"/>
  <c r="BG91" i="7"/>
  <c r="AN73" i="7"/>
  <c r="BG364" i="7"/>
  <c r="BG214" i="7"/>
  <c r="AN226" i="7"/>
  <c r="BE226" i="7" s="1"/>
  <c r="AN392" i="7"/>
  <c r="BG146" i="7"/>
  <c r="CA115" i="7"/>
  <c r="BY115" i="7" s="1"/>
  <c r="BW115" i="7" s="1"/>
  <c r="AN294" i="7"/>
  <c r="AN171" i="7"/>
  <c r="CR9" i="7"/>
  <c r="CP9" i="7"/>
  <c r="AN300" i="7"/>
  <c r="AN190" i="7"/>
  <c r="BG274" i="7"/>
  <c r="BG331" i="7"/>
  <c r="BG105" i="7"/>
  <c r="CA119" i="7"/>
  <c r="BY119" i="7" s="1"/>
  <c r="BW119" i="7" s="1"/>
  <c r="BG60" i="7"/>
  <c r="AN186" i="7"/>
  <c r="AG186" i="7" s="1"/>
  <c r="BG327" i="7"/>
  <c r="AN352" i="7"/>
  <c r="AN113" i="7"/>
  <c r="BE113" i="7" s="1"/>
  <c r="AN188" i="7"/>
  <c r="BG86" i="7"/>
  <c r="BG191" i="7"/>
  <c r="BE191" i="7"/>
  <c r="CR103" i="7"/>
  <c r="CP103" i="7"/>
  <c r="BG307" i="7"/>
  <c r="BG150" i="7"/>
  <c r="AN189" i="7"/>
  <c r="BE189" i="7" s="1"/>
  <c r="AN88" i="7"/>
  <c r="BG90" i="7"/>
  <c r="BE90" i="7"/>
  <c r="AN303" i="7"/>
  <c r="AN284" i="7"/>
  <c r="BG56" i="7"/>
  <c r="BG266" i="7"/>
  <c r="CR28" i="7"/>
  <c r="CP28" i="7"/>
  <c r="BG325" i="7"/>
  <c r="BE325" i="7"/>
  <c r="BG217" i="7"/>
  <c r="CR118" i="7"/>
  <c r="CP118" i="7"/>
  <c r="AN371" i="7"/>
  <c r="AN85" i="7"/>
  <c r="AN115" i="7"/>
  <c r="AN298" i="7"/>
  <c r="BG310" i="7"/>
  <c r="CR85" i="7"/>
  <c r="CP85" i="7"/>
  <c r="AN200" i="7"/>
  <c r="AN283" i="7"/>
  <c r="AN198" i="7"/>
  <c r="BG344" i="7"/>
  <c r="BG281" i="7"/>
  <c r="CR121" i="7"/>
  <c r="CP121" i="7"/>
  <c r="AH305" i="4"/>
  <c r="AH120" i="5"/>
  <c r="AH42" i="5"/>
  <c r="AA42" i="5" s="1"/>
  <c r="AD42" i="5" s="1"/>
  <c r="AH145" i="4"/>
  <c r="AH261" i="4"/>
  <c r="AH323" i="5"/>
  <c r="AZ76" i="4"/>
  <c r="AX76" i="4" s="1"/>
  <c r="AA49" i="8"/>
  <c r="AA54" i="8"/>
  <c r="AY54" i="8"/>
  <c r="AD381" i="8"/>
  <c r="AV150" i="8"/>
  <c r="AX150" i="8" s="1"/>
  <c r="AD150" i="8"/>
  <c r="AB150" i="8"/>
  <c r="AA39" i="8"/>
  <c r="AD39" i="8" s="1"/>
  <c r="AY39" i="8"/>
  <c r="AY220" i="8"/>
  <c r="AA226" i="8"/>
  <c r="AY226" i="8"/>
  <c r="AV144" i="8"/>
  <c r="AD144" i="8"/>
  <c r="AB144" i="8"/>
  <c r="AY377" i="8"/>
  <c r="AA377" i="8"/>
  <c r="AY168" i="8"/>
  <c r="AA168" i="8"/>
  <c r="AB330" i="8"/>
  <c r="I15" i="7"/>
  <c r="J14" i="7"/>
  <c r="J12" i="7"/>
  <c r="J13" i="7"/>
  <c r="BB66" i="7"/>
  <c r="BD66" i="7" s="1"/>
  <c r="AJ66" i="7"/>
  <c r="AH66" i="7"/>
  <c r="AK66" i="7"/>
  <c r="AY221" i="8"/>
  <c r="AA221" i="8"/>
  <c r="AY305" i="8"/>
  <c r="AN377" i="7"/>
  <c r="AG215" i="7"/>
  <c r="BB215" i="7" s="1"/>
  <c r="BE215" i="7"/>
  <c r="AG64" i="7"/>
  <c r="BE64" i="7"/>
  <c r="BG24" i="7"/>
  <c r="BE24" i="7"/>
  <c r="BE280" i="7"/>
  <c r="AG280" i="7"/>
  <c r="AG231" i="7"/>
  <c r="AK231" i="7" s="1"/>
  <c r="BE231" i="7"/>
  <c r="AN274" i="7"/>
  <c r="AG149" i="7"/>
  <c r="BE149" i="7"/>
  <c r="BG37" i="7"/>
  <c r="BG255" i="7"/>
  <c r="AN312" i="7"/>
  <c r="AG341" i="7"/>
  <c r="BB341" i="7" s="1"/>
  <c r="BE341" i="7"/>
  <c r="AG165" i="7"/>
  <c r="AH165" i="7" s="1"/>
  <c r="BE165" i="7"/>
  <c r="BE131" i="7"/>
  <c r="AG131" i="7"/>
  <c r="AN242" i="7"/>
  <c r="AG258" i="7"/>
  <c r="BE258" i="7"/>
  <c r="BE55" i="7"/>
  <c r="AG55" i="7"/>
  <c r="AK55" i="7" s="1"/>
  <c r="AG240" i="7"/>
  <c r="BE240" i="7"/>
  <c r="BG403" i="7"/>
  <c r="BG221" i="7"/>
  <c r="AD260" i="8"/>
  <c r="AN246" i="7"/>
  <c r="AG246" i="7" s="1"/>
  <c r="AH246" i="7" s="1"/>
  <c r="AG326" i="7"/>
  <c r="BG280" i="7"/>
  <c r="AN150" i="7"/>
  <c r="AG114" i="7"/>
  <c r="AK114" i="7" s="1"/>
  <c r="BE114" i="7"/>
  <c r="BE346" i="7"/>
  <c r="AG346" i="7"/>
  <c r="BG247" i="7"/>
  <c r="BE379" i="7"/>
  <c r="AG379" i="7"/>
  <c r="AG348" i="7"/>
  <c r="AK348" i="7" s="1"/>
  <c r="BE348" i="7"/>
  <c r="AG315" i="7"/>
  <c r="AJ315" i="7" s="1"/>
  <c r="BE315" i="7"/>
  <c r="BE330" i="7"/>
  <c r="BG26" i="7"/>
  <c r="AG101" i="7"/>
  <c r="BB101" i="7" s="1"/>
  <c r="BE101" i="7"/>
  <c r="AG178" i="7"/>
  <c r="BG226" i="7"/>
  <c r="BE266" i="7"/>
  <c r="AG266" i="7"/>
  <c r="AK266" i="7" s="1"/>
  <c r="AN155" i="7"/>
  <c r="AG155" i="7" s="1"/>
  <c r="AG243" i="7"/>
  <c r="AH243" i="7" s="1"/>
  <c r="BE243" i="7"/>
  <c r="AH27" i="5"/>
  <c r="AA27" i="5" s="1"/>
  <c r="AH304" i="5"/>
  <c r="AA304" i="5" s="1"/>
  <c r="AB304" i="5" s="1"/>
  <c r="AH73" i="4"/>
  <c r="AY248" i="8"/>
  <c r="AA248" i="8"/>
  <c r="AY45" i="8"/>
  <c r="AA45" i="8"/>
  <c r="AV201" i="8"/>
  <c r="AB201" i="8"/>
  <c r="AD201" i="8"/>
  <c r="AY165" i="8"/>
  <c r="BB42" i="7"/>
  <c r="BC42" i="7" s="1"/>
  <c r="AK42" i="7"/>
  <c r="AH42" i="7"/>
  <c r="AJ42" i="7"/>
  <c r="AA280" i="8"/>
  <c r="AY280" i="8"/>
  <c r="AV345" i="8"/>
  <c r="AD345" i="8"/>
  <c r="AB345" i="8"/>
  <c r="AY306" i="8"/>
  <c r="AA306" i="8"/>
  <c r="AV151" i="8"/>
  <c r="AW151" i="8" s="1"/>
  <c r="AD151" i="8"/>
  <c r="AB151" i="8"/>
  <c r="AA410" i="8"/>
  <c r="AY410" i="8"/>
  <c r="AB132" i="8"/>
  <c r="AA287" i="8"/>
  <c r="AY287" i="8"/>
  <c r="BW44" i="7"/>
  <c r="AY152" i="8"/>
  <c r="AA152" i="8"/>
  <c r="BQ24" i="8"/>
  <c r="AV73" i="8"/>
  <c r="AW73" i="8" s="1"/>
  <c r="AY32" i="8"/>
  <c r="AA32" i="8"/>
  <c r="AB247" i="8"/>
  <c r="BQ29" i="8"/>
  <c r="AY114" i="8"/>
  <c r="AA40" i="8"/>
  <c r="AD40" i="8" s="1"/>
  <c r="AY40" i="8"/>
  <c r="AA290" i="8"/>
  <c r="AY290" i="8"/>
  <c r="AY94" i="8"/>
  <c r="AA94" i="8"/>
  <c r="AB94" i="8" s="1"/>
  <c r="BW5" i="7"/>
  <c r="BG377" i="7"/>
  <c r="BG338" i="7"/>
  <c r="BG188" i="7"/>
  <c r="BG283" i="7"/>
  <c r="AN196" i="7"/>
  <c r="AN202" i="7"/>
  <c r="BG394" i="7"/>
  <c r="AN169" i="7"/>
  <c r="BG270" i="7"/>
  <c r="BE270" i="7"/>
  <c r="AN197" i="7"/>
  <c r="BG369" i="7"/>
  <c r="CA108" i="7"/>
  <c r="BY108" i="7" s="1"/>
  <c r="BW108" i="7" s="1"/>
  <c r="BG205" i="7"/>
  <c r="AN235" i="7"/>
  <c r="BG94" i="7"/>
  <c r="BG265" i="7"/>
  <c r="BE265" i="7"/>
  <c r="AN212" i="7"/>
  <c r="BG62" i="7"/>
  <c r="BG357" i="7"/>
  <c r="AN146" i="7"/>
  <c r="BG53" i="7"/>
  <c r="AN209" i="7"/>
  <c r="BE209" i="7" s="1"/>
  <c r="CA101" i="7"/>
  <c r="BY101" i="7" s="1"/>
  <c r="BW101" i="7" s="1"/>
  <c r="CR100" i="7"/>
  <c r="CP100" i="7"/>
  <c r="CR41" i="7"/>
  <c r="CP41" i="7"/>
  <c r="BG293" i="7"/>
  <c r="BG95" i="7"/>
  <c r="AN302" i="7"/>
  <c r="AN156" i="7"/>
  <c r="BE156" i="7" s="1"/>
  <c r="BG337" i="7"/>
  <c r="BE337" i="7"/>
  <c r="AN96" i="7"/>
  <c r="BG119" i="7"/>
  <c r="AN218" i="7"/>
  <c r="AN245" i="7"/>
  <c r="AN141" i="7"/>
  <c r="AG141" i="7" s="1"/>
  <c r="BG151" i="7"/>
  <c r="AN394" i="7"/>
  <c r="AN398" i="7"/>
  <c r="BG406" i="7"/>
  <c r="CR49" i="7"/>
  <c r="CP49" i="7"/>
  <c r="CA69" i="7"/>
  <c r="BY69" i="7" s="1"/>
  <c r="BW69" i="7" s="1"/>
  <c r="CA111" i="7"/>
  <c r="BY111" i="7" s="1"/>
  <c r="BW111" i="7" s="1"/>
  <c r="CR14" i="7"/>
  <c r="CP14" i="7"/>
  <c r="AV351" i="8"/>
  <c r="AB351" i="8"/>
  <c r="AD351" i="8"/>
  <c r="BG107" i="7"/>
  <c r="BG382" i="7"/>
  <c r="CR86" i="7"/>
  <c r="CP86" i="7"/>
  <c r="AN353" i="7"/>
  <c r="BE353" i="7" s="1"/>
  <c r="AG182" i="7"/>
  <c r="BB182" i="7" s="1"/>
  <c r="BE182" i="7"/>
  <c r="AN221" i="7"/>
  <c r="AN102" i="7"/>
  <c r="AN319" i="7"/>
  <c r="AN187" i="7"/>
  <c r="BE187" i="7" s="1"/>
  <c r="BG237" i="7"/>
  <c r="BG57" i="7"/>
  <c r="AG293" i="7"/>
  <c r="BE293" i="7"/>
  <c r="AN304" i="7"/>
  <c r="CR29" i="7"/>
  <c r="CP29" i="7"/>
  <c r="AN290" i="7"/>
  <c r="BE290" i="7" s="1"/>
  <c r="BG324" i="7"/>
  <c r="BG222" i="7"/>
  <c r="BG33" i="7"/>
  <c r="AN368" i="7"/>
  <c r="CA70" i="7"/>
  <c r="BY70" i="7" s="1"/>
  <c r="BW70" i="7" s="1"/>
  <c r="CR68" i="7"/>
  <c r="CP68" i="7"/>
  <c r="BG73" i="7"/>
  <c r="AN110" i="7"/>
  <c r="BG71" i="7"/>
  <c r="BG89" i="7"/>
  <c r="CA20" i="7"/>
  <c r="BY20" i="7" s="1"/>
  <c r="BW20" i="7" s="1"/>
  <c r="BG195" i="7"/>
  <c r="AH142" i="5"/>
  <c r="AA142" i="5" s="1"/>
  <c r="AB142" i="5" s="1"/>
  <c r="BU100" i="5"/>
  <c r="BS100" i="5" s="1"/>
  <c r="CA32" i="7"/>
  <c r="BY32" i="7" s="1"/>
  <c r="BW32" i="7" s="1"/>
  <c r="BG194" i="7"/>
  <c r="BG77" i="7"/>
  <c r="BE77" i="7"/>
  <c r="BG196" i="7"/>
  <c r="CR57" i="7"/>
  <c r="CP57" i="7"/>
  <c r="BG253" i="7"/>
  <c r="BE253" i="7"/>
  <c r="AN333" i="7"/>
  <c r="BE333" i="7" s="1"/>
  <c r="BG152" i="7"/>
  <c r="BG98" i="7"/>
  <c r="BG328" i="7"/>
  <c r="BG70" i="7"/>
  <c r="AH321" i="5"/>
  <c r="BG300" i="7"/>
  <c r="BG126" i="7"/>
  <c r="AN295" i="7"/>
  <c r="BG218" i="7"/>
  <c r="BG358" i="7"/>
  <c r="BE358" i="7"/>
  <c r="CR93" i="7"/>
  <c r="CP93" i="7"/>
  <c r="AN76" i="7"/>
  <c r="BG326" i="7"/>
  <c r="BE326" i="7"/>
  <c r="AH276" i="5"/>
  <c r="AA276" i="5" s="1"/>
  <c r="BU93" i="5"/>
  <c r="BS93" i="5" s="1"/>
  <c r="AN359" i="7"/>
  <c r="CA46" i="7"/>
  <c r="BY46" i="7" s="1"/>
  <c r="BW46" i="7" s="1"/>
  <c r="BG203" i="7"/>
  <c r="CR74" i="7"/>
  <c r="CP74" i="7"/>
  <c r="CR60" i="7"/>
  <c r="CP60" i="7"/>
  <c r="AN327" i="7"/>
  <c r="AG327" i="7" s="1"/>
  <c r="CA24" i="7"/>
  <c r="BY24" i="7" s="1"/>
  <c r="BW24" i="7" s="1"/>
  <c r="AN318" i="7"/>
  <c r="AN360" i="7"/>
  <c r="BG287" i="7"/>
  <c r="CA100" i="7"/>
  <c r="BY100" i="7" s="1"/>
  <c r="BW100" i="7" s="1"/>
  <c r="CR114" i="7"/>
  <c r="CP114" i="7"/>
  <c r="AN344" i="7"/>
  <c r="BG317" i="7"/>
  <c r="BE317" i="7"/>
  <c r="BG202" i="7"/>
  <c r="AN94" i="7"/>
  <c r="AN264" i="7"/>
  <c r="AG264" i="7" s="1"/>
  <c r="CA60" i="7"/>
  <c r="BY60" i="7" s="1"/>
  <c r="BW60" i="7" s="1"/>
  <c r="CA88" i="7"/>
  <c r="BY88" i="7" s="1"/>
  <c r="BW88" i="7" s="1"/>
  <c r="BU67" i="5"/>
  <c r="BS67" i="5" s="1"/>
  <c r="AH402" i="4"/>
  <c r="AH310" i="4"/>
  <c r="AH21" i="4"/>
  <c r="AH408" i="4"/>
  <c r="AH303" i="5"/>
  <c r="AA303" i="5" s="1"/>
  <c r="AB303" i="5" s="1"/>
  <c r="AH244" i="5"/>
  <c r="AH357" i="4"/>
  <c r="AB357" i="4" s="1"/>
  <c r="AH274" i="4"/>
  <c r="BU49" i="5"/>
  <c r="BS49" i="5" s="1"/>
  <c r="AH403" i="4"/>
  <c r="AA403" i="4" s="1"/>
  <c r="AH195" i="4"/>
  <c r="AH157" i="5"/>
  <c r="BU15" i="5"/>
  <c r="BS15" i="5" s="1"/>
  <c r="AB402" i="4"/>
  <c r="BD42" i="7"/>
  <c r="AH131" i="7"/>
  <c r="AG284" i="7"/>
  <c r="BE284" i="7"/>
  <c r="BE140" i="7"/>
  <c r="AG140" i="7"/>
  <c r="AX297" i="8"/>
  <c r="AW297" i="8"/>
  <c r="AV119" i="8"/>
  <c r="AB119" i="8"/>
  <c r="AD119" i="8"/>
  <c r="BE35" i="7"/>
  <c r="AG35" i="7"/>
  <c r="BE399" i="7"/>
  <c r="AG399" i="7"/>
  <c r="BE238" i="7"/>
  <c r="AG238" i="7"/>
  <c r="AG151" i="7"/>
  <c r="BE151" i="7"/>
  <c r="AW200" i="8"/>
  <c r="BE37" i="7"/>
  <c r="BE43" i="7"/>
  <c r="AG43" i="7"/>
  <c r="BE351" i="7"/>
  <c r="AG351" i="7"/>
  <c r="AG370" i="7"/>
  <c r="BE370" i="7"/>
  <c r="AX155" i="8"/>
  <c r="AX352" i="8"/>
  <c r="AJ164" i="7"/>
  <c r="AW408" i="8"/>
  <c r="BB172" i="7"/>
  <c r="BD172" i="7" s="1"/>
  <c r="AJ172" i="7"/>
  <c r="AK172" i="7"/>
  <c r="AH172" i="7"/>
  <c r="AG245" i="7"/>
  <c r="BE245" i="7"/>
  <c r="AV32" i="8"/>
  <c r="BB258" i="7"/>
  <c r="AJ258" i="7"/>
  <c r="BB280" i="7"/>
  <c r="AJ280" i="7"/>
  <c r="AH280" i="7"/>
  <c r="AK280" i="7"/>
  <c r="J15" i="7"/>
  <c r="K14" i="7"/>
  <c r="K15" i="7"/>
  <c r="K12" i="7"/>
  <c r="K13" i="7"/>
  <c r="BE303" i="7"/>
  <c r="AG303" i="7"/>
  <c r="AK31" i="7"/>
  <c r="AG222" i="7"/>
  <c r="BE222" i="7"/>
  <c r="AG281" i="7"/>
  <c r="BE281" i="7"/>
  <c r="AV37" i="8"/>
  <c r="AD37" i="8"/>
  <c r="AB37" i="8"/>
  <c r="AV382" i="8"/>
  <c r="AW382" i="8" s="1"/>
  <c r="AV128" i="8"/>
  <c r="AD128" i="8"/>
  <c r="AB128" i="8"/>
  <c r="AD233" i="8"/>
  <c r="BE217" i="7"/>
  <c r="AG217" i="7"/>
  <c r="AG163" i="7"/>
  <c r="BE227" i="7"/>
  <c r="BB29" i="7"/>
  <c r="AH29" i="7"/>
  <c r="AJ29" i="7"/>
  <c r="AK29" i="7"/>
  <c r="AK265" i="7"/>
  <c r="AH265" i="7"/>
  <c r="AA349" i="4"/>
  <c r="AD349" i="4" s="1"/>
  <c r="AB349" i="4"/>
  <c r="AW88" i="8"/>
  <c r="AX88" i="8"/>
  <c r="BE174" i="7"/>
  <c r="AG287" i="7"/>
  <c r="BB287" i="7" s="1"/>
  <c r="BD287" i="7" s="1"/>
  <c r="AV134" i="8"/>
  <c r="AD134" i="8"/>
  <c r="AB134" i="8"/>
  <c r="AK52" i="7"/>
  <c r="AG76" i="7"/>
  <c r="BE76" i="7"/>
  <c r="AV152" i="8"/>
  <c r="AB152" i="8"/>
  <c r="AD152" i="8"/>
  <c r="AK315" i="7"/>
  <c r="AH315" i="7"/>
  <c r="BE246" i="7"/>
  <c r="BB253" i="7"/>
  <c r="AG392" i="7"/>
  <c r="BE392" i="7"/>
  <c r="AG214" i="7"/>
  <c r="BE214" i="7"/>
  <c r="BE152" i="7"/>
  <c r="AG323" i="7"/>
  <c r="BB323" i="7" s="1"/>
  <c r="AV355" i="8"/>
  <c r="AB355" i="8"/>
  <c r="AH181" i="7"/>
  <c r="BB317" i="7"/>
  <c r="AH317" i="7"/>
  <c r="AJ317" i="7"/>
  <c r="AK317" i="7"/>
  <c r="BB271" i="7"/>
  <c r="AJ271" i="7"/>
  <c r="AK271" i="7"/>
  <c r="AG381" i="7"/>
  <c r="BE381" i="7"/>
  <c r="BB191" i="7"/>
  <c r="BE234" i="7"/>
  <c r="AG234" i="7"/>
  <c r="BE289" i="7"/>
  <c r="AG289" i="7"/>
  <c r="BE347" i="7"/>
  <c r="AG347" i="7"/>
  <c r="BB54" i="7"/>
  <c r="AJ54" i="7"/>
  <c r="AK54" i="7"/>
  <c r="BB314" i="7"/>
  <c r="BC314" i="7" s="1"/>
  <c r="AH314" i="7"/>
  <c r="AJ314" i="7"/>
  <c r="AK314" i="7"/>
  <c r="AJ179" i="7"/>
  <c r="AH179" i="7"/>
  <c r="AK179" i="7"/>
  <c r="AJ358" i="7"/>
  <c r="AW264" i="8"/>
  <c r="BB47" i="7"/>
  <c r="BC47" i="7" s="1"/>
  <c r="AK47" i="7"/>
  <c r="AH47" i="7"/>
  <c r="AJ47" i="7"/>
  <c r="AX160" i="8"/>
  <c r="AG401" i="7"/>
  <c r="BE401" i="7"/>
  <c r="BE328" i="7"/>
  <c r="AG328" i="7"/>
  <c r="AG307" i="7"/>
  <c r="BE307" i="7"/>
  <c r="AG136" i="7"/>
  <c r="BE136" i="7"/>
  <c r="AG228" i="7"/>
  <c r="BB228" i="7" s="1"/>
  <c r="AV89" i="8"/>
  <c r="AD89" i="8"/>
  <c r="BB270" i="7"/>
  <c r="AJ270" i="7"/>
  <c r="AK270" i="7"/>
  <c r="AH270" i="7"/>
  <c r="BB103" i="7"/>
  <c r="BC103" i="7" s="1"/>
  <c r="AJ103" i="7"/>
  <c r="AH103" i="7"/>
  <c r="AK103" i="7"/>
  <c r="BE202" i="7"/>
  <c r="AG202" i="7"/>
  <c r="AD280" i="8"/>
  <c r="AJ266" i="7"/>
  <c r="AA357" i="4"/>
  <c r="AE357" i="4" s="1"/>
  <c r="BE327" i="7"/>
  <c r="AG196" i="7"/>
  <c r="BE196" i="7"/>
  <c r="AX151" i="8"/>
  <c r="AD248" i="8"/>
  <c r="AJ101" i="7"/>
  <c r="AK101" i="7"/>
  <c r="AH101" i="7"/>
  <c r="AD54" i="8"/>
  <c r="AV54" i="8"/>
  <c r="AB54" i="8"/>
  <c r="AA305" i="4"/>
  <c r="AB305" i="4"/>
  <c r="BE198" i="7"/>
  <c r="AG198" i="7"/>
  <c r="AG115" i="7"/>
  <c r="BB115" i="7" s="1"/>
  <c r="BE115" i="7"/>
  <c r="BE186" i="7"/>
  <c r="BE190" i="7"/>
  <c r="AG190" i="7"/>
  <c r="AG226" i="7"/>
  <c r="AH226" i="7" s="1"/>
  <c r="AG225" i="7"/>
  <c r="BB225" i="7" s="1"/>
  <c r="BE225" i="7"/>
  <c r="BE220" i="7"/>
  <c r="AG173" i="7"/>
  <c r="BE275" i="7"/>
  <c r="AB296" i="8"/>
  <c r="BB213" i="7"/>
  <c r="BD213" i="7" s="1"/>
  <c r="AK213" i="7"/>
  <c r="BB23" i="7"/>
  <c r="AJ23" i="7"/>
  <c r="AK23" i="7"/>
  <c r="AH23" i="7"/>
  <c r="BB288" i="7"/>
  <c r="BC288" i="7" s="1"/>
  <c r="AJ288" i="7"/>
  <c r="AK288" i="7"/>
  <c r="AH288" i="7"/>
  <c r="BE285" i="7"/>
  <c r="AG285" i="7"/>
  <c r="AG350" i="7"/>
  <c r="BB350" i="7" s="1"/>
  <c r="BE350" i="7"/>
  <c r="AG237" i="7"/>
  <c r="AH384" i="7"/>
  <c r="AW197" i="8"/>
  <c r="AX197" i="8"/>
  <c r="AV292" i="8"/>
  <c r="AX292" i="8" s="1"/>
  <c r="AB292" i="8"/>
  <c r="AD292" i="8"/>
  <c r="AG279" i="7"/>
  <c r="BB279" i="7" s="1"/>
  <c r="BE279" i="7"/>
  <c r="BE71" i="7"/>
  <c r="AG71" i="7"/>
  <c r="BE57" i="7"/>
  <c r="AG329" i="7"/>
  <c r="BE329" i="7"/>
  <c r="AG336" i="7"/>
  <c r="BB336" i="7" s="1"/>
  <c r="AV298" i="8"/>
  <c r="AB298" i="8"/>
  <c r="AD298" i="8"/>
  <c r="BB375" i="7"/>
  <c r="AJ375" i="7"/>
  <c r="AK375" i="7"/>
  <c r="AH375" i="7"/>
  <c r="BB135" i="7"/>
  <c r="BC135" i="7" s="1"/>
  <c r="AK135" i="7"/>
  <c r="AJ135" i="7"/>
  <c r="AH135" i="7"/>
  <c r="AH185" i="7"/>
  <c r="AG295" i="7"/>
  <c r="BE295" i="7"/>
  <c r="AV290" i="8"/>
  <c r="AD290" i="8"/>
  <c r="AB290" i="8"/>
  <c r="AG94" i="7"/>
  <c r="BE94" i="7"/>
  <c r="BE102" i="7"/>
  <c r="AG102" i="7"/>
  <c r="AG197" i="7"/>
  <c r="BE197" i="7"/>
  <c r="AV40" i="8"/>
  <c r="AW40" i="8" s="1"/>
  <c r="AH215" i="7"/>
  <c r="AV221" i="8"/>
  <c r="AB221" i="8"/>
  <c r="AD221" i="8"/>
  <c r="AW150" i="8"/>
  <c r="BE85" i="7"/>
  <c r="AG85" i="7"/>
  <c r="AG88" i="7"/>
  <c r="BE88" i="7"/>
  <c r="AG188" i="7"/>
  <c r="BE188" i="7"/>
  <c r="CP63" i="7"/>
  <c r="BW63" i="7"/>
  <c r="BE297" i="7"/>
  <c r="AG297" i="7"/>
  <c r="BB45" i="7"/>
  <c r="AH45" i="7"/>
  <c r="AJ45" i="7"/>
  <c r="BE99" i="7"/>
  <c r="AG99" i="7"/>
  <c r="AV21" i="8"/>
  <c r="AW21" i="8" s="1"/>
  <c r="AD21" i="8"/>
  <c r="AB21" i="8"/>
  <c r="AX36" i="8"/>
  <c r="AK168" i="7"/>
  <c r="BB168" i="7"/>
  <c r="BC168" i="7" s="1"/>
  <c r="AJ168" i="7"/>
  <c r="AH168" i="7"/>
  <c r="BE369" i="7"/>
  <c r="AG61" i="7"/>
  <c r="AJ61" i="7" s="1"/>
  <c r="BE129" i="7"/>
  <c r="BE128" i="7"/>
  <c r="AG128" i="7"/>
  <c r="BB128" i="7" s="1"/>
  <c r="AV367" i="8"/>
  <c r="AX367" i="8" s="1"/>
  <c r="AB367" i="8"/>
  <c r="AD367" i="8"/>
  <c r="AX303" i="8"/>
  <c r="AW303" i="8"/>
  <c r="BB259" i="7"/>
  <c r="AH259" i="7"/>
  <c r="AK259" i="7"/>
  <c r="AJ259" i="7"/>
  <c r="AH249" i="7"/>
  <c r="AV274" i="8"/>
  <c r="AD274" i="8"/>
  <c r="AB274" i="8"/>
  <c r="AV71" i="8"/>
  <c r="AD100" i="8"/>
  <c r="AG256" i="7"/>
  <c r="BW114" i="7"/>
  <c r="BE121" i="7"/>
  <c r="AG121" i="7"/>
  <c r="AG124" i="7"/>
  <c r="BE124" i="7"/>
  <c r="BE309" i="7"/>
  <c r="AG309" i="7"/>
  <c r="AJ309" i="7" s="1"/>
  <c r="CP8" i="7"/>
  <c r="BW8" i="7"/>
  <c r="AW283" i="8"/>
  <c r="AX283" i="8"/>
  <c r="AX69" i="8"/>
  <c r="AV26" i="8"/>
  <c r="AW26" i="8" s="1"/>
  <c r="AB26" i="8"/>
  <c r="AD26" i="8"/>
  <c r="BB291" i="7"/>
  <c r="BD291" i="7" s="1"/>
  <c r="AJ291" i="7"/>
  <c r="AH291" i="7"/>
  <c r="AK291" i="7"/>
  <c r="AA244" i="5"/>
  <c r="BB178" i="7"/>
  <c r="BB240" i="7"/>
  <c r="BC240" i="7" s="1"/>
  <c r="AJ240" i="7"/>
  <c r="AH240" i="7"/>
  <c r="AK240" i="7"/>
  <c r="BE242" i="7"/>
  <c r="AG242" i="7"/>
  <c r="AG377" i="7"/>
  <c r="BE377" i="7"/>
  <c r="AW144" i="8"/>
  <c r="AX144" i="8"/>
  <c r="BD91" i="7"/>
  <c r="BC91" i="7"/>
  <c r="AG200" i="7"/>
  <c r="BE200" i="7"/>
  <c r="AG189" i="7"/>
  <c r="AG127" i="7"/>
  <c r="BE127" i="7"/>
  <c r="BB335" i="7"/>
  <c r="AV138" i="8"/>
  <c r="AB138" i="8"/>
  <c r="AD138" i="8"/>
  <c r="AV342" i="8"/>
  <c r="AW342" i="8" s="1"/>
  <c r="AD342" i="8"/>
  <c r="BB49" i="7"/>
  <c r="BD49" i="7" s="1"/>
  <c r="AW191" i="8"/>
  <c r="AX191" i="8"/>
  <c r="AH193" i="7"/>
  <c r="BB134" i="7"/>
  <c r="BD134" i="7" s="1"/>
  <c r="AJ134" i="7"/>
  <c r="AK134" i="7"/>
  <c r="AH134" i="7"/>
  <c r="AG79" i="7"/>
  <c r="BB79" i="7" s="1"/>
  <c r="BE79" i="7"/>
  <c r="AG267" i="7"/>
  <c r="BB267" i="7" s="1"/>
  <c r="BE267" i="7"/>
  <c r="BB27" i="7"/>
  <c r="BC27" i="7" s="1"/>
  <c r="AH27" i="7"/>
  <c r="AJ27" i="7"/>
  <c r="AG334" i="7"/>
  <c r="BE334" i="7"/>
  <c r="AW386" i="8"/>
  <c r="AX386" i="8"/>
  <c r="BB142" i="7"/>
  <c r="AJ142" i="7"/>
  <c r="AH142" i="7"/>
  <c r="AK142" i="7"/>
  <c r="BB269" i="7"/>
  <c r="AH269" i="7"/>
  <c r="AK269" i="7"/>
  <c r="AJ269" i="7"/>
  <c r="BB296" i="7"/>
  <c r="AJ296" i="7"/>
  <c r="AK296" i="7"/>
  <c r="AH296" i="7"/>
  <c r="AG166" i="7"/>
  <c r="BE166" i="7"/>
  <c r="AG205" i="7"/>
  <c r="BE205" i="7"/>
  <c r="AV135" i="8"/>
  <c r="AB135" i="8"/>
  <c r="AD135" i="8"/>
  <c r="AA297" i="4"/>
  <c r="AG316" i="7"/>
  <c r="BB316" i="7" s="1"/>
  <c r="BE316" i="7"/>
  <c r="AG41" i="7"/>
  <c r="BE41" i="7"/>
  <c r="BE362" i="7"/>
  <c r="AG362" i="7"/>
  <c r="AV50" i="8"/>
  <c r="AW50" i="8" s="1"/>
  <c r="AD50" i="8"/>
  <c r="AB50" i="8"/>
  <c r="BB241" i="7"/>
  <c r="AJ241" i="7"/>
  <c r="AK241" i="7"/>
  <c r="AH241" i="7"/>
  <c r="BB24" i="7"/>
  <c r="BC24" i="7" s="1"/>
  <c r="AK24" i="7"/>
  <c r="AH24" i="7"/>
  <c r="AJ24" i="7"/>
  <c r="AA229" i="5"/>
  <c r="BB272" i="7"/>
  <c r="BC272" i="7" s="1"/>
  <c r="AH272" i="7"/>
  <c r="AK272" i="7"/>
  <c r="AJ272" i="7"/>
  <c r="BB380" i="7"/>
  <c r="BD380" i="7" s="1"/>
  <c r="AJ380" i="7"/>
  <c r="AK380" i="7"/>
  <c r="AH380" i="7"/>
  <c r="BB154" i="7"/>
  <c r="AH154" i="7"/>
  <c r="AK154" i="7"/>
  <c r="AJ154" i="7"/>
  <c r="BE359" i="7"/>
  <c r="AG359" i="7"/>
  <c r="AG319" i="7"/>
  <c r="BE319" i="7"/>
  <c r="AW351" i="8"/>
  <c r="AX351" i="8"/>
  <c r="BE360" i="7"/>
  <c r="AG360" i="7"/>
  <c r="BE398" i="7"/>
  <c r="AG398" i="7"/>
  <c r="BE96" i="7"/>
  <c r="AG96" i="7"/>
  <c r="AV306" i="8"/>
  <c r="AD306" i="8"/>
  <c r="AB306" i="8"/>
  <c r="BB293" i="7"/>
  <c r="AJ293" i="7"/>
  <c r="AK293" i="7"/>
  <c r="AH293" i="7"/>
  <c r="BE394" i="7"/>
  <c r="AG394" i="7"/>
  <c r="BE212" i="7"/>
  <c r="AG212" i="7"/>
  <c r="AV410" i="8"/>
  <c r="AX410" i="8" s="1"/>
  <c r="AW201" i="8"/>
  <c r="AX201" i="8"/>
  <c r="BE150" i="7"/>
  <c r="AG150" i="7"/>
  <c r="AH55" i="7"/>
  <c r="AG312" i="7"/>
  <c r="BE312" i="7"/>
  <c r="BB149" i="7"/>
  <c r="AJ149" i="7"/>
  <c r="AK149" i="7"/>
  <c r="AH149" i="7"/>
  <c r="AJ231" i="7"/>
  <c r="AV377" i="8"/>
  <c r="AD377" i="8"/>
  <c r="AB377" i="8"/>
  <c r="BE171" i="7"/>
  <c r="AG171" i="7"/>
  <c r="BE73" i="7"/>
  <c r="AG73" i="7"/>
  <c r="BB73" i="7" s="1"/>
  <c r="AX147" i="8"/>
  <c r="BE262" i="7"/>
  <c r="AG262" i="7"/>
  <c r="AG260" i="7"/>
  <c r="BB260" i="7" s="1"/>
  <c r="BC260" i="7" s="1"/>
  <c r="BE260" i="7"/>
  <c r="BE83" i="7"/>
  <c r="AG83" i="7"/>
  <c r="AG397" i="7"/>
  <c r="AH397" i="7" s="1"/>
  <c r="AX356" i="8"/>
  <c r="AW356" i="8"/>
  <c r="AD24" i="8"/>
  <c r="BW85" i="7"/>
  <c r="BB230" i="7"/>
  <c r="BC230" i="7" s="1"/>
  <c r="AK230" i="7"/>
  <c r="AH230" i="7"/>
  <c r="AJ230" i="7"/>
  <c r="BW105" i="7"/>
  <c r="AG97" i="7"/>
  <c r="BE97" i="7"/>
  <c r="AG177" i="7"/>
  <c r="AH177" i="7" s="1"/>
  <c r="BE177" i="7"/>
  <c r="AG120" i="7"/>
  <c r="BE120" i="7"/>
  <c r="BB233" i="7"/>
  <c r="AH233" i="7"/>
  <c r="AG112" i="7"/>
  <c r="AJ112" i="7" s="1"/>
  <c r="BE112" i="7"/>
  <c r="AG239" i="7"/>
  <c r="AK239" i="7" s="1"/>
  <c r="BE239" i="7"/>
  <c r="BB292" i="7"/>
  <c r="AJ292" i="7"/>
  <c r="AK292" i="7"/>
  <c r="AH292" i="7"/>
  <c r="AD245" i="8"/>
  <c r="BE367" i="7"/>
  <c r="AG367" i="7"/>
  <c r="BB367" i="7" s="1"/>
  <c r="BD367" i="7" s="1"/>
  <c r="CP3" i="7"/>
  <c r="BE204" i="7"/>
  <c r="AG204" i="7"/>
  <c r="CP71" i="7"/>
  <c r="BW71" i="7"/>
  <c r="AW67" i="8"/>
  <c r="AX67" i="8"/>
  <c r="BE160" i="7"/>
  <c r="AG160" i="7"/>
  <c r="AJ160" i="7" s="1"/>
  <c r="AD31" i="8"/>
  <c r="AV255" i="8"/>
  <c r="AD255" i="8"/>
  <c r="AB255" i="8"/>
  <c r="AH400" i="7"/>
  <c r="AK400" i="7"/>
  <c r="AK108" i="7"/>
  <c r="BW81" i="7"/>
  <c r="AG110" i="7"/>
  <c r="AK110" i="7" s="1"/>
  <c r="BE110" i="7"/>
  <c r="AG368" i="7"/>
  <c r="BB368" i="7" s="1"/>
  <c r="BE368" i="7"/>
  <c r="BB346" i="7"/>
  <c r="BC346" i="7" s="1"/>
  <c r="AJ346" i="7"/>
  <c r="AH346" i="7"/>
  <c r="AK346" i="7"/>
  <c r="AD305" i="8"/>
  <c r="AV226" i="8"/>
  <c r="AD226" i="8"/>
  <c r="AB226" i="8"/>
  <c r="AG294" i="7"/>
  <c r="AK294" i="7" s="1"/>
  <c r="BE294" i="7"/>
  <c r="BE68" i="7"/>
  <c r="AG68" i="7"/>
  <c r="AJ68" i="7" s="1"/>
  <c r="AG395" i="7"/>
  <c r="BE395" i="7"/>
  <c r="AG382" i="7"/>
  <c r="BE382" i="7"/>
  <c r="AG263" i="7"/>
  <c r="BB263" i="7" s="1"/>
  <c r="BE263" i="7"/>
  <c r="BE339" i="7"/>
  <c r="AG339" i="7"/>
  <c r="AH339" i="7" s="1"/>
  <c r="BW25" i="7"/>
  <c r="BB199" i="7"/>
  <c r="BD199" i="7" s="1"/>
  <c r="AK199" i="7"/>
  <c r="AH199" i="7"/>
  <c r="AJ199" i="7"/>
  <c r="AK60" i="7"/>
  <c r="BB60" i="7"/>
  <c r="AH60" i="7"/>
  <c r="AJ60" i="7"/>
  <c r="AG51" i="7"/>
  <c r="BB51" i="7" s="1"/>
  <c r="BE51" i="7"/>
  <c r="AG248" i="7"/>
  <c r="BB248" i="7" s="1"/>
  <c r="BE248" i="7"/>
  <c r="BB74" i="7"/>
  <c r="BC74" i="7" s="1"/>
  <c r="AH74" i="7"/>
  <c r="AK74" i="7"/>
  <c r="AV217" i="8"/>
  <c r="AW217" i="8" s="1"/>
  <c r="AB217" i="8"/>
  <c r="AD217" i="8"/>
  <c r="AV108" i="8"/>
  <c r="AB108" i="8"/>
  <c r="AD108" i="8"/>
  <c r="BB77" i="7"/>
  <c r="BD77" i="7" s="1"/>
  <c r="AJ77" i="7"/>
  <c r="AK77" i="7"/>
  <c r="AH77" i="7"/>
  <c r="AG366" i="7"/>
  <c r="AH366" i="7" s="1"/>
  <c r="BE366" i="7"/>
  <c r="AK117" i="7"/>
  <c r="AG308" i="7"/>
  <c r="BE308" i="7"/>
  <c r="AW277" i="8"/>
  <c r="AX277" i="8"/>
  <c r="AH75" i="7"/>
  <c r="BB90" i="7"/>
  <c r="BD90" i="7" s="1"/>
  <c r="AJ90" i="7"/>
  <c r="AH90" i="7"/>
  <c r="AK90" i="7"/>
  <c r="AG219" i="7"/>
  <c r="BB219" i="7" s="1"/>
  <c r="BC219" i="7" s="1"/>
  <c r="BE219" i="7"/>
  <c r="BE104" i="7"/>
  <c r="AG104" i="7"/>
  <c r="AG56" i="7"/>
  <c r="BE56" i="7"/>
  <c r="BE44" i="7"/>
  <c r="AG44" i="7"/>
  <c r="AK44" i="7" s="1"/>
  <c r="BE105" i="7"/>
  <c r="AG105" i="7"/>
  <c r="AH105" i="7" s="1"/>
  <c r="AG95" i="7"/>
  <c r="BB95" i="7" s="1"/>
  <c r="BC95" i="7" s="1"/>
  <c r="BE95" i="7"/>
  <c r="AG354" i="7"/>
  <c r="BE354" i="7"/>
  <c r="AV33" i="8"/>
  <c r="AB33" i="8"/>
  <c r="AD33" i="8"/>
  <c r="AX308" i="8"/>
  <c r="AW308" i="8"/>
  <c r="BB361" i="7"/>
  <c r="AJ361" i="7"/>
  <c r="AH361" i="7"/>
  <c r="AK361" i="7"/>
  <c r="AX291" i="8"/>
  <c r="AW291" i="8"/>
  <c r="BB87" i="7"/>
  <c r="AH87" i="7"/>
  <c r="AJ87" i="7"/>
  <c r="AK87" i="7"/>
  <c r="BB359" i="7"/>
  <c r="AJ359" i="7"/>
  <c r="AK359" i="7"/>
  <c r="AH359" i="7"/>
  <c r="BB289" i="7"/>
  <c r="BC289" i="7" s="1"/>
  <c r="AH289" i="7"/>
  <c r="AK289" i="7"/>
  <c r="AJ289" i="7"/>
  <c r="BB56" i="7"/>
  <c r="BD56" i="7" s="1"/>
  <c r="AJ56" i="7"/>
  <c r="BC90" i="7"/>
  <c r="AJ260" i="7"/>
  <c r="AK260" i="7"/>
  <c r="AX306" i="8"/>
  <c r="AW306" i="8"/>
  <c r="AH334" i="7"/>
  <c r="BC134" i="7"/>
  <c r="BD335" i="7"/>
  <c r="BC335" i="7"/>
  <c r="BB200" i="7"/>
  <c r="BC200" i="7" s="1"/>
  <c r="BB61" i="7"/>
  <c r="BD61" i="7" s="1"/>
  <c r="AK61" i="7"/>
  <c r="AH61" i="7"/>
  <c r="BD168" i="7"/>
  <c r="BC45" i="7"/>
  <c r="BD45" i="7"/>
  <c r="BB94" i="7"/>
  <c r="AJ94" i="7"/>
  <c r="AH94" i="7"/>
  <c r="AK94" i="7"/>
  <c r="BB57" i="7"/>
  <c r="AK57" i="7"/>
  <c r="AJ57" i="7"/>
  <c r="AH57" i="7"/>
  <c r="BC23" i="7"/>
  <c r="BD23" i="7"/>
  <c r="AH115" i="7"/>
  <c r="BB196" i="7"/>
  <c r="AK196" i="7"/>
  <c r="AJ196" i="7"/>
  <c r="AH196" i="7"/>
  <c r="BB136" i="7"/>
  <c r="BD136" i="7" s="1"/>
  <c r="AJ136" i="7"/>
  <c r="AK136" i="7"/>
  <c r="AH136" i="7"/>
  <c r="BC317" i="7"/>
  <c r="BD317" i="7"/>
  <c r="BB214" i="7"/>
  <c r="AK214" i="7"/>
  <c r="AH214" i="7"/>
  <c r="AJ214" i="7"/>
  <c r="AK76" i="7"/>
  <c r="AJ76" i="7"/>
  <c r="BB140" i="7"/>
  <c r="AJ140" i="7"/>
  <c r="AK140" i="7"/>
  <c r="AH140" i="7"/>
  <c r="BB105" i="7"/>
  <c r="BD105" i="7" s="1"/>
  <c r="AJ105" i="7"/>
  <c r="AK105" i="7"/>
  <c r="AH392" i="7"/>
  <c r="BB394" i="7"/>
  <c r="BD394" i="7" s="1"/>
  <c r="AK394" i="7"/>
  <c r="AJ394" i="7"/>
  <c r="AH394" i="7"/>
  <c r="AJ368" i="7"/>
  <c r="AK95" i="7"/>
  <c r="AX217" i="8"/>
  <c r="BB204" i="7"/>
  <c r="AK204" i="7"/>
  <c r="AJ204" i="7"/>
  <c r="AH204" i="7"/>
  <c r="BC292" i="7"/>
  <c r="BD292" i="7"/>
  <c r="BC233" i="7"/>
  <c r="BD233" i="7"/>
  <c r="BB398" i="7"/>
  <c r="AK398" i="7"/>
  <c r="AH398" i="7"/>
  <c r="AJ398" i="7"/>
  <c r="BB360" i="7"/>
  <c r="AJ360" i="7"/>
  <c r="AH360" i="7"/>
  <c r="AK360" i="7"/>
  <c r="BC380" i="7"/>
  <c r="BD240" i="7"/>
  <c r="AX26" i="8"/>
  <c r="AK297" i="7"/>
  <c r="AW221" i="8"/>
  <c r="AX221" i="8"/>
  <c r="BB102" i="7"/>
  <c r="AK102" i="7"/>
  <c r="AJ102" i="7"/>
  <c r="AH102" i="7"/>
  <c r="BD375" i="7"/>
  <c r="BC375" i="7"/>
  <c r="AH279" i="7"/>
  <c r="BB237" i="7"/>
  <c r="AH237" i="7"/>
  <c r="AK237" i="7"/>
  <c r="AJ237" i="7"/>
  <c r="BB186" i="7"/>
  <c r="AH186" i="7"/>
  <c r="AJ186" i="7"/>
  <c r="AK186" i="7"/>
  <c r="AK198" i="7"/>
  <c r="BB327" i="7"/>
  <c r="AJ327" i="7"/>
  <c r="AH327" i="7"/>
  <c r="AK327" i="7"/>
  <c r="BB202" i="7"/>
  <c r="BD202" i="7" s="1"/>
  <c r="AJ202" i="7"/>
  <c r="AK202" i="7"/>
  <c r="AH202" i="7"/>
  <c r="BD337" i="7"/>
  <c r="BB351" i="7"/>
  <c r="BD351" i="7" s="1"/>
  <c r="AJ351" i="7"/>
  <c r="AK35" i="7"/>
  <c r="AW119" i="8"/>
  <c r="AX119" i="8"/>
  <c r="BC142" i="7"/>
  <c r="BD142" i="7"/>
  <c r="BB129" i="7"/>
  <c r="BC129" i="7" s="1"/>
  <c r="AW290" i="8"/>
  <c r="AX290" i="8"/>
  <c r="BC199" i="7"/>
  <c r="BB382" i="7"/>
  <c r="AH382" i="7"/>
  <c r="AJ382" i="7"/>
  <c r="AK382" i="7"/>
  <c r="BB160" i="7"/>
  <c r="AH160" i="7"/>
  <c r="AK160" i="7"/>
  <c r="BB97" i="7"/>
  <c r="BC97" i="7" s="1"/>
  <c r="AK97" i="7"/>
  <c r="AJ97" i="7"/>
  <c r="AH97" i="7"/>
  <c r="BC293" i="7"/>
  <c r="BD293" i="7"/>
  <c r="BD24" i="7"/>
  <c r="BB377" i="7"/>
  <c r="BD377" i="7" s="1"/>
  <c r="AJ377" i="7"/>
  <c r="AH377" i="7"/>
  <c r="AK377" i="7"/>
  <c r="BC178" i="7"/>
  <c r="BD178" i="7"/>
  <c r="AJ124" i="7"/>
  <c r="BB124" i="7"/>
  <c r="BD124" i="7" s="1"/>
  <c r="AK124" i="7"/>
  <c r="AH124" i="7"/>
  <c r="AW367" i="8"/>
  <c r="BB99" i="7"/>
  <c r="BC99" i="7" s="1"/>
  <c r="AJ99" i="7"/>
  <c r="AH99" i="7"/>
  <c r="AK99" i="7"/>
  <c r="AX298" i="8"/>
  <c r="AW298" i="8"/>
  <c r="BB329" i="7"/>
  <c r="BD329" i="7" s="1"/>
  <c r="AK329" i="7"/>
  <c r="AJ329" i="7"/>
  <c r="AH329" i="7"/>
  <c r="BB285" i="7"/>
  <c r="BD285" i="7" s="1"/>
  <c r="AH285" i="7"/>
  <c r="AJ285" i="7"/>
  <c r="AK285" i="7"/>
  <c r="BC101" i="7"/>
  <c r="BD101" i="7"/>
  <c r="BD270" i="7"/>
  <c r="BC270" i="7"/>
  <c r="AW134" i="8"/>
  <c r="AX134" i="8"/>
  <c r="BB281" i="7"/>
  <c r="AJ281" i="7"/>
  <c r="AK281" i="7"/>
  <c r="AH281" i="7"/>
  <c r="AD304" i="5"/>
  <c r="BC172" i="7"/>
  <c r="BB151" i="7"/>
  <c r="BD151" i="7" s="1"/>
  <c r="AK151" i="7"/>
  <c r="AH151" i="7"/>
  <c r="AJ151" i="7"/>
  <c r="BB284" i="7"/>
  <c r="AJ284" i="7"/>
  <c r="AK284" i="7"/>
  <c r="AH284" i="7"/>
  <c r="BD149" i="7"/>
  <c r="BC149" i="7"/>
  <c r="BB369" i="7"/>
  <c r="AJ369" i="7"/>
  <c r="AK369" i="7"/>
  <c r="AH369" i="7"/>
  <c r="BB205" i="7"/>
  <c r="AK205" i="7"/>
  <c r="AH205" i="7"/>
  <c r="AJ205" i="7"/>
  <c r="BB127" i="7"/>
  <c r="BD127" i="7" s="1"/>
  <c r="AJ127" i="7"/>
  <c r="AK127" i="7"/>
  <c r="AH127" i="7"/>
  <c r="BB121" i="7"/>
  <c r="BC121" i="7" s="1"/>
  <c r="AJ121" i="7"/>
  <c r="AH121" i="7"/>
  <c r="AK121" i="7"/>
  <c r="BB188" i="7"/>
  <c r="BC188" i="7" s="1"/>
  <c r="AJ188" i="7"/>
  <c r="AK188" i="7"/>
  <c r="AH188" i="7"/>
  <c r="BB197" i="7"/>
  <c r="AK197" i="7"/>
  <c r="AJ197" i="7"/>
  <c r="AH197" i="7"/>
  <c r="AK173" i="7"/>
  <c r="BB173" i="7"/>
  <c r="AJ173" i="7"/>
  <c r="AH173" i="7"/>
  <c r="AD305" i="4"/>
  <c r="AE305" i="4"/>
  <c r="AJ234" i="7"/>
  <c r="BC191" i="7"/>
  <c r="BD191" i="7"/>
  <c r="AX355" i="8"/>
  <c r="AW355" i="8"/>
  <c r="BC29" i="7"/>
  <c r="BD29" i="7"/>
  <c r="AW37" i="8"/>
  <c r="AX37" i="8"/>
  <c r="BC258" i="7"/>
  <c r="BD258" i="7"/>
  <c r="AK104" i="7"/>
  <c r="AJ104" i="7"/>
  <c r="BB242" i="7"/>
  <c r="BC242" i="7" s="1"/>
  <c r="AK242" i="7"/>
  <c r="AJ242" i="7"/>
  <c r="AH242" i="7"/>
  <c r="BC259" i="7"/>
  <c r="BD259" i="7"/>
  <c r="BB120" i="7"/>
  <c r="AJ120" i="7"/>
  <c r="AK120" i="7"/>
  <c r="AH120" i="7"/>
  <c r="BB83" i="7"/>
  <c r="AH83" i="7"/>
  <c r="AK83" i="7"/>
  <c r="AJ83" i="7"/>
  <c r="BB171" i="7"/>
  <c r="BD171" i="7" s="1"/>
  <c r="AH171" i="7"/>
  <c r="AJ171" i="7"/>
  <c r="AK171" i="7"/>
  <c r="BB319" i="7"/>
  <c r="AJ319" i="7"/>
  <c r="AH319" i="7"/>
  <c r="AK319" i="7"/>
  <c r="BD154" i="7"/>
  <c r="BC154" i="7"/>
  <c r="AX135" i="8"/>
  <c r="AW135" i="8"/>
  <c r="AW292" i="8"/>
  <c r="BB220" i="7"/>
  <c r="AH220" i="7"/>
  <c r="AJ220" i="7"/>
  <c r="AK220" i="7"/>
  <c r="AW89" i="8"/>
  <c r="AX89" i="8"/>
  <c r="BD47" i="7"/>
  <c r="AK152" i="7"/>
  <c r="BB152" i="7"/>
  <c r="BC152" i="7" s="1"/>
  <c r="AH152" i="7"/>
  <c r="AJ152" i="7"/>
  <c r="BB163" i="7"/>
  <c r="BC163" i="7" s="1"/>
  <c r="AK163" i="7"/>
  <c r="AJ163" i="7"/>
  <c r="AH163" i="7"/>
  <c r="AX382" i="8"/>
  <c r="BB222" i="7"/>
  <c r="AK222" i="7"/>
  <c r="AH222" i="7"/>
  <c r="AJ222" i="7"/>
  <c r="AX32" i="8"/>
  <c r="AW32" i="8"/>
  <c r="BB399" i="7"/>
  <c r="BD399" i="7" s="1"/>
  <c r="AK399" i="7"/>
  <c r="AH399" i="7"/>
  <c r="AJ399" i="7"/>
  <c r="BC77" i="7"/>
  <c r="BB150" i="7"/>
  <c r="AK150" i="7"/>
  <c r="AH150" i="7"/>
  <c r="AJ150" i="7"/>
  <c r="BD346" i="7"/>
  <c r="BC296" i="7"/>
  <c r="BD296" i="7"/>
  <c r="BB354" i="7"/>
  <c r="AJ354" i="7"/>
  <c r="AH354" i="7"/>
  <c r="AK354" i="7"/>
  <c r="AJ367" i="7"/>
  <c r="AH367" i="7"/>
  <c r="BC87" i="7"/>
  <c r="BD87" i="7"/>
  <c r="AW255" i="8"/>
  <c r="AX255" i="8"/>
  <c r="AD229" i="5"/>
  <c r="AB229" i="5"/>
  <c r="BC241" i="7"/>
  <c r="BD241" i="7"/>
  <c r="BB166" i="7"/>
  <c r="BC166" i="7" s="1"/>
  <c r="AK166" i="7"/>
  <c r="AJ166" i="7"/>
  <c r="AH166" i="7"/>
  <c r="AK189" i="7"/>
  <c r="BB189" i="7"/>
  <c r="BC189" i="7" s="1"/>
  <c r="AJ189" i="7"/>
  <c r="AH189" i="7"/>
  <c r="BB295" i="7"/>
  <c r="AJ295" i="7"/>
  <c r="AK295" i="7"/>
  <c r="AH295" i="7"/>
  <c r="BB71" i="7"/>
  <c r="BC71" i="7" s="1"/>
  <c r="AJ71" i="7"/>
  <c r="AH71" i="7"/>
  <c r="AK71" i="7"/>
  <c r="AX54" i="8"/>
  <c r="AW54" i="8"/>
  <c r="AH228" i="7"/>
  <c r="BB307" i="7"/>
  <c r="BD307" i="7" s="1"/>
  <c r="AH307" i="7"/>
  <c r="AK307" i="7"/>
  <c r="AJ307" i="7"/>
  <c r="BB401" i="7"/>
  <c r="BC401" i="7" s="1"/>
  <c r="AJ401" i="7"/>
  <c r="AH401" i="7"/>
  <c r="AK401" i="7"/>
  <c r="BC54" i="7"/>
  <c r="BD54" i="7"/>
  <c r="BB347" i="7"/>
  <c r="AJ347" i="7"/>
  <c r="AH347" i="7"/>
  <c r="AK347" i="7"/>
  <c r="BB381" i="7"/>
  <c r="AK381" i="7"/>
  <c r="BC271" i="7"/>
  <c r="BD271" i="7"/>
  <c r="BB174" i="7"/>
  <c r="BD174" i="7" s="1"/>
  <c r="AJ174" i="7"/>
  <c r="AH174" i="7"/>
  <c r="AK174" i="7"/>
  <c r="BB303" i="7"/>
  <c r="BD303" i="7" s="1"/>
  <c r="AH303" i="7"/>
  <c r="AK303" i="7"/>
  <c r="AJ303" i="7"/>
  <c r="BC280" i="7"/>
  <c r="BD280" i="7"/>
  <c r="BB370" i="7"/>
  <c r="BD370" i="7" s="1"/>
  <c r="AK370" i="7"/>
  <c r="AJ370" i="7"/>
  <c r="AH370" i="7"/>
  <c r="BB238" i="7"/>
  <c r="AJ238" i="7"/>
  <c r="AK238" i="7"/>
  <c r="AH238" i="7"/>
  <c r="BD269" i="7"/>
  <c r="BC269" i="7"/>
  <c r="AX274" i="8"/>
  <c r="AW274" i="8"/>
  <c r="AK350" i="7"/>
  <c r="BB275" i="7"/>
  <c r="BD275" i="7" s="1"/>
  <c r="AH275" i="7"/>
  <c r="AK275" i="7"/>
  <c r="AJ275" i="7"/>
  <c r="BD179" i="7"/>
  <c r="BC179" i="7"/>
  <c r="BB155" i="7"/>
  <c r="AH155" i="7"/>
  <c r="AJ155" i="7"/>
  <c r="AK155" i="7"/>
  <c r="AJ44" i="7"/>
  <c r="BB44" i="7"/>
  <c r="BD44" i="7" s="1"/>
  <c r="AK308" i="7"/>
  <c r="AH308" i="7"/>
  <c r="BC60" i="7"/>
  <c r="BD60" i="7"/>
  <c r="AW410" i="8"/>
  <c r="BB96" i="7"/>
  <c r="BC96" i="7" s="1"/>
  <c r="AK96" i="7"/>
  <c r="AJ96" i="7"/>
  <c r="AH96" i="7"/>
  <c r="BB41" i="7"/>
  <c r="BC41" i="7" s="1"/>
  <c r="AJ41" i="7"/>
  <c r="AK41" i="7"/>
  <c r="AH41" i="7"/>
  <c r="AX342" i="8"/>
  <c r="AD244" i="5"/>
  <c r="AB244" i="5"/>
  <c r="AX71" i="8"/>
  <c r="AW71" i="8"/>
  <c r="AK85" i="7"/>
  <c r="BB85" i="7"/>
  <c r="AH85" i="7"/>
  <c r="AJ85" i="7"/>
  <c r="BB190" i="7"/>
  <c r="BD190" i="7" s="1"/>
  <c r="AH190" i="7"/>
  <c r="AK190" i="7"/>
  <c r="AJ190" i="7"/>
  <c r="AD357" i="4"/>
  <c r="AJ328" i="7"/>
  <c r="AH328" i="7"/>
  <c r="BD314" i="7"/>
  <c r="AB187" i="5"/>
  <c r="AD187" i="5"/>
  <c r="BC253" i="7"/>
  <c r="BD253" i="7"/>
  <c r="AW152" i="8"/>
  <c r="AX152" i="8"/>
  <c r="BB217" i="7"/>
  <c r="BC217" i="7" s="1"/>
  <c r="AH217" i="7"/>
  <c r="AK217" i="7"/>
  <c r="AJ217" i="7"/>
  <c r="AX128" i="8"/>
  <c r="AW128" i="8"/>
  <c r="BB245" i="7"/>
  <c r="AJ245" i="7"/>
  <c r="AK245" i="7"/>
  <c r="AH245" i="7"/>
  <c r="BB43" i="7"/>
  <c r="BC43" i="7" s="1"/>
  <c r="AJ43" i="7"/>
  <c r="AH43" i="7"/>
  <c r="AK43" i="7"/>
  <c r="BC182" i="7"/>
  <c r="BD182" i="7"/>
  <c r="BD369" i="7"/>
  <c r="BC369" i="7"/>
  <c r="BC307" i="7"/>
  <c r="BD197" i="7"/>
  <c r="BC197" i="7"/>
  <c r="BC124" i="7"/>
  <c r="BC398" i="7"/>
  <c r="BD398" i="7"/>
  <c r="BC394" i="7"/>
  <c r="BC214" i="7"/>
  <c r="BD214" i="7"/>
  <c r="BC382" i="7"/>
  <c r="BD382" i="7"/>
  <c r="BC284" i="7"/>
  <c r="BD284" i="7"/>
  <c r="BD220" i="7"/>
  <c r="BC220" i="7"/>
  <c r="BC319" i="7"/>
  <c r="BD319" i="7"/>
  <c r="BC83" i="7"/>
  <c r="BD83" i="7"/>
  <c r="BC327" i="7"/>
  <c r="BD327" i="7"/>
  <c r="BC140" i="7"/>
  <c r="BD140" i="7"/>
  <c r="BC61" i="7"/>
  <c r="BD289" i="7"/>
  <c r="BD359" i="7"/>
  <c r="BC359" i="7"/>
  <c r="BC56" i="7"/>
  <c r="BC186" i="7"/>
  <c r="BD186" i="7"/>
  <c r="BC57" i="7"/>
  <c r="BD57" i="7"/>
  <c r="BD85" i="7"/>
  <c r="BC85" i="7"/>
  <c r="BC370" i="7"/>
  <c r="BD163" i="7"/>
  <c r="BD152" i="7"/>
  <c r="BD188" i="7"/>
  <c r="BC127" i="7"/>
  <c r="BD260" i="7"/>
  <c r="BD166" i="7"/>
  <c r="BC171" i="7"/>
  <c r="BC204" i="7"/>
  <c r="BD204" i="7"/>
  <c r="BD200" i="7"/>
  <c r="BC44" i="7"/>
  <c r="BD189" i="7"/>
  <c r="BC173" i="7"/>
  <c r="BD173" i="7"/>
  <c r="BD71" i="7"/>
  <c r="BC222" i="7"/>
  <c r="BD222" i="7"/>
  <c r="BD120" i="7"/>
  <c r="BC120" i="7"/>
  <c r="BD242" i="7"/>
  <c r="BD205" i="7"/>
  <c r="BC205" i="7"/>
  <c r="BD281" i="7"/>
  <c r="BC281" i="7"/>
  <c r="BC285" i="7"/>
  <c r="BD237" i="7"/>
  <c r="BC237" i="7"/>
  <c r="BC105" i="7"/>
  <c r="BC196" i="7"/>
  <c r="BD196" i="7"/>
  <c r="BD94" i="7"/>
  <c r="BC94" i="7"/>
  <c r="K418" i="5"/>
  <c r="Z417" i="5"/>
  <c r="G417" i="5"/>
  <c r="AU417" i="5"/>
  <c r="AT417" i="5" s="1"/>
  <c r="AS417" i="5" s="1"/>
  <c r="AR417" i="5" s="1"/>
  <c r="AQ417" i="5" s="1"/>
  <c r="AP417" i="5" s="1"/>
  <c r="AO417" i="5" s="1"/>
  <c r="AN417" i="5" s="1"/>
  <c r="AM417" i="5" s="1"/>
  <c r="AL417" i="5" s="1"/>
  <c r="G415" i="5"/>
  <c r="K415" i="5" s="1"/>
  <c r="AU415" i="5"/>
  <c r="Z415" i="5"/>
  <c r="Z425" i="5"/>
  <c r="G425" i="5"/>
  <c r="AU425" i="5"/>
  <c r="G422" i="5"/>
  <c r="AU422" i="5"/>
  <c r="Z419" i="5"/>
  <c r="G419" i="5"/>
  <c r="K419" i="5" s="1"/>
  <c r="AU419" i="5"/>
  <c r="AT419" i="5" s="1"/>
  <c r="AS419" i="5" s="1"/>
  <c r="AR419" i="5" s="1"/>
  <c r="AQ419" i="5" s="1"/>
  <c r="AP419" i="5" s="1"/>
  <c r="AO419" i="5" s="1"/>
  <c r="AN419" i="5" s="1"/>
  <c r="AM419" i="5" s="1"/>
  <c r="AL419" i="5" s="1"/>
  <c r="Z409" i="5"/>
  <c r="G409" i="5"/>
  <c r="K409" i="5" s="1"/>
  <c r="AU409" i="5"/>
  <c r="AT409" i="5" s="1"/>
  <c r="AS409" i="5" s="1"/>
  <c r="AR409" i="5" s="1"/>
  <c r="AQ409" i="5" s="1"/>
  <c r="AP409" i="5" s="1"/>
  <c r="AO409" i="5" s="1"/>
  <c r="AN409" i="5" s="1"/>
  <c r="AM409" i="5" s="1"/>
  <c r="AL409" i="5" s="1"/>
  <c r="Z418" i="5"/>
  <c r="Z420" i="5"/>
  <c r="Z413" i="5"/>
  <c r="Z423" i="5"/>
  <c r="AU421" i="5"/>
  <c r="G421" i="5"/>
  <c r="Z416" i="5"/>
  <c r="AU414" i="5"/>
  <c r="AT414" i="5" s="1"/>
  <c r="G414" i="5"/>
  <c r="AU405" i="5"/>
  <c r="AT405" i="5" s="1"/>
  <c r="AS405" i="5" s="1"/>
  <c r="AR405" i="5" s="1"/>
  <c r="AQ405" i="5" s="1"/>
  <c r="AP405" i="5" s="1"/>
  <c r="AO405" i="5" s="1"/>
  <c r="AN405" i="5" s="1"/>
  <c r="AM405" i="5" s="1"/>
  <c r="AL405" i="5" s="1"/>
  <c r="G405" i="5"/>
  <c r="AU418" i="5"/>
  <c r="Z425" i="4"/>
  <c r="G425" i="4"/>
  <c r="AU425" i="4"/>
  <c r="AT425" i="4" s="1"/>
  <c r="AS425" i="4" s="1"/>
  <c r="AR425" i="4" s="1"/>
  <c r="AQ425" i="4" s="1"/>
  <c r="AP425" i="4" s="1"/>
  <c r="AO425" i="4" s="1"/>
  <c r="AN425" i="4" s="1"/>
  <c r="AM425" i="4" s="1"/>
  <c r="AL425" i="4" s="1"/>
  <c r="G422" i="4"/>
  <c r="AU422" i="4"/>
  <c r="Z422" i="4"/>
  <c r="Z414" i="4"/>
  <c r="G414" i="4"/>
  <c r="AU414" i="4"/>
  <c r="Z421" i="4"/>
  <c r="G421" i="4"/>
  <c r="K421" i="4" s="1"/>
  <c r="AU421" i="4"/>
  <c r="K418" i="4"/>
  <c r="AC418" i="4"/>
  <c r="AF418" i="4"/>
  <c r="Z417" i="4"/>
  <c r="G417" i="4"/>
  <c r="AU417" i="4"/>
  <c r="G415" i="4"/>
  <c r="K415" i="4" s="1"/>
  <c r="Z415" i="4"/>
  <c r="AU415" i="4"/>
  <c r="Z409" i="4"/>
  <c r="G409" i="4"/>
  <c r="AU409" i="4"/>
  <c r="AT409" i="4" s="1"/>
  <c r="AS409" i="4" s="1"/>
  <c r="AR409" i="4" s="1"/>
  <c r="AQ409" i="4" s="1"/>
  <c r="AP409" i="4" s="1"/>
  <c r="AO409" i="4" s="1"/>
  <c r="AN409" i="4" s="1"/>
  <c r="AM409" i="4" s="1"/>
  <c r="AL409" i="4" s="1"/>
  <c r="Z418" i="4"/>
  <c r="Z420" i="4"/>
  <c r="Z413" i="4"/>
  <c r="Z423" i="4"/>
  <c r="Z416" i="4"/>
  <c r="AF420" i="4"/>
  <c r="AF413" i="4"/>
  <c r="G405" i="4"/>
  <c r="AC405" i="4" s="1"/>
  <c r="AU418" i="4"/>
  <c r="AC420" i="4"/>
  <c r="AC413" i="4"/>
  <c r="AU423" i="2"/>
  <c r="Z423" i="2"/>
  <c r="G423" i="2"/>
  <c r="AU420" i="2"/>
  <c r="Z420" i="2"/>
  <c r="G420" i="2"/>
  <c r="K417" i="2"/>
  <c r="AC417" i="2"/>
  <c r="AF417" i="2"/>
  <c r="G414" i="2"/>
  <c r="AU414" i="2"/>
  <c r="Z414" i="2"/>
  <c r="Z424" i="2"/>
  <c r="G424" i="2"/>
  <c r="Z413" i="2"/>
  <c r="G413" i="2"/>
  <c r="AU413" i="2"/>
  <c r="G422" i="2"/>
  <c r="AU422" i="2"/>
  <c r="Z422" i="2"/>
  <c r="Z416" i="2"/>
  <c r="G416" i="2"/>
  <c r="AU416" i="2"/>
  <c r="AU412" i="2"/>
  <c r="Z412" i="2"/>
  <c r="G412" i="2"/>
  <c r="Z419" i="2"/>
  <c r="G419" i="2"/>
  <c r="AU419" i="2"/>
  <c r="AT424" i="2"/>
  <c r="AS424" i="2"/>
  <c r="AR424" i="2"/>
  <c r="AQ424" i="2"/>
  <c r="AP424" i="2"/>
  <c r="AO424" i="2"/>
  <c r="AN424" i="2"/>
  <c r="AM424" i="2"/>
  <c r="AL424" i="2"/>
  <c r="Z421" i="2"/>
  <c r="G421" i="2"/>
  <c r="AU421" i="2"/>
  <c r="AS415" i="2"/>
  <c r="AR415" i="2"/>
  <c r="AQ415" i="2"/>
  <c r="AP415" i="2"/>
  <c r="AO415" i="2"/>
  <c r="AN415" i="2"/>
  <c r="AM415" i="2"/>
  <c r="AL415" i="2"/>
  <c r="AT415" i="2"/>
  <c r="Z411" i="2"/>
  <c r="G411" i="2"/>
  <c r="AU411" i="2"/>
  <c r="AT418" i="2"/>
  <c r="AS418" i="2"/>
  <c r="AC418" i="2"/>
  <c r="K418" i="2"/>
  <c r="Z417" i="2"/>
  <c r="G415" i="2"/>
  <c r="AR418" i="2"/>
  <c r="AQ418" i="2"/>
  <c r="AP418" i="2"/>
  <c r="AO418" i="2"/>
  <c r="AN418" i="2"/>
  <c r="AM418" i="2"/>
  <c r="AL418" i="2"/>
  <c r="Z415" i="2"/>
  <c r="AU417" i="2"/>
  <c r="AF418" i="2"/>
  <c r="K425" i="5"/>
  <c r="K405" i="5"/>
  <c r="AT418" i="5"/>
  <c r="AS418" i="5"/>
  <c r="AR418" i="5" s="1"/>
  <c r="AQ418" i="5" s="1"/>
  <c r="AP418" i="5" s="1"/>
  <c r="AO418" i="5" s="1"/>
  <c r="AN418" i="5" s="1"/>
  <c r="AM418" i="5" s="1"/>
  <c r="AL418" i="5" s="1"/>
  <c r="K414" i="5"/>
  <c r="AT422" i="5"/>
  <c r="AS422" i="5" s="1"/>
  <c r="AR422" i="5" s="1"/>
  <c r="AQ422" i="5" s="1"/>
  <c r="AP422" i="5" s="1"/>
  <c r="AO422" i="5" s="1"/>
  <c r="AN422" i="5" s="1"/>
  <c r="AM422" i="5" s="1"/>
  <c r="AL422" i="5" s="1"/>
  <c r="AT415" i="5"/>
  <c r="AS415" i="5"/>
  <c r="AR415" i="5" s="1"/>
  <c r="AQ415" i="5" s="1"/>
  <c r="AP415" i="5" s="1"/>
  <c r="AO415" i="5" s="1"/>
  <c r="AN415" i="5" s="1"/>
  <c r="AM415" i="5" s="1"/>
  <c r="AL415" i="5" s="1"/>
  <c r="K422" i="5"/>
  <c r="AT421" i="5"/>
  <c r="AS421" i="5" s="1"/>
  <c r="AR421" i="5" s="1"/>
  <c r="AQ421" i="5" s="1"/>
  <c r="AP421" i="5" s="1"/>
  <c r="AO421" i="5" s="1"/>
  <c r="AN421" i="5" s="1"/>
  <c r="AM421" i="5" s="1"/>
  <c r="AL421" i="5" s="1"/>
  <c r="K421" i="5"/>
  <c r="AT425" i="5"/>
  <c r="AS425" i="5" s="1"/>
  <c r="AR425" i="5" s="1"/>
  <c r="AQ425" i="5" s="1"/>
  <c r="AP425" i="5" s="1"/>
  <c r="AO425" i="5" s="1"/>
  <c r="AN425" i="5" s="1"/>
  <c r="AM425" i="5" s="1"/>
  <c r="AL425" i="5" s="1"/>
  <c r="K417" i="5"/>
  <c r="K405" i="4"/>
  <c r="AT417" i="4"/>
  <c r="AS417" i="4" s="1"/>
  <c r="AR417" i="4" s="1"/>
  <c r="AQ417" i="4" s="1"/>
  <c r="AP417" i="4" s="1"/>
  <c r="AO417" i="4" s="1"/>
  <c r="AN417" i="4" s="1"/>
  <c r="AM417" i="4" s="1"/>
  <c r="AL417" i="4" s="1"/>
  <c r="K417" i="4"/>
  <c r="AC417" i="4"/>
  <c r="AF417" i="4"/>
  <c r="AT421" i="4"/>
  <c r="AS421" i="4" s="1"/>
  <c r="AR421" i="4" s="1"/>
  <c r="AQ421" i="4" s="1"/>
  <c r="AP421" i="4" s="1"/>
  <c r="AO421" i="4" s="1"/>
  <c r="AN421" i="4" s="1"/>
  <c r="AM421" i="4" s="1"/>
  <c r="AL421" i="4" s="1"/>
  <c r="AF421" i="4"/>
  <c r="K409" i="4"/>
  <c r="AC409" i="4"/>
  <c r="AF409" i="4"/>
  <c r="AT422" i="4"/>
  <c r="AS422" i="4" s="1"/>
  <c r="AR422" i="4" s="1"/>
  <c r="AQ422" i="4" s="1"/>
  <c r="AP422" i="4" s="1"/>
  <c r="AO422" i="4" s="1"/>
  <c r="AN422" i="4" s="1"/>
  <c r="AM422" i="4" s="1"/>
  <c r="AL422" i="4" s="1"/>
  <c r="K422" i="4"/>
  <c r="AC422" i="4"/>
  <c r="AF422" i="4"/>
  <c r="AT415" i="4"/>
  <c r="AS415" i="4" s="1"/>
  <c r="AR415" i="4" s="1"/>
  <c r="AQ415" i="4" s="1"/>
  <c r="AP415" i="4" s="1"/>
  <c r="AO415" i="4" s="1"/>
  <c r="AN415" i="4" s="1"/>
  <c r="AM415" i="4" s="1"/>
  <c r="AL415" i="4" s="1"/>
  <c r="AT418" i="4"/>
  <c r="AS418" i="4" s="1"/>
  <c r="AR418" i="4" s="1"/>
  <c r="AQ418" i="4" s="1"/>
  <c r="AP418" i="4" s="1"/>
  <c r="AO418" i="4" s="1"/>
  <c r="AN418" i="4" s="1"/>
  <c r="AM418" i="4" s="1"/>
  <c r="AL418" i="4" s="1"/>
  <c r="AT414" i="4"/>
  <c r="AS414" i="4" s="1"/>
  <c r="AR414" i="4" s="1"/>
  <c r="AQ414" i="4" s="1"/>
  <c r="AP414" i="4" s="1"/>
  <c r="AO414" i="4" s="1"/>
  <c r="AN414" i="4" s="1"/>
  <c r="AM414" i="4" s="1"/>
  <c r="AL414" i="4" s="1"/>
  <c r="K425" i="4"/>
  <c r="AC425" i="4"/>
  <c r="AF425" i="4"/>
  <c r="AF415" i="4"/>
  <c r="AF414" i="4"/>
  <c r="K414" i="4"/>
  <c r="AC414" i="4"/>
  <c r="AI424" i="2"/>
  <c r="AJ424" i="2"/>
  <c r="AK424" i="2"/>
  <c r="AJ415" i="2"/>
  <c r="AI415" i="2"/>
  <c r="AK415" i="2"/>
  <c r="AI418" i="2"/>
  <c r="AH418" i="2"/>
  <c r="AB418" i="2" s="1"/>
  <c r="AK418" i="2"/>
  <c r="AJ418" i="2"/>
  <c r="AF415" i="2"/>
  <c r="K415" i="2"/>
  <c r="AC415" i="2"/>
  <c r="K422" i="2"/>
  <c r="AC422" i="2"/>
  <c r="AF422" i="2"/>
  <c r="AT414" i="2"/>
  <c r="AS414" i="2"/>
  <c r="AR414" i="2"/>
  <c r="AQ414" i="2"/>
  <c r="AP414" i="2"/>
  <c r="AO414" i="2"/>
  <c r="AN414" i="2"/>
  <c r="AM414" i="2"/>
  <c r="AL414" i="2"/>
  <c r="AT421" i="2"/>
  <c r="AS421" i="2"/>
  <c r="AR421" i="2"/>
  <c r="AQ421" i="2"/>
  <c r="AP421" i="2"/>
  <c r="AO421" i="2"/>
  <c r="AN421" i="2"/>
  <c r="AM421" i="2"/>
  <c r="AL421" i="2"/>
  <c r="AT412" i="2"/>
  <c r="AQ412" i="2"/>
  <c r="AP412" i="2"/>
  <c r="AO412" i="2"/>
  <c r="AN412" i="2"/>
  <c r="AM412" i="2"/>
  <c r="AL412" i="2"/>
  <c r="AR412" i="2"/>
  <c r="AS412" i="2"/>
  <c r="AT413" i="2"/>
  <c r="AS413" i="2"/>
  <c r="AR413" i="2"/>
  <c r="AQ413" i="2"/>
  <c r="AP413" i="2"/>
  <c r="AO413" i="2"/>
  <c r="AN413" i="2"/>
  <c r="AM413" i="2"/>
  <c r="AL413" i="2"/>
  <c r="K414" i="2"/>
  <c r="AC414" i="2"/>
  <c r="AF414" i="2"/>
  <c r="K420" i="2"/>
  <c r="AC420" i="2"/>
  <c r="AF420" i="2"/>
  <c r="AS417" i="2"/>
  <c r="AT417" i="2"/>
  <c r="AR417" i="2"/>
  <c r="AQ417" i="2"/>
  <c r="AP417" i="2"/>
  <c r="AO417" i="2"/>
  <c r="AN417" i="2"/>
  <c r="AM417" i="2"/>
  <c r="AL417" i="2"/>
  <c r="AF421" i="2"/>
  <c r="K421" i="2"/>
  <c r="AC421" i="2"/>
  <c r="AF413" i="2"/>
  <c r="K413" i="2"/>
  <c r="AC413" i="2"/>
  <c r="AT420" i="2"/>
  <c r="AQ420" i="2"/>
  <c r="AP420" i="2"/>
  <c r="AO420" i="2"/>
  <c r="AN420" i="2"/>
  <c r="AM420" i="2"/>
  <c r="AL420" i="2"/>
  <c r="AR420" i="2"/>
  <c r="AS420" i="2"/>
  <c r="AT411" i="2"/>
  <c r="AS411" i="2"/>
  <c r="AR411" i="2"/>
  <c r="AQ411" i="2"/>
  <c r="AP411" i="2"/>
  <c r="AO411" i="2"/>
  <c r="AN411" i="2"/>
  <c r="AM411" i="2"/>
  <c r="AL411" i="2"/>
  <c r="AT416" i="2"/>
  <c r="AS416" i="2"/>
  <c r="AR416" i="2"/>
  <c r="AQ416" i="2"/>
  <c r="AP416" i="2"/>
  <c r="AO416" i="2"/>
  <c r="AN416" i="2"/>
  <c r="AM416" i="2"/>
  <c r="AL416" i="2"/>
  <c r="AF423" i="2"/>
  <c r="K423" i="2"/>
  <c r="AC423" i="2"/>
  <c r="AS422" i="2"/>
  <c r="AR422" i="2"/>
  <c r="AQ422" i="2"/>
  <c r="AP422" i="2"/>
  <c r="AO422" i="2"/>
  <c r="AN422" i="2"/>
  <c r="AM422" i="2"/>
  <c r="AL422" i="2"/>
  <c r="AT422" i="2"/>
  <c r="AS419" i="2"/>
  <c r="AR419" i="2"/>
  <c r="AQ419" i="2"/>
  <c r="AP419" i="2"/>
  <c r="AO419" i="2"/>
  <c r="AN419" i="2"/>
  <c r="AM419" i="2"/>
  <c r="AL419" i="2"/>
  <c r="AT419" i="2"/>
  <c r="K416" i="2"/>
  <c r="AC416" i="2"/>
  <c r="AF416" i="2"/>
  <c r="K411" i="2"/>
  <c r="AC411" i="2"/>
  <c r="AF411" i="2"/>
  <c r="K412" i="2"/>
  <c r="AC412" i="2"/>
  <c r="AF412" i="2"/>
  <c r="K419" i="2"/>
  <c r="AC419" i="2"/>
  <c r="AF419" i="2"/>
  <c r="K424" i="2"/>
  <c r="AC424" i="2"/>
  <c r="AF424" i="2"/>
  <c r="AT423" i="2"/>
  <c r="AS423" i="2"/>
  <c r="AR423" i="2"/>
  <c r="AQ423" i="2"/>
  <c r="AP423" i="2"/>
  <c r="AO423" i="2"/>
  <c r="AN423" i="2"/>
  <c r="AM423" i="2"/>
  <c r="AL423" i="2"/>
  <c r="AI416" i="2"/>
  <c r="AJ416" i="2"/>
  <c r="AK416" i="2"/>
  <c r="AI412" i="2"/>
  <c r="AJ412" i="2"/>
  <c r="AK412" i="2"/>
  <c r="AI423" i="2"/>
  <c r="AK423" i="2"/>
  <c r="AJ423" i="2"/>
  <c r="AI411" i="2"/>
  <c r="AJ411" i="2"/>
  <c r="AK411" i="2"/>
  <c r="AI419" i="2"/>
  <c r="AJ419" i="2"/>
  <c r="AK419" i="2"/>
  <c r="AI421" i="2"/>
  <c r="AJ421" i="2"/>
  <c r="AK421" i="2"/>
  <c r="AJ414" i="2"/>
  <c r="AK414" i="2"/>
  <c r="AI414" i="2"/>
  <c r="AH414" i="2"/>
  <c r="AB414" i="2" s="1"/>
  <c r="AJ422" i="2"/>
  <c r="AK422" i="2"/>
  <c r="AI422" i="2"/>
  <c r="AI420" i="2"/>
  <c r="AJ420" i="2"/>
  <c r="AK420" i="2"/>
  <c r="AK417" i="2"/>
  <c r="AI417" i="2"/>
  <c r="AJ417" i="2"/>
  <c r="AI413" i="2"/>
  <c r="AJ413" i="2"/>
  <c r="AK413" i="2"/>
  <c r="C12" i="8"/>
  <c r="C11" i="8"/>
  <c r="C12" i="3"/>
  <c r="C12" i="2"/>
  <c r="C12" i="7"/>
  <c r="C11" i="3"/>
  <c r="C11" i="7"/>
  <c r="C11" i="2"/>
  <c r="F15" i="6" l="1"/>
  <c r="F15" i="5"/>
  <c r="F15" i="4"/>
  <c r="Z439" i="5"/>
  <c r="G439" i="5"/>
  <c r="AU439" i="5"/>
  <c r="BN439" i="5"/>
  <c r="BN438" i="5"/>
  <c r="G438" i="5"/>
  <c r="Z438" i="5"/>
  <c r="AU438" i="5"/>
  <c r="G437" i="5"/>
  <c r="AU437" i="5"/>
  <c r="BN437" i="5"/>
  <c r="Z437" i="5"/>
  <c r="BM435" i="5"/>
  <c r="BL435" i="5"/>
  <c r="BK435" i="5" s="1"/>
  <c r="BJ435" i="5" s="1"/>
  <c r="BI435" i="5" s="1"/>
  <c r="BH435" i="5" s="1"/>
  <c r="BG435" i="5" s="1"/>
  <c r="BF435" i="5" s="1"/>
  <c r="BE435" i="5" s="1"/>
  <c r="G440" i="5"/>
  <c r="AU440" i="5"/>
  <c r="BN440" i="5"/>
  <c r="Z440" i="5"/>
  <c r="Z442" i="5"/>
  <c r="G442" i="5"/>
  <c r="AU442" i="5"/>
  <c r="BN442" i="5"/>
  <c r="Z434" i="5"/>
  <c r="G434" i="5"/>
  <c r="AU434" i="5"/>
  <c r="BN434" i="5"/>
  <c r="AU435" i="5"/>
  <c r="G435" i="5"/>
  <c r="BL441" i="5"/>
  <c r="AU441" i="5"/>
  <c r="G441" i="5"/>
  <c r="BM436" i="5"/>
  <c r="K436" i="5"/>
  <c r="Z435" i="5"/>
  <c r="BK441" i="5"/>
  <c r="BJ441" i="5" s="1"/>
  <c r="BI441" i="5" s="1"/>
  <c r="BH441" i="5" s="1"/>
  <c r="BG441" i="5" s="1"/>
  <c r="BF441" i="5" s="1"/>
  <c r="BE441" i="5" s="1"/>
  <c r="BL436" i="5"/>
  <c r="BK436" i="5" s="1"/>
  <c r="BJ436" i="5" s="1"/>
  <c r="BI436" i="5" s="1"/>
  <c r="BH436" i="5" s="1"/>
  <c r="BG436" i="5" s="1"/>
  <c r="BF436" i="5" s="1"/>
  <c r="BE436" i="5" s="1"/>
  <c r="AT436" i="5"/>
  <c r="AS436" i="5"/>
  <c r="AR436" i="5" s="1"/>
  <c r="AQ436" i="5" s="1"/>
  <c r="AP436" i="5" s="1"/>
  <c r="AO436" i="5" s="1"/>
  <c r="AN436" i="5" s="1"/>
  <c r="AM436" i="5" s="1"/>
  <c r="AL436" i="5" s="1"/>
  <c r="G438" i="6"/>
  <c r="AU438" i="6"/>
  <c r="BN438" i="6"/>
  <c r="Z438" i="6"/>
  <c r="Z437" i="6"/>
  <c r="G437" i="6"/>
  <c r="AU437" i="6"/>
  <c r="BN437" i="6"/>
  <c r="BN436" i="6"/>
  <c r="G436" i="6"/>
  <c r="Z436" i="6"/>
  <c r="AU436" i="6"/>
  <c r="BM433" i="6"/>
  <c r="BL433" i="6"/>
  <c r="BK433" i="6" s="1"/>
  <c r="BJ433" i="6" s="1"/>
  <c r="BI433" i="6" s="1"/>
  <c r="BH433" i="6" s="1"/>
  <c r="BG433" i="6" s="1"/>
  <c r="BF433" i="6" s="1"/>
  <c r="BE433" i="6" s="1"/>
  <c r="Z439" i="6"/>
  <c r="G439" i="6"/>
  <c r="AU439" i="6"/>
  <c r="BN439" i="6"/>
  <c r="G435" i="6"/>
  <c r="AU435" i="6"/>
  <c r="BN435" i="6"/>
  <c r="Z435" i="6"/>
  <c r="BM441" i="6"/>
  <c r="BL441" i="6" s="1"/>
  <c r="BK441" i="6" s="1"/>
  <c r="BJ441" i="6" s="1"/>
  <c r="BI441" i="6" s="1"/>
  <c r="BH441" i="6" s="1"/>
  <c r="BG441" i="6" s="1"/>
  <c r="BF441" i="6" s="1"/>
  <c r="BE441" i="6" s="1"/>
  <c r="Z432" i="6"/>
  <c r="G432" i="6"/>
  <c r="AU432" i="6"/>
  <c r="BN432" i="6"/>
  <c r="AU441" i="6"/>
  <c r="G441" i="6"/>
  <c r="AU433" i="6"/>
  <c r="G433" i="6"/>
  <c r="BM442" i="6"/>
  <c r="K442" i="6"/>
  <c r="Z441" i="6"/>
  <c r="BM434" i="6"/>
  <c r="BL434" i="6" s="1"/>
  <c r="BK434" i="6" s="1"/>
  <c r="BJ434" i="6" s="1"/>
  <c r="BI434" i="6" s="1"/>
  <c r="BH434" i="6" s="1"/>
  <c r="BG434" i="6" s="1"/>
  <c r="BF434" i="6" s="1"/>
  <c r="BE434" i="6" s="1"/>
  <c r="Z433" i="6"/>
  <c r="BL442" i="6"/>
  <c r="BK442" i="6" s="1"/>
  <c r="BJ442" i="6" s="1"/>
  <c r="BI442" i="6" s="1"/>
  <c r="BH442" i="6" s="1"/>
  <c r="BG442" i="6" s="1"/>
  <c r="BF442" i="6" s="1"/>
  <c r="BE442" i="6" s="1"/>
  <c r="AU434" i="6"/>
  <c r="G434" i="6"/>
  <c r="AT442" i="6"/>
  <c r="AS442" i="6" s="1"/>
  <c r="AR442" i="6" s="1"/>
  <c r="AQ442" i="6" s="1"/>
  <c r="AP442" i="6" s="1"/>
  <c r="AO442" i="6" s="1"/>
  <c r="AN442" i="6" s="1"/>
  <c r="AM442" i="6" s="1"/>
  <c r="AL442" i="6" s="1"/>
  <c r="BM440" i="6"/>
  <c r="BL440" i="6" s="1"/>
  <c r="BK440" i="6" s="1"/>
  <c r="BJ440" i="6" s="1"/>
  <c r="BI440" i="6" s="1"/>
  <c r="BH440" i="6" s="1"/>
  <c r="BG440" i="6" s="1"/>
  <c r="BF440" i="6" s="1"/>
  <c r="BE440" i="6" s="1"/>
  <c r="AU440" i="6"/>
  <c r="G440" i="6"/>
  <c r="G441" i="4"/>
  <c r="AU441" i="4"/>
  <c r="Z441" i="4"/>
  <c r="AT439" i="4"/>
  <c r="AS439" i="4" s="1"/>
  <c r="AR439" i="4" s="1"/>
  <c r="AQ439" i="4" s="1"/>
  <c r="AP439" i="4" s="1"/>
  <c r="AO439" i="4" s="1"/>
  <c r="AN439" i="4" s="1"/>
  <c r="AM439" i="4" s="1"/>
  <c r="AL439" i="4" s="1"/>
  <c r="AT442" i="4"/>
  <c r="AS442" i="4" s="1"/>
  <c r="AR442" i="4" s="1"/>
  <c r="AQ442" i="4" s="1"/>
  <c r="AP442" i="4" s="1"/>
  <c r="AO442" i="4" s="1"/>
  <c r="AN442" i="4" s="1"/>
  <c r="AM442" i="4" s="1"/>
  <c r="AL442" i="4" s="1"/>
  <c r="Z438" i="4"/>
  <c r="G438" i="4"/>
  <c r="AU438" i="4"/>
  <c r="AT440" i="4"/>
  <c r="AS440" i="4" s="1"/>
  <c r="AR440" i="4" s="1"/>
  <c r="AQ440" i="4" s="1"/>
  <c r="AP440" i="4" s="1"/>
  <c r="AO440" i="4" s="1"/>
  <c r="AN440" i="4" s="1"/>
  <c r="AM440" i="4" s="1"/>
  <c r="AL440" i="4" s="1"/>
  <c r="Z439" i="4"/>
  <c r="Z442" i="4"/>
  <c r="AF439" i="4"/>
  <c r="AF442" i="4"/>
  <c r="AC439" i="4"/>
  <c r="R174" i="1"/>
  <c r="T174" i="1" s="1"/>
  <c r="I174" i="1"/>
  <c r="I74" i="1"/>
  <c r="R74" i="1"/>
  <c r="T74" i="1" s="1"/>
  <c r="K313" i="1"/>
  <c r="R313" i="1"/>
  <c r="T313" i="1" s="1"/>
  <c r="R41" i="1"/>
  <c r="T41" i="1" s="1"/>
  <c r="H41" i="1"/>
  <c r="R71" i="1"/>
  <c r="T71" i="1" s="1"/>
  <c r="I71" i="1"/>
  <c r="R163" i="1"/>
  <c r="T163" i="1" s="1"/>
  <c r="H30" i="1"/>
  <c r="E124" i="10"/>
  <c r="E62" i="10"/>
  <c r="E24" i="10"/>
  <c r="E65" i="9"/>
  <c r="E95" i="13"/>
  <c r="E93" i="10"/>
  <c r="E235" i="9"/>
  <c r="E103" i="9"/>
  <c r="E149" i="13"/>
  <c r="E108" i="13"/>
  <c r="E89" i="10"/>
  <c r="E77" i="9"/>
  <c r="E61" i="9"/>
  <c r="H38" i="1"/>
  <c r="E198" i="10"/>
  <c r="E121" i="10"/>
  <c r="E86" i="10"/>
  <c r="E20" i="10"/>
  <c r="E99" i="9"/>
  <c r="E58" i="9"/>
  <c r="E105" i="13"/>
  <c r="E212" i="10"/>
  <c r="E231" i="9"/>
  <c r="E54" i="9"/>
  <c r="I128" i="1"/>
  <c r="E132" i="13"/>
  <c r="E28" i="10"/>
  <c r="E95" i="9"/>
  <c r="I155" i="1"/>
  <c r="R155" i="1"/>
  <c r="T155" i="1" s="1"/>
  <c r="I75" i="1"/>
  <c r="R44" i="1"/>
  <c r="T44" i="1" s="1"/>
  <c r="I183" i="1"/>
  <c r="E91" i="10"/>
  <c r="E19" i="10"/>
  <c r="E234" i="9"/>
  <c r="E63" i="9"/>
  <c r="F373" i="1"/>
  <c r="G373" i="1" s="1"/>
  <c r="K373" i="1" s="1"/>
  <c r="F320" i="1"/>
  <c r="G320" i="1" s="1"/>
  <c r="R320" i="1" s="1"/>
  <c r="T320" i="1" s="1"/>
  <c r="F33" i="1"/>
  <c r="G33" i="1" s="1"/>
  <c r="H33" i="1" s="1"/>
  <c r="R126" i="1"/>
  <c r="T126" i="1" s="1"/>
  <c r="I191" i="1"/>
  <c r="E127" i="13"/>
  <c r="E225" i="10"/>
  <c r="E88" i="10"/>
  <c r="E77" i="10"/>
  <c r="E96" i="9"/>
  <c r="E60" i="9"/>
  <c r="E47" i="9"/>
  <c r="R68" i="1"/>
  <c r="T68" i="1" s="1"/>
  <c r="E87" i="13"/>
  <c r="E71" i="13"/>
  <c r="E11" i="10"/>
  <c r="E85" i="9"/>
  <c r="E17" i="9"/>
  <c r="E99" i="13"/>
  <c r="E72" i="10"/>
  <c r="E230" i="9"/>
  <c r="E56" i="9"/>
  <c r="E29" i="9"/>
  <c r="I122" i="1"/>
  <c r="R21" i="1"/>
  <c r="T21" i="1" s="1"/>
  <c r="E143" i="13"/>
  <c r="E123" i="13"/>
  <c r="R168" i="1"/>
  <c r="T168" i="1" s="1"/>
  <c r="E113" i="10"/>
  <c r="E95" i="10"/>
  <c r="E223" i="9"/>
  <c r="E123" i="9"/>
  <c r="E100" i="9"/>
  <c r="E25" i="9"/>
  <c r="E141" i="13"/>
  <c r="E94" i="13"/>
  <c r="E238" i="10"/>
  <c r="E211" i="10"/>
  <c r="E68" i="10"/>
  <c r="E111" i="9"/>
  <c r="E39" i="9"/>
  <c r="F15" i="1"/>
  <c r="AV388" i="8"/>
  <c r="AB388" i="8"/>
  <c r="AD388" i="8"/>
  <c r="AV300" i="8"/>
  <c r="AB300" i="8"/>
  <c r="AD300" i="8"/>
  <c r="AV403" i="8"/>
  <c r="AD403" i="8"/>
  <c r="AB403" i="8"/>
  <c r="BC267" i="7"/>
  <c r="BD267" i="7"/>
  <c r="BD336" i="7"/>
  <c r="BC336" i="7"/>
  <c r="BB264" i="7"/>
  <c r="AH264" i="7"/>
  <c r="AK264" i="7"/>
  <c r="AJ264" i="7"/>
  <c r="AK141" i="7"/>
  <c r="AJ141" i="7"/>
  <c r="BD341" i="7"/>
  <c r="BC341" i="7"/>
  <c r="BC215" i="7"/>
  <c r="BD215" i="7"/>
  <c r="BD144" i="7"/>
  <c r="BC144" i="7"/>
  <c r="BC111" i="7"/>
  <c r="BD111" i="7"/>
  <c r="BB80" i="7"/>
  <c r="BC80" i="7" s="1"/>
  <c r="AJ80" i="7"/>
  <c r="AK80" i="7"/>
  <c r="AH80" i="7"/>
  <c r="BC286" i="7"/>
  <c r="BD286" i="7"/>
  <c r="BD86" i="7"/>
  <c r="BC86" i="7"/>
  <c r="AX326" i="8"/>
  <c r="AW326" i="8"/>
  <c r="AW25" i="8"/>
  <c r="AX25" i="8"/>
  <c r="AX52" i="8"/>
  <c r="AW52" i="8"/>
  <c r="AK349" i="7"/>
  <c r="AH349" i="7"/>
  <c r="AJ349" i="7"/>
  <c r="BB349" i="7"/>
  <c r="BD248" i="7"/>
  <c r="BC248" i="7"/>
  <c r="AX285" i="8"/>
  <c r="AW285" i="8"/>
  <c r="AW243" i="8"/>
  <c r="AX243" i="8"/>
  <c r="BC279" i="7"/>
  <c r="BD279" i="7"/>
  <c r="BC73" i="7"/>
  <c r="BD73" i="7"/>
  <c r="BD316" i="7"/>
  <c r="BC316" i="7"/>
  <c r="AJ227" i="7"/>
  <c r="AK227" i="7"/>
  <c r="AH227" i="7"/>
  <c r="BB227" i="7"/>
  <c r="AW279" i="8"/>
  <c r="AX279" i="8"/>
  <c r="BB37" i="7"/>
  <c r="BC37" i="7" s="1"/>
  <c r="AH37" i="7"/>
  <c r="AJ37" i="7"/>
  <c r="AK37" i="7"/>
  <c r="AW51" i="8"/>
  <c r="AX51" i="8"/>
  <c r="BC122" i="7"/>
  <c r="BD122" i="7"/>
  <c r="AX263" i="8"/>
  <c r="AW263" i="8"/>
  <c r="AB42" i="5"/>
  <c r="AJ350" i="7"/>
  <c r="AE349" i="4"/>
  <c r="AD303" i="5"/>
  <c r="AK279" i="7"/>
  <c r="AH316" i="7"/>
  <c r="AH309" i="7"/>
  <c r="AX179" i="8"/>
  <c r="AV245" i="8"/>
  <c r="AB24" i="8"/>
  <c r="AH231" i="7"/>
  <c r="AX23" i="8"/>
  <c r="BB193" i="7"/>
  <c r="BC193" i="7" s="1"/>
  <c r="AK49" i="7"/>
  <c r="AJ215" i="7"/>
  <c r="BB266" i="7"/>
  <c r="AG209" i="7"/>
  <c r="AD285" i="8"/>
  <c r="AA256" i="8"/>
  <c r="AD256" i="8" s="1"/>
  <c r="AY73" i="8"/>
  <c r="AY403" i="8"/>
  <c r="AY300" i="8"/>
  <c r="BC351" i="7"/>
  <c r="BD288" i="7"/>
  <c r="BD103" i="7"/>
  <c r="BC49" i="7"/>
  <c r="AJ279" i="7"/>
  <c r="AK316" i="7"/>
  <c r="AG113" i="7"/>
  <c r="BB231" i="7"/>
  <c r="AK193" i="7"/>
  <c r="AW131" i="8"/>
  <c r="AK254" i="7"/>
  <c r="AK215" i="7"/>
  <c r="AH144" i="7"/>
  <c r="AD58" i="8"/>
  <c r="AG273" i="7"/>
  <c r="BB273" i="7" s="1"/>
  <c r="BD273" i="7" s="1"/>
  <c r="BE349" i="7"/>
  <c r="AY174" i="8"/>
  <c r="AY106" i="8"/>
  <c r="BC303" i="7"/>
  <c r="AJ397" i="7"/>
  <c r="AJ287" i="7"/>
  <c r="AK248" i="7"/>
  <c r="AK336" i="7"/>
  <c r="AH128" i="7"/>
  <c r="AJ316" i="7"/>
  <c r="AH341" i="7"/>
  <c r="AH254" i="7"/>
  <c r="AK144" i="7"/>
  <c r="AG402" i="7"/>
  <c r="BB402" i="7" s="1"/>
  <c r="BE264" i="7"/>
  <c r="BE80" i="7"/>
  <c r="AG156" i="7"/>
  <c r="AG158" i="7"/>
  <c r="AA315" i="8"/>
  <c r="AB58" i="8"/>
  <c r="AY304" i="8"/>
  <c r="BD99" i="7"/>
  <c r="AH287" i="7"/>
  <c r="AJ248" i="7"/>
  <c r="AH336" i="7"/>
  <c r="AH323" i="7"/>
  <c r="AJ128" i="7"/>
  <c r="BB239" i="7"/>
  <c r="AH267" i="7"/>
  <c r="AK36" i="7"/>
  <c r="AK341" i="7"/>
  <c r="BB254" i="7"/>
  <c r="AD243" i="8"/>
  <c r="AJ144" i="7"/>
  <c r="AJ111" i="7"/>
  <c r="AJ332" i="7"/>
  <c r="AJ286" i="7"/>
  <c r="AY388" i="8"/>
  <c r="AB263" i="8"/>
  <c r="AY358" i="8"/>
  <c r="AK287" i="7"/>
  <c r="AH248" i="7"/>
  <c r="AJ336" i="7"/>
  <c r="AK323" i="7"/>
  <c r="AK128" i="7"/>
  <c r="AX50" i="8"/>
  <c r="BD135" i="7"/>
  <c r="AK267" i="7"/>
  <c r="AH36" i="7"/>
  <c r="AD25" i="8"/>
  <c r="AD51" i="8"/>
  <c r="AJ341" i="7"/>
  <c r="AB243" i="8"/>
  <c r="AK111" i="7"/>
  <c r="AD279" i="8"/>
  <c r="AH332" i="7"/>
  <c r="AH286" i="7"/>
  <c r="BE141" i="7"/>
  <c r="AD326" i="8"/>
  <c r="AA316" i="8"/>
  <c r="AG386" i="7"/>
  <c r="AG192" i="7"/>
  <c r="AA240" i="8"/>
  <c r="AD263" i="8"/>
  <c r="AA294" i="8"/>
  <c r="AB294" i="8" s="1"/>
  <c r="AG153" i="7"/>
  <c r="AA228" i="8"/>
  <c r="AD228" i="8" s="1"/>
  <c r="AA334" i="8"/>
  <c r="BD121" i="7"/>
  <c r="AH350" i="7"/>
  <c r="AJ323" i="7"/>
  <c r="AJ267" i="7"/>
  <c r="BB36" i="7"/>
  <c r="AB25" i="8"/>
  <c r="AB51" i="8"/>
  <c r="AJ49" i="7"/>
  <c r="AX58" i="8"/>
  <c r="AH266" i="7"/>
  <c r="AH111" i="7"/>
  <c r="AG170" i="7"/>
  <c r="AB279" i="8"/>
  <c r="AK332" i="7"/>
  <c r="AK286" i="7"/>
  <c r="AV39" i="8"/>
  <c r="AD73" i="8"/>
  <c r="AG404" i="7"/>
  <c r="AB326" i="8"/>
  <c r="AY243" i="8"/>
  <c r="BE25" i="7"/>
  <c r="BC66" i="7"/>
  <c r="AA378" i="8"/>
  <c r="AV378" i="8" s="1"/>
  <c r="AA405" i="8"/>
  <c r="AA397" i="8"/>
  <c r="BB362" i="7"/>
  <c r="AK362" i="7"/>
  <c r="AJ362" i="7"/>
  <c r="BB379" i="7"/>
  <c r="AH379" i="7"/>
  <c r="AK379" i="7"/>
  <c r="BC399" i="7"/>
  <c r="BC213" i="7"/>
  <c r="BB198" i="7"/>
  <c r="BD198" i="7" s="1"/>
  <c r="AJ198" i="7"/>
  <c r="AH198" i="7"/>
  <c r="AV45" i="8"/>
  <c r="AB45" i="8"/>
  <c r="AD45" i="8"/>
  <c r="AG157" i="7"/>
  <c r="BE157" i="7"/>
  <c r="AG389" i="7"/>
  <c r="BE389" i="7"/>
  <c r="BE184" i="7"/>
  <c r="AG184" i="7"/>
  <c r="AG206" i="7"/>
  <c r="BE206" i="7"/>
  <c r="AY325" i="8"/>
  <c r="AA325" i="8"/>
  <c r="AY115" i="8"/>
  <c r="AA115" i="8"/>
  <c r="AV115" i="8" s="1"/>
  <c r="AY107" i="8"/>
  <c r="AA107" i="8"/>
  <c r="AA65" i="8"/>
  <c r="AY65" i="8"/>
  <c r="AY212" i="8"/>
  <c r="AA212" i="8"/>
  <c r="AA82" i="8"/>
  <c r="AY82" i="8"/>
  <c r="BB55" i="7"/>
  <c r="AJ55" i="7"/>
  <c r="AK64" i="7"/>
  <c r="AJ64" i="7"/>
  <c r="AJ147" i="7"/>
  <c r="AH147" i="7"/>
  <c r="AK147" i="7"/>
  <c r="AD304" i="8"/>
  <c r="AB304" i="8"/>
  <c r="AV304" i="8"/>
  <c r="AY140" i="8"/>
  <c r="AA140" i="8"/>
  <c r="AY143" i="8"/>
  <c r="AA143" i="8"/>
  <c r="AV143" i="8" s="1"/>
  <c r="AY375" i="8"/>
  <c r="AA375" i="8"/>
  <c r="AD375" i="8" s="1"/>
  <c r="AA230" i="8"/>
  <c r="AY230" i="8"/>
  <c r="AY310" i="8"/>
  <c r="AA310" i="8"/>
  <c r="AA87" i="8"/>
  <c r="AD87" i="8" s="1"/>
  <c r="AY87" i="8"/>
  <c r="BE34" i="7"/>
  <c r="AG34" i="7"/>
  <c r="BD361" i="7"/>
  <c r="BC361" i="7"/>
  <c r="BB35" i="7"/>
  <c r="AJ35" i="7"/>
  <c r="AH35" i="7"/>
  <c r="AY104" i="8"/>
  <c r="AA104" i="8"/>
  <c r="BC287" i="7"/>
  <c r="BC323" i="7"/>
  <c r="BD323" i="7"/>
  <c r="AJ226" i="7"/>
  <c r="AH362" i="7"/>
  <c r="AH104" i="7"/>
  <c r="BB104" i="7"/>
  <c r="BB234" i="7"/>
  <c r="BD234" i="7" s="1"/>
  <c r="AK234" i="7"/>
  <c r="AH234" i="7"/>
  <c r="AK129" i="7"/>
  <c r="AH129" i="7"/>
  <c r="AJ129" i="7"/>
  <c r="AG331" i="7"/>
  <c r="BB331" i="7" s="1"/>
  <c r="BC331" i="7" s="1"/>
  <c r="BE331" i="7"/>
  <c r="BC245" i="7"/>
  <c r="BD245" i="7"/>
  <c r="AW24" i="8"/>
  <c r="AJ110" i="7"/>
  <c r="BB110" i="7"/>
  <c r="BC110" i="7" s="1"/>
  <c r="AH110" i="7"/>
  <c r="AD94" i="8"/>
  <c r="BB147" i="7"/>
  <c r="BB328" i="7"/>
  <c r="AK328" i="7"/>
  <c r="AH351" i="7"/>
  <c r="AK351" i="7"/>
  <c r="AV28" i="8"/>
  <c r="AB28" i="8"/>
  <c r="AD28" i="8"/>
  <c r="BE130" i="7"/>
  <c r="AG130" i="7"/>
  <c r="AV172" i="8"/>
  <c r="AW172" i="8" s="1"/>
  <c r="AD172" i="8"/>
  <c r="AB172" i="8"/>
  <c r="AG305" i="7"/>
  <c r="BE305" i="7"/>
  <c r="AG322" i="7"/>
  <c r="BE322" i="7"/>
  <c r="BE53" i="7"/>
  <c r="AG53" i="7"/>
  <c r="AK53" i="7" s="1"/>
  <c r="AY329" i="8"/>
  <c r="AA329" i="8"/>
  <c r="AA162" i="8"/>
  <c r="AY162" i="8"/>
  <c r="AY72" i="8"/>
  <c r="AA72" i="8"/>
  <c r="AA110" i="8"/>
  <c r="AY110" i="8"/>
  <c r="AY267" i="8"/>
  <c r="AA267" i="8"/>
  <c r="AW108" i="8"/>
  <c r="AX108" i="8"/>
  <c r="AW226" i="8"/>
  <c r="AX226" i="8"/>
  <c r="AV168" i="8"/>
  <c r="AB168" i="8"/>
  <c r="AD168" i="8"/>
  <c r="BC155" i="7"/>
  <c r="BD155" i="7"/>
  <c r="AJ334" i="7"/>
  <c r="BB334" i="7"/>
  <c r="AK334" i="7"/>
  <c r="AY234" i="8"/>
  <c r="AA234" i="8"/>
  <c r="BD129" i="7"/>
  <c r="BD360" i="7"/>
  <c r="BC360" i="7"/>
  <c r="AX377" i="8"/>
  <c r="AW377" i="8"/>
  <c r="AJ379" i="7"/>
  <c r="AV94" i="8"/>
  <c r="AW94" i="8" s="1"/>
  <c r="AH200" i="7"/>
  <c r="AJ200" i="7"/>
  <c r="AK200" i="7"/>
  <c r="BB392" i="7"/>
  <c r="AJ392" i="7"/>
  <c r="AK392" i="7"/>
  <c r="BE283" i="7"/>
  <c r="AG283" i="7"/>
  <c r="AJ108" i="7"/>
  <c r="AH108" i="7"/>
  <c r="BB108" i="7"/>
  <c r="AA223" i="8"/>
  <c r="AY223" i="8"/>
  <c r="AJ212" i="7"/>
  <c r="AH212" i="7"/>
  <c r="BB212" i="7"/>
  <c r="AV315" i="8"/>
  <c r="AD315" i="8"/>
  <c r="AB315" i="8"/>
  <c r="AK226" i="7"/>
  <c r="BB226" i="7"/>
  <c r="BB243" i="7"/>
  <c r="BC243" i="7" s="1"/>
  <c r="AK243" i="7"/>
  <c r="AJ243" i="7"/>
  <c r="AA314" i="8"/>
  <c r="AY314" i="8"/>
  <c r="BD217" i="7"/>
  <c r="BD80" i="7"/>
  <c r="BD381" i="7"/>
  <c r="BC381" i="7"/>
  <c r="BD128" i="7"/>
  <c r="BC128" i="7"/>
  <c r="AK212" i="7"/>
  <c r="BB339" i="7"/>
  <c r="AD397" i="8"/>
  <c r="AV397" i="8"/>
  <c r="AB397" i="8"/>
  <c r="AG81" i="7"/>
  <c r="BE81" i="7"/>
  <c r="AV189" i="8"/>
  <c r="AB189" i="8"/>
  <c r="AD189" i="8"/>
  <c r="AW193" i="8"/>
  <c r="AX193" i="8"/>
  <c r="AG175" i="7"/>
  <c r="AJ175" i="7" s="1"/>
  <c r="BE175" i="7"/>
  <c r="AV354" i="8"/>
  <c r="AD354" i="8"/>
  <c r="AB354" i="8"/>
  <c r="BC350" i="7"/>
  <c r="BD350" i="7"/>
  <c r="BD295" i="7"/>
  <c r="BC295" i="7"/>
  <c r="BD160" i="7"/>
  <c r="BC160" i="7"/>
  <c r="BB308" i="7"/>
  <c r="AJ308" i="7"/>
  <c r="AK397" i="7"/>
  <c r="BB397" i="7"/>
  <c r="AK73" i="7"/>
  <c r="AJ73" i="7"/>
  <c r="AH73" i="7"/>
  <c r="AX138" i="8"/>
  <c r="AW138" i="8"/>
  <c r="BB297" i="7"/>
  <c r="AJ297" i="7"/>
  <c r="AH297" i="7"/>
  <c r="AH381" i="7"/>
  <c r="AJ381" i="7"/>
  <c r="BB246" i="7"/>
  <c r="AJ246" i="7"/>
  <c r="AK246" i="7"/>
  <c r="BB76" i="7"/>
  <c r="AH76" i="7"/>
  <c r="AH141" i="7"/>
  <c r="BB141" i="7"/>
  <c r="BE300" i="7"/>
  <c r="AG300" i="7"/>
  <c r="AK358" i="7"/>
  <c r="BB358" i="7"/>
  <c r="AH358" i="7"/>
  <c r="AV100" i="8"/>
  <c r="AB100" i="8"/>
  <c r="AG72" i="7"/>
  <c r="BE72" i="7"/>
  <c r="AY340" i="8"/>
  <c r="AA340" i="8"/>
  <c r="AA207" i="8"/>
  <c r="AY207" i="8"/>
  <c r="AY137" i="8"/>
  <c r="AA137" i="8"/>
  <c r="AB137" i="8" s="1"/>
  <c r="BC151" i="7"/>
  <c r="AK367" i="7"/>
  <c r="AH213" i="7"/>
  <c r="AJ213" i="7"/>
  <c r="AV62" i="8"/>
  <c r="AD62" i="8"/>
  <c r="AB62" i="8"/>
  <c r="AY261" i="8"/>
  <c r="AA261" i="8"/>
  <c r="AV96" i="8"/>
  <c r="AB96" i="8"/>
  <c r="BE338" i="7"/>
  <c r="AG338" i="7"/>
  <c r="AG216" i="7"/>
  <c r="BE216" i="7"/>
  <c r="AG387" i="7"/>
  <c r="BE387" i="7"/>
  <c r="BE133" i="7"/>
  <c r="AG133" i="7"/>
  <c r="AY153" i="8"/>
  <c r="AA153" i="8"/>
  <c r="AY203" i="8"/>
  <c r="AA203" i="8"/>
  <c r="AD203" i="8" s="1"/>
  <c r="AY97" i="8"/>
  <c r="AA97" i="8"/>
  <c r="AA278" i="8"/>
  <c r="AV278" i="8" s="1"/>
  <c r="AY278" i="8"/>
  <c r="BB326" i="7"/>
  <c r="AJ326" i="7"/>
  <c r="AB256" i="8"/>
  <c r="AV256" i="8"/>
  <c r="AX368" i="8"/>
  <c r="AW368" i="8"/>
  <c r="AY317" i="8"/>
  <c r="AA317" i="8"/>
  <c r="AA366" i="8"/>
  <c r="AY366" i="8"/>
  <c r="AD126" i="8"/>
  <c r="AV126" i="8"/>
  <c r="AX409" i="8"/>
  <c r="AW409" i="8"/>
  <c r="BE301" i="7"/>
  <c r="AG301" i="7"/>
  <c r="AV156" i="8"/>
  <c r="AB156" i="8"/>
  <c r="AG364" i="7"/>
  <c r="BE364" i="7"/>
  <c r="BE403" i="7"/>
  <c r="AG403" i="7"/>
  <c r="BB403" i="7" s="1"/>
  <c r="AV99" i="8"/>
  <c r="AD99" i="8"/>
  <c r="AB99" i="8"/>
  <c r="AA123" i="8"/>
  <c r="AY123" i="8"/>
  <c r="BE78" i="7"/>
  <c r="AG78" i="7"/>
  <c r="AB56" i="8"/>
  <c r="AD56" i="8"/>
  <c r="AV56" i="8"/>
  <c r="AA393" i="8"/>
  <c r="AY393" i="8"/>
  <c r="AA324" i="8"/>
  <c r="AV324" i="8" s="1"/>
  <c r="AY324" i="8"/>
  <c r="AA210" i="8"/>
  <c r="AV210" i="8" s="1"/>
  <c r="AW210" i="8" s="1"/>
  <c r="AY210" i="8"/>
  <c r="AA173" i="8"/>
  <c r="AY173" i="8"/>
  <c r="AA372" i="8"/>
  <c r="AY372" i="8"/>
  <c r="AY171" i="8"/>
  <c r="AA171" i="8"/>
  <c r="AB171" i="8" s="1"/>
  <c r="AA349" i="8"/>
  <c r="AY349" i="8"/>
  <c r="AH260" i="7"/>
  <c r="AH191" i="7"/>
  <c r="AG290" i="7"/>
  <c r="AV406" i="8"/>
  <c r="AD406" i="8"/>
  <c r="AB406" i="8"/>
  <c r="AB52" i="8"/>
  <c r="AD52" i="8"/>
  <c r="AH86" i="7"/>
  <c r="AK86" i="7"/>
  <c r="AJ86" i="7"/>
  <c r="AY338" i="8"/>
  <c r="AA338" i="8"/>
  <c r="AD338" i="8" s="1"/>
  <c r="AB242" i="8"/>
  <c r="AV242" i="8"/>
  <c r="AV381" i="8"/>
  <c r="AB381" i="8"/>
  <c r="AG201" i="7"/>
  <c r="BE201" i="7"/>
  <c r="AG278" i="7"/>
  <c r="BE278" i="7"/>
  <c r="AY313" i="8"/>
  <c r="AA313" i="8"/>
  <c r="AA321" i="8"/>
  <c r="AY321" i="8"/>
  <c r="AV344" i="8"/>
  <c r="AB344" i="8"/>
  <c r="AH44" i="7"/>
  <c r="BB177" i="7"/>
  <c r="BC177" i="7" s="1"/>
  <c r="AJ95" i="7"/>
  <c r="AJ191" i="7"/>
  <c r="AK273" i="7"/>
  <c r="AH273" i="7"/>
  <c r="AJ273" i="7"/>
  <c r="AY271" i="8"/>
  <c r="AA271" i="8"/>
  <c r="AY229" i="8"/>
  <c r="AA229" i="8"/>
  <c r="AY407" i="8"/>
  <c r="AA407" i="8"/>
  <c r="AV132" i="8"/>
  <c r="AD132" i="8"/>
  <c r="AV337" i="8"/>
  <c r="AB337" i="8"/>
  <c r="AY145" i="8"/>
  <c r="AA145" i="8"/>
  <c r="AV145" i="8" s="1"/>
  <c r="AD408" i="8"/>
  <c r="AB408" i="8"/>
  <c r="AD106" i="8"/>
  <c r="AV106" i="8"/>
  <c r="AY272" i="8"/>
  <c r="AA272" i="8"/>
  <c r="AA27" i="8"/>
  <c r="AY27" i="8"/>
  <c r="AY237" i="8"/>
  <c r="AA237" i="8"/>
  <c r="AG46" i="7"/>
  <c r="BE46" i="7"/>
  <c r="AA235" i="8"/>
  <c r="AY235" i="8"/>
  <c r="AA362" i="8"/>
  <c r="AV362" i="8" s="1"/>
  <c r="AY362" i="8"/>
  <c r="AY219" i="8"/>
  <c r="AJ253" i="7"/>
  <c r="AH253" i="7"/>
  <c r="AK253" i="7"/>
  <c r="AG261" i="7"/>
  <c r="BE261" i="7"/>
  <c r="BE393" i="7"/>
  <c r="AG393" i="7"/>
  <c r="AB67" i="8"/>
  <c r="AD67" i="8"/>
  <c r="AG357" i="7"/>
  <c r="AH357" i="7" s="1"/>
  <c r="BE357" i="7"/>
  <c r="AG107" i="7"/>
  <c r="BE107" i="7"/>
  <c r="AV198" i="8"/>
  <c r="AB198" i="8"/>
  <c r="AB193" i="8"/>
  <c r="AD193" i="8"/>
  <c r="AY195" i="8"/>
  <c r="AA195" i="8"/>
  <c r="AK25" i="7"/>
  <c r="BB25" i="7"/>
  <c r="AH25" i="7"/>
  <c r="AV159" i="8"/>
  <c r="AW159" i="8" s="1"/>
  <c r="AB159" i="8"/>
  <c r="AD178" i="8"/>
  <c r="AB178" i="8"/>
  <c r="AV178" i="8"/>
  <c r="AH95" i="7"/>
  <c r="AG235" i="7"/>
  <c r="BE235" i="7"/>
  <c r="AJ131" i="7"/>
  <c r="AK131" i="7"/>
  <c r="BB131" i="7"/>
  <c r="AA251" i="8"/>
  <c r="AD251" i="8" s="1"/>
  <c r="AY251" i="8"/>
  <c r="AY75" i="8"/>
  <c r="AA75" i="8"/>
  <c r="AV75" i="8" s="1"/>
  <c r="AV330" i="8"/>
  <c r="AD330" i="8"/>
  <c r="AA166" i="8"/>
  <c r="AY166" i="8"/>
  <c r="BE299" i="7"/>
  <c r="AG299" i="7"/>
  <c r="AG320" i="7"/>
  <c r="BB320" i="7" s="1"/>
  <c r="BE320" i="7"/>
  <c r="BE321" i="7"/>
  <c r="AG321" i="7"/>
  <c r="AJ321" i="7" s="1"/>
  <c r="BE250" i="7"/>
  <c r="AG250" i="7"/>
  <c r="AW176" i="8"/>
  <c r="AX176" i="8"/>
  <c r="AA30" i="8"/>
  <c r="AY30" i="8"/>
  <c r="AY83" i="8"/>
  <c r="AA83" i="8"/>
  <c r="AB83" i="8" s="1"/>
  <c r="AY227" i="8"/>
  <c r="AA227" i="8"/>
  <c r="AG187" i="7"/>
  <c r="BD368" i="7"/>
  <c r="BC368" i="7"/>
  <c r="BD224" i="7"/>
  <c r="BC224" i="7"/>
  <c r="BC228" i="7"/>
  <c r="BD228" i="7"/>
  <c r="AV390" i="8"/>
  <c r="AD390" i="8"/>
  <c r="AG132" i="7"/>
  <c r="BE132" i="7"/>
  <c r="BD97" i="7"/>
  <c r="AK228" i="7"/>
  <c r="AJ339" i="7"/>
  <c r="AK339" i="7"/>
  <c r="AK68" i="7"/>
  <c r="AH68" i="7"/>
  <c r="BB68" i="7"/>
  <c r="AV31" i="8"/>
  <c r="AV248" i="8"/>
  <c r="AB248" i="8"/>
  <c r="AW300" i="8"/>
  <c r="AX300" i="8"/>
  <c r="AD75" i="8"/>
  <c r="AB75" i="8"/>
  <c r="AV296" i="8"/>
  <c r="AD296" i="8"/>
  <c r="AY161" i="8"/>
  <c r="AA161" i="8"/>
  <c r="AY266" i="8"/>
  <c r="AA266" i="8"/>
  <c r="AJ40" i="7"/>
  <c r="AK40" i="7"/>
  <c r="AG162" i="7"/>
  <c r="BE162" i="7"/>
  <c r="BE324" i="7"/>
  <c r="AG324" i="7"/>
  <c r="BC198" i="7"/>
  <c r="AK331" i="7"/>
  <c r="AJ228" i="7"/>
  <c r="BD332" i="7"/>
  <c r="AH368" i="7"/>
  <c r="BD243" i="7"/>
  <c r="AH256" i="7"/>
  <c r="BB256" i="7"/>
  <c r="BC256" i="7" s="1"/>
  <c r="BB165" i="7"/>
  <c r="AJ165" i="7"/>
  <c r="AK165" i="7"/>
  <c r="AG274" i="7"/>
  <c r="BE274" i="7"/>
  <c r="BB64" i="7"/>
  <c r="AH64" i="7"/>
  <c r="AJ335" i="7"/>
  <c r="AH335" i="7"/>
  <c r="AK335" i="7"/>
  <c r="AH122" i="7"/>
  <c r="AJ122" i="7"/>
  <c r="AK122" i="7"/>
  <c r="AB338" i="8"/>
  <c r="AV338" i="8"/>
  <c r="AG161" i="7"/>
  <c r="AV375" i="8"/>
  <c r="AB375" i="8"/>
  <c r="BE145" i="7"/>
  <c r="AG145" i="7"/>
  <c r="BE378" i="7"/>
  <c r="AG378" i="7"/>
  <c r="BB378" i="7" s="1"/>
  <c r="AD184" i="8"/>
  <c r="AB184" i="8"/>
  <c r="AV184" i="8"/>
  <c r="AV287" i="8"/>
  <c r="AD287" i="8"/>
  <c r="BC291" i="7"/>
  <c r="AK368" i="7"/>
  <c r="AG318" i="7"/>
  <c r="BE318" i="7"/>
  <c r="BB175" i="7"/>
  <c r="AK175" i="7"/>
  <c r="AH175" i="7"/>
  <c r="AB280" i="8"/>
  <c r="AV280" i="8"/>
  <c r="AV165" i="8"/>
  <c r="AD165" i="8"/>
  <c r="AD49" i="8"/>
  <c r="AV49" i="8"/>
  <c r="AB49" i="8"/>
  <c r="BE371" i="7"/>
  <c r="AG371" i="7"/>
  <c r="AW213" i="8"/>
  <c r="AX213" i="8"/>
  <c r="AX120" i="8"/>
  <c r="AW120" i="8"/>
  <c r="AD43" i="8"/>
  <c r="AB43" i="8"/>
  <c r="AV43" i="8"/>
  <c r="AB71" i="8"/>
  <c r="AD71" i="8"/>
  <c r="AA363" i="8"/>
  <c r="AY363" i="8"/>
  <c r="AB305" i="8"/>
  <c r="AV305" i="8"/>
  <c r="AA35" i="8"/>
  <c r="AY35" i="8"/>
  <c r="BE408" i="7"/>
  <c r="AG408" i="7"/>
  <c r="BE89" i="7"/>
  <c r="AG89" i="7"/>
  <c r="AB183" i="8"/>
  <c r="AD183" i="8"/>
  <c r="AV183" i="8"/>
  <c r="AA47" i="8"/>
  <c r="AD47" i="8" s="1"/>
  <c r="AY47" i="8"/>
  <c r="AA257" i="8"/>
  <c r="AY257" i="8"/>
  <c r="AD192" i="8"/>
  <c r="AB192" i="8"/>
  <c r="AV192" i="8"/>
  <c r="AG180" i="7"/>
  <c r="AH180" i="7" s="1"/>
  <c r="BE180" i="7"/>
  <c r="AW48" i="8"/>
  <c r="AX48" i="8"/>
  <c r="AG363" i="7"/>
  <c r="BE363" i="7"/>
  <c r="AJ233" i="7"/>
  <c r="AK233" i="7"/>
  <c r="AV118" i="8"/>
  <c r="AD118" i="8"/>
  <c r="AB118" i="8"/>
  <c r="BB67" i="7"/>
  <c r="AH67" i="7"/>
  <c r="AJ67" i="7"/>
  <c r="AV358" i="8"/>
  <c r="AD358" i="8"/>
  <c r="AB358" i="8"/>
  <c r="AK75" i="7"/>
  <c r="BB75" i="7"/>
  <c r="AJ75" i="7"/>
  <c r="AD232" i="8"/>
  <c r="AV232" i="8"/>
  <c r="AB232" i="8"/>
  <c r="AY186" i="8"/>
  <c r="AA186" i="8"/>
  <c r="AY265" i="8"/>
  <c r="AA265" i="8"/>
  <c r="AY60" i="8"/>
  <c r="AA60" i="8"/>
  <c r="AG32" i="7"/>
  <c r="BE32" i="7"/>
  <c r="AY320" i="8"/>
  <c r="AA320" i="8"/>
  <c r="AY117" i="8"/>
  <c r="AA117" i="8"/>
  <c r="AA249" i="8"/>
  <c r="AY249" i="8"/>
  <c r="AY336" i="8"/>
  <c r="AA336" i="8"/>
  <c r="AV336" i="8" s="1"/>
  <c r="AA332" i="8"/>
  <c r="AY332" i="8"/>
  <c r="AA384" i="8"/>
  <c r="AY384" i="8"/>
  <c r="AA158" i="8"/>
  <c r="AY158" i="8"/>
  <c r="AD121" i="8"/>
  <c r="AB121" i="8"/>
  <c r="AV121" i="8"/>
  <c r="AA125" i="8"/>
  <c r="AD125" i="8" s="1"/>
  <c r="AY125" i="8"/>
  <c r="AD286" i="8"/>
  <c r="AV286" i="8"/>
  <c r="BC202" i="7"/>
  <c r="AJ331" i="7"/>
  <c r="AH79" i="7"/>
  <c r="BB72" i="7"/>
  <c r="AK72" i="7"/>
  <c r="AB410" i="8"/>
  <c r="AD410" i="8"/>
  <c r="BE390" i="7"/>
  <c r="AG390" i="7"/>
  <c r="AJ249" i="7"/>
  <c r="BB249" i="7"/>
  <c r="AK249" i="7"/>
  <c r="AG373" i="7"/>
  <c r="BE373" i="7"/>
  <c r="BB400" i="7"/>
  <c r="BC400" i="7" s="1"/>
  <c r="AJ400" i="7"/>
  <c r="AV251" i="8"/>
  <c r="AB251" i="8"/>
  <c r="AX374" i="8"/>
  <c r="AW374" i="8"/>
  <c r="BE28" i="7"/>
  <c r="AG28" i="7"/>
  <c r="AY246" i="8"/>
  <c r="AA246" i="8"/>
  <c r="AV246" i="8" s="1"/>
  <c r="AA396" i="8"/>
  <c r="AY396" i="8"/>
  <c r="AV174" i="8"/>
  <c r="AB174" i="8"/>
  <c r="AD174" i="8"/>
  <c r="AG126" i="7"/>
  <c r="BE126" i="7"/>
  <c r="BB181" i="7"/>
  <c r="AK181" i="7"/>
  <c r="AJ181" i="7"/>
  <c r="AG385" i="7"/>
  <c r="BE385" i="7"/>
  <c r="BE194" i="7"/>
  <c r="AG194" i="7"/>
  <c r="AG355" i="7"/>
  <c r="BE355" i="7"/>
  <c r="AD211" i="8"/>
  <c r="AV211" i="8"/>
  <c r="AV185" i="8"/>
  <c r="AX185" i="8" s="1"/>
  <c r="AB185" i="8"/>
  <c r="AD185" i="8"/>
  <c r="AD327" i="8"/>
  <c r="AV327" i="8"/>
  <c r="AK357" i="7"/>
  <c r="AJ357" i="7"/>
  <c r="BB357" i="7"/>
  <c r="AH224" i="7"/>
  <c r="AJ224" i="7"/>
  <c r="AK224" i="7"/>
  <c r="AG311" i="7"/>
  <c r="BE311" i="7"/>
  <c r="AB65" i="8"/>
  <c r="AD65" i="8"/>
  <c r="AV65" i="8"/>
  <c r="BC377" i="7"/>
  <c r="BD74" i="7"/>
  <c r="AH239" i="7"/>
  <c r="AJ239" i="7"/>
  <c r="AG221" i="7"/>
  <c r="BE221" i="7"/>
  <c r="AG218" i="7"/>
  <c r="BE218" i="7"/>
  <c r="AD346" i="8"/>
  <c r="AB346" i="8"/>
  <c r="AV346" i="8"/>
  <c r="AH117" i="7"/>
  <c r="BB117" i="7"/>
  <c r="AJ117" i="7"/>
  <c r="BB30" i="7"/>
  <c r="AJ30" i="7"/>
  <c r="AK30" i="7"/>
  <c r="AH30" i="7"/>
  <c r="AY241" i="8"/>
  <c r="AA241" i="8"/>
  <c r="AV241" i="8" s="1"/>
  <c r="AY254" i="8"/>
  <c r="AA254" i="8"/>
  <c r="AD66" i="8"/>
  <c r="AB66" i="8"/>
  <c r="AV66" i="8"/>
  <c r="AW66" i="8" s="1"/>
  <c r="AG282" i="7"/>
  <c r="BE282" i="7"/>
  <c r="AB219" i="8"/>
  <c r="AD219" i="8"/>
  <c r="AV219" i="8"/>
  <c r="AH374" i="7"/>
  <c r="BB374" i="7"/>
  <c r="AK374" i="7"/>
  <c r="BE116" i="7"/>
  <c r="AG116" i="7"/>
  <c r="BE195" i="7"/>
  <c r="AG195" i="7"/>
  <c r="AA418" i="2"/>
  <c r="AE418" i="2" s="1"/>
  <c r="BC329" i="7"/>
  <c r="AJ294" i="7"/>
  <c r="AH263" i="7"/>
  <c r="AH56" i="7"/>
  <c r="AK56" i="7"/>
  <c r="AB287" i="8"/>
  <c r="AB390" i="8"/>
  <c r="AK178" i="7"/>
  <c r="AJ178" i="7"/>
  <c r="AH178" i="7"/>
  <c r="AJ325" i="7"/>
  <c r="AK325" i="7"/>
  <c r="AY124" i="8"/>
  <c r="AA124" i="8"/>
  <c r="AD302" i="8"/>
  <c r="AV302" i="8"/>
  <c r="AB302" i="8"/>
  <c r="AB40" i="8"/>
  <c r="BB315" i="7"/>
  <c r="AJ31" i="7"/>
  <c r="AG333" i="7"/>
  <c r="BB59" i="7"/>
  <c r="BB31" i="7"/>
  <c r="BE155" i="7"/>
  <c r="AY25" i="8"/>
  <c r="AD104" i="8"/>
  <c r="AB39" i="8"/>
  <c r="AK404" i="7"/>
  <c r="AK326" i="7"/>
  <c r="BE36" i="7"/>
  <c r="AH326" i="7"/>
  <c r="AK59" i="7"/>
  <c r="BC225" i="7"/>
  <c r="BD225" i="7"/>
  <c r="BC115" i="7"/>
  <c r="BD115" i="7"/>
  <c r="BC79" i="7"/>
  <c r="BD79" i="7"/>
  <c r="BC402" i="7"/>
  <c r="BD402" i="7"/>
  <c r="AH396" i="7"/>
  <c r="AJ396" i="7"/>
  <c r="AK396" i="7"/>
  <c r="BB396" i="7"/>
  <c r="AB27" i="5"/>
  <c r="AD27" i="5"/>
  <c r="BD96" i="7"/>
  <c r="BD27" i="7"/>
  <c r="AK79" i="7"/>
  <c r="BB294" i="7"/>
  <c r="AK177" i="7"/>
  <c r="AJ263" i="7"/>
  <c r="AK115" i="7"/>
  <c r="BB309" i="7"/>
  <c r="AX345" i="8"/>
  <c r="AW345" i="8"/>
  <c r="AJ93" i="7"/>
  <c r="AH93" i="7"/>
  <c r="BB93" i="7"/>
  <c r="AK93" i="7"/>
  <c r="AV231" i="8"/>
  <c r="AD231" i="8"/>
  <c r="AB231" i="8"/>
  <c r="BE229" i="7"/>
  <c r="AG229" i="7"/>
  <c r="AG268" i="7"/>
  <c r="BE268" i="7"/>
  <c r="AG109" i="7"/>
  <c r="BE109" i="7"/>
  <c r="AA206" i="8"/>
  <c r="AY85" i="8"/>
  <c r="AA85" i="8"/>
  <c r="AY79" i="8"/>
  <c r="AA79" i="8"/>
  <c r="AV42" i="8"/>
  <c r="AB42" i="8"/>
  <c r="AD42" i="8"/>
  <c r="AA218" i="8"/>
  <c r="AY218" i="8"/>
  <c r="AY199" i="8"/>
  <c r="AA199" i="8"/>
  <c r="AY196" i="8"/>
  <c r="AA196" i="8"/>
  <c r="BU9" i="5"/>
  <c r="BS9" i="5" s="1"/>
  <c r="AH155" i="5"/>
  <c r="AH149" i="5"/>
  <c r="AA149" i="5" s="1"/>
  <c r="AH376" i="5"/>
  <c r="BU116" i="5"/>
  <c r="BS116" i="5" s="1"/>
  <c r="AH385" i="5"/>
  <c r="AH122" i="5"/>
  <c r="AH164" i="5"/>
  <c r="AA164" i="5" s="1"/>
  <c r="AH395" i="5"/>
  <c r="AH374" i="5"/>
  <c r="AH103" i="5"/>
  <c r="BU120" i="5"/>
  <c r="BS120" i="5" s="1"/>
  <c r="BU61" i="5"/>
  <c r="BS61" i="5" s="1"/>
  <c r="AH354" i="5"/>
  <c r="AH209" i="5"/>
  <c r="AA209" i="5" s="1"/>
  <c r="AH86" i="5"/>
  <c r="AA86" i="5" s="1"/>
  <c r="AH228" i="5"/>
  <c r="AA228" i="5" s="1"/>
  <c r="AH160" i="5"/>
  <c r="AA160" i="5" s="1"/>
  <c r="AH333" i="5"/>
  <c r="AA333" i="5" s="1"/>
  <c r="BU121" i="5"/>
  <c r="BS121" i="5" s="1"/>
  <c r="AH375" i="5"/>
  <c r="AA375" i="5" s="1"/>
  <c r="AH331" i="5"/>
  <c r="AA331" i="5" s="1"/>
  <c r="AH167" i="5"/>
  <c r="AH272" i="5"/>
  <c r="AH71" i="5"/>
  <c r="AH398" i="5"/>
  <c r="AH34" i="5"/>
  <c r="AH389" i="5"/>
  <c r="AH406" i="5"/>
  <c r="AA406" i="5" s="1"/>
  <c r="AH188" i="5"/>
  <c r="AA188" i="5" s="1"/>
  <c r="BU12" i="5"/>
  <c r="BS12" i="5" s="1"/>
  <c r="AH314" i="5"/>
  <c r="BU17" i="5"/>
  <c r="BS17" i="5" s="1"/>
  <c r="AH211" i="5"/>
  <c r="AA211" i="5" s="1"/>
  <c r="AH97" i="5"/>
  <c r="BU98" i="5"/>
  <c r="BS98" i="5" s="1"/>
  <c r="AH266" i="5"/>
  <c r="AA266" i="5" s="1"/>
  <c r="AH380" i="5"/>
  <c r="AA380" i="5" s="1"/>
  <c r="AH227" i="5"/>
  <c r="AA227" i="5" s="1"/>
  <c r="AH219" i="5"/>
  <c r="AA219" i="5" s="1"/>
  <c r="BU25" i="5"/>
  <c r="BS25" i="5" s="1"/>
  <c r="AH352" i="5"/>
  <c r="AA352" i="5" s="1"/>
  <c r="BU52" i="5"/>
  <c r="BS52" i="5" s="1"/>
  <c r="AH21" i="5"/>
  <c r="AA21" i="5" s="1"/>
  <c r="AH388" i="5"/>
  <c r="AA388" i="5" s="1"/>
  <c r="AH245" i="5"/>
  <c r="AH74" i="5"/>
  <c r="AA74" i="5" s="1"/>
  <c r="AH225" i="5"/>
  <c r="AA225" i="5" s="1"/>
  <c r="AH289" i="5"/>
  <c r="BU46" i="5"/>
  <c r="BS46" i="5" s="1"/>
  <c r="AH318" i="5"/>
  <c r="AH64" i="5"/>
  <c r="AA64" i="5" s="1"/>
  <c r="AD64" i="5" s="1"/>
  <c r="AH180" i="5"/>
  <c r="AA180" i="5" s="1"/>
  <c r="AH35" i="5"/>
  <c r="BU73" i="5"/>
  <c r="BS73" i="5" s="1"/>
  <c r="BU39" i="5"/>
  <c r="BS39" i="5" s="1"/>
  <c r="BU64" i="5"/>
  <c r="BS64" i="5" s="1"/>
  <c r="BU20" i="5"/>
  <c r="BS20" i="5" s="1"/>
  <c r="AH399" i="5"/>
  <c r="AA399" i="5" s="1"/>
  <c r="AH111" i="5"/>
  <c r="AH256" i="5"/>
  <c r="AA256" i="5" s="1"/>
  <c r="AH88" i="5"/>
  <c r="AA88" i="5" s="1"/>
  <c r="BU21" i="5"/>
  <c r="BS21" i="5" s="1"/>
  <c r="BU99" i="5"/>
  <c r="BS99" i="5" s="1"/>
  <c r="AH162" i="5"/>
  <c r="AA162" i="5" s="1"/>
  <c r="BU65" i="5"/>
  <c r="BS65" i="5" s="1"/>
  <c r="AH312" i="5"/>
  <c r="BU109" i="5"/>
  <c r="BS109" i="5" s="1"/>
  <c r="AH230" i="5"/>
  <c r="BU89" i="5"/>
  <c r="BS89" i="5" s="1"/>
  <c r="BU68" i="5"/>
  <c r="BS68" i="5" s="1"/>
  <c r="AH361" i="5"/>
  <c r="BU35" i="5"/>
  <c r="BS35" i="5" s="1"/>
  <c r="AH202" i="5"/>
  <c r="AA202" i="5" s="1"/>
  <c r="AH327" i="5"/>
  <c r="AH362" i="5"/>
  <c r="AH277" i="5"/>
  <c r="AA277" i="5" s="1"/>
  <c r="BU2" i="5"/>
  <c r="BS2" i="5" s="1"/>
  <c r="AH355" i="5"/>
  <c r="AH207" i="5"/>
  <c r="AH363" i="5"/>
  <c r="AA363" i="5" s="1"/>
  <c r="AH286" i="5"/>
  <c r="AA286" i="5" s="1"/>
  <c r="BU33" i="5"/>
  <c r="BS33" i="5" s="1"/>
  <c r="AH140" i="5"/>
  <c r="AH33" i="5"/>
  <c r="AA33" i="5" s="1"/>
  <c r="AH306" i="5"/>
  <c r="AY208" i="8"/>
  <c r="AA208" i="8"/>
  <c r="BC234" i="7"/>
  <c r="BD401" i="7"/>
  <c r="BD256" i="7"/>
  <c r="BC273" i="7"/>
  <c r="AK225" i="7"/>
  <c r="AJ402" i="7"/>
  <c r="AX21" i="8"/>
  <c r="AJ79" i="7"/>
  <c r="AX94" i="8"/>
  <c r="BD272" i="7"/>
  <c r="BD230" i="7"/>
  <c r="AK366" i="7"/>
  <c r="AJ115" i="7"/>
  <c r="AD294" i="8"/>
  <c r="AG298" i="7"/>
  <c r="BE298" i="7"/>
  <c r="AX361" i="8"/>
  <c r="AW361" i="8"/>
  <c r="AG232" i="7"/>
  <c r="BE232" i="7"/>
  <c r="AG244" i="7"/>
  <c r="BE244" i="7"/>
  <c r="AY270" i="8"/>
  <c r="AA270" i="8"/>
  <c r="AB382" i="8"/>
  <c r="AD382" i="8"/>
  <c r="AV95" i="8"/>
  <c r="AW95" i="8" s="1"/>
  <c r="AB95" i="8"/>
  <c r="AD95" i="8"/>
  <c r="AA404" i="8"/>
  <c r="AY404" i="8"/>
  <c r="AG356" i="7"/>
  <c r="BE356" i="7"/>
  <c r="AG252" i="7"/>
  <c r="BE252" i="7"/>
  <c r="AA112" i="8"/>
  <c r="AY112" i="8"/>
  <c r="AA68" i="8"/>
  <c r="AY68" i="8"/>
  <c r="AA236" i="8"/>
  <c r="AY236" i="8"/>
  <c r="AY139" i="8"/>
  <c r="AA139" i="8"/>
  <c r="AA309" i="8"/>
  <c r="AY309" i="8"/>
  <c r="AW330" i="8"/>
  <c r="AX330" i="8"/>
  <c r="AJ92" i="7"/>
  <c r="AH92" i="7"/>
  <c r="BB34" i="7"/>
  <c r="AJ34" i="7"/>
  <c r="AH34" i="7"/>
  <c r="AK34" i="7"/>
  <c r="AA109" i="8"/>
  <c r="AY109" i="8"/>
  <c r="BC190" i="7"/>
  <c r="BC367" i="7"/>
  <c r="BD219" i="7"/>
  <c r="BD177" i="7"/>
  <c r="AJ225" i="7"/>
  <c r="AK402" i="7"/>
  <c r="BD400" i="7"/>
  <c r="AJ366" i="7"/>
  <c r="BB92" i="7"/>
  <c r="AV294" i="8"/>
  <c r="AW278" i="8"/>
  <c r="AX278" i="8"/>
  <c r="AG48" i="7"/>
  <c r="BE48" i="7"/>
  <c r="BE183" i="7"/>
  <c r="AG183" i="7"/>
  <c r="AG247" i="7"/>
  <c r="BE247" i="7"/>
  <c r="AV81" i="8"/>
  <c r="AB81" i="8"/>
  <c r="AD81" i="8"/>
  <c r="AY398" i="8"/>
  <c r="AA398" i="8"/>
  <c r="AB328" i="8"/>
  <c r="AV328" i="8"/>
  <c r="AD328" i="8"/>
  <c r="AX167" i="8"/>
  <c r="AW167" i="8"/>
  <c r="BE208" i="7"/>
  <c r="AG208" i="7"/>
  <c r="BE118" i="7"/>
  <c r="AG118" i="7"/>
  <c r="AD246" i="8"/>
  <c r="AB246" i="8"/>
  <c r="AA102" i="8"/>
  <c r="AY102" i="8"/>
  <c r="AY369" i="8"/>
  <c r="AA369" i="8"/>
  <c r="AH225" i="7"/>
  <c r="AH402" i="7"/>
  <c r="AH112" i="7"/>
  <c r="BB366" i="7"/>
  <c r="AX40" i="8"/>
  <c r="AD142" i="5"/>
  <c r="AH51" i="7"/>
  <c r="AK106" i="7"/>
  <c r="AX220" i="8"/>
  <c r="AB32" i="8"/>
  <c r="AD32" i="8"/>
  <c r="BB139" i="7"/>
  <c r="AJ139" i="7"/>
  <c r="AK139" i="7"/>
  <c r="AH139" i="7"/>
  <c r="BE223" i="7"/>
  <c r="AG223" i="7"/>
  <c r="AG306" i="7"/>
  <c r="BE306" i="7"/>
  <c r="BB185" i="7"/>
  <c r="AJ185" i="7"/>
  <c r="AK185" i="7"/>
  <c r="AG138" i="7"/>
  <c r="BE138" i="7"/>
  <c r="BE277" i="7"/>
  <c r="AG277" i="7"/>
  <c r="AD291" i="8"/>
  <c r="AB291" i="8"/>
  <c r="AY252" i="8"/>
  <c r="AA252" i="8"/>
  <c r="AA269" i="8"/>
  <c r="AY269" i="8"/>
  <c r="AA78" i="8"/>
  <c r="AY78" i="8"/>
  <c r="AG352" i="7"/>
  <c r="BE352" i="7"/>
  <c r="AY204" i="8"/>
  <c r="AA204" i="8"/>
  <c r="AA194" i="8"/>
  <c r="AY194" i="8"/>
  <c r="BD193" i="7"/>
  <c r="AK112" i="7"/>
  <c r="AK256" i="7"/>
  <c r="AJ106" i="7"/>
  <c r="BE396" i="7"/>
  <c r="AK100" i="7"/>
  <c r="AG304" i="7"/>
  <c r="BE304" i="7"/>
  <c r="BE169" i="7"/>
  <c r="AG169" i="7"/>
  <c r="BB348" i="7"/>
  <c r="AH348" i="7"/>
  <c r="AJ348" i="7"/>
  <c r="AV124" i="8"/>
  <c r="AD124" i="8"/>
  <c r="AB124" i="8"/>
  <c r="BE345" i="7"/>
  <c r="AG345" i="7"/>
  <c r="BB384" i="7"/>
  <c r="AK384" i="7"/>
  <c r="AB90" i="8"/>
  <c r="AD90" i="8"/>
  <c r="AV90" i="8"/>
  <c r="AA163" i="8"/>
  <c r="AB163" i="8" s="1"/>
  <c r="AY163" i="8"/>
  <c r="AA214" i="8"/>
  <c r="AV214" i="8" s="1"/>
  <c r="AY214" i="8"/>
  <c r="BC275" i="7"/>
  <c r="AH294" i="7"/>
  <c r="AJ177" i="7"/>
  <c r="BB112" i="7"/>
  <c r="AK309" i="7"/>
  <c r="AJ256" i="7"/>
  <c r="BB106" i="7"/>
  <c r="AG146" i="7"/>
  <c r="BE146" i="7"/>
  <c r="BB114" i="7"/>
  <c r="AH114" i="7"/>
  <c r="AJ114" i="7"/>
  <c r="AK258" i="7"/>
  <c r="AH258" i="7"/>
  <c r="BB407" i="7"/>
  <c r="AJ407" i="7"/>
  <c r="AH407" i="7"/>
  <c r="AK407" i="7"/>
  <c r="AV312" i="8"/>
  <c r="AB312" i="8"/>
  <c r="AD312" i="8"/>
  <c r="AH320" i="7"/>
  <c r="AK320" i="7"/>
  <c r="AJ320" i="7"/>
  <c r="BE176" i="7"/>
  <c r="AG176" i="7"/>
  <c r="BB40" i="7"/>
  <c r="AH40" i="7"/>
  <c r="BB325" i="7"/>
  <c r="AH325" i="7"/>
  <c r="AW181" i="8"/>
  <c r="AX181" i="8"/>
  <c r="BB100" i="7"/>
  <c r="AH100" i="7"/>
  <c r="AW96" i="8"/>
  <c r="AX96" i="8"/>
  <c r="AY364" i="8"/>
  <c r="AA364" i="8"/>
  <c r="AY103" i="8"/>
  <c r="AA103" i="8"/>
  <c r="AK263" i="7"/>
  <c r="AH219" i="7"/>
  <c r="AA322" i="8"/>
  <c r="AJ337" i="7"/>
  <c r="AH337" i="7"/>
  <c r="AK337" i="7"/>
  <c r="BB313" i="7"/>
  <c r="AH313" i="7"/>
  <c r="AK313" i="7"/>
  <c r="AJ313" i="7"/>
  <c r="AK386" i="7"/>
  <c r="BB386" i="7"/>
  <c r="AH386" i="7"/>
  <c r="AJ386" i="7"/>
  <c r="BB265" i="7"/>
  <c r="AJ265" i="7"/>
  <c r="AB378" i="8"/>
  <c r="AD378" i="8"/>
  <c r="BB50" i="7"/>
  <c r="AJ50" i="7"/>
  <c r="AH50" i="7"/>
  <c r="BB164" i="7"/>
  <c r="AK164" i="7"/>
  <c r="AH164" i="7"/>
  <c r="BB130" i="7"/>
  <c r="AH130" i="7"/>
  <c r="AA391" i="8"/>
  <c r="AY391" i="8"/>
  <c r="AB283" i="8"/>
  <c r="AD283" i="8"/>
  <c r="BE251" i="7"/>
  <c r="AG251" i="7"/>
  <c r="AV293" i="8"/>
  <c r="AB293" i="8"/>
  <c r="AD142" i="8"/>
  <c r="AV142" i="8"/>
  <c r="AB142" i="8"/>
  <c r="AB383" i="8"/>
  <c r="AV383" i="8"/>
  <c r="AX383" i="8" s="1"/>
  <c r="AD383" i="8"/>
  <c r="AY253" i="8"/>
  <c r="AA253" i="8"/>
  <c r="AV101" i="8"/>
  <c r="AD101" i="8"/>
  <c r="AB101" i="8"/>
  <c r="AA111" i="8"/>
  <c r="AV111" i="8" s="1"/>
  <c r="AY111" i="8"/>
  <c r="AD362" i="8"/>
  <c r="AB362" i="8"/>
  <c r="AA116" i="8"/>
  <c r="AY116" i="8"/>
  <c r="AB181" i="8"/>
  <c r="AD181" i="8"/>
  <c r="BE143" i="7"/>
  <c r="AG143" i="7"/>
  <c r="AK143" i="7" s="1"/>
  <c r="AV190" i="8"/>
  <c r="AD190" i="8"/>
  <c r="AY365" i="8"/>
  <c r="AA365" i="8"/>
  <c r="AY400" i="8"/>
  <c r="AA400" i="8"/>
  <c r="AY331" i="8"/>
  <c r="AA331" i="8"/>
  <c r="AA394" i="8"/>
  <c r="AY394" i="8"/>
  <c r="AY224" i="8"/>
  <c r="AA224" i="8"/>
  <c r="AY141" i="8"/>
  <c r="AA141" i="8"/>
  <c r="AV216" i="8"/>
  <c r="AB216" i="8"/>
  <c r="AD216" i="8"/>
  <c r="AB91" i="8"/>
  <c r="AV91" i="8"/>
  <c r="AY402" i="8"/>
  <c r="AA402" i="8"/>
  <c r="AD402" i="8" s="1"/>
  <c r="AV267" i="8"/>
  <c r="AD267" i="8"/>
  <c r="AB267" i="8"/>
  <c r="AG148" i="7"/>
  <c r="BE148" i="7"/>
  <c r="AH114" i="5"/>
  <c r="BU28" i="5"/>
  <c r="BS28" i="5" s="1"/>
  <c r="BU75" i="5"/>
  <c r="BS75" i="5" s="1"/>
  <c r="AH135" i="5"/>
  <c r="AA135" i="5" s="1"/>
  <c r="AV288" i="8"/>
  <c r="AD288" i="8"/>
  <c r="AB288" i="8"/>
  <c r="AY136" i="8"/>
  <c r="AA136" i="8"/>
  <c r="AY289" i="8"/>
  <c r="AA289" i="8"/>
  <c r="AA319" i="8"/>
  <c r="AY319" i="8"/>
  <c r="AX73" i="8"/>
  <c r="AG353" i="7"/>
  <c r="AV341" i="8"/>
  <c r="AB341" i="8"/>
  <c r="BE211" i="7"/>
  <c r="AG211" i="7"/>
  <c r="AH269" i="5"/>
  <c r="AA269" i="5" s="1"/>
  <c r="BU103" i="5"/>
  <c r="BS103" i="5" s="1"/>
  <c r="BU115" i="5"/>
  <c r="BS115" i="5" s="1"/>
  <c r="AH106" i="5"/>
  <c r="BU57" i="5"/>
  <c r="BS57" i="5" s="1"/>
  <c r="AA348" i="8"/>
  <c r="AY348" i="8"/>
  <c r="AA333" i="8"/>
  <c r="AY333" i="8"/>
  <c r="AD23" i="8"/>
  <c r="AB23" i="8"/>
  <c r="BE343" i="7"/>
  <c r="AG343" i="7"/>
  <c r="BU36" i="5"/>
  <c r="BS36" i="5" s="1"/>
  <c r="AH130" i="5"/>
  <c r="AH222" i="5"/>
  <c r="AH407" i="5"/>
  <c r="AH404" i="5"/>
  <c r="BU90" i="5"/>
  <c r="BS90" i="5" s="1"/>
  <c r="AH112" i="5"/>
  <c r="AV384" i="8"/>
  <c r="AB384" i="8"/>
  <c r="AD384" i="8"/>
  <c r="AD374" i="8"/>
  <c r="AB374" i="8"/>
  <c r="AV373" i="8"/>
  <c r="AD373" i="8"/>
  <c r="BE82" i="7"/>
  <c r="AG82" i="7"/>
  <c r="AH224" i="5"/>
  <c r="AA224" i="5" s="1"/>
  <c r="BU4" i="5"/>
  <c r="BS4" i="5" s="1"/>
  <c r="AH338" i="5"/>
  <c r="AA338" i="5" s="1"/>
  <c r="AV82" i="8"/>
  <c r="AB82" i="8"/>
  <c r="AD82" i="8"/>
  <c r="AB197" i="8"/>
  <c r="AD197" i="8"/>
  <c r="AY41" i="8"/>
  <c r="AA41" i="8"/>
  <c r="AA63" i="8"/>
  <c r="AV63" i="8" s="1"/>
  <c r="AY63" i="8"/>
  <c r="AH385" i="4"/>
  <c r="AH379" i="4"/>
  <c r="AH406" i="4"/>
  <c r="AB406" i="4" s="1"/>
  <c r="AH370" i="4"/>
  <c r="AH281" i="5"/>
  <c r="AA281" i="5" s="1"/>
  <c r="AH274" i="5"/>
  <c r="AA274" i="5" s="1"/>
  <c r="BU14" i="5"/>
  <c r="BS14" i="5" s="1"/>
  <c r="AH125" i="5"/>
  <c r="BU108" i="5"/>
  <c r="BS108" i="5" s="1"/>
  <c r="BU34" i="5"/>
  <c r="BS34" i="5" s="1"/>
  <c r="BU88" i="5"/>
  <c r="BS88" i="5" s="1"/>
  <c r="AH68" i="5"/>
  <c r="AA68" i="5" s="1"/>
  <c r="BU38" i="5"/>
  <c r="BS38" i="5" s="1"/>
  <c r="AH335" i="5"/>
  <c r="AH290" i="5"/>
  <c r="AA290" i="5" s="1"/>
  <c r="AB290" i="5" s="1"/>
  <c r="BU3" i="5"/>
  <c r="BS3" i="5" s="1"/>
  <c r="BU7" i="5"/>
  <c r="BS7" i="5" s="1"/>
  <c r="AH326" i="5"/>
  <c r="AH376" i="4"/>
  <c r="AH178" i="5"/>
  <c r="AH210" i="5"/>
  <c r="BU50" i="5"/>
  <c r="BS50" i="5" s="1"/>
  <c r="AH339" i="5"/>
  <c r="AA339" i="5" s="1"/>
  <c r="AH158" i="5"/>
  <c r="AA158" i="5" s="1"/>
  <c r="AH381" i="5"/>
  <c r="AA381" i="5" s="1"/>
  <c r="BU19" i="5"/>
  <c r="BS19" i="5" s="1"/>
  <c r="AH54" i="5"/>
  <c r="AA54" i="5" s="1"/>
  <c r="AB329" i="8"/>
  <c r="AH234" i="5"/>
  <c r="AH91" i="5"/>
  <c r="AH194" i="5"/>
  <c r="AA194" i="5" s="1"/>
  <c r="AH240" i="5"/>
  <c r="AH307" i="5"/>
  <c r="BU119" i="5"/>
  <c r="BS119" i="5" s="1"/>
  <c r="AH41" i="5"/>
  <c r="AH201" i="5"/>
  <c r="AH72" i="5"/>
  <c r="AA72" i="5" s="1"/>
  <c r="AH347" i="5"/>
  <c r="BU74" i="5"/>
  <c r="BS74" i="5" s="1"/>
  <c r="AH94" i="5"/>
  <c r="AH411" i="4"/>
  <c r="BU32" i="5"/>
  <c r="BS32" i="5" s="1"/>
  <c r="AH200" i="5"/>
  <c r="AA200" i="5" s="1"/>
  <c r="AH117" i="5"/>
  <c r="AH151" i="5"/>
  <c r="AH31" i="5"/>
  <c r="AA31" i="5" s="1"/>
  <c r="AB31" i="5" s="1"/>
  <c r="BU30" i="5"/>
  <c r="BS30" i="5" s="1"/>
  <c r="BU118" i="5"/>
  <c r="BS118" i="5" s="1"/>
  <c r="BU96" i="5"/>
  <c r="BS96" i="5" s="1"/>
  <c r="BU63" i="5"/>
  <c r="BS63" i="5" s="1"/>
  <c r="AY231" i="8"/>
  <c r="BE75" i="7"/>
  <c r="AY292" i="8"/>
  <c r="AD158" i="8"/>
  <c r="BU78" i="5"/>
  <c r="BS78" i="5" s="1"/>
  <c r="AH373" i="4"/>
  <c r="BU77" i="5"/>
  <c r="BS77" i="5" s="1"/>
  <c r="AH231" i="5"/>
  <c r="AH381" i="4"/>
  <c r="AH56" i="5"/>
  <c r="AA56" i="5" s="1"/>
  <c r="AH36" i="5"/>
  <c r="AH299" i="5"/>
  <c r="AA299" i="5" s="1"/>
  <c r="AH316" i="5"/>
  <c r="AH356" i="5"/>
  <c r="AA356" i="5" s="1"/>
  <c r="BU62" i="5"/>
  <c r="BS62" i="5" s="1"/>
  <c r="AH318" i="4"/>
  <c r="BU111" i="5"/>
  <c r="BS111" i="5" s="1"/>
  <c r="BU60" i="5"/>
  <c r="BS60" i="5" s="1"/>
  <c r="BU5" i="5"/>
  <c r="BS5" i="5" s="1"/>
  <c r="AH370" i="5"/>
  <c r="BU37" i="5"/>
  <c r="BS37" i="5" s="1"/>
  <c r="AH354" i="4"/>
  <c r="AB354" i="4" s="1"/>
  <c r="BU16" i="5"/>
  <c r="BS16" i="5" s="1"/>
  <c r="AH247" i="5"/>
  <c r="AA247" i="5" s="1"/>
  <c r="BU51" i="5"/>
  <c r="BS51" i="5" s="1"/>
  <c r="AH186" i="5"/>
  <c r="AA186" i="5" s="1"/>
  <c r="AH243" i="5"/>
  <c r="AH310" i="5"/>
  <c r="AA310" i="5" s="1"/>
  <c r="AH344" i="5"/>
  <c r="AA344" i="5" s="1"/>
  <c r="AD344" i="5" s="1"/>
  <c r="BU87" i="5"/>
  <c r="BS87" i="5" s="1"/>
  <c r="AH377" i="5"/>
  <c r="AA377" i="5" s="1"/>
  <c r="AH362" i="4"/>
  <c r="AB362" i="4" s="1"/>
  <c r="AH338" i="4"/>
  <c r="AA338" i="4" s="1"/>
  <c r="Z437" i="4"/>
  <c r="G437" i="4"/>
  <c r="AU437" i="4"/>
  <c r="AT436" i="4"/>
  <c r="AS436" i="4" s="1"/>
  <c r="AR436" i="4" s="1"/>
  <c r="AQ436" i="4" s="1"/>
  <c r="AP436" i="4" s="1"/>
  <c r="AO436" i="4" s="1"/>
  <c r="AN436" i="4" s="1"/>
  <c r="AM436" i="4" s="1"/>
  <c r="AL436" i="4" s="1"/>
  <c r="Z435" i="4"/>
  <c r="G435" i="4"/>
  <c r="AU435" i="4"/>
  <c r="Z436" i="4"/>
  <c r="AF436" i="4"/>
  <c r="AC436" i="4"/>
  <c r="BC51" i="7"/>
  <c r="BD51" i="7"/>
  <c r="BC263" i="7"/>
  <c r="BD263" i="7"/>
  <c r="BD41" i="7"/>
  <c r="AJ51" i="7"/>
  <c r="BE119" i="7"/>
  <c r="AG119" i="7"/>
  <c r="BE22" i="7"/>
  <c r="AG22" i="7"/>
  <c r="AY98" i="8"/>
  <c r="AA98" i="8"/>
  <c r="AK51" i="7"/>
  <c r="AH378" i="7"/>
  <c r="AJ378" i="7"/>
  <c r="AK378" i="7"/>
  <c r="AH137" i="7"/>
  <c r="AJ137" i="7"/>
  <c r="BB137" i="7"/>
  <c r="BB63" i="7"/>
  <c r="AJ63" i="7"/>
  <c r="AK63" i="7"/>
  <c r="AH63" i="7"/>
  <c r="AD224" i="8"/>
  <c r="AV224" i="8"/>
  <c r="AB224" i="8"/>
  <c r="BE26" i="7"/>
  <c r="AG26" i="7"/>
  <c r="AB148" i="8"/>
  <c r="AD148" i="8"/>
  <c r="AV148" i="8"/>
  <c r="AY353" i="8"/>
  <c r="AA353" i="8"/>
  <c r="AD339" i="8"/>
  <c r="AV339" i="8"/>
  <c r="AB339" i="8"/>
  <c r="AG167" i="7"/>
  <c r="BE167" i="7"/>
  <c r="AG98" i="7"/>
  <c r="BE98" i="7"/>
  <c r="AG372" i="7"/>
  <c r="BE372" i="7"/>
  <c r="BE255" i="7"/>
  <c r="AG255" i="7"/>
  <c r="AA299" i="8"/>
  <c r="AY299" i="8"/>
  <c r="AY215" i="8"/>
  <c r="AA215" i="8"/>
  <c r="AY77" i="8"/>
  <c r="AA77" i="8"/>
  <c r="AA395" i="8"/>
  <c r="AY395" i="8"/>
  <c r="AY387" i="8"/>
  <c r="AA387" i="8"/>
  <c r="AY281" i="8"/>
  <c r="AA281" i="8"/>
  <c r="BE58" i="7"/>
  <c r="AG58" i="7"/>
  <c r="AK58" i="7" s="1"/>
  <c r="AA70" i="8"/>
  <c r="AY70" i="8"/>
  <c r="AV163" i="8"/>
  <c r="AD163" i="8"/>
  <c r="AB105" i="8"/>
  <c r="AD105" i="8"/>
  <c r="AV105" i="8"/>
  <c r="AV202" i="8"/>
  <c r="AB202" i="8"/>
  <c r="AY53" i="8"/>
  <c r="AA53" i="8"/>
  <c r="AY273" i="8"/>
  <c r="AA273" i="8"/>
  <c r="BE376" i="7"/>
  <c r="AG376" i="7"/>
  <c r="AB60" i="8"/>
  <c r="AD60" i="8"/>
  <c r="AV60" i="8"/>
  <c r="AD278" i="8"/>
  <c r="AB278" i="8"/>
  <c r="AV228" i="8"/>
  <c r="AB228" i="8"/>
  <c r="AV343" i="8"/>
  <c r="AD343" i="8"/>
  <c r="AB343" i="8"/>
  <c r="AV269" i="8"/>
  <c r="AB269" i="8"/>
  <c r="AD269" i="8"/>
  <c r="AY133" i="8"/>
  <c r="AA133" i="8"/>
  <c r="AX347" i="8"/>
  <c r="AW347" i="8"/>
  <c r="BE405" i="7"/>
  <c r="AG405" i="7"/>
  <c r="AD170" i="8"/>
  <c r="AB170" i="8"/>
  <c r="AV170" i="8"/>
  <c r="AX318" i="8"/>
  <c r="AW318" i="8"/>
  <c r="AJ403" i="7"/>
  <c r="AH403" i="7"/>
  <c r="AK403" i="7"/>
  <c r="AV402" i="8"/>
  <c r="AY350" i="8"/>
  <c r="AA350" i="8"/>
  <c r="AY59" i="8"/>
  <c r="AA59" i="8"/>
  <c r="AB47" i="8"/>
  <c r="AV247" i="8"/>
  <c r="AD247" i="8"/>
  <c r="AG39" i="7"/>
  <c r="BE39" i="7"/>
  <c r="AA239" i="8"/>
  <c r="AY239" i="8"/>
  <c r="BE340" i="7"/>
  <c r="AG340" i="7"/>
  <c r="BE391" i="7"/>
  <c r="AG391" i="7"/>
  <c r="AG207" i="7"/>
  <c r="BE207" i="7"/>
  <c r="AV371" i="8"/>
  <c r="AD371" i="8"/>
  <c r="AG257" i="7"/>
  <c r="BE257" i="7"/>
  <c r="BE69" i="7"/>
  <c r="AG69" i="7"/>
  <c r="AG310" i="7"/>
  <c r="BE310" i="7"/>
  <c r="AG84" i="7"/>
  <c r="BE84" i="7"/>
  <c r="BE383" i="7"/>
  <c r="AG383" i="7"/>
  <c r="BB210" i="7"/>
  <c r="AK210" i="7"/>
  <c r="AH210" i="7"/>
  <c r="AJ210" i="7"/>
  <c r="AY127" i="8"/>
  <c r="AA127" i="8"/>
  <c r="AD241" i="8"/>
  <c r="AB241" i="8"/>
  <c r="AX354" i="8"/>
  <c r="AW354" i="8"/>
  <c r="AW262" i="8"/>
  <c r="AX262" i="8"/>
  <c r="BB52" i="7"/>
  <c r="AJ52" i="7"/>
  <c r="AH52" i="7"/>
  <c r="AV57" i="8"/>
  <c r="AD57" i="8"/>
  <c r="AV230" i="8"/>
  <c r="AD230" i="8"/>
  <c r="AB230" i="8"/>
  <c r="AV334" i="8"/>
  <c r="AD334" i="8"/>
  <c r="AB334" i="8"/>
  <c r="AA359" i="8"/>
  <c r="AY359" i="8"/>
  <c r="AA86" i="8"/>
  <c r="AY86" i="8"/>
  <c r="AA376" i="8"/>
  <c r="AY376" i="8"/>
  <c r="BD43" i="7"/>
  <c r="BD37" i="7"/>
  <c r="AA313" i="4"/>
  <c r="AB313" i="4"/>
  <c r="AY275" i="8"/>
  <c r="AA275" i="8"/>
  <c r="AY64" i="8"/>
  <c r="AA64" i="8"/>
  <c r="AA282" i="8"/>
  <c r="AY282" i="8"/>
  <c r="AB196" i="8"/>
  <c r="AD196" i="8"/>
  <c r="AV196" i="8"/>
  <c r="AY76" i="8"/>
  <c r="AA76" i="8"/>
  <c r="AB111" i="8"/>
  <c r="AA301" i="8"/>
  <c r="AY301" i="8"/>
  <c r="AA177" i="8"/>
  <c r="AY177" i="8"/>
  <c r="AA188" i="8"/>
  <c r="AY188" i="8"/>
  <c r="AA157" i="8"/>
  <c r="AV157" i="8" s="1"/>
  <c r="AY157" i="8"/>
  <c r="AA61" i="8"/>
  <c r="AV61" i="8" s="1"/>
  <c r="AY61" i="8"/>
  <c r="BC174" i="7"/>
  <c r="AV79" i="8"/>
  <c r="AD79" i="8"/>
  <c r="AB79" i="8"/>
  <c r="AY276" i="8"/>
  <c r="AA276" i="8"/>
  <c r="AA122" i="8"/>
  <c r="AY122" i="8"/>
  <c r="AG70" i="7"/>
  <c r="BE70" i="7"/>
  <c r="AA238" i="8"/>
  <c r="AY238" i="8"/>
  <c r="AH91" i="7"/>
  <c r="AJ91" i="7"/>
  <c r="AK91" i="7"/>
  <c r="AV129" i="8"/>
  <c r="AD129" i="8"/>
  <c r="AB400" i="8"/>
  <c r="AD400" i="8"/>
  <c r="AV400" i="8"/>
  <c r="AV307" i="8"/>
  <c r="AB307" i="8"/>
  <c r="AD307" i="8"/>
  <c r="AV268" i="8"/>
  <c r="AD268" i="8"/>
  <c r="AB268" i="8"/>
  <c r="AG342" i="7"/>
  <c r="BE342" i="7"/>
  <c r="AG123" i="7"/>
  <c r="BE123" i="7"/>
  <c r="AV380" i="8"/>
  <c r="AD380" i="8"/>
  <c r="AB380" i="8"/>
  <c r="AV260" i="8"/>
  <c r="AB260" i="8"/>
  <c r="BB388" i="7"/>
  <c r="AH388" i="7"/>
  <c r="AJ388" i="7"/>
  <c r="AK388" i="7"/>
  <c r="BE203" i="7"/>
  <c r="AG203" i="7"/>
  <c r="BE159" i="7"/>
  <c r="AG159" i="7"/>
  <c r="AG125" i="7"/>
  <c r="BE125" i="7"/>
  <c r="BE65" i="7"/>
  <c r="AG65" i="7"/>
  <c r="AH65" i="7" s="1"/>
  <c r="AG33" i="7"/>
  <c r="BE33" i="7"/>
  <c r="AV169" i="8"/>
  <c r="AB169" i="8"/>
  <c r="AD173" i="8"/>
  <c r="AV173" i="8"/>
  <c r="AB173" i="8"/>
  <c r="AY46" i="8"/>
  <c r="AA46" i="8"/>
  <c r="AV321" i="8"/>
  <c r="AB321" i="8"/>
  <c r="AD321" i="8"/>
  <c r="AA399" i="8"/>
  <c r="AY399" i="8"/>
  <c r="AY389" i="8"/>
  <c r="AA389" i="8"/>
  <c r="AA130" i="8"/>
  <c r="AY130" i="8"/>
  <c r="AJ182" i="7"/>
  <c r="AH182" i="7"/>
  <c r="AK182" i="7"/>
  <c r="AB422" i="2"/>
  <c r="AA422" i="2"/>
  <c r="AH423" i="2"/>
  <c r="AH413" i="2"/>
  <c r="AA414" i="2"/>
  <c r="AD414" i="2" s="1"/>
  <c r="BD95" i="7"/>
  <c r="BD227" i="7"/>
  <c r="BC227" i="7"/>
  <c r="AH36" i="2"/>
  <c r="AZ39" i="2"/>
  <c r="AX39" i="2" s="1"/>
  <c r="AH207" i="2"/>
  <c r="AH177" i="2"/>
  <c r="AH345" i="2"/>
  <c r="AH283" i="2"/>
  <c r="AZ74" i="2"/>
  <c r="AX74" i="2" s="1"/>
  <c r="AH324" i="2"/>
  <c r="AH168" i="2"/>
  <c r="AH381" i="2"/>
  <c r="AH114" i="2"/>
  <c r="AH33" i="2"/>
  <c r="AH189" i="2"/>
  <c r="AZ85" i="2"/>
  <c r="AX85" i="2" s="1"/>
  <c r="AH65" i="2"/>
  <c r="AH257" i="2"/>
  <c r="AH167" i="2"/>
  <c r="AZ36" i="2"/>
  <c r="AX36" i="2" s="1"/>
  <c r="AH315" i="2"/>
  <c r="AH303" i="2"/>
  <c r="AH221" i="2"/>
  <c r="AH300" i="2"/>
  <c r="AH383" i="2"/>
  <c r="AA383" i="2" s="1"/>
  <c r="AE383" i="2" s="1"/>
  <c r="AH131" i="2"/>
  <c r="AH351" i="2"/>
  <c r="AH174" i="2"/>
  <c r="AH210" i="2"/>
  <c r="AH185" i="2"/>
  <c r="AH408" i="2"/>
  <c r="AH180" i="2"/>
  <c r="AZ76" i="2"/>
  <c r="AX76" i="2" s="1"/>
  <c r="AZ46" i="2"/>
  <c r="AX46" i="2" s="1"/>
  <c r="AH141" i="2"/>
  <c r="AH267" i="2"/>
  <c r="AZ9" i="2"/>
  <c r="AX9" i="2" s="1"/>
  <c r="AH84" i="2"/>
  <c r="AZ57" i="2"/>
  <c r="AX57" i="2" s="1"/>
  <c r="AZ19" i="2"/>
  <c r="AX19" i="2" s="1"/>
  <c r="AH298" i="2"/>
  <c r="AH301" i="2"/>
  <c r="AZ59" i="2"/>
  <c r="AX59" i="2" s="1"/>
  <c r="AH356" i="2"/>
  <c r="AH220" i="2"/>
  <c r="AH286" i="2"/>
  <c r="AH384" i="2"/>
  <c r="AH390" i="2"/>
  <c r="AH123" i="2"/>
  <c r="AH355" i="2"/>
  <c r="AH42" i="2"/>
  <c r="AH339" i="2"/>
  <c r="AH194" i="2"/>
  <c r="AZ50" i="2"/>
  <c r="AX50" i="2" s="1"/>
  <c r="AH97" i="2"/>
  <c r="AH330" i="2"/>
  <c r="AH71" i="2"/>
  <c r="AH410" i="2"/>
  <c r="AH336" i="2"/>
  <c r="AH27" i="2"/>
  <c r="AH192" i="2"/>
  <c r="AH77" i="2"/>
  <c r="AH362" i="2"/>
  <c r="AH211" i="2"/>
  <c r="AH335" i="2"/>
  <c r="AZ30" i="2"/>
  <c r="AX30" i="2" s="1"/>
  <c r="AZ65" i="2"/>
  <c r="AX65" i="2" s="1"/>
  <c r="AZ23" i="2"/>
  <c r="AX23" i="2" s="1"/>
  <c r="AH182" i="2"/>
  <c r="AH218" i="2"/>
  <c r="AZ41" i="2"/>
  <c r="AX41" i="2" s="1"/>
  <c r="AH46" i="2"/>
  <c r="AH50" i="2"/>
  <c r="AH68" i="2"/>
  <c r="AH246" i="2"/>
  <c r="AZ100" i="2"/>
  <c r="AX100" i="2" s="1"/>
  <c r="AH135" i="2"/>
  <c r="AH203" i="2"/>
  <c r="AH318" i="2"/>
  <c r="AZ98" i="2"/>
  <c r="AX98" i="2" s="1"/>
  <c r="AH310" i="2"/>
  <c r="AH349" i="2"/>
  <c r="AZ54" i="2"/>
  <c r="AX54" i="2" s="1"/>
  <c r="AZ66" i="2"/>
  <c r="AX66" i="2" s="1"/>
  <c r="AZ84" i="2"/>
  <c r="AX84" i="2" s="1"/>
  <c r="AH63" i="2"/>
  <c r="AH340" i="2"/>
  <c r="AH359" i="2"/>
  <c r="AH95" i="2"/>
  <c r="AH188" i="2"/>
  <c r="AH173" i="2"/>
  <c r="AH162" i="2"/>
  <c r="AH98" i="2"/>
  <c r="AH396" i="2"/>
  <c r="AZ58" i="2"/>
  <c r="AX58" i="2" s="1"/>
  <c r="AZ82" i="2"/>
  <c r="AX82" i="2" s="1"/>
  <c r="AH234" i="2"/>
  <c r="AZ53" i="2"/>
  <c r="AX53" i="2" s="1"/>
  <c r="AZ101" i="2"/>
  <c r="AX101" i="2" s="1"/>
  <c r="AH275" i="2"/>
  <c r="AH240" i="2"/>
  <c r="AH391" i="2"/>
  <c r="AH225" i="2"/>
  <c r="AZ3" i="2"/>
  <c r="AX3" i="2" s="1"/>
  <c r="AZ28" i="2"/>
  <c r="AX28" i="2" s="1"/>
  <c r="AH28" i="2"/>
  <c r="AH274" i="2"/>
  <c r="AH342" i="2"/>
  <c r="AH280" i="2"/>
  <c r="AZ94" i="2"/>
  <c r="AX94" i="2" s="1"/>
  <c r="AH67" i="2"/>
  <c r="AH105" i="2"/>
  <c r="AH170" i="2"/>
  <c r="AZ78" i="2"/>
  <c r="AX78" i="2" s="1"/>
  <c r="AH21" i="2"/>
  <c r="AH316" i="2"/>
  <c r="AH238" i="2"/>
  <c r="AZ22" i="2"/>
  <c r="AX22" i="2" s="1"/>
  <c r="AH266" i="2"/>
  <c r="AH254" i="2"/>
  <c r="AH208" i="2"/>
  <c r="AZ51" i="2"/>
  <c r="AX51" i="2" s="1"/>
  <c r="AH334" i="2"/>
  <c r="AH398" i="2"/>
  <c r="AH83" i="2"/>
  <c r="AH190" i="2"/>
  <c r="AH212" i="2"/>
  <c r="AH287" i="2"/>
  <c r="AH39" i="2"/>
  <c r="AZ17" i="2"/>
  <c r="AX17" i="2" s="1"/>
  <c r="AH295" i="2"/>
  <c r="AH239" i="2"/>
  <c r="AH158" i="2"/>
  <c r="AZ5" i="2"/>
  <c r="AX5" i="2" s="1"/>
  <c r="AH198" i="2"/>
  <c r="AH80" i="2"/>
  <c r="AZ15" i="2"/>
  <c r="AX15" i="2" s="1"/>
  <c r="AH70" i="2"/>
  <c r="AH181" i="2"/>
  <c r="AZ63" i="2"/>
  <c r="AX63" i="2" s="1"/>
  <c r="AZ80" i="2"/>
  <c r="AX80" i="2" s="1"/>
  <c r="AH142" i="2"/>
  <c r="AZ68" i="2"/>
  <c r="AX68" i="2" s="1"/>
  <c r="AZ96" i="2"/>
  <c r="AX96" i="2" s="1"/>
  <c r="AH365" i="2"/>
  <c r="AH306" i="2"/>
  <c r="AH91" i="2"/>
  <c r="AH223" i="2"/>
  <c r="AZ73" i="2"/>
  <c r="AX73" i="2" s="1"/>
  <c r="AZ38" i="2"/>
  <c r="AX38" i="2" s="1"/>
  <c r="AH157" i="2"/>
  <c r="AH34" i="2"/>
  <c r="AH312" i="2"/>
  <c r="AH329" i="2"/>
  <c r="AH178" i="2"/>
  <c r="AH244" i="2"/>
  <c r="AH258" i="2"/>
  <c r="AH128" i="2"/>
  <c r="AH243" i="2"/>
  <c r="AH38" i="2"/>
  <c r="AH76" i="2"/>
  <c r="AZ11" i="2"/>
  <c r="AX11" i="2" s="1"/>
  <c r="AZ31" i="2"/>
  <c r="AX31" i="2" s="1"/>
  <c r="AH201" i="2"/>
  <c r="AH23" i="2"/>
  <c r="AZ6" i="2"/>
  <c r="AX6" i="2" s="1"/>
  <c r="AH252" i="2"/>
  <c r="AH86" i="2"/>
  <c r="AH219" i="2"/>
  <c r="AH249" i="2"/>
  <c r="AZ88" i="2"/>
  <c r="AX88" i="2" s="1"/>
  <c r="AH323" i="2"/>
  <c r="AH96" i="2"/>
  <c r="AH214" i="2"/>
  <c r="AH317" i="2"/>
  <c r="AZ99" i="2"/>
  <c r="AX99" i="2" s="1"/>
  <c r="AH116" i="2"/>
  <c r="AH402" i="2"/>
  <c r="AH224" i="2"/>
  <c r="AH302" i="2"/>
  <c r="AH375" i="2"/>
  <c r="AH319" i="2"/>
  <c r="AH88" i="2"/>
  <c r="AH248" i="2"/>
  <c r="AZ56" i="2"/>
  <c r="AX56" i="2" s="1"/>
  <c r="AZ16" i="2"/>
  <c r="AX16" i="2" s="1"/>
  <c r="AH125" i="2"/>
  <c r="AH357" i="2"/>
  <c r="AH160" i="2"/>
  <c r="AH41" i="2"/>
  <c r="AH73" i="2"/>
  <c r="AH133" i="2"/>
  <c r="AZ37" i="2"/>
  <c r="AX37" i="2" s="1"/>
  <c r="AH197" i="2"/>
  <c r="AH277" i="2"/>
  <c r="AH399" i="2"/>
  <c r="AH29" i="2"/>
  <c r="AH406" i="2"/>
  <c r="AH382" i="2"/>
  <c r="AH31" i="2"/>
  <c r="AH49" i="2"/>
  <c r="AZ26" i="2"/>
  <c r="AX26" i="2" s="1"/>
  <c r="AZ47" i="2"/>
  <c r="AX47" i="2" s="1"/>
  <c r="AZ10" i="2"/>
  <c r="AX10" i="2" s="1"/>
  <c r="AZ4" i="2"/>
  <c r="AX4" i="2" s="1"/>
  <c r="AZ2" i="2"/>
  <c r="AX2" i="2" s="1"/>
  <c r="AH166" i="2"/>
  <c r="AH37" i="2"/>
  <c r="AH297" i="2"/>
  <c r="AH235" i="2"/>
  <c r="AH204" i="2"/>
  <c r="AH314" i="2"/>
  <c r="AH389" i="2"/>
  <c r="AH184" i="2"/>
  <c r="AH305" i="2"/>
  <c r="AH229" i="2"/>
  <c r="AH325" i="2"/>
  <c r="AH107" i="2"/>
  <c r="AH341" i="2"/>
  <c r="AZ89" i="2"/>
  <c r="AX89" i="2" s="1"/>
  <c r="AH35" i="2"/>
  <c r="AZ48" i="2"/>
  <c r="AX48" i="2" s="1"/>
  <c r="AH350" i="2"/>
  <c r="AH25" i="2"/>
  <c r="AH387" i="2"/>
  <c r="AZ67" i="2"/>
  <c r="AX67" i="2" s="1"/>
  <c r="AH147" i="2"/>
  <c r="AH104" i="2"/>
  <c r="AH43" i="2"/>
  <c r="AH145" i="2"/>
  <c r="AH400" i="2"/>
  <c r="AH149" i="2"/>
  <c r="AH236" i="2"/>
  <c r="AH307" i="2"/>
  <c r="AH195" i="2"/>
  <c r="AH176" i="2"/>
  <c r="AZ71" i="2"/>
  <c r="AX71" i="2" s="1"/>
  <c r="AH24" i="2"/>
  <c r="AH260" i="2"/>
  <c r="AH386" i="2"/>
  <c r="AH52" i="2"/>
  <c r="AZ75" i="2"/>
  <c r="AX75" i="2" s="1"/>
  <c r="AH213" i="2"/>
  <c r="AH171" i="2"/>
  <c r="AZ40" i="2"/>
  <c r="AX40" i="2" s="1"/>
  <c r="AZ55" i="2"/>
  <c r="AX55" i="2" s="1"/>
  <c r="AH117" i="2"/>
  <c r="AH358" i="2"/>
  <c r="AH113" i="2"/>
  <c r="AH51" i="2"/>
  <c r="AH100" i="2"/>
  <c r="AH134" i="2"/>
  <c r="AH344" i="2"/>
  <c r="AH164" i="2"/>
  <c r="AH250" i="2"/>
  <c r="AH202" i="2"/>
  <c r="AH407" i="2"/>
  <c r="AZ18" i="2"/>
  <c r="AX18" i="2" s="1"/>
  <c r="AH85" i="2"/>
  <c r="AH299" i="2"/>
  <c r="AH143" i="2"/>
  <c r="AH269" i="2"/>
  <c r="AH237" i="2"/>
  <c r="AH153" i="2"/>
  <c r="AZ92" i="2"/>
  <c r="AX92" i="2" s="1"/>
  <c r="AH121" i="2"/>
  <c r="AH183" i="2"/>
  <c r="AH368" i="2"/>
  <c r="AH281" i="2"/>
  <c r="AH371" i="2"/>
  <c r="AH284" i="2"/>
  <c r="AH405" i="2"/>
  <c r="AH270" i="2"/>
  <c r="AH245" i="2"/>
  <c r="AZ70" i="2"/>
  <c r="AX70" i="2" s="1"/>
  <c r="AH296" i="2"/>
  <c r="AH129" i="2"/>
  <c r="AH265" i="2"/>
  <c r="AH272" i="2"/>
  <c r="AH276" i="2"/>
  <c r="AH376" i="2"/>
  <c r="AH154" i="2"/>
  <c r="AH401" i="2"/>
  <c r="AZ69" i="2"/>
  <c r="AX69" i="2" s="1"/>
  <c r="AH60" i="2"/>
  <c r="AH232" i="2"/>
  <c r="AH163" i="2"/>
  <c r="AH56" i="2"/>
  <c r="AH393" i="2"/>
  <c r="AH231" i="2"/>
  <c r="AH54" i="2"/>
  <c r="AH256" i="2"/>
  <c r="AH205" i="2"/>
  <c r="AH380" i="2"/>
  <c r="AH369" i="2"/>
  <c r="AZ42" i="2"/>
  <c r="AX42" i="2" s="1"/>
  <c r="AH397" i="2"/>
  <c r="AH222" i="2"/>
  <c r="AH139" i="2"/>
  <c r="AH102" i="2"/>
  <c r="AH282" i="2"/>
  <c r="AH55" i="2"/>
  <c r="AH59" i="2"/>
  <c r="AZ35" i="2"/>
  <c r="AX35" i="2" s="1"/>
  <c r="AH159" i="2"/>
  <c r="AH61" i="2"/>
  <c r="AH242" i="2"/>
  <c r="AH374" i="2"/>
  <c r="AH337" i="2"/>
  <c r="AH216" i="2"/>
  <c r="AH74" i="2"/>
  <c r="AH328" i="2"/>
  <c r="AH69" i="2"/>
  <c r="AZ52" i="2"/>
  <c r="AX52" i="2" s="1"/>
  <c r="AZ90" i="2"/>
  <c r="AX90" i="2" s="1"/>
  <c r="AH228" i="2"/>
  <c r="AZ72" i="2"/>
  <c r="AX72" i="2" s="1"/>
  <c r="AH110" i="2"/>
  <c r="AZ91" i="2"/>
  <c r="AX91" i="2" s="1"/>
  <c r="AH361" i="2"/>
  <c r="AH320" i="2"/>
  <c r="AH313" i="2"/>
  <c r="AH206" i="2"/>
  <c r="AH79" i="2"/>
  <c r="AZ86" i="2"/>
  <c r="AX86" i="2" s="1"/>
  <c r="AH366" i="2"/>
  <c r="AH81" i="2"/>
  <c r="AH370" i="2"/>
  <c r="AZ29" i="2"/>
  <c r="AX29" i="2" s="1"/>
  <c r="AH115" i="2"/>
  <c r="AZ32" i="2"/>
  <c r="AX32" i="2" s="1"/>
  <c r="AH247" i="2"/>
  <c r="AH308" i="2"/>
  <c r="AH385" i="2"/>
  <c r="AZ13" i="2"/>
  <c r="AX13" i="2" s="1"/>
  <c r="AH156" i="2"/>
  <c r="AH47" i="2"/>
  <c r="AH332" i="2"/>
  <c r="AH82" i="2"/>
  <c r="AZ60" i="2"/>
  <c r="AX60" i="2" s="1"/>
  <c r="AZ8" i="2"/>
  <c r="AX8" i="2" s="1"/>
  <c r="AZ45" i="2"/>
  <c r="AX45" i="2" s="1"/>
  <c r="AH230" i="2"/>
  <c r="AH193" i="2"/>
  <c r="AH112" i="2"/>
  <c r="AH30" i="2"/>
  <c r="AH62" i="2"/>
  <c r="AH327" i="2"/>
  <c r="AH118" i="2"/>
  <c r="AZ43" i="2"/>
  <c r="AX43" i="2" s="1"/>
  <c r="AH378" i="2"/>
  <c r="AH373" i="2"/>
  <c r="AH103" i="2"/>
  <c r="AH169" i="2"/>
  <c r="AH259" i="2"/>
  <c r="AH326" i="2"/>
  <c r="AH226" i="2"/>
  <c r="AH101" i="2"/>
  <c r="AH354" i="2"/>
  <c r="AZ77" i="2"/>
  <c r="AX77" i="2" s="1"/>
  <c r="AH58" i="2"/>
  <c r="AZ93" i="2"/>
  <c r="AX93" i="2" s="1"/>
  <c r="AH293" i="2"/>
  <c r="AZ34" i="2"/>
  <c r="AX34" i="2" s="1"/>
  <c r="AH372" i="2"/>
  <c r="AH333" i="2"/>
  <c r="AH379" i="2"/>
  <c r="AH155" i="2"/>
  <c r="AH119" i="2"/>
  <c r="AH343" i="2"/>
  <c r="AH44" i="2"/>
  <c r="AZ33" i="2"/>
  <c r="AX33" i="2" s="1"/>
  <c r="AZ27" i="2"/>
  <c r="AX27" i="2" s="1"/>
  <c r="AH152" i="2"/>
  <c r="AH404" i="2"/>
  <c r="AH175" i="2"/>
  <c r="AH367" i="2"/>
  <c r="AH217" i="2"/>
  <c r="AH32" i="2"/>
  <c r="AH403" i="2"/>
  <c r="AH268" i="2"/>
  <c r="AZ44" i="2"/>
  <c r="AX44" i="2" s="1"/>
  <c r="AZ62" i="2"/>
  <c r="AX62" i="2" s="1"/>
  <c r="AZ97" i="2"/>
  <c r="AX97" i="2" s="1"/>
  <c r="AH93" i="2"/>
  <c r="AH409" i="2"/>
  <c r="AH124" i="2"/>
  <c r="AH263" i="2"/>
  <c r="AH363" i="2"/>
  <c r="AZ87" i="2"/>
  <c r="AX87" i="2" s="1"/>
  <c r="AH364" i="2"/>
  <c r="AH172" i="2"/>
  <c r="AH132" i="2"/>
  <c r="AH75" i="2"/>
  <c r="AH191" i="2"/>
  <c r="AH322" i="2"/>
  <c r="AH196" i="2"/>
  <c r="AH251" i="2"/>
  <c r="AH72" i="2"/>
  <c r="AZ81" i="2"/>
  <c r="AX81" i="2" s="1"/>
  <c r="AZ7" i="2"/>
  <c r="AX7" i="2" s="1"/>
  <c r="AH45" i="2"/>
  <c r="AH255" i="2"/>
  <c r="AH151" i="2"/>
  <c r="AH309" i="2"/>
  <c r="AH292" i="2"/>
  <c r="AH120" i="2"/>
  <c r="AH150" i="2"/>
  <c r="AH352" i="2"/>
  <c r="AH377" i="2"/>
  <c r="AH394" i="2"/>
  <c r="AZ95" i="2"/>
  <c r="AX95" i="2" s="1"/>
  <c r="AH109" i="2"/>
  <c r="AH89" i="2"/>
  <c r="AH87" i="2"/>
  <c r="AH338" i="2"/>
  <c r="AH137" i="2"/>
  <c r="AH311" i="2"/>
  <c r="AA311" i="2" s="1"/>
  <c r="AE311" i="2" s="1"/>
  <c r="AZ20" i="2"/>
  <c r="AX20" i="2" s="1"/>
  <c r="AH136" i="2"/>
  <c r="AH331" i="2"/>
  <c r="AH146" i="2"/>
  <c r="AH285" i="2"/>
  <c r="AH53" i="2"/>
  <c r="AH215" i="2"/>
  <c r="AH233" i="2"/>
  <c r="AH64" i="2"/>
  <c r="AH111" i="2"/>
  <c r="AH99" i="2"/>
  <c r="AH144" i="2"/>
  <c r="AH353" i="2"/>
  <c r="AH321" i="2"/>
  <c r="AZ79" i="2"/>
  <c r="AX79" i="2" s="1"/>
  <c r="AH288" i="2"/>
  <c r="AH347" i="2"/>
  <c r="AH161" i="2"/>
  <c r="AH289" i="2"/>
  <c r="AH22" i="2"/>
  <c r="AH187" i="2"/>
  <c r="AH130" i="2"/>
  <c r="AH279" i="2"/>
  <c r="AH186" i="2"/>
  <c r="AZ24" i="2"/>
  <c r="AX24" i="2" s="1"/>
  <c r="AH291" i="2"/>
  <c r="AH304" i="2"/>
  <c r="AH148" i="2"/>
  <c r="AH126" i="2"/>
  <c r="AH90" i="2"/>
  <c r="AH26" i="2"/>
  <c r="AZ64" i="2"/>
  <c r="AX64" i="2" s="1"/>
  <c r="AH140" i="2"/>
  <c r="AH273" i="2"/>
  <c r="AH395" i="2"/>
  <c r="AH392" i="2"/>
  <c r="AH108" i="2"/>
  <c r="AH199" i="2"/>
  <c r="AZ83" i="2"/>
  <c r="AX83" i="2" s="1"/>
  <c r="AH348" i="2"/>
  <c r="AH262" i="2"/>
  <c r="AH346" i="2"/>
  <c r="AH94" i="2"/>
  <c r="AH138" i="2"/>
  <c r="AH227" i="2"/>
  <c r="AH200" i="2"/>
  <c r="AH92" i="2"/>
  <c r="AH66" i="2"/>
  <c r="AH127" i="2"/>
  <c r="AH278" i="2"/>
  <c r="AH122" i="2"/>
  <c r="AH294" i="2"/>
  <c r="AZ12" i="2"/>
  <c r="AX12" i="2" s="1"/>
  <c r="AH78" i="2"/>
  <c r="AH241" i="2"/>
  <c r="AH264" i="2"/>
  <c r="AH360" i="2"/>
  <c r="AH165" i="2"/>
  <c r="AZ61" i="2"/>
  <c r="AX61" i="2" s="1"/>
  <c r="AZ14" i="2"/>
  <c r="AX14" i="2" s="1"/>
  <c r="AH209" i="2"/>
  <c r="AH253" i="2"/>
  <c r="AH48" i="2"/>
  <c r="AH271" i="2"/>
  <c r="AH179" i="2"/>
  <c r="AZ25" i="2"/>
  <c r="AX25" i="2" s="1"/>
  <c r="AH290" i="2"/>
  <c r="AH388" i="2"/>
  <c r="AZ49" i="2"/>
  <c r="AX49" i="2" s="1"/>
  <c r="AZ21" i="2"/>
  <c r="AX21" i="2" s="1"/>
  <c r="AH57" i="2"/>
  <c r="AH40" i="2"/>
  <c r="AH261" i="2"/>
  <c r="AH106" i="2"/>
  <c r="AH424" i="2"/>
  <c r="AH415" i="2"/>
  <c r="AH411" i="2"/>
  <c r="AA411" i="2" s="1"/>
  <c r="AE411" i="2" s="1"/>
  <c r="AH416" i="2"/>
  <c r="BC328" i="7"/>
  <c r="BD328" i="7"/>
  <c r="AX33" i="8"/>
  <c r="AW33" i="8"/>
  <c r="BB262" i="7"/>
  <c r="AH262" i="7"/>
  <c r="AJ262" i="7"/>
  <c r="AH420" i="2"/>
  <c r="BC347" i="7"/>
  <c r="BD347" i="7"/>
  <c r="BD354" i="7"/>
  <c r="BC354" i="7"/>
  <c r="BC102" i="7"/>
  <c r="BD102" i="7"/>
  <c r="AH395" i="7"/>
  <c r="AK395" i="7"/>
  <c r="BB395" i="7"/>
  <c r="AJ395" i="7"/>
  <c r="AK262" i="7"/>
  <c r="AK88" i="7"/>
  <c r="AJ88" i="7"/>
  <c r="AH88" i="7"/>
  <c r="BB88" i="7"/>
  <c r="AW286" i="8"/>
  <c r="AX286" i="8"/>
  <c r="AH419" i="2"/>
  <c r="BC238" i="7"/>
  <c r="BD238" i="7"/>
  <c r="BC362" i="7"/>
  <c r="BD362" i="7"/>
  <c r="BC136" i="7"/>
  <c r="AH417" i="2"/>
  <c r="AH412" i="2"/>
  <c r="AH421" i="2"/>
  <c r="BD150" i="7"/>
  <c r="BC150" i="7"/>
  <c r="BB312" i="7"/>
  <c r="AH312" i="7"/>
  <c r="AJ312" i="7"/>
  <c r="AK312" i="7"/>
  <c r="AG302" i="7"/>
  <c r="BE302" i="7"/>
  <c r="AJ365" i="7"/>
  <c r="AH365" i="7"/>
  <c r="AK365" i="7"/>
  <c r="BB365" i="7"/>
  <c r="BB301" i="7"/>
  <c r="AJ301" i="7"/>
  <c r="AK301" i="7"/>
  <c r="AH301" i="7"/>
  <c r="AK219" i="7"/>
  <c r="AG344" i="7"/>
  <c r="BE344" i="7"/>
  <c r="AH58" i="7"/>
  <c r="AD114" i="8"/>
  <c r="AV114" i="8"/>
  <c r="AB114" i="8"/>
  <c r="AJ219" i="7"/>
  <c r="BE406" i="7"/>
  <c r="AG406" i="7"/>
  <c r="AA92" i="8"/>
  <c r="AY92" i="8"/>
  <c r="BB330" i="7"/>
  <c r="AK330" i="7"/>
  <c r="AJ330" i="7"/>
  <c r="AG62" i="7"/>
  <c r="BE62" i="7"/>
  <c r="AG276" i="7"/>
  <c r="BE276" i="7"/>
  <c r="AX106" i="8"/>
  <c r="AW106" i="8"/>
  <c r="AV233" i="8"/>
  <c r="AB233" i="8"/>
  <c r="AV203" i="8"/>
  <c r="AG21" i="7"/>
  <c r="BE21" i="7"/>
  <c r="AA250" i="8"/>
  <c r="AY250" i="8"/>
  <c r="AA22" i="8"/>
  <c r="AY22" i="8"/>
  <c r="AY209" i="8"/>
  <c r="AA209" i="8"/>
  <c r="AV29" i="8"/>
  <c r="AB29" i="8"/>
  <c r="AD29" i="8"/>
  <c r="AY205" i="8"/>
  <c r="AA205" i="8"/>
  <c r="AV222" i="8"/>
  <c r="AD222" i="8"/>
  <c r="AV55" i="8"/>
  <c r="AB55" i="8"/>
  <c r="AD55" i="8"/>
  <c r="AY44" i="8"/>
  <c r="AA44" i="8"/>
  <c r="AG236" i="7"/>
  <c r="BE236" i="7"/>
  <c r="AA295" i="8"/>
  <c r="AY295" i="8"/>
  <c r="AA149" i="8"/>
  <c r="AY149" i="8"/>
  <c r="AA84" i="8"/>
  <c r="AY84" i="8"/>
  <c r="AA80" i="8"/>
  <c r="AY80" i="8"/>
  <c r="AY392" i="8"/>
  <c r="AA392" i="8"/>
  <c r="AX65" i="8"/>
  <c r="AW65" i="8"/>
  <c r="AY401" i="8"/>
  <c r="AA401" i="8"/>
  <c r="AA175" i="8"/>
  <c r="AY175" i="8"/>
  <c r="AA164" i="8"/>
  <c r="AY164" i="8"/>
  <c r="AA225" i="8"/>
  <c r="AY225" i="8"/>
  <c r="AV357" i="8"/>
  <c r="AD357" i="8"/>
  <c r="AB357" i="8"/>
  <c r="AA38" i="8"/>
  <c r="AY38" i="8"/>
  <c r="AY146" i="8"/>
  <c r="AA146" i="8"/>
  <c r="AY323" i="8"/>
  <c r="AA323" i="8"/>
  <c r="AA154" i="8"/>
  <c r="AY154" i="8"/>
  <c r="AY244" i="8"/>
  <c r="AA244" i="8"/>
  <c r="AV83" i="8"/>
  <c r="AD83" i="8"/>
  <c r="AV180" i="8"/>
  <c r="AB180" i="8"/>
  <c r="AA284" i="8"/>
  <c r="AY284" i="8"/>
  <c r="AV385" i="8"/>
  <c r="AB385" i="8"/>
  <c r="AD385" i="8"/>
  <c r="AA360" i="8"/>
  <c r="AY360" i="8"/>
  <c r="AY113" i="8"/>
  <c r="AA113" i="8"/>
  <c r="BE38" i="7"/>
  <c r="AG38" i="7"/>
  <c r="AY370" i="8"/>
  <c r="AA370" i="8"/>
  <c r="AY34" i="8"/>
  <c r="AA34" i="8"/>
  <c r="AA93" i="8"/>
  <c r="AY93" i="8"/>
  <c r="AY74" i="8"/>
  <c r="AA74" i="8"/>
  <c r="AA182" i="8"/>
  <c r="AY182" i="8"/>
  <c r="AD220" i="8"/>
  <c r="AB220" i="8"/>
  <c r="AY187" i="8"/>
  <c r="AA187" i="8"/>
  <c r="BN417" i="6"/>
  <c r="Z255" i="6"/>
  <c r="G255" i="6"/>
  <c r="G161" i="6"/>
  <c r="Z161" i="6"/>
  <c r="AC153" i="6"/>
  <c r="I153" i="6"/>
  <c r="R153" i="6"/>
  <c r="T153" i="6" s="1"/>
  <c r="G117" i="6"/>
  <c r="Z117" i="6"/>
  <c r="Z43" i="6"/>
  <c r="G43" i="6"/>
  <c r="BN265" i="6"/>
  <c r="BM265" i="6" s="1"/>
  <c r="BL265" i="6" s="1"/>
  <c r="BK265" i="6" s="1"/>
  <c r="BJ265" i="6" s="1"/>
  <c r="BI265" i="6" s="1"/>
  <c r="BH265" i="6" s="1"/>
  <c r="BG265" i="6" s="1"/>
  <c r="BF265" i="6" s="1"/>
  <c r="BE265" i="6" s="1"/>
  <c r="G265" i="6"/>
  <c r="Z265" i="6"/>
  <c r="Z222" i="6"/>
  <c r="G222" i="6"/>
  <c r="K222" i="6" s="1"/>
  <c r="G195" i="6"/>
  <c r="Z195" i="6"/>
  <c r="I164" i="6"/>
  <c r="R164" i="6"/>
  <c r="T164" i="6" s="1"/>
  <c r="AC164" i="6"/>
  <c r="Z128" i="6"/>
  <c r="G128" i="6"/>
  <c r="G125" i="6"/>
  <c r="Z125" i="6"/>
  <c r="G92" i="6"/>
  <c r="K92" i="6" s="1"/>
  <c r="Z92" i="6"/>
  <c r="Z46" i="6"/>
  <c r="G46" i="6"/>
  <c r="BN397" i="6"/>
  <c r="Z397" i="6"/>
  <c r="Z291" i="6"/>
  <c r="G291" i="6"/>
  <c r="G272" i="6"/>
  <c r="AC272" i="6" s="1"/>
  <c r="Z272" i="6"/>
  <c r="G233" i="6"/>
  <c r="Z233" i="6"/>
  <c r="Z403" i="6"/>
  <c r="G403" i="6"/>
  <c r="K403" i="6" s="1"/>
  <c r="Z279" i="6"/>
  <c r="G279" i="6"/>
  <c r="K243" i="6"/>
  <c r="AC243" i="6"/>
  <c r="R243" i="6"/>
  <c r="T243" i="6" s="1"/>
  <c r="I221" i="6"/>
  <c r="R221" i="6"/>
  <c r="T221" i="6" s="1"/>
  <c r="AC221" i="6"/>
  <c r="R194" i="6"/>
  <c r="T194" i="6" s="1"/>
  <c r="AC194" i="6"/>
  <c r="I194" i="6"/>
  <c r="G175" i="6"/>
  <c r="Z175" i="6"/>
  <c r="G145" i="6"/>
  <c r="Z145" i="6"/>
  <c r="Z44" i="6"/>
  <c r="G44" i="6"/>
  <c r="G151" i="6"/>
  <c r="Z151" i="6"/>
  <c r="G141" i="6"/>
  <c r="Z141" i="6"/>
  <c r="Z138" i="6"/>
  <c r="G138" i="6"/>
  <c r="Z61" i="6"/>
  <c r="G61" i="6"/>
  <c r="Z381" i="6"/>
  <c r="G381" i="6"/>
  <c r="K381" i="6" s="1"/>
  <c r="Z368" i="6"/>
  <c r="G368" i="6"/>
  <c r="K368" i="6" s="1"/>
  <c r="G297" i="6"/>
  <c r="Z297" i="6"/>
  <c r="G205" i="6"/>
  <c r="Z205" i="6"/>
  <c r="G201" i="6"/>
  <c r="Z201" i="6"/>
  <c r="G197" i="6"/>
  <c r="Z197" i="6"/>
  <c r="R186" i="6"/>
  <c r="T186" i="6" s="1"/>
  <c r="AC186" i="6"/>
  <c r="I186" i="6"/>
  <c r="BN182" i="6"/>
  <c r="BM182" i="6" s="1"/>
  <c r="BL182" i="6" s="1"/>
  <c r="BK182" i="6" s="1"/>
  <c r="BJ182" i="6" s="1"/>
  <c r="BI182" i="6" s="1"/>
  <c r="BH182" i="6" s="1"/>
  <c r="BG182" i="6" s="1"/>
  <c r="BF182" i="6" s="1"/>
  <c r="BE182" i="6" s="1"/>
  <c r="BB182" i="6" s="1"/>
  <c r="Z130" i="6"/>
  <c r="G130" i="6"/>
  <c r="G64" i="6"/>
  <c r="Z64" i="6"/>
  <c r="Z53" i="6"/>
  <c r="G53" i="6"/>
  <c r="BB18" i="6"/>
  <c r="BB16" i="6"/>
  <c r="BN212" i="6"/>
  <c r="BM212" i="6" s="1"/>
  <c r="BL212" i="6" s="1"/>
  <c r="BK212" i="6" s="1"/>
  <c r="BJ212" i="6" s="1"/>
  <c r="BI212" i="6" s="1"/>
  <c r="BH212" i="6" s="1"/>
  <c r="BG212" i="6" s="1"/>
  <c r="BF212" i="6" s="1"/>
  <c r="BE212" i="6" s="1"/>
  <c r="AC99" i="6"/>
  <c r="I99" i="6"/>
  <c r="R99" i="6"/>
  <c r="T99" i="6" s="1"/>
  <c r="Z39" i="6"/>
  <c r="G39" i="6"/>
  <c r="G322" i="6"/>
  <c r="Z322" i="6"/>
  <c r="G318" i="6"/>
  <c r="Z318" i="6"/>
  <c r="Z34" i="6"/>
  <c r="G34" i="6"/>
  <c r="Z23" i="6"/>
  <c r="G23" i="6"/>
  <c r="BB17" i="6"/>
  <c r="BN361" i="6"/>
  <c r="CK3" i="6"/>
  <c r="BN405" i="6"/>
  <c r="BN336" i="6"/>
  <c r="BM336" i="6" s="1"/>
  <c r="BL336" i="6" s="1"/>
  <c r="BK336" i="6" s="1"/>
  <c r="BJ336" i="6" s="1"/>
  <c r="BI336" i="6" s="1"/>
  <c r="BH336" i="6" s="1"/>
  <c r="BG336" i="6" s="1"/>
  <c r="BF336" i="6" s="1"/>
  <c r="BE336" i="6" s="1"/>
  <c r="Z196" i="6"/>
  <c r="Z188" i="6"/>
  <c r="BN147" i="6"/>
  <c r="BM147" i="6" s="1"/>
  <c r="BL147" i="6" s="1"/>
  <c r="BK147" i="6" s="1"/>
  <c r="BJ147" i="6" s="1"/>
  <c r="BI147" i="6" s="1"/>
  <c r="BH147" i="6" s="1"/>
  <c r="BG147" i="6" s="1"/>
  <c r="BF147" i="6" s="1"/>
  <c r="BE147" i="6" s="1"/>
  <c r="BT5" i="6"/>
  <c r="BN363" i="6"/>
  <c r="BM363" i="6" s="1"/>
  <c r="BL363" i="6" s="1"/>
  <c r="BK363" i="6" s="1"/>
  <c r="BJ363" i="6" s="1"/>
  <c r="BI363" i="6" s="1"/>
  <c r="BH363" i="6" s="1"/>
  <c r="BG363" i="6" s="1"/>
  <c r="BF363" i="6" s="1"/>
  <c r="BE363" i="6" s="1"/>
  <c r="BN143" i="6"/>
  <c r="BM143" i="6" s="1"/>
  <c r="BL143" i="6" s="1"/>
  <c r="BK143" i="6" s="1"/>
  <c r="BJ143" i="6" s="1"/>
  <c r="BI143" i="6" s="1"/>
  <c r="BH143" i="6" s="1"/>
  <c r="BG143" i="6" s="1"/>
  <c r="BF143" i="6" s="1"/>
  <c r="BE143" i="6" s="1"/>
  <c r="BN348" i="6"/>
  <c r="BM348" i="6" s="1"/>
  <c r="BL348" i="6" s="1"/>
  <c r="BK348" i="6" s="1"/>
  <c r="BJ348" i="6" s="1"/>
  <c r="BI348" i="6" s="1"/>
  <c r="BH348" i="6" s="1"/>
  <c r="BG348" i="6" s="1"/>
  <c r="BF348" i="6" s="1"/>
  <c r="BE348" i="6" s="1"/>
  <c r="AC177" i="6"/>
  <c r="I177" i="6"/>
  <c r="R177" i="6"/>
  <c r="T177" i="6" s="1"/>
  <c r="G388" i="6"/>
  <c r="K388" i="6" s="1"/>
  <c r="BN388" i="6"/>
  <c r="Z388" i="6"/>
  <c r="BM397" i="6"/>
  <c r="BL397" i="6" s="1"/>
  <c r="BK397" i="6" s="1"/>
  <c r="BJ397" i="6" s="1"/>
  <c r="BI397" i="6" s="1"/>
  <c r="BH397" i="6" s="1"/>
  <c r="BG397" i="6" s="1"/>
  <c r="BF397" i="6" s="1"/>
  <c r="BE397" i="6" s="1"/>
  <c r="I208" i="6"/>
  <c r="AC208" i="6"/>
  <c r="R208" i="6"/>
  <c r="T208" i="6" s="1"/>
  <c r="G317" i="6"/>
  <c r="BN317" i="6"/>
  <c r="Z300" i="6"/>
  <c r="BN400" i="6"/>
  <c r="BM400" i="6" s="1"/>
  <c r="BL400" i="6" s="1"/>
  <c r="BK400" i="6" s="1"/>
  <c r="BJ400" i="6" s="1"/>
  <c r="BI400" i="6" s="1"/>
  <c r="BH400" i="6" s="1"/>
  <c r="BG400" i="6" s="1"/>
  <c r="BF400" i="6" s="1"/>
  <c r="BE400" i="6" s="1"/>
  <c r="G400" i="6"/>
  <c r="K400" i="6" s="1"/>
  <c r="G397" i="6"/>
  <c r="K397" i="6" s="1"/>
  <c r="BN349" i="6"/>
  <c r="BM349" i="6" s="1"/>
  <c r="BL349" i="6" s="1"/>
  <c r="BK349" i="6" s="1"/>
  <c r="BJ349" i="6" s="1"/>
  <c r="BI349" i="6" s="1"/>
  <c r="BH349" i="6" s="1"/>
  <c r="BG349" i="6" s="1"/>
  <c r="BF349" i="6" s="1"/>
  <c r="BE349" i="6" s="1"/>
  <c r="Z349" i="6"/>
  <c r="BN238" i="6"/>
  <c r="G238" i="6"/>
  <c r="AC238" i="6" s="1"/>
  <c r="G410" i="6"/>
  <c r="K410" i="6" s="1"/>
  <c r="BN410" i="6"/>
  <c r="Z410" i="6"/>
  <c r="BN394" i="6"/>
  <c r="BM394" i="6" s="1"/>
  <c r="BL394" i="6" s="1"/>
  <c r="BK394" i="6" s="1"/>
  <c r="BJ394" i="6" s="1"/>
  <c r="BI394" i="6" s="1"/>
  <c r="BH394" i="6" s="1"/>
  <c r="BG394" i="6" s="1"/>
  <c r="BF394" i="6" s="1"/>
  <c r="BE394" i="6" s="1"/>
  <c r="Z394" i="6"/>
  <c r="G394" i="6"/>
  <c r="G384" i="6"/>
  <c r="BN384" i="6"/>
  <c r="BM384" i="6" s="1"/>
  <c r="BL384" i="6" s="1"/>
  <c r="BK384" i="6" s="1"/>
  <c r="BJ384" i="6" s="1"/>
  <c r="BI384" i="6" s="1"/>
  <c r="BH384" i="6" s="1"/>
  <c r="BG384" i="6" s="1"/>
  <c r="BF384" i="6" s="1"/>
  <c r="BE384" i="6" s="1"/>
  <c r="BD384" i="6" s="1"/>
  <c r="Z384" i="6"/>
  <c r="G366" i="6"/>
  <c r="Z366" i="6"/>
  <c r="G134" i="6"/>
  <c r="G423" i="6"/>
  <c r="Z423" i="6"/>
  <c r="BN402" i="6"/>
  <c r="Z402" i="6"/>
  <c r="BN399" i="6"/>
  <c r="BM399" i="6" s="1"/>
  <c r="BL399" i="6" s="1"/>
  <c r="BK399" i="6" s="1"/>
  <c r="BJ399" i="6" s="1"/>
  <c r="BI399" i="6" s="1"/>
  <c r="BH399" i="6" s="1"/>
  <c r="BG399" i="6" s="1"/>
  <c r="BF399" i="6" s="1"/>
  <c r="BE399" i="6" s="1"/>
  <c r="Z399" i="6"/>
  <c r="Z390" i="6"/>
  <c r="G390" i="6"/>
  <c r="G369" i="6"/>
  <c r="Z369" i="6"/>
  <c r="Z254" i="6"/>
  <c r="G254" i="6"/>
  <c r="BN254" i="6"/>
  <c r="BN177" i="6"/>
  <c r="BM177" i="6" s="1"/>
  <c r="BL177" i="6" s="1"/>
  <c r="BK177" i="6" s="1"/>
  <c r="BJ177" i="6" s="1"/>
  <c r="BI177" i="6" s="1"/>
  <c r="BH177" i="6" s="1"/>
  <c r="BG177" i="6" s="1"/>
  <c r="BF177" i="6" s="1"/>
  <c r="BE177" i="6" s="1"/>
  <c r="BB177" i="6" s="1"/>
  <c r="G415" i="6"/>
  <c r="BN415" i="6"/>
  <c r="BM415" i="6" s="1"/>
  <c r="BL415" i="6" s="1"/>
  <c r="BK415" i="6" s="1"/>
  <c r="BJ415" i="6" s="1"/>
  <c r="BI415" i="6" s="1"/>
  <c r="BH415" i="6" s="1"/>
  <c r="BG415" i="6" s="1"/>
  <c r="BF415" i="6" s="1"/>
  <c r="BE415" i="6" s="1"/>
  <c r="BN409" i="6"/>
  <c r="BM409" i="6" s="1"/>
  <c r="G408" i="6"/>
  <c r="BN408" i="6"/>
  <c r="BN393" i="6"/>
  <c r="G393" i="6"/>
  <c r="Z393" i="6"/>
  <c r="AC203" i="6"/>
  <c r="I203" i="6"/>
  <c r="Z199" i="6"/>
  <c r="G199" i="6"/>
  <c r="I190" i="6"/>
  <c r="R190" i="6"/>
  <c r="T190" i="6" s="1"/>
  <c r="AC190" i="6"/>
  <c r="G184" i="6"/>
  <c r="Z184" i="6"/>
  <c r="BN180" i="6"/>
  <c r="G180" i="6"/>
  <c r="Z180" i="6"/>
  <c r="Z108" i="6"/>
  <c r="G108" i="6"/>
  <c r="G294" i="6"/>
  <c r="BN294" i="6"/>
  <c r="Z283" i="6"/>
  <c r="Z276" i="6"/>
  <c r="G276" i="6"/>
  <c r="AC276" i="6" s="1"/>
  <c r="BN259" i="6"/>
  <c r="G259" i="6"/>
  <c r="G256" i="6"/>
  <c r="Z256" i="6"/>
  <c r="AC246" i="6"/>
  <c r="K246" i="6"/>
  <c r="G193" i="6"/>
  <c r="Z418" i="6"/>
  <c r="G418" i="6"/>
  <c r="BN418" i="6"/>
  <c r="Z407" i="6"/>
  <c r="G407" i="6"/>
  <c r="BN407" i="6"/>
  <c r="Z380" i="6"/>
  <c r="G380" i="6"/>
  <c r="BN380" i="6"/>
  <c r="G377" i="6"/>
  <c r="K377" i="6" s="1"/>
  <c r="BN377" i="6"/>
  <c r="Z290" i="6"/>
  <c r="G290" i="6"/>
  <c r="G286" i="6"/>
  <c r="BN286" i="6"/>
  <c r="BM286" i="6" s="1"/>
  <c r="BL286" i="6" s="1"/>
  <c r="BK286" i="6" s="1"/>
  <c r="BJ286" i="6" s="1"/>
  <c r="BI286" i="6" s="1"/>
  <c r="BH286" i="6" s="1"/>
  <c r="BG286" i="6" s="1"/>
  <c r="BF286" i="6" s="1"/>
  <c r="BE286" i="6" s="1"/>
  <c r="K262" i="6"/>
  <c r="AC262" i="6"/>
  <c r="Z202" i="6"/>
  <c r="G202" i="6"/>
  <c r="G112" i="6"/>
  <c r="Z332" i="6"/>
  <c r="G332" i="6"/>
  <c r="BN332" i="6"/>
  <c r="BM332" i="6" s="1"/>
  <c r="BL332" i="6" s="1"/>
  <c r="BK332" i="6" s="1"/>
  <c r="BJ332" i="6" s="1"/>
  <c r="BI332" i="6" s="1"/>
  <c r="BH332" i="6" s="1"/>
  <c r="BG332" i="6" s="1"/>
  <c r="BF332" i="6" s="1"/>
  <c r="BE332" i="6" s="1"/>
  <c r="G325" i="6"/>
  <c r="BN325" i="6"/>
  <c r="BM325" i="6" s="1"/>
  <c r="BL325" i="6" s="1"/>
  <c r="BK325" i="6" s="1"/>
  <c r="BJ325" i="6" s="1"/>
  <c r="BI325" i="6" s="1"/>
  <c r="BH325" i="6" s="1"/>
  <c r="BG325" i="6" s="1"/>
  <c r="BF325" i="6" s="1"/>
  <c r="BE325" i="6" s="1"/>
  <c r="Z325" i="6"/>
  <c r="AB15" i="6"/>
  <c r="AU399" i="6" s="1"/>
  <c r="AT399" i="6" s="1"/>
  <c r="AS399" i="6" s="1"/>
  <c r="AR399" i="6" s="1"/>
  <c r="AQ399" i="6" s="1"/>
  <c r="AP399" i="6" s="1"/>
  <c r="AO399" i="6" s="1"/>
  <c r="AN399" i="6" s="1"/>
  <c r="AM399" i="6" s="1"/>
  <c r="AL399" i="6" s="1"/>
  <c r="Z214" i="6"/>
  <c r="G214" i="6"/>
  <c r="G211" i="6"/>
  <c r="G198" i="6"/>
  <c r="Z198" i="6"/>
  <c r="Z371" i="6"/>
  <c r="G358" i="6"/>
  <c r="K358" i="6" s="1"/>
  <c r="G227" i="6"/>
  <c r="Z166" i="6"/>
  <c r="G166" i="6"/>
  <c r="G133" i="6"/>
  <c r="Z133" i="6"/>
  <c r="Z337" i="6"/>
  <c r="G337" i="6"/>
  <c r="R274" i="6"/>
  <c r="T274" i="6" s="1"/>
  <c r="AC274" i="6"/>
  <c r="Z162" i="6"/>
  <c r="G162" i="6"/>
  <c r="G103" i="6"/>
  <c r="BN430" i="6"/>
  <c r="G367" i="6"/>
  <c r="Z252" i="6"/>
  <c r="G219" i="6"/>
  <c r="Z158" i="6"/>
  <c r="Z132" i="6"/>
  <c r="AU132" i="6"/>
  <c r="AT132" i="6" s="1"/>
  <c r="AS132" i="6" s="1"/>
  <c r="AR132" i="6" s="1"/>
  <c r="AQ132" i="6" s="1"/>
  <c r="AP132" i="6" s="1"/>
  <c r="AO132" i="6" s="1"/>
  <c r="AN132" i="6" s="1"/>
  <c r="AM132" i="6" s="1"/>
  <c r="AL132" i="6" s="1"/>
  <c r="G132" i="6"/>
  <c r="BN52" i="6"/>
  <c r="CX61" i="6"/>
  <c r="CX69" i="6"/>
  <c r="CX77" i="6"/>
  <c r="CX98" i="6"/>
  <c r="CX105" i="6"/>
  <c r="CX119" i="6"/>
  <c r="CX60" i="6"/>
  <c r="CX68" i="6"/>
  <c r="CX76" i="6"/>
  <c r="CX84" i="6"/>
  <c r="CX85" i="6"/>
  <c r="CX92" i="6"/>
  <c r="CX96" i="6"/>
  <c r="CX117" i="6"/>
  <c r="BN164" i="6"/>
  <c r="BN199" i="6"/>
  <c r="BM199" i="6" s="1"/>
  <c r="BL199" i="6" s="1"/>
  <c r="BK199" i="6" s="1"/>
  <c r="BJ199" i="6" s="1"/>
  <c r="BI199" i="6" s="1"/>
  <c r="BH199" i="6" s="1"/>
  <c r="BG199" i="6" s="1"/>
  <c r="BF199" i="6" s="1"/>
  <c r="BE199" i="6" s="1"/>
  <c r="BC199" i="6" s="1"/>
  <c r="BN210" i="6"/>
  <c r="BM210" i="6" s="1"/>
  <c r="BL210" i="6" s="1"/>
  <c r="BK210" i="6" s="1"/>
  <c r="BJ210" i="6" s="1"/>
  <c r="BI210" i="6" s="1"/>
  <c r="BH210" i="6" s="1"/>
  <c r="BG210" i="6" s="1"/>
  <c r="BF210" i="6" s="1"/>
  <c r="BE210" i="6" s="1"/>
  <c r="CX59" i="6"/>
  <c r="CX67" i="6"/>
  <c r="CX75" i="6"/>
  <c r="CX103" i="6"/>
  <c r="CX110" i="6"/>
  <c r="CX114" i="6"/>
  <c r="BN134" i="6"/>
  <c r="BN149" i="6"/>
  <c r="BN184" i="6"/>
  <c r="BN310" i="6"/>
  <c r="BN366" i="6"/>
  <c r="CX58" i="6"/>
  <c r="CX66" i="6"/>
  <c r="CX74" i="6"/>
  <c r="CX82" i="6"/>
  <c r="CX83" i="6"/>
  <c r="CX90" i="6"/>
  <c r="CX101" i="6"/>
  <c r="CX106" i="6"/>
  <c r="CX108" i="6"/>
  <c r="CX112" i="6"/>
  <c r="CX120" i="6"/>
  <c r="BN162" i="6"/>
  <c r="BN330" i="6"/>
  <c r="BN335" i="6"/>
  <c r="BM335" i="6" s="1"/>
  <c r="BL335" i="6" s="1"/>
  <c r="BK335" i="6" s="1"/>
  <c r="BJ335" i="6" s="1"/>
  <c r="BI335" i="6" s="1"/>
  <c r="BH335" i="6" s="1"/>
  <c r="BG335" i="6" s="1"/>
  <c r="BF335" i="6" s="1"/>
  <c r="BE335" i="6" s="1"/>
  <c r="BN354" i="6"/>
  <c r="CX52" i="6"/>
  <c r="CX53" i="6"/>
  <c r="CX57" i="6"/>
  <c r="CX65" i="6"/>
  <c r="CX73" i="6"/>
  <c r="CX99" i="6"/>
  <c r="CX116" i="6"/>
  <c r="BN178" i="6"/>
  <c r="BN257" i="6"/>
  <c r="BN344" i="6"/>
  <c r="BM344" i="6" s="1"/>
  <c r="CX48" i="6"/>
  <c r="CX49" i="6"/>
  <c r="CX64" i="6"/>
  <c r="CX72" i="6"/>
  <c r="CX80" i="6"/>
  <c r="CX81" i="6"/>
  <c r="CX88" i="6"/>
  <c r="CX89" i="6"/>
  <c r="CX91" i="6"/>
  <c r="CX97" i="6"/>
  <c r="CX104" i="6"/>
  <c r="CX118" i="6"/>
  <c r="BN237" i="6"/>
  <c r="BN245" i="6"/>
  <c r="BM245" i="6" s="1"/>
  <c r="BL245" i="6" s="1"/>
  <c r="BK245" i="6" s="1"/>
  <c r="BJ245" i="6" s="1"/>
  <c r="BI245" i="6" s="1"/>
  <c r="BH245" i="6" s="1"/>
  <c r="BG245" i="6" s="1"/>
  <c r="BF245" i="6" s="1"/>
  <c r="BE245" i="6" s="1"/>
  <c r="BC245" i="6" s="1"/>
  <c r="BN358" i="6"/>
  <c r="BN376" i="6"/>
  <c r="CX55" i="6"/>
  <c r="CX56" i="6"/>
  <c r="CX63" i="6"/>
  <c r="CX71" i="6"/>
  <c r="CX95" i="6"/>
  <c r="CX102" i="6"/>
  <c r="CX107" i="6"/>
  <c r="CX111" i="6"/>
  <c r="CX113" i="6"/>
  <c r="BN132" i="6"/>
  <c r="BN192" i="6"/>
  <c r="BN203" i="6"/>
  <c r="BN209" i="6"/>
  <c r="BM209" i="6" s="1"/>
  <c r="BL209" i="6" s="1"/>
  <c r="BK209" i="6" s="1"/>
  <c r="BJ209" i="6" s="1"/>
  <c r="BI209" i="6" s="1"/>
  <c r="BH209" i="6" s="1"/>
  <c r="BG209" i="6" s="1"/>
  <c r="BF209" i="6" s="1"/>
  <c r="BE209" i="6" s="1"/>
  <c r="BD209" i="6" s="1"/>
  <c r="BN248" i="6"/>
  <c r="AU257" i="6"/>
  <c r="AT257" i="6" s="1"/>
  <c r="AS257" i="6" s="1"/>
  <c r="AR257" i="6" s="1"/>
  <c r="AQ257" i="6" s="1"/>
  <c r="AP257" i="6" s="1"/>
  <c r="AO257" i="6" s="1"/>
  <c r="AN257" i="6" s="1"/>
  <c r="AM257" i="6" s="1"/>
  <c r="AL257" i="6" s="1"/>
  <c r="G212" i="6"/>
  <c r="Z209" i="6"/>
  <c r="G126" i="6"/>
  <c r="R126" i="6" s="1"/>
  <c r="T126" i="6" s="1"/>
  <c r="Z126" i="6"/>
  <c r="AU126" i="6"/>
  <c r="BN49" i="6"/>
  <c r="BM49" i="6" s="1"/>
  <c r="BL49" i="6" s="1"/>
  <c r="BK49" i="6" s="1"/>
  <c r="BJ49" i="6" s="1"/>
  <c r="BI49" i="6" s="1"/>
  <c r="BH49" i="6" s="1"/>
  <c r="BG49" i="6" s="1"/>
  <c r="BF49" i="6" s="1"/>
  <c r="BE49" i="6" s="1"/>
  <c r="BD49" i="6" s="1"/>
  <c r="Z49" i="6"/>
  <c r="AB12" i="6"/>
  <c r="BN235" i="6"/>
  <c r="AU221" i="6"/>
  <c r="BT3" i="6"/>
  <c r="BN352" i="6"/>
  <c r="G282" i="6"/>
  <c r="K282" i="6" s="1"/>
  <c r="Z262" i="6"/>
  <c r="BN243" i="6"/>
  <c r="AU322" i="6"/>
  <c r="BN279" i="6"/>
  <c r="AU111" i="6"/>
  <c r="AU97" i="6"/>
  <c r="CK4" i="6"/>
  <c r="BN359" i="6"/>
  <c r="AU99" i="6"/>
  <c r="BN368" i="6"/>
  <c r="BN327" i="6"/>
  <c r="BN200" i="6"/>
  <c r="BN141" i="6"/>
  <c r="BM141" i="6" s="1"/>
  <c r="BL141" i="6" s="1"/>
  <c r="BK141" i="6" s="1"/>
  <c r="BJ141" i="6" s="1"/>
  <c r="BI141" i="6" s="1"/>
  <c r="BH141" i="6" s="1"/>
  <c r="BG141" i="6" s="1"/>
  <c r="BF141" i="6" s="1"/>
  <c r="BE141" i="6" s="1"/>
  <c r="BB141" i="6" s="1"/>
  <c r="BT4" i="6"/>
  <c r="BN357" i="6"/>
  <c r="BN287" i="6"/>
  <c r="BM287" i="6" s="1"/>
  <c r="BL287" i="6" s="1"/>
  <c r="BK287" i="6" s="1"/>
  <c r="BJ287" i="6" s="1"/>
  <c r="BI287" i="6" s="1"/>
  <c r="BH287" i="6" s="1"/>
  <c r="BG287" i="6" s="1"/>
  <c r="BF287" i="6" s="1"/>
  <c r="BE287" i="6" s="1"/>
  <c r="BB287" i="6" s="1"/>
  <c r="AU129" i="6"/>
  <c r="BN425" i="6"/>
  <c r="BM425" i="6" s="1"/>
  <c r="BL425" i="6" s="1"/>
  <c r="BK425" i="6" s="1"/>
  <c r="BJ425" i="6" s="1"/>
  <c r="BI425" i="6" s="1"/>
  <c r="BH425" i="6" s="1"/>
  <c r="BG425" i="6" s="1"/>
  <c r="BF425" i="6" s="1"/>
  <c r="BE425" i="6" s="1"/>
  <c r="BN137" i="6"/>
  <c r="R117" i="6"/>
  <c r="T117" i="6" s="1"/>
  <c r="BN51" i="6"/>
  <c r="BC394" i="6"/>
  <c r="BD394" i="6"/>
  <c r="BB394" i="6"/>
  <c r="BC287" i="6"/>
  <c r="BB384" i="6"/>
  <c r="BC384" i="6"/>
  <c r="BC177" i="6"/>
  <c r="BD177" i="6"/>
  <c r="BB199" i="6"/>
  <c r="BD199" i="6"/>
  <c r="BC209" i="6"/>
  <c r="BB209" i="6"/>
  <c r="BC141" i="6"/>
  <c r="BD141" i="6"/>
  <c r="BC49" i="6"/>
  <c r="BB245" i="6"/>
  <c r="BD245" i="6"/>
  <c r="BC182" i="6"/>
  <c r="BA182" i="6" s="1"/>
  <c r="BD182" i="6"/>
  <c r="G305" i="6"/>
  <c r="BN305" i="6"/>
  <c r="AU305" i="6"/>
  <c r="Z305" i="6"/>
  <c r="G302" i="6"/>
  <c r="Z302" i="6"/>
  <c r="BN302" i="6"/>
  <c r="AU302" i="6"/>
  <c r="BN299" i="6"/>
  <c r="Z299" i="6"/>
  <c r="G299" i="6"/>
  <c r="AU299" i="6"/>
  <c r="BN296" i="6"/>
  <c r="Z296" i="6"/>
  <c r="G296" i="6"/>
  <c r="Z289" i="6"/>
  <c r="BN289" i="6"/>
  <c r="AU289" i="6"/>
  <c r="G289" i="6"/>
  <c r="AC282" i="6"/>
  <c r="BN125" i="6"/>
  <c r="AU125" i="6"/>
  <c r="BN374" i="6"/>
  <c r="Z374" i="6"/>
  <c r="G374" i="6"/>
  <c r="K374" i="6" s="1"/>
  <c r="AU374" i="6"/>
  <c r="G378" i="6"/>
  <c r="Z378" i="6"/>
  <c r="Z417" i="6"/>
  <c r="G417" i="6"/>
  <c r="BN414" i="6"/>
  <c r="G414" i="6"/>
  <c r="Z414" i="6"/>
  <c r="BN406" i="6"/>
  <c r="G406" i="6"/>
  <c r="Z406" i="6"/>
  <c r="BN387" i="6"/>
  <c r="Z387" i="6"/>
  <c r="G387" i="6"/>
  <c r="AU387" i="6"/>
  <c r="AU312" i="6"/>
  <c r="G312" i="6"/>
  <c r="BN391" i="6"/>
  <c r="Z391" i="6"/>
  <c r="BM361" i="6"/>
  <c r="BL361" i="6" s="1"/>
  <c r="BK361" i="6" s="1"/>
  <c r="BJ361" i="6" s="1"/>
  <c r="BI361" i="6" s="1"/>
  <c r="BH361" i="6" s="1"/>
  <c r="BG361" i="6" s="1"/>
  <c r="BF361" i="6" s="1"/>
  <c r="BE361" i="6" s="1"/>
  <c r="G356" i="6"/>
  <c r="Z356" i="6"/>
  <c r="BN356" i="6"/>
  <c r="Z340" i="6"/>
  <c r="BN340" i="6"/>
  <c r="AU404" i="6"/>
  <c r="BN404" i="6"/>
  <c r="G404" i="6"/>
  <c r="Z404" i="6"/>
  <c r="Z419" i="6"/>
  <c r="AU419" i="6"/>
  <c r="G419" i="6"/>
  <c r="Z411" i="6"/>
  <c r="AU411" i="6"/>
  <c r="J272" i="6"/>
  <c r="R272" i="6"/>
  <c r="T272" i="6" s="1"/>
  <c r="AU385" i="6"/>
  <c r="Z287" i="6"/>
  <c r="Z353" i="6"/>
  <c r="G353" i="6"/>
  <c r="AU353" i="6"/>
  <c r="AU329" i="6"/>
  <c r="Z329" i="6"/>
  <c r="G329" i="6"/>
  <c r="G308" i="6"/>
  <c r="Z308" i="6"/>
  <c r="BN308" i="6"/>
  <c r="G249" i="6"/>
  <c r="BN249" i="6"/>
  <c r="G247" i="6"/>
  <c r="Z247" i="6"/>
  <c r="BN247" i="6"/>
  <c r="AU247" i="6"/>
  <c r="AU239" i="6"/>
  <c r="BN239" i="6"/>
  <c r="Z220" i="6"/>
  <c r="AU220" i="6"/>
  <c r="BN220" i="6"/>
  <c r="G220" i="6"/>
  <c r="BN174" i="6"/>
  <c r="G174" i="6"/>
  <c r="Z174" i="6"/>
  <c r="AU174" i="6"/>
  <c r="Z422" i="6"/>
  <c r="G422" i="6"/>
  <c r="AU422" i="6"/>
  <c r="BN422" i="6"/>
  <c r="BM405" i="6"/>
  <c r="BL405" i="6" s="1"/>
  <c r="BK405" i="6" s="1"/>
  <c r="BJ405" i="6" s="1"/>
  <c r="BI405" i="6" s="1"/>
  <c r="BH405" i="6" s="1"/>
  <c r="BG405" i="6" s="1"/>
  <c r="BF405" i="6" s="1"/>
  <c r="BE405" i="6" s="1"/>
  <c r="AU400" i="6"/>
  <c r="Z400" i="6"/>
  <c r="Z386" i="6"/>
  <c r="G386" i="6"/>
  <c r="BN373" i="6"/>
  <c r="G373" i="6"/>
  <c r="AU373" i="6"/>
  <c r="Z362" i="6"/>
  <c r="BN362" i="6"/>
  <c r="Z347" i="6"/>
  <c r="BN347" i="6"/>
  <c r="BN339" i="6"/>
  <c r="Z339" i="6"/>
  <c r="G320" i="6"/>
  <c r="AU320" i="6"/>
  <c r="Z268" i="6"/>
  <c r="AU268" i="6"/>
  <c r="BN268" i="6"/>
  <c r="G268" i="6"/>
  <c r="G242" i="6"/>
  <c r="BN242" i="6"/>
  <c r="G156" i="6"/>
  <c r="AU156" i="6"/>
  <c r="BN156" i="6"/>
  <c r="Z156" i="6"/>
  <c r="Z370" i="6"/>
  <c r="G370" i="6"/>
  <c r="AU314" i="6"/>
  <c r="G314" i="6"/>
  <c r="AU304" i="6"/>
  <c r="Z304" i="6"/>
  <c r="BN304" i="6"/>
  <c r="G304" i="6"/>
  <c r="K276" i="6"/>
  <c r="R276" i="6"/>
  <c r="T276" i="6" s="1"/>
  <c r="Z213" i="6"/>
  <c r="AU213" i="6"/>
  <c r="G204" i="6"/>
  <c r="BN204" i="6"/>
  <c r="Z204" i="6"/>
  <c r="Z421" i="6"/>
  <c r="G421" i="6"/>
  <c r="BN395" i="6"/>
  <c r="Z395" i="6"/>
  <c r="G395" i="6"/>
  <c r="AU395" i="6"/>
  <c r="BN382" i="6"/>
  <c r="Z382" i="6"/>
  <c r="G382" i="6"/>
  <c r="K382" i="6" s="1"/>
  <c r="AU382" i="6"/>
  <c r="G264" i="6"/>
  <c r="G241" i="6"/>
  <c r="Z241" i="6"/>
  <c r="BN241" i="6"/>
  <c r="K238" i="6"/>
  <c r="R238" i="6"/>
  <c r="T238" i="6" s="1"/>
  <c r="BN236" i="6"/>
  <c r="G236" i="6"/>
  <c r="AU357" i="6"/>
  <c r="BL344" i="6"/>
  <c r="BK344" i="6" s="1"/>
  <c r="BJ344" i="6" s="1"/>
  <c r="BI344" i="6" s="1"/>
  <c r="BH344" i="6" s="1"/>
  <c r="BG344" i="6" s="1"/>
  <c r="BF344" i="6" s="1"/>
  <c r="BE344" i="6" s="1"/>
  <c r="Z357" i="6"/>
  <c r="AU405" i="6"/>
  <c r="Z405" i="6"/>
  <c r="G405" i="6"/>
  <c r="Z392" i="6"/>
  <c r="G392" i="6"/>
  <c r="AU379" i="6"/>
  <c r="Z379" i="6"/>
  <c r="G379" i="6"/>
  <c r="Z372" i="6"/>
  <c r="BN372" i="6"/>
  <c r="Z361" i="6"/>
  <c r="G361" i="6"/>
  <c r="AU361" i="6"/>
  <c r="AU349" i="6"/>
  <c r="G349" i="6"/>
  <c r="G316" i="6"/>
  <c r="AU316" i="6"/>
  <c r="AU270" i="6"/>
  <c r="G270" i="6"/>
  <c r="Z270" i="6"/>
  <c r="BN250" i="6"/>
  <c r="Z206" i="6"/>
  <c r="AU206" i="6"/>
  <c r="BN206" i="6"/>
  <c r="G206" i="6"/>
  <c r="AU170" i="6"/>
  <c r="BN170" i="6"/>
  <c r="Z170" i="6"/>
  <c r="G170" i="6"/>
  <c r="AC50" i="6"/>
  <c r="H50" i="6"/>
  <c r="Z412" i="6"/>
  <c r="G412" i="6"/>
  <c r="AU363" i="6"/>
  <c r="G363" i="6"/>
  <c r="Z363" i="6"/>
  <c r="Z354" i="6"/>
  <c r="G354" i="6"/>
  <c r="Z273" i="6"/>
  <c r="G273" i="6"/>
  <c r="Z210" i="6"/>
  <c r="AU210" i="6"/>
  <c r="G210" i="6"/>
  <c r="AU413" i="6"/>
  <c r="BN413" i="6"/>
  <c r="G398" i="6"/>
  <c r="BN398" i="6"/>
  <c r="AU360" i="6"/>
  <c r="BN360" i="6"/>
  <c r="AU308" i="6"/>
  <c r="AU266" i="6"/>
  <c r="Z266" i="6"/>
  <c r="BN306" i="6"/>
  <c r="G306" i="6"/>
  <c r="Z253" i="6"/>
  <c r="BN253" i="6"/>
  <c r="G253" i="6"/>
  <c r="BN244" i="6"/>
  <c r="G244" i="6"/>
  <c r="Z218" i="6"/>
  <c r="AU218" i="6"/>
  <c r="BN218" i="6"/>
  <c r="G216" i="6"/>
  <c r="Z216" i="6"/>
  <c r="I211" i="6"/>
  <c r="AC211" i="6"/>
  <c r="Z208" i="6"/>
  <c r="AU208" i="6"/>
  <c r="BN208" i="6"/>
  <c r="AC193" i="6"/>
  <c r="I193" i="6"/>
  <c r="G172" i="6"/>
  <c r="AU172" i="6"/>
  <c r="Z172" i="6"/>
  <c r="BN172" i="6"/>
  <c r="Z160" i="6"/>
  <c r="AU160" i="6"/>
  <c r="G135" i="6"/>
  <c r="AU135" i="6"/>
  <c r="G409" i="6"/>
  <c r="G396" i="6"/>
  <c r="Z348" i="6"/>
  <c r="AU333" i="6"/>
  <c r="BN276" i="6"/>
  <c r="BN252" i="6"/>
  <c r="G252" i="6"/>
  <c r="BN251" i="6"/>
  <c r="G251" i="6"/>
  <c r="Z243" i="6"/>
  <c r="AU225" i="6"/>
  <c r="G225" i="6"/>
  <c r="G209" i="6"/>
  <c r="BN196" i="6"/>
  <c r="AU188" i="6"/>
  <c r="AU184" i="6"/>
  <c r="Z429" i="6"/>
  <c r="BN429" i="6"/>
  <c r="Z310" i="6"/>
  <c r="AU310" i="6"/>
  <c r="Z219" i="6"/>
  <c r="BN219" i="6"/>
  <c r="AU217" i="6"/>
  <c r="G217" i="6"/>
  <c r="Z212" i="6"/>
  <c r="AU212" i="6"/>
  <c r="G182" i="6"/>
  <c r="Z182" i="6"/>
  <c r="AU182" i="6"/>
  <c r="Z176" i="6"/>
  <c r="G176" i="6"/>
  <c r="AU176" i="6"/>
  <c r="BN176" i="6"/>
  <c r="G95" i="6"/>
  <c r="AU95" i="6"/>
  <c r="G56" i="6"/>
  <c r="Z56" i="6"/>
  <c r="BN56" i="6"/>
  <c r="AU56" i="6"/>
  <c r="BN55" i="6"/>
  <c r="Z55" i="6"/>
  <c r="Z50" i="6"/>
  <c r="BN50" i="6"/>
  <c r="BN48" i="6"/>
  <c r="G48" i="6"/>
  <c r="BL409" i="6"/>
  <c r="BK409" i="6" s="1"/>
  <c r="BJ409" i="6" s="1"/>
  <c r="BI409" i="6" s="1"/>
  <c r="BH409" i="6" s="1"/>
  <c r="BG409" i="6" s="1"/>
  <c r="BF409" i="6" s="1"/>
  <c r="BE409" i="6" s="1"/>
  <c r="AU410" i="6"/>
  <c r="BN371" i="6"/>
  <c r="AU346" i="6"/>
  <c r="BN346" i="6"/>
  <c r="AU330" i="6"/>
  <c r="AU306" i="6"/>
  <c r="BN262" i="6"/>
  <c r="AU262" i="6"/>
  <c r="AU253" i="6"/>
  <c r="Z237" i="6"/>
  <c r="AU237" i="6"/>
  <c r="G207" i="6"/>
  <c r="Z207" i="6"/>
  <c r="AU202" i="6"/>
  <c r="BN202" i="6"/>
  <c r="G200" i="6"/>
  <c r="Z200" i="6"/>
  <c r="Z194" i="6"/>
  <c r="AU194" i="6"/>
  <c r="BN194" i="6"/>
  <c r="Z190" i="6"/>
  <c r="AU190" i="6"/>
  <c r="BN190" i="6"/>
  <c r="Z186" i="6"/>
  <c r="AU186" i="6"/>
  <c r="BN186" i="6"/>
  <c r="BN154" i="6"/>
  <c r="G154" i="6"/>
  <c r="AU154" i="6"/>
  <c r="Z154" i="6"/>
  <c r="AU120" i="6"/>
  <c r="G120" i="6"/>
  <c r="Z104" i="6"/>
  <c r="G104" i="6"/>
  <c r="AU104" i="6"/>
  <c r="AU102" i="6"/>
  <c r="Z102" i="6"/>
  <c r="G102" i="6"/>
  <c r="AU100" i="6"/>
  <c r="Z100" i="6"/>
  <c r="G100" i="6"/>
  <c r="AU98" i="6"/>
  <c r="Z98" i="6"/>
  <c r="G98" i="6"/>
  <c r="AU96" i="6"/>
  <c r="Z96" i="6"/>
  <c r="G96" i="6"/>
  <c r="G54" i="6"/>
  <c r="BN54" i="6"/>
  <c r="Z54" i="6"/>
  <c r="BN216" i="6"/>
  <c r="BN211" i="6"/>
  <c r="AU198" i="6"/>
  <c r="BN198" i="6"/>
  <c r="G192" i="6"/>
  <c r="Z192" i="6"/>
  <c r="BN160" i="6"/>
  <c r="AU127" i="6"/>
  <c r="BN127" i="6"/>
  <c r="Z306" i="6"/>
  <c r="BN232" i="6"/>
  <c r="AU216" i="6"/>
  <c r="BN193" i="6"/>
  <c r="Z106" i="6"/>
  <c r="G106" i="6"/>
  <c r="AU106" i="6"/>
  <c r="G158" i="6"/>
  <c r="BN158" i="6"/>
  <c r="AU94" i="6"/>
  <c r="G94" i="6"/>
  <c r="AU52" i="6"/>
  <c r="G52" i="6"/>
  <c r="BN431" i="6"/>
  <c r="G431" i="6"/>
  <c r="K431" i="6" s="1"/>
  <c r="AU431" i="6"/>
  <c r="AT431" i="6" s="1"/>
  <c r="AS431" i="6" s="1"/>
  <c r="AR431" i="6" s="1"/>
  <c r="AQ431" i="6" s="1"/>
  <c r="AP431" i="6" s="1"/>
  <c r="AO431" i="6" s="1"/>
  <c r="AN431" i="6" s="1"/>
  <c r="AM431" i="6" s="1"/>
  <c r="AL431" i="6" s="1"/>
  <c r="AU164" i="6"/>
  <c r="Z164" i="6"/>
  <c r="G105" i="6"/>
  <c r="AU105" i="6"/>
  <c r="BN214" i="6"/>
  <c r="G178" i="6"/>
  <c r="AC126" i="6"/>
  <c r="I126" i="6"/>
  <c r="G93" i="6"/>
  <c r="AU93" i="6"/>
  <c r="BN168" i="6"/>
  <c r="G168" i="6"/>
  <c r="AU168" i="6"/>
  <c r="Z134" i="6"/>
  <c r="BN133" i="6"/>
  <c r="BN128" i="6"/>
  <c r="AU116" i="6"/>
  <c r="AU115" i="6"/>
  <c r="AU166" i="6"/>
  <c r="AU162" i="6"/>
  <c r="G428" i="6"/>
  <c r="K428" i="6" s="1"/>
  <c r="BN126" i="6"/>
  <c r="BM431" i="6"/>
  <c r="BL431" i="6" s="1"/>
  <c r="BK431" i="6" s="1"/>
  <c r="BJ431" i="6" s="1"/>
  <c r="BI431" i="6" s="1"/>
  <c r="BH431" i="6" s="1"/>
  <c r="BG431" i="6" s="1"/>
  <c r="BF431" i="6" s="1"/>
  <c r="BE431" i="6" s="1"/>
  <c r="BM429" i="6"/>
  <c r="BL429" i="6" s="1"/>
  <c r="BK429" i="6" s="1"/>
  <c r="BJ429" i="6" s="1"/>
  <c r="BI429" i="6" s="1"/>
  <c r="BH429" i="6" s="1"/>
  <c r="BG429" i="6" s="1"/>
  <c r="BF429" i="6" s="1"/>
  <c r="BE429" i="6" s="1"/>
  <c r="Z426" i="6"/>
  <c r="G426" i="6"/>
  <c r="AU426" i="6"/>
  <c r="Z431" i="6"/>
  <c r="AU429" i="6"/>
  <c r="G429" i="6"/>
  <c r="G424" i="6"/>
  <c r="AU424" i="6"/>
  <c r="BN424" i="6"/>
  <c r="Z424" i="6"/>
  <c r="BM430" i="6"/>
  <c r="BL430" i="6" s="1"/>
  <c r="BK430" i="6" s="1"/>
  <c r="BJ430" i="6" s="1"/>
  <c r="BI430" i="6" s="1"/>
  <c r="BH430" i="6" s="1"/>
  <c r="BG430" i="6" s="1"/>
  <c r="BF430" i="6" s="1"/>
  <c r="BE430" i="6" s="1"/>
  <c r="AU430" i="6"/>
  <c r="G430" i="6"/>
  <c r="BN428" i="6"/>
  <c r="G427" i="6"/>
  <c r="AU427" i="6"/>
  <c r="BN427" i="6"/>
  <c r="AU428" i="6"/>
  <c r="BN426" i="6"/>
  <c r="AD276" i="5"/>
  <c r="AB276" i="5"/>
  <c r="BV104" i="5"/>
  <c r="BW104" i="5"/>
  <c r="AI258" i="5"/>
  <c r="AJ258" i="5"/>
  <c r="AK258" i="5"/>
  <c r="AJ270" i="5"/>
  <c r="AK270" i="5"/>
  <c r="AI270" i="5"/>
  <c r="AD160" i="5"/>
  <c r="AB160" i="5"/>
  <c r="BU85" i="5"/>
  <c r="BS85" i="5" s="1"/>
  <c r="AJ62" i="5"/>
  <c r="AK62" i="5"/>
  <c r="AI62" i="5"/>
  <c r="AH62" i="5" s="1"/>
  <c r="AJ28" i="5"/>
  <c r="AK28" i="5"/>
  <c r="AI28" i="5"/>
  <c r="AJ69" i="5"/>
  <c r="AK69" i="5"/>
  <c r="AI69" i="5"/>
  <c r="AH69" i="5" s="1"/>
  <c r="AA69" i="5" s="1"/>
  <c r="AI39" i="5"/>
  <c r="AJ39" i="5"/>
  <c r="AK39" i="5"/>
  <c r="BW18" i="5"/>
  <c r="BV18" i="5"/>
  <c r="BU18" i="5" s="1"/>
  <c r="BS18" i="5" s="1"/>
  <c r="BW85" i="5"/>
  <c r="AD388" i="5"/>
  <c r="AB388" i="5"/>
  <c r="AS414" i="5"/>
  <c r="AR414" i="5" s="1"/>
  <c r="AQ414" i="5" s="1"/>
  <c r="AP414" i="5" s="1"/>
  <c r="AO414" i="5" s="1"/>
  <c r="AN414" i="5" s="1"/>
  <c r="AM414" i="5" s="1"/>
  <c r="AL414" i="5" s="1"/>
  <c r="BV70" i="5"/>
  <c r="BW70" i="5"/>
  <c r="BU94" i="5"/>
  <c r="BS94" i="5" s="1"/>
  <c r="BV11" i="5"/>
  <c r="BW11" i="5"/>
  <c r="AK137" i="5"/>
  <c r="AI137" i="5"/>
  <c r="AJ137" i="5"/>
  <c r="AH137" i="5" s="1"/>
  <c r="AA137" i="5" s="1"/>
  <c r="AH61" i="5"/>
  <c r="AA61" i="5" s="1"/>
  <c r="AH73" i="5"/>
  <c r="AA73" i="5" s="1"/>
  <c r="BU113" i="5"/>
  <c r="BS113" i="5" s="1"/>
  <c r="AI324" i="5"/>
  <c r="AH324" i="5" s="1"/>
  <c r="AA324" i="5" s="1"/>
  <c r="AI325" i="5"/>
  <c r="AH325" i="5" s="1"/>
  <c r="BU59" i="5"/>
  <c r="BS59" i="5" s="1"/>
  <c r="AH359" i="5"/>
  <c r="AA359" i="5" s="1"/>
  <c r="BU79" i="5"/>
  <c r="BS79" i="5" s="1"/>
  <c r="BU48" i="5"/>
  <c r="BS48" i="5" s="1"/>
  <c r="AI305" i="5"/>
  <c r="AJ305" i="5"/>
  <c r="AI183" i="5"/>
  <c r="AH183" i="5" s="1"/>
  <c r="AA183" i="5" s="1"/>
  <c r="AJ183" i="5"/>
  <c r="AK254" i="5"/>
  <c r="AI254" i="5"/>
  <c r="AH254" i="5" s="1"/>
  <c r="AA254" i="5" s="1"/>
  <c r="AJ263" i="5"/>
  <c r="AK263" i="5"/>
  <c r="AH173" i="5"/>
  <c r="AH261" i="5"/>
  <c r="AA261" i="5" s="1"/>
  <c r="AH119" i="5"/>
  <c r="AH284" i="5"/>
  <c r="AA284" i="5" s="1"/>
  <c r="BU66" i="5"/>
  <c r="BS66" i="5" s="1"/>
  <c r="AI378" i="5"/>
  <c r="AH378" i="5" s="1"/>
  <c r="AA378" i="5" s="1"/>
  <c r="AK378" i="5"/>
  <c r="BU44" i="5"/>
  <c r="BS44" i="5" s="1"/>
  <c r="AJ308" i="5"/>
  <c r="AI308" i="5"/>
  <c r="AK264" i="5"/>
  <c r="AJ264" i="5"/>
  <c r="AH264" i="5" s="1"/>
  <c r="AI313" i="5"/>
  <c r="AH313" i="5" s="1"/>
  <c r="AA313" i="5" s="1"/>
  <c r="AK313" i="5"/>
  <c r="AH79" i="5"/>
  <c r="AA79" i="5" s="1"/>
  <c r="AH296" i="5"/>
  <c r="AA296" i="5" s="1"/>
  <c r="AH51" i="5"/>
  <c r="AH392" i="5"/>
  <c r="AH214" i="5"/>
  <c r="AH366" i="5"/>
  <c r="AA366" i="5" s="1"/>
  <c r="AH226" i="5"/>
  <c r="AH391" i="5"/>
  <c r="AK319" i="5"/>
  <c r="AI319" i="5"/>
  <c r="AH319" i="5" s="1"/>
  <c r="AA319" i="5" s="1"/>
  <c r="AI412" i="5"/>
  <c r="AH412" i="5" s="1"/>
  <c r="AK412" i="5"/>
  <c r="AH273" i="5"/>
  <c r="AA273" i="5" s="1"/>
  <c r="BU92" i="5"/>
  <c r="BS92" i="5" s="1"/>
  <c r="AJ242" i="5"/>
  <c r="AI242" i="5"/>
  <c r="BU76" i="5"/>
  <c r="BS76" i="5" s="1"/>
  <c r="AH121" i="5"/>
  <c r="AK325" i="5"/>
  <c r="BU47" i="5"/>
  <c r="BS47" i="5" s="1"/>
  <c r="AK253" i="5"/>
  <c r="AJ253" i="5"/>
  <c r="AI255" i="5"/>
  <c r="AH255" i="5" s="1"/>
  <c r="AA255" i="5" s="1"/>
  <c r="AJ255" i="5"/>
  <c r="AI108" i="5"/>
  <c r="AH108" i="5" s="1"/>
  <c r="AK108" i="5"/>
  <c r="BU117" i="5"/>
  <c r="BS117" i="5" s="1"/>
  <c r="BW54" i="5"/>
  <c r="BV54" i="5"/>
  <c r="I26" i="5"/>
  <c r="R26" i="5"/>
  <c r="T26" i="5" s="1"/>
  <c r="AC26" i="5"/>
  <c r="R40" i="5"/>
  <c r="T40" i="5" s="1"/>
  <c r="AC40" i="5"/>
  <c r="R64" i="5"/>
  <c r="T64" i="5" s="1"/>
  <c r="AC64" i="5"/>
  <c r="AC55" i="5"/>
  <c r="H55" i="5"/>
  <c r="R55" i="5"/>
  <c r="T55" i="5" s="1"/>
  <c r="J89" i="5"/>
  <c r="R89" i="5"/>
  <c r="T89" i="5" s="1"/>
  <c r="R255" i="5"/>
  <c r="T255" i="5" s="1"/>
  <c r="AC255" i="5"/>
  <c r="K255" i="5"/>
  <c r="K297" i="5"/>
  <c r="R297" i="5"/>
  <c r="T297" i="5" s="1"/>
  <c r="AC297" i="5"/>
  <c r="G403" i="5"/>
  <c r="K403" i="5" s="1"/>
  <c r="AU403" i="5"/>
  <c r="AT403" i="5" s="1"/>
  <c r="AS403" i="5" s="1"/>
  <c r="AR403" i="5" s="1"/>
  <c r="AQ403" i="5" s="1"/>
  <c r="AP403" i="5" s="1"/>
  <c r="AO403" i="5" s="1"/>
  <c r="AN403" i="5" s="1"/>
  <c r="AM403" i="5" s="1"/>
  <c r="AL403" i="5" s="1"/>
  <c r="Z403" i="5"/>
  <c r="AU384" i="5"/>
  <c r="AT384" i="5" s="1"/>
  <c r="AS384" i="5" s="1"/>
  <c r="AR384" i="5" s="1"/>
  <c r="AQ384" i="5" s="1"/>
  <c r="AP384" i="5" s="1"/>
  <c r="AO384" i="5" s="1"/>
  <c r="AN384" i="5" s="1"/>
  <c r="AM384" i="5" s="1"/>
  <c r="AL384" i="5" s="1"/>
  <c r="G384" i="5"/>
  <c r="K384" i="5" s="1"/>
  <c r="G291" i="5"/>
  <c r="K291" i="5" s="1"/>
  <c r="AU291" i="5"/>
  <c r="G265" i="5"/>
  <c r="Z265" i="5"/>
  <c r="AU265" i="5"/>
  <c r="AT265" i="5" s="1"/>
  <c r="AS265" i="5" s="1"/>
  <c r="AR265" i="5" s="1"/>
  <c r="AQ265" i="5" s="1"/>
  <c r="AP265" i="5" s="1"/>
  <c r="AO265" i="5" s="1"/>
  <c r="AN265" i="5" s="1"/>
  <c r="AM265" i="5" s="1"/>
  <c r="AL265" i="5" s="1"/>
  <c r="Z147" i="5"/>
  <c r="G147" i="5"/>
  <c r="AU147" i="5"/>
  <c r="AT147" i="5" s="1"/>
  <c r="AS147" i="5" s="1"/>
  <c r="AR147" i="5" s="1"/>
  <c r="AQ147" i="5" s="1"/>
  <c r="AP147" i="5" s="1"/>
  <c r="AO147" i="5" s="1"/>
  <c r="AN147" i="5" s="1"/>
  <c r="AM147" i="5" s="1"/>
  <c r="AL147" i="5" s="1"/>
  <c r="R143" i="5"/>
  <c r="T143" i="5" s="1"/>
  <c r="AC143" i="5"/>
  <c r="G105" i="5"/>
  <c r="AU105" i="5"/>
  <c r="G75" i="5"/>
  <c r="AU75" i="5"/>
  <c r="Z75" i="5"/>
  <c r="AU67" i="5"/>
  <c r="AT67" i="5" s="1"/>
  <c r="AS67" i="5" s="1"/>
  <c r="AR67" i="5" s="1"/>
  <c r="AQ67" i="5" s="1"/>
  <c r="AP67" i="5" s="1"/>
  <c r="AO67" i="5" s="1"/>
  <c r="AN67" i="5" s="1"/>
  <c r="AM67" i="5" s="1"/>
  <c r="AL67" i="5" s="1"/>
  <c r="Z67" i="5"/>
  <c r="G67" i="5"/>
  <c r="Z26" i="5"/>
  <c r="AU26" i="5"/>
  <c r="AT26" i="5" s="1"/>
  <c r="AS26" i="5" s="1"/>
  <c r="AR26" i="5" s="1"/>
  <c r="AQ26" i="5" s="1"/>
  <c r="AP26" i="5" s="1"/>
  <c r="AO26" i="5" s="1"/>
  <c r="AN26" i="5" s="1"/>
  <c r="AM26" i="5" s="1"/>
  <c r="AL26" i="5" s="1"/>
  <c r="AH126" i="5"/>
  <c r="AH208" i="5"/>
  <c r="AA208" i="5" s="1"/>
  <c r="H64" i="5"/>
  <c r="AC50" i="5"/>
  <c r="H50" i="5"/>
  <c r="R50" i="5"/>
  <c r="T50" i="5" s="1"/>
  <c r="R259" i="5"/>
  <c r="T259" i="5" s="1"/>
  <c r="AC259" i="5"/>
  <c r="K217" i="5"/>
  <c r="R217" i="5"/>
  <c r="T217" i="5" s="1"/>
  <c r="AC239" i="5"/>
  <c r="K239" i="5"/>
  <c r="Z343" i="5"/>
  <c r="AU343" i="5"/>
  <c r="AT343" i="5" s="1"/>
  <c r="AS343" i="5" s="1"/>
  <c r="AR343" i="5" s="1"/>
  <c r="AQ343" i="5" s="1"/>
  <c r="AP343" i="5" s="1"/>
  <c r="AO343" i="5" s="1"/>
  <c r="AN343" i="5" s="1"/>
  <c r="AM343" i="5" s="1"/>
  <c r="AL343" i="5" s="1"/>
  <c r="G275" i="5"/>
  <c r="Z275" i="5"/>
  <c r="Z268" i="5"/>
  <c r="G268" i="5"/>
  <c r="K268" i="5" s="1"/>
  <c r="AU268" i="5"/>
  <c r="AT268" i="5" s="1"/>
  <c r="AS268" i="5" s="1"/>
  <c r="AR268" i="5" s="1"/>
  <c r="AQ268" i="5" s="1"/>
  <c r="AP268" i="5" s="1"/>
  <c r="AO268" i="5" s="1"/>
  <c r="AN268" i="5" s="1"/>
  <c r="AM268" i="5" s="1"/>
  <c r="AL268" i="5" s="1"/>
  <c r="AU154" i="5"/>
  <c r="Z154" i="5"/>
  <c r="Z78" i="5"/>
  <c r="G78" i="5"/>
  <c r="AU78" i="5"/>
  <c r="AT78" i="5" s="1"/>
  <c r="AS78" i="5" s="1"/>
  <c r="AR78" i="5" s="1"/>
  <c r="AQ78" i="5" s="1"/>
  <c r="AP78" i="5" s="1"/>
  <c r="AO78" i="5" s="1"/>
  <c r="AN78" i="5" s="1"/>
  <c r="AM78" i="5" s="1"/>
  <c r="AL78" i="5" s="1"/>
  <c r="AU29" i="5"/>
  <c r="AT29" i="5" s="1"/>
  <c r="AS29" i="5" s="1"/>
  <c r="AR29" i="5" s="1"/>
  <c r="AQ29" i="5" s="1"/>
  <c r="AP29" i="5" s="1"/>
  <c r="AO29" i="5" s="1"/>
  <c r="AN29" i="5" s="1"/>
  <c r="AM29" i="5" s="1"/>
  <c r="AL29" i="5" s="1"/>
  <c r="G29" i="5"/>
  <c r="Z29" i="5"/>
  <c r="I40" i="5"/>
  <c r="AC166" i="5"/>
  <c r="R166" i="5"/>
  <c r="T166" i="5" s="1"/>
  <c r="I166" i="5"/>
  <c r="AC156" i="5"/>
  <c r="R156" i="5"/>
  <c r="T156" i="5" s="1"/>
  <c r="AU358" i="5"/>
  <c r="Z358" i="5"/>
  <c r="G358" i="5"/>
  <c r="Z191" i="5"/>
  <c r="G191" i="5"/>
  <c r="AU191" i="5"/>
  <c r="AT191" i="5" s="1"/>
  <c r="AS191" i="5" s="1"/>
  <c r="AR191" i="5" s="1"/>
  <c r="AQ191" i="5" s="1"/>
  <c r="AP191" i="5" s="1"/>
  <c r="AO191" i="5" s="1"/>
  <c r="AN191" i="5" s="1"/>
  <c r="AM191" i="5" s="1"/>
  <c r="AL191" i="5" s="1"/>
  <c r="G95" i="5"/>
  <c r="AU95" i="5"/>
  <c r="AT95" i="5" s="1"/>
  <c r="AS95" i="5" s="1"/>
  <c r="AR95" i="5" s="1"/>
  <c r="AQ95" i="5" s="1"/>
  <c r="AP95" i="5" s="1"/>
  <c r="AO95" i="5" s="1"/>
  <c r="AN95" i="5" s="1"/>
  <c r="AM95" i="5" s="1"/>
  <c r="AL95" i="5" s="1"/>
  <c r="Z95" i="5"/>
  <c r="AU81" i="5"/>
  <c r="AT81" i="5" s="1"/>
  <c r="AS81" i="5" s="1"/>
  <c r="AR81" i="5" s="1"/>
  <c r="AQ81" i="5" s="1"/>
  <c r="AP81" i="5" s="1"/>
  <c r="AO81" i="5" s="1"/>
  <c r="AN81" i="5" s="1"/>
  <c r="AM81" i="5" s="1"/>
  <c r="AL81" i="5" s="1"/>
  <c r="G81" i="5"/>
  <c r="Z81" i="5"/>
  <c r="AH260" i="5"/>
  <c r="AH145" i="5"/>
  <c r="AA145" i="5" s="1"/>
  <c r="AC27" i="5"/>
  <c r="H27" i="5"/>
  <c r="R27" i="5"/>
  <c r="T27" i="5" s="1"/>
  <c r="AC54" i="5"/>
  <c r="H54" i="5"/>
  <c r="R109" i="5"/>
  <c r="T109" i="5" s="1"/>
  <c r="AC109" i="5"/>
  <c r="AC125" i="5"/>
  <c r="R125" i="5"/>
  <c r="T125" i="5" s="1"/>
  <c r="I125" i="5"/>
  <c r="G394" i="5"/>
  <c r="K394" i="5" s="1"/>
  <c r="Z394" i="5"/>
  <c r="AU394" i="5"/>
  <c r="AT394" i="5" s="1"/>
  <c r="AS394" i="5" s="1"/>
  <c r="AR394" i="5" s="1"/>
  <c r="AQ394" i="5" s="1"/>
  <c r="AP394" i="5" s="1"/>
  <c r="AO394" i="5" s="1"/>
  <c r="AN394" i="5" s="1"/>
  <c r="AM394" i="5" s="1"/>
  <c r="AL394" i="5" s="1"/>
  <c r="G390" i="5"/>
  <c r="K390" i="5" s="1"/>
  <c r="Z390" i="5"/>
  <c r="G369" i="5"/>
  <c r="AU369" i="5"/>
  <c r="AT369" i="5" s="1"/>
  <c r="AS369" i="5" s="1"/>
  <c r="AR369" i="5" s="1"/>
  <c r="AQ369" i="5" s="1"/>
  <c r="AP369" i="5" s="1"/>
  <c r="AO369" i="5" s="1"/>
  <c r="AN369" i="5" s="1"/>
  <c r="AM369" i="5" s="1"/>
  <c r="AL369" i="5" s="1"/>
  <c r="G309" i="5"/>
  <c r="Z309" i="5"/>
  <c r="AU309" i="5"/>
  <c r="AU282" i="5"/>
  <c r="AT282" i="5" s="1"/>
  <c r="AS282" i="5" s="1"/>
  <c r="AR282" i="5" s="1"/>
  <c r="AQ282" i="5" s="1"/>
  <c r="AP282" i="5" s="1"/>
  <c r="AO282" i="5" s="1"/>
  <c r="AN282" i="5" s="1"/>
  <c r="AM282" i="5" s="1"/>
  <c r="AL282" i="5" s="1"/>
  <c r="Z282" i="5"/>
  <c r="G282" i="5"/>
  <c r="Z179" i="5"/>
  <c r="AU179" i="5"/>
  <c r="AT179" i="5" s="1"/>
  <c r="AS179" i="5" s="1"/>
  <c r="AR179" i="5" s="1"/>
  <c r="AQ179" i="5" s="1"/>
  <c r="AP179" i="5" s="1"/>
  <c r="AO179" i="5" s="1"/>
  <c r="AN179" i="5" s="1"/>
  <c r="AM179" i="5" s="1"/>
  <c r="AL179" i="5" s="1"/>
  <c r="Z138" i="5"/>
  <c r="G138" i="5"/>
  <c r="AU138" i="5"/>
  <c r="AT138" i="5" s="1"/>
  <c r="AS138" i="5" s="1"/>
  <c r="AR138" i="5" s="1"/>
  <c r="AQ138" i="5" s="1"/>
  <c r="AP138" i="5" s="1"/>
  <c r="AO138" i="5" s="1"/>
  <c r="AN138" i="5" s="1"/>
  <c r="AM138" i="5" s="1"/>
  <c r="AL138" i="5" s="1"/>
  <c r="Z98" i="5"/>
  <c r="G98" i="5"/>
  <c r="AC87" i="5"/>
  <c r="I87" i="5"/>
  <c r="R87" i="5"/>
  <c r="T87" i="5" s="1"/>
  <c r="Z84" i="5"/>
  <c r="AU84" i="5"/>
  <c r="AT84" i="5" s="1"/>
  <c r="AS84" i="5" s="1"/>
  <c r="AR84" i="5" s="1"/>
  <c r="AQ84" i="5" s="1"/>
  <c r="AP84" i="5" s="1"/>
  <c r="AO84" i="5" s="1"/>
  <c r="AN84" i="5" s="1"/>
  <c r="AM84" i="5" s="1"/>
  <c r="AL84" i="5" s="1"/>
  <c r="G84" i="5"/>
  <c r="G43" i="5"/>
  <c r="AU43" i="5"/>
  <c r="AT43" i="5" s="1"/>
  <c r="AS43" i="5" s="1"/>
  <c r="AR43" i="5" s="1"/>
  <c r="AQ43" i="5" s="1"/>
  <c r="AP43" i="5" s="1"/>
  <c r="AO43" i="5" s="1"/>
  <c r="AN43" i="5" s="1"/>
  <c r="AM43" i="5" s="1"/>
  <c r="AL43" i="5" s="1"/>
  <c r="I305" i="5"/>
  <c r="R305" i="5"/>
  <c r="T305" i="5" s="1"/>
  <c r="G353" i="5"/>
  <c r="K353" i="5" s="1"/>
  <c r="AU353" i="5"/>
  <c r="AT353" i="5" s="1"/>
  <c r="AS353" i="5" s="1"/>
  <c r="AR353" i="5" s="1"/>
  <c r="AQ353" i="5" s="1"/>
  <c r="AP353" i="5" s="1"/>
  <c r="AO353" i="5" s="1"/>
  <c r="AN353" i="5" s="1"/>
  <c r="AM353" i="5" s="1"/>
  <c r="AL353" i="5" s="1"/>
  <c r="Z353" i="5"/>
  <c r="Z297" i="5"/>
  <c r="AU297" i="5"/>
  <c r="G293" i="5"/>
  <c r="Z293" i="5"/>
  <c r="AU46" i="5"/>
  <c r="AT46" i="5" s="1"/>
  <c r="AS46" i="5" s="1"/>
  <c r="AR46" i="5" s="1"/>
  <c r="AQ46" i="5" s="1"/>
  <c r="AP46" i="5" s="1"/>
  <c r="AO46" i="5" s="1"/>
  <c r="AN46" i="5" s="1"/>
  <c r="AM46" i="5" s="1"/>
  <c r="AL46" i="5" s="1"/>
  <c r="G46" i="5"/>
  <c r="Z30" i="5"/>
  <c r="G30" i="5"/>
  <c r="AU30" i="5"/>
  <c r="Z22" i="5"/>
  <c r="G22" i="5"/>
  <c r="AU22" i="5"/>
  <c r="AT22" i="5" s="1"/>
  <c r="AS22" i="5" s="1"/>
  <c r="AR22" i="5" s="1"/>
  <c r="AQ22" i="5" s="1"/>
  <c r="AP22" i="5" s="1"/>
  <c r="AO22" i="5" s="1"/>
  <c r="AN22" i="5" s="1"/>
  <c r="AM22" i="5" s="1"/>
  <c r="AL22" i="5" s="1"/>
  <c r="BB12" i="5"/>
  <c r="AH176" i="5"/>
  <c r="AA176" i="5" s="1"/>
  <c r="AH337" i="5"/>
  <c r="AH171" i="5"/>
  <c r="BU86" i="5"/>
  <c r="BS86" i="5" s="1"/>
  <c r="AC89" i="5"/>
  <c r="AC192" i="5"/>
  <c r="K192" i="5"/>
  <c r="R192" i="5"/>
  <c r="T192" i="5" s="1"/>
  <c r="K243" i="5"/>
  <c r="R243" i="5"/>
  <c r="T243" i="5" s="1"/>
  <c r="Z379" i="5"/>
  <c r="G379" i="5"/>
  <c r="K379" i="5" s="1"/>
  <c r="AU239" i="5"/>
  <c r="AT239" i="5" s="1"/>
  <c r="AS239" i="5" s="1"/>
  <c r="AR239" i="5" s="1"/>
  <c r="AQ239" i="5" s="1"/>
  <c r="AP239" i="5" s="1"/>
  <c r="AO239" i="5" s="1"/>
  <c r="AN239" i="5" s="1"/>
  <c r="AM239" i="5" s="1"/>
  <c r="AL239" i="5" s="1"/>
  <c r="Z239" i="5"/>
  <c r="G235" i="5"/>
  <c r="Z235" i="5"/>
  <c r="G220" i="5"/>
  <c r="AU220" i="5"/>
  <c r="AT220" i="5" s="1"/>
  <c r="AS220" i="5" s="1"/>
  <c r="AR220" i="5" s="1"/>
  <c r="AQ220" i="5" s="1"/>
  <c r="AP220" i="5" s="1"/>
  <c r="AO220" i="5" s="1"/>
  <c r="AN220" i="5" s="1"/>
  <c r="AM220" i="5" s="1"/>
  <c r="AL220" i="5" s="1"/>
  <c r="Z220" i="5"/>
  <c r="Z205" i="5"/>
  <c r="G205" i="5"/>
  <c r="AU205" i="5"/>
  <c r="Z63" i="5"/>
  <c r="AU63" i="5"/>
  <c r="AT63" i="5" s="1"/>
  <c r="AS63" i="5" s="1"/>
  <c r="AR63" i="5" s="1"/>
  <c r="AQ63" i="5" s="1"/>
  <c r="AP63" i="5" s="1"/>
  <c r="AO63" i="5" s="1"/>
  <c r="AN63" i="5" s="1"/>
  <c r="AM63" i="5" s="1"/>
  <c r="AL63" i="5" s="1"/>
  <c r="Z49" i="5"/>
  <c r="G49" i="5"/>
  <c r="G25" i="5"/>
  <c r="AU25" i="5"/>
  <c r="Z25" i="5"/>
  <c r="AC82" i="5"/>
  <c r="I82" i="5"/>
  <c r="R82" i="5"/>
  <c r="T82" i="5" s="1"/>
  <c r="AC158" i="5"/>
  <c r="R158" i="5"/>
  <c r="T158" i="5" s="1"/>
  <c r="I158" i="5"/>
  <c r="AC193" i="5"/>
  <c r="R193" i="5"/>
  <c r="T193" i="5" s="1"/>
  <c r="Z400" i="5"/>
  <c r="AU400" i="5"/>
  <c r="AT400" i="5" s="1"/>
  <c r="AS400" i="5" s="1"/>
  <c r="AR400" i="5" s="1"/>
  <c r="AQ400" i="5" s="1"/>
  <c r="AP400" i="5" s="1"/>
  <c r="AO400" i="5" s="1"/>
  <c r="AN400" i="5" s="1"/>
  <c r="AM400" i="5" s="1"/>
  <c r="AL400" i="5" s="1"/>
  <c r="AK400" i="5" s="1"/>
  <c r="AU300" i="5"/>
  <c r="AT300" i="5" s="1"/>
  <c r="AS300" i="5" s="1"/>
  <c r="AR300" i="5" s="1"/>
  <c r="AQ300" i="5" s="1"/>
  <c r="AP300" i="5" s="1"/>
  <c r="AO300" i="5" s="1"/>
  <c r="AN300" i="5" s="1"/>
  <c r="AM300" i="5" s="1"/>
  <c r="AL300" i="5" s="1"/>
  <c r="Z300" i="5"/>
  <c r="G300" i="5"/>
  <c r="Z262" i="5"/>
  <c r="G262" i="5"/>
  <c r="AU262" i="5"/>
  <c r="AT262" i="5" s="1"/>
  <c r="AS262" i="5" s="1"/>
  <c r="AR262" i="5" s="1"/>
  <c r="AQ262" i="5" s="1"/>
  <c r="AP262" i="5" s="1"/>
  <c r="AO262" i="5" s="1"/>
  <c r="AN262" i="5" s="1"/>
  <c r="AM262" i="5" s="1"/>
  <c r="AL262" i="5" s="1"/>
  <c r="G107" i="5"/>
  <c r="AU107" i="5"/>
  <c r="AT107" i="5" s="1"/>
  <c r="AS107" i="5" s="1"/>
  <c r="AR107" i="5" s="1"/>
  <c r="AQ107" i="5" s="1"/>
  <c r="AP107" i="5" s="1"/>
  <c r="AO107" i="5" s="1"/>
  <c r="AN107" i="5" s="1"/>
  <c r="AM107" i="5" s="1"/>
  <c r="AL107" i="5" s="1"/>
  <c r="Z66" i="5"/>
  <c r="AU66" i="5"/>
  <c r="AT66" i="5" s="1"/>
  <c r="AS66" i="5" s="1"/>
  <c r="AR66" i="5" s="1"/>
  <c r="AQ66" i="5" s="1"/>
  <c r="AP66" i="5" s="1"/>
  <c r="AO66" i="5" s="1"/>
  <c r="AN66" i="5" s="1"/>
  <c r="AM66" i="5" s="1"/>
  <c r="AL66" i="5" s="1"/>
  <c r="G66" i="5"/>
  <c r="AU55" i="5"/>
  <c r="AT55" i="5" s="1"/>
  <c r="AS55" i="5" s="1"/>
  <c r="AR55" i="5" s="1"/>
  <c r="AQ55" i="5" s="1"/>
  <c r="AP55" i="5" s="1"/>
  <c r="AO55" i="5" s="1"/>
  <c r="AN55" i="5" s="1"/>
  <c r="AM55" i="5" s="1"/>
  <c r="AL55" i="5" s="1"/>
  <c r="AJ55" i="5" s="1"/>
  <c r="Z55" i="5"/>
  <c r="Z52" i="5"/>
  <c r="G52" i="5"/>
  <c r="AU52" i="5"/>
  <c r="AT52" i="5" s="1"/>
  <c r="AS52" i="5" s="1"/>
  <c r="AR52" i="5" s="1"/>
  <c r="AQ52" i="5" s="1"/>
  <c r="AP52" i="5" s="1"/>
  <c r="AO52" i="5" s="1"/>
  <c r="AN52" i="5" s="1"/>
  <c r="AM52" i="5" s="1"/>
  <c r="AL52" i="5" s="1"/>
  <c r="AU44" i="5"/>
  <c r="AT44" i="5" s="1"/>
  <c r="AS44" i="5" s="1"/>
  <c r="AR44" i="5" s="1"/>
  <c r="AQ44" i="5" s="1"/>
  <c r="AP44" i="5" s="1"/>
  <c r="AO44" i="5" s="1"/>
  <c r="AN44" i="5" s="1"/>
  <c r="AM44" i="5" s="1"/>
  <c r="AL44" i="5" s="1"/>
  <c r="G44" i="5"/>
  <c r="Z44" i="5"/>
  <c r="BU106" i="5"/>
  <c r="BS106" i="5" s="1"/>
  <c r="AH85" i="5"/>
  <c r="AC63" i="5"/>
  <c r="H63" i="5"/>
  <c r="R199" i="5"/>
  <c r="T199" i="5" s="1"/>
  <c r="AC199" i="5"/>
  <c r="K199" i="5"/>
  <c r="G336" i="5"/>
  <c r="AU336" i="5"/>
  <c r="AT336" i="5" s="1"/>
  <c r="AS336" i="5" s="1"/>
  <c r="AR336" i="5" s="1"/>
  <c r="AQ336" i="5" s="1"/>
  <c r="AP336" i="5" s="1"/>
  <c r="AO336" i="5" s="1"/>
  <c r="AN336" i="5" s="1"/>
  <c r="AM336" i="5" s="1"/>
  <c r="AL336" i="5" s="1"/>
  <c r="Z332" i="5"/>
  <c r="G332" i="5"/>
  <c r="AU332" i="5"/>
  <c r="AT332" i="5" s="1"/>
  <c r="AS332" i="5" s="1"/>
  <c r="AR332" i="5" s="1"/>
  <c r="AQ332" i="5" s="1"/>
  <c r="AP332" i="5" s="1"/>
  <c r="AO332" i="5" s="1"/>
  <c r="AN332" i="5" s="1"/>
  <c r="AM332" i="5" s="1"/>
  <c r="AL332" i="5" s="1"/>
  <c r="G250" i="5"/>
  <c r="Z250" i="5"/>
  <c r="AU250" i="5"/>
  <c r="AT250" i="5" s="1"/>
  <c r="AS250" i="5" s="1"/>
  <c r="AR250" i="5" s="1"/>
  <c r="AQ250" i="5" s="1"/>
  <c r="AP250" i="5" s="1"/>
  <c r="AO250" i="5" s="1"/>
  <c r="AN250" i="5" s="1"/>
  <c r="AM250" i="5" s="1"/>
  <c r="AL250" i="5" s="1"/>
  <c r="Z136" i="5"/>
  <c r="AU136" i="5"/>
  <c r="AT136" i="5" s="1"/>
  <c r="AS136" i="5" s="1"/>
  <c r="AR136" i="5" s="1"/>
  <c r="AQ136" i="5" s="1"/>
  <c r="AP136" i="5" s="1"/>
  <c r="AO136" i="5" s="1"/>
  <c r="AN136" i="5" s="1"/>
  <c r="AM136" i="5" s="1"/>
  <c r="AL136" i="5" s="1"/>
  <c r="G136" i="5"/>
  <c r="Z132" i="5"/>
  <c r="AU132" i="5"/>
  <c r="AT132" i="5" s="1"/>
  <c r="AS132" i="5" s="1"/>
  <c r="AR132" i="5" s="1"/>
  <c r="AQ132" i="5" s="1"/>
  <c r="AP132" i="5" s="1"/>
  <c r="AO132" i="5" s="1"/>
  <c r="AN132" i="5" s="1"/>
  <c r="AM132" i="5" s="1"/>
  <c r="AL132" i="5" s="1"/>
  <c r="Z128" i="5"/>
  <c r="AU128" i="5"/>
  <c r="AT128" i="5" s="1"/>
  <c r="AS128" i="5" s="1"/>
  <c r="AR128" i="5" s="1"/>
  <c r="AQ128" i="5" s="1"/>
  <c r="AP128" i="5" s="1"/>
  <c r="AO128" i="5" s="1"/>
  <c r="AN128" i="5" s="1"/>
  <c r="AM128" i="5" s="1"/>
  <c r="AL128" i="5" s="1"/>
  <c r="Z124" i="5"/>
  <c r="AU124" i="5"/>
  <c r="Z47" i="5"/>
  <c r="G47" i="5"/>
  <c r="AU47" i="5"/>
  <c r="G23" i="5"/>
  <c r="Z23" i="5"/>
  <c r="BB15" i="5"/>
  <c r="BB18" i="5"/>
  <c r="BV22" i="5"/>
  <c r="BW22" i="5"/>
  <c r="BW55" i="5"/>
  <c r="BV55" i="5"/>
  <c r="BW8" i="5"/>
  <c r="BV8" i="5"/>
  <c r="BU8" i="5" s="1"/>
  <c r="BS8" i="5" s="1"/>
  <c r="BV31" i="5"/>
  <c r="BW31" i="5"/>
  <c r="BW40" i="5"/>
  <c r="BV40" i="5"/>
  <c r="BW71" i="5"/>
  <c r="BV71" i="5"/>
  <c r="BU71" i="5" s="1"/>
  <c r="BS71" i="5" s="1"/>
  <c r="BV105" i="5"/>
  <c r="BW105" i="5"/>
  <c r="BV58" i="5"/>
  <c r="BW58" i="5"/>
  <c r="AA226" i="5"/>
  <c r="BV81" i="5"/>
  <c r="BW81" i="5"/>
  <c r="BW112" i="5"/>
  <c r="BV112" i="5"/>
  <c r="BW97" i="5"/>
  <c r="BV97" i="5"/>
  <c r="AA178" i="5"/>
  <c r="BV6" i="5"/>
  <c r="BW6" i="5"/>
  <c r="BV82" i="5"/>
  <c r="BU82" i="5" s="1"/>
  <c r="BS82" i="5" s="1"/>
  <c r="BW82" i="5"/>
  <c r="BW101" i="5"/>
  <c r="BV101" i="5"/>
  <c r="AA234" i="5"/>
  <c r="BV27" i="5"/>
  <c r="BW27" i="5"/>
  <c r="BV56" i="5"/>
  <c r="BU56" i="5" s="1"/>
  <c r="BS56" i="5" s="1"/>
  <c r="BW56" i="5"/>
  <c r="BW102" i="5"/>
  <c r="BV102" i="5"/>
  <c r="BU102" i="5" s="1"/>
  <c r="BS102" i="5" s="1"/>
  <c r="BV83" i="5"/>
  <c r="BU83" i="5" s="1"/>
  <c r="BS83" i="5" s="1"/>
  <c r="BW83" i="5"/>
  <c r="BW26" i="5"/>
  <c r="BV26" i="5"/>
  <c r="AA85" i="5"/>
  <c r="BV43" i="5"/>
  <c r="BW43" i="5"/>
  <c r="BW95" i="5"/>
  <c r="BV95" i="5"/>
  <c r="BU95" i="5" s="1"/>
  <c r="BS95" i="5" s="1"/>
  <c r="BV91" i="5"/>
  <c r="BW91" i="5"/>
  <c r="BW13" i="5"/>
  <c r="BV13" i="5"/>
  <c r="AK390" i="5"/>
  <c r="AJ390" i="5"/>
  <c r="AI390" i="5"/>
  <c r="BW80" i="5"/>
  <c r="BV80" i="5"/>
  <c r="BV24" i="5"/>
  <c r="BW24" i="5"/>
  <c r="BV72" i="5"/>
  <c r="BW72" i="5"/>
  <c r="BV53" i="5"/>
  <c r="BU53" i="5" s="1"/>
  <c r="BS53" i="5" s="1"/>
  <c r="BW53" i="5"/>
  <c r="BV29" i="5"/>
  <c r="BW29" i="5"/>
  <c r="BV42" i="5"/>
  <c r="BW42" i="5"/>
  <c r="BV45" i="5"/>
  <c r="BW45" i="5"/>
  <c r="BW114" i="5"/>
  <c r="BV114" i="5"/>
  <c r="AH283" i="5"/>
  <c r="AH393" i="5"/>
  <c r="AH387" i="5"/>
  <c r="AH127" i="5"/>
  <c r="AH204" i="5"/>
  <c r="AH218" i="5"/>
  <c r="AA218" i="5" s="1"/>
  <c r="AH311" i="5"/>
  <c r="AH368" i="5"/>
  <c r="AA368" i="5" s="1"/>
  <c r="AH153" i="5"/>
  <c r="AH253" i="5"/>
  <c r="AH76" i="5"/>
  <c r="AH45" i="5"/>
  <c r="AH159" i="5"/>
  <c r="AH346" i="5"/>
  <c r="AA346" i="5" s="1"/>
  <c r="AH60" i="5"/>
  <c r="AA60" i="5" s="1"/>
  <c r="AH175" i="5"/>
  <c r="AH92" i="5"/>
  <c r="AH59" i="5"/>
  <c r="AH263" i="5"/>
  <c r="AA263" i="5" s="1"/>
  <c r="AH270" i="5"/>
  <c r="AA270" i="5" s="1"/>
  <c r="AH193" i="5"/>
  <c r="AA193" i="5" s="1"/>
  <c r="AH37" i="5"/>
  <c r="AH360" i="5"/>
  <c r="AH199" i="5"/>
  <c r="AA199" i="5" s="1"/>
  <c r="AH139" i="5"/>
  <c r="AH93" i="5"/>
  <c r="AA93" i="5" s="1"/>
  <c r="AH82" i="5"/>
  <c r="AH90" i="5"/>
  <c r="CB10" i="5"/>
  <c r="CA10" i="5"/>
  <c r="BZ10" i="5" s="1"/>
  <c r="BY10" i="5" s="1"/>
  <c r="BX10" i="5" s="1"/>
  <c r="CX38" i="5"/>
  <c r="CX42" i="5"/>
  <c r="CX57" i="5"/>
  <c r="CX62" i="5"/>
  <c r="CX63" i="5"/>
  <c r="CX74" i="5"/>
  <c r="CX80" i="5"/>
  <c r="CX85" i="5"/>
  <c r="CX103" i="5"/>
  <c r="BN106" i="5"/>
  <c r="CX111" i="5"/>
  <c r="CX116" i="5"/>
  <c r="CX117" i="5"/>
  <c r="BN329" i="5"/>
  <c r="BN325" i="5"/>
  <c r="BM325" i="5" s="1"/>
  <c r="BL325" i="5" s="1"/>
  <c r="BK325" i="5" s="1"/>
  <c r="BJ325" i="5" s="1"/>
  <c r="BI325" i="5" s="1"/>
  <c r="BH325" i="5" s="1"/>
  <c r="BG325" i="5" s="1"/>
  <c r="BF325" i="5" s="1"/>
  <c r="BE325" i="5" s="1"/>
  <c r="BN372" i="5"/>
  <c r="BM372" i="5" s="1"/>
  <c r="BL372" i="5" s="1"/>
  <c r="BK372" i="5" s="1"/>
  <c r="BJ372" i="5" s="1"/>
  <c r="BI372" i="5" s="1"/>
  <c r="BH372" i="5" s="1"/>
  <c r="BG372" i="5" s="1"/>
  <c r="BF372" i="5" s="1"/>
  <c r="BE372" i="5" s="1"/>
  <c r="BN353" i="5"/>
  <c r="BM353" i="5" s="1"/>
  <c r="BL353" i="5" s="1"/>
  <c r="BK353" i="5" s="1"/>
  <c r="BJ353" i="5" s="1"/>
  <c r="BI353" i="5" s="1"/>
  <c r="BH353" i="5" s="1"/>
  <c r="BG353" i="5" s="1"/>
  <c r="BF353" i="5" s="1"/>
  <c r="BE353" i="5" s="1"/>
  <c r="BN223" i="5"/>
  <c r="BN368" i="5"/>
  <c r="BN333" i="5"/>
  <c r="BM333" i="5" s="1"/>
  <c r="BL333" i="5" s="1"/>
  <c r="BK333" i="5" s="1"/>
  <c r="BJ333" i="5" s="1"/>
  <c r="BI333" i="5" s="1"/>
  <c r="BH333" i="5" s="1"/>
  <c r="BG333" i="5" s="1"/>
  <c r="BF333" i="5" s="1"/>
  <c r="BE333" i="5" s="1"/>
  <c r="BN293" i="5"/>
  <c r="BM293" i="5" s="1"/>
  <c r="BL293" i="5" s="1"/>
  <c r="BK293" i="5" s="1"/>
  <c r="BJ293" i="5" s="1"/>
  <c r="BI293" i="5" s="1"/>
  <c r="BH293" i="5" s="1"/>
  <c r="BG293" i="5" s="1"/>
  <c r="BF293" i="5" s="1"/>
  <c r="BE293" i="5" s="1"/>
  <c r="BN338" i="5"/>
  <c r="BM338" i="5" s="1"/>
  <c r="BL338" i="5" s="1"/>
  <c r="BK338" i="5" s="1"/>
  <c r="BJ338" i="5" s="1"/>
  <c r="BI338" i="5" s="1"/>
  <c r="BH338" i="5" s="1"/>
  <c r="BG338" i="5" s="1"/>
  <c r="BF338" i="5" s="1"/>
  <c r="BE338" i="5" s="1"/>
  <c r="BC338" i="5" s="1"/>
  <c r="BN348" i="5"/>
  <c r="BM348" i="5" s="1"/>
  <c r="BL348" i="5" s="1"/>
  <c r="BK348" i="5" s="1"/>
  <c r="BJ348" i="5" s="1"/>
  <c r="BI348" i="5" s="1"/>
  <c r="BH348" i="5" s="1"/>
  <c r="BG348" i="5" s="1"/>
  <c r="BF348" i="5" s="1"/>
  <c r="BE348" i="5" s="1"/>
  <c r="BN369" i="5"/>
  <c r="BM369" i="5" s="1"/>
  <c r="BL369" i="5" s="1"/>
  <c r="BK369" i="5" s="1"/>
  <c r="BJ369" i="5" s="1"/>
  <c r="BI369" i="5" s="1"/>
  <c r="BH369" i="5" s="1"/>
  <c r="BG369" i="5" s="1"/>
  <c r="BF369" i="5" s="1"/>
  <c r="BE369" i="5" s="1"/>
  <c r="BN282" i="5"/>
  <c r="BN390" i="5"/>
  <c r="BM390" i="5" s="1"/>
  <c r="BL390" i="5" s="1"/>
  <c r="BK390" i="5" s="1"/>
  <c r="BJ390" i="5" s="1"/>
  <c r="BI390" i="5" s="1"/>
  <c r="BH390" i="5" s="1"/>
  <c r="BG390" i="5" s="1"/>
  <c r="BF390" i="5" s="1"/>
  <c r="BE390" i="5" s="1"/>
  <c r="BN305" i="5"/>
  <c r="BN256" i="5"/>
  <c r="BN209" i="5"/>
  <c r="BM209" i="5" s="1"/>
  <c r="BL209" i="5" s="1"/>
  <c r="BK209" i="5" s="1"/>
  <c r="BJ209" i="5" s="1"/>
  <c r="BI209" i="5" s="1"/>
  <c r="BH209" i="5" s="1"/>
  <c r="BG209" i="5" s="1"/>
  <c r="BF209" i="5" s="1"/>
  <c r="BE209" i="5" s="1"/>
  <c r="BN244" i="5"/>
  <c r="BN193" i="5"/>
  <c r="BM193" i="5" s="1"/>
  <c r="BL193" i="5" s="1"/>
  <c r="BK193" i="5" s="1"/>
  <c r="BJ193" i="5" s="1"/>
  <c r="BI193" i="5" s="1"/>
  <c r="BH193" i="5" s="1"/>
  <c r="BG193" i="5" s="1"/>
  <c r="BF193" i="5" s="1"/>
  <c r="BE193" i="5" s="1"/>
  <c r="BN279" i="5"/>
  <c r="BN269" i="5"/>
  <c r="BN281" i="5"/>
  <c r="BM281" i="5" s="1"/>
  <c r="BL281" i="5" s="1"/>
  <c r="BK281" i="5" s="1"/>
  <c r="BJ281" i="5" s="1"/>
  <c r="BI281" i="5" s="1"/>
  <c r="BH281" i="5" s="1"/>
  <c r="BG281" i="5" s="1"/>
  <c r="BF281" i="5" s="1"/>
  <c r="BE281" i="5" s="1"/>
  <c r="BN201" i="5"/>
  <c r="BM201" i="5" s="1"/>
  <c r="BL201" i="5" s="1"/>
  <c r="BK201" i="5" s="1"/>
  <c r="BJ201" i="5" s="1"/>
  <c r="BI201" i="5" s="1"/>
  <c r="BH201" i="5" s="1"/>
  <c r="BG201" i="5" s="1"/>
  <c r="BF201" i="5" s="1"/>
  <c r="BE201" i="5" s="1"/>
  <c r="CX46" i="5"/>
  <c r="CX47" i="5"/>
  <c r="CX56" i="5"/>
  <c r="CX99" i="5"/>
  <c r="CX100" i="5"/>
  <c r="CX108" i="5"/>
  <c r="CX109" i="5"/>
  <c r="BN130" i="5"/>
  <c r="BN374" i="5"/>
  <c r="BN411" i="5"/>
  <c r="BN398" i="5"/>
  <c r="BN330" i="5"/>
  <c r="BM330" i="5" s="1"/>
  <c r="BL330" i="5" s="1"/>
  <c r="BK330" i="5" s="1"/>
  <c r="BJ330" i="5" s="1"/>
  <c r="BI330" i="5" s="1"/>
  <c r="BH330" i="5" s="1"/>
  <c r="BG330" i="5" s="1"/>
  <c r="BF330" i="5" s="1"/>
  <c r="BE330" i="5" s="1"/>
  <c r="BN310" i="5"/>
  <c r="BN361" i="5"/>
  <c r="BM361" i="5" s="1"/>
  <c r="BL361" i="5" s="1"/>
  <c r="BK361" i="5" s="1"/>
  <c r="BJ361" i="5" s="1"/>
  <c r="BI361" i="5" s="1"/>
  <c r="BH361" i="5" s="1"/>
  <c r="BG361" i="5" s="1"/>
  <c r="BF361" i="5" s="1"/>
  <c r="BE361" i="5" s="1"/>
  <c r="BN385" i="5"/>
  <c r="BN240" i="5"/>
  <c r="BM240" i="5" s="1"/>
  <c r="BL240" i="5" s="1"/>
  <c r="BK240" i="5" s="1"/>
  <c r="BJ240" i="5" s="1"/>
  <c r="BI240" i="5" s="1"/>
  <c r="BH240" i="5" s="1"/>
  <c r="BG240" i="5" s="1"/>
  <c r="BF240" i="5" s="1"/>
  <c r="BE240" i="5" s="1"/>
  <c r="BN350" i="5"/>
  <c r="BM350" i="5" s="1"/>
  <c r="BL350" i="5" s="1"/>
  <c r="BK350" i="5" s="1"/>
  <c r="BJ350" i="5" s="1"/>
  <c r="BI350" i="5" s="1"/>
  <c r="BH350" i="5" s="1"/>
  <c r="BG350" i="5" s="1"/>
  <c r="BF350" i="5" s="1"/>
  <c r="BE350" i="5" s="1"/>
  <c r="BN273" i="5"/>
  <c r="BM273" i="5" s="1"/>
  <c r="BL273" i="5" s="1"/>
  <c r="BK273" i="5" s="1"/>
  <c r="BJ273" i="5" s="1"/>
  <c r="BI273" i="5" s="1"/>
  <c r="BH273" i="5" s="1"/>
  <c r="BG273" i="5" s="1"/>
  <c r="BF273" i="5" s="1"/>
  <c r="BE273" i="5" s="1"/>
  <c r="BN226" i="5"/>
  <c r="BN208" i="5"/>
  <c r="BM208" i="5" s="1"/>
  <c r="BL208" i="5" s="1"/>
  <c r="BK208" i="5" s="1"/>
  <c r="BJ208" i="5" s="1"/>
  <c r="BI208" i="5" s="1"/>
  <c r="BH208" i="5" s="1"/>
  <c r="BG208" i="5" s="1"/>
  <c r="BF208" i="5" s="1"/>
  <c r="BE208" i="5" s="1"/>
  <c r="BN292" i="5"/>
  <c r="BN198" i="5"/>
  <c r="BM198" i="5" s="1"/>
  <c r="BL198" i="5" s="1"/>
  <c r="BK198" i="5" s="1"/>
  <c r="BJ198" i="5" s="1"/>
  <c r="BI198" i="5" s="1"/>
  <c r="BH198" i="5" s="1"/>
  <c r="BG198" i="5" s="1"/>
  <c r="BF198" i="5" s="1"/>
  <c r="BE198" i="5" s="1"/>
  <c r="BN230" i="5"/>
  <c r="BN248" i="5"/>
  <c r="BM248" i="5" s="1"/>
  <c r="BL248" i="5" s="1"/>
  <c r="BK248" i="5" s="1"/>
  <c r="BJ248" i="5" s="1"/>
  <c r="BI248" i="5" s="1"/>
  <c r="BH248" i="5" s="1"/>
  <c r="BG248" i="5" s="1"/>
  <c r="BF248" i="5" s="1"/>
  <c r="BE248" i="5" s="1"/>
  <c r="BN234" i="5"/>
  <c r="BM234" i="5" s="1"/>
  <c r="BL234" i="5" s="1"/>
  <c r="BK234" i="5" s="1"/>
  <c r="BJ234" i="5" s="1"/>
  <c r="BI234" i="5" s="1"/>
  <c r="BH234" i="5" s="1"/>
  <c r="BG234" i="5" s="1"/>
  <c r="BF234" i="5" s="1"/>
  <c r="BE234" i="5" s="1"/>
  <c r="BN235" i="5"/>
  <c r="BN253" i="5"/>
  <c r="BM253" i="5" s="1"/>
  <c r="BL253" i="5" s="1"/>
  <c r="BK253" i="5" s="1"/>
  <c r="BJ253" i="5" s="1"/>
  <c r="BI253" i="5" s="1"/>
  <c r="BH253" i="5" s="1"/>
  <c r="BG253" i="5" s="1"/>
  <c r="BF253" i="5" s="1"/>
  <c r="BE253" i="5" s="1"/>
  <c r="CX36" i="5"/>
  <c r="CX41" i="5"/>
  <c r="CX51" i="5"/>
  <c r="CX61" i="5"/>
  <c r="CX69" i="5"/>
  <c r="CX73" i="5"/>
  <c r="CX79" i="5"/>
  <c r="CX84" i="5"/>
  <c r="CX92" i="5"/>
  <c r="CX97" i="5"/>
  <c r="BN391" i="5"/>
  <c r="BM391" i="5" s="1"/>
  <c r="BL391" i="5" s="1"/>
  <c r="BK391" i="5" s="1"/>
  <c r="BJ391" i="5" s="1"/>
  <c r="BI391" i="5" s="1"/>
  <c r="BH391" i="5" s="1"/>
  <c r="BG391" i="5" s="1"/>
  <c r="BF391" i="5" s="1"/>
  <c r="BE391" i="5" s="1"/>
  <c r="BN370" i="5"/>
  <c r="BM370" i="5" s="1"/>
  <c r="BL370" i="5" s="1"/>
  <c r="BK370" i="5" s="1"/>
  <c r="BJ370" i="5" s="1"/>
  <c r="BI370" i="5" s="1"/>
  <c r="BH370" i="5" s="1"/>
  <c r="BG370" i="5" s="1"/>
  <c r="BF370" i="5" s="1"/>
  <c r="BE370" i="5" s="1"/>
  <c r="BN299" i="5"/>
  <c r="BN284" i="5"/>
  <c r="BM284" i="5" s="1"/>
  <c r="BL284" i="5" s="1"/>
  <c r="BK284" i="5" s="1"/>
  <c r="BJ284" i="5" s="1"/>
  <c r="BI284" i="5" s="1"/>
  <c r="BH284" i="5" s="1"/>
  <c r="BG284" i="5" s="1"/>
  <c r="BF284" i="5" s="1"/>
  <c r="BE284" i="5" s="1"/>
  <c r="BN378" i="5"/>
  <c r="BM378" i="5" s="1"/>
  <c r="BL378" i="5" s="1"/>
  <c r="BK378" i="5" s="1"/>
  <c r="BJ378" i="5" s="1"/>
  <c r="BI378" i="5" s="1"/>
  <c r="BH378" i="5" s="1"/>
  <c r="BG378" i="5" s="1"/>
  <c r="BF378" i="5" s="1"/>
  <c r="BE378" i="5" s="1"/>
  <c r="BN300" i="5"/>
  <c r="BM300" i="5" s="1"/>
  <c r="BL300" i="5" s="1"/>
  <c r="BK300" i="5" s="1"/>
  <c r="BJ300" i="5" s="1"/>
  <c r="BI300" i="5" s="1"/>
  <c r="BH300" i="5" s="1"/>
  <c r="BG300" i="5" s="1"/>
  <c r="BF300" i="5" s="1"/>
  <c r="BE300" i="5" s="1"/>
  <c r="BD300" i="5" s="1"/>
  <c r="BN341" i="5"/>
  <c r="BM341" i="5" s="1"/>
  <c r="BL341" i="5" s="1"/>
  <c r="BK341" i="5" s="1"/>
  <c r="BJ341" i="5" s="1"/>
  <c r="BI341" i="5" s="1"/>
  <c r="BH341" i="5" s="1"/>
  <c r="BG341" i="5" s="1"/>
  <c r="BF341" i="5" s="1"/>
  <c r="BE341" i="5" s="1"/>
  <c r="BN349" i="5"/>
  <c r="BN227" i="5"/>
  <c r="BM227" i="5" s="1"/>
  <c r="BL227" i="5" s="1"/>
  <c r="BK227" i="5" s="1"/>
  <c r="BJ227" i="5" s="1"/>
  <c r="BI227" i="5" s="1"/>
  <c r="BH227" i="5" s="1"/>
  <c r="BG227" i="5" s="1"/>
  <c r="BF227" i="5" s="1"/>
  <c r="BE227" i="5" s="1"/>
  <c r="BN213" i="5"/>
  <c r="BM213" i="5" s="1"/>
  <c r="BL213" i="5" s="1"/>
  <c r="BK213" i="5" s="1"/>
  <c r="BJ213" i="5" s="1"/>
  <c r="BI213" i="5" s="1"/>
  <c r="BH213" i="5" s="1"/>
  <c r="BG213" i="5" s="1"/>
  <c r="BF213" i="5" s="1"/>
  <c r="BE213" i="5" s="1"/>
  <c r="BN322" i="5"/>
  <c r="BM322" i="5" s="1"/>
  <c r="BL322" i="5" s="1"/>
  <c r="BK322" i="5" s="1"/>
  <c r="BJ322" i="5" s="1"/>
  <c r="BI322" i="5" s="1"/>
  <c r="BH322" i="5" s="1"/>
  <c r="BG322" i="5" s="1"/>
  <c r="BF322" i="5" s="1"/>
  <c r="BE322" i="5" s="1"/>
  <c r="BN199" i="5"/>
  <c r="BN217" i="5"/>
  <c r="BM217" i="5" s="1"/>
  <c r="BL217" i="5" s="1"/>
  <c r="BK217" i="5" s="1"/>
  <c r="BJ217" i="5" s="1"/>
  <c r="BI217" i="5" s="1"/>
  <c r="BH217" i="5" s="1"/>
  <c r="BG217" i="5" s="1"/>
  <c r="BF217" i="5" s="1"/>
  <c r="BE217" i="5" s="1"/>
  <c r="BN194" i="5"/>
  <c r="BM194" i="5" s="1"/>
  <c r="BL194" i="5" s="1"/>
  <c r="BK194" i="5" s="1"/>
  <c r="BJ194" i="5" s="1"/>
  <c r="BI194" i="5" s="1"/>
  <c r="BH194" i="5" s="1"/>
  <c r="BG194" i="5" s="1"/>
  <c r="BF194" i="5" s="1"/>
  <c r="BE194" i="5" s="1"/>
  <c r="BN272" i="5"/>
  <c r="BM272" i="5" s="1"/>
  <c r="BL272" i="5" s="1"/>
  <c r="BK272" i="5" s="1"/>
  <c r="BJ272" i="5" s="1"/>
  <c r="BI272" i="5" s="1"/>
  <c r="BH272" i="5" s="1"/>
  <c r="BG272" i="5" s="1"/>
  <c r="BF272" i="5" s="1"/>
  <c r="BE272" i="5" s="1"/>
  <c r="BN221" i="5"/>
  <c r="BM221" i="5" s="1"/>
  <c r="BL221" i="5" s="1"/>
  <c r="BK221" i="5" s="1"/>
  <c r="BJ221" i="5" s="1"/>
  <c r="BI221" i="5" s="1"/>
  <c r="BH221" i="5" s="1"/>
  <c r="BG221" i="5" s="1"/>
  <c r="BF221" i="5" s="1"/>
  <c r="BE221" i="5" s="1"/>
  <c r="BN196" i="5"/>
  <c r="CX32" i="5"/>
  <c r="CX50" i="5"/>
  <c r="CX60" i="5"/>
  <c r="CX68" i="5"/>
  <c r="CX78" i="5"/>
  <c r="CX91" i="5"/>
  <c r="CX98" i="5"/>
  <c r="CX114" i="5"/>
  <c r="CX115" i="5"/>
  <c r="BN160" i="5"/>
  <c r="BN268" i="5"/>
  <c r="BN412" i="5"/>
  <c r="BM412" i="5" s="1"/>
  <c r="BL412" i="5" s="1"/>
  <c r="BK412" i="5" s="1"/>
  <c r="BJ412" i="5" s="1"/>
  <c r="BI412" i="5" s="1"/>
  <c r="BH412" i="5" s="1"/>
  <c r="BG412" i="5" s="1"/>
  <c r="BF412" i="5" s="1"/>
  <c r="BE412" i="5" s="1"/>
  <c r="BN410" i="5"/>
  <c r="BM410" i="5" s="1"/>
  <c r="BL410" i="5" s="1"/>
  <c r="BK410" i="5" s="1"/>
  <c r="BJ410" i="5" s="1"/>
  <c r="BI410" i="5" s="1"/>
  <c r="BH410" i="5" s="1"/>
  <c r="BG410" i="5" s="1"/>
  <c r="BF410" i="5" s="1"/>
  <c r="BE410" i="5" s="1"/>
  <c r="BD410" i="5" s="1"/>
  <c r="BN306" i="5"/>
  <c r="BN298" i="5"/>
  <c r="BM298" i="5" s="1"/>
  <c r="BL298" i="5" s="1"/>
  <c r="BK298" i="5" s="1"/>
  <c r="BJ298" i="5" s="1"/>
  <c r="BI298" i="5" s="1"/>
  <c r="BH298" i="5" s="1"/>
  <c r="BG298" i="5" s="1"/>
  <c r="BF298" i="5" s="1"/>
  <c r="BE298" i="5" s="1"/>
  <c r="BN379" i="5"/>
  <c r="BM379" i="5" s="1"/>
  <c r="BL379" i="5" s="1"/>
  <c r="BK379" i="5" s="1"/>
  <c r="BJ379" i="5" s="1"/>
  <c r="BI379" i="5" s="1"/>
  <c r="BH379" i="5" s="1"/>
  <c r="BG379" i="5" s="1"/>
  <c r="BF379" i="5" s="1"/>
  <c r="BE379" i="5" s="1"/>
  <c r="BN394" i="5"/>
  <c r="BM394" i="5" s="1"/>
  <c r="BL394" i="5" s="1"/>
  <c r="BK394" i="5" s="1"/>
  <c r="BJ394" i="5" s="1"/>
  <c r="BI394" i="5" s="1"/>
  <c r="BH394" i="5" s="1"/>
  <c r="BG394" i="5" s="1"/>
  <c r="BF394" i="5" s="1"/>
  <c r="BE394" i="5" s="1"/>
  <c r="BN302" i="5"/>
  <c r="BN346" i="5"/>
  <c r="BM346" i="5" s="1"/>
  <c r="BL346" i="5" s="1"/>
  <c r="BK346" i="5" s="1"/>
  <c r="BJ346" i="5" s="1"/>
  <c r="BI346" i="5" s="1"/>
  <c r="BH346" i="5" s="1"/>
  <c r="BG346" i="5" s="1"/>
  <c r="BF346" i="5" s="1"/>
  <c r="BE346" i="5" s="1"/>
  <c r="BN294" i="5"/>
  <c r="BM294" i="5" s="1"/>
  <c r="BL294" i="5" s="1"/>
  <c r="BK294" i="5" s="1"/>
  <c r="BJ294" i="5" s="1"/>
  <c r="BI294" i="5" s="1"/>
  <c r="BH294" i="5" s="1"/>
  <c r="BG294" i="5" s="1"/>
  <c r="BF294" i="5" s="1"/>
  <c r="BE294" i="5" s="1"/>
  <c r="BN242" i="5"/>
  <c r="BN263" i="5"/>
  <c r="BM263" i="5" s="1"/>
  <c r="BL263" i="5" s="1"/>
  <c r="BK263" i="5" s="1"/>
  <c r="BJ263" i="5" s="1"/>
  <c r="BI263" i="5" s="1"/>
  <c r="BH263" i="5" s="1"/>
  <c r="BG263" i="5" s="1"/>
  <c r="BF263" i="5" s="1"/>
  <c r="BE263" i="5" s="1"/>
  <c r="BN185" i="5"/>
  <c r="BM185" i="5" s="1"/>
  <c r="BL185" i="5" s="1"/>
  <c r="BK185" i="5" s="1"/>
  <c r="BJ185" i="5" s="1"/>
  <c r="BI185" i="5" s="1"/>
  <c r="BH185" i="5" s="1"/>
  <c r="BG185" i="5" s="1"/>
  <c r="BF185" i="5" s="1"/>
  <c r="BE185" i="5" s="1"/>
  <c r="BN276" i="5"/>
  <c r="BN246" i="5"/>
  <c r="BM246" i="5" s="1"/>
  <c r="BL246" i="5" s="1"/>
  <c r="BK246" i="5" s="1"/>
  <c r="BJ246" i="5" s="1"/>
  <c r="BI246" i="5" s="1"/>
  <c r="BH246" i="5" s="1"/>
  <c r="BG246" i="5" s="1"/>
  <c r="BF246" i="5" s="1"/>
  <c r="BE246" i="5" s="1"/>
  <c r="BN212" i="5"/>
  <c r="BM212" i="5" s="1"/>
  <c r="BL212" i="5" s="1"/>
  <c r="BK212" i="5" s="1"/>
  <c r="BJ212" i="5" s="1"/>
  <c r="BI212" i="5" s="1"/>
  <c r="BH212" i="5" s="1"/>
  <c r="BG212" i="5" s="1"/>
  <c r="BF212" i="5" s="1"/>
  <c r="BE212" i="5" s="1"/>
  <c r="BN183" i="5"/>
  <c r="BM183" i="5" s="1"/>
  <c r="BL183" i="5" s="1"/>
  <c r="BK183" i="5" s="1"/>
  <c r="BJ183" i="5" s="1"/>
  <c r="BI183" i="5" s="1"/>
  <c r="BH183" i="5" s="1"/>
  <c r="BG183" i="5" s="1"/>
  <c r="BF183" i="5" s="1"/>
  <c r="BE183" i="5" s="1"/>
  <c r="BN320" i="5"/>
  <c r="BN231" i="5"/>
  <c r="BM231" i="5" s="1"/>
  <c r="BL231" i="5" s="1"/>
  <c r="BK231" i="5" s="1"/>
  <c r="BJ231" i="5" s="1"/>
  <c r="BI231" i="5" s="1"/>
  <c r="BH231" i="5" s="1"/>
  <c r="BG231" i="5" s="1"/>
  <c r="BF231" i="5" s="1"/>
  <c r="BE231" i="5" s="1"/>
  <c r="BN277" i="5"/>
  <c r="BM277" i="5" s="1"/>
  <c r="BL277" i="5" s="1"/>
  <c r="BK277" i="5" s="1"/>
  <c r="BJ277" i="5" s="1"/>
  <c r="BI277" i="5" s="1"/>
  <c r="BH277" i="5" s="1"/>
  <c r="BG277" i="5" s="1"/>
  <c r="BF277" i="5" s="1"/>
  <c r="BE277" i="5" s="1"/>
  <c r="BN250" i="5"/>
  <c r="BN216" i="5"/>
  <c r="BN140" i="5"/>
  <c r="BN251" i="5"/>
  <c r="BM251" i="5" s="1"/>
  <c r="BL251" i="5" s="1"/>
  <c r="BK251" i="5" s="1"/>
  <c r="BJ251" i="5" s="1"/>
  <c r="BI251" i="5" s="1"/>
  <c r="BH251" i="5" s="1"/>
  <c r="BG251" i="5" s="1"/>
  <c r="BF251" i="5" s="1"/>
  <c r="BE251" i="5" s="1"/>
  <c r="BN259" i="5"/>
  <c r="BN238" i="5"/>
  <c r="BN220" i="5"/>
  <c r="BM220" i="5" s="1"/>
  <c r="BL220" i="5" s="1"/>
  <c r="BK220" i="5" s="1"/>
  <c r="BJ220" i="5" s="1"/>
  <c r="BI220" i="5" s="1"/>
  <c r="BH220" i="5" s="1"/>
  <c r="BG220" i="5" s="1"/>
  <c r="BF220" i="5" s="1"/>
  <c r="BE220" i="5" s="1"/>
  <c r="BN187" i="5"/>
  <c r="CX40" i="5"/>
  <c r="CX45" i="5"/>
  <c r="CX54" i="5"/>
  <c r="CX55" i="5"/>
  <c r="CX72" i="5"/>
  <c r="CX77" i="5"/>
  <c r="CX83" i="5"/>
  <c r="CX90" i="5"/>
  <c r="CX106" i="5"/>
  <c r="CX107" i="5"/>
  <c r="CX120" i="5"/>
  <c r="CX121" i="5"/>
  <c r="BN257" i="5"/>
  <c r="BN288" i="5"/>
  <c r="BM288" i="5" s="1"/>
  <c r="BL288" i="5" s="1"/>
  <c r="BK288" i="5" s="1"/>
  <c r="BJ288" i="5" s="1"/>
  <c r="BI288" i="5" s="1"/>
  <c r="BH288" i="5" s="1"/>
  <c r="BG288" i="5" s="1"/>
  <c r="BF288" i="5" s="1"/>
  <c r="BE288" i="5" s="1"/>
  <c r="BN388" i="5"/>
  <c r="BN406" i="5"/>
  <c r="BN362" i="5"/>
  <c r="BM362" i="5" s="1"/>
  <c r="BL362" i="5" s="1"/>
  <c r="BK362" i="5" s="1"/>
  <c r="BJ362" i="5" s="1"/>
  <c r="BI362" i="5" s="1"/>
  <c r="BH362" i="5" s="1"/>
  <c r="BG362" i="5" s="1"/>
  <c r="BF362" i="5" s="1"/>
  <c r="BE362" i="5" s="1"/>
  <c r="BN207" i="5"/>
  <c r="BN355" i="5"/>
  <c r="BM355" i="5" s="1"/>
  <c r="BL355" i="5" s="1"/>
  <c r="BK355" i="5" s="1"/>
  <c r="BJ355" i="5" s="1"/>
  <c r="BI355" i="5" s="1"/>
  <c r="BH355" i="5" s="1"/>
  <c r="BG355" i="5" s="1"/>
  <c r="BF355" i="5" s="1"/>
  <c r="BE355" i="5" s="1"/>
  <c r="BN332" i="5"/>
  <c r="BM332" i="5" s="1"/>
  <c r="BL332" i="5" s="1"/>
  <c r="BK332" i="5" s="1"/>
  <c r="BJ332" i="5" s="1"/>
  <c r="BI332" i="5" s="1"/>
  <c r="BH332" i="5" s="1"/>
  <c r="BG332" i="5" s="1"/>
  <c r="BF332" i="5" s="1"/>
  <c r="BE332" i="5" s="1"/>
  <c r="BN345" i="5"/>
  <c r="BM345" i="5" s="1"/>
  <c r="BL345" i="5" s="1"/>
  <c r="BK345" i="5" s="1"/>
  <c r="BJ345" i="5" s="1"/>
  <c r="BI345" i="5" s="1"/>
  <c r="BH345" i="5" s="1"/>
  <c r="BG345" i="5" s="1"/>
  <c r="BF345" i="5" s="1"/>
  <c r="BE345" i="5" s="1"/>
  <c r="BN222" i="5"/>
  <c r="BM222" i="5" s="1"/>
  <c r="BL222" i="5" s="1"/>
  <c r="BK222" i="5" s="1"/>
  <c r="BJ222" i="5" s="1"/>
  <c r="BI222" i="5" s="1"/>
  <c r="BH222" i="5" s="1"/>
  <c r="BG222" i="5" s="1"/>
  <c r="BF222" i="5" s="1"/>
  <c r="BE222" i="5" s="1"/>
  <c r="BN363" i="5"/>
  <c r="BN371" i="5"/>
  <c r="BN347" i="5"/>
  <c r="BN304" i="5"/>
  <c r="BM304" i="5" s="1"/>
  <c r="BL304" i="5" s="1"/>
  <c r="BK304" i="5" s="1"/>
  <c r="BJ304" i="5" s="1"/>
  <c r="BI304" i="5" s="1"/>
  <c r="BH304" i="5" s="1"/>
  <c r="BG304" i="5" s="1"/>
  <c r="BF304" i="5" s="1"/>
  <c r="BE304" i="5" s="1"/>
  <c r="BN270" i="5"/>
  <c r="BM270" i="5" s="1"/>
  <c r="BL270" i="5" s="1"/>
  <c r="BK270" i="5" s="1"/>
  <c r="BJ270" i="5" s="1"/>
  <c r="BI270" i="5" s="1"/>
  <c r="BH270" i="5" s="1"/>
  <c r="BG270" i="5" s="1"/>
  <c r="BF270" i="5" s="1"/>
  <c r="BE270" i="5" s="1"/>
  <c r="BN243" i="5"/>
  <c r="BM243" i="5" s="1"/>
  <c r="BL243" i="5" s="1"/>
  <c r="BK243" i="5" s="1"/>
  <c r="BJ243" i="5" s="1"/>
  <c r="BI243" i="5" s="1"/>
  <c r="BH243" i="5" s="1"/>
  <c r="BG243" i="5" s="1"/>
  <c r="BF243" i="5" s="1"/>
  <c r="BE243" i="5" s="1"/>
  <c r="BN318" i="5"/>
  <c r="BN189" i="5"/>
  <c r="BM189" i="5" s="1"/>
  <c r="BL189" i="5" s="1"/>
  <c r="BK189" i="5" s="1"/>
  <c r="BJ189" i="5" s="1"/>
  <c r="BI189" i="5" s="1"/>
  <c r="BH189" i="5" s="1"/>
  <c r="BG189" i="5" s="1"/>
  <c r="BF189" i="5" s="1"/>
  <c r="BE189" i="5" s="1"/>
  <c r="BN168" i="5"/>
  <c r="CX44" i="5"/>
  <c r="CX82" i="5"/>
  <c r="CX95" i="5"/>
  <c r="CX96" i="5"/>
  <c r="CX104" i="5"/>
  <c r="CX112" i="5"/>
  <c r="CX113" i="5"/>
  <c r="BN375" i="5"/>
  <c r="BN407" i="5"/>
  <c r="BN365" i="5"/>
  <c r="BM365" i="5" s="1"/>
  <c r="BL365" i="5" s="1"/>
  <c r="BK365" i="5" s="1"/>
  <c r="BJ365" i="5" s="1"/>
  <c r="BI365" i="5" s="1"/>
  <c r="BH365" i="5" s="1"/>
  <c r="BG365" i="5" s="1"/>
  <c r="BF365" i="5" s="1"/>
  <c r="BE365" i="5" s="1"/>
  <c r="BN337" i="5"/>
  <c r="BM337" i="5" s="1"/>
  <c r="BL337" i="5" s="1"/>
  <c r="BK337" i="5" s="1"/>
  <c r="BJ337" i="5" s="1"/>
  <c r="BI337" i="5" s="1"/>
  <c r="BH337" i="5" s="1"/>
  <c r="BG337" i="5" s="1"/>
  <c r="BF337" i="5" s="1"/>
  <c r="BE337" i="5" s="1"/>
  <c r="BN386" i="5"/>
  <c r="BM386" i="5" s="1"/>
  <c r="BL386" i="5" s="1"/>
  <c r="BK386" i="5" s="1"/>
  <c r="BJ386" i="5" s="1"/>
  <c r="BI386" i="5" s="1"/>
  <c r="BH386" i="5" s="1"/>
  <c r="BG386" i="5" s="1"/>
  <c r="BF386" i="5" s="1"/>
  <c r="BE386" i="5" s="1"/>
  <c r="BN331" i="5"/>
  <c r="BM331" i="5" s="1"/>
  <c r="BL331" i="5" s="1"/>
  <c r="BK331" i="5" s="1"/>
  <c r="BJ331" i="5" s="1"/>
  <c r="BI331" i="5" s="1"/>
  <c r="BH331" i="5" s="1"/>
  <c r="BG331" i="5" s="1"/>
  <c r="BF331" i="5" s="1"/>
  <c r="BE331" i="5" s="1"/>
  <c r="BN373" i="5"/>
  <c r="BN344" i="5"/>
  <c r="BN267" i="5"/>
  <c r="BN356" i="5"/>
  <c r="BN303" i="5"/>
  <c r="BN265" i="5"/>
  <c r="BM265" i="5" s="1"/>
  <c r="BL265" i="5" s="1"/>
  <c r="BK265" i="5" s="1"/>
  <c r="BJ265" i="5" s="1"/>
  <c r="BI265" i="5" s="1"/>
  <c r="BH265" i="5" s="1"/>
  <c r="BG265" i="5" s="1"/>
  <c r="BF265" i="5" s="1"/>
  <c r="BE265" i="5" s="1"/>
  <c r="BN225" i="5"/>
  <c r="BM225" i="5" s="1"/>
  <c r="BL225" i="5" s="1"/>
  <c r="BK225" i="5" s="1"/>
  <c r="BJ225" i="5" s="1"/>
  <c r="BI225" i="5" s="1"/>
  <c r="BH225" i="5" s="1"/>
  <c r="BG225" i="5" s="1"/>
  <c r="BF225" i="5" s="1"/>
  <c r="BE225" i="5" s="1"/>
  <c r="BN197" i="5"/>
  <c r="BN211" i="5"/>
  <c r="BM211" i="5" s="1"/>
  <c r="BL211" i="5" s="1"/>
  <c r="BK211" i="5" s="1"/>
  <c r="BJ211" i="5" s="1"/>
  <c r="BI211" i="5" s="1"/>
  <c r="BH211" i="5" s="1"/>
  <c r="BG211" i="5" s="1"/>
  <c r="BF211" i="5" s="1"/>
  <c r="BE211" i="5" s="1"/>
  <c r="BN271" i="5"/>
  <c r="BN229" i="5"/>
  <c r="BM229" i="5" s="1"/>
  <c r="BL229" i="5" s="1"/>
  <c r="BK229" i="5" s="1"/>
  <c r="BJ229" i="5" s="1"/>
  <c r="BI229" i="5" s="1"/>
  <c r="BH229" i="5" s="1"/>
  <c r="BG229" i="5" s="1"/>
  <c r="BF229" i="5" s="1"/>
  <c r="BE229" i="5" s="1"/>
  <c r="BN316" i="5"/>
  <c r="BN247" i="5"/>
  <c r="BM247" i="5" s="1"/>
  <c r="BL247" i="5" s="1"/>
  <c r="BK247" i="5" s="1"/>
  <c r="BJ247" i="5" s="1"/>
  <c r="BI247" i="5" s="1"/>
  <c r="BH247" i="5" s="1"/>
  <c r="BG247" i="5" s="1"/>
  <c r="BF247" i="5" s="1"/>
  <c r="BE247" i="5" s="1"/>
  <c r="BN233" i="5"/>
  <c r="BM233" i="5" s="1"/>
  <c r="BL233" i="5" s="1"/>
  <c r="BK233" i="5" s="1"/>
  <c r="BJ233" i="5" s="1"/>
  <c r="BI233" i="5" s="1"/>
  <c r="BH233" i="5" s="1"/>
  <c r="BG233" i="5" s="1"/>
  <c r="BF233" i="5" s="1"/>
  <c r="BE233" i="5" s="1"/>
  <c r="BN236" i="5"/>
  <c r="BM236" i="5" s="1"/>
  <c r="BL236" i="5" s="1"/>
  <c r="BK236" i="5" s="1"/>
  <c r="BJ236" i="5" s="1"/>
  <c r="BI236" i="5" s="1"/>
  <c r="BH236" i="5" s="1"/>
  <c r="BG236" i="5" s="1"/>
  <c r="BF236" i="5" s="1"/>
  <c r="BE236" i="5" s="1"/>
  <c r="BN280" i="5"/>
  <c r="BN254" i="5"/>
  <c r="BM254" i="5" s="1"/>
  <c r="BL254" i="5" s="1"/>
  <c r="BK254" i="5" s="1"/>
  <c r="BJ254" i="5" s="1"/>
  <c r="BI254" i="5" s="1"/>
  <c r="BH254" i="5" s="1"/>
  <c r="BG254" i="5" s="1"/>
  <c r="BF254" i="5" s="1"/>
  <c r="BE254" i="5" s="1"/>
  <c r="BN255" i="5"/>
  <c r="BM255" i="5" s="1"/>
  <c r="BL255" i="5" s="1"/>
  <c r="BK255" i="5" s="1"/>
  <c r="BJ255" i="5" s="1"/>
  <c r="BI255" i="5" s="1"/>
  <c r="BH255" i="5" s="1"/>
  <c r="BG255" i="5" s="1"/>
  <c r="BF255" i="5" s="1"/>
  <c r="BE255" i="5" s="1"/>
  <c r="CX34" i="5"/>
  <c r="CX48" i="5"/>
  <c r="CX49" i="5"/>
  <c r="CX53" i="5"/>
  <c r="CX58" i="5"/>
  <c r="CX59" i="5"/>
  <c r="CX66" i="5"/>
  <c r="CX67" i="5"/>
  <c r="CX71" i="5"/>
  <c r="CX76" i="5"/>
  <c r="CX87" i="5"/>
  <c r="CX89" i="5"/>
  <c r="CX94" i="5"/>
  <c r="CX105" i="5"/>
  <c r="CX118" i="5"/>
  <c r="BN122" i="5"/>
  <c r="BN395" i="5"/>
  <c r="BM395" i="5" s="1"/>
  <c r="BL395" i="5" s="1"/>
  <c r="BK395" i="5" s="1"/>
  <c r="BJ395" i="5" s="1"/>
  <c r="BI395" i="5" s="1"/>
  <c r="BH395" i="5" s="1"/>
  <c r="BG395" i="5" s="1"/>
  <c r="BF395" i="5" s="1"/>
  <c r="BE395" i="5" s="1"/>
  <c r="BN336" i="5"/>
  <c r="BM336" i="5" s="1"/>
  <c r="BL336" i="5" s="1"/>
  <c r="BK336" i="5" s="1"/>
  <c r="BJ336" i="5" s="1"/>
  <c r="BI336" i="5" s="1"/>
  <c r="BH336" i="5" s="1"/>
  <c r="BG336" i="5" s="1"/>
  <c r="BF336" i="5" s="1"/>
  <c r="BE336" i="5" s="1"/>
  <c r="BN340" i="5"/>
  <c r="BM340" i="5" s="1"/>
  <c r="BL340" i="5" s="1"/>
  <c r="BK340" i="5" s="1"/>
  <c r="BJ340" i="5" s="1"/>
  <c r="BI340" i="5" s="1"/>
  <c r="BH340" i="5" s="1"/>
  <c r="BG340" i="5" s="1"/>
  <c r="BF340" i="5" s="1"/>
  <c r="BE340" i="5" s="1"/>
  <c r="BN377" i="5"/>
  <c r="BM377" i="5" s="1"/>
  <c r="BL377" i="5" s="1"/>
  <c r="BK377" i="5" s="1"/>
  <c r="BJ377" i="5" s="1"/>
  <c r="BI377" i="5" s="1"/>
  <c r="BH377" i="5" s="1"/>
  <c r="BG377" i="5" s="1"/>
  <c r="BF377" i="5" s="1"/>
  <c r="BE377" i="5" s="1"/>
  <c r="BN297" i="5"/>
  <c r="BN358" i="5"/>
  <c r="BM358" i="5" s="1"/>
  <c r="BL358" i="5" s="1"/>
  <c r="BK358" i="5" s="1"/>
  <c r="BJ358" i="5" s="1"/>
  <c r="BI358" i="5" s="1"/>
  <c r="BH358" i="5" s="1"/>
  <c r="BG358" i="5" s="1"/>
  <c r="BF358" i="5" s="1"/>
  <c r="BE358" i="5" s="1"/>
  <c r="BN224" i="5"/>
  <c r="BM224" i="5" s="1"/>
  <c r="BL224" i="5" s="1"/>
  <c r="BK224" i="5" s="1"/>
  <c r="BJ224" i="5" s="1"/>
  <c r="BI224" i="5" s="1"/>
  <c r="BH224" i="5" s="1"/>
  <c r="BG224" i="5" s="1"/>
  <c r="BF224" i="5" s="1"/>
  <c r="BE224" i="5" s="1"/>
  <c r="BN228" i="5"/>
  <c r="BN210" i="5"/>
  <c r="BM210" i="5" s="1"/>
  <c r="BL210" i="5" s="1"/>
  <c r="BK210" i="5" s="1"/>
  <c r="BJ210" i="5" s="1"/>
  <c r="BI210" i="5" s="1"/>
  <c r="BH210" i="5" s="1"/>
  <c r="BG210" i="5" s="1"/>
  <c r="BF210" i="5" s="1"/>
  <c r="BE210" i="5" s="1"/>
  <c r="BN314" i="5"/>
  <c r="BM314" i="5" s="1"/>
  <c r="BL314" i="5" s="1"/>
  <c r="BK314" i="5" s="1"/>
  <c r="BJ314" i="5" s="1"/>
  <c r="BI314" i="5" s="1"/>
  <c r="BH314" i="5" s="1"/>
  <c r="BG314" i="5" s="1"/>
  <c r="BF314" i="5" s="1"/>
  <c r="BE314" i="5" s="1"/>
  <c r="BN215" i="5"/>
  <c r="BM215" i="5" s="1"/>
  <c r="BL215" i="5" s="1"/>
  <c r="BK215" i="5" s="1"/>
  <c r="BJ215" i="5" s="1"/>
  <c r="BI215" i="5" s="1"/>
  <c r="BH215" i="5" s="1"/>
  <c r="BG215" i="5" s="1"/>
  <c r="BF215" i="5" s="1"/>
  <c r="BE215" i="5" s="1"/>
  <c r="BN274" i="5"/>
  <c r="BN204" i="5"/>
  <c r="BN219" i="5"/>
  <c r="CX75" i="5"/>
  <c r="CX119" i="5"/>
  <c r="BN206" i="5"/>
  <c r="BN184" i="5"/>
  <c r="BM184" i="5" s="1"/>
  <c r="BL184" i="5" s="1"/>
  <c r="BK184" i="5" s="1"/>
  <c r="BJ184" i="5" s="1"/>
  <c r="BI184" i="5" s="1"/>
  <c r="BH184" i="5" s="1"/>
  <c r="BG184" i="5" s="1"/>
  <c r="BF184" i="5" s="1"/>
  <c r="BE184" i="5" s="1"/>
  <c r="BN133" i="5"/>
  <c r="BN77" i="5"/>
  <c r="BN65" i="5"/>
  <c r="BM65" i="5" s="1"/>
  <c r="BL65" i="5" s="1"/>
  <c r="BK65" i="5" s="1"/>
  <c r="BJ65" i="5" s="1"/>
  <c r="BI65" i="5" s="1"/>
  <c r="BH65" i="5" s="1"/>
  <c r="BG65" i="5" s="1"/>
  <c r="BF65" i="5" s="1"/>
  <c r="BE65" i="5" s="1"/>
  <c r="BN86" i="5"/>
  <c r="BN82" i="5"/>
  <c r="BN92" i="5"/>
  <c r="BN430" i="5"/>
  <c r="BM430" i="5" s="1"/>
  <c r="BL430" i="5" s="1"/>
  <c r="BK430" i="5" s="1"/>
  <c r="BJ430" i="5" s="1"/>
  <c r="BI430" i="5" s="1"/>
  <c r="BH430" i="5" s="1"/>
  <c r="BG430" i="5" s="1"/>
  <c r="BF430" i="5" s="1"/>
  <c r="BE430" i="5" s="1"/>
  <c r="CX81" i="5"/>
  <c r="BN400" i="5"/>
  <c r="BN403" i="5"/>
  <c r="BM403" i="5" s="1"/>
  <c r="BL403" i="5" s="1"/>
  <c r="BK403" i="5" s="1"/>
  <c r="BJ403" i="5" s="1"/>
  <c r="BI403" i="5" s="1"/>
  <c r="BH403" i="5" s="1"/>
  <c r="BG403" i="5" s="1"/>
  <c r="BF403" i="5" s="1"/>
  <c r="BE403" i="5" s="1"/>
  <c r="BN339" i="5"/>
  <c r="BM339" i="5" s="1"/>
  <c r="BL339" i="5" s="1"/>
  <c r="BK339" i="5" s="1"/>
  <c r="BJ339" i="5" s="1"/>
  <c r="BI339" i="5" s="1"/>
  <c r="BH339" i="5" s="1"/>
  <c r="BG339" i="5" s="1"/>
  <c r="BF339" i="5" s="1"/>
  <c r="BE339" i="5" s="1"/>
  <c r="BN241" i="5"/>
  <c r="BM241" i="5" s="1"/>
  <c r="BL241" i="5" s="1"/>
  <c r="BK241" i="5" s="1"/>
  <c r="BJ241" i="5" s="1"/>
  <c r="BI241" i="5" s="1"/>
  <c r="BH241" i="5" s="1"/>
  <c r="BG241" i="5" s="1"/>
  <c r="BF241" i="5" s="1"/>
  <c r="BE241" i="5" s="1"/>
  <c r="BC241" i="5" s="1"/>
  <c r="BN261" i="5"/>
  <c r="BN152" i="5"/>
  <c r="BM152" i="5" s="1"/>
  <c r="BL152" i="5" s="1"/>
  <c r="BK152" i="5" s="1"/>
  <c r="BJ152" i="5" s="1"/>
  <c r="BI152" i="5" s="1"/>
  <c r="BH152" i="5" s="1"/>
  <c r="BG152" i="5" s="1"/>
  <c r="BF152" i="5" s="1"/>
  <c r="BE152" i="5" s="1"/>
  <c r="BN79" i="5"/>
  <c r="BN147" i="5"/>
  <c r="BM147" i="5" s="1"/>
  <c r="BL147" i="5" s="1"/>
  <c r="BK147" i="5" s="1"/>
  <c r="BJ147" i="5" s="1"/>
  <c r="BI147" i="5" s="1"/>
  <c r="BH147" i="5" s="1"/>
  <c r="BG147" i="5" s="1"/>
  <c r="BF147" i="5" s="1"/>
  <c r="BE147" i="5" s="1"/>
  <c r="BN87" i="5"/>
  <c r="BM87" i="5" s="1"/>
  <c r="BL87" i="5" s="1"/>
  <c r="BK87" i="5" s="1"/>
  <c r="BJ87" i="5" s="1"/>
  <c r="BI87" i="5" s="1"/>
  <c r="BH87" i="5" s="1"/>
  <c r="BG87" i="5" s="1"/>
  <c r="BF87" i="5" s="1"/>
  <c r="BE87" i="5" s="1"/>
  <c r="BN59" i="5"/>
  <c r="BN47" i="5"/>
  <c r="BM47" i="5" s="1"/>
  <c r="BL47" i="5" s="1"/>
  <c r="BK47" i="5" s="1"/>
  <c r="BJ47" i="5" s="1"/>
  <c r="BI47" i="5" s="1"/>
  <c r="BH47" i="5" s="1"/>
  <c r="BG47" i="5" s="1"/>
  <c r="BF47" i="5" s="1"/>
  <c r="BE47" i="5" s="1"/>
  <c r="CX65" i="5"/>
  <c r="CX93" i="5"/>
  <c r="BN114" i="5"/>
  <c r="BN367" i="5"/>
  <c r="BM367" i="5" s="1"/>
  <c r="BL367" i="5" s="1"/>
  <c r="BK367" i="5" s="1"/>
  <c r="BJ367" i="5" s="1"/>
  <c r="BI367" i="5" s="1"/>
  <c r="BH367" i="5" s="1"/>
  <c r="BG367" i="5" s="1"/>
  <c r="BF367" i="5" s="1"/>
  <c r="BE367" i="5" s="1"/>
  <c r="BN354" i="5"/>
  <c r="BN148" i="5"/>
  <c r="BM148" i="5" s="1"/>
  <c r="BL148" i="5" s="1"/>
  <c r="BK148" i="5" s="1"/>
  <c r="BJ148" i="5" s="1"/>
  <c r="BI148" i="5" s="1"/>
  <c r="BH148" i="5" s="1"/>
  <c r="BG148" i="5" s="1"/>
  <c r="BF148" i="5" s="1"/>
  <c r="BE148" i="5" s="1"/>
  <c r="BN205" i="5"/>
  <c r="BN172" i="5"/>
  <c r="BM172" i="5" s="1"/>
  <c r="BL172" i="5" s="1"/>
  <c r="BK172" i="5" s="1"/>
  <c r="BJ172" i="5" s="1"/>
  <c r="BI172" i="5" s="1"/>
  <c r="BH172" i="5" s="1"/>
  <c r="BG172" i="5" s="1"/>
  <c r="BF172" i="5" s="1"/>
  <c r="BE172" i="5" s="1"/>
  <c r="BN200" i="5"/>
  <c r="BN85" i="5"/>
  <c r="BM85" i="5" s="1"/>
  <c r="BL85" i="5" s="1"/>
  <c r="BK85" i="5" s="1"/>
  <c r="BJ85" i="5" s="1"/>
  <c r="BI85" i="5" s="1"/>
  <c r="BH85" i="5" s="1"/>
  <c r="BG85" i="5" s="1"/>
  <c r="BF85" i="5" s="1"/>
  <c r="BE85" i="5" s="1"/>
  <c r="BN69" i="5"/>
  <c r="BM69" i="5" s="1"/>
  <c r="BL69" i="5" s="1"/>
  <c r="BK69" i="5" s="1"/>
  <c r="BJ69" i="5" s="1"/>
  <c r="BI69" i="5" s="1"/>
  <c r="BH69" i="5" s="1"/>
  <c r="BG69" i="5" s="1"/>
  <c r="BF69" i="5" s="1"/>
  <c r="BE69" i="5" s="1"/>
  <c r="BN53" i="5"/>
  <c r="BM53" i="5" s="1"/>
  <c r="BL53" i="5" s="1"/>
  <c r="BK53" i="5" s="1"/>
  <c r="BJ53" i="5" s="1"/>
  <c r="BI53" i="5" s="1"/>
  <c r="BH53" i="5" s="1"/>
  <c r="BG53" i="5" s="1"/>
  <c r="BF53" i="5" s="1"/>
  <c r="BE53" i="5" s="1"/>
  <c r="BN74" i="5"/>
  <c r="BM74" i="5" s="1"/>
  <c r="BL74" i="5" s="1"/>
  <c r="BK74" i="5" s="1"/>
  <c r="BJ74" i="5" s="1"/>
  <c r="BI74" i="5" s="1"/>
  <c r="BH74" i="5" s="1"/>
  <c r="BG74" i="5" s="1"/>
  <c r="BF74" i="5" s="1"/>
  <c r="BE74" i="5" s="1"/>
  <c r="BN78" i="5"/>
  <c r="BM78" i="5" s="1"/>
  <c r="BL78" i="5" s="1"/>
  <c r="BK78" i="5" s="1"/>
  <c r="BJ78" i="5" s="1"/>
  <c r="BI78" i="5" s="1"/>
  <c r="BH78" i="5" s="1"/>
  <c r="BG78" i="5" s="1"/>
  <c r="BF78" i="5" s="1"/>
  <c r="BE78" i="5" s="1"/>
  <c r="CX43" i="5"/>
  <c r="CX52" i="5"/>
  <c r="CX64" i="5"/>
  <c r="BN239" i="5"/>
  <c r="BN352" i="5"/>
  <c r="BM352" i="5" s="1"/>
  <c r="BL352" i="5" s="1"/>
  <c r="BK352" i="5" s="1"/>
  <c r="BJ352" i="5" s="1"/>
  <c r="BI352" i="5" s="1"/>
  <c r="BH352" i="5" s="1"/>
  <c r="BG352" i="5" s="1"/>
  <c r="BF352" i="5" s="1"/>
  <c r="BE352" i="5" s="1"/>
  <c r="BN149" i="5"/>
  <c r="BM149" i="5" s="1"/>
  <c r="BL149" i="5" s="1"/>
  <c r="BK149" i="5" s="1"/>
  <c r="BJ149" i="5" s="1"/>
  <c r="BI149" i="5" s="1"/>
  <c r="BH149" i="5" s="1"/>
  <c r="BG149" i="5" s="1"/>
  <c r="BF149" i="5" s="1"/>
  <c r="BE149" i="5" s="1"/>
  <c r="BN232" i="5"/>
  <c r="BM232" i="5" s="1"/>
  <c r="BL232" i="5" s="1"/>
  <c r="BK232" i="5" s="1"/>
  <c r="BJ232" i="5" s="1"/>
  <c r="BI232" i="5" s="1"/>
  <c r="BH232" i="5" s="1"/>
  <c r="BG232" i="5" s="1"/>
  <c r="BF232" i="5" s="1"/>
  <c r="BE232" i="5" s="1"/>
  <c r="BN195" i="5"/>
  <c r="BM195" i="5" s="1"/>
  <c r="BL195" i="5" s="1"/>
  <c r="BK195" i="5" s="1"/>
  <c r="BJ195" i="5" s="1"/>
  <c r="BI195" i="5" s="1"/>
  <c r="BH195" i="5" s="1"/>
  <c r="BG195" i="5" s="1"/>
  <c r="BF195" i="5" s="1"/>
  <c r="BE195" i="5" s="1"/>
  <c r="BN63" i="5"/>
  <c r="BM63" i="5" s="1"/>
  <c r="BL63" i="5" s="1"/>
  <c r="BK63" i="5" s="1"/>
  <c r="BJ63" i="5" s="1"/>
  <c r="BI63" i="5" s="1"/>
  <c r="BH63" i="5" s="1"/>
  <c r="BG63" i="5" s="1"/>
  <c r="BF63" i="5" s="1"/>
  <c r="BE63" i="5" s="1"/>
  <c r="BN88" i="5"/>
  <c r="CX86" i="5"/>
  <c r="CX102" i="5"/>
  <c r="BN290" i="5"/>
  <c r="BN181" i="5"/>
  <c r="BM181" i="5" s="1"/>
  <c r="BL181" i="5" s="1"/>
  <c r="BK181" i="5" s="1"/>
  <c r="BJ181" i="5" s="1"/>
  <c r="BI181" i="5" s="1"/>
  <c r="BH181" i="5" s="1"/>
  <c r="BG181" i="5" s="1"/>
  <c r="BF181" i="5" s="1"/>
  <c r="BE181" i="5" s="1"/>
  <c r="BN275" i="5"/>
  <c r="BM275" i="5" s="1"/>
  <c r="BL275" i="5" s="1"/>
  <c r="BK275" i="5" s="1"/>
  <c r="BJ275" i="5" s="1"/>
  <c r="BI275" i="5" s="1"/>
  <c r="BH275" i="5" s="1"/>
  <c r="BG275" i="5" s="1"/>
  <c r="BF275" i="5" s="1"/>
  <c r="BE275" i="5" s="1"/>
  <c r="BN237" i="5"/>
  <c r="BM237" i="5" s="1"/>
  <c r="BL237" i="5" s="1"/>
  <c r="BK237" i="5" s="1"/>
  <c r="BJ237" i="5" s="1"/>
  <c r="BI237" i="5" s="1"/>
  <c r="BH237" i="5" s="1"/>
  <c r="BG237" i="5" s="1"/>
  <c r="BF237" i="5" s="1"/>
  <c r="BE237" i="5" s="1"/>
  <c r="BN146" i="5"/>
  <c r="BM146" i="5" s="1"/>
  <c r="BL146" i="5" s="1"/>
  <c r="BK146" i="5" s="1"/>
  <c r="BJ146" i="5" s="1"/>
  <c r="BI146" i="5" s="1"/>
  <c r="BH146" i="5" s="1"/>
  <c r="BG146" i="5" s="1"/>
  <c r="BF146" i="5" s="1"/>
  <c r="BE146" i="5" s="1"/>
  <c r="BN192" i="5"/>
  <c r="BM192" i="5" s="1"/>
  <c r="BL192" i="5" s="1"/>
  <c r="BK192" i="5" s="1"/>
  <c r="BJ192" i="5" s="1"/>
  <c r="BI192" i="5" s="1"/>
  <c r="BH192" i="5" s="1"/>
  <c r="BG192" i="5" s="1"/>
  <c r="BF192" i="5" s="1"/>
  <c r="BE192" i="5" s="1"/>
  <c r="BN89" i="5"/>
  <c r="BM89" i="5" s="1"/>
  <c r="BL89" i="5" s="1"/>
  <c r="BK89" i="5" s="1"/>
  <c r="BJ89" i="5" s="1"/>
  <c r="BI89" i="5" s="1"/>
  <c r="BH89" i="5" s="1"/>
  <c r="BG89" i="5" s="1"/>
  <c r="BF89" i="5" s="1"/>
  <c r="BE89" i="5" s="1"/>
  <c r="BN91" i="5"/>
  <c r="BM91" i="5" s="1"/>
  <c r="BL91" i="5" s="1"/>
  <c r="BK91" i="5" s="1"/>
  <c r="BJ91" i="5" s="1"/>
  <c r="BI91" i="5" s="1"/>
  <c r="BH91" i="5" s="1"/>
  <c r="BG91" i="5" s="1"/>
  <c r="BF91" i="5" s="1"/>
  <c r="BE91" i="5" s="1"/>
  <c r="BN137" i="5"/>
  <c r="BN57" i="5"/>
  <c r="BN48" i="5"/>
  <c r="BM48" i="5" s="1"/>
  <c r="BL48" i="5" s="1"/>
  <c r="BK48" i="5" s="1"/>
  <c r="BJ48" i="5" s="1"/>
  <c r="BI48" i="5" s="1"/>
  <c r="BH48" i="5" s="1"/>
  <c r="BG48" i="5" s="1"/>
  <c r="BF48" i="5" s="1"/>
  <c r="BE48" i="5" s="1"/>
  <c r="CX70" i="5"/>
  <c r="BN309" i="5"/>
  <c r="BN382" i="5"/>
  <c r="BM382" i="5" s="1"/>
  <c r="BL382" i="5" s="1"/>
  <c r="BK382" i="5" s="1"/>
  <c r="BJ382" i="5" s="1"/>
  <c r="BI382" i="5" s="1"/>
  <c r="BH382" i="5" s="1"/>
  <c r="BG382" i="5" s="1"/>
  <c r="BF382" i="5" s="1"/>
  <c r="BE382" i="5" s="1"/>
  <c r="BN296" i="5"/>
  <c r="BM296" i="5" s="1"/>
  <c r="BL296" i="5" s="1"/>
  <c r="BK296" i="5" s="1"/>
  <c r="BJ296" i="5" s="1"/>
  <c r="BI296" i="5" s="1"/>
  <c r="BH296" i="5" s="1"/>
  <c r="BG296" i="5" s="1"/>
  <c r="BF296" i="5" s="1"/>
  <c r="BE296" i="5" s="1"/>
  <c r="BN203" i="5"/>
  <c r="BM203" i="5" s="1"/>
  <c r="BL203" i="5" s="1"/>
  <c r="BK203" i="5" s="1"/>
  <c r="BJ203" i="5" s="1"/>
  <c r="BI203" i="5" s="1"/>
  <c r="BH203" i="5" s="1"/>
  <c r="BG203" i="5" s="1"/>
  <c r="BF203" i="5" s="1"/>
  <c r="BE203" i="5" s="1"/>
  <c r="BN312" i="5"/>
  <c r="BN249" i="5"/>
  <c r="BM249" i="5" s="1"/>
  <c r="BL249" i="5" s="1"/>
  <c r="BK249" i="5" s="1"/>
  <c r="BJ249" i="5" s="1"/>
  <c r="BI249" i="5" s="1"/>
  <c r="BH249" i="5" s="1"/>
  <c r="BG249" i="5" s="1"/>
  <c r="BF249" i="5" s="1"/>
  <c r="BE249" i="5" s="1"/>
  <c r="BN182" i="5"/>
  <c r="BM182" i="5" s="1"/>
  <c r="BL182" i="5" s="1"/>
  <c r="BK182" i="5" s="1"/>
  <c r="BJ182" i="5" s="1"/>
  <c r="BI182" i="5" s="1"/>
  <c r="BH182" i="5" s="1"/>
  <c r="BG182" i="5" s="1"/>
  <c r="BF182" i="5" s="1"/>
  <c r="BE182" i="5" s="1"/>
  <c r="BN67" i="5"/>
  <c r="BM67" i="5" s="1"/>
  <c r="BL67" i="5" s="1"/>
  <c r="BK67" i="5" s="1"/>
  <c r="BJ67" i="5" s="1"/>
  <c r="BI67" i="5" s="1"/>
  <c r="BH67" i="5" s="1"/>
  <c r="BG67" i="5" s="1"/>
  <c r="BF67" i="5" s="1"/>
  <c r="BE67" i="5" s="1"/>
  <c r="BN51" i="5"/>
  <c r="CX101" i="5"/>
  <c r="BN245" i="5"/>
  <c r="BM245" i="5" s="1"/>
  <c r="BL245" i="5" s="1"/>
  <c r="BK245" i="5" s="1"/>
  <c r="BJ245" i="5" s="1"/>
  <c r="BI245" i="5" s="1"/>
  <c r="BH245" i="5" s="1"/>
  <c r="BG245" i="5" s="1"/>
  <c r="BF245" i="5" s="1"/>
  <c r="BE245" i="5" s="1"/>
  <c r="BN252" i="5"/>
  <c r="BN166" i="5"/>
  <c r="BM166" i="5" s="1"/>
  <c r="BL166" i="5" s="1"/>
  <c r="BK166" i="5" s="1"/>
  <c r="BJ166" i="5" s="1"/>
  <c r="BI166" i="5" s="1"/>
  <c r="BH166" i="5" s="1"/>
  <c r="BG166" i="5" s="1"/>
  <c r="BF166" i="5" s="1"/>
  <c r="BE166" i="5" s="1"/>
  <c r="BN144" i="5"/>
  <c r="BN135" i="5"/>
  <c r="BM135" i="5" s="1"/>
  <c r="BL135" i="5" s="1"/>
  <c r="BK135" i="5" s="1"/>
  <c r="BJ135" i="5" s="1"/>
  <c r="BI135" i="5" s="1"/>
  <c r="BH135" i="5" s="1"/>
  <c r="BG135" i="5" s="1"/>
  <c r="BF135" i="5" s="1"/>
  <c r="BE135" i="5" s="1"/>
  <c r="BN61" i="5"/>
  <c r="BN98" i="5"/>
  <c r="BM98" i="5" s="1"/>
  <c r="BL98" i="5" s="1"/>
  <c r="BK98" i="5" s="1"/>
  <c r="BJ98" i="5" s="1"/>
  <c r="BI98" i="5" s="1"/>
  <c r="BH98" i="5" s="1"/>
  <c r="BG98" i="5" s="1"/>
  <c r="BF98" i="5" s="1"/>
  <c r="BE98" i="5" s="1"/>
  <c r="BN83" i="5"/>
  <c r="AU420" i="5"/>
  <c r="BN81" i="5"/>
  <c r="BM81" i="5" s="1"/>
  <c r="BL81" i="5" s="1"/>
  <c r="BK81" i="5" s="1"/>
  <c r="BJ81" i="5" s="1"/>
  <c r="BI81" i="5" s="1"/>
  <c r="BH81" i="5" s="1"/>
  <c r="BG81" i="5" s="1"/>
  <c r="BF81" i="5" s="1"/>
  <c r="BE81" i="5" s="1"/>
  <c r="BN55" i="5"/>
  <c r="BM55" i="5" s="1"/>
  <c r="BL55" i="5" s="1"/>
  <c r="BK55" i="5" s="1"/>
  <c r="BJ55" i="5" s="1"/>
  <c r="BI55" i="5" s="1"/>
  <c r="BH55" i="5" s="1"/>
  <c r="BG55" i="5" s="1"/>
  <c r="BF55" i="5" s="1"/>
  <c r="BE55" i="5" s="1"/>
  <c r="BN90" i="5"/>
  <c r="BM90" i="5" s="1"/>
  <c r="BL90" i="5" s="1"/>
  <c r="BK90" i="5" s="1"/>
  <c r="BJ90" i="5" s="1"/>
  <c r="BI90" i="5" s="1"/>
  <c r="BH90" i="5" s="1"/>
  <c r="BG90" i="5" s="1"/>
  <c r="BF90" i="5" s="1"/>
  <c r="BE90" i="5" s="1"/>
  <c r="G410" i="5"/>
  <c r="K410" i="5" s="1"/>
  <c r="Z410" i="5"/>
  <c r="Z398" i="5"/>
  <c r="AA398" i="5" s="1"/>
  <c r="G398" i="5"/>
  <c r="Z372" i="5"/>
  <c r="G372" i="5"/>
  <c r="K372" i="5" s="1"/>
  <c r="G365" i="5"/>
  <c r="K365" i="5" s="1"/>
  <c r="Z365" i="5"/>
  <c r="G361" i="5"/>
  <c r="Z361" i="5"/>
  <c r="AA361" i="5" s="1"/>
  <c r="Z296" i="5"/>
  <c r="G296" i="5"/>
  <c r="G242" i="5"/>
  <c r="Z242" i="5"/>
  <c r="BN175" i="5"/>
  <c r="BM175" i="5" s="1"/>
  <c r="BL175" i="5" s="1"/>
  <c r="BK175" i="5" s="1"/>
  <c r="BJ175" i="5" s="1"/>
  <c r="BI175" i="5" s="1"/>
  <c r="BH175" i="5" s="1"/>
  <c r="BG175" i="5" s="1"/>
  <c r="BF175" i="5" s="1"/>
  <c r="BE175" i="5" s="1"/>
  <c r="Z172" i="5"/>
  <c r="G172" i="5"/>
  <c r="BN154" i="5"/>
  <c r="BM154" i="5" s="1"/>
  <c r="BL154" i="5" s="1"/>
  <c r="BK154" i="5" s="1"/>
  <c r="BJ154" i="5" s="1"/>
  <c r="BI154" i="5" s="1"/>
  <c r="BH154" i="5" s="1"/>
  <c r="BG154" i="5" s="1"/>
  <c r="BF154" i="5" s="1"/>
  <c r="BE154" i="5" s="1"/>
  <c r="G154" i="5"/>
  <c r="BN143" i="5"/>
  <c r="Z143" i="5"/>
  <c r="CX88" i="5"/>
  <c r="BN40" i="5"/>
  <c r="BM40" i="5" s="1"/>
  <c r="BL40" i="5" s="1"/>
  <c r="BK40" i="5" s="1"/>
  <c r="BJ40" i="5" s="1"/>
  <c r="BI40" i="5" s="1"/>
  <c r="BH40" i="5" s="1"/>
  <c r="BG40" i="5" s="1"/>
  <c r="BF40" i="5" s="1"/>
  <c r="BE40" i="5" s="1"/>
  <c r="BN73" i="5"/>
  <c r="BM73" i="5" s="1"/>
  <c r="BL73" i="5" s="1"/>
  <c r="BK73" i="5" s="1"/>
  <c r="BJ73" i="5" s="1"/>
  <c r="BI73" i="5" s="1"/>
  <c r="BH73" i="5" s="1"/>
  <c r="BG73" i="5" s="1"/>
  <c r="BF73" i="5" s="1"/>
  <c r="BE73" i="5" s="1"/>
  <c r="BN44" i="5"/>
  <c r="BN70" i="5"/>
  <c r="BN84" i="5"/>
  <c r="BM84" i="5" s="1"/>
  <c r="BL84" i="5" s="1"/>
  <c r="BK84" i="5" s="1"/>
  <c r="BJ84" i="5" s="1"/>
  <c r="BI84" i="5" s="1"/>
  <c r="BH84" i="5" s="1"/>
  <c r="BG84" i="5" s="1"/>
  <c r="BF84" i="5" s="1"/>
  <c r="BE84" i="5" s="1"/>
  <c r="BN56" i="5"/>
  <c r="BN64" i="5"/>
  <c r="BM64" i="5" s="1"/>
  <c r="BL64" i="5" s="1"/>
  <c r="BK64" i="5" s="1"/>
  <c r="BJ64" i="5" s="1"/>
  <c r="BI64" i="5" s="1"/>
  <c r="BH64" i="5" s="1"/>
  <c r="BG64" i="5" s="1"/>
  <c r="BF64" i="5" s="1"/>
  <c r="BE64" i="5" s="1"/>
  <c r="BN45" i="5"/>
  <c r="BM45" i="5" s="1"/>
  <c r="BL45" i="5" s="1"/>
  <c r="BK45" i="5" s="1"/>
  <c r="BJ45" i="5" s="1"/>
  <c r="BI45" i="5" s="1"/>
  <c r="BH45" i="5" s="1"/>
  <c r="BG45" i="5" s="1"/>
  <c r="BF45" i="5" s="1"/>
  <c r="BE45" i="5" s="1"/>
  <c r="BN102" i="5"/>
  <c r="BM102" i="5" s="1"/>
  <c r="BL102" i="5" s="1"/>
  <c r="BK102" i="5" s="1"/>
  <c r="BJ102" i="5" s="1"/>
  <c r="BI102" i="5" s="1"/>
  <c r="BH102" i="5" s="1"/>
  <c r="BG102" i="5" s="1"/>
  <c r="BF102" i="5" s="1"/>
  <c r="BE102" i="5" s="1"/>
  <c r="BN139" i="5"/>
  <c r="BM139" i="5" s="1"/>
  <c r="BL139" i="5" s="1"/>
  <c r="BK139" i="5" s="1"/>
  <c r="BJ139" i="5" s="1"/>
  <c r="BI139" i="5" s="1"/>
  <c r="BH139" i="5" s="1"/>
  <c r="BG139" i="5" s="1"/>
  <c r="BF139" i="5" s="1"/>
  <c r="BE139" i="5" s="1"/>
  <c r="Z391" i="5"/>
  <c r="G391" i="5"/>
  <c r="G299" i="5"/>
  <c r="Z299" i="5"/>
  <c r="Z292" i="5"/>
  <c r="G292" i="5"/>
  <c r="Z249" i="5"/>
  <c r="G249" i="5"/>
  <c r="G238" i="5"/>
  <c r="Z238" i="5"/>
  <c r="BN118" i="5"/>
  <c r="Z371" i="5"/>
  <c r="G371" i="5"/>
  <c r="K371" i="5" s="1"/>
  <c r="G368" i="5"/>
  <c r="K368" i="5" s="1"/>
  <c r="Z368" i="5"/>
  <c r="Z288" i="5"/>
  <c r="G288" i="5"/>
  <c r="G270" i="5"/>
  <c r="Z270" i="5"/>
  <c r="Z245" i="5"/>
  <c r="G245" i="5"/>
  <c r="G230" i="5"/>
  <c r="Z230" i="5"/>
  <c r="AA230" i="5" s="1"/>
  <c r="Z196" i="5"/>
  <c r="G196" i="5"/>
  <c r="BN405" i="5"/>
  <c r="Z405" i="5"/>
  <c r="Z412" i="5"/>
  <c r="G412" i="5"/>
  <c r="Z374" i="5"/>
  <c r="AA374" i="5" s="1"/>
  <c r="G374" i="5"/>
  <c r="Z334" i="5"/>
  <c r="G334" i="5"/>
  <c r="K334" i="5" s="1"/>
  <c r="Z298" i="5"/>
  <c r="G298" i="5"/>
  <c r="R291" i="5"/>
  <c r="T291" i="5" s="1"/>
  <c r="AC291" i="5"/>
  <c r="G280" i="5"/>
  <c r="Z280" i="5"/>
  <c r="K263" i="5"/>
  <c r="R263" i="5"/>
  <c r="T263" i="5" s="1"/>
  <c r="AC263" i="5"/>
  <c r="Z222" i="5"/>
  <c r="G222" i="5"/>
  <c r="Z207" i="5"/>
  <c r="AA207" i="5" s="1"/>
  <c r="G207" i="5"/>
  <c r="G203" i="5"/>
  <c r="Z203" i="5"/>
  <c r="BN174" i="5"/>
  <c r="BM174" i="5" s="1"/>
  <c r="BL174" i="5" s="1"/>
  <c r="BK174" i="5" s="1"/>
  <c r="BJ174" i="5" s="1"/>
  <c r="BI174" i="5" s="1"/>
  <c r="BH174" i="5" s="1"/>
  <c r="BG174" i="5" s="1"/>
  <c r="BF174" i="5" s="1"/>
  <c r="BE174" i="5" s="1"/>
  <c r="BN142" i="5"/>
  <c r="G407" i="5"/>
  <c r="Z407" i="5"/>
  <c r="AA407" i="5" s="1"/>
  <c r="BN393" i="5"/>
  <c r="BM393" i="5" s="1"/>
  <c r="BL393" i="5" s="1"/>
  <c r="BK393" i="5" s="1"/>
  <c r="BJ393" i="5" s="1"/>
  <c r="BI393" i="5" s="1"/>
  <c r="BH393" i="5" s="1"/>
  <c r="BG393" i="5" s="1"/>
  <c r="BF393" i="5" s="1"/>
  <c r="BE393" i="5" s="1"/>
  <c r="G393" i="5"/>
  <c r="K393" i="5" s="1"/>
  <c r="Z393" i="5"/>
  <c r="Z337" i="5"/>
  <c r="G337" i="5"/>
  <c r="BN301" i="5"/>
  <c r="G301" i="5"/>
  <c r="Z301" i="5"/>
  <c r="G218" i="5"/>
  <c r="Z218" i="5"/>
  <c r="G214" i="5"/>
  <c r="Z214" i="5"/>
  <c r="I210" i="5"/>
  <c r="R210" i="5"/>
  <c r="T210" i="5" s="1"/>
  <c r="AC210" i="5"/>
  <c r="BN126" i="5"/>
  <c r="BN110" i="5"/>
  <c r="G411" i="5"/>
  <c r="K411" i="5" s="1"/>
  <c r="Z411" i="5"/>
  <c r="BN376" i="5"/>
  <c r="BM376" i="5" s="1"/>
  <c r="BL376" i="5" s="1"/>
  <c r="BK376" i="5" s="1"/>
  <c r="BJ376" i="5" s="1"/>
  <c r="BI376" i="5" s="1"/>
  <c r="BH376" i="5" s="1"/>
  <c r="BG376" i="5" s="1"/>
  <c r="BF376" i="5" s="1"/>
  <c r="BE376" i="5" s="1"/>
  <c r="G376" i="5"/>
  <c r="Z376" i="5"/>
  <c r="Z370" i="5"/>
  <c r="AA370" i="5" s="1"/>
  <c r="G370" i="5"/>
  <c r="Z355" i="5"/>
  <c r="AA355" i="5" s="1"/>
  <c r="G355" i="5"/>
  <c r="Z340" i="5"/>
  <c r="G340" i="5"/>
  <c r="K340" i="5" s="1"/>
  <c r="Z251" i="5"/>
  <c r="G251" i="5"/>
  <c r="Z221" i="5"/>
  <c r="G221" i="5"/>
  <c r="BN101" i="5"/>
  <c r="BN427" i="5"/>
  <c r="Z347" i="5"/>
  <c r="G347" i="5"/>
  <c r="G272" i="5"/>
  <c r="Z272" i="5"/>
  <c r="AA272" i="5" s="1"/>
  <c r="BN258" i="5"/>
  <c r="Z258" i="5"/>
  <c r="BN176" i="5"/>
  <c r="BM176" i="5" s="1"/>
  <c r="BL176" i="5" s="1"/>
  <c r="BK176" i="5" s="1"/>
  <c r="BJ176" i="5" s="1"/>
  <c r="BI176" i="5" s="1"/>
  <c r="BH176" i="5" s="1"/>
  <c r="BG176" i="5" s="1"/>
  <c r="BF176" i="5" s="1"/>
  <c r="BE176" i="5" s="1"/>
  <c r="BB17" i="5"/>
  <c r="BB16" i="5"/>
  <c r="G385" i="5"/>
  <c r="Z385" i="5"/>
  <c r="AA385" i="5" s="1"/>
  <c r="Z354" i="5"/>
  <c r="G354" i="5"/>
  <c r="BN321" i="5"/>
  <c r="Z321" i="5"/>
  <c r="AA321" i="5" s="1"/>
  <c r="G321" i="5"/>
  <c r="BN311" i="5"/>
  <c r="BM311" i="5" s="1"/>
  <c r="BL311" i="5" s="1"/>
  <c r="BK311" i="5" s="1"/>
  <c r="BJ311" i="5" s="1"/>
  <c r="BI311" i="5" s="1"/>
  <c r="BH311" i="5" s="1"/>
  <c r="BG311" i="5" s="1"/>
  <c r="BF311" i="5" s="1"/>
  <c r="BE311" i="5" s="1"/>
  <c r="U311" i="5"/>
  <c r="R311" i="5" s="1"/>
  <c r="Z311" i="5"/>
  <c r="Z231" i="5"/>
  <c r="AA231" i="5" s="1"/>
  <c r="G231" i="5"/>
  <c r="BN158" i="5"/>
  <c r="BM158" i="5" s="1"/>
  <c r="BL158" i="5" s="1"/>
  <c r="BK158" i="5" s="1"/>
  <c r="BJ158" i="5" s="1"/>
  <c r="BI158" i="5" s="1"/>
  <c r="BH158" i="5" s="1"/>
  <c r="BG158" i="5" s="1"/>
  <c r="BF158" i="5" s="1"/>
  <c r="BE158" i="5" s="1"/>
  <c r="G140" i="5"/>
  <c r="Z140" i="5"/>
  <c r="Z102" i="5"/>
  <c r="G102" i="5"/>
  <c r="BN99" i="5"/>
  <c r="Z291" i="5"/>
  <c r="BN178" i="5"/>
  <c r="BM178" i="5" s="1"/>
  <c r="BL178" i="5" s="1"/>
  <c r="BK178" i="5" s="1"/>
  <c r="BJ178" i="5" s="1"/>
  <c r="BI178" i="5" s="1"/>
  <c r="BH178" i="5" s="1"/>
  <c r="BG178" i="5" s="1"/>
  <c r="BF178" i="5" s="1"/>
  <c r="BE178" i="5" s="1"/>
  <c r="BN162" i="5"/>
  <c r="BM162" i="5" s="1"/>
  <c r="BL162" i="5" s="1"/>
  <c r="BK162" i="5" s="1"/>
  <c r="BJ162" i="5" s="1"/>
  <c r="BI162" i="5" s="1"/>
  <c r="BH162" i="5" s="1"/>
  <c r="BG162" i="5" s="1"/>
  <c r="BF162" i="5" s="1"/>
  <c r="BE162" i="5" s="1"/>
  <c r="BN159" i="5"/>
  <c r="BN156" i="5"/>
  <c r="BN97" i="5"/>
  <c r="X6" i="5"/>
  <c r="Y6" i="5" s="1"/>
  <c r="AU430" i="5"/>
  <c r="BN384" i="5"/>
  <c r="BN286" i="5"/>
  <c r="BN136" i="5"/>
  <c r="BM136" i="5" s="1"/>
  <c r="BL136" i="5" s="1"/>
  <c r="BK136" i="5" s="1"/>
  <c r="BJ136" i="5" s="1"/>
  <c r="BI136" i="5" s="1"/>
  <c r="BH136" i="5" s="1"/>
  <c r="BG136" i="5" s="1"/>
  <c r="BF136" i="5" s="1"/>
  <c r="BE136" i="5" s="1"/>
  <c r="BN413" i="5"/>
  <c r="BN397" i="5"/>
  <c r="BM397" i="5" s="1"/>
  <c r="BL397" i="5" s="1"/>
  <c r="BK397" i="5" s="1"/>
  <c r="BJ397" i="5" s="1"/>
  <c r="BI397" i="5" s="1"/>
  <c r="BH397" i="5" s="1"/>
  <c r="BG397" i="5" s="1"/>
  <c r="BF397" i="5" s="1"/>
  <c r="BE397" i="5" s="1"/>
  <c r="BN188" i="5"/>
  <c r="BN155" i="5"/>
  <c r="BT2" i="5"/>
  <c r="AU423" i="5"/>
  <c r="AU413" i="5"/>
  <c r="AT413" i="5" s="1"/>
  <c r="AS413" i="5" s="1"/>
  <c r="AR413" i="5" s="1"/>
  <c r="AQ413" i="5" s="1"/>
  <c r="AP413" i="5" s="1"/>
  <c r="AO413" i="5" s="1"/>
  <c r="AN413" i="5" s="1"/>
  <c r="AM413" i="5" s="1"/>
  <c r="AL413" i="5" s="1"/>
  <c r="BN424" i="5"/>
  <c r="BN359" i="5"/>
  <c r="BM359" i="5" s="1"/>
  <c r="BL359" i="5" s="1"/>
  <c r="BK359" i="5" s="1"/>
  <c r="BJ359" i="5" s="1"/>
  <c r="BI359" i="5" s="1"/>
  <c r="BH359" i="5" s="1"/>
  <c r="BG359" i="5" s="1"/>
  <c r="BF359" i="5" s="1"/>
  <c r="BE359" i="5" s="1"/>
  <c r="BN291" i="5"/>
  <c r="BM291" i="5" s="1"/>
  <c r="BL291" i="5" s="1"/>
  <c r="BK291" i="5" s="1"/>
  <c r="BJ291" i="5" s="1"/>
  <c r="BI291" i="5" s="1"/>
  <c r="BH291" i="5" s="1"/>
  <c r="BG291" i="5" s="1"/>
  <c r="BF291" i="5" s="1"/>
  <c r="BE291" i="5" s="1"/>
  <c r="BN191" i="5"/>
  <c r="BN180" i="5"/>
  <c r="BM180" i="5" s="1"/>
  <c r="BL180" i="5" s="1"/>
  <c r="BK180" i="5" s="1"/>
  <c r="BJ180" i="5" s="1"/>
  <c r="BI180" i="5" s="1"/>
  <c r="BH180" i="5" s="1"/>
  <c r="BG180" i="5" s="1"/>
  <c r="BF180" i="5" s="1"/>
  <c r="BE180" i="5" s="1"/>
  <c r="BN145" i="5"/>
  <c r="BM145" i="5" s="1"/>
  <c r="BL145" i="5" s="1"/>
  <c r="BK145" i="5" s="1"/>
  <c r="BJ145" i="5" s="1"/>
  <c r="BI145" i="5" s="1"/>
  <c r="BH145" i="5" s="1"/>
  <c r="BG145" i="5" s="1"/>
  <c r="BF145" i="5" s="1"/>
  <c r="BE145" i="5" s="1"/>
  <c r="BN138" i="5"/>
  <c r="BN131" i="5"/>
  <c r="BN335" i="5"/>
  <c r="BN164" i="5"/>
  <c r="CK12" i="5"/>
  <c r="BN366" i="5"/>
  <c r="BN173" i="5"/>
  <c r="BN157" i="5"/>
  <c r="BN141" i="5"/>
  <c r="BM141" i="5" s="1"/>
  <c r="BL141" i="5" s="1"/>
  <c r="BK141" i="5" s="1"/>
  <c r="BJ141" i="5" s="1"/>
  <c r="BI141" i="5" s="1"/>
  <c r="BH141" i="5" s="1"/>
  <c r="BG141" i="5" s="1"/>
  <c r="BF141" i="5" s="1"/>
  <c r="BE141" i="5" s="1"/>
  <c r="BN134" i="5"/>
  <c r="BM134" i="5" s="1"/>
  <c r="BL134" i="5" s="1"/>
  <c r="BK134" i="5" s="1"/>
  <c r="BJ134" i="5" s="1"/>
  <c r="BI134" i="5" s="1"/>
  <c r="BH134" i="5" s="1"/>
  <c r="BG134" i="5" s="1"/>
  <c r="BF134" i="5" s="1"/>
  <c r="BE134" i="5" s="1"/>
  <c r="BN127" i="5"/>
  <c r="BM127" i="5" s="1"/>
  <c r="BL127" i="5" s="1"/>
  <c r="BK127" i="5" s="1"/>
  <c r="BJ127" i="5" s="1"/>
  <c r="BI127" i="5" s="1"/>
  <c r="BH127" i="5" s="1"/>
  <c r="BG127" i="5" s="1"/>
  <c r="BF127" i="5" s="1"/>
  <c r="BE127" i="5" s="1"/>
  <c r="BN105" i="5"/>
  <c r="BN95" i="5"/>
  <c r="BN38" i="5"/>
  <c r="BN380" i="5"/>
  <c r="Z320" i="5"/>
  <c r="BN190" i="5"/>
  <c r="BN186" i="5"/>
  <c r="BN170" i="5"/>
  <c r="BM170" i="5" s="1"/>
  <c r="BL170" i="5" s="1"/>
  <c r="BK170" i="5" s="1"/>
  <c r="BJ170" i="5" s="1"/>
  <c r="BI170" i="5" s="1"/>
  <c r="BH170" i="5" s="1"/>
  <c r="BG170" i="5" s="1"/>
  <c r="BF170" i="5" s="1"/>
  <c r="BE170" i="5" s="1"/>
  <c r="BN123" i="5"/>
  <c r="AJ417" i="5"/>
  <c r="AK417" i="5"/>
  <c r="AI417" i="5"/>
  <c r="AK422" i="5"/>
  <c r="AI422" i="5"/>
  <c r="AJ422" i="5"/>
  <c r="AJ409" i="5"/>
  <c r="AI409" i="5"/>
  <c r="AK409" i="5"/>
  <c r="AI414" i="5"/>
  <c r="AJ414" i="5"/>
  <c r="AK414" i="5"/>
  <c r="AK405" i="5"/>
  <c r="AI405" i="5"/>
  <c r="AJ405" i="5"/>
  <c r="AJ425" i="5"/>
  <c r="AK425" i="5"/>
  <c r="AI425" i="5"/>
  <c r="AI421" i="5"/>
  <c r="AJ421" i="5"/>
  <c r="AK421" i="5"/>
  <c r="AI418" i="5"/>
  <c r="AH418" i="5" s="1"/>
  <c r="AJ418" i="5"/>
  <c r="AK418" i="5"/>
  <c r="AI419" i="5"/>
  <c r="AJ419" i="5"/>
  <c r="AK419" i="5"/>
  <c r="AK415" i="5"/>
  <c r="AI415" i="5"/>
  <c r="AJ415" i="5"/>
  <c r="AJ413" i="5"/>
  <c r="AI413" i="5"/>
  <c r="AK413" i="5"/>
  <c r="AA393" i="5"/>
  <c r="AA127" i="5"/>
  <c r="AA204" i="5"/>
  <c r="AJ22" i="5"/>
  <c r="AI22" i="5"/>
  <c r="AK22" i="5"/>
  <c r="AI58" i="5"/>
  <c r="AJ58" i="5"/>
  <c r="AK58" i="5"/>
  <c r="AK166" i="5"/>
  <c r="AI166" i="5"/>
  <c r="AJ166" i="5"/>
  <c r="AI177" i="5"/>
  <c r="AJ177" i="5"/>
  <c r="AK177" i="5"/>
  <c r="AJ233" i="5"/>
  <c r="AK233" i="5"/>
  <c r="AI233" i="5"/>
  <c r="AI320" i="5"/>
  <c r="AJ320" i="5"/>
  <c r="AK320" i="5"/>
  <c r="AK298" i="5"/>
  <c r="AJ298" i="5"/>
  <c r="AI298" i="5"/>
  <c r="AH298" i="5" s="1"/>
  <c r="AK23" i="5"/>
  <c r="AI23" i="5"/>
  <c r="AJ23" i="5"/>
  <c r="AJ148" i="5"/>
  <c r="AI148" i="5"/>
  <c r="AK148" i="5"/>
  <c r="AI163" i="5"/>
  <c r="AJ163" i="5"/>
  <c r="AK163" i="5"/>
  <c r="AJ287" i="5"/>
  <c r="AI287" i="5"/>
  <c r="AK287" i="5"/>
  <c r="AJ275" i="5"/>
  <c r="AI275" i="5"/>
  <c r="AK275" i="5"/>
  <c r="AA76" i="5"/>
  <c r="AA210" i="5"/>
  <c r="AA45" i="5"/>
  <c r="AA341" i="5"/>
  <c r="AK38" i="5"/>
  <c r="AI38" i="5"/>
  <c r="AJ38" i="5"/>
  <c r="AJ63" i="5"/>
  <c r="AK63" i="5"/>
  <c r="AI63" i="5"/>
  <c r="AK78" i="5"/>
  <c r="AI78" i="5"/>
  <c r="AJ78" i="5"/>
  <c r="AI182" i="5"/>
  <c r="AK182" i="5"/>
  <c r="AJ182" i="5"/>
  <c r="AI249" i="5"/>
  <c r="AJ249" i="5"/>
  <c r="AK249" i="5"/>
  <c r="AI197" i="5"/>
  <c r="AJ197" i="5"/>
  <c r="AK197" i="5"/>
  <c r="AJ382" i="5"/>
  <c r="AI382" i="5"/>
  <c r="AK382" i="5"/>
  <c r="AJ98" i="5"/>
  <c r="AI98" i="5"/>
  <c r="AK98" i="5"/>
  <c r="AI87" i="5"/>
  <c r="AK87" i="5"/>
  <c r="AJ87" i="5"/>
  <c r="AI118" i="5"/>
  <c r="AJ118" i="5"/>
  <c r="AK118" i="5"/>
  <c r="AK189" i="5"/>
  <c r="AI189" i="5"/>
  <c r="AJ189" i="5"/>
  <c r="AA91" i="5"/>
  <c r="AK113" i="5"/>
  <c r="AJ113" i="5"/>
  <c r="AI113" i="5"/>
  <c r="AI116" i="5"/>
  <c r="AJ116" i="5"/>
  <c r="AK116" i="5"/>
  <c r="AJ279" i="5"/>
  <c r="AK279" i="5"/>
  <c r="AI279" i="5"/>
  <c r="AI271" i="5"/>
  <c r="AK271" i="5"/>
  <c r="AJ271" i="5"/>
  <c r="AI334" i="5"/>
  <c r="AJ334" i="5"/>
  <c r="AK334" i="5"/>
  <c r="AJ115" i="5"/>
  <c r="AK115" i="5"/>
  <c r="AI115" i="5"/>
  <c r="AK168" i="5"/>
  <c r="AI168" i="5"/>
  <c r="AJ168" i="5"/>
  <c r="AK215" i="5"/>
  <c r="AI215" i="5"/>
  <c r="AJ215" i="5"/>
  <c r="AJ26" i="5"/>
  <c r="AK26" i="5"/>
  <c r="AI26" i="5"/>
  <c r="AJ144" i="5"/>
  <c r="AI144" i="5"/>
  <c r="AK144" i="5"/>
  <c r="AJ285" i="5"/>
  <c r="AI285" i="5"/>
  <c r="AK285" i="5"/>
  <c r="AI212" i="5"/>
  <c r="AH212" i="5" s="1"/>
  <c r="AJ212" i="5"/>
  <c r="AK212" i="5"/>
  <c r="AJ340" i="5"/>
  <c r="AK340" i="5"/>
  <c r="AI340" i="5"/>
  <c r="AJ250" i="5"/>
  <c r="AK250" i="5"/>
  <c r="AI250" i="5"/>
  <c r="AI386" i="5"/>
  <c r="AK386" i="5"/>
  <c r="AJ386" i="5"/>
  <c r="AJ192" i="5"/>
  <c r="AK192" i="5"/>
  <c r="AI192" i="5"/>
  <c r="AJ44" i="5"/>
  <c r="AK44" i="5"/>
  <c r="AI44" i="5"/>
  <c r="AA37" i="5"/>
  <c r="AI129" i="5"/>
  <c r="AJ129" i="5"/>
  <c r="AK129" i="5"/>
  <c r="AJ132" i="5"/>
  <c r="AI132" i="5"/>
  <c r="AK132" i="5"/>
  <c r="AI161" i="5"/>
  <c r="AJ161" i="5"/>
  <c r="AK161" i="5"/>
  <c r="AJ267" i="5"/>
  <c r="AK267" i="5"/>
  <c r="AI267" i="5"/>
  <c r="AJ40" i="5"/>
  <c r="AK40" i="5"/>
  <c r="AI40" i="5"/>
  <c r="AK101" i="5"/>
  <c r="AJ101" i="5"/>
  <c r="AI101" i="5"/>
  <c r="AJ141" i="5"/>
  <c r="AK141" i="5"/>
  <c r="AI141" i="5"/>
  <c r="AI257" i="5"/>
  <c r="AJ257" i="5"/>
  <c r="AK257" i="5"/>
  <c r="AJ330" i="5"/>
  <c r="AK330" i="5"/>
  <c r="AI330" i="5"/>
  <c r="AA240" i="5"/>
  <c r="AA139" i="5"/>
  <c r="AI213" i="5"/>
  <c r="AJ213" i="5"/>
  <c r="AK213" i="5"/>
  <c r="AJ349" i="5"/>
  <c r="AK349" i="5"/>
  <c r="AI349" i="5"/>
  <c r="AK401" i="5"/>
  <c r="AI401" i="5"/>
  <c r="AH401" i="5" s="1"/>
  <c r="AA401" i="5" s="1"/>
  <c r="AJ401" i="5"/>
  <c r="AJ65" i="5"/>
  <c r="AK65" i="5"/>
  <c r="AI65" i="5"/>
  <c r="AI143" i="5"/>
  <c r="AJ143" i="5"/>
  <c r="AK143" i="5"/>
  <c r="AJ184" i="5"/>
  <c r="AK184" i="5"/>
  <c r="AI184" i="5"/>
  <c r="AJ67" i="5"/>
  <c r="AK67" i="5"/>
  <c r="AI67" i="5"/>
  <c r="AA326" i="5"/>
  <c r="AA51" i="5"/>
  <c r="AA243" i="5"/>
  <c r="AI100" i="5"/>
  <c r="AJ100" i="5"/>
  <c r="AK100" i="5"/>
  <c r="AI191" i="5"/>
  <c r="AJ191" i="5"/>
  <c r="AK191" i="5"/>
  <c r="AK351" i="5"/>
  <c r="AI351" i="5"/>
  <c r="AH351" i="5" s="1"/>
  <c r="AJ351" i="5"/>
  <c r="AI411" i="5"/>
  <c r="AJ411" i="5"/>
  <c r="AK411" i="5"/>
  <c r="AJ80" i="5"/>
  <c r="AK80" i="5"/>
  <c r="AI80" i="5"/>
  <c r="AI133" i="5"/>
  <c r="AK133" i="5"/>
  <c r="AJ133" i="5"/>
  <c r="AJ146" i="5"/>
  <c r="AI146" i="5"/>
  <c r="AK146" i="5"/>
  <c r="AI150" i="5"/>
  <c r="AK150" i="5"/>
  <c r="AJ150" i="5"/>
  <c r="AK138" i="5"/>
  <c r="AJ138" i="5"/>
  <c r="AI138" i="5"/>
  <c r="AI280" i="5"/>
  <c r="AH280" i="5" s="1"/>
  <c r="AK280" i="5"/>
  <c r="AJ280" i="5"/>
  <c r="AJ345" i="5"/>
  <c r="AI345" i="5"/>
  <c r="AK345" i="5"/>
  <c r="AJ251" i="5"/>
  <c r="AK251" i="5"/>
  <c r="AI251" i="5"/>
  <c r="AI83" i="5"/>
  <c r="AJ83" i="5"/>
  <c r="AK185" i="5"/>
  <c r="AI185" i="5"/>
  <c r="AH185" i="5" s="1"/>
  <c r="AK367" i="5"/>
  <c r="AI367" i="5"/>
  <c r="AH367" i="5" s="1"/>
  <c r="AI252" i="5"/>
  <c r="AJ252" i="5"/>
  <c r="AK252" i="5"/>
  <c r="AJ384" i="5"/>
  <c r="AK384" i="5"/>
  <c r="AI384" i="5"/>
  <c r="AJ172" i="5"/>
  <c r="AH172" i="5" s="1"/>
  <c r="AK172" i="5"/>
  <c r="AJ169" i="5"/>
  <c r="AK169" i="5"/>
  <c r="AK221" i="5"/>
  <c r="AJ221" i="5"/>
  <c r="AH221" i="5" s="1"/>
  <c r="AI203" i="5"/>
  <c r="AH203" i="5" s="1"/>
  <c r="AK203" i="5"/>
  <c r="AK278" i="5"/>
  <c r="AI278" i="5"/>
  <c r="AH278" i="5" s="1"/>
  <c r="AJ293" i="5"/>
  <c r="AH293" i="5" s="1"/>
  <c r="AK293" i="5"/>
  <c r="AI236" i="5"/>
  <c r="AJ236" i="5"/>
  <c r="AI77" i="5"/>
  <c r="AJ77" i="5"/>
  <c r="AK77" i="5"/>
  <c r="AI217" i="5"/>
  <c r="AJ217" i="5"/>
  <c r="AJ292" i="5"/>
  <c r="AK292" i="5"/>
  <c r="AJ102" i="5"/>
  <c r="AH102" i="5" s="1"/>
  <c r="AK102" i="5"/>
  <c r="AH329" i="5"/>
  <c r="AI70" i="5"/>
  <c r="AJ70" i="5"/>
  <c r="AK373" i="5"/>
  <c r="AI373" i="5"/>
  <c r="AH373" i="5" s="1"/>
  <c r="AI317" i="5"/>
  <c r="AJ317" i="5"/>
  <c r="AI232" i="5"/>
  <c r="AH232" i="5" s="1"/>
  <c r="AK232" i="5"/>
  <c r="AK294" i="5"/>
  <c r="AI294" i="5"/>
  <c r="AH294" i="5" s="1"/>
  <c r="AJ134" i="5"/>
  <c r="AI134" i="5"/>
  <c r="AK134" i="5"/>
  <c r="AJ259" i="5"/>
  <c r="AH259" i="5" s="1"/>
  <c r="AK259" i="5"/>
  <c r="AI198" i="5"/>
  <c r="AJ198" i="5"/>
  <c r="AK198" i="5"/>
  <c r="AK301" i="5"/>
  <c r="AI301" i="5"/>
  <c r="AJ301" i="5"/>
  <c r="AJ206" i="5"/>
  <c r="AI206" i="5"/>
  <c r="AJ57" i="5"/>
  <c r="AI57" i="5"/>
  <c r="AK99" i="5"/>
  <c r="AI99" i="5"/>
  <c r="AJ96" i="5"/>
  <c r="AI96" i="5"/>
  <c r="AJ371" i="5"/>
  <c r="AK371" i="5"/>
  <c r="AJ397" i="5"/>
  <c r="AI397" i="5"/>
  <c r="AJ248" i="5"/>
  <c r="AK248" i="5"/>
  <c r="AI248" i="5"/>
  <c r="AK24" i="5"/>
  <c r="AI24" i="5"/>
  <c r="AH24" i="5" s="1"/>
  <c r="AJ131" i="5"/>
  <c r="AK131" i="5"/>
  <c r="AI131" i="5"/>
  <c r="AK322" i="5"/>
  <c r="AI322" i="5"/>
  <c r="AH322" i="5" s="1"/>
  <c r="AJ348" i="5"/>
  <c r="AH348" i="5" s="1"/>
  <c r="AK348" i="5"/>
  <c r="AI342" i="5"/>
  <c r="AJ342" i="5"/>
  <c r="AK342" i="5"/>
  <c r="AK216" i="5"/>
  <c r="AI216" i="5"/>
  <c r="AH216" i="5" s="1"/>
  <c r="AI350" i="5"/>
  <c r="AH350" i="5" s="1"/>
  <c r="AK350" i="5"/>
  <c r="AJ328" i="5"/>
  <c r="AH328" i="5" s="1"/>
  <c r="AA328" i="5" s="1"/>
  <c r="AK328" i="5"/>
  <c r="AI89" i="5"/>
  <c r="AJ89" i="5"/>
  <c r="AK89" i="5"/>
  <c r="AK364" i="5"/>
  <c r="AI364" i="5"/>
  <c r="AH364" i="5" s="1"/>
  <c r="AI174" i="5"/>
  <c r="AJ174" i="5"/>
  <c r="AJ241" i="5"/>
  <c r="AI241" i="5"/>
  <c r="AJ372" i="5"/>
  <c r="AH372" i="5" s="1"/>
  <c r="AK372" i="5"/>
  <c r="AH196" i="5"/>
  <c r="AJ104" i="5"/>
  <c r="AI104" i="5"/>
  <c r="AJ152" i="5"/>
  <c r="AH152" i="5" s="1"/>
  <c r="AK152" i="5"/>
  <c r="AJ237" i="5"/>
  <c r="AI237" i="5"/>
  <c r="AJ246" i="5"/>
  <c r="AH246" i="5" s="1"/>
  <c r="AK246" i="5"/>
  <c r="AJ238" i="5"/>
  <c r="AH238" i="5" s="1"/>
  <c r="AK238" i="5"/>
  <c r="AK408" i="5"/>
  <c r="AJ408" i="5"/>
  <c r="AI408" i="5"/>
  <c r="AI48" i="5"/>
  <c r="AJ48" i="5"/>
  <c r="AK48" i="5"/>
  <c r="AI190" i="5"/>
  <c r="AJ190" i="5"/>
  <c r="AK302" i="5"/>
  <c r="AJ302" i="5"/>
  <c r="AH302" i="5" s="1"/>
  <c r="AJ32" i="5"/>
  <c r="AH32" i="5" s="1"/>
  <c r="AK32" i="5"/>
  <c r="AH169" i="5"/>
  <c r="AA169" i="5" s="1"/>
  <c r="AH292" i="5"/>
  <c r="AJ181" i="5"/>
  <c r="AH181" i="5" s="1"/>
  <c r="AK181" i="5"/>
  <c r="AI49" i="5"/>
  <c r="AJ49" i="5"/>
  <c r="AJ235" i="5"/>
  <c r="AI235" i="5"/>
  <c r="AI288" i="5"/>
  <c r="AJ288" i="5"/>
  <c r="AI410" i="5"/>
  <c r="AJ410" i="5"/>
  <c r="AK410" i="5"/>
  <c r="AI50" i="5"/>
  <c r="AJ50" i="5"/>
  <c r="AK50" i="5"/>
  <c r="AI195" i="5"/>
  <c r="AH195" i="5" s="1"/>
  <c r="AK195" i="5"/>
  <c r="AK55" i="5"/>
  <c r="AI55" i="5"/>
  <c r="AH55" i="5" s="1"/>
  <c r="AI400" i="5"/>
  <c r="AJ400" i="5"/>
  <c r="AJ99" i="5"/>
  <c r="AI371" i="5"/>
  <c r="AJ357" i="5"/>
  <c r="AH357" i="5" s="1"/>
  <c r="AK357" i="5"/>
  <c r="AI379" i="5"/>
  <c r="AJ379" i="5"/>
  <c r="AK379" i="5"/>
  <c r="AK170" i="5"/>
  <c r="AI170" i="5"/>
  <c r="AJ170" i="5"/>
  <c r="AI165" i="5"/>
  <c r="AJ165" i="5"/>
  <c r="AJ365" i="5"/>
  <c r="AH365" i="5" s="1"/>
  <c r="AK365" i="5"/>
  <c r="AJ53" i="5"/>
  <c r="AK53" i="5"/>
  <c r="AI53" i="5"/>
  <c r="AK156" i="5"/>
  <c r="AI156" i="5"/>
  <c r="AH156" i="5" s="1"/>
  <c r="AJ223" i="5"/>
  <c r="AH223" i="5" s="1"/>
  <c r="AK223" i="5"/>
  <c r="AI315" i="5"/>
  <c r="AH315" i="5" s="1"/>
  <c r="AK315" i="5"/>
  <c r="AJ383" i="5"/>
  <c r="AK383" i="5"/>
  <c r="AI383" i="5"/>
  <c r="AH383" i="5" s="1"/>
  <c r="BB273" i="5"/>
  <c r="BC273" i="5"/>
  <c r="BD273" i="5"/>
  <c r="BC263" i="5"/>
  <c r="BD263" i="5"/>
  <c r="BB263" i="5"/>
  <c r="BB225" i="5"/>
  <c r="BA225" i="5" s="1"/>
  <c r="BC225" i="5"/>
  <c r="BD225" i="5"/>
  <c r="BB338" i="5"/>
  <c r="BC248" i="5"/>
  <c r="BD248" i="5"/>
  <c r="BB248" i="5"/>
  <c r="BB298" i="5"/>
  <c r="BA298" i="5" s="1"/>
  <c r="BC298" i="5"/>
  <c r="BD298" i="5"/>
  <c r="BD379" i="5"/>
  <c r="BB379" i="5"/>
  <c r="BC379" i="5"/>
  <c r="BB240" i="5"/>
  <c r="BC240" i="5"/>
  <c r="BD240" i="5"/>
  <c r="BC293" i="5"/>
  <c r="BB293" i="5"/>
  <c r="BD293" i="5"/>
  <c r="BB211" i="5"/>
  <c r="BC211" i="5"/>
  <c r="BD211" i="5"/>
  <c r="BD241" i="5"/>
  <c r="BC251" i="5"/>
  <c r="BD251" i="5"/>
  <c r="BB251" i="5"/>
  <c r="BB361" i="5"/>
  <c r="BC361" i="5"/>
  <c r="BD361" i="5"/>
  <c r="BC322" i="5"/>
  <c r="BD322" i="5"/>
  <c r="BB322" i="5"/>
  <c r="BC243" i="5"/>
  <c r="BD243" i="5"/>
  <c r="BB243" i="5"/>
  <c r="BC362" i="5"/>
  <c r="BD362" i="5"/>
  <c r="BB362" i="5"/>
  <c r="BB224" i="5"/>
  <c r="BC224" i="5"/>
  <c r="BD224" i="5"/>
  <c r="BC237" i="5"/>
  <c r="BD237" i="5"/>
  <c r="BB237" i="5"/>
  <c r="BB40" i="5"/>
  <c r="BD40" i="5"/>
  <c r="BC40" i="5"/>
  <c r="R295" i="5"/>
  <c r="T295" i="5" s="1"/>
  <c r="AC295" i="5"/>
  <c r="K295" i="5"/>
  <c r="BM384" i="5"/>
  <c r="BL384" i="5" s="1"/>
  <c r="BK384" i="5" s="1"/>
  <c r="BJ384" i="5" s="1"/>
  <c r="BI384" i="5" s="1"/>
  <c r="BH384" i="5" s="1"/>
  <c r="BG384" i="5" s="1"/>
  <c r="BF384" i="5" s="1"/>
  <c r="BE384" i="5" s="1"/>
  <c r="Z364" i="5"/>
  <c r="AA364" i="5" s="1"/>
  <c r="G364" i="5"/>
  <c r="BN364" i="5"/>
  <c r="BN343" i="5"/>
  <c r="BN328" i="5"/>
  <c r="G328" i="5"/>
  <c r="Z306" i="5"/>
  <c r="G306" i="5"/>
  <c r="Z428" i="5"/>
  <c r="BN428" i="5"/>
  <c r="BM388" i="5"/>
  <c r="G360" i="5"/>
  <c r="BN360" i="5"/>
  <c r="Z360" i="5"/>
  <c r="BN357" i="5"/>
  <c r="Z357" i="5"/>
  <c r="G324" i="5"/>
  <c r="BN324" i="5"/>
  <c r="AC314" i="5"/>
  <c r="K314" i="5"/>
  <c r="R314" i="5"/>
  <c r="T314" i="5" s="1"/>
  <c r="AC272" i="5"/>
  <c r="R272" i="5"/>
  <c r="T272" i="5" s="1"/>
  <c r="R260" i="5"/>
  <c r="T260" i="5" s="1"/>
  <c r="AC260" i="5"/>
  <c r="BM411" i="5"/>
  <c r="BL411" i="5" s="1"/>
  <c r="BK411" i="5" s="1"/>
  <c r="BJ411" i="5" s="1"/>
  <c r="BI411" i="5" s="1"/>
  <c r="BH411" i="5" s="1"/>
  <c r="BG411" i="5" s="1"/>
  <c r="BF411" i="5" s="1"/>
  <c r="BE411" i="5" s="1"/>
  <c r="G381" i="5"/>
  <c r="BN381" i="5"/>
  <c r="Z327" i="5"/>
  <c r="AA327" i="5" s="1"/>
  <c r="BN327" i="5"/>
  <c r="BN317" i="5"/>
  <c r="Z317" i="5"/>
  <c r="G317" i="5"/>
  <c r="Z260" i="5"/>
  <c r="BN260" i="5"/>
  <c r="G396" i="5"/>
  <c r="BN396" i="5"/>
  <c r="Z396" i="5"/>
  <c r="AA396" i="5" s="1"/>
  <c r="BN323" i="5"/>
  <c r="Z323" i="5"/>
  <c r="AA323" i="5" s="1"/>
  <c r="G323" i="5"/>
  <c r="R320" i="5"/>
  <c r="T320" i="5" s="1"/>
  <c r="AC320" i="5"/>
  <c r="BN313" i="5"/>
  <c r="BM301" i="5"/>
  <c r="BL301" i="5" s="1"/>
  <c r="BK301" i="5" s="1"/>
  <c r="BJ301" i="5" s="1"/>
  <c r="BI301" i="5" s="1"/>
  <c r="BH301" i="5" s="1"/>
  <c r="BG301" i="5" s="1"/>
  <c r="BF301" i="5" s="1"/>
  <c r="BE301" i="5" s="1"/>
  <c r="Z278" i="5"/>
  <c r="BN278" i="5"/>
  <c r="G408" i="5"/>
  <c r="BN408" i="5"/>
  <c r="Z408" i="5"/>
  <c r="BN399" i="5"/>
  <c r="G399" i="5"/>
  <c r="BM366" i="5"/>
  <c r="BL366" i="5" s="1"/>
  <c r="BK366" i="5" s="1"/>
  <c r="BJ366" i="5" s="1"/>
  <c r="BI366" i="5" s="1"/>
  <c r="BH366" i="5" s="1"/>
  <c r="BG366" i="5" s="1"/>
  <c r="BF366" i="5" s="1"/>
  <c r="BE366" i="5" s="1"/>
  <c r="Z362" i="5"/>
  <c r="G362" i="5"/>
  <c r="Z342" i="5"/>
  <c r="BN342" i="5"/>
  <c r="Z308" i="5"/>
  <c r="G308" i="5"/>
  <c r="BN308" i="5"/>
  <c r="Z295" i="5"/>
  <c r="AA295" i="5" s="1"/>
  <c r="BN295" i="5"/>
  <c r="BN167" i="5"/>
  <c r="G167" i="5"/>
  <c r="Z167" i="5"/>
  <c r="AA167" i="5" s="1"/>
  <c r="Z71" i="5"/>
  <c r="AA71" i="5" s="1"/>
  <c r="G71" i="5"/>
  <c r="BN71" i="5"/>
  <c r="Z404" i="5"/>
  <c r="G404" i="5"/>
  <c r="BN404" i="5"/>
  <c r="BN402" i="5"/>
  <c r="Z402" i="5"/>
  <c r="AA402" i="5" s="1"/>
  <c r="Z387" i="5"/>
  <c r="AA387" i="5" s="1"/>
  <c r="BN387" i="5"/>
  <c r="BN383" i="5"/>
  <c r="U383" i="5"/>
  <c r="Z383" i="5"/>
  <c r="Z322" i="5"/>
  <c r="AA322" i="5" s="1"/>
  <c r="G322" i="5"/>
  <c r="BN319" i="5"/>
  <c r="G319" i="5"/>
  <c r="G316" i="5"/>
  <c r="Z316" i="5"/>
  <c r="AC289" i="5"/>
  <c r="R289" i="5"/>
  <c r="T289" i="5" s="1"/>
  <c r="BN287" i="5"/>
  <c r="G287" i="5"/>
  <c r="Z287" i="5"/>
  <c r="K274" i="5"/>
  <c r="R274" i="5"/>
  <c r="T274" i="5" s="1"/>
  <c r="AC274" i="5"/>
  <c r="BN96" i="5"/>
  <c r="Z96" i="5"/>
  <c r="G96" i="5"/>
  <c r="Z395" i="5"/>
  <c r="AA395" i="5" s="1"/>
  <c r="G395" i="5"/>
  <c r="Z392" i="5"/>
  <c r="G392" i="5"/>
  <c r="BN392" i="5"/>
  <c r="Z335" i="5"/>
  <c r="G307" i="5"/>
  <c r="BN307" i="5"/>
  <c r="Z307" i="5"/>
  <c r="Z289" i="5"/>
  <c r="AA289" i="5" s="1"/>
  <c r="BN289" i="5"/>
  <c r="G401" i="5"/>
  <c r="BN401" i="5"/>
  <c r="Z382" i="5"/>
  <c r="G382" i="5"/>
  <c r="Z351" i="5"/>
  <c r="BN351" i="5"/>
  <c r="Z325" i="5"/>
  <c r="AA325" i="5" s="1"/>
  <c r="G325" i="5"/>
  <c r="AC318" i="5"/>
  <c r="K318" i="5"/>
  <c r="R318" i="5"/>
  <c r="T318" i="5" s="1"/>
  <c r="BN315" i="5"/>
  <c r="Z315" i="5"/>
  <c r="G315" i="5"/>
  <c r="G312" i="5"/>
  <c r="Z312" i="5"/>
  <c r="AA312" i="5" s="1"/>
  <c r="BM286" i="5"/>
  <c r="BL286" i="5" s="1"/>
  <c r="BK286" i="5" s="1"/>
  <c r="BJ286" i="5" s="1"/>
  <c r="BI286" i="5" s="1"/>
  <c r="BH286" i="5" s="1"/>
  <c r="BG286" i="5" s="1"/>
  <c r="BF286" i="5" s="1"/>
  <c r="BE286" i="5" s="1"/>
  <c r="BN283" i="5"/>
  <c r="G283" i="5"/>
  <c r="Z283" i="5"/>
  <c r="Z264" i="5"/>
  <c r="BN264" i="5"/>
  <c r="G406" i="5"/>
  <c r="BN326" i="5"/>
  <c r="Z318" i="5"/>
  <c r="AA318" i="5" s="1"/>
  <c r="BN266" i="5"/>
  <c r="BN202" i="5"/>
  <c r="G175" i="5"/>
  <c r="Z175" i="5"/>
  <c r="G130" i="5"/>
  <c r="Z130" i="5"/>
  <c r="AA130" i="5" s="1"/>
  <c r="BN124" i="5"/>
  <c r="G124" i="5"/>
  <c r="Z116" i="5"/>
  <c r="BN116" i="5"/>
  <c r="G116" i="5"/>
  <c r="Z108" i="5"/>
  <c r="BN108" i="5"/>
  <c r="G108" i="5"/>
  <c r="AU416" i="5"/>
  <c r="BN416" i="5"/>
  <c r="BN389" i="5"/>
  <c r="G285" i="5"/>
  <c r="Z163" i="5"/>
  <c r="BN163" i="5"/>
  <c r="G155" i="5"/>
  <c r="Z155" i="5"/>
  <c r="AA155" i="5" s="1"/>
  <c r="Z119" i="5"/>
  <c r="BN119" i="5"/>
  <c r="Z117" i="5"/>
  <c r="AA117" i="5" s="1"/>
  <c r="BN117" i="5"/>
  <c r="Z111" i="5"/>
  <c r="BN111" i="5"/>
  <c r="Z109" i="5"/>
  <c r="AA109" i="5" s="1"/>
  <c r="BN109" i="5"/>
  <c r="G97" i="5"/>
  <c r="Z97" i="5"/>
  <c r="AA97" i="5" s="1"/>
  <c r="BN72" i="5"/>
  <c r="G72" i="5"/>
  <c r="Z34" i="5"/>
  <c r="AA34" i="5" s="1"/>
  <c r="Z389" i="5"/>
  <c r="BN334" i="5"/>
  <c r="Z314" i="5"/>
  <c r="AA314" i="5" s="1"/>
  <c r="BN285" i="5"/>
  <c r="BN262" i="5"/>
  <c r="AC202" i="5"/>
  <c r="R202" i="5"/>
  <c r="T202" i="5" s="1"/>
  <c r="BN177" i="5"/>
  <c r="G177" i="5"/>
  <c r="Z177" i="5"/>
  <c r="BN132" i="5"/>
  <c r="G132" i="5"/>
  <c r="Z129" i="5"/>
  <c r="BN129" i="5"/>
  <c r="Z123" i="5"/>
  <c r="AA123" i="5" s="1"/>
  <c r="Z103" i="5"/>
  <c r="AA103" i="5" s="1"/>
  <c r="BN103" i="5"/>
  <c r="Z100" i="5"/>
  <c r="BN100" i="5"/>
  <c r="G100" i="5"/>
  <c r="Z40" i="5"/>
  <c r="G258" i="5"/>
  <c r="BN165" i="5"/>
  <c r="G165" i="5"/>
  <c r="Z165" i="5"/>
  <c r="AC151" i="5"/>
  <c r="R151" i="5"/>
  <c r="T151" i="5" s="1"/>
  <c r="BM138" i="5"/>
  <c r="BL138" i="5" s="1"/>
  <c r="BK138" i="5" s="1"/>
  <c r="BJ138" i="5" s="1"/>
  <c r="BI138" i="5" s="1"/>
  <c r="BH138" i="5" s="1"/>
  <c r="BG138" i="5" s="1"/>
  <c r="BF138" i="5" s="1"/>
  <c r="BE138" i="5" s="1"/>
  <c r="G126" i="5"/>
  <c r="Z126" i="5"/>
  <c r="BN120" i="5"/>
  <c r="G120" i="5"/>
  <c r="Z120" i="5"/>
  <c r="AA120" i="5" s="1"/>
  <c r="BN112" i="5"/>
  <c r="G112" i="5"/>
  <c r="Z112" i="5"/>
  <c r="AA112" i="5" s="1"/>
  <c r="G101" i="5"/>
  <c r="Z101" i="5"/>
  <c r="G41" i="5"/>
  <c r="Z41" i="5"/>
  <c r="AA41" i="5" s="1"/>
  <c r="BN41" i="5"/>
  <c r="G35" i="5"/>
  <c r="Z35" i="5"/>
  <c r="G201" i="5"/>
  <c r="Z201" i="5"/>
  <c r="AA201" i="5" s="1"/>
  <c r="BN171" i="5"/>
  <c r="G171" i="5"/>
  <c r="Z171" i="5"/>
  <c r="Z151" i="5"/>
  <c r="AA151" i="5" s="1"/>
  <c r="BN151" i="5"/>
  <c r="Z131" i="5"/>
  <c r="BN121" i="5"/>
  <c r="Z121" i="5"/>
  <c r="BN113" i="5"/>
  <c r="Z113" i="5"/>
  <c r="BN104" i="5"/>
  <c r="G104" i="5"/>
  <c r="Z104" i="5"/>
  <c r="BN93" i="5"/>
  <c r="BN429" i="5"/>
  <c r="G429" i="5"/>
  <c r="K429" i="5" s="1"/>
  <c r="AU429" i="5"/>
  <c r="AT429" i="5" s="1"/>
  <c r="G159" i="5"/>
  <c r="Z159" i="5"/>
  <c r="BN128" i="5"/>
  <c r="G128" i="5"/>
  <c r="Z125" i="5"/>
  <c r="AA125" i="5" s="1"/>
  <c r="BN125" i="5"/>
  <c r="Z94" i="5"/>
  <c r="AA94" i="5" s="1"/>
  <c r="BN94" i="5"/>
  <c r="Z421" i="5"/>
  <c r="BN421" i="5"/>
  <c r="BN414" i="5"/>
  <c r="Z414" i="5"/>
  <c r="R200" i="5"/>
  <c r="T200" i="5" s="1"/>
  <c r="AC200" i="5"/>
  <c r="BN161" i="5"/>
  <c r="G161" i="5"/>
  <c r="Z161" i="5"/>
  <c r="Z153" i="5"/>
  <c r="BN153" i="5"/>
  <c r="G153" i="5"/>
  <c r="G150" i="5"/>
  <c r="Z150" i="5"/>
  <c r="BN150" i="5"/>
  <c r="G122" i="5"/>
  <c r="Z122" i="5"/>
  <c r="AA122" i="5" s="1"/>
  <c r="Z115" i="5"/>
  <c r="BN115" i="5"/>
  <c r="G114" i="5"/>
  <c r="Z114" i="5"/>
  <c r="Z107" i="5"/>
  <c r="BN107" i="5"/>
  <c r="G106" i="5"/>
  <c r="Z106" i="5"/>
  <c r="Z36" i="5"/>
  <c r="AA36" i="5" s="1"/>
  <c r="BN36" i="5"/>
  <c r="Z32" i="5"/>
  <c r="G32" i="5"/>
  <c r="G179" i="5"/>
  <c r="Z173" i="5"/>
  <c r="AA173" i="5" s="1"/>
  <c r="G169" i="5"/>
  <c r="Z157" i="5"/>
  <c r="AA157" i="5" s="1"/>
  <c r="Z118" i="5"/>
  <c r="Z110" i="5"/>
  <c r="AA110" i="5" s="1"/>
  <c r="Z105" i="5"/>
  <c r="G73" i="5"/>
  <c r="G420" i="5"/>
  <c r="BN179" i="5"/>
  <c r="BN169" i="5"/>
  <c r="BN423" i="5"/>
  <c r="BN420" i="5"/>
  <c r="G430" i="5"/>
  <c r="K430" i="5" s="1"/>
  <c r="G173" i="5"/>
  <c r="G157" i="5"/>
  <c r="G118" i="5"/>
  <c r="G110" i="5"/>
  <c r="G38" i="5"/>
  <c r="Z38" i="5"/>
  <c r="BM429" i="5"/>
  <c r="BL429" i="5" s="1"/>
  <c r="BK429" i="5" s="1"/>
  <c r="BJ429" i="5" s="1"/>
  <c r="BI429" i="5" s="1"/>
  <c r="BH429" i="5" s="1"/>
  <c r="BG429" i="5" s="1"/>
  <c r="BF429" i="5" s="1"/>
  <c r="BE429" i="5" s="1"/>
  <c r="Z433" i="5"/>
  <c r="G433" i="5"/>
  <c r="AU433" i="5"/>
  <c r="BN433" i="5"/>
  <c r="BN432" i="5"/>
  <c r="Z432" i="5"/>
  <c r="G432" i="5"/>
  <c r="AU432" i="5"/>
  <c r="G431" i="5"/>
  <c r="AU431" i="5"/>
  <c r="BN431" i="5"/>
  <c r="Z431" i="5"/>
  <c r="G427" i="5"/>
  <c r="AU427" i="5"/>
  <c r="BM427" i="5"/>
  <c r="BL427" i="5" s="1"/>
  <c r="BK427" i="5" s="1"/>
  <c r="BJ427" i="5" s="1"/>
  <c r="BI427" i="5" s="1"/>
  <c r="BH427" i="5" s="1"/>
  <c r="BG427" i="5" s="1"/>
  <c r="BF427" i="5" s="1"/>
  <c r="BE427" i="5" s="1"/>
  <c r="K424" i="5"/>
  <c r="Z429" i="5"/>
  <c r="BM424" i="5"/>
  <c r="Z427" i="5"/>
  <c r="AT430" i="5"/>
  <c r="AS430" i="5" s="1"/>
  <c r="AR430" i="5" s="1"/>
  <c r="AQ430" i="5" s="1"/>
  <c r="AP430" i="5" s="1"/>
  <c r="AO430" i="5" s="1"/>
  <c r="AN430" i="5" s="1"/>
  <c r="AM430" i="5" s="1"/>
  <c r="AL430" i="5" s="1"/>
  <c r="BM428" i="5"/>
  <c r="BL428" i="5" s="1"/>
  <c r="BK428" i="5" s="1"/>
  <c r="BJ428" i="5" s="1"/>
  <c r="BI428" i="5" s="1"/>
  <c r="BH428" i="5" s="1"/>
  <c r="BG428" i="5" s="1"/>
  <c r="BF428" i="5" s="1"/>
  <c r="BE428" i="5" s="1"/>
  <c r="G426" i="5"/>
  <c r="BN426" i="5"/>
  <c r="BL424" i="5"/>
  <c r="BK424" i="5" s="1"/>
  <c r="BJ424" i="5" s="1"/>
  <c r="BI424" i="5" s="1"/>
  <c r="BH424" i="5" s="1"/>
  <c r="BG424" i="5" s="1"/>
  <c r="BF424" i="5" s="1"/>
  <c r="BE424" i="5" s="1"/>
  <c r="AU424" i="5"/>
  <c r="G428" i="5"/>
  <c r="AU428" i="5"/>
  <c r="Z424" i="5"/>
  <c r="AU426" i="5"/>
  <c r="AH392" i="4"/>
  <c r="AH172" i="4"/>
  <c r="AA172" i="4" s="1"/>
  <c r="AH404" i="4"/>
  <c r="AH368" i="4"/>
  <c r="AH250" i="4"/>
  <c r="AH254" i="4"/>
  <c r="AH400" i="4"/>
  <c r="AB400" i="4" s="1"/>
  <c r="K328" i="4"/>
  <c r="AF328" i="4"/>
  <c r="G223" i="4"/>
  <c r="Z223" i="4"/>
  <c r="Z153" i="4"/>
  <c r="G153" i="4"/>
  <c r="AC315" i="4"/>
  <c r="R315" i="4"/>
  <c r="T315" i="4" s="1"/>
  <c r="AF315" i="4"/>
  <c r="K315" i="4"/>
  <c r="R262" i="4"/>
  <c r="T262" i="4" s="1"/>
  <c r="AF262" i="4"/>
  <c r="AC262" i="4"/>
  <c r="G361" i="4"/>
  <c r="Z361" i="4"/>
  <c r="G261" i="4"/>
  <c r="Z261" i="4"/>
  <c r="AA261" i="4" s="1"/>
  <c r="G138" i="4"/>
  <c r="Z138" i="4"/>
  <c r="I164" i="4"/>
  <c r="R164" i="4"/>
  <c r="T164" i="4" s="1"/>
  <c r="AC164" i="4"/>
  <c r="AF164" i="4"/>
  <c r="Z253" i="4"/>
  <c r="G253" i="4"/>
  <c r="AC246" i="4"/>
  <c r="R246" i="4"/>
  <c r="T246" i="4" s="1"/>
  <c r="AF246" i="4"/>
  <c r="K246" i="4"/>
  <c r="R242" i="4"/>
  <c r="T242" i="4" s="1"/>
  <c r="AF242" i="4"/>
  <c r="K242" i="4"/>
  <c r="AC242" i="4"/>
  <c r="Z195" i="4"/>
  <c r="AA195" i="4" s="1"/>
  <c r="G195" i="4"/>
  <c r="AC54" i="4"/>
  <c r="H54" i="4"/>
  <c r="R54" i="4"/>
  <c r="T54" i="4" s="1"/>
  <c r="BL4" i="4"/>
  <c r="BK4" i="4" s="1"/>
  <c r="BJ4" i="4" s="1"/>
  <c r="BL2" i="4"/>
  <c r="BK2" i="4" s="1"/>
  <c r="BJ2" i="4" s="1"/>
  <c r="BI2" i="4" s="1"/>
  <c r="BH2" i="4" s="1"/>
  <c r="BG2" i="4" s="1"/>
  <c r="BF2" i="4" s="1"/>
  <c r="BE2" i="4" s="1"/>
  <c r="BD2" i="4" s="1"/>
  <c r="BC2" i="4" s="1"/>
  <c r="BL26" i="4"/>
  <c r="BL37" i="4"/>
  <c r="BK37" i="4" s="1"/>
  <c r="BJ37" i="4" s="1"/>
  <c r="BI37" i="4" s="1"/>
  <c r="BH37" i="4" s="1"/>
  <c r="BG37" i="4" s="1"/>
  <c r="BF37" i="4" s="1"/>
  <c r="BE37" i="4" s="1"/>
  <c r="BD37" i="4" s="1"/>
  <c r="BC37" i="4" s="1"/>
  <c r="BL8" i="4"/>
  <c r="BL35" i="4"/>
  <c r="BK35" i="4" s="1"/>
  <c r="BJ35" i="4" s="1"/>
  <c r="BI35" i="4" s="1"/>
  <c r="BH35" i="4" s="1"/>
  <c r="BG35" i="4" s="1"/>
  <c r="BF35" i="4" s="1"/>
  <c r="BE35" i="4" s="1"/>
  <c r="BD35" i="4" s="1"/>
  <c r="BC35" i="4" s="1"/>
  <c r="AU24" i="4"/>
  <c r="AT24" i="4" s="1"/>
  <c r="AS24" i="4" s="1"/>
  <c r="AR24" i="4" s="1"/>
  <c r="AQ24" i="4" s="1"/>
  <c r="AP24" i="4" s="1"/>
  <c r="AO24" i="4" s="1"/>
  <c r="AN24" i="4" s="1"/>
  <c r="AM24" i="4" s="1"/>
  <c r="AL24" i="4" s="1"/>
  <c r="BL61" i="4"/>
  <c r="BK61" i="4" s="1"/>
  <c r="BJ61" i="4" s="1"/>
  <c r="BI61" i="4" s="1"/>
  <c r="BH61" i="4" s="1"/>
  <c r="BG61" i="4" s="1"/>
  <c r="BF61" i="4" s="1"/>
  <c r="BE61" i="4" s="1"/>
  <c r="BD61" i="4" s="1"/>
  <c r="BC61" i="4" s="1"/>
  <c r="BL9" i="4"/>
  <c r="BK9" i="4" s="1"/>
  <c r="BJ9" i="4" s="1"/>
  <c r="BI9" i="4" s="1"/>
  <c r="BH9" i="4" s="1"/>
  <c r="BG9" i="4" s="1"/>
  <c r="BF9" i="4" s="1"/>
  <c r="BE9" i="4" s="1"/>
  <c r="BD9" i="4" s="1"/>
  <c r="BC9" i="4" s="1"/>
  <c r="BL54" i="4"/>
  <c r="BK54" i="4" s="1"/>
  <c r="BJ54" i="4" s="1"/>
  <c r="BI54" i="4" s="1"/>
  <c r="BH54" i="4" s="1"/>
  <c r="BG54" i="4" s="1"/>
  <c r="BF54" i="4" s="1"/>
  <c r="BE54" i="4" s="1"/>
  <c r="BD54" i="4" s="1"/>
  <c r="BC54" i="4" s="1"/>
  <c r="BL36" i="4"/>
  <c r="BL47" i="4"/>
  <c r="BL83" i="4"/>
  <c r="AU75" i="4"/>
  <c r="AT75" i="4" s="1"/>
  <c r="AS75" i="4" s="1"/>
  <c r="AR75" i="4" s="1"/>
  <c r="AQ75" i="4" s="1"/>
  <c r="AP75" i="4" s="1"/>
  <c r="AO75" i="4" s="1"/>
  <c r="AN75" i="4" s="1"/>
  <c r="AM75" i="4" s="1"/>
  <c r="AL75" i="4" s="1"/>
  <c r="AU78" i="4"/>
  <c r="AT78" i="4" s="1"/>
  <c r="AS78" i="4" s="1"/>
  <c r="AR78" i="4" s="1"/>
  <c r="AQ78" i="4" s="1"/>
  <c r="AP78" i="4" s="1"/>
  <c r="AO78" i="4" s="1"/>
  <c r="AN78" i="4" s="1"/>
  <c r="AM78" i="4" s="1"/>
  <c r="AL78" i="4" s="1"/>
  <c r="AU38" i="4"/>
  <c r="AT38" i="4" s="1"/>
  <c r="AS38" i="4" s="1"/>
  <c r="AR38" i="4" s="1"/>
  <c r="AQ38" i="4" s="1"/>
  <c r="AP38" i="4" s="1"/>
  <c r="AO38" i="4" s="1"/>
  <c r="AN38" i="4" s="1"/>
  <c r="AM38" i="4" s="1"/>
  <c r="AL38" i="4" s="1"/>
  <c r="AJ38" i="4" s="1"/>
  <c r="AU33" i="4"/>
  <c r="AT33" i="4" s="1"/>
  <c r="AS33" i="4" s="1"/>
  <c r="AR33" i="4" s="1"/>
  <c r="AQ33" i="4" s="1"/>
  <c r="AP33" i="4" s="1"/>
  <c r="AO33" i="4" s="1"/>
  <c r="AN33" i="4" s="1"/>
  <c r="AM33" i="4" s="1"/>
  <c r="AL33" i="4" s="1"/>
  <c r="BL22" i="4"/>
  <c r="BL89" i="4"/>
  <c r="BL80" i="4"/>
  <c r="BL88" i="4"/>
  <c r="BL85" i="4"/>
  <c r="AU86" i="4"/>
  <c r="AT86" i="4" s="1"/>
  <c r="AS86" i="4" s="1"/>
  <c r="AR86" i="4" s="1"/>
  <c r="AQ86" i="4" s="1"/>
  <c r="AP86" i="4" s="1"/>
  <c r="AO86" i="4" s="1"/>
  <c r="AN86" i="4" s="1"/>
  <c r="AM86" i="4" s="1"/>
  <c r="AL86" i="4" s="1"/>
  <c r="AU108" i="4"/>
  <c r="AT108" i="4" s="1"/>
  <c r="AS108" i="4" s="1"/>
  <c r="AR108" i="4" s="1"/>
  <c r="AQ108" i="4" s="1"/>
  <c r="AP108" i="4" s="1"/>
  <c r="AO108" i="4" s="1"/>
  <c r="AN108" i="4" s="1"/>
  <c r="AM108" i="4" s="1"/>
  <c r="AL108" i="4" s="1"/>
  <c r="AU101" i="4"/>
  <c r="AT101" i="4" s="1"/>
  <c r="AS101" i="4" s="1"/>
  <c r="AR101" i="4" s="1"/>
  <c r="AQ101" i="4" s="1"/>
  <c r="AP101" i="4" s="1"/>
  <c r="AO101" i="4" s="1"/>
  <c r="AN101" i="4" s="1"/>
  <c r="AM101" i="4" s="1"/>
  <c r="AL101" i="4" s="1"/>
  <c r="AK101" i="4" s="1"/>
  <c r="AU120" i="4"/>
  <c r="AT120" i="4" s="1"/>
  <c r="AS120" i="4" s="1"/>
  <c r="AR120" i="4" s="1"/>
  <c r="AQ120" i="4" s="1"/>
  <c r="AP120" i="4" s="1"/>
  <c r="AO120" i="4" s="1"/>
  <c r="AN120" i="4" s="1"/>
  <c r="AM120" i="4" s="1"/>
  <c r="AL120" i="4" s="1"/>
  <c r="AU133" i="4"/>
  <c r="AT133" i="4" s="1"/>
  <c r="AS133" i="4" s="1"/>
  <c r="AR133" i="4" s="1"/>
  <c r="AQ133" i="4" s="1"/>
  <c r="AP133" i="4" s="1"/>
  <c r="AO133" i="4" s="1"/>
  <c r="AN133" i="4" s="1"/>
  <c r="AM133" i="4" s="1"/>
  <c r="AL133" i="4" s="1"/>
  <c r="AU166" i="4"/>
  <c r="AT166" i="4" s="1"/>
  <c r="AS166" i="4" s="1"/>
  <c r="AR166" i="4" s="1"/>
  <c r="AQ166" i="4" s="1"/>
  <c r="AP166" i="4" s="1"/>
  <c r="AO166" i="4" s="1"/>
  <c r="AN166" i="4" s="1"/>
  <c r="AM166" i="4" s="1"/>
  <c r="AL166" i="4" s="1"/>
  <c r="AU138" i="4"/>
  <c r="AT138" i="4" s="1"/>
  <c r="AS138" i="4" s="1"/>
  <c r="AR138" i="4" s="1"/>
  <c r="AQ138" i="4" s="1"/>
  <c r="AP138" i="4" s="1"/>
  <c r="AO138" i="4" s="1"/>
  <c r="AN138" i="4" s="1"/>
  <c r="AM138" i="4" s="1"/>
  <c r="AL138" i="4" s="1"/>
  <c r="AU147" i="4"/>
  <c r="AU157" i="4"/>
  <c r="AT157" i="4" s="1"/>
  <c r="AS157" i="4" s="1"/>
  <c r="AR157" i="4" s="1"/>
  <c r="AQ157" i="4" s="1"/>
  <c r="AP157" i="4" s="1"/>
  <c r="AO157" i="4" s="1"/>
  <c r="AN157" i="4" s="1"/>
  <c r="AM157" i="4" s="1"/>
  <c r="AL157" i="4" s="1"/>
  <c r="AU173" i="4"/>
  <c r="AU178" i="4"/>
  <c r="AT178" i="4" s="1"/>
  <c r="AS178" i="4" s="1"/>
  <c r="AR178" i="4" s="1"/>
  <c r="AQ178" i="4" s="1"/>
  <c r="AP178" i="4" s="1"/>
  <c r="AO178" i="4" s="1"/>
  <c r="AN178" i="4" s="1"/>
  <c r="AM178" i="4" s="1"/>
  <c r="AL178" i="4" s="1"/>
  <c r="AU194" i="4"/>
  <c r="AT194" i="4" s="1"/>
  <c r="AS194" i="4" s="1"/>
  <c r="AR194" i="4" s="1"/>
  <c r="AQ194" i="4" s="1"/>
  <c r="AP194" i="4" s="1"/>
  <c r="AO194" i="4" s="1"/>
  <c r="AN194" i="4" s="1"/>
  <c r="AM194" i="4" s="1"/>
  <c r="AL194" i="4" s="1"/>
  <c r="AU210" i="4"/>
  <c r="AT210" i="4" s="1"/>
  <c r="AS210" i="4" s="1"/>
  <c r="AR210" i="4" s="1"/>
  <c r="AQ210" i="4" s="1"/>
  <c r="AP210" i="4" s="1"/>
  <c r="AO210" i="4" s="1"/>
  <c r="AN210" i="4" s="1"/>
  <c r="AM210" i="4" s="1"/>
  <c r="AL210" i="4" s="1"/>
  <c r="AU181" i="4"/>
  <c r="AU197" i="4"/>
  <c r="AT197" i="4" s="1"/>
  <c r="AS197" i="4" s="1"/>
  <c r="AR197" i="4" s="1"/>
  <c r="AQ197" i="4" s="1"/>
  <c r="AP197" i="4" s="1"/>
  <c r="AO197" i="4" s="1"/>
  <c r="AN197" i="4" s="1"/>
  <c r="AM197" i="4" s="1"/>
  <c r="AL197" i="4" s="1"/>
  <c r="AU209" i="4"/>
  <c r="AU211" i="4"/>
  <c r="AT211" i="4" s="1"/>
  <c r="AS211" i="4" s="1"/>
  <c r="AR211" i="4" s="1"/>
  <c r="AQ211" i="4" s="1"/>
  <c r="AP211" i="4" s="1"/>
  <c r="AO211" i="4" s="1"/>
  <c r="AN211" i="4" s="1"/>
  <c r="AM211" i="4" s="1"/>
  <c r="AL211" i="4" s="1"/>
  <c r="AU212" i="4"/>
  <c r="AT212" i="4" s="1"/>
  <c r="AS212" i="4" s="1"/>
  <c r="AR212" i="4" s="1"/>
  <c r="AQ212" i="4" s="1"/>
  <c r="AP212" i="4" s="1"/>
  <c r="AO212" i="4" s="1"/>
  <c r="AN212" i="4" s="1"/>
  <c r="AM212" i="4" s="1"/>
  <c r="AL212" i="4" s="1"/>
  <c r="AU232" i="4"/>
  <c r="AU248" i="4"/>
  <c r="AU320" i="4"/>
  <c r="AU282" i="4"/>
  <c r="AT282" i="4" s="1"/>
  <c r="AS282" i="4" s="1"/>
  <c r="AR282" i="4" s="1"/>
  <c r="AQ282" i="4" s="1"/>
  <c r="AP282" i="4" s="1"/>
  <c r="AO282" i="4" s="1"/>
  <c r="AN282" i="4" s="1"/>
  <c r="AM282" i="4" s="1"/>
  <c r="AL282" i="4" s="1"/>
  <c r="AU298" i="4"/>
  <c r="AT298" i="4" s="1"/>
  <c r="AS298" i="4" s="1"/>
  <c r="AR298" i="4" s="1"/>
  <c r="AQ298" i="4" s="1"/>
  <c r="AP298" i="4" s="1"/>
  <c r="AO298" i="4" s="1"/>
  <c r="AN298" i="4" s="1"/>
  <c r="AM298" i="4" s="1"/>
  <c r="AL298" i="4" s="1"/>
  <c r="AU263" i="4"/>
  <c r="AU324" i="4"/>
  <c r="AT324" i="4" s="1"/>
  <c r="AS324" i="4" s="1"/>
  <c r="AR324" i="4" s="1"/>
  <c r="AQ324" i="4" s="1"/>
  <c r="AP324" i="4" s="1"/>
  <c r="AO324" i="4" s="1"/>
  <c r="AN324" i="4" s="1"/>
  <c r="AM324" i="4" s="1"/>
  <c r="AL324" i="4" s="1"/>
  <c r="AJ324" i="4" s="1"/>
  <c r="AU275" i="4"/>
  <c r="AU283" i="4"/>
  <c r="AT283" i="4" s="1"/>
  <c r="AS283" i="4" s="1"/>
  <c r="AR283" i="4" s="1"/>
  <c r="AQ283" i="4" s="1"/>
  <c r="AP283" i="4" s="1"/>
  <c r="AO283" i="4" s="1"/>
  <c r="AN283" i="4" s="1"/>
  <c r="AM283" i="4" s="1"/>
  <c r="AL283" i="4" s="1"/>
  <c r="AU299" i="4"/>
  <c r="AT299" i="4" s="1"/>
  <c r="AS299" i="4" s="1"/>
  <c r="AR299" i="4" s="1"/>
  <c r="AQ299" i="4" s="1"/>
  <c r="AP299" i="4" s="1"/>
  <c r="AO299" i="4" s="1"/>
  <c r="AN299" i="4" s="1"/>
  <c r="AM299" i="4" s="1"/>
  <c r="AL299" i="4" s="1"/>
  <c r="AU307" i="4"/>
  <c r="AT307" i="4" s="1"/>
  <c r="AS307" i="4" s="1"/>
  <c r="AR307" i="4" s="1"/>
  <c r="AQ307" i="4" s="1"/>
  <c r="AP307" i="4" s="1"/>
  <c r="AO307" i="4" s="1"/>
  <c r="AN307" i="4" s="1"/>
  <c r="AM307" i="4" s="1"/>
  <c r="AL307" i="4" s="1"/>
  <c r="AU367" i="4"/>
  <c r="AT367" i="4" s="1"/>
  <c r="AS367" i="4" s="1"/>
  <c r="AR367" i="4" s="1"/>
  <c r="AQ367" i="4" s="1"/>
  <c r="AP367" i="4" s="1"/>
  <c r="AO367" i="4" s="1"/>
  <c r="AN367" i="4" s="1"/>
  <c r="AM367" i="4" s="1"/>
  <c r="AL367" i="4" s="1"/>
  <c r="AU348" i="4"/>
  <c r="AT348" i="4" s="1"/>
  <c r="AS348" i="4" s="1"/>
  <c r="AR348" i="4" s="1"/>
  <c r="AQ348" i="4" s="1"/>
  <c r="AP348" i="4" s="1"/>
  <c r="AO348" i="4" s="1"/>
  <c r="AN348" i="4" s="1"/>
  <c r="AM348" i="4" s="1"/>
  <c r="AL348" i="4" s="1"/>
  <c r="AU311" i="4"/>
  <c r="AT311" i="4" s="1"/>
  <c r="AS311" i="4" s="1"/>
  <c r="AR311" i="4" s="1"/>
  <c r="AQ311" i="4" s="1"/>
  <c r="AP311" i="4" s="1"/>
  <c r="AO311" i="4" s="1"/>
  <c r="AN311" i="4" s="1"/>
  <c r="AM311" i="4" s="1"/>
  <c r="AL311" i="4" s="1"/>
  <c r="AU393" i="4"/>
  <c r="AT393" i="4" s="1"/>
  <c r="AS393" i="4" s="1"/>
  <c r="AR393" i="4" s="1"/>
  <c r="AQ393" i="4" s="1"/>
  <c r="AP393" i="4" s="1"/>
  <c r="AO393" i="4" s="1"/>
  <c r="AN393" i="4" s="1"/>
  <c r="AM393" i="4" s="1"/>
  <c r="AL393" i="4" s="1"/>
  <c r="AU350" i="4"/>
  <c r="AT350" i="4" s="1"/>
  <c r="AS350" i="4" s="1"/>
  <c r="AR350" i="4" s="1"/>
  <c r="AQ350" i="4" s="1"/>
  <c r="AP350" i="4" s="1"/>
  <c r="AO350" i="4" s="1"/>
  <c r="AN350" i="4" s="1"/>
  <c r="AM350" i="4" s="1"/>
  <c r="AL350" i="4" s="1"/>
  <c r="AU326" i="4"/>
  <c r="AT326" i="4" s="1"/>
  <c r="AS326" i="4" s="1"/>
  <c r="AR326" i="4" s="1"/>
  <c r="AQ326" i="4" s="1"/>
  <c r="AP326" i="4" s="1"/>
  <c r="AO326" i="4" s="1"/>
  <c r="AN326" i="4" s="1"/>
  <c r="AM326" i="4" s="1"/>
  <c r="AL326" i="4" s="1"/>
  <c r="AU395" i="4"/>
  <c r="AT395" i="4" s="1"/>
  <c r="AS395" i="4" s="1"/>
  <c r="AR395" i="4" s="1"/>
  <c r="AQ395" i="4" s="1"/>
  <c r="AP395" i="4" s="1"/>
  <c r="AO395" i="4" s="1"/>
  <c r="AN395" i="4" s="1"/>
  <c r="AM395" i="4" s="1"/>
  <c r="AL395" i="4" s="1"/>
  <c r="AU31" i="4"/>
  <c r="AT31" i="4" s="1"/>
  <c r="AS31" i="4" s="1"/>
  <c r="AR31" i="4" s="1"/>
  <c r="AQ31" i="4" s="1"/>
  <c r="AP31" i="4" s="1"/>
  <c r="AO31" i="4" s="1"/>
  <c r="AN31" i="4" s="1"/>
  <c r="AM31" i="4" s="1"/>
  <c r="AL31" i="4" s="1"/>
  <c r="AU42" i="4"/>
  <c r="AT42" i="4" s="1"/>
  <c r="AS42" i="4" s="1"/>
  <c r="AR42" i="4" s="1"/>
  <c r="AQ42" i="4" s="1"/>
  <c r="AP42" i="4" s="1"/>
  <c r="AO42" i="4" s="1"/>
  <c r="AN42" i="4" s="1"/>
  <c r="AM42" i="4" s="1"/>
  <c r="AL42" i="4" s="1"/>
  <c r="BL11" i="4"/>
  <c r="AU40" i="4"/>
  <c r="BL27" i="4"/>
  <c r="BK27" i="4" s="1"/>
  <c r="BJ27" i="4" s="1"/>
  <c r="BI27" i="4" s="1"/>
  <c r="BH27" i="4" s="1"/>
  <c r="BG27" i="4" s="1"/>
  <c r="BF27" i="4" s="1"/>
  <c r="BE27" i="4" s="1"/>
  <c r="BD27" i="4" s="1"/>
  <c r="BC27" i="4" s="1"/>
  <c r="BL10" i="4"/>
  <c r="BL20" i="4"/>
  <c r="BK20" i="4" s="1"/>
  <c r="BJ20" i="4" s="1"/>
  <c r="BI20" i="4" s="1"/>
  <c r="BH20" i="4" s="1"/>
  <c r="BG20" i="4" s="1"/>
  <c r="BF20" i="4" s="1"/>
  <c r="BE20" i="4" s="1"/>
  <c r="BD20" i="4" s="1"/>
  <c r="BC20" i="4" s="1"/>
  <c r="AU59" i="4"/>
  <c r="AT59" i="4" s="1"/>
  <c r="AS59" i="4" s="1"/>
  <c r="AR59" i="4" s="1"/>
  <c r="AQ59" i="4" s="1"/>
  <c r="AP59" i="4" s="1"/>
  <c r="AO59" i="4" s="1"/>
  <c r="AN59" i="4" s="1"/>
  <c r="AM59" i="4" s="1"/>
  <c r="AL59" i="4" s="1"/>
  <c r="BL38" i="4"/>
  <c r="BL51" i="4"/>
  <c r="BK51" i="4" s="1"/>
  <c r="BJ51" i="4" s="1"/>
  <c r="BI51" i="4" s="1"/>
  <c r="BH51" i="4" s="1"/>
  <c r="BG51" i="4" s="1"/>
  <c r="BF51" i="4" s="1"/>
  <c r="BE51" i="4" s="1"/>
  <c r="BD51" i="4" s="1"/>
  <c r="BC51" i="4" s="1"/>
  <c r="AU88" i="4"/>
  <c r="BL78" i="4"/>
  <c r="BL30" i="4"/>
  <c r="AU68" i="4"/>
  <c r="AT68" i="4" s="1"/>
  <c r="AS68" i="4" s="1"/>
  <c r="AR68" i="4" s="1"/>
  <c r="AQ68" i="4" s="1"/>
  <c r="AP68" i="4" s="1"/>
  <c r="AO68" i="4" s="1"/>
  <c r="AN68" i="4" s="1"/>
  <c r="AM68" i="4" s="1"/>
  <c r="AL68" i="4" s="1"/>
  <c r="AU36" i="4"/>
  <c r="AT36" i="4" s="1"/>
  <c r="AS36" i="4" s="1"/>
  <c r="AR36" i="4" s="1"/>
  <c r="AQ36" i="4" s="1"/>
  <c r="AP36" i="4" s="1"/>
  <c r="AO36" i="4" s="1"/>
  <c r="AN36" i="4" s="1"/>
  <c r="AM36" i="4" s="1"/>
  <c r="AL36" i="4" s="1"/>
  <c r="AK36" i="4" s="1"/>
  <c r="BL28" i="4"/>
  <c r="BL91" i="4"/>
  <c r="BL92" i="4"/>
  <c r="BL90" i="4"/>
  <c r="BL94" i="4"/>
  <c r="AU89" i="4"/>
  <c r="AU110" i="4"/>
  <c r="BL100" i="4"/>
  <c r="AU144" i="4"/>
  <c r="AT144" i="4" s="1"/>
  <c r="AS144" i="4" s="1"/>
  <c r="AR144" i="4" s="1"/>
  <c r="AQ144" i="4" s="1"/>
  <c r="AP144" i="4" s="1"/>
  <c r="AO144" i="4" s="1"/>
  <c r="AN144" i="4" s="1"/>
  <c r="AM144" i="4" s="1"/>
  <c r="AL144" i="4" s="1"/>
  <c r="AI144" i="4" s="1"/>
  <c r="AU152" i="4"/>
  <c r="AU168" i="4"/>
  <c r="AT168" i="4" s="1"/>
  <c r="AS168" i="4" s="1"/>
  <c r="AR168" i="4" s="1"/>
  <c r="AQ168" i="4" s="1"/>
  <c r="AP168" i="4" s="1"/>
  <c r="AO168" i="4" s="1"/>
  <c r="AN168" i="4" s="1"/>
  <c r="AM168" i="4" s="1"/>
  <c r="AL168" i="4" s="1"/>
  <c r="AU109" i="4"/>
  <c r="AU149" i="4"/>
  <c r="AT149" i="4" s="1"/>
  <c r="AS149" i="4" s="1"/>
  <c r="AR149" i="4" s="1"/>
  <c r="AQ149" i="4" s="1"/>
  <c r="AP149" i="4" s="1"/>
  <c r="AO149" i="4" s="1"/>
  <c r="AN149" i="4" s="1"/>
  <c r="AM149" i="4" s="1"/>
  <c r="AL149" i="4" s="1"/>
  <c r="AU159" i="4"/>
  <c r="AT159" i="4" s="1"/>
  <c r="AS159" i="4" s="1"/>
  <c r="AR159" i="4" s="1"/>
  <c r="AQ159" i="4" s="1"/>
  <c r="AP159" i="4" s="1"/>
  <c r="AO159" i="4" s="1"/>
  <c r="AN159" i="4" s="1"/>
  <c r="AM159" i="4" s="1"/>
  <c r="AL159" i="4" s="1"/>
  <c r="AU175" i="4"/>
  <c r="AT175" i="4" s="1"/>
  <c r="AS175" i="4" s="1"/>
  <c r="AR175" i="4" s="1"/>
  <c r="AQ175" i="4" s="1"/>
  <c r="AP175" i="4" s="1"/>
  <c r="AO175" i="4" s="1"/>
  <c r="AN175" i="4" s="1"/>
  <c r="AM175" i="4" s="1"/>
  <c r="AL175" i="4" s="1"/>
  <c r="AU180" i="4"/>
  <c r="AU196" i="4"/>
  <c r="AU123" i="4"/>
  <c r="AU183" i="4"/>
  <c r="AT183" i="4" s="1"/>
  <c r="AS183" i="4" s="1"/>
  <c r="AR183" i="4" s="1"/>
  <c r="AQ183" i="4" s="1"/>
  <c r="AP183" i="4" s="1"/>
  <c r="AO183" i="4" s="1"/>
  <c r="AN183" i="4" s="1"/>
  <c r="AM183" i="4" s="1"/>
  <c r="AL183" i="4" s="1"/>
  <c r="AU199" i="4"/>
  <c r="AU258" i="4"/>
  <c r="AT258" i="4" s="1"/>
  <c r="AS258" i="4" s="1"/>
  <c r="AR258" i="4" s="1"/>
  <c r="AQ258" i="4" s="1"/>
  <c r="AP258" i="4" s="1"/>
  <c r="AO258" i="4" s="1"/>
  <c r="AN258" i="4" s="1"/>
  <c r="AM258" i="4" s="1"/>
  <c r="AL258" i="4" s="1"/>
  <c r="AU223" i="4"/>
  <c r="AT223" i="4" s="1"/>
  <c r="AS223" i="4" s="1"/>
  <c r="AR223" i="4" s="1"/>
  <c r="AQ223" i="4" s="1"/>
  <c r="AP223" i="4" s="1"/>
  <c r="AO223" i="4" s="1"/>
  <c r="AN223" i="4" s="1"/>
  <c r="AM223" i="4" s="1"/>
  <c r="AL223" i="4" s="1"/>
  <c r="AU214" i="4"/>
  <c r="AU234" i="4"/>
  <c r="AT234" i="4" s="1"/>
  <c r="AS234" i="4" s="1"/>
  <c r="AR234" i="4" s="1"/>
  <c r="AQ234" i="4" s="1"/>
  <c r="AP234" i="4" s="1"/>
  <c r="AO234" i="4" s="1"/>
  <c r="AN234" i="4" s="1"/>
  <c r="AM234" i="4" s="1"/>
  <c r="AL234" i="4" s="1"/>
  <c r="AU245" i="4"/>
  <c r="AT245" i="4" s="1"/>
  <c r="AS245" i="4" s="1"/>
  <c r="AR245" i="4" s="1"/>
  <c r="AQ245" i="4" s="1"/>
  <c r="AP245" i="4" s="1"/>
  <c r="AO245" i="4" s="1"/>
  <c r="AN245" i="4" s="1"/>
  <c r="AM245" i="4" s="1"/>
  <c r="AL245" i="4" s="1"/>
  <c r="AU322" i="4"/>
  <c r="AT322" i="4" s="1"/>
  <c r="AS322" i="4" s="1"/>
  <c r="AR322" i="4" s="1"/>
  <c r="AQ322" i="4" s="1"/>
  <c r="AP322" i="4" s="1"/>
  <c r="AO322" i="4" s="1"/>
  <c r="AN322" i="4" s="1"/>
  <c r="AM322" i="4" s="1"/>
  <c r="AL322" i="4" s="1"/>
  <c r="AU284" i="4"/>
  <c r="AU300" i="4"/>
  <c r="AT300" i="4" s="1"/>
  <c r="AS300" i="4" s="1"/>
  <c r="AR300" i="4" s="1"/>
  <c r="AQ300" i="4" s="1"/>
  <c r="AP300" i="4" s="1"/>
  <c r="AO300" i="4" s="1"/>
  <c r="AN300" i="4" s="1"/>
  <c r="AM300" i="4" s="1"/>
  <c r="AL300" i="4" s="1"/>
  <c r="AU265" i="4"/>
  <c r="AT265" i="4" s="1"/>
  <c r="AS265" i="4" s="1"/>
  <c r="AR265" i="4" s="1"/>
  <c r="AQ265" i="4" s="1"/>
  <c r="AP265" i="4" s="1"/>
  <c r="AO265" i="4" s="1"/>
  <c r="AN265" i="4" s="1"/>
  <c r="AM265" i="4" s="1"/>
  <c r="AL265" i="4" s="1"/>
  <c r="AU220" i="4"/>
  <c r="AT220" i="4" s="1"/>
  <c r="AS220" i="4" s="1"/>
  <c r="AR220" i="4" s="1"/>
  <c r="AQ220" i="4" s="1"/>
  <c r="AP220" i="4" s="1"/>
  <c r="AO220" i="4" s="1"/>
  <c r="AN220" i="4" s="1"/>
  <c r="AM220" i="4" s="1"/>
  <c r="AL220" i="4" s="1"/>
  <c r="AU329" i="4"/>
  <c r="AT329" i="4" s="1"/>
  <c r="AS329" i="4" s="1"/>
  <c r="AR329" i="4" s="1"/>
  <c r="AQ329" i="4" s="1"/>
  <c r="AP329" i="4" s="1"/>
  <c r="AO329" i="4" s="1"/>
  <c r="AN329" i="4" s="1"/>
  <c r="AM329" i="4" s="1"/>
  <c r="AL329" i="4" s="1"/>
  <c r="AU285" i="4"/>
  <c r="AT285" i="4" s="1"/>
  <c r="AS285" i="4" s="1"/>
  <c r="AR285" i="4" s="1"/>
  <c r="AQ285" i="4" s="1"/>
  <c r="AP285" i="4" s="1"/>
  <c r="AO285" i="4" s="1"/>
  <c r="AN285" i="4" s="1"/>
  <c r="AM285" i="4" s="1"/>
  <c r="AL285" i="4" s="1"/>
  <c r="AU301" i="4"/>
  <c r="AT301" i="4" s="1"/>
  <c r="AS301" i="4" s="1"/>
  <c r="AR301" i="4" s="1"/>
  <c r="AQ301" i="4" s="1"/>
  <c r="AP301" i="4" s="1"/>
  <c r="AO301" i="4" s="1"/>
  <c r="AN301" i="4" s="1"/>
  <c r="AM301" i="4" s="1"/>
  <c r="AL301" i="4" s="1"/>
  <c r="AU309" i="4"/>
  <c r="AU375" i="4"/>
  <c r="AT375" i="4" s="1"/>
  <c r="AS375" i="4" s="1"/>
  <c r="AR375" i="4" s="1"/>
  <c r="AQ375" i="4" s="1"/>
  <c r="AP375" i="4" s="1"/>
  <c r="AO375" i="4" s="1"/>
  <c r="AN375" i="4" s="1"/>
  <c r="AM375" i="4" s="1"/>
  <c r="AL375" i="4" s="1"/>
  <c r="AU356" i="4"/>
  <c r="AT356" i="4" s="1"/>
  <c r="AS356" i="4" s="1"/>
  <c r="AR356" i="4" s="1"/>
  <c r="AQ356" i="4" s="1"/>
  <c r="AP356" i="4" s="1"/>
  <c r="AO356" i="4" s="1"/>
  <c r="AN356" i="4" s="1"/>
  <c r="AM356" i="4" s="1"/>
  <c r="AL356" i="4" s="1"/>
  <c r="AU337" i="4"/>
  <c r="AT337" i="4" s="1"/>
  <c r="AS337" i="4" s="1"/>
  <c r="AR337" i="4" s="1"/>
  <c r="AQ337" i="4" s="1"/>
  <c r="AP337" i="4" s="1"/>
  <c r="AO337" i="4" s="1"/>
  <c r="AN337" i="4" s="1"/>
  <c r="AM337" i="4" s="1"/>
  <c r="AL337" i="4" s="1"/>
  <c r="AU268" i="4"/>
  <c r="AU366" i="4"/>
  <c r="AT366" i="4" s="1"/>
  <c r="AS366" i="4" s="1"/>
  <c r="AR366" i="4" s="1"/>
  <c r="AQ366" i="4" s="1"/>
  <c r="AP366" i="4" s="1"/>
  <c r="AO366" i="4" s="1"/>
  <c r="AN366" i="4" s="1"/>
  <c r="AM366" i="4" s="1"/>
  <c r="AL366" i="4" s="1"/>
  <c r="AU331" i="4"/>
  <c r="AT331" i="4" s="1"/>
  <c r="AS331" i="4" s="1"/>
  <c r="AR331" i="4" s="1"/>
  <c r="AQ331" i="4" s="1"/>
  <c r="AP331" i="4" s="1"/>
  <c r="AO331" i="4" s="1"/>
  <c r="AN331" i="4" s="1"/>
  <c r="AM331" i="4" s="1"/>
  <c r="AL331" i="4" s="1"/>
  <c r="BL3" i="4"/>
  <c r="BL34" i="4"/>
  <c r="BL12" i="4"/>
  <c r="BL14" i="4"/>
  <c r="AU47" i="4"/>
  <c r="AT47" i="4" s="1"/>
  <c r="AS47" i="4" s="1"/>
  <c r="AR47" i="4" s="1"/>
  <c r="AQ47" i="4" s="1"/>
  <c r="AP47" i="4" s="1"/>
  <c r="AO47" i="4" s="1"/>
  <c r="AN47" i="4" s="1"/>
  <c r="AM47" i="4" s="1"/>
  <c r="AL47" i="4" s="1"/>
  <c r="BL39" i="4"/>
  <c r="BK39" i="4" s="1"/>
  <c r="BJ39" i="4" s="1"/>
  <c r="BI39" i="4" s="1"/>
  <c r="BH39" i="4" s="1"/>
  <c r="BG39" i="4" s="1"/>
  <c r="BF39" i="4" s="1"/>
  <c r="BE39" i="4" s="1"/>
  <c r="BD39" i="4" s="1"/>
  <c r="BC39" i="4" s="1"/>
  <c r="AU22" i="4"/>
  <c r="BL40" i="4"/>
  <c r="BL62" i="4"/>
  <c r="BL44" i="4"/>
  <c r="BK44" i="4" s="1"/>
  <c r="BJ44" i="4" s="1"/>
  <c r="BI44" i="4" s="1"/>
  <c r="BH44" i="4" s="1"/>
  <c r="BG44" i="4" s="1"/>
  <c r="BF44" i="4" s="1"/>
  <c r="BE44" i="4" s="1"/>
  <c r="BD44" i="4" s="1"/>
  <c r="BC44" i="4" s="1"/>
  <c r="BB44" i="4" s="1"/>
  <c r="AU56" i="4"/>
  <c r="AT56" i="4" s="1"/>
  <c r="AS56" i="4" s="1"/>
  <c r="AR56" i="4" s="1"/>
  <c r="AQ56" i="4" s="1"/>
  <c r="AP56" i="4" s="1"/>
  <c r="AO56" i="4" s="1"/>
  <c r="AN56" i="4" s="1"/>
  <c r="AM56" i="4" s="1"/>
  <c r="AL56" i="4" s="1"/>
  <c r="BL93" i="4"/>
  <c r="AU83" i="4"/>
  <c r="AT83" i="4" s="1"/>
  <c r="AS83" i="4" s="1"/>
  <c r="AR83" i="4" s="1"/>
  <c r="AQ83" i="4" s="1"/>
  <c r="AP83" i="4" s="1"/>
  <c r="AO83" i="4" s="1"/>
  <c r="AN83" i="4" s="1"/>
  <c r="AM83" i="4" s="1"/>
  <c r="AL83" i="4" s="1"/>
  <c r="AU60" i="4"/>
  <c r="AT60" i="4" s="1"/>
  <c r="AS60" i="4" s="1"/>
  <c r="AR60" i="4" s="1"/>
  <c r="AQ60" i="4" s="1"/>
  <c r="AP60" i="4" s="1"/>
  <c r="AO60" i="4" s="1"/>
  <c r="AN60" i="4" s="1"/>
  <c r="AM60" i="4" s="1"/>
  <c r="AL60" i="4" s="1"/>
  <c r="BL71" i="4"/>
  <c r="AU52" i="4"/>
  <c r="AT52" i="4" s="1"/>
  <c r="AS52" i="4" s="1"/>
  <c r="AR52" i="4" s="1"/>
  <c r="AQ52" i="4" s="1"/>
  <c r="AP52" i="4" s="1"/>
  <c r="AO52" i="4" s="1"/>
  <c r="AN52" i="4" s="1"/>
  <c r="AM52" i="4" s="1"/>
  <c r="AL52" i="4" s="1"/>
  <c r="BL49" i="4"/>
  <c r="BL96" i="4"/>
  <c r="AU93" i="4"/>
  <c r="AT93" i="4" s="1"/>
  <c r="AS93" i="4" s="1"/>
  <c r="AR93" i="4" s="1"/>
  <c r="AQ93" i="4" s="1"/>
  <c r="AP93" i="4" s="1"/>
  <c r="AO93" i="4" s="1"/>
  <c r="AN93" i="4" s="1"/>
  <c r="AM93" i="4" s="1"/>
  <c r="AL93" i="4" s="1"/>
  <c r="BL97" i="4"/>
  <c r="AU69" i="4"/>
  <c r="AT69" i="4" s="1"/>
  <c r="AS69" i="4" s="1"/>
  <c r="AR69" i="4" s="1"/>
  <c r="AQ69" i="4" s="1"/>
  <c r="AP69" i="4" s="1"/>
  <c r="AO69" i="4" s="1"/>
  <c r="AN69" i="4" s="1"/>
  <c r="AM69" i="4" s="1"/>
  <c r="AL69" i="4" s="1"/>
  <c r="AU94" i="4"/>
  <c r="AT94" i="4" s="1"/>
  <c r="AS94" i="4" s="1"/>
  <c r="AR94" i="4" s="1"/>
  <c r="AQ94" i="4" s="1"/>
  <c r="AP94" i="4" s="1"/>
  <c r="AO94" i="4" s="1"/>
  <c r="AN94" i="4" s="1"/>
  <c r="AM94" i="4" s="1"/>
  <c r="AL94" i="4" s="1"/>
  <c r="AU112" i="4"/>
  <c r="AU102" i="4"/>
  <c r="AT102" i="4" s="1"/>
  <c r="AS102" i="4" s="1"/>
  <c r="AR102" i="4" s="1"/>
  <c r="AQ102" i="4" s="1"/>
  <c r="AP102" i="4" s="1"/>
  <c r="AO102" i="4" s="1"/>
  <c r="AN102" i="4" s="1"/>
  <c r="AM102" i="4" s="1"/>
  <c r="AL102" i="4" s="1"/>
  <c r="AU146" i="4"/>
  <c r="AU154" i="4"/>
  <c r="AT154" i="4" s="1"/>
  <c r="AS154" i="4" s="1"/>
  <c r="AR154" i="4" s="1"/>
  <c r="AQ154" i="4" s="1"/>
  <c r="AP154" i="4" s="1"/>
  <c r="AO154" i="4" s="1"/>
  <c r="AN154" i="4" s="1"/>
  <c r="AM154" i="4" s="1"/>
  <c r="AL154" i="4" s="1"/>
  <c r="AU111" i="4"/>
  <c r="AT111" i="4" s="1"/>
  <c r="AS111" i="4" s="1"/>
  <c r="AR111" i="4" s="1"/>
  <c r="AQ111" i="4" s="1"/>
  <c r="AP111" i="4" s="1"/>
  <c r="AO111" i="4" s="1"/>
  <c r="AN111" i="4" s="1"/>
  <c r="AM111" i="4" s="1"/>
  <c r="AL111" i="4" s="1"/>
  <c r="AU117" i="4"/>
  <c r="AT117" i="4" s="1"/>
  <c r="AS117" i="4" s="1"/>
  <c r="AR117" i="4" s="1"/>
  <c r="AQ117" i="4" s="1"/>
  <c r="AP117" i="4" s="1"/>
  <c r="AO117" i="4" s="1"/>
  <c r="AN117" i="4" s="1"/>
  <c r="AM117" i="4" s="1"/>
  <c r="AL117" i="4" s="1"/>
  <c r="AU151" i="4"/>
  <c r="AT151" i="4" s="1"/>
  <c r="AS151" i="4" s="1"/>
  <c r="AR151" i="4" s="1"/>
  <c r="AQ151" i="4" s="1"/>
  <c r="AP151" i="4" s="1"/>
  <c r="AO151" i="4" s="1"/>
  <c r="AN151" i="4" s="1"/>
  <c r="AM151" i="4" s="1"/>
  <c r="AL151" i="4" s="1"/>
  <c r="AU161" i="4"/>
  <c r="AU115" i="4"/>
  <c r="AT115" i="4" s="1"/>
  <c r="AS115" i="4" s="1"/>
  <c r="AR115" i="4" s="1"/>
  <c r="AQ115" i="4" s="1"/>
  <c r="AP115" i="4" s="1"/>
  <c r="AO115" i="4" s="1"/>
  <c r="AN115" i="4" s="1"/>
  <c r="AM115" i="4" s="1"/>
  <c r="AL115" i="4" s="1"/>
  <c r="AU182" i="4"/>
  <c r="AT182" i="4" s="1"/>
  <c r="AS182" i="4" s="1"/>
  <c r="AR182" i="4" s="1"/>
  <c r="AQ182" i="4" s="1"/>
  <c r="AP182" i="4" s="1"/>
  <c r="AO182" i="4" s="1"/>
  <c r="AN182" i="4" s="1"/>
  <c r="AM182" i="4" s="1"/>
  <c r="AL182" i="4" s="1"/>
  <c r="AU198" i="4"/>
  <c r="AT198" i="4" s="1"/>
  <c r="AS198" i="4" s="1"/>
  <c r="AR198" i="4" s="1"/>
  <c r="AQ198" i="4" s="1"/>
  <c r="AP198" i="4" s="1"/>
  <c r="AO198" i="4" s="1"/>
  <c r="AN198" i="4" s="1"/>
  <c r="AM198" i="4" s="1"/>
  <c r="AL198" i="4" s="1"/>
  <c r="AU170" i="4"/>
  <c r="AT170" i="4" s="1"/>
  <c r="AS170" i="4" s="1"/>
  <c r="AR170" i="4" s="1"/>
  <c r="AQ170" i="4" s="1"/>
  <c r="AP170" i="4" s="1"/>
  <c r="AO170" i="4" s="1"/>
  <c r="AN170" i="4" s="1"/>
  <c r="AM170" i="4" s="1"/>
  <c r="AL170" i="4" s="1"/>
  <c r="AU185" i="4"/>
  <c r="AT185" i="4" s="1"/>
  <c r="AS185" i="4" s="1"/>
  <c r="AR185" i="4" s="1"/>
  <c r="AQ185" i="4" s="1"/>
  <c r="AP185" i="4" s="1"/>
  <c r="AO185" i="4" s="1"/>
  <c r="AN185" i="4" s="1"/>
  <c r="AM185" i="4" s="1"/>
  <c r="AL185" i="4" s="1"/>
  <c r="AU201" i="4"/>
  <c r="AT201" i="4" s="1"/>
  <c r="AS201" i="4" s="1"/>
  <c r="AR201" i="4" s="1"/>
  <c r="AQ201" i="4" s="1"/>
  <c r="AP201" i="4" s="1"/>
  <c r="AO201" i="4" s="1"/>
  <c r="AN201" i="4" s="1"/>
  <c r="AM201" i="4" s="1"/>
  <c r="AL201" i="4" s="1"/>
  <c r="AU124" i="4"/>
  <c r="AT124" i="4" s="1"/>
  <c r="AS124" i="4" s="1"/>
  <c r="AR124" i="4" s="1"/>
  <c r="AQ124" i="4" s="1"/>
  <c r="AP124" i="4" s="1"/>
  <c r="AO124" i="4" s="1"/>
  <c r="AN124" i="4" s="1"/>
  <c r="AM124" i="4" s="1"/>
  <c r="AL124" i="4" s="1"/>
  <c r="AU225" i="4"/>
  <c r="AU216" i="4"/>
  <c r="AT216" i="4" s="1"/>
  <c r="AS216" i="4" s="1"/>
  <c r="AR216" i="4" s="1"/>
  <c r="AQ216" i="4" s="1"/>
  <c r="AP216" i="4" s="1"/>
  <c r="AO216" i="4" s="1"/>
  <c r="AN216" i="4" s="1"/>
  <c r="AM216" i="4" s="1"/>
  <c r="AL216" i="4" s="1"/>
  <c r="AU236" i="4"/>
  <c r="AT236" i="4" s="1"/>
  <c r="AS236" i="4" s="1"/>
  <c r="AR236" i="4" s="1"/>
  <c r="AQ236" i="4" s="1"/>
  <c r="AP236" i="4" s="1"/>
  <c r="AO236" i="4" s="1"/>
  <c r="AN236" i="4" s="1"/>
  <c r="AM236" i="4" s="1"/>
  <c r="AL236" i="4" s="1"/>
  <c r="AU278" i="4"/>
  <c r="AT278" i="4" s="1"/>
  <c r="AS278" i="4" s="1"/>
  <c r="AR278" i="4" s="1"/>
  <c r="AQ278" i="4" s="1"/>
  <c r="AP278" i="4" s="1"/>
  <c r="AO278" i="4" s="1"/>
  <c r="AN278" i="4" s="1"/>
  <c r="AM278" i="4" s="1"/>
  <c r="AL278" i="4" s="1"/>
  <c r="AU330" i="4"/>
  <c r="AT330" i="4" s="1"/>
  <c r="AS330" i="4" s="1"/>
  <c r="AR330" i="4" s="1"/>
  <c r="AQ330" i="4" s="1"/>
  <c r="AP330" i="4" s="1"/>
  <c r="AO330" i="4" s="1"/>
  <c r="AN330" i="4" s="1"/>
  <c r="AM330" i="4" s="1"/>
  <c r="AL330" i="4" s="1"/>
  <c r="AU286" i="4"/>
  <c r="AU327" i="4"/>
  <c r="AT327" i="4" s="1"/>
  <c r="AS327" i="4" s="1"/>
  <c r="AR327" i="4" s="1"/>
  <c r="AQ327" i="4" s="1"/>
  <c r="AP327" i="4" s="1"/>
  <c r="AO327" i="4" s="1"/>
  <c r="AN327" i="4" s="1"/>
  <c r="AM327" i="4" s="1"/>
  <c r="AL327" i="4" s="1"/>
  <c r="AU267" i="4"/>
  <c r="AT267" i="4" s="1"/>
  <c r="AS267" i="4" s="1"/>
  <c r="AR267" i="4" s="1"/>
  <c r="AQ267" i="4" s="1"/>
  <c r="AP267" i="4" s="1"/>
  <c r="AO267" i="4" s="1"/>
  <c r="AN267" i="4" s="1"/>
  <c r="AM267" i="4" s="1"/>
  <c r="AL267" i="4" s="1"/>
  <c r="AU252" i="4"/>
  <c r="AT252" i="4" s="1"/>
  <c r="AS252" i="4" s="1"/>
  <c r="AR252" i="4" s="1"/>
  <c r="AQ252" i="4" s="1"/>
  <c r="AP252" i="4" s="1"/>
  <c r="AO252" i="4" s="1"/>
  <c r="AN252" i="4" s="1"/>
  <c r="AM252" i="4" s="1"/>
  <c r="AL252" i="4" s="1"/>
  <c r="AU277" i="4"/>
  <c r="AU287" i="4"/>
  <c r="AU323" i="4"/>
  <c r="AU328" i="4"/>
  <c r="AT328" i="4" s="1"/>
  <c r="AS328" i="4" s="1"/>
  <c r="AR328" i="4" s="1"/>
  <c r="AQ328" i="4" s="1"/>
  <c r="AP328" i="4" s="1"/>
  <c r="AO328" i="4" s="1"/>
  <c r="AN328" i="4" s="1"/>
  <c r="AM328" i="4" s="1"/>
  <c r="AL328" i="4" s="1"/>
  <c r="AU383" i="4"/>
  <c r="AU364" i="4"/>
  <c r="AT364" i="4" s="1"/>
  <c r="AS364" i="4" s="1"/>
  <c r="AR364" i="4" s="1"/>
  <c r="AQ364" i="4" s="1"/>
  <c r="AP364" i="4" s="1"/>
  <c r="AO364" i="4" s="1"/>
  <c r="AN364" i="4" s="1"/>
  <c r="AM364" i="4" s="1"/>
  <c r="AL364" i="4" s="1"/>
  <c r="AU345" i="4"/>
  <c r="AT345" i="4" s="1"/>
  <c r="AS345" i="4" s="1"/>
  <c r="AR345" i="4" s="1"/>
  <c r="AQ345" i="4" s="1"/>
  <c r="AP345" i="4" s="1"/>
  <c r="AO345" i="4" s="1"/>
  <c r="AN345" i="4" s="1"/>
  <c r="AM345" i="4" s="1"/>
  <c r="AL345" i="4" s="1"/>
  <c r="AU272" i="4"/>
  <c r="AT272" i="4" s="1"/>
  <c r="AS272" i="4" s="1"/>
  <c r="AR272" i="4" s="1"/>
  <c r="AQ272" i="4" s="1"/>
  <c r="AP272" i="4" s="1"/>
  <c r="AO272" i="4" s="1"/>
  <c r="AN272" i="4" s="1"/>
  <c r="AM272" i="4" s="1"/>
  <c r="AL272" i="4" s="1"/>
  <c r="AU374" i="4"/>
  <c r="AT374" i="4" s="1"/>
  <c r="AS374" i="4" s="1"/>
  <c r="AR374" i="4" s="1"/>
  <c r="AQ374" i="4" s="1"/>
  <c r="AP374" i="4" s="1"/>
  <c r="AO374" i="4" s="1"/>
  <c r="AN374" i="4" s="1"/>
  <c r="AM374" i="4" s="1"/>
  <c r="AL374" i="4" s="1"/>
  <c r="AU339" i="4"/>
  <c r="AT339" i="4" s="1"/>
  <c r="AS339" i="4" s="1"/>
  <c r="AR339" i="4" s="1"/>
  <c r="AQ339" i="4" s="1"/>
  <c r="AP339" i="4" s="1"/>
  <c r="AO339" i="4" s="1"/>
  <c r="AN339" i="4" s="1"/>
  <c r="AM339" i="4" s="1"/>
  <c r="AL339" i="4" s="1"/>
  <c r="AU39" i="4"/>
  <c r="BL21" i="4"/>
  <c r="BL18" i="4"/>
  <c r="BK18" i="4" s="1"/>
  <c r="BJ18" i="4" s="1"/>
  <c r="BI18" i="4" s="1"/>
  <c r="BH18" i="4" s="1"/>
  <c r="BG18" i="4" s="1"/>
  <c r="BF18" i="4" s="1"/>
  <c r="BE18" i="4" s="1"/>
  <c r="BD18" i="4" s="1"/>
  <c r="BC18" i="4" s="1"/>
  <c r="BL50" i="4"/>
  <c r="AU44" i="4"/>
  <c r="AT44" i="4" s="1"/>
  <c r="AS44" i="4" s="1"/>
  <c r="AR44" i="4" s="1"/>
  <c r="AQ44" i="4" s="1"/>
  <c r="AP44" i="4" s="1"/>
  <c r="AO44" i="4" s="1"/>
  <c r="AN44" i="4" s="1"/>
  <c r="AM44" i="4" s="1"/>
  <c r="AL44" i="4" s="1"/>
  <c r="AU41" i="4"/>
  <c r="BL6" i="4"/>
  <c r="BK6" i="4" s="1"/>
  <c r="BJ6" i="4" s="1"/>
  <c r="BI6" i="4" s="1"/>
  <c r="BH6" i="4" s="1"/>
  <c r="BG6" i="4" s="1"/>
  <c r="BF6" i="4" s="1"/>
  <c r="BE6" i="4" s="1"/>
  <c r="BD6" i="4" s="1"/>
  <c r="BC6" i="4" s="1"/>
  <c r="AU25" i="4"/>
  <c r="AT25" i="4" s="1"/>
  <c r="AS25" i="4" s="1"/>
  <c r="AR25" i="4" s="1"/>
  <c r="AQ25" i="4" s="1"/>
  <c r="AP25" i="4" s="1"/>
  <c r="AO25" i="4" s="1"/>
  <c r="AN25" i="4" s="1"/>
  <c r="AM25" i="4" s="1"/>
  <c r="AL25" i="4" s="1"/>
  <c r="AU49" i="4"/>
  <c r="AT49" i="4" s="1"/>
  <c r="AS49" i="4" s="1"/>
  <c r="AR49" i="4" s="1"/>
  <c r="AQ49" i="4" s="1"/>
  <c r="AP49" i="4" s="1"/>
  <c r="AO49" i="4" s="1"/>
  <c r="AN49" i="4" s="1"/>
  <c r="AM49" i="4" s="1"/>
  <c r="AL49" i="4" s="1"/>
  <c r="AU64" i="4"/>
  <c r="BL41" i="4"/>
  <c r="BL86" i="4"/>
  <c r="AU61" i="4"/>
  <c r="AU76" i="4"/>
  <c r="AU66" i="4"/>
  <c r="AT66" i="4" s="1"/>
  <c r="AS66" i="4" s="1"/>
  <c r="AR66" i="4" s="1"/>
  <c r="AQ66" i="4" s="1"/>
  <c r="AP66" i="4" s="1"/>
  <c r="AO66" i="4" s="1"/>
  <c r="AN66" i="4" s="1"/>
  <c r="AM66" i="4" s="1"/>
  <c r="AL66" i="4" s="1"/>
  <c r="AU54" i="4"/>
  <c r="AT54" i="4" s="1"/>
  <c r="AS54" i="4" s="1"/>
  <c r="AR54" i="4" s="1"/>
  <c r="AQ54" i="4" s="1"/>
  <c r="AP54" i="4" s="1"/>
  <c r="AO54" i="4" s="1"/>
  <c r="AN54" i="4" s="1"/>
  <c r="AM54" i="4" s="1"/>
  <c r="AL54" i="4" s="1"/>
  <c r="BL99" i="4"/>
  <c r="AU99" i="4"/>
  <c r="AT99" i="4" s="1"/>
  <c r="AS99" i="4" s="1"/>
  <c r="AR99" i="4" s="1"/>
  <c r="AQ99" i="4" s="1"/>
  <c r="AP99" i="4" s="1"/>
  <c r="AO99" i="4" s="1"/>
  <c r="AN99" i="4" s="1"/>
  <c r="AM99" i="4" s="1"/>
  <c r="AL99" i="4" s="1"/>
  <c r="AU81" i="4"/>
  <c r="AU79" i="4"/>
  <c r="BL98" i="4"/>
  <c r="AU114" i="4"/>
  <c r="AU71" i="4"/>
  <c r="AU148" i="4"/>
  <c r="AU156" i="4"/>
  <c r="AT156" i="4" s="1"/>
  <c r="AS156" i="4" s="1"/>
  <c r="AR156" i="4" s="1"/>
  <c r="AQ156" i="4" s="1"/>
  <c r="AP156" i="4" s="1"/>
  <c r="AO156" i="4" s="1"/>
  <c r="AN156" i="4" s="1"/>
  <c r="AM156" i="4" s="1"/>
  <c r="AL156" i="4" s="1"/>
  <c r="AU132" i="4"/>
  <c r="AT132" i="4" s="1"/>
  <c r="AS132" i="4" s="1"/>
  <c r="AR132" i="4" s="1"/>
  <c r="AQ132" i="4" s="1"/>
  <c r="AP132" i="4" s="1"/>
  <c r="AO132" i="4" s="1"/>
  <c r="AN132" i="4" s="1"/>
  <c r="AM132" i="4" s="1"/>
  <c r="AL132" i="4" s="1"/>
  <c r="AU119" i="4"/>
  <c r="AU135" i="4"/>
  <c r="AT135" i="4" s="1"/>
  <c r="AS135" i="4" s="1"/>
  <c r="AR135" i="4" s="1"/>
  <c r="AQ135" i="4" s="1"/>
  <c r="AP135" i="4" s="1"/>
  <c r="AO135" i="4" s="1"/>
  <c r="AN135" i="4" s="1"/>
  <c r="AM135" i="4" s="1"/>
  <c r="AL135" i="4" s="1"/>
  <c r="AU163" i="4"/>
  <c r="AT163" i="4" s="1"/>
  <c r="AS163" i="4" s="1"/>
  <c r="AR163" i="4" s="1"/>
  <c r="AQ163" i="4" s="1"/>
  <c r="AP163" i="4" s="1"/>
  <c r="AO163" i="4" s="1"/>
  <c r="AN163" i="4" s="1"/>
  <c r="AM163" i="4" s="1"/>
  <c r="AL163" i="4" s="1"/>
  <c r="AU128" i="4"/>
  <c r="AT128" i="4" s="1"/>
  <c r="AS128" i="4" s="1"/>
  <c r="AR128" i="4" s="1"/>
  <c r="AQ128" i="4" s="1"/>
  <c r="AP128" i="4" s="1"/>
  <c r="AO128" i="4" s="1"/>
  <c r="AN128" i="4" s="1"/>
  <c r="AM128" i="4" s="1"/>
  <c r="AL128" i="4" s="1"/>
  <c r="AU184" i="4"/>
  <c r="AT184" i="4" s="1"/>
  <c r="AS184" i="4" s="1"/>
  <c r="AR184" i="4" s="1"/>
  <c r="AQ184" i="4" s="1"/>
  <c r="AP184" i="4" s="1"/>
  <c r="AO184" i="4" s="1"/>
  <c r="AN184" i="4" s="1"/>
  <c r="AM184" i="4" s="1"/>
  <c r="AL184" i="4" s="1"/>
  <c r="AU200" i="4"/>
  <c r="AT200" i="4" s="1"/>
  <c r="AS200" i="4" s="1"/>
  <c r="AR200" i="4" s="1"/>
  <c r="AQ200" i="4" s="1"/>
  <c r="AP200" i="4" s="1"/>
  <c r="AO200" i="4" s="1"/>
  <c r="AN200" i="4" s="1"/>
  <c r="AM200" i="4" s="1"/>
  <c r="AL200" i="4" s="1"/>
  <c r="AU122" i="4"/>
  <c r="AT122" i="4" s="1"/>
  <c r="AS122" i="4" s="1"/>
  <c r="AR122" i="4" s="1"/>
  <c r="AQ122" i="4" s="1"/>
  <c r="AP122" i="4" s="1"/>
  <c r="AO122" i="4" s="1"/>
  <c r="AN122" i="4" s="1"/>
  <c r="AM122" i="4" s="1"/>
  <c r="AL122" i="4" s="1"/>
  <c r="AU187" i="4"/>
  <c r="AU203" i="4"/>
  <c r="AU213" i="4"/>
  <c r="AU227" i="4"/>
  <c r="AU222" i="4"/>
  <c r="AT222" i="4" s="1"/>
  <c r="AS222" i="4" s="1"/>
  <c r="AR222" i="4" s="1"/>
  <c r="AQ222" i="4" s="1"/>
  <c r="AP222" i="4" s="1"/>
  <c r="AO222" i="4" s="1"/>
  <c r="AN222" i="4" s="1"/>
  <c r="AM222" i="4" s="1"/>
  <c r="AL222" i="4" s="1"/>
  <c r="AU238" i="4"/>
  <c r="AT238" i="4" s="1"/>
  <c r="AS238" i="4" s="1"/>
  <c r="AR238" i="4" s="1"/>
  <c r="AQ238" i="4" s="1"/>
  <c r="AP238" i="4" s="1"/>
  <c r="AO238" i="4" s="1"/>
  <c r="AN238" i="4" s="1"/>
  <c r="AM238" i="4" s="1"/>
  <c r="AL238" i="4" s="1"/>
  <c r="AU280" i="4"/>
  <c r="AT280" i="4" s="1"/>
  <c r="AS280" i="4" s="1"/>
  <c r="AR280" i="4" s="1"/>
  <c r="AQ280" i="4" s="1"/>
  <c r="AP280" i="4" s="1"/>
  <c r="AO280" i="4" s="1"/>
  <c r="AN280" i="4" s="1"/>
  <c r="AM280" i="4" s="1"/>
  <c r="AL280" i="4" s="1"/>
  <c r="AU218" i="4"/>
  <c r="AT218" i="4" s="1"/>
  <c r="AS218" i="4" s="1"/>
  <c r="AR218" i="4" s="1"/>
  <c r="AQ218" i="4" s="1"/>
  <c r="AP218" i="4" s="1"/>
  <c r="AO218" i="4" s="1"/>
  <c r="AN218" i="4" s="1"/>
  <c r="AM218" i="4" s="1"/>
  <c r="AL218" i="4" s="1"/>
  <c r="AU288" i="4"/>
  <c r="AU235" i="4"/>
  <c r="AU302" i="4"/>
  <c r="AT302" i="4" s="1"/>
  <c r="AS302" i="4" s="1"/>
  <c r="AR302" i="4" s="1"/>
  <c r="AQ302" i="4" s="1"/>
  <c r="AP302" i="4" s="1"/>
  <c r="AO302" i="4" s="1"/>
  <c r="AN302" i="4" s="1"/>
  <c r="AM302" i="4" s="1"/>
  <c r="AL302" i="4" s="1"/>
  <c r="AU257" i="4"/>
  <c r="AT257" i="4" s="1"/>
  <c r="AS257" i="4" s="1"/>
  <c r="AR257" i="4" s="1"/>
  <c r="AQ257" i="4" s="1"/>
  <c r="AP257" i="4" s="1"/>
  <c r="AO257" i="4" s="1"/>
  <c r="AN257" i="4" s="1"/>
  <c r="AM257" i="4" s="1"/>
  <c r="AL257" i="4" s="1"/>
  <c r="AU279" i="4"/>
  <c r="AT279" i="4" s="1"/>
  <c r="AS279" i="4" s="1"/>
  <c r="AR279" i="4" s="1"/>
  <c r="AQ279" i="4" s="1"/>
  <c r="AP279" i="4" s="1"/>
  <c r="AO279" i="4" s="1"/>
  <c r="AN279" i="4" s="1"/>
  <c r="AM279" i="4" s="1"/>
  <c r="AL279" i="4" s="1"/>
  <c r="AU289" i="4"/>
  <c r="AU262" i="4"/>
  <c r="AU315" i="4"/>
  <c r="AT315" i="4" s="1"/>
  <c r="AS315" i="4" s="1"/>
  <c r="AR315" i="4" s="1"/>
  <c r="AQ315" i="4" s="1"/>
  <c r="AP315" i="4" s="1"/>
  <c r="AO315" i="4" s="1"/>
  <c r="AN315" i="4" s="1"/>
  <c r="AM315" i="4" s="1"/>
  <c r="AL315" i="4" s="1"/>
  <c r="AU391" i="4"/>
  <c r="AU372" i="4"/>
  <c r="AU353" i="4"/>
  <c r="AT353" i="4" s="1"/>
  <c r="AS353" i="4" s="1"/>
  <c r="AR353" i="4" s="1"/>
  <c r="AQ353" i="4" s="1"/>
  <c r="AP353" i="4" s="1"/>
  <c r="AO353" i="4" s="1"/>
  <c r="AN353" i="4" s="1"/>
  <c r="AM353" i="4" s="1"/>
  <c r="AL353" i="4" s="1"/>
  <c r="AU276" i="4"/>
  <c r="AT276" i="4" s="1"/>
  <c r="AS276" i="4" s="1"/>
  <c r="AR276" i="4" s="1"/>
  <c r="AQ276" i="4" s="1"/>
  <c r="AP276" i="4" s="1"/>
  <c r="AO276" i="4" s="1"/>
  <c r="AN276" i="4" s="1"/>
  <c r="AM276" i="4" s="1"/>
  <c r="AL276" i="4" s="1"/>
  <c r="AU382" i="4"/>
  <c r="AT382" i="4" s="1"/>
  <c r="AS382" i="4" s="1"/>
  <c r="AR382" i="4" s="1"/>
  <c r="AQ382" i="4" s="1"/>
  <c r="AP382" i="4" s="1"/>
  <c r="AO382" i="4" s="1"/>
  <c r="AN382" i="4" s="1"/>
  <c r="AM382" i="4" s="1"/>
  <c r="AL382" i="4" s="1"/>
  <c r="AU347" i="4"/>
  <c r="AT347" i="4" s="1"/>
  <c r="AS347" i="4" s="1"/>
  <c r="AR347" i="4" s="1"/>
  <c r="AQ347" i="4" s="1"/>
  <c r="AP347" i="4" s="1"/>
  <c r="AO347" i="4" s="1"/>
  <c r="AN347" i="4" s="1"/>
  <c r="AM347" i="4" s="1"/>
  <c r="AL347" i="4" s="1"/>
  <c r="BL16" i="4"/>
  <c r="BL42" i="4"/>
  <c r="BK42" i="4" s="1"/>
  <c r="BJ42" i="4" s="1"/>
  <c r="BI42" i="4" s="1"/>
  <c r="BH42" i="4" s="1"/>
  <c r="BG42" i="4" s="1"/>
  <c r="BF42" i="4" s="1"/>
  <c r="BE42" i="4" s="1"/>
  <c r="BD42" i="4" s="1"/>
  <c r="BC42" i="4" s="1"/>
  <c r="BL24" i="4"/>
  <c r="BL23" i="4"/>
  <c r="AU55" i="4"/>
  <c r="AT55" i="4" s="1"/>
  <c r="AS55" i="4" s="1"/>
  <c r="AR55" i="4" s="1"/>
  <c r="AQ55" i="4" s="1"/>
  <c r="AP55" i="4" s="1"/>
  <c r="AO55" i="4" s="1"/>
  <c r="AN55" i="4" s="1"/>
  <c r="AM55" i="4" s="1"/>
  <c r="AL55" i="4" s="1"/>
  <c r="BL45" i="4"/>
  <c r="AU45" i="4"/>
  <c r="AT45" i="4" s="1"/>
  <c r="AS45" i="4" s="1"/>
  <c r="AR45" i="4" s="1"/>
  <c r="AQ45" i="4" s="1"/>
  <c r="AP45" i="4" s="1"/>
  <c r="AO45" i="4" s="1"/>
  <c r="AN45" i="4" s="1"/>
  <c r="AM45" i="4" s="1"/>
  <c r="AL45" i="4" s="1"/>
  <c r="BL17" i="4"/>
  <c r="BK17" i="4" s="1"/>
  <c r="BJ17" i="4" s="1"/>
  <c r="BI17" i="4" s="1"/>
  <c r="BH17" i="4" s="1"/>
  <c r="BG17" i="4" s="1"/>
  <c r="BF17" i="4" s="1"/>
  <c r="BE17" i="4" s="1"/>
  <c r="BD17" i="4" s="1"/>
  <c r="BC17" i="4" s="1"/>
  <c r="AU28" i="4"/>
  <c r="AT28" i="4" s="1"/>
  <c r="AS28" i="4" s="1"/>
  <c r="AR28" i="4" s="1"/>
  <c r="AQ28" i="4" s="1"/>
  <c r="AP28" i="4" s="1"/>
  <c r="AO28" i="4" s="1"/>
  <c r="AN28" i="4" s="1"/>
  <c r="AM28" i="4" s="1"/>
  <c r="AL28" i="4" s="1"/>
  <c r="BL52" i="4"/>
  <c r="BK52" i="4" s="1"/>
  <c r="BJ52" i="4" s="1"/>
  <c r="BI52" i="4" s="1"/>
  <c r="BH52" i="4" s="1"/>
  <c r="BG52" i="4" s="1"/>
  <c r="BF52" i="4" s="1"/>
  <c r="BE52" i="4" s="1"/>
  <c r="BD52" i="4" s="1"/>
  <c r="BC52" i="4" s="1"/>
  <c r="BL67" i="4"/>
  <c r="BL43" i="4"/>
  <c r="BL59" i="4"/>
  <c r="BK59" i="4" s="1"/>
  <c r="BJ59" i="4" s="1"/>
  <c r="BI59" i="4" s="1"/>
  <c r="BH59" i="4" s="1"/>
  <c r="BG59" i="4" s="1"/>
  <c r="BF59" i="4" s="1"/>
  <c r="BE59" i="4" s="1"/>
  <c r="BD59" i="4" s="1"/>
  <c r="BC59" i="4" s="1"/>
  <c r="AU62" i="4"/>
  <c r="BL79" i="4"/>
  <c r="BK79" i="4" s="1"/>
  <c r="BJ79" i="4" s="1"/>
  <c r="BI79" i="4" s="1"/>
  <c r="BH79" i="4" s="1"/>
  <c r="BG79" i="4" s="1"/>
  <c r="BF79" i="4" s="1"/>
  <c r="BE79" i="4" s="1"/>
  <c r="BD79" i="4" s="1"/>
  <c r="BC79" i="4" s="1"/>
  <c r="BL69" i="4"/>
  <c r="BL55" i="4"/>
  <c r="AU46" i="4"/>
  <c r="AT46" i="4" s="1"/>
  <c r="AS46" i="4" s="1"/>
  <c r="AR46" i="4" s="1"/>
  <c r="AQ46" i="4" s="1"/>
  <c r="AP46" i="4" s="1"/>
  <c r="AO46" i="4" s="1"/>
  <c r="AN46" i="4" s="1"/>
  <c r="AM46" i="4" s="1"/>
  <c r="AL46" i="4" s="1"/>
  <c r="AU48" i="4"/>
  <c r="AU87" i="4"/>
  <c r="AT87" i="4" s="1"/>
  <c r="AS87" i="4" s="1"/>
  <c r="AR87" i="4" s="1"/>
  <c r="AQ87" i="4" s="1"/>
  <c r="AP87" i="4" s="1"/>
  <c r="AO87" i="4" s="1"/>
  <c r="AN87" i="4" s="1"/>
  <c r="AM87" i="4" s="1"/>
  <c r="AL87" i="4" s="1"/>
  <c r="AU90" i="4"/>
  <c r="AT90" i="4" s="1"/>
  <c r="AS90" i="4" s="1"/>
  <c r="AR90" i="4" s="1"/>
  <c r="AQ90" i="4" s="1"/>
  <c r="AP90" i="4" s="1"/>
  <c r="AO90" i="4" s="1"/>
  <c r="AN90" i="4" s="1"/>
  <c r="AM90" i="4" s="1"/>
  <c r="AL90" i="4" s="1"/>
  <c r="BL101" i="4"/>
  <c r="AU116" i="4"/>
  <c r="AT116" i="4" s="1"/>
  <c r="AS116" i="4" s="1"/>
  <c r="AR116" i="4" s="1"/>
  <c r="AQ116" i="4" s="1"/>
  <c r="AP116" i="4" s="1"/>
  <c r="AO116" i="4" s="1"/>
  <c r="AN116" i="4" s="1"/>
  <c r="AM116" i="4" s="1"/>
  <c r="AL116" i="4" s="1"/>
  <c r="BL84" i="4"/>
  <c r="BK84" i="4" s="1"/>
  <c r="BJ84" i="4" s="1"/>
  <c r="BI84" i="4" s="1"/>
  <c r="BH84" i="4" s="1"/>
  <c r="BG84" i="4" s="1"/>
  <c r="BF84" i="4" s="1"/>
  <c r="BE84" i="4" s="1"/>
  <c r="BD84" i="4" s="1"/>
  <c r="BC84" i="4" s="1"/>
  <c r="AU150" i="4"/>
  <c r="AU158" i="4"/>
  <c r="AU136" i="4"/>
  <c r="AU127" i="4"/>
  <c r="AT127" i="4" s="1"/>
  <c r="AS127" i="4" s="1"/>
  <c r="AR127" i="4" s="1"/>
  <c r="AQ127" i="4" s="1"/>
  <c r="AP127" i="4" s="1"/>
  <c r="AO127" i="4" s="1"/>
  <c r="AN127" i="4" s="1"/>
  <c r="AM127" i="4" s="1"/>
  <c r="AL127" i="4" s="1"/>
  <c r="AU141" i="4"/>
  <c r="AU165" i="4"/>
  <c r="AU131" i="4"/>
  <c r="AU186" i="4"/>
  <c r="AU202" i="4"/>
  <c r="AU174" i="4"/>
  <c r="AU189" i="4"/>
  <c r="AU205" i="4"/>
  <c r="AU215" i="4"/>
  <c r="AT215" i="4" s="1"/>
  <c r="AS215" i="4" s="1"/>
  <c r="AR215" i="4" s="1"/>
  <c r="AQ215" i="4" s="1"/>
  <c r="AP215" i="4" s="1"/>
  <c r="AO215" i="4" s="1"/>
  <c r="AN215" i="4" s="1"/>
  <c r="AM215" i="4" s="1"/>
  <c r="AL215" i="4" s="1"/>
  <c r="AU229" i="4"/>
  <c r="AT229" i="4" s="1"/>
  <c r="AS229" i="4" s="1"/>
  <c r="AR229" i="4" s="1"/>
  <c r="AQ229" i="4" s="1"/>
  <c r="AP229" i="4" s="1"/>
  <c r="AO229" i="4" s="1"/>
  <c r="AN229" i="4" s="1"/>
  <c r="AM229" i="4" s="1"/>
  <c r="AL229" i="4" s="1"/>
  <c r="AU224" i="4"/>
  <c r="AT224" i="4" s="1"/>
  <c r="AS224" i="4" s="1"/>
  <c r="AR224" i="4" s="1"/>
  <c r="AQ224" i="4" s="1"/>
  <c r="AP224" i="4" s="1"/>
  <c r="AO224" i="4" s="1"/>
  <c r="AN224" i="4" s="1"/>
  <c r="AM224" i="4" s="1"/>
  <c r="AL224" i="4" s="1"/>
  <c r="AU240" i="4"/>
  <c r="AU312" i="4"/>
  <c r="AU247" i="4"/>
  <c r="AT247" i="4" s="1"/>
  <c r="AS247" i="4" s="1"/>
  <c r="AR247" i="4" s="1"/>
  <c r="AQ247" i="4" s="1"/>
  <c r="AP247" i="4" s="1"/>
  <c r="AO247" i="4" s="1"/>
  <c r="AN247" i="4" s="1"/>
  <c r="AM247" i="4" s="1"/>
  <c r="AL247" i="4" s="1"/>
  <c r="AU290" i="4"/>
  <c r="AT290" i="4" s="1"/>
  <c r="AS290" i="4" s="1"/>
  <c r="AR290" i="4" s="1"/>
  <c r="AQ290" i="4" s="1"/>
  <c r="AP290" i="4" s="1"/>
  <c r="AO290" i="4" s="1"/>
  <c r="AN290" i="4" s="1"/>
  <c r="AM290" i="4" s="1"/>
  <c r="AL290" i="4" s="1"/>
  <c r="AU237" i="4"/>
  <c r="AT237" i="4" s="1"/>
  <c r="AS237" i="4" s="1"/>
  <c r="AR237" i="4" s="1"/>
  <c r="AQ237" i="4" s="1"/>
  <c r="AP237" i="4" s="1"/>
  <c r="AO237" i="4" s="1"/>
  <c r="AN237" i="4" s="1"/>
  <c r="AM237" i="4" s="1"/>
  <c r="AL237" i="4" s="1"/>
  <c r="AU304" i="4"/>
  <c r="AU259" i="4"/>
  <c r="AT259" i="4" s="1"/>
  <c r="AS259" i="4" s="1"/>
  <c r="AR259" i="4" s="1"/>
  <c r="AQ259" i="4" s="1"/>
  <c r="AP259" i="4" s="1"/>
  <c r="AO259" i="4" s="1"/>
  <c r="AN259" i="4" s="1"/>
  <c r="AM259" i="4" s="1"/>
  <c r="AL259" i="4" s="1"/>
  <c r="AU251" i="4"/>
  <c r="AT251" i="4" s="1"/>
  <c r="AS251" i="4" s="1"/>
  <c r="AR251" i="4" s="1"/>
  <c r="AQ251" i="4" s="1"/>
  <c r="AP251" i="4" s="1"/>
  <c r="AO251" i="4" s="1"/>
  <c r="AN251" i="4" s="1"/>
  <c r="AM251" i="4" s="1"/>
  <c r="AL251" i="4" s="1"/>
  <c r="AU291" i="4"/>
  <c r="AT291" i="4" s="1"/>
  <c r="AS291" i="4" s="1"/>
  <c r="AR291" i="4" s="1"/>
  <c r="AQ291" i="4" s="1"/>
  <c r="AP291" i="4" s="1"/>
  <c r="AO291" i="4" s="1"/>
  <c r="AN291" i="4" s="1"/>
  <c r="AM291" i="4" s="1"/>
  <c r="AL291" i="4" s="1"/>
  <c r="AU264" i="4"/>
  <c r="AT264" i="4" s="1"/>
  <c r="AS264" i="4" s="1"/>
  <c r="AR264" i="4" s="1"/>
  <c r="AQ264" i="4" s="1"/>
  <c r="AP264" i="4" s="1"/>
  <c r="AO264" i="4" s="1"/>
  <c r="AN264" i="4" s="1"/>
  <c r="AM264" i="4" s="1"/>
  <c r="AL264" i="4" s="1"/>
  <c r="AU336" i="4"/>
  <c r="AT336" i="4" s="1"/>
  <c r="AS336" i="4" s="1"/>
  <c r="AR336" i="4" s="1"/>
  <c r="AQ336" i="4" s="1"/>
  <c r="AP336" i="4" s="1"/>
  <c r="AO336" i="4" s="1"/>
  <c r="AN336" i="4" s="1"/>
  <c r="AM336" i="4" s="1"/>
  <c r="AL336" i="4" s="1"/>
  <c r="AU399" i="4"/>
  <c r="AT399" i="4" s="1"/>
  <c r="AS399" i="4" s="1"/>
  <c r="AR399" i="4" s="1"/>
  <c r="AQ399" i="4" s="1"/>
  <c r="AP399" i="4" s="1"/>
  <c r="AO399" i="4" s="1"/>
  <c r="AN399" i="4" s="1"/>
  <c r="AM399" i="4" s="1"/>
  <c r="AL399" i="4" s="1"/>
  <c r="AU380" i="4"/>
  <c r="AT380" i="4" s="1"/>
  <c r="AS380" i="4" s="1"/>
  <c r="AR380" i="4" s="1"/>
  <c r="AQ380" i="4" s="1"/>
  <c r="AP380" i="4" s="1"/>
  <c r="AO380" i="4" s="1"/>
  <c r="AN380" i="4" s="1"/>
  <c r="AM380" i="4" s="1"/>
  <c r="AL380" i="4" s="1"/>
  <c r="AU361" i="4"/>
  <c r="AU317" i="4"/>
  <c r="AT317" i="4" s="1"/>
  <c r="AS317" i="4" s="1"/>
  <c r="AR317" i="4" s="1"/>
  <c r="AQ317" i="4" s="1"/>
  <c r="AP317" i="4" s="1"/>
  <c r="AO317" i="4" s="1"/>
  <c r="AN317" i="4" s="1"/>
  <c r="AM317" i="4" s="1"/>
  <c r="AL317" i="4" s="1"/>
  <c r="AU390" i="4"/>
  <c r="AT390" i="4" s="1"/>
  <c r="AS390" i="4" s="1"/>
  <c r="AR390" i="4" s="1"/>
  <c r="AQ390" i="4" s="1"/>
  <c r="AP390" i="4" s="1"/>
  <c r="AO390" i="4" s="1"/>
  <c r="AN390" i="4" s="1"/>
  <c r="AM390" i="4" s="1"/>
  <c r="AL390" i="4" s="1"/>
  <c r="AU355" i="4"/>
  <c r="AT355" i="4" s="1"/>
  <c r="AS355" i="4" s="1"/>
  <c r="AR355" i="4" s="1"/>
  <c r="AQ355" i="4" s="1"/>
  <c r="AP355" i="4" s="1"/>
  <c r="AO355" i="4" s="1"/>
  <c r="AN355" i="4" s="1"/>
  <c r="AM355" i="4" s="1"/>
  <c r="AL355" i="4" s="1"/>
  <c r="AJ355" i="4" s="1"/>
  <c r="BL19" i="4"/>
  <c r="BK19" i="4" s="1"/>
  <c r="BJ19" i="4" s="1"/>
  <c r="BI19" i="4" s="1"/>
  <c r="BH19" i="4" s="1"/>
  <c r="BG19" i="4" s="1"/>
  <c r="BF19" i="4" s="1"/>
  <c r="BE19" i="4" s="1"/>
  <c r="BD19" i="4" s="1"/>
  <c r="BC19" i="4" s="1"/>
  <c r="AU26" i="4"/>
  <c r="AU29" i="4"/>
  <c r="AT29" i="4" s="1"/>
  <c r="AS29" i="4" s="1"/>
  <c r="AR29" i="4" s="1"/>
  <c r="AQ29" i="4" s="1"/>
  <c r="AP29" i="4" s="1"/>
  <c r="AO29" i="4" s="1"/>
  <c r="AN29" i="4" s="1"/>
  <c r="AM29" i="4" s="1"/>
  <c r="AL29" i="4" s="1"/>
  <c r="BL15" i="4"/>
  <c r="BK15" i="4" s="1"/>
  <c r="BJ15" i="4" s="1"/>
  <c r="BI15" i="4" s="1"/>
  <c r="BH15" i="4" s="1"/>
  <c r="BG15" i="4" s="1"/>
  <c r="BF15" i="4" s="1"/>
  <c r="BE15" i="4" s="1"/>
  <c r="BD15" i="4" s="1"/>
  <c r="BC15" i="4" s="1"/>
  <c r="BL58" i="4"/>
  <c r="AU50" i="4"/>
  <c r="AT50" i="4" s="1"/>
  <c r="AS50" i="4" s="1"/>
  <c r="AR50" i="4" s="1"/>
  <c r="AQ50" i="4" s="1"/>
  <c r="AP50" i="4" s="1"/>
  <c r="AO50" i="4" s="1"/>
  <c r="AN50" i="4" s="1"/>
  <c r="AM50" i="4" s="1"/>
  <c r="AL50" i="4" s="1"/>
  <c r="BL48" i="4"/>
  <c r="AU43" i="4"/>
  <c r="AT43" i="4" s="1"/>
  <c r="AS43" i="4" s="1"/>
  <c r="AR43" i="4" s="1"/>
  <c r="AQ43" i="4" s="1"/>
  <c r="AP43" i="4" s="1"/>
  <c r="AO43" i="4" s="1"/>
  <c r="AN43" i="4" s="1"/>
  <c r="AM43" i="4" s="1"/>
  <c r="AL43" i="4" s="1"/>
  <c r="AU30" i="4"/>
  <c r="AT30" i="4" s="1"/>
  <c r="AS30" i="4" s="1"/>
  <c r="AR30" i="4" s="1"/>
  <c r="AQ30" i="4" s="1"/>
  <c r="AP30" i="4" s="1"/>
  <c r="AO30" i="4" s="1"/>
  <c r="AN30" i="4" s="1"/>
  <c r="AM30" i="4" s="1"/>
  <c r="AL30" i="4" s="1"/>
  <c r="AU57" i="4"/>
  <c r="AU72" i="4"/>
  <c r="BL57" i="4"/>
  <c r="BK57" i="4" s="1"/>
  <c r="BJ57" i="4" s="1"/>
  <c r="BI57" i="4" s="1"/>
  <c r="BH57" i="4" s="1"/>
  <c r="BG57" i="4" s="1"/>
  <c r="BF57" i="4" s="1"/>
  <c r="BE57" i="4" s="1"/>
  <c r="BD57" i="4" s="1"/>
  <c r="BC57" i="4" s="1"/>
  <c r="BL65" i="4"/>
  <c r="BK65" i="4" s="1"/>
  <c r="BJ65" i="4" s="1"/>
  <c r="BI65" i="4" s="1"/>
  <c r="BH65" i="4" s="1"/>
  <c r="BG65" i="4" s="1"/>
  <c r="BF65" i="4" s="1"/>
  <c r="BE65" i="4" s="1"/>
  <c r="BD65" i="4" s="1"/>
  <c r="BC65" i="4" s="1"/>
  <c r="AU65" i="4"/>
  <c r="AT65" i="4" s="1"/>
  <c r="AS65" i="4" s="1"/>
  <c r="AR65" i="4" s="1"/>
  <c r="AQ65" i="4" s="1"/>
  <c r="AP65" i="4" s="1"/>
  <c r="AO65" i="4" s="1"/>
  <c r="AN65" i="4" s="1"/>
  <c r="AM65" i="4" s="1"/>
  <c r="AL65" i="4" s="1"/>
  <c r="AU84" i="4"/>
  <c r="AT84" i="4" s="1"/>
  <c r="AS84" i="4" s="1"/>
  <c r="AR84" i="4" s="1"/>
  <c r="AQ84" i="4" s="1"/>
  <c r="AP84" i="4" s="1"/>
  <c r="AO84" i="4" s="1"/>
  <c r="AN84" i="4" s="1"/>
  <c r="AM84" i="4" s="1"/>
  <c r="AL84" i="4" s="1"/>
  <c r="AU74" i="4"/>
  <c r="BL56" i="4"/>
  <c r="BL66" i="4"/>
  <c r="BK66" i="4" s="1"/>
  <c r="BJ66" i="4" s="1"/>
  <c r="BI66" i="4" s="1"/>
  <c r="BH66" i="4" s="1"/>
  <c r="BG66" i="4" s="1"/>
  <c r="BF66" i="4" s="1"/>
  <c r="BE66" i="4" s="1"/>
  <c r="BD66" i="4" s="1"/>
  <c r="BC66" i="4" s="1"/>
  <c r="BL63" i="4"/>
  <c r="BK63" i="4" s="1"/>
  <c r="BJ63" i="4" s="1"/>
  <c r="BI63" i="4" s="1"/>
  <c r="BH63" i="4" s="1"/>
  <c r="BG63" i="4" s="1"/>
  <c r="BF63" i="4" s="1"/>
  <c r="BE63" i="4" s="1"/>
  <c r="BD63" i="4" s="1"/>
  <c r="BC63" i="4" s="1"/>
  <c r="AU91" i="4"/>
  <c r="AT91" i="4" s="1"/>
  <c r="AS91" i="4" s="1"/>
  <c r="AR91" i="4" s="1"/>
  <c r="AQ91" i="4" s="1"/>
  <c r="AP91" i="4" s="1"/>
  <c r="AO91" i="4" s="1"/>
  <c r="AN91" i="4" s="1"/>
  <c r="AM91" i="4" s="1"/>
  <c r="AL91" i="4" s="1"/>
  <c r="AU95" i="4"/>
  <c r="AT95" i="4" s="1"/>
  <c r="AS95" i="4" s="1"/>
  <c r="AR95" i="4" s="1"/>
  <c r="AQ95" i="4" s="1"/>
  <c r="AP95" i="4" s="1"/>
  <c r="AO95" i="4" s="1"/>
  <c r="AN95" i="4" s="1"/>
  <c r="AM95" i="4" s="1"/>
  <c r="AL95" i="4" s="1"/>
  <c r="AU107" i="4"/>
  <c r="AT107" i="4" s="1"/>
  <c r="AS107" i="4" s="1"/>
  <c r="AR107" i="4" s="1"/>
  <c r="AQ107" i="4" s="1"/>
  <c r="AP107" i="4" s="1"/>
  <c r="AO107" i="4" s="1"/>
  <c r="AN107" i="4" s="1"/>
  <c r="AM107" i="4" s="1"/>
  <c r="AL107" i="4" s="1"/>
  <c r="AU118" i="4"/>
  <c r="AT118" i="4" s="1"/>
  <c r="AS118" i="4" s="1"/>
  <c r="AR118" i="4" s="1"/>
  <c r="AQ118" i="4" s="1"/>
  <c r="AP118" i="4" s="1"/>
  <c r="AO118" i="4" s="1"/>
  <c r="AN118" i="4" s="1"/>
  <c r="AM118" i="4" s="1"/>
  <c r="AL118" i="4" s="1"/>
  <c r="AU103" i="4"/>
  <c r="AT103" i="4" s="1"/>
  <c r="AS103" i="4" s="1"/>
  <c r="AR103" i="4" s="1"/>
  <c r="AQ103" i="4" s="1"/>
  <c r="AP103" i="4" s="1"/>
  <c r="AO103" i="4" s="1"/>
  <c r="AN103" i="4" s="1"/>
  <c r="AM103" i="4" s="1"/>
  <c r="AL103" i="4" s="1"/>
  <c r="AU106" i="4"/>
  <c r="AT106" i="4" s="1"/>
  <c r="AS106" i="4" s="1"/>
  <c r="AR106" i="4" s="1"/>
  <c r="AQ106" i="4" s="1"/>
  <c r="AP106" i="4" s="1"/>
  <c r="AO106" i="4" s="1"/>
  <c r="AN106" i="4" s="1"/>
  <c r="AM106" i="4" s="1"/>
  <c r="AL106" i="4" s="1"/>
  <c r="AU160" i="4"/>
  <c r="AT160" i="4" s="1"/>
  <c r="AS160" i="4" s="1"/>
  <c r="AR160" i="4" s="1"/>
  <c r="AQ160" i="4" s="1"/>
  <c r="AP160" i="4" s="1"/>
  <c r="AO160" i="4" s="1"/>
  <c r="AN160" i="4" s="1"/>
  <c r="AM160" i="4" s="1"/>
  <c r="AL160" i="4" s="1"/>
  <c r="AU105" i="4"/>
  <c r="AT105" i="4" s="1"/>
  <c r="AS105" i="4" s="1"/>
  <c r="AR105" i="4" s="1"/>
  <c r="AQ105" i="4" s="1"/>
  <c r="AP105" i="4" s="1"/>
  <c r="AO105" i="4" s="1"/>
  <c r="AN105" i="4" s="1"/>
  <c r="AM105" i="4" s="1"/>
  <c r="AL105" i="4" s="1"/>
  <c r="AU139" i="4"/>
  <c r="AU142" i="4"/>
  <c r="AU167" i="4"/>
  <c r="AT167" i="4" s="1"/>
  <c r="AS167" i="4" s="1"/>
  <c r="AR167" i="4" s="1"/>
  <c r="AQ167" i="4" s="1"/>
  <c r="AP167" i="4" s="1"/>
  <c r="AO167" i="4" s="1"/>
  <c r="AN167" i="4" s="1"/>
  <c r="AM167" i="4" s="1"/>
  <c r="AL167" i="4" s="1"/>
  <c r="AU134" i="4"/>
  <c r="AU188" i="4"/>
  <c r="AT188" i="4" s="1"/>
  <c r="AS188" i="4" s="1"/>
  <c r="AR188" i="4" s="1"/>
  <c r="AQ188" i="4" s="1"/>
  <c r="AP188" i="4" s="1"/>
  <c r="AO188" i="4" s="1"/>
  <c r="AN188" i="4" s="1"/>
  <c r="AM188" i="4" s="1"/>
  <c r="AL188" i="4" s="1"/>
  <c r="AU204" i="4"/>
  <c r="AT204" i="4" s="1"/>
  <c r="AS204" i="4" s="1"/>
  <c r="AR204" i="4" s="1"/>
  <c r="AQ204" i="4" s="1"/>
  <c r="AP204" i="4" s="1"/>
  <c r="AO204" i="4" s="1"/>
  <c r="AN204" i="4" s="1"/>
  <c r="AM204" i="4" s="1"/>
  <c r="AL204" i="4" s="1"/>
  <c r="AU125" i="4"/>
  <c r="AU191" i="4"/>
  <c r="AU207" i="4"/>
  <c r="AT207" i="4" s="1"/>
  <c r="AS207" i="4" s="1"/>
  <c r="AR207" i="4" s="1"/>
  <c r="AQ207" i="4" s="1"/>
  <c r="AP207" i="4" s="1"/>
  <c r="AO207" i="4" s="1"/>
  <c r="AN207" i="4" s="1"/>
  <c r="AM207" i="4" s="1"/>
  <c r="AL207" i="4" s="1"/>
  <c r="AU217" i="4"/>
  <c r="AU231" i="4"/>
  <c r="AT231" i="4" s="1"/>
  <c r="AS231" i="4" s="1"/>
  <c r="AR231" i="4" s="1"/>
  <c r="AQ231" i="4" s="1"/>
  <c r="AP231" i="4" s="1"/>
  <c r="AO231" i="4" s="1"/>
  <c r="AN231" i="4" s="1"/>
  <c r="AM231" i="4" s="1"/>
  <c r="AL231" i="4" s="1"/>
  <c r="AU226" i="4"/>
  <c r="AU242" i="4"/>
  <c r="AT242" i="4" s="1"/>
  <c r="AS242" i="4" s="1"/>
  <c r="AR242" i="4" s="1"/>
  <c r="AQ242" i="4" s="1"/>
  <c r="AP242" i="4" s="1"/>
  <c r="AO242" i="4" s="1"/>
  <c r="AN242" i="4" s="1"/>
  <c r="AM242" i="4" s="1"/>
  <c r="AL242" i="4" s="1"/>
  <c r="AU314" i="4"/>
  <c r="AT314" i="4" s="1"/>
  <c r="AS314" i="4" s="1"/>
  <c r="AR314" i="4" s="1"/>
  <c r="AQ314" i="4" s="1"/>
  <c r="AP314" i="4" s="1"/>
  <c r="AO314" i="4" s="1"/>
  <c r="AN314" i="4" s="1"/>
  <c r="AM314" i="4" s="1"/>
  <c r="AL314" i="4" s="1"/>
  <c r="AU249" i="4"/>
  <c r="AT249" i="4" s="1"/>
  <c r="AS249" i="4" s="1"/>
  <c r="AR249" i="4" s="1"/>
  <c r="AQ249" i="4" s="1"/>
  <c r="AP249" i="4" s="1"/>
  <c r="AO249" i="4" s="1"/>
  <c r="AN249" i="4" s="1"/>
  <c r="AM249" i="4" s="1"/>
  <c r="AL249" i="4" s="1"/>
  <c r="AU292" i="4"/>
  <c r="AT292" i="4" s="1"/>
  <c r="AS292" i="4" s="1"/>
  <c r="AR292" i="4" s="1"/>
  <c r="AQ292" i="4" s="1"/>
  <c r="AP292" i="4" s="1"/>
  <c r="AO292" i="4" s="1"/>
  <c r="AN292" i="4" s="1"/>
  <c r="AM292" i="4" s="1"/>
  <c r="AL292" i="4" s="1"/>
  <c r="AU239" i="4"/>
  <c r="AT239" i="4" s="1"/>
  <c r="AS239" i="4" s="1"/>
  <c r="AR239" i="4" s="1"/>
  <c r="AQ239" i="4" s="1"/>
  <c r="AP239" i="4" s="1"/>
  <c r="AO239" i="4" s="1"/>
  <c r="AN239" i="4" s="1"/>
  <c r="AM239" i="4" s="1"/>
  <c r="AL239" i="4" s="1"/>
  <c r="AU306" i="4"/>
  <c r="AT306" i="4" s="1"/>
  <c r="AS306" i="4" s="1"/>
  <c r="AR306" i="4" s="1"/>
  <c r="AQ306" i="4" s="1"/>
  <c r="AP306" i="4" s="1"/>
  <c r="AO306" i="4" s="1"/>
  <c r="AN306" i="4" s="1"/>
  <c r="AM306" i="4" s="1"/>
  <c r="AL306" i="4" s="1"/>
  <c r="AU269" i="4"/>
  <c r="AT269" i="4" s="1"/>
  <c r="AS269" i="4" s="1"/>
  <c r="AR269" i="4" s="1"/>
  <c r="AQ269" i="4" s="1"/>
  <c r="AP269" i="4" s="1"/>
  <c r="AO269" i="4" s="1"/>
  <c r="AN269" i="4" s="1"/>
  <c r="AM269" i="4" s="1"/>
  <c r="AL269" i="4" s="1"/>
  <c r="AU256" i="4"/>
  <c r="AT256" i="4" s="1"/>
  <c r="AS256" i="4" s="1"/>
  <c r="AR256" i="4" s="1"/>
  <c r="AQ256" i="4" s="1"/>
  <c r="AP256" i="4" s="1"/>
  <c r="AO256" i="4" s="1"/>
  <c r="AN256" i="4" s="1"/>
  <c r="AM256" i="4" s="1"/>
  <c r="AL256" i="4" s="1"/>
  <c r="AU293" i="4"/>
  <c r="AT293" i="4" s="1"/>
  <c r="AS293" i="4" s="1"/>
  <c r="AR293" i="4" s="1"/>
  <c r="AQ293" i="4" s="1"/>
  <c r="AP293" i="4" s="1"/>
  <c r="AO293" i="4" s="1"/>
  <c r="AN293" i="4" s="1"/>
  <c r="AM293" i="4" s="1"/>
  <c r="AL293" i="4" s="1"/>
  <c r="AU266" i="4"/>
  <c r="AT266" i="4" s="1"/>
  <c r="AS266" i="4" s="1"/>
  <c r="AR266" i="4" s="1"/>
  <c r="AQ266" i="4" s="1"/>
  <c r="AP266" i="4" s="1"/>
  <c r="AO266" i="4" s="1"/>
  <c r="AN266" i="4" s="1"/>
  <c r="AM266" i="4" s="1"/>
  <c r="AL266" i="4" s="1"/>
  <c r="AK266" i="4" s="1"/>
  <c r="AU343" i="4"/>
  <c r="AT343" i="4" s="1"/>
  <c r="AS343" i="4" s="1"/>
  <c r="AR343" i="4" s="1"/>
  <c r="AQ343" i="4" s="1"/>
  <c r="AP343" i="4" s="1"/>
  <c r="AO343" i="4" s="1"/>
  <c r="AN343" i="4" s="1"/>
  <c r="AM343" i="4" s="1"/>
  <c r="AL343" i="4" s="1"/>
  <c r="AJ343" i="4" s="1"/>
  <c r="AU321" i="4"/>
  <c r="AT321" i="4" s="1"/>
  <c r="AS321" i="4" s="1"/>
  <c r="AR321" i="4" s="1"/>
  <c r="AQ321" i="4" s="1"/>
  <c r="AP321" i="4" s="1"/>
  <c r="AO321" i="4" s="1"/>
  <c r="AN321" i="4" s="1"/>
  <c r="AM321" i="4" s="1"/>
  <c r="AL321" i="4" s="1"/>
  <c r="AU388" i="4"/>
  <c r="AT388" i="4" s="1"/>
  <c r="AS388" i="4" s="1"/>
  <c r="AR388" i="4" s="1"/>
  <c r="AQ388" i="4" s="1"/>
  <c r="AP388" i="4" s="1"/>
  <c r="AO388" i="4" s="1"/>
  <c r="AN388" i="4" s="1"/>
  <c r="AM388" i="4" s="1"/>
  <c r="AL388" i="4" s="1"/>
  <c r="AU369" i="4"/>
  <c r="AT369" i="4" s="1"/>
  <c r="AS369" i="4" s="1"/>
  <c r="AR369" i="4" s="1"/>
  <c r="AQ369" i="4" s="1"/>
  <c r="AP369" i="4" s="1"/>
  <c r="AO369" i="4" s="1"/>
  <c r="AN369" i="4" s="1"/>
  <c r="AM369" i="4" s="1"/>
  <c r="AL369" i="4" s="1"/>
  <c r="AU332" i="4"/>
  <c r="AT332" i="4" s="1"/>
  <c r="AS332" i="4" s="1"/>
  <c r="AR332" i="4" s="1"/>
  <c r="AQ332" i="4" s="1"/>
  <c r="AP332" i="4" s="1"/>
  <c r="AO332" i="4" s="1"/>
  <c r="AN332" i="4" s="1"/>
  <c r="AM332" i="4" s="1"/>
  <c r="AL332" i="4" s="1"/>
  <c r="AU398" i="4"/>
  <c r="AT398" i="4" s="1"/>
  <c r="AS398" i="4" s="1"/>
  <c r="AR398" i="4" s="1"/>
  <c r="AQ398" i="4" s="1"/>
  <c r="AP398" i="4" s="1"/>
  <c r="AO398" i="4" s="1"/>
  <c r="AN398" i="4" s="1"/>
  <c r="AM398" i="4" s="1"/>
  <c r="AL398" i="4" s="1"/>
  <c r="AU363" i="4"/>
  <c r="AT363" i="4" s="1"/>
  <c r="AS363" i="4" s="1"/>
  <c r="AR363" i="4" s="1"/>
  <c r="AQ363" i="4" s="1"/>
  <c r="AP363" i="4" s="1"/>
  <c r="AO363" i="4" s="1"/>
  <c r="AN363" i="4" s="1"/>
  <c r="AM363" i="4" s="1"/>
  <c r="AL363" i="4" s="1"/>
  <c r="BL13" i="4"/>
  <c r="BK13" i="4" s="1"/>
  <c r="BJ13" i="4" s="1"/>
  <c r="BI13" i="4" s="1"/>
  <c r="BH13" i="4" s="1"/>
  <c r="BG13" i="4" s="1"/>
  <c r="BF13" i="4" s="1"/>
  <c r="BE13" i="4" s="1"/>
  <c r="BD13" i="4" s="1"/>
  <c r="BC13" i="4" s="1"/>
  <c r="BL29" i="4"/>
  <c r="BL32" i="4"/>
  <c r="BK32" i="4" s="1"/>
  <c r="BJ32" i="4" s="1"/>
  <c r="BI32" i="4" s="1"/>
  <c r="BH32" i="4" s="1"/>
  <c r="BG32" i="4" s="1"/>
  <c r="BF32" i="4" s="1"/>
  <c r="BE32" i="4" s="1"/>
  <c r="BD32" i="4" s="1"/>
  <c r="BC32" i="4" s="1"/>
  <c r="AU27" i="4"/>
  <c r="AT27" i="4" s="1"/>
  <c r="AS27" i="4" s="1"/>
  <c r="AR27" i="4" s="1"/>
  <c r="AQ27" i="4" s="1"/>
  <c r="AP27" i="4" s="1"/>
  <c r="AO27" i="4" s="1"/>
  <c r="AN27" i="4" s="1"/>
  <c r="AM27" i="4" s="1"/>
  <c r="AL27" i="4" s="1"/>
  <c r="AU63" i="4"/>
  <c r="AT63" i="4" s="1"/>
  <c r="AS63" i="4" s="1"/>
  <c r="AR63" i="4" s="1"/>
  <c r="AQ63" i="4" s="1"/>
  <c r="AP63" i="4" s="1"/>
  <c r="AO63" i="4" s="1"/>
  <c r="AN63" i="4" s="1"/>
  <c r="AM63" i="4" s="1"/>
  <c r="AL63" i="4" s="1"/>
  <c r="AJ63" i="4" s="1"/>
  <c r="BL53" i="4"/>
  <c r="BK53" i="4" s="1"/>
  <c r="BJ53" i="4" s="1"/>
  <c r="BI53" i="4" s="1"/>
  <c r="BH53" i="4" s="1"/>
  <c r="BG53" i="4" s="1"/>
  <c r="BF53" i="4" s="1"/>
  <c r="BE53" i="4" s="1"/>
  <c r="BD53" i="4" s="1"/>
  <c r="BC53" i="4" s="1"/>
  <c r="AU53" i="4"/>
  <c r="BL46" i="4"/>
  <c r="BK46" i="4" s="1"/>
  <c r="BJ46" i="4" s="1"/>
  <c r="BI46" i="4" s="1"/>
  <c r="BH46" i="4" s="1"/>
  <c r="BG46" i="4" s="1"/>
  <c r="BF46" i="4" s="1"/>
  <c r="BE46" i="4" s="1"/>
  <c r="BD46" i="4" s="1"/>
  <c r="BC46" i="4" s="1"/>
  <c r="BL31" i="4"/>
  <c r="BK31" i="4" s="1"/>
  <c r="BJ31" i="4" s="1"/>
  <c r="BI31" i="4" s="1"/>
  <c r="BH31" i="4" s="1"/>
  <c r="BG31" i="4" s="1"/>
  <c r="BF31" i="4" s="1"/>
  <c r="BE31" i="4" s="1"/>
  <c r="BD31" i="4" s="1"/>
  <c r="BC31" i="4" s="1"/>
  <c r="BA31" i="4" s="1"/>
  <c r="BL60" i="4"/>
  <c r="BK60" i="4" s="1"/>
  <c r="BJ60" i="4" s="1"/>
  <c r="BI60" i="4" s="1"/>
  <c r="BH60" i="4" s="1"/>
  <c r="BG60" i="4" s="1"/>
  <c r="BF60" i="4" s="1"/>
  <c r="BE60" i="4" s="1"/>
  <c r="BD60" i="4" s="1"/>
  <c r="BC60" i="4" s="1"/>
  <c r="BB60" i="4" s="1"/>
  <c r="BL75" i="4"/>
  <c r="BK75" i="4" s="1"/>
  <c r="BJ75" i="4" s="1"/>
  <c r="BI75" i="4" s="1"/>
  <c r="BH75" i="4" s="1"/>
  <c r="BG75" i="4" s="1"/>
  <c r="BF75" i="4" s="1"/>
  <c r="BE75" i="4" s="1"/>
  <c r="BD75" i="4" s="1"/>
  <c r="BC75" i="4" s="1"/>
  <c r="AU67" i="4"/>
  <c r="AT67" i="4" s="1"/>
  <c r="AS67" i="4" s="1"/>
  <c r="AR67" i="4" s="1"/>
  <c r="AQ67" i="4" s="1"/>
  <c r="AP67" i="4" s="1"/>
  <c r="AO67" i="4" s="1"/>
  <c r="AN67" i="4" s="1"/>
  <c r="AM67" i="4" s="1"/>
  <c r="AL67" i="4" s="1"/>
  <c r="AJ67" i="4" s="1"/>
  <c r="AU70" i="4"/>
  <c r="AT70" i="4" s="1"/>
  <c r="AS70" i="4" s="1"/>
  <c r="AR70" i="4" s="1"/>
  <c r="AQ70" i="4" s="1"/>
  <c r="AP70" i="4" s="1"/>
  <c r="AO70" i="4" s="1"/>
  <c r="AN70" i="4" s="1"/>
  <c r="AM70" i="4" s="1"/>
  <c r="AL70" i="4" s="1"/>
  <c r="BL68" i="4"/>
  <c r="BK68" i="4" s="1"/>
  <c r="BJ68" i="4" s="1"/>
  <c r="BI68" i="4" s="1"/>
  <c r="BH68" i="4" s="1"/>
  <c r="BG68" i="4" s="1"/>
  <c r="BF68" i="4" s="1"/>
  <c r="BE68" i="4" s="1"/>
  <c r="BD68" i="4" s="1"/>
  <c r="BC68" i="4" s="1"/>
  <c r="BL87" i="4"/>
  <c r="BK87" i="4" s="1"/>
  <c r="BJ87" i="4" s="1"/>
  <c r="BI87" i="4" s="1"/>
  <c r="BH87" i="4" s="1"/>
  <c r="BG87" i="4" s="1"/>
  <c r="BF87" i="4" s="1"/>
  <c r="BE87" i="4" s="1"/>
  <c r="BD87" i="4" s="1"/>
  <c r="BC87" i="4" s="1"/>
  <c r="BL77" i="4"/>
  <c r="BK77" i="4" s="1"/>
  <c r="BJ77" i="4" s="1"/>
  <c r="BI77" i="4" s="1"/>
  <c r="BH77" i="4" s="1"/>
  <c r="BG77" i="4" s="1"/>
  <c r="BF77" i="4" s="1"/>
  <c r="BE77" i="4" s="1"/>
  <c r="BD77" i="4" s="1"/>
  <c r="BC77" i="4" s="1"/>
  <c r="BL64" i="4"/>
  <c r="BL72" i="4"/>
  <c r="BK72" i="4" s="1"/>
  <c r="BJ72" i="4" s="1"/>
  <c r="BI72" i="4" s="1"/>
  <c r="BH72" i="4" s="1"/>
  <c r="BG72" i="4" s="1"/>
  <c r="BF72" i="4" s="1"/>
  <c r="BE72" i="4" s="1"/>
  <c r="BD72" i="4" s="1"/>
  <c r="BC72" i="4" s="1"/>
  <c r="BA72" i="4" s="1"/>
  <c r="BL81" i="4"/>
  <c r="AU92" i="4"/>
  <c r="AT92" i="4" s="1"/>
  <c r="AS92" i="4" s="1"/>
  <c r="AR92" i="4" s="1"/>
  <c r="AQ92" i="4" s="1"/>
  <c r="AP92" i="4" s="1"/>
  <c r="AO92" i="4" s="1"/>
  <c r="AN92" i="4" s="1"/>
  <c r="AM92" i="4" s="1"/>
  <c r="AL92" i="4" s="1"/>
  <c r="AU98" i="4"/>
  <c r="AT98" i="4" s="1"/>
  <c r="AS98" i="4" s="1"/>
  <c r="AR98" i="4" s="1"/>
  <c r="AQ98" i="4" s="1"/>
  <c r="AP98" i="4" s="1"/>
  <c r="AO98" i="4" s="1"/>
  <c r="AN98" i="4" s="1"/>
  <c r="AM98" i="4" s="1"/>
  <c r="AL98" i="4" s="1"/>
  <c r="AJ98" i="4" s="1"/>
  <c r="AU97" i="4"/>
  <c r="AT97" i="4" s="1"/>
  <c r="AS97" i="4" s="1"/>
  <c r="AR97" i="4" s="1"/>
  <c r="AQ97" i="4" s="1"/>
  <c r="AP97" i="4" s="1"/>
  <c r="AO97" i="4" s="1"/>
  <c r="AN97" i="4" s="1"/>
  <c r="AM97" i="4" s="1"/>
  <c r="AL97" i="4" s="1"/>
  <c r="BL95" i="4"/>
  <c r="AU104" i="4"/>
  <c r="AT104" i="4" s="1"/>
  <c r="AS104" i="4" s="1"/>
  <c r="AR104" i="4" s="1"/>
  <c r="AQ104" i="4" s="1"/>
  <c r="AP104" i="4" s="1"/>
  <c r="AO104" i="4" s="1"/>
  <c r="AN104" i="4" s="1"/>
  <c r="AM104" i="4" s="1"/>
  <c r="AL104" i="4" s="1"/>
  <c r="AU126" i="4"/>
  <c r="AT126" i="4" s="1"/>
  <c r="AS126" i="4" s="1"/>
  <c r="AR126" i="4" s="1"/>
  <c r="AQ126" i="4" s="1"/>
  <c r="AP126" i="4" s="1"/>
  <c r="AO126" i="4" s="1"/>
  <c r="AN126" i="4" s="1"/>
  <c r="AM126" i="4" s="1"/>
  <c r="AL126" i="4" s="1"/>
  <c r="AU162" i="4"/>
  <c r="AT162" i="4" s="1"/>
  <c r="AS162" i="4" s="1"/>
  <c r="AR162" i="4" s="1"/>
  <c r="AQ162" i="4" s="1"/>
  <c r="AP162" i="4" s="1"/>
  <c r="AO162" i="4" s="1"/>
  <c r="AN162" i="4" s="1"/>
  <c r="AM162" i="4" s="1"/>
  <c r="AL162" i="4" s="1"/>
  <c r="AJ162" i="4" s="1"/>
  <c r="AU130" i="4"/>
  <c r="AT130" i="4" s="1"/>
  <c r="AS130" i="4" s="1"/>
  <c r="AR130" i="4" s="1"/>
  <c r="AQ130" i="4" s="1"/>
  <c r="AP130" i="4" s="1"/>
  <c r="AO130" i="4" s="1"/>
  <c r="AN130" i="4" s="1"/>
  <c r="AM130" i="4" s="1"/>
  <c r="AL130" i="4" s="1"/>
  <c r="AU140" i="4"/>
  <c r="AU153" i="4"/>
  <c r="AT153" i="4" s="1"/>
  <c r="AS153" i="4" s="1"/>
  <c r="AR153" i="4" s="1"/>
  <c r="AQ153" i="4" s="1"/>
  <c r="AP153" i="4" s="1"/>
  <c r="AO153" i="4" s="1"/>
  <c r="AN153" i="4" s="1"/>
  <c r="AM153" i="4" s="1"/>
  <c r="AL153" i="4" s="1"/>
  <c r="AU169" i="4"/>
  <c r="AT169" i="4" s="1"/>
  <c r="AS169" i="4" s="1"/>
  <c r="AR169" i="4" s="1"/>
  <c r="AQ169" i="4" s="1"/>
  <c r="AP169" i="4" s="1"/>
  <c r="AO169" i="4" s="1"/>
  <c r="AN169" i="4" s="1"/>
  <c r="AM169" i="4" s="1"/>
  <c r="AL169" i="4" s="1"/>
  <c r="AU143" i="4"/>
  <c r="AT143" i="4" s="1"/>
  <c r="AS143" i="4" s="1"/>
  <c r="AR143" i="4" s="1"/>
  <c r="AQ143" i="4" s="1"/>
  <c r="AP143" i="4" s="1"/>
  <c r="AO143" i="4" s="1"/>
  <c r="AN143" i="4" s="1"/>
  <c r="AM143" i="4" s="1"/>
  <c r="AL143" i="4" s="1"/>
  <c r="AU190" i="4"/>
  <c r="AT190" i="4" s="1"/>
  <c r="AS190" i="4" s="1"/>
  <c r="AR190" i="4" s="1"/>
  <c r="AQ190" i="4" s="1"/>
  <c r="AP190" i="4" s="1"/>
  <c r="AO190" i="4" s="1"/>
  <c r="AN190" i="4" s="1"/>
  <c r="AM190" i="4" s="1"/>
  <c r="AL190" i="4" s="1"/>
  <c r="AK190" i="4" s="1"/>
  <c r="AU206" i="4"/>
  <c r="AT206" i="4" s="1"/>
  <c r="AS206" i="4" s="1"/>
  <c r="AR206" i="4" s="1"/>
  <c r="AQ206" i="4" s="1"/>
  <c r="AP206" i="4" s="1"/>
  <c r="AO206" i="4" s="1"/>
  <c r="AN206" i="4" s="1"/>
  <c r="AM206" i="4" s="1"/>
  <c r="AL206" i="4" s="1"/>
  <c r="AK206" i="4" s="1"/>
  <c r="AU177" i="4"/>
  <c r="AT177" i="4" s="1"/>
  <c r="AS177" i="4" s="1"/>
  <c r="AR177" i="4" s="1"/>
  <c r="AQ177" i="4" s="1"/>
  <c r="AP177" i="4" s="1"/>
  <c r="AO177" i="4" s="1"/>
  <c r="AN177" i="4" s="1"/>
  <c r="AM177" i="4" s="1"/>
  <c r="AL177" i="4" s="1"/>
  <c r="AU193" i="4"/>
  <c r="AT193" i="4" s="1"/>
  <c r="AS193" i="4" s="1"/>
  <c r="AR193" i="4" s="1"/>
  <c r="AQ193" i="4" s="1"/>
  <c r="AP193" i="4" s="1"/>
  <c r="AO193" i="4" s="1"/>
  <c r="AN193" i="4" s="1"/>
  <c r="AM193" i="4" s="1"/>
  <c r="AL193" i="4" s="1"/>
  <c r="AU121" i="4"/>
  <c r="AT121" i="4" s="1"/>
  <c r="AS121" i="4" s="1"/>
  <c r="AR121" i="4" s="1"/>
  <c r="AQ121" i="4" s="1"/>
  <c r="AP121" i="4" s="1"/>
  <c r="AO121" i="4" s="1"/>
  <c r="AN121" i="4" s="1"/>
  <c r="AM121" i="4" s="1"/>
  <c r="AL121" i="4" s="1"/>
  <c r="AJ121" i="4" s="1"/>
  <c r="AU219" i="4"/>
  <c r="AU233" i="4"/>
  <c r="AT233" i="4" s="1"/>
  <c r="AS233" i="4" s="1"/>
  <c r="AR233" i="4" s="1"/>
  <c r="AQ233" i="4" s="1"/>
  <c r="AP233" i="4" s="1"/>
  <c r="AO233" i="4" s="1"/>
  <c r="AN233" i="4" s="1"/>
  <c r="AM233" i="4" s="1"/>
  <c r="AL233" i="4" s="1"/>
  <c r="AU228" i="4"/>
  <c r="AT228" i="4" s="1"/>
  <c r="AS228" i="4" s="1"/>
  <c r="AR228" i="4" s="1"/>
  <c r="AQ228" i="4" s="1"/>
  <c r="AP228" i="4" s="1"/>
  <c r="AO228" i="4" s="1"/>
  <c r="AN228" i="4" s="1"/>
  <c r="AM228" i="4" s="1"/>
  <c r="AL228" i="4" s="1"/>
  <c r="AK228" i="4" s="1"/>
  <c r="AU244" i="4"/>
  <c r="AT244" i="4" s="1"/>
  <c r="AS244" i="4" s="1"/>
  <c r="AR244" i="4" s="1"/>
  <c r="AQ244" i="4" s="1"/>
  <c r="AP244" i="4" s="1"/>
  <c r="AO244" i="4" s="1"/>
  <c r="AN244" i="4" s="1"/>
  <c r="AM244" i="4" s="1"/>
  <c r="AL244" i="4" s="1"/>
  <c r="AU316" i="4"/>
  <c r="AT316" i="4" s="1"/>
  <c r="AS316" i="4" s="1"/>
  <c r="AR316" i="4" s="1"/>
  <c r="AQ316" i="4" s="1"/>
  <c r="AP316" i="4" s="1"/>
  <c r="AO316" i="4" s="1"/>
  <c r="AN316" i="4" s="1"/>
  <c r="AM316" i="4" s="1"/>
  <c r="AL316" i="4" s="1"/>
  <c r="AK316" i="4" s="1"/>
  <c r="AU253" i="4"/>
  <c r="AU294" i="4"/>
  <c r="AT294" i="4" s="1"/>
  <c r="AS294" i="4" s="1"/>
  <c r="AR294" i="4" s="1"/>
  <c r="AQ294" i="4" s="1"/>
  <c r="AP294" i="4" s="1"/>
  <c r="AO294" i="4" s="1"/>
  <c r="AN294" i="4" s="1"/>
  <c r="AM294" i="4" s="1"/>
  <c r="AL294" i="4" s="1"/>
  <c r="AU243" i="4"/>
  <c r="AU308" i="4"/>
  <c r="AT308" i="4" s="1"/>
  <c r="AS308" i="4" s="1"/>
  <c r="AR308" i="4" s="1"/>
  <c r="AQ308" i="4" s="1"/>
  <c r="AP308" i="4" s="1"/>
  <c r="AO308" i="4" s="1"/>
  <c r="AN308" i="4" s="1"/>
  <c r="AM308" i="4" s="1"/>
  <c r="AL308" i="4" s="1"/>
  <c r="AU271" i="4"/>
  <c r="AT271" i="4" s="1"/>
  <c r="AS271" i="4" s="1"/>
  <c r="AR271" i="4" s="1"/>
  <c r="AQ271" i="4" s="1"/>
  <c r="AP271" i="4" s="1"/>
  <c r="AO271" i="4" s="1"/>
  <c r="AN271" i="4" s="1"/>
  <c r="AM271" i="4" s="1"/>
  <c r="AL271" i="4" s="1"/>
  <c r="AI271" i="4" s="1"/>
  <c r="AU260" i="4"/>
  <c r="AU295" i="4"/>
  <c r="AT295" i="4" s="1"/>
  <c r="AS295" i="4" s="1"/>
  <c r="AR295" i="4" s="1"/>
  <c r="AQ295" i="4" s="1"/>
  <c r="AP295" i="4" s="1"/>
  <c r="AO295" i="4" s="1"/>
  <c r="AN295" i="4" s="1"/>
  <c r="AM295" i="4" s="1"/>
  <c r="AL295" i="4" s="1"/>
  <c r="AU303" i="4"/>
  <c r="AU351" i="4"/>
  <c r="AT351" i="4" s="1"/>
  <c r="AS351" i="4" s="1"/>
  <c r="AR351" i="4" s="1"/>
  <c r="AQ351" i="4" s="1"/>
  <c r="AP351" i="4" s="1"/>
  <c r="AO351" i="4" s="1"/>
  <c r="AN351" i="4" s="1"/>
  <c r="AM351" i="4" s="1"/>
  <c r="AL351" i="4" s="1"/>
  <c r="AU334" i="4"/>
  <c r="AT334" i="4" s="1"/>
  <c r="AS334" i="4" s="1"/>
  <c r="AR334" i="4" s="1"/>
  <c r="AQ334" i="4" s="1"/>
  <c r="AP334" i="4" s="1"/>
  <c r="AO334" i="4" s="1"/>
  <c r="AN334" i="4" s="1"/>
  <c r="AM334" i="4" s="1"/>
  <c r="AL334" i="4" s="1"/>
  <c r="AU396" i="4"/>
  <c r="AT396" i="4" s="1"/>
  <c r="AS396" i="4" s="1"/>
  <c r="AR396" i="4" s="1"/>
  <c r="AQ396" i="4" s="1"/>
  <c r="AP396" i="4" s="1"/>
  <c r="AO396" i="4" s="1"/>
  <c r="AN396" i="4" s="1"/>
  <c r="AM396" i="4" s="1"/>
  <c r="AL396" i="4" s="1"/>
  <c r="AU377" i="4"/>
  <c r="AT377" i="4" s="1"/>
  <c r="AS377" i="4" s="1"/>
  <c r="AR377" i="4" s="1"/>
  <c r="AQ377" i="4" s="1"/>
  <c r="AP377" i="4" s="1"/>
  <c r="AO377" i="4" s="1"/>
  <c r="AN377" i="4" s="1"/>
  <c r="AM377" i="4" s="1"/>
  <c r="AL377" i="4" s="1"/>
  <c r="AU333" i="4"/>
  <c r="AT333" i="4" s="1"/>
  <c r="AS333" i="4" s="1"/>
  <c r="AR333" i="4" s="1"/>
  <c r="AQ333" i="4" s="1"/>
  <c r="AP333" i="4" s="1"/>
  <c r="AO333" i="4" s="1"/>
  <c r="AN333" i="4" s="1"/>
  <c r="AM333" i="4" s="1"/>
  <c r="AL333" i="4" s="1"/>
  <c r="AI333" i="4" s="1"/>
  <c r="AU407" i="4"/>
  <c r="AT407" i="4" s="1"/>
  <c r="AS407" i="4" s="1"/>
  <c r="AR407" i="4" s="1"/>
  <c r="AQ407" i="4" s="1"/>
  <c r="AP407" i="4" s="1"/>
  <c r="AO407" i="4" s="1"/>
  <c r="AN407" i="4" s="1"/>
  <c r="AM407" i="4" s="1"/>
  <c r="AL407" i="4" s="1"/>
  <c r="AK407" i="4" s="1"/>
  <c r="AU371" i="4"/>
  <c r="AT371" i="4" s="1"/>
  <c r="AS371" i="4" s="1"/>
  <c r="AR371" i="4" s="1"/>
  <c r="AQ371" i="4" s="1"/>
  <c r="AP371" i="4" s="1"/>
  <c r="AO371" i="4" s="1"/>
  <c r="AN371" i="4" s="1"/>
  <c r="AM371" i="4" s="1"/>
  <c r="AL371" i="4" s="1"/>
  <c r="I84" i="4"/>
  <c r="R84" i="4"/>
  <c r="T84" i="4" s="1"/>
  <c r="AC84" i="4"/>
  <c r="Z268" i="4"/>
  <c r="G268" i="4"/>
  <c r="Z256" i="4"/>
  <c r="G256" i="4"/>
  <c r="Z121" i="4"/>
  <c r="G121" i="4"/>
  <c r="G60" i="4"/>
  <c r="Z60" i="4"/>
  <c r="AC32" i="4"/>
  <c r="H32" i="4"/>
  <c r="G24" i="4"/>
  <c r="Z24" i="4"/>
  <c r="AR410" i="4"/>
  <c r="AQ410" i="4" s="1"/>
  <c r="AP410" i="4" s="1"/>
  <c r="AO410" i="4" s="1"/>
  <c r="AN410" i="4" s="1"/>
  <c r="AM410" i="4" s="1"/>
  <c r="AL410" i="4" s="1"/>
  <c r="G194" i="4"/>
  <c r="Z194" i="4"/>
  <c r="AS410" i="4"/>
  <c r="AC139" i="4"/>
  <c r="I139" i="4"/>
  <c r="AF139" i="4"/>
  <c r="K340" i="4"/>
  <c r="AC340" i="4"/>
  <c r="AF340" i="4"/>
  <c r="G144" i="4"/>
  <c r="Z144" i="4"/>
  <c r="G104" i="4"/>
  <c r="Z104" i="4"/>
  <c r="R270" i="4"/>
  <c r="T270" i="4" s="1"/>
  <c r="AF270" i="4"/>
  <c r="AC270" i="4"/>
  <c r="J270" i="4"/>
  <c r="G217" i="4"/>
  <c r="Z217" i="4"/>
  <c r="Z94" i="4"/>
  <c r="G94" i="4"/>
  <c r="AC61" i="4"/>
  <c r="R61" i="4"/>
  <c r="T61" i="4" s="1"/>
  <c r="I61" i="4"/>
  <c r="K335" i="4"/>
  <c r="AC335" i="4"/>
  <c r="AF375" i="4"/>
  <c r="K375" i="4"/>
  <c r="G150" i="4"/>
  <c r="Z150" i="4"/>
  <c r="G86" i="4"/>
  <c r="Z86" i="4"/>
  <c r="Z240" i="4"/>
  <c r="Z59" i="4"/>
  <c r="G297" i="4"/>
  <c r="Z188" i="4"/>
  <c r="Z141" i="4"/>
  <c r="BB53" i="4"/>
  <c r="BA53" i="4"/>
  <c r="AZ53" i="4" s="1"/>
  <c r="AX53" i="4" s="1"/>
  <c r="AJ190" i="4"/>
  <c r="AI190" i="4"/>
  <c r="BA35" i="4"/>
  <c r="BB35" i="4"/>
  <c r="AJ412" i="4"/>
  <c r="AK412" i="4"/>
  <c r="AK92" i="4"/>
  <c r="AI92" i="4"/>
  <c r="AI228" i="4"/>
  <c r="AJ228" i="4"/>
  <c r="BA74" i="4"/>
  <c r="BB74" i="4"/>
  <c r="AJ149" i="4"/>
  <c r="AK149" i="4"/>
  <c r="AC415" i="4"/>
  <c r="AH344" i="4"/>
  <c r="AA344" i="4" s="1"/>
  <c r="AI149" i="4"/>
  <c r="BA87" i="4"/>
  <c r="BB87" i="4"/>
  <c r="AH412" i="4"/>
  <c r="AA412" i="4" s="1"/>
  <c r="BB46" i="4"/>
  <c r="BA46" i="4"/>
  <c r="AZ46" i="4" s="1"/>
  <c r="AX46" i="4" s="1"/>
  <c r="AI355" i="4"/>
  <c r="AH355" i="4" s="1"/>
  <c r="AA355" i="4" s="1"/>
  <c r="AK355" i="4"/>
  <c r="BA70" i="4"/>
  <c r="BB70" i="4"/>
  <c r="AK96" i="4"/>
  <c r="AJ96" i="4"/>
  <c r="AH96" i="4" s="1"/>
  <c r="AJ271" i="4"/>
  <c r="AH271" i="4" s="1"/>
  <c r="AA271" i="4" s="1"/>
  <c r="AK271" i="4"/>
  <c r="BA51" i="4"/>
  <c r="BB51" i="4"/>
  <c r="BA18" i="4"/>
  <c r="BB18" i="4"/>
  <c r="AC421" i="4"/>
  <c r="AF405" i="4"/>
  <c r="BA44" i="4"/>
  <c r="AZ44" i="4" s="1"/>
  <c r="AX44" i="4" s="1"/>
  <c r="BA54" i="4"/>
  <c r="AZ54" i="4" s="1"/>
  <c r="AX54" i="4" s="1"/>
  <c r="BB54" i="4"/>
  <c r="AI36" i="4"/>
  <c r="AH36" i="4" s="1"/>
  <c r="AJ36" i="4"/>
  <c r="AH335" i="4"/>
  <c r="AA335" i="4" s="1"/>
  <c r="AH384" i="4"/>
  <c r="AJ92" i="4"/>
  <c r="AK121" i="4"/>
  <c r="AI121" i="4"/>
  <c r="AH121" i="4" s="1"/>
  <c r="AK333" i="4"/>
  <c r="BA37" i="4"/>
  <c r="BB37" i="4"/>
  <c r="BB75" i="4"/>
  <c r="BA75" i="4"/>
  <c r="AZ75" i="4" s="1"/>
  <c r="AX75" i="4" s="1"/>
  <c r="BB7" i="4"/>
  <c r="AZ7" i="4" s="1"/>
  <c r="AX7" i="4" s="1"/>
  <c r="AK67" i="4"/>
  <c r="AI67" i="4"/>
  <c r="AH67" i="4" s="1"/>
  <c r="BA25" i="4"/>
  <c r="BB25" i="4"/>
  <c r="BA82" i="4"/>
  <c r="BB82" i="4"/>
  <c r="AK192" i="4"/>
  <c r="AJ192" i="4"/>
  <c r="AH192" i="4" s="1"/>
  <c r="AJ388" i="4"/>
  <c r="AH365" i="4"/>
  <c r="AA365" i="4" s="1"/>
  <c r="AH281" i="4"/>
  <c r="AH360" i="4"/>
  <c r="AH164" i="4"/>
  <c r="AC93" i="4"/>
  <c r="R69" i="4"/>
  <c r="T69" i="4" s="1"/>
  <c r="Z384" i="4"/>
  <c r="G384" i="4"/>
  <c r="G366" i="4"/>
  <c r="AF366" i="4" s="1"/>
  <c r="Z366" i="4"/>
  <c r="Z291" i="4"/>
  <c r="G291" i="4"/>
  <c r="G277" i="4"/>
  <c r="Z277" i="4"/>
  <c r="Z204" i="4"/>
  <c r="G204" i="4"/>
  <c r="Z128" i="4"/>
  <c r="G128" i="4"/>
  <c r="R124" i="4"/>
  <c r="T124" i="4" s="1"/>
  <c r="AF124" i="4"/>
  <c r="I124" i="4"/>
  <c r="AC124" i="4"/>
  <c r="Z117" i="4"/>
  <c r="G117" i="4"/>
  <c r="G109" i="4"/>
  <c r="Z109" i="4"/>
  <c r="Z77" i="4"/>
  <c r="G77" i="4"/>
  <c r="G55" i="4"/>
  <c r="Z55" i="4"/>
  <c r="G34" i="4"/>
  <c r="Z34" i="4"/>
  <c r="AY26" i="4"/>
  <c r="AY27" i="4"/>
  <c r="AY37" i="4"/>
  <c r="AY45" i="4"/>
  <c r="AY48" i="4"/>
  <c r="AY70" i="4"/>
  <c r="AY74" i="4"/>
  <c r="AY82" i="4"/>
  <c r="AY86" i="4"/>
  <c r="AY28" i="4"/>
  <c r="AY23" i="4"/>
  <c r="AY22" i="4"/>
  <c r="AY14" i="4"/>
  <c r="AY44" i="4"/>
  <c r="AY58" i="4"/>
  <c r="AY60" i="4"/>
  <c r="AY80" i="4"/>
  <c r="AY91" i="4"/>
  <c r="AY94" i="4"/>
  <c r="AY101" i="4"/>
  <c r="AY36" i="4"/>
  <c r="AY31" i="4"/>
  <c r="AY40" i="4"/>
  <c r="AY51" i="4"/>
  <c r="AY54" i="4"/>
  <c r="AY55" i="4"/>
  <c r="AY59" i="4"/>
  <c r="AY69" i="4"/>
  <c r="AY73" i="4"/>
  <c r="AY81" i="4"/>
  <c r="AY85" i="4"/>
  <c r="AY93" i="4"/>
  <c r="AY99" i="4"/>
  <c r="AY11" i="4"/>
  <c r="AY3" i="4"/>
  <c r="AY9" i="4"/>
  <c r="AY30" i="4"/>
  <c r="AY53" i="4"/>
  <c r="AY57" i="4"/>
  <c r="AY79" i="4"/>
  <c r="AY90" i="4"/>
  <c r="AY92" i="4"/>
  <c r="AY97" i="4"/>
  <c r="AY20" i="4"/>
  <c r="AY5" i="4"/>
  <c r="AY18" i="4"/>
  <c r="AY34" i="4"/>
  <c r="AY39" i="4"/>
  <c r="AY50" i="4"/>
  <c r="AY52" i="4"/>
  <c r="AY68" i="4"/>
  <c r="AY72" i="4"/>
  <c r="AY76" i="4"/>
  <c r="AY78" i="4"/>
  <c r="AY84" i="4"/>
  <c r="AY95" i="4"/>
  <c r="AY25" i="4"/>
  <c r="AY6" i="4"/>
  <c r="AY19" i="4"/>
  <c r="AY8" i="4"/>
  <c r="AY24" i="4"/>
  <c r="AY29" i="4"/>
  <c r="AY35" i="4"/>
  <c r="AY56" i="4"/>
  <c r="AY65" i="4"/>
  <c r="AY66" i="4"/>
  <c r="AY67" i="4"/>
  <c r="AY77" i="4"/>
  <c r="AY88" i="4"/>
  <c r="AY89" i="4"/>
  <c r="AY33" i="4"/>
  <c r="AY7" i="4"/>
  <c r="AY2" i="4"/>
  <c r="AY10" i="4"/>
  <c r="AY32" i="4"/>
  <c r="AY42" i="4"/>
  <c r="AY43" i="4"/>
  <c r="AY46" i="4"/>
  <c r="AY47" i="4"/>
  <c r="AY61" i="4"/>
  <c r="AY96" i="4"/>
  <c r="AY98" i="4"/>
  <c r="AY15" i="4"/>
  <c r="AY17" i="4"/>
  <c r="AY21" i="4"/>
  <c r="AY13" i="4"/>
  <c r="Z317" i="4"/>
  <c r="G317" i="4"/>
  <c r="Z273" i="4"/>
  <c r="G273" i="4"/>
  <c r="Z269" i="4"/>
  <c r="G269" i="4"/>
  <c r="G245" i="4"/>
  <c r="Z245" i="4"/>
  <c r="Z89" i="4"/>
  <c r="G89" i="4"/>
  <c r="Z62" i="4"/>
  <c r="G62" i="4"/>
  <c r="AC62" i="4" s="1"/>
  <c r="Z46" i="4"/>
  <c r="G46" i="4"/>
  <c r="Z43" i="4"/>
  <c r="G43" i="4"/>
  <c r="Z29" i="4"/>
  <c r="G29" i="4"/>
  <c r="BI4" i="4"/>
  <c r="BH4" i="4" s="1"/>
  <c r="BG4" i="4" s="1"/>
  <c r="BF4" i="4" s="1"/>
  <c r="BE4" i="4" s="1"/>
  <c r="BD4" i="4" s="1"/>
  <c r="BC4" i="4" s="1"/>
  <c r="Z391" i="4"/>
  <c r="G391" i="4"/>
  <c r="Z324" i="4"/>
  <c r="G324" i="4"/>
  <c r="G294" i="4"/>
  <c r="Z294" i="4"/>
  <c r="Z215" i="4"/>
  <c r="G215" i="4"/>
  <c r="Z211" i="4"/>
  <c r="G211" i="4"/>
  <c r="G203" i="4"/>
  <c r="AC203" i="4" s="1"/>
  <c r="Z203" i="4"/>
  <c r="Z199" i="4"/>
  <c r="G199" i="4"/>
  <c r="Z167" i="4"/>
  <c r="G167" i="4"/>
  <c r="G131" i="4"/>
  <c r="Z131" i="4"/>
  <c r="Z127" i="4"/>
  <c r="G127" i="4"/>
  <c r="I127" i="4" s="1"/>
  <c r="R123" i="4"/>
  <c r="T123" i="4" s="1"/>
  <c r="AF123" i="4"/>
  <c r="AC123" i="4"/>
  <c r="G112" i="4"/>
  <c r="Z112" i="4"/>
  <c r="Z108" i="4"/>
  <c r="G108" i="4"/>
  <c r="Z92" i="4"/>
  <c r="G92" i="4"/>
  <c r="Z66" i="4"/>
  <c r="G66" i="4"/>
  <c r="AC59" i="4"/>
  <c r="R59" i="4"/>
  <c r="T59" i="4" s="1"/>
  <c r="Z52" i="4"/>
  <c r="G52" i="4"/>
  <c r="G35" i="4"/>
  <c r="AC35" i="4" s="1"/>
  <c r="Z35" i="4"/>
  <c r="AU428" i="4"/>
  <c r="BI5" i="4"/>
  <c r="BH5" i="4" s="1"/>
  <c r="BG5" i="4" s="1"/>
  <c r="BF5" i="4" s="1"/>
  <c r="BE5" i="4" s="1"/>
  <c r="BD5" i="4" s="1"/>
  <c r="BC5" i="4" s="1"/>
  <c r="R259" i="4"/>
  <c r="T259" i="4" s="1"/>
  <c r="AC259" i="4"/>
  <c r="AF259" i="4"/>
  <c r="Z344" i="4"/>
  <c r="G344" i="4"/>
  <c r="Z316" i="4"/>
  <c r="G316" i="4"/>
  <c r="AF316" i="4" s="1"/>
  <c r="AF297" i="4"/>
  <c r="K297" i="4"/>
  <c r="AC248" i="4"/>
  <c r="AF248" i="4"/>
  <c r="J248" i="4"/>
  <c r="R248" i="4"/>
  <c r="T248" i="4" s="1"/>
  <c r="G185" i="4"/>
  <c r="Z185" i="4"/>
  <c r="Z174" i="4"/>
  <c r="G174" i="4"/>
  <c r="Z155" i="4"/>
  <c r="G155" i="4"/>
  <c r="G145" i="4"/>
  <c r="Z145" i="4"/>
  <c r="AA145" i="4" s="1"/>
  <c r="AY100" i="4"/>
  <c r="Z81" i="4"/>
  <c r="G81" i="4"/>
  <c r="G78" i="4"/>
  <c r="Z78" i="4"/>
  <c r="Z56" i="4"/>
  <c r="G56" i="4"/>
  <c r="Z53" i="4"/>
  <c r="G53" i="4"/>
  <c r="Z41" i="4"/>
  <c r="G41" i="4"/>
  <c r="Z27" i="4"/>
  <c r="G27" i="4"/>
  <c r="AF225" i="4"/>
  <c r="R321" i="4"/>
  <c r="T321" i="4" s="1"/>
  <c r="AF321" i="4"/>
  <c r="K321" i="4"/>
  <c r="AC321" i="4"/>
  <c r="G411" i="4"/>
  <c r="Z411" i="4"/>
  <c r="Z368" i="4"/>
  <c r="G368" i="4"/>
  <c r="Z351" i="4"/>
  <c r="G351" i="4"/>
  <c r="G323" i="4"/>
  <c r="Z323" i="4"/>
  <c r="Z275" i="4"/>
  <c r="G275" i="4"/>
  <c r="Z221" i="4"/>
  <c r="G221" i="4"/>
  <c r="Z162" i="4"/>
  <c r="G162" i="4"/>
  <c r="Z151" i="4"/>
  <c r="G151" i="4"/>
  <c r="G148" i="4"/>
  <c r="Z148" i="4"/>
  <c r="Z122" i="4"/>
  <c r="G122" i="4"/>
  <c r="AY83" i="4"/>
  <c r="AY71" i="4"/>
  <c r="AY62" i="4"/>
  <c r="Z47" i="4"/>
  <c r="G47" i="4"/>
  <c r="Z44" i="4"/>
  <c r="G44" i="4"/>
  <c r="R30" i="4"/>
  <c r="T30" i="4" s="1"/>
  <c r="AC30" i="4"/>
  <c r="H30" i="4"/>
  <c r="I69" i="4"/>
  <c r="R225" i="4"/>
  <c r="T225" i="4" s="1"/>
  <c r="G401" i="4"/>
  <c r="Z401" i="4"/>
  <c r="AF364" i="4"/>
  <c r="K364" i="4"/>
  <c r="AC364" i="4"/>
  <c r="AC354" i="4"/>
  <c r="AF354" i="4"/>
  <c r="K354" i="4"/>
  <c r="Z319" i="4"/>
  <c r="G319" i="4"/>
  <c r="Z271" i="4"/>
  <c r="G271" i="4"/>
  <c r="AF271" i="4" s="1"/>
  <c r="K250" i="4"/>
  <c r="AC250" i="4"/>
  <c r="R250" i="4"/>
  <c r="T250" i="4" s="1"/>
  <c r="G247" i="4"/>
  <c r="Z247" i="4"/>
  <c r="AF228" i="4"/>
  <c r="K228" i="4"/>
  <c r="Z191" i="4"/>
  <c r="G191" i="4"/>
  <c r="G103" i="4"/>
  <c r="Z103" i="4"/>
  <c r="Z79" i="4"/>
  <c r="G79" i="4"/>
  <c r="Z67" i="4"/>
  <c r="G67" i="4"/>
  <c r="G64" i="4"/>
  <c r="R64" i="4" s="1"/>
  <c r="T64" i="4" s="1"/>
  <c r="Z64" i="4"/>
  <c r="AY49" i="4"/>
  <c r="Z33" i="4"/>
  <c r="G33" i="4"/>
  <c r="R93" i="4"/>
  <c r="T93" i="4" s="1"/>
  <c r="K225" i="4"/>
  <c r="R63" i="4"/>
  <c r="T63" i="4" s="1"/>
  <c r="AC63" i="4"/>
  <c r="G385" i="4"/>
  <c r="Z385" i="4"/>
  <c r="AA385" i="4" s="1"/>
  <c r="G367" i="4"/>
  <c r="Z367" i="4"/>
  <c r="Z350" i="4"/>
  <c r="G350" i="4"/>
  <c r="AC350" i="4" s="1"/>
  <c r="Z333" i="4"/>
  <c r="G333" i="4"/>
  <c r="Z285" i="4"/>
  <c r="G285" i="4"/>
  <c r="Z278" i="4"/>
  <c r="G278" i="4"/>
  <c r="G267" i="4"/>
  <c r="Z267" i="4"/>
  <c r="Z260" i="4"/>
  <c r="G260" i="4"/>
  <c r="Z209" i="4"/>
  <c r="G209" i="4"/>
  <c r="Z197" i="4"/>
  <c r="G197" i="4"/>
  <c r="G176" i="4"/>
  <c r="Z176" i="4"/>
  <c r="Z165" i="4"/>
  <c r="G165" i="4"/>
  <c r="Z129" i="4"/>
  <c r="G129" i="4"/>
  <c r="AC129" i="4" s="1"/>
  <c r="G125" i="4"/>
  <c r="Z125" i="4"/>
  <c r="G118" i="4"/>
  <c r="Z118" i="4"/>
  <c r="Z114" i="4"/>
  <c r="G114" i="4"/>
  <c r="G106" i="4"/>
  <c r="Z106" i="4"/>
  <c r="Z88" i="4"/>
  <c r="G88" i="4"/>
  <c r="AY63" i="4"/>
  <c r="G42" i="4"/>
  <c r="Z42" i="4"/>
  <c r="AY38" i="4"/>
  <c r="AU413" i="4"/>
  <c r="AT413" i="4" s="1"/>
  <c r="AS413" i="4" s="1"/>
  <c r="AR413" i="4" s="1"/>
  <c r="AQ413" i="4" s="1"/>
  <c r="AP413" i="4" s="1"/>
  <c r="AO413" i="4" s="1"/>
  <c r="AN413" i="4" s="1"/>
  <c r="AM413" i="4" s="1"/>
  <c r="AL413" i="4" s="1"/>
  <c r="AK413" i="4" s="1"/>
  <c r="Z360" i="4"/>
  <c r="G360" i="4"/>
  <c r="G353" i="4"/>
  <c r="Z353" i="4"/>
  <c r="G314" i="4"/>
  <c r="Z281" i="4"/>
  <c r="G281" i="4"/>
  <c r="G227" i="4"/>
  <c r="Z227" i="4"/>
  <c r="Z179" i="4"/>
  <c r="G179" i="4"/>
  <c r="G157" i="4"/>
  <c r="Z157" i="4"/>
  <c r="AY87" i="4"/>
  <c r="AY75" i="4"/>
  <c r="Z48" i="4"/>
  <c r="G48" i="4"/>
  <c r="AU430" i="4"/>
  <c r="G430" i="4"/>
  <c r="K430" i="4" s="1"/>
  <c r="AC328" i="4"/>
  <c r="AU358" i="4"/>
  <c r="AT358" i="4" s="1"/>
  <c r="AS358" i="4" s="1"/>
  <c r="AR358" i="4" s="1"/>
  <c r="AQ358" i="4" s="1"/>
  <c r="AP358" i="4" s="1"/>
  <c r="AO358" i="4" s="1"/>
  <c r="AN358" i="4" s="1"/>
  <c r="AM358" i="4" s="1"/>
  <c r="AL358" i="4" s="1"/>
  <c r="AU420" i="4"/>
  <c r="G111" i="4"/>
  <c r="Z100" i="4"/>
  <c r="G219" i="4"/>
  <c r="AF219" i="4" s="1"/>
  <c r="G146" i="4"/>
  <c r="Z65" i="4"/>
  <c r="T19" i="4"/>
  <c r="AJ409" i="4"/>
  <c r="AK409" i="4"/>
  <c r="AI409" i="4"/>
  <c r="AK425" i="4"/>
  <c r="AI425" i="4"/>
  <c r="AJ425" i="4"/>
  <c r="AI417" i="4"/>
  <c r="AJ417" i="4"/>
  <c r="AK417" i="4"/>
  <c r="AI413" i="4"/>
  <c r="AJ415" i="4"/>
  <c r="AK415" i="4"/>
  <c r="AI415" i="4"/>
  <c r="AI414" i="4"/>
  <c r="AJ414" i="4"/>
  <c r="AK414" i="4"/>
  <c r="AI421" i="4"/>
  <c r="AJ421" i="4"/>
  <c r="AK421" i="4"/>
  <c r="AK418" i="4"/>
  <c r="AJ418" i="4"/>
  <c r="AI418" i="4"/>
  <c r="AJ422" i="4"/>
  <c r="AK422" i="4"/>
  <c r="AI422" i="4"/>
  <c r="AB281" i="4"/>
  <c r="AA281" i="4"/>
  <c r="AI27" i="4"/>
  <c r="AJ27" i="4"/>
  <c r="AK27" i="4"/>
  <c r="AJ306" i="4"/>
  <c r="AK306" i="4"/>
  <c r="AI306" i="4"/>
  <c r="AI321" i="4"/>
  <c r="AJ321" i="4"/>
  <c r="AK321" i="4"/>
  <c r="AI352" i="4"/>
  <c r="AH352" i="4" s="1"/>
  <c r="AJ352" i="4"/>
  <c r="AK352" i="4"/>
  <c r="AJ82" i="4"/>
  <c r="AK82" i="4"/>
  <c r="AI82" i="4"/>
  <c r="AH82" i="4" s="1"/>
  <c r="AA82" i="4" s="1"/>
  <c r="AE82" i="4" s="1"/>
  <c r="AI334" i="4"/>
  <c r="AJ334" i="4"/>
  <c r="AK334" i="4"/>
  <c r="AJ104" i="4"/>
  <c r="AK104" i="4"/>
  <c r="AI104" i="4"/>
  <c r="AK153" i="4"/>
  <c r="AI153" i="4"/>
  <c r="AJ153" i="4"/>
  <c r="AJ389" i="4"/>
  <c r="AK389" i="4"/>
  <c r="AI389" i="4"/>
  <c r="AI80" i="4"/>
  <c r="AK80" i="4"/>
  <c r="AJ80" i="4"/>
  <c r="AK113" i="4"/>
  <c r="AI113" i="4"/>
  <c r="AJ113" i="4"/>
  <c r="AK221" i="4"/>
  <c r="AJ221" i="4"/>
  <c r="AI221" i="4"/>
  <c r="AI296" i="4"/>
  <c r="AJ296" i="4"/>
  <c r="AK296" i="4"/>
  <c r="AI169" i="4"/>
  <c r="AJ169" i="4"/>
  <c r="AK169" i="4"/>
  <c r="AJ193" i="4"/>
  <c r="AK193" i="4"/>
  <c r="AI193" i="4"/>
  <c r="AI244" i="4"/>
  <c r="AH244" i="4" s="1"/>
  <c r="AK244" i="4"/>
  <c r="AJ244" i="4"/>
  <c r="AI129" i="4"/>
  <c r="AJ129" i="4"/>
  <c r="AK129" i="4"/>
  <c r="AJ255" i="4"/>
  <c r="AI255" i="4"/>
  <c r="AH255" i="4" s="1"/>
  <c r="AA255" i="4" s="1"/>
  <c r="AK255" i="4"/>
  <c r="AK319" i="4"/>
  <c r="AI319" i="4"/>
  <c r="AJ319" i="4"/>
  <c r="AJ143" i="4"/>
  <c r="AK143" i="4"/>
  <c r="AI143" i="4"/>
  <c r="AI256" i="4"/>
  <c r="AH256" i="4" s="1"/>
  <c r="AJ256" i="4"/>
  <c r="AK256" i="4"/>
  <c r="AJ369" i="4"/>
  <c r="AK369" i="4"/>
  <c r="AI369" i="4"/>
  <c r="AI85" i="4"/>
  <c r="AK85" i="4"/>
  <c r="AJ85" i="4"/>
  <c r="AI171" i="4"/>
  <c r="AK171" i="4"/>
  <c r="AJ171" i="4"/>
  <c r="AI230" i="4"/>
  <c r="AK230" i="4"/>
  <c r="AJ230" i="4"/>
  <c r="AK295" i="4"/>
  <c r="AI295" i="4"/>
  <c r="AH295" i="4" s="1"/>
  <c r="AJ295" i="4"/>
  <c r="AJ377" i="4"/>
  <c r="AK377" i="4"/>
  <c r="AI377" i="4"/>
  <c r="AI397" i="4"/>
  <c r="AJ397" i="4"/>
  <c r="AK397" i="4"/>
  <c r="AB412" i="4"/>
  <c r="AB368" i="4"/>
  <c r="AA368" i="4"/>
  <c r="AK70" i="4"/>
  <c r="AI70" i="4"/>
  <c r="AJ70" i="4"/>
  <c r="AK293" i="4"/>
  <c r="AI293" i="4"/>
  <c r="AJ293" i="4"/>
  <c r="AK332" i="4"/>
  <c r="AI332" i="4"/>
  <c r="AJ332" i="4"/>
  <c r="AK37" i="4"/>
  <c r="AJ37" i="4"/>
  <c r="AI37" i="4"/>
  <c r="AI51" i="4"/>
  <c r="AJ51" i="4"/>
  <c r="AK51" i="4"/>
  <c r="AJ246" i="4"/>
  <c r="AI246" i="4"/>
  <c r="AH246" i="4" s="1"/>
  <c r="AB246" i="4" s="1"/>
  <c r="AK246" i="4"/>
  <c r="AI266" i="4"/>
  <c r="AJ266" i="4"/>
  <c r="AJ390" i="4"/>
  <c r="AK390" i="4"/>
  <c r="AI390" i="4"/>
  <c r="AJ32" i="4"/>
  <c r="AK32" i="4"/>
  <c r="AI32" i="4"/>
  <c r="AK77" i="4"/>
  <c r="AJ77" i="4"/>
  <c r="AI77" i="4"/>
  <c r="AH77" i="4" s="1"/>
  <c r="AA77" i="4" s="1"/>
  <c r="AE77" i="4" s="1"/>
  <c r="AI137" i="4"/>
  <c r="AJ137" i="4"/>
  <c r="AK137" i="4"/>
  <c r="AI100" i="4"/>
  <c r="AJ100" i="4"/>
  <c r="AK100" i="4"/>
  <c r="AI176" i="4"/>
  <c r="AJ176" i="4"/>
  <c r="AK176" i="4"/>
  <c r="AI394" i="4"/>
  <c r="AJ394" i="4"/>
  <c r="AK394" i="4"/>
  <c r="AA392" i="4"/>
  <c r="AB392" i="4"/>
  <c r="AK97" i="4"/>
  <c r="AI97" i="4"/>
  <c r="AJ97" i="4"/>
  <c r="AK233" i="4"/>
  <c r="AI233" i="4"/>
  <c r="AJ233" i="4"/>
  <c r="AI294" i="4"/>
  <c r="AJ294" i="4"/>
  <c r="AK294" i="4"/>
  <c r="AJ270" i="4"/>
  <c r="AK270" i="4"/>
  <c r="AI270" i="4"/>
  <c r="AH270" i="4" s="1"/>
  <c r="AJ35" i="4"/>
  <c r="AK35" i="4"/>
  <c r="AI35" i="4"/>
  <c r="AI398" i="4"/>
  <c r="AJ398" i="4"/>
  <c r="AK398" i="4"/>
  <c r="AJ346" i="4"/>
  <c r="AI346" i="4"/>
  <c r="AH346" i="4" s="1"/>
  <c r="AA346" i="4" s="1"/>
  <c r="AK346" i="4"/>
  <c r="AJ206" i="4"/>
  <c r="AK63" i="4"/>
  <c r="AI63" i="4"/>
  <c r="AH63" i="4" s="1"/>
  <c r="AA63" i="4" s="1"/>
  <c r="AE63" i="4" s="1"/>
  <c r="AI325" i="4"/>
  <c r="AK325" i="4"/>
  <c r="AJ325" i="4"/>
  <c r="AJ386" i="4"/>
  <c r="AH386" i="4" s="1"/>
  <c r="AK386" i="4"/>
  <c r="AI359" i="4"/>
  <c r="AK359" i="4"/>
  <c r="AJ359" i="4"/>
  <c r="AJ407" i="4"/>
  <c r="AI407" i="4"/>
  <c r="AH407" i="4" s="1"/>
  <c r="AJ144" i="4"/>
  <c r="AH144" i="4" s="1"/>
  <c r="AK144" i="4"/>
  <c r="AJ316" i="4"/>
  <c r="AJ155" i="4"/>
  <c r="AK155" i="4"/>
  <c r="AJ273" i="4"/>
  <c r="AK273" i="4"/>
  <c r="AI273" i="4"/>
  <c r="AI340" i="4"/>
  <c r="AJ340" i="4"/>
  <c r="AK340" i="4"/>
  <c r="AI59" i="4"/>
  <c r="AJ59" i="4"/>
  <c r="AK59" i="4"/>
  <c r="AI138" i="4"/>
  <c r="AJ138" i="4"/>
  <c r="AK138" i="4"/>
  <c r="AI155" i="4"/>
  <c r="AI98" i="4"/>
  <c r="AH98" i="4" s="1"/>
  <c r="AK98" i="4"/>
  <c r="AI162" i="4"/>
  <c r="AI269" i="4"/>
  <c r="AJ269" i="4"/>
  <c r="AK269" i="4"/>
  <c r="AI343" i="4"/>
  <c r="AK343" i="4"/>
  <c r="AK23" i="4"/>
  <c r="AI23" i="4"/>
  <c r="AH23" i="4" s="1"/>
  <c r="AI208" i="4"/>
  <c r="AJ208" i="4"/>
  <c r="AK208" i="4"/>
  <c r="AK38" i="4"/>
  <c r="AI38" i="4"/>
  <c r="AH38" i="4" s="1"/>
  <c r="AI367" i="4"/>
  <c r="AK367" i="4"/>
  <c r="AJ367" i="4"/>
  <c r="AI34" i="4"/>
  <c r="AJ34" i="4"/>
  <c r="AK34" i="4"/>
  <c r="AI179" i="4"/>
  <c r="AJ179" i="4"/>
  <c r="AK179" i="4"/>
  <c r="AI157" i="4"/>
  <c r="AJ157" i="4"/>
  <c r="AK157" i="4"/>
  <c r="AI197" i="4"/>
  <c r="AJ197" i="4"/>
  <c r="AK197" i="4"/>
  <c r="AK324" i="4"/>
  <c r="AI324" i="4"/>
  <c r="AH324" i="4" s="1"/>
  <c r="AI348" i="4"/>
  <c r="AJ348" i="4"/>
  <c r="AK348" i="4"/>
  <c r="AK401" i="4"/>
  <c r="AI401" i="4"/>
  <c r="AH401" i="4" s="1"/>
  <c r="AJ58" i="4"/>
  <c r="AI58" i="4"/>
  <c r="AH58" i="4" s="1"/>
  <c r="AA58" i="4" s="1"/>
  <c r="AE58" i="4" s="1"/>
  <c r="AK58" i="4"/>
  <c r="AJ101" i="4"/>
  <c r="AI101" i="4"/>
  <c r="AK342" i="4"/>
  <c r="AI342" i="4"/>
  <c r="AH342" i="4" s="1"/>
  <c r="AC290" i="4"/>
  <c r="K290" i="4"/>
  <c r="R290" i="4"/>
  <c r="T290" i="4" s="1"/>
  <c r="AF290" i="4"/>
  <c r="G387" i="4"/>
  <c r="Z387" i="4"/>
  <c r="AU387" i="4"/>
  <c r="L261" i="4"/>
  <c r="AF261" i="4"/>
  <c r="I95" i="4"/>
  <c r="AF95" i="4"/>
  <c r="R95" i="4"/>
  <c r="T95" i="4" s="1"/>
  <c r="AC95" i="4"/>
  <c r="AC46" i="4"/>
  <c r="H46" i="4"/>
  <c r="R46" i="4"/>
  <c r="T46" i="4" s="1"/>
  <c r="AC147" i="4"/>
  <c r="I147" i="4"/>
  <c r="R147" i="4"/>
  <c r="T147" i="4" s="1"/>
  <c r="AF147" i="4"/>
  <c r="K284" i="4"/>
  <c r="R284" i="4"/>
  <c r="T284" i="4" s="1"/>
  <c r="AF284" i="4"/>
  <c r="AC284" i="4"/>
  <c r="H62" i="4"/>
  <c r="R62" i="4"/>
  <c r="T62" i="4" s="1"/>
  <c r="AF98" i="4"/>
  <c r="J98" i="4"/>
  <c r="AC98" i="4"/>
  <c r="R203" i="4"/>
  <c r="T203" i="4" s="1"/>
  <c r="AF203" i="4"/>
  <c r="I203" i="4"/>
  <c r="K170" i="4"/>
  <c r="AC170" i="4"/>
  <c r="AF170" i="4"/>
  <c r="G397" i="4"/>
  <c r="Z397" i="4"/>
  <c r="G393" i="4"/>
  <c r="Z393" i="4"/>
  <c r="G390" i="4"/>
  <c r="Z390" i="4"/>
  <c r="Z378" i="4"/>
  <c r="AA378" i="4" s="1"/>
  <c r="G378" i="4"/>
  <c r="Z326" i="4"/>
  <c r="G326" i="4"/>
  <c r="G312" i="4"/>
  <c r="Z312" i="4"/>
  <c r="G310" i="4"/>
  <c r="Z310" i="4"/>
  <c r="AA310" i="4" s="1"/>
  <c r="Z307" i="4"/>
  <c r="G307" i="4"/>
  <c r="G238" i="4"/>
  <c r="Z238" i="4"/>
  <c r="G358" i="4"/>
  <c r="Z358" i="4"/>
  <c r="G263" i="4"/>
  <c r="Z263" i="4"/>
  <c r="Z241" i="4"/>
  <c r="G241" i="4"/>
  <c r="AF129" i="4"/>
  <c r="I129" i="4"/>
  <c r="Z389" i="4"/>
  <c r="G389" i="4"/>
  <c r="Z325" i="4"/>
  <c r="G325" i="4"/>
  <c r="AC316" i="4"/>
  <c r="K316" i="4"/>
  <c r="R316" i="4"/>
  <c r="T316" i="4" s="1"/>
  <c r="Z36" i="4"/>
  <c r="G36" i="4"/>
  <c r="AF133" i="4"/>
  <c r="R133" i="4"/>
  <c r="T133" i="4" s="1"/>
  <c r="I133" i="4"/>
  <c r="AC256" i="4"/>
  <c r="R256" i="4"/>
  <c r="T256" i="4" s="1"/>
  <c r="L400" i="4"/>
  <c r="AC400" i="4"/>
  <c r="G407" i="4"/>
  <c r="Z407" i="4"/>
  <c r="Z336" i="4"/>
  <c r="G336" i="4"/>
  <c r="G288" i="4"/>
  <c r="Z288" i="4"/>
  <c r="Z282" i="4"/>
  <c r="G282" i="4"/>
  <c r="Z274" i="4"/>
  <c r="AA274" i="4" s="1"/>
  <c r="G274" i="4"/>
  <c r="AC271" i="4"/>
  <c r="J271" i="4"/>
  <c r="R271" i="4"/>
  <c r="T271" i="4" s="1"/>
  <c r="Z266" i="4"/>
  <c r="G266" i="4"/>
  <c r="G244" i="4"/>
  <c r="Z244" i="4"/>
  <c r="AU241" i="4"/>
  <c r="J94" i="4"/>
  <c r="R94" i="4"/>
  <c r="T94" i="4" s="1"/>
  <c r="AC94" i="4"/>
  <c r="AC243" i="4"/>
  <c r="R243" i="4"/>
  <c r="T243" i="4" s="1"/>
  <c r="K243" i="4"/>
  <c r="AC265" i="4"/>
  <c r="K265" i="4"/>
  <c r="R265" i="4"/>
  <c r="T265" i="4" s="1"/>
  <c r="G380" i="4"/>
  <c r="Z380" i="4"/>
  <c r="Z376" i="4"/>
  <c r="AA376" i="4" s="1"/>
  <c r="G376" i="4"/>
  <c r="G372" i="4"/>
  <c r="Z372" i="4"/>
  <c r="G330" i="4"/>
  <c r="Z330" i="4"/>
  <c r="G229" i="4"/>
  <c r="Z229" i="4"/>
  <c r="AF159" i="4"/>
  <c r="R159" i="4"/>
  <c r="T159" i="4" s="1"/>
  <c r="Z156" i="4"/>
  <c r="G156" i="4"/>
  <c r="G130" i="4"/>
  <c r="Z130" i="4"/>
  <c r="R127" i="4"/>
  <c r="T127" i="4" s="1"/>
  <c r="G91" i="4"/>
  <c r="Z91" i="4"/>
  <c r="K352" i="4"/>
  <c r="AC352" i="4"/>
  <c r="AF352" i="4"/>
  <c r="Z258" i="4"/>
  <c r="G258" i="4"/>
  <c r="Z180" i="4"/>
  <c r="G180" i="4"/>
  <c r="G102" i="4"/>
  <c r="Z102" i="4"/>
  <c r="R100" i="4"/>
  <c r="T100" i="4" s="1"/>
  <c r="AC100" i="4"/>
  <c r="AF100" i="4"/>
  <c r="Z74" i="4"/>
  <c r="G74" i="4"/>
  <c r="K369" i="4"/>
  <c r="AC369" i="4"/>
  <c r="AF369" i="4"/>
  <c r="G379" i="4"/>
  <c r="Z379" i="4"/>
  <c r="AA379" i="4" s="1"/>
  <c r="G348" i="4"/>
  <c r="Z348" i="4"/>
  <c r="G345" i="4"/>
  <c r="Z345" i="4"/>
  <c r="Z341" i="4"/>
  <c r="AA341" i="4" s="1"/>
  <c r="G341" i="4"/>
  <c r="AC228" i="4"/>
  <c r="R228" i="4"/>
  <c r="T228" i="4" s="1"/>
  <c r="Z222" i="4"/>
  <c r="G222" i="4"/>
  <c r="Z183" i="4"/>
  <c r="G183" i="4"/>
  <c r="K303" i="4"/>
  <c r="R303" i="4"/>
  <c r="T303" i="4" s="1"/>
  <c r="AC303" i="4"/>
  <c r="G382" i="4"/>
  <c r="Z382" i="4"/>
  <c r="K350" i="4"/>
  <c r="Z301" i="4"/>
  <c r="G301" i="4"/>
  <c r="Z295" i="4"/>
  <c r="G295" i="4"/>
  <c r="Z254" i="4"/>
  <c r="G254" i="4"/>
  <c r="G231" i="4"/>
  <c r="Z231" i="4"/>
  <c r="G408" i="4"/>
  <c r="Z408" i="4"/>
  <c r="AA408" i="4" s="1"/>
  <c r="G398" i="4"/>
  <c r="Z398" i="4"/>
  <c r="Z394" i="4"/>
  <c r="G394" i="4"/>
  <c r="U383" i="4"/>
  <c r="Z383" i="4"/>
  <c r="Z311" i="4"/>
  <c r="U311" i="4"/>
  <c r="R311" i="4" s="1"/>
  <c r="Z283" i="4"/>
  <c r="G283" i="4"/>
  <c r="Z280" i="4"/>
  <c r="G280" i="4"/>
  <c r="G232" i="4"/>
  <c r="Z232" i="4"/>
  <c r="G226" i="4"/>
  <c r="Z226" i="4"/>
  <c r="I122" i="4"/>
  <c r="R122" i="4"/>
  <c r="T122" i="4" s="1"/>
  <c r="Z96" i="4"/>
  <c r="G96" i="4"/>
  <c r="G85" i="4"/>
  <c r="Z85" i="4"/>
  <c r="Z406" i="4"/>
  <c r="AA406" i="4" s="1"/>
  <c r="Z371" i="4"/>
  <c r="G371" i="4"/>
  <c r="G322" i="4"/>
  <c r="Z322" i="4"/>
  <c r="G300" i="4"/>
  <c r="Z300" i="4"/>
  <c r="R297" i="4"/>
  <c r="T297" i="4" s="1"/>
  <c r="AC297" i="4"/>
  <c r="Z251" i="4"/>
  <c r="G251" i="4"/>
  <c r="Z246" i="4"/>
  <c r="G234" i="4"/>
  <c r="Z234" i="4"/>
  <c r="Z152" i="4"/>
  <c r="G152" i="4"/>
  <c r="Z431" i="4"/>
  <c r="G431" i="4"/>
  <c r="AF431" i="4" s="1"/>
  <c r="AU431" i="4"/>
  <c r="Z402" i="4"/>
  <c r="AA402" i="4" s="1"/>
  <c r="G396" i="4"/>
  <c r="Z396" i="4"/>
  <c r="Z386" i="4"/>
  <c r="G386" i="4"/>
  <c r="Z362" i="4"/>
  <c r="AA362" i="4" s="1"/>
  <c r="Z354" i="4"/>
  <c r="AA354" i="4" s="1"/>
  <c r="Z347" i="4"/>
  <c r="G347" i="4"/>
  <c r="G337" i="4"/>
  <c r="Z276" i="4"/>
  <c r="G276" i="4"/>
  <c r="Z248" i="4"/>
  <c r="Z236" i="4"/>
  <c r="Z192" i="4"/>
  <c r="G192" i="4"/>
  <c r="G171" i="4"/>
  <c r="Z168" i="4"/>
  <c r="G168" i="4"/>
  <c r="Z158" i="4"/>
  <c r="G158" i="4"/>
  <c r="G110" i="4"/>
  <c r="Z110" i="4"/>
  <c r="Z410" i="4"/>
  <c r="G410" i="4"/>
  <c r="AF402" i="4"/>
  <c r="L402" i="4"/>
  <c r="AC402" i="4"/>
  <c r="Z381" i="4"/>
  <c r="AA381" i="4" s="1"/>
  <c r="G381" i="4"/>
  <c r="G374" i="4"/>
  <c r="Z374" i="4"/>
  <c r="Z370" i="4"/>
  <c r="AA370" i="4" s="1"/>
  <c r="G370" i="4"/>
  <c r="K362" i="4"/>
  <c r="AC362" i="4"/>
  <c r="Z343" i="4"/>
  <c r="G343" i="4"/>
  <c r="G332" i="4"/>
  <c r="Z332" i="4"/>
  <c r="G329" i="4"/>
  <c r="Z329" i="4"/>
  <c r="G306" i="4"/>
  <c r="Z306" i="4"/>
  <c r="R291" i="4"/>
  <c r="T291" i="4" s="1"/>
  <c r="AC291" i="4"/>
  <c r="Z289" i="4"/>
  <c r="G289" i="4"/>
  <c r="Z242" i="4"/>
  <c r="G230" i="4"/>
  <c r="Z230" i="4"/>
  <c r="G224" i="4"/>
  <c r="Z224" i="4"/>
  <c r="Z399" i="4"/>
  <c r="G399" i="4"/>
  <c r="Z395" i="4"/>
  <c r="G395" i="4"/>
  <c r="Z359" i="4"/>
  <c r="G359" i="4"/>
  <c r="G318" i="4"/>
  <c r="Z318" i="4"/>
  <c r="AA318" i="4" s="1"/>
  <c r="G302" i="4"/>
  <c r="Z302" i="4"/>
  <c r="Z299" i="4"/>
  <c r="G299" i="4"/>
  <c r="G115" i="4"/>
  <c r="Z115" i="4"/>
  <c r="G404" i="4"/>
  <c r="Z404" i="4"/>
  <c r="AA404" i="4" s="1"/>
  <c r="G388" i="4"/>
  <c r="Z388" i="4"/>
  <c r="Z373" i="4"/>
  <c r="AA373" i="4" s="1"/>
  <c r="G373" i="4"/>
  <c r="K366" i="4"/>
  <c r="G342" i="4"/>
  <c r="Z342" i="4"/>
  <c r="Z339" i="4"/>
  <c r="G339" i="4"/>
  <c r="G178" i="4"/>
  <c r="Z178" i="4"/>
  <c r="Z173" i="4"/>
  <c r="G173" i="4"/>
  <c r="G120" i="4"/>
  <c r="Z120" i="4"/>
  <c r="G90" i="4"/>
  <c r="Z90" i="4"/>
  <c r="Z51" i="4"/>
  <c r="G51" i="4"/>
  <c r="R35" i="4"/>
  <c r="T35" i="4" s="1"/>
  <c r="G26" i="4"/>
  <c r="Z26" i="4"/>
  <c r="G23" i="4"/>
  <c r="Z23" i="4"/>
  <c r="G403" i="4"/>
  <c r="G363" i="4"/>
  <c r="G355" i="4"/>
  <c r="G346" i="4"/>
  <c r="G338" i="4"/>
  <c r="Z328" i="4"/>
  <c r="Z196" i="4"/>
  <c r="G196" i="4"/>
  <c r="Z80" i="4"/>
  <c r="G80" i="4"/>
  <c r="Z72" i="4"/>
  <c r="G72" i="4"/>
  <c r="Z68" i="4"/>
  <c r="G68" i="4"/>
  <c r="H64" i="4"/>
  <c r="AC64" i="4"/>
  <c r="Z40" i="4"/>
  <c r="G40" i="4"/>
  <c r="Z28" i="4"/>
  <c r="G28" i="4"/>
  <c r="G21" i="4"/>
  <c r="Z21" i="4"/>
  <c r="AA21" i="4" s="1"/>
  <c r="Z405" i="4"/>
  <c r="AU405" i="4"/>
  <c r="Z364" i="4"/>
  <c r="Z228" i="4"/>
  <c r="Z132" i="4"/>
  <c r="G132" i="4"/>
  <c r="AC65" i="4"/>
  <c r="H65" i="4"/>
  <c r="R65" i="4"/>
  <c r="T65" i="4" s="1"/>
  <c r="G255" i="4"/>
  <c r="G190" i="4"/>
  <c r="G172" i="4"/>
  <c r="G119" i="4"/>
  <c r="Z119" i="4"/>
  <c r="Z73" i="4"/>
  <c r="AA73" i="4" s="1"/>
  <c r="G73" i="4"/>
  <c r="G212" i="4"/>
  <c r="Z212" i="4"/>
  <c r="Z182" i="4"/>
  <c r="G182" i="4"/>
  <c r="AC126" i="4"/>
  <c r="AF126" i="4"/>
  <c r="I123" i="4"/>
  <c r="G75" i="4"/>
  <c r="Z75" i="4"/>
  <c r="G31" i="4"/>
  <c r="Z31" i="4"/>
  <c r="Z25" i="4"/>
  <c r="G25" i="4"/>
  <c r="Z22" i="4"/>
  <c r="G22" i="4"/>
  <c r="Z419" i="4"/>
  <c r="G419" i="4"/>
  <c r="AU419" i="4"/>
  <c r="AU416" i="4"/>
  <c r="G416" i="4"/>
  <c r="Z198" i="4"/>
  <c r="G198" i="4"/>
  <c r="Z166" i="4"/>
  <c r="G166" i="4"/>
  <c r="Z160" i="4"/>
  <c r="G160" i="4"/>
  <c r="I128" i="4"/>
  <c r="R128" i="4"/>
  <c r="T128" i="4" s="1"/>
  <c r="AF128" i="4"/>
  <c r="AF121" i="4"/>
  <c r="G116" i="4"/>
  <c r="Z116" i="4"/>
  <c r="Z38" i="4"/>
  <c r="G38" i="4"/>
  <c r="AU423" i="4"/>
  <c r="G423" i="4"/>
  <c r="Z184" i="4"/>
  <c r="G184" i="4"/>
  <c r="G113" i="4"/>
  <c r="Z113" i="4"/>
  <c r="Z76" i="4"/>
  <c r="G76" i="4"/>
  <c r="G57" i="4"/>
  <c r="Z57" i="4"/>
  <c r="G140" i="4"/>
  <c r="AC81" i="4"/>
  <c r="Z434" i="4"/>
  <c r="G434" i="4"/>
  <c r="AU434" i="4"/>
  <c r="Z426" i="4"/>
  <c r="G426" i="4"/>
  <c r="AU426" i="4"/>
  <c r="AU433" i="4"/>
  <c r="Z433" i="4"/>
  <c r="G433" i="4"/>
  <c r="G432" i="4"/>
  <c r="Z432" i="4"/>
  <c r="AU432" i="4"/>
  <c r="G424" i="4"/>
  <c r="AU424" i="4"/>
  <c r="Z424" i="4"/>
  <c r="K427" i="4"/>
  <c r="AC427" i="4"/>
  <c r="AF427" i="4"/>
  <c r="AT428" i="4"/>
  <c r="Z427" i="4"/>
  <c r="AT431" i="4"/>
  <c r="AS431" i="4" s="1"/>
  <c r="AR431" i="4" s="1"/>
  <c r="AQ431" i="4" s="1"/>
  <c r="AP431" i="4" s="1"/>
  <c r="AO431" i="4" s="1"/>
  <c r="AN431" i="4" s="1"/>
  <c r="AM431" i="4" s="1"/>
  <c r="AL431" i="4" s="1"/>
  <c r="Z430" i="4"/>
  <c r="AS428" i="4"/>
  <c r="AR428" i="4" s="1"/>
  <c r="AQ428" i="4" s="1"/>
  <c r="AP428" i="4" s="1"/>
  <c r="AO428" i="4" s="1"/>
  <c r="AN428" i="4" s="1"/>
  <c r="AM428" i="4" s="1"/>
  <c r="AL428" i="4" s="1"/>
  <c r="G428" i="4"/>
  <c r="AU429" i="4"/>
  <c r="AF430" i="4"/>
  <c r="G429" i="4"/>
  <c r="AU427" i="4"/>
  <c r="AC430" i="4"/>
  <c r="K303" i="1"/>
  <c r="R303" i="1"/>
  <c r="T303" i="1" s="1"/>
  <c r="R278" i="1"/>
  <c r="T278" i="1" s="1"/>
  <c r="K278" i="1"/>
  <c r="I112" i="1"/>
  <c r="E93" i="13"/>
  <c r="E30" i="13"/>
  <c r="E213" i="10"/>
  <c r="E194" i="10"/>
  <c r="E110" i="10"/>
  <c r="E12" i="9"/>
  <c r="R235" i="1"/>
  <c r="T235" i="1" s="1"/>
  <c r="K231" i="1"/>
  <c r="R227" i="1"/>
  <c r="T227" i="1" s="1"/>
  <c r="E54" i="13"/>
  <c r="E29" i="13"/>
  <c r="E191" i="10"/>
  <c r="E171" i="10"/>
  <c r="E150" i="10"/>
  <c r="E128" i="10"/>
  <c r="E84" i="10"/>
  <c r="E74" i="10"/>
  <c r="E29" i="10"/>
  <c r="E132" i="9"/>
  <c r="E90" i="9"/>
  <c r="E80" i="9"/>
  <c r="E68" i="9"/>
  <c r="E77" i="13"/>
  <c r="E39" i="13"/>
  <c r="E203" i="10"/>
  <c r="E117" i="10"/>
  <c r="E107" i="10"/>
  <c r="E236" i="9"/>
  <c r="E152" i="13"/>
  <c r="E109" i="13"/>
  <c r="E158" i="9"/>
  <c r="E143" i="9"/>
  <c r="E128" i="9"/>
  <c r="E31" i="9"/>
  <c r="I158" i="1"/>
  <c r="E74" i="13"/>
  <c r="E210" i="10"/>
  <c r="E188" i="10"/>
  <c r="E156" i="10"/>
  <c r="E103" i="10"/>
  <c r="E70" i="10"/>
  <c r="E25" i="10"/>
  <c r="I39" i="1"/>
  <c r="K192" i="1"/>
  <c r="E96" i="13"/>
  <c r="E86" i="13"/>
  <c r="E33" i="13"/>
  <c r="E24" i="13"/>
  <c r="E100" i="10"/>
  <c r="E59" i="10"/>
  <c r="E267" i="9"/>
  <c r="E139" i="9"/>
  <c r="E105" i="9"/>
  <c r="E76" i="9"/>
  <c r="E52" i="9"/>
  <c r="E129" i="13"/>
  <c r="E106" i="13"/>
  <c r="E11" i="13"/>
  <c r="E177" i="10"/>
  <c r="E145" i="10"/>
  <c r="K318" i="1"/>
  <c r="R318" i="1"/>
  <c r="T318" i="1" s="1"/>
  <c r="R80" i="1"/>
  <c r="T80" i="1" s="1"/>
  <c r="I80" i="1"/>
  <c r="K321" i="1"/>
  <c r="R321" i="1"/>
  <c r="T321" i="1" s="1"/>
  <c r="R284" i="1"/>
  <c r="T284" i="1" s="1"/>
  <c r="K284" i="1"/>
  <c r="R153" i="1"/>
  <c r="T153" i="1" s="1"/>
  <c r="I153" i="1"/>
  <c r="I26" i="1"/>
  <c r="R26" i="1"/>
  <c r="T26" i="1" s="1"/>
  <c r="I156" i="1"/>
  <c r="R156" i="1"/>
  <c r="T156" i="1" s="1"/>
  <c r="I83" i="1"/>
  <c r="R83" i="1"/>
  <c r="T83" i="1" s="1"/>
  <c r="R148" i="1"/>
  <c r="T148" i="1" s="1"/>
  <c r="I148" i="1"/>
  <c r="J109" i="1"/>
  <c r="R109" i="1"/>
  <c r="T109" i="1" s="1"/>
  <c r="I208" i="1"/>
  <c r="R208" i="1"/>
  <c r="T208" i="1" s="1"/>
  <c r="R173" i="1"/>
  <c r="T173" i="1" s="1"/>
  <c r="K173" i="1"/>
  <c r="R35" i="1"/>
  <c r="T35" i="1" s="1"/>
  <c r="H35" i="1"/>
  <c r="R300" i="1"/>
  <c r="T300" i="1" s="1"/>
  <c r="K300" i="1"/>
  <c r="I144" i="1"/>
  <c r="E89" i="13"/>
  <c r="E23" i="13"/>
  <c r="E14" i="13"/>
  <c r="E94" i="10"/>
  <c r="E265" i="9"/>
  <c r="E93" i="9"/>
  <c r="E26" i="9"/>
  <c r="I129" i="1"/>
  <c r="R77" i="1"/>
  <c r="T77" i="1" s="1"/>
  <c r="E75" i="13"/>
  <c r="E42" i="13"/>
  <c r="E169" i="10"/>
  <c r="E130" i="10"/>
  <c r="E101" i="10"/>
  <c r="E83" i="10"/>
  <c r="E66" i="10"/>
  <c r="E57" i="10"/>
  <c r="R172" i="1"/>
  <c r="T172" i="1" s="1"/>
  <c r="E116" i="13"/>
  <c r="E65" i="13"/>
  <c r="E52" i="13"/>
  <c r="E179" i="10"/>
  <c r="E73" i="10"/>
  <c r="E34" i="10"/>
  <c r="E16" i="10"/>
  <c r="E271" i="9"/>
  <c r="E249" i="9"/>
  <c r="E126" i="9"/>
  <c r="E45" i="9"/>
  <c r="E35" i="9"/>
  <c r="R114" i="1"/>
  <c r="T114" i="1" s="1"/>
  <c r="R250" i="1"/>
  <c r="T250" i="1" s="1"/>
  <c r="E159" i="10"/>
  <c r="E90" i="10"/>
  <c r="E107" i="9"/>
  <c r="E81" i="9"/>
  <c r="E62" i="9"/>
  <c r="R130" i="1"/>
  <c r="T130" i="1" s="1"/>
  <c r="R52" i="1"/>
  <c r="T52" i="1" s="1"/>
  <c r="R179" i="1"/>
  <c r="T179" i="1" s="1"/>
  <c r="E206" i="10"/>
  <c r="E127" i="10"/>
  <c r="E54" i="10"/>
  <c r="E115" i="9"/>
  <c r="E69" i="9"/>
  <c r="R84" i="1"/>
  <c r="T84" i="1" s="1"/>
  <c r="R265" i="1"/>
  <c r="T265" i="1" s="1"/>
  <c r="E62" i="13"/>
  <c r="E108" i="10"/>
  <c r="E268" i="9"/>
  <c r="E228" i="9"/>
  <c r="E50" i="9"/>
  <c r="R194" i="1"/>
  <c r="T194" i="1" s="1"/>
  <c r="E121" i="13"/>
  <c r="E192" i="10"/>
  <c r="E38" i="10"/>
  <c r="E245" i="9"/>
  <c r="E104" i="9"/>
  <c r="E59" i="9"/>
  <c r="E41" i="9"/>
  <c r="E19" i="9"/>
  <c r="R285" i="1"/>
  <c r="T285" i="1" s="1"/>
  <c r="K285" i="1"/>
  <c r="K255" i="1"/>
  <c r="R255" i="1"/>
  <c r="T255" i="1" s="1"/>
  <c r="K236" i="1"/>
  <c r="R236" i="1"/>
  <c r="T236" i="1" s="1"/>
  <c r="I82" i="1"/>
  <c r="R82" i="1"/>
  <c r="T82" i="1" s="1"/>
  <c r="R31" i="1"/>
  <c r="T31" i="1" s="1"/>
  <c r="H31" i="1"/>
  <c r="R27" i="1"/>
  <c r="T27" i="1" s="1"/>
  <c r="H27" i="1"/>
  <c r="I202" i="1"/>
  <c r="R202" i="1"/>
  <c r="T202" i="1" s="1"/>
  <c r="I141" i="1"/>
  <c r="R141" i="1"/>
  <c r="T141" i="1" s="1"/>
  <c r="I61" i="1"/>
  <c r="R61" i="1"/>
  <c r="T61" i="1" s="1"/>
  <c r="H45" i="1"/>
  <c r="R45" i="1"/>
  <c r="T45" i="1" s="1"/>
  <c r="K288" i="1"/>
  <c r="R288" i="1"/>
  <c r="T288" i="1" s="1"/>
  <c r="R239" i="1"/>
  <c r="T239" i="1" s="1"/>
  <c r="K239" i="1"/>
  <c r="R213" i="1"/>
  <c r="T213" i="1" s="1"/>
  <c r="I213" i="1"/>
  <c r="H64" i="1"/>
  <c r="R64" i="1"/>
  <c r="T64" i="1" s="1"/>
  <c r="H37" i="1"/>
  <c r="R37" i="1"/>
  <c r="T37" i="1" s="1"/>
  <c r="K298" i="1"/>
  <c r="R298" i="1"/>
  <c r="T298" i="1" s="1"/>
  <c r="R223" i="1"/>
  <c r="T223" i="1" s="1"/>
  <c r="I223" i="1"/>
  <c r="I198" i="1"/>
  <c r="R198" i="1"/>
  <c r="T198" i="1" s="1"/>
  <c r="I125" i="1"/>
  <c r="R125" i="1"/>
  <c r="T125" i="1" s="1"/>
  <c r="I103" i="1"/>
  <c r="R103" i="1"/>
  <c r="T103" i="1" s="1"/>
  <c r="H67" i="1"/>
  <c r="R67" i="1"/>
  <c r="T67" i="1" s="1"/>
  <c r="I60" i="1"/>
  <c r="R60" i="1"/>
  <c r="T60" i="1" s="1"/>
  <c r="K276" i="1"/>
  <c r="R276" i="1"/>
  <c r="T276" i="1" s="1"/>
  <c r="R234" i="1"/>
  <c r="T234" i="1" s="1"/>
  <c r="K234" i="1"/>
  <c r="J230" i="1"/>
  <c r="R230" i="1"/>
  <c r="T230" i="1" s="1"/>
  <c r="I212" i="1"/>
  <c r="R212" i="1"/>
  <c r="T212" i="1" s="1"/>
  <c r="I164" i="1"/>
  <c r="R164" i="1"/>
  <c r="T164" i="1" s="1"/>
  <c r="R290" i="1"/>
  <c r="T290" i="1" s="1"/>
  <c r="K290" i="1"/>
  <c r="K204" i="1"/>
  <c r="R204" i="1"/>
  <c r="T204" i="1" s="1"/>
  <c r="R197" i="1"/>
  <c r="T197" i="1" s="1"/>
  <c r="I197" i="1"/>
  <c r="J98" i="1"/>
  <c r="R98" i="1"/>
  <c r="T98" i="1" s="1"/>
  <c r="H47" i="1"/>
  <c r="R47" i="1"/>
  <c r="T47" i="1" s="1"/>
  <c r="R271" i="1"/>
  <c r="T271" i="1" s="1"/>
  <c r="J271" i="1"/>
  <c r="R233" i="1"/>
  <c r="T233" i="1" s="1"/>
  <c r="K233" i="1"/>
  <c r="I196" i="1"/>
  <c r="R196" i="1"/>
  <c r="T196" i="1" s="1"/>
  <c r="R105" i="1"/>
  <c r="T105" i="1" s="1"/>
  <c r="I105" i="1"/>
  <c r="J93" i="1"/>
  <c r="R93" i="1"/>
  <c r="T93" i="1" s="1"/>
  <c r="H42" i="1"/>
  <c r="R42" i="1"/>
  <c r="T42" i="1" s="1"/>
  <c r="R293" i="1"/>
  <c r="T293" i="1" s="1"/>
  <c r="E234" i="10"/>
  <c r="E184" i="10"/>
  <c r="E26" i="10"/>
  <c r="E149" i="9"/>
  <c r="E74" i="9"/>
  <c r="E57" i="9"/>
  <c r="E40" i="9"/>
  <c r="E30" i="9"/>
  <c r="R36" i="1"/>
  <c r="T36" i="1" s="1"/>
  <c r="I184" i="1"/>
  <c r="R240" i="1"/>
  <c r="T240" i="1" s="1"/>
  <c r="E139" i="13"/>
  <c r="E114" i="13"/>
  <c r="E67" i="13"/>
  <c r="E58" i="13"/>
  <c r="E141" i="10"/>
  <c r="E42" i="10"/>
  <c r="E17" i="10"/>
  <c r="E257" i="9"/>
  <c r="R221" i="1"/>
  <c r="T221" i="1" s="1"/>
  <c r="E36" i="13"/>
  <c r="E200" i="10"/>
  <c r="E175" i="10"/>
  <c r="E157" i="10"/>
  <c r="E131" i="10"/>
  <c r="E105" i="10"/>
  <c r="E155" i="9"/>
  <c r="I149" i="1"/>
  <c r="R33" i="1"/>
  <c r="T33" i="1" s="1"/>
  <c r="R85" i="1"/>
  <c r="T85" i="1" s="1"/>
  <c r="I224" i="1"/>
  <c r="E146" i="13"/>
  <c r="E83" i="13"/>
  <c r="E55" i="13"/>
  <c r="E50" i="10"/>
  <c r="E14" i="10"/>
  <c r="E237" i="9"/>
  <c r="E229" i="9"/>
  <c r="E154" i="9"/>
  <c r="E144" i="9"/>
  <c r="E27" i="9"/>
  <c r="R100" i="1"/>
  <c r="T100" i="1" s="1"/>
  <c r="E128" i="13"/>
  <c r="E34" i="13"/>
  <c r="E172" i="10"/>
  <c r="E253" i="9"/>
  <c r="E130" i="9"/>
  <c r="R195" i="1"/>
  <c r="T195" i="1" s="1"/>
  <c r="R119" i="1"/>
  <c r="T119" i="1" s="1"/>
  <c r="E153" i="10"/>
  <c r="E147" i="10"/>
  <c r="E226" i="9"/>
  <c r="R177" i="1"/>
  <c r="T177" i="1" s="1"/>
  <c r="E151" i="13"/>
  <c r="E117" i="13"/>
  <c r="E78" i="13"/>
  <c r="E51" i="13"/>
  <c r="E236" i="10"/>
  <c r="E195" i="10"/>
  <c r="E46" i="10"/>
  <c r="E286" i="9"/>
  <c r="E261" i="9"/>
  <c r="E141" i="9"/>
  <c r="E24" i="9"/>
  <c r="I215" i="1"/>
  <c r="K200" i="1"/>
  <c r="I182" i="1"/>
  <c r="R182" i="1"/>
  <c r="T182" i="1" s="1"/>
  <c r="R56" i="1"/>
  <c r="T56" i="1" s="1"/>
  <c r="H56" i="1"/>
  <c r="R78" i="1"/>
  <c r="T78" i="1" s="1"/>
  <c r="I78" i="1"/>
  <c r="R190" i="1"/>
  <c r="T190" i="1" s="1"/>
  <c r="I190" i="1"/>
  <c r="K253" i="1"/>
  <c r="R253" i="1"/>
  <c r="T253" i="1" s="1"/>
  <c r="F361" i="1"/>
  <c r="G361" i="1" s="1"/>
  <c r="E104" i="13"/>
  <c r="K294" i="1"/>
  <c r="R294" i="1"/>
  <c r="T294" i="1" s="1"/>
  <c r="F272" i="1"/>
  <c r="G272" i="1" s="1"/>
  <c r="E56" i="13"/>
  <c r="E173" i="10"/>
  <c r="K246" i="1"/>
  <c r="R246" i="1"/>
  <c r="T246" i="1" s="1"/>
  <c r="F180" i="1"/>
  <c r="G180" i="1" s="1"/>
  <c r="E112" i="9"/>
  <c r="R34" i="1"/>
  <c r="T34" i="1" s="1"/>
  <c r="H34" i="1"/>
  <c r="F25" i="1"/>
  <c r="G25" i="1" s="1"/>
  <c r="E227" i="9"/>
  <c r="E15" i="10"/>
  <c r="F390" i="1"/>
  <c r="G390" i="1" s="1"/>
  <c r="K390" i="1" s="1"/>
  <c r="E125" i="13"/>
  <c r="F275" i="1"/>
  <c r="G275" i="1" s="1"/>
  <c r="E176" i="10"/>
  <c r="E59" i="13"/>
  <c r="F256" i="1"/>
  <c r="G256" i="1" s="1"/>
  <c r="J256" i="1" s="1"/>
  <c r="E48" i="13"/>
  <c r="E165" i="10"/>
  <c r="F226" i="1"/>
  <c r="G226" i="1" s="1"/>
  <c r="E273" i="9"/>
  <c r="F214" i="1"/>
  <c r="G214" i="1" s="1"/>
  <c r="E145" i="9"/>
  <c r="F199" i="1"/>
  <c r="G199" i="1" s="1"/>
  <c r="E142" i="10"/>
  <c r="E131" i="9"/>
  <c r="F140" i="1"/>
  <c r="G140" i="1" s="1"/>
  <c r="E73" i="9"/>
  <c r="E104" i="10"/>
  <c r="F97" i="1"/>
  <c r="G97" i="1" s="1"/>
  <c r="E37" i="9"/>
  <c r="J90" i="1"/>
  <c r="R90" i="1"/>
  <c r="T90" i="1" s="1"/>
  <c r="H49" i="1"/>
  <c r="R49" i="1"/>
  <c r="T49" i="1" s="1"/>
  <c r="H46" i="1"/>
  <c r="R46" i="1"/>
  <c r="T46" i="1" s="1"/>
  <c r="F352" i="1"/>
  <c r="G352" i="1" s="1"/>
  <c r="K352" i="1" s="1"/>
  <c r="E101" i="13"/>
  <c r="F322" i="1"/>
  <c r="G322" i="1" s="1"/>
  <c r="E88" i="13"/>
  <c r="R319" i="1"/>
  <c r="T319" i="1" s="1"/>
  <c r="K319" i="1"/>
  <c r="F312" i="1"/>
  <c r="G312" i="1" s="1"/>
  <c r="E80" i="13"/>
  <c r="K309" i="1"/>
  <c r="R309" i="1"/>
  <c r="T309" i="1" s="1"/>
  <c r="F216" i="1"/>
  <c r="G216" i="1" s="1"/>
  <c r="E147" i="9"/>
  <c r="F201" i="1"/>
  <c r="G201" i="1" s="1"/>
  <c r="E144" i="10"/>
  <c r="E133" i="9"/>
  <c r="F169" i="1"/>
  <c r="G169" i="1" s="1"/>
  <c r="K169" i="1" s="1"/>
  <c r="E21" i="13"/>
  <c r="E125" i="10"/>
  <c r="E101" i="9"/>
  <c r="H65" i="1"/>
  <c r="R65" i="1"/>
  <c r="T65" i="1" s="1"/>
  <c r="F121" i="1"/>
  <c r="G121" i="1" s="1"/>
  <c r="E55" i="9"/>
  <c r="E87" i="10"/>
  <c r="R62" i="1"/>
  <c r="T62" i="1" s="1"/>
  <c r="H62" i="1"/>
  <c r="E28" i="13"/>
  <c r="F374" i="1"/>
  <c r="G374" i="1" s="1"/>
  <c r="K374" i="1" s="1"/>
  <c r="E113" i="13"/>
  <c r="I305" i="1"/>
  <c r="R305" i="1"/>
  <c r="T305" i="1" s="1"/>
  <c r="R299" i="1"/>
  <c r="T299" i="1" s="1"/>
  <c r="K299" i="1"/>
  <c r="R296" i="1"/>
  <c r="T296" i="1" s="1"/>
  <c r="K296" i="1"/>
  <c r="K267" i="1"/>
  <c r="R267" i="1"/>
  <c r="T267" i="1" s="1"/>
  <c r="F248" i="1"/>
  <c r="G248" i="1" s="1"/>
  <c r="E43" i="13"/>
  <c r="R89" i="1"/>
  <c r="T89" i="1" s="1"/>
  <c r="J89" i="1"/>
  <c r="F59" i="1"/>
  <c r="G59" i="1" s="1"/>
  <c r="E260" i="9"/>
  <c r="E49" i="10"/>
  <c r="F341" i="1"/>
  <c r="G341" i="1" s="1"/>
  <c r="K341" i="1" s="1"/>
  <c r="E215" i="10"/>
  <c r="E98" i="13"/>
  <c r="F314" i="1"/>
  <c r="G314" i="1" s="1"/>
  <c r="E199" i="10"/>
  <c r="E82" i="13"/>
  <c r="K286" i="1"/>
  <c r="R286" i="1"/>
  <c r="T286" i="1" s="1"/>
  <c r="F237" i="1"/>
  <c r="G237" i="1" s="1"/>
  <c r="E37" i="13"/>
  <c r="E154" i="10"/>
  <c r="E156" i="9"/>
  <c r="R228" i="1"/>
  <c r="T228" i="1" s="1"/>
  <c r="K228" i="1"/>
  <c r="F203" i="1"/>
  <c r="G203" i="1" s="1"/>
  <c r="R203" i="1" s="1"/>
  <c r="T203" i="1" s="1"/>
  <c r="E135" i="9"/>
  <c r="I95" i="1"/>
  <c r="R95" i="1"/>
  <c r="T95" i="1" s="1"/>
  <c r="F51" i="1"/>
  <c r="G51" i="1" s="1"/>
  <c r="E252" i="9"/>
  <c r="E41" i="10"/>
  <c r="R301" i="1"/>
  <c r="T301" i="1" s="1"/>
  <c r="K301" i="1"/>
  <c r="F206" i="1"/>
  <c r="G206" i="1" s="1"/>
  <c r="E137" i="9"/>
  <c r="R167" i="1"/>
  <c r="T167" i="1" s="1"/>
  <c r="I167" i="1"/>
  <c r="F151" i="1"/>
  <c r="G151" i="1" s="1"/>
  <c r="E84" i="9"/>
  <c r="E112" i="10"/>
  <c r="F127" i="1"/>
  <c r="G127" i="1" s="1"/>
  <c r="E92" i="10"/>
  <c r="R73" i="1"/>
  <c r="T73" i="1" s="1"/>
  <c r="I73" i="1"/>
  <c r="I70" i="1"/>
  <c r="R70" i="1"/>
  <c r="T70" i="1" s="1"/>
  <c r="F347" i="1"/>
  <c r="G347" i="1" s="1"/>
  <c r="L347" i="1" s="1"/>
  <c r="E240" i="10"/>
  <c r="E145" i="13"/>
  <c r="F307" i="1"/>
  <c r="G307" i="1" s="1"/>
  <c r="R307" i="1" s="1"/>
  <c r="T307" i="1" s="1"/>
  <c r="E193" i="10"/>
  <c r="F269" i="1"/>
  <c r="G269" i="1" s="1"/>
  <c r="R269" i="1" s="1"/>
  <c r="T269" i="1" s="1"/>
  <c r="E53" i="13"/>
  <c r="E170" i="10"/>
  <c r="F209" i="1"/>
  <c r="G209" i="1" s="1"/>
  <c r="E140" i="9"/>
  <c r="F187" i="1"/>
  <c r="G187" i="1" s="1"/>
  <c r="R187" i="1" s="1"/>
  <c r="T187" i="1" s="1"/>
  <c r="E119" i="9"/>
  <c r="E136" i="10"/>
  <c r="R170" i="1"/>
  <c r="T170" i="1" s="1"/>
  <c r="K170" i="1"/>
  <c r="F137" i="1"/>
  <c r="G137" i="1" s="1"/>
  <c r="E102" i="10"/>
  <c r="R133" i="1"/>
  <c r="T133" i="1" s="1"/>
  <c r="I133" i="1"/>
  <c r="I116" i="1"/>
  <c r="R116" i="1"/>
  <c r="T116" i="1" s="1"/>
  <c r="I113" i="1"/>
  <c r="R113" i="1"/>
  <c r="T113" i="1" s="1"/>
  <c r="F94" i="1"/>
  <c r="G94" i="1" s="1"/>
  <c r="E13" i="13"/>
  <c r="E76" i="10"/>
  <c r="E34" i="9"/>
  <c r="R88" i="1"/>
  <c r="T88" i="1" s="1"/>
  <c r="I88" i="1"/>
  <c r="F76" i="1"/>
  <c r="G76" i="1" s="1"/>
  <c r="E18" i="9"/>
  <c r="E65" i="10"/>
  <c r="F54" i="1"/>
  <c r="G54" i="1" s="1"/>
  <c r="E255" i="9"/>
  <c r="E44" i="10"/>
  <c r="H50" i="1"/>
  <c r="R50" i="1"/>
  <c r="T50" i="1" s="1"/>
  <c r="F22" i="1"/>
  <c r="G22" i="1" s="1"/>
  <c r="E224" i="9"/>
  <c r="E12" i="10"/>
  <c r="K243" i="1"/>
  <c r="K320" i="1"/>
  <c r="R264" i="1"/>
  <c r="T264" i="1" s="1"/>
  <c r="K264" i="1"/>
  <c r="K317" i="1"/>
  <c r="R317" i="1"/>
  <c r="T317" i="1" s="1"/>
  <c r="K289" i="1"/>
  <c r="R289" i="1"/>
  <c r="T289" i="1" s="1"/>
  <c r="J269" i="1"/>
  <c r="R245" i="1"/>
  <c r="T245" i="1" s="1"/>
  <c r="K245" i="1"/>
  <c r="K316" i="1"/>
  <c r="R316" i="1"/>
  <c r="T316" i="1" s="1"/>
  <c r="K258" i="1"/>
  <c r="R258" i="1"/>
  <c r="T258" i="1" s="1"/>
  <c r="K274" i="1"/>
  <c r="R274" i="1"/>
  <c r="T274" i="1" s="1"/>
  <c r="K247" i="1"/>
  <c r="R247" i="1"/>
  <c r="T247" i="1" s="1"/>
  <c r="K315" i="1"/>
  <c r="R315" i="1"/>
  <c r="T315" i="1" s="1"/>
  <c r="R282" i="1"/>
  <c r="T282" i="1" s="1"/>
  <c r="K282" i="1"/>
  <c r="R279" i="1"/>
  <c r="T279" i="1" s="1"/>
  <c r="K279" i="1"/>
  <c r="J249" i="1"/>
  <c r="R249" i="1"/>
  <c r="T249" i="1" s="1"/>
  <c r="R308" i="1"/>
  <c r="T308" i="1" s="1"/>
  <c r="K308" i="1"/>
  <c r="K292" i="1"/>
  <c r="R292" i="1"/>
  <c r="T292" i="1" s="1"/>
  <c r="J270" i="1"/>
  <c r="R270" i="1"/>
  <c r="T270" i="1" s="1"/>
  <c r="K310" i="1"/>
  <c r="K306" i="1"/>
  <c r="R304" i="1"/>
  <c r="T304" i="1" s="1"/>
  <c r="K291" i="1"/>
  <c r="K287" i="1"/>
  <c r="K280" i="1"/>
  <c r="R280" i="1"/>
  <c r="T280" i="1" s="1"/>
  <c r="R262" i="1"/>
  <c r="T262" i="1" s="1"/>
  <c r="R229" i="1"/>
  <c r="T229" i="1" s="1"/>
  <c r="I229" i="1"/>
  <c r="R297" i="1"/>
  <c r="T297" i="1" s="1"/>
  <c r="K297" i="1"/>
  <c r="R159" i="1"/>
  <c r="T159" i="1" s="1"/>
  <c r="I159" i="1"/>
  <c r="K251" i="1"/>
  <c r="R251" i="1"/>
  <c r="T251" i="1" s="1"/>
  <c r="I142" i="1"/>
  <c r="R142" i="1"/>
  <c r="T142" i="1" s="1"/>
  <c r="R259" i="1"/>
  <c r="T259" i="1" s="1"/>
  <c r="R238" i="1"/>
  <c r="T238" i="1" s="1"/>
  <c r="K238" i="1"/>
  <c r="I218" i="1"/>
  <c r="R218" i="1"/>
  <c r="T218" i="1" s="1"/>
  <c r="R175" i="1"/>
  <c r="T175" i="1" s="1"/>
  <c r="I175" i="1"/>
  <c r="R161" i="1"/>
  <c r="T161" i="1" s="1"/>
  <c r="I161" i="1"/>
  <c r="I186" i="1"/>
  <c r="R186" i="1"/>
  <c r="T186" i="1" s="1"/>
  <c r="I136" i="1"/>
  <c r="R136" i="1"/>
  <c r="T136" i="1" s="1"/>
  <c r="K266" i="1"/>
  <c r="R266" i="1"/>
  <c r="T266" i="1" s="1"/>
  <c r="I132" i="1"/>
  <c r="R132" i="1"/>
  <c r="T132" i="1" s="1"/>
  <c r="K283" i="1"/>
  <c r="R283" i="1"/>
  <c r="T283" i="1" s="1"/>
  <c r="R256" i="1"/>
  <c r="T256" i="1" s="1"/>
  <c r="R295" i="1"/>
  <c r="T295" i="1" s="1"/>
  <c r="J273" i="1"/>
  <c r="R273" i="1"/>
  <c r="T273" i="1" s="1"/>
  <c r="R226" i="1"/>
  <c r="T226" i="1" s="1"/>
  <c r="I226" i="1"/>
  <c r="R160" i="1"/>
  <c r="T160" i="1" s="1"/>
  <c r="I160" i="1"/>
  <c r="H58" i="1"/>
  <c r="R58" i="1"/>
  <c r="T58" i="1" s="1"/>
  <c r="H32" i="1"/>
  <c r="R32" i="1"/>
  <c r="T32" i="1" s="1"/>
  <c r="I207" i="1"/>
  <c r="R146" i="1"/>
  <c r="T146" i="1" s="1"/>
  <c r="R118" i="1"/>
  <c r="T118" i="1" s="1"/>
  <c r="I118" i="1"/>
  <c r="H66" i="1"/>
  <c r="R66" i="1"/>
  <c r="T66" i="1" s="1"/>
  <c r="H48" i="1"/>
  <c r="R48" i="1"/>
  <c r="T48" i="1" s="1"/>
  <c r="R24" i="1"/>
  <c r="T24" i="1" s="1"/>
  <c r="I24" i="1"/>
  <c r="I135" i="1"/>
  <c r="R135" i="1"/>
  <c r="T135" i="1" s="1"/>
  <c r="I107" i="1"/>
  <c r="R107" i="1"/>
  <c r="T107" i="1" s="1"/>
  <c r="I99" i="1"/>
  <c r="R99" i="1"/>
  <c r="T99" i="1" s="1"/>
  <c r="I81" i="1"/>
  <c r="R81" i="1"/>
  <c r="T81" i="1" s="1"/>
  <c r="R210" i="1"/>
  <c r="T210" i="1" s="1"/>
  <c r="I139" i="1"/>
  <c r="R139" i="1"/>
  <c r="T139" i="1" s="1"/>
  <c r="R219" i="1"/>
  <c r="T219" i="1" s="1"/>
  <c r="R193" i="1"/>
  <c r="T193" i="1" s="1"/>
  <c r="R171" i="1"/>
  <c r="T171" i="1" s="1"/>
  <c r="R40" i="1"/>
  <c r="T40" i="1" s="1"/>
  <c r="I40" i="1"/>
  <c r="R211" i="1"/>
  <c r="T211" i="1" s="1"/>
  <c r="R185" i="1"/>
  <c r="T185" i="1" s="1"/>
  <c r="R154" i="1"/>
  <c r="T154" i="1" s="1"/>
  <c r="R123" i="1"/>
  <c r="T123" i="1" s="1"/>
  <c r="R96" i="1"/>
  <c r="T96" i="1" s="1"/>
  <c r="I96" i="1"/>
  <c r="I138" i="1"/>
  <c r="I87" i="1"/>
  <c r="R87" i="1"/>
  <c r="T87" i="1" s="1"/>
  <c r="C16" i="2"/>
  <c r="D18" i="2" s="1"/>
  <c r="O423" i="2"/>
  <c r="R423" i="2" s="1"/>
  <c r="T423" i="2" s="1"/>
  <c r="O419" i="2"/>
  <c r="R419" i="2" s="1"/>
  <c r="T419" i="2" s="1"/>
  <c r="O403" i="2"/>
  <c r="R403" i="2" s="1"/>
  <c r="T403" i="2" s="1"/>
  <c r="O358" i="2"/>
  <c r="R358" i="2" s="1"/>
  <c r="T358" i="2" s="1"/>
  <c r="O392" i="2"/>
  <c r="R392" i="2" s="1"/>
  <c r="T392" i="2" s="1"/>
  <c r="O362" i="2"/>
  <c r="R362" i="2" s="1"/>
  <c r="T362" i="2" s="1"/>
  <c r="O397" i="2"/>
  <c r="R397" i="2" s="1"/>
  <c r="T397" i="2" s="1"/>
  <c r="O407" i="2"/>
  <c r="R407" i="2" s="1"/>
  <c r="T407" i="2" s="1"/>
  <c r="O152" i="2"/>
  <c r="R152" i="2" s="1"/>
  <c r="T152" i="2" s="1"/>
  <c r="O400" i="2"/>
  <c r="R400" i="2" s="1"/>
  <c r="T400" i="2" s="1"/>
  <c r="O346" i="2"/>
  <c r="R346" i="2" s="1"/>
  <c r="T346" i="2" s="1"/>
  <c r="O402" i="2"/>
  <c r="R402" i="2" s="1"/>
  <c r="T402" i="2" s="1"/>
  <c r="O398" i="2"/>
  <c r="R398" i="2" s="1"/>
  <c r="T398" i="2" s="1"/>
  <c r="O359" i="2"/>
  <c r="R359" i="2" s="1"/>
  <c r="T359" i="2" s="1"/>
  <c r="O417" i="2"/>
  <c r="R417" i="2" s="1"/>
  <c r="T417" i="2" s="1"/>
  <c r="O418" i="2"/>
  <c r="R418" i="2" s="1"/>
  <c r="T418" i="2" s="1"/>
  <c r="O91" i="2"/>
  <c r="R91" i="2" s="1"/>
  <c r="T91" i="2" s="1"/>
  <c r="O380" i="2"/>
  <c r="R380" i="2" s="1"/>
  <c r="T380" i="2" s="1"/>
  <c r="O343" i="2"/>
  <c r="R343" i="2" s="1"/>
  <c r="T343" i="2" s="1"/>
  <c r="O399" i="2"/>
  <c r="R399" i="2" s="1"/>
  <c r="T399" i="2" s="1"/>
  <c r="O268" i="2"/>
  <c r="R268" i="2" s="1"/>
  <c r="T268" i="2" s="1"/>
  <c r="O365" i="2"/>
  <c r="R365" i="2" s="1"/>
  <c r="T365" i="2" s="1"/>
  <c r="O331" i="2"/>
  <c r="R331" i="2" s="1"/>
  <c r="T331" i="2" s="1"/>
  <c r="O336" i="2"/>
  <c r="R336" i="2" s="1"/>
  <c r="T336" i="2" s="1"/>
  <c r="O385" i="2"/>
  <c r="R385" i="2" s="1"/>
  <c r="T385" i="2" s="1"/>
  <c r="O401" i="2"/>
  <c r="R401" i="2" s="1"/>
  <c r="T401" i="2" s="1"/>
  <c r="O373" i="2"/>
  <c r="R373" i="2" s="1"/>
  <c r="T373" i="2" s="1"/>
  <c r="O348" i="2"/>
  <c r="R348" i="2" s="1"/>
  <c r="T348" i="2" s="1"/>
  <c r="O325" i="2"/>
  <c r="R325" i="2" s="1"/>
  <c r="T325" i="2" s="1"/>
  <c r="O416" i="2"/>
  <c r="R416" i="2" s="1"/>
  <c r="T416" i="2" s="1"/>
  <c r="O323" i="2"/>
  <c r="R323" i="2" s="1"/>
  <c r="T323" i="2" s="1"/>
  <c r="O340" i="2"/>
  <c r="R340" i="2" s="1"/>
  <c r="T340" i="2" s="1"/>
  <c r="O391" i="2"/>
  <c r="R391" i="2" s="1"/>
  <c r="T391" i="2" s="1"/>
  <c r="O366" i="2"/>
  <c r="R366" i="2" s="1"/>
  <c r="T366" i="2" s="1"/>
  <c r="O339" i="2"/>
  <c r="R339" i="2" s="1"/>
  <c r="T339" i="2" s="1"/>
  <c r="O222" i="2"/>
  <c r="R222" i="2" s="1"/>
  <c r="T222" i="2" s="1"/>
  <c r="O302" i="2"/>
  <c r="R302" i="2" s="1"/>
  <c r="T302" i="2" s="1"/>
  <c r="O389" i="2"/>
  <c r="R389" i="2" s="1"/>
  <c r="T389" i="2" s="1"/>
  <c r="O351" i="2"/>
  <c r="R351" i="2" s="1"/>
  <c r="T351" i="2" s="1"/>
  <c r="O341" i="2"/>
  <c r="R341" i="2" s="1"/>
  <c r="T341" i="2" s="1"/>
  <c r="O390" i="2"/>
  <c r="R390" i="2" s="1"/>
  <c r="T390" i="2" s="1"/>
  <c r="O324" i="2"/>
  <c r="R324" i="2" s="1"/>
  <c r="T324" i="2" s="1"/>
  <c r="O412" i="2"/>
  <c r="R412" i="2" s="1"/>
  <c r="T412" i="2" s="1"/>
  <c r="O413" i="2"/>
  <c r="R413" i="2" s="1"/>
  <c r="T413" i="2" s="1"/>
  <c r="O364" i="2"/>
  <c r="R364" i="2" s="1"/>
  <c r="T364" i="2" s="1"/>
  <c r="O257" i="2"/>
  <c r="R257" i="2" s="1"/>
  <c r="T257" i="2" s="1"/>
  <c r="O338" i="2"/>
  <c r="R338" i="2" s="1"/>
  <c r="T338" i="2" s="1"/>
  <c r="O408" i="2"/>
  <c r="R408" i="2" s="1"/>
  <c r="T408" i="2" s="1"/>
  <c r="O393" i="2"/>
  <c r="R393" i="2" s="1"/>
  <c r="T393" i="2" s="1"/>
  <c r="O330" i="2"/>
  <c r="R330" i="2" s="1"/>
  <c r="T330" i="2" s="1"/>
  <c r="O395" i="2"/>
  <c r="R395" i="2" s="1"/>
  <c r="T395" i="2" s="1"/>
  <c r="O333" i="2"/>
  <c r="R333" i="2" s="1"/>
  <c r="T333" i="2" s="1"/>
  <c r="O374" i="2"/>
  <c r="R374" i="2" s="1"/>
  <c r="T374" i="2" s="1"/>
  <c r="O370" i="2"/>
  <c r="R370" i="2" s="1"/>
  <c r="T370" i="2" s="1"/>
  <c r="O379" i="2"/>
  <c r="R379" i="2" s="1"/>
  <c r="T379" i="2" s="1"/>
  <c r="O335" i="2"/>
  <c r="R335" i="2" s="1"/>
  <c r="T335" i="2" s="1"/>
  <c r="O414" i="2"/>
  <c r="R414" i="2" s="1"/>
  <c r="T414" i="2" s="1"/>
  <c r="O424" i="2"/>
  <c r="R424" i="2" s="1"/>
  <c r="T424" i="2" s="1"/>
  <c r="O372" i="2"/>
  <c r="R372" i="2" s="1"/>
  <c r="T372" i="2" s="1"/>
  <c r="O352" i="2"/>
  <c r="R352" i="2" s="1"/>
  <c r="T352" i="2" s="1"/>
  <c r="O345" i="2"/>
  <c r="R345" i="2" s="1"/>
  <c r="T345" i="2" s="1"/>
  <c r="O410" i="2"/>
  <c r="R410" i="2" s="1"/>
  <c r="T410" i="2" s="1"/>
  <c r="C15" i="2"/>
  <c r="O254" i="2"/>
  <c r="R254" i="2" s="1"/>
  <c r="T254" i="2" s="1"/>
  <c r="O386" i="2"/>
  <c r="R386" i="2" s="1"/>
  <c r="T386" i="2" s="1"/>
  <c r="O332" i="2"/>
  <c r="R332" i="2" s="1"/>
  <c r="T332" i="2" s="1"/>
  <c r="O406" i="2"/>
  <c r="R406" i="2" s="1"/>
  <c r="T406" i="2" s="1"/>
  <c r="O384" i="2"/>
  <c r="R384" i="2" s="1"/>
  <c r="T384" i="2" s="1"/>
  <c r="O371" i="2"/>
  <c r="R371" i="2" s="1"/>
  <c r="T371" i="2" s="1"/>
  <c r="O350" i="2"/>
  <c r="R350" i="2" s="1"/>
  <c r="T350" i="2" s="1"/>
  <c r="O375" i="2"/>
  <c r="R375" i="2" s="1"/>
  <c r="T375" i="2" s="1"/>
  <c r="O415" i="2"/>
  <c r="R415" i="2" s="1"/>
  <c r="T415" i="2" s="1"/>
  <c r="O411" i="2"/>
  <c r="R411" i="2" s="1"/>
  <c r="T411" i="2" s="1"/>
  <c r="O405" i="2"/>
  <c r="R405" i="2" s="1"/>
  <c r="T405" i="2" s="1"/>
  <c r="O382" i="2"/>
  <c r="R382" i="2" s="1"/>
  <c r="T382" i="2" s="1"/>
  <c r="O383" i="2"/>
  <c r="R383" i="2" s="1"/>
  <c r="T383" i="2" s="1"/>
  <c r="O277" i="2"/>
  <c r="R277" i="2" s="1"/>
  <c r="T277" i="2" s="1"/>
  <c r="O344" i="2"/>
  <c r="R344" i="2" s="1"/>
  <c r="T344" i="2" s="1"/>
  <c r="O328" i="2"/>
  <c r="R328" i="2" s="1"/>
  <c r="T328" i="2" s="1"/>
  <c r="O329" i="2"/>
  <c r="R329" i="2" s="1"/>
  <c r="T329" i="2" s="1"/>
  <c r="O347" i="2"/>
  <c r="R347" i="2" s="1"/>
  <c r="T347" i="2" s="1"/>
  <c r="O367" i="2"/>
  <c r="R367" i="2" s="1"/>
  <c r="T367" i="2" s="1"/>
  <c r="O404" i="2"/>
  <c r="R404" i="2" s="1"/>
  <c r="T404" i="2" s="1"/>
  <c r="O354" i="2"/>
  <c r="R354" i="2" s="1"/>
  <c r="T354" i="2" s="1"/>
  <c r="O92" i="2"/>
  <c r="R92" i="2" s="1"/>
  <c r="T92" i="2" s="1"/>
  <c r="O420" i="2"/>
  <c r="R420" i="2" s="1"/>
  <c r="T420" i="2" s="1"/>
  <c r="O421" i="2"/>
  <c r="R421" i="2" s="1"/>
  <c r="T421" i="2" s="1"/>
  <c r="O349" i="2"/>
  <c r="R349" i="2" s="1"/>
  <c r="T349" i="2" s="1"/>
  <c r="O360" i="2"/>
  <c r="R360" i="2" s="1"/>
  <c r="T360" i="2" s="1"/>
  <c r="O387" i="2"/>
  <c r="R387" i="2" s="1"/>
  <c r="T387" i="2" s="1"/>
  <c r="O381" i="2"/>
  <c r="R381" i="2" s="1"/>
  <c r="T381" i="2" s="1"/>
  <c r="O357" i="2"/>
  <c r="R357" i="2" s="1"/>
  <c r="T357" i="2" s="1"/>
  <c r="O355" i="2"/>
  <c r="R355" i="2" s="1"/>
  <c r="T355" i="2" s="1"/>
  <c r="O363" i="2"/>
  <c r="R363" i="2" s="1"/>
  <c r="T363" i="2" s="1"/>
  <c r="O353" i="2"/>
  <c r="R353" i="2" s="1"/>
  <c r="T353" i="2" s="1"/>
  <c r="O396" i="2"/>
  <c r="R396" i="2" s="1"/>
  <c r="T396" i="2" s="1"/>
  <c r="O356" i="2"/>
  <c r="R356" i="2" s="1"/>
  <c r="T356" i="2" s="1"/>
  <c r="O281" i="2"/>
  <c r="R281" i="2" s="1"/>
  <c r="T281" i="2" s="1"/>
  <c r="O327" i="2"/>
  <c r="R327" i="2" s="1"/>
  <c r="T327" i="2" s="1"/>
  <c r="O394" i="2"/>
  <c r="R394" i="2" s="1"/>
  <c r="T394" i="2" s="1"/>
  <c r="O422" i="2"/>
  <c r="R422" i="2" s="1"/>
  <c r="T422" i="2" s="1"/>
  <c r="O361" i="2"/>
  <c r="R361" i="2" s="1"/>
  <c r="T361" i="2" s="1"/>
  <c r="O378" i="2"/>
  <c r="R378" i="2" s="1"/>
  <c r="T378" i="2" s="1"/>
  <c r="O261" i="2"/>
  <c r="R261" i="2" s="1"/>
  <c r="T261" i="2" s="1"/>
  <c r="O337" i="2"/>
  <c r="R337" i="2" s="1"/>
  <c r="T337" i="2" s="1"/>
  <c r="O369" i="2"/>
  <c r="R369" i="2" s="1"/>
  <c r="T369" i="2" s="1"/>
  <c r="O376" i="2"/>
  <c r="R376" i="2" s="1"/>
  <c r="T376" i="2" s="1"/>
  <c r="O368" i="2"/>
  <c r="R368" i="2" s="1"/>
  <c r="T368" i="2" s="1"/>
  <c r="O342" i="2"/>
  <c r="R342" i="2" s="1"/>
  <c r="T342" i="2" s="1"/>
  <c r="O326" i="2"/>
  <c r="R326" i="2" s="1"/>
  <c r="T326" i="2" s="1"/>
  <c r="O334" i="2"/>
  <c r="R334" i="2" s="1"/>
  <c r="T334" i="2" s="1"/>
  <c r="O377" i="2"/>
  <c r="R377" i="2" s="1"/>
  <c r="T377" i="2" s="1"/>
  <c r="O388" i="2"/>
  <c r="R388" i="2" s="1"/>
  <c r="T388" i="2" s="1"/>
  <c r="O409" i="2"/>
  <c r="R409" i="2" s="1"/>
  <c r="T409" i="2" s="1"/>
  <c r="O402" i="7"/>
  <c r="O336" i="7"/>
  <c r="O323" i="7"/>
  <c r="O227" i="7"/>
  <c r="O375" i="7"/>
  <c r="O366" i="7"/>
  <c r="O376" i="7"/>
  <c r="O407" i="7"/>
  <c r="O393" i="7"/>
  <c r="O350" i="7"/>
  <c r="O370" i="7"/>
  <c r="O394" i="7"/>
  <c r="O401" i="7"/>
  <c r="O368" i="7"/>
  <c r="O373" i="7"/>
  <c r="O404" i="7"/>
  <c r="O381" i="7"/>
  <c r="O324" i="7"/>
  <c r="O334" i="7"/>
  <c r="O357" i="7"/>
  <c r="O392" i="7"/>
  <c r="O332" i="7"/>
  <c r="O396" i="7"/>
  <c r="O398" i="7"/>
  <c r="O403" i="7"/>
  <c r="O338" i="7"/>
  <c r="O405" i="7"/>
  <c r="O347" i="7"/>
  <c r="O406" i="7"/>
  <c r="O369" i="7"/>
  <c r="O340" i="7"/>
  <c r="O327" i="7"/>
  <c r="O408" i="7"/>
  <c r="O371" i="7"/>
  <c r="O343" i="7"/>
  <c r="O330" i="7"/>
  <c r="O342" i="7"/>
  <c r="O329" i="7"/>
  <c r="O383" i="7"/>
  <c r="O387" i="7"/>
  <c r="O352" i="7"/>
  <c r="O358" i="7"/>
  <c r="O386" i="7"/>
  <c r="O268" i="7"/>
  <c r="O361" i="7"/>
  <c r="C15" i="7"/>
  <c r="O397" i="7"/>
  <c r="O379" i="7"/>
  <c r="O262" i="7"/>
  <c r="O282" i="7"/>
  <c r="O275" i="7"/>
  <c r="O356" i="7"/>
  <c r="O374" i="7"/>
  <c r="O226" i="7"/>
  <c r="O346" i="7"/>
  <c r="O400" i="7"/>
  <c r="O380" i="7"/>
  <c r="O355" i="7"/>
  <c r="O348" i="7"/>
  <c r="O367" i="7"/>
  <c r="O264" i="7"/>
  <c r="O353" i="7"/>
  <c r="O385" i="7"/>
  <c r="O326" i="7"/>
  <c r="O382" i="7"/>
  <c r="O339" i="7"/>
  <c r="O325" i="7"/>
  <c r="O328" i="7"/>
  <c r="O391" i="7"/>
  <c r="O364" i="7"/>
  <c r="O365" i="7"/>
  <c r="O388" i="7"/>
  <c r="O322" i="7"/>
  <c r="O303" i="7"/>
  <c r="O344" i="7"/>
  <c r="O363" i="7"/>
  <c r="O349" i="7"/>
  <c r="O362" i="7"/>
  <c r="O384" i="7"/>
  <c r="O389" i="7"/>
  <c r="O360" i="7"/>
  <c r="O359" i="7"/>
  <c r="O395" i="7"/>
  <c r="O351" i="7"/>
  <c r="O372" i="7"/>
  <c r="O354" i="7"/>
  <c r="O399" i="7"/>
  <c r="O240" i="7"/>
  <c r="O331" i="7"/>
  <c r="O278" i="7"/>
  <c r="O337" i="7"/>
  <c r="O335" i="7"/>
  <c r="O378" i="7"/>
  <c r="O225" i="7"/>
  <c r="O390" i="7"/>
  <c r="O341" i="7"/>
  <c r="O333" i="7"/>
  <c r="O345" i="7"/>
  <c r="O377" i="7"/>
  <c r="C16" i="8"/>
  <c r="D18" i="8" s="1"/>
  <c r="O365" i="3"/>
  <c r="R365" i="3" s="1"/>
  <c r="T365" i="3" s="1"/>
  <c r="O373" i="3"/>
  <c r="R373" i="3" s="1"/>
  <c r="T373" i="3" s="1"/>
  <c r="O397" i="3"/>
  <c r="R397" i="3" s="1"/>
  <c r="T397" i="3" s="1"/>
  <c r="O383" i="3"/>
  <c r="R383" i="3" s="1"/>
  <c r="T383" i="3" s="1"/>
  <c r="O361" i="3"/>
  <c r="R361" i="3" s="1"/>
  <c r="T361" i="3" s="1"/>
  <c r="O378" i="3"/>
  <c r="R378" i="3" s="1"/>
  <c r="T378" i="3" s="1"/>
  <c r="O395" i="3"/>
  <c r="R395" i="3" s="1"/>
  <c r="T395" i="3" s="1"/>
  <c r="O352" i="3"/>
  <c r="R352" i="3" s="1"/>
  <c r="T352" i="3" s="1"/>
  <c r="O348" i="3"/>
  <c r="R348" i="3" s="1"/>
  <c r="T348" i="3" s="1"/>
  <c r="O234" i="3"/>
  <c r="R234" i="3" s="1"/>
  <c r="T234" i="3" s="1"/>
  <c r="O264" i="3"/>
  <c r="R264" i="3" s="1"/>
  <c r="T264" i="3" s="1"/>
  <c r="O58" i="3"/>
  <c r="R58" i="3" s="1"/>
  <c r="T58" i="3" s="1"/>
  <c r="O243" i="3"/>
  <c r="R243" i="3" s="1"/>
  <c r="T243" i="3" s="1"/>
  <c r="O257" i="3"/>
  <c r="R257" i="3" s="1"/>
  <c r="T257" i="3" s="1"/>
  <c r="C15" i="3"/>
  <c r="O33" i="3"/>
  <c r="R33" i="3" s="1"/>
  <c r="T33" i="3" s="1"/>
  <c r="O327" i="3"/>
  <c r="R327" i="3" s="1"/>
  <c r="T327" i="3" s="1"/>
  <c r="O42" i="3"/>
  <c r="R42" i="3" s="1"/>
  <c r="T42" i="3" s="1"/>
  <c r="O227" i="3"/>
  <c r="R227" i="3" s="1"/>
  <c r="T227" i="3" s="1"/>
  <c r="O382" i="3"/>
  <c r="R382" i="3" s="1"/>
  <c r="T382" i="3" s="1"/>
  <c r="O368" i="3"/>
  <c r="R368" i="3" s="1"/>
  <c r="T368" i="3" s="1"/>
  <c r="O385" i="3"/>
  <c r="R385" i="3" s="1"/>
  <c r="T385" i="3" s="1"/>
  <c r="O402" i="3"/>
  <c r="R402" i="3" s="1"/>
  <c r="T402" i="3" s="1"/>
  <c r="O380" i="3"/>
  <c r="R380" i="3" s="1"/>
  <c r="T380" i="3" s="1"/>
  <c r="O354" i="3"/>
  <c r="R354" i="3" s="1"/>
  <c r="T354" i="3" s="1"/>
  <c r="O357" i="3"/>
  <c r="R357" i="3" s="1"/>
  <c r="T357" i="3" s="1"/>
  <c r="O367" i="3"/>
  <c r="R367" i="3" s="1"/>
  <c r="T367" i="3" s="1"/>
  <c r="O392" i="3"/>
  <c r="R392" i="3" s="1"/>
  <c r="T392" i="3" s="1"/>
  <c r="O362" i="3"/>
  <c r="R362" i="3" s="1"/>
  <c r="T362" i="3" s="1"/>
  <c r="O379" i="3"/>
  <c r="R379" i="3" s="1"/>
  <c r="T379" i="3" s="1"/>
  <c r="O351" i="3"/>
  <c r="R351" i="3" s="1"/>
  <c r="T351" i="3" s="1"/>
  <c r="O355" i="3"/>
  <c r="R355" i="3" s="1"/>
  <c r="T355" i="3" s="1"/>
  <c r="O239" i="3"/>
  <c r="R239" i="3" s="1"/>
  <c r="T239" i="3" s="1"/>
  <c r="O301" i="3"/>
  <c r="R301" i="3" s="1"/>
  <c r="T301" i="3" s="1"/>
  <c r="O312" i="3"/>
  <c r="R312" i="3" s="1"/>
  <c r="T312" i="3" s="1"/>
  <c r="O39" i="3"/>
  <c r="R39" i="3" s="1"/>
  <c r="T39" i="3" s="1"/>
  <c r="O285" i="3"/>
  <c r="R285" i="3" s="1"/>
  <c r="T285" i="3" s="1"/>
  <c r="O339" i="3"/>
  <c r="R339" i="3" s="1"/>
  <c r="T339" i="3" s="1"/>
  <c r="O22" i="3"/>
  <c r="R22" i="3" s="1"/>
  <c r="T22" i="3" s="1"/>
  <c r="O230" i="3"/>
  <c r="R230" i="3" s="1"/>
  <c r="T230" i="3" s="1"/>
  <c r="O320" i="3"/>
  <c r="R320" i="3" s="1"/>
  <c r="T320" i="3" s="1"/>
  <c r="O224" i="3"/>
  <c r="R224" i="3" s="1"/>
  <c r="T224" i="3" s="1"/>
  <c r="O381" i="3"/>
  <c r="R381" i="3" s="1"/>
  <c r="T381" i="3" s="1"/>
  <c r="O366" i="3"/>
  <c r="R366" i="3" s="1"/>
  <c r="T366" i="3" s="1"/>
  <c r="O391" i="3"/>
  <c r="R391" i="3" s="1"/>
  <c r="T391" i="3" s="1"/>
  <c r="O369" i="3"/>
  <c r="R369" i="3" s="1"/>
  <c r="T369" i="3" s="1"/>
  <c r="O386" i="3"/>
  <c r="R386" i="3" s="1"/>
  <c r="T386" i="3" s="1"/>
  <c r="O364" i="3"/>
  <c r="R364" i="3" s="1"/>
  <c r="T364" i="3" s="1"/>
  <c r="O360" i="3"/>
  <c r="R360" i="3" s="1"/>
  <c r="T360" i="3" s="1"/>
  <c r="O356" i="3"/>
  <c r="R356" i="3" s="1"/>
  <c r="T356" i="3" s="1"/>
  <c r="O63" i="3"/>
  <c r="R63" i="3" s="1"/>
  <c r="T63" i="3" s="1"/>
  <c r="O343" i="3"/>
  <c r="R343" i="3" s="1"/>
  <c r="T343" i="3" s="1"/>
  <c r="O51" i="3"/>
  <c r="R51" i="3" s="1"/>
  <c r="T51" i="3" s="1"/>
  <c r="O229" i="3"/>
  <c r="R229" i="3" s="1"/>
  <c r="T229" i="3" s="1"/>
  <c r="O296" i="3"/>
  <c r="R296" i="3" s="1"/>
  <c r="T296" i="3" s="1"/>
  <c r="O57" i="3"/>
  <c r="R57" i="3" s="1"/>
  <c r="T57" i="3" s="1"/>
  <c r="O225" i="3"/>
  <c r="R225" i="3" s="1"/>
  <c r="T225" i="3" s="1"/>
  <c r="O35" i="3"/>
  <c r="R35" i="3" s="1"/>
  <c r="T35" i="3" s="1"/>
  <c r="O62" i="3"/>
  <c r="R62" i="3" s="1"/>
  <c r="T62" i="3" s="1"/>
  <c r="O390" i="3"/>
  <c r="R390" i="3" s="1"/>
  <c r="T390" i="3" s="1"/>
  <c r="O376" i="3"/>
  <c r="R376" i="3" s="1"/>
  <c r="T376" i="3" s="1"/>
  <c r="O393" i="3"/>
  <c r="R393" i="3" s="1"/>
  <c r="T393" i="3" s="1"/>
  <c r="O363" i="3"/>
  <c r="R363" i="3" s="1"/>
  <c r="T363" i="3" s="1"/>
  <c r="O388" i="3"/>
  <c r="R388" i="3" s="1"/>
  <c r="T388" i="3" s="1"/>
  <c r="O350" i="3"/>
  <c r="R350" i="3" s="1"/>
  <c r="T350" i="3" s="1"/>
  <c r="O32" i="3"/>
  <c r="R32" i="3" s="1"/>
  <c r="T32" i="3" s="1"/>
  <c r="O273" i="3"/>
  <c r="R273" i="3" s="1"/>
  <c r="T273" i="3" s="1"/>
  <c r="O315" i="3"/>
  <c r="R315" i="3" s="1"/>
  <c r="T315" i="3" s="1"/>
  <c r="O25" i="3"/>
  <c r="R25" i="3" s="1"/>
  <c r="T25" i="3" s="1"/>
  <c r="O248" i="3"/>
  <c r="R248" i="3" s="1"/>
  <c r="T248" i="3" s="1"/>
  <c r="O314" i="3"/>
  <c r="R314" i="3" s="1"/>
  <c r="T314" i="3" s="1"/>
  <c r="O40" i="3"/>
  <c r="R40" i="3" s="1"/>
  <c r="T40" i="3" s="1"/>
  <c r="O308" i="3"/>
  <c r="R308" i="3" s="1"/>
  <c r="T308" i="3" s="1"/>
  <c r="O344" i="3"/>
  <c r="R344" i="3" s="1"/>
  <c r="T344" i="3" s="1"/>
  <c r="O64" i="3"/>
  <c r="R64" i="3" s="1"/>
  <c r="T64" i="3" s="1"/>
  <c r="O332" i="3"/>
  <c r="R332" i="3" s="1"/>
  <c r="T332" i="3" s="1"/>
  <c r="O389" i="3"/>
  <c r="R389" i="3" s="1"/>
  <c r="T389" i="3" s="1"/>
  <c r="O375" i="3"/>
  <c r="R375" i="3" s="1"/>
  <c r="T375" i="3" s="1"/>
  <c r="O400" i="3"/>
  <c r="R400" i="3" s="1"/>
  <c r="T400" i="3" s="1"/>
  <c r="O370" i="3"/>
  <c r="R370" i="3" s="1"/>
  <c r="T370" i="3" s="1"/>
  <c r="O387" i="3"/>
  <c r="R387" i="3" s="1"/>
  <c r="T387" i="3" s="1"/>
  <c r="O359" i="3"/>
  <c r="R359" i="3" s="1"/>
  <c r="T359" i="3" s="1"/>
  <c r="O358" i="3"/>
  <c r="R358" i="3" s="1"/>
  <c r="T358" i="3" s="1"/>
  <c r="O65" i="3"/>
  <c r="R65" i="3" s="1"/>
  <c r="T65" i="3" s="1"/>
  <c r="O265" i="3"/>
  <c r="R265" i="3" s="1"/>
  <c r="T265" i="3" s="1"/>
  <c r="O249" i="3"/>
  <c r="R249" i="3" s="1"/>
  <c r="T249" i="3" s="1"/>
  <c r="O258" i="3"/>
  <c r="R258" i="3" s="1"/>
  <c r="T258" i="3" s="1"/>
  <c r="O303" i="3"/>
  <c r="R303" i="3" s="1"/>
  <c r="T303" i="3" s="1"/>
  <c r="O23" i="3"/>
  <c r="R23" i="3" s="1"/>
  <c r="T23" i="3" s="1"/>
  <c r="O34" i="3"/>
  <c r="R34" i="3" s="1"/>
  <c r="T34" i="3" s="1"/>
  <c r="O238" i="3"/>
  <c r="R238" i="3" s="1"/>
  <c r="T238" i="3" s="1"/>
  <c r="O289" i="3"/>
  <c r="R289" i="3" s="1"/>
  <c r="T289" i="3" s="1"/>
  <c r="O242" i="3"/>
  <c r="R242" i="3" s="1"/>
  <c r="T242" i="3" s="1"/>
  <c r="O374" i="3"/>
  <c r="R374" i="3" s="1"/>
  <c r="T374" i="3" s="1"/>
  <c r="O399" i="3"/>
  <c r="R399" i="3" s="1"/>
  <c r="T399" i="3" s="1"/>
  <c r="O377" i="3"/>
  <c r="R377" i="3" s="1"/>
  <c r="T377" i="3" s="1"/>
  <c r="O394" i="3"/>
  <c r="R394" i="3" s="1"/>
  <c r="T394" i="3" s="1"/>
  <c r="O372" i="3"/>
  <c r="R372" i="3" s="1"/>
  <c r="T372" i="3" s="1"/>
  <c r="O353" i="3"/>
  <c r="R353" i="3" s="1"/>
  <c r="T353" i="3" s="1"/>
  <c r="O349" i="3"/>
  <c r="R349" i="3" s="1"/>
  <c r="T349" i="3" s="1"/>
  <c r="O46" i="3"/>
  <c r="R46" i="3" s="1"/>
  <c r="T46" i="3" s="1"/>
  <c r="O256" i="3"/>
  <c r="R256" i="3" s="1"/>
  <c r="T256" i="3" s="1"/>
  <c r="O52" i="3"/>
  <c r="R52" i="3" s="1"/>
  <c r="T52" i="3" s="1"/>
  <c r="O221" i="3"/>
  <c r="R221" i="3" s="1"/>
  <c r="T221" i="3" s="1"/>
  <c r="O307" i="3"/>
  <c r="R307" i="3" s="1"/>
  <c r="T307" i="3" s="1"/>
  <c r="O253" i="3"/>
  <c r="R253" i="3" s="1"/>
  <c r="T253" i="3" s="1"/>
  <c r="O321" i="3"/>
  <c r="R321" i="3" s="1"/>
  <c r="T321" i="3" s="1"/>
  <c r="O36" i="3"/>
  <c r="R36" i="3" s="1"/>
  <c r="T36" i="3" s="1"/>
  <c r="O277" i="3"/>
  <c r="R277" i="3" s="1"/>
  <c r="T277" i="3" s="1"/>
  <c r="O398" i="3"/>
  <c r="R398" i="3" s="1"/>
  <c r="T398" i="3" s="1"/>
  <c r="O384" i="3"/>
  <c r="R384" i="3" s="1"/>
  <c r="T384" i="3" s="1"/>
  <c r="O401" i="3"/>
  <c r="R401" i="3" s="1"/>
  <c r="T401" i="3" s="1"/>
  <c r="O371" i="3"/>
  <c r="R371" i="3" s="1"/>
  <c r="T371" i="3" s="1"/>
  <c r="O396" i="3"/>
  <c r="R396" i="3" s="1"/>
  <c r="T396" i="3" s="1"/>
  <c r="O347" i="3"/>
  <c r="R347" i="3" s="1"/>
  <c r="T347" i="3" s="1"/>
  <c r="O56" i="3"/>
  <c r="R56" i="3" s="1"/>
  <c r="T56" i="3" s="1"/>
  <c r="O324" i="3"/>
  <c r="R324" i="3" s="1"/>
  <c r="T324" i="3" s="1"/>
  <c r="O262" i="3"/>
  <c r="R262" i="3" s="1"/>
  <c r="T262" i="3" s="1"/>
  <c r="O263" i="3"/>
  <c r="R263" i="3" s="1"/>
  <c r="T263" i="3" s="1"/>
  <c r="O325" i="3"/>
  <c r="R325" i="3" s="1"/>
  <c r="T325" i="3" s="1"/>
  <c r="O236" i="3"/>
  <c r="R236" i="3" s="1"/>
  <c r="T236" i="3" s="1"/>
  <c r="O222" i="3"/>
  <c r="R222" i="3" s="1"/>
  <c r="T222" i="3" s="1"/>
  <c r="O283" i="3"/>
  <c r="R283" i="3" s="1"/>
  <c r="T283" i="3" s="1"/>
  <c r="O268" i="3"/>
  <c r="R268" i="3" s="1"/>
  <c r="T268" i="3" s="1"/>
  <c r="O247" i="3"/>
  <c r="R247" i="3" s="1"/>
  <c r="T247" i="3" s="1"/>
  <c r="O309" i="3"/>
  <c r="R309" i="3" s="1"/>
  <c r="T309" i="3" s="1"/>
  <c r="O337" i="3"/>
  <c r="R337" i="3" s="1"/>
  <c r="T337" i="3" s="1"/>
  <c r="O276" i="3"/>
  <c r="R276" i="3" s="1"/>
  <c r="T276" i="3" s="1"/>
  <c r="O60" i="3"/>
  <c r="R60" i="3" s="1"/>
  <c r="T60" i="3" s="1"/>
  <c r="O240" i="3"/>
  <c r="R240" i="3" s="1"/>
  <c r="T240" i="3" s="1"/>
  <c r="O328" i="3"/>
  <c r="R328" i="3" s="1"/>
  <c r="T328" i="3" s="1"/>
  <c r="O45" i="3"/>
  <c r="R45" i="3" s="1"/>
  <c r="T45" i="3" s="1"/>
  <c r="O281" i="3"/>
  <c r="R281" i="3" s="1"/>
  <c r="T281" i="3" s="1"/>
  <c r="O290" i="3"/>
  <c r="R290" i="3" s="1"/>
  <c r="T290" i="3" s="1"/>
  <c r="O124" i="3"/>
  <c r="R124" i="3" s="1"/>
  <c r="T124" i="3" s="1"/>
  <c r="O272" i="3"/>
  <c r="R272" i="3" s="1"/>
  <c r="T272" i="3" s="1"/>
  <c r="O331" i="3"/>
  <c r="R331" i="3" s="1"/>
  <c r="T331" i="3" s="1"/>
  <c r="O28" i="3"/>
  <c r="R28" i="3" s="1"/>
  <c r="T28" i="3" s="1"/>
  <c r="O27" i="3"/>
  <c r="R27" i="3" s="1"/>
  <c r="T27" i="3" s="1"/>
  <c r="O329" i="3"/>
  <c r="R329" i="3" s="1"/>
  <c r="T329" i="3" s="1"/>
  <c r="O306" i="3"/>
  <c r="R306" i="3" s="1"/>
  <c r="T306" i="3" s="1"/>
  <c r="O298" i="3"/>
  <c r="R298" i="3" s="1"/>
  <c r="T298" i="3" s="1"/>
  <c r="O278" i="3"/>
  <c r="R278" i="3" s="1"/>
  <c r="T278" i="3" s="1"/>
  <c r="O293" i="3"/>
  <c r="R293" i="3" s="1"/>
  <c r="T293" i="3" s="1"/>
  <c r="O271" i="3"/>
  <c r="R271" i="3" s="1"/>
  <c r="T271" i="3" s="1"/>
  <c r="O333" i="3"/>
  <c r="R333" i="3" s="1"/>
  <c r="T333" i="3" s="1"/>
  <c r="O275" i="3"/>
  <c r="R275" i="3" s="1"/>
  <c r="T275" i="3" s="1"/>
  <c r="O21" i="3"/>
  <c r="R21" i="3" s="1"/>
  <c r="T21" i="3" s="1"/>
  <c r="O284" i="3"/>
  <c r="R284" i="3" s="1"/>
  <c r="T284" i="3" s="1"/>
  <c r="O330" i="3"/>
  <c r="R330" i="3" s="1"/>
  <c r="T330" i="3" s="1"/>
  <c r="O274" i="3"/>
  <c r="R274" i="3" s="1"/>
  <c r="T274" i="3" s="1"/>
  <c r="O319" i="3"/>
  <c r="R319" i="3" s="1"/>
  <c r="T319" i="3" s="1"/>
  <c r="O231" i="3"/>
  <c r="R231" i="3" s="1"/>
  <c r="T231" i="3" s="1"/>
  <c r="O49" i="3"/>
  <c r="R49" i="3" s="1"/>
  <c r="T49" i="3" s="1"/>
  <c r="O232" i="3"/>
  <c r="R232" i="3" s="1"/>
  <c r="T232" i="3" s="1"/>
  <c r="O31" i="3"/>
  <c r="R31" i="3" s="1"/>
  <c r="T31" i="3" s="1"/>
  <c r="O286" i="3"/>
  <c r="R286" i="3" s="1"/>
  <c r="T286" i="3" s="1"/>
  <c r="O66" i="3"/>
  <c r="R66" i="3" s="1"/>
  <c r="T66" i="3" s="1"/>
  <c r="O30" i="3"/>
  <c r="R30" i="3" s="1"/>
  <c r="T30" i="3" s="1"/>
  <c r="O270" i="3"/>
  <c r="R270" i="3" s="1"/>
  <c r="T270" i="3" s="1"/>
  <c r="O43" i="3"/>
  <c r="R43" i="3" s="1"/>
  <c r="T43" i="3" s="1"/>
  <c r="O219" i="3"/>
  <c r="R219" i="3" s="1"/>
  <c r="T219" i="3" s="1"/>
  <c r="O288" i="3"/>
  <c r="R288" i="3" s="1"/>
  <c r="T288" i="3" s="1"/>
  <c r="O100" i="3"/>
  <c r="R100" i="3" s="1"/>
  <c r="T100" i="3" s="1"/>
  <c r="O244" i="3"/>
  <c r="R244" i="3" s="1"/>
  <c r="T244" i="3" s="1"/>
  <c r="O228" i="3"/>
  <c r="R228" i="3" s="1"/>
  <c r="T228" i="3" s="1"/>
  <c r="O47" i="3"/>
  <c r="R47" i="3" s="1"/>
  <c r="T47" i="3" s="1"/>
  <c r="O29" i="3"/>
  <c r="R29" i="3" s="1"/>
  <c r="T29" i="3" s="1"/>
  <c r="O322" i="3"/>
  <c r="R322" i="3" s="1"/>
  <c r="T322" i="3" s="1"/>
  <c r="O53" i="3"/>
  <c r="R53" i="3" s="1"/>
  <c r="T53" i="3" s="1"/>
  <c r="O24" i="3"/>
  <c r="R24" i="3" s="1"/>
  <c r="T24" i="3" s="1"/>
  <c r="O345" i="3"/>
  <c r="R345" i="3" s="1"/>
  <c r="T345" i="3" s="1"/>
  <c r="O61" i="3"/>
  <c r="R61" i="3" s="1"/>
  <c r="T61" i="3" s="1"/>
  <c r="O291" i="3"/>
  <c r="R291" i="3" s="1"/>
  <c r="T291" i="3" s="1"/>
  <c r="O310" i="3"/>
  <c r="R310" i="3" s="1"/>
  <c r="T310" i="3" s="1"/>
  <c r="O108" i="3"/>
  <c r="R108" i="3" s="1"/>
  <c r="T108" i="3" s="1"/>
  <c r="O340" i="3"/>
  <c r="R340" i="3" s="1"/>
  <c r="T340" i="3" s="1"/>
  <c r="O297" i="3"/>
  <c r="R297" i="3" s="1"/>
  <c r="T297" i="3" s="1"/>
  <c r="O279" i="3"/>
  <c r="R279" i="3" s="1"/>
  <c r="T279" i="3" s="1"/>
  <c r="O341" i="3"/>
  <c r="R341" i="3" s="1"/>
  <c r="T341" i="3" s="1"/>
  <c r="O299" i="3"/>
  <c r="R299" i="3" s="1"/>
  <c r="T299" i="3" s="1"/>
  <c r="O267" i="3"/>
  <c r="R267" i="3" s="1"/>
  <c r="T267" i="3" s="1"/>
  <c r="O48" i="3"/>
  <c r="R48" i="3" s="1"/>
  <c r="T48" i="3" s="1"/>
  <c r="O37" i="3"/>
  <c r="R37" i="3" s="1"/>
  <c r="T37" i="3" s="1"/>
  <c r="O338" i="3"/>
  <c r="R338" i="3" s="1"/>
  <c r="T338" i="3" s="1"/>
  <c r="O54" i="3"/>
  <c r="R54" i="3" s="1"/>
  <c r="T54" i="3" s="1"/>
  <c r="O26" i="3"/>
  <c r="R26" i="3" s="1"/>
  <c r="T26" i="3" s="1"/>
  <c r="O304" i="3"/>
  <c r="R304" i="3" s="1"/>
  <c r="T304" i="3" s="1"/>
  <c r="O250" i="3"/>
  <c r="R250" i="3" s="1"/>
  <c r="T250" i="3" s="1"/>
  <c r="O294" i="3"/>
  <c r="R294" i="3" s="1"/>
  <c r="T294" i="3" s="1"/>
  <c r="O99" i="3"/>
  <c r="R99" i="3" s="1"/>
  <c r="T99" i="3" s="1"/>
  <c r="O41" i="3"/>
  <c r="R41" i="3" s="1"/>
  <c r="T41" i="3" s="1"/>
  <c r="O287" i="3"/>
  <c r="R287" i="3" s="1"/>
  <c r="T287" i="3" s="1"/>
  <c r="O292" i="3"/>
  <c r="R292" i="3" s="1"/>
  <c r="T292" i="3" s="1"/>
  <c r="O259" i="3"/>
  <c r="R259" i="3" s="1"/>
  <c r="T259" i="3" s="1"/>
  <c r="O226" i="3"/>
  <c r="R226" i="3" s="1"/>
  <c r="T226" i="3" s="1"/>
  <c r="O269" i="3"/>
  <c r="R269" i="3" s="1"/>
  <c r="T269" i="3" s="1"/>
  <c r="O246" i="3"/>
  <c r="R246" i="3" s="1"/>
  <c r="T246" i="3" s="1"/>
  <c r="O59" i="3"/>
  <c r="R59" i="3" s="1"/>
  <c r="T59" i="3" s="1"/>
  <c r="O237" i="3"/>
  <c r="R237" i="3" s="1"/>
  <c r="T237" i="3" s="1"/>
  <c r="O305" i="3"/>
  <c r="R305" i="3" s="1"/>
  <c r="T305" i="3" s="1"/>
  <c r="O44" i="3"/>
  <c r="R44" i="3" s="1"/>
  <c r="T44" i="3" s="1"/>
  <c r="O218" i="3"/>
  <c r="R218" i="3" s="1"/>
  <c r="T218" i="3" s="1"/>
  <c r="O241" i="3"/>
  <c r="R241" i="3" s="1"/>
  <c r="T241" i="3" s="1"/>
  <c r="O38" i="3"/>
  <c r="R38" i="3" s="1"/>
  <c r="T38" i="3" s="1"/>
  <c r="O300" i="3"/>
  <c r="R300" i="3" s="1"/>
  <c r="T300" i="3" s="1"/>
  <c r="O323" i="3"/>
  <c r="R323" i="3" s="1"/>
  <c r="T323" i="3" s="1"/>
  <c r="O335" i="3"/>
  <c r="R335" i="3" s="1"/>
  <c r="T335" i="3" s="1"/>
  <c r="O233" i="3"/>
  <c r="R233" i="3" s="1"/>
  <c r="T233" i="3" s="1"/>
  <c r="O261" i="3"/>
  <c r="R261" i="3" s="1"/>
  <c r="T261" i="3" s="1"/>
  <c r="O282" i="3"/>
  <c r="R282" i="3" s="1"/>
  <c r="T282" i="3" s="1"/>
  <c r="O254" i="3"/>
  <c r="R254" i="3" s="1"/>
  <c r="T254" i="3" s="1"/>
  <c r="O336" i="3"/>
  <c r="R336" i="3" s="1"/>
  <c r="T336" i="3" s="1"/>
  <c r="O55" i="3"/>
  <c r="R55" i="3" s="1"/>
  <c r="T55" i="3" s="1"/>
  <c r="O260" i="3"/>
  <c r="R260" i="3" s="1"/>
  <c r="T260" i="3" s="1"/>
  <c r="O318" i="3"/>
  <c r="R318" i="3" s="1"/>
  <c r="T318" i="3" s="1"/>
  <c r="O255" i="3"/>
  <c r="R255" i="3" s="1"/>
  <c r="T255" i="3" s="1"/>
  <c r="O317" i="3"/>
  <c r="R317" i="3" s="1"/>
  <c r="T317" i="3" s="1"/>
  <c r="O342" i="3"/>
  <c r="R342" i="3" s="1"/>
  <c r="T342" i="3" s="1"/>
  <c r="O115" i="3"/>
  <c r="R115" i="3" s="1"/>
  <c r="T115" i="3" s="1"/>
  <c r="O107" i="3"/>
  <c r="R107" i="3" s="1"/>
  <c r="T107" i="3" s="1"/>
  <c r="O334" i="3"/>
  <c r="R334" i="3" s="1"/>
  <c r="T334" i="3" s="1"/>
  <c r="O302" i="3"/>
  <c r="R302" i="3" s="1"/>
  <c r="T302" i="3" s="1"/>
  <c r="O316" i="3"/>
  <c r="R316" i="3" s="1"/>
  <c r="T316" i="3" s="1"/>
  <c r="O311" i="3"/>
  <c r="R311" i="3" s="1"/>
  <c r="T311" i="3" s="1"/>
  <c r="O346" i="3"/>
  <c r="R346" i="3" s="1"/>
  <c r="T346" i="3" s="1"/>
  <c r="O251" i="3"/>
  <c r="R251" i="3" s="1"/>
  <c r="T251" i="3" s="1"/>
  <c r="O326" i="3"/>
  <c r="R326" i="3" s="1"/>
  <c r="T326" i="3" s="1"/>
  <c r="O313" i="3"/>
  <c r="R313" i="3" s="1"/>
  <c r="T313" i="3" s="1"/>
  <c r="O50" i="3"/>
  <c r="R50" i="3" s="1"/>
  <c r="T50" i="3" s="1"/>
  <c r="O252" i="3"/>
  <c r="R252" i="3" s="1"/>
  <c r="T252" i="3" s="1"/>
  <c r="O67" i="3"/>
  <c r="R67" i="3" s="1"/>
  <c r="T67" i="3" s="1"/>
  <c r="O266" i="3"/>
  <c r="R266" i="3" s="1"/>
  <c r="T266" i="3" s="1"/>
  <c r="O295" i="3"/>
  <c r="R295" i="3" s="1"/>
  <c r="T295" i="3" s="1"/>
  <c r="O235" i="3"/>
  <c r="R235" i="3" s="1"/>
  <c r="T235" i="3" s="1"/>
  <c r="O280" i="3"/>
  <c r="R280" i="3" s="1"/>
  <c r="T280" i="3" s="1"/>
  <c r="O245" i="3"/>
  <c r="R245" i="3" s="1"/>
  <c r="T245" i="3" s="1"/>
  <c r="C16" i="3"/>
  <c r="D18" i="3" s="1"/>
  <c r="C16" i="7"/>
  <c r="D18" i="7" s="1"/>
  <c r="O404" i="8"/>
  <c r="O350" i="8"/>
  <c r="C15" i="8"/>
  <c r="O382" i="8"/>
  <c r="O347" i="8"/>
  <c r="O339" i="8"/>
  <c r="O334" i="8"/>
  <c r="O380" i="8"/>
  <c r="O351" i="8"/>
  <c r="O369" i="8"/>
  <c r="O268" i="8"/>
  <c r="O409" i="8"/>
  <c r="O328" i="8"/>
  <c r="O359" i="8"/>
  <c r="O376" i="8"/>
  <c r="O372" i="8"/>
  <c r="O333" i="8"/>
  <c r="O323" i="8"/>
  <c r="O356" i="8"/>
  <c r="O349" i="8"/>
  <c r="O281" i="8"/>
  <c r="O357" i="8"/>
  <c r="O345" i="8"/>
  <c r="O405" i="8"/>
  <c r="O326" i="8"/>
  <c r="O277" i="8"/>
  <c r="O395" i="8"/>
  <c r="O342" i="8"/>
  <c r="O375" i="8"/>
  <c r="O406" i="8"/>
  <c r="O367" i="8"/>
  <c r="O355" i="8"/>
  <c r="O362" i="8"/>
  <c r="O396" i="8"/>
  <c r="O324" i="8"/>
  <c r="O407" i="8"/>
  <c r="O354" i="8"/>
  <c r="O360" i="8"/>
  <c r="O329" i="8"/>
  <c r="O363" i="8"/>
  <c r="O361" i="8"/>
  <c r="O254" i="8"/>
  <c r="O91" i="8"/>
  <c r="O327" i="8"/>
  <c r="O397" i="8"/>
  <c r="O398" i="8"/>
  <c r="O393" i="8"/>
  <c r="O152" i="8"/>
  <c r="O257" i="8"/>
  <c r="O402" i="8"/>
  <c r="O390" i="8"/>
  <c r="O373" i="8"/>
  <c r="O408" i="8"/>
  <c r="O384" i="8"/>
  <c r="O383" i="8"/>
  <c r="O302" i="8"/>
  <c r="O368" i="8"/>
  <c r="O353" i="8"/>
  <c r="O392" i="8"/>
  <c r="O358" i="8"/>
  <c r="O344" i="8"/>
  <c r="O332" i="8"/>
  <c r="O337" i="8"/>
  <c r="O410" i="8"/>
  <c r="O346" i="8"/>
  <c r="O371" i="8"/>
  <c r="O388" i="8"/>
  <c r="O336" i="8"/>
  <c r="O403" i="8"/>
  <c r="O394" i="8"/>
  <c r="O338" i="8"/>
  <c r="O387" i="8"/>
  <c r="O343" i="8"/>
  <c r="O364" i="8"/>
  <c r="O370" i="8"/>
  <c r="O366" i="8"/>
  <c r="O348" i="8"/>
  <c r="O331" i="8"/>
  <c r="O365" i="8"/>
  <c r="O325" i="8"/>
  <c r="O379" i="8"/>
  <c r="O330" i="8"/>
  <c r="O352" i="8"/>
  <c r="O400" i="8"/>
  <c r="O378" i="8"/>
  <c r="O222" i="8"/>
  <c r="O341" i="8"/>
  <c r="O261" i="8"/>
  <c r="O374" i="8"/>
  <c r="O391" i="8"/>
  <c r="O381" i="8"/>
  <c r="O386" i="8"/>
  <c r="O92" i="8"/>
  <c r="O385" i="8"/>
  <c r="O340" i="8"/>
  <c r="O377" i="8"/>
  <c r="O335" i="8"/>
  <c r="O399" i="8"/>
  <c r="O389" i="8"/>
  <c r="O401" i="8"/>
  <c r="AB417" i="2"/>
  <c r="AA417" i="2"/>
  <c r="AE414" i="2"/>
  <c r="AD311" i="8"/>
  <c r="AB311" i="8"/>
  <c r="AV311" i="8"/>
  <c r="AX311" i="8" s="1"/>
  <c r="AD115" i="8"/>
  <c r="AB115" i="8"/>
  <c r="AB69" i="8"/>
  <c r="AD69" i="8"/>
  <c r="AB352" i="8"/>
  <c r="AD352" i="8"/>
  <c r="AY258" i="8"/>
  <c r="AA258" i="8"/>
  <c r="AD324" i="8"/>
  <c r="AB324" i="8"/>
  <c r="AD372" i="8"/>
  <c r="AV372" i="8"/>
  <c r="AB372" i="8"/>
  <c r="AY379" i="8"/>
  <c r="AA379" i="8"/>
  <c r="AY335" i="8"/>
  <c r="AA335" i="8"/>
  <c r="AY259" i="8"/>
  <c r="AA259" i="8"/>
  <c r="AV319" i="8"/>
  <c r="AD319" i="8"/>
  <c r="AB319" i="8"/>
  <c r="AB48" i="8"/>
  <c r="AD48" i="8"/>
  <c r="C11" i="1"/>
  <c r="C11" i="5"/>
  <c r="C12" i="4"/>
  <c r="C12" i="1"/>
  <c r="C12" i="5"/>
  <c r="C12" i="6"/>
  <c r="C11" i="6"/>
  <c r="C11" i="4"/>
  <c r="O438" i="5" l="1"/>
  <c r="R438" i="5" s="1"/>
  <c r="T438" i="5" s="1"/>
  <c r="O435" i="5"/>
  <c r="R435" i="5" s="1"/>
  <c r="T435" i="5" s="1"/>
  <c r="O440" i="5"/>
  <c r="R440" i="5" s="1"/>
  <c r="T440" i="5" s="1"/>
  <c r="O437" i="5"/>
  <c r="R437" i="5" s="1"/>
  <c r="T437" i="5" s="1"/>
  <c r="O434" i="5"/>
  <c r="R434" i="5" s="1"/>
  <c r="T434" i="5" s="1"/>
  <c r="O442" i="5"/>
  <c r="R442" i="5" s="1"/>
  <c r="T442" i="5" s="1"/>
  <c r="O439" i="5"/>
  <c r="R439" i="5" s="1"/>
  <c r="T439" i="5" s="1"/>
  <c r="O441" i="5"/>
  <c r="R441" i="5" s="1"/>
  <c r="T441" i="5" s="1"/>
  <c r="O436" i="5"/>
  <c r="AI436" i="5"/>
  <c r="AH436" i="5" s="1"/>
  <c r="AJ436" i="5"/>
  <c r="AK436" i="5"/>
  <c r="BB435" i="5"/>
  <c r="BA435" i="5" s="1"/>
  <c r="BC435" i="5"/>
  <c r="BD435" i="5"/>
  <c r="BB436" i="5"/>
  <c r="BA436" i="5" s="1"/>
  <c r="BC436" i="5"/>
  <c r="BD436" i="5"/>
  <c r="BB441" i="5"/>
  <c r="BC441" i="5"/>
  <c r="BD441" i="5"/>
  <c r="K435" i="5"/>
  <c r="AT442" i="5"/>
  <c r="AS442" i="5" s="1"/>
  <c r="AR442" i="5" s="1"/>
  <c r="AQ442" i="5" s="1"/>
  <c r="AP442" i="5" s="1"/>
  <c r="AO442" i="5" s="1"/>
  <c r="AN442" i="5" s="1"/>
  <c r="AM442" i="5" s="1"/>
  <c r="AL442" i="5" s="1"/>
  <c r="K438" i="5"/>
  <c r="AT435" i="5"/>
  <c r="AS435" i="5" s="1"/>
  <c r="AR435" i="5" s="1"/>
  <c r="AQ435" i="5" s="1"/>
  <c r="AP435" i="5" s="1"/>
  <c r="AO435" i="5" s="1"/>
  <c r="AN435" i="5" s="1"/>
  <c r="AM435" i="5" s="1"/>
  <c r="AL435" i="5" s="1"/>
  <c r="K442" i="5"/>
  <c r="BL437" i="5"/>
  <c r="BK437" i="5" s="1"/>
  <c r="BJ437" i="5" s="1"/>
  <c r="BI437" i="5" s="1"/>
  <c r="BH437" i="5" s="1"/>
  <c r="BG437" i="5" s="1"/>
  <c r="BF437" i="5" s="1"/>
  <c r="BE437" i="5" s="1"/>
  <c r="BM437" i="5"/>
  <c r="BM438" i="5"/>
  <c r="BL438" i="5" s="1"/>
  <c r="BK438" i="5" s="1"/>
  <c r="BJ438" i="5" s="1"/>
  <c r="BI438" i="5" s="1"/>
  <c r="BH438" i="5" s="1"/>
  <c r="BG438" i="5" s="1"/>
  <c r="BF438" i="5" s="1"/>
  <c r="BE438" i="5" s="1"/>
  <c r="AT437" i="5"/>
  <c r="AS437" i="5"/>
  <c r="AR437" i="5" s="1"/>
  <c r="AQ437" i="5" s="1"/>
  <c r="AP437" i="5" s="1"/>
  <c r="AO437" i="5" s="1"/>
  <c r="AN437" i="5" s="1"/>
  <c r="AM437" i="5" s="1"/>
  <c r="AL437" i="5" s="1"/>
  <c r="BM439" i="5"/>
  <c r="BL439" i="5" s="1"/>
  <c r="BK439" i="5" s="1"/>
  <c r="BJ439" i="5" s="1"/>
  <c r="BI439" i="5" s="1"/>
  <c r="BH439" i="5" s="1"/>
  <c r="BG439" i="5" s="1"/>
  <c r="BF439" i="5" s="1"/>
  <c r="BE439" i="5" s="1"/>
  <c r="BJ434" i="5"/>
  <c r="BI434" i="5" s="1"/>
  <c r="BH434" i="5" s="1"/>
  <c r="BG434" i="5" s="1"/>
  <c r="BF434" i="5" s="1"/>
  <c r="BE434" i="5" s="1"/>
  <c r="BK434" i="5"/>
  <c r="BL434" i="5"/>
  <c r="BM434" i="5"/>
  <c r="K437" i="5"/>
  <c r="AT439" i="5"/>
  <c r="AS439" i="5" s="1"/>
  <c r="AR439" i="5" s="1"/>
  <c r="AQ439" i="5" s="1"/>
  <c r="AP439" i="5" s="1"/>
  <c r="AO439" i="5" s="1"/>
  <c r="AN439" i="5" s="1"/>
  <c r="AM439" i="5" s="1"/>
  <c r="AL439" i="5" s="1"/>
  <c r="AS434" i="5"/>
  <c r="AR434" i="5" s="1"/>
  <c r="AQ434" i="5" s="1"/>
  <c r="AP434" i="5" s="1"/>
  <c r="AO434" i="5" s="1"/>
  <c r="AN434" i="5" s="1"/>
  <c r="AM434" i="5" s="1"/>
  <c r="AL434" i="5" s="1"/>
  <c r="AT434" i="5"/>
  <c r="K439" i="5"/>
  <c r="K441" i="5"/>
  <c r="K434" i="5"/>
  <c r="BL440" i="5"/>
  <c r="BM440" i="5"/>
  <c r="BK440" i="5"/>
  <c r="BJ440" i="5"/>
  <c r="BI440" i="5" s="1"/>
  <c r="BH440" i="5" s="1"/>
  <c r="BG440" i="5" s="1"/>
  <c r="BF440" i="5" s="1"/>
  <c r="BE440" i="5" s="1"/>
  <c r="AS441" i="5"/>
  <c r="AR441" i="5" s="1"/>
  <c r="AQ441" i="5" s="1"/>
  <c r="AP441" i="5" s="1"/>
  <c r="AO441" i="5" s="1"/>
  <c r="AN441" i="5" s="1"/>
  <c r="AM441" i="5" s="1"/>
  <c r="AL441" i="5" s="1"/>
  <c r="AT441" i="5"/>
  <c r="AT440" i="5"/>
  <c r="AS440" i="5" s="1"/>
  <c r="AR440" i="5" s="1"/>
  <c r="AQ440" i="5" s="1"/>
  <c r="AP440" i="5" s="1"/>
  <c r="AO440" i="5" s="1"/>
  <c r="AN440" i="5" s="1"/>
  <c r="AM440" i="5" s="1"/>
  <c r="AL440" i="5" s="1"/>
  <c r="AS438" i="5"/>
  <c r="AR438" i="5" s="1"/>
  <c r="AQ438" i="5" s="1"/>
  <c r="AP438" i="5" s="1"/>
  <c r="AO438" i="5" s="1"/>
  <c r="AN438" i="5" s="1"/>
  <c r="AM438" i="5" s="1"/>
  <c r="AL438" i="5" s="1"/>
  <c r="AT438" i="5"/>
  <c r="BM442" i="5"/>
  <c r="BL442" i="5" s="1"/>
  <c r="BK442" i="5" s="1"/>
  <c r="BJ442" i="5" s="1"/>
  <c r="BI442" i="5" s="1"/>
  <c r="BH442" i="5" s="1"/>
  <c r="BG442" i="5" s="1"/>
  <c r="BF442" i="5" s="1"/>
  <c r="BE442" i="5" s="1"/>
  <c r="K440" i="5"/>
  <c r="O436" i="6"/>
  <c r="R436" i="6" s="1"/>
  <c r="T436" i="6" s="1"/>
  <c r="O434" i="6"/>
  <c r="R434" i="6" s="1"/>
  <c r="T434" i="6" s="1"/>
  <c r="O433" i="6"/>
  <c r="R433" i="6" s="1"/>
  <c r="T433" i="6" s="1"/>
  <c r="O441" i="6"/>
  <c r="R441" i="6" s="1"/>
  <c r="T441" i="6" s="1"/>
  <c r="O438" i="6"/>
  <c r="R438" i="6" s="1"/>
  <c r="T438" i="6" s="1"/>
  <c r="O435" i="6"/>
  <c r="R435" i="6" s="1"/>
  <c r="T435" i="6" s="1"/>
  <c r="O432" i="6"/>
  <c r="R432" i="6" s="1"/>
  <c r="T432" i="6" s="1"/>
  <c r="O440" i="6"/>
  <c r="R440" i="6" s="1"/>
  <c r="T440" i="6" s="1"/>
  <c r="O437" i="6"/>
  <c r="R437" i="6" s="1"/>
  <c r="T437" i="6" s="1"/>
  <c r="O439" i="6"/>
  <c r="R439" i="6" s="1"/>
  <c r="T439" i="6" s="1"/>
  <c r="O442" i="6"/>
  <c r="AI442" i="6"/>
  <c r="AJ442" i="6"/>
  <c r="AK442" i="6"/>
  <c r="BC441" i="6"/>
  <c r="BB441" i="6"/>
  <c r="BD441" i="6"/>
  <c r="BC433" i="6"/>
  <c r="BB433" i="6"/>
  <c r="BD433" i="6"/>
  <c r="BB442" i="6"/>
  <c r="BC442" i="6"/>
  <c r="BD442" i="6"/>
  <c r="BB434" i="6"/>
  <c r="BC434" i="6"/>
  <c r="BD434" i="6"/>
  <c r="BB440" i="6"/>
  <c r="BA440" i="6" s="1"/>
  <c r="BC440" i="6"/>
  <c r="BD440" i="6"/>
  <c r="AS440" i="6"/>
  <c r="AR440" i="6" s="1"/>
  <c r="AQ440" i="6" s="1"/>
  <c r="AP440" i="6" s="1"/>
  <c r="AO440" i="6" s="1"/>
  <c r="AN440" i="6" s="1"/>
  <c r="AM440" i="6" s="1"/>
  <c r="AL440" i="6" s="1"/>
  <c r="AT440" i="6"/>
  <c r="K434" i="6"/>
  <c r="AT441" i="6"/>
  <c r="AS441" i="6" s="1"/>
  <c r="AR441" i="6" s="1"/>
  <c r="AQ441" i="6" s="1"/>
  <c r="AP441" i="6" s="1"/>
  <c r="AO441" i="6" s="1"/>
  <c r="AN441" i="6" s="1"/>
  <c r="AM441" i="6" s="1"/>
  <c r="AL441" i="6" s="1"/>
  <c r="AT435" i="6"/>
  <c r="AS435" i="6" s="1"/>
  <c r="AR435" i="6" s="1"/>
  <c r="AQ435" i="6" s="1"/>
  <c r="AP435" i="6" s="1"/>
  <c r="AO435" i="6" s="1"/>
  <c r="AN435" i="6" s="1"/>
  <c r="AM435" i="6" s="1"/>
  <c r="AL435" i="6" s="1"/>
  <c r="BM436" i="6"/>
  <c r="BL436" i="6" s="1"/>
  <c r="BK436" i="6" s="1"/>
  <c r="BJ436" i="6" s="1"/>
  <c r="BI436" i="6" s="1"/>
  <c r="BH436" i="6" s="1"/>
  <c r="BG436" i="6" s="1"/>
  <c r="BF436" i="6" s="1"/>
  <c r="BE436" i="6" s="1"/>
  <c r="AR434" i="6"/>
  <c r="AQ434" i="6" s="1"/>
  <c r="AP434" i="6" s="1"/>
  <c r="AO434" i="6" s="1"/>
  <c r="AN434" i="6" s="1"/>
  <c r="AM434" i="6" s="1"/>
  <c r="AL434" i="6" s="1"/>
  <c r="AS434" i="6"/>
  <c r="AT434" i="6"/>
  <c r="K435" i="6"/>
  <c r="BL432" i="6"/>
  <c r="BK432" i="6" s="1"/>
  <c r="BJ432" i="6" s="1"/>
  <c r="BI432" i="6" s="1"/>
  <c r="BH432" i="6" s="1"/>
  <c r="BG432" i="6" s="1"/>
  <c r="BF432" i="6" s="1"/>
  <c r="BE432" i="6" s="1"/>
  <c r="BM432" i="6"/>
  <c r="BM439" i="6"/>
  <c r="BL439" i="6" s="1"/>
  <c r="BK439" i="6" s="1"/>
  <c r="BJ439" i="6" s="1"/>
  <c r="BI439" i="6" s="1"/>
  <c r="BH439" i="6" s="1"/>
  <c r="BG439" i="6" s="1"/>
  <c r="BF439" i="6" s="1"/>
  <c r="BE439" i="6" s="1"/>
  <c r="AT432" i="6"/>
  <c r="AS432" i="6" s="1"/>
  <c r="AR432" i="6" s="1"/>
  <c r="AQ432" i="6" s="1"/>
  <c r="AP432" i="6" s="1"/>
  <c r="AO432" i="6" s="1"/>
  <c r="AN432" i="6" s="1"/>
  <c r="AM432" i="6" s="1"/>
  <c r="AL432" i="6" s="1"/>
  <c r="AT439" i="6"/>
  <c r="AS439" i="6" s="1"/>
  <c r="AR439" i="6" s="1"/>
  <c r="AQ439" i="6" s="1"/>
  <c r="AP439" i="6" s="1"/>
  <c r="AO439" i="6" s="1"/>
  <c r="AN439" i="6" s="1"/>
  <c r="AM439" i="6" s="1"/>
  <c r="AL439" i="6" s="1"/>
  <c r="K433" i="6"/>
  <c r="K432" i="6"/>
  <c r="K439" i="6"/>
  <c r="BM437" i="6"/>
  <c r="BL437" i="6" s="1"/>
  <c r="BK437" i="6" s="1"/>
  <c r="BJ437" i="6" s="1"/>
  <c r="BI437" i="6" s="1"/>
  <c r="BH437" i="6" s="1"/>
  <c r="BG437" i="6" s="1"/>
  <c r="BF437" i="6" s="1"/>
  <c r="BE437" i="6" s="1"/>
  <c r="BM438" i="6"/>
  <c r="BL438" i="6" s="1"/>
  <c r="BK438" i="6" s="1"/>
  <c r="BJ438" i="6" s="1"/>
  <c r="BI438" i="6" s="1"/>
  <c r="BH438" i="6" s="1"/>
  <c r="BG438" i="6" s="1"/>
  <c r="BF438" i="6" s="1"/>
  <c r="BE438" i="6" s="1"/>
  <c r="AT433" i="6"/>
  <c r="AS433" i="6" s="1"/>
  <c r="AR433" i="6" s="1"/>
  <c r="AQ433" i="6" s="1"/>
  <c r="AP433" i="6" s="1"/>
  <c r="AO433" i="6" s="1"/>
  <c r="AN433" i="6" s="1"/>
  <c r="AM433" i="6" s="1"/>
  <c r="AL433" i="6" s="1"/>
  <c r="AT436" i="6"/>
  <c r="AS436" i="6" s="1"/>
  <c r="AR436" i="6" s="1"/>
  <c r="AQ436" i="6" s="1"/>
  <c r="AP436" i="6" s="1"/>
  <c r="AO436" i="6" s="1"/>
  <c r="AN436" i="6" s="1"/>
  <c r="AM436" i="6" s="1"/>
  <c r="AL436" i="6" s="1"/>
  <c r="AT437" i="6"/>
  <c r="AS437" i="6" s="1"/>
  <c r="AR437" i="6" s="1"/>
  <c r="AQ437" i="6" s="1"/>
  <c r="AP437" i="6" s="1"/>
  <c r="AO437" i="6" s="1"/>
  <c r="AN437" i="6" s="1"/>
  <c r="AM437" i="6" s="1"/>
  <c r="AL437" i="6" s="1"/>
  <c r="AQ438" i="6"/>
  <c r="AP438" i="6" s="1"/>
  <c r="AO438" i="6" s="1"/>
  <c r="AN438" i="6" s="1"/>
  <c r="AM438" i="6" s="1"/>
  <c r="AL438" i="6" s="1"/>
  <c r="AR438" i="6"/>
  <c r="AT438" i="6"/>
  <c r="AS438" i="6"/>
  <c r="K437" i="6"/>
  <c r="K438" i="6"/>
  <c r="K440" i="6"/>
  <c r="K441" i="6"/>
  <c r="BL435" i="6"/>
  <c r="BK435" i="6" s="1"/>
  <c r="BJ435" i="6" s="1"/>
  <c r="BI435" i="6" s="1"/>
  <c r="BH435" i="6" s="1"/>
  <c r="BG435" i="6" s="1"/>
  <c r="BF435" i="6" s="1"/>
  <c r="BE435" i="6" s="1"/>
  <c r="BM435" i="6"/>
  <c r="K436" i="6"/>
  <c r="O442" i="4"/>
  <c r="R442" i="4" s="1"/>
  <c r="T442" i="4" s="1"/>
  <c r="O439" i="4"/>
  <c r="R439" i="4" s="1"/>
  <c r="T439" i="4" s="1"/>
  <c r="O441" i="4"/>
  <c r="R441" i="4" s="1"/>
  <c r="T441" i="4" s="1"/>
  <c r="O438" i="4"/>
  <c r="R438" i="4" s="1"/>
  <c r="T438" i="4" s="1"/>
  <c r="O440" i="4"/>
  <c r="R440" i="4" s="1"/>
  <c r="T440" i="4" s="1"/>
  <c r="AI442" i="4"/>
  <c r="AJ442" i="4"/>
  <c r="AK442" i="4"/>
  <c r="AK439" i="4"/>
  <c r="AI439" i="4"/>
  <c r="AH439" i="4" s="1"/>
  <c r="AB439" i="4" s="1"/>
  <c r="AJ439" i="4"/>
  <c r="AI440" i="4"/>
  <c r="AH440" i="4" s="1"/>
  <c r="AJ440" i="4"/>
  <c r="AK440" i="4"/>
  <c r="AT438" i="4"/>
  <c r="AS438" i="4" s="1"/>
  <c r="AR438" i="4" s="1"/>
  <c r="AQ438" i="4" s="1"/>
  <c r="AP438" i="4" s="1"/>
  <c r="AO438" i="4" s="1"/>
  <c r="AN438" i="4" s="1"/>
  <c r="AM438" i="4" s="1"/>
  <c r="AL438" i="4" s="1"/>
  <c r="K438" i="4"/>
  <c r="AC438" i="4"/>
  <c r="AF438" i="4"/>
  <c r="AS441" i="4"/>
  <c r="AR441" i="4" s="1"/>
  <c r="AQ441" i="4" s="1"/>
  <c r="AP441" i="4" s="1"/>
  <c r="AO441" i="4" s="1"/>
  <c r="AN441" i="4" s="1"/>
  <c r="AM441" i="4" s="1"/>
  <c r="AL441" i="4" s="1"/>
  <c r="AT441" i="4"/>
  <c r="K441" i="4"/>
  <c r="AC441" i="4"/>
  <c r="AF441" i="4"/>
  <c r="AA439" i="4"/>
  <c r="O438" i="1"/>
  <c r="R438" i="1" s="1"/>
  <c r="T438" i="1" s="1"/>
  <c r="O439" i="1"/>
  <c r="R439" i="1" s="1"/>
  <c r="T439" i="1" s="1"/>
  <c r="O440" i="1"/>
  <c r="R440" i="1" s="1"/>
  <c r="T440" i="1" s="1"/>
  <c r="O441" i="1"/>
  <c r="R441" i="1" s="1"/>
  <c r="T441" i="1" s="1"/>
  <c r="O442" i="1"/>
  <c r="R442" i="1" s="1"/>
  <c r="T442" i="1" s="1"/>
  <c r="AJ53" i="7"/>
  <c r="BB153" i="7"/>
  <c r="AH153" i="7"/>
  <c r="AJ153" i="7"/>
  <c r="AK153" i="7"/>
  <c r="AJ158" i="7"/>
  <c r="AK158" i="7"/>
  <c r="BB158" i="7"/>
  <c r="AH158" i="7"/>
  <c r="BC36" i="7"/>
  <c r="BD36" i="7"/>
  <c r="AH156" i="7"/>
  <c r="AK156" i="7"/>
  <c r="BB156" i="7"/>
  <c r="AJ156" i="7"/>
  <c r="BC231" i="7"/>
  <c r="BD231" i="7"/>
  <c r="AX403" i="8"/>
  <c r="AW403" i="8"/>
  <c r="AH143" i="7"/>
  <c r="BB180" i="7"/>
  <c r="AH53" i="7"/>
  <c r="BB170" i="7"/>
  <c r="AJ170" i="7"/>
  <c r="BC254" i="7"/>
  <c r="BD254" i="7"/>
  <c r="BB113" i="7"/>
  <c r="AH113" i="7"/>
  <c r="AK113" i="7"/>
  <c r="AJ113" i="7"/>
  <c r="BD264" i="7"/>
  <c r="BC264" i="7"/>
  <c r="BB53" i="7"/>
  <c r="AV240" i="8"/>
  <c r="AB240" i="8"/>
  <c r="AD240" i="8"/>
  <c r="BD349" i="7"/>
  <c r="BC349" i="7"/>
  <c r="BB404" i="7"/>
  <c r="AJ404" i="7"/>
  <c r="AH404" i="7"/>
  <c r="AK192" i="7"/>
  <c r="AH192" i="7"/>
  <c r="AJ192" i="7"/>
  <c r="BB192" i="7"/>
  <c r="AX172" i="8"/>
  <c r="AK170" i="7"/>
  <c r="AD405" i="8"/>
  <c r="AB405" i="8"/>
  <c r="AV405" i="8"/>
  <c r="AW39" i="8"/>
  <c r="AX39" i="8"/>
  <c r="AV316" i="8"/>
  <c r="AB316" i="8"/>
  <c r="AD316" i="8"/>
  <c r="BD239" i="7"/>
  <c r="BC239" i="7"/>
  <c r="AK209" i="7"/>
  <c r="AH209" i="7"/>
  <c r="BB209" i="7"/>
  <c r="AJ209" i="7"/>
  <c r="AW245" i="8"/>
  <c r="AX245" i="8"/>
  <c r="AH170" i="7"/>
  <c r="AW378" i="8"/>
  <c r="AX378" i="8"/>
  <c r="BD266" i="7"/>
  <c r="BC266" i="7"/>
  <c r="AW388" i="8"/>
  <c r="AX388" i="8"/>
  <c r="AA222" i="5"/>
  <c r="AV222" i="5" s="1"/>
  <c r="AW222" i="5" s="1"/>
  <c r="AB210" i="8"/>
  <c r="AD143" i="8"/>
  <c r="AJ393" i="7"/>
  <c r="AK393" i="7"/>
  <c r="AH393" i="7"/>
  <c r="BB393" i="7"/>
  <c r="AW145" i="8"/>
  <c r="AX145" i="8"/>
  <c r="AD229" i="8"/>
  <c r="AV229" i="8"/>
  <c r="AB229" i="8"/>
  <c r="AX126" i="8"/>
  <c r="AW126" i="8"/>
  <c r="AX256" i="8"/>
  <c r="AW256" i="8"/>
  <c r="AW100" i="8"/>
  <c r="AX100" i="8"/>
  <c r="AV223" i="8"/>
  <c r="AD223" i="8"/>
  <c r="AB223" i="8"/>
  <c r="BD392" i="7"/>
  <c r="BC392" i="7"/>
  <c r="AV162" i="8"/>
  <c r="AD162" i="8"/>
  <c r="AB162" i="8"/>
  <c r="BB305" i="7"/>
  <c r="AK305" i="7"/>
  <c r="AJ305" i="7"/>
  <c r="AH305" i="7"/>
  <c r="AW28" i="8"/>
  <c r="AX28" i="8"/>
  <c r="BB157" i="7"/>
  <c r="AH157" i="7"/>
  <c r="AK157" i="7"/>
  <c r="AJ157" i="7"/>
  <c r="AD166" i="8"/>
  <c r="AB166" i="8"/>
  <c r="AV166" i="8"/>
  <c r="BD397" i="7"/>
  <c r="BC397" i="7"/>
  <c r="AD61" i="8"/>
  <c r="AB61" i="8"/>
  <c r="AA389" i="5"/>
  <c r="AA175" i="5"/>
  <c r="AB203" i="8"/>
  <c r="AX159" i="8"/>
  <c r="AD210" i="8"/>
  <c r="AB143" i="8"/>
  <c r="AW198" i="8"/>
  <c r="AX198" i="8"/>
  <c r="AW362" i="8"/>
  <c r="AX362" i="8"/>
  <c r="AB27" i="8"/>
  <c r="AV27" i="8"/>
  <c r="AD27" i="8"/>
  <c r="AW324" i="8"/>
  <c r="AX324" i="8"/>
  <c r="AK364" i="7"/>
  <c r="AH364" i="7"/>
  <c r="BB364" i="7"/>
  <c r="AJ364" i="7"/>
  <c r="AJ216" i="7"/>
  <c r="AK216" i="7"/>
  <c r="AH216" i="7"/>
  <c r="BB216" i="7"/>
  <c r="BC76" i="7"/>
  <c r="BD76" i="7"/>
  <c r="BC297" i="7"/>
  <c r="BD297" i="7"/>
  <c r="BD108" i="7"/>
  <c r="BC108" i="7"/>
  <c r="AV329" i="8"/>
  <c r="AD329" i="8"/>
  <c r="AB310" i="8"/>
  <c r="AD310" i="8"/>
  <c r="AV310" i="8"/>
  <c r="AD140" i="8"/>
  <c r="AB140" i="8"/>
  <c r="AV140" i="8"/>
  <c r="AD349" i="8"/>
  <c r="AB349" i="8"/>
  <c r="AV349" i="8"/>
  <c r="AV212" i="8"/>
  <c r="AB212" i="8"/>
  <c r="AD212" i="8"/>
  <c r="AB271" i="4"/>
  <c r="AK321" i="7"/>
  <c r="BD110" i="7"/>
  <c r="AX75" i="8"/>
  <c r="AW75" i="8"/>
  <c r="AH235" i="7"/>
  <c r="AJ235" i="7"/>
  <c r="AK235" i="7"/>
  <c r="BB235" i="7"/>
  <c r="BD25" i="7"/>
  <c r="BC25" i="7"/>
  <c r="AV272" i="8"/>
  <c r="AB272" i="8"/>
  <c r="AD272" i="8"/>
  <c r="AV271" i="8"/>
  <c r="AB271" i="8"/>
  <c r="AD271" i="8"/>
  <c r="BB278" i="7"/>
  <c r="AH278" i="7"/>
  <c r="AK278" i="7"/>
  <c r="AJ278" i="7"/>
  <c r="AW406" i="8"/>
  <c r="AX406" i="8"/>
  <c r="AB123" i="8"/>
  <c r="AD123" i="8"/>
  <c r="AV123" i="8"/>
  <c r="AD153" i="8"/>
  <c r="AV153" i="8"/>
  <c r="AB153" i="8"/>
  <c r="AK338" i="7"/>
  <c r="AJ338" i="7"/>
  <c r="BB338" i="7"/>
  <c r="AH338" i="7"/>
  <c r="AX62" i="8"/>
  <c r="AW62" i="8"/>
  <c r="AB207" i="8"/>
  <c r="AD207" i="8"/>
  <c r="AV207" i="8"/>
  <c r="BD358" i="7"/>
  <c r="BC358" i="7"/>
  <c r="BC308" i="7"/>
  <c r="BD308" i="7"/>
  <c r="AW189" i="8"/>
  <c r="AX189" i="8"/>
  <c r="BD339" i="7"/>
  <c r="BC339" i="7"/>
  <c r="BC35" i="7"/>
  <c r="BD35" i="7"/>
  <c r="BB206" i="7"/>
  <c r="AK206" i="7"/>
  <c r="AJ206" i="7"/>
  <c r="AH206" i="7"/>
  <c r="BB387" i="7"/>
  <c r="AJ387" i="7"/>
  <c r="AH387" i="7"/>
  <c r="AK387" i="7"/>
  <c r="AA335" i="5"/>
  <c r="AA214" i="5"/>
  <c r="AD214" i="5" s="1"/>
  <c r="AD137" i="8"/>
  <c r="AJ65" i="7"/>
  <c r="BB321" i="7"/>
  <c r="AX95" i="8"/>
  <c r="AB87" i="8"/>
  <c r="BD331" i="7"/>
  <c r="AX210" i="8"/>
  <c r="AV30" i="8"/>
  <c r="AB30" i="8"/>
  <c r="AD30" i="8"/>
  <c r="BC320" i="7"/>
  <c r="BD320" i="7"/>
  <c r="AJ107" i="7"/>
  <c r="AK107" i="7"/>
  <c r="BB107" i="7"/>
  <c r="AH107" i="7"/>
  <c r="AH261" i="7"/>
  <c r="BB261" i="7"/>
  <c r="AJ261" i="7"/>
  <c r="AK261" i="7"/>
  <c r="AD235" i="8"/>
  <c r="AB235" i="8"/>
  <c r="AV235" i="8"/>
  <c r="AX337" i="8"/>
  <c r="AW337" i="8"/>
  <c r="BB290" i="7"/>
  <c r="AH290" i="7"/>
  <c r="AJ290" i="7"/>
  <c r="AK290" i="7"/>
  <c r="AV393" i="8"/>
  <c r="AB393" i="8"/>
  <c r="AD393" i="8"/>
  <c r="AW156" i="8"/>
  <c r="AX156" i="8"/>
  <c r="AD366" i="8"/>
  <c r="AB366" i="8"/>
  <c r="AV366" i="8"/>
  <c r="BD326" i="7"/>
  <c r="BC326" i="7"/>
  <c r="AB340" i="8"/>
  <c r="AD340" i="8"/>
  <c r="AV340" i="8"/>
  <c r="AD314" i="8"/>
  <c r="AV314" i="8"/>
  <c r="AB314" i="8"/>
  <c r="AW315" i="8"/>
  <c r="AX315" i="8"/>
  <c r="AV234" i="8"/>
  <c r="AD234" i="8"/>
  <c r="AB234" i="8"/>
  <c r="AX304" i="8"/>
  <c r="AW304" i="8"/>
  <c r="AB107" i="8"/>
  <c r="AV107" i="8"/>
  <c r="AD107" i="8"/>
  <c r="AH184" i="7"/>
  <c r="BB184" i="7"/>
  <c r="AK184" i="7"/>
  <c r="AJ184" i="7"/>
  <c r="AX45" i="8"/>
  <c r="AW45" i="8"/>
  <c r="BD379" i="7"/>
  <c r="BC379" i="7"/>
  <c r="BB78" i="7"/>
  <c r="AJ78" i="7"/>
  <c r="AH78" i="7"/>
  <c r="AK78" i="7"/>
  <c r="AB336" i="8"/>
  <c r="AA347" i="5"/>
  <c r="AD31" i="5"/>
  <c r="AV137" i="8"/>
  <c r="BB65" i="7"/>
  <c r="BC65" i="7" s="1"/>
  <c r="AH321" i="7"/>
  <c r="AV171" i="8"/>
  <c r="AV87" i="8"/>
  <c r="AB145" i="8"/>
  <c r="BB299" i="7"/>
  <c r="AK299" i="7"/>
  <c r="AJ299" i="7"/>
  <c r="AH299" i="7"/>
  <c r="AW178" i="8"/>
  <c r="AX178" i="8"/>
  <c r="AD195" i="8"/>
  <c r="AV195" i="8"/>
  <c r="AB195" i="8"/>
  <c r="AX344" i="8"/>
  <c r="AW344" i="8"/>
  <c r="AK201" i="7"/>
  <c r="AJ201" i="7"/>
  <c r="AH201" i="7"/>
  <c r="BB201" i="7"/>
  <c r="AX56" i="8"/>
  <c r="AW56" i="8"/>
  <c r="AB317" i="8"/>
  <c r="AV317" i="8"/>
  <c r="AD317" i="8"/>
  <c r="BB133" i="7"/>
  <c r="AH133" i="7"/>
  <c r="AJ133" i="7"/>
  <c r="AK133" i="7"/>
  <c r="AK300" i="7"/>
  <c r="BB300" i="7"/>
  <c r="AJ300" i="7"/>
  <c r="AH300" i="7"/>
  <c r="BD246" i="7"/>
  <c r="BC246" i="7"/>
  <c r="AJ81" i="7"/>
  <c r="AH81" i="7"/>
  <c r="AK81" i="7"/>
  <c r="BB81" i="7"/>
  <c r="BD212" i="7"/>
  <c r="BC212" i="7"/>
  <c r="BB283" i="7"/>
  <c r="AJ283" i="7"/>
  <c r="AK283" i="7"/>
  <c r="AH283" i="7"/>
  <c r="AW168" i="8"/>
  <c r="AX168" i="8"/>
  <c r="AV110" i="8"/>
  <c r="AD110" i="8"/>
  <c r="AB110" i="8"/>
  <c r="AJ130" i="7"/>
  <c r="AK130" i="7"/>
  <c r="BD55" i="7"/>
  <c r="BC55" i="7"/>
  <c r="AB313" i="8"/>
  <c r="AD313" i="8"/>
  <c r="AV313" i="8"/>
  <c r="BC104" i="7"/>
  <c r="BD104" i="7"/>
  <c r="AB325" i="8"/>
  <c r="AV325" i="8"/>
  <c r="AD325" i="8"/>
  <c r="AD63" i="8"/>
  <c r="AD336" i="8"/>
  <c r="AB365" i="4"/>
  <c r="AK65" i="7"/>
  <c r="BB143" i="7"/>
  <c r="AD171" i="8"/>
  <c r="AD145" i="8"/>
  <c r="BB187" i="7"/>
  <c r="AH187" i="7"/>
  <c r="AJ187" i="7"/>
  <c r="AK187" i="7"/>
  <c r="BB46" i="7"/>
  <c r="AK46" i="7"/>
  <c r="AH46" i="7"/>
  <c r="AJ46" i="7"/>
  <c r="AW132" i="8"/>
  <c r="AX132" i="8"/>
  <c r="AW99" i="8"/>
  <c r="AX99" i="8"/>
  <c r="AV72" i="8"/>
  <c r="AB72" i="8"/>
  <c r="AD72" i="8"/>
  <c r="BD147" i="7"/>
  <c r="BC147" i="7"/>
  <c r="AW115" i="8"/>
  <c r="AX115" i="8"/>
  <c r="AX242" i="8"/>
  <c r="AW242" i="8"/>
  <c r="BC226" i="7"/>
  <c r="BD226" i="7"/>
  <c r="AX143" i="8"/>
  <c r="AW143" i="8"/>
  <c r="AA119" i="5"/>
  <c r="AA260" i="5"/>
  <c r="AD418" i="2"/>
  <c r="AJ143" i="7"/>
  <c r="AH331" i="7"/>
  <c r="AB227" i="8"/>
  <c r="AD227" i="8"/>
  <c r="AV227" i="8"/>
  <c r="AH250" i="7"/>
  <c r="BB250" i="7"/>
  <c r="AJ250" i="7"/>
  <c r="AK250" i="7"/>
  <c r="BD131" i="7"/>
  <c r="BC131" i="7"/>
  <c r="AV237" i="8"/>
  <c r="AD237" i="8"/>
  <c r="AB237" i="8"/>
  <c r="AV407" i="8"/>
  <c r="AB407" i="8"/>
  <c r="AD407" i="8"/>
  <c r="AW381" i="8"/>
  <c r="AX381" i="8"/>
  <c r="BC403" i="7"/>
  <c r="BD403" i="7"/>
  <c r="AB97" i="8"/>
  <c r="AD97" i="8"/>
  <c r="AV97" i="8"/>
  <c r="AV261" i="8"/>
  <c r="AD261" i="8"/>
  <c r="AB261" i="8"/>
  <c r="AJ72" i="7"/>
  <c r="AH72" i="7"/>
  <c r="BC141" i="7"/>
  <c r="BD141" i="7"/>
  <c r="AX397" i="8"/>
  <c r="AW397" i="8"/>
  <c r="BC334" i="7"/>
  <c r="BD334" i="7"/>
  <c r="AJ322" i="7"/>
  <c r="BB322" i="7"/>
  <c r="AK322" i="7"/>
  <c r="AH322" i="7"/>
  <c r="AV104" i="8"/>
  <c r="AB104" i="8"/>
  <c r="AJ389" i="7"/>
  <c r="BB389" i="7"/>
  <c r="AH389" i="7"/>
  <c r="AK389" i="7"/>
  <c r="AV320" i="8"/>
  <c r="AD320" i="8"/>
  <c r="AB320" i="8"/>
  <c r="AW118" i="8"/>
  <c r="AX118" i="8"/>
  <c r="AW280" i="8"/>
  <c r="AX280" i="8"/>
  <c r="AA106" i="5"/>
  <c r="AA404" i="5"/>
  <c r="AV47" i="8"/>
  <c r="AV125" i="8"/>
  <c r="AX125" i="8" s="1"/>
  <c r="BC374" i="7"/>
  <c r="BD374" i="7"/>
  <c r="BC357" i="7"/>
  <c r="BD357" i="7"/>
  <c r="AW211" i="8"/>
  <c r="AX211" i="8"/>
  <c r="BD72" i="7"/>
  <c r="BC72" i="7"/>
  <c r="AX121" i="8"/>
  <c r="AW121" i="8"/>
  <c r="AV332" i="8"/>
  <c r="AD332" i="8"/>
  <c r="AB332" i="8"/>
  <c r="AJ180" i="7"/>
  <c r="AK180" i="7"/>
  <c r="AW183" i="8"/>
  <c r="AX183" i="8"/>
  <c r="AV35" i="8"/>
  <c r="AD35" i="8"/>
  <c r="AB35" i="8"/>
  <c r="BB371" i="7"/>
  <c r="AK371" i="7"/>
  <c r="AJ371" i="7"/>
  <c r="AH371" i="7"/>
  <c r="AJ145" i="7"/>
  <c r="AK145" i="7"/>
  <c r="BB145" i="7"/>
  <c r="AH145" i="7"/>
  <c r="AK274" i="7"/>
  <c r="AH274" i="7"/>
  <c r="AJ274" i="7"/>
  <c r="BB274" i="7"/>
  <c r="AW390" i="8"/>
  <c r="AX390" i="8"/>
  <c r="AJ385" i="7"/>
  <c r="AH385" i="7"/>
  <c r="AK385" i="7"/>
  <c r="BB385" i="7"/>
  <c r="BD249" i="7"/>
  <c r="BC249" i="7"/>
  <c r="AV186" i="8"/>
  <c r="AB186" i="8"/>
  <c r="AD186" i="8"/>
  <c r="AB125" i="8"/>
  <c r="AX66" i="8"/>
  <c r="AW302" i="8"/>
  <c r="AX302" i="8"/>
  <c r="BC30" i="7"/>
  <c r="BD30" i="7"/>
  <c r="AH218" i="7"/>
  <c r="BB218" i="7"/>
  <c r="AJ218" i="7"/>
  <c r="AK218" i="7"/>
  <c r="AV396" i="8"/>
  <c r="AB396" i="8"/>
  <c r="AD396" i="8"/>
  <c r="AX251" i="8"/>
  <c r="AW251" i="8"/>
  <c r="AX358" i="8"/>
  <c r="AW358" i="8"/>
  <c r="AW192" i="8"/>
  <c r="AX192" i="8"/>
  <c r="AW305" i="8"/>
  <c r="AX305" i="8"/>
  <c r="AB266" i="8"/>
  <c r="AD266" i="8"/>
  <c r="AV266" i="8"/>
  <c r="AX174" i="8"/>
  <c r="AW174" i="8"/>
  <c r="AX43" i="8"/>
  <c r="AW43" i="8"/>
  <c r="BC31" i="7"/>
  <c r="BD31" i="7"/>
  <c r="AX219" i="8"/>
  <c r="AW219" i="8"/>
  <c r="AD254" i="8"/>
  <c r="AV254" i="8"/>
  <c r="AB254" i="8"/>
  <c r="BD181" i="7"/>
  <c r="BC181" i="7"/>
  <c r="AJ32" i="7"/>
  <c r="BB32" i="7"/>
  <c r="AH32" i="7"/>
  <c r="AK32" i="7"/>
  <c r="AX232" i="8"/>
  <c r="AW232" i="8"/>
  <c r="AW287" i="8"/>
  <c r="AX287" i="8"/>
  <c r="AA96" i="4"/>
  <c r="AD96" i="4" s="1"/>
  <c r="AA411" i="4"/>
  <c r="AA400" i="4"/>
  <c r="AA392" i="5"/>
  <c r="BD59" i="7"/>
  <c r="BC59" i="7"/>
  <c r="AH195" i="7"/>
  <c r="AK195" i="7"/>
  <c r="BB195" i="7"/>
  <c r="AJ195" i="7"/>
  <c r="BD117" i="7"/>
  <c r="BC117" i="7"/>
  <c r="BB221" i="7"/>
  <c r="AH221" i="7"/>
  <c r="AK221" i="7"/>
  <c r="AJ221" i="7"/>
  <c r="AW327" i="8"/>
  <c r="AX327" i="8"/>
  <c r="AJ355" i="7"/>
  <c r="BB355" i="7"/>
  <c r="AH355" i="7"/>
  <c r="AK355" i="7"/>
  <c r="BB390" i="7"/>
  <c r="AJ390" i="7"/>
  <c r="AK390" i="7"/>
  <c r="AH390" i="7"/>
  <c r="BB363" i="7"/>
  <c r="AH363" i="7"/>
  <c r="AJ363" i="7"/>
  <c r="AK363" i="7"/>
  <c r="BB89" i="7"/>
  <c r="AJ89" i="7"/>
  <c r="AK89" i="7"/>
  <c r="AH89" i="7"/>
  <c r="AW49" i="8"/>
  <c r="AX49" i="8"/>
  <c r="BC175" i="7"/>
  <c r="BD175" i="7"/>
  <c r="AX184" i="8"/>
  <c r="AW184" i="8"/>
  <c r="AW375" i="8"/>
  <c r="AX375" i="8"/>
  <c r="BD165" i="7"/>
  <c r="BC165" i="7"/>
  <c r="AD161" i="8"/>
  <c r="AB161" i="8"/>
  <c r="AV161" i="8"/>
  <c r="BB162" i="7"/>
  <c r="AH162" i="7"/>
  <c r="AJ162" i="7"/>
  <c r="AK162" i="7"/>
  <c r="AB335" i="4"/>
  <c r="AA114" i="5"/>
  <c r="AA35" i="5"/>
  <c r="AA245" i="5"/>
  <c r="AW185" i="8"/>
  <c r="AJ333" i="7"/>
  <c r="AH333" i="7"/>
  <c r="AK333" i="7"/>
  <c r="BB333" i="7"/>
  <c r="AW241" i="8"/>
  <c r="AX241" i="8"/>
  <c r="BB311" i="7"/>
  <c r="AH311" i="7"/>
  <c r="AK311" i="7"/>
  <c r="AJ311" i="7"/>
  <c r="BB194" i="7"/>
  <c r="AK194" i="7"/>
  <c r="AJ194" i="7"/>
  <c r="AH194" i="7"/>
  <c r="BB126" i="7"/>
  <c r="AJ126" i="7"/>
  <c r="AH126" i="7"/>
  <c r="AK126" i="7"/>
  <c r="AK28" i="7"/>
  <c r="AJ28" i="7"/>
  <c r="AH28" i="7"/>
  <c r="BB28" i="7"/>
  <c r="AB158" i="8"/>
  <c r="AV158" i="8"/>
  <c r="AV249" i="8"/>
  <c r="AB249" i="8"/>
  <c r="AD249" i="8"/>
  <c r="BD67" i="7"/>
  <c r="BC67" i="7"/>
  <c r="AV363" i="8"/>
  <c r="AD363" i="8"/>
  <c r="AB363" i="8"/>
  <c r="BB161" i="7"/>
  <c r="AJ161" i="7"/>
  <c r="AK161" i="7"/>
  <c r="AH161" i="7"/>
  <c r="AK324" i="7"/>
  <c r="BB324" i="7"/>
  <c r="AJ324" i="7"/>
  <c r="AH324" i="7"/>
  <c r="AX248" i="8"/>
  <c r="AW248" i="8"/>
  <c r="AA32" i="5"/>
  <c r="AA307" i="5"/>
  <c r="AB402" i="8"/>
  <c r="AH116" i="7"/>
  <c r="AK116" i="7"/>
  <c r="AJ116" i="7"/>
  <c r="BB116" i="7"/>
  <c r="AX346" i="8"/>
  <c r="AW346" i="8"/>
  <c r="BB373" i="7"/>
  <c r="AJ373" i="7"/>
  <c r="AH373" i="7"/>
  <c r="AK373" i="7"/>
  <c r="AD117" i="8"/>
  <c r="AV117" i="8"/>
  <c r="AB117" i="8"/>
  <c r="AV265" i="8"/>
  <c r="AB265" i="8"/>
  <c r="AD265" i="8"/>
  <c r="BC75" i="7"/>
  <c r="BD75" i="7"/>
  <c r="AB257" i="8"/>
  <c r="AV257" i="8"/>
  <c r="AD257" i="8"/>
  <c r="AK408" i="7"/>
  <c r="BB408" i="7"/>
  <c r="AH408" i="7"/>
  <c r="AJ408" i="7"/>
  <c r="AJ318" i="7"/>
  <c r="BB318" i="7"/>
  <c r="AH318" i="7"/>
  <c r="AK318" i="7"/>
  <c r="AX338" i="8"/>
  <c r="AW338" i="8"/>
  <c r="BC53" i="7"/>
  <c r="BD53" i="7"/>
  <c r="AW31" i="8"/>
  <c r="AX31" i="8"/>
  <c r="AA306" i="5"/>
  <c r="AB306" i="5" s="1"/>
  <c r="AA354" i="5"/>
  <c r="BD315" i="7"/>
  <c r="BC315" i="7"/>
  <c r="AH282" i="7"/>
  <c r="AK282" i="7"/>
  <c r="BB282" i="7"/>
  <c r="AJ282" i="7"/>
  <c r="AW165" i="8"/>
  <c r="AX165" i="8"/>
  <c r="BC378" i="7"/>
  <c r="BD378" i="7"/>
  <c r="BD64" i="7"/>
  <c r="BC64" i="7"/>
  <c r="AW296" i="8"/>
  <c r="AX296" i="8"/>
  <c r="BD68" i="7"/>
  <c r="BC68" i="7"/>
  <c r="AK132" i="7"/>
  <c r="AH132" i="7"/>
  <c r="AJ132" i="7"/>
  <c r="BB132" i="7"/>
  <c r="AB338" i="5"/>
  <c r="AD338" i="5"/>
  <c r="AW214" i="8"/>
  <c r="AX214" i="8"/>
  <c r="AV270" i="8"/>
  <c r="AB270" i="8"/>
  <c r="AD270" i="8"/>
  <c r="AB63" i="8"/>
  <c r="AA111" i="5"/>
  <c r="AA362" i="5"/>
  <c r="AD362" i="5" s="1"/>
  <c r="AA360" i="5"/>
  <c r="AB360" i="5" s="1"/>
  <c r="AA376" i="5"/>
  <c r="AD111" i="8"/>
  <c r="AD41" i="8"/>
  <c r="AV41" i="8"/>
  <c r="AB41" i="8"/>
  <c r="AB269" i="5"/>
  <c r="AD269" i="5"/>
  <c r="BD265" i="7"/>
  <c r="BC265" i="7"/>
  <c r="BD313" i="7"/>
  <c r="BC313" i="7"/>
  <c r="BD112" i="7"/>
  <c r="BC112" i="7"/>
  <c r="AV78" i="8"/>
  <c r="AB78" i="8"/>
  <c r="AD78" i="8"/>
  <c r="AK223" i="7"/>
  <c r="BB223" i="7"/>
  <c r="AH223" i="7"/>
  <c r="AJ223" i="7"/>
  <c r="AV369" i="8"/>
  <c r="AD369" i="8"/>
  <c r="AB369" i="8"/>
  <c r="AV398" i="8"/>
  <c r="AD398" i="8"/>
  <c r="AB398" i="8"/>
  <c r="AB333" i="5"/>
  <c r="AD333" i="5"/>
  <c r="AD149" i="5"/>
  <c r="AB149" i="5"/>
  <c r="AV218" i="8"/>
  <c r="AD218" i="8"/>
  <c r="AB218" i="8"/>
  <c r="AV206" i="8"/>
  <c r="AB206" i="8"/>
  <c r="AD206" i="8"/>
  <c r="BD309" i="7"/>
  <c r="BC309" i="7"/>
  <c r="AD339" i="5"/>
  <c r="AB339" i="5"/>
  <c r="BC325" i="7"/>
  <c r="BD325" i="7"/>
  <c r="AJ169" i="7"/>
  <c r="BB169" i="7"/>
  <c r="AK169" i="7"/>
  <c r="AH169" i="7"/>
  <c r="AJ306" i="7"/>
  <c r="BB306" i="7"/>
  <c r="AK306" i="7"/>
  <c r="AH306" i="7"/>
  <c r="AJ356" i="7"/>
  <c r="BB356" i="7"/>
  <c r="AH356" i="7"/>
  <c r="AK356" i="7"/>
  <c r="AA391" i="5"/>
  <c r="AB391" i="5" s="1"/>
  <c r="AD281" i="5"/>
  <c r="AB281" i="5"/>
  <c r="AB224" i="5"/>
  <c r="AD224" i="5"/>
  <c r="AV333" i="8"/>
  <c r="AD333" i="8"/>
  <c r="AB333" i="8"/>
  <c r="BB211" i="7"/>
  <c r="AJ211" i="7"/>
  <c r="AK211" i="7"/>
  <c r="AH211" i="7"/>
  <c r="AW288" i="8"/>
  <c r="AX288" i="8"/>
  <c r="AK148" i="7"/>
  <c r="AH148" i="7"/>
  <c r="AJ148" i="7"/>
  <c r="BB148" i="7"/>
  <c r="AV394" i="8"/>
  <c r="AB394" i="8"/>
  <c r="AD394" i="8"/>
  <c r="AW190" i="8"/>
  <c r="AX190" i="8"/>
  <c r="AD116" i="8"/>
  <c r="AV116" i="8"/>
  <c r="AB116" i="8"/>
  <c r="BC164" i="7"/>
  <c r="BD164" i="7"/>
  <c r="BC40" i="7"/>
  <c r="BD40" i="7"/>
  <c r="AW312" i="8"/>
  <c r="AX312" i="8"/>
  <c r="BB208" i="7"/>
  <c r="AJ208" i="7"/>
  <c r="AH208" i="7"/>
  <c r="AK208" i="7"/>
  <c r="AB109" i="8"/>
  <c r="AD109" i="8"/>
  <c r="AV109" i="8"/>
  <c r="AB68" i="8"/>
  <c r="AD68" i="8"/>
  <c r="AV68" i="8"/>
  <c r="AD404" i="8"/>
  <c r="AV404" i="8"/>
  <c r="AB404" i="8"/>
  <c r="AD286" i="5"/>
  <c r="AB286" i="5"/>
  <c r="AD202" i="5"/>
  <c r="AB202" i="5"/>
  <c r="AB352" i="5"/>
  <c r="AD352" i="5"/>
  <c r="AB211" i="5"/>
  <c r="AD211" i="5"/>
  <c r="AW231" i="8"/>
  <c r="AX231" i="8"/>
  <c r="BB353" i="7"/>
  <c r="AH353" i="7"/>
  <c r="AK353" i="7"/>
  <c r="AJ353" i="7"/>
  <c r="BB345" i="7"/>
  <c r="AJ345" i="7"/>
  <c r="AH345" i="7"/>
  <c r="AK345" i="7"/>
  <c r="BB277" i="7"/>
  <c r="AJ277" i="7"/>
  <c r="AH277" i="7"/>
  <c r="AK277" i="7"/>
  <c r="AK183" i="7"/>
  <c r="BB183" i="7"/>
  <c r="AJ183" i="7"/>
  <c r="AH183" i="7"/>
  <c r="AV236" i="8"/>
  <c r="AB236" i="8"/>
  <c r="AD236" i="8"/>
  <c r="AA316" i="5"/>
  <c r="AD186" i="5"/>
  <c r="AB186" i="5"/>
  <c r="AD56" i="5"/>
  <c r="AB56" i="5"/>
  <c r="AB68" i="5"/>
  <c r="AD68" i="5"/>
  <c r="AJ82" i="7"/>
  <c r="AH82" i="7"/>
  <c r="AK82" i="7"/>
  <c r="BB82" i="7"/>
  <c r="AW384" i="8"/>
  <c r="AX384" i="8"/>
  <c r="AK343" i="7"/>
  <c r="BB343" i="7"/>
  <c r="AJ343" i="7"/>
  <c r="AH343" i="7"/>
  <c r="AB135" i="5"/>
  <c r="AD135" i="5"/>
  <c r="AD331" i="8"/>
  <c r="AV331" i="8"/>
  <c r="AB331" i="8"/>
  <c r="AW101" i="8"/>
  <c r="AX101" i="8"/>
  <c r="AK176" i="7"/>
  <c r="AH176" i="7"/>
  <c r="AJ176" i="7"/>
  <c r="BB176" i="7"/>
  <c r="BD114" i="7"/>
  <c r="BC114" i="7"/>
  <c r="AX90" i="8"/>
  <c r="AW90" i="8"/>
  <c r="BB304" i="7"/>
  <c r="AJ304" i="7"/>
  <c r="AK304" i="7"/>
  <c r="AH304" i="7"/>
  <c r="AB194" i="8"/>
  <c r="AV194" i="8"/>
  <c r="AD194" i="8"/>
  <c r="AH138" i="7"/>
  <c r="AJ138" i="7"/>
  <c r="BB138" i="7"/>
  <c r="AK138" i="7"/>
  <c r="BD366" i="7"/>
  <c r="BC366" i="7"/>
  <c r="BB48" i="7"/>
  <c r="AJ48" i="7"/>
  <c r="AK48" i="7"/>
  <c r="AH48" i="7"/>
  <c r="BB244" i="7"/>
  <c r="AH244" i="7"/>
  <c r="AK244" i="7"/>
  <c r="AJ244" i="7"/>
  <c r="BB298" i="7"/>
  <c r="AH298" i="7"/>
  <c r="AJ298" i="7"/>
  <c r="AK298" i="7"/>
  <c r="AB363" i="5"/>
  <c r="AD363" i="5"/>
  <c r="AB162" i="5"/>
  <c r="AD162" i="5"/>
  <c r="AD228" i="5"/>
  <c r="AB228" i="5"/>
  <c r="AK109" i="7"/>
  <c r="AJ109" i="7"/>
  <c r="AH109" i="7"/>
  <c r="BB109" i="7"/>
  <c r="AX91" i="8"/>
  <c r="AW91" i="8"/>
  <c r="BB251" i="7"/>
  <c r="AH251" i="7"/>
  <c r="AJ251" i="7"/>
  <c r="AK251" i="7"/>
  <c r="BB118" i="7"/>
  <c r="AH118" i="7"/>
  <c r="AK118" i="7"/>
  <c r="AJ118" i="7"/>
  <c r="AD157" i="8"/>
  <c r="AD290" i="5"/>
  <c r="AB200" i="5"/>
  <c r="AD200" i="5"/>
  <c r="AB54" i="5"/>
  <c r="AD54" i="5"/>
  <c r="AV348" i="8"/>
  <c r="AB348" i="8"/>
  <c r="AD348" i="8"/>
  <c r="AD289" i="8"/>
  <c r="AB289" i="8"/>
  <c r="AV289" i="8"/>
  <c r="AX216" i="8"/>
  <c r="AW216" i="8"/>
  <c r="AV253" i="8"/>
  <c r="AD253" i="8"/>
  <c r="AB253" i="8"/>
  <c r="AW142" i="8"/>
  <c r="AX142" i="8"/>
  <c r="BC386" i="7"/>
  <c r="BD386" i="7"/>
  <c r="BD100" i="7"/>
  <c r="BC100" i="7"/>
  <c r="AW124" i="8"/>
  <c r="AX124" i="8"/>
  <c r="AB204" i="8"/>
  <c r="AV204" i="8"/>
  <c r="AD204" i="8"/>
  <c r="AV252" i="8"/>
  <c r="AB252" i="8"/>
  <c r="AD252" i="8"/>
  <c r="AB102" i="8"/>
  <c r="AD102" i="8"/>
  <c r="AV102" i="8"/>
  <c r="AV309" i="8"/>
  <c r="AD309" i="8"/>
  <c r="AB309" i="8"/>
  <c r="AV112" i="8"/>
  <c r="AD112" i="8"/>
  <c r="AB112" i="8"/>
  <c r="AV208" i="8"/>
  <c r="AB208" i="8"/>
  <c r="AD208" i="8"/>
  <c r="AD225" i="5"/>
  <c r="AB225" i="5"/>
  <c r="AD219" i="5"/>
  <c r="AB219" i="5"/>
  <c r="AD86" i="5"/>
  <c r="AB86" i="5"/>
  <c r="AB164" i="5"/>
  <c r="AD164" i="5"/>
  <c r="AW42" i="8"/>
  <c r="AX42" i="8"/>
  <c r="BC93" i="7"/>
  <c r="BD93" i="7"/>
  <c r="BD396" i="7"/>
  <c r="BC396" i="7"/>
  <c r="AA140" i="5"/>
  <c r="AD140" i="5" s="1"/>
  <c r="AB64" i="5"/>
  <c r="AB214" i="8"/>
  <c r="AB247" i="5"/>
  <c r="AD247" i="5"/>
  <c r="AW267" i="8"/>
  <c r="AX267" i="8"/>
  <c r="AV141" i="8"/>
  <c r="AB141" i="8"/>
  <c r="AD141" i="8"/>
  <c r="AV391" i="8"/>
  <c r="AD391" i="8"/>
  <c r="AB391" i="8"/>
  <c r="BC50" i="7"/>
  <c r="BD50" i="7"/>
  <c r="AB103" i="8"/>
  <c r="AD103" i="8"/>
  <c r="AV103" i="8"/>
  <c r="BB146" i="7"/>
  <c r="AH146" i="7"/>
  <c r="AJ146" i="7"/>
  <c r="AK146" i="7"/>
  <c r="AW81" i="8"/>
  <c r="AX81" i="8"/>
  <c r="AV139" i="8"/>
  <c r="AD139" i="8"/>
  <c r="AB139" i="8"/>
  <c r="BB232" i="7"/>
  <c r="AH232" i="7"/>
  <c r="AJ232" i="7"/>
  <c r="AK232" i="7"/>
  <c r="AB74" i="5"/>
  <c r="AD74" i="5"/>
  <c r="AD227" i="5"/>
  <c r="AB227" i="5"/>
  <c r="AB209" i="5"/>
  <c r="AD209" i="5"/>
  <c r="AJ268" i="7"/>
  <c r="BB268" i="7"/>
  <c r="AH268" i="7"/>
  <c r="AK268" i="7"/>
  <c r="BC180" i="7"/>
  <c r="BD180" i="7"/>
  <c r="AB157" i="8"/>
  <c r="AD214" i="8"/>
  <c r="AW373" i="8"/>
  <c r="AX373" i="8"/>
  <c r="AD136" i="8"/>
  <c r="AB136" i="8"/>
  <c r="AV136" i="8"/>
  <c r="BD407" i="7"/>
  <c r="BC407" i="7"/>
  <c r="BC106" i="7"/>
  <c r="BD106" i="7"/>
  <c r="BC185" i="7"/>
  <c r="BD185" i="7"/>
  <c r="BC139" i="7"/>
  <c r="BD139" i="7"/>
  <c r="AW294" i="8"/>
  <c r="AX294" i="8"/>
  <c r="BC34" i="7"/>
  <c r="BD34" i="7"/>
  <c r="AJ252" i="7"/>
  <c r="BB252" i="7"/>
  <c r="AH252" i="7"/>
  <c r="AK252" i="7"/>
  <c r="AD88" i="5"/>
  <c r="AB88" i="5"/>
  <c r="AD380" i="5"/>
  <c r="AB380" i="5"/>
  <c r="AD188" i="5"/>
  <c r="AB188" i="5"/>
  <c r="AD331" i="5"/>
  <c r="AB331" i="5"/>
  <c r="AV199" i="8"/>
  <c r="AD199" i="8"/>
  <c r="AB199" i="8"/>
  <c r="AH229" i="7"/>
  <c r="BB229" i="7"/>
  <c r="AK229" i="7"/>
  <c r="AJ229" i="7"/>
  <c r="BC294" i="7"/>
  <c r="BD294" i="7"/>
  <c r="AB344" i="5"/>
  <c r="AD356" i="5"/>
  <c r="AB356" i="5"/>
  <c r="AD158" i="5"/>
  <c r="AB158" i="5"/>
  <c r="AX82" i="8"/>
  <c r="AW82" i="8"/>
  <c r="AX341" i="8"/>
  <c r="AW341" i="8"/>
  <c r="AD365" i="8"/>
  <c r="AB365" i="8"/>
  <c r="AV365" i="8"/>
  <c r="AW293" i="8"/>
  <c r="AX293" i="8"/>
  <c r="BC130" i="7"/>
  <c r="BD130" i="7"/>
  <c r="AB322" i="8"/>
  <c r="AD322" i="8"/>
  <c r="AV322" i="8"/>
  <c r="AB364" i="8"/>
  <c r="AV364" i="8"/>
  <c r="AD364" i="8"/>
  <c r="BC384" i="7"/>
  <c r="BD384" i="7"/>
  <c r="BD348" i="7"/>
  <c r="BC348" i="7"/>
  <c r="AK352" i="7"/>
  <c r="AJ352" i="7"/>
  <c r="AH352" i="7"/>
  <c r="BB352" i="7"/>
  <c r="AW246" i="8"/>
  <c r="AX246" i="8"/>
  <c r="AX328" i="8"/>
  <c r="AW328" i="8"/>
  <c r="BB247" i="7"/>
  <c r="AK247" i="7"/>
  <c r="AJ247" i="7"/>
  <c r="AH247" i="7"/>
  <c r="BC92" i="7"/>
  <c r="BD92" i="7"/>
  <c r="AD33" i="5"/>
  <c r="AB33" i="5"/>
  <c r="AB277" i="5"/>
  <c r="AD277" i="5"/>
  <c r="AB256" i="5"/>
  <c r="AD256" i="5"/>
  <c r="AB180" i="5"/>
  <c r="AD180" i="5"/>
  <c r="AB266" i="5"/>
  <c r="AD266" i="5"/>
  <c r="AB375" i="5"/>
  <c r="AD375" i="5"/>
  <c r="AV85" i="8"/>
  <c r="AB85" i="8"/>
  <c r="AD85" i="8"/>
  <c r="O435" i="1"/>
  <c r="R435" i="1" s="1"/>
  <c r="T435" i="1" s="1"/>
  <c r="O436" i="1"/>
  <c r="R436" i="1" s="1"/>
  <c r="T436" i="1" s="1"/>
  <c r="O437" i="1"/>
  <c r="R437" i="1" s="1"/>
  <c r="T437" i="1" s="1"/>
  <c r="O436" i="4"/>
  <c r="R436" i="4" s="1"/>
  <c r="T436" i="4" s="1"/>
  <c r="O435" i="4"/>
  <c r="R435" i="4" s="1"/>
  <c r="T435" i="4" s="1"/>
  <c r="O437" i="4"/>
  <c r="R437" i="4" s="1"/>
  <c r="T437" i="4" s="1"/>
  <c r="AK436" i="4"/>
  <c r="AI436" i="4"/>
  <c r="AJ436" i="4"/>
  <c r="AS435" i="4"/>
  <c r="AR435" i="4" s="1"/>
  <c r="AQ435" i="4" s="1"/>
  <c r="AP435" i="4" s="1"/>
  <c r="AO435" i="4" s="1"/>
  <c r="AN435" i="4" s="1"/>
  <c r="AM435" i="4" s="1"/>
  <c r="AL435" i="4" s="1"/>
  <c r="AT435" i="4"/>
  <c r="K435" i="4"/>
  <c r="AC435" i="4"/>
  <c r="AF435" i="4"/>
  <c r="AT437" i="4"/>
  <c r="AS437" i="4" s="1"/>
  <c r="AR437" i="4" s="1"/>
  <c r="AQ437" i="4" s="1"/>
  <c r="AP437" i="4" s="1"/>
  <c r="AO437" i="4" s="1"/>
  <c r="AN437" i="4" s="1"/>
  <c r="AM437" i="4" s="1"/>
  <c r="AL437" i="4" s="1"/>
  <c r="AF437" i="4"/>
  <c r="K437" i="4"/>
  <c r="AC437" i="4"/>
  <c r="AJ125" i="7"/>
  <c r="AK125" i="7"/>
  <c r="BB125" i="7"/>
  <c r="AH125" i="7"/>
  <c r="AV64" i="8"/>
  <c r="AB64" i="8"/>
  <c r="AD64" i="8"/>
  <c r="BB39" i="7"/>
  <c r="AJ39" i="7"/>
  <c r="AH39" i="7"/>
  <c r="AK39" i="7"/>
  <c r="AJ58" i="7"/>
  <c r="AH159" i="7"/>
  <c r="BB159" i="7"/>
  <c r="AJ159" i="7"/>
  <c r="AK159" i="7"/>
  <c r="AH342" i="7"/>
  <c r="AJ342" i="7"/>
  <c r="AK342" i="7"/>
  <c r="BB342" i="7"/>
  <c r="AB238" i="8"/>
  <c r="AV238" i="8"/>
  <c r="AD238" i="8"/>
  <c r="AB188" i="8"/>
  <c r="AD188" i="8"/>
  <c r="AV188" i="8"/>
  <c r="AV76" i="8"/>
  <c r="AD76" i="8"/>
  <c r="AB76" i="8"/>
  <c r="AB376" i="8"/>
  <c r="AD376" i="8"/>
  <c r="AV376" i="8"/>
  <c r="AK69" i="7"/>
  <c r="BB69" i="7"/>
  <c r="AJ69" i="7"/>
  <c r="AH69" i="7"/>
  <c r="AJ391" i="7"/>
  <c r="AK391" i="7"/>
  <c r="AH391" i="7"/>
  <c r="BB391" i="7"/>
  <c r="AV350" i="8"/>
  <c r="AD350" i="8"/>
  <c r="AB350" i="8"/>
  <c r="AX343" i="8"/>
  <c r="AW343" i="8"/>
  <c r="AK376" i="7"/>
  <c r="BB376" i="7"/>
  <c r="AJ376" i="7"/>
  <c r="AH376" i="7"/>
  <c r="AW105" i="8"/>
  <c r="AX105" i="8"/>
  <c r="BB372" i="7"/>
  <c r="AH372" i="7"/>
  <c r="AK372" i="7"/>
  <c r="AJ372" i="7"/>
  <c r="AB353" i="8"/>
  <c r="AD353" i="8"/>
  <c r="AV353" i="8"/>
  <c r="AX224" i="8"/>
  <c r="AW224" i="8"/>
  <c r="AD98" i="8"/>
  <c r="AV98" i="8"/>
  <c r="AB98" i="8"/>
  <c r="AW334" i="8"/>
  <c r="AX334" i="8"/>
  <c r="BB207" i="7"/>
  <c r="AJ207" i="7"/>
  <c r="AH207" i="7"/>
  <c r="AK207" i="7"/>
  <c r="AX202" i="8"/>
  <c r="AW202" i="8"/>
  <c r="AA121" i="5"/>
  <c r="AD121" i="5" s="1"/>
  <c r="BB58" i="7"/>
  <c r="BD58" i="7" s="1"/>
  <c r="AW169" i="8"/>
  <c r="AX169" i="8"/>
  <c r="AW260" i="8"/>
  <c r="AX260" i="8"/>
  <c r="AW79" i="8"/>
  <c r="AX79" i="8"/>
  <c r="AV275" i="8"/>
  <c r="AB275" i="8"/>
  <c r="AD275" i="8"/>
  <c r="AB127" i="8"/>
  <c r="AV127" i="8"/>
  <c r="AD127" i="8"/>
  <c r="BC210" i="7"/>
  <c r="BD210" i="7"/>
  <c r="AW247" i="8"/>
  <c r="AX247" i="8"/>
  <c r="AV133" i="8"/>
  <c r="AB133" i="8"/>
  <c r="AD133" i="8"/>
  <c r="AD281" i="8"/>
  <c r="AB281" i="8"/>
  <c r="AV281" i="8"/>
  <c r="AV215" i="8"/>
  <c r="AD215" i="8"/>
  <c r="AB215" i="8"/>
  <c r="AX321" i="8"/>
  <c r="AW321" i="8"/>
  <c r="BB203" i="7"/>
  <c r="AK203" i="7"/>
  <c r="AH203" i="7"/>
  <c r="AJ203" i="7"/>
  <c r="BB70" i="7"/>
  <c r="AJ70" i="7"/>
  <c r="AK70" i="7"/>
  <c r="AH70" i="7"/>
  <c r="AV177" i="8"/>
  <c r="AB177" i="8"/>
  <c r="AD177" i="8"/>
  <c r="AW196" i="8"/>
  <c r="AX196" i="8"/>
  <c r="AD86" i="8"/>
  <c r="AV86" i="8"/>
  <c r="AB86" i="8"/>
  <c r="AW230" i="8"/>
  <c r="AX230" i="8"/>
  <c r="AH383" i="7"/>
  <c r="AJ383" i="7"/>
  <c r="BB383" i="7"/>
  <c r="AK383" i="7"/>
  <c r="BB340" i="7"/>
  <c r="AH340" i="7"/>
  <c r="AJ340" i="7"/>
  <c r="AK340" i="7"/>
  <c r="AW170" i="8"/>
  <c r="AX170" i="8"/>
  <c r="AW228" i="8"/>
  <c r="AX228" i="8"/>
  <c r="AV273" i="8"/>
  <c r="AB273" i="8"/>
  <c r="AD273" i="8"/>
  <c r="AH98" i="7"/>
  <c r="AK98" i="7"/>
  <c r="BB98" i="7"/>
  <c r="AJ98" i="7"/>
  <c r="AW148" i="8"/>
  <c r="AX148" i="8"/>
  <c r="BB22" i="7"/>
  <c r="AJ22" i="7"/>
  <c r="AK22" i="7"/>
  <c r="AH22" i="7"/>
  <c r="AV130" i="8"/>
  <c r="AD130" i="8"/>
  <c r="AB130" i="8"/>
  <c r="AD46" i="8"/>
  <c r="AB46" i="8"/>
  <c r="AV46" i="8"/>
  <c r="BB33" i="7"/>
  <c r="AJ33" i="7"/>
  <c r="AH33" i="7"/>
  <c r="AK33" i="7"/>
  <c r="AW268" i="8"/>
  <c r="AX268" i="8"/>
  <c r="AW129" i="8"/>
  <c r="AX129" i="8"/>
  <c r="AW171" i="8"/>
  <c r="AX171" i="8"/>
  <c r="BB257" i="7"/>
  <c r="AJ257" i="7"/>
  <c r="AH257" i="7"/>
  <c r="AK257" i="7"/>
  <c r="AW87" i="8"/>
  <c r="AX87" i="8"/>
  <c r="AB387" i="8"/>
  <c r="AD387" i="8"/>
  <c r="AV387" i="8"/>
  <c r="AV399" i="8"/>
  <c r="AB399" i="8"/>
  <c r="AD399" i="8"/>
  <c r="BC388" i="7"/>
  <c r="BD388" i="7"/>
  <c r="AW400" i="8"/>
  <c r="AX400" i="8"/>
  <c r="BC52" i="7"/>
  <c r="BD52" i="7"/>
  <c r="BB310" i="7"/>
  <c r="AH310" i="7"/>
  <c r="AJ310" i="7"/>
  <c r="AK310" i="7"/>
  <c r="AV389" i="8"/>
  <c r="AB389" i="8"/>
  <c r="AD389" i="8"/>
  <c r="AX380" i="8"/>
  <c r="AW380" i="8"/>
  <c r="AV122" i="8"/>
  <c r="AD122" i="8"/>
  <c r="AB122" i="8"/>
  <c r="AV301" i="8"/>
  <c r="AB301" i="8"/>
  <c r="AD301" i="8"/>
  <c r="AD313" i="4"/>
  <c r="AE313" i="4"/>
  <c r="AD359" i="8"/>
  <c r="AV359" i="8"/>
  <c r="AB359" i="8"/>
  <c r="AW57" i="8"/>
  <c r="AX57" i="8"/>
  <c r="BC143" i="7"/>
  <c r="BD143" i="7"/>
  <c r="AW402" i="8"/>
  <c r="AX402" i="8"/>
  <c r="AD53" i="8"/>
  <c r="AV53" i="8"/>
  <c r="AB53" i="8"/>
  <c r="AX163" i="8"/>
  <c r="AW163" i="8"/>
  <c r="AV299" i="8"/>
  <c r="AD299" i="8"/>
  <c r="AB299" i="8"/>
  <c r="BB167" i="7"/>
  <c r="AH167" i="7"/>
  <c r="AK167" i="7"/>
  <c r="AJ167" i="7"/>
  <c r="AK119" i="7"/>
  <c r="BB119" i="7"/>
  <c r="AH119" i="7"/>
  <c r="AJ119" i="7"/>
  <c r="AV276" i="8"/>
  <c r="AD276" i="8"/>
  <c r="AB276" i="8"/>
  <c r="AX111" i="8"/>
  <c r="AW111" i="8"/>
  <c r="BB84" i="7"/>
  <c r="AJ84" i="7"/>
  <c r="AH84" i="7"/>
  <c r="AK84" i="7"/>
  <c r="AX371" i="8"/>
  <c r="AW371" i="8"/>
  <c r="AD239" i="8"/>
  <c r="AV239" i="8"/>
  <c r="AB239" i="8"/>
  <c r="AX47" i="8"/>
  <c r="AW47" i="8"/>
  <c r="BB405" i="7"/>
  <c r="AH405" i="7"/>
  <c r="AK405" i="7"/>
  <c r="AJ405" i="7"/>
  <c r="AX269" i="8"/>
  <c r="AW269" i="8"/>
  <c r="AW60" i="8"/>
  <c r="AX60" i="8"/>
  <c r="BB255" i="7"/>
  <c r="AK255" i="7"/>
  <c r="AH255" i="7"/>
  <c r="AJ255" i="7"/>
  <c r="AK26" i="7"/>
  <c r="BB26" i="7"/>
  <c r="AH26" i="7"/>
  <c r="AJ26" i="7"/>
  <c r="BC63" i="7"/>
  <c r="BD63" i="7"/>
  <c r="AV77" i="8"/>
  <c r="AB77" i="8"/>
  <c r="AD77" i="8"/>
  <c r="AA153" i="5"/>
  <c r="AA171" i="5"/>
  <c r="AA283" i="5"/>
  <c r="AB283" i="5" s="1"/>
  <c r="AX173" i="8"/>
  <c r="AW173" i="8"/>
  <c r="AK123" i="7"/>
  <c r="BB123" i="7"/>
  <c r="AH123" i="7"/>
  <c r="AJ123" i="7"/>
  <c r="AW307" i="8"/>
  <c r="AX307" i="8"/>
  <c r="AX157" i="8"/>
  <c r="AW157" i="8"/>
  <c r="AB282" i="8"/>
  <c r="AD282" i="8"/>
  <c r="AV282" i="8"/>
  <c r="AV59" i="8"/>
  <c r="AB59" i="8"/>
  <c r="AD59" i="8"/>
  <c r="AV70" i="8"/>
  <c r="AD70" i="8"/>
  <c r="AB70" i="8"/>
  <c r="AV395" i="8"/>
  <c r="AD395" i="8"/>
  <c r="AB395" i="8"/>
  <c r="AW339" i="8"/>
  <c r="AX339" i="8"/>
  <c r="BD137" i="7"/>
  <c r="BC137" i="7"/>
  <c r="AB209" i="2"/>
  <c r="AA209" i="2"/>
  <c r="AA353" i="2"/>
  <c r="AB353" i="2"/>
  <c r="AB364" i="2"/>
  <c r="AA364" i="2"/>
  <c r="AA354" i="2"/>
  <c r="AB354" i="2"/>
  <c r="AB81" i="2"/>
  <c r="AA81" i="2"/>
  <c r="AB163" i="2"/>
  <c r="AA163" i="2"/>
  <c r="AA117" i="2"/>
  <c r="AB117" i="2"/>
  <c r="AB166" i="2"/>
  <c r="AA166" i="2"/>
  <c r="AA244" i="4"/>
  <c r="AV187" i="8"/>
  <c r="AB187" i="8"/>
  <c r="AD187" i="8"/>
  <c r="AB244" i="8"/>
  <c r="AD244" i="8"/>
  <c r="AV244" i="8"/>
  <c r="BB406" i="7"/>
  <c r="AH406" i="7"/>
  <c r="AK406" i="7"/>
  <c r="AJ406" i="7"/>
  <c r="AB415" i="2"/>
  <c r="AA415" i="2"/>
  <c r="AA138" i="2"/>
  <c r="AB138" i="2"/>
  <c r="AA22" i="2"/>
  <c r="AB22" i="2"/>
  <c r="AB292" i="2"/>
  <c r="AA292" i="2"/>
  <c r="AA152" i="2"/>
  <c r="AB152" i="2"/>
  <c r="AA101" i="2"/>
  <c r="AB101" i="2"/>
  <c r="AA385" i="2"/>
  <c r="AB385" i="2"/>
  <c r="AA216" i="2"/>
  <c r="AB216" i="2"/>
  <c r="AB265" i="2"/>
  <c r="AA265" i="2"/>
  <c r="AB164" i="2"/>
  <c r="AA164" i="2"/>
  <c r="AA145" i="2"/>
  <c r="AB145" i="2"/>
  <c r="AA41" i="2"/>
  <c r="AB41" i="2"/>
  <c r="AA63" i="2"/>
  <c r="AB63" i="2"/>
  <c r="AA77" i="2"/>
  <c r="AB77" i="2"/>
  <c r="AB177" i="2"/>
  <c r="AA177" i="2"/>
  <c r="AB411" i="2"/>
  <c r="AA254" i="4"/>
  <c r="AD254" i="4" s="1"/>
  <c r="AV93" i="8"/>
  <c r="AD93" i="8"/>
  <c r="AB93" i="8"/>
  <c r="AX385" i="8"/>
  <c r="AW385" i="8"/>
  <c r="AV38" i="8"/>
  <c r="AD38" i="8"/>
  <c r="AB38" i="8"/>
  <c r="AB392" i="8"/>
  <c r="AV392" i="8"/>
  <c r="AD392" i="8"/>
  <c r="AX55" i="8"/>
  <c r="AW55" i="8"/>
  <c r="AB209" i="8"/>
  <c r="AV209" i="8"/>
  <c r="AD209" i="8"/>
  <c r="AW203" i="8"/>
  <c r="AX203" i="8"/>
  <c r="BD330" i="7"/>
  <c r="BC330" i="7"/>
  <c r="BC58" i="7"/>
  <c r="BD301" i="7"/>
  <c r="BC301" i="7"/>
  <c r="AB424" i="2"/>
  <c r="AA424" i="2"/>
  <c r="AA290" i="2"/>
  <c r="AB290" i="2"/>
  <c r="AB122" i="2"/>
  <c r="AA122" i="2"/>
  <c r="AB94" i="2"/>
  <c r="AA94" i="2"/>
  <c r="AA395" i="2"/>
  <c r="AB395" i="2"/>
  <c r="AB304" i="2"/>
  <c r="AA304" i="2"/>
  <c r="AB289" i="2"/>
  <c r="AA289" i="2"/>
  <c r="AA99" i="2"/>
  <c r="AB99" i="2"/>
  <c r="AA331" i="2"/>
  <c r="AB331" i="2"/>
  <c r="AA109" i="2"/>
  <c r="AB109" i="2"/>
  <c r="AA309" i="2"/>
  <c r="AB309" i="2"/>
  <c r="AA196" i="2"/>
  <c r="AB196" i="2"/>
  <c r="AB363" i="2"/>
  <c r="AA363" i="2"/>
  <c r="AB268" i="2"/>
  <c r="AA268" i="2"/>
  <c r="AB372" i="2"/>
  <c r="AA372" i="2"/>
  <c r="AB226" i="2"/>
  <c r="AA226" i="2"/>
  <c r="AA118" i="2"/>
  <c r="AB118" i="2"/>
  <c r="AB308" i="2"/>
  <c r="AA308" i="2"/>
  <c r="AB337" i="2"/>
  <c r="AA337" i="2"/>
  <c r="AB282" i="2"/>
  <c r="AA282" i="2"/>
  <c r="AB205" i="2"/>
  <c r="AA205" i="2"/>
  <c r="AA60" i="2"/>
  <c r="AB60" i="2"/>
  <c r="AB129" i="2"/>
  <c r="AA129" i="2"/>
  <c r="AB281" i="2"/>
  <c r="AA281" i="2"/>
  <c r="AB143" i="2"/>
  <c r="AA143" i="2"/>
  <c r="AB344" i="2"/>
  <c r="AA344" i="2"/>
  <c r="AB43" i="2"/>
  <c r="AA43" i="2"/>
  <c r="AA35" i="2"/>
  <c r="AB35" i="2"/>
  <c r="AB389" i="2"/>
  <c r="AA389" i="2"/>
  <c r="AA29" i="2"/>
  <c r="AB29" i="2"/>
  <c r="AA160" i="2"/>
  <c r="AB160" i="2"/>
  <c r="AA375" i="2"/>
  <c r="AB375" i="2"/>
  <c r="AB96" i="2"/>
  <c r="AA96" i="2"/>
  <c r="AA23" i="2"/>
  <c r="AB23" i="2"/>
  <c r="AB258" i="2"/>
  <c r="AA258" i="2"/>
  <c r="AB158" i="2"/>
  <c r="AA158" i="2"/>
  <c r="AA83" i="2"/>
  <c r="AB83" i="2"/>
  <c r="AB238" i="2"/>
  <c r="AA238" i="2"/>
  <c r="AA280" i="2"/>
  <c r="AB280" i="2"/>
  <c r="AA240" i="2"/>
  <c r="AB240" i="2"/>
  <c r="AB98" i="2"/>
  <c r="AA98" i="2"/>
  <c r="AB135" i="2"/>
  <c r="AA135" i="2"/>
  <c r="AB182" i="2"/>
  <c r="AA182" i="2"/>
  <c r="AA192" i="2"/>
  <c r="AB192" i="2"/>
  <c r="AA194" i="2"/>
  <c r="AB194" i="2"/>
  <c r="AA220" i="2"/>
  <c r="AB220" i="2"/>
  <c r="AB210" i="2"/>
  <c r="AA210" i="2"/>
  <c r="AB315" i="2"/>
  <c r="AA315" i="2"/>
  <c r="AA114" i="2"/>
  <c r="AB114" i="2"/>
  <c r="AB207" i="2"/>
  <c r="AA207" i="2"/>
  <c r="BB302" i="7"/>
  <c r="AJ302" i="7"/>
  <c r="AK302" i="7"/>
  <c r="AH302" i="7"/>
  <c r="AB108" i="2"/>
  <c r="AA108" i="2"/>
  <c r="AA369" i="2"/>
  <c r="AB369" i="2"/>
  <c r="AA250" i="2"/>
  <c r="AB250" i="2"/>
  <c r="AA350" i="2"/>
  <c r="AB350" i="2"/>
  <c r="AB88" i="2"/>
  <c r="AA88" i="2"/>
  <c r="AB157" i="2"/>
  <c r="AA157" i="2"/>
  <c r="AA266" i="2"/>
  <c r="AB266" i="2"/>
  <c r="AA340" i="2"/>
  <c r="AB340" i="2"/>
  <c r="AA126" i="5"/>
  <c r="AV225" i="8"/>
  <c r="AD225" i="8"/>
  <c r="AB225" i="8"/>
  <c r="BB21" i="7"/>
  <c r="AK21" i="7"/>
  <c r="AH21" i="7"/>
  <c r="AJ21" i="7"/>
  <c r="AB294" i="2"/>
  <c r="AA294" i="2"/>
  <c r="AA144" i="2"/>
  <c r="AB144" i="2"/>
  <c r="AB110" i="2"/>
  <c r="AA110" i="2"/>
  <c r="AB232" i="2"/>
  <c r="AA232" i="2"/>
  <c r="AA269" i="2"/>
  <c r="AB269" i="2"/>
  <c r="AA24" i="2"/>
  <c r="AB24" i="2"/>
  <c r="AB184" i="2"/>
  <c r="AA184" i="2"/>
  <c r="AB319" i="2"/>
  <c r="AA319" i="2"/>
  <c r="AA128" i="2"/>
  <c r="AB128" i="2"/>
  <c r="AB33" i="2"/>
  <c r="AA33" i="2"/>
  <c r="AD34" i="8"/>
  <c r="AV34" i="8"/>
  <c r="AB34" i="8"/>
  <c r="AD164" i="8"/>
  <c r="AV164" i="8"/>
  <c r="AB164" i="8"/>
  <c r="AB295" i="8"/>
  <c r="AV295" i="8"/>
  <c r="AD295" i="8"/>
  <c r="AW233" i="8"/>
  <c r="AX233" i="8"/>
  <c r="BD365" i="7"/>
  <c r="BC365" i="7"/>
  <c r="AB421" i="2"/>
  <c r="AA421" i="2"/>
  <c r="AA419" i="2"/>
  <c r="AB419" i="2"/>
  <c r="AA106" i="2"/>
  <c r="AB106" i="2"/>
  <c r="AB165" i="2"/>
  <c r="AA165" i="2"/>
  <c r="AA278" i="2"/>
  <c r="AB278" i="2"/>
  <c r="AA346" i="2"/>
  <c r="AB346" i="2"/>
  <c r="AA273" i="2"/>
  <c r="AB273" i="2"/>
  <c r="AA291" i="2"/>
  <c r="AB291" i="2"/>
  <c r="AB161" i="2"/>
  <c r="AA161" i="2"/>
  <c r="AA111" i="2"/>
  <c r="AB111" i="2"/>
  <c r="AB136" i="2"/>
  <c r="AA136" i="2"/>
  <c r="AA151" i="2"/>
  <c r="AB151" i="2"/>
  <c r="AB322" i="2"/>
  <c r="AA322" i="2"/>
  <c r="AB263" i="2"/>
  <c r="AA263" i="2"/>
  <c r="AB403" i="2"/>
  <c r="AA403" i="2"/>
  <c r="AB326" i="2"/>
  <c r="AA326" i="2"/>
  <c r="AB327" i="2"/>
  <c r="AA327" i="2"/>
  <c r="AA247" i="2"/>
  <c r="AB247" i="2"/>
  <c r="AA79" i="2"/>
  <c r="AB79" i="2"/>
  <c r="AA228" i="2"/>
  <c r="AB228" i="2"/>
  <c r="AA374" i="2"/>
  <c r="AB374" i="2"/>
  <c r="AA102" i="2"/>
  <c r="AB102" i="2"/>
  <c r="AB256" i="2"/>
  <c r="AA256" i="2"/>
  <c r="AB296" i="2"/>
  <c r="AA296" i="2"/>
  <c r="AB368" i="2"/>
  <c r="AA368" i="2"/>
  <c r="AA299" i="2"/>
  <c r="AB299" i="2"/>
  <c r="AA134" i="2"/>
  <c r="AB134" i="2"/>
  <c r="AA171" i="2"/>
  <c r="AB171" i="2"/>
  <c r="AA176" i="2"/>
  <c r="AB176" i="2"/>
  <c r="AA104" i="2"/>
  <c r="AB104" i="2"/>
  <c r="AA314" i="2"/>
  <c r="AB314" i="2"/>
  <c r="AA399" i="2"/>
  <c r="AB399" i="2"/>
  <c r="AA357" i="2"/>
  <c r="AB357" i="2"/>
  <c r="AA302" i="2"/>
  <c r="AB302" i="2"/>
  <c r="AA323" i="2"/>
  <c r="AB323" i="2"/>
  <c r="AB201" i="2"/>
  <c r="AA201" i="2"/>
  <c r="AB244" i="2"/>
  <c r="AA244" i="2"/>
  <c r="AB223" i="2"/>
  <c r="AA223" i="2"/>
  <c r="AB239" i="2"/>
  <c r="AA239" i="2"/>
  <c r="AB398" i="2"/>
  <c r="AA398" i="2"/>
  <c r="AB316" i="2"/>
  <c r="AA316" i="2"/>
  <c r="AA342" i="2"/>
  <c r="AB342" i="2"/>
  <c r="AB275" i="2"/>
  <c r="AA275" i="2"/>
  <c r="AB162" i="2"/>
  <c r="AA162" i="2"/>
  <c r="AA27" i="2"/>
  <c r="AB27" i="2"/>
  <c r="AA339" i="2"/>
  <c r="AB339" i="2"/>
  <c r="AA356" i="2"/>
  <c r="AB356" i="2"/>
  <c r="AA267" i="2"/>
  <c r="AB267" i="2"/>
  <c r="AA174" i="2"/>
  <c r="AB174" i="2"/>
  <c r="AA381" i="2"/>
  <c r="AB381" i="2"/>
  <c r="AB187" i="2"/>
  <c r="AA187" i="2"/>
  <c r="AB120" i="2"/>
  <c r="AA120" i="2"/>
  <c r="AA379" i="2"/>
  <c r="AB379" i="2"/>
  <c r="AA230" i="2"/>
  <c r="AB230" i="2"/>
  <c r="AA74" i="2"/>
  <c r="AB74" i="2"/>
  <c r="AA284" i="2"/>
  <c r="AB284" i="2"/>
  <c r="AB400" i="2"/>
  <c r="AA400" i="2"/>
  <c r="AA73" i="2"/>
  <c r="AB73" i="2"/>
  <c r="AA243" i="2"/>
  <c r="AB243" i="2"/>
  <c r="AB362" i="2"/>
  <c r="AA362" i="2"/>
  <c r="AA345" i="2"/>
  <c r="AB345" i="2"/>
  <c r="AA337" i="5"/>
  <c r="AB337" i="5" s="1"/>
  <c r="AV113" i="8"/>
  <c r="AD113" i="8"/>
  <c r="AB113" i="8"/>
  <c r="AD149" i="8"/>
  <c r="AB149" i="8"/>
  <c r="AV149" i="8"/>
  <c r="AB148" i="2"/>
  <c r="AA148" i="2"/>
  <c r="AA380" i="2"/>
  <c r="AB380" i="2"/>
  <c r="AA142" i="2"/>
  <c r="AB142" i="2"/>
  <c r="AA190" i="2"/>
  <c r="AB190" i="2"/>
  <c r="AB396" i="2"/>
  <c r="AA396" i="2"/>
  <c r="AB203" i="2"/>
  <c r="AA203" i="2"/>
  <c r="AB303" i="2"/>
  <c r="AA303" i="2"/>
  <c r="AD411" i="2"/>
  <c r="AW137" i="8"/>
  <c r="AX137" i="8"/>
  <c r="AD284" i="8"/>
  <c r="AB284" i="8"/>
  <c r="AV284" i="8"/>
  <c r="AV154" i="8"/>
  <c r="AB154" i="8"/>
  <c r="AD154" i="8"/>
  <c r="AW222" i="8"/>
  <c r="AX222" i="8"/>
  <c r="AD92" i="8"/>
  <c r="AB92" i="8"/>
  <c r="AV92" i="8"/>
  <c r="AB412" i="2"/>
  <c r="AA412" i="2"/>
  <c r="AA420" i="2"/>
  <c r="AB420" i="2"/>
  <c r="AA261" i="2"/>
  <c r="AB261" i="2"/>
  <c r="AB179" i="2"/>
  <c r="AA179" i="2"/>
  <c r="AA360" i="2"/>
  <c r="AB360" i="2"/>
  <c r="AB127" i="2"/>
  <c r="AA127" i="2"/>
  <c r="AA262" i="2"/>
  <c r="AB262" i="2"/>
  <c r="AA140" i="2"/>
  <c r="AB140" i="2"/>
  <c r="AB347" i="2"/>
  <c r="AA347" i="2"/>
  <c r="AA64" i="2"/>
  <c r="AB64" i="2"/>
  <c r="AA394" i="2"/>
  <c r="AB394" i="2"/>
  <c r="AA255" i="2"/>
  <c r="AB255" i="2"/>
  <c r="AB191" i="2"/>
  <c r="AA191" i="2"/>
  <c r="AA124" i="2"/>
  <c r="AB124" i="2"/>
  <c r="AB32" i="2"/>
  <c r="AA32" i="2"/>
  <c r="AA44" i="2"/>
  <c r="AB44" i="2"/>
  <c r="AA293" i="2"/>
  <c r="AB293" i="2"/>
  <c r="AB259" i="2"/>
  <c r="AA259" i="2"/>
  <c r="AA62" i="2"/>
  <c r="AB62" i="2"/>
  <c r="AA82" i="2"/>
  <c r="AB82" i="2"/>
  <c r="AA206" i="2"/>
  <c r="AB206" i="2"/>
  <c r="AB242" i="2"/>
  <c r="AA242" i="2"/>
  <c r="AA139" i="2"/>
  <c r="AB139" i="2"/>
  <c r="AB54" i="2"/>
  <c r="AA54" i="2"/>
  <c r="AB401" i="2"/>
  <c r="AA401" i="2"/>
  <c r="AA183" i="2"/>
  <c r="AB183" i="2"/>
  <c r="AB85" i="2"/>
  <c r="AA85" i="2"/>
  <c r="AB100" i="2"/>
  <c r="AA100" i="2"/>
  <c r="AB213" i="2"/>
  <c r="AA213" i="2"/>
  <c r="AA195" i="2"/>
  <c r="AB195" i="2"/>
  <c r="AA147" i="2"/>
  <c r="AB147" i="2"/>
  <c r="AA341" i="2"/>
  <c r="AB341" i="2"/>
  <c r="AB204" i="2"/>
  <c r="AA204" i="2"/>
  <c r="AB277" i="2"/>
  <c r="AA277" i="2"/>
  <c r="AB125" i="2"/>
  <c r="AA125" i="2"/>
  <c r="AA224" i="2"/>
  <c r="AB224" i="2"/>
  <c r="AA178" i="2"/>
  <c r="AB178" i="2"/>
  <c r="AB91" i="2"/>
  <c r="AA91" i="2"/>
  <c r="AB181" i="2"/>
  <c r="AA181" i="2"/>
  <c r="AA295" i="2"/>
  <c r="AB295" i="2"/>
  <c r="AA334" i="2"/>
  <c r="AB334" i="2"/>
  <c r="AB21" i="2"/>
  <c r="AA21" i="2"/>
  <c r="AA274" i="2"/>
  <c r="AB274" i="2"/>
  <c r="AA173" i="2"/>
  <c r="AB173" i="2"/>
  <c r="AA246" i="2"/>
  <c r="AB246" i="2"/>
  <c r="AB336" i="2"/>
  <c r="AA336" i="2"/>
  <c r="AA42" i="2"/>
  <c r="AB42" i="2"/>
  <c r="AA141" i="2"/>
  <c r="AB141" i="2"/>
  <c r="AA351" i="2"/>
  <c r="AB351" i="2"/>
  <c r="AA167" i="2"/>
  <c r="AB167" i="2"/>
  <c r="AB168" i="2"/>
  <c r="AA168" i="2"/>
  <c r="AA36" i="2"/>
  <c r="AB36" i="2"/>
  <c r="AA413" i="2"/>
  <c r="AB413" i="2"/>
  <c r="AB285" i="2"/>
  <c r="AA285" i="2"/>
  <c r="AA408" i="2"/>
  <c r="AB408" i="2"/>
  <c r="AB286" i="2"/>
  <c r="AA286" i="2"/>
  <c r="AD370" i="8"/>
  <c r="AV370" i="8"/>
  <c r="AB370" i="8"/>
  <c r="AD323" i="8"/>
  <c r="AB323" i="8"/>
  <c r="AV323" i="8"/>
  <c r="AX357" i="8"/>
  <c r="AW357" i="8"/>
  <c r="AV175" i="8"/>
  <c r="AD175" i="8"/>
  <c r="AB175" i="8"/>
  <c r="AV80" i="8"/>
  <c r="AB80" i="8"/>
  <c r="AD80" i="8"/>
  <c r="AH236" i="7"/>
  <c r="AJ236" i="7"/>
  <c r="AK236" i="7"/>
  <c r="BB236" i="7"/>
  <c r="AB205" i="8"/>
  <c r="AD205" i="8"/>
  <c r="AV205" i="8"/>
  <c r="AB22" i="8"/>
  <c r="AD22" i="8"/>
  <c r="AV22" i="8"/>
  <c r="BC321" i="7"/>
  <c r="BD321" i="7"/>
  <c r="AJ276" i="7"/>
  <c r="AK276" i="7"/>
  <c r="BB276" i="7"/>
  <c r="AH276" i="7"/>
  <c r="AK344" i="7"/>
  <c r="AH344" i="7"/>
  <c r="AJ344" i="7"/>
  <c r="BB344" i="7"/>
  <c r="AA40" i="2"/>
  <c r="AB40" i="2"/>
  <c r="AB271" i="2"/>
  <c r="AA271" i="2"/>
  <c r="AA264" i="2"/>
  <c r="AB264" i="2"/>
  <c r="AB66" i="2"/>
  <c r="AA66" i="2"/>
  <c r="AA348" i="2"/>
  <c r="AB348" i="2"/>
  <c r="AB186" i="2"/>
  <c r="AA186" i="2"/>
  <c r="AB288" i="2"/>
  <c r="AA288" i="2"/>
  <c r="AB233" i="2"/>
  <c r="AA233" i="2"/>
  <c r="AB377" i="2"/>
  <c r="AA377" i="2"/>
  <c r="AA45" i="2"/>
  <c r="AB45" i="2"/>
  <c r="AB75" i="2"/>
  <c r="AA75" i="2"/>
  <c r="AB409" i="2"/>
  <c r="AA409" i="2"/>
  <c r="AA217" i="2"/>
  <c r="AB217" i="2"/>
  <c r="AB343" i="2"/>
  <c r="AA343" i="2"/>
  <c r="AA169" i="2"/>
  <c r="AB169" i="2"/>
  <c r="AA30" i="2"/>
  <c r="AB30" i="2"/>
  <c r="AB332" i="2"/>
  <c r="AA332" i="2"/>
  <c r="AA115" i="2"/>
  <c r="AB115" i="2"/>
  <c r="AA313" i="2"/>
  <c r="AB313" i="2"/>
  <c r="AA61" i="2"/>
  <c r="AB61" i="2"/>
  <c r="AB222" i="2"/>
  <c r="AA222" i="2"/>
  <c r="AB231" i="2"/>
  <c r="AA231" i="2"/>
  <c r="AB154" i="2"/>
  <c r="AA154" i="2"/>
  <c r="AB245" i="2"/>
  <c r="AA245" i="2"/>
  <c r="AA121" i="2"/>
  <c r="AB121" i="2"/>
  <c r="AA51" i="2"/>
  <c r="AB51" i="2"/>
  <c r="AB307" i="2"/>
  <c r="AA307" i="2"/>
  <c r="AA107" i="2"/>
  <c r="AB107" i="2"/>
  <c r="AB235" i="2"/>
  <c r="AA235" i="2"/>
  <c r="AB197" i="2"/>
  <c r="AA197" i="2"/>
  <c r="AA402" i="2"/>
  <c r="AB402" i="2"/>
  <c r="AB249" i="2"/>
  <c r="AA249" i="2"/>
  <c r="AB329" i="2"/>
  <c r="AA329" i="2"/>
  <c r="AB306" i="2"/>
  <c r="AA306" i="2"/>
  <c r="AB70" i="2"/>
  <c r="AA70" i="2"/>
  <c r="AA28" i="2"/>
  <c r="AB28" i="2"/>
  <c r="AB188" i="2"/>
  <c r="AA188" i="2"/>
  <c r="AB349" i="2"/>
  <c r="AA349" i="2"/>
  <c r="AA68" i="2"/>
  <c r="AB68" i="2"/>
  <c r="AA410" i="2"/>
  <c r="AB410" i="2"/>
  <c r="AB355" i="2"/>
  <c r="AA355" i="2"/>
  <c r="AA301" i="2"/>
  <c r="AB301" i="2"/>
  <c r="AB131" i="2"/>
  <c r="AA131" i="2"/>
  <c r="AB257" i="2"/>
  <c r="AA257" i="2"/>
  <c r="AB324" i="2"/>
  <c r="AA324" i="2"/>
  <c r="AA423" i="2"/>
  <c r="AB423" i="2"/>
  <c r="AW83" i="8"/>
  <c r="AX83" i="8"/>
  <c r="AB227" i="2"/>
  <c r="AA227" i="2"/>
  <c r="AB72" i="2"/>
  <c r="AA72" i="2"/>
  <c r="AA272" i="2"/>
  <c r="AB272" i="2"/>
  <c r="AB305" i="2"/>
  <c r="AA305" i="2"/>
  <c r="AA317" i="2"/>
  <c r="AB317" i="2"/>
  <c r="AB198" i="2"/>
  <c r="AA198" i="2"/>
  <c r="AA67" i="2"/>
  <c r="AB67" i="2"/>
  <c r="AA318" i="2"/>
  <c r="AB318" i="2"/>
  <c r="AB384" i="2"/>
  <c r="AA384" i="2"/>
  <c r="AA221" i="2"/>
  <c r="AB221" i="2"/>
  <c r="AB146" i="2"/>
  <c r="AA146" i="2"/>
  <c r="AA84" i="2"/>
  <c r="AD84" i="2" s="1"/>
  <c r="AB84" i="2"/>
  <c r="AA108" i="5"/>
  <c r="AB182" i="8"/>
  <c r="AV182" i="8"/>
  <c r="AD182" i="8"/>
  <c r="AW180" i="8"/>
  <c r="AX180" i="8"/>
  <c r="AV401" i="8"/>
  <c r="AD401" i="8"/>
  <c r="AB401" i="8"/>
  <c r="AB44" i="8"/>
  <c r="AV44" i="8"/>
  <c r="AD44" i="8"/>
  <c r="AX114" i="8"/>
  <c r="AW114" i="8"/>
  <c r="BC312" i="7"/>
  <c r="BD312" i="7"/>
  <c r="BC88" i="7"/>
  <c r="BD88" i="7"/>
  <c r="BC395" i="7"/>
  <c r="BD395" i="7"/>
  <c r="AA57" i="2"/>
  <c r="AB57" i="2"/>
  <c r="AA48" i="2"/>
  <c r="AB48" i="2"/>
  <c r="AA241" i="2"/>
  <c r="AB241" i="2"/>
  <c r="AB92" i="2"/>
  <c r="AA92" i="2"/>
  <c r="AA26" i="2"/>
  <c r="AB26" i="2"/>
  <c r="AB279" i="2"/>
  <c r="AA279" i="2"/>
  <c r="AB215" i="2"/>
  <c r="AA215" i="2"/>
  <c r="AA137" i="2"/>
  <c r="AB137" i="2"/>
  <c r="AA352" i="2"/>
  <c r="AB352" i="2"/>
  <c r="AA132" i="2"/>
  <c r="AB132" i="2"/>
  <c r="AB93" i="2"/>
  <c r="AA93" i="2"/>
  <c r="AA367" i="2"/>
  <c r="AB367" i="2"/>
  <c r="AA119" i="2"/>
  <c r="AB119" i="2"/>
  <c r="AA58" i="2"/>
  <c r="AB58" i="2"/>
  <c r="AA103" i="2"/>
  <c r="AB103" i="2"/>
  <c r="AA112" i="2"/>
  <c r="AB112" i="2"/>
  <c r="AA47" i="2"/>
  <c r="AB47" i="2"/>
  <c r="AA320" i="2"/>
  <c r="AB320" i="2"/>
  <c r="AA69" i="2"/>
  <c r="AB69" i="2"/>
  <c r="AA159" i="2"/>
  <c r="AB159" i="2"/>
  <c r="AB397" i="2"/>
  <c r="AA397" i="2"/>
  <c r="AB393" i="2"/>
  <c r="AA393" i="2"/>
  <c r="AA376" i="2"/>
  <c r="AB376" i="2"/>
  <c r="AA270" i="2"/>
  <c r="AB270" i="2"/>
  <c r="AA407" i="2"/>
  <c r="AB407" i="2"/>
  <c r="AB113" i="2"/>
  <c r="AA113" i="2"/>
  <c r="AB52" i="2"/>
  <c r="AA52" i="2"/>
  <c r="AB236" i="2"/>
  <c r="AA236" i="2"/>
  <c r="AA387" i="2"/>
  <c r="AB387" i="2"/>
  <c r="AB325" i="2"/>
  <c r="AA325" i="2"/>
  <c r="AA297" i="2"/>
  <c r="AB297" i="2"/>
  <c r="AB49" i="2"/>
  <c r="AA49" i="2"/>
  <c r="AB116" i="2"/>
  <c r="AA116" i="2"/>
  <c r="AA219" i="2"/>
  <c r="AB219" i="2"/>
  <c r="AB76" i="2"/>
  <c r="AA76" i="2"/>
  <c r="AB312" i="2"/>
  <c r="AA312" i="2"/>
  <c r="AA365" i="2"/>
  <c r="AB365" i="2"/>
  <c r="AA39" i="2"/>
  <c r="AB39" i="2"/>
  <c r="AB208" i="2"/>
  <c r="AA208" i="2"/>
  <c r="AB170" i="2"/>
  <c r="AA170" i="2"/>
  <c r="AA234" i="2"/>
  <c r="AB234" i="2"/>
  <c r="AA95" i="2"/>
  <c r="AB95" i="2"/>
  <c r="AB310" i="2"/>
  <c r="AA310" i="2"/>
  <c r="AA50" i="2"/>
  <c r="AB50" i="2"/>
  <c r="AB335" i="2"/>
  <c r="AA335" i="2"/>
  <c r="AA71" i="2"/>
  <c r="AB71" i="2"/>
  <c r="AB123" i="2"/>
  <c r="AA123" i="2"/>
  <c r="AA298" i="2"/>
  <c r="AB298" i="2"/>
  <c r="AA65" i="2"/>
  <c r="AB65" i="2"/>
  <c r="AE422" i="2"/>
  <c r="AD422" i="2"/>
  <c r="AA126" i="2"/>
  <c r="AB126" i="2"/>
  <c r="AB87" i="2"/>
  <c r="AA87" i="2"/>
  <c r="AA404" i="2"/>
  <c r="AB404" i="2"/>
  <c r="AB378" i="2"/>
  <c r="AA378" i="2"/>
  <c r="AA59" i="2"/>
  <c r="AB59" i="2"/>
  <c r="AB237" i="2"/>
  <c r="AA237" i="2"/>
  <c r="AB260" i="2"/>
  <c r="AA260" i="2"/>
  <c r="AB382" i="2"/>
  <c r="AA382" i="2"/>
  <c r="AB252" i="2"/>
  <c r="AA252" i="2"/>
  <c r="AB212" i="2"/>
  <c r="AA212" i="2"/>
  <c r="AB225" i="2"/>
  <c r="AA225" i="2"/>
  <c r="AB97" i="2"/>
  <c r="AA97" i="2"/>
  <c r="AB189" i="2"/>
  <c r="AA189" i="2"/>
  <c r="AX29" i="8"/>
  <c r="AW29" i="8"/>
  <c r="AB388" i="2"/>
  <c r="AA388" i="2"/>
  <c r="AB392" i="2"/>
  <c r="AA392" i="2"/>
  <c r="AB89" i="2"/>
  <c r="AA89" i="2"/>
  <c r="AA251" i="2"/>
  <c r="AB251" i="2"/>
  <c r="AA333" i="2"/>
  <c r="AB333" i="2"/>
  <c r="AA366" i="2"/>
  <c r="AB366" i="2"/>
  <c r="AA55" i="2"/>
  <c r="AB55" i="2"/>
  <c r="AA371" i="2"/>
  <c r="AB371" i="2"/>
  <c r="AA406" i="2"/>
  <c r="AB406" i="2"/>
  <c r="AA214" i="2"/>
  <c r="AB214" i="2"/>
  <c r="AB391" i="2"/>
  <c r="AA391" i="2"/>
  <c r="AB218" i="2"/>
  <c r="AA218" i="2"/>
  <c r="AB185" i="2"/>
  <c r="AA185" i="2"/>
  <c r="AA23" i="4"/>
  <c r="AA360" i="4"/>
  <c r="AE360" i="4" s="1"/>
  <c r="AB344" i="4"/>
  <c r="AA159" i="5"/>
  <c r="AV74" i="8"/>
  <c r="AB74" i="8"/>
  <c r="AD74" i="8"/>
  <c r="BB38" i="7"/>
  <c r="AK38" i="7"/>
  <c r="AH38" i="7"/>
  <c r="AJ38" i="7"/>
  <c r="AV360" i="8"/>
  <c r="AB360" i="8"/>
  <c r="AD360" i="8"/>
  <c r="AV146" i="8"/>
  <c r="AD146" i="8"/>
  <c r="AB146" i="8"/>
  <c r="AD84" i="8"/>
  <c r="AV84" i="8"/>
  <c r="AB84" i="8"/>
  <c r="AD250" i="8"/>
  <c r="AV250" i="8"/>
  <c r="AB250" i="8"/>
  <c r="BB62" i="7"/>
  <c r="AJ62" i="7"/>
  <c r="AK62" i="7"/>
  <c r="AH62" i="7"/>
  <c r="BC262" i="7"/>
  <c r="BD262" i="7"/>
  <c r="AA416" i="2"/>
  <c r="AB416" i="2"/>
  <c r="AA253" i="2"/>
  <c r="AB253" i="2"/>
  <c r="AB78" i="2"/>
  <c r="AA78" i="2"/>
  <c r="AB200" i="2"/>
  <c r="AA200" i="2"/>
  <c r="AA199" i="2"/>
  <c r="AB199" i="2"/>
  <c r="AB90" i="2"/>
  <c r="AA90" i="2"/>
  <c r="AA130" i="2"/>
  <c r="AB130" i="2"/>
  <c r="AB321" i="2"/>
  <c r="AA321" i="2"/>
  <c r="AB53" i="2"/>
  <c r="AA53" i="2"/>
  <c r="AA338" i="2"/>
  <c r="AB338" i="2"/>
  <c r="AA150" i="2"/>
  <c r="AB150" i="2"/>
  <c r="AB172" i="2"/>
  <c r="AA172" i="2"/>
  <c r="AA175" i="2"/>
  <c r="AB175" i="2"/>
  <c r="AA155" i="2"/>
  <c r="AB155" i="2"/>
  <c r="AB373" i="2"/>
  <c r="AA373" i="2"/>
  <c r="AB193" i="2"/>
  <c r="AA193" i="2"/>
  <c r="AB156" i="2"/>
  <c r="AA156" i="2"/>
  <c r="AB370" i="2"/>
  <c r="AA370" i="2"/>
  <c r="AA361" i="2"/>
  <c r="AB361" i="2"/>
  <c r="AA328" i="2"/>
  <c r="AB328" i="2"/>
  <c r="AB56" i="2"/>
  <c r="AA56" i="2"/>
  <c r="AB276" i="2"/>
  <c r="AA276" i="2"/>
  <c r="AB405" i="2"/>
  <c r="AA405" i="2"/>
  <c r="AA153" i="2"/>
  <c r="AB153" i="2"/>
  <c r="AA202" i="2"/>
  <c r="AB202" i="2"/>
  <c r="AB358" i="2"/>
  <c r="AA358" i="2"/>
  <c r="AB386" i="2"/>
  <c r="AA386" i="2"/>
  <c r="AA149" i="2"/>
  <c r="AB149" i="2"/>
  <c r="AA25" i="2"/>
  <c r="AB25" i="2"/>
  <c r="AB229" i="2"/>
  <c r="AA229" i="2"/>
  <c r="AA37" i="2"/>
  <c r="AB37" i="2"/>
  <c r="AA31" i="2"/>
  <c r="AB31" i="2"/>
  <c r="AB133" i="2"/>
  <c r="AA133" i="2"/>
  <c r="AB248" i="2"/>
  <c r="AA248" i="2"/>
  <c r="AA86" i="2"/>
  <c r="AB86" i="2"/>
  <c r="AB38" i="2"/>
  <c r="AA38" i="2"/>
  <c r="AA34" i="2"/>
  <c r="AB34" i="2"/>
  <c r="AA80" i="2"/>
  <c r="AB80" i="2"/>
  <c r="AB287" i="2"/>
  <c r="AA287" i="2"/>
  <c r="AB254" i="2"/>
  <c r="AA254" i="2"/>
  <c r="AB105" i="2"/>
  <c r="AA105" i="2"/>
  <c r="AA359" i="2"/>
  <c r="AB359" i="2"/>
  <c r="AB46" i="2"/>
  <c r="AA46" i="2"/>
  <c r="AB211" i="2"/>
  <c r="AA211" i="2"/>
  <c r="AB330" i="2"/>
  <c r="AA330" i="2"/>
  <c r="AB390" i="2"/>
  <c r="AA390" i="2"/>
  <c r="AA180" i="2"/>
  <c r="AB180" i="2"/>
  <c r="AB300" i="2"/>
  <c r="AA300" i="2"/>
  <c r="AA283" i="2"/>
  <c r="AB283" i="2"/>
  <c r="AU372" i="6"/>
  <c r="AU392" i="6"/>
  <c r="AU264" i="6"/>
  <c r="AU378" i="6"/>
  <c r="R282" i="6"/>
  <c r="T282" i="6" s="1"/>
  <c r="AU296" i="6"/>
  <c r="AU274" i="6"/>
  <c r="AU107" i="6"/>
  <c r="AT107" i="6" s="1"/>
  <c r="AS107" i="6" s="1"/>
  <c r="AR107" i="6" s="1"/>
  <c r="AQ107" i="6" s="1"/>
  <c r="AP107" i="6" s="1"/>
  <c r="AO107" i="6" s="1"/>
  <c r="AN107" i="6" s="1"/>
  <c r="AM107" i="6" s="1"/>
  <c r="AL107" i="6" s="1"/>
  <c r="AU109" i="6"/>
  <c r="AU227" i="6"/>
  <c r="AT227" i="6" s="1"/>
  <c r="AS227" i="6" s="1"/>
  <c r="AR227" i="6" s="1"/>
  <c r="AQ227" i="6" s="1"/>
  <c r="AP227" i="6" s="1"/>
  <c r="AO227" i="6" s="1"/>
  <c r="AN227" i="6" s="1"/>
  <c r="AM227" i="6" s="1"/>
  <c r="AL227" i="6" s="1"/>
  <c r="AU258" i="6"/>
  <c r="AU193" i="6"/>
  <c r="AU254" i="6"/>
  <c r="AT254" i="6" s="1"/>
  <c r="AS254" i="6" s="1"/>
  <c r="AR254" i="6" s="1"/>
  <c r="AQ254" i="6" s="1"/>
  <c r="AP254" i="6" s="1"/>
  <c r="AO254" i="6" s="1"/>
  <c r="AN254" i="6" s="1"/>
  <c r="AM254" i="6" s="1"/>
  <c r="AL254" i="6" s="1"/>
  <c r="BD147" i="6"/>
  <c r="BB147" i="6"/>
  <c r="BC147" i="6"/>
  <c r="AC322" i="6"/>
  <c r="K322" i="6"/>
  <c r="R322" i="6"/>
  <c r="T322" i="6" s="1"/>
  <c r="CX70" i="6"/>
  <c r="CW70" i="6" s="1"/>
  <c r="CV70" i="6" s="1"/>
  <c r="CU70" i="6" s="1"/>
  <c r="CT70" i="6" s="1"/>
  <c r="CS70" i="6" s="1"/>
  <c r="CR70" i="6" s="1"/>
  <c r="CQ70" i="6" s="1"/>
  <c r="CP70" i="6" s="1"/>
  <c r="CO70" i="6" s="1"/>
  <c r="CX79" i="6"/>
  <c r="CX100" i="6"/>
  <c r="BN205" i="6"/>
  <c r="BM205" i="6" s="1"/>
  <c r="BL205" i="6" s="1"/>
  <c r="BK205" i="6" s="1"/>
  <c r="BJ205" i="6" s="1"/>
  <c r="BI205" i="6" s="1"/>
  <c r="BH205" i="6" s="1"/>
  <c r="BG205" i="6" s="1"/>
  <c r="BF205" i="6" s="1"/>
  <c r="BE205" i="6" s="1"/>
  <c r="BN256" i="6"/>
  <c r="BN412" i="6"/>
  <c r="BM412" i="6" s="1"/>
  <c r="BL412" i="6" s="1"/>
  <c r="BK412" i="6" s="1"/>
  <c r="BJ412" i="6" s="1"/>
  <c r="BI412" i="6" s="1"/>
  <c r="BH412" i="6" s="1"/>
  <c r="BG412" i="6" s="1"/>
  <c r="BF412" i="6" s="1"/>
  <c r="BE412" i="6" s="1"/>
  <c r="BN278" i="6"/>
  <c r="BM278" i="6" s="1"/>
  <c r="BL278" i="6" s="1"/>
  <c r="BK278" i="6" s="1"/>
  <c r="BJ278" i="6" s="1"/>
  <c r="BI278" i="6" s="1"/>
  <c r="BH278" i="6" s="1"/>
  <c r="BG278" i="6" s="1"/>
  <c r="BF278" i="6" s="1"/>
  <c r="BE278" i="6" s="1"/>
  <c r="BN263" i="6"/>
  <c r="BN260" i="6"/>
  <c r="BN370" i="6"/>
  <c r="BM370" i="6" s="1"/>
  <c r="BL370" i="6" s="1"/>
  <c r="BK370" i="6" s="1"/>
  <c r="BJ370" i="6" s="1"/>
  <c r="BI370" i="6" s="1"/>
  <c r="BH370" i="6" s="1"/>
  <c r="BG370" i="6" s="1"/>
  <c r="BF370" i="6" s="1"/>
  <c r="BE370" i="6" s="1"/>
  <c r="BN315" i="6"/>
  <c r="BN292" i="6"/>
  <c r="BM292" i="6" s="1"/>
  <c r="BL292" i="6" s="1"/>
  <c r="BK292" i="6" s="1"/>
  <c r="BJ292" i="6" s="1"/>
  <c r="BI292" i="6" s="1"/>
  <c r="BH292" i="6" s="1"/>
  <c r="BG292" i="6" s="1"/>
  <c r="BF292" i="6" s="1"/>
  <c r="BE292" i="6" s="1"/>
  <c r="BN271" i="6"/>
  <c r="BM271" i="6" s="1"/>
  <c r="BL271" i="6" s="1"/>
  <c r="BK271" i="6" s="1"/>
  <c r="BJ271" i="6" s="1"/>
  <c r="BI271" i="6" s="1"/>
  <c r="BH271" i="6" s="1"/>
  <c r="BG271" i="6" s="1"/>
  <c r="BF271" i="6" s="1"/>
  <c r="BE271" i="6" s="1"/>
  <c r="BN179" i="6"/>
  <c r="BM179" i="6" s="1"/>
  <c r="BL179" i="6" s="1"/>
  <c r="BK179" i="6" s="1"/>
  <c r="BJ179" i="6" s="1"/>
  <c r="BI179" i="6" s="1"/>
  <c r="BH179" i="6" s="1"/>
  <c r="BG179" i="6" s="1"/>
  <c r="BF179" i="6" s="1"/>
  <c r="BE179" i="6" s="1"/>
  <c r="BN229" i="6"/>
  <c r="BM229" i="6" s="1"/>
  <c r="BL229" i="6" s="1"/>
  <c r="BK229" i="6" s="1"/>
  <c r="BJ229" i="6" s="1"/>
  <c r="BI229" i="6" s="1"/>
  <c r="BH229" i="6" s="1"/>
  <c r="BG229" i="6" s="1"/>
  <c r="BF229" i="6" s="1"/>
  <c r="BE229" i="6" s="1"/>
  <c r="BN187" i="6"/>
  <c r="BN169" i="6"/>
  <c r="BM169" i="6" s="1"/>
  <c r="BL169" i="6" s="1"/>
  <c r="BK169" i="6" s="1"/>
  <c r="BJ169" i="6" s="1"/>
  <c r="BI169" i="6" s="1"/>
  <c r="BH169" i="6" s="1"/>
  <c r="BG169" i="6" s="1"/>
  <c r="BF169" i="6" s="1"/>
  <c r="BE169" i="6" s="1"/>
  <c r="BN151" i="6"/>
  <c r="BM151" i="6" s="1"/>
  <c r="BL151" i="6" s="1"/>
  <c r="BK151" i="6" s="1"/>
  <c r="BJ151" i="6" s="1"/>
  <c r="BI151" i="6" s="1"/>
  <c r="BH151" i="6" s="1"/>
  <c r="BG151" i="6" s="1"/>
  <c r="BF151" i="6" s="1"/>
  <c r="BE151" i="6" s="1"/>
  <c r="BN66" i="6"/>
  <c r="BM66" i="6" s="1"/>
  <c r="BL66" i="6" s="1"/>
  <c r="BK66" i="6" s="1"/>
  <c r="BJ66" i="6" s="1"/>
  <c r="BI66" i="6" s="1"/>
  <c r="BH66" i="6" s="1"/>
  <c r="BG66" i="6" s="1"/>
  <c r="BF66" i="6" s="1"/>
  <c r="BE66" i="6" s="1"/>
  <c r="BN131" i="6"/>
  <c r="BM131" i="6" s="1"/>
  <c r="BL131" i="6" s="1"/>
  <c r="BK131" i="6" s="1"/>
  <c r="BJ131" i="6" s="1"/>
  <c r="BI131" i="6" s="1"/>
  <c r="BH131" i="6" s="1"/>
  <c r="BG131" i="6" s="1"/>
  <c r="BF131" i="6" s="1"/>
  <c r="BE131" i="6" s="1"/>
  <c r="BN71" i="6"/>
  <c r="BN122" i="6"/>
  <c r="BM122" i="6" s="1"/>
  <c r="BL122" i="6" s="1"/>
  <c r="BK122" i="6" s="1"/>
  <c r="BJ122" i="6" s="1"/>
  <c r="BI122" i="6" s="1"/>
  <c r="BH122" i="6" s="1"/>
  <c r="BG122" i="6" s="1"/>
  <c r="BF122" i="6" s="1"/>
  <c r="BE122" i="6" s="1"/>
  <c r="BN119" i="6"/>
  <c r="BN65" i="6"/>
  <c r="BN88" i="6"/>
  <c r="BM88" i="6" s="1"/>
  <c r="BL88" i="6" s="1"/>
  <c r="BK88" i="6" s="1"/>
  <c r="BJ88" i="6" s="1"/>
  <c r="BI88" i="6" s="1"/>
  <c r="BH88" i="6" s="1"/>
  <c r="BG88" i="6" s="1"/>
  <c r="BF88" i="6" s="1"/>
  <c r="BE88" i="6" s="1"/>
  <c r="CX20" i="6"/>
  <c r="CW20" i="6" s="1"/>
  <c r="CV20" i="6" s="1"/>
  <c r="CU20" i="6" s="1"/>
  <c r="CT20" i="6" s="1"/>
  <c r="CS20" i="6" s="1"/>
  <c r="CR20" i="6" s="1"/>
  <c r="CQ20" i="6" s="1"/>
  <c r="CP20" i="6" s="1"/>
  <c r="CO20" i="6" s="1"/>
  <c r="CX28" i="6"/>
  <c r="CX36" i="6"/>
  <c r="CW36" i="6" s="1"/>
  <c r="CV36" i="6" s="1"/>
  <c r="CU36" i="6" s="1"/>
  <c r="CT36" i="6" s="1"/>
  <c r="CS36" i="6" s="1"/>
  <c r="CR36" i="6" s="1"/>
  <c r="CQ36" i="6" s="1"/>
  <c r="CP36" i="6" s="1"/>
  <c r="CO36" i="6" s="1"/>
  <c r="CX44" i="6"/>
  <c r="CW44" i="6" s="1"/>
  <c r="CV44" i="6" s="1"/>
  <c r="CU44" i="6" s="1"/>
  <c r="CT44" i="6" s="1"/>
  <c r="CS44" i="6" s="1"/>
  <c r="CR44" i="6" s="1"/>
  <c r="CQ44" i="6" s="1"/>
  <c r="CP44" i="6" s="1"/>
  <c r="CO44" i="6" s="1"/>
  <c r="CX8" i="6"/>
  <c r="CW8" i="6" s="1"/>
  <c r="CV8" i="6" s="1"/>
  <c r="CU8" i="6" s="1"/>
  <c r="CT8" i="6" s="1"/>
  <c r="CS8" i="6" s="1"/>
  <c r="CR8" i="6" s="1"/>
  <c r="CQ8" i="6" s="1"/>
  <c r="CP8" i="6" s="1"/>
  <c r="CO8" i="6" s="1"/>
  <c r="BN27" i="6"/>
  <c r="BN35" i="6"/>
  <c r="BM35" i="6" s="1"/>
  <c r="BL35" i="6" s="1"/>
  <c r="BK35" i="6" s="1"/>
  <c r="BJ35" i="6" s="1"/>
  <c r="BI35" i="6" s="1"/>
  <c r="BH35" i="6" s="1"/>
  <c r="BG35" i="6" s="1"/>
  <c r="BF35" i="6" s="1"/>
  <c r="BE35" i="6" s="1"/>
  <c r="BN43" i="6"/>
  <c r="BM43" i="6" s="1"/>
  <c r="BL43" i="6" s="1"/>
  <c r="BK43" i="6" s="1"/>
  <c r="BJ43" i="6" s="1"/>
  <c r="BI43" i="6" s="1"/>
  <c r="BH43" i="6" s="1"/>
  <c r="BG43" i="6" s="1"/>
  <c r="BF43" i="6" s="1"/>
  <c r="BE43" i="6" s="1"/>
  <c r="BN99" i="6"/>
  <c r="BM99" i="6" s="1"/>
  <c r="BL99" i="6" s="1"/>
  <c r="BK99" i="6" s="1"/>
  <c r="BJ99" i="6" s="1"/>
  <c r="BI99" i="6" s="1"/>
  <c r="BH99" i="6" s="1"/>
  <c r="BG99" i="6" s="1"/>
  <c r="BF99" i="6" s="1"/>
  <c r="BE99" i="6" s="1"/>
  <c r="CX78" i="6"/>
  <c r="CX94" i="6"/>
  <c r="CW94" i="6" s="1"/>
  <c r="CV94" i="6" s="1"/>
  <c r="CU94" i="6" s="1"/>
  <c r="CT94" i="6" s="1"/>
  <c r="CS94" i="6" s="1"/>
  <c r="CR94" i="6" s="1"/>
  <c r="CQ94" i="6" s="1"/>
  <c r="CP94" i="6" s="1"/>
  <c r="CO94" i="6" s="1"/>
  <c r="BN331" i="6"/>
  <c r="BN283" i="6"/>
  <c r="BN364" i="6"/>
  <c r="BM364" i="6" s="1"/>
  <c r="BL364" i="6" s="1"/>
  <c r="BK364" i="6" s="1"/>
  <c r="BJ364" i="6" s="1"/>
  <c r="BI364" i="6" s="1"/>
  <c r="BH364" i="6" s="1"/>
  <c r="BG364" i="6" s="1"/>
  <c r="BF364" i="6" s="1"/>
  <c r="BE364" i="6" s="1"/>
  <c r="BN290" i="6"/>
  <c r="BM290" i="6" s="1"/>
  <c r="BL290" i="6" s="1"/>
  <c r="BK290" i="6" s="1"/>
  <c r="BJ290" i="6" s="1"/>
  <c r="BI290" i="6" s="1"/>
  <c r="BH290" i="6" s="1"/>
  <c r="BG290" i="6" s="1"/>
  <c r="BF290" i="6" s="1"/>
  <c r="BE290" i="6" s="1"/>
  <c r="BN369" i="6"/>
  <c r="BN343" i="6"/>
  <c r="BN293" i="6"/>
  <c r="BM293" i="6" s="1"/>
  <c r="BL293" i="6" s="1"/>
  <c r="BK293" i="6" s="1"/>
  <c r="BJ293" i="6" s="1"/>
  <c r="BI293" i="6" s="1"/>
  <c r="BH293" i="6" s="1"/>
  <c r="BG293" i="6" s="1"/>
  <c r="BF293" i="6" s="1"/>
  <c r="BE293" i="6" s="1"/>
  <c r="BN228" i="6"/>
  <c r="BN142" i="6"/>
  <c r="BM142" i="6" s="1"/>
  <c r="BL142" i="6" s="1"/>
  <c r="BK142" i="6" s="1"/>
  <c r="BJ142" i="6" s="1"/>
  <c r="BI142" i="6" s="1"/>
  <c r="BH142" i="6" s="1"/>
  <c r="BG142" i="6" s="1"/>
  <c r="BF142" i="6" s="1"/>
  <c r="BE142" i="6" s="1"/>
  <c r="BN183" i="6"/>
  <c r="BM183" i="6" s="1"/>
  <c r="BL183" i="6" s="1"/>
  <c r="BK183" i="6" s="1"/>
  <c r="BJ183" i="6" s="1"/>
  <c r="BI183" i="6" s="1"/>
  <c r="BH183" i="6" s="1"/>
  <c r="BG183" i="6" s="1"/>
  <c r="BF183" i="6" s="1"/>
  <c r="BE183" i="6" s="1"/>
  <c r="BN322" i="6"/>
  <c r="BM322" i="6" s="1"/>
  <c r="BL322" i="6" s="1"/>
  <c r="BK322" i="6" s="1"/>
  <c r="BJ322" i="6" s="1"/>
  <c r="BI322" i="6" s="1"/>
  <c r="BH322" i="6" s="1"/>
  <c r="BG322" i="6" s="1"/>
  <c r="BF322" i="6" s="1"/>
  <c r="BE322" i="6" s="1"/>
  <c r="BN155" i="6"/>
  <c r="BN266" i="6"/>
  <c r="BM266" i="6" s="1"/>
  <c r="BL266" i="6" s="1"/>
  <c r="BK266" i="6" s="1"/>
  <c r="BJ266" i="6" s="1"/>
  <c r="BI266" i="6" s="1"/>
  <c r="BH266" i="6" s="1"/>
  <c r="BG266" i="6" s="1"/>
  <c r="BF266" i="6" s="1"/>
  <c r="BE266" i="6" s="1"/>
  <c r="BN225" i="6"/>
  <c r="BM225" i="6" s="1"/>
  <c r="BL225" i="6" s="1"/>
  <c r="BK225" i="6" s="1"/>
  <c r="BJ225" i="6" s="1"/>
  <c r="BI225" i="6" s="1"/>
  <c r="BH225" i="6" s="1"/>
  <c r="BG225" i="6" s="1"/>
  <c r="BF225" i="6" s="1"/>
  <c r="BE225" i="6" s="1"/>
  <c r="BN181" i="6"/>
  <c r="BM181" i="6" s="1"/>
  <c r="BL181" i="6" s="1"/>
  <c r="BK181" i="6" s="1"/>
  <c r="BJ181" i="6" s="1"/>
  <c r="BI181" i="6" s="1"/>
  <c r="BH181" i="6" s="1"/>
  <c r="BG181" i="6" s="1"/>
  <c r="BF181" i="6" s="1"/>
  <c r="BE181" i="6" s="1"/>
  <c r="BN124" i="6"/>
  <c r="BM124" i="6" s="1"/>
  <c r="BL124" i="6" s="1"/>
  <c r="BK124" i="6" s="1"/>
  <c r="BJ124" i="6" s="1"/>
  <c r="BI124" i="6" s="1"/>
  <c r="BH124" i="6" s="1"/>
  <c r="BG124" i="6" s="1"/>
  <c r="BF124" i="6" s="1"/>
  <c r="BE124" i="6" s="1"/>
  <c r="BN90" i="6"/>
  <c r="BN59" i="6"/>
  <c r="BM59" i="6" s="1"/>
  <c r="BL59" i="6" s="1"/>
  <c r="BK59" i="6" s="1"/>
  <c r="BJ59" i="6" s="1"/>
  <c r="BI59" i="6" s="1"/>
  <c r="BH59" i="6" s="1"/>
  <c r="BG59" i="6" s="1"/>
  <c r="BF59" i="6" s="1"/>
  <c r="BE59" i="6" s="1"/>
  <c r="BN92" i="6"/>
  <c r="BM92" i="6" s="1"/>
  <c r="BL92" i="6" s="1"/>
  <c r="BK92" i="6" s="1"/>
  <c r="BJ92" i="6" s="1"/>
  <c r="BI92" i="6" s="1"/>
  <c r="BH92" i="6" s="1"/>
  <c r="BG92" i="6" s="1"/>
  <c r="BF92" i="6" s="1"/>
  <c r="BE92" i="6" s="1"/>
  <c r="BN64" i="6"/>
  <c r="BM64" i="6" s="1"/>
  <c r="BL64" i="6" s="1"/>
  <c r="BK64" i="6" s="1"/>
  <c r="BJ64" i="6" s="1"/>
  <c r="BI64" i="6" s="1"/>
  <c r="BH64" i="6" s="1"/>
  <c r="BG64" i="6" s="1"/>
  <c r="BF64" i="6" s="1"/>
  <c r="BE64" i="6" s="1"/>
  <c r="BN87" i="6"/>
  <c r="BM87" i="6" s="1"/>
  <c r="BL87" i="6" s="1"/>
  <c r="BK87" i="6" s="1"/>
  <c r="BJ87" i="6" s="1"/>
  <c r="BI87" i="6" s="1"/>
  <c r="BH87" i="6" s="1"/>
  <c r="BG87" i="6" s="1"/>
  <c r="BF87" i="6" s="1"/>
  <c r="BE87" i="6" s="1"/>
  <c r="BN104" i="6"/>
  <c r="BM104" i="6" s="1"/>
  <c r="BL104" i="6" s="1"/>
  <c r="BK104" i="6" s="1"/>
  <c r="BJ104" i="6" s="1"/>
  <c r="BI104" i="6" s="1"/>
  <c r="BH104" i="6" s="1"/>
  <c r="BG104" i="6" s="1"/>
  <c r="BF104" i="6" s="1"/>
  <c r="BE104" i="6" s="1"/>
  <c r="BN96" i="6"/>
  <c r="BM96" i="6" s="1"/>
  <c r="BL96" i="6" s="1"/>
  <c r="BK96" i="6" s="1"/>
  <c r="BJ96" i="6" s="1"/>
  <c r="BI96" i="6" s="1"/>
  <c r="BH96" i="6" s="1"/>
  <c r="BG96" i="6" s="1"/>
  <c r="BF96" i="6" s="1"/>
  <c r="BE96" i="6" s="1"/>
  <c r="BN22" i="6"/>
  <c r="BN30" i="6"/>
  <c r="BM30" i="6" s="1"/>
  <c r="BL30" i="6" s="1"/>
  <c r="BK30" i="6" s="1"/>
  <c r="BJ30" i="6" s="1"/>
  <c r="BI30" i="6" s="1"/>
  <c r="BH30" i="6" s="1"/>
  <c r="BG30" i="6" s="1"/>
  <c r="BF30" i="6" s="1"/>
  <c r="BE30" i="6" s="1"/>
  <c r="BN38" i="6"/>
  <c r="BN46" i="6"/>
  <c r="CX16" i="6"/>
  <c r="CW16" i="6" s="1"/>
  <c r="CV16" i="6" s="1"/>
  <c r="CU16" i="6" s="1"/>
  <c r="CT16" i="6" s="1"/>
  <c r="CS16" i="6" s="1"/>
  <c r="CR16" i="6" s="1"/>
  <c r="CQ16" i="6" s="1"/>
  <c r="CP16" i="6" s="1"/>
  <c r="CO16" i="6" s="1"/>
  <c r="CX27" i="6"/>
  <c r="CX35" i="6"/>
  <c r="CX43" i="6"/>
  <c r="BN97" i="6"/>
  <c r="CX87" i="6"/>
  <c r="CX93" i="6"/>
  <c r="CW93" i="6" s="1"/>
  <c r="CV93" i="6" s="1"/>
  <c r="CU93" i="6" s="1"/>
  <c r="CT93" i="6" s="1"/>
  <c r="CS93" i="6" s="1"/>
  <c r="CR93" i="6" s="1"/>
  <c r="CQ93" i="6" s="1"/>
  <c r="CP93" i="6" s="1"/>
  <c r="CO93" i="6" s="1"/>
  <c r="BN129" i="6"/>
  <c r="BN351" i="6"/>
  <c r="BN420" i="6"/>
  <c r="BM420" i="6" s="1"/>
  <c r="BL420" i="6" s="1"/>
  <c r="BK420" i="6" s="1"/>
  <c r="BJ420" i="6" s="1"/>
  <c r="BI420" i="6" s="1"/>
  <c r="BH420" i="6" s="1"/>
  <c r="BG420" i="6" s="1"/>
  <c r="BF420" i="6" s="1"/>
  <c r="BE420" i="6" s="1"/>
  <c r="BN390" i="6"/>
  <c r="BM390" i="6" s="1"/>
  <c r="BL390" i="6" s="1"/>
  <c r="BK390" i="6" s="1"/>
  <c r="BJ390" i="6" s="1"/>
  <c r="BI390" i="6" s="1"/>
  <c r="BH390" i="6" s="1"/>
  <c r="BG390" i="6" s="1"/>
  <c r="BF390" i="6" s="1"/>
  <c r="BE390" i="6" s="1"/>
  <c r="BN355" i="6"/>
  <c r="BN291" i="6"/>
  <c r="BM291" i="6" s="1"/>
  <c r="BL291" i="6" s="1"/>
  <c r="BK291" i="6" s="1"/>
  <c r="BJ291" i="6" s="1"/>
  <c r="BI291" i="6" s="1"/>
  <c r="BH291" i="6" s="1"/>
  <c r="BG291" i="6" s="1"/>
  <c r="BF291" i="6" s="1"/>
  <c r="BE291" i="6" s="1"/>
  <c r="BN411" i="6"/>
  <c r="BM411" i="6" s="1"/>
  <c r="BL411" i="6" s="1"/>
  <c r="BK411" i="6" s="1"/>
  <c r="BJ411" i="6" s="1"/>
  <c r="BI411" i="6" s="1"/>
  <c r="BH411" i="6" s="1"/>
  <c r="BG411" i="6" s="1"/>
  <c r="BF411" i="6" s="1"/>
  <c r="BE411" i="6" s="1"/>
  <c r="BN313" i="6"/>
  <c r="BM313" i="6" s="1"/>
  <c r="BL313" i="6" s="1"/>
  <c r="BK313" i="6" s="1"/>
  <c r="BJ313" i="6" s="1"/>
  <c r="BI313" i="6" s="1"/>
  <c r="BH313" i="6" s="1"/>
  <c r="BG313" i="6" s="1"/>
  <c r="BF313" i="6" s="1"/>
  <c r="BE313" i="6" s="1"/>
  <c r="BN326" i="6"/>
  <c r="BM326" i="6" s="1"/>
  <c r="BL326" i="6" s="1"/>
  <c r="BK326" i="6" s="1"/>
  <c r="BJ326" i="6" s="1"/>
  <c r="BI326" i="6" s="1"/>
  <c r="BH326" i="6" s="1"/>
  <c r="BG326" i="6" s="1"/>
  <c r="BF326" i="6" s="1"/>
  <c r="BE326" i="6" s="1"/>
  <c r="BN309" i="6"/>
  <c r="BN307" i="6"/>
  <c r="BN270" i="6"/>
  <c r="BM270" i="6" s="1"/>
  <c r="BL270" i="6" s="1"/>
  <c r="BK270" i="6" s="1"/>
  <c r="BJ270" i="6" s="1"/>
  <c r="BI270" i="6" s="1"/>
  <c r="BH270" i="6" s="1"/>
  <c r="BG270" i="6" s="1"/>
  <c r="BF270" i="6" s="1"/>
  <c r="BE270" i="6" s="1"/>
  <c r="BN163" i="6"/>
  <c r="BM163" i="6" s="1"/>
  <c r="BL163" i="6" s="1"/>
  <c r="BK163" i="6" s="1"/>
  <c r="BJ163" i="6" s="1"/>
  <c r="BI163" i="6" s="1"/>
  <c r="BH163" i="6" s="1"/>
  <c r="BG163" i="6" s="1"/>
  <c r="BF163" i="6" s="1"/>
  <c r="BE163" i="6" s="1"/>
  <c r="BN337" i="6"/>
  <c r="BM337" i="6" s="1"/>
  <c r="BL337" i="6" s="1"/>
  <c r="BK337" i="6" s="1"/>
  <c r="BJ337" i="6" s="1"/>
  <c r="BI337" i="6" s="1"/>
  <c r="BH337" i="6" s="1"/>
  <c r="BG337" i="6" s="1"/>
  <c r="BF337" i="6" s="1"/>
  <c r="BE337" i="6" s="1"/>
  <c r="BN240" i="6"/>
  <c r="BM240" i="6" s="1"/>
  <c r="BL240" i="6" s="1"/>
  <c r="BK240" i="6" s="1"/>
  <c r="BJ240" i="6" s="1"/>
  <c r="BI240" i="6" s="1"/>
  <c r="BH240" i="6" s="1"/>
  <c r="BG240" i="6" s="1"/>
  <c r="BF240" i="6" s="1"/>
  <c r="BE240" i="6" s="1"/>
  <c r="BN231" i="6"/>
  <c r="BM231" i="6" s="1"/>
  <c r="BL231" i="6" s="1"/>
  <c r="BK231" i="6" s="1"/>
  <c r="BJ231" i="6" s="1"/>
  <c r="BI231" i="6" s="1"/>
  <c r="BH231" i="6" s="1"/>
  <c r="BG231" i="6" s="1"/>
  <c r="BF231" i="6" s="1"/>
  <c r="BE231" i="6" s="1"/>
  <c r="BN146" i="6"/>
  <c r="BN320" i="6"/>
  <c r="BN258" i="6"/>
  <c r="BM258" i="6" s="1"/>
  <c r="BL258" i="6" s="1"/>
  <c r="BK258" i="6" s="1"/>
  <c r="BJ258" i="6" s="1"/>
  <c r="BI258" i="6" s="1"/>
  <c r="BH258" i="6" s="1"/>
  <c r="BG258" i="6" s="1"/>
  <c r="BF258" i="6" s="1"/>
  <c r="BE258" i="6" s="1"/>
  <c r="BN224" i="6"/>
  <c r="BM224" i="6" s="1"/>
  <c r="BL224" i="6" s="1"/>
  <c r="BK224" i="6" s="1"/>
  <c r="BJ224" i="6" s="1"/>
  <c r="BI224" i="6" s="1"/>
  <c r="BH224" i="6" s="1"/>
  <c r="BG224" i="6" s="1"/>
  <c r="BF224" i="6" s="1"/>
  <c r="BE224" i="6" s="1"/>
  <c r="BN267" i="6"/>
  <c r="BM267" i="6" s="1"/>
  <c r="BL267" i="6" s="1"/>
  <c r="BK267" i="6" s="1"/>
  <c r="BJ267" i="6" s="1"/>
  <c r="BI267" i="6" s="1"/>
  <c r="BH267" i="6" s="1"/>
  <c r="BG267" i="6" s="1"/>
  <c r="BF267" i="6" s="1"/>
  <c r="BE267" i="6" s="1"/>
  <c r="BN159" i="6"/>
  <c r="BM159" i="6" s="1"/>
  <c r="BL159" i="6" s="1"/>
  <c r="BK159" i="6" s="1"/>
  <c r="BJ159" i="6" s="1"/>
  <c r="BI159" i="6" s="1"/>
  <c r="BH159" i="6" s="1"/>
  <c r="BG159" i="6" s="1"/>
  <c r="BF159" i="6" s="1"/>
  <c r="BE159" i="6" s="1"/>
  <c r="BN201" i="6"/>
  <c r="BN138" i="6"/>
  <c r="BN111" i="6"/>
  <c r="BM111" i="6" s="1"/>
  <c r="BL111" i="6" s="1"/>
  <c r="BK111" i="6" s="1"/>
  <c r="BJ111" i="6" s="1"/>
  <c r="BI111" i="6" s="1"/>
  <c r="BH111" i="6" s="1"/>
  <c r="BG111" i="6" s="1"/>
  <c r="BF111" i="6" s="1"/>
  <c r="BE111" i="6" s="1"/>
  <c r="BN83" i="6"/>
  <c r="BM83" i="6" s="1"/>
  <c r="BL83" i="6" s="1"/>
  <c r="BK83" i="6" s="1"/>
  <c r="BJ83" i="6" s="1"/>
  <c r="BI83" i="6" s="1"/>
  <c r="BH83" i="6" s="1"/>
  <c r="BG83" i="6" s="1"/>
  <c r="BF83" i="6" s="1"/>
  <c r="BE83" i="6" s="1"/>
  <c r="BN74" i="6"/>
  <c r="BN89" i="6"/>
  <c r="BM89" i="6" s="1"/>
  <c r="BL89" i="6" s="1"/>
  <c r="BK89" i="6" s="1"/>
  <c r="BJ89" i="6" s="1"/>
  <c r="BI89" i="6" s="1"/>
  <c r="BH89" i="6" s="1"/>
  <c r="BG89" i="6" s="1"/>
  <c r="BF89" i="6" s="1"/>
  <c r="BE89" i="6" s="1"/>
  <c r="BN79" i="6"/>
  <c r="BN114" i="6"/>
  <c r="BN85" i="6"/>
  <c r="BM85" i="6" s="1"/>
  <c r="BL85" i="6" s="1"/>
  <c r="BK85" i="6" s="1"/>
  <c r="BJ85" i="6" s="1"/>
  <c r="BI85" i="6" s="1"/>
  <c r="BH85" i="6" s="1"/>
  <c r="BG85" i="6" s="1"/>
  <c r="BF85" i="6" s="1"/>
  <c r="BE85" i="6" s="1"/>
  <c r="BN86" i="6"/>
  <c r="BM86" i="6" s="1"/>
  <c r="BL86" i="6" s="1"/>
  <c r="BK86" i="6" s="1"/>
  <c r="BJ86" i="6" s="1"/>
  <c r="BI86" i="6" s="1"/>
  <c r="BH86" i="6" s="1"/>
  <c r="BG86" i="6" s="1"/>
  <c r="BF86" i="6" s="1"/>
  <c r="BE86" i="6" s="1"/>
  <c r="BN72" i="6"/>
  <c r="BN121" i="6"/>
  <c r="BM121" i="6" s="1"/>
  <c r="BL121" i="6" s="1"/>
  <c r="BK121" i="6" s="1"/>
  <c r="BJ121" i="6" s="1"/>
  <c r="BI121" i="6" s="1"/>
  <c r="BH121" i="6" s="1"/>
  <c r="BG121" i="6" s="1"/>
  <c r="BF121" i="6" s="1"/>
  <c r="BE121" i="6" s="1"/>
  <c r="BN73" i="6"/>
  <c r="CX22" i="6"/>
  <c r="CW22" i="6" s="1"/>
  <c r="CV22" i="6" s="1"/>
  <c r="CU22" i="6" s="1"/>
  <c r="CT22" i="6" s="1"/>
  <c r="CS22" i="6" s="1"/>
  <c r="CR22" i="6" s="1"/>
  <c r="CQ22" i="6" s="1"/>
  <c r="CP22" i="6" s="1"/>
  <c r="CO22" i="6" s="1"/>
  <c r="CX30" i="6"/>
  <c r="CW30" i="6" s="1"/>
  <c r="CV30" i="6" s="1"/>
  <c r="CU30" i="6" s="1"/>
  <c r="CT30" i="6" s="1"/>
  <c r="CS30" i="6" s="1"/>
  <c r="CR30" i="6" s="1"/>
  <c r="CQ30" i="6" s="1"/>
  <c r="CP30" i="6" s="1"/>
  <c r="CO30" i="6" s="1"/>
  <c r="CX38" i="6"/>
  <c r="CW38" i="6" s="1"/>
  <c r="CV38" i="6" s="1"/>
  <c r="CU38" i="6" s="1"/>
  <c r="CT38" i="6" s="1"/>
  <c r="CS38" i="6" s="1"/>
  <c r="CR38" i="6" s="1"/>
  <c r="CQ38" i="6" s="1"/>
  <c r="CP38" i="6" s="1"/>
  <c r="CO38" i="6" s="1"/>
  <c r="CX46" i="6"/>
  <c r="CW46" i="6" s="1"/>
  <c r="CV46" i="6" s="1"/>
  <c r="CU46" i="6" s="1"/>
  <c r="CT46" i="6" s="1"/>
  <c r="CS46" i="6" s="1"/>
  <c r="CR46" i="6" s="1"/>
  <c r="CQ46" i="6" s="1"/>
  <c r="CP46" i="6" s="1"/>
  <c r="CO46" i="6" s="1"/>
  <c r="BN21" i="6"/>
  <c r="BM21" i="6" s="1"/>
  <c r="BL21" i="6" s="1"/>
  <c r="BK21" i="6" s="1"/>
  <c r="BJ21" i="6" s="1"/>
  <c r="BI21" i="6" s="1"/>
  <c r="BH21" i="6" s="1"/>
  <c r="BG21" i="6" s="1"/>
  <c r="BF21" i="6" s="1"/>
  <c r="BE21" i="6" s="1"/>
  <c r="BN29" i="6"/>
  <c r="BM29" i="6" s="1"/>
  <c r="BL29" i="6" s="1"/>
  <c r="BK29" i="6" s="1"/>
  <c r="BJ29" i="6" s="1"/>
  <c r="BI29" i="6" s="1"/>
  <c r="BH29" i="6" s="1"/>
  <c r="BG29" i="6" s="1"/>
  <c r="BF29" i="6" s="1"/>
  <c r="BE29" i="6" s="1"/>
  <c r="BN37" i="6"/>
  <c r="BN45" i="6"/>
  <c r="BN95" i="6"/>
  <c r="BM95" i="6" s="1"/>
  <c r="BL95" i="6" s="1"/>
  <c r="BK95" i="6" s="1"/>
  <c r="BJ95" i="6" s="1"/>
  <c r="BI95" i="6" s="1"/>
  <c r="BH95" i="6" s="1"/>
  <c r="BG95" i="6" s="1"/>
  <c r="BF95" i="6" s="1"/>
  <c r="BE95" i="6" s="1"/>
  <c r="CX86" i="6"/>
  <c r="BN419" i="6"/>
  <c r="BM419" i="6" s="1"/>
  <c r="BL419" i="6" s="1"/>
  <c r="BK419" i="6" s="1"/>
  <c r="BJ419" i="6" s="1"/>
  <c r="BI419" i="6" s="1"/>
  <c r="BH419" i="6" s="1"/>
  <c r="BG419" i="6" s="1"/>
  <c r="BF419" i="6" s="1"/>
  <c r="BE419" i="6" s="1"/>
  <c r="BN381" i="6"/>
  <c r="BM381" i="6" s="1"/>
  <c r="BL381" i="6" s="1"/>
  <c r="BK381" i="6" s="1"/>
  <c r="BJ381" i="6" s="1"/>
  <c r="BI381" i="6" s="1"/>
  <c r="BH381" i="6" s="1"/>
  <c r="BG381" i="6" s="1"/>
  <c r="BF381" i="6" s="1"/>
  <c r="BE381" i="6" s="1"/>
  <c r="BN392" i="6"/>
  <c r="BM392" i="6" s="1"/>
  <c r="BL392" i="6" s="1"/>
  <c r="BK392" i="6" s="1"/>
  <c r="BJ392" i="6" s="1"/>
  <c r="BI392" i="6" s="1"/>
  <c r="BH392" i="6" s="1"/>
  <c r="BG392" i="6" s="1"/>
  <c r="BF392" i="6" s="1"/>
  <c r="BE392" i="6" s="1"/>
  <c r="BN341" i="6"/>
  <c r="BM341" i="6" s="1"/>
  <c r="BL341" i="6" s="1"/>
  <c r="BK341" i="6" s="1"/>
  <c r="BJ341" i="6" s="1"/>
  <c r="BI341" i="6" s="1"/>
  <c r="BH341" i="6" s="1"/>
  <c r="BG341" i="6" s="1"/>
  <c r="BF341" i="6" s="1"/>
  <c r="BE341" i="6" s="1"/>
  <c r="BN261" i="6"/>
  <c r="BN401" i="6"/>
  <c r="BM401" i="6" s="1"/>
  <c r="BL401" i="6" s="1"/>
  <c r="BK401" i="6" s="1"/>
  <c r="BJ401" i="6" s="1"/>
  <c r="BI401" i="6" s="1"/>
  <c r="BH401" i="6" s="1"/>
  <c r="BG401" i="6" s="1"/>
  <c r="BF401" i="6" s="1"/>
  <c r="BE401" i="6" s="1"/>
  <c r="BN277" i="6"/>
  <c r="BN367" i="6"/>
  <c r="BN311" i="6"/>
  <c r="BN288" i="6"/>
  <c r="BM288" i="6" s="1"/>
  <c r="BL288" i="6" s="1"/>
  <c r="BK288" i="6" s="1"/>
  <c r="BJ288" i="6" s="1"/>
  <c r="BI288" i="6" s="1"/>
  <c r="BH288" i="6" s="1"/>
  <c r="BG288" i="6" s="1"/>
  <c r="BF288" i="6" s="1"/>
  <c r="BE288" i="6" s="1"/>
  <c r="BN329" i="6"/>
  <c r="BM329" i="6" s="1"/>
  <c r="BL329" i="6" s="1"/>
  <c r="BK329" i="6" s="1"/>
  <c r="BJ329" i="6" s="1"/>
  <c r="BI329" i="6" s="1"/>
  <c r="BH329" i="6" s="1"/>
  <c r="BG329" i="6" s="1"/>
  <c r="BF329" i="6" s="1"/>
  <c r="BE329" i="6" s="1"/>
  <c r="BN189" i="6"/>
  <c r="BM189" i="6" s="1"/>
  <c r="BL189" i="6" s="1"/>
  <c r="BK189" i="6" s="1"/>
  <c r="BJ189" i="6" s="1"/>
  <c r="BI189" i="6" s="1"/>
  <c r="BH189" i="6" s="1"/>
  <c r="BG189" i="6" s="1"/>
  <c r="BF189" i="6" s="1"/>
  <c r="BE189" i="6" s="1"/>
  <c r="BN282" i="6"/>
  <c r="BM282" i="6" s="1"/>
  <c r="BL282" i="6" s="1"/>
  <c r="BK282" i="6" s="1"/>
  <c r="BJ282" i="6" s="1"/>
  <c r="BI282" i="6" s="1"/>
  <c r="BH282" i="6" s="1"/>
  <c r="BG282" i="6" s="1"/>
  <c r="BF282" i="6" s="1"/>
  <c r="BE282" i="6" s="1"/>
  <c r="BN167" i="6"/>
  <c r="BM167" i="6" s="1"/>
  <c r="BL167" i="6" s="1"/>
  <c r="BK167" i="6" s="1"/>
  <c r="BJ167" i="6" s="1"/>
  <c r="BI167" i="6" s="1"/>
  <c r="BH167" i="6" s="1"/>
  <c r="BG167" i="6" s="1"/>
  <c r="BF167" i="6" s="1"/>
  <c r="BE167" i="6" s="1"/>
  <c r="BN230" i="6"/>
  <c r="BN318" i="6"/>
  <c r="BM318" i="6" s="1"/>
  <c r="BL318" i="6" s="1"/>
  <c r="BK318" i="6" s="1"/>
  <c r="BJ318" i="6" s="1"/>
  <c r="BI318" i="6" s="1"/>
  <c r="BH318" i="6" s="1"/>
  <c r="BG318" i="6" s="1"/>
  <c r="BF318" i="6" s="1"/>
  <c r="BE318" i="6" s="1"/>
  <c r="BN148" i="6"/>
  <c r="BN165" i="6"/>
  <c r="BM165" i="6" s="1"/>
  <c r="BL165" i="6" s="1"/>
  <c r="BK165" i="6" s="1"/>
  <c r="BJ165" i="6" s="1"/>
  <c r="BI165" i="6" s="1"/>
  <c r="BH165" i="6" s="1"/>
  <c r="BG165" i="6" s="1"/>
  <c r="BF165" i="6" s="1"/>
  <c r="BE165" i="6" s="1"/>
  <c r="BN227" i="6"/>
  <c r="BN62" i="6"/>
  <c r="BM62" i="6" s="1"/>
  <c r="BL62" i="6" s="1"/>
  <c r="BK62" i="6" s="1"/>
  <c r="BJ62" i="6" s="1"/>
  <c r="BI62" i="6" s="1"/>
  <c r="BH62" i="6" s="1"/>
  <c r="BG62" i="6" s="1"/>
  <c r="BF62" i="6" s="1"/>
  <c r="BE62" i="6" s="1"/>
  <c r="BN120" i="6"/>
  <c r="BN67" i="6"/>
  <c r="BN61" i="6"/>
  <c r="BM61" i="6" s="1"/>
  <c r="BL61" i="6" s="1"/>
  <c r="BK61" i="6" s="1"/>
  <c r="BJ61" i="6" s="1"/>
  <c r="BI61" i="6" s="1"/>
  <c r="BH61" i="6" s="1"/>
  <c r="BG61" i="6" s="1"/>
  <c r="BF61" i="6" s="1"/>
  <c r="BE61" i="6" s="1"/>
  <c r="BN118" i="6"/>
  <c r="BM118" i="6" s="1"/>
  <c r="BL118" i="6" s="1"/>
  <c r="BK118" i="6" s="1"/>
  <c r="BJ118" i="6" s="1"/>
  <c r="BI118" i="6" s="1"/>
  <c r="BH118" i="6" s="1"/>
  <c r="BG118" i="6" s="1"/>
  <c r="BF118" i="6" s="1"/>
  <c r="BE118" i="6" s="1"/>
  <c r="BN102" i="6"/>
  <c r="BM102" i="6" s="1"/>
  <c r="BL102" i="6" s="1"/>
  <c r="BK102" i="6" s="1"/>
  <c r="BJ102" i="6" s="1"/>
  <c r="BI102" i="6" s="1"/>
  <c r="BH102" i="6" s="1"/>
  <c r="BG102" i="6" s="1"/>
  <c r="BF102" i="6" s="1"/>
  <c r="BE102" i="6" s="1"/>
  <c r="BN94" i="6"/>
  <c r="BM94" i="6" s="1"/>
  <c r="BL94" i="6" s="1"/>
  <c r="BK94" i="6" s="1"/>
  <c r="BJ94" i="6" s="1"/>
  <c r="BI94" i="6" s="1"/>
  <c r="BH94" i="6" s="1"/>
  <c r="BG94" i="6" s="1"/>
  <c r="BF94" i="6" s="1"/>
  <c r="BE94" i="6" s="1"/>
  <c r="BN24" i="6"/>
  <c r="BM24" i="6" s="1"/>
  <c r="BL24" i="6" s="1"/>
  <c r="BK24" i="6" s="1"/>
  <c r="BJ24" i="6" s="1"/>
  <c r="BI24" i="6" s="1"/>
  <c r="BH24" i="6" s="1"/>
  <c r="BG24" i="6" s="1"/>
  <c r="BF24" i="6" s="1"/>
  <c r="BE24" i="6" s="1"/>
  <c r="BN32" i="6"/>
  <c r="BM32" i="6" s="1"/>
  <c r="BL32" i="6" s="1"/>
  <c r="BK32" i="6" s="1"/>
  <c r="BJ32" i="6" s="1"/>
  <c r="BI32" i="6" s="1"/>
  <c r="BH32" i="6" s="1"/>
  <c r="BG32" i="6" s="1"/>
  <c r="BF32" i="6" s="1"/>
  <c r="BE32" i="6" s="1"/>
  <c r="BN40" i="6"/>
  <c r="BM40" i="6" s="1"/>
  <c r="BL40" i="6" s="1"/>
  <c r="BK40" i="6" s="1"/>
  <c r="BJ40" i="6" s="1"/>
  <c r="BI40" i="6" s="1"/>
  <c r="BH40" i="6" s="1"/>
  <c r="BG40" i="6" s="1"/>
  <c r="BF40" i="6" s="1"/>
  <c r="BE40" i="6" s="1"/>
  <c r="CX9" i="6"/>
  <c r="CW9" i="6" s="1"/>
  <c r="CV9" i="6" s="1"/>
  <c r="CU9" i="6" s="1"/>
  <c r="CT9" i="6" s="1"/>
  <c r="CS9" i="6" s="1"/>
  <c r="CR9" i="6" s="1"/>
  <c r="CQ9" i="6" s="1"/>
  <c r="CP9" i="6" s="1"/>
  <c r="CO9" i="6" s="1"/>
  <c r="CX21" i="6"/>
  <c r="CW21" i="6" s="1"/>
  <c r="CV21" i="6" s="1"/>
  <c r="CU21" i="6" s="1"/>
  <c r="CT21" i="6" s="1"/>
  <c r="CS21" i="6" s="1"/>
  <c r="CR21" i="6" s="1"/>
  <c r="CQ21" i="6" s="1"/>
  <c r="CP21" i="6" s="1"/>
  <c r="CO21" i="6" s="1"/>
  <c r="CX29" i="6"/>
  <c r="CX37" i="6"/>
  <c r="CW37" i="6" s="1"/>
  <c r="CV37" i="6" s="1"/>
  <c r="CU37" i="6" s="1"/>
  <c r="CT37" i="6" s="1"/>
  <c r="CS37" i="6" s="1"/>
  <c r="CR37" i="6" s="1"/>
  <c r="CQ37" i="6" s="1"/>
  <c r="CP37" i="6" s="1"/>
  <c r="CO37" i="6" s="1"/>
  <c r="CX45" i="6"/>
  <c r="BN93" i="6"/>
  <c r="CX10" i="6"/>
  <c r="CX4" i="6"/>
  <c r="CW4" i="6" s="1"/>
  <c r="CV4" i="6" s="1"/>
  <c r="CU4" i="6" s="1"/>
  <c r="CT4" i="6" s="1"/>
  <c r="CS4" i="6" s="1"/>
  <c r="CR4" i="6" s="1"/>
  <c r="CQ4" i="6" s="1"/>
  <c r="CP4" i="6" s="1"/>
  <c r="CO4" i="6" s="1"/>
  <c r="BN166" i="6"/>
  <c r="BM166" i="6" s="1"/>
  <c r="BL166" i="6" s="1"/>
  <c r="BK166" i="6" s="1"/>
  <c r="BJ166" i="6" s="1"/>
  <c r="BI166" i="6" s="1"/>
  <c r="BH166" i="6" s="1"/>
  <c r="BG166" i="6" s="1"/>
  <c r="BF166" i="6" s="1"/>
  <c r="BE166" i="6" s="1"/>
  <c r="BN389" i="6"/>
  <c r="BM389" i="6" s="1"/>
  <c r="BL389" i="6" s="1"/>
  <c r="BK389" i="6" s="1"/>
  <c r="BJ389" i="6" s="1"/>
  <c r="BI389" i="6" s="1"/>
  <c r="BH389" i="6" s="1"/>
  <c r="BG389" i="6" s="1"/>
  <c r="BF389" i="6" s="1"/>
  <c r="BE389" i="6" s="1"/>
  <c r="BN403" i="6"/>
  <c r="BN379" i="6"/>
  <c r="BM379" i="6" s="1"/>
  <c r="BL379" i="6" s="1"/>
  <c r="BK379" i="6" s="1"/>
  <c r="BJ379" i="6" s="1"/>
  <c r="BI379" i="6" s="1"/>
  <c r="BH379" i="6" s="1"/>
  <c r="BG379" i="6" s="1"/>
  <c r="BF379" i="6" s="1"/>
  <c r="BE379" i="6" s="1"/>
  <c r="BN334" i="6"/>
  <c r="BN319" i="6"/>
  <c r="BM319" i="6" s="1"/>
  <c r="BL319" i="6" s="1"/>
  <c r="BK319" i="6" s="1"/>
  <c r="BJ319" i="6" s="1"/>
  <c r="BI319" i="6" s="1"/>
  <c r="BH319" i="6" s="1"/>
  <c r="BG319" i="6" s="1"/>
  <c r="BF319" i="6" s="1"/>
  <c r="BE319" i="6" s="1"/>
  <c r="BN301" i="6"/>
  <c r="BM301" i="6" s="1"/>
  <c r="BL301" i="6" s="1"/>
  <c r="BK301" i="6" s="1"/>
  <c r="BJ301" i="6" s="1"/>
  <c r="BI301" i="6" s="1"/>
  <c r="BH301" i="6" s="1"/>
  <c r="BG301" i="6" s="1"/>
  <c r="BF301" i="6" s="1"/>
  <c r="BE301" i="6" s="1"/>
  <c r="BN213" i="6"/>
  <c r="BM213" i="6" s="1"/>
  <c r="BL213" i="6" s="1"/>
  <c r="BK213" i="6" s="1"/>
  <c r="BJ213" i="6" s="1"/>
  <c r="BI213" i="6" s="1"/>
  <c r="BH213" i="6" s="1"/>
  <c r="BG213" i="6" s="1"/>
  <c r="BF213" i="6" s="1"/>
  <c r="BE213" i="6" s="1"/>
  <c r="BN140" i="6"/>
  <c r="BN281" i="6"/>
  <c r="BM281" i="6" s="1"/>
  <c r="BL281" i="6" s="1"/>
  <c r="BK281" i="6" s="1"/>
  <c r="BJ281" i="6" s="1"/>
  <c r="BI281" i="6" s="1"/>
  <c r="BH281" i="6" s="1"/>
  <c r="BG281" i="6" s="1"/>
  <c r="BF281" i="6" s="1"/>
  <c r="BE281" i="6" s="1"/>
  <c r="BN215" i="6"/>
  <c r="BM215" i="6" s="1"/>
  <c r="BL215" i="6" s="1"/>
  <c r="BK215" i="6" s="1"/>
  <c r="BJ215" i="6" s="1"/>
  <c r="BI215" i="6" s="1"/>
  <c r="BH215" i="6" s="1"/>
  <c r="BG215" i="6" s="1"/>
  <c r="BF215" i="6" s="1"/>
  <c r="BE215" i="6" s="1"/>
  <c r="BN139" i="6"/>
  <c r="BM139" i="6" s="1"/>
  <c r="BL139" i="6" s="1"/>
  <c r="BK139" i="6" s="1"/>
  <c r="BJ139" i="6" s="1"/>
  <c r="BI139" i="6" s="1"/>
  <c r="BH139" i="6" s="1"/>
  <c r="BG139" i="6" s="1"/>
  <c r="BF139" i="6" s="1"/>
  <c r="BE139" i="6" s="1"/>
  <c r="BN316" i="6"/>
  <c r="BM316" i="6" s="1"/>
  <c r="BL316" i="6" s="1"/>
  <c r="BK316" i="6" s="1"/>
  <c r="BJ316" i="6" s="1"/>
  <c r="BI316" i="6" s="1"/>
  <c r="BH316" i="6" s="1"/>
  <c r="BG316" i="6" s="1"/>
  <c r="BF316" i="6" s="1"/>
  <c r="BE316" i="6" s="1"/>
  <c r="BN221" i="6"/>
  <c r="BN136" i="6"/>
  <c r="BM136" i="6" s="1"/>
  <c r="BL136" i="6" s="1"/>
  <c r="BK136" i="6" s="1"/>
  <c r="BJ136" i="6" s="1"/>
  <c r="BI136" i="6" s="1"/>
  <c r="BH136" i="6" s="1"/>
  <c r="BG136" i="6" s="1"/>
  <c r="BF136" i="6" s="1"/>
  <c r="BE136" i="6" s="1"/>
  <c r="BN195" i="6"/>
  <c r="BN226" i="6"/>
  <c r="BN185" i="6"/>
  <c r="BM185" i="6" s="1"/>
  <c r="BL185" i="6" s="1"/>
  <c r="BK185" i="6" s="1"/>
  <c r="BJ185" i="6" s="1"/>
  <c r="BI185" i="6" s="1"/>
  <c r="BH185" i="6" s="1"/>
  <c r="BG185" i="6" s="1"/>
  <c r="BF185" i="6" s="1"/>
  <c r="BE185" i="6" s="1"/>
  <c r="BN117" i="6"/>
  <c r="BM117" i="6" s="1"/>
  <c r="BL117" i="6" s="1"/>
  <c r="BK117" i="6" s="1"/>
  <c r="BJ117" i="6" s="1"/>
  <c r="BI117" i="6" s="1"/>
  <c r="BH117" i="6" s="1"/>
  <c r="BG117" i="6" s="1"/>
  <c r="BF117" i="6" s="1"/>
  <c r="BE117" i="6" s="1"/>
  <c r="BN110" i="6"/>
  <c r="BM110" i="6" s="1"/>
  <c r="BL110" i="6" s="1"/>
  <c r="BK110" i="6" s="1"/>
  <c r="BJ110" i="6" s="1"/>
  <c r="BI110" i="6" s="1"/>
  <c r="BH110" i="6" s="1"/>
  <c r="BG110" i="6" s="1"/>
  <c r="BF110" i="6" s="1"/>
  <c r="BE110" i="6" s="1"/>
  <c r="BN81" i="6"/>
  <c r="BN113" i="6"/>
  <c r="CX12" i="6"/>
  <c r="CW12" i="6" s="1"/>
  <c r="CV12" i="6" s="1"/>
  <c r="CU12" i="6" s="1"/>
  <c r="CT12" i="6" s="1"/>
  <c r="CS12" i="6" s="1"/>
  <c r="CR12" i="6" s="1"/>
  <c r="CQ12" i="6" s="1"/>
  <c r="CP12" i="6" s="1"/>
  <c r="CO12" i="6" s="1"/>
  <c r="CX24" i="6"/>
  <c r="CX32" i="6"/>
  <c r="CX40" i="6"/>
  <c r="CW40" i="6" s="1"/>
  <c r="CV40" i="6" s="1"/>
  <c r="CU40" i="6" s="1"/>
  <c r="CT40" i="6" s="1"/>
  <c r="CS40" i="6" s="1"/>
  <c r="CR40" i="6" s="1"/>
  <c r="CQ40" i="6" s="1"/>
  <c r="CP40" i="6" s="1"/>
  <c r="CO40" i="6" s="1"/>
  <c r="CX13" i="6"/>
  <c r="CW13" i="6" s="1"/>
  <c r="CV13" i="6" s="1"/>
  <c r="CU13" i="6" s="1"/>
  <c r="CT13" i="6" s="1"/>
  <c r="CS13" i="6" s="1"/>
  <c r="CR13" i="6" s="1"/>
  <c r="CQ13" i="6" s="1"/>
  <c r="CP13" i="6" s="1"/>
  <c r="CO13" i="6" s="1"/>
  <c r="BN23" i="6"/>
  <c r="BN31" i="6"/>
  <c r="BN39" i="6"/>
  <c r="BN47" i="6"/>
  <c r="BM47" i="6" s="1"/>
  <c r="BL47" i="6" s="1"/>
  <c r="BK47" i="6" s="1"/>
  <c r="BJ47" i="6" s="1"/>
  <c r="BI47" i="6" s="1"/>
  <c r="BH47" i="6" s="1"/>
  <c r="BG47" i="6" s="1"/>
  <c r="BF47" i="6" s="1"/>
  <c r="BE47" i="6" s="1"/>
  <c r="BN53" i="6"/>
  <c r="CX5" i="6"/>
  <c r="CW5" i="6" s="1"/>
  <c r="CV5" i="6" s="1"/>
  <c r="CU5" i="6" s="1"/>
  <c r="CT5" i="6" s="1"/>
  <c r="CS5" i="6" s="1"/>
  <c r="CR5" i="6" s="1"/>
  <c r="CQ5" i="6" s="1"/>
  <c r="CP5" i="6" s="1"/>
  <c r="CO5" i="6" s="1"/>
  <c r="BN383" i="6"/>
  <c r="BN396" i="6"/>
  <c r="BN416" i="6"/>
  <c r="BM416" i="6" s="1"/>
  <c r="BL416" i="6" s="1"/>
  <c r="BK416" i="6" s="1"/>
  <c r="BJ416" i="6" s="1"/>
  <c r="BI416" i="6" s="1"/>
  <c r="BH416" i="6" s="1"/>
  <c r="BG416" i="6" s="1"/>
  <c r="BF416" i="6" s="1"/>
  <c r="BE416" i="6" s="1"/>
  <c r="BN303" i="6"/>
  <c r="BN385" i="6"/>
  <c r="BM385" i="6" s="1"/>
  <c r="BL385" i="6" s="1"/>
  <c r="BK385" i="6" s="1"/>
  <c r="BJ385" i="6" s="1"/>
  <c r="BI385" i="6" s="1"/>
  <c r="BH385" i="6" s="1"/>
  <c r="BG385" i="6" s="1"/>
  <c r="BF385" i="6" s="1"/>
  <c r="BE385" i="6" s="1"/>
  <c r="BN280" i="6"/>
  <c r="BM280" i="6" s="1"/>
  <c r="BL280" i="6" s="1"/>
  <c r="BK280" i="6" s="1"/>
  <c r="BJ280" i="6" s="1"/>
  <c r="BI280" i="6" s="1"/>
  <c r="BH280" i="6" s="1"/>
  <c r="BG280" i="6" s="1"/>
  <c r="BF280" i="6" s="1"/>
  <c r="BE280" i="6" s="1"/>
  <c r="BN328" i="6"/>
  <c r="BN342" i="6"/>
  <c r="BN324" i="6"/>
  <c r="BN269" i="6"/>
  <c r="BM269" i="6" s="1"/>
  <c r="BL269" i="6" s="1"/>
  <c r="BK269" i="6" s="1"/>
  <c r="BJ269" i="6" s="1"/>
  <c r="BI269" i="6" s="1"/>
  <c r="BH269" i="6" s="1"/>
  <c r="BG269" i="6" s="1"/>
  <c r="BF269" i="6" s="1"/>
  <c r="BE269" i="6" s="1"/>
  <c r="BN300" i="6"/>
  <c r="BN173" i="6"/>
  <c r="BN274" i="6"/>
  <c r="BM274" i="6" s="1"/>
  <c r="BL274" i="6" s="1"/>
  <c r="BK274" i="6" s="1"/>
  <c r="BJ274" i="6" s="1"/>
  <c r="BI274" i="6" s="1"/>
  <c r="BH274" i="6" s="1"/>
  <c r="BG274" i="6" s="1"/>
  <c r="BF274" i="6" s="1"/>
  <c r="BE274" i="6" s="1"/>
  <c r="BN217" i="6"/>
  <c r="BM217" i="6" s="1"/>
  <c r="BL217" i="6" s="1"/>
  <c r="BK217" i="6" s="1"/>
  <c r="BJ217" i="6" s="1"/>
  <c r="BI217" i="6" s="1"/>
  <c r="BH217" i="6" s="1"/>
  <c r="BG217" i="6" s="1"/>
  <c r="BF217" i="6" s="1"/>
  <c r="BE217" i="6" s="1"/>
  <c r="BN144" i="6"/>
  <c r="BM144" i="6" s="1"/>
  <c r="BL144" i="6" s="1"/>
  <c r="BK144" i="6" s="1"/>
  <c r="BJ144" i="6" s="1"/>
  <c r="BI144" i="6" s="1"/>
  <c r="BH144" i="6" s="1"/>
  <c r="BG144" i="6" s="1"/>
  <c r="BF144" i="6" s="1"/>
  <c r="BE144" i="6" s="1"/>
  <c r="BN314" i="6"/>
  <c r="BM314" i="6" s="1"/>
  <c r="BL314" i="6" s="1"/>
  <c r="BK314" i="6" s="1"/>
  <c r="BJ314" i="6" s="1"/>
  <c r="BI314" i="6" s="1"/>
  <c r="BH314" i="6" s="1"/>
  <c r="BG314" i="6" s="1"/>
  <c r="BF314" i="6" s="1"/>
  <c r="BE314" i="6" s="1"/>
  <c r="BN171" i="6"/>
  <c r="BM171" i="6" s="1"/>
  <c r="BL171" i="6" s="1"/>
  <c r="BK171" i="6" s="1"/>
  <c r="BJ171" i="6" s="1"/>
  <c r="BI171" i="6" s="1"/>
  <c r="BH171" i="6" s="1"/>
  <c r="BG171" i="6" s="1"/>
  <c r="BF171" i="6" s="1"/>
  <c r="BE171" i="6" s="1"/>
  <c r="BN175" i="6"/>
  <c r="BM175" i="6" s="1"/>
  <c r="BL175" i="6" s="1"/>
  <c r="BK175" i="6" s="1"/>
  <c r="BJ175" i="6" s="1"/>
  <c r="BI175" i="6" s="1"/>
  <c r="BH175" i="6" s="1"/>
  <c r="BG175" i="6" s="1"/>
  <c r="BF175" i="6" s="1"/>
  <c r="BE175" i="6" s="1"/>
  <c r="BN152" i="6"/>
  <c r="BM152" i="6" s="1"/>
  <c r="BL152" i="6" s="1"/>
  <c r="BK152" i="6" s="1"/>
  <c r="BJ152" i="6" s="1"/>
  <c r="BI152" i="6" s="1"/>
  <c r="BH152" i="6" s="1"/>
  <c r="BG152" i="6" s="1"/>
  <c r="BF152" i="6" s="1"/>
  <c r="BE152" i="6" s="1"/>
  <c r="BN285" i="6"/>
  <c r="BN109" i="6"/>
  <c r="BM109" i="6" s="1"/>
  <c r="BL109" i="6" s="1"/>
  <c r="BK109" i="6" s="1"/>
  <c r="BJ109" i="6" s="1"/>
  <c r="BI109" i="6" s="1"/>
  <c r="BH109" i="6" s="1"/>
  <c r="BG109" i="6" s="1"/>
  <c r="BF109" i="6" s="1"/>
  <c r="BE109" i="6" s="1"/>
  <c r="BN70" i="6"/>
  <c r="BM70" i="6" s="1"/>
  <c r="BL70" i="6" s="1"/>
  <c r="BK70" i="6" s="1"/>
  <c r="BJ70" i="6" s="1"/>
  <c r="BI70" i="6" s="1"/>
  <c r="BH70" i="6" s="1"/>
  <c r="BG70" i="6" s="1"/>
  <c r="BF70" i="6" s="1"/>
  <c r="BE70" i="6" s="1"/>
  <c r="BN75" i="6"/>
  <c r="BM75" i="6" s="1"/>
  <c r="BL75" i="6" s="1"/>
  <c r="BK75" i="6" s="1"/>
  <c r="BJ75" i="6" s="1"/>
  <c r="BI75" i="6" s="1"/>
  <c r="BH75" i="6" s="1"/>
  <c r="BG75" i="6" s="1"/>
  <c r="BF75" i="6" s="1"/>
  <c r="BE75" i="6" s="1"/>
  <c r="BN123" i="6"/>
  <c r="BM123" i="6" s="1"/>
  <c r="BL123" i="6" s="1"/>
  <c r="BK123" i="6" s="1"/>
  <c r="BJ123" i="6" s="1"/>
  <c r="BI123" i="6" s="1"/>
  <c r="BH123" i="6" s="1"/>
  <c r="BG123" i="6" s="1"/>
  <c r="BF123" i="6" s="1"/>
  <c r="BE123" i="6" s="1"/>
  <c r="BN91" i="6"/>
  <c r="BN60" i="6"/>
  <c r="BM60" i="6" s="1"/>
  <c r="BL60" i="6" s="1"/>
  <c r="BK60" i="6" s="1"/>
  <c r="BJ60" i="6" s="1"/>
  <c r="BI60" i="6" s="1"/>
  <c r="BH60" i="6" s="1"/>
  <c r="BG60" i="6" s="1"/>
  <c r="BF60" i="6" s="1"/>
  <c r="BE60" i="6" s="1"/>
  <c r="BN69" i="6"/>
  <c r="BM69" i="6" s="1"/>
  <c r="BL69" i="6" s="1"/>
  <c r="BK69" i="6" s="1"/>
  <c r="BJ69" i="6" s="1"/>
  <c r="BI69" i="6" s="1"/>
  <c r="BH69" i="6" s="1"/>
  <c r="BG69" i="6" s="1"/>
  <c r="BF69" i="6" s="1"/>
  <c r="BE69" i="6" s="1"/>
  <c r="CX11" i="6"/>
  <c r="CW11" i="6" s="1"/>
  <c r="CV11" i="6" s="1"/>
  <c r="CU11" i="6" s="1"/>
  <c r="CT11" i="6" s="1"/>
  <c r="CS11" i="6" s="1"/>
  <c r="CR11" i="6" s="1"/>
  <c r="CQ11" i="6" s="1"/>
  <c r="CP11" i="6" s="1"/>
  <c r="CO11" i="6" s="1"/>
  <c r="BN100" i="6"/>
  <c r="BM100" i="6" s="1"/>
  <c r="BL100" i="6" s="1"/>
  <c r="BK100" i="6" s="1"/>
  <c r="BJ100" i="6" s="1"/>
  <c r="BI100" i="6" s="1"/>
  <c r="BH100" i="6" s="1"/>
  <c r="BG100" i="6" s="1"/>
  <c r="BF100" i="6" s="1"/>
  <c r="BE100" i="6" s="1"/>
  <c r="CX51" i="6"/>
  <c r="CX15" i="6"/>
  <c r="BN26" i="6"/>
  <c r="BM26" i="6" s="1"/>
  <c r="BL26" i="6" s="1"/>
  <c r="BK26" i="6" s="1"/>
  <c r="BJ26" i="6" s="1"/>
  <c r="BI26" i="6" s="1"/>
  <c r="BH26" i="6" s="1"/>
  <c r="BG26" i="6" s="1"/>
  <c r="BF26" i="6" s="1"/>
  <c r="BE26" i="6" s="1"/>
  <c r="BN34" i="6"/>
  <c r="BM34" i="6" s="1"/>
  <c r="BL34" i="6" s="1"/>
  <c r="BK34" i="6" s="1"/>
  <c r="BJ34" i="6" s="1"/>
  <c r="BI34" i="6" s="1"/>
  <c r="BH34" i="6" s="1"/>
  <c r="BG34" i="6" s="1"/>
  <c r="BF34" i="6" s="1"/>
  <c r="BE34" i="6" s="1"/>
  <c r="BN42" i="6"/>
  <c r="BM42" i="6" s="1"/>
  <c r="BL42" i="6" s="1"/>
  <c r="BK42" i="6" s="1"/>
  <c r="BJ42" i="6" s="1"/>
  <c r="BI42" i="6" s="1"/>
  <c r="BH42" i="6" s="1"/>
  <c r="BG42" i="6" s="1"/>
  <c r="BF42" i="6" s="1"/>
  <c r="BE42" i="6" s="1"/>
  <c r="CX3" i="6"/>
  <c r="CX23" i="6"/>
  <c r="CX31" i="6"/>
  <c r="CW31" i="6" s="1"/>
  <c r="CV31" i="6" s="1"/>
  <c r="CU31" i="6" s="1"/>
  <c r="CT31" i="6" s="1"/>
  <c r="CS31" i="6" s="1"/>
  <c r="CR31" i="6" s="1"/>
  <c r="CQ31" i="6" s="1"/>
  <c r="CP31" i="6" s="1"/>
  <c r="CO31" i="6" s="1"/>
  <c r="CX39" i="6"/>
  <c r="CX47" i="6"/>
  <c r="BN105" i="6"/>
  <c r="CX2" i="6"/>
  <c r="CW2" i="6" s="1"/>
  <c r="CV2" i="6" s="1"/>
  <c r="CU2" i="6" s="1"/>
  <c r="CT2" i="6" s="1"/>
  <c r="CS2" i="6" s="1"/>
  <c r="CR2" i="6" s="1"/>
  <c r="CQ2" i="6" s="1"/>
  <c r="CP2" i="6" s="1"/>
  <c r="CO2" i="6" s="1"/>
  <c r="CX50" i="6"/>
  <c r="CW50" i="6" s="1"/>
  <c r="CV50" i="6" s="1"/>
  <c r="CU50" i="6" s="1"/>
  <c r="CT50" i="6" s="1"/>
  <c r="CS50" i="6" s="1"/>
  <c r="CR50" i="6" s="1"/>
  <c r="CQ50" i="6" s="1"/>
  <c r="CP50" i="6" s="1"/>
  <c r="CO50" i="6" s="1"/>
  <c r="CX54" i="6"/>
  <c r="CX62" i="6"/>
  <c r="CW62" i="6" s="1"/>
  <c r="CV62" i="6" s="1"/>
  <c r="CU62" i="6" s="1"/>
  <c r="CT62" i="6" s="1"/>
  <c r="CS62" i="6" s="1"/>
  <c r="CR62" i="6" s="1"/>
  <c r="CQ62" i="6" s="1"/>
  <c r="CP62" i="6" s="1"/>
  <c r="CO62" i="6" s="1"/>
  <c r="CX115" i="6"/>
  <c r="CW115" i="6" s="1"/>
  <c r="CV115" i="6" s="1"/>
  <c r="CU115" i="6" s="1"/>
  <c r="CT115" i="6" s="1"/>
  <c r="CS115" i="6" s="1"/>
  <c r="CR115" i="6" s="1"/>
  <c r="CQ115" i="6" s="1"/>
  <c r="CP115" i="6" s="1"/>
  <c r="CO115" i="6" s="1"/>
  <c r="CX121" i="6"/>
  <c r="CW121" i="6" s="1"/>
  <c r="CV121" i="6" s="1"/>
  <c r="CU121" i="6" s="1"/>
  <c r="CT121" i="6" s="1"/>
  <c r="CS121" i="6" s="1"/>
  <c r="CR121" i="6" s="1"/>
  <c r="CQ121" i="6" s="1"/>
  <c r="CP121" i="6" s="1"/>
  <c r="CO121" i="6" s="1"/>
  <c r="BN233" i="6"/>
  <c r="BN421" i="6"/>
  <c r="BN378" i="6"/>
  <c r="BN284" i="6"/>
  <c r="BM284" i="6" s="1"/>
  <c r="BL284" i="6" s="1"/>
  <c r="BK284" i="6" s="1"/>
  <c r="BJ284" i="6" s="1"/>
  <c r="BI284" i="6" s="1"/>
  <c r="BH284" i="6" s="1"/>
  <c r="BG284" i="6" s="1"/>
  <c r="BF284" i="6" s="1"/>
  <c r="BE284" i="6" s="1"/>
  <c r="BN295" i="6"/>
  <c r="BM295" i="6" s="1"/>
  <c r="BL295" i="6" s="1"/>
  <c r="BK295" i="6" s="1"/>
  <c r="BJ295" i="6" s="1"/>
  <c r="BI295" i="6" s="1"/>
  <c r="BH295" i="6" s="1"/>
  <c r="BG295" i="6" s="1"/>
  <c r="BF295" i="6" s="1"/>
  <c r="BE295" i="6" s="1"/>
  <c r="BN298" i="6"/>
  <c r="BN333" i="6"/>
  <c r="BM333" i="6" s="1"/>
  <c r="BL333" i="6" s="1"/>
  <c r="BK333" i="6" s="1"/>
  <c r="BJ333" i="6" s="1"/>
  <c r="BI333" i="6" s="1"/>
  <c r="BH333" i="6" s="1"/>
  <c r="BG333" i="6" s="1"/>
  <c r="BF333" i="6" s="1"/>
  <c r="BE333" i="6" s="1"/>
  <c r="BN321" i="6"/>
  <c r="BM321" i="6" s="1"/>
  <c r="BL321" i="6" s="1"/>
  <c r="BK321" i="6" s="1"/>
  <c r="BJ321" i="6" s="1"/>
  <c r="BI321" i="6" s="1"/>
  <c r="BH321" i="6" s="1"/>
  <c r="BG321" i="6" s="1"/>
  <c r="BF321" i="6" s="1"/>
  <c r="BE321" i="6" s="1"/>
  <c r="BN297" i="6"/>
  <c r="BN345" i="6"/>
  <c r="BM345" i="6" s="1"/>
  <c r="BL345" i="6" s="1"/>
  <c r="BK345" i="6" s="1"/>
  <c r="BJ345" i="6" s="1"/>
  <c r="BI345" i="6" s="1"/>
  <c r="BH345" i="6" s="1"/>
  <c r="BG345" i="6" s="1"/>
  <c r="BF345" i="6" s="1"/>
  <c r="BE345" i="6" s="1"/>
  <c r="BN272" i="6"/>
  <c r="BM272" i="6" s="1"/>
  <c r="BL272" i="6" s="1"/>
  <c r="BK272" i="6" s="1"/>
  <c r="BJ272" i="6" s="1"/>
  <c r="BI272" i="6" s="1"/>
  <c r="BH272" i="6" s="1"/>
  <c r="BG272" i="6" s="1"/>
  <c r="BF272" i="6" s="1"/>
  <c r="BE272" i="6" s="1"/>
  <c r="BN157" i="6"/>
  <c r="BN264" i="6"/>
  <c r="BM264" i="6" s="1"/>
  <c r="BL264" i="6" s="1"/>
  <c r="BK264" i="6" s="1"/>
  <c r="BJ264" i="6" s="1"/>
  <c r="BI264" i="6" s="1"/>
  <c r="BH264" i="6" s="1"/>
  <c r="BG264" i="6" s="1"/>
  <c r="BF264" i="6" s="1"/>
  <c r="BE264" i="6" s="1"/>
  <c r="BN222" i="6"/>
  <c r="BM222" i="6" s="1"/>
  <c r="BL222" i="6" s="1"/>
  <c r="BK222" i="6" s="1"/>
  <c r="BJ222" i="6" s="1"/>
  <c r="BI222" i="6" s="1"/>
  <c r="BH222" i="6" s="1"/>
  <c r="BG222" i="6" s="1"/>
  <c r="BF222" i="6" s="1"/>
  <c r="BE222" i="6" s="1"/>
  <c r="BN234" i="6"/>
  <c r="BM234" i="6" s="1"/>
  <c r="BL234" i="6" s="1"/>
  <c r="BK234" i="6" s="1"/>
  <c r="BJ234" i="6" s="1"/>
  <c r="BI234" i="6" s="1"/>
  <c r="BH234" i="6" s="1"/>
  <c r="BG234" i="6" s="1"/>
  <c r="BF234" i="6" s="1"/>
  <c r="BE234" i="6" s="1"/>
  <c r="BN150" i="6"/>
  <c r="BM150" i="6" s="1"/>
  <c r="BL150" i="6" s="1"/>
  <c r="BK150" i="6" s="1"/>
  <c r="BJ150" i="6" s="1"/>
  <c r="BI150" i="6" s="1"/>
  <c r="BH150" i="6" s="1"/>
  <c r="BG150" i="6" s="1"/>
  <c r="BF150" i="6" s="1"/>
  <c r="BE150" i="6" s="1"/>
  <c r="BN246" i="6"/>
  <c r="BM246" i="6" s="1"/>
  <c r="BL246" i="6" s="1"/>
  <c r="BK246" i="6" s="1"/>
  <c r="BJ246" i="6" s="1"/>
  <c r="BI246" i="6" s="1"/>
  <c r="BH246" i="6" s="1"/>
  <c r="BG246" i="6" s="1"/>
  <c r="BF246" i="6" s="1"/>
  <c r="BE246" i="6" s="1"/>
  <c r="BN153" i="6"/>
  <c r="BM153" i="6" s="1"/>
  <c r="BL153" i="6" s="1"/>
  <c r="BK153" i="6" s="1"/>
  <c r="BJ153" i="6" s="1"/>
  <c r="BI153" i="6" s="1"/>
  <c r="BH153" i="6" s="1"/>
  <c r="BG153" i="6" s="1"/>
  <c r="BF153" i="6" s="1"/>
  <c r="BE153" i="6" s="1"/>
  <c r="BN115" i="6"/>
  <c r="BM115" i="6" s="1"/>
  <c r="BL115" i="6" s="1"/>
  <c r="BK115" i="6" s="1"/>
  <c r="BJ115" i="6" s="1"/>
  <c r="BI115" i="6" s="1"/>
  <c r="BH115" i="6" s="1"/>
  <c r="BG115" i="6" s="1"/>
  <c r="BF115" i="6" s="1"/>
  <c r="BE115" i="6" s="1"/>
  <c r="BN78" i="6"/>
  <c r="BM78" i="6" s="1"/>
  <c r="BL78" i="6" s="1"/>
  <c r="BK78" i="6" s="1"/>
  <c r="BJ78" i="6" s="1"/>
  <c r="BI78" i="6" s="1"/>
  <c r="BH78" i="6" s="1"/>
  <c r="BG78" i="6" s="1"/>
  <c r="BF78" i="6" s="1"/>
  <c r="BE78" i="6" s="1"/>
  <c r="BN84" i="6"/>
  <c r="BM84" i="6" s="1"/>
  <c r="BL84" i="6" s="1"/>
  <c r="BK84" i="6" s="1"/>
  <c r="BJ84" i="6" s="1"/>
  <c r="BI84" i="6" s="1"/>
  <c r="BH84" i="6" s="1"/>
  <c r="BG84" i="6" s="1"/>
  <c r="BF84" i="6" s="1"/>
  <c r="BE84" i="6" s="1"/>
  <c r="BN80" i="6"/>
  <c r="BM80" i="6" s="1"/>
  <c r="BL80" i="6" s="1"/>
  <c r="BK80" i="6" s="1"/>
  <c r="BJ80" i="6" s="1"/>
  <c r="BI80" i="6" s="1"/>
  <c r="BH80" i="6" s="1"/>
  <c r="BG80" i="6" s="1"/>
  <c r="BF80" i="6" s="1"/>
  <c r="BE80" i="6" s="1"/>
  <c r="BN76" i="6"/>
  <c r="BN116" i="6"/>
  <c r="BM116" i="6" s="1"/>
  <c r="BL116" i="6" s="1"/>
  <c r="BK116" i="6" s="1"/>
  <c r="BJ116" i="6" s="1"/>
  <c r="BI116" i="6" s="1"/>
  <c r="BH116" i="6" s="1"/>
  <c r="BG116" i="6" s="1"/>
  <c r="BF116" i="6" s="1"/>
  <c r="BE116" i="6" s="1"/>
  <c r="BN135" i="6"/>
  <c r="BM135" i="6" s="1"/>
  <c r="BL135" i="6" s="1"/>
  <c r="BK135" i="6" s="1"/>
  <c r="BJ135" i="6" s="1"/>
  <c r="BI135" i="6" s="1"/>
  <c r="BH135" i="6" s="1"/>
  <c r="BG135" i="6" s="1"/>
  <c r="BF135" i="6" s="1"/>
  <c r="BE135" i="6" s="1"/>
  <c r="BN107" i="6"/>
  <c r="BM107" i="6" s="1"/>
  <c r="BL107" i="6" s="1"/>
  <c r="BK107" i="6" s="1"/>
  <c r="BJ107" i="6" s="1"/>
  <c r="BI107" i="6" s="1"/>
  <c r="BH107" i="6" s="1"/>
  <c r="BG107" i="6" s="1"/>
  <c r="BF107" i="6" s="1"/>
  <c r="BE107" i="6" s="1"/>
  <c r="BN77" i="6"/>
  <c r="BM77" i="6" s="1"/>
  <c r="BL77" i="6" s="1"/>
  <c r="BK77" i="6" s="1"/>
  <c r="BJ77" i="6" s="1"/>
  <c r="BI77" i="6" s="1"/>
  <c r="BH77" i="6" s="1"/>
  <c r="BG77" i="6" s="1"/>
  <c r="BF77" i="6" s="1"/>
  <c r="BE77" i="6" s="1"/>
  <c r="BN106" i="6"/>
  <c r="BN98" i="6"/>
  <c r="CX19" i="6"/>
  <c r="CW19" i="6" s="1"/>
  <c r="CV19" i="6" s="1"/>
  <c r="CU19" i="6" s="1"/>
  <c r="CT19" i="6" s="1"/>
  <c r="CS19" i="6" s="1"/>
  <c r="CR19" i="6" s="1"/>
  <c r="CQ19" i="6" s="1"/>
  <c r="CP19" i="6" s="1"/>
  <c r="CO19" i="6" s="1"/>
  <c r="BN28" i="6"/>
  <c r="BN36" i="6"/>
  <c r="BN44" i="6"/>
  <c r="BM44" i="6" s="1"/>
  <c r="BL44" i="6" s="1"/>
  <c r="BK44" i="6" s="1"/>
  <c r="BJ44" i="6" s="1"/>
  <c r="BI44" i="6" s="1"/>
  <c r="BH44" i="6" s="1"/>
  <c r="BG44" i="6" s="1"/>
  <c r="BF44" i="6" s="1"/>
  <c r="BE44" i="6" s="1"/>
  <c r="CX7" i="6"/>
  <c r="CW7" i="6" s="1"/>
  <c r="CV7" i="6" s="1"/>
  <c r="CU7" i="6" s="1"/>
  <c r="CT7" i="6" s="1"/>
  <c r="CS7" i="6" s="1"/>
  <c r="CR7" i="6" s="1"/>
  <c r="CQ7" i="6" s="1"/>
  <c r="CP7" i="6" s="1"/>
  <c r="CO7" i="6" s="1"/>
  <c r="CX25" i="6"/>
  <c r="CX33" i="6"/>
  <c r="CW33" i="6" s="1"/>
  <c r="CV33" i="6" s="1"/>
  <c r="CU33" i="6" s="1"/>
  <c r="CT33" i="6" s="1"/>
  <c r="CS33" i="6" s="1"/>
  <c r="CR33" i="6" s="1"/>
  <c r="CQ33" i="6" s="1"/>
  <c r="CP33" i="6" s="1"/>
  <c r="CO33" i="6" s="1"/>
  <c r="CX41" i="6"/>
  <c r="CW41" i="6" s="1"/>
  <c r="CV41" i="6" s="1"/>
  <c r="CU41" i="6" s="1"/>
  <c r="CT41" i="6" s="1"/>
  <c r="CS41" i="6" s="1"/>
  <c r="CR41" i="6" s="1"/>
  <c r="CQ41" i="6" s="1"/>
  <c r="CP41" i="6" s="1"/>
  <c r="CO41" i="6" s="1"/>
  <c r="CX18" i="6"/>
  <c r="BN101" i="6"/>
  <c r="CX109" i="6"/>
  <c r="BN188" i="6"/>
  <c r="BN323" i="6"/>
  <c r="BN197" i="6"/>
  <c r="BN161" i="6"/>
  <c r="BM161" i="6" s="1"/>
  <c r="BL161" i="6" s="1"/>
  <c r="BK161" i="6" s="1"/>
  <c r="BJ161" i="6" s="1"/>
  <c r="BI161" i="6" s="1"/>
  <c r="BH161" i="6" s="1"/>
  <c r="BG161" i="6" s="1"/>
  <c r="BF161" i="6" s="1"/>
  <c r="BE161" i="6" s="1"/>
  <c r="BN33" i="6"/>
  <c r="BM33" i="6" s="1"/>
  <c r="BL33" i="6" s="1"/>
  <c r="BK33" i="6" s="1"/>
  <c r="BJ33" i="6" s="1"/>
  <c r="BI33" i="6" s="1"/>
  <c r="BH33" i="6" s="1"/>
  <c r="BG33" i="6" s="1"/>
  <c r="BF33" i="6" s="1"/>
  <c r="BE33" i="6" s="1"/>
  <c r="BN103" i="6"/>
  <c r="BN375" i="6"/>
  <c r="BM375" i="6" s="1"/>
  <c r="BL375" i="6" s="1"/>
  <c r="BK375" i="6" s="1"/>
  <c r="BJ375" i="6" s="1"/>
  <c r="BI375" i="6" s="1"/>
  <c r="BH375" i="6" s="1"/>
  <c r="BG375" i="6" s="1"/>
  <c r="BF375" i="6" s="1"/>
  <c r="BE375" i="6" s="1"/>
  <c r="BN275" i="6"/>
  <c r="BM275" i="6" s="1"/>
  <c r="BL275" i="6" s="1"/>
  <c r="BK275" i="6" s="1"/>
  <c r="BJ275" i="6" s="1"/>
  <c r="BI275" i="6" s="1"/>
  <c r="BH275" i="6" s="1"/>
  <c r="BG275" i="6" s="1"/>
  <c r="BF275" i="6" s="1"/>
  <c r="BE275" i="6" s="1"/>
  <c r="BN145" i="6"/>
  <c r="BM145" i="6" s="1"/>
  <c r="BL145" i="6" s="1"/>
  <c r="BK145" i="6" s="1"/>
  <c r="BJ145" i="6" s="1"/>
  <c r="BI145" i="6" s="1"/>
  <c r="BH145" i="6" s="1"/>
  <c r="BG145" i="6" s="1"/>
  <c r="BF145" i="6" s="1"/>
  <c r="BE145" i="6" s="1"/>
  <c r="BN41" i="6"/>
  <c r="BM41" i="6" s="1"/>
  <c r="BL41" i="6" s="1"/>
  <c r="BK41" i="6" s="1"/>
  <c r="BJ41" i="6" s="1"/>
  <c r="BI41" i="6" s="1"/>
  <c r="BH41" i="6" s="1"/>
  <c r="BG41" i="6" s="1"/>
  <c r="BF41" i="6" s="1"/>
  <c r="BE41" i="6" s="1"/>
  <c r="BN386" i="6"/>
  <c r="BM386" i="6" s="1"/>
  <c r="BL386" i="6" s="1"/>
  <c r="BK386" i="6" s="1"/>
  <c r="BJ386" i="6" s="1"/>
  <c r="BI386" i="6" s="1"/>
  <c r="BH386" i="6" s="1"/>
  <c r="BG386" i="6" s="1"/>
  <c r="BF386" i="6" s="1"/>
  <c r="BE386" i="6" s="1"/>
  <c r="BN130" i="6"/>
  <c r="BM130" i="6" s="1"/>
  <c r="BL130" i="6" s="1"/>
  <c r="BK130" i="6" s="1"/>
  <c r="BJ130" i="6" s="1"/>
  <c r="BI130" i="6" s="1"/>
  <c r="BH130" i="6" s="1"/>
  <c r="BG130" i="6" s="1"/>
  <c r="BF130" i="6" s="1"/>
  <c r="BE130" i="6" s="1"/>
  <c r="BN58" i="6"/>
  <c r="BM58" i="6" s="1"/>
  <c r="BL58" i="6" s="1"/>
  <c r="BK58" i="6" s="1"/>
  <c r="BJ58" i="6" s="1"/>
  <c r="BI58" i="6" s="1"/>
  <c r="BH58" i="6" s="1"/>
  <c r="BG58" i="6" s="1"/>
  <c r="BF58" i="6" s="1"/>
  <c r="BE58" i="6" s="1"/>
  <c r="BN63" i="6"/>
  <c r="CX17" i="6"/>
  <c r="CW17" i="6" s="1"/>
  <c r="CV17" i="6" s="1"/>
  <c r="CU17" i="6" s="1"/>
  <c r="CT17" i="6" s="1"/>
  <c r="CS17" i="6" s="1"/>
  <c r="CR17" i="6" s="1"/>
  <c r="CQ17" i="6" s="1"/>
  <c r="CP17" i="6" s="1"/>
  <c r="CO17" i="6" s="1"/>
  <c r="CX14" i="6"/>
  <c r="CW14" i="6" s="1"/>
  <c r="CV14" i="6" s="1"/>
  <c r="CU14" i="6" s="1"/>
  <c r="CT14" i="6" s="1"/>
  <c r="CS14" i="6" s="1"/>
  <c r="CR14" i="6" s="1"/>
  <c r="CQ14" i="6" s="1"/>
  <c r="CP14" i="6" s="1"/>
  <c r="CO14" i="6" s="1"/>
  <c r="BN353" i="6"/>
  <c r="BN207" i="6"/>
  <c r="CX26" i="6"/>
  <c r="BN365" i="6"/>
  <c r="BM365" i="6" s="1"/>
  <c r="BL365" i="6" s="1"/>
  <c r="BK365" i="6" s="1"/>
  <c r="BJ365" i="6" s="1"/>
  <c r="BI365" i="6" s="1"/>
  <c r="BH365" i="6" s="1"/>
  <c r="BG365" i="6" s="1"/>
  <c r="BF365" i="6" s="1"/>
  <c r="BE365" i="6" s="1"/>
  <c r="BN338" i="6"/>
  <c r="CX34" i="6"/>
  <c r="BN255" i="6"/>
  <c r="BM255" i="6" s="1"/>
  <c r="BL255" i="6" s="1"/>
  <c r="BK255" i="6" s="1"/>
  <c r="BJ255" i="6" s="1"/>
  <c r="BI255" i="6" s="1"/>
  <c r="BH255" i="6" s="1"/>
  <c r="BG255" i="6" s="1"/>
  <c r="BF255" i="6" s="1"/>
  <c r="BE255" i="6" s="1"/>
  <c r="BN191" i="6"/>
  <c r="BM191" i="6" s="1"/>
  <c r="BL191" i="6" s="1"/>
  <c r="BK191" i="6" s="1"/>
  <c r="BJ191" i="6" s="1"/>
  <c r="BI191" i="6" s="1"/>
  <c r="BH191" i="6" s="1"/>
  <c r="BG191" i="6" s="1"/>
  <c r="BF191" i="6" s="1"/>
  <c r="BE191" i="6" s="1"/>
  <c r="BN68" i="6"/>
  <c r="BM68" i="6" s="1"/>
  <c r="BL68" i="6" s="1"/>
  <c r="BK68" i="6" s="1"/>
  <c r="BJ68" i="6" s="1"/>
  <c r="BI68" i="6" s="1"/>
  <c r="BH68" i="6" s="1"/>
  <c r="BG68" i="6" s="1"/>
  <c r="BF68" i="6" s="1"/>
  <c r="BE68" i="6" s="1"/>
  <c r="BN82" i="6"/>
  <c r="BM82" i="6" s="1"/>
  <c r="BL82" i="6" s="1"/>
  <c r="BK82" i="6" s="1"/>
  <c r="BJ82" i="6" s="1"/>
  <c r="BI82" i="6" s="1"/>
  <c r="BH82" i="6" s="1"/>
  <c r="BG82" i="6" s="1"/>
  <c r="BF82" i="6" s="1"/>
  <c r="BE82" i="6" s="1"/>
  <c r="CX42" i="6"/>
  <c r="CW42" i="6" s="1"/>
  <c r="CV42" i="6" s="1"/>
  <c r="CU42" i="6" s="1"/>
  <c r="CT42" i="6" s="1"/>
  <c r="CS42" i="6" s="1"/>
  <c r="CR42" i="6" s="1"/>
  <c r="CQ42" i="6" s="1"/>
  <c r="CP42" i="6" s="1"/>
  <c r="CO42" i="6" s="1"/>
  <c r="BN112" i="6"/>
  <c r="BM112" i="6" s="1"/>
  <c r="BL112" i="6" s="1"/>
  <c r="BK112" i="6" s="1"/>
  <c r="BJ112" i="6" s="1"/>
  <c r="BI112" i="6" s="1"/>
  <c r="BH112" i="6" s="1"/>
  <c r="BG112" i="6" s="1"/>
  <c r="BF112" i="6" s="1"/>
  <c r="BE112" i="6" s="1"/>
  <c r="BN57" i="6"/>
  <c r="BM57" i="6" s="1"/>
  <c r="BL57" i="6" s="1"/>
  <c r="BK57" i="6" s="1"/>
  <c r="BJ57" i="6" s="1"/>
  <c r="BI57" i="6" s="1"/>
  <c r="BH57" i="6" s="1"/>
  <c r="BG57" i="6" s="1"/>
  <c r="BF57" i="6" s="1"/>
  <c r="BE57" i="6" s="1"/>
  <c r="BN108" i="6"/>
  <c r="BM108" i="6" s="1"/>
  <c r="BL108" i="6" s="1"/>
  <c r="BK108" i="6" s="1"/>
  <c r="BJ108" i="6" s="1"/>
  <c r="BI108" i="6" s="1"/>
  <c r="BH108" i="6" s="1"/>
  <c r="BG108" i="6" s="1"/>
  <c r="BF108" i="6" s="1"/>
  <c r="BE108" i="6" s="1"/>
  <c r="CX6" i="6"/>
  <c r="CW6" i="6" s="1"/>
  <c r="CV6" i="6" s="1"/>
  <c r="CU6" i="6" s="1"/>
  <c r="CT6" i="6" s="1"/>
  <c r="CS6" i="6" s="1"/>
  <c r="CR6" i="6" s="1"/>
  <c r="CQ6" i="6" s="1"/>
  <c r="CP6" i="6" s="1"/>
  <c r="CO6" i="6" s="1"/>
  <c r="BN423" i="6"/>
  <c r="BM423" i="6" s="1"/>
  <c r="BL423" i="6" s="1"/>
  <c r="BK423" i="6" s="1"/>
  <c r="BJ423" i="6" s="1"/>
  <c r="BI423" i="6" s="1"/>
  <c r="BH423" i="6" s="1"/>
  <c r="BG423" i="6" s="1"/>
  <c r="BF423" i="6" s="1"/>
  <c r="BE423" i="6" s="1"/>
  <c r="BN273" i="6"/>
  <c r="BM273" i="6" s="1"/>
  <c r="BL273" i="6" s="1"/>
  <c r="BK273" i="6" s="1"/>
  <c r="BJ273" i="6" s="1"/>
  <c r="BI273" i="6" s="1"/>
  <c r="BH273" i="6" s="1"/>
  <c r="BG273" i="6" s="1"/>
  <c r="BF273" i="6" s="1"/>
  <c r="BE273" i="6" s="1"/>
  <c r="BN223" i="6"/>
  <c r="BN312" i="6"/>
  <c r="BN25" i="6"/>
  <c r="BM25" i="6" s="1"/>
  <c r="BL25" i="6" s="1"/>
  <c r="BK25" i="6" s="1"/>
  <c r="BJ25" i="6" s="1"/>
  <c r="BI25" i="6" s="1"/>
  <c r="BH25" i="6" s="1"/>
  <c r="BG25" i="6" s="1"/>
  <c r="BF25" i="6" s="1"/>
  <c r="BE25" i="6" s="1"/>
  <c r="R205" i="6"/>
  <c r="T205" i="6" s="1"/>
  <c r="K205" i="6"/>
  <c r="AC205" i="6"/>
  <c r="I128" i="6"/>
  <c r="R128" i="6"/>
  <c r="T128" i="6" s="1"/>
  <c r="AC128" i="6"/>
  <c r="AU219" i="6"/>
  <c r="AT219" i="6" s="1"/>
  <c r="AS219" i="6" s="1"/>
  <c r="AR219" i="6" s="1"/>
  <c r="AQ219" i="6" s="1"/>
  <c r="AP219" i="6" s="1"/>
  <c r="AO219" i="6" s="1"/>
  <c r="AN219" i="6" s="1"/>
  <c r="AM219" i="6" s="1"/>
  <c r="AL219" i="6" s="1"/>
  <c r="AU207" i="6"/>
  <c r="AT207" i="6" s="1"/>
  <c r="AS207" i="6" s="1"/>
  <c r="AR207" i="6" s="1"/>
  <c r="AQ207" i="6" s="1"/>
  <c r="AP207" i="6" s="1"/>
  <c r="AO207" i="6" s="1"/>
  <c r="AN207" i="6" s="1"/>
  <c r="AM207" i="6" s="1"/>
  <c r="AL207" i="6" s="1"/>
  <c r="AU358" i="6"/>
  <c r="AU112" i="6"/>
  <c r="AU406" i="6"/>
  <c r="AC23" i="6"/>
  <c r="I23" i="6"/>
  <c r="R23" i="6"/>
  <c r="T23" i="6" s="1"/>
  <c r="AC39" i="6"/>
  <c r="I39" i="6"/>
  <c r="R39" i="6"/>
  <c r="T39" i="6" s="1"/>
  <c r="H53" i="6"/>
  <c r="R53" i="6"/>
  <c r="T53" i="6" s="1"/>
  <c r="AC53" i="6"/>
  <c r="R138" i="6"/>
  <c r="T138" i="6" s="1"/>
  <c r="AC138" i="6"/>
  <c r="I138" i="6"/>
  <c r="AU133" i="6"/>
  <c r="AT133" i="6" s="1"/>
  <c r="AS133" i="6" s="1"/>
  <c r="AR133" i="6" s="1"/>
  <c r="AQ133" i="6" s="1"/>
  <c r="AP133" i="6" s="1"/>
  <c r="AO133" i="6" s="1"/>
  <c r="AN133" i="6" s="1"/>
  <c r="AM133" i="6" s="1"/>
  <c r="AL133" i="6" s="1"/>
  <c r="AU214" i="6"/>
  <c r="AU290" i="6"/>
  <c r="AU276" i="6"/>
  <c r="K297" i="6"/>
  <c r="R297" i="6"/>
  <c r="T297" i="6" s="1"/>
  <c r="AC297" i="6"/>
  <c r="AC145" i="6"/>
  <c r="R145" i="6"/>
  <c r="T145" i="6" s="1"/>
  <c r="I145" i="6"/>
  <c r="R46" i="6"/>
  <c r="T46" i="6" s="1"/>
  <c r="AC46" i="6"/>
  <c r="H46" i="6"/>
  <c r="AC265" i="6"/>
  <c r="R265" i="6"/>
  <c r="T265" i="6" s="1"/>
  <c r="K265" i="6"/>
  <c r="AU252" i="6"/>
  <c r="AU103" i="6"/>
  <c r="AU345" i="6"/>
  <c r="AT345" i="6" s="1"/>
  <c r="AS345" i="6" s="1"/>
  <c r="AR345" i="6" s="1"/>
  <c r="AQ345" i="6" s="1"/>
  <c r="AP345" i="6" s="1"/>
  <c r="AO345" i="6" s="1"/>
  <c r="AN345" i="6" s="1"/>
  <c r="AM345" i="6" s="1"/>
  <c r="AL345" i="6" s="1"/>
  <c r="AU325" i="6"/>
  <c r="AT325" i="6" s="1"/>
  <c r="AS325" i="6" s="1"/>
  <c r="AR325" i="6" s="1"/>
  <c r="AQ325" i="6" s="1"/>
  <c r="AP325" i="6" s="1"/>
  <c r="AO325" i="6" s="1"/>
  <c r="AN325" i="6" s="1"/>
  <c r="AM325" i="6" s="1"/>
  <c r="AL325" i="6" s="1"/>
  <c r="AK325" i="6" s="1"/>
  <c r="AU369" i="6"/>
  <c r="AS369" i="6" s="1"/>
  <c r="AR369" i="6" s="1"/>
  <c r="AQ369" i="6" s="1"/>
  <c r="AP369" i="6" s="1"/>
  <c r="AO369" i="6" s="1"/>
  <c r="AN369" i="6" s="1"/>
  <c r="AM369" i="6" s="1"/>
  <c r="AL369" i="6" s="1"/>
  <c r="BD336" i="6"/>
  <c r="BC336" i="6"/>
  <c r="BB336" i="6"/>
  <c r="BA336" i="6" s="1"/>
  <c r="R34" i="6"/>
  <c r="T34" i="6" s="1"/>
  <c r="AC34" i="6"/>
  <c r="H34" i="6"/>
  <c r="R233" i="6"/>
  <c r="T233" i="6" s="1"/>
  <c r="K233" i="6"/>
  <c r="AC233" i="6"/>
  <c r="BB265" i="6"/>
  <c r="BC265" i="6"/>
  <c r="BD265" i="6"/>
  <c r="AU241" i="6"/>
  <c r="AU356" i="6"/>
  <c r="AU417" i="6"/>
  <c r="BB49" i="6"/>
  <c r="BA49" i="6" s="1"/>
  <c r="AU178" i="6"/>
  <c r="CG9" i="6"/>
  <c r="AU209" i="6"/>
  <c r="AT209" i="6" s="1"/>
  <c r="AU365" i="6"/>
  <c r="AT365" i="6" s="1"/>
  <c r="AS365" i="6" s="1"/>
  <c r="AR365" i="6" s="1"/>
  <c r="AQ365" i="6" s="1"/>
  <c r="AP365" i="6" s="1"/>
  <c r="AO365" i="6" s="1"/>
  <c r="AN365" i="6" s="1"/>
  <c r="AM365" i="6" s="1"/>
  <c r="AL365" i="6" s="1"/>
  <c r="AI365" i="6" s="1"/>
  <c r="AU256" i="6"/>
  <c r="AU108" i="6"/>
  <c r="AU415" i="6"/>
  <c r="BC348" i="6"/>
  <c r="BB348" i="6"/>
  <c r="BD348" i="6"/>
  <c r="BN350" i="6"/>
  <c r="AC64" i="6"/>
  <c r="H64" i="6"/>
  <c r="R64" i="6"/>
  <c r="T64" i="6" s="1"/>
  <c r="R197" i="6"/>
  <c r="T197" i="6" s="1"/>
  <c r="I197" i="6"/>
  <c r="AC197" i="6"/>
  <c r="R141" i="6"/>
  <c r="T141" i="6" s="1"/>
  <c r="I141" i="6"/>
  <c r="AC141" i="6"/>
  <c r="I175" i="6"/>
  <c r="R175" i="6"/>
  <c r="T175" i="6" s="1"/>
  <c r="AC175" i="6"/>
  <c r="AC43" i="6"/>
  <c r="H43" i="6"/>
  <c r="R43" i="6"/>
  <c r="T43" i="6" s="1"/>
  <c r="I161" i="6"/>
  <c r="R161" i="6"/>
  <c r="T161" i="6" s="1"/>
  <c r="AC161" i="6"/>
  <c r="AU377" i="6"/>
  <c r="AT377" i="6" s="1"/>
  <c r="AS377" i="6" s="1"/>
  <c r="AR377" i="6" s="1"/>
  <c r="AQ377" i="6" s="1"/>
  <c r="AP377" i="6" s="1"/>
  <c r="AO377" i="6" s="1"/>
  <c r="AN377" i="6" s="1"/>
  <c r="AM377" i="6" s="1"/>
  <c r="AL377" i="6" s="1"/>
  <c r="AU283" i="6"/>
  <c r="AU394" i="6"/>
  <c r="BD143" i="6"/>
  <c r="BB143" i="6"/>
  <c r="BC143" i="6"/>
  <c r="AC130" i="6"/>
  <c r="I130" i="6"/>
  <c r="R130" i="6"/>
  <c r="T130" i="6" s="1"/>
  <c r="R255" i="6"/>
  <c r="T255" i="6" s="1"/>
  <c r="AC255" i="6"/>
  <c r="K255" i="6"/>
  <c r="AU396" i="6"/>
  <c r="AU337" i="6"/>
  <c r="AU211" i="6"/>
  <c r="AU332" i="6"/>
  <c r="AU199" i="6"/>
  <c r="AC318" i="6"/>
  <c r="R318" i="6"/>
  <c r="T318" i="6" s="1"/>
  <c r="K318" i="6"/>
  <c r="BC212" i="6"/>
  <c r="BD212" i="6"/>
  <c r="BB212" i="6"/>
  <c r="BA212" i="6" s="1"/>
  <c r="I201" i="6"/>
  <c r="R201" i="6"/>
  <c r="T201" i="6" s="1"/>
  <c r="AC201" i="6"/>
  <c r="AC151" i="6"/>
  <c r="R151" i="6"/>
  <c r="T151" i="6" s="1"/>
  <c r="I151" i="6"/>
  <c r="K279" i="6"/>
  <c r="AC279" i="6"/>
  <c r="R279" i="6"/>
  <c r="T279" i="6" s="1"/>
  <c r="K291" i="6"/>
  <c r="R291" i="6"/>
  <c r="T291" i="6" s="1"/>
  <c r="AC291" i="6"/>
  <c r="I195" i="6"/>
  <c r="R195" i="6"/>
  <c r="T195" i="6" s="1"/>
  <c r="AC195" i="6"/>
  <c r="AU158" i="6"/>
  <c r="AU215" i="6"/>
  <c r="AT215" i="6" s="1"/>
  <c r="AS215" i="6" s="1"/>
  <c r="AR215" i="6" s="1"/>
  <c r="AQ215" i="6" s="1"/>
  <c r="AP215" i="6" s="1"/>
  <c r="AO215" i="6" s="1"/>
  <c r="AN215" i="6" s="1"/>
  <c r="AM215" i="6" s="1"/>
  <c r="AL215" i="6" s="1"/>
  <c r="AU259" i="6"/>
  <c r="AU134" i="6"/>
  <c r="I61" i="6"/>
  <c r="R61" i="6"/>
  <c r="T61" i="6" s="1"/>
  <c r="AC61" i="6"/>
  <c r="R44" i="6"/>
  <c r="T44" i="6" s="1"/>
  <c r="AC44" i="6"/>
  <c r="H44" i="6"/>
  <c r="I125" i="6"/>
  <c r="R125" i="6"/>
  <c r="T125" i="6" s="1"/>
  <c r="AC125" i="6"/>
  <c r="AC117" i="6"/>
  <c r="I117" i="6"/>
  <c r="BM417" i="6"/>
  <c r="BL417" i="6"/>
  <c r="BK417" i="6" s="1"/>
  <c r="BJ417" i="6" s="1"/>
  <c r="BI417" i="6" s="1"/>
  <c r="BH417" i="6" s="1"/>
  <c r="BG417" i="6" s="1"/>
  <c r="BF417" i="6" s="1"/>
  <c r="BE417" i="6" s="1"/>
  <c r="AI399" i="6"/>
  <c r="AJ399" i="6"/>
  <c r="AK399" i="6"/>
  <c r="BC397" i="6"/>
  <c r="BD397" i="6"/>
  <c r="BB397" i="6"/>
  <c r="CM121" i="6"/>
  <c r="CN121" i="6"/>
  <c r="CM93" i="6"/>
  <c r="CN93" i="6"/>
  <c r="BC363" i="6"/>
  <c r="BB363" i="6"/>
  <c r="BD363" i="6"/>
  <c r="CM115" i="6"/>
  <c r="CN115" i="6"/>
  <c r="BC389" i="6"/>
  <c r="BB389" i="6"/>
  <c r="BD389" i="6"/>
  <c r="CM94" i="6"/>
  <c r="CN94" i="6"/>
  <c r="BM357" i="6"/>
  <c r="BL357" i="6" s="1"/>
  <c r="BK357" i="6" s="1"/>
  <c r="BJ357" i="6" s="1"/>
  <c r="BI357" i="6" s="1"/>
  <c r="BH357" i="6" s="1"/>
  <c r="BG357" i="6" s="1"/>
  <c r="BF357" i="6" s="1"/>
  <c r="BE357" i="6" s="1"/>
  <c r="AT178" i="6"/>
  <c r="AS178" i="6"/>
  <c r="AR178" i="6" s="1"/>
  <c r="AQ178" i="6" s="1"/>
  <c r="AP178" i="6" s="1"/>
  <c r="AO178" i="6" s="1"/>
  <c r="AN178" i="6" s="1"/>
  <c r="AM178" i="6" s="1"/>
  <c r="AL178" i="6" s="1"/>
  <c r="AT322" i="6"/>
  <c r="AS322" i="6" s="1"/>
  <c r="AR322" i="6"/>
  <c r="AQ322" i="6" s="1"/>
  <c r="AP322" i="6" s="1"/>
  <c r="AO322" i="6" s="1"/>
  <c r="AN322" i="6" s="1"/>
  <c r="AM322" i="6" s="1"/>
  <c r="AL322" i="6" s="1"/>
  <c r="BM203" i="6"/>
  <c r="BL203" i="6" s="1"/>
  <c r="BK203" i="6" s="1"/>
  <c r="BJ203" i="6" s="1"/>
  <c r="BI203" i="6" s="1"/>
  <c r="BH203" i="6" s="1"/>
  <c r="BG203" i="6" s="1"/>
  <c r="BF203" i="6" s="1"/>
  <c r="BE203" i="6" s="1"/>
  <c r="CW71" i="6"/>
  <c r="CV71" i="6" s="1"/>
  <c r="CU71" i="6" s="1"/>
  <c r="CT71" i="6" s="1"/>
  <c r="CS71" i="6" s="1"/>
  <c r="CR71" i="6" s="1"/>
  <c r="CQ71" i="6" s="1"/>
  <c r="CP71" i="6" s="1"/>
  <c r="CO71" i="6" s="1"/>
  <c r="CW118" i="6"/>
  <c r="CV118" i="6" s="1"/>
  <c r="CU118" i="6" s="1"/>
  <c r="CT118" i="6" s="1"/>
  <c r="CS118" i="6" s="1"/>
  <c r="CR118" i="6" s="1"/>
  <c r="CQ118" i="6" s="1"/>
  <c r="CP118" i="6" s="1"/>
  <c r="CO118" i="6" s="1"/>
  <c r="CW72" i="6"/>
  <c r="CV72" i="6" s="1"/>
  <c r="CU72" i="6" s="1"/>
  <c r="CT72" i="6" s="1"/>
  <c r="CS72" i="6" s="1"/>
  <c r="CR72" i="6" s="1"/>
  <c r="CQ72" i="6" s="1"/>
  <c r="CP72" i="6" s="1"/>
  <c r="CO72" i="6" s="1"/>
  <c r="CW99" i="6"/>
  <c r="CV99" i="6" s="1"/>
  <c r="CU99" i="6" s="1"/>
  <c r="CT99" i="6" s="1"/>
  <c r="CS99" i="6" s="1"/>
  <c r="CR99" i="6" s="1"/>
  <c r="CQ99" i="6" s="1"/>
  <c r="CP99" i="6" s="1"/>
  <c r="CO99" i="6" s="1"/>
  <c r="BM330" i="6"/>
  <c r="BL330" i="6"/>
  <c r="BK330" i="6" s="1"/>
  <c r="BJ330" i="6" s="1"/>
  <c r="BI330" i="6" s="1"/>
  <c r="BH330" i="6" s="1"/>
  <c r="BG330" i="6" s="1"/>
  <c r="BF330" i="6" s="1"/>
  <c r="BE330" i="6" s="1"/>
  <c r="CV83" i="6"/>
  <c r="CU83" i="6" s="1"/>
  <c r="CT83" i="6" s="1"/>
  <c r="CS83" i="6" s="1"/>
  <c r="CR83" i="6" s="1"/>
  <c r="CQ83" i="6" s="1"/>
  <c r="CP83" i="6" s="1"/>
  <c r="CO83" i="6" s="1"/>
  <c r="CW83" i="6"/>
  <c r="BM149" i="6"/>
  <c r="BL149" i="6" s="1"/>
  <c r="BK149" i="6" s="1"/>
  <c r="BJ149" i="6" s="1"/>
  <c r="BI149" i="6" s="1"/>
  <c r="BH149" i="6" s="1"/>
  <c r="BG149" i="6" s="1"/>
  <c r="BF149" i="6" s="1"/>
  <c r="BE149" i="6" s="1"/>
  <c r="BC210" i="6"/>
  <c r="BB210" i="6"/>
  <c r="BD210" i="6"/>
  <c r="CW76" i="6"/>
  <c r="CV76" i="6" s="1"/>
  <c r="CU76" i="6" s="1"/>
  <c r="CT76" i="6" s="1"/>
  <c r="CS76" i="6" s="1"/>
  <c r="CR76" i="6" s="1"/>
  <c r="CQ76" i="6" s="1"/>
  <c r="CP76" i="6" s="1"/>
  <c r="CO76" i="6" s="1"/>
  <c r="CW61" i="6"/>
  <c r="CV61" i="6" s="1"/>
  <c r="CU61" i="6" s="1"/>
  <c r="CT61" i="6" s="1"/>
  <c r="CS61" i="6" s="1"/>
  <c r="CR61" i="6" s="1"/>
  <c r="CQ61" i="6" s="1"/>
  <c r="CP61" i="6" s="1"/>
  <c r="CO61" i="6" s="1"/>
  <c r="I219" i="6"/>
  <c r="AC219" i="6"/>
  <c r="R219" i="6"/>
  <c r="T219" i="6" s="1"/>
  <c r="AT214" i="6"/>
  <c r="AS214" i="6" s="1"/>
  <c r="AR214" i="6" s="1"/>
  <c r="AQ214" i="6" s="1"/>
  <c r="AP214" i="6" s="1"/>
  <c r="AO214" i="6" s="1"/>
  <c r="AN214" i="6" s="1"/>
  <c r="AM214" i="6" s="1"/>
  <c r="AL214" i="6" s="1"/>
  <c r="AT112" i="6"/>
  <c r="AS112" i="6" s="1"/>
  <c r="AR112" i="6" s="1"/>
  <c r="AQ112" i="6" s="1"/>
  <c r="AP112" i="6" s="1"/>
  <c r="AO112" i="6" s="1"/>
  <c r="AN112" i="6" s="1"/>
  <c r="AM112" i="6" s="1"/>
  <c r="AL112" i="6" s="1"/>
  <c r="AC290" i="6"/>
  <c r="K290" i="6"/>
  <c r="R290" i="6"/>
  <c r="T290" i="6" s="1"/>
  <c r="AU380" i="6"/>
  <c r="AU418" i="6"/>
  <c r="AT418" i="6" s="1"/>
  <c r="AS418" i="6" s="1"/>
  <c r="AR418" i="6" s="1"/>
  <c r="AQ418" i="6" s="1"/>
  <c r="AP418" i="6" s="1"/>
  <c r="AO418" i="6" s="1"/>
  <c r="AN418" i="6" s="1"/>
  <c r="AM418" i="6" s="1"/>
  <c r="AL418" i="6" s="1"/>
  <c r="R256" i="6"/>
  <c r="T256" i="6" s="1"/>
  <c r="AC256" i="6"/>
  <c r="J256" i="6"/>
  <c r="AU180" i="6"/>
  <c r="AT180" i="6" s="1"/>
  <c r="AS180" i="6" s="1"/>
  <c r="AR180" i="6" s="1"/>
  <c r="AQ180" i="6" s="1"/>
  <c r="AP180" i="6" s="1"/>
  <c r="AO180" i="6" s="1"/>
  <c r="AN180" i="6" s="1"/>
  <c r="AM180" i="6" s="1"/>
  <c r="AL180" i="6" s="1"/>
  <c r="AU409" i="6"/>
  <c r="K254" i="6"/>
  <c r="BD399" i="6"/>
  <c r="BB399" i="6"/>
  <c r="BC399" i="6"/>
  <c r="AU362" i="6"/>
  <c r="K394" i="6"/>
  <c r="AU300" i="6"/>
  <c r="AU388" i="6"/>
  <c r="BM51" i="6"/>
  <c r="BL51" i="6" s="1"/>
  <c r="BK51" i="6" s="1"/>
  <c r="BJ51" i="6" s="1"/>
  <c r="BI51" i="6" s="1"/>
  <c r="BH51" i="6" s="1"/>
  <c r="BG51" i="6" s="1"/>
  <c r="BF51" i="6" s="1"/>
  <c r="BE51" i="6" s="1"/>
  <c r="BM359" i="6"/>
  <c r="BL359" i="6"/>
  <c r="BK359" i="6" s="1"/>
  <c r="BJ359" i="6" s="1"/>
  <c r="BI359" i="6" s="1"/>
  <c r="BH359" i="6" s="1"/>
  <c r="BG359" i="6" s="1"/>
  <c r="BF359" i="6" s="1"/>
  <c r="BE359" i="6" s="1"/>
  <c r="BM243" i="6"/>
  <c r="BL243" i="6" s="1"/>
  <c r="BK243" i="6" s="1"/>
  <c r="BJ243" i="6" s="1"/>
  <c r="BI243" i="6" s="1"/>
  <c r="BH243" i="6" s="1"/>
  <c r="BG243" i="6" s="1"/>
  <c r="BF243" i="6" s="1"/>
  <c r="BE243" i="6" s="1"/>
  <c r="BM192" i="6"/>
  <c r="BL192" i="6" s="1"/>
  <c r="BK192" i="6" s="1"/>
  <c r="BJ192" i="6" s="1"/>
  <c r="BI192" i="6" s="1"/>
  <c r="BH192" i="6" s="1"/>
  <c r="BG192" i="6" s="1"/>
  <c r="BF192" i="6" s="1"/>
  <c r="BE192" i="6" s="1"/>
  <c r="CW63" i="6"/>
  <c r="CV63" i="6" s="1"/>
  <c r="CU63" i="6" s="1"/>
  <c r="CT63" i="6" s="1"/>
  <c r="CS63" i="6" s="1"/>
  <c r="CR63" i="6" s="1"/>
  <c r="CQ63" i="6" s="1"/>
  <c r="CP63" i="6" s="1"/>
  <c r="CO63" i="6" s="1"/>
  <c r="CW104" i="6"/>
  <c r="CV104" i="6" s="1"/>
  <c r="CU104" i="6" s="1"/>
  <c r="CT104" i="6" s="1"/>
  <c r="CS104" i="6" s="1"/>
  <c r="CR104" i="6" s="1"/>
  <c r="CQ104" i="6" s="1"/>
  <c r="CP104" i="6" s="1"/>
  <c r="CO104" i="6" s="1"/>
  <c r="CW64" i="6"/>
  <c r="CV64" i="6" s="1"/>
  <c r="CU64" i="6" s="1"/>
  <c r="CT64" i="6" s="1"/>
  <c r="CS64" i="6" s="1"/>
  <c r="CR64" i="6" s="1"/>
  <c r="CQ64" i="6" s="1"/>
  <c r="CP64" i="6" s="1"/>
  <c r="CO64" i="6" s="1"/>
  <c r="CW73" i="6"/>
  <c r="CV73" i="6" s="1"/>
  <c r="CU73" i="6" s="1"/>
  <c r="CT73" i="6" s="1"/>
  <c r="CS73" i="6" s="1"/>
  <c r="CR73" i="6" s="1"/>
  <c r="CQ73" i="6" s="1"/>
  <c r="CP73" i="6" s="1"/>
  <c r="CO73" i="6" s="1"/>
  <c r="BM162" i="6"/>
  <c r="BL162" i="6" s="1"/>
  <c r="BK162" i="6" s="1"/>
  <c r="BJ162" i="6" s="1"/>
  <c r="BI162" i="6" s="1"/>
  <c r="BH162" i="6" s="1"/>
  <c r="BG162" i="6" s="1"/>
  <c r="BF162" i="6" s="1"/>
  <c r="BE162" i="6" s="1"/>
  <c r="CW82" i="6"/>
  <c r="CV82" i="6" s="1"/>
  <c r="CU82" i="6" s="1"/>
  <c r="CT82" i="6" s="1"/>
  <c r="CS82" i="6" s="1"/>
  <c r="CR82" i="6" s="1"/>
  <c r="CQ82" i="6" s="1"/>
  <c r="CP82" i="6" s="1"/>
  <c r="CO82" i="6" s="1"/>
  <c r="BM134" i="6"/>
  <c r="BL134" i="6" s="1"/>
  <c r="BK134" i="6" s="1"/>
  <c r="BJ134" i="6" s="1"/>
  <c r="BI134" i="6" s="1"/>
  <c r="BH134" i="6" s="1"/>
  <c r="BG134" i="6" s="1"/>
  <c r="BF134" i="6" s="1"/>
  <c r="BE134" i="6" s="1"/>
  <c r="CW68" i="6"/>
  <c r="CV68" i="6" s="1"/>
  <c r="CU68" i="6" s="1"/>
  <c r="CT68" i="6" s="1"/>
  <c r="CS68" i="6" s="1"/>
  <c r="CR68" i="6" s="1"/>
  <c r="CQ68" i="6" s="1"/>
  <c r="CP68" i="6" s="1"/>
  <c r="CO68" i="6" s="1"/>
  <c r="BM52" i="6"/>
  <c r="BL52" i="6" s="1"/>
  <c r="BK52" i="6" s="1"/>
  <c r="BJ52" i="6" s="1"/>
  <c r="BI52" i="6" s="1"/>
  <c r="BH52" i="6" s="1"/>
  <c r="BG52" i="6" s="1"/>
  <c r="BF52" i="6" s="1"/>
  <c r="BE52" i="6" s="1"/>
  <c r="AJ345" i="6"/>
  <c r="AK345" i="6"/>
  <c r="AI345" i="6"/>
  <c r="BD325" i="6"/>
  <c r="BB325" i="6"/>
  <c r="BC325" i="6"/>
  <c r="R112" i="6"/>
  <c r="T112" i="6" s="1"/>
  <c r="AC112" i="6"/>
  <c r="I112" i="6"/>
  <c r="AT290" i="6"/>
  <c r="AS290" i="6" s="1"/>
  <c r="AR290" i="6" s="1"/>
  <c r="AQ290" i="6" s="1"/>
  <c r="AP290" i="6" s="1"/>
  <c r="AO290" i="6" s="1"/>
  <c r="AN290" i="6" s="1"/>
  <c r="AM290" i="6" s="1"/>
  <c r="AL290" i="6" s="1"/>
  <c r="AT259" i="6"/>
  <c r="AS259" i="6" s="1"/>
  <c r="AR259" i="6" s="1"/>
  <c r="AQ259" i="6" s="1"/>
  <c r="AP259" i="6" s="1"/>
  <c r="AO259" i="6" s="1"/>
  <c r="AN259" i="6" s="1"/>
  <c r="AM259" i="6" s="1"/>
  <c r="AL259" i="6" s="1"/>
  <c r="BM294" i="6"/>
  <c r="BL294" i="6" s="1"/>
  <c r="BK294" i="6" s="1"/>
  <c r="BJ294" i="6" s="1"/>
  <c r="BI294" i="6" s="1"/>
  <c r="BH294" i="6" s="1"/>
  <c r="BG294" i="6" s="1"/>
  <c r="BF294" i="6" s="1"/>
  <c r="BE294" i="6" s="1"/>
  <c r="K199" i="6"/>
  <c r="AC199" i="6"/>
  <c r="R199" i="6"/>
  <c r="T199" i="6" s="1"/>
  <c r="BC415" i="6"/>
  <c r="BD415" i="6"/>
  <c r="BB415" i="6"/>
  <c r="BA415" i="6" s="1"/>
  <c r="BC349" i="6"/>
  <c r="BD349" i="6"/>
  <c r="BB349" i="6"/>
  <c r="BA209" i="6"/>
  <c r="CF9" i="6"/>
  <c r="CE9" i="6" s="1"/>
  <c r="CD9" i="6" s="1"/>
  <c r="CC9" i="6" s="1"/>
  <c r="CB9" i="6" s="1"/>
  <c r="CA9" i="6" s="1"/>
  <c r="BZ9" i="6" s="1"/>
  <c r="BY9" i="6" s="1"/>
  <c r="BX9" i="6" s="1"/>
  <c r="BM132" i="6"/>
  <c r="BL132" i="6" s="1"/>
  <c r="BK132" i="6" s="1"/>
  <c r="BJ132" i="6" s="1"/>
  <c r="BI132" i="6" s="1"/>
  <c r="BH132" i="6" s="1"/>
  <c r="BG132" i="6" s="1"/>
  <c r="BF132" i="6" s="1"/>
  <c r="BE132" i="6" s="1"/>
  <c r="CW56" i="6"/>
  <c r="CV56" i="6" s="1"/>
  <c r="CU56" i="6" s="1"/>
  <c r="CT56" i="6" s="1"/>
  <c r="CS56" i="6" s="1"/>
  <c r="CR56" i="6" s="1"/>
  <c r="CQ56" i="6" s="1"/>
  <c r="CP56" i="6" s="1"/>
  <c r="CO56" i="6" s="1"/>
  <c r="CW97" i="6"/>
  <c r="CV97" i="6" s="1"/>
  <c r="CU97" i="6" s="1"/>
  <c r="CT97" i="6" s="1"/>
  <c r="CS97" i="6" s="1"/>
  <c r="CR97" i="6" s="1"/>
  <c r="CQ97" i="6" s="1"/>
  <c r="CP97" i="6" s="1"/>
  <c r="CO97" i="6" s="1"/>
  <c r="CW49" i="6"/>
  <c r="CV49" i="6" s="1"/>
  <c r="CU49" i="6" s="1"/>
  <c r="CT49" i="6" s="1"/>
  <c r="CS49" i="6" s="1"/>
  <c r="CR49" i="6" s="1"/>
  <c r="CQ49" i="6" s="1"/>
  <c r="CP49" i="6" s="1"/>
  <c r="CO49" i="6" s="1"/>
  <c r="CW65" i="6"/>
  <c r="CV65" i="6" s="1"/>
  <c r="CU65" i="6" s="1"/>
  <c r="CT65" i="6" s="1"/>
  <c r="CS65" i="6" s="1"/>
  <c r="CR65" i="6" s="1"/>
  <c r="CQ65" i="6" s="1"/>
  <c r="CP65" i="6" s="1"/>
  <c r="CO65" i="6" s="1"/>
  <c r="CW120" i="6"/>
  <c r="CV120" i="6" s="1"/>
  <c r="CU120" i="6" s="1"/>
  <c r="CT120" i="6" s="1"/>
  <c r="CS120" i="6" s="1"/>
  <c r="CR120" i="6" s="1"/>
  <c r="CQ120" i="6" s="1"/>
  <c r="CP120" i="6" s="1"/>
  <c r="CO120" i="6" s="1"/>
  <c r="CW74" i="6"/>
  <c r="CV74" i="6"/>
  <c r="CU74" i="6" s="1"/>
  <c r="CT74" i="6" s="1"/>
  <c r="CS74" i="6" s="1"/>
  <c r="CR74" i="6" s="1"/>
  <c r="CQ74" i="6" s="1"/>
  <c r="CP74" i="6" s="1"/>
  <c r="CO74" i="6" s="1"/>
  <c r="CW114" i="6"/>
  <c r="CV114" i="6" s="1"/>
  <c r="CU114" i="6" s="1"/>
  <c r="CT114" i="6" s="1"/>
  <c r="CS114" i="6" s="1"/>
  <c r="CR114" i="6" s="1"/>
  <c r="CQ114" i="6" s="1"/>
  <c r="CP114" i="6" s="1"/>
  <c r="CO114" i="6" s="1"/>
  <c r="BM164" i="6"/>
  <c r="BL164" i="6" s="1"/>
  <c r="BK164" i="6" s="1"/>
  <c r="BJ164" i="6" s="1"/>
  <c r="BI164" i="6" s="1"/>
  <c r="BH164" i="6" s="1"/>
  <c r="BG164" i="6" s="1"/>
  <c r="BF164" i="6" s="1"/>
  <c r="BE164" i="6" s="1"/>
  <c r="CW60" i="6"/>
  <c r="CV60" i="6" s="1"/>
  <c r="CU60" i="6" s="1"/>
  <c r="CT60" i="6" s="1"/>
  <c r="CS60" i="6" s="1"/>
  <c r="CR60" i="6" s="1"/>
  <c r="CQ60" i="6" s="1"/>
  <c r="CP60" i="6" s="1"/>
  <c r="CO60" i="6" s="1"/>
  <c r="I132" i="6"/>
  <c r="R132" i="6"/>
  <c r="T132" i="6" s="1"/>
  <c r="AC132" i="6"/>
  <c r="AT103" i="6"/>
  <c r="AS103" i="6" s="1"/>
  <c r="AR103" i="6" s="1"/>
  <c r="AQ103" i="6" s="1"/>
  <c r="AP103" i="6" s="1"/>
  <c r="AO103" i="6" s="1"/>
  <c r="AN103" i="6" s="1"/>
  <c r="AM103" i="6" s="1"/>
  <c r="AL103" i="6" s="1"/>
  <c r="AC133" i="6"/>
  <c r="R133" i="6"/>
  <c r="T133" i="6" s="1"/>
  <c r="I133" i="6"/>
  <c r="AJ365" i="6"/>
  <c r="AK365" i="6"/>
  <c r="AJ325" i="6"/>
  <c r="AI325" i="6"/>
  <c r="AH325" i="6" s="1"/>
  <c r="AA325" i="6" s="1"/>
  <c r="R202" i="6"/>
  <c r="T202" i="6" s="1"/>
  <c r="AC202" i="6"/>
  <c r="I202" i="6"/>
  <c r="BM407" i="6"/>
  <c r="BL407" i="6" s="1"/>
  <c r="BK407" i="6" s="1"/>
  <c r="BJ407" i="6" s="1"/>
  <c r="BI407" i="6" s="1"/>
  <c r="BH407" i="6" s="1"/>
  <c r="BG407" i="6" s="1"/>
  <c r="BF407" i="6" s="1"/>
  <c r="BE407" i="6" s="1"/>
  <c r="AT193" i="6"/>
  <c r="AS193" i="6" s="1"/>
  <c r="AR193" i="6" s="1"/>
  <c r="AQ193" i="6" s="1"/>
  <c r="AP193" i="6" s="1"/>
  <c r="AO193" i="6" s="1"/>
  <c r="AN193" i="6" s="1"/>
  <c r="AM193" i="6" s="1"/>
  <c r="AL193" i="6" s="1"/>
  <c r="K259" i="6"/>
  <c r="AC259" i="6"/>
  <c r="R259" i="6"/>
  <c r="T259" i="6" s="1"/>
  <c r="AC294" i="6"/>
  <c r="R294" i="6"/>
  <c r="T294" i="6" s="1"/>
  <c r="K294" i="6"/>
  <c r="AC180" i="6"/>
  <c r="R180" i="6"/>
  <c r="T180" i="6" s="1"/>
  <c r="I180" i="6"/>
  <c r="AT199" i="6"/>
  <c r="AS199" i="6" s="1"/>
  <c r="AR199" i="6" s="1"/>
  <c r="AQ199" i="6" s="1"/>
  <c r="AP199" i="6" s="1"/>
  <c r="AO199" i="6" s="1"/>
  <c r="AN199" i="6" s="1"/>
  <c r="AM199" i="6" s="1"/>
  <c r="AL199" i="6" s="1"/>
  <c r="K393" i="6"/>
  <c r="AR415" i="6"/>
  <c r="AQ415" i="6" s="1"/>
  <c r="AP415" i="6" s="1"/>
  <c r="AO415" i="6" s="1"/>
  <c r="AN415" i="6" s="1"/>
  <c r="AM415" i="6" s="1"/>
  <c r="AL415" i="6" s="1"/>
  <c r="AT415" i="6"/>
  <c r="AS415" i="6" s="1"/>
  <c r="AT369" i="6"/>
  <c r="K366" i="6"/>
  <c r="BM317" i="6"/>
  <c r="BL317" i="6" s="1"/>
  <c r="BK317" i="6" s="1"/>
  <c r="BJ317" i="6" s="1"/>
  <c r="BI317" i="6" s="1"/>
  <c r="BH317" i="6" s="1"/>
  <c r="BG317" i="6" s="1"/>
  <c r="BF317" i="6" s="1"/>
  <c r="BE317" i="6" s="1"/>
  <c r="BD287" i="6"/>
  <c r="BM137" i="6"/>
  <c r="BL137" i="6" s="1"/>
  <c r="BK137" i="6" s="1"/>
  <c r="BJ137" i="6" s="1"/>
  <c r="BI137" i="6" s="1"/>
  <c r="BH137" i="6" s="1"/>
  <c r="BG137" i="6" s="1"/>
  <c r="BF137" i="6" s="1"/>
  <c r="BE137" i="6" s="1"/>
  <c r="BM200" i="6"/>
  <c r="BL200" i="6" s="1"/>
  <c r="BK200" i="6" s="1"/>
  <c r="BJ200" i="6" s="1"/>
  <c r="BI200" i="6" s="1"/>
  <c r="BH200" i="6" s="1"/>
  <c r="BG200" i="6" s="1"/>
  <c r="BF200" i="6" s="1"/>
  <c r="BE200" i="6" s="1"/>
  <c r="CV113" i="6"/>
  <c r="CU113" i="6" s="1"/>
  <c r="CT113" i="6" s="1"/>
  <c r="CS113" i="6" s="1"/>
  <c r="CR113" i="6" s="1"/>
  <c r="CQ113" i="6" s="1"/>
  <c r="CP113" i="6" s="1"/>
  <c r="CO113" i="6" s="1"/>
  <c r="CW113" i="6"/>
  <c r="CW55" i="6"/>
  <c r="CV55" i="6" s="1"/>
  <c r="CU55" i="6" s="1"/>
  <c r="CT55" i="6" s="1"/>
  <c r="CS55" i="6" s="1"/>
  <c r="CR55" i="6" s="1"/>
  <c r="CQ55" i="6" s="1"/>
  <c r="CP55" i="6" s="1"/>
  <c r="CO55" i="6" s="1"/>
  <c r="CW91" i="6"/>
  <c r="CV91" i="6" s="1"/>
  <c r="CU91" i="6" s="1"/>
  <c r="CT91" i="6" s="1"/>
  <c r="CS91" i="6" s="1"/>
  <c r="CR91" i="6" s="1"/>
  <c r="CQ91" i="6" s="1"/>
  <c r="CP91" i="6" s="1"/>
  <c r="CO91" i="6" s="1"/>
  <c r="CW48" i="6"/>
  <c r="CV48" i="6" s="1"/>
  <c r="CU48" i="6" s="1"/>
  <c r="CT48" i="6" s="1"/>
  <c r="CS48" i="6" s="1"/>
  <c r="CR48" i="6" s="1"/>
  <c r="CQ48" i="6" s="1"/>
  <c r="CP48" i="6" s="1"/>
  <c r="CO48" i="6" s="1"/>
  <c r="CW57" i="6"/>
  <c r="CV57" i="6" s="1"/>
  <c r="CU57" i="6" s="1"/>
  <c r="CT57" i="6" s="1"/>
  <c r="CS57" i="6" s="1"/>
  <c r="CR57" i="6" s="1"/>
  <c r="CQ57" i="6" s="1"/>
  <c r="CP57" i="6" s="1"/>
  <c r="CO57" i="6" s="1"/>
  <c r="CW112" i="6"/>
  <c r="CV112" i="6"/>
  <c r="CU112" i="6" s="1"/>
  <c r="CT112" i="6" s="1"/>
  <c r="CS112" i="6" s="1"/>
  <c r="CR112" i="6" s="1"/>
  <c r="CQ112" i="6" s="1"/>
  <c r="CP112" i="6" s="1"/>
  <c r="CO112" i="6" s="1"/>
  <c r="CW66" i="6"/>
  <c r="CV66" i="6" s="1"/>
  <c r="CU66" i="6" s="1"/>
  <c r="CT66" i="6" s="1"/>
  <c r="CS66" i="6" s="1"/>
  <c r="CR66" i="6" s="1"/>
  <c r="CQ66" i="6" s="1"/>
  <c r="CP66" i="6" s="1"/>
  <c r="CO66" i="6" s="1"/>
  <c r="CW110" i="6"/>
  <c r="CV110" i="6" s="1"/>
  <c r="CU110" i="6" s="1"/>
  <c r="CT110" i="6" s="1"/>
  <c r="CS110" i="6" s="1"/>
  <c r="CR110" i="6" s="1"/>
  <c r="CQ110" i="6" s="1"/>
  <c r="CP110" i="6" s="1"/>
  <c r="CO110" i="6" s="1"/>
  <c r="CW117" i="6"/>
  <c r="CV117" i="6" s="1"/>
  <c r="CU117" i="6" s="1"/>
  <c r="CT117" i="6" s="1"/>
  <c r="CS117" i="6" s="1"/>
  <c r="CR117" i="6" s="1"/>
  <c r="CQ117" i="6" s="1"/>
  <c r="CP117" i="6" s="1"/>
  <c r="CO117" i="6" s="1"/>
  <c r="CW119" i="6"/>
  <c r="CV119" i="6"/>
  <c r="CU119" i="6" s="1"/>
  <c r="CT119" i="6" s="1"/>
  <c r="CS119" i="6" s="1"/>
  <c r="CR119" i="6" s="1"/>
  <c r="CQ119" i="6" s="1"/>
  <c r="CP119" i="6" s="1"/>
  <c r="CO119" i="6" s="1"/>
  <c r="AI132" i="6"/>
  <c r="AK132" i="6"/>
  <c r="AJ132" i="6"/>
  <c r="K367" i="6"/>
  <c r="AC103" i="6"/>
  <c r="I103" i="6"/>
  <c r="R103" i="6"/>
  <c r="T103" i="6" s="1"/>
  <c r="K337" i="6"/>
  <c r="I166" i="6"/>
  <c r="AC166" i="6"/>
  <c r="R166" i="6"/>
  <c r="T166" i="6" s="1"/>
  <c r="AC198" i="6"/>
  <c r="R198" i="6"/>
  <c r="T198" i="6" s="1"/>
  <c r="I198" i="6"/>
  <c r="CG59" i="6"/>
  <c r="CG67" i="6"/>
  <c r="CG75" i="6"/>
  <c r="CG83" i="6"/>
  <c r="CG97" i="6"/>
  <c r="CG104" i="6"/>
  <c r="CG118" i="6"/>
  <c r="CG58" i="6"/>
  <c r="CG66" i="6"/>
  <c r="CG74" i="6"/>
  <c r="CG82" i="6"/>
  <c r="CG90" i="6"/>
  <c r="CG91" i="6"/>
  <c r="CG95" i="6"/>
  <c r="CG102" i="6"/>
  <c r="CG107" i="6"/>
  <c r="CG111" i="6"/>
  <c r="CG113" i="6"/>
  <c r="CG12" i="6"/>
  <c r="CG52" i="6"/>
  <c r="CG53" i="6"/>
  <c r="CG54" i="6"/>
  <c r="CG57" i="6"/>
  <c r="CG65" i="6"/>
  <c r="CG73" i="6"/>
  <c r="CG81" i="6"/>
  <c r="CG89" i="6"/>
  <c r="CG94" i="6"/>
  <c r="CG100" i="6"/>
  <c r="AU101" i="6"/>
  <c r="CG109" i="6"/>
  <c r="CG115" i="6"/>
  <c r="CG121" i="6"/>
  <c r="CG48" i="6"/>
  <c r="CG49" i="6"/>
  <c r="CG55" i="6"/>
  <c r="CG56" i="6"/>
  <c r="CG64" i="6"/>
  <c r="CG72" i="6"/>
  <c r="CG80" i="6"/>
  <c r="CG88" i="6"/>
  <c r="CG93" i="6"/>
  <c r="CG98" i="6"/>
  <c r="CG105" i="6"/>
  <c r="CG119" i="6"/>
  <c r="CG50" i="6"/>
  <c r="CG63" i="6"/>
  <c r="CG71" i="6"/>
  <c r="CG79" i="6"/>
  <c r="CG87" i="6"/>
  <c r="CG92" i="6"/>
  <c r="CG96" i="6"/>
  <c r="CG117" i="6"/>
  <c r="AU128" i="6"/>
  <c r="AT128" i="6" s="1"/>
  <c r="AS128" i="6" s="1"/>
  <c r="AR128" i="6" s="1"/>
  <c r="AQ128" i="6" s="1"/>
  <c r="AP128" i="6" s="1"/>
  <c r="AO128" i="6" s="1"/>
  <c r="AN128" i="6" s="1"/>
  <c r="AM128" i="6" s="1"/>
  <c r="AL128" i="6" s="1"/>
  <c r="AU200" i="6"/>
  <c r="AT200" i="6" s="1"/>
  <c r="AS200" i="6" s="1"/>
  <c r="AR200" i="6" s="1"/>
  <c r="AQ200" i="6" s="1"/>
  <c r="AP200" i="6" s="1"/>
  <c r="AO200" i="6" s="1"/>
  <c r="AN200" i="6" s="1"/>
  <c r="AM200" i="6" s="1"/>
  <c r="AL200" i="6" s="1"/>
  <c r="AU204" i="6"/>
  <c r="AT204" i="6" s="1"/>
  <c r="AS204" i="6" s="1"/>
  <c r="AR204" i="6" s="1"/>
  <c r="AQ204" i="6" s="1"/>
  <c r="AP204" i="6" s="1"/>
  <c r="AO204" i="6" s="1"/>
  <c r="AN204" i="6" s="1"/>
  <c r="AM204" i="6" s="1"/>
  <c r="AL204" i="6" s="1"/>
  <c r="AU318" i="6"/>
  <c r="CG62" i="6"/>
  <c r="CG70" i="6"/>
  <c r="CG78" i="6"/>
  <c r="CG86" i="6"/>
  <c r="CG103" i="6"/>
  <c r="CG110" i="6"/>
  <c r="CG114" i="6"/>
  <c r="AU192" i="6"/>
  <c r="AU196" i="6"/>
  <c r="CG61" i="6"/>
  <c r="CG69" i="6"/>
  <c r="CG77" i="6"/>
  <c r="CG85" i="6"/>
  <c r="CG101" i="6"/>
  <c r="CG106" i="6"/>
  <c r="CG108" i="6"/>
  <c r="CG112" i="6"/>
  <c r="CG120" i="6"/>
  <c r="AU251" i="6"/>
  <c r="AT251" i="6" s="1"/>
  <c r="AS251" i="6" s="1"/>
  <c r="AR251" i="6" s="1"/>
  <c r="AQ251" i="6" s="1"/>
  <c r="AP251" i="6" s="1"/>
  <c r="AO251" i="6" s="1"/>
  <c r="AN251" i="6" s="1"/>
  <c r="AM251" i="6" s="1"/>
  <c r="AL251" i="6" s="1"/>
  <c r="AU375" i="6"/>
  <c r="AU391" i="6"/>
  <c r="AT391" i="6" s="1"/>
  <c r="AS391" i="6" s="1"/>
  <c r="AR391" i="6" s="1"/>
  <c r="AQ391" i="6" s="1"/>
  <c r="AP391" i="6" s="1"/>
  <c r="AO391" i="6" s="1"/>
  <c r="AN391" i="6" s="1"/>
  <c r="AM391" i="6" s="1"/>
  <c r="AL391" i="6" s="1"/>
  <c r="AU331" i="6"/>
  <c r="AU287" i="6"/>
  <c r="AT287" i="6" s="1"/>
  <c r="AS287" i="6" s="1"/>
  <c r="AR287" i="6" s="1"/>
  <c r="AQ287" i="6" s="1"/>
  <c r="AP287" i="6" s="1"/>
  <c r="AO287" i="6" s="1"/>
  <c r="AN287" i="6" s="1"/>
  <c r="AM287" i="6" s="1"/>
  <c r="AL287" i="6" s="1"/>
  <c r="AU263" i="6"/>
  <c r="AU351" i="6"/>
  <c r="AU313" i="6"/>
  <c r="AT313" i="6" s="1"/>
  <c r="AS313" i="6" s="1"/>
  <c r="AR313" i="6" s="1"/>
  <c r="AQ313" i="6" s="1"/>
  <c r="AP313" i="6" s="1"/>
  <c r="AO313" i="6" s="1"/>
  <c r="AN313" i="6" s="1"/>
  <c r="AM313" i="6" s="1"/>
  <c r="AL313" i="6" s="1"/>
  <c r="AU309" i="6"/>
  <c r="AT309" i="6" s="1"/>
  <c r="AS309" i="6" s="1"/>
  <c r="AR309" i="6" s="1"/>
  <c r="AQ309" i="6" s="1"/>
  <c r="AP309" i="6" s="1"/>
  <c r="AO309" i="6" s="1"/>
  <c r="AN309" i="6" s="1"/>
  <c r="AM309" i="6" s="1"/>
  <c r="AL309" i="6" s="1"/>
  <c r="AU292" i="6"/>
  <c r="AT292" i="6" s="1"/>
  <c r="AS292" i="6" s="1"/>
  <c r="AR292" i="6" s="1"/>
  <c r="AQ292" i="6" s="1"/>
  <c r="AP292" i="6" s="1"/>
  <c r="AO292" i="6" s="1"/>
  <c r="AN292" i="6" s="1"/>
  <c r="AM292" i="6" s="1"/>
  <c r="AL292" i="6" s="1"/>
  <c r="AU163" i="6"/>
  <c r="AT163" i="6" s="1"/>
  <c r="AS163" i="6" s="1"/>
  <c r="AR163" i="6" s="1"/>
  <c r="AQ163" i="6" s="1"/>
  <c r="AP163" i="6" s="1"/>
  <c r="AO163" i="6" s="1"/>
  <c r="AN163" i="6" s="1"/>
  <c r="AM163" i="6" s="1"/>
  <c r="AL163" i="6" s="1"/>
  <c r="AU232" i="6"/>
  <c r="AT232" i="6" s="1"/>
  <c r="AS232" i="6" s="1"/>
  <c r="AR232" i="6" s="1"/>
  <c r="AQ232" i="6" s="1"/>
  <c r="AP232" i="6" s="1"/>
  <c r="AO232" i="6" s="1"/>
  <c r="AN232" i="6" s="1"/>
  <c r="AM232" i="6" s="1"/>
  <c r="AL232" i="6" s="1"/>
  <c r="AU187" i="6"/>
  <c r="AU327" i="6"/>
  <c r="AU242" i="6"/>
  <c r="AU240" i="6"/>
  <c r="AT240" i="6" s="1"/>
  <c r="AS240" i="6" s="1"/>
  <c r="AR240" i="6" s="1"/>
  <c r="AQ240" i="6" s="1"/>
  <c r="AP240" i="6" s="1"/>
  <c r="AO240" i="6" s="1"/>
  <c r="AN240" i="6" s="1"/>
  <c r="AM240" i="6" s="1"/>
  <c r="AL240" i="6" s="1"/>
  <c r="CG68" i="6"/>
  <c r="AU421" i="6"/>
  <c r="AU376" i="6"/>
  <c r="AU350" i="6"/>
  <c r="AT350" i="6" s="1"/>
  <c r="AS350" i="6" s="1"/>
  <c r="AR350" i="6" s="1"/>
  <c r="AQ350" i="6" s="1"/>
  <c r="AP350" i="6" s="1"/>
  <c r="AO350" i="6" s="1"/>
  <c r="AN350" i="6" s="1"/>
  <c r="AM350" i="6" s="1"/>
  <c r="AL350" i="6" s="1"/>
  <c r="AU340" i="6"/>
  <c r="AT340" i="6" s="1"/>
  <c r="AS340" i="6" s="1"/>
  <c r="AR340" i="6" s="1"/>
  <c r="AQ340" i="6" s="1"/>
  <c r="AP340" i="6" s="1"/>
  <c r="AO340" i="6" s="1"/>
  <c r="AN340" i="6" s="1"/>
  <c r="AM340" i="6" s="1"/>
  <c r="AL340" i="6" s="1"/>
  <c r="AU339" i="6"/>
  <c r="AU189" i="6"/>
  <c r="AU295" i="6"/>
  <c r="AU364" i="6"/>
  <c r="AU347" i="6"/>
  <c r="AU338" i="6"/>
  <c r="AU260" i="6"/>
  <c r="AU255" i="6"/>
  <c r="AT255" i="6" s="1"/>
  <c r="AS255" i="6" s="1"/>
  <c r="AR255" i="6" s="1"/>
  <c r="AQ255" i="6" s="1"/>
  <c r="AP255" i="6" s="1"/>
  <c r="AO255" i="6" s="1"/>
  <c r="AN255" i="6" s="1"/>
  <c r="AM255" i="6" s="1"/>
  <c r="AL255" i="6" s="1"/>
  <c r="AU315" i="6"/>
  <c r="AT315" i="6" s="1"/>
  <c r="AS315" i="6" s="1"/>
  <c r="AR315" i="6" s="1"/>
  <c r="AQ315" i="6" s="1"/>
  <c r="AP315" i="6" s="1"/>
  <c r="AO315" i="6" s="1"/>
  <c r="AN315" i="6" s="1"/>
  <c r="AM315" i="6" s="1"/>
  <c r="AL315" i="6" s="1"/>
  <c r="AU269" i="6"/>
  <c r="AT269" i="6" s="1"/>
  <c r="AS269" i="6" s="1"/>
  <c r="AR269" i="6" s="1"/>
  <c r="AQ269" i="6" s="1"/>
  <c r="AP269" i="6" s="1"/>
  <c r="AO269" i="6" s="1"/>
  <c r="AN269" i="6" s="1"/>
  <c r="AM269" i="6" s="1"/>
  <c r="AL269" i="6" s="1"/>
  <c r="AU307" i="6"/>
  <c r="AU140" i="6"/>
  <c r="AU157" i="6"/>
  <c r="AU282" i="6"/>
  <c r="AU167" i="6"/>
  <c r="AT167" i="6" s="1"/>
  <c r="AS167" i="6" s="1"/>
  <c r="AR167" i="6" s="1"/>
  <c r="AQ167" i="6" s="1"/>
  <c r="AP167" i="6" s="1"/>
  <c r="AO167" i="6" s="1"/>
  <c r="AN167" i="6" s="1"/>
  <c r="AM167" i="6" s="1"/>
  <c r="AL167" i="6" s="1"/>
  <c r="AU143" i="6"/>
  <c r="AU244" i="6"/>
  <c r="AT244" i="6" s="1"/>
  <c r="AS244" i="6" s="1"/>
  <c r="AR244" i="6" s="1"/>
  <c r="AQ244" i="6" s="1"/>
  <c r="AP244" i="6" s="1"/>
  <c r="AO244" i="6" s="1"/>
  <c r="AN244" i="6" s="1"/>
  <c r="AM244" i="6" s="1"/>
  <c r="AL244" i="6" s="1"/>
  <c r="AU181" i="6"/>
  <c r="AU150" i="6"/>
  <c r="AU231" i="6"/>
  <c r="AT231" i="6" s="1"/>
  <c r="AS231" i="6" s="1"/>
  <c r="AR231" i="6" s="1"/>
  <c r="AQ231" i="6" s="1"/>
  <c r="AP231" i="6" s="1"/>
  <c r="AO231" i="6" s="1"/>
  <c r="AN231" i="6" s="1"/>
  <c r="AM231" i="6" s="1"/>
  <c r="AL231" i="6" s="1"/>
  <c r="CG76" i="6"/>
  <c r="AU386" i="6"/>
  <c r="AU284" i="6"/>
  <c r="AU328" i="6"/>
  <c r="AU261" i="6"/>
  <c r="AU298" i="6"/>
  <c r="AU367" i="6"/>
  <c r="AU323" i="6"/>
  <c r="AU301" i="6"/>
  <c r="AU293" i="6"/>
  <c r="AT293" i="6" s="1"/>
  <c r="AS293" i="6" s="1"/>
  <c r="AR293" i="6" s="1"/>
  <c r="AQ293" i="6" s="1"/>
  <c r="AP293" i="6" s="1"/>
  <c r="AO293" i="6" s="1"/>
  <c r="AN293" i="6" s="1"/>
  <c r="AM293" i="6" s="1"/>
  <c r="AL293" i="6" s="1"/>
  <c r="AU341" i="6"/>
  <c r="AU248" i="6"/>
  <c r="AU195" i="6"/>
  <c r="AT195" i="6" s="1"/>
  <c r="AS195" i="6" s="1"/>
  <c r="AR195" i="6" s="1"/>
  <c r="AQ195" i="6" s="1"/>
  <c r="AP195" i="6" s="1"/>
  <c r="AO195" i="6" s="1"/>
  <c r="AN195" i="6" s="1"/>
  <c r="AM195" i="6" s="1"/>
  <c r="AL195" i="6" s="1"/>
  <c r="AU146" i="6"/>
  <c r="AU201" i="6"/>
  <c r="AU233" i="6"/>
  <c r="AU136" i="6"/>
  <c r="AT136" i="6" s="1"/>
  <c r="AS136" i="6" s="1"/>
  <c r="AR136" i="6" s="1"/>
  <c r="AQ136" i="6" s="1"/>
  <c r="AP136" i="6" s="1"/>
  <c r="AO136" i="6" s="1"/>
  <c r="AN136" i="6" s="1"/>
  <c r="AM136" i="6" s="1"/>
  <c r="AL136" i="6" s="1"/>
  <c r="AU279" i="6"/>
  <c r="AT279" i="6" s="1"/>
  <c r="AS279" i="6" s="1"/>
  <c r="AR279" i="6" s="1"/>
  <c r="AQ279" i="6" s="1"/>
  <c r="AP279" i="6" s="1"/>
  <c r="AO279" i="6" s="1"/>
  <c r="AN279" i="6" s="1"/>
  <c r="AM279" i="6" s="1"/>
  <c r="AL279" i="6" s="1"/>
  <c r="AU197" i="6"/>
  <c r="AT197" i="6" s="1"/>
  <c r="AS197" i="6" s="1"/>
  <c r="AR197" i="6" s="1"/>
  <c r="AQ197" i="6" s="1"/>
  <c r="AP197" i="6" s="1"/>
  <c r="AO197" i="6" s="1"/>
  <c r="AN197" i="6" s="1"/>
  <c r="AM197" i="6" s="1"/>
  <c r="AL197" i="6" s="1"/>
  <c r="AU381" i="6"/>
  <c r="AU334" i="6"/>
  <c r="AU278" i="6"/>
  <c r="AT278" i="6" s="1"/>
  <c r="AS278" i="6" s="1"/>
  <c r="AR278" i="6" s="1"/>
  <c r="AQ278" i="6" s="1"/>
  <c r="AP278" i="6" s="1"/>
  <c r="AO278" i="6" s="1"/>
  <c r="AN278" i="6" s="1"/>
  <c r="AM278" i="6" s="1"/>
  <c r="AL278" i="6" s="1"/>
  <c r="AU359" i="6"/>
  <c r="AU277" i="6"/>
  <c r="AU321" i="6"/>
  <c r="AT321" i="6" s="1"/>
  <c r="AS321" i="6" s="1"/>
  <c r="AR321" i="6" s="1"/>
  <c r="AQ321" i="6" s="1"/>
  <c r="AP321" i="6" s="1"/>
  <c r="AO321" i="6" s="1"/>
  <c r="AN321" i="6" s="1"/>
  <c r="AM321" i="6" s="1"/>
  <c r="AL321" i="6" s="1"/>
  <c r="AU371" i="6"/>
  <c r="AT371" i="6" s="1"/>
  <c r="AS371" i="6" s="1"/>
  <c r="AR371" i="6" s="1"/>
  <c r="AQ371" i="6" s="1"/>
  <c r="AP371" i="6" s="1"/>
  <c r="AO371" i="6" s="1"/>
  <c r="AN371" i="6" s="1"/>
  <c r="AM371" i="6" s="1"/>
  <c r="AL371" i="6" s="1"/>
  <c r="AU336" i="6"/>
  <c r="AU342" i="6"/>
  <c r="AT342" i="6" s="1"/>
  <c r="AS342" i="6" s="1"/>
  <c r="AR342" i="6" s="1"/>
  <c r="AQ342" i="6" s="1"/>
  <c r="AP342" i="6" s="1"/>
  <c r="AO342" i="6" s="1"/>
  <c r="AN342" i="6" s="1"/>
  <c r="AM342" i="6" s="1"/>
  <c r="AL342" i="6" s="1"/>
  <c r="AU288" i="6"/>
  <c r="AU271" i="6"/>
  <c r="AU228" i="6"/>
  <c r="AT228" i="6" s="1"/>
  <c r="AS228" i="6" s="1"/>
  <c r="AR228" i="6" s="1"/>
  <c r="AQ228" i="6" s="1"/>
  <c r="AP228" i="6" s="1"/>
  <c r="AO228" i="6" s="1"/>
  <c r="AN228" i="6" s="1"/>
  <c r="AM228" i="6" s="1"/>
  <c r="AL228" i="6" s="1"/>
  <c r="CG60" i="6"/>
  <c r="CG116" i="6"/>
  <c r="AU383" i="6"/>
  <c r="AT383" i="6" s="1"/>
  <c r="AS383" i="6" s="1"/>
  <c r="AR383" i="6" s="1"/>
  <c r="AQ383" i="6" s="1"/>
  <c r="AP383" i="6" s="1"/>
  <c r="AO383" i="6" s="1"/>
  <c r="AN383" i="6" s="1"/>
  <c r="AM383" i="6" s="1"/>
  <c r="AL383" i="6" s="1"/>
  <c r="AU425" i="6"/>
  <c r="AU402" i="6"/>
  <c r="AT402" i="6" s="1"/>
  <c r="AS402" i="6" s="1"/>
  <c r="AR402" i="6" s="1"/>
  <c r="AQ402" i="6" s="1"/>
  <c r="AP402" i="6" s="1"/>
  <c r="AO402" i="6" s="1"/>
  <c r="AN402" i="6" s="1"/>
  <c r="AM402" i="6" s="1"/>
  <c r="AL402" i="6" s="1"/>
  <c r="AU352" i="6"/>
  <c r="AU297" i="6"/>
  <c r="AT297" i="6" s="1"/>
  <c r="AS297" i="6" s="1"/>
  <c r="AR297" i="6" s="1"/>
  <c r="AQ297" i="6" s="1"/>
  <c r="AP297" i="6" s="1"/>
  <c r="AO297" i="6" s="1"/>
  <c r="AN297" i="6" s="1"/>
  <c r="AM297" i="6" s="1"/>
  <c r="AL297" i="6" s="1"/>
  <c r="AU324" i="6"/>
  <c r="AT324" i="6" s="1"/>
  <c r="AS324" i="6" s="1"/>
  <c r="AR324" i="6" s="1"/>
  <c r="AQ324" i="6" s="1"/>
  <c r="AP324" i="6" s="1"/>
  <c r="AO324" i="6" s="1"/>
  <c r="AN324" i="6" s="1"/>
  <c r="AM324" i="6" s="1"/>
  <c r="AL324" i="6" s="1"/>
  <c r="AU142" i="6"/>
  <c r="AT142" i="6" s="1"/>
  <c r="AS142" i="6" s="1"/>
  <c r="AR142" i="6" s="1"/>
  <c r="AQ142" i="6" s="1"/>
  <c r="AP142" i="6" s="1"/>
  <c r="AO142" i="6" s="1"/>
  <c r="AN142" i="6" s="1"/>
  <c r="AM142" i="6" s="1"/>
  <c r="AL142" i="6" s="1"/>
  <c r="AU230" i="6"/>
  <c r="AT230" i="6" s="1"/>
  <c r="AS230" i="6" s="1"/>
  <c r="AR230" i="6" s="1"/>
  <c r="AQ230" i="6" s="1"/>
  <c r="AP230" i="6" s="1"/>
  <c r="AO230" i="6" s="1"/>
  <c r="AN230" i="6" s="1"/>
  <c r="AM230" i="6" s="1"/>
  <c r="AL230" i="6" s="1"/>
  <c r="AU159" i="6"/>
  <c r="AT159" i="6" s="1"/>
  <c r="AS159" i="6" s="1"/>
  <c r="AR159" i="6" s="1"/>
  <c r="AQ159" i="6" s="1"/>
  <c r="AP159" i="6" s="1"/>
  <c r="AO159" i="6" s="1"/>
  <c r="AN159" i="6" s="1"/>
  <c r="AM159" i="6" s="1"/>
  <c r="AL159" i="6" s="1"/>
  <c r="AU151" i="6"/>
  <c r="AU226" i="6"/>
  <c r="AU83" i="6"/>
  <c r="AU74" i="6"/>
  <c r="AT74" i="6" s="1"/>
  <c r="AS74" i="6" s="1"/>
  <c r="AR74" i="6" s="1"/>
  <c r="AQ74" i="6" s="1"/>
  <c r="AP74" i="6" s="1"/>
  <c r="AO74" i="6" s="1"/>
  <c r="AN74" i="6" s="1"/>
  <c r="AM74" i="6" s="1"/>
  <c r="AL74" i="6" s="1"/>
  <c r="AU67" i="6"/>
  <c r="AT67" i="6" s="1"/>
  <c r="AS67" i="6" s="1"/>
  <c r="AR67" i="6" s="1"/>
  <c r="AQ67" i="6" s="1"/>
  <c r="AP67" i="6" s="1"/>
  <c r="AO67" i="6" s="1"/>
  <c r="AN67" i="6" s="1"/>
  <c r="AM67" i="6" s="1"/>
  <c r="AL67" i="6" s="1"/>
  <c r="AU64" i="6"/>
  <c r="AT64" i="6" s="1"/>
  <c r="AS64" i="6" s="1"/>
  <c r="AR64" i="6" s="1"/>
  <c r="AQ64" i="6" s="1"/>
  <c r="AP64" i="6" s="1"/>
  <c r="AO64" i="6" s="1"/>
  <c r="AN64" i="6" s="1"/>
  <c r="AM64" i="6" s="1"/>
  <c r="AL64" i="6" s="1"/>
  <c r="AU124" i="6"/>
  <c r="AU122" i="6"/>
  <c r="AT122" i="6" s="1"/>
  <c r="AS122" i="6" s="1"/>
  <c r="AR122" i="6" s="1"/>
  <c r="AQ122" i="6" s="1"/>
  <c r="AP122" i="6" s="1"/>
  <c r="AO122" i="6" s="1"/>
  <c r="AN122" i="6" s="1"/>
  <c r="AM122" i="6" s="1"/>
  <c r="AL122" i="6" s="1"/>
  <c r="AU73" i="6"/>
  <c r="AT73" i="6" s="1"/>
  <c r="AS73" i="6" s="1"/>
  <c r="AR73" i="6" s="1"/>
  <c r="AQ73" i="6" s="1"/>
  <c r="AP73" i="6" s="1"/>
  <c r="AO73" i="6" s="1"/>
  <c r="AN73" i="6" s="1"/>
  <c r="AM73" i="6" s="1"/>
  <c r="AL73" i="6" s="1"/>
  <c r="AU348" i="6"/>
  <c r="AU414" i="6"/>
  <c r="AT414" i="6" s="1"/>
  <c r="AS414" i="6" s="1"/>
  <c r="AR414" i="6" s="1"/>
  <c r="AQ414" i="6" s="1"/>
  <c r="AP414" i="6" s="1"/>
  <c r="AO414" i="6" s="1"/>
  <c r="AN414" i="6" s="1"/>
  <c r="AM414" i="6" s="1"/>
  <c r="AL414" i="6" s="1"/>
  <c r="AU280" i="6"/>
  <c r="AT280" i="6" s="1"/>
  <c r="AS280" i="6" s="1"/>
  <c r="AR280" i="6" s="1"/>
  <c r="AQ280" i="6" s="1"/>
  <c r="AP280" i="6" s="1"/>
  <c r="AO280" i="6" s="1"/>
  <c r="AN280" i="6" s="1"/>
  <c r="AM280" i="6" s="1"/>
  <c r="AL280" i="6" s="1"/>
  <c r="AU335" i="6"/>
  <c r="AT335" i="6" s="1"/>
  <c r="AS335" i="6" s="1"/>
  <c r="AR335" i="6" s="1"/>
  <c r="AQ335" i="6" s="1"/>
  <c r="AP335" i="6" s="1"/>
  <c r="AO335" i="6" s="1"/>
  <c r="AN335" i="6" s="1"/>
  <c r="AM335" i="6" s="1"/>
  <c r="AL335" i="6" s="1"/>
  <c r="AU205" i="6"/>
  <c r="AU229" i="6"/>
  <c r="AU175" i="6"/>
  <c r="AU238" i="6"/>
  <c r="AU223" i="6"/>
  <c r="AT223" i="6" s="1"/>
  <c r="AS223" i="6" s="1"/>
  <c r="AR223" i="6" s="1"/>
  <c r="AQ223" i="6" s="1"/>
  <c r="AP223" i="6" s="1"/>
  <c r="AO223" i="6" s="1"/>
  <c r="AN223" i="6" s="1"/>
  <c r="AM223" i="6" s="1"/>
  <c r="AL223" i="6" s="1"/>
  <c r="AU137" i="6"/>
  <c r="AT137" i="6" s="1"/>
  <c r="AS137" i="6" s="1"/>
  <c r="AR137" i="6" s="1"/>
  <c r="AQ137" i="6" s="1"/>
  <c r="AP137" i="6" s="1"/>
  <c r="AO137" i="6" s="1"/>
  <c r="AN137" i="6" s="1"/>
  <c r="AM137" i="6" s="1"/>
  <c r="AL137" i="6" s="1"/>
  <c r="AU66" i="6"/>
  <c r="AT66" i="6" s="1"/>
  <c r="AS66" i="6" s="1"/>
  <c r="AR66" i="6" s="1"/>
  <c r="AQ66" i="6" s="1"/>
  <c r="AP66" i="6" s="1"/>
  <c r="AO66" i="6" s="1"/>
  <c r="AN66" i="6" s="1"/>
  <c r="AM66" i="6" s="1"/>
  <c r="AL66" i="6" s="1"/>
  <c r="AU110" i="6"/>
  <c r="AT110" i="6" s="1"/>
  <c r="AS110" i="6" s="1"/>
  <c r="AR110" i="6" s="1"/>
  <c r="AQ110" i="6" s="1"/>
  <c r="AP110" i="6" s="1"/>
  <c r="AO110" i="6" s="1"/>
  <c r="AN110" i="6" s="1"/>
  <c r="AM110" i="6" s="1"/>
  <c r="AL110" i="6" s="1"/>
  <c r="AU59" i="6"/>
  <c r="AU91" i="6"/>
  <c r="CG84" i="6"/>
  <c r="AU403" i="6"/>
  <c r="AU398" i="6"/>
  <c r="AT398" i="6" s="1"/>
  <c r="AS398" i="6" s="1"/>
  <c r="AR398" i="6" s="1"/>
  <c r="AQ398" i="6" s="1"/>
  <c r="AP398" i="6" s="1"/>
  <c r="AO398" i="6" s="1"/>
  <c r="AN398" i="6" s="1"/>
  <c r="AM398" i="6" s="1"/>
  <c r="AL398" i="6" s="1"/>
  <c r="AU281" i="6"/>
  <c r="AT281" i="6" s="1"/>
  <c r="AS281" i="6" s="1"/>
  <c r="AR281" i="6" s="1"/>
  <c r="AQ281" i="6" s="1"/>
  <c r="AP281" i="6" s="1"/>
  <c r="AO281" i="6" s="1"/>
  <c r="AN281" i="6" s="1"/>
  <c r="AM281" i="6" s="1"/>
  <c r="AL281" i="6" s="1"/>
  <c r="AU243" i="6"/>
  <c r="AU179" i="6"/>
  <c r="AU234" i="6"/>
  <c r="AT234" i="6" s="1"/>
  <c r="AS234" i="6" s="1"/>
  <c r="AR234" i="6" s="1"/>
  <c r="AQ234" i="6" s="1"/>
  <c r="AP234" i="6" s="1"/>
  <c r="AO234" i="6" s="1"/>
  <c r="AN234" i="6" s="1"/>
  <c r="AM234" i="6" s="1"/>
  <c r="AL234" i="6" s="1"/>
  <c r="AU141" i="6"/>
  <c r="AU144" i="6"/>
  <c r="AU78" i="6"/>
  <c r="AT78" i="6" s="1"/>
  <c r="AS78" i="6" s="1"/>
  <c r="AR78" i="6" s="1"/>
  <c r="AQ78" i="6" s="1"/>
  <c r="AP78" i="6" s="1"/>
  <c r="AO78" i="6" s="1"/>
  <c r="AN78" i="6" s="1"/>
  <c r="AM78" i="6" s="1"/>
  <c r="AL78" i="6" s="1"/>
  <c r="AU121" i="6"/>
  <c r="AT121" i="6" s="1"/>
  <c r="AS121" i="6" s="1"/>
  <c r="AR121" i="6" s="1"/>
  <c r="AQ121" i="6" s="1"/>
  <c r="AP121" i="6" s="1"/>
  <c r="AO121" i="6" s="1"/>
  <c r="AN121" i="6" s="1"/>
  <c r="AM121" i="6" s="1"/>
  <c r="AL121" i="6" s="1"/>
  <c r="AU89" i="6"/>
  <c r="AU90" i="6"/>
  <c r="AU71" i="6"/>
  <c r="AT71" i="6" s="1"/>
  <c r="AS71" i="6" s="1"/>
  <c r="AR71" i="6" s="1"/>
  <c r="AQ71" i="6" s="1"/>
  <c r="AP71" i="6" s="1"/>
  <c r="AO71" i="6" s="1"/>
  <c r="AN71" i="6" s="1"/>
  <c r="AM71" i="6" s="1"/>
  <c r="AL71" i="6" s="1"/>
  <c r="AU68" i="6"/>
  <c r="AU420" i="6"/>
  <c r="AU412" i="6"/>
  <c r="AU294" i="6"/>
  <c r="AU401" i="6"/>
  <c r="AU326" i="6"/>
  <c r="AT326" i="6" s="1"/>
  <c r="AS326" i="6" s="1"/>
  <c r="AR326" i="6" s="1"/>
  <c r="AQ326" i="6" s="1"/>
  <c r="AP326" i="6" s="1"/>
  <c r="AO326" i="6" s="1"/>
  <c r="AN326" i="6" s="1"/>
  <c r="AM326" i="6" s="1"/>
  <c r="AL326" i="6" s="1"/>
  <c r="AU173" i="6"/>
  <c r="AT173" i="6" s="1"/>
  <c r="AS173" i="6" s="1"/>
  <c r="AR173" i="6" s="1"/>
  <c r="AQ173" i="6" s="1"/>
  <c r="AP173" i="6" s="1"/>
  <c r="AO173" i="6" s="1"/>
  <c r="AN173" i="6" s="1"/>
  <c r="AM173" i="6" s="1"/>
  <c r="AL173" i="6" s="1"/>
  <c r="AU183" i="6"/>
  <c r="AU145" i="6"/>
  <c r="AU155" i="6"/>
  <c r="AU149" i="6"/>
  <c r="AT149" i="6" s="1"/>
  <c r="AS149" i="6" s="1"/>
  <c r="AR149" i="6" s="1"/>
  <c r="AQ149" i="6" s="1"/>
  <c r="AP149" i="6" s="1"/>
  <c r="AO149" i="6" s="1"/>
  <c r="AN149" i="6" s="1"/>
  <c r="AM149" i="6" s="1"/>
  <c r="AL149" i="6" s="1"/>
  <c r="AU203" i="6"/>
  <c r="AT203" i="6" s="1"/>
  <c r="AS203" i="6" s="1"/>
  <c r="AR203" i="6" s="1"/>
  <c r="AQ203" i="6" s="1"/>
  <c r="AP203" i="6" s="1"/>
  <c r="AO203" i="6" s="1"/>
  <c r="AN203" i="6" s="1"/>
  <c r="AM203" i="6" s="1"/>
  <c r="AL203" i="6" s="1"/>
  <c r="AU185" i="6"/>
  <c r="AT185" i="6" s="1"/>
  <c r="AS185" i="6" s="1"/>
  <c r="AR185" i="6" s="1"/>
  <c r="AQ185" i="6" s="1"/>
  <c r="AP185" i="6" s="1"/>
  <c r="AO185" i="6" s="1"/>
  <c r="AN185" i="6" s="1"/>
  <c r="AM185" i="6" s="1"/>
  <c r="AL185" i="6" s="1"/>
  <c r="AU169" i="6"/>
  <c r="AU153" i="6"/>
  <c r="AU130" i="6"/>
  <c r="AT130" i="6" s="1"/>
  <c r="AS130" i="6" s="1"/>
  <c r="AR130" i="6" s="1"/>
  <c r="AQ130" i="6" s="1"/>
  <c r="AP130" i="6" s="1"/>
  <c r="AO130" i="6" s="1"/>
  <c r="AN130" i="6" s="1"/>
  <c r="AM130" i="6" s="1"/>
  <c r="AL130" i="6" s="1"/>
  <c r="AU58" i="6"/>
  <c r="AU85" i="6"/>
  <c r="AT85" i="6" s="1"/>
  <c r="AS85" i="6" s="1"/>
  <c r="AR85" i="6" s="1"/>
  <c r="AQ85" i="6" s="1"/>
  <c r="AP85" i="6" s="1"/>
  <c r="AO85" i="6" s="1"/>
  <c r="AN85" i="6" s="1"/>
  <c r="AM85" i="6" s="1"/>
  <c r="AL85" i="6" s="1"/>
  <c r="AU86" i="6"/>
  <c r="AU389" i="6"/>
  <c r="AT389" i="6" s="1"/>
  <c r="AS389" i="6" s="1"/>
  <c r="AR389" i="6" s="1"/>
  <c r="AQ389" i="6" s="1"/>
  <c r="AP389" i="6" s="1"/>
  <c r="AO389" i="6" s="1"/>
  <c r="AN389" i="6" s="1"/>
  <c r="AM389" i="6" s="1"/>
  <c r="AL389" i="6" s="1"/>
  <c r="AU319" i="6"/>
  <c r="AT319" i="6" s="1"/>
  <c r="AS319" i="6" s="1"/>
  <c r="AR319" i="6" s="1"/>
  <c r="AQ319" i="6" s="1"/>
  <c r="AP319" i="6" s="1"/>
  <c r="AO319" i="6" s="1"/>
  <c r="AN319" i="6" s="1"/>
  <c r="AM319" i="6" s="1"/>
  <c r="AL319" i="6" s="1"/>
  <c r="AU265" i="6"/>
  <c r="AU171" i="6"/>
  <c r="AU249" i="6"/>
  <c r="AT249" i="6" s="1"/>
  <c r="AS249" i="6" s="1"/>
  <c r="AR249" i="6" s="1"/>
  <c r="AQ249" i="6" s="1"/>
  <c r="AP249" i="6" s="1"/>
  <c r="AO249" i="6" s="1"/>
  <c r="AN249" i="6" s="1"/>
  <c r="AM249" i="6" s="1"/>
  <c r="AL249" i="6" s="1"/>
  <c r="AU285" i="6"/>
  <c r="AU70" i="6"/>
  <c r="AT70" i="6" s="1"/>
  <c r="AS70" i="6" s="1"/>
  <c r="AR70" i="6" s="1"/>
  <c r="AQ70" i="6" s="1"/>
  <c r="AP70" i="6" s="1"/>
  <c r="AO70" i="6" s="1"/>
  <c r="AN70" i="6" s="1"/>
  <c r="AM70" i="6" s="1"/>
  <c r="AL70" i="6" s="1"/>
  <c r="AU63" i="6"/>
  <c r="AT63" i="6" s="1"/>
  <c r="AS63" i="6" s="1"/>
  <c r="AR63" i="6" s="1"/>
  <c r="AQ63" i="6" s="1"/>
  <c r="AP63" i="6" s="1"/>
  <c r="AO63" i="6" s="1"/>
  <c r="AN63" i="6" s="1"/>
  <c r="AM63" i="6" s="1"/>
  <c r="AL63" i="6" s="1"/>
  <c r="AU60" i="6"/>
  <c r="AT60" i="6" s="1"/>
  <c r="AS60" i="6" s="1"/>
  <c r="AR60" i="6" s="1"/>
  <c r="AQ60" i="6" s="1"/>
  <c r="AP60" i="6" s="1"/>
  <c r="AO60" i="6" s="1"/>
  <c r="AN60" i="6" s="1"/>
  <c r="AM60" i="6" s="1"/>
  <c r="AL60" i="6" s="1"/>
  <c r="AU390" i="6"/>
  <c r="AU416" i="6"/>
  <c r="AT416" i="6" s="1"/>
  <c r="AS416" i="6" s="1"/>
  <c r="AR416" i="6" s="1"/>
  <c r="AQ416" i="6" s="1"/>
  <c r="AP416" i="6" s="1"/>
  <c r="AO416" i="6" s="1"/>
  <c r="AN416" i="6" s="1"/>
  <c r="AM416" i="6" s="1"/>
  <c r="AL416" i="6" s="1"/>
  <c r="AU368" i="6"/>
  <c r="AT368" i="6" s="1"/>
  <c r="AS368" i="6" s="1"/>
  <c r="AR368" i="6" s="1"/>
  <c r="AQ368" i="6" s="1"/>
  <c r="AP368" i="6" s="1"/>
  <c r="AO368" i="6" s="1"/>
  <c r="AN368" i="6" s="1"/>
  <c r="AM368" i="6" s="1"/>
  <c r="AL368" i="6" s="1"/>
  <c r="AU393" i="6"/>
  <c r="AT393" i="6" s="1"/>
  <c r="AS393" i="6" s="1"/>
  <c r="AR393" i="6" s="1"/>
  <c r="AQ393" i="6" s="1"/>
  <c r="AP393" i="6" s="1"/>
  <c r="AO393" i="6" s="1"/>
  <c r="AN393" i="6" s="1"/>
  <c r="AM393" i="6" s="1"/>
  <c r="AL393" i="6" s="1"/>
  <c r="AU275" i="6"/>
  <c r="AU236" i="6"/>
  <c r="AT236" i="6" s="1"/>
  <c r="AS236" i="6" s="1"/>
  <c r="AR236" i="6" s="1"/>
  <c r="AQ236" i="6" s="1"/>
  <c r="AP236" i="6" s="1"/>
  <c r="AO236" i="6" s="1"/>
  <c r="AN236" i="6" s="1"/>
  <c r="AM236" i="6" s="1"/>
  <c r="AL236" i="6" s="1"/>
  <c r="CG99" i="6"/>
  <c r="AU384" i="6"/>
  <c r="AU423" i="6"/>
  <c r="AT423" i="6" s="1"/>
  <c r="AS423" i="6" s="1"/>
  <c r="AR423" i="6" s="1"/>
  <c r="AQ423" i="6" s="1"/>
  <c r="AP423" i="6" s="1"/>
  <c r="AO423" i="6" s="1"/>
  <c r="AN423" i="6" s="1"/>
  <c r="AM423" i="6" s="1"/>
  <c r="AL423" i="6" s="1"/>
  <c r="AU355" i="6"/>
  <c r="AT355" i="6" s="1"/>
  <c r="AS355" i="6" s="1"/>
  <c r="AR355" i="6" s="1"/>
  <c r="AQ355" i="6" s="1"/>
  <c r="AP355" i="6" s="1"/>
  <c r="AO355" i="6" s="1"/>
  <c r="AN355" i="6" s="1"/>
  <c r="AM355" i="6" s="1"/>
  <c r="AL355" i="6" s="1"/>
  <c r="AU291" i="6"/>
  <c r="AT291" i="6" s="1"/>
  <c r="AS291" i="6" s="1"/>
  <c r="AR291" i="6" s="1"/>
  <c r="AQ291" i="6" s="1"/>
  <c r="AP291" i="6" s="1"/>
  <c r="AO291" i="6" s="1"/>
  <c r="AN291" i="6" s="1"/>
  <c r="AM291" i="6" s="1"/>
  <c r="AL291" i="6" s="1"/>
  <c r="AU286" i="6"/>
  <c r="AU344" i="6"/>
  <c r="AT344" i="6" s="1"/>
  <c r="AS344" i="6" s="1"/>
  <c r="AR344" i="6" s="1"/>
  <c r="AQ344" i="6" s="1"/>
  <c r="AP344" i="6" s="1"/>
  <c r="AO344" i="6" s="1"/>
  <c r="AN344" i="6" s="1"/>
  <c r="AM344" i="6" s="1"/>
  <c r="AL344" i="6" s="1"/>
  <c r="AU273" i="6"/>
  <c r="AT273" i="6" s="1"/>
  <c r="AS273" i="6" s="1"/>
  <c r="AR273" i="6" s="1"/>
  <c r="AQ273" i="6" s="1"/>
  <c r="AP273" i="6" s="1"/>
  <c r="AO273" i="6" s="1"/>
  <c r="AN273" i="6" s="1"/>
  <c r="AM273" i="6" s="1"/>
  <c r="AL273" i="6" s="1"/>
  <c r="AU222" i="6"/>
  <c r="AU235" i="6"/>
  <c r="AU224" i="6"/>
  <c r="AU152" i="6"/>
  <c r="AU138" i="6"/>
  <c r="AU62" i="6"/>
  <c r="AU113" i="6"/>
  <c r="AT113" i="6" s="1"/>
  <c r="AS113" i="6" s="1"/>
  <c r="AR113" i="6" s="1"/>
  <c r="AQ113" i="6" s="1"/>
  <c r="AP113" i="6" s="1"/>
  <c r="AO113" i="6" s="1"/>
  <c r="AN113" i="6" s="1"/>
  <c r="AM113" i="6" s="1"/>
  <c r="AL113" i="6" s="1"/>
  <c r="AU92" i="6"/>
  <c r="AT92" i="6" s="1"/>
  <c r="AS92" i="6" s="1"/>
  <c r="AR92" i="6" s="1"/>
  <c r="AQ92" i="6" s="1"/>
  <c r="AP92" i="6" s="1"/>
  <c r="AO92" i="6" s="1"/>
  <c r="AN92" i="6" s="1"/>
  <c r="AM92" i="6" s="1"/>
  <c r="AL92" i="6" s="1"/>
  <c r="AU80" i="6"/>
  <c r="AU123" i="6"/>
  <c r="AT123" i="6" s="1"/>
  <c r="AS123" i="6" s="1"/>
  <c r="AR123" i="6" s="1"/>
  <c r="AQ123" i="6" s="1"/>
  <c r="AP123" i="6" s="1"/>
  <c r="AO123" i="6" s="1"/>
  <c r="AN123" i="6" s="1"/>
  <c r="AM123" i="6" s="1"/>
  <c r="AL123" i="6" s="1"/>
  <c r="AU84" i="6"/>
  <c r="AT84" i="6" s="1"/>
  <c r="AS84" i="6" s="1"/>
  <c r="AR84" i="6" s="1"/>
  <c r="AQ84" i="6" s="1"/>
  <c r="AP84" i="6" s="1"/>
  <c r="AO84" i="6" s="1"/>
  <c r="AN84" i="6" s="1"/>
  <c r="AM84" i="6" s="1"/>
  <c r="AL84" i="6" s="1"/>
  <c r="AU76" i="6"/>
  <c r="AT76" i="6" s="1"/>
  <c r="AS76" i="6" s="1"/>
  <c r="AR76" i="6" s="1"/>
  <c r="AQ76" i="6" s="1"/>
  <c r="AP76" i="6" s="1"/>
  <c r="AO76" i="6" s="1"/>
  <c r="AN76" i="6" s="1"/>
  <c r="AM76" i="6" s="1"/>
  <c r="AL76" i="6" s="1"/>
  <c r="AU65" i="6"/>
  <c r="AU43" i="6"/>
  <c r="AU272" i="6"/>
  <c r="AT272" i="6" s="1"/>
  <c r="AS272" i="6" s="1"/>
  <c r="AR272" i="6" s="1"/>
  <c r="AQ272" i="6" s="1"/>
  <c r="AP272" i="6" s="1"/>
  <c r="AO272" i="6" s="1"/>
  <c r="AN272" i="6" s="1"/>
  <c r="AM272" i="6" s="1"/>
  <c r="AL272" i="6" s="1"/>
  <c r="AU131" i="6"/>
  <c r="AT131" i="6" s="1"/>
  <c r="AS131" i="6" s="1"/>
  <c r="AR131" i="6" s="1"/>
  <c r="AQ131" i="6" s="1"/>
  <c r="AP131" i="6" s="1"/>
  <c r="AO131" i="6" s="1"/>
  <c r="AN131" i="6" s="1"/>
  <c r="AM131" i="6" s="1"/>
  <c r="AL131" i="6" s="1"/>
  <c r="AU87" i="6"/>
  <c r="AU77" i="6"/>
  <c r="AU317" i="6"/>
  <c r="AU147" i="6"/>
  <c r="AU57" i="6"/>
  <c r="AU354" i="6"/>
  <c r="AU370" i="6"/>
  <c r="AT370" i="6" s="1"/>
  <c r="AS370" i="6" s="1"/>
  <c r="AR370" i="6" s="1"/>
  <c r="AQ370" i="6" s="1"/>
  <c r="AP370" i="6" s="1"/>
  <c r="AO370" i="6" s="1"/>
  <c r="AN370" i="6" s="1"/>
  <c r="AM370" i="6" s="1"/>
  <c r="AL370" i="6" s="1"/>
  <c r="AU75" i="6"/>
  <c r="AT75" i="6" s="1"/>
  <c r="AS75" i="6" s="1"/>
  <c r="AR75" i="6" s="1"/>
  <c r="AQ75" i="6" s="1"/>
  <c r="AP75" i="6" s="1"/>
  <c r="AO75" i="6" s="1"/>
  <c r="AN75" i="6" s="1"/>
  <c r="AM75" i="6" s="1"/>
  <c r="AL75" i="6" s="1"/>
  <c r="AU303" i="6"/>
  <c r="AU139" i="6"/>
  <c r="AU191" i="6"/>
  <c r="AT191" i="6" s="1"/>
  <c r="AS191" i="6" s="1"/>
  <c r="AR191" i="6" s="1"/>
  <c r="AQ191" i="6" s="1"/>
  <c r="AP191" i="6" s="1"/>
  <c r="AO191" i="6" s="1"/>
  <c r="AN191" i="6" s="1"/>
  <c r="AM191" i="6" s="1"/>
  <c r="AL191" i="6" s="1"/>
  <c r="AU82" i="6"/>
  <c r="AU79" i="6"/>
  <c r="AU81" i="6"/>
  <c r="AU69" i="6"/>
  <c r="AU61" i="6"/>
  <c r="AT61" i="6" s="1"/>
  <c r="AS61" i="6" s="1"/>
  <c r="AR61" i="6" s="1"/>
  <c r="AQ61" i="6" s="1"/>
  <c r="AP61" i="6" s="1"/>
  <c r="AO61" i="6" s="1"/>
  <c r="AN61" i="6" s="1"/>
  <c r="AM61" i="6" s="1"/>
  <c r="AL61" i="6" s="1"/>
  <c r="AU88" i="6"/>
  <c r="AT88" i="6" s="1"/>
  <c r="AS88" i="6" s="1"/>
  <c r="AR88" i="6" s="1"/>
  <c r="AQ88" i="6" s="1"/>
  <c r="AP88" i="6" s="1"/>
  <c r="AO88" i="6" s="1"/>
  <c r="AN88" i="6" s="1"/>
  <c r="AM88" i="6" s="1"/>
  <c r="AL88" i="6" s="1"/>
  <c r="AU55" i="6"/>
  <c r="AU42" i="6"/>
  <c r="AU51" i="6"/>
  <c r="AT51" i="6" s="1"/>
  <c r="AS51" i="6" s="1"/>
  <c r="AR51" i="6" s="1"/>
  <c r="AQ51" i="6" s="1"/>
  <c r="AP51" i="6" s="1"/>
  <c r="AO51" i="6" s="1"/>
  <c r="AN51" i="6" s="1"/>
  <c r="AM51" i="6" s="1"/>
  <c r="AL51" i="6" s="1"/>
  <c r="AU343" i="6"/>
  <c r="AU250" i="6"/>
  <c r="AT250" i="6" s="1"/>
  <c r="AS250" i="6" s="1"/>
  <c r="AR250" i="6" s="1"/>
  <c r="AQ250" i="6" s="1"/>
  <c r="AP250" i="6" s="1"/>
  <c r="AO250" i="6" s="1"/>
  <c r="AN250" i="6" s="1"/>
  <c r="AM250" i="6" s="1"/>
  <c r="AL250" i="6" s="1"/>
  <c r="AU246" i="6"/>
  <c r="AU165" i="6"/>
  <c r="AU72" i="6"/>
  <c r="AU114" i="6"/>
  <c r="AU119" i="6"/>
  <c r="AT119" i="6" s="1"/>
  <c r="AS119" i="6" s="1"/>
  <c r="AR119" i="6" s="1"/>
  <c r="AQ119" i="6" s="1"/>
  <c r="AP119" i="6" s="1"/>
  <c r="AO119" i="6" s="1"/>
  <c r="AN119" i="6" s="1"/>
  <c r="AM119" i="6" s="1"/>
  <c r="AL119" i="6" s="1"/>
  <c r="AU117" i="6"/>
  <c r="CG34" i="6"/>
  <c r="CG35" i="6"/>
  <c r="AU50" i="6"/>
  <c r="CG51" i="6"/>
  <c r="AU30" i="6"/>
  <c r="CG8" i="6"/>
  <c r="CG29" i="6"/>
  <c r="CG13" i="6"/>
  <c r="AU35" i="6"/>
  <c r="AT35" i="6" s="1"/>
  <c r="AS35" i="6" s="1"/>
  <c r="AR35" i="6" s="1"/>
  <c r="AQ35" i="6" s="1"/>
  <c r="AP35" i="6" s="1"/>
  <c r="AO35" i="6" s="1"/>
  <c r="AN35" i="6" s="1"/>
  <c r="AM35" i="6" s="1"/>
  <c r="AL35" i="6" s="1"/>
  <c r="CG30" i="6"/>
  <c r="CG15" i="6"/>
  <c r="AU148" i="6"/>
  <c r="AT148" i="6" s="1"/>
  <c r="AS148" i="6" s="1"/>
  <c r="AR148" i="6" s="1"/>
  <c r="AQ148" i="6" s="1"/>
  <c r="AP148" i="6" s="1"/>
  <c r="AO148" i="6" s="1"/>
  <c r="AN148" i="6" s="1"/>
  <c r="AM148" i="6" s="1"/>
  <c r="AL148" i="6" s="1"/>
  <c r="AU45" i="6"/>
  <c r="AT45" i="6" s="1"/>
  <c r="AS45" i="6" s="1"/>
  <c r="AR45" i="6" s="1"/>
  <c r="AQ45" i="6" s="1"/>
  <c r="AP45" i="6" s="1"/>
  <c r="AO45" i="6" s="1"/>
  <c r="AN45" i="6" s="1"/>
  <c r="AM45" i="6" s="1"/>
  <c r="AL45" i="6" s="1"/>
  <c r="CG36" i="6"/>
  <c r="CG37" i="6"/>
  <c r="AU48" i="6"/>
  <c r="AT48" i="6" s="1"/>
  <c r="AS48" i="6" s="1"/>
  <c r="AR48" i="6" s="1"/>
  <c r="AQ48" i="6" s="1"/>
  <c r="AP48" i="6" s="1"/>
  <c r="AO48" i="6" s="1"/>
  <c r="AN48" i="6" s="1"/>
  <c r="AM48" i="6" s="1"/>
  <c r="AL48" i="6" s="1"/>
  <c r="AU28" i="6"/>
  <c r="CG7" i="6"/>
  <c r="CG27" i="6"/>
  <c r="AU33" i="6"/>
  <c r="CG28" i="6"/>
  <c r="CG4" i="6"/>
  <c r="AU245" i="6"/>
  <c r="AT245" i="6" s="1"/>
  <c r="AS245" i="6" s="1"/>
  <c r="AR245" i="6" s="1"/>
  <c r="AQ245" i="6" s="1"/>
  <c r="AP245" i="6" s="1"/>
  <c r="AO245" i="6" s="1"/>
  <c r="AN245" i="6" s="1"/>
  <c r="AM245" i="6" s="1"/>
  <c r="AL245" i="6" s="1"/>
  <c r="AU118" i="6"/>
  <c r="AU49" i="6"/>
  <c r="AT49" i="6" s="1"/>
  <c r="AS49" i="6" s="1"/>
  <c r="AR49" i="6" s="1"/>
  <c r="AQ49" i="6" s="1"/>
  <c r="AP49" i="6" s="1"/>
  <c r="AO49" i="6" s="1"/>
  <c r="AN49" i="6" s="1"/>
  <c r="AM49" i="6" s="1"/>
  <c r="AL49" i="6" s="1"/>
  <c r="CG38" i="6"/>
  <c r="CG39" i="6"/>
  <c r="AU46" i="6"/>
  <c r="AU44" i="6"/>
  <c r="AU26" i="6"/>
  <c r="AT26" i="6" s="1"/>
  <c r="AS26" i="6" s="1"/>
  <c r="AR26" i="6" s="1"/>
  <c r="AQ26" i="6" s="1"/>
  <c r="AP26" i="6" s="1"/>
  <c r="AO26" i="6" s="1"/>
  <c r="AN26" i="6" s="1"/>
  <c r="AM26" i="6" s="1"/>
  <c r="AL26" i="6" s="1"/>
  <c r="CG6" i="6"/>
  <c r="CG25" i="6"/>
  <c r="AU31" i="6"/>
  <c r="CG26" i="6"/>
  <c r="CG5" i="6"/>
  <c r="AU161" i="6"/>
  <c r="CG40" i="6"/>
  <c r="CG41" i="6"/>
  <c r="AU47" i="6"/>
  <c r="CG3" i="6"/>
  <c r="AU24" i="6"/>
  <c r="CG23" i="6"/>
  <c r="AU267" i="6"/>
  <c r="AT267" i="6" s="1"/>
  <c r="AS267" i="6" s="1"/>
  <c r="AR267" i="6" s="1"/>
  <c r="AQ267" i="6" s="1"/>
  <c r="AP267" i="6" s="1"/>
  <c r="AO267" i="6" s="1"/>
  <c r="AN267" i="6" s="1"/>
  <c r="AM267" i="6" s="1"/>
  <c r="AL267" i="6" s="1"/>
  <c r="CG42" i="6"/>
  <c r="CG43" i="6"/>
  <c r="AU38" i="6"/>
  <c r="AU22" i="6"/>
  <c r="AT22" i="6" s="1"/>
  <c r="AS22" i="6" s="1"/>
  <c r="AR22" i="6" s="1"/>
  <c r="AQ22" i="6" s="1"/>
  <c r="AP22" i="6" s="1"/>
  <c r="AO22" i="6" s="1"/>
  <c r="AN22" i="6" s="1"/>
  <c r="AM22" i="6" s="1"/>
  <c r="AL22" i="6" s="1"/>
  <c r="CG21" i="6"/>
  <c r="AU27" i="6"/>
  <c r="CG22" i="6"/>
  <c r="AU54" i="6"/>
  <c r="CG44" i="6"/>
  <c r="CG45" i="6"/>
  <c r="AU53" i="6"/>
  <c r="AU41" i="6"/>
  <c r="AU36" i="6"/>
  <c r="CG18" i="6"/>
  <c r="CG2" i="6"/>
  <c r="CG16" i="6"/>
  <c r="AU25" i="6"/>
  <c r="CG20" i="6"/>
  <c r="CG46" i="6"/>
  <c r="CG47" i="6"/>
  <c r="AU34" i="6"/>
  <c r="CG14" i="6"/>
  <c r="AU39" i="6"/>
  <c r="AU23" i="6"/>
  <c r="AT23" i="6" s="1"/>
  <c r="AS23" i="6" s="1"/>
  <c r="AR23" i="6" s="1"/>
  <c r="AQ23" i="6" s="1"/>
  <c r="AP23" i="6" s="1"/>
  <c r="AO23" i="6" s="1"/>
  <c r="AN23" i="6" s="1"/>
  <c r="AM23" i="6" s="1"/>
  <c r="AL23" i="6" s="1"/>
  <c r="CG19" i="6"/>
  <c r="AU32" i="6"/>
  <c r="AT32" i="6" s="1"/>
  <c r="AS32" i="6" s="1"/>
  <c r="AR32" i="6" s="1"/>
  <c r="AQ32" i="6" s="1"/>
  <c r="AP32" i="6" s="1"/>
  <c r="AO32" i="6" s="1"/>
  <c r="AN32" i="6" s="1"/>
  <c r="AM32" i="6" s="1"/>
  <c r="AL32" i="6" s="1"/>
  <c r="CG11" i="6"/>
  <c r="AU40" i="6"/>
  <c r="CG33" i="6"/>
  <c r="CG10" i="6"/>
  <c r="AU37" i="6"/>
  <c r="CG31" i="6"/>
  <c r="AU29" i="6"/>
  <c r="AU21" i="6"/>
  <c r="CG32" i="6"/>
  <c r="AU311" i="6"/>
  <c r="CG17" i="6"/>
  <c r="CG24" i="6"/>
  <c r="K325" i="6"/>
  <c r="BM377" i="6"/>
  <c r="BL377" i="6" s="1"/>
  <c r="BK377" i="6" s="1"/>
  <c r="BJ377" i="6" s="1"/>
  <c r="BI377" i="6" s="1"/>
  <c r="BH377" i="6" s="1"/>
  <c r="BG377" i="6" s="1"/>
  <c r="BF377" i="6" s="1"/>
  <c r="BE377" i="6" s="1"/>
  <c r="AU407" i="6"/>
  <c r="R193" i="6"/>
  <c r="T193" i="6" s="1"/>
  <c r="BM259" i="6"/>
  <c r="BL259" i="6" s="1"/>
  <c r="BK259" i="6" s="1"/>
  <c r="BJ259" i="6" s="1"/>
  <c r="BI259" i="6" s="1"/>
  <c r="BH259" i="6" s="1"/>
  <c r="BG259" i="6" s="1"/>
  <c r="BF259" i="6" s="1"/>
  <c r="BE259" i="6" s="1"/>
  <c r="BM180" i="6"/>
  <c r="BL180" i="6"/>
  <c r="BK180" i="6" s="1"/>
  <c r="BJ180" i="6" s="1"/>
  <c r="BI180" i="6" s="1"/>
  <c r="BH180" i="6" s="1"/>
  <c r="BG180" i="6" s="1"/>
  <c r="BF180" i="6" s="1"/>
  <c r="BE180" i="6" s="1"/>
  <c r="BM393" i="6"/>
  <c r="BL393" i="6" s="1"/>
  <c r="BK393" i="6" s="1"/>
  <c r="BJ393" i="6" s="1"/>
  <c r="BI393" i="6" s="1"/>
  <c r="BH393" i="6" s="1"/>
  <c r="BG393" i="6" s="1"/>
  <c r="BF393" i="6" s="1"/>
  <c r="BE393" i="6" s="1"/>
  <c r="K415" i="6"/>
  <c r="BM402" i="6"/>
  <c r="BL402" i="6" s="1"/>
  <c r="BK402" i="6" s="1"/>
  <c r="BJ402" i="6" s="1"/>
  <c r="BI402" i="6" s="1"/>
  <c r="BH402" i="6" s="1"/>
  <c r="BG402" i="6" s="1"/>
  <c r="BF402" i="6" s="1"/>
  <c r="BE402" i="6" s="1"/>
  <c r="AU366" i="6"/>
  <c r="AU397" i="6"/>
  <c r="AT397" i="6" s="1"/>
  <c r="AS397" i="6" s="1"/>
  <c r="AR397" i="6" s="1"/>
  <c r="AQ397" i="6" s="1"/>
  <c r="AP397" i="6" s="1"/>
  <c r="AO397" i="6" s="1"/>
  <c r="AN397" i="6" s="1"/>
  <c r="AM397" i="6" s="1"/>
  <c r="AL397" i="6" s="1"/>
  <c r="R317" i="6"/>
  <c r="T317" i="6" s="1"/>
  <c r="AC317" i="6"/>
  <c r="K317" i="6"/>
  <c r="AT274" i="6"/>
  <c r="AS274" i="6" s="1"/>
  <c r="AR274" i="6" s="1"/>
  <c r="AQ274" i="6" s="1"/>
  <c r="AP274" i="6" s="1"/>
  <c r="AO274" i="6" s="1"/>
  <c r="AN274" i="6" s="1"/>
  <c r="AM274" i="6" s="1"/>
  <c r="AL274" i="6" s="1"/>
  <c r="AT97" i="6"/>
  <c r="AS97" i="6" s="1"/>
  <c r="AR97" i="6" s="1"/>
  <c r="AQ97" i="6" s="1"/>
  <c r="AP97" i="6" s="1"/>
  <c r="AO97" i="6" s="1"/>
  <c r="AN97" i="6" s="1"/>
  <c r="AM97" i="6" s="1"/>
  <c r="AL97" i="6" s="1"/>
  <c r="BM352" i="6"/>
  <c r="BL352" i="6" s="1"/>
  <c r="BK352" i="6" s="1"/>
  <c r="BJ352" i="6"/>
  <c r="BI352" i="6" s="1"/>
  <c r="BH352" i="6" s="1"/>
  <c r="BG352" i="6" s="1"/>
  <c r="BF352" i="6" s="1"/>
  <c r="BE352" i="6" s="1"/>
  <c r="I212" i="6"/>
  <c r="AC212" i="6"/>
  <c r="R212" i="6"/>
  <c r="T212" i="6" s="1"/>
  <c r="CW111" i="6"/>
  <c r="CV111" i="6" s="1"/>
  <c r="CU111" i="6" s="1"/>
  <c r="CT111" i="6" s="1"/>
  <c r="CS111" i="6" s="1"/>
  <c r="CR111" i="6" s="1"/>
  <c r="CQ111" i="6" s="1"/>
  <c r="CP111" i="6" s="1"/>
  <c r="CO111" i="6" s="1"/>
  <c r="BM376" i="6"/>
  <c r="BL376" i="6" s="1"/>
  <c r="BK376" i="6" s="1"/>
  <c r="BJ376" i="6" s="1"/>
  <c r="BI376" i="6" s="1"/>
  <c r="BH376" i="6" s="1"/>
  <c r="BG376" i="6" s="1"/>
  <c r="BF376" i="6" s="1"/>
  <c r="BE376" i="6" s="1"/>
  <c r="CV89" i="6"/>
  <c r="CU89" i="6" s="1"/>
  <c r="CT89" i="6" s="1"/>
  <c r="CS89" i="6" s="1"/>
  <c r="CR89" i="6" s="1"/>
  <c r="CQ89" i="6" s="1"/>
  <c r="CP89" i="6" s="1"/>
  <c r="CO89" i="6" s="1"/>
  <c r="CW89" i="6"/>
  <c r="CW53" i="6"/>
  <c r="CV53" i="6" s="1"/>
  <c r="CU53" i="6" s="1"/>
  <c r="CT53" i="6" s="1"/>
  <c r="CS53" i="6" s="1"/>
  <c r="CR53" i="6" s="1"/>
  <c r="CQ53" i="6" s="1"/>
  <c r="CP53" i="6" s="1"/>
  <c r="CO53" i="6" s="1"/>
  <c r="CW108" i="6"/>
  <c r="CV108" i="6" s="1"/>
  <c r="CU108" i="6" s="1"/>
  <c r="CT108" i="6" s="1"/>
  <c r="CS108" i="6" s="1"/>
  <c r="CR108" i="6" s="1"/>
  <c r="CQ108" i="6" s="1"/>
  <c r="CP108" i="6" s="1"/>
  <c r="CO108" i="6" s="1"/>
  <c r="CW58" i="6"/>
  <c r="CV58" i="6" s="1"/>
  <c r="CU58" i="6" s="1"/>
  <c r="CT58" i="6" s="1"/>
  <c r="CS58" i="6" s="1"/>
  <c r="CR58" i="6" s="1"/>
  <c r="CQ58" i="6" s="1"/>
  <c r="CP58" i="6" s="1"/>
  <c r="CO58" i="6" s="1"/>
  <c r="CW103" i="6"/>
  <c r="CV103" i="6" s="1"/>
  <c r="CU103" i="6" s="1"/>
  <c r="CT103" i="6" s="1"/>
  <c r="CS103" i="6" s="1"/>
  <c r="CR103" i="6" s="1"/>
  <c r="CQ103" i="6" s="1"/>
  <c r="CP103" i="6" s="1"/>
  <c r="CO103" i="6" s="1"/>
  <c r="CW96" i="6"/>
  <c r="CV96" i="6" s="1"/>
  <c r="CU96" i="6" s="1"/>
  <c r="CT96" i="6" s="1"/>
  <c r="CS96" i="6" s="1"/>
  <c r="CR96" i="6" s="1"/>
  <c r="CQ96" i="6" s="1"/>
  <c r="CP96" i="6" s="1"/>
  <c r="CO96" i="6" s="1"/>
  <c r="CW105" i="6"/>
  <c r="CV105" i="6" s="1"/>
  <c r="CU105" i="6" s="1"/>
  <c r="CT105" i="6" s="1"/>
  <c r="CS105" i="6" s="1"/>
  <c r="CR105" i="6" s="1"/>
  <c r="CQ105" i="6" s="1"/>
  <c r="CP105" i="6" s="1"/>
  <c r="CO105" i="6" s="1"/>
  <c r="AT396" i="6"/>
  <c r="AS396" i="6"/>
  <c r="AR396" i="6"/>
  <c r="AQ396" i="6" s="1"/>
  <c r="AP396" i="6" s="1"/>
  <c r="AO396" i="6" s="1"/>
  <c r="AN396" i="6" s="1"/>
  <c r="AM396" i="6" s="1"/>
  <c r="AL396" i="6" s="1"/>
  <c r="AT211" i="6"/>
  <c r="AS211" i="6" s="1"/>
  <c r="AR211" i="6"/>
  <c r="AQ211" i="6" s="1"/>
  <c r="AP211" i="6" s="1"/>
  <c r="AO211" i="6" s="1"/>
  <c r="AN211" i="6" s="1"/>
  <c r="AM211" i="6" s="1"/>
  <c r="AL211" i="6" s="1"/>
  <c r="BC332" i="6"/>
  <c r="BD332" i="6"/>
  <c r="BB332" i="6"/>
  <c r="K407" i="6"/>
  <c r="AT276" i="6"/>
  <c r="AS276" i="6" s="1"/>
  <c r="AR276" i="6" s="1"/>
  <c r="AQ276" i="6" s="1"/>
  <c r="AP276" i="6"/>
  <c r="AO276" i="6" s="1"/>
  <c r="AN276" i="6" s="1"/>
  <c r="AM276" i="6" s="1"/>
  <c r="AL276" i="6" s="1"/>
  <c r="BM408" i="6"/>
  <c r="BL408" i="6"/>
  <c r="BK408" i="6" s="1"/>
  <c r="BJ408" i="6" s="1"/>
  <c r="BI408" i="6" s="1"/>
  <c r="BH408" i="6" s="1"/>
  <c r="BG408" i="6" s="1"/>
  <c r="BF408" i="6" s="1"/>
  <c r="BE408" i="6" s="1"/>
  <c r="K369" i="6"/>
  <c r="BM410" i="6"/>
  <c r="BL410" i="6" s="1"/>
  <c r="BK410" i="6" s="1"/>
  <c r="BJ410" i="6" s="1"/>
  <c r="BI410" i="6" s="1"/>
  <c r="BH410" i="6" s="1"/>
  <c r="BG410" i="6" s="1"/>
  <c r="BF410" i="6" s="1"/>
  <c r="BE410" i="6" s="1"/>
  <c r="BD425" i="6"/>
  <c r="BC425" i="6"/>
  <c r="BB425" i="6"/>
  <c r="BA425" i="6" s="1"/>
  <c r="BM327" i="6"/>
  <c r="BL327" i="6"/>
  <c r="BK327" i="6" s="1"/>
  <c r="BJ327" i="6" s="1"/>
  <c r="BI327" i="6" s="1"/>
  <c r="BH327" i="6" s="1"/>
  <c r="BG327" i="6" s="1"/>
  <c r="BF327" i="6" s="1"/>
  <c r="BE327" i="6" s="1"/>
  <c r="AJ257" i="6"/>
  <c r="AI257" i="6"/>
  <c r="AH257" i="6" s="1"/>
  <c r="AK257" i="6"/>
  <c r="CW107" i="6"/>
  <c r="CV107" i="6" s="1"/>
  <c r="CU107" i="6" s="1"/>
  <c r="CT107" i="6" s="1"/>
  <c r="CS107" i="6" s="1"/>
  <c r="CR107" i="6" s="1"/>
  <c r="CQ107" i="6" s="1"/>
  <c r="CP107" i="6" s="1"/>
  <c r="CO107" i="6" s="1"/>
  <c r="BM358" i="6"/>
  <c r="BL358" i="6"/>
  <c r="BK358" i="6" s="1"/>
  <c r="BJ358" i="6" s="1"/>
  <c r="BI358" i="6" s="1"/>
  <c r="BH358" i="6" s="1"/>
  <c r="BG358" i="6" s="1"/>
  <c r="BF358" i="6" s="1"/>
  <c r="BE358" i="6" s="1"/>
  <c r="CW88" i="6"/>
  <c r="CV88" i="6" s="1"/>
  <c r="CU88" i="6" s="1"/>
  <c r="CT88" i="6" s="1"/>
  <c r="CS88" i="6" s="1"/>
  <c r="CR88" i="6" s="1"/>
  <c r="CQ88" i="6" s="1"/>
  <c r="CP88" i="6" s="1"/>
  <c r="CO88" i="6" s="1"/>
  <c r="BM257" i="6"/>
  <c r="BL257" i="6" s="1"/>
  <c r="BK257" i="6" s="1"/>
  <c r="BJ257" i="6" s="1"/>
  <c r="BI257" i="6" s="1"/>
  <c r="BH257" i="6" s="1"/>
  <c r="BG257" i="6" s="1"/>
  <c r="BF257" i="6" s="1"/>
  <c r="BE257" i="6" s="1"/>
  <c r="CW52" i="6"/>
  <c r="CV52" i="6" s="1"/>
  <c r="CU52" i="6" s="1"/>
  <c r="CT52" i="6" s="1"/>
  <c r="CS52" i="6" s="1"/>
  <c r="CR52" i="6" s="1"/>
  <c r="CQ52" i="6" s="1"/>
  <c r="CP52" i="6" s="1"/>
  <c r="CO52" i="6" s="1"/>
  <c r="CW106" i="6"/>
  <c r="CV106" i="6"/>
  <c r="CU106" i="6" s="1"/>
  <c r="CT106" i="6" s="1"/>
  <c r="CS106" i="6" s="1"/>
  <c r="CR106" i="6" s="1"/>
  <c r="CQ106" i="6" s="1"/>
  <c r="CP106" i="6" s="1"/>
  <c r="CO106" i="6" s="1"/>
  <c r="BM366" i="6"/>
  <c r="BL366" i="6" s="1"/>
  <c r="BK366" i="6" s="1"/>
  <c r="BJ366" i="6" s="1"/>
  <c r="BI366" i="6" s="1"/>
  <c r="BH366" i="6" s="1"/>
  <c r="BG366" i="6" s="1"/>
  <c r="BF366" i="6" s="1"/>
  <c r="BE366" i="6" s="1"/>
  <c r="CV75" i="6"/>
  <c r="CU75" i="6" s="1"/>
  <c r="CT75" i="6" s="1"/>
  <c r="CS75" i="6" s="1"/>
  <c r="CR75" i="6" s="1"/>
  <c r="CQ75" i="6" s="1"/>
  <c r="CP75" i="6" s="1"/>
  <c r="CO75" i="6" s="1"/>
  <c r="CW75" i="6"/>
  <c r="CV92" i="6"/>
  <c r="CU92" i="6" s="1"/>
  <c r="CT92" i="6" s="1"/>
  <c r="CS92" i="6" s="1"/>
  <c r="CR92" i="6" s="1"/>
  <c r="CQ92" i="6" s="1"/>
  <c r="CP92" i="6" s="1"/>
  <c r="CO92" i="6" s="1"/>
  <c r="CW92" i="6"/>
  <c r="CW98" i="6"/>
  <c r="CV98" i="6" s="1"/>
  <c r="CU98" i="6" s="1"/>
  <c r="CT98" i="6" s="1"/>
  <c r="CS98" i="6" s="1"/>
  <c r="CR98" i="6" s="1"/>
  <c r="CQ98" i="6" s="1"/>
  <c r="CP98" i="6" s="1"/>
  <c r="CO98" i="6" s="1"/>
  <c r="AO158" i="6"/>
  <c r="AN158" i="6" s="1"/>
  <c r="AM158" i="6" s="1"/>
  <c r="AL158" i="6" s="1"/>
  <c r="AT158" i="6"/>
  <c r="AS158" i="6" s="1"/>
  <c r="AR158" i="6" s="1"/>
  <c r="AQ158" i="6" s="1"/>
  <c r="AP158" i="6" s="1"/>
  <c r="AT337" i="6"/>
  <c r="AS337" i="6" s="1"/>
  <c r="AR337" i="6" s="1"/>
  <c r="AQ337" i="6" s="1"/>
  <c r="AP337" i="6" s="1"/>
  <c r="AO337" i="6" s="1"/>
  <c r="AN337" i="6" s="1"/>
  <c r="AM337" i="6" s="1"/>
  <c r="AL337" i="6" s="1"/>
  <c r="AT109" i="6"/>
  <c r="AS109" i="6" s="1"/>
  <c r="AR109" i="6" s="1"/>
  <c r="AQ109" i="6" s="1"/>
  <c r="AP109" i="6" s="1"/>
  <c r="AO109" i="6" s="1"/>
  <c r="AN109" i="6" s="1"/>
  <c r="AM109" i="6" s="1"/>
  <c r="AL109" i="6" s="1"/>
  <c r="J227" i="6"/>
  <c r="AC227" i="6"/>
  <c r="R227" i="6"/>
  <c r="T227" i="6" s="1"/>
  <c r="R211" i="6"/>
  <c r="T211" i="6" s="1"/>
  <c r="AT332" i="6"/>
  <c r="AS332" i="6" s="1"/>
  <c r="AR332" i="6" s="1"/>
  <c r="AQ332" i="6" s="1"/>
  <c r="AP332" i="6" s="1"/>
  <c r="AO332" i="6" s="1"/>
  <c r="AN332" i="6" s="1"/>
  <c r="AM332" i="6" s="1"/>
  <c r="AL332" i="6" s="1"/>
  <c r="I108" i="6"/>
  <c r="R108" i="6"/>
  <c r="T108" i="6" s="1"/>
  <c r="AC108" i="6"/>
  <c r="I184" i="6"/>
  <c r="AC184" i="6"/>
  <c r="R184" i="6"/>
  <c r="T184" i="6" s="1"/>
  <c r="AU408" i="6"/>
  <c r="AU177" i="6"/>
  <c r="K390" i="6"/>
  <c r="K423" i="6"/>
  <c r="BB400" i="6"/>
  <c r="BC400" i="6"/>
  <c r="BD400" i="6"/>
  <c r="AS129" i="6"/>
  <c r="AR129" i="6" s="1"/>
  <c r="AQ129" i="6" s="1"/>
  <c r="AP129" i="6" s="1"/>
  <c r="AO129" i="6" s="1"/>
  <c r="AN129" i="6" s="1"/>
  <c r="AM129" i="6" s="1"/>
  <c r="AL129" i="6" s="1"/>
  <c r="AT129" i="6"/>
  <c r="BM368" i="6"/>
  <c r="BL368" i="6" s="1"/>
  <c r="BK368" i="6" s="1"/>
  <c r="BJ368" i="6" s="1"/>
  <c r="BI368" i="6" s="1"/>
  <c r="BH368" i="6" s="1"/>
  <c r="BG368" i="6" s="1"/>
  <c r="BF368" i="6" s="1"/>
  <c r="BE368" i="6" s="1"/>
  <c r="AT111" i="6"/>
  <c r="AS111" i="6" s="1"/>
  <c r="AR111" i="6" s="1"/>
  <c r="AQ111" i="6" s="1"/>
  <c r="AP111" i="6" s="1"/>
  <c r="AO111" i="6" s="1"/>
  <c r="AN111" i="6" s="1"/>
  <c r="AM111" i="6" s="1"/>
  <c r="AL111" i="6" s="1"/>
  <c r="AT221" i="6"/>
  <c r="AS221" i="6" s="1"/>
  <c r="AR221" i="6" s="1"/>
  <c r="AQ221" i="6" s="1"/>
  <c r="AP221" i="6" s="1"/>
  <c r="AO221" i="6" s="1"/>
  <c r="AN221" i="6" s="1"/>
  <c r="AM221" i="6" s="1"/>
  <c r="AL221" i="6" s="1"/>
  <c r="BM248" i="6"/>
  <c r="BL248" i="6" s="1"/>
  <c r="BK248" i="6" s="1"/>
  <c r="BJ248" i="6" s="1"/>
  <c r="BI248" i="6" s="1"/>
  <c r="BH248" i="6" s="1"/>
  <c r="BG248" i="6" s="1"/>
  <c r="BF248" i="6" s="1"/>
  <c r="BE248" i="6" s="1"/>
  <c r="CW102" i="6"/>
  <c r="CV102" i="6" s="1"/>
  <c r="CU102" i="6" s="1"/>
  <c r="CT102" i="6" s="1"/>
  <c r="CS102" i="6" s="1"/>
  <c r="CR102" i="6" s="1"/>
  <c r="CQ102" i="6" s="1"/>
  <c r="CP102" i="6" s="1"/>
  <c r="CO102" i="6" s="1"/>
  <c r="CW81" i="6"/>
  <c r="CV81" i="6" s="1"/>
  <c r="CU81" i="6" s="1"/>
  <c r="CT81" i="6" s="1"/>
  <c r="CS81" i="6" s="1"/>
  <c r="CR81" i="6" s="1"/>
  <c r="CQ81" i="6" s="1"/>
  <c r="CP81" i="6" s="1"/>
  <c r="CO81" i="6" s="1"/>
  <c r="BM178" i="6"/>
  <c r="BL178" i="6" s="1"/>
  <c r="BK178" i="6" s="1"/>
  <c r="BJ178" i="6" s="1"/>
  <c r="BI178" i="6" s="1"/>
  <c r="BH178" i="6" s="1"/>
  <c r="BG178" i="6" s="1"/>
  <c r="BF178" i="6" s="1"/>
  <c r="BE178" i="6" s="1"/>
  <c r="BM354" i="6"/>
  <c r="BL354" i="6" s="1"/>
  <c r="BK354" i="6" s="1"/>
  <c r="BJ354" i="6" s="1"/>
  <c r="BI354" i="6" s="1"/>
  <c r="BH354" i="6" s="1"/>
  <c r="BG354" i="6" s="1"/>
  <c r="BF354" i="6" s="1"/>
  <c r="BE354" i="6" s="1"/>
  <c r="CW101" i="6"/>
  <c r="CV101" i="6" s="1"/>
  <c r="CU101" i="6" s="1"/>
  <c r="CT101" i="6" s="1"/>
  <c r="CS101" i="6" s="1"/>
  <c r="CR101" i="6" s="1"/>
  <c r="CQ101" i="6" s="1"/>
  <c r="CP101" i="6" s="1"/>
  <c r="CO101" i="6" s="1"/>
  <c r="BM310" i="6"/>
  <c r="BL310" i="6" s="1"/>
  <c r="BK310" i="6" s="1"/>
  <c r="BJ310" i="6" s="1"/>
  <c r="BI310" i="6" s="1"/>
  <c r="BH310" i="6" s="1"/>
  <c r="BG310" i="6" s="1"/>
  <c r="BF310" i="6" s="1"/>
  <c r="BE310" i="6" s="1"/>
  <c r="CW67" i="6"/>
  <c r="CV67" i="6" s="1"/>
  <c r="CU67" i="6" s="1"/>
  <c r="CT67" i="6" s="1"/>
  <c r="CS67" i="6" s="1"/>
  <c r="CR67" i="6" s="1"/>
  <c r="CQ67" i="6" s="1"/>
  <c r="CP67" i="6" s="1"/>
  <c r="CO67" i="6" s="1"/>
  <c r="CW85" i="6"/>
  <c r="CV85" i="6"/>
  <c r="CU85" i="6" s="1"/>
  <c r="CT85" i="6" s="1"/>
  <c r="CS85" i="6" s="1"/>
  <c r="CR85" i="6" s="1"/>
  <c r="CQ85" i="6" s="1"/>
  <c r="CP85" i="6" s="1"/>
  <c r="CO85" i="6" s="1"/>
  <c r="CW77" i="6"/>
  <c r="CV77" i="6" s="1"/>
  <c r="CU77" i="6" s="1"/>
  <c r="CT77" i="6" s="1"/>
  <c r="CS77" i="6" s="1"/>
  <c r="CR77" i="6" s="1"/>
  <c r="CQ77" i="6" s="1"/>
  <c r="CP77" i="6" s="1"/>
  <c r="CO77" i="6" s="1"/>
  <c r="I162" i="6"/>
  <c r="AC162" i="6"/>
  <c r="R162" i="6"/>
  <c r="T162" i="6" s="1"/>
  <c r="AK227" i="6"/>
  <c r="AI227" i="6"/>
  <c r="AJ227" i="6"/>
  <c r="AC214" i="6"/>
  <c r="R214" i="6"/>
  <c r="T214" i="6" s="1"/>
  <c r="I214" i="6"/>
  <c r="AI215" i="6"/>
  <c r="AJ215" i="6"/>
  <c r="AK215" i="6"/>
  <c r="K332" i="6"/>
  <c r="BB286" i="6"/>
  <c r="BC286" i="6"/>
  <c r="BD286" i="6"/>
  <c r="BM380" i="6"/>
  <c r="BL380" i="6" s="1"/>
  <c r="BK380" i="6" s="1"/>
  <c r="BJ380" i="6" s="1"/>
  <c r="BI380" i="6" s="1"/>
  <c r="BH380" i="6" s="1"/>
  <c r="BG380" i="6" s="1"/>
  <c r="BF380" i="6" s="1"/>
  <c r="BE380" i="6" s="1"/>
  <c r="BM418" i="6"/>
  <c r="BL418" i="6" s="1"/>
  <c r="BK418" i="6"/>
  <c r="BJ418" i="6" s="1"/>
  <c r="BI418" i="6" s="1"/>
  <c r="BH418" i="6" s="1"/>
  <c r="BG418" i="6" s="1"/>
  <c r="BF418" i="6" s="1"/>
  <c r="BE418" i="6" s="1"/>
  <c r="AT256" i="6"/>
  <c r="AS256" i="6" s="1"/>
  <c r="AR256" i="6" s="1"/>
  <c r="AQ256" i="6" s="1"/>
  <c r="AP256" i="6" s="1"/>
  <c r="AO256" i="6" s="1"/>
  <c r="AN256" i="6" s="1"/>
  <c r="AM256" i="6" s="1"/>
  <c r="AL256" i="6" s="1"/>
  <c r="L408" i="6"/>
  <c r="BM254" i="6"/>
  <c r="BL254" i="6" s="1"/>
  <c r="BK254" i="6" s="1"/>
  <c r="BJ254" i="6" s="1"/>
  <c r="BI254" i="6" s="1"/>
  <c r="BH254" i="6" s="1"/>
  <c r="BG254" i="6" s="1"/>
  <c r="BF254" i="6" s="1"/>
  <c r="BE254" i="6" s="1"/>
  <c r="I134" i="6"/>
  <c r="R134" i="6"/>
  <c r="T134" i="6" s="1"/>
  <c r="AC134" i="6"/>
  <c r="K384" i="6"/>
  <c r="BA245" i="6"/>
  <c r="AS99" i="6"/>
  <c r="AR99" i="6" s="1"/>
  <c r="AQ99" i="6" s="1"/>
  <c r="AP99" i="6" s="1"/>
  <c r="AO99" i="6" s="1"/>
  <c r="AN99" i="6" s="1"/>
  <c r="AM99" i="6" s="1"/>
  <c r="AL99" i="6" s="1"/>
  <c r="AT99" i="6"/>
  <c r="BM279" i="6"/>
  <c r="BL279" i="6" s="1"/>
  <c r="BK279" i="6" s="1"/>
  <c r="BJ279" i="6" s="1"/>
  <c r="BI279" i="6" s="1"/>
  <c r="BH279" i="6" s="1"/>
  <c r="BG279" i="6" s="1"/>
  <c r="BF279" i="6" s="1"/>
  <c r="BE279" i="6" s="1"/>
  <c r="BM235" i="6"/>
  <c r="BL235" i="6" s="1"/>
  <c r="BK235" i="6" s="1"/>
  <c r="BJ235" i="6" s="1"/>
  <c r="BI235" i="6" s="1"/>
  <c r="BH235" i="6" s="1"/>
  <c r="BG235" i="6" s="1"/>
  <c r="BF235" i="6" s="1"/>
  <c r="BE235" i="6" s="1"/>
  <c r="AQ126" i="6"/>
  <c r="AP126" i="6" s="1"/>
  <c r="AO126" i="6" s="1"/>
  <c r="AN126" i="6" s="1"/>
  <c r="AM126" i="6" s="1"/>
  <c r="AL126" i="6" s="1"/>
  <c r="AT126" i="6"/>
  <c r="AS126" i="6" s="1"/>
  <c r="AR126" i="6" s="1"/>
  <c r="CV95" i="6"/>
  <c r="CU95" i="6" s="1"/>
  <c r="CT95" i="6" s="1"/>
  <c r="CS95" i="6" s="1"/>
  <c r="CR95" i="6" s="1"/>
  <c r="CQ95" i="6" s="1"/>
  <c r="CP95" i="6" s="1"/>
  <c r="CO95" i="6" s="1"/>
  <c r="CW95" i="6"/>
  <c r="BM237" i="6"/>
  <c r="BL237" i="6"/>
  <c r="BK237" i="6" s="1"/>
  <c r="BJ237" i="6" s="1"/>
  <c r="BI237" i="6" s="1"/>
  <c r="BH237" i="6" s="1"/>
  <c r="BG237" i="6" s="1"/>
  <c r="BF237" i="6" s="1"/>
  <c r="BE237" i="6" s="1"/>
  <c r="CV80" i="6"/>
  <c r="CU80" i="6" s="1"/>
  <c r="CT80" i="6" s="1"/>
  <c r="CS80" i="6" s="1"/>
  <c r="CR80" i="6" s="1"/>
  <c r="CQ80" i="6" s="1"/>
  <c r="CP80" i="6" s="1"/>
  <c r="CO80" i="6" s="1"/>
  <c r="CW80" i="6"/>
  <c r="CW116" i="6"/>
  <c r="CV116" i="6" s="1"/>
  <c r="CU116" i="6" s="1"/>
  <c r="CT116" i="6" s="1"/>
  <c r="CS116" i="6" s="1"/>
  <c r="CR116" i="6" s="1"/>
  <c r="CQ116" i="6" s="1"/>
  <c r="CP116" i="6" s="1"/>
  <c r="CO116" i="6" s="1"/>
  <c r="BD335" i="6"/>
  <c r="BB335" i="6"/>
  <c r="BC335" i="6"/>
  <c r="CW90" i="6"/>
  <c r="CV90" i="6" s="1"/>
  <c r="CU90" i="6" s="1"/>
  <c r="CT90" i="6" s="1"/>
  <c r="CS90" i="6" s="1"/>
  <c r="CR90" i="6" s="1"/>
  <c r="CQ90" i="6" s="1"/>
  <c r="CP90" i="6" s="1"/>
  <c r="CO90" i="6" s="1"/>
  <c r="BM184" i="6"/>
  <c r="BL184" i="6" s="1"/>
  <c r="BK184" i="6" s="1"/>
  <c r="BJ184" i="6" s="1"/>
  <c r="BI184" i="6" s="1"/>
  <c r="BH184" i="6" s="1"/>
  <c r="BG184" i="6" s="1"/>
  <c r="BF184" i="6" s="1"/>
  <c r="BE184" i="6" s="1"/>
  <c r="CW59" i="6"/>
  <c r="CV59" i="6" s="1"/>
  <c r="CU59" i="6" s="1"/>
  <c r="CT59" i="6" s="1"/>
  <c r="CS59" i="6" s="1"/>
  <c r="CR59" i="6" s="1"/>
  <c r="CQ59" i="6" s="1"/>
  <c r="CP59" i="6" s="1"/>
  <c r="CO59" i="6" s="1"/>
  <c r="CW84" i="6"/>
  <c r="CV84" i="6" s="1"/>
  <c r="CU84" i="6" s="1"/>
  <c r="CT84" i="6" s="1"/>
  <c r="CS84" i="6" s="1"/>
  <c r="CR84" i="6" s="1"/>
  <c r="CQ84" i="6" s="1"/>
  <c r="CP84" i="6" s="1"/>
  <c r="CO84" i="6" s="1"/>
  <c r="CW69" i="6"/>
  <c r="CV69" i="6" s="1"/>
  <c r="CU69" i="6" s="1"/>
  <c r="CT69" i="6" s="1"/>
  <c r="CS69" i="6" s="1"/>
  <c r="CR69" i="6" s="1"/>
  <c r="CQ69" i="6" s="1"/>
  <c r="CP69" i="6" s="1"/>
  <c r="CO69" i="6" s="1"/>
  <c r="AT258" i="6"/>
  <c r="AS258" i="6" s="1"/>
  <c r="AR258" i="6" s="1"/>
  <c r="AQ258" i="6" s="1"/>
  <c r="AP258" i="6" s="1"/>
  <c r="AO258" i="6" s="1"/>
  <c r="AN258" i="6" s="1"/>
  <c r="AM258" i="6" s="1"/>
  <c r="AL258" i="6" s="1"/>
  <c r="K286" i="6"/>
  <c r="R286" i="6"/>
  <c r="T286" i="6" s="1"/>
  <c r="AC286" i="6"/>
  <c r="K380" i="6"/>
  <c r="K418" i="6"/>
  <c r="AT283" i="6"/>
  <c r="AS283" i="6" s="1"/>
  <c r="AR283" i="6" s="1"/>
  <c r="AQ283" i="6" s="1"/>
  <c r="AP283" i="6" s="1"/>
  <c r="AO283" i="6" s="1"/>
  <c r="AN283" i="6" s="1"/>
  <c r="AM283" i="6" s="1"/>
  <c r="AL283" i="6" s="1"/>
  <c r="AT108" i="6"/>
  <c r="AS108" i="6" s="1"/>
  <c r="AR108" i="6" s="1"/>
  <c r="AQ108" i="6" s="1"/>
  <c r="AP108" i="6" s="1"/>
  <c r="AO108" i="6" s="1"/>
  <c r="AN108" i="6" s="1"/>
  <c r="AM108" i="6" s="1"/>
  <c r="AL108" i="6" s="1"/>
  <c r="AI254" i="6"/>
  <c r="AH254" i="6" s="1"/>
  <c r="AA254" i="6" s="1"/>
  <c r="AJ254" i="6"/>
  <c r="AK254" i="6"/>
  <c r="AT134" i="6"/>
  <c r="AS134" i="6" s="1"/>
  <c r="AR134" i="6" s="1"/>
  <c r="AQ134" i="6" s="1"/>
  <c r="AP134" i="6" s="1"/>
  <c r="AO134" i="6" s="1"/>
  <c r="AN134" i="6" s="1"/>
  <c r="AM134" i="6" s="1"/>
  <c r="AL134" i="6" s="1"/>
  <c r="AS394" i="6"/>
  <c r="AR394" i="6" s="1"/>
  <c r="AQ394" i="6" s="1"/>
  <c r="AP394" i="6" s="1"/>
  <c r="AO394" i="6" s="1"/>
  <c r="AN394" i="6" s="1"/>
  <c r="AM394" i="6" s="1"/>
  <c r="AL394" i="6" s="1"/>
  <c r="AT394" i="6"/>
  <c r="BM238" i="6"/>
  <c r="BL238" i="6" s="1"/>
  <c r="BK238" i="6" s="1"/>
  <c r="BJ238" i="6" s="1"/>
  <c r="BI238" i="6" s="1"/>
  <c r="BH238" i="6" s="1"/>
  <c r="BG238" i="6" s="1"/>
  <c r="BF238" i="6" s="1"/>
  <c r="BE238" i="6" s="1"/>
  <c r="AT406" i="6"/>
  <c r="AS406" i="6" s="1"/>
  <c r="AR406" i="6" s="1"/>
  <c r="AQ406" i="6" s="1"/>
  <c r="AP406" i="6" s="1"/>
  <c r="AO406" i="6" s="1"/>
  <c r="AN406" i="6" s="1"/>
  <c r="AM406" i="6" s="1"/>
  <c r="AL406" i="6" s="1"/>
  <c r="BM388" i="6"/>
  <c r="BL388" i="6" s="1"/>
  <c r="BK388" i="6" s="1"/>
  <c r="BJ388" i="6" s="1"/>
  <c r="BI388" i="6" s="1"/>
  <c r="BH388" i="6" s="1"/>
  <c r="BG388" i="6" s="1"/>
  <c r="BF388" i="6" s="1"/>
  <c r="BE388" i="6" s="1"/>
  <c r="BB361" i="6"/>
  <c r="BC361" i="6"/>
  <c r="BD361" i="6"/>
  <c r="BC96" i="6"/>
  <c r="BD96" i="6"/>
  <c r="BB96" i="6"/>
  <c r="AK383" i="6"/>
  <c r="AI383" i="6"/>
  <c r="AJ383" i="6"/>
  <c r="BD344" i="6"/>
  <c r="BB344" i="6"/>
  <c r="BC344" i="6"/>
  <c r="AT168" i="6"/>
  <c r="AS168" i="6" s="1"/>
  <c r="AR168" i="6" s="1"/>
  <c r="AQ168" i="6" s="1"/>
  <c r="AP168" i="6" s="1"/>
  <c r="AO168" i="6" s="1"/>
  <c r="AN168" i="6" s="1"/>
  <c r="AM168" i="6" s="1"/>
  <c r="AL168" i="6" s="1"/>
  <c r="AT106" i="6"/>
  <c r="AS106" i="6" s="1"/>
  <c r="AR106" i="6" s="1"/>
  <c r="AQ106" i="6" s="1"/>
  <c r="AP106" i="6" s="1"/>
  <c r="AO106" i="6" s="1"/>
  <c r="AN106" i="6" s="1"/>
  <c r="AM106" i="6" s="1"/>
  <c r="AL106" i="6" s="1"/>
  <c r="AT127" i="6"/>
  <c r="AS127" i="6" s="1"/>
  <c r="AR127" i="6" s="1"/>
  <c r="AQ127" i="6" s="1"/>
  <c r="AP127" i="6" s="1"/>
  <c r="AO127" i="6" s="1"/>
  <c r="AN127" i="6" s="1"/>
  <c r="AM127" i="6" s="1"/>
  <c r="AL127" i="6" s="1"/>
  <c r="AT104" i="6"/>
  <c r="AS104" i="6"/>
  <c r="AR104" i="6" s="1"/>
  <c r="AQ104" i="6" s="1"/>
  <c r="AP104" i="6" s="1"/>
  <c r="AO104" i="6" s="1"/>
  <c r="AN104" i="6" s="1"/>
  <c r="AM104" i="6" s="1"/>
  <c r="AL104" i="6" s="1"/>
  <c r="BM154" i="6"/>
  <c r="BL154" i="6" s="1"/>
  <c r="BK154" i="6" s="1"/>
  <c r="BJ154" i="6" s="1"/>
  <c r="BI154" i="6" s="1"/>
  <c r="BH154" i="6" s="1"/>
  <c r="BG154" i="6" s="1"/>
  <c r="BF154" i="6" s="1"/>
  <c r="BE154" i="6" s="1"/>
  <c r="AT194" i="6"/>
  <c r="AS194" i="6" s="1"/>
  <c r="AR194" i="6" s="1"/>
  <c r="AQ194" i="6" s="1"/>
  <c r="AP194" i="6" s="1"/>
  <c r="AO194" i="6" s="1"/>
  <c r="AN194" i="6" s="1"/>
  <c r="AM194" i="6" s="1"/>
  <c r="AL194" i="6" s="1"/>
  <c r="AT237" i="6"/>
  <c r="AS237" i="6" s="1"/>
  <c r="AR237" i="6" s="1"/>
  <c r="AQ237" i="6" s="1"/>
  <c r="AP237" i="6" s="1"/>
  <c r="AO237" i="6" s="1"/>
  <c r="AN237" i="6" s="1"/>
  <c r="AM237" i="6" s="1"/>
  <c r="AL237" i="6" s="1"/>
  <c r="AT346" i="6"/>
  <c r="AS346" i="6" s="1"/>
  <c r="AR346" i="6" s="1"/>
  <c r="AQ346" i="6" s="1"/>
  <c r="AP346" i="6" s="1"/>
  <c r="AO346" i="6" s="1"/>
  <c r="AN346" i="6" s="1"/>
  <c r="AM346" i="6" s="1"/>
  <c r="AL346" i="6" s="1"/>
  <c r="BM176" i="6"/>
  <c r="BL176" i="6" s="1"/>
  <c r="BK176" i="6" s="1"/>
  <c r="BJ176" i="6" s="1"/>
  <c r="BI176" i="6" s="1"/>
  <c r="BH176" i="6" s="1"/>
  <c r="BG176" i="6" s="1"/>
  <c r="BF176" i="6" s="1"/>
  <c r="BE176" i="6" s="1"/>
  <c r="I209" i="6"/>
  <c r="AC209" i="6"/>
  <c r="R209" i="6"/>
  <c r="T209" i="6" s="1"/>
  <c r="BM276" i="6"/>
  <c r="BL276" i="6" s="1"/>
  <c r="BK276" i="6" s="1"/>
  <c r="BJ276" i="6" s="1"/>
  <c r="BI276" i="6" s="1"/>
  <c r="BH276" i="6" s="1"/>
  <c r="BG276" i="6" s="1"/>
  <c r="BF276" i="6" s="1"/>
  <c r="BE276" i="6" s="1"/>
  <c r="AT208" i="6"/>
  <c r="AS208" i="6" s="1"/>
  <c r="AR208" i="6" s="1"/>
  <c r="AQ208" i="6" s="1"/>
  <c r="AP208" i="6" s="1"/>
  <c r="AO208" i="6" s="1"/>
  <c r="AN208" i="6" s="1"/>
  <c r="AM208" i="6" s="1"/>
  <c r="AL208" i="6" s="1"/>
  <c r="BM398" i="6"/>
  <c r="BL398" i="6" s="1"/>
  <c r="BK398" i="6" s="1"/>
  <c r="BJ398" i="6" s="1"/>
  <c r="BI398" i="6" s="1"/>
  <c r="BH398" i="6" s="1"/>
  <c r="BG398" i="6" s="1"/>
  <c r="BF398" i="6" s="1"/>
  <c r="BE398" i="6" s="1"/>
  <c r="I206" i="6"/>
  <c r="R206" i="6"/>
  <c r="T206" i="6" s="1"/>
  <c r="AC206" i="6"/>
  <c r="AT316" i="6"/>
  <c r="AS316" i="6" s="1"/>
  <c r="AR316" i="6" s="1"/>
  <c r="AQ316" i="6" s="1"/>
  <c r="AP316" i="6" s="1"/>
  <c r="AO316" i="6" s="1"/>
  <c r="AN316" i="6" s="1"/>
  <c r="AM316" i="6" s="1"/>
  <c r="AL316" i="6" s="1"/>
  <c r="BM372" i="6"/>
  <c r="BL372" i="6" s="1"/>
  <c r="BK372" i="6" s="1"/>
  <c r="BJ372" i="6" s="1"/>
  <c r="BI372" i="6" s="1"/>
  <c r="BH372" i="6" s="1"/>
  <c r="BG372" i="6" s="1"/>
  <c r="BF372" i="6" s="1"/>
  <c r="BE372" i="6" s="1"/>
  <c r="K405" i="6"/>
  <c r="BL236" i="6"/>
  <c r="BK236" i="6" s="1"/>
  <c r="BJ236" i="6" s="1"/>
  <c r="BI236" i="6" s="1"/>
  <c r="BH236" i="6" s="1"/>
  <c r="BG236" i="6" s="1"/>
  <c r="BF236" i="6" s="1"/>
  <c r="BE236" i="6" s="1"/>
  <c r="BM236" i="6"/>
  <c r="AT264" i="6"/>
  <c r="AS264" i="6" s="1"/>
  <c r="AR264" i="6" s="1"/>
  <c r="AQ264" i="6" s="1"/>
  <c r="AP264" i="6" s="1"/>
  <c r="AO264" i="6" s="1"/>
  <c r="AN264" i="6" s="1"/>
  <c r="AM264" i="6" s="1"/>
  <c r="AL264" i="6" s="1"/>
  <c r="BM395" i="6"/>
  <c r="BL395" i="6" s="1"/>
  <c r="BK395" i="6" s="1"/>
  <c r="BJ395" i="6" s="1"/>
  <c r="BI395" i="6" s="1"/>
  <c r="BH395" i="6" s="1"/>
  <c r="BG395" i="6" s="1"/>
  <c r="BF395" i="6" s="1"/>
  <c r="BE395" i="6" s="1"/>
  <c r="I156" i="6"/>
  <c r="R156" i="6"/>
  <c r="T156" i="6" s="1"/>
  <c r="AC156" i="6"/>
  <c r="K320" i="6"/>
  <c r="R320" i="6"/>
  <c r="T320" i="6" s="1"/>
  <c r="AC320" i="6"/>
  <c r="K373" i="6"/>
  <c r="BM174" i="6"/>
  <c r="BL174" i="6" s="1"/>
  <c r="BK174" i="6" s="1"/>
  <c r="BJ174" i="6" s="1"/>
  <c r="BI174" i="6" s="1"/>
  <c r="BH174" i="6" s="1"/>
  <c r="BG174" i="6" s="1"/>
  <c r="BF174" i="6" s="1"/>
  <c r="BE174" i="6" s="1"/>
  <c r="BM247" i="6"/>
  <c r="BL247" i="6" s="1"/>
  <c r="BK247" i="6" s="1"/>
  <c r="BJ247" i="6" s="1"/>
  <c r="BI247" i="6" s="1"/>
  <c r="BH247" i="6" s="1"/>
  <c r="BG247" i="6" s="1"/>
  <c r="BF247" i="6" s="1"/>
  <c r="BE247" i="6" s="1"/>
  <c r="K329" i="6"/>
  <c r="AT385" i="6"/>
  <c r="AS385" i="6" s="1"/>
  <c r="AR385" i="6" s="1"/>
  <c r="AQ385" i="6" s="1"/>
  <c r="AP385" i="6" s="1"/>
  <c r="AO385" i="6" s="1"/>
  <c r="AN385" i="6" s="1"/>
  <c r="AM385" i="6" s="1"/>
  <c r="AL385" i="6" s="1"/>
  <c r="K387" i="6"/>
  <c r="BM414" i="6"/>
  <c r="BL414" i="6" s="1"/>
  <c r="BK414" i="6" s="1"/>
  <c r="BJ414" i="6" s="1"/>
  <c r="BI414" i="6" s="1"/>
  <c r="BH414" i="6" s="1"/>
  <c r="BG414" i="6" s="1"/>
  <c r="BF414" i="6" s="1"/>
  <c r="BE414" i="6" s="1"/>
  <c r="BM289" i="6"/>
  <c r="BL289" i="6" s="1"/>
  <c r="BK289" i="6" s="1"/>
  <c r="BJ289" i="6" s="1"/>
  <c r="BI289" i="6" s="1"/>
  <c r="BH289" i="6" s="1"/>
  <c r="BG289" i="6" s="1"/>
  <c r="BF289" i="6" s="1"/>
  <c r="BE289" i="6" s="1"/>
  <c r="BM305" i="6"/>
  <c r="BL305" i="6"/>
  <c r="BK305" i="6" s="1"/>
  <c r="BJ305" i="6" s="1"/>
  <c r="BI305" i="6" s="1"/>
  <c r="BH305" i="6" s="1"/>
  <c r="BG305" i="6" s="1"/>
  <c r="BF305" i="6" s="1"/>
  <c r="BE305" i="6" s="1"/>
  <c r="AT162" i="6"/>
  <c r="AS162" i="6" s="1"/>
  <c r="AR162" i="6" s="1"/>
  <c r="AQ162" i="6" s="1"/>
  <c r="AP162" i="6" s="1"/>
  <c r="AO162" i="6" s="1"/>
  <c r="AN162" i="6" s="1"/>
  <c r="AM162" i="6" s="1"/>
  <c r="AL162" i="6" s="1"/>
  <c r="I168" i="6"/>
  <c r="R168" i="6"/>
  <c r="T168" i="6" s="1"/>
  <c r="AC168" i="6"/>
  <c r="AC178" i="6"/>
  <c r="I178" i="6"/>
  <c r="R178" i="6"/>
  <c r="T178" i="6" s="1"/>
  <c r="AC106" i="6"/>
  <c r="R106" i="6"/>
  <c r="T106" i="6" s="1"/>
  <c r="I106" i="6"/>
  <c r="BM160" i="6"/>
  <c r="BL160" i="6" s="1"/>
  <c r="BK160" i="6" s="1"/>
  <c r="BJ160" i="6" s="1"/>
  <c r="BI160" i="6" s="1"/>
  <c r="BH160" i="6" s="1"/>
  <c r="BG160" i="6" s="1"/>
  <c r="BF160" i="6" s="1"/>
  <c r="BE160" i="6" s="1"/>
  <c r="AS98" i="6"/>
  <c r="AR98" i="6" s="1"/>
  <c r="AQ98" i="6" s="1"/>
  <c r="AP98" i="6" s="1"/>
  <c r="AO98" i="6" s="1"/>
  <c r="AN98" i="6" s="1"/>
  <c r="AM98" i="6" s="1"/>
  <c r="AL98" i="6" s="1"/>
  <c r="AT98" i="6"/>
  <c r="AC104" i="6"/>
  <c r="R104" i="6"/>
  <c r="T104" i="6" s="1"/>
  <c r="I104" i="6"/>
  <c r="BM186" i="6"/>
  <c r="BL186" i="6" s="1"/>
  <c r="BK186" i="6" s="1"/>
  <c r="BJ186" i="6" s="1"/>
  <c r="BI186" i="6" s="1"/>
  <c r="BH186" i="6" s="1"/>
  <c r="BG186" i="6" s="1"/>
  <c r="BF186" i="6" s="1"/>
  <c r="BE186" i="6" s="1"/>
  <c r="BM371" i="6"/>
  <c r="BL371" i="6" s="1"/>
  <c r="BK371" i="6" s="1"/>
  <c r="BJ371" i="6" s="1"/>
  <c r="BI371" i="6" s="1"/>
  <c r="BH371" i="6" s="1"/>
  <c r="BG371" i="6" s="1"/>
  <c r="BF371" i="6" s="1"/>
  <c r="BE371" i="6" s="1"/>
  <c r="BM55" i="6"/>
  <c r="BL55" i="6" s="1"/>
  <c r="BK55" i="6" s="1"/>
  <c r="BJ55" i="6" s="1"/>
  <c r="BI55" i="6" s="1"/>
  <c r="BH55" i="6" s="1"/>
  <c r="BG55" i="6" s="1"/>
  <c r="BF55" i="6" s="1"/>
  <c r="BE55" i="6" s="1"/>
  <c r="AT176" i="6"/>
  <c r="AS176" i="6" s="1"/>
  <c r="AR176" i="6" s="1"/>
  <c r="AQ176" i="6" s="1"/>
  <c r="AP176" i="6" s="1"/>
  <c r="AO176" i="6" s="1"/>
  <c r="AN176" i="6" s="1"/>
  <c r="AM176" i="6" s="1"/>
  <c r="AL176" i="6" s="1"/>
  <c r="K217" i="6"/>
  <c r="R217" i="6"/>
  <c r="T217" i="6" s="1"/>
  <c r="AC217" i="6"/>
  <c r="AC225" i="6"/>
  <c r="K225" i="6"/>
  <c r="R225" i="6"/>
  <c r="T225" i="6" s="1"/>
  <c r="AT333" i="6"/>
  <c r="AS333" i="6" s="1"/>
  <c r="AR333" i="6" s="1"/>
  <c r="AQ333" i="6" s="1"/>
  <c r="AP333" i="6" s="1"/>
  <c r="AO333" i="6" s="1"/>
  <c r="AN333" i="6" s="1"/>
  <c r="AM333" i="6" s="1"/>
  <c r="AL333" i="6" s="1"/>
  <c r="BM172" i="6"/>
  <c r="BL172" i="6" s="1"/>
  <c r="BK172" i="6" s="1"/>
  <c r="BJ172" i="6" s="1"/>
  <c r="BI172" i="6" s="1"/>
  <c r="BH172" i="6" s="1"/>
  <c r="BG172" i="6" s="1"/>
  <c r="BF172" i="6" s="1"/>
  <c r="BE172" i="6" s="1"/>
  <c r="K244" i="6"/>
  <c r="R244" i="6"/>
  <c r="T244" i="6" s="1"/>
  <c r="AC244" i="6"/>
  <c r="K398" i="6"/>
  <c r="K354" i="6"/>
  <c r="BM206" i="6"/>
  <c r="BL206" i="6" s="1"/>
  <c r="BK206" i="6" s="1"/>
  <c r="BJ206" i="6" s="1"/>
  <c r="BI206" i="6" s="1"/>
  <c r="BH206" i="6" s="1"/>
  <c r="BG206" i="6" s="1"/>
  <c r="BF206" i="6" s="1"/>
  <c r="BE206" i="6" s="1"/>
  <c r="K316" i="6"/>
  <c r="R316" i="6"/>
  <c r="T316" i="6" s="1"/>
  <c r="AC316" i="6"/>
  <c r="AT382" i="6"/>
  <c r="AS382" i="6" s="1"/>
  <c r="AR382" i="6" s="1"/>
  <c r="AQ382" i="6" s="1"/>
  <c r="AP382" i="6" s="1"/>
  <c r="AO382" i="6" s="1"/>
  <c r="AN382" i="6" s="1"/>
  <c r="AM382" i="6" s="1"/>
  <c r="AL382" i="6" s="1"/>
  <c r="K421" i="6"/>
  <c r="K370" i="6"/>
  <c r="BM242" i="6"/>
  <c r="BL242" i="6"/>
  <c r="BK242" i="6" s="1"/>
  <c r="BJ242" i="6" s="1"/>
  <c r="BI242" i="6" s="1"/>
  <c r="BH242" i="6" s="1"/>
  <c r="BG242" i="6" s="1"/>
  <c r="BF242" i="6" s="1"/>
  <c r="BE242" i="6" s="1"/>
  <c r="BM373" i="6"/>
  <c r="BL373" i="6" s="1"/>
  <c r="BK373" i="6" s="1"/>
  <c r="BJ373" i="6" s="1"/>
  <c r="BI373" i="6" s="1"/>
  <c r="BH373" i="6" s="1"/>
  <c r="BG373" i="6" s="1"/>
  <c r="BF373" i="6" s="1"/>
  <c r="BE373" i="6" s="1"/>
  <c r="BM422" i="6"/>
  <c r="BL422" i="6" s="1"/>
  <c r="BK422" i="6" s="1"/>
  <c r="BJ422" i="6" s="1"/>
  <c r="BI422" i="6" s="1"/>
  <c r="BH422" i="6" s="1"/>
  <c r="BG422" i="6" s="1"/>
  <c r="BF422" i="6" s="1"/>
  <c r="BE422" i="6" s="1"/>
  <c r="I220" i="6"/>
  <c r="AC220" i="6"/>
  <c r="R220" i="6"/>
  <c r="T220" i="6" s="1"/>
  <c r="K356" i="6"/>
  <c r="AT417" i="6"/>
  <c r="AS417" i="6" s="1"/>
  <c r="AR417" i="6" s="1"/>
  <c r="AQ417" i="6" s="1"/>
  <c r="AP417" i="6" s="1"/>
  <c r="AO417" i="6" s="1"/>
  <c r="AN417" i="6" s="1"/>
  <c r="AM417" i="6" s="1"/>
  <c r="AL417" i="6" s="1"/>
  <c r="AS378" i="6"/>
  <c r="AR378" i="6" s="1"/>
  <c r="AQ378" i="6" s="1"/>
  <c r="AP378" i="6" s="1"/>
  <c r="AO378" i="6" s="1"/>
  <c r="AN378" i="6" s="1"/>
  <c r="AM378" i="6" s="1"/>
  <c r="AL378" i="6" s="1"/>
  <c r="AT378" i="6"/>
  <c r="BM374" i="6"/>
  <c r="BL374" i="6" s="1"/>
  <c r="BK374" i="6" s="1"/>
  <c r="BJ374" i="6" s="1"/>
  <c r="BI374" i="6" s="1"/>
  <c r="BH374" i="6" s="1"/>
  <c r="BG374" i="6" s="1"/>
  <c r="BF374" i="6" s="1"/>
  <c r="BE374" i="6" s="1"/>
  <c r="BM299" i="6"/>
  <c r="BL299" i="6" s="1"/>
  <c r="BK299" i="6" s="1"/>
  <c r="BJ299" i="6" s="1"/>
  <c r="BI299" i="6" s="1"/>
  <c r="BH299" i="6" s="1"/>
  <c r="BG299" i="6" s="1"/>
  <c r="BF299" i="6" s="1"/>
  <c r="BE299" i="6" s="1"/>
  <c r="AC305" i="6"/>
  <c r="I305" i="6"/>
  <c r="R305" i="6"/>
  <c r="T305" i="6" s="1"/>
  <c r="AT166" i="6"/>
  <c r="AS166" i="6" s="1"/>
  <c r="AR166" i="6" s="1"/>
  <c r="AQ166" i="6" s="1"/>
  <c r="AP166" i="6" s="1"/>
  <c r="AO166" i="6" s="1"/>
  <c r="AN166" i="6" s="1"/>
  <c r="AM166" i="6" s="1"/>
  <c r="AL166" i="6" s="1"/>
  <c r="BM168" i="6"/>
  <c r="BL168" i="6"/>
  <c r="BK168" i="6" s="1"/>
  <c r="BJ168" i="6" s="1"/>
  <c r="BI168" i="6" s="1"/>
  <c r="BH168" i="6" s="1"/>
  <c r="BG168" i="6" s="1"/>
  <c r="BF168" i="6" s="1"/>
  <c r="BE168" i="6" s="1"/>
  <c r="BM214" i="6"/>
  <c r="BL214" i="6"/>
  <c r="BK214" i="6" s="1"/>
  <c r="BJ214" i="6" s="1"/>
  <c r="BI214" i="6" s="1"/>
  <c r="BH214" i="6" s="1"/>
  <c r="BG214" i="6" s="1"/>
  <c r="BF214" i="6" s="1"/>
  <c r="BE214" i="6" s="1"/>
  <c r="H52" i="6"/>
  <c r="AC52" i="6"/>
  <c r="R52" i="6"/>
  <c r="T52" i="6" s="1"/>
  <c r="BM54" i="6"/>
  <c r="BL54" i="6" s="1"/>
  <c r="BK54" i="6" s="1"/>
  <c r="BJ54" i="6" s="1"/>
  <c r="BI54" i="6" s="1"/>
  <c r="BH54" i="6" s="1"/>
  <c r="BG54" i="6" s="1"/>
  <c r="BF54" i="6" s="1"/>
  <c r="BE54" i="6" s="1"/>
  <c r="R100" i="6"/>
  <c r="T100" i="6" s="1"/>
  <c r="AC100" i="6"/>
  <c r="I100" i="6"/>
  <c r="AT186" i="6"/>
  <c r="AS186" i="6" s="1"/>
  <c r="AR186" i="6" s="1"/>
  <c r="AQ186" i="6" s="1"/>
  <c r="AP186" i="6" s="1"/>
  <c r="AO186" i="6" s="1"/>
  <c r="AN186" i="6" s="1"/>
  <c r="AM186" i="6" s="1"/>
  <c r="AL186" i="6" s="1"/>
  <c r="AT253" i="6"/>
  <c r="AS253" i="6" s="1"/>
  <c r="AR253" i="6" s="1"/>
  <c r="AQ253" i="6" s="1"/>
  <c r="AP253" i="6" s="1"/>
  <c r="AO253" i="6" s="1"/>
  <c r="AN253" i="6" s="1"/>
  <c r="AM253" i="6" s="1"/>
  <c r="AL253" i="6" s="1"/>
  <c r="AT410" i="6"/>
  <c r="AS410" i="6" s="1"/>
  <c r="AR410" i="6" s="1"/>
  <c r="AQ410" i="6" s="1"/>
  <c r="AP410" i="6" s="1"/>
  <c r="AO410" i="6" s="1"/>
  <c r="AN410" i="6" s="1"/>
  <c r="AM410" i="6" s="1"/>
  <c r="AL410" i="6" s="1"/>
  <c r="AT56" i="6"/>
  <c r="AS56" i="6" s="1"/>
  <c r="AR56" i="6" s="1"/>
  <c r="AQ56" i="6" s="1"/>
  <c r="AP56" i="6" s="1"/>
  <c r="AO56" i="6" s="1"/>
  <c r="AN56" i="6" s="1"/>
  <c r="AM56" i="6" s="1"/>
  <c r="AL56" i="6" s="1"/>
  <c r="R176" i="6"/>
  <c r="T176" i="6" s="1"/>
  <c r="AC176" i="6"/>
  <c r="I176" i="6"/>
  <c r="AT217" i="6"/>
  <c r="AS217" i="6" s="1"/>
  <c r="AR217" i="6" s="1"/>
  <c r="AQ217" i="6" s="1"/>
  <c r="AP217" i="6" s="1"/>
  <c r="AO217" i="6" s="1"/>
  <c r="AN217" i="6" s="1"/>
  <c r="AM217" i="6" s="1"/>
  <c r="AL217" i="6" s="1"/>
  <c r="AT225" i="6"/>
  <c r="AS225" i="6" s="1"/>
  <c r="AR225" i="6" s="1"/>
  <c r="AQ225" i="6" s="1"/>
  <c r="AP225" i="6" s="1"/>
  <c r="AO225" i="6" s="1"/>
  <c r="AN225" i="6" s="1"/>
  <c r="AM225" i="6" s="1"/>
  <c r="AL225" i="6" s="1"/>
  <c r="BM244" i="6"/>
  <c r="BL244" i="6" s="1"/>
  <c r="BK244" i="6" s="1"/>
  <c r="BJ244" i="6" s="1"/>
  <c r="BI244" i="6" s="1"/>
  <c r="BH244" i="6" s="1"/>
  <c r="BG244" i="6" s="1"/>
  <c r="BF244" i="6" s="1"/>
  <c r="BE244" i="6" s="1"/>
  <c r="BL413" i="6"/>
  <c r="BK413" i="6" s="1"/>
  <c r="BJ413" i="6" s="1"/>
  <c r="BI413" i="6" s="1"/>
  <c r="BH413" i="6" s="1"/>
  <c r="BG413" i="6" s="1"/>
  <c r="BF413" i="6" s="1"/>
  <c r="BE413" i="6" s="1"/>
  <c r="BM413" i="6"/>
  <c r="AT206" i="6"/>
  <c r="AS206" i="6" s="1"/>
  <c r="AR206" i="6" s="1"/>
  <c r="AQ206" i="6" s="1"/>
  <c r="AP206" i="6" s="1"/>
  <c r="AO206" i="6" s="1"/>
  <c r="AN206" i="6" s="1"/>
  <c r="AM206" i="6" s="1"/>
  <c r="AL206" i="6" s="1"/>
  <c r="K349" i="6"/>
  <c r="K379" i="6"/>
  <c r="AT405" i="6"/>
  <c r="AS405" i="6"/>
  <c r="AR405" i="6" s="1"/>
  <c r="AQ405" i="6" s="1"/>
  <c r="AP405" i="6" s="1"/>
  <c r="AO405" i="6" s="1"/>
  <c r="AN405" i="6" s="1"/>
  <c r="AM405" i="6" s="1"/>
  <c r="AL405" i="6" s="1"/>
  <c r="AC304" i="6"/>
  <c r="R304" i="6"/>
  <c r="T304" i="6" s="1"/>
  <c r="K304" i="6"/>
  <c r="K242" i="6"/>
  <c r="AC242" i="6"/>
  <c r="R242" i="6"/>
  <c r="T242" i="6" s="1"/>
  <c r="BM339" i="6"/>
  <c r="BL339" i="6" s="1"/>
  <c r="BK339" i="6" s="1"/>
  <c r="BJ339" i="6" s="1"/>
  <c r="BI339" i="6" s="1"/>
  <c r="BH339" i="6" s="1"/>
  <c r="BG339" i="6" s="1"/>
  <c r="BF339" i="6" s="1"/>
  <c r="BE339" i="6" s="1"/>
  <c r="K386" i="6"/>
  <c r="AT422" i="6"/>
  <c r="AS422" i="6" s="1"/>
  <c r="AR422" i="6" s="1"/>
  <c r="AQ422" i="6" s="1"/>
  <c r="AP422" i="6" s="1"/>
  <c r="AO422" i="6" s="1"/>
  <c r="AN422" i="6" s="1"/>
  <c r="AM422" i="6" s="1"/>
  <c r="AL422" i="6" s="1"/>
  <c r="BM220" i="6"/>
  <c r="BL220" i="6" s="1"/>
  <c r="BK220" i="6" s="1"/>
  <c r="BJ220" i="6" s="1"/>
  <c r="BI220" i="6" s="1"/>
  <c r="BH220" i="6" s="1"/>
  <c r="BG220" i="6" s="1"/>
  <c r="BF220" i="6" s="1"/>
  <c r="BE220" i="6" s="1"/>
  <c r="AC247" i="6"/>
  <c r="K247" i="6"/>
  <c r="R247" i="6"/>
  <c r="T247" i="6" s="1"/>
  <c r="AT329" i="6"/>
  <c r="AS329" i="6" s="1"/>
  <c r="AR329" i="6" s="1"/>
  <c r="AQ329" i="6" s="1"/>
  <c r="AP329" i="6" s="1"/>
  <c r="AO329" i="6" s="1"/>
  <c r="AN329" i="6" s="1"/>
  <c r="AM329" i="6" s="1"/>
  <c r="AL329" i="6" s="1"/>
  <c r="K404" i="6"/>
  <c r="AT356" i="6"/>
  <c r="AS356" i="6" s="1"/>
  <c r="AR356" i="6" s="1"/>
  <c r="AQ356" i="6" s="1"/>
  <c r="AP356" i="6" s="1"/>
  <c r="AO356" i="6" s="1"/>
  <c r="AN356" i="6" s="1"/>
  <c r="AM356" i="6" s="1"/>
  <c r="AL356" i="6" s="1"/>
  <c r="BM387" i="6"/>
  <c r="BL387" i="6" s="1"/>
  <c r="BK387" i="6" s="1"/>
  <c r="BJ387" i="6" s="1"/>
  <c r="BI387" i="6" s="1"/>
  <c r="BH387" i="6" s="1"/>
  <c r="BG387" i="6" s="1"/>
  <c r="BF387" i="6" s="1"/>
  <c r="BE387" i="6" s="1"/>
  <c r="K417" i="6"/>
  <c r="K378" i="6"/>
  <c r="AT125" i="6"/>
  <c r="AS125" i="6" s="1"/>
  <c r="AR125" i="6" s="1"/>
  <c r="AQ125" i="6" s="1"/>
  <c r="AP125" i="6" s="1"/>
  <c r="AO125" i="6" s="1"/>
  <c r="AN125" i="6" s="1"/>
  <c r="AM125" i="6" s="1"/>
  <c r="AL125" i="6" s="1"/>
  <c r="AC296" i="6"/>
  <c r="K296" i="6"/>
  <c r="R296" i="6"/>
  <c r="T296" i="6" s="1"/>
  <c r="AT302" i="6"/>
  <c r="AS302" i="6" s="1"/>
  <c r="AR302" i="6" s="1"/>
  <c r="AQ302" i="6" s="1"/>
  <c r="AP302" i="6" s="1"/>
  <c r="AO302" i="6" s="1"/>
  <c r="AN302" i="6" s="1"/>
  <c r="AM302" i="6" s="1"/>
  <c r="AL302" i="6" s="1"/>
  <c r="AT115" i="6"/>
  <c r="AS115" i="6" s="1"/>
  <c r="AR115" i="6" s="1"/>
  <c r="AQ115" i="6" s="1"/>
  <c r="AP115" i="6" s="1"/>
  <c r="AO115" i="6" s="1"/>
  <c r="AN115" i="6" s="1"/>
  <c r="AM115" i="6" s="1"/>
  <c r="AL115" i="6" s="1"/>
  <c r="AT105" i="6"/>
  <c r="AS105" i="6" s="1"/>
  <c r="AR105" i="6" s="1"/>
  <c r="AQ105" i="6" s="1"/>
  <c r="AP105" i="6" s="1"/>
  <c r="AO105" i="6" s="1"/>
  <c r="AN105" i="6" s="1"/>
  <c r="AM105" i="6" s="1"/>
  <c r="AL105" i="6" s="1"/>
  <c r="AT52" i="6"/>
  <c r="AS52" i="6" s="1"/>
  <c r="AR52" i="6" s="1"/>
  <c r="AQ52" i="6" s="1"/>
  <c r="AP52" i="6" s="1"/>
  <c r="AO52" i="6" s="1"/>
  <c r="AN52" i="6" s="1"/>
  <c r="AM52" i="6" s="1"/>
  <c r="AL52" i="6" s="1"/>
  <c r="BM193" i="6"/>
  <c r="BL193" i="6" s="1"/>
  <c r="BK193" i="6" s="1"/>
  <c r="BJ193" i="6" s="1"/>
  <c r="BI193" i="6" s="1"/>
  <c r="BH193" i="6" s="1"/>
  <c r="BG193" i="6" s="1"/>
  <c r="BF193" i="6" s="1"/>
  <c r="BE193" i="6" s="1"/>
  <c r="K192" i="6"/>
  <c r="R192" i="6"/>
  <c r="T192" i="6" s="1"/>
  <c r="AC192" i="6"/>
  <c r="H54" i="6"/>
  <c r="AC54" i="6"/>
  <c r="R54" i="6"/>
  <c r="T54" i="6" s="1"/>
  <c r="R120" i="6"/>
  <c r="T120" i="6" s="1"/>
  <c r="AC120" i="6"/>
  <c r="I120" i="6"/>
  <c r="AC200" i="6"/>
  <c r="R200" i="6"/>
  <c r="T200" i="6" s="1"/>
  <c r="K200" i="6"/>
  <c r="AT262" i="6"/>
  <c r="AS262" i="6" s="1"/>
  <c r="AR262" i="6" s="1"/>
  <c r="AQ262" i="6" s="1"/>
  <c r="AP262" i="6" s="1"/>
  <c r="AO262" i="6" s="1"/>
  <c r="AN262" i="6" s="1"/>
  <c r="AM262" i="6" s="1"/>
  <c r="AL262" i="6" s="1"/>
  <c r="BB409" i="6"/>
  <c r="BC409" i="6"/>
  <c r="BD409" i="6"/>
  <c r="BM56" i="6"/>
  <c r="BL56" i="6"/>
  <c r="BK56" i="6" s="1"/>
  <c r="BJ56" i="6" s="1"/>
  <c r="BI56" i="6" s="1"/>
  <c r="BH56" i="6" s="1"/>
  <c r="BG56" i="6" s="1"/>
  <c r="BF56" i="6" s="1"/>
  <c r="BE56" i="6" s="1"/>
  <c r="BM219" i="6"/>
  <c r="BL219" i="6" s="1"/>
  <c r="BK219" i="6" s="1"/>
  <c r="BJ219" i="6" s="1"/>
  <c r="BI219" i="6" s="1"/>
  <c r="BH219" i="6" s="1"/>
  <c r="BG219" i="6" s="1"/>
  <c r="BF219" i="6" s="1"/>
  <c r="BE219" i="6" s="1"/>
  <c r="K396" i="6"/>
  <c r="AT172" i="6"/>
  <c r="AS172" i="6" s="1"/>
  <c r="AR172" i="6" s="1"/>
  <c r="AQ172" i="6" s="1"/>
  <c r="AP172" i="6" s="1"/>
  <c r="AO172" i="6" s="1"/>
  <c r="AN172" i="6" s="1"/>
  <c r="AM172" i="6" s="1"/>
  <c r="AL172" i="6" s="1"/>
  <c r="AC253" i="6"/>
  <c r="K253" i="6"/>
  <c r="R253" i="6"/>
  <c r="T253" i="6" s="1"/>
  <c r="AT413" i="6"/>
  <c r="AS413" i="6" s="1"/>
  <c r="AR413" i="6" s="1"/>
  <c r="AQ413" i="6" s="1"/>
  <c r="AP413" i="6" s="1"/>
  <c r="AO413" i="6" s="1"/>
  <c r="AN413" i="6" s="1"/>
  <c r="AM413" i="6" s="1"/>
  <c r="AL413" i="6" s="1"/>
  <c r="AT349" i="6"/>
  <c r="AS349" i="6" s="1"/>
  <c r="AR349" i="6" s="1"/>
  <c r="AQ349" i="6" s="1"/>
  <c r="AP349" i="6" s="1"/>
  <c r="AO349" i="6" s="1"/>
  <c r="AN349" i="6" s="1"/>
  <c r="AM349" i="6" s="1"/>
  <c r="AL349" i="6" s="1"/>
  <c r="BM241" i="6"/>
  <c r="BL241" i="6" s="1"/>
  <c r="BK241" i="6" s="1"/>
  <c r="BJ241" i="6" s="1"/>
  <c r="BI241" i="6" s="1"/>
  <c r="BH241" i="6" s="1"/>
  <c r="BG241" i="6" s="1"/>
  <c r="BF241" i="6" s="1"/>
  <c r="BE241" i="6" s="1"/>
  <c r="BM304" i="6"/>
  <c r="BL304" i="6" s="1"/>
  <c r="BK304" i="6" s="1"/>
  <c r="BJ304" i="6" s="1"/>
  <c r="BI304" i="6" s="1"/>
  <c r="BH304" i="6" s="1"/>
  <c r="BG304" i="6" s="1"/>
  <c r="BF304" i="6" s="1"/>
  <c r="BE304" i="6" s="1"/>
  <c r="K268" i="6"/>
  <c r="BM347" i="6"/>
  <c r="BL347" i="6" s="1"/>
  <c r="BK347" i="6" s="1"/>
  <c r="BJ347" i="6" s="1"/>
  <c r="BI347" i="6" s="1"/>
  <c r="BH347" i="6" s="1"/>
  <c r="BG347" i="6" s="1"/>
  <c r="BF347" i="6" s="1"/>
  <c r="BE347" i="6" s="1"/>
  <c r="K422" i="6"/>
  <c r="AT220" i="6"/>
  <c r="AS220" i="6" s="1"/>
  <c r="AR220" i="6" s="1"/>
  <c r="AQ220" i="6" s="1"/>
  <c r="AP220" i="6" s="1"/>
  <c r="AO220" i="6" s="1"/>
  <c r="AN220" i="6" s="1"/>
  <c r="AM220" i="6" s="1"/>
  <c r="AL220" i="6" s="1"/>
  <c r="BL249" i="6"/>
  <c r="BK249" i="6" s="1"/>
  <c r="BJ249" i="6" s="1"/>
  <c r="BI249" i="6" s="1"/>
  <c r="BH249" i="6" s="1"/>
  <c r="BG249" i="6" s="1"/>
  <c r="BF249" i="6" s="1"/>
  <c r="BE249" i="6" s="1"/>
  <c r="BM249" i="6"/>
  <c r="AT353" i="6"/>
  <c r="AS353" i="6" s="1"/>
  <c r="AR353" i="6" s="1"/>
  <c r="AQ353" i="6" s="1"/>
  <c r="AP353" i="6" s="1"/>
  <c r="AO353" i="6" s="1"/>
  <c r="AN353" i="6" s="1"/>
  <c r="AM353" i="6" s="1"/>
  <c r="AL353" i="6" s="1"/>
  <c r="BM404" i="6"/>
  <c r="BL404" i="6" s="1"/>
  <c r="BK404" i="6" s="1"/>
  <c r="BJ404" i="6" s="1"/>
  <c r="BI404" i="6" s="1"/>
  <c r="BH404" i="6" s="1"/>
  <c r="BG404" i="6" s="1"/>
  <c r="BF404" i="6" s="1"/>
  <c r="BE404" i="6" s="1"/>
  <c r="BM125" i="6"/>
  <c r="BL125" i="6" s="1"/>
  <c r="BK125" i="6" s="1"/>
  <c r="BJ125" i="6" s="1"/>
  <c r="BI125" i="6" s="1"/>
  <c r="BH125" i="6" s="1"/>
  <c r="BG125" i="6" s="1"/>
  <c r="BF125" i="6" s="1"/>
  <c r="BE125" i="6" s="1"/>
  <c r="BM302" i="6"/>
  <c r="BL302" i="6" s="1"/>
  <c r="BK302" i="6" s="1"/>
  <c r="BJ302" i="6" s="1"/>
  <c r="BI302" i="6" s="1"/>
  <c r="BH302" i="6" s="1"/>
  <c r="BG302" i="6" s="1"/>
  <c r="BF302" i="6" s="1"/>
  <c r="BE302" i="6" s="1"/>
  <c r="BA177" i="6"/>
  <c r="AT116" i="6"/>
  <c r="AS116" i="6" s="1"/>
  <c r="AR116" i="6" s="1"/>
  <c r="AQ116" i="6" s="1"/>
  <c r="AP116" i="6" s="1"/>
  <c r="AO116" i="6" s="1"/>
  <c r="AN116" i="6" s="1"/>
  <c r="AM116" i="6" s="1"/>
  <c r="AL116" i="6" s="1"/>
  <c r="I105" i="6"/>
  <c r="R105" i="6"/>
  <c r="T105" i="6" s="1"/>
  <c r="AC105" i="6"/>
  <c r="R94" i="6"/>
  <c r="T94" i="6" s="1"/>
  <c r="AC94" i="6"/>
  <c r="J94" i="6"/>
  <c r="AT216" i="6"/>
  <c r="AS216" i="6" s="1"/>
  <c r="AR216" i="6" s="1"/>
  <c r="AQ216" i="6" s="1"/>
  <c r="AP216" i="6" s="1"/>
  <c r="AO216" i="6" s="1"/>
  <c r="AN216" i="6" s="1"/>
  <c r="AM216" i="6" s="1"/>
  <c r="AL216" i="6" s="1"/>
  <c r="BM198" i="6"/>
  <c r="BL198" i="6" s="1"/>
  <c r="BK198" i="6" s="1"/>
  <c r="BJ198" i="6" s="1"/>
  <c r="BI198" i="6" s="1"/>
  <c r="BH198" i="6" s="1"/>
  <c r="BG198" i="6" s="1"/>
  <c r="BF198" i="6" s="1"/>
  <c r="BE198" i="6" s="1"/>
  <c r="R96" i="6"/>
  <c r="T96" i="6" s="1"/>
  <c r="AC96" i="6"/>
  <c r="I96" i="6"/>
  <c r="AT100" i="6"/>
  <c r="AS100" i="6" s="1"/>
  <c r="AR100" i="6" s="1"/>
  <c r="AQ100" i="6" s="1"/>
  <c r="AP100" i="6" s="1"/>
  <c r="AO100" i="6" s="1"/>
  <c r="AN100" i="6" s="1"/>
  <c r="AM100" i="6" s="1"/>
  <c r="AL100" i="6" s="1"/>
  <c r="AT120" i="6"/>
  <c r="AS120" i="6" s="1"/>
  <c r="AR120" i="6" s="1"/>
  <c r="AQ120" i="6" s="1"/>
  <c r="AP120" i="6" s="1"/>
  <c r="AO120" i="6" s="1"/>
  <c r="AN120" i="6" s="1"/>
  <c r="AM120" i="6" s="1"/>
  <c r="AL120" i="6" s="1"/>
  <c r="BM190" i="6"/>
  <c r="BL190" i="6" s="1"/>
  <c r="BK190" i="6" s="1"/>
  <c r="BJ190" i="6" s="1"/>
  <c r="BI190" i="6" s="1"/>
  <c r="BH190" i="6" s="1"/>
  <c r="BG190" i="6" s="1"/>
  <c r="BF190" i="6" s="1"/>
  <c r="BE190" i="6" s="1"/>
  <c r="BM202" i="6"/>
  <c r="BL202" i="6" s="1"/>
  <c r="BK202" i="6" s="1"/>
  <c r="BJ202" i="6" s="1"/>
  <c r="BI202" i="6" s="1"/>
  <c r="BH202" i="6" s="1"/>
  <c r="BG202" i="6" s="1"/>
  <c r="BF202" i="6" s="1"/>
  <c r="BE202" i="6" s="1"/>
  <c r="BM262" i="6"/>
  <c r="BL262" i="6" s="1"/>
  <c r="BK262" i="6" s="1"/>
  <c r="BJ262" i="6" s="1"/>
  <c r="BI262" i="6" s="1"/>
  <c r="BH262" i="6" s="1"/>
  <c r="BG262" i="6" s="1"/>
  <c r="BF262" i="6" s="1"/>
  <c r="BE262" i="6" s="1"/>
  <c r="H48" i="6"/>
  <c r="R48" i="6"/>
  <c r="T48" i="6" s="1"/>
  <c r="AC48" i="6"/>
  <c r="AT182" i="6"/>
  <c r="AS182" i="6" s="1"/>
  <c r="AR182" i="6" s="1"/>
  <c r="AQ182" i="6" s="1"/>
  <c r="AP182" i="6" s="1"/>
  <c r="AO182" i="6" s="1"/>
  <c r="AN182" i="6" s="1"/>
  <c r="AM182" i="6" s="1"/>
  <c r="AL182" i="6" s="1"/>
  <c r="K251" i="6"/>
  <c r="AC251" i="6"/>
  <c r="R251" i="6"/>
  <c r="T251" i="6" s="1"/>
  <c r="K409" i="6"/>
  <c r="K172" i="6"/>
  <c r="R172" i="6"/>
  <c r="T172" i="6" s="1"/>
  <c r="AC172" i="6"/>
  <c r="BM253" i="6"/>
  <c r="BL253" i="6" s="1"/>
  <c r="BK253" i="6" s="1"/>
  <c r="BJ253" i="6" s="1"/>
  <c r="BI253" i="6" s="1"/>
  <c r="BH253" i="6" s="1"/>
  <c r="BG253" i="6" s="1"/>
  <c r="BF253" i="6" s="1"/>
  <c r="BE253" i="6" s="1"/>
  <c r="AT266" i="6"/>
  <c r="AS266" i="6" s="1"/>
  <c r="AR266" i="6" s="1"/>
  <c r="AQ266" i="6" s="1"/>
  <c r="AP266" i="6" s="1"/>
  <c r="AO266" i="6" s="1"/>
  <c r="AN266" i="6" s="1"/>
  <c r="AM266" i="6" s="1"/>
  <c r="AL266" i="6" s="1"/>
  <c r="I210" i="6"/>
  <c r="AC210" i="6"/>
  <c r="R210" i="6"/>
  <c r="T210" i="6" s="1"/>
  <c r="K363" i="6"/>
  <c r="R170" i="6"/>
  <c r="T170" i="6" s="1"/>
  <c r="AC170" i="6"/>
  <c r="K170" i="6"/>
  <c r="BM250" i="6"/>
  <c r="BL250" i="6" s="1"/>
  <c r="BK250" i="6" s="1"/>
  <c r="BJ250" i="6" s="1"/>
  <c r="BI250" i="6" s="1"/>
  <c r="BH250" i="6" s="1"/>
  <c r="BG250" i="6" s="1"/>
  <c r="BF250" i="6" s="1"/>
  <c r="BE250" i="6" s="1"/>
  <c r="AT361" i="6"/>
  <c r="AS361" i="6" s="1"/>
  <c r="AR361" i="6" s="1"/>
  <c r="AQ361" i="6" s="1"/>
  <c r="AP361" i="6" s="1"/>
  <c r="AO361" i="6" s="1"/>
  <c r="AN361" i="6" s="1"/>
  <c r="AM361" i="6" s="1"/>
  <c r="AL361" i="6" s="1"/>
  <c r="AT379" i="6"/>
  <c r="AS379" i="6" s="1"/>
  <c r="AR379" i="6" s="1"/>
  <c r="AQ379" i="6" s="1"/>
  <c r="AP379" i="6" s="1"/>
  <c r="AO379" i="6" s="1"/>
  <c r="AN379" i="6" s="1"/>
  <c r="AM379" i="6" s="1"/>
  <c r="AL379" i="6" s="1"/>
  <c r="AT241" i="6"/>
  <c r="AS241" i="6" s="1"/>
  <c r="AR241" i="6" s="1"/>
  <c r="AQ241" i="6" s="1"/>
  <c r="AP241" i="6" s="1"/>
  <c r="AO241" i="6" s="1"/>
  <c r="AN241" i="6" s="1"/>
  <c r="AM241" i="6" s="1"/>
  <c r="AL241" i="6" s="1"/>
  <c r="BM382" i="6"/>
  <c r="BL382" i="6" s="1"/>
  <c r="BK382" i="6" s="1"/>
  <c r="BJ382" i="6" s="1"/>
  <c r="BI382" i="6" s="1"/>
  <c r="BH382" i="6" s="1"/>
  <c r="BG382" i="6" s="1"/>
  <c r="BF382" i="6" s="1"/>
  <c r="BE382" i="6" s="1"/>
  <c r="BM204" i="6"/>
  <c r="BL204" i="6" s="1"/>
  <c r="BK204" i="6" s="1"/>
  <c r="BJ204" i="6" s="1"/>
  <c r="BI204" i="6" s="1"/>
  <c r="BH204" i="6" s="1"/>
  <c r="BG204" i="6" s="1"/>
  <c r="BF204" i="6" s="1"/>
  <c r="BE204" i="6" s="1"/>
  <c r="BM268" i="6"/>
  <c r="BL268" i="6" s="1"/>
  <c r="BK268" i="6" s="1"/>
  <c r="BJ268" i="6" s="1"/>
  <c r="BI268" i="6" s="1"/>
  <c r="BH268" i="6" s="1"/>
  <c r="BG268" i="6" s="1"/>
  <c r="BF268" i="6" s="1"/>
  <c r="BE268" i="6" s="1"/>
  <c r="J249" i="6"/>
  <c r="R249" i="6"/>
  <c r="T249" i="6" s="1"/>
  <c r="AC249" i="6"/>
  <c r="K353" i="6"/>
  <c r="AT411" i="6"/>
  <c r="AS411" i="6" s="1"/>
  <c r="AR411" i="6" s="1"/>
  <c r="AQ411" i="6" s="1"/>
  <c r="AP411" i="6" s="1"/>
  <c r="AO411" i="6" s="1"/>
  <c r="AN411" i="6" s="1"/>
  <c r="AM411" i="6" s="1"/>
  <c r="AL411" i="6" s="1"/>
  <c r="AT404" i="6"/>
  <c r="AS404" i="6" s="1"/>
  <c r="AR404" i="6" s="1"/>
  <c r="AQ404" i="6" s="1"/>
  <c r="AP404" i="6" s="1"/>
  <c r="AO404" i="6" s="1"/>
  <c r="AN404" i="6" s="1"/>
  <c r="AM404" i="6" s="1"/>
  <c r="AL404" i="6" s="1"/>
  <c r="BM391" i="6"/>
  <c r="BL391" i="6" s="1"/>
  <c r="BK391" i="6" s="1"/>
  <c r="BJ391" i="6" s="1"/>
  <c r="BI391" i="6" s="1"/>
  <c r="BH391" i="6" s="1"/>
  <c r="BG391" i="6" s="1"/>
  <c r="BF391" i="6" s="1"/>
  <c r="BE391" i="6" s="1"/>
  <c r="K406" i="6"/>
  <c r="AT296" i="6"/>
  <c r="AS296" i="6" s="1"/>
  <c r="AR296" i="6" s="1"/>
  <c r="AQ296" i="6" s="1"/>
  <c r="AP296" i="6" s="1"/>
  <c r="AO296" i="6" s="1"/>
  <c r="AN296" i="6" s="1"/>
  <c r="AM296" i="6" s="1"/>
  <c r="AL296" i="6" s="1"/>
  <c r="BA287" i="6"/>
  <c r="BA394" i="6"/>
  <c r="BM128" i="6"/>
  <c r="BL128" i="6" s="1"/>
  <c r="BK128" i="6" s="1"/>
  <c r="BJ128" i="6" s="1"/>
  <c r="BI128" i="6" s="1"/>
  <c r="BH128" i="6" s="1"/>
  <c r="BG128" i="6" s="1"/>
  <c r="BF128" i="6" s="1"/>
  <c r="BE128" i="6" s="1"/>
  <c r="AT93" i="6"/>
  <c r="AS93" i="6" s="1"/>
  <c r="AR93" i="6" s="1"/>
  <c r="AQ93" i="6" s="1"/>
  <c r="AP93" i="6" s="1"/>
  <c r="AO93" i="6" s="1"/>
  <c r="AN93" i="6" s="1"/>
  <c r="AM93" i="6" s="1"/>
  <c r="AL93" i="6" s="1"/>
  <c r="AT94" i="6"/>
  <c r="AS94" i="6" s="1"/>
  <c r="AR94" i="6" s="1"/>
  <c r="AQ94" i="6" s="1"/>
  <c r="AP94" i="6" s="1"/>
  <c r="AO94" i="6" s="1"/>
  <c r="AN94" i="6" s="1"/>
  <c r="AM94" i="6" s="1"/>
  <c r="AL94" i="6" s="1"/>
  <c r="BM232" i="6"/>
  <c r="BL232" i="6" s="1"/>
  <c r="BK232" i="6" s="1"/>
  <c r="BJ232" i="6" s="1"/>
  <c r="BI232" i="6" s="1"/>
  <c r="BH232" i="6" s="1"/>
  <c r="BG232" i="6" s="1"/>
  <c r="BF232" i="6" s="1"/>
  <c r="BE232" i="6" s="1"/>
  <c r="AT198" i="6"/>
  <c r="AS198" i="6" s="1"/>
  <c r="AR198" i="6" s="1"/>
  <c r="AQ198" i="6" s="1"/>
  <c r="AP198" i="6" s="1"/>
  <c r="AO198" i="6" s="1"/>
  <c r="AN198" i="6" s="1"/>
  <c r="AM198" i="6" s="1"/>
  <c r="AL198" i="6" s="1"/>
  <c r="R102" i="6"/>
  <c r="T102" i="6" s="1"/>
  <c r="AC102" i="6"/>
  <c r="J102" i="6"/>
  <c r="AT190" i="6"/>
  <c r="AS190" i="6" s="1"/>
  <c r="AR190" i="6" s="1"/>
  <c r="AQ190" i="6" s="1"/>
  <c r="AP190" i="6" s="1"/>
  <c r="AO190" i="6" s="1"/>
  <c r="AN190" i="6" s="1"/>
  <c r="AM190" i="6" s="1"/>
  <c r="AL190" i="6" s="1"/>
  <c r="AT202" i="6"/>
  <c r="AS202" i="6"/>
  <c r="AR202" i="6" s="1"/>
  <c r="AQ202" i="6" s="1"/>
  <c r="AP202" i="6" s="1"/>
  <c r="AO202" i="6" s="1"/>
  <c r="AN202" i="6" s="1"/>
  <c r="AM202" i="6" s="1"/>
  <c r="AL202" i="6" s="1"/>
  <c r="AT306" i="6"/>
  <c r="AS306" i="6" s="1"/>
  <c r="AR306" i="6" s="1"/>
  <c r="AQ306" i="6" s="1"/>
  <c r="AP306" i="6" s="1"/>
  <c r="AO306" i="6" s="1"/>
  <c r="AN306" i="6" s="1"/>
  <c r="AM306" i="6" s="1"/>
  <c r="AL306" i="6" s="1"/>
  <c r="BM48" i="6"/>
  <c r="BL48" i="6" s="1"/>
  <c r="BK48" i="6" s="1"/>
  <c r="BJ48" i="6" s="1"/>
  <c r="BI48" i="6" s="1"/>
  <c r="BH48" i="6" s="1"/>
  <c r="BG48" i="6" s="1"/>
  <c r="BF48" i="6" s="1"/>
  <c r="BE48" i="6" s="1"/>
  <c r="H56" i="6"/>
  <c r="AC56" i="6"/>
  <c r="R56" i="6"/>
  <c r="T56" i="6" s="1"/>
  <c r="AT184" i="6"/>
  <c r="AS184" i="6"/>
  <c r="AR184" i="6" s="1"/>
  <c r="AQ184" i="6" s="1"/>
  <c r="AP184" i="6" s="1"/>
  <c r="AO184" i="6" s="1"/>
  <c r="AN184" i="6" s="1"/>
  <c r="AM184" i="6" s="1"/>
  <c r="AL184" i="6" s="1"/>
  <c r="BM251" i="6"/>
  <c r="BL251" i="6" s="1"/>
  <c r="BK251" i="6" s="1"/>
  <c r="BJ251" i="6" s="1"/>
  <c r="BI251" i="6" s="1"/>
  <c r="BH251" i="6" s="1"/>
  <c r="BG251" i="6" s="1"/>
  <c r="BF251" i="6" s="1"/>
  <c r="BE251" i="6" s="1"/>
  <c r="AT135" i="6"/>
  <c r="AS135" i="6" s="1"/>
  <c r="AR135" i="6" s="1"/>
  <c r="AQ135" i="6" s="1"/>
  <c r="AP135" i="6" s="1"/>
  <c r="AO135" i="6" s="1"/>
  <c r="AN135" i="6" s="1"/>
  <c r="AM135" i="6" s="1"/>
  <c r="AL135" i="6" s="1"/>
  <c r="I216" i="6"/>
  <c r="AC216" i="6"/>
  <c r="R216" i="6"/>
  <c r="T216" i="6" s="1"/>
  <c r="AT308" i="6"/>
  <c r="AS308" i="6" s="1"/>
  <c r="AR308" i="6" s="1"/>
  <c r="AQ308" i="6" s="1"/>
  <c r="AP308" i="6" s="1"/>
  <c r="AO308" i="6" s="1"/>
  <c r="AN308" i="6" s="1"/>
  <c r="AM308" i="6" s="1"/>
  <c r="AL308" i="6" s="1"/>
  <c r="AT210" i="6"/>
  <c r="AS210" i="6" s="1"/>
  <c r="AR210" i="6" s="1"/>
  <c r="AQ210" i="6" s="1"/>
  <c r="AP210" i="6" s="1"/>
  <c r="AO210" i="6" s="1"/>
  <c r="AN210" i="6" s="1"/>
  <c r="AM210" i="6" s="1"/>
  <c r="AL210" i="6" s="1"/>
  <c r="AT363" i="6"/>
  <c r="AS363" i="6" s="1"/>
  <c r="AR363" i="6" s="1"/>
  <c r="AQ363" i="6" s="1"/>
  <c r="AP363" i="6" s="1"/>
  <c r="AO363" i="6" s="1"/>
  <c r="AN363" i="6" s="1"/>
  <c r="AM363" i="6" s="1"/>
  <c r="AL363" i="6" s="1"/>
  <c r="K361" i="6"/>
  <c r="K392" i="6"/>
  <c r="AT357" i="6"/>
  <c r="AS357" i="6" s="1"/>
  <c r="AR357" i="6" s="1"/>
  <c r="AQ357" i="6" s="1"/>
  <c r="AP357" i="6" s="1"/>
  <c r="AO357" i="6" s="1"/>
  <c r="AN357" i="6" s="1"/>
  <c r="AM357" i="6" s="1"/>
  <c r="AL357" i="6" s="1"/>
  <c r="AT395" i="6"/>
  <c r="AS395" i="6" s="1"/>
  <c r="AR395" i="6" s="1"/>
  <c r="AQ395" i="6" s="1"/>
  <c r="AP395" i="6" s="1"/>
  <c r="AO395" i="6" s="1"/>
  <c r="AN395" i="6" s="1"/>
  <c r="AM395" i="6" s="1"/>
  <c r="AL395" i="6" s="1"/>
  <c r="K204" i="6"/>
  <c r="R204" i="6"/>
  <c r="T204" i="6" s="1"/>
  <c r="AC204" i="6"/>
  <c r="AT304" i="6"/>
  <c r="AS304" i="6" s="1"/>
  <c r="AR304" i="6" s="1"/>
  <c r="AQ304" i="6" s="1"/>
  <c r="AP304" i="6" s="1"/>
  <c r="AO304" i="6" s="1"/>
  <c r="AN304" i="6" s="1"/>
  <c r="AM304" i="6" s="1"/>
  <c r="AL304" i="6" s="1"/>
  <c r="AT268" i="6"/>
  <c r="AS268" i="6" s="1"/>
  <c r="AR268" i="6" s="1"/>
  <c r="AQ268" i="6" s="1"/>
  <c r="AP268" i="6" s="1"/>
  <c r="AO268" i="6" s="1"/>
  <c r="AN268" i="6" s="1"/>
  <c r="AM268" i="6" s="1"/>
  <c r="AL268" i="6" s="1"/>
  <c r="BM362" i="6"/>
  <c r="BL362" i="6" s="1"/>
  <c r="BK362" i="6" s="1"/>
  <c r="BJ362" i="6" s="1"/>
  <c r="BI362" i="6" s="1"/>
  <c r="BH362" i="6" s="1"/>
  <c r="BG362" i="6" s="1"/>
  <c r="BF362" i="6" s="1"/>
  <c r="BE362" i="6" s="1"/>
  <c r="AT400" i="6"/>
  <c r="AS400" i="6" s="1"/>
  <c r="AR400" i="6" s="1"/>
  <c r="AQ400" i="6" s="1"/>
  <c r="AP400" i="6" s="1"/>
  <c r="AO400" i="6" s="1"/>
  <c r="AN400" i="6" s="1"/>
  <c r="AM400" i="6" s="1"/>
  <c r="AL400" i="6" s="1"/>
  <c r="AT174" i="6"/>
  <c r="AS174" i="6" s="1"/>
  <c r="AR174" i="6" s="1"/>
  <c r="AQ174" i="6" s="1"/>
  <c r="AP174" i="6" s="1"/>
  <c r="AO174" i="6" s="1"/>
  <c r="AN174" i="6" s="1"/>
  <c r="AM174" i="6" s="1"/>
  <c r="AL174" i="6" s="1"/>
  <c r="BM239" i="6"/>
  <c r="BL239" i="6" s="1"/>
  <c r="BK239" i="6" s="1"/>
  <c r="BJ239" i="6" s="1"/>
  <c r="BI239" i="6" s="1"/>
  <c r="BH239" i="6" s="1"/>
  <c r="BG239" i="6" s="1"/>
  <c r="BF239" i="6" s="1"/>
  <c r="BE239" i="6" s="1"/>
  <c r="BM308" i="6"/>
  <c r="BL308" i="6" s="1"/>
  <c r="BK308" i="6" s="1"/>
  <c r="BJ308" i="6" s="1"/>
  <c r="BI308" i="6" s="1"/>
  <c r="BH308" i="6" s="1"/>
  <c r="BG308" i="6" s="1"/>
  <c r="BF308" i="6" s="1"/>
  <c r="BE308" i="6" s="1"/>
  <c r="BM340" i="6"/>
  <c r="BL340" i="6" s="1"/>
  <c r="BK340" i="6" s="1"/>
  <c r="BJ340" i="6" s="1"/>
  <c r="BI340" i="6" s="1"/>
  <c r="BH340" i="6" s="1"/>
  <c r="BG340" i="6" s="1"/>
  <c r="BF340" i="6" s="1"/>
  <c r="BE340" i="6" s="1"/>
  <c r="K312" i="6"/>
  <c r="R312" i="6"/>
  <c r="T312" i="6" s="1"/>
  <c r="AC312" i="6"/>
  <c r="BM406" i="6"/>
  <c r="BL406" i="6" s="1"/>
  <c r="BK406" i="6" s="1"/>
  <c r="BJ406" i="6" s="1"/>
  <c r="BI406" i="6" s="1"/>
  <c r="BH406" i="6" s="1"/>
  <c r="BG406" i="6" s="1"/>
  <c r="BF406" i="6" s="1"/>
  <c r="BE406" i="6" s="1"/>
  <c r="BM296" i="6"/>
  <c r="BL296" i="6" s="1"/>
  <c r="BK296" i="6" s="1"/>
  <c r="BJ296" i="6" s="1"/>
  <c r="BI296" i="6" s="1"/>
  <c r="BH296" i="6" s="1"/>
  <c r="BG296" i="6" s="1"/>
  <c r="BF296" i="6" s="1"/>
  <c r="BE296" i="6" s="1"/>
  <c r="K302" i="6"/>
  <c r="BM133" i="6"/>
  <c r="BL133" i="6" s="1"/>
  <c r="BK133" i="6" s="1"/>
  <c r="BJ133" i="6" s="1"/>
  <c r="BI133" i="6" s="1"/>
  <c r="BH133" i="6" s="1"/>
  <c r="BG133" i="6" s="1"/>
  <c r="BF133" i="6" s="1"/>
  <c r="BE133" i="6" s="1"/>
  <c r="AC93" i="6"/>
  <c r="J93" i="6"/>
  <c r="R93" i="6"/>
  <c r="T93" i="6" s="1"/>
  <c r="AT164" i="6"/>
  <c r="AS164" i="6" s="1"/>
  <c r="AR164" i="6" s="1"/>
  <c r="AQ164" i="6" s="1"/>
  <c r="AP164" i="6" s="1"/>
  <c r="AO164" i="6" s="1"/>
  <c r="AN164" i="6" s="1"/>
  <c r="AM164" i="6" s="1"/>
  <c r="AL164" i="6" s="1"/>
  <c r="BM158" i="6"/>
  <c r="BL158" i="6" s="1"/>
  <c r="BK158" i="6" s="1"/>
  <c r="BJ158" i="6" s="1"/>
  <c r="BI158" i="6" s="1"/>
  <c r="BH158" i="6" s="1"/>
  <c r="BG158" i="6" s="1"/>
  <c r="BF158" i="6" s="1"/>
  <c r="BE158" i="6" s="1"/>
  <c r="BM211" i="6"/>
  <c r="BL211" i="6" s="1"/>
  <c r="BK211" i="6" s="1"/>
  <c r="BJ211" i="6" s="1"/>
  <c r="BI211" i="6" s="1"/>
  <c r="BH211" i="6" s="1"/>
  <c r="BG211" i="6" s="1"/>
  <c r="BF211" i="6" s="1"/>
  <c r="BE211" i="6" s="1"/>
  <c r="AT96" i="6"/>
  <c r="AS96" i="6" s="1"/>
  <c r="AR96" i="6" s="1"/>
  <c r="AQ96" i="6" s="1"/>
  <c r="AP96" i="6" s="1"/>
  <c r="AO96" i="6" s="1"/>
  <c r="AN96" i="6" s="1"/>
  <c r="AM96" i="6" s="1"/>
  <c r="AL96" i="6" s="1"/>
  <c r="AT154" i="6"/>
  <c r="AS154" i="6"/>
  <c r="AR154" i="6" s="1"/>
  <c r="AQ154" i="6" s="1"/>
  <c r="AP154" i="6" s="1"/>
  <c r="AO154" i="6" s="1"/>
  <c r="AN154" i="6" s="1"/>
  <c r="AM154" i="6" s="1"/>
  <c r="AL154" i="6" s="1"/>
  <c r="AT330" i="6"/>
  <c r="AS330" i="6" s="1"/>
  <c r="AR330" i="6" s="1"/>
  <c r="AQ330" i="6" s="1"/>
  <c r="AP330" i="6" s="1"/>
  <c r="AO330" i="6" s="1"/>
  <c r="AN330" i="6" s="1"/>
  <c r="AM330" i="6" s="1"/>
  <c r="AL330" i="6" s="1"/>
  <c r="BM50" i="6"/>
  <c r="BL50" i="6" s="1"/>
  <c r="BK50" i="6" s="1"/>
  <c r="BJ50" i="6" s="1"/>
  <c r="BI50" i="6" s="1"/>
  <c r="BH50" i="6" s="1"/>
  <c r="BG50" i="6" s="1"/>
  <c r="BF50" i="6" s="1"/>
  <c r="BE50" i="6" s="1"/>
  <c r="AT95" i="6"/>
  <c r="AS95" i="6"/>
  <c r="AR95" i="6" s="1"/>
  <c r="AQ95" i="6" s="1"/>
  <c r="AP95" i="6" s="1"/>
  <c r="AO95" i="6" s="1"/>
  <c r="AN95" i="6" s="1"/>
  <c r="AM95" i="6" s="1"/>
  <c r="AL95" i="6" s="1"/>
  <c r="I182" i="6"/>
  <c r="AC182" i="6"/>
  <c r="R182" i="6"/>
  <c r="T182" i="6" s="1"/>
  <c r="AS188" i="6"/>
  <c r="AR188" i="6" s="1"/>
  <c r="AQ188" i="6" s="1"/>
  <c r="AP188" i="6" s="1"/>
  <c r="AO188" i="6" s="1"/>
  <c r="AN188" i="6" s="1"/>
  <c r="AM188" i="6" s="1"/>
  <c r="AL188" i="6" s="1"/>
  <c r="AT188" i="6"/>
  <c r="K252" i="6"/>
  <c r="R252" i="6"/>
  <c r="T252" i="6" s="1"/>
  <c r="AC252" i="6"/>
  <c r="AC135" i="6"/>
  <c r="I135" i="6"/>
  <c r="R135" i="6"/>
  <c r="T135" i="6" s="1"/>
  <c r="BL218" i="6"/>
  <c r="BK218" i="6" s="1"/>
  <c r="BJ218" i="6" s="1"/>
  <c r="BI218" i="6" s="1"/>
  <c r="BH218" i="6" s="1"/>
  <c r="BG218" i="6" s="1"/>
  <c r="BF218" i="6" s="1"/>
  <c r="BE218" i="6" s="1"/>
  <c r="BM218" i="6"/>
  <c r="AC306" i="6"/>
  <c r="R306" i="6"/>
  <c r="T306" i="6" s="1"/>
  <c r="K306" i="6"/>
  <c r="BM360" i="6"/>
  <c r="BL360" i="6" s="1"/>
  <c r="BK360" i="6" s="1"/>
  <c r="BJ360" i="6" s="1"/>
  <c r="BI360" i="6" s="1"/>
  <c r="BH360" i="6" s="1"/>
  <c r="BG360" i="6" s="1"/>
  <c r="BF360" i="6" s="1"/>
  <c r="BE360" i="6" s="1"/>
  <c r="BM170" i="6"/>
  <c r="BL170" i="6" s="1"/>
  <c r="BK170" i="6" s="1"/>
  <c r="BJ170" i="6" s="1"/>
  <c r="BI170" i="6" s="1"/>
  <c r="BH170" i="6" s="1"/>
  <c r="BG170" i="6" s="1"/>
  <c r="BF170" i="6" s="1"/>
  <c r="BE170" i="6" s="1"/>
  <c r="AC270" i="6"/>
  <c r="J270" i="6"/>
  <c r="R270" i="6"/>
  <c r="T270" i="6" s="1"/>
  <c r="AC241" i="6"/>
  <c r="K241" i="6"/>
  <c r="R241" i="6"/>
  <c r="T241" i="6" s="1"/>
  <c r="K395" i="6"/>
  <c r="AT213" i="6"/>
  <c r="AS213" i="6"/>
  <c r="AR213" i="6" s="1"/>
  <c r="AQ213" i="6" s="1"/>
  <c r="AP213" i="6" s="1"/>
  <c r="AO213" i="6" s="1"/>
  <c r="AN213" i="6" s="1"/>
  <c r="AM213" i="6" s="1"/>
  <c r="AL213" i="6" s="1"/>
  <c r="AC314" i="6"/>
  <c r="K314" i="6"/>
  <c r="R314" i="6"/>
  <c r="T314" i="6" s="1"/>
  <c r="BM156" i="6"/>
  <c r="BL156" i="6" s="1"/>
  <c r="BK156" i="6" s="1"/>
  <c r="BJ156" i="6" s="1"/>
  <c r="BI156" i="6" s="1"/>
  <c r="BH156" i="6" s="1"/>
  <c r="BG156" i="6" s="1"/>
  <c r="BF156" i="6" s="1"/>
  <c r="BE156" i="6" s="1"/>
  <c r="BB405" i="6"/>
  <c r="BC405" i="6"/>
  <c r="BD405" i="6"/>
  <c r="AT239" i="6"/>
  <c r="AS239" i="6" s="1"/>
  <c r="AR239" i="6" s="1"/>
  <c r="AQ239" i="6" s="1"/>
  <c r="AP239" i="6" s="1"/>
  <c r="AO239" i="6" s="1"/>
  <c r="AN239" i="6" s="1"/>
  <c r="AM239" i="6" s="1"/>
  <c r="AL239" i="6" s="1"/>
  <c r="K419" i="6"/>
  <c r="AT312" i="6"/>
  <c r="AS312" i="6" s="1"/>
  <c r="AR312" i="6" s="1"/>
  <c r="AQ312" i="6" s="1"/>
  <c r="AP312" i="6" s="1"/>
  <c r="AO312" i="6" s="1"/>
  <c r="AN312" i="6" s="1"/>
  <c r="AM312" i="6" s="1"/>
  <c r="AL312" i="6" s="1"/>
  <c r="AT374" i="6"/>
  <c r="AS374" i="6" s="1"/>
  <c r="AR374" i="6" s="1"/>
  <c r="AQ374" i="6" s="1"/>
  <c r="AP374" i="6" s="1"/>
  <c r="AO374" i="6" s="1"/>
  <c r="AN374" i="6" s="1"/>
  <c r="AM374" i="6" s="1"/>
  <c r="AL374" i="6" s="1"/>
  <c r="K289" i="6"/>
  <c r="R289" i="6"/>
  <c r="T289" i="6" s="1"/>
  <c r="AC289" i="6"/>
  <c r="AT299" i="6"/>
  <c r="AS299" i="6" s="1"/>
  <c r="AR299" i="6" s="1"/>
  <c r="AQ299" i="6" s="1"/>
  <c r="AP299" i="6" s="1"/>
  <c r="AO299" i="6" s="1"/>
  <c r="AN299" i="6" s="1"/>
  <c r="AM299" i="6" s="1"/>
  <c r="AL299" i="6" s="1"/>
  <c r="BM126" i="6"/>
  <c r="BL126" i="6"/>
  <c r="BK126" i="6" s="1"/>
  <c r="BJ126" i="6" s="1"/>
  <c r="BI126" i="6" s="1"/>
  <c r="BH126" i="6" s="1"/>
  <c r="BG126" i="6" s="1"/>
  <c r="BF126" i="6" s="1"/>
  <c r="BE126" i="6" s="1"/>
  <c r="AC158" i="6"/>
  <c r="R158" i="6"/>
  <c r="T158" i="6" s="1"/>
  <c r="I158" i="6"/>
  <c r="BM127" i="6"/>
  <c r="BL127" i="6" s="1"/>
  <c r="BK127" i="6" s="1"/>
  <c r="BJ127" i="6" s="1"/>
  <c r="BI127" i="6" s="1"/>
  <c r="BH127" i="6" s="1"/>
  <c r="BG127" i="6" s="1"/>
  <c r="BF127" i="6" s="1"/>
  <c r="BE127" i="6" s="1"/>
  <c r="BM216" i="6"/>
  <c r="BL216" i="6" s="1"/>
  <c r="BK216" i="6" s="1"/>
  <c r="BJ216" i="6" s="1"/>
  <c r="BI216" i="6" s="1"/>
  <c r="BH216" i="6" s="1"/>
  <c r="BG216" i="6" s="1"/>
  <c r="BF216" i="6" s="1"/>
  <c r="BE216" i="6" s="1"/>
  <c r="R98" i="6"/>
  <c r="T98" i="6" s="1"/>
  <c r="AC98" i="6"/>
  <c r="J98" i="6"/>
  <c r="AT102" i="6"/>
  <c r="AS102" i="6" s="1"/>
  <c r="AR102" i="6" s="1"/>
  <c r="AQ102" i="6" s="1"/>
  <c r="AP102" i="6" s="1"/>
  <c r="AO102" i="6" s="1"/>
  <c r="AN102" i="6" s="1"/>
  <c r="AM102" i="6" s="1"/>
  <c r="AL102" i="6" s="1"/>
  <c r="I154" i="6"/>
  <c r="R154" i="6"/>
  <c r="T154" i="6" s="1"/>
  <c r="AC154" i="6"/>
  <c r="BM194" i="6"/>
  <c r="BL194" i="6" s="1"/>
  <c r="BK194" i="6" s="1"/>
  <c r="BJ194" i="6" s="1"/>
  <c r="BI194" i="6" s="1"/>
  <c r="BH194" i="6" s="1"/>
  <c r="BG194" i="6" s="1"/>
  <c r="BF194" i="6" s="1"/>
  <c r="BE194" i="6" s="1"/>
  <c r="I207" i="6"/>
  <c r="AC207" i="6"/>
  <c r="R207" i="6"/>
  <c r="T207" i="6" s="1"/>
  <c r="BM346" i="6"/>
  <c r="BL346" i="6"/>
  <c r="BK346" i="6" s="1"/>
  <c r="BJ346" i="6" s="1"/>
  <c r="BI346" i="6" s="1"/>
  <c r="BH346" i="6" s="1"/>
  <c r="BG346" i="6" s="1"/>
  <c r="BF346" i="6" s="1"/>
  <c r="BE346" i="6" s="1"/>
  <c r="AC95" i="6"/>
  <c r="I95" i="6"/>
  <c r="R95" i="6"/>
  <c r="T95" i="6" s="1"/>
  <c r="AT212" i="6"/>
  <c r="AS212" i="6" s="1"/>
  <c r="AR212" i="6" s="1"/>
  <c r="AQ212" i="6" s="1"/>
  <c r="AP212" i="6" s="1"/>
  <c r="AO212" i="6" s="1"/>
  <c r="AN212" i="6" s="1"/>
  <c r="AM212" i="6" s="1"/>
  <c r="AL212" i="6" s="1"/>
  <c r="AT310" i="6"/>
  <c r="AS310" i="6" s="1"/>
  <c r="AR310" i="6" s="1"/>
  <c r="AQ310" i="6" s="1"/>
  <c r="AP310" i="6" s="1"/>
  <c r="AO310" i="6" s="1"/>
  <c r="AN310" i="6" s="1"/>
  <c r="AM310" i="6" s="1"/>
  <c r="AL310" i="6" s="1"/>
  <c r="BM196" i="6"/>
  <c r="BL196" i="6" s="1"/>
  <c r="BK196" i="6" s="1"/>
  <c r="BJ196" i="6" s="1"/>
  <c r="BI196" i="6" s="1"/>
  <c r="BH196" i="6" s="1"/>
  <c r="BG196" i="6" s="1"/>
  <c r="BF196" i="6" s="1"/>
  <c r="BE196" i="6" s="1"/>
  <c r="BM252" i="6"/>
  <c r="BL252" i="6" s="1"/>
  <c r="BK252" i="6" s="1"/>
  <c r="BJ252" i="6" s="1"/>
  <c r="BI252" i="6" s="1"/>
  <c r="BH252" i="6" s="1"/>
  <c r="BG252" i="6" s="1"/>
  <c r="BF252" i="6" s="1"/>
  <c r="BE252" i="6" s="1"/>
  <c r="AT160" i="6"/>
  <c r="AS160" i="6" s="1"/>
  <c r="AR160" i="6" s="1"/>
  <c r="AQ160" i="6" s="1"/>
  <c r="AP160" i="6" s="1"/>
  <c r="AO160" i="6" s="1"/>
  <c r="AN160" i="6" s="1"/>
  <c r="AM160" i="6" s="1"/>
  <c r="AL160" i="6" s="1"/>
  <c r="BM208" i="6"/>
  <c r="BL208" i="6"/>
  <c r="BK208" i="6" s="1"/>
  <c r="BJ208" i="6" s="1"/>
  <c r="BI208" i="6" s="1"/>
  <c r="BH208" i="6" s="1"/>
  <c r="BG208" i="6" s="1"/>
  <c r="BF208" i="6" s="1"/>
  <c r="BE208" i="6" s="1"/>
  <c r="AT218" i="6"/>
  <c r="AS218" i="6" s="1"/>
  <c r="AR218" i="6" s="1"/>
  <c r="AQ218" i="6" s="1"/>
  <c r="AP218" i="6" s="1"/>
  <c r="AO218" i="6" s="1"/>
  <c r="AN218" i="6" s="1"/>
  <c r="AM218" i="6" s="1"/>
  <c r="AL218" i="6" s="1"/>
  <c r="BL306" i="6"/>
  <c r="BK306" i="6" s="1"/>
  <c r="BJ306" i="6" s="1"/>
  <c r="BI306" i="6" s="1"/>
  <c r="BH306" i="6" s="1"/>
  <c r="BG306" i="6" s="1"/>
  <c r="BF306" i="6" s="1"/>
  <c r="BE306" i="6" s="1"/>
  <c r="BM306" i="6"/>
  <c r="AT360" i="6"/>
  <c r="AS360" i="6" s="1"/>
  <c r="AR360" i="6" s="1"/>
  <c r="AQ360" i="6" s="1"/>
  <c r="AP360" i="6" s="1"/>
  <c r="AO360" i="6" s="1"/>
  <c r="AN360" i="6" s="1"/>
  <c r="AM360" i="6" s="1"/>
  <c r="AL360" i="6" s="1"/>
  <c r="J273" i="6"/>
  <c r="R273" i="6"/>
  <c r="T273" i="6" s="1"/>
  <c r="AC273" i="6"/>
  <c r="K412" i="6"/>
  <c r="AT170" i="6"/>
  <c r="AS170" i="6" s="1"/>
  <c r="AR170" i="6" s="1"/>
  <c r="AQ170" i="6" s="1"/>
  <c r="AP170" i="6" s="1"/>
  <c r="AO170" i="6" s="1"/>
  <c r="AN170" i="6" s="1"/>
  <c r="AM170" i="6" s="1"/>
  <c r="AL170" i="6" s="1"/>
  <c r="AR270" i="6"/>
  <c r="AQ270" i="6" s="1"/>
  <c r="AP270" i="6" s="1"/>
  <c r="AO270" i="6" s="1"/>
  <c r="AN270" i="6" s="1"/>
  <c r="AM270" i="6" s="1"/>
  <c r="AL270" i="6" s="1"/>
  <c r="AT270" i="6"/>
  <c r="AS270" i="6" s="1"/>
  <c r="AT372" i="6"/>
  <c r="AS372" i="6"/>
  <c r="AR372" i="6" s="1"/>
  <c r="AQ372" i="6" s="1"/>
  <c r="AP372" i="6" s="1"/>
  <c r="AO372" i="6" s="1"/>
  <c r="AN372" i="6" s="1"/>
  <c r="AM372" i="6" s="1"/>
  <c r="AL372" i="6" s="1"/>
  <c r="AT392" i="6"/>
  <c r="AS392" i="6" s="1"/>
  <c r="AR392" i="6" s="1"/>
  <c r="AQ392" i="6" s="1"/>
  <c r="AP392" i="6"/>
  <c r="AO392" i="6" s="1"/>
  <c r="AN392" i="6" s="1"/>
  <c r="AM392" i="6" s="1"/>
  <c r="AL392" i="6" s="1"/>
  <c r="R236" i="6"/>
  <c r="T236" i="6" s="1"/>
  <c r="K236" i="6"/>
  <c r="AC236" i="6"/>
  <c r="K264" i="6"/>
  <c r="R264" i="6"/>
  <c r="T264" i="6" s="1"/>
  <c r="AC264" i="6"/>
  <c r="AT314" i="6"/>
  <c r="AS314" i="6" s="1"/>
  <c r="AR314" i="6"/>
  <c r="AQ314" i="6" s="1"/>
  <c r="AP314" i="6" s="1"/>
  <c r="AO314" i="6" s="1"/>
  <c r="AN314" i="6" s="1"/>
  <c r="AM314" i="6" s="1"/>
  <c r="AL314" i="6" s="1"/>
  <c r="AT156" i="6"/>
  <c r="AS156" i="6"/>
  <c r="AR156" i="6" s="1"/>
  <c r="AQ156" i="6" s="1"/>
  <c r="AP156" i="6" s="1"/>
  <c r="AO156" i="6" s="1"/>
  <c r="AN156" i="6" s="1"/>
  <c r="AM156" i="6" s="1"/>
  <c r="AL156" i="6" s="1"/>
  <c r="AT320" i="6"/>
  <c r="AS320" i="6" s="1"/>
  <c r="AR320" i="6" s="1"/>
  <c r="AQ320" i="6" s="1"/>
  <c r="AP320" i="6" s="1"/>
  <c r="AO320" i="6" s="1"/>
  <c r="AN320" i="6" s="1"/>
  <c r="AM320" i="6" s="1"/>
  <c r="AL320" i="6" s="1"/>
  <c r="AO373" i="6"/>
  <c r="AN373" i="6" s="1"/>
  <c r="AM373" i="6" s="1"/>
  <c r="AL373" i="6" s="1"/>
  <c r="AT373" i="6"/>
  <c r="AS373" i="6" s="1"/>
  <c r="AR373" i="6" s="1"/>
  <c r="AQ373" i="6" s="1"/>
  <c r="AP373" i="6" s="1"/>
  <c r="AC174" i="6"/>
  <c r="R174" i="6"/>
  <c r="T174" i="6" s="1"/>
  <c r="I174" i="6"/>
  <c r="AT247" i="6"/>
  <c r="AS247" i="6" s="1"/>
  <c r="AR247" i="6" s="1"/>
  <c r="AQ247" i="6" s="1"/>
  <c r="AP247" i="6" s="1"/>
  <c r="AO247" i="6" s="1"/>
  <c r="AN247" i="6" s="1"/>
  <c r="AM247" i="6" s="1"/>
  <c r="AL247" i="6" s="1"/>
  <c r="AC308" i="6"/>
  <c r="R308" i="6"/>
  <c r="T308" i="6" s="1"/>
  <c r="K308" i="6"/>
  <c r="AT419" i="6"/>
  <c r="AS419" i="6" s="1"/>
  <c r="AR419" i="6" s="1"/>
  <c r="AQ419" i="6" s="1"/>
  <c r="AP419" i="6" s="1"/>
  <c r="AO419" i="6" s="1"/>
  <c r="AN419" i="6" s="1"/>
  <c r="AM419" i="6" s="1"/>
  <c r="AL419" i="6" s="1"/>
  <c r="BM356" i="6"/>
  <c r="BL356" i="6" s="1"/>
  <c r="BK356" i="6" s="1"/>
  <c r="BJ356" i="6" s="1"/>
  <c r="BI356" i="6" s="1"/>
  <c r="BH356" i="6" s="1"/>
  <c r="BG356" i="6" s="1"/>
  <c r="BF356" i="6" s="1"/>
  <c r="BE356" i="6" s="1"/>
  <c r="AT387" i="6"/>
  <c r="AS387" i="6" s="1"/>
  <c r="AR387" i="6"/>
  <c r="AQ387" i="6" s="1"/>
  <c r="AP387" i="6" s="1"/>
  <c r="AO387" i="6" s="1"/>
  <c r="AN387" i="6" s="1"/>
  <c r="AM387" i="6" s="1"/>
  <c r="AL387" i="6" s="1"/>
  <c r="K414" i="6"/>
  <c r="AT289" i="6"/>
  <c r="AS289" i="6" s="1"/>
  <c r="AR289" i="6" s="1"/>
  <c r="AQ289" i="6" s="1"/>
  <c r="AP289" i="6" s="1"/>
  <c r="AO289" i="6" s="1"/>
  <c r="AN289" i="6" s="1"/>
  <c r="AM289" i="6" s="1"/>
  <c r="AL289" i="6" s="1"/>
  <c r="AC299" i="6"/>
  <c r="K299" i="6"/>
  <c r="R299" i="6"/>
  <c r="T299" i="6" s="1"/>
  <c r="AS305" i="6"/>
  <c r="AR305" i="6" s="1"/>
  <c r="AQ305" i="6" s="1"/>
  <c r="AP305" i="6" s="1"/>
  <c r="AO305" i="6" s="1"/>
  <c r="AN305" i="6" s="1"/>
  <c r="AM305" i="6" s="1"/>
  <c r="AL305" i="6" s="1"/>
  <c r="AT305" i="6"/>
  <c r="BA141" i="6"/>
  <c r="BA199" i="6"/>
  <c r="BA384" i="6"/>
  <c r="O427" i="6"/>
  <c r="R427" i="6" s="1"/>
  <c r="T427" i="6" s="1"/>
  <c r="O424" i="6"/>
  <c r="R424" i="6" s="1"/>
  <c r="T424" i="6" s="1"/>
  <c r="O428" i="6"/>
  <c r="O431" i="6"/>
  <c r="O430" i="6"/>
  <c r="R430" i="6" s="1"/>
  <c r="T430" i="6" s="1"/>
  <c r="O426" i="6"/>
  <c r="R426" i="6" s="1"/>
  <c r="T426" i="6" s="1"/>
  <c r="O429" i="6"/>
  <c r="R429" i="6" s="1"/>
  <c r="T429" i="6" s="1"/>
  <c r="O326" i="6"/>
  <c r="R326" i="6" s="1"/>
  <c r="T326" i="6" s="1"/>
  <c r="O425" i="6"/>
  <c r="R425" i="6" s="1"/>
  <c r="T425" i="6" s="1"/>
  <c r="O91" i="6"/>
  <c r="R91" i="6" s="1"/>
  <c r="T91" i="6" s="1"/>
  <c r="O254" i="6"/>
  <c r="R254" i="6" s="1"/>
  <c r="T254" i="6" s="1"/>
  <c r="O257" i="6"/>
  <c r="R257" i="6" s="1"/>
  <c r="T257" i="6" s="1"/>
  <c r="O394" i="6"/>
  <c r="AC394" i="6" s="1"/>
  <c r="O392" i="6"/>
  <c r="R392" i="6" s="1"/>
  <c r="T392" i="6" s="1"/>
  <c r="O379" i="6"/>
  <c r="AC379" i="6" s="1"/>
  <c r="O378" i="6"/>
  <c r="R378" i="6" s="1"/>
  <c r="T378" i="6" s="1"/>
  <c r="O330" i="6"/>
  <c r="R330" i="6" s="1"/>
  <c r="T330" i="6" s="1"/>
  <c r="O373" i="6"/>
  <c r="R373" i="6" s="1"/>
  <c r="T373" i="6" s="1"/>
  <c r="O411" i="6"/>
  <c r="R411" i="6" s="1"/>
  <c r="T411" i="6" s="1"/>
  <c r="O332" i="6"/>
  <c r="R332" i="6" s="1"/>
  <c r="T332" i="6" s="1"/>
  <c r="O409" i="6"/>
  <c r="R409" i="6" s="1"/>
  <c r="T409" i="6" s="1"/>
  <c r="O222" i="6"/>
  <c r="AC222" i="6" s="1"/>
  <c r="O414" i="6"/>
  <c r="AC414" i="6" s="1"/>
  <c r="O343" i="6"/>
  <c r="R343" i="6" s="1"/>
  <c r="T343" i="6" s="1"/>
  <c r="O393" i="6"/>
  <c r="R393" i="6" s="1"/>
  <c r="T393" i="6" s="1"/>
  <c r="O383" i="6"/>
  <c r="AC383" i="6" s="1"/>
  <c r="O405" i="6"/>
  <c r="AC405" i="6" s="1"/>
  <c r="O404" i="6"/>
  <c r="R404" i="6" s="1"/>
  <c r="T404" i="6" s="1"/>
  <c r="O388" i="6"/>
  <c r="R388" i="6" s="1"/>
  <c r="T388" i="6" s="1"/>
  <c r="O367" i="6"/>
  <c r="R367" i="6" s="1"/>
  <c r="T367" i="6" s="1"/>
  <c r="O413" i="6"/>
  <c r="R413" i="6" s="1"/>
  <c r="T413" i="6" s="1"/>
  <c r="O329" i="6"/>
  <c r="AC329" i="6" s="1"/>
  <c r="O334" i="6"/>
  <c r="R334" i="6" s="1"/>
  <c r="T334" i="6" s="1"/>
  <c r="O372" i="6"/>
  <c r="R372" i="6" s="1"/>
  <c r="T372" i="6" s="1"/>
  <c r="O362" i="6"/>
  <c r="R362" i="6" s="1"/>
  <c r="T362" i="6" s="1"/>
  <c r="O353" i="6"/>
  <c r="AC353" i="6" s="1"/>
  <c r="O349" i="6"/>
  <c r="R349" i="6" s="1"/>
  <c r="T349" i="6" s="1"/>
  <c r="O350" i="6"/>
  <c r="R350" i="6" s="1"/>
  <c r="T350" i="6" s="1"/>
  <c r="O356" i="6"/>
  <c r="AC356" i="6" s="1"/>
  <c r="O387" i="6"/>
  <c r="AC387" i="6" s="1"/>
  <c r="O381" i="6"/>
  <c r="R381" i="6" s="1"/>
  <c r="T381" i="6" s="1"/>
  <c r="O152" i="6"/>
  <c r="R152" i="6" s="1"/>
  <c r="T152" i="6" s="1"/>
  <c r="O358" i="6"/>
  <c r="R358" i="6" s="1"/>
  <c r="T358" i="6" s="1"/>
  <c r="O375" i="6"/>
  <c r="R375" i="6" s="1"/>
  <c r="T375" i="6" s="1"/>
  <c r="O333" i="6"/>
  <c r="AC333" i="6" s="1"/>
  <c r="O390" i="6"/>
  <c r="AC390" i="6" s="1"/>
  <c r="O395" i="6"/>
  <c r="AC395" i="6" s="1"/>
  <c r="O370" i="6"/>
  <c r="AC370" i="6" s="1"/>
  <c r="O415" i="6"/>
  <c r="R415" i="6" s="1"/>
  <c r="T415" i="6" s="1"/>
  <c r="O341" i="6"/>
  <c r="AC341" i="6" s="1"/>
  <c r="O397" i="6"/>
  <c r="AC397" i="6" s="1"/>
  <c r="O361" i="6"/>
  <c r="AC361" i="6" s="1"/>
  <c r="O382" i="6"/>
  <c r="R382" i="6" s="1"/>
  <c r="T382" i="6" s="1"/>
  <c r="O359" i="6"/>
  <c r="AC359" i="6" s="1"/>
  <c r="O386" i="6"/>
  <c r="R386" i="6" s="1"/>
  <c r="T386" i="6" s="1"/>
  <c r="O268" i="6"/>
  <c r="AC268" i="6" s="1"/>
  <c r="O363" i="6"/>
  <c r="R363" i="6" s="1"/>
  <c r="T363" i="6" s="1"/>
  <c r="O277" i="6"/>
  <c r="R277" i="6" s="1"/>
  <c r="T277" i="6" s="1"/>
  <c r="O92" i="6"/>
  <c r="AC92" i="6" s="1"/>
  <c r="O336" i="6"/>
  <c r="R336" i="6" s="1"/>
  <c r="T336" i="6" s="1"/>
  <c r="O337" i="6"/>
  <c r="AC337" i="6" s="1"/>
  <c r="O412" i="6"/>
  <c r="R412" i="6" s="1"/>
  <c r="T412" i="6" s="1"/>
  <c r="O377" i="6"/>
  <c r="R377" i="6" s="1"/>
  <c r="T377" i="6" s="1"/>
  <c r="O345" i="6"/>
  <c r="R345" i="6" s="1"/>
  <c r="T345" i="6" s="1"/>
  <c r="O374" i="6"/>
  <c r="R374" i="6" s="1"/>
  <c r="T374" i="6" s="1"/>
  <c r="O420" i="6"/>
  <c r="AC420" i="6" s="1"/>
  <c r="O422" i="6"/>
  <c r="R422" i="6" s="1"/>
  <c r="T422" i="6" s="1"/>
  <c r="O421" i="6"/>
  <c r="AC421" i="6" s="1"/>
  <c r="O348" i="6"/>
  <c r="R348" i="6" s="1"/>
  <c r="T348" i="6" s="1"/>
  <c r="O325" i="6"/>
  <c r="R325" i="6" s="1"/>
  <c r="T325" i="6" s="1"/>
  <c r="O327" i="6"/>
  <c r="R327" i="6" s="1"/>
  <c r="T327" i="6" s="1"/>
  <c r="O410" i="6"/>
  <c r="R410" i="6" s="1"/>
  <c r="T410" i="6" s="1"/>
  <c r="O364" i="6"/>
  <c r="R364" i="6" s="1"/>
  <c r="T364" i="6" s="1"/>
  <c r="O344" i="6"/>
  <c r="R344" i="6" s="1"/>
  <c r="T344" i="6" s="1"/>
  <c r="O365" i="6"/>
  <c r="R365" i="6" s="1"/>
  <c r="T365" i="6" s="1"/>
  <c r="O380" i="6"/>
  <c r="AC380" i="6" s="1"/>
  <c r="O366" i="6"/>
  <c r="AC366" i="6" s="1"/>
  <c r="O355" i="6"/>
  <c r="R355" i="6" s="1"/>
  <c r="T355" i="6" s="1"/>
  <c r="O328" i="6"/>
  <c r="AC328" i="6" s="1"/>
  <c r="O360" i="6"/>
  <c r="R360" i="6" s="1"/>
  <c r="T360" i="6" s="1"/>
  <c r="O346" i="6"/>
  <c r="AC346" i="6" s="1"/>
  <c r="O408" i="6"/>
  <c r="AC408" i="6" s="1"/>
  <c r="O340" i="6"/>
  <c r="R340" i="6" s="1"/>
  <c r="T340" i="6" s="1"/>
  <c r="O371" i="6"/>
  <c r="R371" i="6" s="1"/>
  <c r="T371" i="6" s="1"/>
  <c r="O403" i="6"/>
  <c r="AC403" i="6" s="1"/>
  <c r="O352" i="6"/>
  <c r="R352" i="6" s="1"/>
  <c r="T352" i="6" s="1"/>
  <c r="O419" i="6"/>
  <c r="R419" i="6" s="1"/>
  <c r="T419" i="6" s="1"/>
  <c r="O323" i="6"/>
  <c r="R323" i="6" s="1"/>
  <c r="T323" i="6" s="1"/>
  <c r="O376" i="6"/>
  <c r="AC376" i="6" s="1"/>
  <c r="O347" i="6"/>
  <c r="R347" i="6" s="1"/>
  <c r="T347" i="6" s="1"/>
  <c r="O338" i="6"/>
  <c r="R338" i="6" s="1"/>
  <c r="T338" i="6" s="1"/>
  <c r="O369" i="6"/>
  <c r="R369" i="6" s="1"/>
  <c r="T369" i="6" s="1"/>
  <c r="O384" i="6"/>
  <c r="AC384" i="6" s="1"/>
  <c r="O357" i="6"/>
  <c r="AC357" i="6" s="1"/>
  <c r="O331" i="6"/>
  <c r="R331" i="6" s="1"/>
  <c r="T331" i="6" s="1"/>
  <c r="O302" i="6"/>
  <c r="AC302" i="6" s="1"/>
  <c r="O368" i="6"/>
  <c r="R368" i="6" s="1"/>
  <c r="T368" i="6" s="1"/>
  <c r="O389" i="6"/>
  <c r="R389" i="6" s="1"/>
  <c r="T389" i="6" s="1"/>
  <c r="O399" i="6"/>
  <c r="AC399" i="6" s="1"/>
  <c r="O416" i="6"/>
  <c r="AC416" i="6" s="1"/>
  <c r="O398" i="6"/>
  <c r="R398" i="6" s="1"/>
  <c r="T398" i="6" s="1"/>
  <c r="O339" i="6"/>
  <c r="AC339" i="6" s="1"/>
  <c r="O281" i="6"/>
  <c r="R281" i="6" s="1"/>
  <c r="T281" i="6" s="1"/>
  <c r="O261" i="6"/>
  <c r="R261" i="6" s="1"/>
  <c r="T261" i="6" s="1"/>
  <c r="O401" i="6"/>
  <c r="AC401" i="6" s="1"/>
  <c r="O342" i="6"/>
  <c r="R342" i="6" s="1"/>
  <c r="T342" i="6" s="1"/>
  <c r="O396" i="6"/>
  <c r="R396" i="6" s="1"/>
  <c r="T396" i="6" s="1"/>
  <c r="O423" i="6"/>
  <c r="R423" i="6" s="1"/>
  <c r="T423" i="6" s="1"/>
  <c r="O385" i="6"/>
  <c r="R385" i="6" s="1"/>
  <c r="T385" i="6" s="1"/>
  <c r="O354" i="6"/>
  <c r="AC354" i="6" s="1"/>
  <c r="O335" i="6"/>
  <c r="R335" i="6" s="1"/>
  <c r="T335" i="6" s="1"/>
  <c r="O417" i="6"/>
  <c r="R417" i="6" s="1"/>
  <c r="T417" i="6" s="1"/>
  <c r="O400" i="6"/>
  <c r="AC400" i="6" s="1"/>
  <c r="O324" i="6"/>
  <c r="R324" i="6" s="1"/>
  <c r="T324" i="6" s="1"/>
  <c r="O391" i="6"/>
  <c r="R391" i="6" s="1"/>
  <c r="T391" i="6" s="1"/>
  <c r="C15" i="6"/>
  <c r="O418" i="6"/>
  <c r="R418" i="6" s="1"/>
  <c r="T418" i="6" s="1"/>
  <c r="O407" i="6"/>
  <c r="AC407" i="6" s="1"/>
  <c r="O402" i="6"/>
  <c r="R402" i="6" s="1"/>
  <c r="T402" i="6" s="1"/>
  <c r="O351" i="6"/>
  <c r="AC351" i="6" s="1"/>
  <c r="O406" i="6"/>
  <c r="R406" i="6" s="1"/>
  <c r="T406" i="6" s="1"/>
  <c r="C16" i="6"/>
  <c r="D18" i="6" s="1"/>
  <c r="BB429" i="6"/>
  <c r="BC429" i="6"/>
  <c r="BD429" i="6"/>
  <c r="AI431" i="6"/>
  <c r="AJ431" i="6"/>
  <c r="AK431" i="6"/>
  <c r="BB430" i="6"/>
  <c r="BC430" i="6"/>
  <c r="BD430" i="6"/>
  <c r="BB431" i="6"/>
  <c r="BC431" i="6"/>
  <c r="BD431" i="6"/>
  <c r="K427" i="6"/>
  <c r="K424" i="6"/>
  <c r="BM428" i="6"/>
  <c r="BL428" i="6" s="1"/>
  <c r="BK428" i="6" s="1"/>
  <c r="BJ428" i="6" s="1"/>
  <c r="BI428" i="6" s="1"/>
  <c r="BH428" i="6" s="1"/>
  <c r="BG428" i="6" s="1"/>
  <c r="BF428" i="6" s="1"/>
  <c r="BE428" i="6" s="1"/>
  <c r="K429" i="6"/>
  <c r="K430" i="6"/>
  <c r="AT429" i="6"/>
  <c r="AS429" i="6" s="1"/>
  <c r="AR429" i="6" s="1"/>
  <c r="AQ429" i="6" s="1"/>
  <c r="AP429" i="6" s="1"/>
  <c r="AO429" i="6" s="1"/>
  <c r="AN429" i="6" s="1"/>
  <c r="AM429" i="6" s="1"/>
  <c r="AL429" i="6" s="1"/>
  <c r="AT430" i="6"/>
  <c r="AS430" i="6" s="1"/>
  <c r="AR430" i="6" s="1"/>
  <c r="AQ430" i="6" s="1"/>
  <c r="AP430" i="6" s="1"/>
  <c r="AO430" i="6" s="1"/>
  <c r="AN430" i="6" s="1"/>
  <c r="AM430" i="6" s="1"/>
  <c r="AL430" i="6" s="1"/>
  <c r="BM426" i="6"/>
  <c r="BL426" i="6" s="1"/>
  <c r="BK426" i="6" s="1"/>
  <c r="BJ426" i="6" s="1"/>
  <c r="BI426" i="6" s="1"/>
  <c r="BH426" i="6" s="1"/>
  <c r="BG426" i="6" s="1"/>
  <c r="BF426" i="6" s="1"/>
  <c r="BE426" i="6" s="1"/>
  <c r="BM427" i="6"/>
  <c r="BL427" i="6" s="1"/>
  <c r="BK427" i="6" s="1"/>
  <c r="BJ427" i="6" s="1"/>
  <c r="BI427" i="6" s="1"/>
  <c r="BH427" i="6" s="1"/>
  <c r="BG427" i="6" s="1"/>
  <c r="BF427" i="6" s="1"/>
  <c r="BE427" i="6" s="1"/>
  <c r="BM424" i="6"/>
  <c r="BL424" i="6" s="1"/>
  <c r="BK424" i="6" s="1"/>
  <c r="BJ424" i="6" s="1"/>
  <c r="BI424" i="6" s="1"/>
  <c r="BH424" i="6" s="1"/>
  <c r="BG424" i="6" s="1"/>
  <c r="BF424" i="6" s="1"/>
  <c r="BE424" i="6" s="1"/>
  <c r="AT426" i="6"/>
  <c r="AS426" i="6" s="1"/>
  <c r="AR426" i="6" s="1"/>
  <c r="AQ426" i="6" s="1"/>
  <c r="AP426" i="6" s="1"/>
  <c r="AO426" i="6" s="1"/>
  <c r="AN426" i="6" s="1"/>
  <c r="AM426" i="6" s="1"/>
  <c r="AL426" i="6" s="1"/>
  <c r="AT428" i="6"/>
  <c r="AS428" i="6" s="1"/>
  <c r="AR428" i="6" s="1"/>
  <c r="AQ428" i="6" s="1"/>
  <c r="AP428" i="6" s="1"/>
  <c r="AO428" i="6" s="1"/>
  <c r="AN428" i="6" s="1"/>
  <c r="AM428" i="6" s="1"/>
  <c r="AL428" i="6" s="1"/>
  <c r="AT427" i="6"/>
  <c r="AS427" i="6" s="1"/>
  <c r="AR427" i="6" s="1"/>
  <c r="AQ427" i="6" s="1"/>
  <c r="AP427" i="6" s="1"/>
  <c r="AO427" i="6" s="1"/>
  <c r="AN427" i="6" s="1"/>
  <c r="AM427" i="6" s="1"/>
  <c r="AL427" i="6" s="1"/>
  <c r="AT424" i="6"/>
  <c r="AS424" i="6" s="1"/>
  <c r="AR424" i="6" s="1"/>
  <c r="AQ424" i="6" s="1"/>
  <c r="AP424" i="6" s="1"/>
  <c r="AO424" i="6" s="1"/>
  <c r="AN424" i="6" s="1"/>
  <c r="AM424" i="6" s="1"/>
  <c r="AL424" i="6" s="1"/>
  <c r="K426" i="6"/>
  <c r="AH206" i="5"/>
  <c r="AA206" i="5" s="1"/>
  <c r="AC23" i="5"/>
  <c r="I23" i="5"/>
  <c r="R23" i="5"/>
  <c r="T23" i="5" s="1"/>
  <c r="AJ332" i="5"/>
  <c r="AK332" i="5"/>
  <c r="AI332" i="5"/>
  <c r="AJ52" i="5"/>
  <c r="AI52" i="5"/>
  <c r="AH52" i="5" s="1"/>
  <c r="AA52" i="5" s="1"/>
  <c r="AB52" i="5" s="1"/>
  <c r="AK52" i="5"/>
  <c r="AK107" i="5"/>
  <c r="AI107" i="5"/>
  <c r="AJ107" i="5"/>
  <c r="AC235" i="5"/>
  <c r="I235" i="5"/>
  <c r="R235" i="5"/>
  <c r="T235" i="5" s="1"/>
  <c r="AT30" i="5"/>
  <c r="AS30" i="5"/>
  <c r="AR30" i="5" s="1"/>
  <c r="AQ30" i="5" s="1"/>
  <c r="AP30" i="5" s="1"/>
  <c r="AO30" i="5" s="1"/>
  <c r="AN30" i="5" s="1"/>
  <c r="AM30" i="5" s="1"/>
  <c r="AL30" i="5" s="1"/>
  <c r="AC84" i="5"/>
  <c r="I84" i="5"/>
  <c r="R84" i="5"/>
  <c r="T84" i="5" s="1"/>
  <c r="AT309" i="5"/>
  <c r="AS309" i="5" s="1"/>
  <c r="AR309" i="5" s="1"/>
  <c r="AQ309" i="5" s="1"/>
  <c r="AP309" i="5" s="1"/>
  <c r="AO309" i="5" s="1"/>
  <c r="AN309" i="5" s="1"/>
  <c r="AM309" i="5" s="1"/>
  <c r="AL309" i="5" s="1"/>
  <c r="AC81" i="5"/>
  <c r="I81" i="5"/>
  <c r="R81" i="5"/>
  <c r="T81" i="5" s="1"/>
  <c r="K358" i="5"/>
  <c r="BU54" i="5"/>
  <c r="BS54" i="5" s="1"/>
  <c r="AH242" i="5"/>
  <c r="AA242" i="5" s="1"/>
  <c r="AH308" i="5"/>
  <c r="AA308" i="5" s="1"/>
  <c r="AS47" i="5"/>
  <c r="AR47" i="5" s="1"/>
  <c r="AQ47" i="5" s="1"/>
  <c r="AP47" i="5" s="1"/>
  <c r="AO47" i="5" s="1"/>
  <c r="AN47" i="5" s="1"/>
  <c r="AM47" i="5" s="1"/>
  <c r="AL47" i="5" s="1"/>
  <c r="AT47" i="5"/>
  <c r="K332" i="5"/>
  <c r="R52" i="5"/>
  <c r="T52" i="5" s="1"/>
  <c r="AC52" i="5"/>
  <c r="H52" i="5"/>
  <c r="I107" i="5"/>
  <c r="R107" i="5"/>
  <c r="T107" i="5" s="1"/>
  <c r="AC107" i="5"/>
  <c r="AT205" i="5"/>
  <c r="AS205" i="5" s="1"/>
  <c r="AR205" i="5" s="1"/>
  <c r="AQ205" i="5" s="1"/>
  <c r="AP205" i="5" s="1"/>
  <c r="AO205" i="5" s="1"/>
  <c r="AN205" i="5" s="1"/>
  <c r="AM205" i="5" s="1"/>
  <c r="AL205" i="5" s="1"/>
  <c r="H30" i="5"/>
  <c r="AC30" i="5"/>
  <c r="R30" i="5"/>
  <c r="T30" i="5" s="1"/>
  <c r="AI84" i="5"/>
  <c r="AJ84" i="5"/>
  <c r="AH84" i="5" s="1"/>
  <c r="AA84" i="5" s="1"/>
  <c r="AK84" i="5"/>
  <c r="R138" i="5"/>
  <c r="T138" i="5" s="1"/>
  <c r="I138" i="5"/>
  <c r="AC138" i="5"/>
  <c r="AI81" i="5"/>
  <c r="AH81" i="5" s="1"/>
  <c r="AJ81" i="5"/>
  <c r="AK81" i="5"/>
  <c r="AT154" i="5"/>
  <c r="AS154" i="5" s="1"/>
  <c r="AR154" i="5" s="1"/>
  <c r="AQ154" i="5"/>
  <c r="AP154" i="5" s="1"/>
  <c r="AO154" i="5" s="1"/>
  <c r="AN154" i="5" s="1"/>
  <c r="AM154" i="5" s="1"/>
  <c r="AL154" i="5" s="1"/>
  <c r="AJ147" i="5"/>
  <c r="AK147" i="5"/>
  <c r="AI147" i="5"/>
  <c r="AH147" i="5" s="1"/>
  <c r="AA147" i="5" s="1"/>
  <c r="AD147" i="5" s="1"/>
  <c r="AB255" i="5"/>
  <c r="AD255" i="5"/>
  <c r="AD183" i="5"/>
  <c r="AB183" i="5"/>
  <c r="AB21" i="5"/>
  <c r="AD21" i="5"/>
  <c r="AA62" i="5"/>
  <c r="AH379" i="5"/>
  <c r="AA379" i="5" s="1"/>
  <c r="AH410" i="5"/>
  <c r="AY410" i="5" s="1"/>
  <c r="AH317" i="5"/>
  <c r="AA317" i="5" s="1"/>
  <c r="AH236" i="5"/>
  <c r="BU27" i="5"/>
  <c r="BS27" i="5" s="1"/>
  <c r="AC47" i="5"/>
  <c r="H47" i="5"/>
  <c r="R47" i="5"/>
  <c r="T47" i="5" s="1"/>
  <c r="I136" i="5"/>
  <c r="AC136" i="5"/>
  <c r="R136" i="5"/>
  <c r="T136" i="5" s="1"/>
  <c r="AK262" i="5"/>
  <c r="AI262" i="5"/>
  <c r="AJ262" i="5"/>
  <c r="R205" i="5"/>
  <c r="T205" i="5" s="1"/>
  <c r="AC205" i="5"/>
  <c r="K205" i="5"/>
  <c r="AJ239" i="5"/>
  <c r="AK239" i="5"/>
  <c r="AI239" i="5"/>
  <c r="AH239" i="5" s="1"/>
  <c r="AA239" i="5" s="1"/>
  <c r="AK353" i="5"/>
  <c r="AI353" i="5"/>
  <c r="AJ353" i="5"/>
  <c r="AC309" i="5"/>
  <c r="K309" i="5"/>
  <c r="R309" i="5"/>
  <c r="T309" i="5" s="1"/>
  <c r="AT358" i="5"/>
  <c r="AS358" i="5"/>
  <c r="AR358" i="5" s="1"/>
  <c r="AQ358" i="5" s="1"/>
  <c r="AP358" i="5" s="1"/>
  <c r="AO358" i="5" s="1"/>
  <c r="AN358" i="5" s="1"/>
  <c r="AM358" i="5" s="1"/>
  <c r="AL358" i="5" s="1"/>
  <c r="AJ268" i="5"/>
  <c r="AK268" i="5"/>
  <c r="AI268" i="5"/>
  <c r="AH268" i="5" s="1"/>
  <c r="AA268" i="5" s="1"/>
  <c r="AD268" i="5" s="1"/>
  <c r="AC147" i="5"/>
  <c r="I147" i="5"/>
  <c r="R147" i="5"/>
  <c r="T147" i="5" s="1"/>
  <c r="AH39" i="5"/>
  <c r="AH258" i="5"/>
  <c r="AA258" i="5" s="1"/>
  <c r="BA224" i="5"/>
  <c r="BB241" i="5"/>
  <c r="AH67" i="5"/>
  <c r="AK136" i="5"/>
  <c r="AI136" i="5"/>
  <c r="AH136" i="5" s="1"/>
  <c r="AA136" i="5" s="1"/>
  <c r="AB136" i="5" s="1"/>
  <c r="AJ136" i="5"/>
  <c r="AJ336" i="5"/>
  <c r="AK336" i="5"/>
  <c r="AI336" i="5"/>
  <c r="AH336" i="5" s="1"/>
  <c r="AA336" i="5" s="1"/>
  <c r="AD336" i="5" s="1"/>
  <c r="R262" i="5"/>
  <c r="T262" i="5" s="1"/>
  <c r="AC262" i="5"/>
  <c r="K262" i="5"/>
  <c r="AT25" i="5"/>
  <c r="AS25" i="5" s="1"/>
  <c r="AR25" i="5"/>
  <c r="AQ25" i="5" s="1"/>
  <c r="AP25" i="5" s="1"/>
  <c r="AO25" i="5" s="1"/>
  <c r="AN25" i="5" s="1"/>
  <c r="AM25" i="5" s="1"/>
  <c r="AL25" i="5" s="1"/>
  <c r="AC46" i="5"/>
  <c r="H46" i="5"/>
  <c r="R46" i="5"/>
  <c r="T46" i="5" s="1"/>
  <c r="AK179" i="5"/>
  <c r="AJ179" i="5"/>
  <c r="AI179" i="5"/>
  <c r="AH179" i="5" s="1"/>
  <c r="AA179" i="5" s="1"/>
  <c r="AI369" i="5"/>
  <c r="AJ369" i="5"/>
  <c r="AK369" i="5"/>
  <c r="AI95" i="5"/>
  <c r="AK95" i="5"/>
  <c r="AJ95" i="5"/>
  <c r="AC29" i="5"/>
  <c r="I29" i="5"/>
  <c r="R29" i="5"/>
  <c r="T29" i="5" s="1"/>
  <c r="AT75" i="5"/>
  <c r="AS75" i="5" s="1"/>
  <c r="AR75" i="5" s="1"/>
  <c r="AQ75" i="5" s="1"/>
  <c r="AP75" i="5" s="1"/>
  <c r="AO75" i="5" s="1"/>
  <c r="AN75" i="5" s="1"/>
  <c r="AM75" i="5" s="1"/>
  <c r="AL75" i="5" s="1"/>
  <c r="AB79" i="5"/>
  <c r="AD79" i="5"/>
  <c r="AH305" i="5"/>
  <c r="AA305" i="5" s="1"/>
  <c r="BU70" i="5"/>
  <c r="BS70" i="5" s="1"/>
  <c r="AD69" i="5"/>
  <c r="AB69" i="5"/>
  <c r="AH251" i="5"/>
  <c r="AA251" i="5" s="1"/>
  <c r="AH413" i="5"/>
  <c r="AT124" i="5"/>
  <c r="AS124" i="5" s="1"/>
  <c r="AR124" i="5" s="1"/>
  <c r="AQ124" i="5" s="1"/>
  <c r="AP124" i="5" s="1"/>
  <c r="AO124" i="5" s="1"/>
  <c r="AN124" i="5" s="1"/>
  <c r="AM124" i="5" s="1"/>
  <c r="AL124" i="5" s="1"/>
  <c r="K336" i="5"/>
  <c r="AB336" i="5"/>
  <c r="AC25" i="5"/>
  <c r="I25" i="5"/>
  <c r="R25" i="5"/>
  <c r="T25" i="5" s="1"/>
  <c r="AI46" i="5"/>
  <c r="AJ46" i="5"/>
  <c r="AK46" i="5"/>
  <c r="K369" i="5"/>
  <c r="AC95" i="5"/>
  <c r="I95" i="5"/>
  <c r="R95" i="5"/>
  <c r="T95" i="5" s="1"/>
  <c r="AI29" i="5"/>
  <c r="AK29" i="5"/>
  <c r="AJ29" i="5"/>
  <c r="R75" i="5"/>
  <c r="T75" i="5" s="1"/>
  <c r="AC75" i="5"/>
  <c r="I75" i="5"/>
  <c r="AI265" i="5"/>
  <c r="AJ265" i="5"/>
  <c r="AK265" i="5"/>
  <c r="AK403" i="5"/>
  <c r="AI403" i="5"/>
  <c r="AH403" i="5" s="1"/>
  <c r="AA403" i="5" s="1"/>
  <c r="AJ403" i="5"/>
  <c r="AD378" i="5"/>
  <c r="AB378" i="5"/>
  <c r="BU104" i="5"/>
  <c r="BS104" i="5" s="1"/>
  <c r="AH48" i="5"/>
  <c r="AA48" i="5" s="1"/>
  <c r="AH237" i="5"/>
  <c r="BU81" i="5"/>
  <c r="BS81" i="5" s="1"/>
  <c r="BN50" i="5"/>
  <c r="BN54" i="5"/>
  <c r="CX2" i="5"/>
  <c r="CX23" i="5"/>
  <c r="CX31" i="5"/>
  <c r="CW31" i="5" s="1"/>
  <c r="CV31" i="5" s="1"/>
  <c r="CU31" i="5" s="1"/>
  <c r="CT31" i="5" s="1"/>
  <c r="CS31" i="5" s="1"/>
  <c r="CR31" i="5" s="1"/>
  <c r="CQ31" i="5" s="1"/>
  <c r="CP31" i="5" s="1"/>
  <c r="CO31" i="5" s="1"/>
  <c r="CX39" i="5"/>
  <c r="CW39" i="5" s="1"/>
  <c r="CV39" i="5" s="1"/>
  <c r="CU39" i="5" s="1"/>
  <c r="CT39" i="5" s="1"/>
  <c r="CS39" i="5" s="1"/>
  <c r="CR39" i="5" s="1"/>
  <c r="CQ39" i="5" s="1"/>
  <c r="CP39" i="5" s="1"/>
  <c r="CO39" i="5" s="1"/>
  <c r="CX12" i="5"/>
  <c r="CX24" i="5"/>
  <c r="CW24" i="5" s="1"/>
  <c r="CV24" i="5" s="1"/>
  <c r="CU24" i="5" s="1"/>
  <c r="CT24" i="5" s="1"/>
  <c r="CS24" i="5" s="1"/>
  <c r="CR24" i="5" s="1"/>
  <c r="CQ24" i="5" s="1"/>
  <c r="CP24" i="5" s="1"/>
  <c r="CO24" i="5" s="1"/>
  <c r="BN218" i="5"/>
  <c r="BM218" i="5" s="1"/>
  <c r="BL218" i="5" s="1"/>
  <c r="BK218" i="5" s="1"/>
  <c r="BJ218" i="5" s="1"/>
  <c r="BI218" i="5" s="1"/>
  <c r="BH218" i="5" s="1"/>
  <c r="BG218" i="5" s="1"/>
  <c r="BF218" i="5" s="1"/>
  <c r="BE218" i="5" s="1"/>
  <c r="BN43" i="5"/>
  <c r="BM43" i="5" s="1"/>
  <c r="BL43" i="5" s="1"/>
  <c r="BK43" i="5" s="1"/>
  <c r="BJ43" i="5" s="1"/>
  <c r="BI43" i="5" s="1"/>
  <c r="BH43" i="5" s="1"/>
  <c r="BG43" i="5" s="1"/>
  <c r="BF43" i="5" s="1"/>
  <c r="BE43" i="5" s="1"/>
  <c r="BN62" i="5"/>
  <c r="BM62" i="5" s="1"/>
  <c r="BL62" i="5" s="1"/>
  <c r="BK62" i="5" s="1"/>
  <c r="BJ62" i="5" s="1"/>
  <c r="BI62" i="5" s="1"/>
  <c r="BH62" i="5" s="1"/>
  <c r="BG62" i="5" s="1"/>
  <c r="BF62" i="5" s="1"/>
  <c r="BE62" i="5" s="1"/>
  <c r="CX3" i="5"/>
  <c r="BN25" i="5"/>
  <c r="BM25" i="5" s="1"/>
  <c r="BL25" i="5" s="1"/>
  <c r="BK25" i="5" s="1"/>
  <c r="BJ25" i="5" s="1"/>
  <c r="BI25" i="5" s="1"/>
  <c r="BH25" i="5" s="1"/>
  <c r="BG25" i="5" s="1"/>
  <c r="BF25" i="5" s="1"/>
  <c r="BE25" i="5" s="1"/>
  <c r="BN33" i="5"/>
  <c r="CX4" i="5"/>
  <c r="CW4" i="5" s="1"/>
  <c r="CV4" i="5" s="1"/>
  <c r="CU4" i="5" s="1"/>
  <c r="CT4" i="5" s="1"/>
  <c r="CS4" i="5" s="1"/>
  <c r="CR4" i="5" s="1"/>
  <c r="CQ4" i="5" s="1"/>
  <c r="CP4" i="5" s="1"/>
  <c r="CO4" i="5" s="1"/>
  <c r="CX15" i="5"/>
  <c r="BN26" i="5"/>
  <c r="BN34" i="5"/>
  <c r="BM34" i="5" s="1"/>
  <c r="BL34" i="5" s="1"/>
  <c r="BK34" i="5" s="1"/>
  <c r="BJ34" i="5" s="1"/>
  <c r="BI34" i="5" s="1"/>
  <c r="BH34" i="5" s="1"/>
  <c r="BG34" i="5" s="1"/>
  <c r="BF34" i="5" s="1"/>
  <c r="BE34" i="5" s="1"/>
  <c r="CX110" i="5"/>
  <c r="CW110" i="5" s="1"/>
  <c r="CV110" i="5" s="1"/>
  <c r="CU110" i="5" s="1"/>
  <c r="CT110" i="5" s="1"/>
  <c r="CS110" i="5" s="1"/>
  <c r="CR110" i="5" s="1"/>
  <c r="CQ110" i="5" s="1"/>
  <c r="CP110" i="5" s="1"/>
  <c r="CO110" i="5" s="1"/>
  <c r="BN52" i="5"/>
  <c r="BM52" i="5" s="1"/>
  <c r="BL52" i="5" s="1"/>
  <c r="BK52" i="5" s="1"/>
  <c r="BJ52" i="5" s="1"/>
  <c r="BI52" i="5" s="1"/>
  <c r="BH52" i="5" s="1"/>
  <c r="BG52" i="5" s="1"/>
  <c r="BF52" i="5" s="1"/>
  <c r="BE52" i="5" s="1"/>
  <c r="CX6" i="5"/>
  <c r="CW6" i="5" s="1"/>
  <c r="CV6" i="5" s="1"/>
  <c r="CU6" i="5" s="1"/>
  <c r="CT6" i="5" s="1"/>
  <c r="CS6" i="5" s="1"/>
  <c r="CR6" i="5" s="1"/>
  <c r="CQ6" i="5" s="1"/>
  <c r="CP6" i="5" s="1"/>
  <c r="CO6" i="5" s="1"/>
  <c r="CX25" i="5"/>
  <c r="CW25" i="5" s="1"/>
  <c r="CV25" i="5" s="1"/>
  <c r="CU25" i="5" s="1"/>
  <c r="CT25" i="5" s="1"/>
  <c r="CS25" i="5" s="1"/>
  <c r="CR25" i="5" s="1"/>
  <c r="CQ25" i="5" s="1"/>
  <c r="CP25" i="5" s="1"/>
  <c r="CO25" i="5" s="1"/>
  <c r="CX33" i="5"/>
  <c r="CX14" i="5"/>
  <c r="CW14" i="5" s="1"/>
  <c r="CV14" i="5" s="1"/>
  <c r="CU14" i="5" s="1"/>
  <c r="CT14" i="5" s="1"/>
  <c r="CS14" i="5" s="1"/>
  <c r="CR14" i="5" s="1"/>
  <c r="CQ14" i="5" s="1"/>
  <c r="CP14" i="5" s="1"/>
  <c r="CO14" i="5" s="1"/>
  <c r="CX17" i="5"/>
  <c r="CW17" i="5" s="1"/>
  <c r="CV17" i="5" s="1"/>
  <c r="CU17" i="5" s="1"/>
  <c r="CT17" i="5" s="1"/>
  <c r="CS17" i="5" s="1"/>
  <c r="CR17" i="5" s="1"/>
  <c r="CQ17" i="5" s="1"/>
  <c r="CP17" i="5" s="1"/>
  <c r="CO17" i="5" s="1"/>
  <c r="CX26" i="5"/>
  <c r="BN75" i="5"/>
  <c r="BM75" i="5" s="1"/>
  <c r="BL75" i="5" s="1"/>
  <c r="BK75" i="5" s="1"/>
  <c r="BJ75" i="5" s="1"/>
  <c r="BI75" i="5" s="1"/>
  <c r="BH75" i="5" s="1"/>
  <c r="BG75" i="5" s="1"/>
  <c r="BF75" i="5" s="1"/>
  <c r="BE75" i="5" s="1"/>
  <c r="BN60" i="5"/>
  <c r="BM60" i="5" s="1"/>
  <c r="BL60" i="5" s="1"/>
  <c r="BK60" i="5" s="1"/>
  <c r="BJ60" i="5" s="1"/>
  <c r="BI60" i="5" s="1"/>
  <c r="BH60" i="5" s="1"/>
  <c r="BG60" i="5" s="1"/>
  <c r="BF60" i="5" s="1"/>
  <c r="BE60" i="5" s="1"/>
  <c r="CX8" i="5"/>
  <c r="CW8" i="5" s="1"/>
  <c r="CV8" i="5" s="1"/>
  <c r="CU8" i="5" s="1"/>
  <c r="CT8" i="5" s="1"/>
  <c r="CS8" i="5" s="1"/>
  <c r="CR8" i="5" s="1"/>
  <c r="CQ8" i="5" s="1"/>
  <c r="CP8" i="5" s="1"/>
  <c r="CO8" i="5" s="1"/>
  <c r="BN27" i="5"/>
  <c r="BM27" i="5" s="1"/>
  <c r="BL27" i="5" s="1"/>
  <c r="BK27" i="5" s="1"/>
  <c r="BJ27" i="5" s="1"/>
  <c r="BI27" i="5" s="1"/>
  <c r="BH27" i="5" s="1"/>
  <c r="BG27" i="5" s="1"/>
  <c r="BF27" i="5" s="1"/>
  <c r="BE27" i="5" s="1"/>
  <c r="BN35" i="5"/>
  <c r="BM35" i="5" s="1"/>
  <c r="BL35" i="5" s="1"/>
  <c r="BK35" i="5" s="1"/>
  <c r="BJ35" i="5" s="1"/>
  <c r="BI35" i="5" s="1"/>
  <c r="BH35" i="5" s="1"/>
  <c r="BG35" i="5" s="1"/>
  <c r="BF35" i="5" s="1"/>
  <c r="BE35" i="5" s="1"/>
  <c r="CX5" i="5"/>
  <c r="CW5" i="5" s="1"/>
  <c r="CV5" i="5" s="1"/>
  <c r="CU5" i="5" s="1"/>
  <c r="CT5" i="5" s="1"/>
  <c r="CS5" i="5" s="1"/>
  <c r="CR5" i="5" s="1"/>
  <c r="CQ5" i="5" s="1"/>
  <c r="CP5" i="5" s="1"/>
  <c r="CO5" i="5" s="1"/>
  <c r="CX19" i="5"/>
  <c r="CW19" i="5" s="1"/>
  <c r="CV19" i="5" s="1"/>
  <c r="CU19" i="5" s="1"/>
  <c r="CT19" i="5" s="1"/>
  <c r="CS19" i="5" s="1"/>
  <c r="CR19" i="5" s="1"/>
  <c r="CQ19" i="5" s="1"/>
  <c r="CP19" i="5" s="1"/>
  <c r="CO19" i="5" s="1"/>
  <c r="BN28" i="5"/>
  <c r="BM28" i="5" s="1"/>
  <c r="BL28" i="5" s="1"/>
  <c r="BK28" i="5" s="1"/>
  <c r="BJ28" i="5" s="1"/>
  <c r="BI28" i="5" s="1"/>
  <c r="BH28" i="5" s="1"/>
  <c r="BG28" i="5" s="1"/>
  <c r="BF28" i="5" s="1"/>
  <c r="BE28" i="5" s="1"/>
  <c r="BN49" i="5"/>
  <c r="BM49" i="5" s="1"/>
  <c r="BL49" i="5" s="1"/>
  <c r="BK49" i="5" s="1"/>
  <c r="BJ49" i="5" s="1"/>
  <c r="BI49" i="5" s="1"/>
  <c r="BH49" i="5" s="1"/>
  <c r="BG49" i="5" s="1"/>
  <c r="BF49" i="5" s="1"/>
  <c r="BE49" i="5" s="1"/>
  <c r="BN68" i="5"/>
  <c r="BM68" i="5" s="1"/>
  <c r="BL68" i="5" s="1"/>
  <c r="BK68" i="5" s="1"/>
  <c r="BJ68" i="5" s="1"/>
  <c r="BI68" i="5" s="1"/>
  <c r="BH68" i="5" s="1"/>
  <c r="BG68" i="5" s="1"/>
  <c r="BF68" i="5" s="1"/>
  <c r="BE68" i="5" s="1"/>
  <c r="CX16" i="5"/>
  <c r="CW16" i="5" s="1"/>
  <c r="CV16" i="5" s="1"/>
  <c r="CU16" i="5" s="1"/>
  <c r="CT16" i="5" s="1"/>
  <c r="CS16" i="5" s="1"/>
  <c r="CR16" i="5" s="1"/>
  <c r="CQ16" i="5" s="1"/>
  <c r="CP16" i="5" s="1"/>
  <c r="CO16" i="5" s="1"/>
  <c r="CX27" i="5"/>
  <c r="CX35" i="5"/>
  <c r="CW35" i="5" s="1"/>
  <c r="CV35" i="5" s="1"/>
  <c r="CU35" i="5" s="1"/>
  <c r="CT35" i="5" s="1"/>
  <c r="CS35" i="5" s="1"/>
  <c r="CR35" i="5" s="1"/>
  <c r="CQ35" i="5" s="1"/>
  <c r="CP35" i="5" s="1"/>
  <c r="CO35" i="5" s="1"/>
  <c r="CX10" i="5"/>
  <c r="CW10" i="5" s="1"/>
  <c r="CV10" i="5" s="1"/>
  <c r="CU10" i="5" s="1"/>
  <c r="CT10" i="5" s="1"/>
  <c r="CS10" i="5" s="1"/>
  <c r="CR10" i="5" s="1"/>
  <c r="CQ10" i="5" s="1"/>
  <c r="CP10" i="5" s="1"/>
  <c r="CO10" i="5" s="1"/>
  <c r="CX20" i="5"/>
  <c r="CW20" i="5" s="1"/>
  <c r="CV20" i="5" s="1"/>
  <c r="CU20" i="5" s="1"/>
  <c r="CT20" i="5" s="1"/>
  <c r="CS20" i="5" s="1"/>
  <c r="CR20" i="5" s="1"/>
  <c r="CQ20" i="5" s="1"/>
  <c r="CP20" i="5" s="1"/>
  <c r="CO20" i="5" s="1"/>
  <c r="CX28" i="5"/>
  <c r="CW28" i="5" s="1"/>
  <c r="CV28" i="5" s="1"/>
  <c r="CU28" i="5" s="1"/>
  <c r="CT28" i="5" s="1"/>
  <c r="CS28" i="5" s="1"/>
  <c r="CR28" i="5" s="1"/>
  <c r="CQ28" i="5" s="1"/>
  <c r="CP28" i="5" s="1"/>
  <c r="CO28" i="5" s="1"/>
  <c r="BN214" i="5"/>
  <c r="BM214" i="5" s="1"/>
  <c r="BL214" i="5" s="1"/>
  <c r="BK214" i="5" s="1"/>
  <c r="BJ214" i="5" s="1"/>
  <c r="BI214" i="5" s="1"/>
  <c r="BH214" i="5" s="1"/>
  <c r="BG214" i="5" s="1"/>
  <c r="BF214" i="5" s="1"/>
  <c r="BE214" i="5" s="1"/>
  <c r="BN76" i="5"/>
  <c r="BM76" i="5" s="1"/>
  <c r="BL76" i="5" s="1"/>
  <c r="BK76" i="5" s="1"/>
  <c r="BJ76" i="5" s="1"/>
  <c r="BI76" i="5" s="1"/>
  <c r="BH76" i="5" s="1"/>
  <c r="BG76" i="5" s="1"/>
  <c r="BF76" i="5" s="1"/>
  <c r="BE76" i="5" s="1"/>
  <c r="BN58" i="5"/>
  <c r="BM58" i="5" s="1"/>
  <c r="BL58" i="5" s="1"/>
  <c r="BK58" i="5" s="1"/>
  <c r="BJ58" i="5" s="1"/>
  <c r="BI58" i="5" s="1"/>
  <c r="BH58" i="5" s="1"/>
  <c r="BG58" i="5" s="1"/>
  <c r="BF58" i="5" s="1"/>
  <c r="BE58" i="5" s="1"/>
  <c r="BN21" i="5"/>
  <c r="BM21" i="5" s="1"/>
  <c r="BL21" i="5" s="1"/>
  <c r="BK21" i="5" s="1"/>
  <c r="BJ21" i="5" s="1"/>
  <c r="BI21" i="5" s="1"/>
  <c r="BH21" i="5" s="1"/>
  <c r="BG21" i="5" s="1"/>
  <c r="BF21" i="5" s="1"/>
  <c r="BE21" i="5" s="1"/>
  <c r="BN29" i="5"/>
  <c r="BN37" i="5"/>
  <c r="BM37" i="5" s="1"/>
  <c r="BL37" i="5" s="1"/>
  <c r="BK37" i="5" s="1"/>
  <c r="BJ37" i="5" s="1"/>
  <c r="BI37" i="5" s="1"/>
  <c r="BH37" i="5" s="1"/>
  <c r="BG37" i="5" s="1"/>
  <c r="BF37" i="5" s="1"/>
  <c r="BE37" i="5" s="1"/>
  <c r="CX18" i="5"/>
  <c r="BN22" i="5"/>
  <c r="BM22" i="5" s="1"/>
  <c r="BL22" i="5" s="1"/>
  <c r="BK22" i="5" s="1"/>
  <c r="BJ22" i="5" s="1"/>
  <c r="BI22" i="5" s="1"/>
  <c r="BH22" i="5" s="1"/>
  <c r="BG22" i="5" s="1"/>
  <c r="BF22" i="5" s="1"/>
  <c r="BE22" i="5" s="1"/>
  <c r="BN30" i="5"/>
  <c r="BM30" i="5" s="1"/>
  <c r="BL30" i="5" s="1"/>
  <c r="BK30" i="5" s="1"/>
  <c r="BJ30" i="5" s="1"/>
  <c r="BI30" i="5" s="1"/>
  <c r="BH30" i="5" s="1"/>
  <c r="BG30" i="5" s="1"/>
  <c r="BF30" i="5" s="1"/>
  <c r="BE30" i="5" s="1"/>
  <c r="CX9" i="5"/>
  <c r="CW9" i="5" s="1"/>
  <c r="CV9" i="5" s="1"/>
  <c r="CU9" i="5" s="1"/>
  <c r="CT9" i="5" s="1"/>
  <c r="CS9" i="5" s="1"/>
  <c r="CR9" i="5" s="1"/>
  <c r="CQ9" i="5" s="1"/>
  <c r="CP9" i="5" s="1"/>
  <c r="CO9" i="5" s="1"/>
  <c r="BN46" i="5"/>
  <c r="BN66" i="5"/>
  <c r="BM66" i="5" s="1"/>
  <c r="BL66" i="5" s="1"/>
  <c r="BK66" i="5" s="1"/>
  <c r="BJ66" i="5" s="1"/>
  <c r="BI66" i="5" s="1"/>
  <c r="BH66" i="5" s="1"/>
  <c r="BG66" i="5" s="1"/>
  <c r="BF66" i="5" s="1"/>
  <c r="BE66" i="5" s="1"/>
  <c r="CX11" i="5"/>
  <c r="CW11" i="5" s="1"/>
  <c r="CV11" i="5" s="1"/>
  <c r="CU11" i="5" s="1"/>
  <c r="CT11" i="5" s="1"/>
  <c r="CS11" i="5" s="1"/>
  <c r="CR11" i="5" s="1"/>
  <c r="CQ11" i="5" s="1"/>
  <c r="CP11" i="5" s="1"/>
  <c r="CO11" i="5" s="1"/>
  <c r="CX21" i="5"/>
  <c r="CX29" i="5"/>
  <c r="CX37" i="5"/>
  <c r="CW37" i="5" s="1"/>
  <c r="CV37" i="5" s="1"/>
  <c r="CU37" i="5" s="1"/>
  <c r="CT37" i="5" s="1"/>
  <c r="CS37" i="5" s="1"/>
  <c r="CR37" i="5" s="1"/>
  <c r="CQ37" i="5" s="1"/>
  <c r="CP37" i="5" s="1"/>
  <c r="CO37" i="5" s="1"/>
  <c r="CX22" i="5"/>
  <c r="CW22" i="5" s="1"/>
  <c r="CV22" i="5" s="1"/>
  <c r="CU22" i="5" s="1"/>
  <c r="CT22" i="5" s="1"/>
  <c r="CS22" i="5" s="1"/>
  <c r="CR22" i="5" s="1"/>
  <c r="CQ22" i="5" s="1"/>
  <c r="CP22" i="5" s="1"/>
  <c r="CO22" i="5" s="1"/>
  <c r="CX30" i="5"/>
  <c r="BN42" i="5"/>
  <c r="CX7" i="5"/>
  <c r="BN24" i="5"/>
  <c r="BM24" i="5" s="1"/>
  <c r="BL24" i="5" s="1"/>
  <c r="BK24" i="5" s="1"/>
  <c r="BJ24" i="5" s="1"/>
  <c r="BI24" i="5" s="1"/>
  <c r="BH24" i="5" s="1"/>
  <c r="BG24" i="5" s="1"/>
  <c r="BF24" i="5" s="1"/>
  <c r="BE24" i="5" s="1"/>
  <c r="BN32" i="5"/>
  <c r="BM32" i="5" s="1"/>
  <c r="BL32" i="5" s="1"/>
  <c r="BK32" i="5" s="1"/>
  <c r="BJ32" i="5" s="1"/>
  <c r="BI32" i="5" s="1"/>
  <c r="BH32" i="5" s="1"/>
  <c r="BG32" i="5" s="1"/>
  <c r="BF32" i="5" s="1"/>
  <c r="BE32" i="5" s="1"/>
  <c r="BN80" i="5"/>
  <c r="BM80" i="5" s="1"/>
  <c r="BL80" i="5" s="1"/>
  <c r="BK80" i="5" s="1"/>
  <c r="BJ80" i="5" s="1"/>
  <c r="BI80" i="5" s="1"/>
  <c r="BH80" i="5" s="1"/>
  <c r="BG80" i="5" s="1"/>
  <c r="BF80" i="5" s="1"/>
  <c r="BE80" i="5" s="1"/>
  <c r="CX13" i="5"/>
  <c r="CW13" i="5" s="1"/>
  <c r="CV13" i="5" s="1"/>
  <c r="CU13" i="5" s="1"/>
  <c r="CT13" i="5" s="1"/>
  <c r="CS13" i="5" s="1"/>
  <c r="CR13" i="5" s="1"/>
  <c r="CQ13" i="5" s="1"/>
  <c r="CP13" i="5" s="1"/>
  <c r="CO13" i="5" s="1"/>
  <c r="BN23" i="5"/>
  <c r="BM23" i="5" s="1"/>
  <c r="BL23" i="5" s="1"/>
  <c r="BK23" i="5" s="1"/>
  <c r="BJ23" i="5" s="1"/>
  <c r="BI23" i="5" s="1"/>
  <c r="BH23" i="5" s="1"/>
  <c r="BG23" i="5" s="1"/>
  <c r="BF23" i="5" s="1"/>
  <c r="BE23" i="5" s="1"/>
  <c r="BN31" i="5"/>
  <c r="BM31" i="5" s="1"/>
  <c r="BL31" i="5" s="1"/>
  <c r="BK31" i="5" s="1"/>
  <c r="BJ31" i="5" s="1"/>
  <c r="BI31" i="5" s="1"/>
  <c r="BH31" i="5" s="1"/>
  <c r="BG31" i="5" s="1"/>
  <c r="BF31" i="5" s="1"/>
  <c r="BE31" i="5" s="1"/>
  <c r="BN39" i="5"/>
  <c r="BM39" i="5" s="1"/>
  <c r="BL39" i="5" s="1"/>
  <c r="BK39" i="5" s="1"/>
  <c r="BJ39" i="5" s="1"/>
  <c r="BI39" i="5" s="1"/>
  <c r="BH39" i="5" s="1"/>
  <c r="BG39" i="5" s="1"/>
  <c r="BF39" i="5" s="1"/>
  <c r="BE39" i="5" s="1"/>
  <c r="BN418" i="5"/>
  <c r="BM418" i="5" s="1"/>
  <c r="BL418" i="5" s="1"/>
  <c r="BK418" i="5" s="1"/>
  <c r="BJ418" i="5" s="1"/>
  <c r="BI418" i="5" s="1"/>
  <c r="BH418" i="5" s="1"/>
  <c r="BG418" i="5" s="1"/>
  <c r="BF418" i="5" s="1"/>
  <c r="BE418" i="5" s="1"/>
  <c r="BN417" i="5"/>
  <c r="BM417" i="5" s="1"/>
  <c r="BL417" i="5" s="1"/>
  <c r="BK417" i="5" s="1"/>
  <c r="BJ417" i="5" s="1"/>
  <c r="BI417" i="5" s="1"/>
  <c r="BH417" i="5" s="1"/>
  <c r="BG417" i="5" s="1"/>
  <c r="BF417" i="5" s="1"/>
  <c r="BE417" i="5" s="1"/>
  <c r="BN425" i="5"/>
  <c r="BM425" i="5" s="1"/>
  <c r="BL425" i="5" s="1"/>
  <c r="BK425" i="5" s="1"/>
  <c r="BJ425" i="5" s="1"/>
  <c r="BI425" i="5" s="1"/>
  <c r="BH425" i="5" s="1"/>
  <c r="BG425" i="5" s="1"/>
  <c r="BF425" i="5" s="1"/>
  <c r="BE425" i="5" s="1"/>
  <c r="BN415" i="5"/>
  <c r="BM415" i="5" s="1"/>
  <c r="BL415" i="5" s="1"/>
  <c r="BK415" i="5" s="1"/>
  <c r="BJ415" i="5" s="1"/>
  <c r="BI415" i="5" s="1"/>
  <c r="BH415" i="5" s="1"/>
  <c r="BG415" i="5" s="1"/>
  <c r="BF415" i="5" s="1"/>
  <c r="BE415" i="5" s="1"/>
  <c r="BN422" i="5"/>
  <c r="BN409" i="5"/>
  <c r="BM409" i="5" s="1"/>
  <c r="BL409" i="5" s="1"/>
  <c r="BK409" i="5" s="1"/>
  <c r="BJ409" i="5" s="1"/>
  <c r="BI409" i="5" s="1"/>
  <c r="BH409" i="5" s="1"/>
  <c r="BG409" i="5" s="1"/>
  <c r="BF409" i="5" s="1"/>
  <c r="BE409" i="5" s="1"/>
  <c r="BN419" i="5"/>
  <c r="BM419" i="5" s="1"/>
  <c r="BL419" i="5" s="1"/>
  <c r="BK419" i="5" s="1"/>
  <c r="BJ419" i="5" s="1"/>
  <c r="BI419" i="5" s="1"/>
  <c r="BH419" i="5" s="1"/>
  <c r="BG419" i="5" s="1"/>
  <c r="BF419" i="5" s="1"/>
  <c r="BE419" i="5" s="1"/>
  <c r="AC66" i="5"/>
  <c r="H66" i="5"/>
  <c r="R66" i="5"/>
  <c r="T66" i="5" s="1"/>
  <c r="R300" i="5"/>
  <c r="T300" i="5" s="1"/>
  <c r="AC300" i="5"/>
  <c r="K300" i="5"/>
  <c r="AC49" i="5"/>
  <c r="H49" i="5"/>
  <c r="R49" i="5"/>
  <c r="T49" i="5" s="1"/>
  <c r="AI220" i="5"/>
  <c r="AH220" i="5" s="1"/>
  <c r="AA220" i="5" s="1"/>
  <c r="AD220" i="5" s="1"/>
  <c r="AJ220" i="5"/>
  <c r="AK220" i="5"/>
  <c r="R282" i="5"/>
  <c r="T282" i="5" s="1"/>
  <c r="AC282" i="5"/>
  <c r="K282" i="5"/>
  <c r="AD145" i="5"/>
  <c r="AB145" i="5"/>
  <c r="AT105" i="5"/>
  <c r="AS105" i="5" s="1"/>
  <c r="AR105" i="5" s="1"/>
  <c r="AQ105" i="5" s="1"/>
  <c r="AP105" i="5" s="1"/>
  <c r="AO105" i="5" s="1"/>
  <c r="AN105" i="5" s="1"/>
  <c r="AM105" i="5" s="1"/>
  <c r="AL105" i="5" s="1"/>
  <c r="AB313" i="5"/>
  <c r="AD313" i="5"/>
  <c r="AA264" i="5"/>
  <c r="AA315" i="5"/>
  <c r="AA351" i="5"/>
  <c r="AD351" i="5" s="1"/>
  <c r="BA237" i="5"/>
  <c r="BL388" i="5"/>
  <c r="BK388" i="5" s="1"/>
  <c r="BJ388" i="5" s="1"/>
  <c r="BI388" i="5" s="1"/>
  <c r="BH388" i="5" s="1"/>
  <c r="BG388" i="5" s="1"/>
  <c r="BF388" i="5" s="1"/>
  <c r="BE388" i="5" s="1"/>
  <c r="AK128" i="5"/>
  <c r="AI128" i="5"/>
  <c r="AJ128" i="5"/>
  <c r="AC44" i="5"/>
  <c r="H44" i="5"/>
  <c r="R44" i="5"/>
  <c r="T44" i="5" s="1"/>
  <c r="AK66" i="5"/>
  <c r="AI66" i="5"/>
  <c r="AJ66" i="5"/>
  <c r="AC220" i="5"/>
  <c r="I220" i="5"/>
  <c r="R220" i="5"/>
  <c r="T220" i="5" s="1"/>
  <c r="AD176" i="5"/>
  <c r="AB176" i="5"/>
  <c r="AC22" i="5"/>
  <c r="I22" i="5"/>
  <c r="R22" i="5"/>
  <c r="T22" i="5" s="1"/>
  <c r="K293" i="5"/>
  <c r="R293" i="5"/>
  <c r="T293" i="5" s="1"/>
  <c r="AC293" i="5"/>
  <c r="AJ43" i="5"/>
  <c r="AK43" i="5"/>
  <c r="AI43" i="5"/>
  <c r="R98" i="5"/>
  <c r="T98" i="5" s="1"/>
  <c r="AC98" i="5"/>
  <c r="J98" i="5"/>
  <c r="I191" i="5"/>
  <c r="R191" i="5"/>
  <c r="T191" i="5" s="1"/>
  <c r="AC191" i="5"/>
  <c r="R78" i="5"/>
  <c r="T78" i="5" s="1"/>
  <c r="AC78" i="5"/>
  <c r="I78" i="5"/>
  <c r="AC275" i="5"/>
  <c r="J275" i="5"/>
  <c r="R275" i="5"/>
  <c r="T275" i="5" s="1"/>
  <c r="I105" i="5"/>
  <c r="R105" i="5"/>
  <c r="T105" i="5" s="1"/>
  <c r="AC105" i="5"/>
  <c r="AC265" i="5"/>
  <c r="K265" i="5"/>
  <c r="R265" i="5"/>
  <c r="T265" i="5" s="1"/>
  <c r="BU11" i="5"/>
  <c r="BS11" i="5" s="1"/>
  <c r="AH28" i="5"/>
  <c r="AH198" i="5"/>
  <c r="AH384" i="5"/>
  <c r="AA384" i="5" s="1"/>
  <c r="AC250" i="5"/>
  <c r="K250" i="5"/>
  <c r="R250" i="5"/>
  <c r="T250" i="5" s="1"/>
  <c r="AK300" i="5"/>
  <c r="AJ300" i="5"/>
  <c r="AI300" i="5"/>
  <c r="AT297" i="5"/>
  <c r="AS297" i="5"/>
  <c r="AR297" i="5" s="1"/>
  <c r="AQ297" i="5" s="1"/>
  <c r="AP297" i="5"/>
  <c r="AO297" i="5" s="1"/>
  <c r="AN297" i="5" s="1"/>
  <c r="AM297" i="5" s="1"/>
  <c r="AL297" i="5" s="1"/>
  <c r="AC43" i="5"/>
  <c r="H43" i="5"/>
  <c r="R43" i="5"/>
  <c r="T43" i="5" s="1"/>
  <c r="AI282" i="5"/>
  <c r="AH282" i="5" s="1"/>
  <c r="AA282" i="5" s="1"/>
  <c r="AJ282" i="5"/>
  <c r="AK282" i="5"/>
  <c r="AK394" i="5"/>
  <c r="AI394" i="5"/>
  <c r="AH394" i="5" s="1"/>
  <c r="AJ394" i="5"/>
  <c r="AA81" i="5"/>
  <c r="AD81" i="5" s="1"/>
  <c r="AK343" i="5"/>
  <c r="AI343" i="5"/>
  <c r="AH343" i="5" s="1"/>
  <c r="AA343" i="5" s="1"/>
  <c r="AJ343" i="5"/>
  <c r="AC67" i="5"/>
  <c r="H67" i="5"/>
  <c r="R67" i="5"/>
  <c r="T67" i="5" s="1"/>
  <c r="AT291" i="5"/>
  <c r="AS291" i="5"/>
  <c r="AR291" i="5" s="1"/>
  <c r="AQ291" i="5" s="1"/>
  <c r="AP291" i="5" s="1"/>
  <c r="AO291" i="5" s="1"/>
  <c r="AN291" i="5" s="1"/>
  <c r="AM291" i="5" s="1"/>
  <c r="AL291" i="5" s="1"/>
  <c r="CM110" i="5"/>
  <c r="CN110" i="5"/>
  <c r="BA240" i="5"/>
  <c r="AY240" i="5" s="1"/>
  <c r="BA273" i="5"/>
  <c r="AY273" i="5" s="1"/>
  <c r="AH165" i="5"/>
  <c r="AA165" i="5" s="1"/>
  <c r="AH288" i="5"/>
  <c r="AH150" i="5"/>
  <c r="AA150" i="5" s="1"/>
  <c r="AH192" i="5"/>
  <c r="AH285" i="5"/>
  <c r="AA285" i="5" s="1"/>
  <c r="AH275" i="5"/>
  <c r="BM38" i="5"/>
  <c r="BL38" i="5"/>
  <c r="BK38" i="5" s="1"/>
  <c r="BJ38" i="5" s="1"/>
  <c r="BI38" i="5" s="1"/>
  <c r="BH38" i="5" s="1"/>
  <c r="BG38" i="5" s="1"/>
  <c r="BF38" i="5" s="1"/>
  <c r="BE38" i="5" s="1"/>
  <c r="BM191" i="5"/>
  <c r="BL191" i="5" s="1"/>
  <c r="BK191" i="5" s="1"/>
  <c r="BJ191" i="5" s="1"/>
  <c r="BI191" i="5" s="1"/>
  <c r="BH191" i="5" s="1"/>
  <c r="BG191" i="5" s="1"/>
  <c r="BF191" i="5" s="1"/>
  <c r="BE191" i="5" s="1"/>
  <c r="BM188" i="5"/>
  <c r="BL188" i="5" s="1"/>
  <c r="BK188" i="5" s="1"/>
  <c r="BJ188" i="5" s="1"/>
  <c r="BI188" i="5" s="1"/>
  <c r="BH188" i="5" s="1"/>
  <c r="BG188" i="5" s="1"/>
  <c r="BF188" i="5" s="1"/>
  <c r="BE188" i="5" s="1"/>
  <c r="BM99" i="5"/>
  <c r="BL99" i="5" s="1"/>
  <c r="BK99" i="5" s="1"/>
  <c r="BJ99" i="5" s="1"/>
  <c r="BI99" i="5" s="1"/>
  <c r="BH99" i="5" s="1"/>
  <c r="BG99" i="5" s="1"/>
  <c r="BF99" i="5" s="1"/>
  <c r="BE99" i="5" s="1"/>
  <c r="J272" i="5"/>
  <c r="AD272" i="5"/>
  <c r="AB272" i="5"/>
  <c r="K376" i="5"/>
  <c r="AB376" i="5"/>
  <c r="AD376" i="5"/>
  <c r="K337" i="5"/>
  <c r="BB174" i="5"/>
  <c r="BA174" i="5" s="1"/>
  <c r="BC174" i="5"/>
  <c r="BD174" i="5"/>
  <c r="AC196" i="5"/>
  <c r="I196" i="5"/>
  <c r="R196" i="5"/>
  <c r="T196" i="5" s="1"/>
  <c r="R288" i="5"/>
  <c r="T288" i="5" s="1"/>
  <c r="AC288" i="5"/>
  <c r="K288" i="5"/>
  <c r="AC238" i="5"/>
  <c r="K238" i="5"/>
  <c r="R238" i="5"/>
  <c r="T238" i="5" s="1"/>
  <c r="BM44" i="5"/>
  <c r="BL44" i="5" s="1"/>
  <c r="BK44" i="5" s="1"/>
  <c r="BJ44" i="5" s="1"/>
  <c r="BI44" i="5" s="1"/>
  <c r="BH44" i="5" s="1"/>
  <c r="BG44" i="5" s="1"/>
  <c r="BF44" i="5" s="1"/>
  <c r="BE44" i="5" s="1"/>
  <c r="AC172" i="5"/>
  <c r="R172" i="5"/>
  <c r="T172" i="5" s="1"/>
  <c r="K172" i="5"/>
  <c r="K361" i="5"/>
  <c r="AB361" i="5"/>
  <c r="AD361" i="5"/>
  <c r="BB135" i="5"/>
  <c r="BA135" i="5" s="1"/>
  <c r="BC135" i="5"/>
  <c r="BD135" i="5"/>
  <c r="BB182" i="5"/>
  <c r="BC182" i="5"/>
  <c r="BD182" i="5"/>
  <c r="BC48" i="5"/>
  <c r="BD48" i="5"/>
  <c r="BB48" i="5"/>
  <c r="BB275" i="5"/>
  <c r="BC275" i="5"/>
  <c r="BD275" i="5"/>
  <c r="BB232" i="5"/>
  <c r="BA232" i="5" s="1"/>
  <c r="BC232" i="5"/>
  <c r="BD232" i="5"/>
  <c r="BC74" i="5"/>
  <c r="BD74" i="5"/>
  <c r="BB74" i="5"/>
  <c r="BM354" i="5"/>
  <c r="BL354" i="5" s="1"/>
  <c r="BK354" i="5" s="1"/>
  <c r="BJ354" i="5" s="1"/>
  <c r="BI354" i="5" s="1"/>
  <c r="BH354" i="5" s="1"/>
  <c r="BG354" i="5" s="1"/>
  <c r="BF354" i="5" s="1"/>
  <c r="BE354" i="5" s="1"/>
  <c r="BB147" i="5"/>
  <c r="BC147" i="5"/>
  <c r="BD147" i="5"/>
  <c r="CW81" i="5"/>
  <c r="CV81" i="5"/>
  <c r="CU81" i="5" s="1"/>
  <c r="CT81" i="5" s="1"/>
  <c r="CS81" i="5" s="1"/>
  <c r="CR81" i="5" s="1"/>
  <c r="CQ81" i="5" s="1"/>
  <c r="CP81" i="5" s="1"/>
  <c r="CO81" i="5" s="1"/>
  <c r="BB184" i="5"/>
  <c r="BC184" i="5"/>
  <c r="BA184" i="5" s="1"/>
  <c r="BD184" i="5"/>
  <c r="BC314" i="5"/>
  <c r="BD314" i="5"/>
  <c r="BB314" i="5"/>
  <c r="BD336" i="5"/>
  <c r="BB336" i="5"/>
  <c r="BC336" i="5"/>
  <c r="CW76" i="5"/>
  <c r="CV76" i="5" s="1"/>
  <c r="CU76" i="5" s="1"/>
  <c r="CT76" i="5" s="1"/>
  <c r="CS76" i="5" s="1"/>
  <c r="CR76" i="5" s="1"/>
  <c r="CQ76" i="5" s="1"/>
  <c r="CP76" i="5" s="1"/>
  <c r="CO76" i="5" s="1"/>
  <c r="CW48" i="5"/>
  <c r="CV48" i="5" s="1"/>
  <c r="CU48" i="5" s="1"/>
  <c r="CT48" i="5" s="1"/>
  <c r="CS48" i="5" s="1"/>
  <c r="CR48" i="5" s="1"/>
  <c r="CQ48" i="5" s="1"/>
  <c r="CP48" i="5" s="1"/>
  <c r="CO48" i="5" s="1"/>
  <c r="BM316" i="5"/>
  <c r="BL316" i="5" s="1"/>
  <c r="BK316" i="5" s="1"/>
  <c r="BJ316" i="5" s="1"/>
  <c r="BI316" i="5" s="1"/>
  <c r="BH316" i="5" s="1"/>
  <c r="BG316" i="5" s="1"/>
  <c r="BF316" i="5" s="1"/>
  <c r="BE316" i="5" s="1"/>
  <c r="BM356" i="5"/>
  <c r="BL356" i="5" s="1"/>
  <c r="BK356" i="5" s="1"/>
  <c r="BJ356" i="5" s="1"/>
  <c r="BI356" i="5" s="1"/>
  <c r="BH356" i="5" s="1"/>
  <c r="BG356" i="5" s="1"/>
  <c r="BF356" i="5" s="1"/>
  <c r="BE356" i="5" s="1"/>
  <c r="BM407" i="5"/>
  <c r="BL407" i="5" s="1"/>
  <c r="BK407" i="5" s="1"/>
  <c r="BJ407" i="5" s="1"/>
  <c r="BI407" i="5" s="1"/>
  <c r="BH407" i="5" s="1"/>
  <c r="BG407" i="5" s="1"/>
  <c r="BF407" i="5" s="1"/>
  <c r="BE407" i="5" s="1"/>
  <c r="CW44" i="5"/>
  <c r="CV44" i="5" s="1"/>
  <c r="CU44" i="5" s="1"/>
  <c r="CT44" i="5" s="1"/>
  <c r="CS44" i="5" s="1"/>
  <c r="CR44" i="5" s="1"/>
  <c r="CQ44" i="5" s="1"/>
  <c r="CP44" i="5" s="1"/>
  <c r="CO44" i="5" s="1"/>
  <c r="BM371" i="5"/>
  <c r="BL371" i="5" s="1"/>
  <c r="BK371" i="5" s="1"/>
  <c r="BJ371" i="5" s="1"/>
  <c r="BI371" i="5" s="1"/>
  <c r="BH371" i="5" s="1"/>
  <c r="BG371" i="5" s="1"/>
  <c r="BF371" i="5" s="1"/>
  <c r="BE371" i="5" s="1"/>
  <c r="BM406" i="5"/>
  <c r="BL406" i="5" s="1"/>
  <c r="BK406" i="5" s="1"/>
  <c r="BJ406" i="5" s="1"/>
  <c r="BI406" i="5" s="1"/>
  <c r="BH406" i="5" s="1"/>
  <c r="BG406" i="5" s="1"/>
  <c r="BF406" i="5" s="1"/>
  <c r="BE406" i="5" s="1"/>
  <c r="CW90" i="5"/>
  <c r="CV90" i="5" s="1"/>
  <c r="CU90" i="5" s="1"/>
  <c r="CT90" i="5" s="1"/>
  <c r="CS90" i="5" s="1"/>
  <c r="CR90" i="5" s="1"/>
  <c r="CQ90" i="5" s="1"/>
  <c r="CP90" i="5" s="1"/>
  <c r="CO90" i="5" s="1"/>
  <c r="BM187" i="5"/>
  <c r="BL187" i="5"/>
  <c r="BK187" i="5" s="1"/>
  <c r="BJ187" i="5" s="1"/>
  <c r="BI187" i="5" s="1"/>
  <c r="BH187" i="5" s="1"/>
  <c r="BG187" i="5" s="1"/>
  <c r="BF187" i="5" s="1"/>
  <c r="BE187" i="5" s="1"/>
  <c r="BC277" i="5"/>
  <c r="BD277" i="5"/>
  <c r="BB277" i="5"/>
  <c r="BM306" i="5"/>
  <c r="BL306" i="5" s="1"/>
  <c r="BK306" i="5" s="1"/>
  <c r="BJ306" i="5" s="1"/>
  <c r="BI306" i="5" s="1"/>
  <c r="BH306" i="5" s="1"/>
  <c r="BG306" i="5" s="1"/>
  <c r="BF306" i="5" s="1"/>
  <c r="BE306" i="5" s="1"/>
  <c r="CW91" i="5"/>
  <c r="CV91" i="5" s="1"/>
  <c r="CU91" i="5" s="1"/>
  <c r="CT91" i="5" s="1"/>
  <c r="CS91" i="5" s="1"/>
  <c r="CR91" i="5" s="1"/>
  <c r="CQ91" i="5" s="1"/>
  <c r="CP91" i="5" s="1"/>
  <c r="CO91" i="5" s="1"/>
  <c r="BB272" i="5"/>
  <c r="BA272" i="5" s="1"/>
  <c r="AY272" i="5" s="1"/>
  <c r="BC272" i="5"/>
  <c r="BD272" i="5"/>
  <c r="BD341" i="5"/>
  <c r="BB341" i="5"/>
  <c r="BC341" i="5"/>
  <c r="CW92" i="5"/>
  <c r="CV92" i="5" s="1"/>
  <c r="CU92" i="5" s="1"/>
  <c r="CT92" i="5" s="1"/>
  <c r="CS92" i="5" s="1"/>
  <c r="CR92" i="5" s="1"/>
  <c r="CQ92" i="5" s="1"/>
  <c r="CP92" i="5" s="1"/>
  <c r="CO92" i="5" s="1"/>
  <c r="CW36" i="5"/>
  <c r="CV36" i="5" s="1"/>
  <c r="CU36" i="5" s="1"/>
  <c r="CT36" i="5" s="1"/>
  <c r="CS36" i="5" s="1"/>
  <c r="CR36" i="5" s="1"/>
  <c r="CQ36" i="5" s="1"/>
  <c r="CP36" i="5" s="1"/>
  <c r="CO36" i="5" s="1"/>
  <c r="BB208" i="5"/>
  <c r="BC208" i="5"/>
  <c r="BD208" i="5"/>
  <c r="BC330" i="5"/>
  <c r="BD330" i="5"/>
  <c r="BB330" i="5"/>
  <c r="CW99" i="5"/>
  <c r="CV99" i="5" s="1"/>
  <c r="CU99" i="5" s="1"/>
  <c r="CT99" i="5" s="1"/>
  <c r="CS99" i="5" s="1"/>
  <c r="CR99" i="5" s="1"/>
  <c r="CQ99" i="5" s="1"/>
  <c r="CP99" i="5" s="1"/>
  <c r="CO99" i="5" s="1"/>
  <c r="BC193" i="5"/>
  <c r="BD193" i="5"/>
  <c r="BB193" i="5"/>
  <c r="BA193" i="5" s="1"/>
  <c r="AY193" i="5" s="1"/>
  <c r="BB348" i="5"/>
  <c r="BC348" i="5"/>
  <c r="BD348" i="5"/>
  <c r="BD325" i="5"/>
  <c r="BC325" i="5"/>
  <c r="BB325" i="5"/>
  <c r="CW80" i="5"/>
  <c r="CV80" i="5" s="1"/>
  <c r="CU80" i="5" s="1"/>
  <c r="CT80" i="5" s="1"/>
  <c r="CS80" i="5" s="1"/>
  <c r="CR80" i="5" s="1"/>
  <c r="CQ80" i="5" s="1"/>
  <c r="CP80" i="5" s="1"/>
  <c r="CO80" i="5" s="1"/>
  <c r="AA59" i="5"/>
  <c r="BU45" i="5"/>
  <c r="BS45" i="5" s="1"/>
  <c r="BU72" i="5"/>
  <c r="BS72" i="5" s="1"/>
  <c r="BU80" i="5"/>
  <c r="BS80" i="5" s="1"/>
  <c r="BU91" i="5"/>
  <c r="BS91" i="5" s="1"/>
  <c r="AD234" i="5"/>
  <c r="AB234" i="5"/>
  <c r="BU97" i="5"/>
  <c r="BS97" i="5" s="1"/>
  <c r="BU58" i="5"/>
  <c r="BS58" i="5" s="1"/>
  <c r="BU22" i="5"/>
  <c r="BS22" i="5" s="1"/>
  <c r="BA338" i="5"/>
  <c r="BM95" i="5"/>
  <c r="BL95" i="5" s="1"/>
  <c r="BK95" i="5" s="1"/>
  <c r="BJ95" i="5" s="1"/>
  <c r="BI95" i="5" s="1"/>
  <c r="BH95" i="5" s="1"/>
  <c r="BG95" i="5" s="1"/>
  <c r="BF95" i="5" s="1"/>
  <c r="BE95" i="5" s="1"/>
  <c r="BC397" i="5"/>
  <c r="BB397" i="5"/>
  <c r="BD397" i="5"/>
  <c r="BM97" i="5"/>
  <c r="BL97" i="5" s="1"/>
  <c r="BK97" i="5" s="1"/>
  <c r="BJ97" i="5" s="1"/>
  <c r="BI97" i="5" s="1"/>
  <c r="BH97" i="5" s="1"/>
  <c r="BG97" i="5" s="1"/>
  <c r="BF97" i="5" s="1"/>
  <c r="BE97" i="5" s="1"/>
  <c r="R102" i="5"/>
  <c r="T102" i="5" s="1"/>
  <c r="J102" i="5"/>
  <c r="AC102" i="5"/>
  <c r="K385" i="5"/>
  <c r="AB385" i="5"/>
  <c r="AD385" i="5"/>
  <c r="K347" i="5"/>
  <c r="AB347" i="5"/>
  <c r="AD347" i="5"/>
  <c r="J249" i="5"/>
  <c r="R249" i="5"/>
  <c r="T249" i="5" s="1"/>
  <c r="AC249" i="5"/>
  <c r="BB139" i="5"/>
  <c r="BC139" i="5"/>
  <c r="BD139" i="5"/>
  <c r="BB73" i="5"/>
  <c r="BA73" i="5" s="1"/>
  <c r="AV73" i="5" s="1"/>
  <c r="AW73" i="5" s="1"/>
  <c r="BC73" i="5"/>
  <c r="BD73" i="5"/>
  <c r="BB90" i="5"/>
  <c r="BA90" i="5" s="1"/>
  <c r="BC90" i="5"/>
  <c r="BD90" i="5"/>
  <c r="BM144" i="5"/>
  <c r="BL144" i="5" s="1"/>
  <c r="BK144" i="5" s="1"/>
  <c r="BJ144" i="5" s="1"/>
  <c r="BI144" i="5" s="1"/>
  <c r="BH144" i="5" s="1"/>
  <c r="BG144" i="5" s="1"/>
  <c r="BF144" i="5" s="1"/>
  <c r="BE144" i="5" s="1"/>
  <c r="BB249" i="5"/>
  <c r="BA249" i="5" s="1"/>
  <c r="BC249" i="5"/>
  <c r="BD249" i="5"/>
  <c r="BM57" i="5"/>
  <c r="BL57" i="5" s="1"/>
  <c r="BK57" i="5" s="1"/>
  <c r="BJ57" i="5" s="1"/>
  <c r="BI57" i="5" s="1"/>
  <c r="BH57" i="5" s="1"/>
  <c r="BG57" i="5" s="1"/>
  <c r="BF57" i="5" s="1"/>
  <c r="BE57" i="5" s="1"/>
  <c r="BD181" i="5"/>
  <c r="BB181" i="5"/>
  <c r="BC181" i="5"/>
  <c r="BD149" i="5"/>
  <c r="BB149" i="5"/>
  <c r="BC149" i="5"/>
  <c r="BB53" i="5"/>
  <c r="BC53" i="5"/>
  <c r="BD53" i="5"/>
  <c r="BB367" i="5"/>
  <c r="BC367" i="5"/>
  <c r="BD367" i="5"/>
  <c r="BM79" i="5"/>
  <c r="BL79" i="5" s="1"/>
  <c r="BK79" i="5" s="1"/>
  <c r="BJ79" i="5" s="1"/>
  <c r="BI79" i="5" s="1"/>
  <c r="BH79" i="5" s="1"/>
  <c r="BG79" i="5" s="1"/>
  <c r="BF79" i="5" s="1"/>
  <c r="BE79" i="5" s="1"/>
  <c r="BM206" i="5"/>
  <c r="BL206" i="5" s="1"/>
  <c r="BK206" i="5" s="1"/>
  <c r="BJ206" i="5" s="1"/>
  <c r="BI206" i="5" s="1"/>
  <c r="BH206" i="5" s="1"/>
  <c r="BG206" i="5" s="1"/>
  <c r="BF206" i="5" s="1"/>
  <c r="BE206" i="5" s="1"/>
  <c r="BC210" i="5"/>
  <c r="BD210" i="5"/>
  <c r="BB210" i="5"/>
  <c r="BA210" i="5" s="1"/>
  <c r="AY210" i="5" s="1"/>
  <c r="BC395" i="5"/>
  <c r="BB395" i="5"/>
  <c r="BD395" i="5"/>
  <c r="CV71" i="5"/>
  <c r="CU71" i="5" s="1"/>
  <c r="CT71" i="5" s="1"/>
  <c r="CS71" i="5" s="1"/>
  <c r="CR71" i="5" s="1"/>
  <c r="CQ71" i="5" s="1"/>
  <c r="CP71" i="5" s="1"/>
  <c r="CO71" i="5" s="1"/>
  <c r="CW71" i="5"/>
  <c r="CW34" i="5"/>
  <c r="CV34" i="5" s="1"/>
  <c r="CU34" i="5" s="1"/>
  <c r="CT34" i="5" s="1"/>
  <c r="CS34" i="5" s="1"/>
  <c r="CR34" i="5" s="1"/>
  <c r="CQ34" i="5" s="1"/>
  <c r="CP34" i="5" s="1"/>
  <c r="CO34" i="5" s="1"/>
  <c r="BB229" i="5"/>
  <c r="BC229" i="5"/>
  <c r="BD229" i="5"/>
  <c r="BM267" i="5"/>
  <c r="BL267" i="5" s="1"/>
  <c r="BK267" i="5" s="1"/>
  <c r="BJ267" i="5" s="1"/>
  <c r="BI267" i="5" s="1"/>
  <c r="BH267" i="5" s="1"/>
  <c r="BG267" i="5" s="1"/>
  <c r="BF267" i="5" s="1"/>
  <c r="BE267" i="5" s="1"/>
  <c r="BL375" i="5"/>
  <c r="BK375" i="5" s="1"/>
  <c r="BJ375" i="5" s="1"/>
  <c r="BI375" i="5" s="1"/>
  <c r="BH375" i="5" s="1"/>
  <c r="BG375" i="5" s="1"/>
  <c r="BF375" i="5" s="1"/>
  <c r="BE375" i="5" s="1"/>
  <c r="BM375" i="5"/>
  <c r="BM168" i="5"/>
  <c r="BL168" i="5" s="1"/>
  <c r="BK168" i="5" s="1"/>
  <c r="BJ168" i="5" s="1"/>
  <c r="BI168" i="5" s="1"/>
  <c r="BH168" i="5" s="1"/>
  <c r="BG168" i="5" s="1"/>
  <c r="BF168" i="5" s="1"/>
  <c r="BE168" i="5" s="1"/>
  <c r="BL363" i="5"/>
  <c r="BK363" i="5" s="1"/>
  <c r="BJ363" i="5" s="1"/>
  <c r="BI363" i="5" s="1"/>
  <c r="BH363" i="5" s="1"/>
  <c r="BG363" i="5" s="1"/>
  <c r="BF363" i="5" s="1"/>
  <c r="BE363" i="5" s="1"/>
  <c r="BM363" i="5"/>
  <c r="CW83" i="5"/>
  <c r="CV83" i="5"/>
  <c r="CU83" i="5" s="1"/>
  <c r="CT83" i="5" s="1"/>
  <c r="CS83" i="5" s="1"/>
  <c r="CR83" i="5" s="1"/>
  <c r="CQ83" i="5" s="1"/>
  <c r="CP83" i="5" s="1"/>
  <c r="CO83" i="5" s="1"/>
  <c r="BB220" i="5"/>
  <c r="BA220" i="5" s="1"/>
  <c r="BC220" i="5"/>
  <c r="BD220" i="5"/>
  <c r="BB231" i="5"/>
  <c r="BC231" i="5"/>
  <c r="BD231" i="5"/>
  <c r="BM242" i="5"/>
  <c r="BL242" i="5"/>
  <c r="BK242" i="5" s="1"/>
  <c r="BJ242" i="5" s="1"/>
  <c r="BI242" i="5" s="1"/>
  <c r="BH242" i="5" s="1"/>
  <c r="BG242" i="5" s="1"/>
  <c r="BF242" i="5" s="1"/>
  <c r="BE242" i="5" s="1"/>
  <c r="CW78" i="5"/>
  <c r="CV78" i="5" s="1"/>
  <c r="CU78" i="5" s="1"/>
  <c r="CT78" i="5" s="1"/>
  <c r="CS78" i="5" s="1"/>
  <c r="CR78" i="5" s="1"/>
  <c r="CQ78" i="5" s="1"/>
  <c r="CP78" i="5" s="1"/>
  <c r="CO78" i="5" s="1"/>
  <c r="BC194" i="5"/>
  <c r="BD194" i="5"/>
  <c r="BB194" i="5"/>
  <c r="BA194" i="5" s="1"/>
  <c r="AY194" i="5" s="1"/>
  <c r="CW84" i="5"/>
  <c r="CV84" i="5" s="1"/>
  <c r="CU84" i="5" s="1"/>
  <c r="CT84" i="5" s="1"/>
  <c r="CS84" i="5" s="1"/>
  <c r="CR84" i="5" s="1"/>
  <c r="CQ84" i="5" s="1"/>
  <c r="CP84" i="5" s="1"/>
  <c r="CO84" i="5" s="1"/>
  <c r="BB253" i="5"/>
  <c r="BC253" i="5"/>
  <c r="BD253" i="5"/>
  <c r="BM226" i="5"/>
  <c r="BL226" i="5" s="1"/>
  <c r="BK226" i="5" s="1"/>
  <c r="BJ226" i="5" s="1"/>
  <c r="BI226" i="5" s="1"/>
  <c r="BH226" i="5" s="1"/>
  <c r="BG226" i="5" s="1"/>
  <c r="BF226" i="5" s="1"/>
  <c r="BE226" i="5" s="1"/>
  <c r="BM398" i="5"/>
  <c r="BL398" i="5" s="1"/>
  <c r="BK398" i="5" s="1"/>
  <c r="BJ398" i="5" s="1"/>
  <c r="BI398" i="5" s="1"/>
  <c r="BH398" i="5" s="1"/>
  <c r="BG398" i="5" s="1"/>
  <c r="BF398" i="5" s="1"/>
  <c r="BE398" i="5" s="1"/>
  <c r="CW56" i="5"/>
  <c r="CV56" i="5" s="1"/>
  <c r="CU56" i="5" s="1"/>
  <c r="CT56" i="5" s="1"/>
  <c r="CS56" i="5" s="1"/>
  <c r="CR56" i="5" s="1"/>
  <c r="CQ56" i="5" s="1"/>
  <c r="CP56" i="5" s="1"/>
  <c r="CO56" i="5" s="1"/>
  <c r="BM244" i="5"/>
  <c r="BL244" i="5" s="1"/>
  <c r="BK244" i="5" s="1"/>
  <c r="BJ244" i="5" s="1"/>
  <c r="BI244" i="5" s="1"/>
  <c r="BH244" i="5" s="1"/>
  <c r="BG244" i="5" s="1"/>
  <c r="BF244" i="5" s="1"/>
  <c r="BE244" i="5" s="1"/>
  <c r="BM329" i="5"/>
  <c r="BL329" i="5" s="1"/>
  <c r="BK329" i="5" s="1"/>
  <c r="BJ329" i="5" s="1"/>
  <c r="BI329" i="5" s="1"/>
  <c r="BH329" i="5" s="1"/>
  <c r="BG329" i="5" s="1"/>
  <c r="BF329" i="5" s="1"/>
  <c r="BE329" i="5" s="1"/>
  <c r="CW74" i="5"/>
  <c r="CV74" i="5"/>
  <c r="CU74" i="5" s="1"/>
  <c r="CT74" i="5" s="1"/>
  <c r="CS74" i="5" s="1"/>
  <c r="CR74" i="5" s="1"/>
  <c r="CQ74" i="5" s="1"/>
  <c r="CP74" i="5" s="1"/>
  <c r="CO74" i="5" s="1"/>
  <c r="BA362" i="5"/>
  <c r="BA211" i="5"/>
  <c r="BA379" i="5"/>
  <c r="BD338" i="5"/>
  <c r="BC300" i="5"/>
  <c r="AH53" i="5"/>
  <c r="AA53" i="5" s="1"/>
  <c r="AH170" i="5"/>
  <c r="AY170" i="5" s="1"/>
  <c r="AH70" i="5"/>
  <c r="AH138" i="5"/>
  <c r="AA138" i="5" s="1"/>
  <c r="AH146" i="5"/>
  <c r="AA146" i="5" s="1"/>
  <c r="AH191" i="5"/>
  <c r="AH279" i="5"/>
  <c r="AH98" i="5"/>
  <c r="AA98" i="5" s="1"/>
  <c r="BM123" i="5"/>
  <c r="BL123" i="5" s="1"/>
  <c r="BK123" i="5" s="1"/>
  <c r="BJ123" i="5" s="1"/>
  <c r="BI123" i="5" s="1"/>
  <c r="BH123" i="5" s="1"/>
  <c r="BG123" i="5" s="1"/>
  <c r="BF123" i="5" s="1"/>
  <c r="BE123" i="5" s="1"/>
  <c r="BM105" i="5"/>
  <c r="BL105" i="5" s="1"/>
  <c r="BK105" i="5" s="1"/>
  <c r="BJ105" i="5" s="1"/>
  <c r="BI105" i="5" s="1"/>
  <c r="BH105" i="5" s="1"/>
  <c r="BG105" i="5" s="1"/>
  <c r="BF105" i="5" s="1"/>
  <c r="BE105" i="5" s="1"/>
  <c r="BM164" i="5"/>
  <c r="BL164" i="5" s="1"/>
  <c r="BK164" i="5" s="1"/>
  <c r="BJ164" i="5" s="1"/>
  <c r="BI164" i="5" s="1"/>
  <c r="BH164" i="5" s="1"/>
  <c r="BG164" i="5"/>
  <c r="BF164" i="5" s="1"/>
  <c r="BE164" i="5" s="1"/>
  <c r="BM413" i="5"/>
  <c r="BL413" i="5" s="1"/>
  <c r="BK413" i="5" s="1"/>
  <c r="BJ413" i="5" s="1"/>
  <c r="BI413" i="5" s="1"/>
  <c r="BH413" i="5" s="1"/>
  <c r="BG413" i="5" s="1"/>
  <c r="BF413" i="5" s="1"/>
  <c r="BE413" i="5" s="1"/>
  <c r="BM156" i="5"/>
  <c r="BL156" i="5" s="1"/>
  <c r="BK156" i="5" s="1"/>
  <c r="BJ156" i="5" s="1"/>
  <c r="BI156" i="5" s="1"/>
  <c r="BH156" i="5" s="1"/>
  <c r="BG156" i="5" s="1"/>
  <c r="BF156" i="5" s="1"/>
  <c r="BE156" i="5" s="1"/>
  <c r="BD311" i="5"/>
  <c r="BB311" i="5"/>
  <c r="BC311" i="5"/>
  <c r="AC214" i="5"/>
  <c r="I214" i="5"/>
  <c r="R214" i="5"/>
  <c r="T214" i="5" s="1"/>
  <c r="I203" i="5"/>
  <c r="R203" i="5"/>
  <c r="T203" i="5" s="1"/>
  <c r="AC203" i="5"/>
  <c r="K374" i="5"/>
  <c r="AD374" i="5"/>
  <c r="AB374" i="5"/>
  <c r="BD102" i="5"/>
  <c r="BB102" i="5"/>
  <c r="BC102" i="5"/>
  <c r="BC175" i="5"/>
  <c r="BD175" i="5"/>
  <c r="BB175" i="5"/>
  <c r="BB55" i="5"/>
  <c r="BC55" i="5"/>
  <c r="BD55" i="5"/>
  <c r="BC166" i="5"/>
  <c r="BD166" i="5"/>
  <c r="BB166" i="5"/>
  <c r="BM312" i="5"/>
  <c r="BL312" i="5" s="1"/>
  <c r="BK312" i="5" s="1"/>
  <c r="BJ312" i="5" s="1"/>
  <c r="BI312" i="5" s="1"/>
  <c r="BH312" i="5" s="1"/>
  <c r="BG312" i="5" s="1"/>
  <c r="BF312" i="5" s="1"/>
  <c r="BE312" i="5" s="1"/>
  <c r="BM137" i="5"/>
  <c r="BL137" i="5" s="1"/>
  <c r="BK137" i="5" s="1"/>
  <c r="BJ137" i="5" s="1"/>
  <c r="BI137" i="5" s="1"/>
  <c r="BH137" i="5" s="1"/>
  <c r="BG137" i="5" s="1"/>
  <c r="BF137" i="5" s="1"/>
  <c r="BE137" i="5" s="1"/>
  <c r="BM290" i="5"/>
  <c r="BL290" i="5"/>
  <c r="BK290" i="5" s="1"/>
  <c r="BJ290" i="5" s="1"/>
  <c r="BI290" i="5" s="1"/>
  <c r="BH290" i="5" s="1"/>
  <c r="BG290" i="5" s="1"/>
  <c r="BF290" i="5" s="1"/>
  <c r="BE290" i="5" s="1"/>
  <c r="BD352" i="5"/>
  <c r="BB352" i="5"/>
  <c r="BA352" i="5" s="1"/>
  <c r="BC352" i="5"/>
  <c r="BB69" i="5"/>
  <c r="BA69" i="5" s="1"/>
  <c r="BD69" i="5"/>
  <c r="BC69" i="5"/>
  <c r="BM114" i="5"/>
  <c r="BL114" i="5"/>
  <c r="BK114" i="5" s="1"/>
  <c r="BJ114" i="5" s="1"/>
  <c r="BI114" i="5" s="1"/>
  <c r="BH114" i="5" s="1"/>
  <c r="BG114" i="5" s="1"/>
  <c r="BF114" i="5" s="1"/>
  <c r="BE114" i="5" s="1"/>
  <c r="BB152" i="5"/>
  <c r="BC152" i="5"/>
  <c r="BD152" i="5"/>
  <c r="BM92" i="5"/>
  <c r="BL92" i="5" s="1"/>
  <c r="BK92" i="5" s="1"/>
  <c r="BJ92" i="5" s="1"/>
  <c r="BI92" i="5" s="1"/>
  <c r="BH92" i="5" s="1"/>
  <c r="BG92" i="5" s="1"/>
  <c r="BF92" i="5" s="1"/>
  <c r="BE92" i="5" s="1"/>
  <c r="CW119" i="5"/>
  <c r="CV119" i="5" s="1"/>
  <c r="CU119" i="5" s="1"/>
  <c r="CT119" i="5" s="1"/>
  <c r="CS119" i="5" s="1"/>
  <c r="CR119" i="5" s="1"/>
  <c r="CQ119" i="5" s="1"/>
  <c r="CP119" i="5" s="1"/>
  <c r="CO119" i="5" s="1"/>
  <c r="BM228" i="5"/>
  <c r="BL228" i="5" s="1"/>
  <c r="BK228" i="5" s="1"/>
  <c r="BJ228" i="5" s="1"/>
  <c r="BI228" i="5" s="1"/>
  <c r="BH228" i="5" s="1"/>
  <c r="BG228" i="5" s="1"/>
  <c r="BF228" i="5" s="1"/>
  <c r="BE228" i="5" s="1"/>
  <c r="BM122" i="5"/>
  <c r="BL122" i="5" s="1"/>
  <c r="BK122" i="5" s="1"/>
  <c r="BJ122" i="5" s="1"/>
  <c r="BI122" i="5" s="1"/>
  <c r="BH122" i="5" s="1"/>
  <c r="BG122" i="5" s="1"/>
  <c r="BF122" i="5" s="1"/>
  <c r="BE122" i="5" s="1"/>
  <c r="CW67" i="5"/>
  <c r="CV67" i="5" s="1"/>
  <c r="CU67" i="5" s="1"/>
  <c r="CT67" i="5" s="1"/>
  <c r="CS67" i="5" s="1"/>
  <c r="CR67" i="5" s="1"/>
  <c r="CQ67" i="5" s="1"/>
  <c r="CP67" i="5" s="1"/>
  <c r="CO67" i="5" s="1"/>
  <c r="BC255" i="5"/>
  <c r="BD255" i="5"/>
  <c r="BB255" i="5"/>
  <c r="BM271" i="5"/>
  <c r="BL271" i="5"/>
  <c r="BK271" i="5" s="1"/>
  <c r="BJ271" i="5" s="1"/>
  <c r="BI271" i="5" s="1"/>
  <c r="BH271" i="5" s="1"/>
  <c r="BG271" i="5" s="1"/>
  <c r="BF271" i="5" s="1"/>
  <c r="BE271" i="5" s="1"/>
  <c r="BM344" i="5"/>
  <c r="BL344" i="5" s="1"/>
  <c r="BK344" i="5" s="1"/>
  <c r="BJ344" i="5" s="1"/>
  <c r="BI344" i="5" s="1"/>
  <c r="BH344" i="5" s="1"/>
  <c r="BG344" i="5" s="1"/>
  <c r="BF344" i="5" s="1"/>
  <c r="BE344" i="5" s="1"/>
  <c r="CW113" i="5"/>
  <c r="CV113" i="5" s="1"/>
  <c r="CU113" i="5" s="1"/>
  <c r="CT113" i="5" s="1"/>
  <c r="CS113" i="5" s="1"/>
  <c r="CR113" i="5" s="1"/>
  <c r="CQ113" i="5" s="1"/>
  <c r="CP113" i="5" s="1"/>
  <c r="CO113" i="5" s="1"/>
  <c r="BC189" i="5"/>
  <c r="BD189" i="5"/>
  <c r="BB189" i="5"/>
  <c r="BC222" i="5"/>
  <c r="BD222" i="5"/>
  <c r="BB222" i="5"/>
  <c r="BA222" i="5" s="1"/>
  <c r="BB288" i="5"/>
  <c r="BC288" i="5"/>
  <c r="BD288" i="5"/>
  <c r="CW77" i="5"/>
  <c r="CV77" i="5" s="1"/>
  <c r="CU77" i="5" s="1"/>
  <c r="CT77" i="5" s="1"/>
  <c r="CS77" i="5" s="1"/>
  <c r="CR77" i="5" s="1"/>
  <c r="CQ77" i="5" s="1"/>
  <c r="CP77" i="5" s="1"/>
  <c r="CO77" i="5" s="1"/>
  <c r="BM238" i="5"/>
  <c r="BL238" i="5" s="1"/>
  <c r="BK238" i="5" s="1"/>
  <c r="BJ238" i="5" s="1"/>
  <c r="BI238" i="5" s="1"/>
  <c r="BH238" i="5" s="1"/>
  <c r="BG238" i="5" s="1"/>
  <c r="BF238" i="5" s="1"/>
  <c r="BE238" i="5" s="1"/>
  <c r="BM320" i="5"/>
  <c r="BL320" i="5" s="1"/>
  <c r="BK320" i="5" s="1"/>
  <c r="BJ320" i="5" s="1"/>
  <c r="BI320" i="5" s="1"/>
  <c r="BH320" i="5" s="1"/>
  <c r="BG320" i="5" s="1"/>
  <c r="BF320" i="5" s="1"/>
  <c r="BE320" i="5" s="1"/>
  <c r="BB294" i="5"/>
  <c r="BC294" i="5"/>
  <c r="BD294" i="5"/>
  <c r="BB412" i="5"/>
  <c r="BC412" i="5"/>
  <c r="BA412" i="5" s="1"/>
  <c r="BD412" i="5"/>
  <c r="CW68" i="5"/>
  <c r="CV68" i="5"/>
  <c r="CU68" i="5"/>
  <c r="CT68" i="5" s="1"/>
  <c r="CS68" i="5" s="1"/>
  <c r="CR68" i="5" s="1"/>
  <c r="CQ68" i="5" s="1"/>
  <c r="CP68" i="5" s="1"/>
  <c r="CO68" i="5" s="1"/>
  <c r="BB217" i="5"/>
  <c r="BC217" i="5"/>
  <c r="BD217" i="5"/>
  <c r="BC378" i="5"/>
  <c r="BD378" i="5"/>
  <c r="BB378" i="5"/>
  <c r="CW79" i="5"/>
  <c r="CV79" i="5"/>
  <c r="CU79" i="5" s="1"/>
  <c r="CT79" i="5" s="1"/>
  <c r="CS79" i="5" s="1"/>
  <c r="CR79" i="5" s="1"/>
  <c r="CQ79" i="5" s="1"/>
  <c r="CP79" i="5" s="1"/>
  <c r="CO79" i="5" s="1"/>
  <c r="BM235" i="5"/>
  <c r="BL235" i="5" s="1"/>
  <c r="BK235" i="5" s="1"/>
  <c r="BJ235" i="5" s="1"/>
  <c r="BI235" i="5" s="1"/>
  <c r="BH235" i="5" s="1"/>
  <c r="BG235" i="5" s="1"/>
  <c r="BF235" i="5" s="1"/>
  <c r="BE235" i="5" s="1"/>
  <c r="CV47" i="5"/>
  <c r="CU47" i="5"/>
  <c r="CW47" i="5"/>
  <c r="CT47" i="5"/>
  <c r="CS47" i="5" s="1"/>
  <c r="CR47" i="5" s="1"/>
  <c r="CQ47" i="5" s="1"/>
  <c r="CP47" i="5" s="1"/>
  <c r="CO47" i="5" s="1"/>
  <c r="BB209" i="5"/>
  <c r="BC209" i="5"/>
  <c r="BD209" i="5"/>
  <c r="CW117" i="5"/>
  <c r="CV117" i="5" s="1"/>
  <c r="CU117" i="5" s="1"/>
  <c r="CT117" i="5" s="1"/>
  <c r="CS117" i="5" s="1"/>
  <c r="CR117" i="5" s="1"/>
  <c r="CQ117" i="5" s="1"/>
  <c r="CP117" i="5" s="1"/>
  <c r="CO117" i="5" s="1"/>
  <c r="CW63" i="5"/>
  <c r="CV63" i="5" s="1"/>
  <c r="CU63" i="5" s="1"/>
  <c r="CT63" i="5" s="1"/>
  <c r="CS63" i="5" s="1"/>
  <c r="CR63" i="5" s="1"/>
  <c r="CQ63" i="5" s="1"/>
  <c r="CP63" i="5" s="1"/>
  <c r="CO63" i="5" s="1"/>
  <c r="BU42" i="5"/>
  <c r="BS42" i="5" s="1"/>
  <c r="AB208" i="5"/>
  <c r="AD208" i="5"/>
  <c r="AH390" i="5"/>
  <c r="BU26" i="5"/>
  <c r="BS26" i="5" s="1"/>
  <c r="AD137" i="5"/>
  <c r="AB137" i="5"/>
  <c r="BU101" i="5"/>
  <c r="BS101" i="5" s="1"/>
  <c r="BU112" i="5"/>
  <c r="BS112" i="5" s="1"/>
  <c r="AD226" i="5"/>
  <c r="AB226" i="5"/>
  <c r="BU105" i="5"/>
  <c r="BS105" i="5" s="1"/>
  <c r="BU31" i="5"/>
  <c r="BS31" i="5" s="1"/>
  <c r="BC410" i="5"/>
  <c r="BB300" i="5"/>
  <c r="BB170" i="5"/>
  <c r="BA170" i="5" s="1"/>
  <c r="BC170" i="5"/>
  <c r="BD170" i="5"/>
  <c r="BD127" i="5"/>
  <c r="BB127" i="5"/>
  <c r="BC127" i="5"/>
  <c r="BM335" i="5"/>
  <c r="BL335" i="5" s="1"/>
  <c r="BK335" i="5" s="1"/>
  <c r="BJ335" i="5" s="1"/>
  <c r="BI335" i="5" s="1"/>
  <c r="BH335" i="5" s="1"/>
  <c r="BG335" i="5" s="1"/>
  <c r="BF335" i="5" s="1"/>
  <c r="BE335" i="5" s="1"/>
  <c r="BC136" i="5"/>
  <c r="BD136" i="5"/>
  <c r="BB136" i="5"/>
  <c r="BM159" i="5"/>
  <c r="BL159" i="5" s="1"/>
  <c r="BK159" i="5" s="1"/>
  <c r="BJ159" i="5" s="1"/>
  <c r="BI159" i="5" s="1"/>
  <c r="BH159" i="5" s="1"/>
  <c r="BG159" i="5" s="1"/>
  <c r="BF159" i="5" s="1"/>
  <c r="BE159" i="5" s="1"/>
  <c r="R321" i="5"/>
  <c r="T321" i="5" s="1"/>
  <c r="AC321" i="5"/>
  <c r="K321" i="5"/>
  <c r="AD321" i="5"/>
  <c r="AB321" i="5"/>
  <c r="K355" i="5"/>
  <c r="AD355" i="5"/>
  <c r="AB355" i="5"/>
  <c r="AC207" i="5"/>
  <c r="I207" i="5"/>
  <c r="R207" i="5"/>
  <c r="T207" i="5" s="1"/>
  <c r="AB207" i="5"/>
  <c r="AD207" i="5"/>
  <c r="AC280" i="5"/>
  <c r="R280" i="5"/>
  <c r="T280" i="5" s="1"/>
  <c r="K280" i="5"/>
  <c r="R230" i="5"/>
  <c r="T230" i="5" s="1"/>
  <c r="AC230" i="5"/>
  <c r="J230" i="5"/>
  <c r="AD230" i="5"/>
  <c r="AB230" i="5"/>
  <c r="R292" i="5"/>
  <c r="T292" i="5" s="1"/>
  <c r="AC292" i="5"/>
  <c r="K292" i="5"/>
  <c r="BB45" i="5"/>
  <c r="BC45" i="5"/>
  <c r="BA45" i="5" s="1"/>
  <c r="AY45" i="5" s="1"/>
  <c r="BD45" i="5"/>
  <c r="CV88" i="5"/>
  <c r="CU88" i="5" s="1"/>
  <c r="CT88" i="5" s="1"/>
  <c r="CS88" i="5" s="1"/>
  <c r="CR88" i="5" s="1"/>
  <c r="CQ88" i="5" s="1"/>
  <c r="CP88" i="5" s="1"/>
  <c r="CO88" i="5" s="1"/>
  <c r="CW88" i="5"/>
  <c r="BD81" i="5"/>
  <c r="BB81" i="5"/>
  <c r="BC81" i="5"/>
  <c r="BM252" i="5"/>
  <c r="BL252" i="5"/>
  <c r="BK252" i="5" s="1"/>
  <c r="BJ252" i="5" s="1"/>
  <c r="BI252" i="5" s="1"/>
  <c r="BH252" i="5" s="1"/>
  <c r="BG252" i="5" s="1"/>
  <c r="BF252" i="5" s="1"/>
  <c r="BE252" i="5" s="1"/>
  <c r="BB203" i="5"/>
  <c r="BC203" i="5"/>
  <c r="BD203" i="5"/>
  <c r="BC91" i="5"/>
  <c r="BD91" i="5"/>
  <c r="BB91" i="5"/>
  <c r="CW102" i="5"/>
  <c r="CV102" i="5"/>
  <c r="CU102" i="5" s="1"/>
  <c r="CT102" i="5" s="1"/>
  <c r="CS102" i="5" s="1"/>
  <c r="CR102" i="5" s="1"/>
  <c r="CQ102" i="5" s="1"/>
  <c r="CP102" i="5" s="1"/>
  <c r="CO102" i="5" s="1"/>
  <c r="BM239" i="5"/>
  <c r="BL239" i="5"/>
  <c r="BK239" i="5" s="1"/>
  <c r="BJ239" i="5" s="1"/>
  <c r="BI239" i="5" s="1"/>
  <c r="BH239" i="5" s="1"/>
  <c r="BG239" i="5" s="1"/>
  <c r="BF239" i="5" s="1"/>
  <c r="BE239" i="5" s="1"/>
  <c r="BB85" i="5"/>
  <c r="BC85" i="5"/>
  <c r="BD85" i="5"/>
  <c r="CW93" i="5"/>
  <c r="CV93" i="5"/>
  <c r="CU93" i="5" s="1"/>
  <c r="CT93" i="5" s="1"/>
  <c r="CS93" i="5" s="1"/>
  <c r="CR93" i="5" s="1"/>
  <c r="CQ93" i="5" s="1"/>
  <c r="CP93" i="5" s="1"/>
  <c r="CO93" i="5" s="1"/>
  <c r="BM261" i="5"/>
  <c r="BL261" i="5" s="1"/>
  <c r="BK261" i="5" s="1"/>
  <c r="BJ261" i="5" s="1"/>
  <c r="BI261" i="5" s="1"/>
  <c r="BH261" i="5" s="1"/>
  <c r="BG261" i="5" s="1"/>
  <c r="BF261" i="5" s="1"/>
  <c r="BE261" i="5" s="1"/>
  <c r="BM82" i="5"/>
  <c r="BL82" i="5" s="1"/>
  <c r="BK82" i="5" s="1"/>
  <c r="BJ82" i="5" s="1"/>
  <c r="BI82" i="5" s="1"/>
  <c r="BH82" i="5" s="1"/>
  <c r="BG82" i="5" s="1"/>
  <c r="BF82" i="5" s="1"/>
  <c r="BE82" i="5" s="1"/>
  <c r="CW75" i="5"/>
  <c r="CV75" i="5" s="1"/>
  <c r="CU75" i="5" s="1"/>
  <c r="CT75" i="5" s="1"/>
  <c r="CS75" i="5" s="1"/>
  <c r="CR75" i="5" s="1"/>
  <c r="CQ75" i="5" s="1"/>
  <c r="CP75" i="5" s="1"/>
  <c r="CO75" i="5" s="1"/>
  <c r="CW118" i="5"/>
  <c r="CV118" i="5" s="1"/>
  <c r="CU118" i="5" s="1"/>
  <c r="CT118" i="5" s="1"/>
  <c r="CS118" i="5" s="1"/>
  <c r="CR118" i="5" s="1"/>
  <c r="CQ118" i="5" s="1"/>
  <c r="CP118" i="5" s="1"/>
  <c r="CO118" i="5" s="1"/>
  <c r="CW66" i="5"/>
  <c r="CV66" i="5" s="1"/>
  <c r="CU66" i="5" s="1"/>
  <c r="CT66" i="5" s="1"/>
  <c r="CS66" i="5" s="1"/>
  <c r="CR66" i="5" s="1"/>
  <c r="CQ66" i="5" s="1"/>
  <c r="CP66" i="5" s="1"/>
  <c r="CO66" i="5" s="1"/>
  <c r="BC254" i="5"/>
  <c r="BD254" i="5"/>
  <c r="BB254" i="5"/>
  <c r="BM373" i="5"/>
  <c r="BL373" i="5" s="1"/>
  <c r="BK373" i="5" s="1"/>
  <c r="BJ373" i="5" s="1"/>
  <c r="BI373" i="5" s="1"/>
  <c r="BH373" i="5" s="1"/>
  <c r="BG373" i="5" s="1"/>
  <c r="BF373" i="5" s="1"/>
  <c r="BE373" i="5" s="1"/>
  <c r="CW112" i="5"/>
  <c r="CV112" i="5" s="1"/>
  <c r="CU112" i="5" s="1"/>
  <c r="CT112" i="5" s="1"/>
  <c r="CS112" i="5" s="1"/>
  <c r="CR112" i="5" s="1"/>
  <c r="CQ112" i="5" s="1"/>
  <c r="CP112" i="5" s="1"/>
  <c r="CO112" i="5" s="1"/>
  <c r="BM318" i="5"/>
  <c r="BL318" i="5"/>
  <c r="BK318" i="5" s="1"/>
  <c r="BJ318" i="5" s="1"/>
  <c r="BI318" i="5" s="1"/>
  <c r="BH318" i="5" s="1"/>
  <c r="BG318" i="5" s="1"/>
  <c r="BF318" i="5" s="1"/>
  <c r="BE318" i="5" s="1"/>
  <c r="BB345" i="5"/>
  <c r="BC345" i="5"/>
  <c r="BD345" i="5"/>
  <c r="BM257" i="5"/>
  <c r="BL257" i="5" s="1"/>
  <c r="BK257" i="5" s="1"/>
  <c r="BJ257" i="5" s="1"/>
  <c r="BI257" i="5" s="1"/>
  <c r="BH257" i="5" s="1"/>
  <c r="BG257" i="5" s="1"/>
  <c r="BF257" i="5" s="1"/>
  <c r="BE257" i="5" s="1"/>
  <c r="CW72" i="5"/>
  <c r="CV72" i="5" s="1"/>
  <c r="CU72" i="5" s="1"/>
  <c r="CT72" i="5" s="1"/>
  <c r="CS72" i="5" s="1"/>
  <c r="CR72" i="5" s="1"/>
  <c r="CQ72" i="5" s="1"/>
  <c r="CP72" i="5" s="1"/>
  <c r="CO72" i="5" s="1"/>
  <c r="BM259" i="5"/>
  <c r="BL259" i="5" s="1"/>
  <c r="BK259" i="5" s="1"/>
  <c r="BJ259" i="5" s="1"/>
  <c r="BI259" i="5" s="1"/>
  <c r="BH259" i="5" s="1"/>
  <c r="BG259" i="5" s="1"/>
  <c r="BF259" i="5" s="1"/>
  <c r="BE259" i="5" s="1"/>
  <c r="BB183" i="5"/>
  <c r="BA183" i="5" s="1"/>
  <c r="BC183" i="5"/>
  <c r="BD183" i="5"/>
  <c r="BD346" i="5"/>
  <c r="BB346" i="5"/>
  <c r="BC346" i="5"/>
  <c r="BM268" i="5"/>
  <c r="BL268" i="5" s="1"/>
  <c r="BK268" i="5" s="1"/>
  <c r="BJ268" i="5" s="1"/>
  <c r="BI268" i="5" s="1"/>
  <c r="BH268" i="5" s="1"/>
  <c r="BG268" i="5" s="1"/>
  <c r="BF268" i="5" s="1"/>
  <c r="BE268" i="5" s="1"/>
  <c r="CW60" i="5"/>
  <c r="CV60" i="5" s="1"/>
  <c r="CU60" i="5" s="1"/>
  <c r="CT60" i="5" s="1"/>
  <c r="CS60" i="5" s="1"/>
  <c r="CR60" i="5" s="1"/>
  <c r="CQ60" i="5" s="1"/>
  <c r="CP60" i="5" s="1"/>
  <c r="CO60" i="5" s="1"/>
  <c r="BM199" i="5"/>
  <c r="BL199" i="5" s="1"/>
  <c r="BK199" i="5" s="1"/>
  <c r="BJ199" i="5" s="1"/>
  <c r="BI199" i="5" s="1"/>
  <c r="BH199" i="5" s="1"/>
  <c r="BG199" i="5" s="1"/>
  <c r="BF199" i="5" s="1"/>
  <c r="BE199" i="5" s="1"/>
  <c r="BB284" i="5"/>
  <c r="BC284" i="5"/>
  <c r="BD284" i="5"/>
  <c r="CW73" i="5"/>
  <c r="CV73" i="5" s="1"/>
  <c r="CU73" i="5" s="1"/>
  <c r="CT73" i="5" s="1"/>
  <c r="CS73" i="5" s="1"/>
  <c r="CR73" i="5" s="1"/>
  <c r="CQ73" i="5" s="1"/>
  <c r="CP73" i="5" s="1"/>
  <c r="CO73" i="5" s="1"/>
  <c r="BD234" i="5"/>
  <c r="BB234" i="5"/>
  <c r="BA234" i="5" s="1"/>
  <c r="AY234" i="5" s="1"/>
  <c r="BC234" i="5"/>
  <c r="BB350" i="5"/>
  <c r="BD350" i="5"/>
  <c r="BC350" i="5"/>
  <c r="BM374" i="5"/>
  <c r="BL374" i="5" s="1"/>
  <c r="BK374" i="5" s="1"/>
  <c r="BJ374" i="5" s="1"/>
  <c r="BI374" i="5" s="1"/>
  <c r="BH374" i="5" s="1"/>
  <c r="BG374" i="5" s="1"/>
  <c r="BF374" i="5" s="1"/>
  <c r="BE374" i="5" s="1"/>
  <c r="CW46" i="5"/>
  <c r="CV46" i="5" s="1"/>
  <c r="CU46" i="5" s="1"/>
  <c r="CT46" i="5" s="1"/>
  <c r="CS46" i="5" s="1"/>
  <c r="CR46" i="5" s="1"/>
  <c r="CQ46" i="5" s="1"/>
  <c r="CP46" i="5" s="1"/>
  <c r="CO46" i="5" s="1"/>
  <c r="BM256" i="5"/>
  <c r="BL256" i="5"/>
  <c r="BK256" i="5" s="1"/>
  <c r="BJ256" i="5" s="1"/>
  <c r="BI256" i="5" s="1"/>
  <c r="BH256" i="5" s="1"/>
  <c r="BG256" i="5" s="1"/>
  <c r="BF256" i="5" s="1"/>
  <c r="BE256" i="5" s="1"/>
  <c r="BD333" i="5"/>
  <c r="BB333" i="5"/>
  <c r="BC333" i="5"/>
  <c r="CW116" i="5"/>
  <c r="CV116" i="5"/>
  <c r="CU116" i="5" s="1"/>
  <c r="CT116" i="5" s="1"/>
  <c r="CS116" i="5" s="1"/>
  <c r="CR116" i="5" s="1"/>
  <c r="CQ116" i="5" s="1"/>
  <c r="CP116" i="5" s="1"/>
  <c r="CO116" i="5" s="1"/>
  <c r="CW62" i="5"/>
  <c r="CV62" i="5" s="1"/>
  <c r="CU62" i="5" s="1"/>
  <c r="CT62" i="5" s="1"/>
  <c r="CS62" i="5" s="1"/>
  <c r="CR62" i="5" s="1"/>
  <c r="CQ62" i="5" s="1"/>
  <c r="CP62" i="5" s="1"/>
  <c r="CO62" i="5" s="1"/>
  <c r="AA90" i="5"/>
  <c r="AY90" i="5"/>
  <c r="AA311" i="5"/>
  <c r="BB410" i="5"/>
  <c r="BA410" i="5" s="1"/>
  <c r="AH400" i="5"/>
  <c r="AH49" i="5"/>
  <c r="AH89" i="5"/>
  <c r="AA89" i="5" s="1"/>
  <c r="AH77" i="5"/>
  <c r="AA77" i="5" s="1"/>
  <c r="AH411" i="5"/>
  <c r="AH249" i="5"/>
  <c r="AA249" i="5" s="1"/>
  <c r="AH23" i="5"/>
  <c r="AA23" i="5" s="1"/>
  <c r="BM186" i="5"/>
  <c r="BL186" i="5" s="1"/>
  <c r="BK186" i="5" s="1"/>
  <c r="BJ186" i="5" s="1"/>
  <c r="BI186" i="5" s="1"/>
  <c r="BH186" i="5" s="1"/>
  <c r="BG186" i="5" s="1"/>
  <c r="BF186" i="5" s="1"/>
  <c r="BE186" i="5" s="1"/>
  <c r="BC134" i="5"/>
  <c r="BB134" i="5"/>
  <c r="BA134" i="5" s="1"/>
  <c r="BD134" i="5"/>
  <c r="BM131" i="5"/>
  <c r="BL131" i="5" s="1"/>
  <c r="BK131" i="5" s="1"/>
  <c r="BJ131" i="5" s="1"/>
  <c r="BI131" i="5" s="1"/>
  <c r="BH131" i="5" s="1"/>
  <c r="BG131" i="5" s="1"/>
  <c r="BF131" i="5" s="1"/>
  <c r="BE131" i="5" s="1"/>
  <c r="BB162" i="5"/>
  <c r="BD162" i="5"/>
  <c r="BC162" i="5"/>
  <c r="R140" i="5"/>
  <c r="T140" i="5" s="1"/>
  <c r="I140" i="5"/>
  <c r="AC140" i="5"/>
  <c r="BB176" i="5"/>
  <c r="BC176" i="5"/>
  <c r="BD176" i="5"/>
  <c r="BM101" i="5"/>
  <c r="BL101" i="5"/>
  <c r="BK101" i="5" s="1"/>
  <c r="BJ101" i="5" s="1"/>
  <c r="BI101" i="5" s="1"/>
  <c r="BH101" i="5" s="1"/>
  <c r="BG101" i="5" s="1"/>
  <c r="BF101" i="5" s="1"/>
  <c r="BE101" i="5" s="1"/>
  <c r="BM110" i="5"/>
  <c r="BL110" i="5" s="1"/>
  <c r="BK110" i="5" s="1"/>
  <c r="BJ110" i="5" s="1"/>
  <c r="BI110" i="5" s="1"/>
  <c r="BH110" i="5" s="1"/>
  <c r="BG110" i="5" s="1"/>
  <c r="BF110" i="5" s="1"/>
  <c r="BE110" i="5" s="1"/>
  <c r="AC218" i="5"/>
  <c r="I218" i="5"/>
  <c r="R218" i="5"/>
  <c r="T218" i="5" s="1"/>
  <c r="K412" i="5"/>
  <c r="AY412" i="5"/>
  <c r="R245" i="5"/>
  <c r="T245" i="5" s="1"/>
  <c r="AC245" i="5"/>
  <c r="K245" i="5"/>
  <c r="AB245" i="5"/>
  <c r="AD245" i="5"/>
  <c r="BC64" i="5"/>
  <c r="BB64" i="5"/>
  <c r="BD64" i="5"/>
  <c r="AC242" i="5"/>
  <c r="K242" i="5"/>
  <c r="R242" i="5"/>
  <c r="T242" i="5" s="1"/>
  <c r="AT420" i="5"/>
  <c r="AS420" i="5" s="1"/>
  <c r="AR420" i="5" s="1"/>
  <c r="AQ420" i="5" s="1"/>
  <c r="AP420" i="5" s="1"/>
  <c r="AO420" i="5" s="1"/>
  <c r="AN420" i="5" s="1"/>
  <c r="AM420" i="5" s="1"/>
  <c r="AL420" i="5" s="1"/>
  <c r="BD245" i="5"/>
  <c r="BB245" i="5"/>
  <c r="BC245" i="5"/>
  <c r="BB296" i="5"/>
  <c r="BC296" i="5"/>
  <c r="BD296" i="5"/>
  <c r="BB89" i="5"/>
  <c r="BC89" i="5"/>
  <c r="BD89" i="5"/>
  <c r="CV86" i="5"/>
  <c r="CU86" i="5" s="1"/>
  <c r="CT86" i="5" s="1"/>
  <c r="CS86" i="5" s="1"/>
  <c r="CR86" i="5" s="1"/>
  <c r="CQ86" i="5" s="1"/>
  <c r="CP86" i="5" s="1"/>
  <c r="CO86" i="5" s="1"/>
  <c r="CW86" i="5"/>
  <c r="CW64" i="5"/>
  <c r="CV64" i="5" s="1"/>
  <c r="CU64" i="5" s="1"/>
  <c r="CT64" i="5" s="1"/>
  <c r="CS64" i="5" s="1"/>
  <c r="CR64" i="5" s="1"/>
  <c r="CQ64" i="5" s="1"/>
  <c r="CP64" i="5" s="1"/>
  <c r="CO64" i="5" s="1"/>
  <c r="BM200" i="5"/>
  <c r="BL200" i="5" s="1"/>
  <c r="BK200" i="5" s="1"/>
  <c r="BJ200" i="5" s="1"/>
  <c r="BI200" i="5" s="1"/>
  <c r="BH200" i="5" s="1"/>
  <c r="BG200" i="5" s="1"/>
  <c r="BF200" i="5" s="1"/>
  <c r="BE200" i="5" s="1"/>
  <c r="CV65" i="5"/>
  <c r="CU65" i="5" s="1"/>
  <c r="CT65" i="5" s="1"/>
  <c r="CS65" i="5" s="1"/>
  <c r="CR65" i="5" s="1"/>
  <c r="CQ65" i="5" s="1"/>
  <c r="CP65" i="5" s="1"/>
  <c r="CO65" i="5" s="1"/>
  <c r="CW65" i="5"/>
  <c r="BM86" i="5"/>
  <c r="BL86" i="5"/>
  <c r="BK86" i="5" s="1"/>
  <c r="BJ86" i="5" s="1"/>
  <c r="BI86" i="5" s="1"/>
  <c r="BH86" i="5" s="1"/>
  <c r="BG86" i="5" s="1"/>
  <c r="BF86" i="5" s="1"/>
  <c r="BE86" i="5" s="1"/>
  <c r="BM219" i="5"/>
  <c r="BL219" i="5"/>
  <c r="BK219" i="5" s="1"/>
  <c r="BJ219" i="5" s="1"/>
  <c r="BI219" i="5" s="1"/>
  <c r="BH219" i="5" s="1"/>
  <c r="BG219" i="5" s="1"/>
  <c r="BF219" i="5" s="1"/>
  <c r="BE219" i="5" s="1"/>
  <c r="BB358" i="5"/>
  <c r="BD358" i="5"/>
  <c r="BC358" i="5"/>
  <c r="BA358" i="5" s="1"/>
  <c r="CW105" i="5"/>
  <c r="CV105" i="5"/>
  <c r="CU105" i="5"/>
  <c r="CT105" i="5" s="1"/>
  <c r="CS105" i="5" s="1"/>
  <c r="CR105" i="5" s="1"/>
  <c r="CQ105" i="5" s="1"/>
  <c r="CP105" i="5" s="1"/>
  <c r="CO105" i="5" s="1"/>
  <c r="CV59" i="5"/>
  <c r="CU59" i="5" s="1"/>
  <c r="CT59" i="5" s="1"/>
  <c r="CS59" i="5" s="1"/>
  <c r="CR59" i="5" s="1"/>
  <c r="CQ59" i="5" s="1"/>
  <c r="CP59" i="5" s="1"/>
  <c r="CO59" i="5" s="1"/>
  <c r="CW59" i="5"/>
  <c r="BM280" i="5"/>
  <c r="BL280" i="5" s="1"/>
  <c r="BK280" i="5" s="1"/>
  <c r="BJ280" i="5" s="1"/>
  <c r="BI280" i="5" s="1"/>
  <c r="BH280" i="5" s="1"/>
  <c r="BG280" i="5" s="1"/>
  <c r="BF280" i="5" s="1"/>
  <c r="BE280" i="5" s="1"/>
  <c r="BM197" i="5"/>
  <c r="BL197" i="5" s="1"/>
  <c r="BK197" i="5" s="1"/>
  <c r="BJ197" i="5" s="1"/>
  <c r="BI197" i="5" s="1"/>
  <c r="BH197" i="5" s="1"/>
  <c r="BG197" i="5" s="1"/>
  <c r="BF197" i="5" s="1"/>
  <c r="BE197" i="5" s="1"/>
  <c r="BB331" i="5"/>
  <c r="BC331" i="5"/>
  <c r="BD331" i="5"/>
  <c r="CW104" i="5"/>
  <c r="CV104" i="5" s="1"/>
  <c r="CU104" i="5" s="1"/>
  <c r="CT104" i="5" s="1"/>
  <c r="CS104" i="5" s="1"/>
  <c r="CR104" i="5" s="1"/>
  <c r="CQ104" i="5" s="1"/>
  <c r="CP104" i="5" s="1"/>
  <c r="CO104" i="5" s="1"/>
  <c r="BB332" i="5"/>
  <c r="BC332" i="5"/>
  <c r="BD332" i="5"/>
  <c r="CW121" i="5"/>
  <c r="CV121" i="5" s="1"/>
  <c r="CU121" i="5" s="1"/>
  <c r="CT121" i="5" s="1"/>
  <c r="CS121" i="5" s="1"/>
  <c r="CR121" i="5" s="1"/>
  <c r="CQ121" i="5" s="1"/>
  <c r="CP121" i="5" s="1"/>
  <c r="CO121" i="5" s="1"/>
  <c r="CW55" i="5"/>
  <c r="CV55" i="5" s="1"/>
  <c r="CU55" i="5" s="1"/>
  <c r="CT55" i="5" s="1"/>
  <c r="CS55" i="5" s="1"/>
  <c r="CR55" i="5" s="1"/>
  <c r="CQ55" i="5" s="1"/>
  <c r="CP55" i="5" s="1"/>
  <c r="CO55" i="5" s="1"/>
  <c r="BB212" i="5"/>
  <c r="BA212" i="5" s="1"/>
  <c r="BC212" i="5"/>
  <c r="BD212" i="5"/>
  <c r="BM302" i="5"/>
  <c r="BL302" i="5" s="1"/>
  <c r="BK302" i="5" s="1"/>
  <c r="BJ302" i="5" s="1"/>
  <c r="BI302" i="5" s="1"/>
  <c r="BH302" i="5" s="1"/>
  <c r="BG302" i="5" s="1"/>
  <c r="BF302" i="5" s="1"/>
  <c r="BE302" i="5" s="1"/>
  <c r="BM160" i="5"/>
  <c r="BL160" i="5" s="1"/>
  <c r="BK160" i="5" s="1"/>
  <c r="BJ160" i="5" s="1"/>
  <c r="BI160" i="5" s="1"/>
  <c r="BH160" i="5" s="1"/>
  <c r="BG160" i="5" s="1"/>
  <c r="BF160" i="5" s="1"/>
  <c r="BE160" i="5" s="1"/>
  <c r="CW50" i="5"/>
  <c r="CV50" i="5" s="1"/>
  <c r="CU50" i="5" s="1"/>
  <c r="CT50" i="5" s="1"/>
  <c r="CS50" i="5" s="1"/>
  <c r="CR50" i="5" s="1"/>
  <c r="CQ50" i="5" s="1"/>
  <c r="CP50" i="5" s="1"/>
  <c r="CO50" i="5" s="1"/>
  <c r="BM299" i="5"/>
  <c r="BL299" i="5" s="1"/>
  <c r="BK299" i="5" s="1"/>
  <c r="BJ299" i="5" s="1"/>
  <c r="BI299" i="5" s="1"/>
  <c r="BH299" i="5" s="1"/>
  <c r="BG299" i="5" s="1"/>
  <c r="BF299" i="5" s="1"/>
  <c r="BE299" i="5" s="1"/>
  <c r="CW69" i="5"/>
  <c r="CV69" i="5" s="1"/>
  <c r="CU69" i="5" s="1"/>
  <c r="CT69" i="5" s="1"/>
  <c r="CS69" i="5" s="1"/>
  <c r="CR69" i="5" s="1"/>
  <c r="CQ69" i="5" s="1"/>
  <c r="CP69" i="5" s="1"/>
  <c r="CO69" i="5" s="1"/>
  <c r="BM130" i="5"/>
  <c r="BL130" i="5" s="1"/>
  <c r="BK130" i="5" s="1"/>
  <c r="BJ130" i="5" s="1"/>
  <c r="BI130" i="5" s="1"/>
  <c r="BH130" i="5" s="1"/>
  <c r="BG130" i="5" s="1"/>
  <c r="BF130" i="5" s="1"/>
  <c r="BE130" i="5" s="1"/>
  <c r="BB201" i="5"/>
  <c r="BA201" i="5" s="1"/>
  <c r="BC201" i="5"/>
  <c r="BD201" i="5"/>
  <c r="BM305" i="5"/>
  <c r="BL305" i="5" s="1"/>
  <c r="BK305" i="5" s="1"/>
  <c r="BJ305" i="5" s="1"/>
  <c r="BI305" i="5" s="1"/>
  <c r="BH305" i="5" s="1"/>
  <c r="BG305" i="5" s="1"/>
  <c r="BF305" i="5" s="1"/>
  <c r="BE305" i="5" s="1"/>
  <c r="BM368" i="5"/>
  <c r="BL368" i="5" s="1"/>
  <c r="BK368" i="5" s="1"/>
  <c r="BJ368" i="5" s="1"/>
  <c r="BI368" i="5" s="1"/>
  <c r="BH368" i="5" s="1"/>
  <c r="BG368" i="5" s="1"/>
  <c r="BF368" i="5" s="1"/>
  <c r="BE368" i="5" s="1"/>
  <c r="CW111" i="5"/>
  <c r="CV111" i="5" s="1"/>
  <c r="CU111" i="5" s="1"/>
  <c r="CT111" i="5" s="1"/>
  <c r="CS111" i="5" s="1"/>
  <c r="CR111" i="5" s="1"/>
  <c r="CQ111" i="5" s="1"/>
  <c r="CP111" i="5" s="1"/>
  <c r="CO111" i="5" s="1"/>
  <c r="CW57" i="5"/>
  <c r="CV57" i="5" s="1"/>
  <c r="CU57" i="5" s="1"/>
  <c r="CT57" i="5" s="1"/>
  <c r="CS57" i="5" s="1"/>
  <c r="CR57" i="5" s="1"/>
  <c r="CQ57" i="5" s="1"/>
  <c r="CP57" i="5" s="1"/>
  <c r="CO57" i="5" s="1"/>
  <c r="AA82" i="5"/>
  <c r="AA394" i="5"/>
  <c r="BU29" i="5"/>
  <c r="BS29" i="5" s="1"/>
  <c r="AB254" i="5"/>
  <c r="AD254" i="5"/>
  <c r="BU43" i="5"/>
  <c r="BS43" i="5" s="1"/>
  <c r="AV194" i="5"/>
  <c r="AB194" i="5"/>
  <c r="AD194" i="5"/>
  <c r="AD310" i="5"/>
  <c r="AB310" i="5"/>
  <c r="AA383" i="5"/>
  <c r="AA278" i="5"/>
  <c r="AD278" i="5" s="1"/>
  <c r="BA241" i="5"/>
  <c r="AH104" i="5"/>
  <c r="AA104" i="5" s="1"/>
  <c r="AH342" i="5"/>
  <c r="AA342" i="5" s="1"/>
  <c r="AH65" i="5"/>
  <c r="AA92" i="5"/>
  <c r="BM190" i="5"/>
  <c r="BL190" i="5"/>
  <c r="BK190" i="5" s="1"/>
  <c r="BJ190" i="5" s="1"/>
  <c r="BI190" i="5" s="1"/>
  <c r="BH190" i="5" s="1"/>
  <c r="BG190" i="5" s="1"/>
  <c r="BF190" i="5" s="1"/>
  <c r="BE190" i="5" s="1"/>
  <c r="BC141" i="5"/>
  <c r="BD141" i="5"/>
  <c r="BB141" i="5"/>
  <c r="AT423" i="5"/>
  <c r="AS423" i="5" s="1"/>
  <c r="AR423" i="5" s="1"/>
  <c r="AQ423" i="5" s="1"/>
  <c r="AP423" i="5" s="1"/>
  <c r="AO423" i="5" s="1"/>
  <c r="AN423" i="5" s="1"/>
  <c r="AM423" i="5" s="1"/>
  <c r="AL423" i="5" s="1"/>
  <c r="BB178" i="5"/>
  <c r="BC178" i="5"/>
  <c r="BD178" i="5"/>
  <c r="BC158" i="5"/>
  <c r="BD158" i="5"/>
  <c r="BB158" i="5"/>
  <c r="BM321" i="5"/>
  <c r="BL321" i="5" s="1"/>
  <c r="BK321" i="5" s="1"/>
  <c r="BJ321" i="5" s="1"/>
  <c r="BI321" i="5" s="1"/>
  <c r="BH321" i="5" s="1"/>
  <c r="BG321" i="5" s="1"/>
  <c r="BF321" i="5" s="1"/>
  <c r="BE321" i="5" s="1"/>
  <c r="AC221" i="5"/>
  <c r="I221" i="5"/>
  <c r="R221" i="5"/>
  <c r="T221" i="5" s="1"/>
  <c r="K370" i="5"/>
  <c r="AD370" i="5"/>
  <c r="AB370" i="5"/>
  <c r="BM126" i="5"/>
  <c r="BL126" i="5" s="1"/>
  <c r="BK126" i="5" s="1"/>
  <c r="BJ126" i="5" s="1"/>
  <c r="BI126" i="5" s="1"/>
  <c r="BH126" i="5" s="1"/>
  <c r="BG126" i="5" s="1"/>
  <c r="BF126" i="5" s="1"/>
  <c r="BE126" i="5" s="1"/>
  <c r="K222" i="5"/>
  <c r="AY222" i="5"/>
  <c r="AA412" i="5"/>
  <c r="AV412" i="5" s="1"/>
  <c r="AW412" i="5" s="1"/>
  <c r="BM56" i="5"/>
  <c r="BL56" i="5" s="1"/>
  <c r="BK56" i="5" s="1"/>
  <c r="BJ56" i="5" s="1"/>
  <c r="BI56" i="5" s="1"/>
  <c r="BH56" i="5" s="1"/>
  <c r="BG56" i="5" s="1"/>
  <c r="BF56" i="5" s="1"/>
  <c r="BE56" i="5" s="1"/>
  <c r="BM143" i="5"/>
  <c r="BL143" i="5"/>
  <c r="BK143" i="5" s="1"/>
  <c r="BJ143" i="5" s="1"/>
  <c r="BI143" i="5" s="1"/>
  <c r="BH143" i="5" s="1"/>
  <c r="BG143" i="5" s="1"/>
  <c r="BF143" i="5" s="1"/>
  <c r="BE143" i="5" s="1"/>
  <c r="K296" i="5"/>
  <c r="R296" i="5"/>
  <c r="T296" i="5" s="1"/>
  <c r="AC296" i="5"/>
  <c r="K398" i="5"/>
  <c r="AB398" i="5"/>
  <c r="AD398" i="5"/>
  <c r="BM83" i="5"/>
  <c r="BL83" i="5" s="1"/>
  <c r="BK83" i="5" s="1"/>
  <c r="BJ83" i="5" s="1"/>
  <c r="BI83" i="5" s="1"/>
  <c r="BH83" i="5" s="1"/>
  <c r="BG83" i="5" s="1"/>
  <c r="BF83" i="5" s="1"/>
  <c r="BE83" i="5" s="1"/>
  <c r="CW101" i="5"/>
  <c r="CV101" i="5"/>
  <c r="CU101" i="5" s="1"/>
  <c r="CT101" i="5" s="1"/>
  <c r="CS101" i="5" s="1"/>
  <c r="CR101" i="5" s="1"/>
  <c r="CQ101" i="5" s="1"/>
  <c r="CP101" i="5" s="1"/>
  <c r="CO101" i="5" s="1"/>
  <c r="BB382" i="5"/>
  <c r="BC382" i="5"/>
  <c r="BA382" i="5" s="1"/>
  <c r="BD382" i="5"/>
  <c r="BB192" i="5"/>
  <c r="BC192" i="5"/>
  <c r="BD192" i="5"/>
  <c r="BM88" i="5"/>
  <c r="BL88" i="5" s="1"/>
  <c r="BK88" i="5"/>
  <c r="BJ88" i="5" s="1"/>
  <c r="BI88" i="5" s="1"/>
  <c r="BH88" i="5" s="1"/>
  <c r="BG88" i="5" s="1"/>
  <c r="BF88" i="5" s="1"/>
  <c r="BE88" i="5" s="1"/>
  <c r="CW52" i="5"/>
  <c r="CV52" i="5"/>
  <c r="CU52" i="5" s="1"/>
  <c r="CT52" i="5" s="1"/>
  <c r="CS52" i="5" s="1"/>
  <c r="CR52" i="5" s="1"/>
  <c r="CQ52" i="5" s="1"/>
  <c r="CP52" i="5" s="1"/>
  <c r="CO52" i="5" s="1"/>
  <c r="BB172" i="5"/>
  <c r="BC172" i="5"/>
  <c r="BD172" i="5"/>
  <c r="BB47" i="5"/>
  <c r="BC47" i="5"/>
  <c r="BD47" i="5"/>
  <c r="BB339" i="5"/>
  <c r="BC339" i="5"/>
  <c r="BD339" i="5"/>
  <c r="BB65" i="5"/>
  <c r="BC65" i="5"/>
  <c r="BD65" i="5"/>
  <c r="BM204" i="5"/>
  <c r="BL204" i="5"/>
  <c r="BK204" i="5" s="1"/>
  <c r="BJ204" i="5" s="1"/>
  <c r="BI204" i="5" s="1"/>
  <c r="BH204" i="5" s="1"/>
  <c r="BG204" i="5" s="1"/>
  <c r="BF204" i="5" s="1"/>
  <c r="BE204" i="5" s="1"/>
  <c r="BM297" i="5"/>
  <c r="BL297" i="5" s="1"/>
  <c r="BK297" i="5" s="1"/>
  <c r="BJ297" i="5" s="1"/>
  <c r="BI297" i="5" s="1"/>
  <c r="BH297" i="5" s="1"/>
  <c r="BG297" i="5" s="1"/>
  <c r="BF297" i="5" s="1"/>
  <c r="BE297" i="5" s="1"/>
  <c r="CW94" i="5"/>
  <c r="CV94" i="5" s="1"/>
  <c r="CU94" i="5" s="1"/>
  <c r="CT94" i="5" s="1"/>
  <c r="CS94" i="5" s="1"/>
  <c r="CR94" i="5" s="1"/>
  <c r="CQ94" i="5" s="1"/>
  <c r="CP94" i="5" s="1"/>
  <c r="CO94" i="5" s="1"/>
  <c r="CW58" i="5"/>
  <c r="CV58" i="5"/>
  <c r="CU58" i="5"/>
  <c r="CT58" i="5" s="1"/>
  <c r="CS58" i="5" s="1"/>
  <c r="CR58" i="5" s="1"/>
  <c r="CQ58" i="5" s="1"/>
  <c r="CP58" i="5" s="1"/>
  <c r="CO58" i="5" s="1"/>
  <c r="BD236" i="5"/>
  <c r="BB236" i="5"/>
  <c r="BC236" i="5"/>
  <c r="BB386" i="5"/>
  <c r="BA386" i="5" s="1"/>
  <c r="BD386" i="5"/>
  <c r="BC386" i="5"/>
  <c r="CW96" i="5"/>
  <c r="CV96" i="5" s="1"/>
  <c r="CU96" i="5" s="1"/>
  <c r="CT96" i="5" s="1"/>
  <c r="CS96" i="5" s="1"/>
  <c r="CR96" i="5" s="1"/>
  <c r="CQ96" i="5" s="1"/>
  <c r="CP96" i="5" s="1"/>
  <c r="CO96" i="5" s="1"/>
  <c r="BB270" i="5"/>
  <c r="BC270" i="5"/>
  <c r="BD270" i="5"/>
  <c r="BC355" i="5"/>
  <c r="BD355" i="5"/>
  <c r="BB355" i="5"/>
  <c r="CW120" i="5"/>
  <c r="CV120" i="5"/>
  <c r="CU120" i="5" s="1"/>
  <c r="CT120" i="5" s="1"/>
  <c r="CS120" i="5" s="1"/>
  <c r="CR120" i="5" s="1"/>
  <c r="CQ120" i="5" s="1"/>
  <c r="CP120" i="5" s="1"/>
  <c r="CO120" i="5" s="1"/>
  <c r="CW54" i="5"/>
  <c r="CV54" i="5"/>
  <c r="CU54" i="5" s="1"/>
  <c r="CT54" i="5" s="1"/>
  <c r="CS54" i="5" s="1"/>
  <c r="CR54" i="5" s="1"/>
  <c r="CQ54" i="5" s="1"/>
  <c r="CP54" i="5" s="1"/>
  <c r="CO54" i="5" s="1"/>
  <c r="BM140" i="5"/>
  <c r="BL140" i="5" s="1"/>
  <c r="BK140" i="5" s="1"/>
  <c r="BJ140" i="5" s="1"/>
  <c r="BI140" i="5" s="1"/>
  <c r="BH140" i="5" s="1"/>
  <c r="BG140" i="5" s="1"/>
  <c r="BF140" i="5" s="1"/>
  <c r="BE140" i="5" s="1"/>
  <c r="BB246" i="5"/>
  <c r="BC246" i="5"/>
  <c r="BD246" i="5"/>
  <c r="BB394" i="5"/>
  <c r="BC394" i="5"/>
  <c r="BD394" i="5"/>
  <c r="CW115" i="5"/>
  <c r="CV115" i="5" s="1"/>
  <c r="CU115" i="5" s="1"/>
  <c r="CT115" i="5" s="1"/>
  <c r="CS115" i="5" s="1"/>
  <c r="CR115" i="5" s="1"/>
  <c r="CQ115" i="5" s="1"/>
  <c r="CP115" i="5" s="1"/>
  <c r="CO115" i="5" s="1"/>
  <c r="CW32" i="5"/>
  <c r="CV32" i="5" s="1"/>
  <c r="CU32" i="5" s="1"/>
  <c r="CT32" i="5" s="1"/>
  <c r="CS32" i="5" s="1"/>
  <c r="CR32" i="5" s="1"/>
  <c r="CQ32" i="5" s="1"/>
  <c r="CP32" i="5" s="1"/>
  <c r="CO32" i="5" s="1"/>
  <c r="BB213" i="5"/>
  <c r="BC213" i="5"/>
  <c r="BD213" i="5"/>
  <c r="BC370" i="5"/>
  <c r="BD370" i="5"/>
  <c r="BB370" i="5"/>
  <c r="CW61" i="5"/>
  <c r="CV61" i="5"/>
  <c r="CU61" i="5" s="1"/>
  <c r="CT61" i="5" s="1"/>
  <c r="CS61" i="5" s="1"/>
  <c r="CR61" i="5" s="1"/>
  <c r="CQ61" i="5" s="1"/>
  <c r="CP61" i="5" s="1"/>
  <c r="CO61" i="5" s="1"/>
  <c r="BM230" i="5"/>
  <c r="BL230" i="5" s="1"/>
  <c r="BK230" i="5" s="1"/>
  <c r="BJ230" i="5" s="1"/>
  <c r="BI230" i="5" s="1"/>
  <c r="BH230" i="5" s="1"/>
  <c r="BG230" i="5" s="1"/>
  <c r="BF230" i="5" s="1"/>
  <c r="BE230" i="5" s="1"/>
  <c r="BM385" i="5"/>
  <c r="BL385" i="5" s="1"/>
  <c r="BK385" i="5" s="1"/>
  <c r="BJ385" i="5" s="1"/>
  <c r="BI385" i="5" s="1"/>
  <c r="BH385" i="5" s="1"/>
  <c r="BG385" i="5" s="1"/>
  <c r="BF385" i="5" s="1"/>
  <c r="BE385" i="5" s="1"/>
  <c r="CW109" i="5"/>
  <c r="CV109" i="5" s="1"/>
  <c r="CU109" i="5" s="1"/>
  <c r="CT109" i="5" s="1"/>
  <c r="CS109" i="5" s="1"/>
  <c r="CR109" i="5" s="1"/>
  <c r="CQ109" i="5" s="1"/>
  <c r="CP109" i="5" s="1"/>
  <c r="CO109" i="5" s="1"/>
  <c r="BC281" i="5"/>
  <c r="BD281" i="5"/>
  <c r="BB281" i="5"/>
  <c r="BB390" i="5"/>
  <c r="BC390" i="5"/>
  <c r="BD390" i="5"/>
  <c r="BM223" i="5"/>
  <c r="BL223" i="5" s="1"/>
  <c r="BK223" i="5" s="1"/>
  <c r="BJ223" i="5" s="1"/>
  <c r="BI223" i="5" s="1"/>
  <c r="BH223" i="5" s="1"/>
  <c r="BG223" i="5" s="1"/>
  <c r="BF223" i="5" s="1"/>
  <c r="BE223" i="5" s="1"/>
  <c r="BM106" i="5"/>
  <c r="BL106" i="5" s="1"/>
  <c r="BK106" i="5" s="1"/>
  <c r="BJ106" i="5" s="1"/>
  <c r="BI106" i="5" s="1"/>
  <c r="BH106" i="5" s="1"/>
  <c r="BG106" i="5" s="1"/>
  <c r="BF106" i="5" s="1"/>
  <c r="BE106" i="5" s="1"/>
  <c r="CW42" i="5"/>
  <c r="CV42" i="5" s="1"/>
  <c r="CU42" i="5" s="1"/>
  <c r="CT42" i="5" s="1"/>
  <c r="CS42" i="5" s="1"/>
  <c r="CR42" i="5" s="1"/>
  <c r="CQ42" i="5" s="1"/>
  <c r="CP42" i="5" s="1"/>
  <c r="CO42" i="5" s="1"/>
  <c r="AD93" i="5"/>
  <c r="AB93" i="5"/>
  <c r="BU114" i="5"/>
  <c r="BS114" i="5" s="1"/>
  <c r="BU13" i="5"/>
  <c r="BS13" i="5" s="1"/>
  <c r="AD85" i="5"/>
  <c r="AB85" i="5"/>
  <c r="AD178" i="5"/>
  <c r="AB178" i="5"/>
  <c r="BU40" i="5"/>
  <c r="BS40" i="5" s="1"/>
  <c r="BU55" i="5"/>
  <c r="BS55" i="5" s="1"/>
  <c r="BM157" i="5"/>
  <c r="BL157" i="5" s="1"/>
  <c r="BK157" i="5" s="1"/>
  <c r="BJ157" i="5" s="1"/>
  <c r="BI157" i="5" s="1"/>
  <c r="BH157" i="5" s="1"/>
  <c r="BG157" i="5" s="1"/>
  <c r="BF157" i="5" s="1"/>
  <c r="BE157" i="5" s="1"/>
  <c r="BB145" i="5"/>
  <c r="BA145" i="5" s="1"/>
  <c r="BC145" i="5"/>
  <c r="BD145" i="5"/>
  <c r="AC231" i="5"/>
  <c r="K231" i="5"/>
  <c r="R231" i="5"/>
  <c r="T231" i="5" s="1"/>
  <c r="AD231" i="5"/>
  <c r="AB231" i="5"/>
  <c r="K354" i="5"/>
  <c r="AD354" i="5"/>
  <c r="AB354" i="5"/>
  <c r="BM258" i="5"/>
  <c r="BL258" i="5" s="1"/>
  <c r="BK258" i="5" s="1"/>
  <c r="BJ258" i="5" s="1"/>
  <c r="BI258" i="5" s="1"/>
  <c r="BH258" i="5" s="1"/>
  <c r="BG258" i="5" s="1"/>
  <c r="BF258" i="5" s="1"/>
  <c r="BE258" i="5" s="1"/>
  <c r="K301" i="5"/>
  <c r="AC301" i="5"/>
  <c r="R301" i="5"/>
  <c r="T301" i="5" s="1"/>
  <c r="K407" i="5"/>
  <c r="AD407" i="5"/>
  <c r="AB407" i="5"/>
  <c r="AC298" i="5"/>
  <c r="K298" i="5"/>
  <c r="R298" i="5"/>
  <c r="T298" i="5" s="1"/>
  <c r="BM118" i="5"/>
  <c r="BL118" i="5" s="1"/>
  <c r="BK118" i="5" s="1"/>
  <c r="BJ118" i="5" s="1"/>
  <c r="BI118" i="5" s="1"/>
  <c r="BH118" i="5" s="1"/>
  <c r="BG118" i="5" s="1"/>
  <c r="BF118" i="5" s="1"/>
  <c r="BE118" i="5" s="1"/>
  <c r="AC299" i="5"/>
  <c r="R299" i="5"/>
  <c r="T299" i="5" s="1"/>
  <c r="K299" i="5"/>
  <c r="BB84" i="5"/>
  <c r="BC84" i="5"/>
  <c r="BD84" i="5"/>
  <c r="R154" i="5"/>
  <c r="T154" i="5" s="1"/>
  <c r="AC154" i="5"/>
  <c r="I154" i="5"/>
  <c r="BB98" i="5"/>
  <c r="BD98" i="5"/>
  <c r="BC98" i="5"/>
  <c r="BM51" i="5"/>
  <c r="BL51" i="5"/>
  <c r="BK51" i="5" s="1"/>
  <c r="BJ51" i="5" s="1"/>
  <c r="BI51" i="5" s="1"/>
  <c r="BH51" i="5" s="1"/>
  <c r="BG51" i="5" s="1"/>
  <c r="BF51" i="5" s="1"/>
  <c r="BE51" i="5" s="1"/>
  <c r="BM309" i="5"/>
  <c r="BL309" i="5" s="1"/>
  <c r="BK309" i="5" s="1"/>
  <c r="BJ309" i="5" s="1"/>
  <c r="BI309" i="5" s="1"/>
  <c r="BH309" i="5" s="1"/>
  <c r="BG309" i="5" s="1"/>
  <c r="BF309" i="5" s="1"/>
  <c r="BE309" i="5" s="1"/>
  <c r="BD146" i="5"/>
  <c r="BB146" i="5"/>
  <c r="BC146" i="5"/>
  <c r="BB63" i="5"/>
  <c r="BC63" i="5"/>
  <c r="BD63" i="5"/>
  <c r="CW43" i="5"/>
  <c r="CV43" i="5" s="1"/>
  <c r="CU43" i="5" s="1"/>
  <c r="CT43" i="5" s="1"/>
  <c r="CS43" i="5" s="1"/>
  <c r="CR43" i="5" s="1"/>
  <c r="CQ43" i="5" s="1"/>
  <c r="CP43" i="5" s="1"/>
  <c r="CO43" i="5" s="1"/>
  <c r="BM205" i="5"/>
  <c r="BL205" i="5" s="1"/>
  <c r="BK205" i="5" s="1"/>
  <c r="BJ205" i="5" s="1"/>
  <c r="BI205" i="5" s="1"/>
  <c r="BH205" i="5" s="1"/>
  <c r="BG205" i="5" s="1"/>
  <c r="BF205" i="5" s="1"/>
  <c r="BE205" i="5" s="1"/>
  <c r="BM59" i="5"/>
  <c r="BL59" i="5" s="1"/>
  <c r="BK59" i="5" s="1"/>
  <c r="BJ59" i="5" s="1"/>
  <c r="BI59" i="5" s="1"/>
  <c r="BH59" i="5" s="1"/>
  <c r="BG59" i="5" s="1"/>
  <c r="BF59" i="5" s="1"/>
  <c r="BE59" i="5" s="1"/>
  <c r="BB403" i="5"/>
  <c r="BA403" i="5" s="1"/>
  <c r="AY403" i="5" s="1"/>
  <c r="BC403" i="5"/>
  <c r="BD403" i="5"/>
  <c r="BM77" i="5"/>
  <c r="BL77" i="5"/>
  <c r="BK77" i="5" s="1"/>
  <c r="BJ77" i="5" s="1"/>
  <c r="BI77" i="5" s="1"/>
  <c r="BH77" i="5" s="1"/>
  <c r="BG77" i="5" s="1"/>
  <c r="BF77" i="5" s="1"/>
  <c r="BE77" i="5" s="1"/>
  <c r="BL274" i="5"/>
  <c r="BK274" i="5" s="1"/>
  <c r="BJ274" i="5" s="1"/>
  <c r="BI274" i="5" s="1"/>
  <c r="BH274" i="5" s="1"/>
  <c r="BG274" i="5" s="1"/>
  <c r="BF274" i="5" s="1"/>
  <c r="BE274" i="5" s="1"/>
  <c r="BM274" i="5"/>
  <c r="BB377" i="5"/>
  <c r="BC377" i="5"/>
  <c r="BA377" i="5" s="1"/>
  <c r="AY377" i="5" s="1"/>
  <c r="BD377" i="5"/>
  <c r="CW89" i="5"/>
  <c r="CV89" i="5" s="1"/>
  <c r="CU89" i="5" s="1"/>
  <c r="CT89" i="5" s="1"/>
  <c r="CS89" i="5" s="1"/>
  <c r="CR89" i="5" s="1"/>
  <c r="CQ89" i="5" s="1"/>
  <c r="CP89" i="5" s="1"/>
  <c r="CO89" i="5" s="1"/>
  <c r="CW53" i="5"/>
  <c r="CV53" i="5" s="1"/>
  <c r="CU53" i="5" s="1"/>
  <c r="CT53" i="5" s="1"/>
  <c r="CS53" i="5" s="1"/>
  <c r="CR53" i="5" s="1"/>
  <c r="CQ53" i="5" s="1"/>
  <c r="CP53" i="5" s="1"/>
  <c r="CO53" i="5" s="1"/>
  <c r="BB233" i="5"/>
  <c r="BC233" i="5"/>
  <c r="BD233" i="5"/>
  <c r="BB265" i="5"/>
  <c r="BC265" i="5"/>
  <c r="BD265" i="5"/>
  <c r="BB337" i="5"/>
  <c r="BA337" i="5" s="1"/>
  <c r="BC337" i="5"/>
  <c r="BD337" i="5"/>
  <c r="CW95" i="5"/>
  <c r="CV95" i="5" s="1"/>
  <c r="CU95" i="5" s="1"/>
  <c r="CT95" i="5" s="1"/>
  <c r="CS95" i="5" s="1"/>
  <c r="CR95" i="5" s="1"/>
  <c r="CQ95" i="5" s="1"/>
  <c r="CP95" i="5" s="1"/>
  <c r="CO95" i="5" s="1"/>
  <c r="BB304" i="5"/>
  <c r="BC304" i="5"/>
  <c r="BD304" i="5"/>
  <c r="BM207" i="5"/>
  <c r="BL207" i="5" s="1"/>
  <c r="BK207" i="5" s="1"/>
  <c r="BJ207" i="5" s="1"/>
  <c r="BI207" i="5" s="1"/>
  <c r="BH207" i="5" s="1"/>
  <c r="BG207" i="5" s="1"/>
  <c r="BF207" i="5" s="1"/>
  <c r="BE207" i="5" s="1"/>
  <c r="CW107" i="5"/>
  <c r="CV107" i="5" s="1"/>
  <c r="CU107" i="5" s="1"/>
  <c r="CT107" i="5" s="1"/>
  <c r="CS107" i="5" s="1"/>
  <c r="CR107" i="5" s="1"/>
  <c r="CQ107" i="5" s="1"/>
  <c r="CP107" i="5" s="1"/>
  <c r="CO107" i="5" s="1"/>
  <c r="CW45" i="5"/>
  <c r="CV45" i="5" s="1"/>
  <c r="CU45" i="5" s="1"/>
  <c r="CT45" i="5" s="1"/>
  <c r="CS45" i="5" s="1"/>
  <c r="CR45" i="5" s="1"/>
  <c r="CQ45" i="5" s="1"/>
  <c r="CP45" i="5" s="1"/>
  <c r="CO45" i="5" s="1"/>
  <c r="BM216" i="5"/>
  <c r="BL216" i="5"/>
  <c r="BK216" i="5" s="1"/>
  <c r="BJ216" i="5" s="1"/>
  <c r="BI216" i="5" s="1"/>
  <c r="BH216" i="5" s="1"/>
  <c r="BG216" i="5" s="1"/>
  <c r="BF216" i="5" s="1"/>
  <c r="BE216" i="5" s="1"/>
  <c r="BM276" i="5"/>
  <c r="BL276" i="5" s="1"/>
  <c r="BK276" i="5" s="1"/>
  <c r="BJ276" i="5" s="1"/>
  <c r="BI276" i="5" s="1"/>
  <c r="BH276" i="5" s="1"/>
  <c r="BG276" i="5" s="1"/>
  <c r="BF276" i="5" s="1"/>
  <c r="BE276" i="5" s="1"/>
  <c r="CW114" i="5"/>
  <c r="CV114" i="5" s="1"/>
  <c r="CU114" i="5" s="1"/>
  <c r="CT114" i="5" s="1"/>
  <c r="CS114" i="5" s="1"/>
  <c r="CR114" i="5" s="1"/>
  <c r="CQ114" i="5" s="1"/>
  <c r="CP114" i="5" s="1"/>
  <c r="CO114" i="5" s="1"/>
  <c r="BM196" i="5"/>
  <c r="BL196" i="5" s="1"/>
  <c r="BK196" i="5" s="1"/>
  <c r="BJ196" i="5" s="1"/>
  <c r="BI196" i="5" s="1"/>
  <c r="BH196" i="5" s="1"/>
  <c r="BG196" i="5" s="1"/>
  <c r="BF196" i="5" s="1"/>
  <c r="BE196" i="5" s="1"/>
  <c r="BC227" i="5"/>
  <c r="BD227" i="5"/>
  <c r="BB227" i="5"/>
  <c r="BB391" i="5"/>
  <c r="BD391" i="5"/>
  <c r="BC391" i="5"/>
  <c r="CW51" i="5"/>
  <c r="CV51" i="5" s="1"/>
  <c r="CU51" i="5" s="1"/>
  <c r="CT51" i="5" s="1"/>
  <c r="CS51" i="5" s="1"/>
  <c r="CR51" i="5" s="1"/>
  <c r="CQ51" i="5" s="1"/>
  <c r="CP51" i="5" s="1"/>
  <c r="CO51" i="5" s="1"/>
  <c r="BB198" i="5"/>
  <c r="BC198" i="5"/>
  <c r="BD198" i="5"/>
  <c r="CW108" i="5"/>
  <c r="CV108" i="5" s="1"/>
  <c r="CU108" i="5" s="1"/>
  <c r="CT108" i="5" s="1"/>
  <c r="CS108" i="5" s="1"/>
  <c r="CR108" i="5" s="1"/>
  <c r="CQ108" i="5" s="1"/>
  <c r="CP108" i="5" s="1"/>
  <c r="CO108" i="5" s="1"/>
  <c r="BM269" i="5"/>
  <c r="BL269" i="5" s="1"/>
  <c r="BK269" i="5" s="1"/>
  <c r="BJ269" i="5" s="1"/>
  <c r="BI269" i="5" s="1"/>
  <c r="BH269" i="5" s="1"/>
  <c r="BG269" i="5" s="1"/>
  <c r="BF269" i="5" s="1"/>
  <c r="BE269" i="5" s="1"/>
  <c r="BM282" i="5"/>
  <c r="BL282" i="5" s="1"/>
  <c r="BK282" i="5" s="1"/>
  <c r="BJ282" i="5" s="1"/>
  <c r="BI282" i="5" s="1"/>
  <c r="BH282" i="5" s="1"/>
  <c r="BG282" i="5" s="1"/>
  <c r="BF282" i="5" s="1"/>
  <c r="BE282" i="5" s="1"/>
  <c r="BB353" i="5"/>
  <c r="BC353" i="5"/>
  <c r="BD353" i="5"/>
  <c r="CW103" i="5"/>
  <c r="CV103" i="5"/>
  <c r="CU103" i="5" s="1"/>
  <c r="CT103" i="5" s="1"/>
  <c r="CS103" i="5" s="1"/>
  <c r="CR103" i="5" s="1"/>
  <c r="CQ103" i="5" s="1"/>
  <c r="CP103" i="5" s="1"/>
  <c r="CO103" i="5" s="1"/>
  <c r="CW38" i="5"/>
  <c r="CV38" i="5"/>
  <c r="CU38" i="5" s="1"/>
  <c r="CT38" i="5" s="1"/>
  <c r="CS38" i="5" s="1"/>
  <c r="CR38" i="5" s="1"/>
  <c r="CQ38" i="5" s="1"/>
  <c r="CP38" i="5" s="1"/>
  <c r="CO38" i="5" s="1"/>
  <c r="BV10" i="5"/>
  <c r="BW10" i="5"/>
  <c r="AD403" i="5"/>
  <c r="AB403" i="5"/>
  <c r="AB261" i="5"/>
  <c r="AD261" i="5"/>
  <c r="AV201" i="5"/>
  <c r="AH174" i="5"/>
  <c r="AH301" i="5"/>
  <c r="AH80" i="5"/>
  <c r="AA80" i="5" s="1"/>
  <c r="AH141" i="5"/>
  <c r="AH168" i="5"/>
  <c r="AA168" i="5" s="1"/>
  <c r="AH116" i="5"/>
  <c r="AA116" i="5" s="1"/>
  <c r="AH415" i="5"/>
  <c r="AA415" i="5" s="1"/>
  <c r="BM380" i="5"/>
  <c r="BL380" i="5" s="1"/>
  <c r="BK380" i="5" s="1"/>
  <c r="BJ380" i="5" s="1"/>
  <c r="BI380" i="5" s="1"/>
  <c r="BH380" i="5" s="1"/>
  <c r="BG380" i="5" s="1"/>
  <c r="BF380" i="5" s="1"/>
  <c r="BE380" i="5" s="1"/>
  <c r="BM173" i="5"/>
  <c r="BL173" i="5"/>
  <c r="BK173" i="5" s="1"/>
  <c r="BJ173" i="5" s="1"/>
  <c r="BI173" i="5" s="1"/>
  <c r="BH173" i="5" s="1"/>
  <c r="BG173" i="5" s="1"/>
  <c r="BF173" i="5" s="1"/>
  <c r="BE173" i="5" s="1"/>
  <c r="BC180" i="5"/>
  <c r="BD180" i="5"/>
  <c r="BB180" i="5"/>
  <c r="BM155" i="5"/>
  <c r="BL155" i="5" s="1"/>
  <c r="BK155" i="5" s="1"/>
  <c r="BJ155" i="5" s="1"/>
  <c r="BI155" i="5" s="1"/>
  <c r="BH155" i="5" s="1"/>
  <c r="BG155" i="5" s="1"/>
  <c r="BF155" i="5" s="1"/>
  <c r="BE155" i="5" s="1"/>
  <c r="AV272" i="5"/>
  <c r="AX272" i="5" s="1"/>
  <c r="R251" i="5"/>
  <c r="T251" i="5" s="1"/>
  <c r="AC251" i="5"/>
  <c r="K251" i="5"/>
  <c r="BM142" i="5"/>
  <c r="BL142" i="5"/>
  <c r="BK142" i="5" s="1"/>
  <c r="BJ142" i="5" s="1"/>
  <c r="BI142" i="5" s="1"/>
  <c r="BH142" i="5" s="1"/>
  <c r="BG142" i="5" s="1"/>
  <c r="BF142" i="5" s="1"/>
  <c r="BE142" i="5" s="1"/>
  <c r="BM405" i="5"/>
  <c r="BL405" i="5"/>
  <c r="BK405" i="5" s="1"/>
  <c r="BJ405" i="5" s="1"/>
  <c r="BI405" i="5" s="1"/>
  <c r="BH405" i="5" s="1"/>
  <c r="BG405" i="5" s="1"/>
  <c r="BF405" i="5" s="1"/>
  <c r="BE405" i="5" s="1"/>
  <c r="AC270" i="5"/>
  <c r="J270" i="5"/>
  <c r="R270" i="5"/>
  <c r="T270" i="5" s="1"/>
  <c r="K391" i="5"/>
  <c r="BM70" i="5"/>
  <c r="BL70" i="5"/>
  <c r="BK70" i="5" s="1"/>
  <c r="BJ70" i="5" s="1"/>
  <c r="BI70" i="5" s="1"/>
  <c r="BH70" i="5" s="1"/>
  <c r="BG70" i="5" s="1"/>
  <c r="BF70" i="5" s="1"/>
  <c r="BE70" i="5" s="1"/>
  <c r="BD154" i="5"/>
  <c r="BB154" i="5"/>
  <c r="BC154" i="5"/>
  <c r="BM61" i="5"/>
  <c r="BL61" i="5" s="1"/>
  <c r="BK61" i="5" s="1"/>
  <c r="BJ61" i="5" s="1"/>
  <c r="BI61" i="5" s="1"/>
  <c r="BH61" i="5" s="1"/>
  <c r="BG61" i="5" s="1"/>
  <c r="BF61" i="5" s="1"/>
  <c r="BE61" i="5" s="1"/>
  <c r="BB67" i="5"/>
  <c r="BC67" i="5"/>
  <c r="BD67" i="5"/>
  <c r="CW70" i="5"/>
  <c r="CV70" i="5" s="1"/>
  <c r="CU70" i="5" s="1"/>
  <c r="CT70" i="5" s="1"/>
  <c r="CS70" i="5" s="1"/>
  <c r="CR70" i="5" s="1"/>
  <c r="CQ70" i="5" s="1"/>
  <c r="CP70" i="5" s="1"/>
  <c r="CO70" i="5" s="1"/>
  <c r="BB195" i="5"/>
  <c r="BA195" i="5" s="1"/>
  <c r="BC195" i="5"/>
  <c r="BD195" i="5"/>
  <c r="BB78" i="5"/>
  <c r="BA78" i="5" s="1"/>
  <c r="BC78" i="5"/>
  <c r="BD78" i="5"/>
  <c r="BC148" i="5"/>
  <c r="BD148" i="5"/>
  <c r="BB148" i="5"/>
  <c r="BA148" i="5" s="1"/>
  <c r="BB87" i="5"/>
  <c r="BC87" i="5"/>
  <c r="BD87" i="5"/>
  <c r="BM400" i="5"/>
  <c r="BL400" i="5" s="1"/>
  <c r="BK400" i="5" s="1"/>
  <c r="BJ400" i="5" s="1"/>
  <c r="BI400" i="5" s="1"/>
  <c r="BH400" i="5" s="1"/>
  <c r="BG400" i="5" s="1"/>
  <c r="BF400" i="5" s="1"/>
  <c r="BE400" i="5" s="1"/>
  <c r="BM133" i="5"/>
  <c r="BL133" i="5"/>
  <c r="BK133" i="5" s="1"/>
  <c r="BJ133" i="5" s="1"/>
  <c r="BI133" i="5" s="1"/>
  <c r="BH133" i="5" s="1"/>
  <c r="BG133" i="5" s="1"/>
  <c r="BF133" i="5" s="1"/>
  <c r="BE133" i="5" s="1"/>
  <c r="BB215" i="5"/>
  <c r="BA215" i="5" s="1"/>
  <c r="BC215" i="5"/>
  <c r="BD215" i="5"/>
  <c r="BC340" i="5"/>
  <c r="BD340" i="5"/>
  <c r="BB340" i="5"/>
  <c r="CW87" i="5"/>
  <c r="CV87" i="5"/>
  <c r="CU87" i="5"/>
  <c r="CT87" i="5" s="1"/>
  <c r="CS87" i="5" s="1"/>
  <c r="CR87" i="5" s="1"/>
  <c r="CQ87" i="5" s="1"/>
  <c r="CP87" i="5" s="1"/>
  <c r="CO87" i="5" s="1"/>
  <c r="CW49" i="5"/>
  <c r="CV49" i="5" s="1"/>
  <c r="CU49" i="5" s="1"/>
  <c r="CT49" i="5" s="1"/>
  <c r="CS49" i="5" s="1"/>
  <c r="CR49" i="5" s="1"/>
  <c r="CQ49" i="5" s="1"/>
  <c r="CP49" i="5" s="1"/>
  <c r="CO49" i="5" s="1"/>
  <c r="BC247" i="5"/>
  <c r="BD247" i="5"/>
  <c r="BB247" i="5"/>
  <c r="BM303" i="5"/>
  <c r="BL303" i="5" s="1"/>
  <c r="BK303" i="5" s="1"/>
  <c r="BJ303" i="5" s="1"/>
  <c r="BI303" i="5" s="1"/>
  <c r="BH303" i="5" s="1"/>
  <c r="BG303" i="5" s="1"/>
  <c r="BF303" i="5" s="1"/>
  <c r="BE303" i="5" s="1"/>
  <c r="BB365" i="5"/>
  <c r="BC365" i="5"/>
  <c r="BD365" i="5"/>
  <c r="CW82" i="5"/>
  <c r="CV82" i="5" s="1"/>
  <c r="CU82" i="5" s="1"/>
  <c r="CT82" i="5" s="1"/>
  <c r="CS82" i="5" s="1"/>
  <c r="CR82" i="5" s="1"/>
  <c r="CQ82" i="5" s="1"/>
  <c r="CP82" i="5" s="1"/>
  <c r="CO82" i="5" s="1"/>
  <c r="BM347" i="5"/>
  <c r="BL347" i="5" s="1"/>
  <c r="BK347" i="5" s="1"/>
  <c r="BJ347" i="5" s="1"/>
  <c r="BI347" i="5" s="1"/>
  <c r="BH347" i="5" s="1"/>
  <c r="BG347" i="5" s="1"/>
  <c r="BF347" i="5" s="1"/>
  <c r="BE347" i="5" s="1"/>
  <c r="CW106" i="5"/>
  <c r="CV106" i="5" s="1"/>
  <c r="CU106" i="5" s="1"/>
  <c r="CT106" i="5" s="1"/>
  <c r="CS106" i="5" s="1"/>
  <c r="CR106" i="5" s="1"/>
  <c r="CQ106" i="5" s="1"/>
  <c r="CP106" i="5" s="1"/>
  <c r="CO106" i="5" s="1"/>
  <c r="CW40" i="5"/>
  <c r="CV40" i="5" s="1"/>
  <c r="CU40" i="5" s="1"/>
  <c r="CT40" i="5" s="1"/>
  <c r="CS40" i="5" s="1"/>
  <c r="CR40" i="5" s="1"/>
  <c r="CQ40" i="5" s="1"/>
  <c r="CP40" i="5" s="1"/>
  <c r="CO40" i="5" s="1"/>
  <c r="BM250" i="5"/>
  <c r="BL250" i="5" s="1"/>
  <c r="BK250" i="5" s="1"/>
  <c r="BJ250" i="5" s="1"/>
  <c r="BI250" i="5" s="1"/>
  <c r="BH250" i="5" s="1"/>
  <c r="BG250" i="5" s="1"/>
  <c r="BF250" i="5" s="1"/>
  <c r="BE250" i="5" s="1"/>
  <c r="BB185" i="5"/>
  <c r="BC185" i="5"/>
  <c r="BD185" i="5"/>
  <c r="CW98" i="5"/>
  <c r="CV98" i="5" s="1"/>
  <c r="CU98" i="5" s="1"/>
  <c r="CT98" i="5" s="1"/>
  <c r="CS98" i="5" s="1"/>
  <c r="CR98" i="5" s="1"/>
  <c r="CQ98" i="5" s="1"/>
  <c r="CP98" i="5" s="1"/>
  <c r="CO98" i="5" s="1"/>
  <c r="BB221" i="5"/>
  <c r="BA221" i="5" s="1"/>
  <c r="BC221" i="5"/>
  <c r="BD221" i="5"/>
  <c r="BM349" i="5"/>
  <c r="BL349" i="5" s="1"/>
  <c r="BK349" i="5" s="1"/>
  <c r="BJ349" i="5" s="1"/>
  <c r="BI349" i="5" s="1"/>
  <c r="BH349" i="5" s="1"/>
  <c r="BG349" i="5" s="1"/>
  <c r="BF349" i="5" s="1"/>
  <c r="BE349" i="5" s="1"/>
  <c r="CW97" i="5"/>
  <c r="CV97" i="5" s="1"/>
  <c r="CU97" i="5" s="1"/>
  <c r="CT97" i="5" s="1"/>
  <c r="CS97" i="5" s="1"/>
  <c r="CR97" i="5" s="1"/>
  <c r="CQ97" i="5" s="1"/>
  <c r="CP97" i="5" s="1"/>
  <c r="CO97" i="5" s="1"/>
  <c r="CW41" i="5"/>
  <c r="CV41" i="5" s="1"/>
  <c r="CU41" i="5" s="1"/>
  <c r="CT41" i="5" s="1"/>
  <c r="CS41" i="5" s="1"/>
  <c r="CR41" i="5" s="1"/>
  <c r="CQ41" i="5" s="1"/>
  <c r="CP41" i="5" s="1"/>
  <c r="CO41" i="5" s="1"/>
  <c r="BM292" i="5"/>
  <c r="BL292" i="5" s="1"/>
  <c r="BK292" i="5" s="1"/>
  <c r="BJ292" i="5" s="1"/>
  <c r="BI292" i="5" s="1"/>
  <c r="BH292" i="5" s="1"/>
  <c r="BG292" i="5" s="1"/>
  <c r="BF292" i="5" s="1"/>
  <c r="BE292" i="5" s="1"/>
  <c r="BL310" i="5"/>
  <c r="BK310" i="5" s="1"/>
  <c r="BJ310" i="5" s="1"/>
  <c r="BI310" i="5" s="1"/>
  <c r="BH310" i="5" s="1"/>
  <c r="BG310" i="5" s="1"/>
  <c r="BF310" i="5" s="1"/>
  <c r="BE310" i="5" s="1"/>
  <c r="BM310" i="5"/>
  <c r="CW100" i="5"/>
  <c r="CV100" i="5" s="1"/>
  <c r="CU100" i="5" s="1"/>
  <c r="CT100" i="5" s="1"/>
  <c r="CS100" i="5" s="1"/>
  <c r="CR100" i="5" s="1"/>
  <c r="CQ100" i="5" s="1"/>
  <c r="CP100" i="5" s="1"/>
  <c r="CO100" i="5" s="1"/>
  <c r="BM279" i="5"/>
  <c r="BL279" i="5" s="1"/>
  <c r="BK279" i="5"/>
  <c r="BJ279" i="5" s="1"/>
  <c r="BI279" i="5" s="1"/>
  <c r="BH279" i="5" s="1"/>
  <c r="BG279" i="5" s="1"/>
  <c r="BF279" i="5" s="1"/>
  <c r="BE279" i="5" s="1"/>
  <c r="BB369" i="5"/>
  <c r="BA369" i="5" s="1"/>
  <c r="BC369" i="5"/>
  <c r="BD369" i="5"/>
  <c r="BB372" i="5"/>
  <c r="BA372" i="5" s="1"/>
  <c r="AY372" i="5" s="1"/>
  <c r="BC372" i="5"/>
  <c r="BD372" i="5"/>
  <c r="CW85" i="5"/>
  <c r="CV85" i="5" s="1"/>
  <c r="CU85" i="5" s="1"/>
  <c r="CT85" i="5" s="1"/>
  <c r="CS85" i="5" s="1"/>
  <c r="CR85" i="5" s="1"/>
  <c r="CQ85" i="5" s="1"/>
  <c r="CP85" i="5" s="1"/>
  <c r="CO85" i="5" s="1"/>
  <c r="AB263" i="5"/>
  <c r="AD263" i="5"/>
  <c r="AA253" i="5"/>
  <c r="BU24" i="5"/>
  <c r="BS24" i="5" s="1"/>
  <c r="AB377" i="5"/>
  <c r="AD377" i="5"/>
  <c r="BU6" i="5"/>
  <c r="BS6" i="5" s="1"/>
  <c r="BC411" i="5"/>
  <c r="BD411" i="5"/>
  <c r="BB411" i="5"/>
  <c r="BD388" i="5"/>
  <c r="BB388" i="5"/>
  <c r="BC388" i="5"/>
  <c r="BB359" i="5"/>
  <c r="BA359" i="5" s="1"/>
  <c r="AY359" i="5" s="1"/>
  <c r="BC359" i="5"/>
  <c r="BD359" i="5"/>
  <c r="AA152" i="5"/>
  <c r="BC393" i="5"/>
  <c r="BD393" i="5"/>
  <c r="BB393" i="5"/>
  <c r="BA393" i="5" s="1"/>
  <c r="AY393" i="5" s="1"/>
  <c r="BC291" i="5"/>
  <c r="BB291" i="5"/>
  <c r="BD291" i="5"/>
  <c r="BB138" i="5"/>
  <c r="BC138" i="5"/>
  <c r="BD138" i="5"/>
  <c r="BB376" i="5"/>
  <c r="BD376" i="5"/>
  <c r="BC376" i="5"/>
  <c r="BB366" i="5"/>
  <c r="BD366" i="5"/>
  <c r="BC366" i="5"/>
  <c r="BD301" i="5"/>
  <c r="BB301" i="5"/>
  <c r="BC301" i="5"/>
  <c r="BB384" i="5"/>
  <c r="BD384" i="5"/>
  <c r="BC384" i="5"/>
  <c r="AA181" i="5"/>
  <c r="AA238" i="5"/>
  <c r="BB286" i="5"/>
  <c r="BC286" i="5"/>
  <c r="BD286" i="5"/>
  <c r="AA348" i="5"/>
  <c r="AC114" i="5"/>
  <c r="I114" i="5"/>
  <c r="R114" i="5"/>
  <c r="T114" i="5" s="1"/>
  <c r="AD114" i="5"/>
  <c r="AB114" i="5"/>
  <c r="I153" i="5"/>
  <c r="R153" i="5"/>
  <c r="T153" i="5" s="1"/>
  <c r="AC153" i="5"/>
  <c r="AD153" i="5"/>
  <c r="AB153" i="5"/>
  <c r="AC128" i="5"/>
  <c r="I128" i="5"/>
  <c r="R128" i="5"/>
  <c r="T128" i="5" s="1"/>
  <c r="BM151" i="5"/>
  <c r="BL151" i="5" s="1"/>
  <c r="BK151" i="5" s="1"/>
  <c r="BJ151" i="5" s="1"/>
  <c r="BI151" i="5" s="1"/>
  <c r="BH151" i="5" s="1"/>
  <c r="BG151" i="5" s="1"/>
  <c r="BF151" i="5" s="1"/>
  <c r="BE151" i="5" s="1"/>
  <c r="AC35" i="5"/>
  <c r="H35" i="5"/>
  <c r="R35" i="5"/>
  <c r="T35" i="5" s="1"/>
  <c r="AD35" i="5"/>
  <c r="AB35" i="5"/>
  <c r="BM112" i="5"/>
  <c r="BL112" i="5" s="1"/>
  <c r="BK112" i="5" s="1"/>
  <c r="BJ112" i="5" s="1"/>
  <c r="BI112" i="5" s="1"/>
  <c r="BH112" i="5" s="1"/>
  <c r="BG112" i="5" s="1"/>
  <c r="BF112" i="5" s="1"/>
  <c r="BE112" i="5" s="1"/>
  <c r="BM100" i="5"/>
  <c r="BL100" i="5" s="1"/>
  <c r="BK100" i="5" s="1"/>
  <c r="BJ100" i="5" s="1"/>
  <c r="BI100" i="5" s="1"/>
  <c r="BH100" i="5" s="1"/>
  <c r="BG100" i="5" s="1"/>
  <c r="BF100" i="5" s="1"/>
  <c r="BE100" i="5" s="1"/>
  <c r="BM132" i="5"/>
  <c r="BL132" i="5" s="1"/>
  <c r="BK132" i="5" s="1"/>
  <c r="BJ132" i="5" s="1"/>
  <c r="BI132" i="5" s="1"/>
  <c r="BH132" i="5" s="1"/>
  <c r="BG132" i="5" s="1"/>
  <c r="BF132" i="5" s="1"/>
  <c r="BE132" i="5" s="1"/>
  <c r="AD314" i="5"/>
  <c r="AB314" i="5"/>
  <c r="BM109" i="5"/>
  <c r="BL109" i="5" s="1"/>
  <c r="BK109" i="5" s="1"/>
  <c r="BJ109" i="5" s="1"/>
  <c r="BI109" i="5" s="1"/>
  <c r="BH109" i="5" s="1"/>
  <c r="BG109" i="5" s="1"/>
  <c r="BF109" i="5" s="1"/>
  <c r="BE109" i="5" s="1"/>
  <c r="BM416" i="5"/>
  <c r="BL416" i="5" s="1"/>
  <c r="BK416" i="5" s="1"/>
  <c r="BJ416" i="5" s="1"/>
  <c r="BI416" i="5" s="1"/>
  <c r="BH416" i="5" s="1"/>
  <c r="BG416" i="5" s="1"/>
  <c r="BF416" i="5" s="1"/>
  <c r="BE416" i="5" s="1"/>
  <c r="I124" i="5"/>
  <c r="R124" i="5"/>
  <c r="T124" i="5" s="1"/>
  <c r="AC124" i="5"/>
  <c r="AD318" i="5"/>
  <c r="AB318" i="5"/>
  <c r="BM307" i="5"/>
  <c r="BL307" i="5" s="1"/>
  <c r="BK307" i="5" s="1"/>
  <c r="BJ307" i="5" s="1"/>
  <c r="BI307" i="5" s="1"/>
  <c r="BH307" i="5" s="1"/>
  <c r="BG307" i="5" s="1"/>
  <c r="BF307" i="5" s="1"/>
  <c r="BE307" i="5" s="1"/>
  <c r="BM96" i="5"/>
  <c r="BL96" i="5" s="1"/>
  <c r="BK96" i="5" s="1"/>
  <c r="BJ96" i="5" s="1"/>
  <c r="BI96" i="5" s="1"/>
  <c r="BH96" i="5" s="1"/>
  <c r="BG96" i="5" s="1"/>
  <c r="BF96" i="5" s="1"/>
  <c r="BE96" i="5" s="1"/>
  <c r="AB295" i="5"/>
  <c r="AD295" i="5"/>
  <c r="BM408" i="5"/>
  <c r="BL408" i="5" s="1"/>
  <c r="BK408" i="5" s="1"/>
  <c r="BJ408" i="5" s="1"/>
  <c r="BI408" i="5" s="1"/>
  <c r="BH408" i="5" s="1"/>
  <c r="BG408" i="5" s="1"/>
  <c r="BF408" i="5" s="1"/>
  <c r="BE408" i="5" s="1"/>
  <c r="BM360" i="5"/>
  <c r="BL360" i="5" s="1"/>
  <c r="BK360" i="5" s="1"/>
  <c r="BJ360" i="5" s="1"/>
  <c r="BI360" i="5" s="1"/>
  <c r="BH360" i="5" s="1"/>
  <c r="BG360" i="5" s="1"/>
  <c r="BF360" i="5" s="1"/>
  <c r="BE360" i="5" s="1"/>
  <c r="BM364" i="5"/>
  <c r="BL364" i="5" s="1"/>
  <c r="BK364" i="5" s="1"/>
  <c r="BJ364" i="5" s="1"/>
  <c r="BI364" i="5" s="1"/>
  <c r="BH364" i="5" s="1"/>
  <c r="BG364" i="5" s="1"/>
  <c r="BF364" i="5" s="1"/>
  <c r="BE364" i="5" s="1"/>
  <c r="AV224" i="5"/>
  <c r="AY224" i="5"/>
  <c r="AY338" i="5"/>
  <c r="AV338" i="5"/>
  <c r="AY225" i="5"/>
  <c r="AV225" i="5"/>
  <c r="AH371" i="5"/>
  <c r="AH235" i="5"/>
  <c r="AA196" i="5"/>
  <c r="AA350" i="5"/>
  <c r="AH99" i="5"/>
  <c r="AA301" i="5"/>
  <c r="AH134" i="5"/>
  <c r="AA373" i="5"/>
  <c r="AH83" i="5"/>
  <c r="AH345" i="5"/>
  <c r="AA67" i="5"/>
  <c r="AH143" i="5"/>
  <c r="AD366" i="5"/>
  <c r="AB366" i="5"/>
  <c r="AH101" i="5"/>
  <c r="AA101" i="5" s="1"/>
  <c r="AB60" i="5"/>
  <c r="AD60" i="5"/>
  <c r="AH334" i="5"/>
  <c r="AD359" i="5"/>
  <c r="AB359" i="5"/>
  <c r="AH118" i="5"/>
  <c r="AA118" i="5" s="1"/>
  <c r="AH382" i="5"/>
  <c r="AD76" i="5"/>
  <c r="AB76" i="5"/>
  <c r="AH409" i="5"/>
  <c r="BM36" i="5"/>
  <c r="BL36" i="5" s="1"/>
  <c r="BK36" i="5" s="1"/>
  <c r="BJ36" i="5" s="1"/>
  <c r="BI36" i="5" s="1"/>
  <c r="BH36" i="5" s="1"/>
  <c r="BG36" i="5" s="1"/>
  <c r="BF36" i="5" s="1"/>
  <c r="BE36" i="5" s="1"/>
  <c r="BM115" i="5"/>
  <c r="BL115" i="5" s="1"/>
  <c r="BK115" i="5" s="1"/>
  <c r="BJ115" i="5" s="1"/>
  <c r="BI115" i="5" s="1"/>
  <c r="BH115" i="5" s="1"/>
  <c r="BG115" i="5" s="1"/>
  <c r="BF115" i="5" s="1"/>
  <c r="BE115" i="5" s="1"/>
  <c r="BM153" i="5"/>
  <c r="BL153" i="5" s="1"/>
  <c r="BK153" i="5" s="1"/>
  <c r="BJ153" i="5" s="1"/>
  <c r="BI153" i="5" s="1"/>
  <c r="BH153" i="5" s="1"/>
  <c r="BG153" i="5" s="1"/>
  <c r="BF153" i="5" s="1"/>
  <c r="BE153" i="5" s="1"/>
  <c r="BM414" i="5"/>
  <c r="BL414" i="5" s="1"/>
  <c r="BK414" i="5" s="1"/>
  <c r="BJ414" i="5" s="1"/>
  <c r="BI414" i="5" s="1"/>
  <c r="BH414" i="5" s="1"/>
  <c r="BG414" i="5" s="1"/>
  <c r="BF414" i="5" s="1"/>
  <c r="BE414" i="5" s="1"/>
  <c r="BM128" i="5"/>
  <c r="BL128" i="5" s="1"/>
  <c r="BK128" i="5" s="1"/>
  <c r="BJ128" i="5" s="1"/>
  <c r="BI128" i="5" s="1"/>
  <c r="BH128" i="5" s="1"/>
  <c r="BG128" i="5" s="1"/>
  <c r="BF128" i="5" s="1"/>
  <c r="BE128" i="5" s="1"/>
  <c r="AC104" i="5"/>
  <c r="R104" i="5"/>
  <c r="T104" i="5" s="1"/>
  <c r="I104" i="5"/>
  <c r="AB151" i="5"/>
  <c r="AD151" i="5"/>
  <c r="BM41" i="5"/>
  <c r="BL41" i="5" s="1"/>
  <c r="BK41" i="5" s="1"/>
  <c r="BJ41" i="5" s="1"/>
  <c r="BI41" i="5" s="1"/>
  <c r="BH41" i="5" s="1"/>
  <c r="BG41" i="5" s="1"/>
  <c r="BF41" i="5" s="1"/>
  <c r="BE41" i="5" s="1"/>
  <c r="BM334" i="5"/>
  <c r="BL334" i="5" s="1"/>
  <c r="BK334" i="5" s="1"/>
  <c r="BJ334" i="5" s="1"/>
  <c r="BI334" i="5" s="1"/>
  <c r="BH334" i="5" s="1"/>
  <c r="BG334" i="5" s="1"/>
  <c r="BF334" i="5" s="1"/>
  <c r="BE334" i="5" s="1"/>
  <c r="AD109" i="5"/>
  <c r="AB109" i="5"/>
  <c r="AC155" i="5"/>
  <c r="R155" i="5"/>
  <c r="T155" i="5" s="1"/>
  <c r="I155" i="5"/>
  <c r="AB155" i="5"/>
  <c r="AD155" i="5"/>
  <c r="AT416" i="5"/>
  <c r="AS416" i="5" s="1"/>
  <c r="AR416" i="5" s="1"/>
  <c r="AQ416" i="5" s="1"/>
  <c r="AP416" i="5" s="1"/>
  <c r="AO416" i="5" s="1"/>
  <c r="AN416" i="5" s="1"/>
  <c r="AM416" i="5" s="1"/>
  <c r="AL416" i="5" s="1"/>
  <c r="BM124" i="5"/>
  <c r="BL124" i="5" s="1"/>
  <c r="BK124" i="5" s="1"/>
  <c r="BJ124" i="5" s="1"/>
  <c r="BI124" i="5" s="1"/>
  <c r="BH124" i="5" s="1"/>
  <c r="BG124" i="5" s="1"/>
  <c r="BF124" i="5" s="1"/>
  <c r="BE124" i="5" s="1"/>
  <c r="BM326" i="5"/>
  <c r="BL326" i="5" s="1"/>
  <c r="BK326" i="5" s="1"/>
  <c r="BJ326" i="5" s="1"/>
  <c r="BI326" i="5" s="1"/>
  <c r="BH326" i="5" s="1"/>
  <c r="BG326" i="5" s="1"/>
  <c r="BF326" i="5" s="1"/>
  <c r="BE326" i="5" s="1"/>
  <c r="BM315" i="5"/>
  <c r="BL315" i="5" s="1"/>
  <c r="BK315" i="5" s="1"/>
  <c r="BJ315" i="5" s="1"/>
  <c r="BI315" i="5" s="1"/>
  <c r="BH315" i="5" s="1"/>
  <c r="BG315" i="5" s="1"/>
  <c r="BF315" i="5" s="1"/>
  <c r="BE315" i="5" s="1"/>
  <c r="K382" i="5"/>
  <c r="AC307" i="5"/>
  <c r="K307" i="5"/>
  <c r="R307" i="5"/>
  <c r="T307" i="5" s="1"/>
  <c r="AD307" i="5"/>
  <c r="AB307" i="5"/>
  <c r="BM392" i="5"/>
  <c r="BL392" i="5" s="1"/>
  <c r="BK392" i="5" s="1"/>
  <c r="BJ392" i="5" s="1"/>
  <c r="BI392" i="5" s="1"/>
  <c r="BH392" i="5" s="1"/>
  <c r="BG392" i="5" s="1"/>
  <c r="BF392" i="5" s="1"/>
  <c r="BE392" i="5" s="1"/>
  <c r="BM383" i="5"/>
  <c r="BL383" i="5" s="1"/>
  <c r="BK383" i="5" s="1"/>
  <c r="BJ383" i="5" s="1"/>
  <c r="BI383" i="5" s="1"/>
  <c r="BH383" i="5" s="1"/>
  <c r="BG383" i="5" s="1"/>
  <c r="BF383" i="5" s="1"/>
  <c r="BE383" i="5" s="1"/>
  <c r="BM71" i="5"/>
  <c r="BL71" i="5"/>
  <c r="BK71" i="5" s="1"/>
  <c r="BJ71" i="5" s="1"/>
  <c r="BI71" i="5" s="1"/>
  <c r="BH71" i="5" s="1"/>
  <c r="BG71" i="5" s="1"/>
  <c r="BF71" i="5" s="1"/>
  <c r="BE71" i="5" s="1"/>
  <c r="BM308" i="5"/>
  <c r="BL308" i="5" s="1"/>
  <c r="BK308" i="5" s="1"/>
  <c r="BJ308" i="5" s="1"/>
  <c r="BI308" i="5" s="1"/>
  <c r="BH308" i="5" s="1"/>
  <c r="BG308" i="5" s="1"/>
  <c r="BF308" i="5" s="1"/>
  <c r="BE308" i="5" s="1"/>
  <c r="L408" i="5"/>
  <c r="K323" i="5"/>
  <c r="AD323" i="5"/>
  <c r="AB323" i="5"/>
  <c r="BM317" i="5"/>
  <c r="BL317" i="5" s="1"/>
  <c r="BK317" i="5" s="1"/>
  <c r="BJ317" i="5" s="1"/>
  <c r="BI317" i="5" s="1"/>
  <c r="BH317" i="5" s="1"/>
  <c r="BG317" i="5" s="1"/>
  <c r="BF317" i="5" s="1"/>
  <c r="BE317" i="5" s="1"/>
  <c r="K360" i="5"/>
  <c r="K364" i="5"/>
  <c r="AD364" i="5"/>
  <c r="AB364" i="5"/>
  <c r="AY211" i="5"/>
  <c r="AV211" i="5"/>
  <c r="AA237" i="5"/>
  <c r="AY237" i="5"/>
  <c r="AA246" i="5"/>
  <c r="AA216" i="5"/>
  <c r="AA293" i="5"/>
  <c r="AA102" i="5"/>
  <c r="AB274" i="5"/>
  <c r="AD274" i="5"/>
  <c r="AA411" i="5"/>
  <c r="AB299" i="5"/>
  <c r="AD299" i="5"/>
  <c r="AA65" i="5"/>
  <c r="AB139" i="5"/>
  <c r="AD139" i="5"/>
  <c r="AA192" i="5"/>
  <c r="AB296" i="5"/>
  <c r="AD296" i="5"/>
  <c r="AA298" i="5"/>
  <c r="AY298" i="5"/>
  <c r="AD368" i="5"/>
  <c r="AB368" i="5"/>
  <c r="AD393" i="5"/>
  <c r="AB393" i="5"/>
  <c r="AS429" i="5"/>
  <c r="AR429" i="5" s="1"/>
  <c r="AQ429" i="5" s="1"/>
  <c r="AP429" i="5" s="1"/>
  <c r="AO429" i="5" s="1"/>
  <c r="AN429" i="5" s="1"/>
  <c r="AM429" i="5" s="1"/>
  <c r="AL429" i="5" s="1"/>
  <c r="BM420" i="5"/>
  <c r="BL420" i="5" s="1"/>
  <c r="BK420" i="5" s="1"/>
  <c r="BJ420" i="5" s="1"/>
  <c r="BI420" i="5" s="1"/>
  <c r="BH420" i="5" s="1"/>
  <c r="BG420" i="5" s="1"/>
  <c r="BF420" i="5" s="1"/>
  <c r="BE420" i="5" s="1"/>
  <c r="AD36" i="5"/>
  <c r="AB36" i="5"/>
  <c r="BM421" i="5"/>
  <c r="BL421" i="5" s="1"/>
  <c r="BK421" i="5" s="1"/>
  <c r="BJ421" i="5" s="1"/>
  <c r="BI421" i="5" s="1"/>
  <c r="BH421" i="5" s="1"/>
  <c r="BG421" i="5" s="1"/>
  <c r="BF421" i="5" s="1"/>
  <c r="BE421" i="5" s="1"/>
  <c r="BM104" i="5"/>
  <c r="BL104" i="5" s="1"/>
  <c r="BK104" i="5" s="1"/>
  <c r="BJ104" i="5" s="1"/>
  <c r="BI104" i="5" s="1"/>
  <c r="BH104" i="5" s="1"/>
  <c r="BG104" i="5" s="1"/>
  <c r="BF104" i="5" s="1"/>
  <c r="BE104" i="5" s="1"/>
  <c r="AC120" i="5"/>
  <c r="I120" i="5"/>
  <c r="R120" i="5"/>
  <c r="T120" i="5" s="1"/>
  <c r="AD120" i="5"/>
  <c r="AB120" i="5"/>
  <c r="BM103" i="5"/>
  <c r="BL103" i="5"/>
  <c r="BK103" i="5" s="1"/>
  <c r="BJ103" i="5" s="1"/>
  <c r="BI103" i="5" s="1"/>
  <c r="BH103" i="5" s="1"/>
  <c r="BG103" i="5" s="1"/>
  <c r="BF103" i="5" s="1"/>
  <c r="BE103" i="5" s="1"/>
  <c r="AC177" i="5"/>
  <c r="I177" i="5"/>
  <c r="R177" i="5"/>
  <c r="T177" i="5" s="1"/>
  <c r="AB389" i="5"/>
  <c r="AD389" i="5"/>
  <c r="BM111" i="5"/>
  <c r="BL111" i="5" s="1"/>
  <c r="BK111" i="5" s="1"/>
  <c r="BJ111" i="5" s="1"/>
  <c r="BI111" i="5" s="1"/>
  <c r="BH111" i="5" s="1"/>
  <c r="BG111" i="5" s="1"/>
  <c r="BF111" i="5" s="1"/>
  <c r="BE111" i="5" s="1"/>
  <c r="BM163" i="5"/>
  <c r="BL163" i="5"/>
  <c r="BK163" i="5" s="1"/>
  <c r="BJ163" i="5" s="1"/>
  <c r="BI163" i="5" s="1"/>
  <c r="BH163" i="5" s="1"/>
  <c r="BG163" i="5" s="1"/>
  <c r="BF163" i="5" s="1"/>
  <c r="BE163" i="5" s="1"/>
  <c r="AC108" i="5"/>
  <c r="I108" i="5"/>
  <c r="R108" i="5"/>
  <c r="T108" i="5" s="1"/>
  <c r="AD108" i="5"/>
  <c r="AB108" i="5"/>
  <c r="K406" i="5"/>
  <c r="AB406" i="5"/>
  <c r="AD406" i="5"/>
  <c r="AA382" i="5"/>
  <c r="AB335" i="5"/>
  <c r="AD335" i="5"/>
  <c r="K392" i="5"/>
  <c r="AB392" i="5"/>
  <c r="AD392" i="5"/>
  <c r="R316" i="5"/>
  <c r="T316" i="5" s="1"/>
  <c r="AC316" i="5"/>
  <c r="K316" i="5"/>
  <c r="AD316" i="5"/>
  <c r="AB316" i="5"/>
  <c r="BM387" i="5"/>
  <c r="BL387" i="5" s="1"/>
  <c r="BK387" i="5" s="1"/>
  <c r="BJ387" i="5" s="1"/>
  <c r="BI387" i="5" s="1"/>
  <c r="BH387" i="5" s="1"/>
  <c r="BG387" i="5" s="1"/>
  <c r="BF387" i="5" s="1"/>
  <c r="BE387" i="5" s="1"/>
  <c r="I71" i="5"/>
  <c r="AC71" i="5"/>
  <c r="R71" i="5"/>
  <c r="T71" i="5" s="1"/>
  <c r="AD71" i="5"/>
  <c r="AB71" i="5"/>
  <c r="AC308" i="5"/>
  <c r="K308" i="5"/>
  <c r="R308" i="5"/>
  <c r="T308" i="5" s="1"/>
  <c r="BM278" i="5"/>
  <c r="BL278" i="5" s="1"/>
  <c r="BK278" i="5" s="1"/>
  <c r="BJ278" i="5" s="1"/>
  <c r="BI278" i="5" s="1"/>
  <c r="BH278" i="5" s="1"/>
  <c r="BG278" i="5" s="1"/>
  <c r="BF278" i="5" s="1"/>
  <c r="BE278" i="5" s="1"/>
  <c r="BM327" i="5"/>
  <c r="BL327" i="5" s="1"/>
  <c r="BK327" i="5" s="1"/>
  <c r="BJ327" i="5" s="1"/>
  <c r="BI327" i="5" s="1"/>
  <c r="BH327" i="5" s="1"/>
  <c r="BG327" i="5" s="1"/>
  <c r="BF327" i="5" s="1"/>
  <c r="BE327" i="5" s="1"/>
  <c r="BA322" i="5"/>
  <c r="BA361" i="5"/>
  <c r="BA300" i="5"/>
  <c r="BA263" i="5"/>
  <c r="AH50" i="5"/>
  <c r="AH408" i="5"/>
  <c r="AA408" i="5" s="1"/>
  <c r="AB408" i="5" s="1"/>
  <c r="AH131" i="5"/>
  <c r="AA131" i="5" s="1"/>
  <c r="AH397" i="5"/>
  <c r="AA294" i="5"/>
  <c r="AH217" i="5"/>
  <c r="AH252" i="5"/>
  <c r="AH100" i="5"/>
  <c r="AA100" i="5" s="1"/>
  <c r="AB214" i="5"/>
  <c r="AH129" i="5"/>
  <c r="AA129" i="5" s="1"/>
  <c r="AH340" i="5"/>
  <c r="AV273" i="5"/>
  <c r="AD273" i="5"/>
  <c r="AB273" i="5"/>
  <c r="AH26" i="5"/>
  <c r="AH113" i="5"/>
  <c r="AA113" i="5" s="1"/>
  <c r="AD91" i="5"/>
  <c r="AB91" i="5"/>
  <c r="AH182" i="5"/>
  <c r="AH38" i="5"/>
  <c r="AA38" i="5" s="1"/>
  <c r="AD341" i="5"/>
  <c r="AB341" i="5"/>
  <c r="AH163" i="5"/>
  <c r="AA163" i="5" s="1"/>
  <c r="AH58" i="5"/>
  <c r="AD218" i="5"/>
  <c r="AB218" i="5"/>
  <c r="AH421" i="5"/>
  <c r="AA421" i="5" s="1"/>
  <c r="AH405" i="5"/>
  <c r="H38" i="5"/>
  <c r="AC38" i="5"/>
  <c r="R38" i="5"/>
  <c r="T38" i="5" s="1"/>
  <c r="BM423" i="5"/>
  <c r="BL423" i="5" s="1"/>
  <c r="BK423" i="5" s="1"/>
  <c r="BJ423" i="5" s="1"/>
  <c r="BI423" i="5" s="1"/>
  <c r="BH423" i="5" s="1"/>
  <c r="BG423" i="5" s="1"/>
  <c r="BF423" i="5" s="1"/>
  <c r="BE423" i="5" s="1"/>
  <c r="AC159" i="5"/>
  <c r="R159" i="5"/>
  <c r="T159" i="5" s="1"/>
  <c r="I159" i="5"/>
  <c r="AB159" i="5"/>
  <c r="AD159" i="5"/>
  <c r="AC171" i="5"/>
  <c r="I171" i="5"/>
  <c r="R171" i="5"/>
  <c r="T171" i="5" s="1"/>
  <c r="AD171" i="5"/>
  <c r="AB171" i="5"/>
  <c r="H41" i="5"/>
  <c r="R41" i="5"/>
  <c r="T41" i="5" s="1"/>
  <c r="AC41" i="5"/>
  <c r="AD41" i="5"/>
  <c r="AB41" i="5"/>
  <c r="BM120" i="5"/>
  <c r="BL120" i="5" s="1"/>
  <c r="BK120" i="5" s="1"/>
  <c r="BJ120" i="5" s="1"/>
  <c r="BI120" i="5" s="1"/>
  <c r="BH120" i="5" s="1"/>
  <c r="BG120" i="5" s="1"/>
  <c r="BF120" i="5" s="1"/>
  <c r="BE120" i="5" s="1"/>
  <c r="AC165" i="5"/>
  <c r="I165" i="5"/>
  <c r="R165" i="5"/>
  <c r="T165" i="5" s="1"/>
  <c r="AB103" i="5"/>
  <c r="AD103" i="5"/>
  <c r="BM177" i="5"/>
  <c r="BL177" i="5" s="1"/>
  <c r="BK177" i="5" s="1"/>
  <c r="BJ177" i="5" s="1"/>
  <c r="BI177" i="5" s="1"/>
  <c r="BH177" i="5" s="1"/>
  <c r="BG177" i="5" s="1"/>
  <c r="BF177" i="5" s="1"/>
  <c r="BE177" i="5" s="1"/>
  <c r="AB34" i="5"/>
  <c r="AD34" i="5"/>
  <c r="AD111" i="5"/>
  <c r="AB111" i="5"/>
  <c r="BM108" i="5"/>
  <c r="BL108" i="5" s="1"/>
  <c r="BK108" i="5" s="1"/>
  <c r="BJ108" i="5" s="1"/>
  <c r="BI108" i="5" s="1"/>
  <c r="BH108" i="5" s="1"/>
  <c r="BG108" i="5" s="1"/>
  <c r="BF108" i="5" s="1"/>
  <c r="BE108" i="5" s="1"/>
  <c r="AC130" i="5"/>
  <c r="R130" i="5"/>
  <c r="T130" i="5" s="1"/>
  <c r="I130" i="5"/>
  <c r="AB130" i="5"/>
  <c r="AD130" i="5"/>
  <c r="BM264" i="5"/>
  <c r="BL264" i="5" s="1"/>
  <c r="BK264" i="5" s="1"/>
  <c r="BJ264" i="5" s="1"/>
  <c r="BI264" i="5" s="1"/>
  <c r="BH264" i="5" s="1"/>
  <c r="BG264" i="5" s="1"/>
  <c r="BF264" i="5" s="1"/>
  <c r="BE264" i="5" s="1"/>
  <c r="BM401" i="5"/>
  <c r="BL401" i="5"/>
  <c r="BK401" i="5" s="1"/>
  <c r="BJ401" i="5" s="1"/>
  <c r="BI401" i="5" s="1"/>
  <c r="BH401" i="5" s="1"/>
  <c r="BG401" i="5" s="1"/>
  <c r="BF401" i="5" s="1"/>
  <c r="BE401" i="5" s="1"/>
  <c r="R319" i="5"/>
  <c r="T319" i="5" s="1"/>
  <c r="AC319" i="5"/>
  <c r="K319" i="5"/>
  <c r="AB319" i="5"/>
  <c r="AD319" i="5"/>
  <c r="AD387" i="5"/>
  <c r="AB387" i="5"/>
  <c r="BM323" i="5"/>
  <c r="BL323" i="5" s="1"/>
  <c r="BK323" i="5" s="1"/>
  <c r="BJ323" i="5" s="1"/>
  <c r="BI323" i="5" s="1"/>
  <c r="BH323" i="5" s="1"/>
  <c r="BG323" i="5" s="1"/>
  <c r="BF323" i="5" s="1"/>
  <c r="BE323" i="5" s="1"/>
  <c r="BM396" i="5"/>
  <c r="BL396" i="5" s="1"/>
  <c r="BK396" i="5" s="1"/>
  <c r="BJ396" i="5" s="1"/>
  <c r="BI396" i="5" s="1"/>
  <c r="BH396" i="5" s="1"/>
  <c r="BG396" i="5" s="1"/>
  <c r="BF396" i="5" s="1"/>
  <c r="BE396" i="5" s="1"/>
  <c r="AD327" i="5"/>
  <c r="AB327" i="5"/>
  <c r="BM324" i="5"/>
  <c r="BL324" i="5" s="1"/>
  <c r="BK324" i="5" s="1"/>
  <c r="BJ324" i="5" s="1"/>
  <c r="BI324" i="5" s="1"/>
  <c r="BH324" i="5" s="1"/>
  <c r="BG324" i="5" s="1"/>
  <c r="BF324" i="5" s="1"/>
  <c r="BE324" i="5" s="1"/>
  <c r="AC306" i="5"/>
  <c r="K306" i="5"/>
  <c r="R306" i="5"/>
  <c r="T306" i="5" s="1"/>
  <c r="AD306" i="5"/>
  <c r="BA293" i="5"/>
  <c r="AY293" i="5" s="1"/>
  <c r="AA400" i="5"/>
  <c r="AA49" i="5"/>
  <c r="AA302" i="5"/>
  <c r="AA372" i="5"/>
  <c r="AH57" i="5"/>
  <c r="AA70" i="5"/>
  <c r="AA367" i="5"/>
  <c r="AH133" i="5"/>
  <c r="AH184" i="5"/>
  <c r="AB199" i="5"/>
  <c r="AD199" i="5"/>
  <c r="AH40" i="5"/>
  <c r="AA40" i="5" s="1"/>
  <c r="AD343" i="5"/>
  <c r="AB343" i="5"/>
  <c r="AH115" i="5"/>
  <c r="AH271" i="5"/>
  <c r="AH87" i="5"/>
  <c r="AA275" i="5"/>
  <c r="AH425" i="5"/>
  <c r="AH417" i="5"/>
  <c r="AC110" i="5"/>
  <c r="J110" i="5"/>
  <c r="R110" i="5"/>
  <c r="T110" i="5" s="1"/>
  <c r="AD110" i="5"/>
  <c r="AB110" i="5"/>
  <c r="BM169" i="5"/>
  <c r="BL169" i="5" s="1"/>
  <c r="BK169" i="5" s="1"/>
  <c r="BJ169" i="5" s="1"/>
  <c r="BI169" i="5" s="1"/>
  <c r="BH169" i="5" s="1"/>
  <c r="BG169" i="5" s="1"/>
  <c r="BF169" i="5" s="1"/>
  <c r="BE169" i="5" s="1"/>
  <c r="AC169" i="5"/>
  <c r="R169" i="5"/>
  <c r="T169" i="5" s="1"/>
  <c r="K169" i="5"/>
  <c r="AD169" i="5"/>
  <c r="AB169" i="5"/>
  <c r="AC106" i="5"/>
  <c r="I106" i="5"/>
  <c r="R106" i="5"/>
  <c r="T106" i="5" s="1"/>
  <c r="AD106" i="5"/>
  <c r="AB106" i="5"/>
  <c r="AC122" i="5"/>
  <c r="I122" i="5"/>
  <c r="R122" i="5"/>
  <c r="T122" i="5" s="1"/>
  <c r="AD122" i="5"/>
  <c r="AB122" i="5"/>
  <c r="AC161" i="5"/>
  <c r="I161" i="5"/>
  <c r="R161" i="5"/>
  <c r="T161" i="5" s="1"/>
  <c r="BM94" i="5"/>
  <c r="BL94" i="5" s="1"/>
  <c r="BK94" i="5" s="1"/>
  <c r="BJ94" i="5" s="1"/>
  <c r="BI94" i="5" s="1"/>
  <c r="BH94" i="5" s="1"/>
  <c r="BG94" i="5" s="1"/>
  <c r="BF94" i="5" s="1"/>
  <c r="BE94" i="5" s="1"/>
  <c r="BM113" i="5"/>
  <c r="BL113" i="5" s="1"/>
  <c r="BK113" i="5" s="1"/>
  <c r="BJ113" i="5" s="1"/>
  <c r="BI113" i="5" s="1"/>
  <c r="BH113" i="5" s="1"/>
  <c r="BG113" i="5" s="1"/>
  <c r="BF113" i="5" s="1"/>
  <c r="BE113" i="5" s="1"/>
  <c r="BM171" i="5"/>
  <c r="BL171" i="5" s="1"/>
  <c r="BK171" i="5" s="1"/>
  <c r="BJ171" i="5" s="1"/>
  <c r="BI171" i="5" s="1"/>
  <c r="BH171" i="5" s="1"/>
  <c r="BG171" i="5" s="1"/>
  <c r="BF171" i="5" s="1"/>
  <c r="BE171" i="5" s="1"/>
  <c r="BM165" i="5"/>
  <c r="BL165" i="5" s="1"/>
  <c r="BK165" i="5" s="1"/>
  <c r="BJ165" i="5" s="1"/>
  <c r="BI165" i="5" s="1"/>
  <c r="BH165" i="5" s="1"/>
  <c r="BG165" i="5" s="1"/>
  <c r="BF165" i="5" s="1"/>
  <c r="BE165" i="5" s="1"/>
  <c r="AB123" i="5"/>
  <c r="AD123" i="5"/>
  <c r="I72" i="5"/>
  <c r="R72" i="5"/>
  <c r="T72" i="5" s="1"/>
  <c r="AC72" i="5"/>
  <c r="AD72" i="5"/>
  <c r="AB72" i="5"/>
  <c r="BL117" i="5"/>
  <c r="BK117" i="5" s="1"/>
  <c r="BJ117" i="5" s="1"/>
  <c r="BI117" i="5" s="1"/>
  <c r="BH117" i="5" s="1"/>
  <c r="BG117" i="5" s="1"/>
  <c r="BF117" i="5" s="1"/>
  <c r="BE117" i="5" s="1"/>
  <c r="BM117" i="5"/>
  <c r="AC285" i="5"/>
  <c r="R285" i="5"/>
  <c r="T285" i="5" s="1"/>
  <c r="K285" i="5"/>
  <c r="AD285" i="5"/>
  <c r="AB285" i="5"/>
  <c r="AD264" i="5"/>
  <c r="AB264" i="5"/>
  <c r="K401" i="5"/>
  <c r="AB401" i="5"/>
  <c r="AD401" i="5"/>
  <c r="K395" i="5"/>
  <c r="AD395" i="5"/>
  <c r="AB395" i="5"/>
  <c r="BM319" i="5"/>
  <c r="BL319" i="5" s="1"/>
  <c r="BK319" i="5" s="1"/>
  <c r="BJ319" i="5" s="1"/>
  <c r="BI319" i="5" s="1"/>
  <c r="BH319" i="5" s="1"/>
  <c r="BG319" i="5" s="1"/>
  <c r="BF319" i="5" s="1"/>
  <c r="BE319" i="5" s="1"/>
  <c r="AB402" i="5"/>
  <c r="AD402" i="5"/>
  <c r="BM342" i="5"/>
  <c r="BL342" i="5" s="1"/>
  <c r="BK342" i="5" s="1"/>
  <c r="BJ342" i="5" s="1"/>
  <c r="BI342" i="5" s="1"/>
  <c r="BH342" i="5" s="1"/>
  <c r="BG342" i="5" s="1"/>
  <c r="BF342" i="5" s="1"/>
  <c r="BE342" i="5" s="1"/>
  <c r="K396" i="5"/>
  <c r="AB396" i="5"/>
  <c r="AD396" i="5"/>
  <c r="BM381" i="5"/>
  <c r="BL381" i="5" s="1"/>
  <c r="BK381" i="5" s="1"/>
  <c r="BJ381" i="5" s="1"/>
  <c r="BI381" i="5" s="1"/>
  <c r="BH381" i="5" s="1"/>
  <c r="BG381" i="5" s="1"/>
  <c r="BF381" i="5" s="1"/>
  <c r="BE381" i="5" s="1"/>
  <c r="K324" i="5"/>
  <c r="AB324" i="5"/>
  <c r="AD324" i="5"/>
  <c r="AA55" i="5"/>
  <c r="AH241" i="5"/>
  <c r="AA198" i="5"/>
  <c r="AA329" i="5"/>
  <c r="AA172" i="5"/>
  <c r="AA280" i="5"/>
  <c r="AH213" i="5"/>
  <c r="AH257" i="5"/>
  <c r="AH161" i="5"/>
  <c r="AA161" i="5" s="1"/>
  <c r="AB37" i="5"/>
  <c r="AD37" i="5"/>
  <c r="AH144" i="5"/>
  <c r="AA279" i="5"/>
  <c r="AH189" i="5"/>
  <c r="AH197" i="5"/>
  <c r="AH78" i="5"/>
  <c r="AH148" i="5"/>
  <c r="AH177" i="5"/>
  <c r="AA177" i="5" s="1"/>
  <c r="AH22" i="5"/>
  <c r="AB204" i="5"/>
  <c r="AD204" i="5"/>
  <c r="AH419" i="5"/>
  <c r="AC118" i="5"/>
  <c r="I118" i="5"/>
  <c r="R118" i="5"/>
  <c r="T118" i="5" s="1"/>
  <c r="BM179" i="5"/>
  <c r="BL179" i="5" s="1"/>
  <c r="BK179" i="5" s="1"/>
  <c r="BJ179" i="5" s="1"/>
  <c r="BI179" i="5" s="1"/>
  <c r="BH179" i="5" s="1"/>
  <c r="BG179" i="5" s="1"/>
  <c r="BF179" i="5" s="1"/>
  <c r="BE179" i="5" s="1"/>
  <c r="BM107" i="5"/>
  <c r="BL107" i="5" s="1"/>
  <c r="BK107" i="5" s="1"/>
  <c r="BJ107" i="5" s="1"/>
  <c r="BI107" i="5" s="1"/>
  <c r="BH107" i="5" s="1"/>
  <c r="BG107" i="5" s="1"/>
  <c r="BF107" i="5" s="1"/>
  <c r="BE107" i="5" s="1"/>
  <c r="BM150" i="5"/>
  <c r="BL150" i="5" s="1"/>
  <c r="BK150" i="5" s="1"/>
  <c r="BJ150" i="5" s="1"/>
  <c r="BI150" i="5" s="1"/>
  <c r="BH150" i="5" s="1"/>
  <c r="BG150" i="5" s="1"/>
  <c r="BF150" i="5" s="1"/>
  <c r="BE150" i="5" s="1"/>
  <c r="BM161" i="5"/>
  <c r="BL161" i="5"/>
  <c r="BK161" i="5" s="1"/>
  <c r="BJ161" i="5" s="1"/>
  <c r="BI161" i="5" s="1"/>
  <c r="BH161" i="5" s="1"/>
  <c r="BG161" i="5" s="1"/>
  <c r="BF161" i="5" s="1"/>
  <c r="BE161" i="5" s="1"/>
  <c r="AB94" i="5"/>
  <c r="AD94" i="5"/>
  <c r="AB121" i="5"/>
  <c r="J101" i="5"/>
  <c r="R101" i="5"/>
  <c r="T101" i="5" s="1"/>
  <c r="AC101" i="5"/>
  <c r="AC126" i="5"/>
  <c r="I126" i="5"/>
  <c r="R126" i="5"/>
  <c r="T126" i="5" s="1"/>
  <c r="AD126" i="5"/>
  <c r="AB126" i="5"/>
  <c r="AC258" i="5"/>
  <c r="R258" i="5"/>
  <c r="T258" i="5" s="1"/>
  <c r="K258" i="5"/>
  <c r="BM129" i="5"/>
  <c r="BL129" i="5" s="1"/>
  <c r="BK129" i="5" s="1"/>
  <c r="BJ129" i="5" s="1"/>
  <c r="BI129" i="5" s="1"/>
  <c r="BH129" i="5" s="1"/>
  <c r="BG129" i="5" s="1"/>
  <c r="BF129" i="5" s="1"/>
  <c r="BE129" i="5" s="1"/>
  <c r="BM72" i="5"/>
  <c r="BL72" i="5" s="1"/>
  <c r="BK72" i="5" s="1"/>
  <c r="BJ72" i="5" s="1"/>
  <c r="BI72" i="5" s="1"/>
  <c r="BH72" i="5" s="1"/>
  <c r="BG72" i="5" s="1"/>
  <c r="BF72" i="5" s="1"/>
  <c r="BE72" i="5" s="1"/>
  <c r="AD117" i="5"/>
  <c r="AB117" i="5"/>
  <c r="BM389" i="5"/>
  <c r="BL389" i="5" s="1"/>
  <c r="BK389" i="5" s="1"/>
  <c r="BJ389" i="5" s="1"/>
  <c r="BI389" i="5" s="1"/>
  <c r="BH389" i="5" s="1"/>
  <c r="BG389" i="5" s="1"/>
  <c r="BF389" i="5" s="1"/>
  <c r="BE389" i="5" s="1"/>
  <c r="AC116" i="5"/>
  <c r="I116" i="5"/>
  <c r="R116" i="5"/>
  <c r="T116" i="5" s="1"/>
  <c r="I175" i="5"/>
  <c r="R175" i="5"/>
  <c r="T175" i="5" s="1"/>
  <c r="AC175" i="5"/>
  <c r="AB175" i="5"/>
  <c r="AD175" i="5"/>
  <c r="K325" i="5"/>
  <c r="AB325" i="5"/>
  <c r="AD325" i="5"/>
  <c r="BM289" i="5"/>
  <c r="BL289" i="5" s="1"/>
  <c r="BK289" i="5" s="1"/>
  <c r="BJ289" i="5" s="1"/>
  <c r="BI289" i="5" s="1"/>
  <c r="BH289" i="5" s="1"/>
  <c r="BG289" i="5" s="1"/>
  <c r="BF289" i="5" s="1"/>
  <c r="BE289" i="5" s="1"/>
  <c r="R287" i="5"/>
  <c r="T287" i="5" s="1"/>
  <c r="AC287" i="5"/>
  <c r="K287" i="5"/>
  <c r="AC322" i="5"/>
  <c r="K322" i="5"/>
  <c r="R322" i="5"/>
  <c r="T322" i="5" s="1"/>
  <c r="AY322" i="5"/>
  <c r="AD322" i="5"/>
  <c r="AB322" i="5"/>
  <c r="BM402" i="5"/>
  <c r="BL402" i="5" s="1"/>
  <c r="BK402" i="5" s="1"/>
  <c r="BJ402" i="5" s="1"/>
  <c r="BI402" i="5" s="1"/>
  <c r="BH402" i="5" s="1"/>
  <c r="BG402" i="5" s="1"/>
  <c r="BF402" i="5" s="1"/>
  <c r="BE402" i="5" s="1"/>
  <c r="AC167" i="5"/>
  <c r="R167" i="5"/>
  <c r="T167" i="5" s="1"/>
  <c r="I167" i="5"/>
  <c r="AB167" i="5"/>
  <c r="AD167" i="5"/>
  <c r="K399" i="5"/>
  <c r="AD399" i="5"/>
  <c r="AB399" i="5"/>
  <c r="BM260" i="5"/>
  <c r="BL260" i="5" s="1"/>
  <c r="BK260" i="5" s="1"/>
  <c r="BJ260" i="5" s="1"/>
  <c r="BI260" i="5" s="1"/>
  <c r="BH260" i="5" s="1"/>
  <c r="BG260" i="5" s="1"/>
  <c r="BF260" i="5" s="1"/>
  <c r="BE260" i="5" s="1"/>
  <c r="K381" i="5"/>
  <c r="AD381" i="5"/>
  <c r="AB381" i="5"/>
  <c r="AA357" i="5"/>
  <c r="K328" i="5"/>
  <c r="AB328" i="5"/>
  <c r="AD328" i="5"/>
  <c r="AA365" i="5"/>
  <c r="AA410" i="5"/>
  <c r="AA24" i="5"/>
  <c r="AY232" i="5"/>
  <c r="AA232" i="5"/>
  <c r="AA185" i="5"/>
  <c r="AD243" i="5"/>
  <c r="AB243" i="5"/>
  <c r="AV240" i="5"/>
  <c r="AB240" i="5"/>
  <c r="AD240" i="5"/>
  <c r="AA141" i="5"/>
  <c r="AB346" i="5"/>
  <c r="AD346" i="5"/>
  <c r="AD84" i="5"/>
  <c r="AB84" i="5"/>
  <c r="AD45" i="5"/>
  <c r="AB45" i="5"/>
  <c r="AV45" i="5"/>
  <c r="AA413" i="5"/>
  <c r="AC157" i="5"/>
  <c r="I157" i="5"/>
  <c r="R157" i="5"/>
  <c r="T157" i="5" s="1"/>
  <c r="AD157" i="5"/>
  <c r="AB157" i="5"/>
  <c r="K420" i="5"/>
  <c r="I179" i="5"/>
  <c r="R179" i="5"/>
  <c r="T179" i="5" s="1"/>
  <c r="AC179" i="5"/>
  <c r="BM125" i="5"/>
  <c r="BL125" i="5"/>
  <c r="BK125" i="5" s="1"/>
  <c r="BJ125" i="5" s="1"/>
  <c r="BI125" i="5" s="1"/>
  <c r="BH125" i="5" s="1"/>
  <c r="BG125" i="5" s="1"/>
  <c r="BF125" i="5" s="1"/>
  <c r="BE125" i="5" s="1"/>
  <c r="BM121" i="5"/>
  <c r="BL121" i="5" s="1"/>
  <c r="BK121" i="5" s="1"/>
  <c r="BJ121" i="5" s="1"/>
  <c r="BI121" i="5" s="1"/>
  <c r="BH121" i="5" s="1"/>
  <c r="BG121" i="5" s="1"/>
  <c r="BF121" i="5" s="1"/>
  <c r="BE121" i="5" s="1"/>
  <c r="I201" i="5"/>
  <c r="R201" i="5"/>
  <c r="T201" i="5" s="1"/>
  <c r="AC201" i="5"/>
  <c r="AY201" i="5"/>
  <c r="AB201" i="5"/>
  <c r="AD201" i="5"/>
  <c r="AW201" i="5"/>
  <c r="AX201" i="5"/>
  <c r="BM262" i="5"/>
  <c r="BL262" i="5" s="1"/>
  <c r="BK262" i="5" s="1"/>
  <c r="BJ262" i="5" s="1"/>
  <c r="BI262" i="5" s="1"/>
  <c r="BH262" i="5" s="1"/>
  <c r="BG262" i="5" s="1"/>
  <c r="BF262" i="5" s="1"/>
  <c r="BE262" i="5" s="1"/>
  <c r="BM119" i="5"/>
  <c r="BL119" i="5" s="1"/>
  <c r="BK119" i="5" s="1"/>
  <c r="BJ119" i="5" s="1"/>
  <c r="BI119" i="5" s="1"/>
  <c r="BH119" i="5" s="1"/>
  <c r="BG119" i="5" s="1"/>
  <c r="BF119" i="5" s="1"/>
  <c r="BE119" i="5" s="1"/>
  <c r="BM116" i="5"/>
  <c r="BL116" i="5" s="1"/>
  <c r="BK116" i="5" s="1"/>
  <c r="BJ116" i="5" s="1"/>
  <c r="BI116" i="5" s="1"/>
  <c r="BH116" i="5" s="1"/>
  <c r="BG116" i="5" s="1"/>
  <c r="BF116" i="5" s="1"/>
  <c r="BE116" i="5" s="1"/>
  <c r="BM202" i="5"/>
  <c r="BL202" i="5" s="1"/>
  <c r="BK202" i="5" s="1"/>
  <c r="BJ202" i="5" s="1"/>
  <c r="BI202" i="5" s="1"/>
  <c r="BH202" i="5" s="1"/>
  <c r="BG202" i="5" s="1"/>
  <c r="BF202" i="5" s="1"/>
  <c r="BE202" i="5" s="1"/>
  <c r="R283" i="5"/>
  <c r="T283" i="5" s="1"/>
  <c r="AC283" i="5"/>
  <c r="K283" i="5"/>
  <c r="R312" i="5"/>
  <c r="T312" i="5" s="1"/>
  <c r="AC312" i="5"/>
  <c r="K312" i="5"/>
  <c r="AD312" i="5"/>
  <c r="AB312" i="5"/>
  <c r="AD289" i="5"/>
  <c r="AB289" i="5"/>
  <c r="I96" i="5"/>
  <c r="AC96" i="5"/>
  <c r="R96" i="5"/>
  <c r="T96" i="5" s="1"/>
  <c r="BM287" i="5"/>
  <c r="BL287" i="5" s="1"/>
  <c r="BK287" i="5" s="1"/>
  <c r="BJ287" i="5" s="1"/>
  <c r="BI287" i="5" s="1"/>
  <c r="BH287" i="5" s="1"/>
  <c r="BG287" i="5" s="1"/>
  <c r="BF287" i="5" s="1"/>
  <c r="BE287" i="5" s="1"/>
  <c r="AV322" i="5"/>
  <c r="AW322" i="5" s="1"/>
  <c r="BM404" i="5"/>
  <c r="BL404" i="5" s="1"/>
  <c r="BK404" i="5" s="1"/>
  <c r="BJ404" i="5" s="1"/>
  <c r="BI404" i="5" s="1"/>
  <c r="BH404" i="5" s="1"/>
  <c r="BG404" i="5" s="1"/>
  <c r="BF404" i="5" s="1"/>
  <c r="BE404" i="5" s="1"/>
  <c r="BM167" i="5"/>
  <c r="BL167" i="5" s="1"/>
  <c r="BK167" i="5" s="1"/>
  <c r="BJ167" i="5" s="1"/>
  <c r="BI167" i="5" s="1"/>
  <c r="BH167" i="5" s="1"/>
  <c r="BG167" i="5" s="1"/>
  <c r="BF167" i="5" s="1"/>
  <c r="BE167" i="5" s="1"/>
  <c r="K362" i="5"/>
  <c r="AY362" i="5"/>
  <c r="BM399" i="5"/>
  <c r="BL399" i="5"/>
  <c r="BK399" i="5" s="1"/>
  <c r="BJ399" i="5" s="1"/>
  <c r="BI399" i="5" s="1"/>
  <c r="BH399" i="5" s="1"/>
  <c r="BG399" i="5" s="1"/>
  <c r="BF399" i="5" s="1"/>
  <c r="BE399" i="5" s="1"/>
  <c r="BM313" i="5"/>
  <c r="BL313" i="5" s="1"/>
  <c r="BK313" i="5" s="1"/>
  <c r="BJ313" i="5" s="1"/>
  <c r="BI313" i="5" s="1"/>
  <c r="BH313" i="5" s="1"/>
  <c r="BG313" i="5" s="1"/>
  <c r="BF313" i="5" s="1"/>
  <c r="BE313" i="5" s="1"/>
  <c r="AD260" i="5"/>
  <c r="AB260" i="5"/>
  <c r="BM357" i="5"/>
  <c r="BL357" i="5" s="1"/>
  <c r="BK357" i="5" s="1"/>
  <c r="BJ357" i="5" s="1"/>
  <c r="BI357" i="5" s="1"/>
  <c r="BH357" i="5" s="1"/>
  <c r="BG357" i="5" s="1"/>
  <c r="BF357" i="5" s="1"/>
  <c r="BE357" i="5" s="1"/>
  <c r="BM328" i="5"/>
  <c r="BL328" i="5" s="1"/>
  <c r="BK328" i="5" s="1"/>
  <c r="BJ328" i="5" s="1"/>
  <c r="BI328" i="5" s="1"/>
  <c r="BH328" i="5" s="1"/>
  <c r="BG328" i="5" s="1"/>
  <c r="BF328" i="5" s="1"/>
  <c r="BE328" i="5" s="1"/>
  <c r="BA251" i="5"/>
  <c r="AY251" i="5" s="1"/>
  <c r="BA248" i="5"/>
  <c r="AA223" i="5"/>
  <c r="AH190" i="5"/>
  <c r="AH96" i="5"/>
  <c r="AA96" i="5" s="1"/>
  <c r="AD96" i="5" s="1"/>
  <c r="AA259" i="5"/>
  <c r="AA203" i="5"/>
  <c r="AB51" i="5"/>
  <c r="AD51" i="5"/>
  <c r="AB326" i="5"/>
  <c r="AD326" i="5"/>
  <c r="AB284" i="5"/>
  <c r="AD284" i="5"/>
  <c r="AH267" i="5"/>
  <c r="AH132" i="5"/>
  <c r="AA132" i="5" s="1"/>
  <c r="AD132" i="5" s="1"/>
  <c r="AV193" i="5"/>
  <c r="AD193" i="5"/>
  <c r="AB193" i="5"/>
  <c r="AH44" i="5"/>
  <c r="AH386" i="5"/>
  <c r="AB92" i="5"/>
  <c r="AD92" i="5"/>
  <c r="AD61" i="5"/>
  <c r="AB61" i="5"/>
  <c r="AH215" i="5"/>
  <c r="AH63" i="5"/>
  <c r="AV210" i="5"/>
  <c r="AD210" i="5"/>
  <c r="AB210" i="5"/>
  <c r="AH287" i="5"/>
  <c r="AH320" i="5"/>
  <c r="AH166" i="5"/>
  <c r="AH414" i="5"/>
  <c r="AH422" i="5"/>
  <c r="AC173" i="5"/>
  <c r="R173" i="5"/>
  <c r="T173" i="5" s="1"/>
  <c r="K173" i="5"/>
  <c r="AB173" i="5"/>
  <c r="AD173" i="5"/>
  <c r="AC73" i="5"/>
  <c r="I73" i="5"/>
  <c r="R73" i="5"/>
  <c r="T73" i="5" s="1"/>
  <c r="AY73" i="5"/>
  <c r="AB73" i="5"/>
  <c r="AD73" i="5"/>
  <c r="AC32" i="5"/>
  <c r="R32" i="5"/>
  <c r="T32" i="5" s="1"/>
  <c r="H32" i="5"/>
  <c r="AB32" i="5"/>
  <c r="AD32" i="5"/>
  <c r="I150" i="5"/>
  <c r="AC150" i="5"/>
  <c r="R150" i="5"/>
  <c r="T150" i="5" s="1"/>
  <c r="AD125" i="5"/>
  <c r="AB125" i="5"/>
  <c r="BM93" i="5"/>
  <c r="BL93" i="5" s="1"/>
  <c r="BK93" i="5" s="1"/>
  <c r="BJ93" i="5" s="1"/>
  <c r="BI93" i="5" s="1"/>
  <c r="BH93" i="5" s="1"/>
  <c r="BG93" i="5" s="1"/>
  <c r="BF93" i="5" s="1"/>
  <c r="BE93" i="5" s="1"/>
  <c r="AC112" i="5"/>
  <c r="I112" i="5"/>
  <c r="R112" i="5"/>
  <c r="T112" i="5" s="1"/>
  <c r="AD112" i="5"/>
  <c r="AB112" i="5"/>
  <c r="I100" i="5"/>
  <c r="AC100" i="5"/>
  <c r="R100" i="5"/>
  <c r="T100" i="5" s="1"/>
  <c r="R132" i="5"/>
  <c r="T132" i="5" s="1"/>
  <c r="AC132" i="5"/>
  <c r="I132" i="5"/>
  <c r="BM285" i="5"/>
  <c r="BL285" i="5" s="1"/>
  <c r="BK285" i="5" s="1"/>
  <c r="BJ285" i="5" s="1"/>
  <c r="BI285" i="5" s="1"/>
  <c r="BH285" i="5" s="1"/>
  <c r="BG285" i="5" s="1"/>
  <c r="BF285" i="5" s="1"/>
  <c r="BE285" i="5" s="1"/>
  <c r="I97" i="5"/>
  <c r="R97" i="5"/>
  <c r="T97" i="5" s="1"/>
  <c r="AC97" i="5"/>
  <c r="AD97" i="5"/>
  <c r="AB97" i="5"/>
  <c r="AD119" i="5"/>
  <c r="AB119" i="5"/>
  <c r="BM266" i="5"/>
  <c r="BL266" i="5" s="1"/>
  <c r="BK266" i="5" s="1"/>
  <c r="BJ266" i="5" s="1"/>
  <c r="BI266" i="5" s="1"/>
  <c r="BH266" i="5" s="1"/>
  <c r="BG266" i="5" s="1"/>
  <c r="BF266" i="5" s="1"/>
  <c r="BE266" i="5" s="1"/>
  <c r="BM283" i="5"/>
  <c r="BL283" i="5" s="1"/>
  <c r="BK283" i="5" s="1"/>
  <c r="BJ283" i="5" s="1"/>
  <c r="BI283" i="5" s="1"/>
  <c r="BH283" i="5" s="1"/>
  <c r="BG283" i="5" s="1"/>
  <c r="BF283" i="5" s="1"/>
  <c r="BE283" i="5" s="1"/>
  <c r="R315" i="5"/>
  <c r="T315" i="5" s="1"/>
  <c r="AC315" i="5"/>
  <c r="K315" i="5"/>
  <c r="AD315" i="5"/>
  <c r="AB315" i="5"/>
  <c r="BM351" i="5"/>
  <c r="BL351" i="5" s="1"/>
  <c r="BK351" i="5" s="1"/>
  <c r="BJ351" i="5" s="1"/>
  <c r="BI351" i="5" s="1"/>
  <c r="BH351" i="5" s="1"/>
  <c r="BG351" i="5" s="1"/>
  <c r="BF351" i="5" s="1"/>
  <c r="BE351" i="5" s="1"/>
  <c r="AD383" i="5"/>
  <c r="AB383" i="5"/>
  <c r="K404" i="5"/>
  <c r="AB404" i="5"/>
  <c r="AD404" i="5"/>
  <c r="BM295" i="5"/>
  <c r="BL295" i="5" s="1"/>
  <c r="BK295" i="5" s="1"/>
  <c r="BJ295" i="5" s="1"/>
  <c r="BI295" i="5" s="1"/>
  <c r="BH295" i="5" s="1"/>
  <c r="BG295" i="5" s="1"/>
  <c r="BF295" i="5" s="1"/>
  <c r="BE295" i="5" s="1"/>
  <c r="AC317" i="5"/>
  <c r="K317" i="5"/>
  <c r="R317" i="5"/>
  <c r="T317" i="5" s="1"/>
  <c r="BM343" i="5"/>
  <c r="BL343" i="5" s="1"/>
  <c r="BK343" i="5" s="1"/>
  <c r="BJ343" i="5" s="1"/>
  <c r="BI343" i="5" s="1"/>
  <c r="BH343" i="5" s="1"/>
  <c r="BG343" i="5" s="1"/>
  <c r="BF343" i="5" s="1"/>
  <c r="BE343" i="5" s="1"/>
  <c r="BA40" i="5"/>
  <c r="BA243" i="5"/>
  <c r="AY243" i="5" s="1"/>
  <c r="AA156" i="5"/>
  <c r="AA195" i="5"/>
  <c r="AY195" i="5"/>
  <c r="AA288" i="5"/>
  <c r="AA292" i="5"/>
  <c r="AA221" i="5"/>
  <c r="AY221" i="5"/>
  <c r="AY174" i="5"/>
  <c r="AA174" i="5"/>
  <c r="AH248" i="5"/>
  <c r="AA236" i="5"/>
  <c r="AA191" i="5"/>
  <c r="AH349" i="5"/>
  <c r="AH330" i="5"/>
  <c r="AD270" i="5"/>
  <c r="AB270" i="5"/>
  <c r="AH250" i="5"/>
  <c r="AY212" i="5"/>
  <c r="AA212" i="5"/>
  <c r="AH233" i="5"/>
  <c r="AB127" i="5"/>
  <c r="AD127" i="5"/>
  <c r="AA418" i="5"/>
  <c r="O424" i="5"/>
  <c r="O426" i="5"/>
  <c r="R426" i="5" s="1"/>
  <c r="T426" i="5" s="1"/>
  <c r="O432" i="5"/>
  <c r="R432" i="5" s="1"/>
  <c r="T432" i="5" s="1"/>
  <c r="O427" i="5"/>
  <c r="R427" i="5" s="1"/>
  <c r="T427" i="5" s="1"/>
  <c r="O429" i="5"/>
  <c r="O428" i="5"/>
  <c r="R428" i="5" s="1"/>
  <c r="T428" i="5" s="1"/>
  <c r="O431" i="5"/>
  <c r="R431" i="5" s="1"/>
  <c r="T431" i="5" s="1"/>
  <c r="O433" i="5"/>
  <c r="R433" i="5" s="1"/>
  <c r="T433" i="5" s="1"/>
  <c r="O430" i="5"/>
  <c r="O333" i="5"/>
  <c r="O339" i="5"/>
  <c r="AC339" i="5" s="1"/>
  <c r="O330" i="5"/>
  <c r="R330" i="5" s="1"/>
  <c r="T330" i="5" s="1"/>
  <c r="O362" i="5"/>
  <c r="R362" i="5" s="1"/>
  <c r="T362" i="5" s="1"/>
  <c r="O386" i="5"/>
  <c r="R386" i="5" s="1"/>
  <c r="T386" i="5" s="1"/>
  <c r="O343" i="5"/>
  <c r="R343" i="5" s="1"/>
  <c r="T343" i="5" s="1"/>
  <c r="O408" i="5"/>
  <c r="R408" i="5" s="1"/>
  <c r="T408" i="5" s="1"/>
  <c r="O400" i="5"/>
  <c r="AC400" i="5" s="1"/>
  <c r="O346" i="5"/>
  <c r="O418" i="5"/>
  <c r="R418" i="5" s="1"/>
  <c r="T418" i="5" s="1"/>
  <c r="O257" i="5"/>
  <c r="AC257" i="5" s="1"/>
  <c r="O387" i="5"/>
  <c r="R387" i="5" s="1"/>
  <c r="T387" i="5" s="1"/>
  <c r="O384" i="5"/>
  <c r="R384" i="5" s="1"/>
  <c r="T384" i="5" s="1"/>
  <c r="O385" i="5"/>
  <c r="AC385" i="5" s="1"/>
  <c r="O354" i="5"/>
  <c r="R354" i="5" s="1"/>
  <c r="T354" i="5" s="1"/>
  <c r="O365" i="5"/>
  <c r="R365" i="5" s="1"/>
  <c r="T365" i="5" s="1"/>
  <c r="O394" i="5"/>
  <c r="O340" i="5"/>
  <c r="AC340" i="5" s="1"/>
  <c r="O412" i="5"/>
  <c r="R412" i="5" s="1"/>
  <c r="T412" i="5" s="1"/>
  <c r="O353" i="5"/>
  <c r="R353" i="5" s="1"/>
  <c r="T353" i="5" s="1"/>
  <c r="O338" i="5"/>
  <c r="R338" i="5" s="1"/>
  <c r="T338" i="5" s="1"/>
  <c r="O406" i="5"/>
  <c r="AC406" i="5" s="1"/>
  <c r="O411" i="5"/>
  <c r="R411" i="5" s="1"/>
  <c r="T411" i="5" s="1"/>
  <c r="O382" i="5"/>
  <c r="R382" i="5" s="1"/>
  <c r="T382" i="5" s="1"/>
  <c r="O417" i="5"/>
  <c r="O388" i="5"/>
  <c r="R388" i="5" s="1"/>
  <c r="T388" i="5" s="1"/>
  <c r="O380" i="5"/>
  <c r="AC380" i="5" s="1"/>
  <c r="O337" i="5"/>
  <c r="R337" i="5" s="1"/>
  <c r="T337" i="5" s="1"/>
  <c r="O373" i="5"/>
  <c r="R373" i="5" s="1"/>
  <c r="T373" i="5" s="1"/>
  <c r="O349" i="5"/>
  <c r="R349" i="5" s="1"/>
  <c r="T349" i="5" s="1"/>
  <c r="O376" i="5"/>
  <c r="R376" i="5" s="1"/>
  <c r="T376" i="5" s="1"/>
  <c r="O375" i="5"/>
  <c r="R375" i="5" s="1"/>
  <c r="T375" i="5" s="1"/>
  <c r="O356" i="5"/>
  <c r="O358" i="5"/>
  <c r="AC358" i="5" s="1"/>
  <c r="O336" i="5"/>
  <c r="AC336" i="5" s="1"/>
  <c r="O331" i="5"/>
  <c r="R331" i="5" s="1"/>
  <c r="T331" i="5" s="1"/>
  <c r="O368" i="5"/>
  <c r="R368" i="5" s="1"/>
  <c r="T368" i="5" s="1"/>
  <c r="O335" i="5"/>
  <c r="R335" i="5" s="1"/>
  <c r="T335" i="5" s="1"/>
  <c r="C15" i="5"/>
  <c r="O364" i="5"/>
  <c r="AC364" i="5" s="1"/>
  <c r="O371" i="5"/>
  <c r="O351" i="5"/>
  <c r="R351" i="5" s="1"/>
  <c r="T351" i="5" s="1"/>
  <c r="O332" i="5"/>
  <c r="R332" i="5" s="1"/>
  <c r="T332" i="5" s="1"/>
  <c r="O329" i="5"/>
  <c r="R329" i="5" s="1"/>
  <c r="T329" i="5" s="1"/>
  <c r="O352" i="5"/>
  <c r="AC352" i="5" s="1"/>
  <c r="O392" i="5"/>
  <c r="R392" i="5" s="1"/>
  <c r="T392" i="5" s="1"/>
  <c r="O423" i="5"/>
  <c r="AC423" i="5" s="1"/>
  <c r="O383" i="5"/>
  <c r="AC383" i="5" s="1"/>
  <c r="O378" i="5"/>
  <c r="O325" i="5"/>
  <c r="R325" i="5" s="1"/>
  <c r="T325" i="5" s="1"/>
  <c r="O360" i="5"/>
  <c r="R360" i="5" s="1"/>
  <c r="T360" i="5" s="1"/>
  <c r="O404" i="5"/>
  <c r="R404" i="5" s="1"/>
  <c r="T404" i="5" s="1"/>
  <c r="O342" i="5"/>
  <c r="AC342" i="5" s="1"/>
  <c r="O361" i="5"/>
  <c r="R361" i="5" s="1"/>
  <c r="T361" i="5" s="1"/>
  <c r="O402" i="5"/>
  <c r="AC402" i="5" s="1"/>
  <c r="O409" i="5"/>
  <c r="R409" i="5" s="1"/>
  <c r="T409" i="5" s="1"/>
  <c r="O377" i="5"/>
  <c r="O254" i="5"/>
  <c r="R254" i="5" s="1"/>
  <c r="T254" i="5" s="1"/>
  <c r="O416" i="5"/>
  <c r="AC416" i="5" s="1"/>
  <c r="O91" i="5"/>
  <c r="R91" i="5" s="1"/>
  <c r="T91" i="5" s="1"/>
  <c r="O405" i="5"/>
  <c r="R405" i="5" s="1"/>
  <c r="T405" i="5" s="1"/>
  <c r="O348" i="5"/>
  <c r="AC348" i="5" s="1"/>
  <c r="O413" i="5"/>
  <c r="AC413" i="5" s="1"/>
  <c r="O326" i="5"/>
  <c r="R326" i="5" s="1"/>
  <c r="T326" i="5" s="1"/>
  <c r="O420" i="5"/>
  <c r="O357" i="5"/>
  <c r="AC357" i="5" s="1"/>
  <c r="O344" i="5"/>
  <c r="AC344" i="5" s="1"/>
  <c r="O396" i="5"/>
  <c r="AC396" i="5" s="1"/>
  <c r="O397" i="5"/>
  <c r="AC397" i="5" s="1"/>
  <c r="O281" i="5"/>
  <c r="AC281" i="5" s="1"/>
  <c r="O370" i="5"/>
  <c r="R370" i="5" s="1"/>
  <c r="T370" i="5" s="1"/>
  <c r="O92" i="5"/>
  <c r="AC92" i="5" s="1"/>
  <c r="O422" i="5"/>
  <c r="O381" i="5"/>
  <c r="R381" i="5" s="1"/>
  <c r="T381" i="5" s="1"/>
  <c r="O323" i="5"/>
  <c r="R323" i="5" s="1"/>
  <c r="T323" i="5" s="1"/>
  <c r="O268" i="5"/>
  <c r="R268" i="5" s="1"/>
  <c r="T268" i="5" s="1"/>
  <c r="O414" i="5"/>
  <c r="R414" i="5" s="1"/>
  <c r="T414" i="5" s="1"/>
  <c r="O341" i="5"/>
  <c r="AC341" i="5" s="1"/>
  <c r="O419" i="5"/>
  <c r="R419" i="5" s="1"/>
  <c r="T419" i="5" s="1"/>
  <c r="O398" i="5"/>
  <c r="AC398" i="5" s="1"/>
  <c r="O261" i="5"/>
  <c r="O152" i="5"/>
  <c r="AC152" i="5" s="1"/>
  <c r="O391" i="5"/>
  <c r="R391" i="5" s="1"/>
  <c r="T391" i="5" s="1"/>
  <c r="O302" i="5"/>
  <c r="R302" i="5" s="1"/>
  <c r="T302" i="5" s="1"/>
  <c r="O347" i="5"/>
  <c r="R347" i="5" s="1"/>
  <c r="T347" i="5" s="1"/>
  <c r="O403" i="5"/>
  <c r="AC403" i="5" s="1"/>
  <c r="O366" i="5"/>
  <c r="R366" i="5" s="1"/>
  <c r="T366" i="5" s="1"/>
  <c r="O389" i="5"/>
  <c r="AC389" i="5" s="1"/>
  <c r="O334" i="5"/>
  <c r="O350" i="5"/>
  <c r="AC350" i="5" s="1"/>
  <c r="O407" i="5"/>
  <c r="R407" i="5" s="1"/>
  <c r="T407" i="5" s="1"/>
  <c r="O395" i="5"/>
  <c r="R395" i="5" s="1"/>
  <c r="T395" i="5" s="1"/>
  <c r="O369" i="5"/>
  <c r="AC369" i="5" s="1"/>
  <c r="O374" i="5"/>
  <c r="AC374" i="5" s="1"/>
  <c r="O355" i="5"/>
  <c r="R355" i="5" s="1"/>
  <c r="T355" i="5" s="1"/>
  <c r="O415" i="5"/>
  <c r="R415" i="5" s="1"/>
  <c r="T415" i="5" s="1"/>
  <c r="O345" i="5"/>
  <c r="O359" i="5"/>
  <c r="AC359" i="5" s="1"/>
  <c r="O367" i="5"/>
  <c r="R367" i="5" s="1"/>
  <c r="T367" i="5" s="1"/>
  <c r="O425" i="5"/>
  <c r="AC425" i="5" s="1"/>
  <c r="O328" i="5"/>
  <c r="R328" i="5" s="1"/>
  <c r="T328" i="5" s="1"/>
  <c r="O390" i="5"/>
  <c r="AC390" i="5" s="1"/>
  <c r="O222" i="5"/>
  <c r="R222" i="5" s="1"/>
  <c r="T222" i="5" s="1"/>
  <c r="O363" i="5"/>
  <c r="R363" i="5" s="1"/>
  <c r="T363" i="5" s="1"/>
  <c r="O379" i="5"/>
  <c r="O277" i="5"/>
  <c r="AC277" i="5" s="1"/>
  <c r="O393" i="5"/>
  <c r="R393" i="5" s="1"/>
  <c r="T393" i="5" s="1"/>
  <c r="O401" i="5"/>
  <c r="R401" i="5" s="1"/>
  <c r="T401" i="5" s="1"/>
  <c r="O372" i="5"/>
  <c r="R372" i="5" s="1"/>
  <c r="T372" i="5" s="1"/>
  <c r="O399" i="5"/>
  <c r="R399" i="5" s="1"/>
  <c r="T399" i="5" s="1"/>
  <c r="O421" i="5"/>
  <c r="R421" i="5" s="1"/>
  <c r="T421" i="5" s="1"/>
  <c r="O324" i="5"/>
  <c r="AC324" i="5" s="1"/>
  <c r="O410" i="5"/>
  <c r="O327" i="5"/>
  <c r="AC327" i="5" s="1"/>
  <c r="C16" i="5"/>
  <c r="D18" i="5" s="1"/>
  <c r="BD428" i="5"/>
  <c r="BB428" i="5"/>
  <c r="BC428" i="5"/>
  <c r="BC424" i="5"/>
  <c r="BB424" i="5"/>
  <c r="BD424" i="5"/>
  <c r="AI430" i="5"/>
  <c r="AJ430" i="5"/>
  <c r="AK430" i="5"/>
  <c r="AI429" i="5"/>
  <c r="AJ429" i="5"/>
  <c r="AK429" i="5"/>
  <c r="BB430" i="5"/>
  <c r="BC430" i="5"/>
  <c r="BD430" i="5"/>
  <c r="BD427" i="5"/>
  <c r="BB427" i="5"/>
  <c r="BC427" i="5"/>
  <c r="BB429" i="5"/>
  <c r="BC429" i="5"/>
  <c r="BD429" i="5"/>
  <c r="AT428" i="5"/>
  <c r="AS428" i="5" s="1"/>
  <c r="AR428" i="5" s="1"/>
  <c r="AQ428" i="5" s="1"/>
  <c r="AP428" i="5" s="1"/>
  <c r="AO428" i="5" s="1"/>
  <c r="AN428" i="5" s="1"/>
  <c r="AM428" i="5" s="1"/>
  <c r="AL428" i="5" s="1"/>
  <c r="K428" i="5"/>
  <c r="AT424" i="5"/>
  <c r="AS424" i="5" s="1"/>
  <c r="AR424" i="5" s="1"/>
  <c r="AQ424" i="5" s="1"/>
  <c r="AP424" i="5" s="1"/>
  <c r="AO424" i="5" s="1"/>
  <c r="AN424" i="5" s="1"/>
  <c r="AM424" i="5" s="1"/>
  <c r="AL424" i="5" s="1"/>
  <c r="BL431" i="5"/>
  <c r="BK431" i="5" s="1"/>
  <c r="BJ431" i="5" s="1"/>
  <c r="BI431" i="5" s="1"/>
  <c r="BH431" i="5" s="1"/>
  <c r="BG431" i="5" s="1"/>
  <c r="BF431" i="5" s="1"/>
  <c r="BE431" i="5" s="1"/>
  <c r="BM431" i="5"/>
  <c r="AT432" i="5"/>
  <c r="AS432" i="5" s="1"/>
  <c r="AR432" i="5" s="1"/>
  <c r="AQ432" i="5" s="1"/>
  <c r="AP432" i="5" s="1"/>
  <c r="AO432" i="5" s="1"/>
  <c r="AN432" i="5" s="1"/>
  <c r="AM432" i="5" s="1"/>
  <c r="AL432" i="5" s="1"/>
  <c r="AT431" i="5"/>
  <c r="AS431" i="5" s="1"/>
  <c r="AR431" i="5" s="1"/>
  <c r="AQ431" i="5" s="1"/>
  <c r="AP431" i="5" s="1"/>
  <c r="AO431" i="5" s="1"/>
  <c r="AN431" i="5" s="1"/>
  <c r="AM431" i="5" s="1"/>
  <c r="AL431" i="5" s="1"/>
  <c r="K432" i="5"/>
  <c r="AT426" i="5"/>
  <c r="AS426" i="5" s="1"/>
  <c r="AR426" i="5" s="1"/>
  <c r="AQ426" i="5" s="1"/>
  <c r="AP426" i="5" s="1"/>
  <c r="AO426" i="5" s="1"/>
  <c r="AN426" i="5" s="1"/>
  <c r="AM426" i="5" s="1"/>
  <c r="AL426" i="5" s="1"/>
  <c r="K431" i="5"/>
  <c r="BM433" i="5"/>
  <c r="BL433" i="5" s="1"/>
  <c r="BK433" i="5" s="1"/>
  <c r="BJ433" i="5" s="1"/>
  <c r="BI433" i="5" s="1"/>
  <c r="BH433" i="5" s="1"/>
  <c r="BG433" i="5" s="1"/>
  <c r="BF433" i="5" s="1"/>
  <c r="BE433" i="5" s="1"/>
  <c r="BM426" i="5"/>
  <c r="BL426" i="5" s="1"/>
  <c r="BK426" i="5" s="1"/>
  <c r="BJ426" i="5" s="1"/>
  <c r="BI426" i="5" s="1"/>
  <c r="BH426" i="5" s="1"/>
  <c r="BG426" i="5" s="1"/>
  <c r="BF426" i="5" s="1"/>
  <c r="BE426" i="5" s="1"/>
  <c r="AT427" i="5"/>
  <c r="AS427" i="5" s="1"/>
  <c r="AR427" i="5" s="1"/>
  <c r="AQ427" i="5" s="1"/>
  <c r="AP427" i="5" s="1"/>
  <c r="AO427" i="5" s="1"/>
  <c r="AN427" i="5" s="1"/>
  <c r="AM427" i="5" s="1"/>
  <c r="AL427" i="5" s="1"/>
  <c r="BM432" i="5"/>
  <c r="BL432" i="5" s="1"/>
  <c r="BK432" i="5" s="1"/>
  <c r="BJ432" i="5" s="1"/>
  <c r="BI432" i="5" s="1"/>
  <c r="BH432" i="5" s="1"/>
  <c r="BG432" i="5" s="1"/>
  <c r="BF432" i="5" s="1"/>
  <c r="BE432" i="5" s="1"/>
  <c r="AT433" i="5"/>
  <c r="AS433" i="5" s="1"/>
  <c r="AR433" i="5" s="1"/>
  <c r="AQ433" i="5" s="1"/>
  <c r="AP433" i="5" s="1"/>
  <c r="AO433" i="5" s="1"/>
  <c r="AN433" i="5" s="1"/>
  <c r="AM433" i="5" s="1"/>
  <c r="AL433" i="5" s="1"/>
  <c r="K426" i="5"/>
  <c r="K427" i="5"/>
  <c r="K433" i="5"/>
  <c r="AE195" i="4"/>
  <c r="AD195" i="4"/>
  <c r="AC217" i="4"/>
  <c r="K217" i="4"/>
  <c r="R217" i="4"/>
  <c r="T217" i="4" s="1"/>
  <c r="AF217" i="4"/>
  <c r="AF144" i="4"/>
  <c r="R144" i="4"/>
  <c r="T144" i="4" s="1"/>
  <c r="AC144" i="4"/>
  <c r="I144" i="4"/>
  <c r="I60" i="4"/>
  <c r="R60" i="4"/>
  <c r="T60" i="4" s="1"/>
  <c r="AC60" i="4"/>
  <c r="AI351" i="4"/>
  <c r="AJ351" i="4"/>
  <c r="AH351" i="4" s="1"/>
  <c r="AA351" i="4" s="1"/>
  <c r="AK351" i="4"/>
  <c r="AT253" i="4"/>
  <c r="AS253" i="4" s="1"/>
  <c r="AR253" i="4" s="1"/>
  <c r="AQ253" i="4" s="1"/>
  <c r="AP253" i="4" s="1"/>
  <c r="AO253" i="4" s="1"/>
  <c r="AN253" i="4" s="1"/>
  <c r="AM253" i="4" s="1"/>
  <c r="AL253" i="4" s="1"/>
  <c r="AK177" i="4"/>
  <c r="AI177" i="4"/>
  <c r="AJ177" i="4"/>
  <c r="BK29" i="4"/>
  <c r="BJ29" i="4"/>
  <c r="BI29" i="4" s="1"/>
  <c r="BH29" i="4" s="1"/>
  <c r="BG29" i="4" s="1"/>
  <c r="BF29" i="4" s="1"/>
  <c r="BE29" i="4" s="1"/>
  <c r="BD29" i="4" s="1"/>
  <c r="BC29" i="4" s="1"/>
  <c r="AK249" i="4"/>
  <c r="AI249" i="4"/>
  <c r="AH249" i="4" s="1"/>
  <c r="AJ249" i="4"/>
  <c r="AT125" i="4"/>
  <c r="AS125" i="4" s="1"/>
  <c r="AR125" i="4" s="1"/>
  <c r="AQ125" i="4" s="1"/>
  <c r="AP125" i="4" s="1"/>
  <c r="AO125" i="4" s="1"/>
  <c r="AN125" i="4" s="1"/>
  <c r="AM125" i="4" s="1"/>
  <c r="AL125" i="4" s="1"/>
  <c r="AI160" i="4"/>
  <c r="AJ160" i="4"/>
  <c r="AK160" i="4"/>
  <c r="BA66" i="4"/>
  <c r="BB66" i="4"/>
  <c r="AT57" i="4"/>
  <c r="AS57" i="4" s="1"/>
  <c r="AR57" i="4" s="1"/>
  <c r="AQ57" i="4" s="1"/>
  <c r="AP57" i="4" s="1"/>
  <c r="AO57" i="4" s="1"/>
  <c r="AN57" i="4" s="1"/>
  <c r="AM57" i="4" s="1"/>
  <c r="AL57" i="4" s="1"/>
  <c r="AT26" i="4"/>
  <c r="AS26" i="4"/>
  <c r="AR26" i="4" s="1"/>
  <c r="AQ26" i="4" s="1"/>
  <c r="AP26" i="4" s="1"/>
  <c r="AO26" i="4" s="1"/>
  <c r="AN26" i="4" s="1"/>
  <c r="AM26" i="4" s="1"/>
  <c r="AL26" i="4" s="1"/>
  <c r="AJ336" i="4"/>
  <c r="AK336" i="4"/>
  <c r="AI336" i="4"/>
  <c r="AH336" i="4" s="1"/>
  <c r="AA336" i="4" s="1"/>
  <c r="AK247" i="4"/>
  <c r="AI247" i="4"/>
  <c r="AH247" i="4" s="1"/>
  <c r="AJ247" i="4"/>
  <c r="AS174" i="4"/>
  <c r="AR174" i="4" s="1"/>
  <c r="AQ174" i="4" s="1"/>
  <c r="AP174" i="4" s="1"/>
  <c r="AO174" i="4" s="1"/>
  <c r="AN174" i="4" s="1"/>
  <c r="AM174" i="4" s="1"/>
  <c r="AL174" i="4" s="1"/>
  <c r="AT174" i="4"/>
  <c r="AT158" i="4"/>
  <c r="AS158" i="4"/>
  <c r="AR158" i="4" s="1"/>
  <c r="AQ158" i="4" s="1"/>
  <c r="AP158" i="4" s="1"/>
  <c r="AO158" i="4" s="1"/>
  <c r="AN158" i="4" s="1"/>
  <c r="AM158" i="4" s="1"/>
  <c r="AL158" i="4" s="1"/>
  <c r="AI46" i="4"/>
  <c r="AH46" i="4" s="1"/>
  <c r="AA46" i="4" s="1"/>
  <c r="AE46" i="4" s="1"/>
  <c r="AJ46" i="4"/>
  <c r="AK46" i="4"/>
  <c r="BB52" i="4"/>
  <c r="BA52" i="4"/>
  <c r="AZ52" i="4" s="1"/>
  <c r="AX52" i="4" s="1"/>
  <c r="BB42" i="4"/>
  <c r="BA42" i="4"/>
  <c r="AZ42" i="4" s="1"/>
  <c r="AX42" i="4" s="1"/>
  <c r="AI315" i="4"/>
  <c r="AH315" i="4" s="1"/>
  <c r="AJ315" i="4"/>
  <c r="AK315" i="4"/>
  <c r="AI218" i="4"/>
  <c r="AH218" i="4" s="1"/>
  <c r="AB218" i="4" s="1"/>
  <c r="AJ218" i="4"/>
  <c r="AK218" i="4"/>
  <c r="AK122" i="4"/>
  <c r="AJ122" i="4"/>
  <c r="AI122" i="4"/>
  <c r="AJ156" i="4"/>
  <c r="AK156" i="4"/>
  <c r="AI156" i="4"/>
  <c r="AH156" i="4" s="1"/>
  <c r="BK99" i="4"/>
  <c r="BJ99" i="4" s="1"/>
  <c r="BI99" i="4" s="1"/>
  <c r="BH99" i="4" s="1"/>
  <c r="BG99" i="4" s="1"/>
  <c r="BF99" i="4" s="1"/>
  <c r="BE99" i="4" s="1"/>
  <c r="BD99" i="4" s="1"/>
  <c r="BC99" i="4" s="1"/>
  <c r="AJ49" i="4"/>
  <c r="AI49" i="4"/>
  <c r="AH49" i="4" s="1"/>
  <c r="AA49" i="4" s="1"/>
  <c r="AE49" i="4" s="1"/>
  <c r="AK49" i="4"/>
  <c r="AS39" i="4"/>
  <c r="AR39" i="4" s="1"/>
  <c r="AQ39" i="4" s="1"/>
  <c r="AP39" i="4" s="1"/>
  <c r="AO39" i="4" s="1"/>
  <c r="AN39" i="4" s="1"/>
  <c r="AM39" i="4" s="1"/>
  <c r="AL39" i="4" s="1"/>
  <c r="AT39" i="4"/>
  <c r="AT323" i="4"/>
  <c r="AS323" i="4" s="1"/>
  <c r="AR323" i="4" s="1"/>
  <c r="AQ323" i="4" s="1"/>
  <c r="AP323" i="4" s="1"/>
  <c r="AO323" i="4" s="1"/>
  <c r="AN323" i="4" s="1"/>
  <c r="AM323" i="4" s="1"/>
  <c r="AL323" i="4" s="1"/>
  <c r="AI278" i="4"/>
  <c r="AH278" i="4" s="1"/>
  <c r="AB278" i="4" s="1"/>
  <c r="AJ278" i="4"/>
  <c r="AK278" i="4"/>
  <c r="AI198" i="4"/>
  <c r="AH198" i="4" s="1"/>
  <c r="AK198" i="4"/>
  <c r="AJ198" i="4"/>
  <c r="AT146" i="4"/>
  <c r="AS146" i="4" s="1"/>
  <c r="AR146" i="4" s="1"/>
  <c r="AQ146" i="4" s="1"/>
  <c r="AP146" i="4" s="1"/>
  <c r="AO146" i="4" s="1"/>
  <c r="AN146" i="4" s="1"/>
  <c r="AM146" i="4" s="1"/>
  <c r="AL146" i="4" s="1"/>
  <c r="BK49" i="4"/>
  <c r="BJ49" i="4"/>
  <c r="BI49" i="4" s="1"/>
  <c r="BH49" i="4" s="1"/>
  <c r="BG49" i="4" s="1"/>
  <c r="BF49" i="4" s="1"/>
  <c r="BE49" i="4" s="1"/>
  <c r="BD49" i="4" s="1"/>
  <c r="BC49" i="4" s="1"/>
  <c r="BK62" i="4"/>
  <c r="BJ62" i="4" s="1"/>
  <c r="BI62" i="4" s="1"/>
  <c r="BH62" i="4" s="1"/>
  <c r="BG62" i="4" s="1"/>
  <c r="BF62" i="4" s="1"/>
  <c r="BE62" i="4" s="1"/>
  <c r="BD62" i="4" s="1"/>
  <c r="BC62" i="4" s="1"/>
  <c r="BK3" i="4"/>
  <c r="BJ3" i="4"/>
  <c r="BI3" i="4" s="1"/>
  <c r="BH3" i="4" s="1"/>
  <c r="BG3" i="4" s="1"/>
  <c r="BF3" i="4" s="1"/>
  <c r="BE3" i="4" s="1"/>
  <c r="BD3" i="4" s="1"/>
  <c r="BC3" i="4" s="1"/>
  <c r="AI301" i="4"/>
  <c r="AJ301" i="4"/>
  <c r="AK301" i="4"/>
  <c r="AK245" i="4"/>
  <c r="AI245" i="4"/>
  <c r="AJ245" i="4"/>
  <c r="AT196" i="4"/>
  <c r="AS196" i="4" s="1"/>
  <c r="AR196" i="4" s="1"/>
  <c r="AQ196" i="4"/>
  <c r="AP196" i="4" s="1"/>
  <c r="AO196" i="4" s="1"/>
  <c r="AN196" i="4" s="1"/>
  <c r="AM196" i="4" s="1"/>
  <c r="AL196" i="4" s="1"/>
  <c r="BK28" i="4"/>
  <c r="BJ28" i="4"/>
  <c r="BI28" i="4" s="1"/>
  <c r="BH28" i="4" s="1"/>
  <c r="BG28" i="4" s="1"/>
  <c r="BF28" i="4" s="1"/>
  <c r="BE28" i="4" s="1"/>
  <c r="BD28" i="4" s="1"/>
  <c r="BC28" i="4" s="1"/>
  <c r="AK395" i="4"/>
  <c r="AI395" i="4"/>
  <c r="AH395" i="4" s="1"/>
  <c r="AA395" i="4" s="1"/>
  <c r="AJ395" i="4"/>
  <c r="AI299" i="4"/>
  <c r="AH299" i="4" s="1"/>
  <c r="AA299" i="4" s="1"/>
  <c r="AJ299" i="4"/>
  <c r="AK299" i="4"/>
  <c r="AT248" i="4"/>
  <c r="AS248" i="4" s="1"/>
  <c r="AR248" i="4"/>
  <c r="AQ248" i="4" s="1"/>
  <c r="AP248" i="4" s="1"/>
  <c r="AO248" i="4" s="1"/>
  <c r="AN248" i="4" s="1"/>
  <c r="AM248" i="4" s="1"/>
  <c r="AL248" i="4" s="1"/>
  <c r="AI194" i="4"/>
  <c r="AH194" i="4" s="1"/>
  <c r="AA194" i="4" s="1"/>
  <c r="AK194" i="4"/>
  <c r="AJ194" i="4"/>
  <c r="AJ120" i="4"/>
  <c r="AI120" i="4"/>
  <c r="AK120" i="4"/>
  <c r="BK22" i="4"/>
  <c r="BJ22" i="4" s="1"/>
  <c r="BI22" i="4" s="1"/>
  <c r="BH22" i="4" s="1"/>
  <c r="BG22" i="4" s="1"/>
  <c r="BF22" i="4" s="1"/>
  <c r="BE22" i="4" s="1"/>
  <c r="BD22" i="4" s="1"/>
  <c r="BC22" i="4" s="1"/>
  <c r="BA2" i="4"/>
  <c r="AZ2" i="4" s="1"/>
  <c r="AX2" i="4" s="1"/>
  <c r="BB2" i="4"/>
  <c r="AC261" i="4"/>
  <c r="AB261" i="4"/>
  <c r="AD261" i="4"/>
  <c r="AE261" i="4"/>
  <c r="AE73" i="4"/>
  <c r="R314" i="4"/>
  <c r="T314" i="4" s="1"/>
  <c r="AH348" i="4"/>
  <c r="AA348" i="4" s="1"/>
  <c r="AD348" i="4" s="1"/>
  <c r="AH157" i="4"/>
  <c r="AB157" i="4" s="1"/>
  <c r="AK162" i="4"/>
  <c r="AH394" i="4"/>
  <c r="AA247" i="4"/>
  <c r="AD247" i="4" s="1"/>
  <c r="AZ25" i="4"/>
  <c r="AX25" i="4" s="1"/>
  <c r="AZ74" i="4"/>
  <c r="AX74" i="4" s="1"/>
  <c r="AC194" i="4"/>
  <c r="AF194" i="4"/>
  <c r="I194" i="4"/>
  <c r="R194" i="4"/>
  <c r="T194" i="4" s="1"/>
  <c r="I121" i="4"/>
  <c r="AC121" i="4"/>
  <c r="AT303" i="4"/>
  <c r="AS303" i="4" s="1"/>
  <c r="AR303" i="4" s="1"/>
  <c r="AQ303" i="4" s="1"/>
  <c r="AP303" i="4" s="1"/>
  <c r="AO303" i="4" s="1"/>
  <c r="AN303" i="4" s="1"/>
  <c r="AM303" i="4" s="1"/>
  <c r="AL303" i="4" s="1"/>
  <c r="AK126" i="4"/>
  <c r="AI126" i="4"/>
  <c r="AJ126" i="4"/>
  <c r="BK64" i="4"/>
  <c r="BJ64" i="4" s="1"/>
  <c r="BI64" i="4" s="1"/>
  <c r="BH64" i="4" s="1"/>
  <c r="BG64" i="4" s="1"/>
  <c r="BF64" i="4" s="1"/>
  <c r="BE64" i="4" s="1"/>
  <c r="BD64" i="4" s="1"/>
  <c r="BC64" i="4" s="1"/>
  <c r="BA13" i="4"/>
  <c r="BB13" i="4"/>
  <c r="AK314" i="4"/>
  <c r="AI314" i="4"/>
  <c r="AH314" i="4" s="1"/>
  <c r="AA314" i="4" s="1"/>
  <c r="AE314" i="4" s="1"/>
  <c r="AJ314" i="4"/>
  <c r="AI204" i="4"/>
  <c r="AH204" i="4" s="1"/>
  <c r="AA204" i="4" s="1"/>
  <c r="AE204" i="4" s="1"/>
  <c r="AJ204" i="4"/>
  <c r="AK204" i="4"/>
  <c r="AK106" i="4"/>
  <c r="AI106" i="4"/>
  <c r="AH106" i="4" s="1"/>
  <c r="AA106" i="4" s="1"/>
  <c r="AJ106" i="4"/>
  <c r="BK56" i="4"/>
  <c r="BJ56" i="4" s="1"/>
  <c r="BI56" i="4" s="1"/>
  <c r="BH56" i="4" s="1"/>
  <c r="BG56" i="4" s="1"/>
  <c r="BF56" i="4" s="1"/>
  <c r="BE56" i="4" s="1"/>
  <c r="BD56" i="4" s="1"/>
  <c r="BC56" i="4" s="1"/>
  <c r="AJ30" i="4"/>
  <c r="AK30" i="4"/>
  <c r="AI30" i="4"/>
  <c r="AH30" i="4" s="1"/>
  <c r="AA30" i="4" s="1"/>
  <c r="AE30" i="4" s="1"/>
  <c r="BB19" i="4"/>
  <c r="BA19" i="4"/>
  <c r="AI264" i="4"/>
  <c r="AH264" i="4" s="1"/>
  <c r="AJ264" i="4"/>
  <c r="AK264" i="4"/>
  <c r="AT312" i="4"/>
  <c r="AS312" i="4" s="1"/>
  <c r="AR312" i="4"/>
  <c r="AQ312" i="4" s="1"/>
  <c r="AP312" i="4" s="1"/>
  <c r="AO312" i="4" s="1"/>
  <c r="AN312" i="4" s="1"/>
  <c r="AM312" i="4" s="1"/>
  <c r="AL312" i="4" s="1"/>
  <c r="AT202" i="4"/>
  <c r="AS202" i="4"/>
  <c r="AR202" i="4" s="1"/>
  <c r="AQ202" i="4" s="1"/>
  <c r="AP202" i="4" s="1"/>
  <c r="AO202" i="4" s="1"/>
  <c r="AN202" i="4" s="1"/>
  <c r="AM202" i="4" s="1"/>
  <c r="AL202" i="4" s="1"/>
  <c r="AT150" i="4"/>
  <c r="AS150" i="4" s="1"/>
  <c r="AR150" i="4" s="1"/>
  <c r="AQ150" i="4" s="1"/>
  <c r="AP150" i="4" s="1"/>
  <c r="AO150" i="4" s="1"/>
  <c r="AN150" i="4" s="1"/>
  <c r="AM150" i="4" s="1"/>
  <c r="AL150" i="4" s="1"/>
  <c r="BK55" i="4"/>
  <c r="BJ55" i="4"/>
  <c r="BI55" i="4" s="1"/>
  <c r="BH55" i="4" s="1"/>
  <c r="BG55" i="4" s="1"/>
  <c r="BF55" i="4" s="1"/>
  <c r="BE55" i="4" s="1"/>
  <c r="BD55" i="4" s="1"/>
  <c r="BC55" i="4" s="1"/>
  <c r="AJ28" i="4"/>
  <c r="AI28" i="4"/>
  <c r="AH28" i="4" s="1"/>
  <c r="AK28" i="4"/>
  <c r="BI16" i="4"/>
  <c r="BH16" i="4" s="1"/>
  <c r="BG16" i="4" s="1"/>
  <c r="BF16" i="4" s="1"/>
  <c r="BE16" i="4" s="1"/>
  <c r="BD16" i="4" s="1"/>
  <c r="BC16" i="4" s="1"/>
  <c r="BK16" i="4"/>
  <c r="BJ16" i="4"/>
  <c r="AT262" i="4"/>
  <c r="AS262" i="4"/>
  <c r="AR262" i="4" s="1"/>
  <c r="AQ262" i="4" s="1"/>
  <c r="AP262" i="4" s="1"/>
  <c r="AO262" i="4" s="1"/>
  <c r="AN262" i="4" s="1"/>
  <c r="AM262" i="4" s="1"/>
  <c r="AL262" i="4" s="1"/>
  <c r="AI280" i="4"/>
  <c r="AJ280" i="4"/>
  <c r="AH280" i="4" s="1"/>
  <c r="AK280" i="4"/>
  <c r="AJ200" i="4"/>
  <c r="AK200" i="4"/>
  <c r="AI200" i="4"/>
  <c r="AT148" i="4"/>
  <c r="AS148" i="4" s="1"/>
  <c r="AR148" i="4" s="1"/>
  <c r="AQ148" i="4" s="1"/>
  <c r="AP148" i="4" s="1"/>
  <c r="AO148" i="4" s="1"/>
  <c r="AN148" i="4"/>
  <c r="AM148" i="4" s="1"/>
  <c r="AL148" i="4" s="1"/>
  <c r="AK54" i="4"/>
  <c r="AI54" i="4"/>
  <c r="AJ54" i="4"/>
  <c r="AI25" i="4"/>
  <c r="AH25" i="4" s="1"/>
  <c r="AA25" i="4" s="1"/>
  <c r="AE25" i="4" s="1"/>
  <c r="AJ25" i="4"/>
  <c r="AK25" i="4"/>
  <c r="AJ339" i="4"/>
  <c r="AK339" i="4"/>
  <c r="AI339" i="4"/>
  <c r="AT287" i="4"/>
  <c r="AS287" i="4" s="1"/>
  <c r="AR287" i="4" s="1"/>
  <c r="AQ287" i="4" s="1"/>
  <c r="AP287" i="4" s="1"/>
  <c r="AO287" i="4" s="1"/>
  <c r="AN287" i="4" s="1"/>
  <c r="AM287" i="4" s="1"/>
  <c r="AL287" i="4" s="1"/>
  <c r="AJ236" i="4"/>
  <c r="AK236" i="4"/>
  <c r="AI236" i="4"/>
  <c r="AI182" i="4"/>
  <c r="AJ182" i="4"/>
  <c r="AK182" i="4"/>
  <c r="AK102" i="4"/>
  <c r="AI102" i="4"/>
  <c r="AJ102" i="4"/>
  <c r="AI52" i="4"/>
  <c r="AH52" i="4" s="1"/>
  <c r="AA52" i="4" s="1"/>
  <c r="AE52" i="4" s="1"/>
  <c r="AK52" i="4"/>
  <c r="AJ52" i="4"/>
  <c r="BJ40" i="4"/>
  <c r="BI40" i="4" s="1"/>
  <c r="BH40" i="4" s="1"/>
  <c r="BG40" i="4" s="1"/>
  <c r="BF40" i="4" s="1"/>
  <c r="BE40" i="4" s="1"/>
  <c r="BD40" i="4" s="1"/>
  <c r="BC40" i="4" s="1"/>
  <c r="BK40" i="4"/>
  <c r="AI331" i="4"/>
  <c r="AJ331" i="4"/>
  <c r="AK331" i="4"/>
  <c r="AK285" i="4"/>
  <c r="AI285" i="4"/>
  <c r="AH285" i="4" s="1"/>
  <c r="AA285" i="4" s="1"/>
  <c r="AD285" i="4" s="1"/>
  <c r="AJ285" i="4"/>
  <c r="AI234" i="4"/>
  <c r="AH234" i="4" s="1"/>
  <c r="AJ234" i="4"/>
  <c r="AK234" i="4"/>
  <c r="AT180" i="4"/>
  <c r="AS180" i="4" s="1"/>
  <c r="AR180" i="4" s="1"/>
  <c r="AQ180" i="4" s="1"/>
  <c r="AP180" i="4" s="1"/>
  <c r="AO180" i="4" s="1"/>
  <c r="AN180" i="4" s="1"/>
  <c r="AM180" i="4" s="1"/>
  <c r="AL180" i="4" s="1"/>
  <c r="BK100" i="4"/>
  <c r="BJ100" i="4" s="1"/>
  <c r="BI100" i="4" s="1"/>
  <c r="BH100" i="4"/>
  <c r="BG100" i="4" s="1"/>
  <c r="BF100" i="4" s="1"/>
  <c r="BE100" i="4" s="1"/>
  <c r="BD100" i="4" s="1"/>
  <c r="BC100" i="4" s="1"/>
  <c r="BB20" i="4"/>
  <c r="BA20" i="4"/>
  <c r="AZ20" i="4" s="1"/>
  <c r="AX20" i="4" s="1"/>
  <c r="AI326" i="4"/>
  <c r="AJ326" i="4"/>
  <c r="AK326" i="4"/>
  <c r="AJ283" i="4"/>
  <c r="AK283" i="4"/>
  <c r="AI283" i="4"/>
  <c r="AT232" i="4"/>
  <c r="AS232" i="4" s="1"/>
  <c r="AR232" i="4" s="1"/>
  <c r="AQ232" i="4" s="1"/>
  <c r="AP232" i="4" s="1"/>
  <c r="AO232" i="4" s="1"/>
  <c r="AN232" i="4" s="1"/>
  <c r="AM232" i="4" s="1"/>
  <c r="AL232" i="4" s="1"/>
  <c r="AI178" i="4"/>
  <c r="AK178" i="4"/>
  <c r="AJ178" i="4"/>
  <c r="AI33" i="4"/>
  <c r="AH33" i="4" s="1"/>
  <c r="AA33" i="4" s="1"/>
  <c r="AE33" i="4" s="1"/>
  <c r="AK33" i="4"/>
  <c r="AJ33" i="4"/>
  <c r="BB9" i="4"/>
  <c r="BA9" i="4"/>
  <c r="AZ9" i="4" s="1"/>
  <c r="AX9" i="4" s="1"/>
  <c r="H35" i="4"/>
  <c r="R121" i="4"/>
  <c r="T121" i="4" s="1"/>
  <c r="AC366" i="4"/>
  <c r="K314" i="4"/>
  <c r="AA156" i="4"/>
  <c r="AD156" i="4" s="1"/>
  <c r="AA36" i="4"/>
  <c r="R129" i="4"/>
  <c r="T129" i="4" s="1"/>
  <c r="AH414" i="4"/>
  <c r="AZ87" i="4"/>
  <c r="AX87" i="4" s="1"/>
  <c r="AI410" i="4"/>
  <c r="AK410" i="4"/>
  <c r="AJ410" i="4"/>
  <c r="AI371" i="4"/>
  <c r="AJ371" i="4"/>
  <c r="AK371" i="4"/>
  <c r="BA77" i="4"/>
  <c r="AZ77" i="4" s="1"/>
  <c r="AX77" i="4" s="1"/>
  <c r="BB77" i="4"/>
  <c r="AI363" i="4"/>
  <c r="AH363" i="4" s="1"/>
  <c r="AA363" i="4" s="1"/>
  <c r="AJ363" i="4"/>
  <c r="AK363" i="4"/>
  <c r="AJ242" i="4"/>
  <c r="AK242" i="4"/>
  <c r="AI242" i="4"/>
  <c r="AH242" i="4" s="1"/>
  <c r="AB242" i="4" s="1"/>
  <c r="AI188" i="4"/>
  <c r="AH188" i="4" s="1"/>
  <c r="AK188" i="4"/>
  <c r="AJ188" i="4"/>
  <c r="AK103" i="4"/>
  <c r="AI103" i="4"/>
  <c r="AH103" i="4" s="1"/>
  <c r="AA103" i="4" s="1"/>
  <c r="AJ103" i="4"/>
  <c r="AT74" i="4"/>
  <c r="AS74" i="4" s="1"/>
  <c r="AR74" i="4" s="1"/>
  <c r="AQ74" i="4" s="1"/>
  <c r="AP74" i="4" s="1"/>
  <c r="AO74" i="4" s="1"/>
  <c r="AN74" i="4" s="1"/>
  <c r="AM74" i="4" s="1"/>
  <c r="AL74" i="4" s="1"/>
  <c r="AI43" i="4"/>
  <c r="AH43" i="4" s="1"/>
  <c r="AA43" i="4" s="1"/>
  <c r="AE43" i="4" s="1"/>
  <c r="AJ43" i="4"/>
  <c r="AK43" i="4"/>
  <c r="AI291" i="4"/>
  <c r="AJ291" i="4"/>
  <c r="AK291" i="4"/>
  <c r="AT240" i="4"/>
  <c r="AS240" i="4" s="1"/>
  <c r="AR240" i="4" s="1"/>
  <c r="AQ240" i="4" s="1"/>
  <c r="AP240" i="4" s="1"/>
  <c r="AO240" i="4" s="1"/>
  <c r="AN240" i="4"/>
  <c r="AM240" i="4" s="1"/>
  <c r="AL240" i="4" s="1"/>
  <c r="AN186" i="4"/>
  <c r="AM186" i="4" s="1"/>
  <c r="AL186" i="4" s="1"/>
  <c r="AT186" i="4"/>
  <c r="AS186" i="4" s="1"/>
  <c r="AR186" i="4" s="1"/>
  <c r="AQ186" i="4" s="1"/>
  <c r="AP186" i="4" s="1"/>
  <c r="AO186" i="4" s="1"/>
  <c r="BB84" i="4"/>
  <c r="BA84" i="4"/>
  <c r="BH69" i="4"/>
  <c r="BG69" i="4" s="1"/>
  <c r="BF69" i="4" s="1"/>
  <c r="BE69" i="4" s="1"/>
  <c r="BD69" i="4" s="1"/>
  <c r="BC69" i="4" s="1"/>
  <c r="BK69" i="4"/>
  <c r="BJ69" i="4"/>
  <c r="BI69" i="4"/>
  <c r="BA17" i="4"/>
  <c r="AZ17" i="4" s="1"/>
  <c r="AX17" i="4" s="1"/>
  <c r="BB17" i="4"/>
  <c r="AI347" i="4"/>
  <c r="AJ347" i="4"/>
  <c r="AK347" i="4"/>
  <c r="AT289" i="4"/>
  <c r="AS289" i="4"/>
  <c r="AR289" i="4" s="1"/>
  <c r="AQ289" i="4" s="1"/>
  <c r="AP289" i="4" s="1"/>
  <c r="AO289" i="4" s="1"/>
  <c r="AN289" i="4" s="1"/>
  <c r="AM289" i="4" s="1"/>
  <c r="AL289" i="4" s="1"/>
  <c r="AJ238" i="4"/>
  <c r="AK238" i="4"/>
  <c r="AI238" i="4"/>
  <c r="AI184" i="4"/>
  <c r="AH184" i="4" s="1"/>
  <c r="AA184" i="4" s="1"/>
  <c r="AK184" i="4"/>
  <c r="AJ184" i="4"/>
  <c r="AT71" i="4"/>
  <c r="AS71" i="4" s="1"/>
  <c r="AR71" i="4" s="1"/>
  <c r="AQ71" i="4" s="1"/>
  <c r="AP71" i="4" s="1"/>
  <c r="AO71" i="4" s="1"/>
  <c r="AN71" i="4" s="1"/>
  <c r="AM71" i="4" s="1"/>
  <c r="AL71" i="4" s="1"/>
  <c r="AI66" i="4"/>
  <c r="AH66" i="4" s="1"/>
  <c r="AA66" i="4" s="1"/>
  <c r="AE66" i="4" s="1"/>
  <c r="AJ66" i="4"/>
  <c r="AK66" i="4"/>
  <c r="BA6" i="4"/>
  <c r="BB6" i="4"/>
  <c r="AJ374" i="4"/>
  <c r="AK374" i="4"/>
  <c r="AI374" i="4"/>
  <c r="AH374" i="4" s="1"/>
  <c r="AB374" i="4" s="1"/>
  <c r="AT277" i="4"/>
  <c r="AS277" i="4" s="1"/>
  <c r="AR277" i="4" s="1"/>
  <c r="AQ277" i="4" s="1"/>
  <c r="AP277" i="4" s="1"/>
  <c r="AO277" i="4" s="1"/>
  <c r="AN277" i="4" s="1"/>
  <c r="AM277" i="4" s="1"/>
  <c r="AL277" i="4" s="1"/>
  <c r="AI216" i="4"/>
  <c r="AH216" i="4" s="1"/>
  <c r="AJ216" i="4"/>
  <c r="AK216" i="4"/>
  <c r="AK115" i="4"/>
  <c r="AI115" i="4"/>
  <c r="AJ115" i="4"/>
  <c r="AT112" i="4"/>
  <c r="AS112" i="4" s="1"/>
  <c r="AR112" i="4" s="1"/>
  <c r="AQ112" i="4" s="1"/>
  <c r="AP112" i="4" s="1"/>
  <c r="AO112" i="4" s="1"/>
  <c r="AN112" i="4" s="1"/>
  <c r="AM112" i="4" s="1"/>
  <c r="AL112" i="4" s="1"/>
  <c r="BK71" i="4"/>
  <c r="BJ71" i="4"/>
  <c r="BI71" i="4" s="1"/>
  <c r="BH71" i="4" s="1"/>
  <c r="BG71" i="4" s="1"/>
  <c r="BF71" i="4" s="1"/>
  <c r="BE71" i="4" s="1"/>
  <c r="BD71" i="4" s="1"/>
  <c r="BC71" i="4" s="1"/>
  <c r="AT22" i="4"/>
  <c r="AS22" i="4" s="1"/>
  <c r="AR22" i="4"/>
  <c r="AQ22" i="4" s="1"/>
  <c r="AP22" i="4" s="1"/>
  <c r="AO22" i="4" s="1"/>
  <c r="AN22" i="4" s="1"/>
  <c r="AM22" i="4" s="1"/>
  <c r="AL22" i="4" s="1"/>
  <c r="AK366" i="4"/>
  <c r="AI366" i="4"/>
  <c r="AJ366" i="4"/>
  <c r="AJ329" i="4"/>
  <c r="AK329" i="4"/>
  <c r="AI329" i="4"/>
  <c r="AT214" i="4"/>
  <c r="AS214" i="4"/>
  <c r="AR214" i="4" s="1"/>
  <c r="AQ214" i="4" s="1"/>
  <c r="AP214" i="4" s="1"/>
  <c r="AO214" i="4" s="1"/>
  <c r="AN214" i="4" s="1"/>
  <c r="AM214" i="4" s="1"/>
  <c r="AL214" i="4" s="1"/>
  <c r="AK175" i="4"/>
  <c r="AJ175" i="4"/>
  <c r="AI175" i="4"/>
  <c r="AT110" i="4"/>
  <c r="AS110" i="4"/>
  <c r="AR110" i="4" s="1"/>
  <c r="AQ110" i="4" s="1"/>
  <c r="AP110" i="4" s="1"/>
  <c r="AO110" i="4" s="1"/>
  <c r="AN110" i="4" s="1"/>
  <c r="AM110" i="4" s="1"/>
  <c r="AL110" i="4" s="1"/>
  <c r="AI68" i="4"/>
  <c r="AJ68" i="4"/>
  <c r="AK68" i="4"/>
  <c r="BK10" i="4"/>
  <c r="BJ10" i="4"/>
  <c r="BI10" i="4" s="1"/>
  <c r="BH10" i="4" s="1"/>
  <c r="BG10" i="4" s="1"/>
  <c r="BF10" i="4" s="1"/>
  <c r="BE10" i="4" s="1"/>
  <c r="BD10" i="4" s="1"/>
  <c r="BC10" i="4" s="1"/>
  <c r="AI350" i="4"/>
  <c r="AJ350" i="4"/>
  <c r="AK350" i="4"/>
  <c r="AT275" i="4"/>
  <c r="AS275" i="4"/>
  <c r="AR275" i="4" s="1"/>
  <c r="AQ275" i="4" s="1"/>
  <c r="AP275" i="4" s="1"/>
  <c r="AO275" i="4" s="1"/>
  <c r="AN275" i="4" s="1"/>
  <c r="AM275" i="4" s="1"/>
  <c r="AL275" i="4" s="1"/>
  <c r="AK212" i="4"/>
  <c r="AI212" i="4"/>
  <c r="AJ212" i="4"/>
  <c r="AT173" i="4"/>
  <c r="AS173" i="4"/>
  <c r="AR173" i="4" s="1"/>
  <c r="AQ173" i="4" s="1"/>
  <c r="AP173" i="4" s="1"/>
  <c r="AO173" i="4" s="1"/>
  <c r="AN173" i="4" s="1"/>
  <c r="AM173" i="4" s="1"/>
  <c r="AL173" i="4" s="1"/>
  <c r="AJ108" i="4"/>
  <c r="AK108" i="4"/>
  <c r="AI108" i="4"/>
  <c r="AH108" i="4" s="1"/>
  <c r="AA108" i="4" s="1"/>
  <c r="AD108" i="4" s="1"/>
  <c r="BB61" i="4"/>
  <c r="BA61" i="4"/>
  <c r="K361" i="4"/>
  <c r="AC361" i="4"/>
  <c r="AF361" i="4"/>
  <c r="AC153" i="4"/>
  <c r="I153" i="4"/>
  <c r="R153" i="4"/>
  <c r="T153" i="4" s="1"/>
  <c r="AF153" i="4"/>
  <c r="AA250" i="4"/>
  <c r="AB250" i="4"/>
  <c r="AA198" i="4"/>
  <c r="AD198" i="4" s="1"/>
  <c r="AA28" i="4"/>
  <c r="AE28" i="4" s="1"/>
  <c r="AA234" i="4"/>
  <c r="AE234" i="4" s="1"/>
  <c r="AH343" i="4"/>
  <c r="AA343" i="4" s="1"/>
  <c r="AA67" i="4"/>
  <c r="AE67" i="4" s="1"/>
  <c r="BA60" i="4"/>
  <c r="AZ60" i="4" s="1"/>
  <c r="AX60" i="4" s="1"/>
  <c r="BB31" i="4"/>
  <c r="AZ31" i="4" s="1"/>
  <c r="AX31" i="4" s="1"/>
  <c r="AC86" i="4"/>
  <c r="R86" i="4"/>
  <c r="T86" i="4" s="1"/>
  <c r="I86" i="4"/>
  <c r="AF256" i="4"/>
  <c r="J256" i="4"/>
  <c r="AT260" i="4"/>
  <c r="AS260" i="4" s="1"/>
  <c r="AR260" i="4" s="1"/>
  <c r="AQ260" i="4" s="1"/>
  <c r="AP260" i="4" s="1"/>
  <c r="AO260" i="4" s="1"/>
  <c r="AN260" i="4" s="1"/>
  <c r="AM260" i="4" s="1"/>
  <c r="AL260" i="4" s="1"/>
  <c r="BK95" i="4"/>
  <c r="BJ95" i="4" s="1"/>
  <c r="BI95" i="4" s="1"/>
  <c r="BH95" i="4" s="1"/>
  <c r="BG95" i="4" s="1"/>
  <c r="BF95" i="4" s="1"/>
  <c r="BE95" i="4" s="1"/>
  <c r="BD95" i="4" s="1"/>
  <c r="BC95" i="4" s="1"/>
  <c r="AT53" i="4"/>
  <c r="AS53" i="4" s="1"/>
  <c r="AR53" i="4" s="1"/>
  <c r="AQ53" i="4" s="1"/>
  <c r="AP53" i="4" s="1"/>
  <c r="AO53" i="4" s="1"/>
  <c r="AN53" i="4" s="1"/>
  <c r="AM53" i="4" s="1"/>
  <c r="AL53" i="4" s="1"/>
  <c r="AT226" i="4"/>
  <c r="AS226" i="4" s="1"/>
  <c r="AR226" i="4" s="1"/>
  <c r="AQ226" i="4" s="1"/>
  <c r="AP226" i="4" s="1"/>
  <c r="AO226" i="4" s="1"/>
  <c r="AN226" i="4" s="1"/>
  <c r="AM226" i="4" s="1"/>
  <c r="AL226" i="4" s="1"/>
  <c r="AT134" i="4"/>
  <c r="AS134" i="4" s="1"/>
  <c r="AR134" i="4" s="1"/>
  <c r="AQ134" i="4" s="1"/>
  <c r="AP134" i="4" s="1"/>
  <c r="AO134" i="4" s="1"/>
  <c r="AN134" i="4" s="1"/>
  <c r="AM134" i="4" s="1"/>
  <c r="AL134" i="4" s="1"/>
  <c r="AI118" i="4"/>
  <c r="AJ118" i="4"/>
  <c r="AK118" i="4"/>
  <c r="AI84" i="4"/>
  <c r="AJ84" i="4"/>
  <c r="AK84" i="4"/>
  <c r="BJ48" i="4"/>
  <c r="BI48" i="4" s="1"/>
  <c r="BH48" i="4" s="1"/>
  <c r="BG48" i="4" s="1"/>
  <c r="BF48" i="4" s="1"/>
  <c r="BE48" i="4" s="1"/>
  <c r="BD48" i="4" s="1"/>
  <c r="BC48" i="4" s="1"/>
  <c r="BK48" i="4"/>
  <c r="AK251" i="4"/>
  <c r="AI251" i="4"/>
  <c r="AJ251" i="4"/>
  <c r="AH251" i="4" s="1"/>
  <c r="AA251" i="4" s="1"/>
  <c r="AJ224" i="4"/>
  <c r="AK224" i="4"/>
  <c r="AI224" i="4"/>
  <c r="AT131" i="4"/>
  <c r="AS131" i="4" s="1"/>
  <c r="AR131" i="4" s="1"/>
  <c r="AQ131" i="4" s="1"/>
  <c r="AP131" i="4" s="1"/>
  <c r="AO131" i="4" s="1"/>
  <c r="AN131" i="4" s="1"/>
  <c r="AM131" i="4" s="1"/>
  <c r="AL131" i="4" s="1"/>
  <c r="AJ116" i="4"/>
  <c r="AK116" i="4"/>
  <c r="AI116" i="4"/>
  <c r="AH116" i="4" s="1"/>
  <c r="BA79" i="4"/>
  <c r="BB79" i="4"/>
  <c r="AK45" i="4"/>
  <c r="AI45" i="4"/>
  <c r="AH45" i="4" s="1"/>
  <c r="AA45" i="4" s="1"/>
  <c r="AE45" i="4" s="1"/>
  <c r="AJ45" i="4"/>
  <c r="AJ382" i="4"/>
  <c r="AK382" i="4"/>
  <c r="AI382" i="4"/>
  <c r="AH382" i="4" s="1"/>
  <c r="AJ279" i="4"/>
  <c r="AH279" i="4" s="1"/>
  <c r="AK279" i="4"/>
  <c r="AI279" i="4"/>
  <c r="AI222" i="4"/>
  <c r="AH222" i="4" s="1"/>
  <c r="AB222" i="4" s="1"/>
  <c r="AJ222" i="4"/>
  <c r="AK222" i="4"/>
  <c r="AK128" i="4"/>
  <c r="AJ128" i="4"/>
  <c r="AH128" i="4" s="1"/>
  <c r="AA128" i="4" s="1"/>
  <c r="AE128" i="4" s="1"/>
  <c r="AI128" i="4"/>
  <c r="AT114" i="4"/>
  <c r="AS114" i="4" s="1"/>
  <c r="AR114" i="4" s="1"/>
  <c r="AQ114" i="4" s="1"/>
  <c r="AP114" i="4" s="1"/>
  <c r="AO114" i="4" s="1"/>
  <c r="AN114" i="4" s="1"/>
  <c r="AM114" i="4" s="1"/>
  <c r="AL114" i="4" s="1"/>
  <c r="AT76" i="4"/>
  <c r="AS76" i="4" s="1"/>
  <c r="AR76" i="4" s="1"/>
  <c r="AQ76" i="4" s="1"/>
  <c r="AP76" i="4" s="1"/>
  <c r="AO76" i="4" s="1"/>
  <c r="AN76" i="4" s="1"/>
  <c r="AM76" i="4" s="1"/>
  <c r="AL76" i="4" s="1"/>
  <c r="AT41" i="4"/>
  <c r="AS41" i="4"/>
  <c r="AR41" i="4" s="1"/>
  <c r="AQ41" i="4" s="1"/>
  <c r="AP41" i="4" s="1"/>
  <c r="AO41" i="4" s="1"/>
  <c r="AN41" i="4" s="1"/>
  <c r="AM41" i="4" s="1"/>
  <c r="AL41" i="4" s="1"/>
  <c r="AI272" i="4"/>
  <c r="AH272" i="4" s="1"/>
  <c r="AJ272" i="4"/>
  <c r="AK272" i="4"/>
  <c r="AJ252" i="4"/>
  <c r="AI252" i="4"/>
  <c r="AH252" i="4" s="1"/>
  <c r="AK252" i="4"/>
  <c r="AT225" i="4"/>
  <c r="AS225" i="4"/>
  <c r="AR225" i="4" s="1"/>
  <c r="AQ225" i="4" s="1"/>
  <c r="AP225" i="4" s="1"/>
  <c r="AO225" i="4" s="1"/>
  <c r="AN225" i="4"/>
  <c r="AM225" i="4" s="1"/>
  <c r="AL225" i="4" s="1"/>
  <c r="AT161" i="4"/>
  <c r="AS161" i="4"/>
  <c r="AR161" i="4" s="1"/>
  <c r="AQ161" i="4" s="1"/>
  <c r="AP161" i="4" s="1"/>
  <c r="AO161" i="4" s="1"/>
  <c r="AN161" i="4" s="1"/>
  <c r="AM161" i="4" s="1"/>
  <c r="AL161" i="4" s="1"/>
  <c r="AI94" i="4"/>
  <c r="AH94" i="4" s="1"/>
  <c r="AA94" i="4" s="1"/>
  <c r="AE94" i="4" s="1"/>
  <c r="AK94" i="4"/>
  <c r="AJ94" i="4"/>
  <c r="AK60" i="4"/>
  <c r="AI60" i="4"/>
  <c r="AJ60" i="4"/>
  <c r="BA39" i="4"/>
  <c r="BB39" i="4"/>
  <c r="AT268" i="4"/>
  <c r="AS268" i="4"/>
  <c r="AR268" i="4" s="1"/>
  <c r="AQ268" i="4" s="1"/>
  <c r="AP268" i="4" s="1"/>
  <c r="AO268" i="4" s="1"/>
  <c r="AN268" i="4" s="1"/>
  <c r="AM268" i="4" s="1"/>
  <c r="AL268" i="4" s="1"/>
  <c r="AJ220" i="4"/>
  <c r="AK220" i="4"/>
  <c r="AI220" i="4"/>
  <c r="AH220" i="4" s="1"/>
  <c r="AK223" i="4"/>
  <c r="AI223" i="4"/>
  <c r="AJ223" i="4"/>
  <c r="AJ159" i="4"/>
  <c r="AK159" i="4"/>
  <c r="AI159" i="4"/>
  <c r="AT89" i="4"/>
  <c r="AS89" i="4" s="1"/>
  <c r="AR89" i="4" s="1"/>
  <c r="AQ89" i="4" s="1"/>
  <c r="AP89" i="4" s="1"/>
  <c r="AO89" i="4" s="1"/>
  <c r="AN89" i="4" s="1"/>
  <c r="AM89" i="4" s="1"/>
  <c r="AL89" i="4" s="1"/>
  <c r="BK30" i="4"/>
  <c r="BJ30" i="4" s="1"/>
  <c r="BI30" i="4" s="1"/>
  <c r="BH30" i="4" s="1"/>
  <c r="BG30" i="4" s="1"/>
  <c r="BF30" i="4" s="1"/>
  <c r="BE30" i="4" s="1"/>
  <c r="BD30" i="4" s="1"/>
  <c r="BC30" i="4" s="1"/>
  <c r="BA27" i="4"/>
  <c r="BB27" i="4"/>
  <c r="AK393" i="4"/>
  <c r="AI393" i="4"/>
  <c r="AJ393" i="4"/>
  <c r="AI211" i="4"/>
  <c r="AH211" i="4" s="1"/>
  <c r="AB211" i="4" s="1"/>
  <c r="AJ211" i="4"/>
  <c r="AK211" i="4"/>
  <c r="AJ86" i="4"/>
  <c r="AK86" i="4"/>
  <c r="AI86" i="4"/>
  <c r="AK78" i="4"/>
  <c r="AI78" i="4"/>
  <c r="AJ78" i="4"/>
  <c r="AJ24" i="4"/>
  <c r="AK24" i="4"/>
  <c r="AI24" i="4"/>
  <c r="AA280" i="4"/>
  <c r="AF350" i="4"/>
  <c r="AH51" i="4"/>
  <c r="AA51" i="4" s="1"/>
  <c r="AE51" i="4" s="1"/>
  <c r="AH293" i="4"/>
  <c r="AH129" i="4"/>
  <c r="AB129" i="4" s="1"/>
  <c r="AH425" i="4"/>
  <c r="AB425" i="4" s="1"/>
  <c r="AC24" i="4"/>
  <c r="I24" i="4"/>
  <c r="R24" i="4"/>
  <c r="T24" i="4" s="1"/>
  <c r="BA68" i="4"/>
  <c r="BB68" i="4"/>
  <c r="AJ231" i="4"/>
  <c r="AK231" i="4"/>
  <c r="AI231" i="4"/>
  <c r="AH231" i="4" s="1"/>
  <c r="AA231" i="4" s="1"/>
  <c r="AD231" i="4" s="1"/>
  <c r="AI167" i="4"/>
  <c r="AH167" i="4" s="1"/>
  <c r="AA167" i="4" s="1"/>
  <c r="AJ167" i="4"/>
  <c r="AK167" i="4"/>
  <c r="AK107" i="4"/>
  <c r="AI107" i="4"/>
  <c r="AH107" i="4" s="1"/>
  <c r="AJ107" i="4"/>
  <c r="AK65" i="4"/>
  <c r="AI65" i="4"/>
  <c r="AJ65" i="4"/>
  <c r="AJ50" i="4"/>
  <c r="AI50" i="4"/>
  <c r="AK50" i="4"/>
  <c r="AI317" i="4"/>
  <c r="AH317" i="4" s="1"/>
  <c r="AA317" i="4" s="1"/>
  <c r="AE317" i="4" s="1"/>
  <c r="AJ317" i="4"/>
  <c r="AK317" i="4"/>
  <c r="AI259" i="4"/>
  <c r="AJ259" i="4"/>
  <c r="AK259" i="4"/>
  <c r="AK229" i="4"/>
  <c r="AI229" i="4"/>
  <c r="AJ229" i="4"/>
  <c r="AT165" i="4"/>
  <c r="AS165" i="4"/>
  <c r="AR165" i="4" s="1"/>
  <c r="AQ165" i="4" s="1"/>
  <c r="AP165" i="4" s="1"/>
  <c r="AO165" i="4" s="1"/>
  <c r="AN165" i="4" s="1"/>
  <c r="AM165" i="4" s="1"/>
  <c r="AL165" i="4" s="1"/>
  <c r="BK101" i="4"/>
  <c r="BJ101" i="4"/>
  <c r="BI101" i="4" s="1"/>
  <c r="BH101" i="4" s="1"/>
  <c r="BG101" i="4" s="1"/>
  <c r="BF101" i="4" s="1"/>
  <c r="BE101" i="4" s="1"/>
  <c r="BD101" i="4" s="1"/>
  <c r="BC101" i="4" s="1"/>
  <c r="AT62" i="4"/>
  <c r="AS62" i="4"/>
  <c r="AR62" i="4" s="1"/>
  <c r="AQ62" i="4" s="1"/>
  <c r="AP62" i="4" s="1"/>
  <c r="AO62" i="4" s="1"/>
  <c r="AN62" i="4" s="1"/>
  <c r="AM62" i="4" s="1"/>
  <c r="AL62" i="4" s="1"/>
  <c r="BK45" i="4"/>
  <c r="BJ45" i="4" s="1"/>
  <c r="BI45" i="4" s="1"/>
  <c r="BH45" i="4" s="1"/>
  <c r="BG45" i="4" s="1"/>
  <c r="BF45" i="4" s="1"/>
  <c r="BE45" i="4" s="1"/>
  <c r="BD45" i="4" s="1"/>
  <c r="BC45" i="4" s="1"/>
  <c r="AK276" i="4"/>
  <c r="AI276" i="4"/>
  <c r="AH276" i="4" s="1"/>
  <c r="AA276" i="4" s="1"/>
  <c r="AD276" i="4" s="1"/>
  <c r="AJ276" i="4"/>
  <c r="AJ257" i="4"/>
  <c r="AK257" i="4"/>
  <c r="AI257" i="4"/>
  <c r="AH257" i="4" s="1"/>
  <c r="AT227" i="4"/>
  <c r="AS227" i="4" s="1"/>
  <c r="AR227" i="4" s="1"/>
  <c r="AQ227" i="4" s="1"/>
  <c r="AP227" i="4" s="1"/>
  <c r="AO227" i="4" s="1"/>
  <c r="AN227" i="4" s="1"/>
  <c r="AM227" i="4" s="1"/>
  <c r="AL227" i="4" s="1"/>
  <c r="AI163" i="4"/>
  <c r="AH163" i="4" s="1"/>
  <c r="AK163" i="4"/>
  <c r="AJ163" i="4"/>
  <c r="BG98" i="4"/>
  <c r="BF98" i="4" s="1"/>
  <c r="BE98" i="4" s="1"/>
  <c r="BD98" i="4" s="1"/>
  <c r="BC98" i="4" s="1"/>
  <c r="BK98" i="4"/>
  <c r="BJ98" i="4" s="1"/>
  <c r="BI98" i="4" s="1"/>
  <c r="BH98" i="4" s="1"/>
  <c r="AO61" i="4"/>
  <c r="AN61" i="4" s="1"/>
  <c r="AM61" i="4" s="1"/>
  <c r="AL61" i="4" s="1"/>
  <c r="AT61" i="4"/>
  <c r="AS61" i="4" s="1"/>
  <c r="AR61" i="4" s="1"/>
  <c r="AQ61" i="4" s="1"/>
  <c r="AP61" i="4" s="1"/>
  <c r="AK44" i="4"/>
  <c r="AI44" i="4"/>
  <c r="AJ44" i="4"/>
  <c r="AH44" i="4" s="1"/>
  <c r="AA44" i="4" s="1"/>
  <c r="AE44" i="4" s="1"/>
  <c r="AK345" i="4"/>
  <c r="AI345" i="4"/>
  <c r="AJ345" i="4"/>
  <c r="AK267" i="4"/>
  <c r="AI267" i="4"/>
  <c r="AJ267" i="4"/>
  <c r="AJ124" i="4"/>
  <c r="AI124" i="4"/>
  <c r="AH124" i="4" s="1"/>
  <c r="AK124" i="4"/>
  <c r="AI151" i="4"/>
  <c r="AH151" i="4" s="1"/>
  <c r="AA151" i="4" s="1"/>
  <c r="AE151" i="4" s="1"/>
  <c r="AJ151" i="4"/>
  <c r="AK151" i="4"/>
  <c r="AI69" i="4"/>
  <c r="AJ69" i="4"/>
  <c r="AK69" i="4"/>
  <c r="AJ83" i="4"/>
  <c r="AI83" i="4"/>
  <c r="AK83" i="4"/>
  <c r="AI47" i="4"/>
  <c r="AK47" i="4"/>
  <c r="AJ47" i="4"/>
  <c r="AK337" i="4"/>
  <c r="AI337" i="4"/>
  <c r="AJ337" i="4"/>
  <c r="AH337" i="4" s="1"/>
  <c r="AA337" i="4" s="1"/>
  <c r="AE337" i="4" s="1"/>
  <c r="AK265" i="4"/>
  <c r="AI265" i="4"/>
  <c r="AH265" i="4" s="1"/>
  <c r="AJ265" i="4"/>
  <c r="AI258" i="4"/>
  <c r="AH258" i="4" s="1"/>
  <c r="AA258" i="4" s="1"/>
  <c r="AD258" i="4" s="1"/>
  <c r="AJ258" i="4"/>
  <c r="AK258" i="4"/>
  <c r="BK94" i="4"/>
  <c r="BJ94" i="4"/>
  <c r="BI94" i="4" s="1"/>
  <c r="BH94" i="4" s="1"/>
  <c r="BG94" i="4" s="1"/>
  <c r="BF94" i="4" s="1"/>
  <c r="BE94" i="4" s="1"/>
  <c r="BD94" i="4" s="1"/>
  <c r="BC94" i="4" s="1"/>
  <c r="BK78" i="4"/>
  <c r="BJ78" i="4" s="1"/>
  <c r="BI78" i="4" s="1"/>
  <c r="BH78" i="4"/>
  <c r="BG78" i="4" s="1"/>
  <c r="BF78" i="4" s="1"/>
  <c r="BE78" i="4" s="1"/>
  <c r="BD78" i="4" s="1"/>
  <c r="BC78" i="4" s="1"/>
  <c r="AT40" i="4"/>
  <c r="AS40" i="4"/>
  <c r="AR40" i="4"/>
  <c r="AQ40" i="4" s="1"/>
  <c r="AP40" i="4" s="1"/>
  <c r="AO40" i="4" s="1"/>
  <c r="AN40" i="4" s="1"/>
  <c r="AM40" i="4" s="1"/>
  <c r="AL40" i="4" s="1"/>
  <c r="AI311" i="4"/>
  <c r="AH311" i="4" s="1"/>
  <c r="AA311" i="4" s="1"/>
  <c r="AE311" i="4" s="1"/>
  <c r="AJ311" i="4"/>
  <c r="AK311" i="4"/>
  <c r="AT263" i="4"/>
  <c r="AS263" i="4"/>
  <c r="AR263" i="4" s="1"/>
  <c r="AQ263" i="4" s="1"/>
  <c r="AP263" i="4" s="1"/>
  <c r="AO263" i="4" s="1"/>
  <c r="AN263" i="4" s="1"/>
  <c r="AM263" i="4" s="1"/>
  <c r="AL263" i="4" s="1"/>
  <c r="AT209" i="4"/>
  <c r="AS209" i="4"/>
  <c r="AR209" i="4" s="1"/>
  <c r="AQ209" i="4" s="1"/>
  <c r="AP209" i="4" s="1"/>
  <c r="AO209" i="4" s="1"/>
  <c r="AN209" i="4" s="1"/>
  <c r="AM209" i="4" s="1"/>
  <c r="AL209" i="4" s="1"/>
  <c r="AT147" i="4"/>
  <c r="AS147" i="4"/>
  <c r="AR147" i="4" s="1"/>
  <c r="AQ147" i="4" s="1"/>
  <c r="AP147" i="4" s="1"/>
  <c r="AO147" i="4" s="1"/>
  <c r="AN147" i="4" s="1"/>
  <c r="AM147" i="4" s="1"/>
  <c r="AL147" i="4" s="1"/>
  <c r="BJ85" i="4"/>
  <c r="BI85" i="4" s="1"/>
  <c r="BH85" i="4" s="1"/>
  <c r="BG85" i="4"/>
  <c r="BF85" i="4" s="1"/>
  <c r="BE85" i="4" s="1"/>
  <c r="BD85" i="4" s="1"/>
  <c r="BC85" i="4" s="1"/>
  <c r="BK85" i="4"/>
  <c r="AJ75" i="4"/>
  <c r="AI75" i="4"/>
  <c r="AK75" i="4"/>
  <c r="AA246" i="4"/>
  <c r="AF127" i="4"/>
  <c r="AH340" i="4"/>
  <c r="AB340" i="4" s="1"/>
  <c r="AH97" i="4"/>
  <c r="AA97" i="4" s="1"/>
  <c r="AZ37" i="4"/>
  <c r="AX37" i="4" s="1"/>
  <c r="AI206" i="4"/>
  <c r="AH206" i="4" s="1"/>
  <c r="AA206" i="4" s="1"/>
  <c r="AC150" i="4"/>
  <c r="R150" i="4"/>
  <c r="T150" i="4" s="1"/>
  <c r="AF150" i="4"/>
  <c r="I150" i="4"/>
  <c r="L268" i="4"/>
  <c r="AC268" i="4"/>
  <c r="AF268" i="4"/>
  <c r="AK308" i="4"/>
  <c r="AI308" i="4"/>
  <c r="AJ308" i="4"/>
  <c r="AT219" i="4"/>
  <c r="AS219" i="4" s="1"/>
  <c r="AR219" i="4"/>
  <c r="AQ219" i="4" s="1"/>
  <c r="AP219" i="4" s="1"/>
  <c r="AO219" i="4" s="1"/>
  <c r="AN219" i="4" s="1"/>
  <c r="AM219" i="4" s="1"/>
  <c r="AL219" i="4" s="1"/>
  <c r="AT217" i="4"/>
  <c r="AS217" i="4"/>
  <c r="AR217" i="4" s="1"/>
  <c r="AQ217" i="4" s="1"/>
  <c r="AP217" i="4" s="1"/>
  <c r="AO217" i="4" s="1"/>
  <c r="AN217" i="4" s="1"/>
  <c r="AM217" i="4" s="1"/>
  <c r="AL217" i="4" s="1"/>
  <c r="AT142" i="4"/>
  <c r="AS142" i="4"/>
  <c r="AR142" i="4" s="1"/>
  <c r="AQ142" i="4" s="1"/>
  <c r="AP142" i="4" s="1"/>
  <c r="AO142" i="4" s="1"/>
  <c r="AN142" i="4" s="1"/>
  <c r="AM142" i="4" s="1"/>
  <c r="AL142" i="4" s="1"/>
  <c r="AK95" i="4"/>
  <c r="AJ95" i="4"/>
  <c r="AI95" i="4"/>
  <c r="BB65" i="4"/>
  <c r="BA65" i="4"/>
  <c r="BK58" i="4"/>
  <c r="BJ58" i="4" s="1"/>
  <c r="BI58" i="4" s="1"/>
  <c r="BH58" i="4" s="1"/>
  <c r="BG58" i="4" s="1"/>
  <c r="BF58" i="4" s="1"/>
  <c r="BE58" i="4" s="1"/>
  <c r="BD58" i="4" s="1"/>
  <c r="BC58" i="4" s="1"/>
  <c r="AT361" i="4"/>
  <c r="AS361" i="4" s="1"/>
  <c r="AR361" i="4" s="1"/>
  <c r="AQ361" i="4" s="1"/>
  <c r="AP361" i="4" s="1"/>
  <c r="AO361" i="4" s="1"/>
  <c r="AN361" i="4" s="1"/>
  <c r="AM361" i="4" s="1"/>
  <c r="AL361" i="4" s="1"/>
  <c r="AT304" i="4"/>
  <c r="AS304" i="4" s="1"/>
  <c r="AR304" i="4" s="1"/>
  <c r="AQ304" i="4" s="1"/>
  <c r="AP304" i="4" s="1"/>
  <c r="AO304" i="4" s="1"/>
  <c r="AN304" i="4" s="1"/>
  <c r="AM304" i="4" s="1"/>
  <c r="AL304" i="4" s="1"/>
  <c r="AI215" i="4"/>
  <c r="AH215" i="4" s="1"/>
  <c r="AA215" i="4" s="1"/>
  <c r="AE215" i="4" s="1"/>
  <c r="AJ215" i="4"/>
  <c r="AK215" i="4"/>
  <c r="AT141" i="4"/>
  <c r="AS141" i="4"/>
  <c r="AR141" i="4" s="1"/>
  <c r="AQ141" i="4" s="1"/>
  <c r="AP141" i="4" s="1"/>
  <c r="AO141" i="4" s="1"/>
  <c r="AN141" i="4" s="1"/>
  <c r="AM141" i="4" s="1"/>
  <c r="AL141" i="4" s="1"/>
  <c r="AJ90" i="4"/>
  <c r="AI90" i="4"/>
  <c r="AH90" i="4" s="1"/>
  <c r="AA90" i="4" s="1"/>
  <c r="AE90" i="4" s="1"/>
  <c r="AK90" i="4"/>
  <c r="BA59" i="4"/>
  <c r="AZ59" i="4" s="1"/>
  <c r="AX59" i="4" s="1"/>
  <c r="BB59" i="4"/>
  <c r="AI55" i="4"/>
  <c r="AK55" i="4"/>
  <c r="AJ55" i="4"/>
  <c r="AK353" i="4"/>
  <c r="AI353" i="4"/>
  <c r="AJ353" i="4"/>
  <c r="AI302" i="4"/>
  <c r="AH302" i="4" s="1"/>
  <c r="AB302" i="4" s="1"/>
  <c r="AJ302" i="4"/>
  <c r="AK302" i="4"/>
  <c r="AT213" i="4"/>
  <c r="AS213" i="4" s="1"/>
  <c r="AR213" i="4" s="1"/>
  <c r="AQ213" i="4"/>
  <c r="AP213" i="4" s="1"/>
  <c r="AO213" i="4" s="1"/>
  <c r="AN213" i="4" s="1"/>
  <c r="AM213" i="4" s="1"/>
  <c r="AL213" i="4" s="1"/>
  <c r="AJ135" i="4"/>
  <c r="AK135" i="4"/>
  <c r="AI135" i="4"/>
  <c r="AH135" i="4" s="1"/>
  <c r="AT79" i="4"/>
  <c r="AS79" i="4" s="1"/>
  <c r="AR79" i="4" s="1"/>
  <c r="AQ79" i="4" s="1"/>
  <c r="AP79" i="4" s="1"/>
  <c r="AO79" i="4" s="1"/>
  <c r="AN79" i="4" s="1"/>
  <c r="AM79" i="4" s="1"/>
  <c r="AL79" i="4" s="1"/>
  <c r="BK86" i="4"/>
  <c r="BJ86" i="4" s="1"/>
  <c r="BI86" i="4" s="1"/>
  <c r="BH86" i="4" s="1"/>
  <c r="BG86" i="4" s="1"/>
  <c r="BF86" i="4" s="1"/>
  <c r="BE86" i="4" s="1"/>
  <c r="BD86" i="4" s="1"/>
  <c r="BC86" i="4" s="1"/>
  <c r="BH50" i="4"/>
  <c r="BG50" i="4" s="1"/>
  <c r="BF50" i="4" s="1"/>
  <c r="BE50" i="4" s="1"/>
  <c r="BD50" i="4" s="1"/>
  <c r="BC50" i="4" s="1"/>
  <c r="BK50" i="4"/>
  <c r="BJ50" i="4"/>
  <c r="BI50" i="4" s="1"/>
  <c r="AJ364" i="4"/>
  <c r="AI364" i="4"/>
  <c r="AH364" i="4" s="1"/>
  <c r="AB364" i="4" s="1"/>
  <c r="AK364" i="4"/>
  <c r="AJ327" i="4"/>
  <c r="AI327" i="4"/>
  <c r="AK327" i="4"/>
  <c r="AI201" i="4"/>
  <c r="AJ201" i="4"/>
  <c r="AK201" i="4"/>
  <c r="AJ117" i="4"/>
  <c r="AI117" i="4"/>
  <c r="AK117" i="4"/>
  <c r="BK97" i="4"/>
  <c r="BJ97" i="4" s="1"/>
  <c r="BI97" i="4" s="1"/>
  <c r="BH97" i="4" s="1"/>
  <c r="BG97" i="4" s="1"/>
  <c r="BF97" i="4"/>
  <c r="BE97" i="4" s="1"/>
  <c r="BD97" i="4" s="1"/>
  <c r="BC97" i="4" s="1"/>
  <c r="BK93" i="4"/>
  <c r="BJ93" i="4"/>
  <c r="BI93" i="4" s="1"/>
  <c r="BH93" i="4" s="1"/>
  <c r="BG93" i="4" s="1"/>
  <c r="BF93" i="4" s="1"/>
  <c r="BE93" i="4" s="1"/>
  <c r="BD93" i="4" s="1"/>
  <c r="BC93" i="4" s="1"/>
  <c r="BJ14" i="4"/>
  <c r="BI14" i="4" s="1"/>
  <c r="BH14" i="4" s="1"/>
  <c r="BG14" i="4"/>
  <c r="BF14" i="4" s="1"/>
  <c r="BE14" i="4" s="1"/>
  <c r="BD14" i="4" s="1"/>
  <c r="BC14" i="4" s="1"/>
  <c r="BK14" i="4"/>
  <c r="AJ356" i="4"/>
  <c r="AH356" i="4" s="1"/>
  <c r="AI356" i="4"/>
  <c r="AK356" i="4"/>
  <c r="AJ300" i="4"/>
  <c r="AI300" i="4"/>
  <c r="AH300" i="4" s="1"/>
  <c r="AA300" i="4" s="1"/>
  <c r="AD300" i="4" s="1"/>
  <c r="AK300" i="4"/>
  <c r="AP199" i="4"/>
  <c r="AO199" i="4" s="1"/>
  <c r="AN199" i="4" s="1"/>
  <c r="AM199" i="4" s="1"/>
  <c r="AL199" i="4" s="1"/>
  <c r="AT199" i="4"/>
  <c r="AS199" i="4" s="1"/>
  <c r="AR199" i="4" s="1"/>
  <c r="AQ199" i="4" s="1"/>
  <c r="AP109" i="4"/>
  <c r="AO109" i="4" s="1"/>
  <c r="AN109" i="4" s="1"/>
  <c r="AM109" i="4" s="1"/>
  <c r="AL109" i="4" s="1"/>
  <c r="AT109" i="4"/>
  <c r="AS109" i="4" s="1"/>
  <c r="AR109" i="4" s="1"/>
  <c r="AQ109" i="4" s="1"/>
  <c r="BK90" i="4"/>
  <c r="BJ90" i="4" s="1"/>
  <c r="BI90" i="4" s="1"/>
  <c r="BH90" i="4" s="1"/>
  <c r="BG90" i="4" s="1"/>
  <c r="BF90" i="4" s="1"/>
  <c r="BE90" i="4" s="1"/>
  <c r="BD90" i="4" s="1"/>
  <c r="BC90" i="4" s="1"/>
  <c r="AT88" i="4"/>
  <c r="AS88" i="4" s="1"/>
  <c r="AR88" i="4" s="1"/>
  <c r="AQ88" i="4" s="1"/>
  <c r="AP88" i="4" s="1"/>
  <c r="AO88" i="4" s="1"/>
  <c r="AN88" i="4" s="1"/>
  <c r="AM88" i="4" s="1"/>
  <c r="AL88" i="4" s="1"/>
  <c r="BK11" i="4"/>
  <c r="BJ11" i="4" s="1"/>
  <c r="BI11" i="4" s="1"/>
  <c r="BH11" i="4" s="1"/>
  <c r="BG11" i="4" s="1"/>
  <c r="BF11" i="4" s="1"/>
  <c r="BE11" i="4" s="1"/>
  <c r="BD11" i="4" s="1"/>
  <c r="BC11" i="4" s="1"/>
  <c r="AI298" i="4"/>
  <c r="AJ298" i="4"/>
  <c r="AK298" i="4"/>
  <c r="BK88" i="4"/>
  <c r="BJ88" i="4" s="1"/>
  <c r="BI88" i="4" s="1"/>
  <c r="BH88" i="4"/>
  <c r="BG88" i="4" s="1"/>
  <c r="BF88" i="4" s="1"/>
  <c r="BE88" i="4" s="1"/>
  <c r="BD88" i="4" s="1"/>
  <c r="BC88" i="4" s="1"/>
  <c r="BJ83" i="4"/>
  <c r="BI83" i="4" s="1"/>
  <c r="BH83" i="4" s="1"/>
  <c r="BG83" i="4" s="1"/>
  <c r="BF83" i="4" s="1"/>
  <c r="BE83" i="4" s="1"/>
  <c r="BD83" i="4" s="1"/>
  <c r="BC83" i="4" s="1"/>
  <c r="BK83" i="4"/>
  <c r="BK8" i="4"/>
  <c r="BJ8" i="4" s="1"/>
  <c r="BI8" i="4" s="1"/>
  <c r="BH8" i="4"/>
  <c r="BG8" i="4" s="1"/>
  <c r="BF8" i="4" s="1"/>
  <c r="BE8" i="4" s="1"/>
  <c r="BD8" i="4" s="1"/>
  <c r="BC8" i="4" s="1"/>
  <c r="R195" i="4"/>
  <c r="T195" i="4" s="1"/>
  <c r="AF195" i="4"/>
  <c r="AC195" i="4"/>
  <c r="I195" i="4"/>
  <c r="AB195" i="4"/>
  <c r="R223" i="4"/>
  <c r="T223" i="4" s="1"/>
  <c r="AF223" i="4"/>
  <c r="AC223" i="4"/>
  <c r="I223" i="4"/>
  <c r="AA382" i="4"/>
  <c r="AD382" i="4" s="1"/>
  <c r="AI316" i="4"/>
  <c r="BB72" i="4"/>
  <c r="AJ333" i="4"/>
  <c r="AH333" i="4" s="1"/>
  <c r="AB333" i="4" s="1"/>
  <c r="AC104" i="4"/>
  <c r="I104" i="4"/>
  <c r="AF104" i="4"/>
  <c r="R104" i="4"/>
  <c r="T104" i="4" s="1"/>
  <c r="AJ396" i="4"/>
  <c r="AI396" i="4"/>
  <c r="AH396" i="4" s="1"/>
  <c r="AA396" i="4" s="1"/>
  <c r="AE396" i="4" s="1"/>
  <c r="AK396" i="4"/>
  <c r="AT243" i="4"/>
  <c r="AS243" i="4" s="1"/>
  <c r="AR243" i="4" s="1"/>
  <c r="AQ243" i="4" s="1"/>
  <c r="AP243" i="4" s="1"/>
  <c r="AO243" i="4"/>
  <c r="AN243" i="4" s="1"/>
  <c r="AM243" i="4" s="1"/>
  <c r="AL243" i="4" s="1"/>
  <c r="AT140" i="4"/>
  <c r="AS140" i="4"/>
  <c r="AR140" i="4" s="1"/>
  <c r="AQ140" i="4" s="1"/>
  <c r="AP140" i="4" s="1"/>
  <c r="AO140" i="4" s="1"/>
  <c r="AN140" i="4" s="1"/>
  <c r="AM140" i="4" s="1"/>
  <c r="AL140" i="4" s="1"/>
  <c r="AK388" i="4"/>
  <c r="AI388" i="4"/>
  <c r="AH388" i="4" s="1"/>
  <c r="AA388" i="4" s="1"/>
  <c r="AE388" i="4" s="1"/>
  <c r="AK239" i="4"/>
  <c r="AI239" i="4"/>
  <c r="AH239" i="4" s="1"/>
  <c r="AJ239" i="4"/>
  <c r="AI207" i="4"/>
  <c r="AH207" i="4" s="1"/>
  <c r="AJ207" i="4"/>
  <c r="AK207" i="4"/>
  <c r="AT139" i="4"/>
  <c r="AS139" i="4" s="1"/>
  <c r="AR139" i="4" s="1"/>
  <c r="AQ139" i="4" s="1"/>
  <c r="AP139" i="4" s="1"/>
  <c r="AO139" i="4" s="1"/>
  <c r="AN139" i="4" s="1"/>
  <c r="AM139" i="4" s="1"/>
  <c r="AL139" i="4" s="1"/>
  <c r="AK91" i="4"/>
  <c r="AI91" i="4"/>
  <c r="AH91" i="4" s="1"/>
  <c r="AA91" i="4" s="1"/>
  <c r="AE91" i="4" s="1"/>
  <c r="AJ91" i="4"/>
  <c r="BA57" i="4"/>
  <c r="AZ57" i="4" s="1"/>
  <c r="AX57" i="4" s="1"/>
  <c r="BB57" i="4"/>
  <c r="BA15" i="4"/>
  <c r="AZ15" i="4" s="1"/>
  <c r="AX15" i="4" s="1"/>
  <c r="BB15" i="4"/>
  <c r="AI380" i="4"/>
  <c r="AK380" i="4"/>
  <c r="AJ380" i="4"/>
  <c r="AH380" i="4" s="1"/>
  <c r="AA380" i="4" s="1"/>
  <c r="AD380" i="4" s="1"/>
  <c r="AK237" i="4"/>
  <c r="AI237" i="4"/>
  <c r="AJ237" i="4"/>
  <c r="AS205" i="4"/>
  <c r="AR205" i="4" s="1"/>
  <c r="AQ205" i="4" s="1"/>
  <c r="AP205" i="4" s="1"/>
  <c r="AO205" i="4" s="1"/>
  <c r="AN205" i="4" s="1"/>
  <c r="AM205" i="4" s="1"/>
  <c r="AL205" i="4" s="1"/>
  <c r="AT205" i="4"/>
  <c r="AI127" i="4"/>
  <c r="AJ127" i="4"/>
  <c r="AK127" i="4"/>
  <c r="AK87" i="4"/>
  <c r="AI87" i="4"/>
  <c r="AH87" i="4" s="1"/>
  <c r="AA87" i="4" s="1"/>
  <c r="AE87" i="4" s="1"/>
  <c r="AJ87" i="4"/>
  <c r="BK43" i="4"/>
  <c r="BJ43" i="4" s="1"/>
  <c r="BI43" i="4" s="1"/>
  <c r="BH43" i="4" s="1"/>
  <c r="BG43" i="4" s="1"/>
  <c r="BF43" i="4" s="1"/>
  <c r="BE43" i="4" s="1"/>
  <c r="BD43" i="4" s="1"/>
  <c r="BC43" i="4" s="1"/>
  <c r="BK23" i="4"/>
  <c r="BJ23" i="4"/>
  <c r="BI23" i="4" s="1"/>
  <c r="BH23" i="4" s="1"/>
  <c r="BG23" i="4" s="1"/>
  <c r="BF23" i="4" s="1"/>
  <c r="BE23" i="4" s="1"/>
  <c r="BD23" i="4" s="1"/>
  <c r="BC23" i="4" s="1"/>
  <c r="AT372" i="4"/>
  <c r="AS372" i="4" s="1"/>
  <c r="AR372" i="4" s="1"/>
  <c r="AQ372" i="4" s="1"/>
  <c r="AP372" i="4" s="1"/>
  <c r="AO372" i="4" s="1"/>
  <c r="AN372" i="4" s="1"/>
  <c r="AM372" i="4" s="1"/>
  <c r="AL372" i="4" s="1"/>
  <c r="AR235" i="4"/>
  <c r="AQ235" i="4" s="1"/>
  <c r="AP235" i="4" s="1"/>
  <c r="AO235" i="4" s="1"/>
  <c r="AN235" i="4" s="1"/>
  <c r="AM235" i="4" s="1"/>
  <c r="AL235" i="4" s="1"/>
  <c r="AT235" i="4"/>
  <c r="AS235" i="4"/>
  <c r="AT203" i="4"/>
  <c r="AS203" i="4" s="1"/>
  <c r="AR203" i="4" s="1"/>
  <c r="AQ203" i="4" s="1"/>
  <c r="AP203" i="4" s="1"/>
  <c r="AO203" i="4" s="1"/>
  <c r="AN203" i="4" s="1"/>
  <c r="AM203" i="4" s="1"/>
  <c r="AL203" i="4" s="1"/>
  <c r="AT119" i="4"/>
  <c r="AS119" i="4" s="1"/>
  <c r="AR119" i="4" s="1"/>
  <c r="AQ119" i="4" s="1"/>
  <c r="AP119" i="4" s="1"/>
  <c r="AO119" i="4" s="1"/>
  <c r="AN119" i="4" s="1"/>
  <c r="AM119" i="4" s="1"/>
  <c r="AL119" i="4" s="1"/>
  <c r="AT81" i="4"/>
  <c r="AS81" i="4"/>
  <c r="AR81" i="4" s="1"/>
  <c r="AQ81" i="4" s="1"/>
  <c r="AP81" i="4" s="1"/>
  <c r="AO81" i="4" s="1"/>
  <c r="AN81" i="4" s="1"/>
  <c r="AM81" i="4" s="1"/>
  <c r="AL81" i="4" s="1"/>
  <c r="BK41" i="4"/>
  <c r="BJ41" i="4" s="1"/>
  <c r="BI41" i="4" s="1"/>
  <c r="BH41" i="4" s="1"/>
  <c r="BG41" i="4" s="1"/>
  <c r="BF41" i="4" s="1"/>
  <c r="BE41" i="4" s="1"/>
  <c r="BD41" i="4" s="1"/>
  <c r="BC41" i="4" s="1"/>
  <c r="AO383" i="4"/>
  <c r="AN383" i="4" s="1"/>
  <c r="AM383" i="4" s="1"/>
  <c r="AL383" i="4" s="1"/>
  <c r="AT383" i="4"/>
  <c r="AS383" i="4" s="1"/>
  <c r="AR383" i="4" s="1"/>
  <c r="AQ383" i="4" s="1"/>
  <c r="AP383" i="4" s="1"/>
  <c r="AT286" i="4"/>
  <c r="AS286" i="4" s="1"/>
  <c r="AR286" i="4" s="1"/>
  <c r="AQ286" i="4" s="1"/>
  <c r="AP286" i="4" s="1"/>
  <c r="AO286" i="4" s="1"/>
  <c r="AN286" i="4" s="1"/>
  <c r="AM286" i="4" s="1"/>
  <c r="AL286" i="4" s="1"/>
  <c r="AI185" i="4"/>
  <c r="AH185" i="4" s="1"/>
  <c r="AJ185" i="4"/>
  <c r="AK185" i="4"/>
  <c r="AI111" i="4"/>
  <c r="AJ111" i="4"/>
  <c r="AK111" i="4"/>
  <c r="AJ93" i="4"/>
  <c r="AK93" i="4"/>
  <c r="AI93" i="4"/>
  <c r="AH93" i="4" s="1"/>
  <c r="AA93" i="4" s="1"/>
  <c r="AE93" i="4" s="1"/>
  <c r="AK56" i="4"/>
  <c r="AJ56" i="4"/>
  <c r="AI56" i="4"/>
  <c r="AH56" i="4" s="1"/>
  <c r="AA56" i="4" s="1"/>
  <c r="AE56" i="4" s="1"/>
  <c r="BK12" i="4"/>
  <c r="BJ12" i="4" s="1"/>
  <c r="BI12" i="4" s="1"/>
  <c r="BH12" i="4" s="1"/>
  <c r="BG12" i="4" s="1"/>
  <c r="BF12" i="4" s="1"/>
  <c r="BE12" i="4" s="1"/>
  <c r="BD12" i="4" s="1"/>
  <c r="BC12" i="4" s="1"/>
  <c r="AJ375" i="4"/>
  <c r="AH375" i="4" s="1"/>
  <c r="AI375" i="4"/>
  <c r="AK375" i="4"/>
  <c r="AT284" i="4"/>
  <c r="AS284" i="4" s="1"/>
  <c r="AR284" i="4" s="1"/>
  <c r="AQ284" i="4" s="1"/>
  <c r="AP284" i="4" s="1"/>
  <c r="AO284" i="4" s="1"/>
  <c r="AN284" i="4" s="1"/>
  <c r="AM284" i="4" s="1"/>
  <c r="AL284" i="4" s="1"/>
  <c r="AI183" i="4"/>
  <c r="AJ183" i="4"/>
  <c r="AK183" i="4"/>
  <c r="AI168" i="4"/>
  <c r="AH168" i="4" s="1"/>
  <c r="AA168" i="4" s="1"/>
  <c r="AD168" i="4" s="1"/>
  <c r="AJ168" i="4"/>
  <c r="AK168" i="4"/>
  <c r="BK92" i="4"/>
  <c r="BJ92" i="4" s="1"/>
  <c r="BI92" i="4" s="1"/>
  <c r="BH92" i="4"/>
  <c r="BG92" i="4" s="1"/>
  <c r="BF92" i="4" s="1"/>
  <c r="BE92" i="4" s="1"/>
  <c r="BD92" i="4" s="1"/>
  <c r="BC92" i="4" s="1"/>
  <c r="AJ42" i="4"/>
  <c r="AK42" i="4"/>
  <c r="AI42" i="4"/>
  <c r="AJ282" i="4"/>
  <c r="AK282" i="4"/>
  <c r="AI282" i="4"/>
  <c r="AT181" i="4"/>
  <c r="AS181" i="4"/>
  <c r="AR181" i="4" s="1"/>
  <c r="AQ181" i="4" s="1"/>
  <c r="AP181" i="4" s="1"/>
  <c r="AO181" i="4" s="1"/>
  <c r="AN181" i="4" s="1"/>
  <c r="AM181" i="4" s="1"/>
  <c r="AL181" i="4" s="1"/>
  <c r="AI166" i="4"/>
  <c r="AJ166" i="4"/>
  <c r="AH166" i="4" s="1"/>
  <c r="AA166" i="4" s="1"/>
  <c r="AK166" i="4"/>
  <c r="BK80" i="4"/>
  <c r="BJ80" i="4" s="1"/>
  <c r="BI80" i="4" s="1"/>
  <c r="BH80" i="4" s="1"/>
  <c r="BG80" i="4" s="1"/>
  <c r="BF80" i="4" s="1"/>
  <c r="BE80" i="4" s="1"/>
  <c r="BD80" i="4" s="1"/>
  <c r="BC80" i="4" s="1"/>
  <c r="BK47" i="4"/>
  <c r="BJ47" i="4"/>
  <c r="BI47" i="4" s="1"/>
  <c r="BH47" i="4" s="1"/>
  <c r="BG47" i="4" s="1"/>
  <c r="BF47" i="4" s="1"/>
  <c r="BE47" i="4" s="1"/>
  <c r="BD47" i="4" s="1"/>
  <c r="BC47" i="4" s="1"/>
  <c r="AC138" i="4"/>
  <c r="R138" i="4"/>
  <c r="T138" i="4" s="1"/>
  <c r="I138" i="4"/>
  <c r="AF138" i="4"/>
  <c r="AA116" i="4"/>
  <c r="AD116" i="4" s="1"/>
  <c r="AA192" i="4"/>
  <c r="AD192" i="4" s="1"/>
  <c r="AH100" i="4"/>
  <c r="AA100" i="4" s="1"/>
  <c r="AH422" i="4"/>
  <c r="AA422" i="4" s="1"/>
  <c r="AJ413" i="4"/>
  <c r="AA211" i="4"/>
  <c r="AH190" i="4"/>
  <c r="AA190" i="4" s="1"/>
  <c r="AD190" i="4" s="1"/>
  <c r="AD297" i="4"/>
  <c r="AB297" i="4"/>
  <c r="AE297" i="4"/>
  <c r="AJ130" i="4"/>
  <c r="AI130" i="4"/>
  <c r="AK130" i="4"/>
  <c r="BK81" i="4"/>
  <c r="BJ81" i="4" s="1"/>
  <c r="BI81" i="4" s="1"/>
  <c r="BH81" i="4" s="1"/>
  <c r="BG81" i="4" s="1"/>
  <c r="BF81" i="4" s="1"/>
  <c r="BE81" i="4" s="1"/>
  <c r="BD81" i="4" s="1"/>
  <c r="BC81" i="4" s="1"/>
  <c r="BA32" i="4"/>
  <c r="BB32" i="4"/>
  <c r="AI292" i="4"/>
  <c r="AJ292" i="4"/>
  <c r="AK292" i="4"/>
  <c r="AT191" i="4"/>
  <c r="AS191" i="4" s="1"/>
  <c r="AR191" i="4" s="1"/>
  <c r="AQ191" i="4" s="1"/>
  <c r="AP191" i="4" s="1"/>
  <c r="AO191" i="4" s="1"/>
  <c r="AN191" i="4" s="1"/>
  <c r="AM191" i="4" s="1"/>
  <c r="AL191" i="4" s="1"/>
  <c r="AI105" i="4"/>
  <c r="AJ105" i="4"/>
  <c r="AK105" i="4"/>
  <c r="BA63" i="4"/>
  <c r="BB63" i="4"/>
  <c r="AT72" i="4"/>
  <c r="AS72" i="4" s="1"/>
  <c r="AR72" i="4" s="1"/>
  <c r="AQ72" i="4" s="1"/>
  <c r="AP72" i="4" s="1"/>
  <c r="AO72" i="4" s="1"/>
  <c r="AN72" i="4" s="1"/>
  <c r="AM72" i="4" s="1"/>
  <c r="AL72" i="4" s="1"/>
  <c r="AK29" i="4"/>
  <c r="AI29" i="4"/>
  <c r="AH29" i="4" s="1"/>
  <c r="AA29" i="4" s="1"/>
  <c r="AE29" i="4" s="1"/>
  <c r="AJ29" i="4"/>
  <c r="AI399" i="4"/>
  <c r="AK399" i="4"/>
  <c r="AJ399" i="4"/>
  <c r="AJ290" i="4"/>
  <c r="AK290" i="4"/>
  <c r="AI290" i="4"/>
  <c r="AH290" i="4" s="1"/>
  <c r="AT189" i="4"/>
  <c r="AS189" i="4" s="1"/>
  <c r="AR189" i="4" s="1"/>
  <c r="AQ189" i="4"/>
  <c r="AP189" i="4" s="1"/>
  <c r="AO189" i="4" s="1"/>
  <c r="AN189" i="4" s="1"/>
  <c r="AM189" i="4" s="1"/>
  <c r="AL189" i="4" s="1"/>
  <c r="AT136" i="4"/>
  <c r="AS136" i="4"/>
  <c r="AR136" i="4" s="1"/>
  <c r="AQ136" i="4" s="1"/>
  <c r="AP136" i="4" s="1"/>
  <c r="AO136" i="4" s="1"/>
  <c r="AN136" i="4" s="1"/>
  <c r="AM136" i="4" s="1"/>
  <c r="AL136" i="4" s="1"/>
  <c r="AT48" i="4"/>
  <c r="AS48" i="4"/>
  <c r="AR48" i="4" s="1"/>
  <c r="AQ48" i="4" s="1"/>
  <c r="AP48" i="4" s="1"/>
  <c r="AO48" i="4" s="1"/>
  <c r="AN48" i="4" s="1"/>
  <c r="AM48" i="4" s="1"/>
  <c r="AL48" i="4" s="1"/>
  <c r="BJ67" i="4"/>
  <c r="BI67" i="4" s="1"/>
  <c r="BH67" i="4" s="1"/>
  <c r="BG67" i="4" s="1"/>
  <c r="BF67" i="4" s="1"/>
  <c r="BE67" i="4" s="1"/>
  <c r="BD67" i="4" s="1"/>
  <c r="BC67" i="4" s="1"/>
  <c r="BK67" i="4"/>
  <c r="BK24" i="4"/>
  <c r="BJ24" i="4" s="1"/>
  <c r="BI24" i="4" s="1"/>
  <c r="BH24" i="4" s="1"/>
  <c r="BG24" i="4" s="1"/>
  <c r="BF24" i="4" s="1"/>
  <c r="BE24" i="4" s="1"/>
  <c r="BD24" i="4" s="1"/>
  <c r="BC24" i="4" s="1"/>
  <c r="AT391" i="4"/>
  <c r="AS391" i="4" s="1"/>
  <c r="AR391" i="4" s="1"/>
  <c r="AQ391" i="4" s="1"/>
  <c r="AP391" i="4" s="1"/>
  <c r="AO391" i="4" s="1"/>
  <c r="AN391" i="4" s="1"/>
  <c r="AM391" i="4" s="1"/>
  <c r="AL391" i="4" s="1"/>
  <c r="AT288" i="4"/>
  <c r="AS288" i="4"/>
  <c r="AR288" i="4" s="1"/>
  <c r="AQ288" i="4" s="1"/>
  <c r="AP288" i="4" s="1"/>
  <c r="AO288" i="4" s="1"/>
  <c r="AN288" i="4" s="1"/>
  <c r="AM288" i="4" s="1"/>
  <c r="AL288" i="4" s="1"/>
  <c r="AP187" i="4"/>
  <c r="AO187" i="4" s="1"/>
  <c r="AN187" i="4" s="1"/>
  <c r="AM187" i="4" s="1"/>
  <c r="AL187" i="4" s="1"/>
  <c r="AT187" i="4"/>
  <c r="AS187" i="4" s="1"/>
  <c r="AR187" i="4" s="1"/>
  <c r="AQ187" i="4" s="1"/>
  <c r="AI132" i="4"/>
  <c r="AJ132" i="4"/>
  <c r="AK132" i="4"/>
  <c r="AI99" i="4"/>
  <c r="AJ99" i="4"/>
  <c r="AK99" i="4"/>
  <c r="AT64" i="4"/>
  <c r="AS64" i="4" s="1"/>
  <c r="AR64" i="4" s="1"/>
  <c r="AQ64" i="4" s="1"/>
  <c r="AP64" i="4" s="1"/>
  <c r="AO64" i="4" s="1"/>
  <c r="AN64" i="4" s="1"/>
  <c r="AM64" i="4" s="1"/>
  <c r="AL64" i="4" s="1"/>
  <c r="BK21" i="4"/>
  <c r="BJ21" i="4"/>
  <c r="BI21" i="4" s="1"/>
  <c r="BH21" i="4" s="1"/>
  <c r="BG21" i="4" s="1"/>
  <c r="BF21" i="4" s="1"/>
  <c r="BE21" i="4" s="1"/>
  <c r="BD21" i="4" s="1"/>
  <c r="BC21" i="4" s="1"/>
  <c r="AK328" i="4"/>
  <c r="AJ328" i="4"/>
  <c r="AI328" i="4"/>
  <c r="AH328" i="4" s="1"/>
  <c r="AK330" i="4"/>
  <c r="AJ330" i="4"/>
  <c r="AI330" i="4"/>
  <c r="AH330" i="4" s="1"/>
  <c r="AA330" i="4" s="1"/>
  <c r="AE330" i="4" s="1"/>
  <c r="AJ170" i="4"/>
  <c r="AK170" i="4"/>
  <c r="AI170" i="4"/>
  <c r="AH170" i="4" s="1"/>
  <c r="AI154" i="4"/>
  <c r="AJ154" i="4"/>
  <c r="AH154" i="4" s="1"/>
  <c r="AK154" i="4"/>
  <c r="BK96" i="4"/>
  <c r="BJ96" i="4" s="1"/>
  <c r="BI96" i="4" s="1"/>
  <c r="BH96" i="4" s="1"/>
  <c r="BG96" i="4" s="1"/>
  <c r="BF96" i="4" s="1"/>
  <c r="BE96" i="4" s="1"/>
  <c r="BD96" i="4" s="1"/>
  <c r="BC96" i="4" s="1"/>
  <c r="BK34" i="4"/>
  <c r="BJ34" i="4" s="1"/>
  <c r="BI34" i="4" s="1"/>
  <c r="BH34" i="4" s="1"/>
  <c r="BG34" i="4" s="1"/>
  <c r="BF34" i="4" s="1"/>
  <c r="BE34" i="4" s="1"/>
  <c r="BD34" i="4" s="1"/>
  <c r="BC34" i="4" s="1"/>
  <c r="AT309" i="4"/>
  <c r="AS309" i="4"/>
  <c r="AR309" i="4" s="1"/>
  <c r="AQ309" i="4" s="1"/>
  <c r="AP309" i="4" s="1"/>
  <c r="AO309" i="4" s="1"/>
  <c r="AN309" i="4" s="1"/>
  <c r="AM309" i="4" s="1"/>
  <c r="AL309" i="4" s="1"/>
  <c r="AJ322" i="4"/>
  <c r="AK322" i="4"/>
  <c r="AI322" i="4"/>
  <c r="AT123" i="4"/>
  <c r="AS123" i="4" s="1"/>
  <c r="AR123" i="4" s="1"/>
  <c r="AQ123" i="4" s="1"/>
  <c r="AP123" i="4" s="1"/>
  <c r="AO123" i="4" s="1"/>
  <c r="AN123" i="4" s="1"/>
  <c r="AM123" i="4" s="1"/>
  <c r="AL123" i="4" s="1"/>
  <c r="AT152" i="4"/>
  <c r="AS152" i="4" s="1"/>
  <c r="AR152" i="4" s="1"/>
  <c r="AQ152" i="4" s="1"/>
  <c r="AP152" i="4" s="1"/>
  <c r="AO152" i="4" s="1"/>
  <c r="AN152" i="4" s="1"/>
  <c r="AM152" i="4" s="1"/>
  <c r="AL152" i="4" s="1"/>
  <c r="BK91" i="4"/>
  <c r="BJ91" i="4" s="1"/>
  <c r="BI91" i="4" s="1"/>
  <c r="BH91" i="4" s="1"/>
  <c r="BG91" i="4" s="1"/>
  <c r="BF91" i="4" s="1"/>
  <c r="BE91" i="4" s="1"/>
  <c r="BD91" i="4" s="1"/>
  <c r="BC91" i="4" s="1"/>
  <c r="BJ38" i="4"/>
  <c r="BI38" i="4" s="1"/>
  <c r="BH38" i="4" s="1"/>
  <c r="BG38" i="4" s="1"/>
  <c r="BF38" i="4" s="1"/>
  <c r="BE38" i="4" s="1"/>
  <c r="BD38" i="4" s="1"/>
  <c r="BC38" i="4" s="1"/>
  <c r="BK38" i="4"/>
  <c r="AI31" i="4"/>
  <c r="AK31" i="4"/>
  <c r="AJ31" i="4"/>
  <c r="AJ307" i="4"/>
  <c r="AK307" i="4"/>
  <c r="AI307" i="4"/>
  <c r="AT320" i="4"/>
  <c r="AS320" i="4" s="1"/>
  <c r="AR320" i="4" s="1"/>
  <c r="AQ320" i="4" s="1"/>
  <c r="AP320" i="4" s="1"/>
  <c r="AO320" i="4" s="1"/>
  <c r="AN320" i="4" s="1"/>
  <c r="AM320" i="4" s="1"/>
  <c r="AL320" i="4" s="1"/>
  <c r="AJ210" i="4"/>
  <c r="AK210" i="4"/>
  <c r="AI210" i="4"/>
  <c r="AH210" i="4" s="1"/>
  <c r="AK133" i="4"/>
  <c r="AI133" i="4"/>
  <c r="AH133" i="4" s="1"/>
  <c r="AJ133" i="4"/>
  <c r="BJ89" i="4"/>
  <c r="BI89" i="4" s="1"/>
  <c r="BH89" i="4" s="1"/>
  <c r="BG89" i="4" s="1"/>
  <c r="BF89" i="4" s="1"/>
  <c r="BE89" i="4" s="1"/>
  <c r="BD89" i="4" s="1"/>
  <c r="BC89" i="4" s="1"/>
  <c r="BK89" i="4"/>
  <c r="BK36" i="4"/>
  <c r="BJ36" i="4"/>
  <c r="BI36" i="4" s="1"/>
  <c r="BH36" i="4" s="1"/>
  <c r="BG36" i="4" s="1"/>
  <c r="BF36" i="4" s="1"/>
  <c r="BE36" i="4" s="1"/>
  <c r="BD36" i="4" s="1"/>
  <c r="BC36" i="4" s="1"/>
  <c r="BK26" i="4"/>
  <c r="BJ26" i="4" s="1"/>
  <c r="BI26" i="4" s="1"/>
  <c r="BH26" i="4" s="1"/>
  <c r="BG26" i="4" s="1"/>
  <c r="BF26" i="4" s="1"/>
  <c r="BE26" i="4" s="1"/>
  <c r="BD26" i="4" s="1"/>
  <c r="BC26" i="4" s="1"/>
  <c r="R253" i="4"/>
  <c r="T253" i="4" s="1"/>
  <c r="AC253" i="4"/>
  <c r="K253" i="4"/>
  <c r="AF253" i="4"/>
  <c r="BA4" i="4"/>
  <c r="BB4" i="4"/>
  <c r="BB5" i="4"/>
  <c r="BA5" i="4"/>
  <c r="AS430" i="4"/>
  <c r="AR430" i="4" s="1"/>
  <c r="AQ430" i="4" s="1"/>
  <c r="AP430" i="4" s="1"/>
  <c r="AO430" i="4" s="1"/>
  <c r="AN430" i="4" s="1"/>
  <c r="AM430" i="4" s="1"/>
  <c r="AL430" i="4" s="1"/>
  <c r="AT430" i="4"/>
  <c r="AA295" i="4"/>
  <c r="AD295" i="4" s="1"/>
  <c r="AH334" i="4"/>
  <c r="AA334" i="4" s="1"/>
  <c r="AH421" i="4"/>
  <c r="AC146" i="4"/>
  <c r="I146" i="4"/>
  <c r="R146" i="4"/>
  <c r="T146" i="4" s="1"/>
  <c r="AF146" i="4"/>
  <c r="AC179" i="4"/>
  <c r="I179" i="4"/>
  <c r="R179" i="4"/>
  <c r="T179" i="4" s="1"/>
  <c r="AF179" i="4"/>
  <c r="K353" i="4"/>
  <c r="AC353" i="4"/>
  <c r="AF353" i="4"/>
  <c r="I88" i="4"/>
  <c r="R88" i="4"/>
  <c r="T88" i="4" s="1"/>
  <c r="AC88" i="4"/>
  <c r="R197" i="4"/>
  <c r="T197" i="4" s="1"/>
  <c r="AF197" i="4"/>
  <c r="AC197" i="4"/>
  <c r="I197" i="4"/>
  <c r="K278" i="4"/>
  <c r="R278" i="4"/>
  <c r="T278" i="4" s="1"/>
  <c r="AF278" i="4"/>
  <c r="AC278" i="4"/>
  <c r="H33" i="4"/>
  <c r="R33" i="4"/>
  <c r="T33" i="4" s="1"/>
  <c r="AC33" i="4"/>
  <c r="K247" i="4"/>
  <c r="R247" i="4"/>
  <c r="T247" i="4" s="1"/>
  <c r="AC247" i="4"/>
  <c r="AF247" i="4"/>
  <c r="AB247" i="4"/>
  <c r="I151" i="4"/>
  <c r="R151" i="4"/>
  <c r="T151" i="4" s="1"/>
  <c r="AF151" i="4"/>
  <c r="AC151" i="4"/>
  <c r="AF211" i="4"/>
  <c r="R211" i="4"/>
  <c r="T211" i="4" s="1"/>
  <c r="AC211" i="4"/>
  <c r="I211" i="4"/>
  <c r="AF391" i="4"/>
  <c r="AC391" i="4"/>
  <c r="K391" i="4"/>
  <c r="AC34" i="4"/>
  <c r="H34" i="4"/>
  <c r="R34" i="4"/>
  <c r="T34" i="4" s="1"/>
  <c r="AA384" i="4"/>
  <c r="AD384" i="4" s="1"/>
  <c r="AZ72" i="4"/>
  <c r="AX72" i="4" s="1"/>
  <c r="K360" i="4"/>
  <c r="AC360" i="4"/>
  <c r="AF360" i="4"/>
  <c r="AB360" i="4"/>
  <c r="I125" i="4"/>
  <c r="AF125" i="4"/>
  <c r="AC125" i="4"/>
  <c r="R125" i="4"/>
  <c r="T125" i="4" s="1"/>
  <c r="AF367" i="4"/>
  <c r="K367" i="4"/>
  <c r="AC367" i="4"/>
  <c r="AC323" i="4"/>
  <c r="AF323" i="4"/>
  <c r="K323" i="4"/>
  <c r="AC53" i="4"/>
  <c r="H53" i="4"/>
  <c r="R53" i="4"/>
  <c r="T53" i="4" s="1"/>
  <c r="AC185" i="4"/>
  <c r="K185" i="4"/>
  <c r="R185" i="4"/>
  <c r="T185" i="4" s="1"/>
  <c r="AF185" i="4"/>
  <c r="AF131" i="4"/>
  <c r="H43" i="4"/>
  <c r="R43" i="4"/>
  <c r="T43" i="4" s="1"/>
  <c r="AC43" i="4"/>
  <c r="AD400" i="4"/>
  <c r="AE400" i="4"/>
  <c r="AH143" i="4"/>
  <c r="H48" i="4"/>
  <c r="R48" i="4"/>
  <c r="T48" i="4" s="1"/>
  <c r="AC48" i="4"/>
  <c r="AC209" i="4"/>
  <c r="R209" i="4"/>
  <c r="T209" i="4" s="1"/>
  <c r="I209" i="4"/>
  <c r="AF209" i="4"/>
  <c r="K285" i="4"/>
  <c r="R285" i="4"/>
  <c r="T285" i="4" s="1"/>
  <c r="AC285" i="4"/>
  <c r="AF285" i="4"/>
  <c r="I103" i="4"/>
  <c r="AF103" i="4"/>
  <c r="R103" i="4"/>
  <c r="T103" i="4" s="1"/>
  <c r="AC103" i="4"/>
  <c r="AF162" i="4"/>
  <c r="I162" i="4"/>
  <c r="R162" i="4"/>
  <c r="T162" i="4" s="1"/>
  <c r="AC162" i="4"/>
  <c r="AF351" i="4"/>
  <c r="AC351" i="4"/>
  <c r="K351" i="4"/>
  <c r="K344" i="4"/>
  <c r="AC344" i="4"/>
  <c r="AF344" i="4"/>
  <c r="I112" i="4"/>
  <c r="R112" i="4"/>
  <c r="T112" i="4" s="1"/>
  <c r="AF112" i="4"/>
  <c r="AC112" i="4"/>
  <c r="AF167" i="4"/>
  <c r="AC167" i="4"/>
  <c r="R167" i="4"/>
  <c r="T167" i="4" s="1"/>
  <c r="I167" i="4"/>
  <c r="AC215" i="4"/>
  <c r="I215" i="4"/>
  <c r="R215" i="4"/>
  <c r="T215" i="4" s="1"/>
  <c r="AF215" i="4"/>
  <c r="AC245" i="4"/>
  <c r="AF245" i="4"/>
  <c r="K245" i="4"/>
  <c r="R245" i="4"/>
  <c r="T245" i="4" s="1"/>
  <c r="H55" i="4"/>
  <c r="R55" i="4"/>
  <c r="T55" i="4" s="1"/>
  <c r="AC55" i="4"/>
  <c r="L277" i="4"/>
  <c r="AC277" i="4"/>
  <c r="AF277" i="4"/>
  <c r="AZ18" i="4"/>
  <c r="AX18" i="4" s="1"/>
  <c r="AZ70" i="4"/>
  <c r="AX70" i="4" s="1"/>
  <c r="AH149" i="4"/>
  <c r="AH228" i="4"/>
  <c r="AB228" i="4" s="1"/>
  <c r="AC227" i="4"/>
  <c r="J227" i="4"/>
  <c r="R227" i="4"/>
  <c r="T227" i="4" s="1"/>
  <c r="AF227" i="4"/>
  <c r="AC106" i="4"/>
  <c r="R106" i="4"/>
  <c r="T106" i="4" s="1"/>
  <c r="AF106" i="4"/>
  <c r="I106" i="4"/>
  <c r="AE106" i="4"/>
  <c r="AB106" i="4"/>
  <c r="AD106" i="4"/>
  <c r="K385" i="4"/>
  <c r="AC385" i="4"/>
  <c r="AF385" i="4"/>
  <c r="AB385" i="4"/>
  <c r="AD385" i="4"/>
  <c r="AE385" i="4"/>
  <c r="AC191" i="4"/>
  <c r="I191" i="4"/>
  <c r="R191" i="4"/>
  <c r="T191" i="4" s="1"/>
  <c r="AF191" i="4"/>
  <c r="AC56" i="4"/>
  <c r="H56" i="4"/>
  <c r="R56" i="4"/>
  <c r="T56" i="4" s="1"/>
  <c r="AF145" i="4"/>
  <c r="AC145" i="4"/>
  <c r="I145" i="4"/>
  <c r="R145" i="4"/>
  <c r="T145" i="4" s="1"/>
  <c r="AB145" i="4"/>
  <c r="AD145" i="4"/>
  <c r="AE145" i="4"/>
  <c r="R66" i="4"/>
  <c r="T66" i="4" s="1"/>
  <c r="AC66" i="4"/>
  <c r="H66" i="4"/>
  <c r="AF269" i="4"/>
  <c r="AC269" i="4"/>
  <c r="R269" i="4"/>
  <c r="T269" i="4" s="1"/>
  <c r="J269" i="4"/>
  <c r="I77" i="4"/>
  <c r="R77" i="4"/>
  <c r="T77" i="4" s="1"/>
  <c r="AC77" i="4"/>
  <c r="K291" i="4"/>
  <c r="AF291" i="4"/>
  <c r="AB216" i="4"/>
  <c r="AA216" i="4"/>
  <c r="AB121" i="4"/>
  <c r="AA121" i="4"/>
  <c r="K431" i="4"/>
  <c r="I131" i="4"/>
  <c r="AH138" i="4"/>
  <c r="AA138" i="4" s="1"/>
  <c r="AA218" i="4"/>
  <c r="AH417" i="4"/>
  <c r="I111" i="4"/>
  <c r="R111" i="4"/>
  <c r="T111" i="4" s="1"/>
  <c r="AF111" i="4"/>
  <c r="AC111" i="4"/>
  <c r="L281" i="4"/>
  <c r="AC281" i="4"/>
  <c r="AF281" i="4"/>
  <c r="AF114" i="4"/>
  <c r="AC114" i="4"/>
  <c r="R114" i="4"/>
  <c r="T114" i="4" s="1"/>
  <c r="I114" i="4"/>
  <c r="R165" i="4"/>
  <c r="T165" i="4" s="1"/>
  <c r="AF165" i="4"/>
  <c r="AC165" i="4"/>
  <c r="I165" i="4"/>
  <c r="K260" i="4"/>
  <c r="R260" i="4"/>
  <c r="T260" i="4" s="1"/>
  <c r="AC260" i="4"/>
  <c r="AF260" i="4"/>
  <c r="AF333" i="4"/>
  <c r="AC333" i="4"/>
  <c r="K333" i="4"/>
  <c r="AF122" i="4"/>
  <c r="AC122" i="4"/>
  <c r="AC221" i="4"/>
  <c r="I221" i="4"/>
  <c r="AF221" i="4"/>
  <c r="R221" i="4"/>
  <c r="T221" i="4" s="1"/>
  <c r="K368" i="4"/>
  <c r="AC368" i="4"/>
  <c r="AF368" i="4"/>
  <c r="AF155" i="4"/>
  <c r="R155" i="4"/>
  <c r="T155" i="4" s="1"/>
  <c r="AC155" i="4"/>
  <c r="I155" i="4"/>
  <c r="AC199" i="4"/>
  <c r="K199" i="4"/>
  <c r="AF199" i="4"/>
  <c r="R199" i="4"/>
  <c r="T199" i="4" s="1"/>
  <c r="AB164" i="4"/>
  <c r="AA164" i="4"/>
  <c r="AC431" i="4"/>
  <c r="R219" i="4"/>
  <c r="T219" i="4" s="1"/>
  <c r="AE36" i="4"/>
  <c r="R131" i="4"/>
  <c r="T131" i="4" s="1"/>
  <c r="AH34" i="4"/>
  <c r="AA34" i="4" s="1"/>
  <c r="AE34" i="4" s="1"/>
  <c r="AH230" i="4"/>
  <c r="AA230" i="4" s="1"/>
  <c r="AH296" i="4"/>
  <c r="AA296" i="4" s="1"/>
  <c r="AT420" i="4"/>
  <c r="AS420" i="4" s="1"/>
  <c r="AR420" i="4" s="1"/>
  <c r="AQ420" i="4" s="1"/>
  <c r="AP420" i="4" s="1"/>
  <c r="AO420" i="4" s="1"/>
  <c r="AN420" i="4" s="1"/>
  <c r="AM420" i="4" s="1"/>
  <c r="AL420" i="4" s="1"/>
  <c r="R67" i="4"/>
  <c r="T67" i="4" s="1"/>
  <c r="H67" i="4"/>
  <c r="AC67" i="4"/>
  <c r="H44" i="4"/>
  <c r="AC44" i="4"/>
  <c r="R44" i="4"/>
  <c r="T44" i="4" s="1"/>
  <c r="H27" i="4"/>
  <c r="R27" i="4"/>
  <c r="T27" i="4" s="1"/>
  <c r="AC27" i="4"/>
  <c r="AC92" i="4"/>
  <c r="L92" i="4"/>
  <c r="AC294" i="4"/>
  <c r="K294" i="4"/>
  <c r="R294" i="4"/>
  <c r="T294" i="4" s="1"/>
  <c r="AF294" i="4"/>
  <c r="J273" i="4"/>
  <c r="AC273" i="4"/>
  <c r="R273" i="4"/>
  <c r="T273" i="4" s="1"/>
  <c r="AF273" i="4"/>
  <c r="AC128" i="4"/>
  <c r="AB128" i="4"/>
  <c r="AZ82" i="4"/>
  <c r="AX82" i="4" s="1"/>
  <c r="AH92" i="4"/>
  <c r="AA92" i="4" s="1"/>
  <c r="AE92" i="4" s="1"/>
  <c r="AA394" i="4"/>
  <c r="AE394" i="4" s="1"/>
  <c r="I219" i="4"/>
  <c r="AC131" i="4"/>
  <c r="AH80" i="4"/>
  <c r="AK358" i="4"/>
  <c r="AI358" i="4"/>
  <c r="AJ358" i="4"/>
  <c r="AF314" i="4"/>
  <c r="AC314" i="4"/>
  <c r="AC42" i="4"/>
  <c r="H42" i="4"/>
  <c r="R42" i="4"/>
  <c r="T42" i="4" s="1"/>
  <c r="AF319" i="4"/>
  <c r="K319" i="4"/>
  <c r="AC319" i="4"/>
  <c r="R319" i="4"/>
  <c r="T319" i="4" s="1"/>
  <c r="AC275" i="4"/>
  <c r="J275" i="4"/>
  <c r="R275" i="4"/>
  <c r="T275" i="4" s="1"/>
  <c r="AF275" i="4"/>
  <c r="AC78" i="4"/>
  <c r="I78" i="4"/>
  <c r="R78" i="4"/>
  <c r="T78" i="4" s="1"/>
  <c r="I174" i="4"/>
  <c r="R174" i="4"/>
  <c r="T174" i="4" s="1"/>
  <c r="AC174" i="4"/>
  <c r="AF174" i="4"/>
  <c r="AC127" i="4"/>
  <c r="AC324" i="4"/>
  <c r="AF324" i="4"/>
  <c r="K324" i="4"/>
  <c r="J109" i="4"/>
  <c r="R109" i="4"/>
  <c r="T109" i="4" s="1"/>
  <c r="AF109" i="4"/>
  <c r="AC109" i="4"/>
  <c r="AD128" i="4"/>
  <c r="AZ51" i="4"/>
  <c r="AX51" i="4" s="1"/>
  <c r="AZ35" i="4"/>
  <c r="AX35" i="4" s="1"/>
  <c r="AC219" i="4"/>
  <c r="AH390" i="4"/>
  <c r="AA390" i="4" s="1"/>
  <c r="AH389" i="4"/>
  <c r="AB389" i="4" s="1"/>
  <c r="AC157" i="4"/>
  <c r="I157" i="4"/>
  <c r="R157" i="4"/>
  <c r="T157" i="4" s="1"/>
  <c r="AF157" i="4"/>
  <c r="AC118" i="4"/>
  <c r="I118" i="4"/>
  <c r="R118" i="4"/>
  <c r="T118" i="4" s="1"/>
  <c r="AF118" i="4"/>
  <c r="I176" i="4"/>
  <c r="R176" i="4"/>
  <c r="T176" i="4" s="1"/>
  <c r="AC176" i="4"/>
  <c r="AF176" i="4"/>
  <c r="AC267" i="4"/>
  <c r="K267" i="4"/>
  <c r="R267" i="4"/>
  <c r="T267" i="4" s="1"/>
  <c r="AF267" i="4"/>
  <c r="AC79" i="4"/>
  <c r="I79" i="4"/>
  <c r="R79" i="4"/>
  <c r="T79" i="4" s="1"/>
  <c r="K401" i="4"/>
  <c r="AC401" i="4"/>
  <c r="AF401" i="4"/>
  <c r="R47" i="4"/>
  <c r="T47" i="4" s="1"/>
  <c r="AC47" i="4"/>
  <c r="H47" i="4"/>
  <c r="AC148" i="4"/>
  <c r="AF148" i="4"/>
  <c r="R148" i="4"/>
  <c r="T148" i="4" s="1"/>
  <c r="I148" i="4"/>
  <c r="K411" i="4"/>
  <c r="AC411" i="4"/>
  <c r="AF411" i="4"/>
  <c r="AB411" i="4"/>
  <c r="AE411" i="4"/>
  <c r="AD411" i="4"/>
  <c r="H41" i="4"/>
  <c r="R41" i="4"/>
  <c r="T41" i="4" s="1"/>
  <c r="AC41" i="4"/>
  <c r="R81" i="4"/>
  <c r="T81" i="4" s="1"/>
  <c r="I81" i="4"/>
  <c r="R52" i="4"/>
  <c r="T52" i="4" s="1"/>
  <c r="AC52" i="4"/>
  <c r="H52" i="4"/>
  <c r="AF108" i="4"/>
  <c r="AC108" i="4"/>
  <c r="I108" i="4"/>
  <c r="R108" i="4"/>
  <c r="T108" i="4" s="1"/>
  <c r="AB108" i="4"/>
  <c r="R29" i="4"/>
  <c r="T29" i="4" s="1"/>
  <c r="AC29" i="4"/>
  <c r="I29" i="4"/>
  <c r="R89" i="4"/>
  <c r="T89" i="4" s="1"/>
  <c r="AC89" i="4"/>
  <c r="J89" i="4"/>
  <c r="AC317" i="4"/>
  <c r="R317" i="4"/>
  <c r="T317" i="4" s="1"/>
  <c r="AF317" i="4"/>
  <c r="K317" i="4"/>
  <c r="I117" i="4"/>
  <c r="AC117" i="4"/>
  <c r="AF117" i="4"/>
  <c r="R117" i="4"/>
  <c r="T117" i="4" s="1"/>
  <c r="K204" i="4"/>
  <c r="R204" i="4"/>
  <c r="T204" i="4" s="1"/>
  <c r="AF204" i="4"/>
  <c r="AC204" i="4"/>
  <c r="K384" i="4"/>
  <c r="AC384" i="4"/>
  <c r="AF384" i="4"/>
  <c r="AB384" i="4"/>
  <c r="R22" i="4"/>
  <c r="T22" i="4" s="1"/>
  <c r="AC22" i="4"/>
  <c r="I22" i="4"/>
  <c r="I21" i="4"/>
  <c r="R21" i="4"/>
  <c r="T21" i="4" s="1"/>
  <c r="AC21" i="4"/>
  <c r="AF338" i="4"/>
  <c r="AC338" i="4"/>
  <c r="K338" i="4"/>
  <c r="AD338" i="4"/>
  <c r="AE338" i="4"/>
  <c r="AB338" i="4"/>
  <c r="R26" i="4"/>
  <c r="T26" i="4" s="1"/>
  <c r="I26" i="4"/>
  <c r="AC26" i="4"/>
  <c r="I120" i="4"/>
  <c r="AF120" i="4"/>
  <c r="AC120" i="4"/>
  <c r="R120" i="4"/>
  <c r="T120" i="4" s="1"/>
  <c r="L342" i="4"/>
  <c r="AC342" i="4"/>
  <c r="AF342" i="4"/>
  <c r="AB342" i="4"/>
  <c r="R158" i="4"/>
  <c r="T158" i="4" s="1"/>
  <c r="AF158" i="4"/>
  <c r="AC158" i="4"/>
  <c r="I158" i="4"/>
  <c r="AF386" i="4"/>
  <c r="K386" i="4"/>
  <c r="AC386" i="4"/>
  <c r="AB386" i="4"/>
  <c r="L152" i="4"/>
  <c r="AC152" i="4"/>
  <c r="AF152" i="4"/>
  <c r="K295" i="4"/>
  <c r="R295" i="4"/>
  <c r="T295" i="4" s="1"/>
  <c r="AC295" i="4"/>
  <c r="AF295" i="4"/>
  <c r="AB295" i="4"/>
  <c r="AF382" i="4"/>
  <c r="K382" i="4"/>
  <c r="AC382" i="4"/>
  <c r="AB382" i="4"/>
  <c r="L345" i="4"/>
  <c r="AC345" i="4"/>
  <c r="AF345" i="4"/>
  <c r="I74" i="4"/>
  <c r="AC74" i="4"/>
  <c r="R74" i="4"/>
  <c r="T74" i="4" s="1"/>
  <c r="K326" i="4"/>
  <c r="AF326" i="4"/>
  <c r="AC326" i="4"/>
  <c r="K387" i="4"/>
  <c r="AF387" i="4"/>
  <c r="AC387" i="4"/>
  <c r="AA157" i="4"/>
  <c r="AA340" i="4"/>
  <c r="AA270" i="4"/>
  <c r="AB270" i="4"/>
  <c r="AE392" i="4"/>
  <c r="AD392" i="4"/>
  <c r="AB100" i="4"/>
  <c r="AA293" i="4"/>
  <c r="AB293" i="4"/>
  <c r="AA352" i="4"/>
  <c r="AB352" i="4"/>
  <c r="AC57" i="4"/>
  <c r="R57" i="4"/>
  <c r="T57" i="4" s="1"/>
  <c r="H57" i="4"/>
  <c r="AC198" i="4"/>
  <c r="I198" i="4"/>
  <c r="R198" i="4"/>
  <c r="T198" i="4" s="1"/>
  <c r="AF198" i="4"/>
  <c r="AB198" i="4"/>
  <c r="R132" i="4"/>
  <c r="T132" i="4" s="1"/>
  <c r="AF132" i="4"/>
  <c r="AC132" i="4"/>
  <c r="I132" i="4"/>
  <c r="I28" i="4"/>
  <c r="R28" i="4"/>
  <c r="T28" i="4" s="1"/>
  <c r="AC28" i="4"/>
  <c r="AC72" i="4"/>
  <c r="I72" i="4"/>
  <c r="R72" i="4"/>
  <c r="T72" i="4" s="1"/>
  <c r="AC346" i="4"/>
  <c r="K346" i="4"/>
  <c r="AF346" i="4"/>
  <c r="AE346" i="4"/>
  <c r="AB346" i="4"/>
  <c r="AD346" i="4"/>
  <c r="AF173" i="4"/>
  <c r="R173" i="4"/>
  <c r="T173" i="4" s="1"/>
  <c r="AC173" i="4"/>
  <c r="K173" i="4"/>
  <c r="AC404" i="4"/>
  <c r="AF404" i="4"/>
  <c r="K404" i="4"/>
  <c r="AD404" i="4"/>
  <c r="AE404" i="4"/>
  <c r="AB404" i="4"/>
  <c r="AF318" i="4"/>
  <c r="K318" i="4"/>
  <c r="R318" i="4"/>
  <c r="T318" i="4" s="1"/>
  <c r="AC318" i="4"/>
  <c r="AD318" i="4"/>
  <c r="AE318" i="4"/>
  <c r="AB318" i="4"/>
  <c r="R224" i="4"/>
  <c r="T224" i="4" s="1"/>
  <c r="AF224" i="4"/>
  <c r="I224" i="4"/>
  <c r="AC224" i="4"/>
  <c r="AC276" i="4"/>
  <c r="K276" i="4"/>
  <c r="R276" i="4"/>
  <c r="T276" i="4" s="1"/>
  <c r="AF276" i="4"/>
  <c r="AE276" i="4"/>
  <c r="AB276" i="4"/>
  <c r="AA386" i="4"/>
  <c r="AD386" i="4" s="1"/>
  <c r="AC226" i="4"/>
  <c r="R226" i="4"/>
  <c r="T226" i="4" s="1"/>
  <c r="AF226" i="4"/>
  <c r="I226" i="4"/>
  <c r="AF398" i="4"/>
  <c r="K398" i="4"/>
  <c r="AC398" i="4"/>
  <c r="AF222" i="4"/>
  <c r="AC222" i="4"/>
  <c r="L222" i="4"/>
  <c r="AC258" i="4"/>
  <c r="AF258" i="4"/>
  <c r="R258" i="4"/>
  <c r="T258" i="4" s="1"/>
  <c r="K258" i="4"/>
  <c r="AB258" i="4"/>
  <c r="AE258" i="4"/>
  <c r="AF288" i="4"/>
  <c r="R288" i="4"/>
  <c r="T288" i="4" s="1"/>
  <c r="AC288" i="4"/>
  <c r="K288" i="4"/>
  <c r="R238" i="4"/>
  <c r="T238" i="4" s="1"/>
  <c r="AC238" i="4"/>
  <c r="AF238" i="4"/>
  <c r="K238" i="4"/>
  <c r="AC397" i="4"/>
  <c r="K397" i="4"/>
  <c r="AF397" i="4"/>
  <c r="AB324" i="4"/>
  <c r="AA324" i="4"/>
  <c r="AA38" i="4"/>
  <c r="AE38" i="4" s="1"/>
  <c r="AH273" i="4"/>
  <c r="AH316" i="4"/>
  <c r="AH325" i="4"/>
  <c r="AH137" i="4"/>
  <c r="AH37" i="4"/>
  <c r="AA37" i="4" s="1"/>
  <c r="AE37" i="4" s="1"/>
  <c r="AH171" i="4"/>
  <c r="AA171" i="4" s="1"/>
  <c r="AE171" i="4" s="1"/>
  <c r="AH319" i="4"/>
  <c r="AH169" i="4"/>
  <c r="AH27" i="4"/>
  <c r="AA27" i="4" s="1"/>
  <c r="AE27" i="4" s="1"/>
  <c r="AD344" i="4"/>
  <c r="AE344" i="4"/>
  <c r="AH413" i="4"/>
  <c r="I76" i="4"/>
  <c r="R76" i="4"/>
  <c r="T76" i="4" s="1"/>
  <c r="AC76" i="4"/>
  <c r="K423" i="4"/>
  <c r="AC423" i="4"/>
  <c r="AF423" i="4"/>
  <c r="R25" i="4"/>
  <c r="T25" i="4" s="1"/>
  <c r="AC25" i="4"/>
  <c r="I25" i="4"/>
  <c r="I119" i="4"/>
  <c r="R119" i="4"/>
  <c r="T119" i="4" s="1"/>
  <c r="AF119" i="4"/>
  <c r="AC119" i="4"/>
  <c r="AF355" i="4"/>
  <c r="K355" i="4"/>
  <c r="AC355" i="4"/>
  <c r="AB355" i="4"/>
  <c r="AE355" i="4"/>
  <c r="AD355" i="4"/>
  <c r="AF359" i="4"/>
  <c r="K359" i="4"/>
  <c r="AC359" i="4"/>
  <c r="AC306" i="4"/>
  <c r="K306" i="4"/>
  <c r="R306" i="4"/>
  <c r="T306" i="4" s="1"/>
  <c r="AF306" i="4"/>
  <c r="R168" i="4"/>
  <c r="T168" i="4" s="1"/>
  <c r="AF168" i="4"/>
  <c r="I168" i="4"/>
  <c r="AC168" i="4"/>
  <c r="AC300" i="4"/>
  <c r="K300" i="4"/>
  <c r="R300" i="4"/>
  <c r="T300" i="4" s="1"/>
  <c r="AF300" i="4"/>
  <c r="AE300" i="4"/>
  <c r="AC301" i="4"/>
  <c r="AF301" i="4"/>
  <c r="K301" i="4"/>
  <c r="R301" i="4"/>
  <c r="T301" i="4" s="1"/>
  <c r="K348" i="4"/>
  <c r="AC348" i="4"/>
  <c r="AF348" i="4"/>
  <c r="AF229" i="4"/>
  <c r="AC229" i="4"/>
  <c r="R229" i="4"/>
  <c r="T229" i="4" s="1"/>
  <c r="I229" i="4"/>
  <c r="K380" i="4"/>
  <c r="AF380" i="4"/>
  <c r="AC380" i="4"/>
  <c r="AC336" i="4"/>
  <c r="K336" i="4"/>
  <c r="AF336" i="4"/>
  <c r="AB336" i="4"/>
  <c r="AF325" i="4"/>
  <c r="K325" i="4"/>
  <c r="AC325" i="4"/>
  <c r="AB325" i="4"/>
  <c r="AC241" i="4"/>
  <c r="R241" i="4"/>
  <c r="T241" i="4" s="1"/>
  <c r="AF241" i="4"/>
  <c r="K241" i="4"/>
  <c r="R307" i="4"/>
  <c r="T307" i="4" s="1"/>
  <c r="AF307" i="4"/>
  <c r="K307" i="4"/>
  <c r="AC307" i="4"/>
  <c r="AC378" i="4"/>
  <c r="K378" i="4"/>
  <c r="AF378" i="4"/>
  <c r="AB378" i="4"/>
  <c r="AD378" i="4"/>
  <c r="AE378" i="4"/>
  <c r="AA98" i="4"/>
  <c r="AB98" i="4"/>
  <c r="AB97" i="4"/>
  <c r="AD167" i="4"/>
  <c r="AE167" i="4"/>
  <c r="AE412" i="4"/>
  <c r="AD412" i="4"/>
  <c r="AB256" i="4"/>
  <c r="AA256" i="4"/>
  <c r="AD281" i="4"/>
  <c r="AE281" i="4"/>
  <c r="AB421" i="4"/>
  <c r="AA421" i="4"/>
  <c r="AT423" i="4"/>
  <c r="AS423" i="4" s="1"/>
  <c r="AR423" i="4" s="1"/>
  <c r="AQ423" i="4" s="1"/>
  <c r="AP423" i="4" s="1"/>
  <c r="AO423" i="4" s="1"/>
  <c r="AN423" i="4" s="1"/>
  <c r="AM423" i="4" s="1"/>
  <c r="AL423" i="4" s="1"/>
  <c r="K416" i="4"/>
  <c r="AC416" i="4"/>
  <c r="AF416" i="4"/>
  <c r="AC182" i="4"/>
  <c r="I182" i="4"/>
  <c r="R182" i="4"/>
  <c r="T182" i="4" s="1"/>
  <c r="AF182" i="4"/>
  <c r="K172" i="4"/>
  <c r="AF172" i="4"/>
  <c r="R172" i="4"/>
  <c r="T172" i="4" s="1"/>
  <c r="AC172" i="4"/>
  <c r="AE172" i="4"/>
  <c r="AD172" i="4"/>
  <c r="AB172" i="4"/>
  <c r="AC40" i="4"/>
  <c r="I40" i="4"/>
  <c r="R40" i="4"/>
  <c r="T40" i="4" s="1"/>
  <c r="R80" i="4"/>
  <c r="T80" i="4" s="1"/>
  <c r="AC80" i="4"/>
  <c r="I80" i="4"/>
  <c r="AC363" i="4"/>
  <c r="K363" i="4"/>
  <c r="AF363" i="4"/>
  <c r="AB363" i="4"/>
  <c r="AE363" i="4"/>
  <c r="AD363" i="4"/>
  <c r="AC51" i="4"/>
  <c r="R51" i="4"/>
  <c r="T51" i="4" s="1"/>
  <c r="H51" i="4"/>
  <c r="I115" i="4"/>
  <c r="AC115" i="4"/>
  <c r="AF115" i="4"/>
  <c r="R115" i="4"/>
  <c r="T115" i="4" s="1"/>
  <c r="J230" i="4"/>
  <c r="AC230" i="4"/>
  <c r="AF230" i="4"/>
  <c r="R230" i="4"/>
  <c r="T230" i="4" s="1"/>
  <c r="AF370" i="4"/>
  <c r="K370" i="4"/>
  <c r="AC370" i="4"/>
  <c r="AD370" i="4"/>
  <c r="AE370" i="4"/>
  <c r="AB370" i="4"/>
  <c r="AC337" i="4"/>
  <c r="AF337" i="4"/>
  <c r="K337" i="4"/>
  <c r="AB337" i="4"/>
  <c r="K396" i="4"/>
  <c r="AC396" i="4"/>
  <c r="AF396" i="4"/>
  <c r="R234" i="4"/>
  <c r="T234" i="4" s="1"/>
  <c r="K234" i="4"/>
  <c r="AC234" i="4"/>
  <c r="AF234" i="4"/>
  <c r="AB234" i="4"/>
  <c r="R85" i="4"/>
  <c r="T85" i="4" s="1"/>
  <c r="I85" i="4"/>
  <c r="AC85" i="4"/>
  <c r="AF232" i="4"/>
  <c r="I232" i="4"/>
  <c r="AC232" i="4"/>
  <c r="R232" i="4"/>
  <c r="T232" i="4" s="1"/>
  <c r="AC408" i="4"/>
  <c r="AF408" i="4"/>
  <c r="K408" i="4"/>
  <c r="AB408" i="4"/>
  <c r="AD408" i="4"/>
  <c r="AE408" i="4"/>
  <c r="AA325" i="4"/>
  <c r="AD325" i="4" s="1"/>
  <c r="AH179" i="4"/>
  <c r="AH70" i="4"/>
  <c r="AA70" i="4" s="1"/>
  <c r="AE70" i="4" s="1"/>
  <c r="AB143" i="4"/>
  <c r="AA143" i="4"/>
  <c r="AH113" i="4"/>
  <c r="AA113" i="4" s="1"/>
  <c r="AH321" i="4"/>
  <c r="R38" i="4"/>
  <c r="T38" i="4" s="1"/>
  <c r="AC38" i="4"/>
  <c r="H38" i="4"/>
  <c r="AT416" i="4"/>
  <c r="AS416" i="4"/>
  <c r="AR416" i="4" s="1"/>
  <c r="AQ416" i="4" s="1"/>
  <c r="AP416" i="4" s="1"/>
  <c r="AO416" i="4" s="1"/>
  <c r="AN416" i="4" s="1"/>
  <c r="AM416" i="4" s="1"/>
  <c r="AL416" i="4" s="1"/>
  <c r="AC190" i="4"/>
  <c r="I190" i="4"/>
  <c r="R190" i="4"/>
  <c r="T190" i="4" s="1"/>
  <c r="AF190" i="4"/>
  <c r="AF403" i="4"/>
  <c r="L403" i="4"/>
  <c r="AC403" i="4"/>
  <c r="AB403" i="4"/>
  <c r="AD403" i="4"/>
  <c r="AE403" i="4"/>
  <c r="AC178" i="4"/>
  <c r="R178" i="4"/>
  <c r="T178" i="4" s="1"/>
  <c r="AF178" i="4"/>
  <c r="I178" i="4"/>
  <c r="AC373" i="4"/>
  <c r="AF373" i="4"/>
  <c r="K373" i="4"/>
  <c r="AB373" i="4"/>
  <c r="AD373" i="4"/>
  <c r="AE373" i="4"/>
  <c r="R299" i="4"/>
  <c r="T299" i="4" s="1"/>
  <c r="AC299" i="4"/>
  <c r="AF299" i="4"/>
  <c r="K299" i="4"/>
  <c r="AF395" i="4"/>
  <c r="AC395" i="4"/>
  <c r="K395" i="4"/>
  <c r="L329" i="4"/>
  <c r="AC329" i="4"/>
  <c r="AF329" i="4"/>
  <c r="AC410" i="4"/>
  <c r="K410" i="4"/>
  <c r="AF410" i="4"/>
  <c r="R171" i="4"/>
  <c r="T171" i="4" s="1"/>
  <c r="I171" i="4"/>
  <c r="AC171" i="4"/>
  <c r="AF171" i="4"/>
  <c r="AB171" i="4"/>
  <c r="AF347" i="4"/>
  <c r="L347" i="4"/>
  <c r="AC347" i="4"/>
  <c r="AE402" i="4"/>
  <c r="AD402" i="4"/>
  <c r="AD246" i="4"/>
  <c r="AE246" i="4"/>
  <c r="AF322" i="4"/>
  <c r="AC322" i="4"/>
  <c r="K322" i="4"/>
  <c r="R322" i="4"/>
  <c r="T322" i="4" s="1"/>
  <c r="R96" i="4"/>
  <c r="T96" i="4" s="1"/>
  <c r="AC96" i="4"/>
  <c r="I96" i="4"/>
  <c r="AF96" i="4"/>
  <c r="AB96" i="4"/>
  <c r="AC280" i="4"/>
  <c r="K280" i="4"/>
  <c r="R280" i="4"/>
  <c r="T280" i="4" s="1"/>
  <c r="AF280" i="4"/>
  <c r="AB280" i="4"/>
  <c r="AE280" i="4"/>
  <c r="AD280" i="4"/>
  <c r="AC183" i="4"/>
  <c r="I183" i="4"/>
  <c r="R183" i="4"/>
  <c r="T183" i="4" s="1"/>
  <c r="AF183" i="4"/>
  <c r="AF379" i="4"/>
  <c r="K379" i="4"/>
  <c r="AC379" i="4"/>
  <c r="AD379" i="4"/>
  <c r="AE379" i="4"/>
  <c r="AB379" i="4"/>
  <c r="AC130" i="4"/>
  <c r="AF130" i="4"/>
  <c r="R130" i="4"/>
  <c r="T130" i="4" s="1"/>
  <c r="I130" i="4"/>
  <c r="K330" i="4"/>
  <c r="AC330" i="4"/>
  <c r="AF330" i="4"/>
  <c r="AT241" i="4"/>
  <c r="AS241" i="4" s="1"/>
  <c r="AR241" i="4" s="1"/>
  <c r="AQ241" i="4" s="1"/>
  <c r="AP241" i="4" s="1"/>
  <c r="AO241" i="4" s="1"/>
  <c r="AN241" i="4" s="1"/>
  <c r="AM241" i="4" s="1"/>
  <c r="AL241" i="4" s="1"/>
  <c r="AF274" i="4"/>
  <c r="AC274" i="4"/>
  <c r="K274" i="4"/>
  <c r="R274" i="4"/>
  <c r="T274" i="4" s="1"/>
  <c r="AE274" i="4"/>
  <c r="AB274" i="4"/>
  <c r="AD274" i="4"/>
  <c r="AA407" i="4"/>
  <c r="AE407" i="4" s="1"/>
  <c r="AF389" i="4"/>
  <c r="AC389" i="4"/>
  <c r="K389" i="4"/>
  <c r="AA401" i="4"/>
  <c r="AB401" i="4"/>
  <c r="AH359" i="4"/>
  <c r="AB359" i="4" s="1"/>
  <c r="AH398" i="4"/>
  <c r="AA398" i="4" s="1"/>
  <c r="AD271" i="4"/>
  <c r="AE271" i="4"/>
  <c r="AD194" i="4"/>
  <c r="AE194" i="4"/>
  <c r="AH85" i="4"/>
  <c r="AA85" i="4" s="1"/>
  <c r="AE85" i="4" s="1"/>
  <c r="AH193" i="4"/>
  <c r="AH153" i="4"/>
  <c r="AD351" i="4"/>
  <c r="AE351" i="4"/>
  <c r="AH306" i="4"/>
  <c r="AA306" i="4" s="1"/>
  <c r="I113" i="4"/>
  <c r="AF113" i="4"/>
  <c r="AC113" i="4"/>
  <c r="R113" i="4"/>
  <c r="T113" i="4" s="1"/>
  <c r="R160" i="4"/>
  <c r="T160" i="4" s="1"/>
  <c r="AF160" i="4"/>
  <c r="AC160" i="4"/>
  <c r="I160" i="4"/>
  <c r="AT419" i="4"/>
  <c r="AS419" i="4" s="1"/>
  <c r="AR419" i="4" s="1"/>
  <c r="AQ419" i="4" s="1"/>
  <c r="AP419" i="4" s="1"/>
  <c r="AO419" i="4" s="1"/>
  <c r="AN419" i="4" s="1"/>
  <c r="AM419" i="4" s="1"/>
  <c r="AL419" i="4" s="1"/>
  <c r="H31" i="4"/>
  <c r="AC31" i="4"/>
  <c r="R31" i="4"/>
  <c r="T31" i="4" s="1"/>
  <c r="R255" i="4"/>
  <c r="T255" i="4" s="1"/>
  <c r="K255" i="4"/>
  <c r="AF255" i="4"/>
  <c r="AC255" i="4"/>
  <c r="AD255" i="4"/>
  <c r="AB255" i="4"/>
  <c r="AE255" i="4"/>
  <c r="AT405" i="4"/>
  <c r="AS405" i="4" s="1"/>
  <c r="AR405" i="4" s="1"/>
  <c r="AQ405" i="4" s="1"/>
  <c r="AP405" i="4" s="1"/>
  <c r="AO405" i="4" s="1"/>
  <c r="AN405" i="4" s="1"/>
  <c r="AM405" i="4" s="1"/>
  <c r="AL405" i="4" s="1"/>
  <c r="AC196" i="4"/>
  <c r="I196" i="4"/>
  <c r="R196" i="4"/>
  <c r="T196" i="4" s="1"/>
  <c r="AF196" i="4"/>
  <c r="AE23" i="4"/>
  <c r="K339" i="4"/>
  <c r="AF339" i="4"/>
  <c r="AC339" i="4"/>
  <c r="AC289" i="4"/>
  <c r="R289" i="4"/>
  <c r="T289" i="4" s="1"/>
  <c r="K289" i="4"/>
  <c r="AF289" i="4"/>
  <c r="AC192" i="4"/>
  <c r="AF192" i="4"/>
  <c r="K192" i="4"/>
  <c r="R192" i="4"/>
  <c r="T192" i="4" s="1"/>
  <c r="AB192" i="4"/>
  <c r="K251" i="4"/>
  <c r="AF251" i="4"/>
  <c r="AC251" i="4"/>
  <c r="R251" i="4"/>
  <c r="T251" i="4" s="1"/>
  <c r="AB251" i="4"/>
  <c r="AD251" i="4"/>
  <c r="AE251" i="4"/>
  <c r="AC371" i="4"/>
  <c r="AF371" i="4"/>
  <c r="L371" i="4"/>
  <c r="K231" i="4"/>
  <c r="R231" i="4"/>
  <c r="T231" i="4" s="1"/>
  <c r="AF231" i="4"/>
  <c r="AC231" i="4"/>
  <c r="K341" i="4"/>
  <c r="AC341" i="4"/>
  <c r="AF341" i="4"/>
  <c r="AD341" i="4"/>
  <c r="AE341" i="4"/>
  <c r="AB341" i="4"/>
  <c r="AF156" i="4"/>
  <c r="AC156" i="4"/>
  <c r="I156" i="4"/>
  <c r="R156" i="4"/>
  <c r="T156" i="4" s="1"/>
  <c r="AB156" i="4"/>
  <c r="AE156" i="4"/>
  <c r="K407" i="4"/>
  <c r="AC407" i="4"/>
  <c r="AF407" i="4"/>
  <c r="AB407" i="4"/>
  <c r="H36" i="4"/>
  <c r="R36" i="4"/>
  <c r="T36" i="4" s="1"/>
  <c r="AC36" i="4"/>
  <c r="AC263" i="4"/>
  <c r="K263" i="4"/>
  <c r="R263" i="4"/>
  <c r="T263" i="4" s="1"/>
  <c r="AF263" i="4"/>
  <c r="AC310" i="4"/>
  <c r="K310" i="4"/>
  <c r="R310" i="4"/>
  <c r="T310" i="4" s="1"/>
  <c r="AF310" i="4"/>
  <c r="AB310" i="4"/>
  <c r="AD310" i="4"/>
  <c r="AE310" i="4"/>
  <c r="K390" i="4"/>
  <c r="AC390" i="4"/>
  <c r="AF390" i="4"/>
  <c r="AB390" i="4"/>
  <c r="AH197" i="4"/>
  <c r="AH367" i="4"/>
  <c r="AH208" i="4"/>
  <c r="AH269" i="4"/>
  <c r="AH59" i="4"/>
  <c r="AA59" i="4" s="1"/>
  <c r="AE59" i="4" s="1"/>
  <c r="AH35" i="4"/>
  <c r="AA35" i="4" s="1"/>
  <c r="AE35" i="4" s="1"/>
  <c r="AH294" i="4"/>
  <c r="AH176" i="4"/>
  <c r="AE218" i="4"/>
  <c r="AD218" i="4"/>
  <c r="AH32" i="4"/>
  <c r="AA32" i="4" s="1"/>
  <c r="AE32" i="4" s="1"/>
  <c r="AH266" i="4"/>
  <c r="AA266" i="4" s="1"/>
  <c r="AH332" i="4"/>
  <c r="AA332" i="4" s="1"/>
  <c r="AE368" i="4"/>
  <c r="AD368" i="4"/>
  <c r="AH397" i="4"/>
  <c r="AB397" i="4" s="1"/>
  <c r="AH369" i="4"/>
  <c r="AE365" i="4"/>
  <c r="AD365" i="4"/>
  <c r="AH418" i="4"/>
  <c r="AA414" i="4"/>
  <c r="AB414" i="4"/>
  <c r="AH409" i="4"/>
  <c r="AC140" i="4"/>
  <c r="I140" i="4"/>
  <c r="AF140" i="4"/>
  <c r="R140" i="4"/>
  <c r="T140" i="4" s="1"/>
  <c r="AC184" i="4"/>
  <c r="AF184" i="4"/>
  <c r="I184" i="4"/>
  <c r="R184" i="4"/>
  <c r="T184" i="4" s="1"/>
  <c r="K419" i="4"/>
  <c r="AC419" i="4"/>
  <c r="AF419" i="4"/>
  <c r="R212" i="4"/>
  <c r="T212" i="4" s="1"/>
  <c r="AF212" i="4"/>
  <c r="I212" i="4"/>
  <c r="AC212" i="4"/>
  <c r="I23" i="4"/>
  <c r="R23" i="4"/>
  <c r="T23" i="4" s="1"/>
  <c r="AC23" i="4"/>
  <c r="R90" i="4"/>
  <c r="T90" i="4" s="1"/>
  <c r="J90" i="4"/>
  <c r="AC90" i="4"/>
  <c r="AF399" i="4"/>
  <c r="AC399" i="4"/>
  <c r="L399" i="4"/>
  <c r="K332" i="4"/>
  <c r="AC332" i="4"/>
  <c r="AF332" i="4"/>
  <c r="AF374" i="4"/>
  <c r="K374" i="4"/>
  <c r="AC374" i="4"/>
  <c r="AE354" i="4"/>
  <c r="AD354" i="4"/>
  <c r="AC283" i="4"/>
  <c r="R283" i="4"/>
  <c r="T283" i="4" s="1"/>
  <c r="AF283" i="4"/>
  <c r="K283" i="4"/>
  <c r="AC394" i="4"/>
  <c r="L394" i="4"/>
  <c r="AF394" i="4"/>
  <c r="AB394" i="4"/>
  <c r="L254" i="4"/>
  <c r="AF254" i="4"/>
  <c r="AC254" i="4"/>
  <c r="AB254" i="4"/>
  <c r="J102" i="4"/>
  <c r="R102" i="4"/>
  <c r="T102" i="4" s="1"/>
  <c r="AC102" i="4"/>
  <c r="AF102" i="4"/>
  <c r="K372" i="4"/>
  <c r="AC372" i="4"/>
  <c r="AF372" i="4"/>
  <c r="AF244" i="4"/>
  <c r="AC244" i="4"/>
  <c r="K244" i="4"/>
  <c r="R244" i="4"/>
  <c r="T244" i="4" s="1"/>
  <c r="AD244" i="4"/>
  <c r="AE244" i="4"/>
  <c r="AB244" i="4"/>
  <c r="R282" i="4"/>
  <c r="T282" i="4" s="1"/>
  <c r="AC282" i="4"/>
  <c r="K282" i="4"/>
  <c r="AF282" i="4"/>
  <c r="AT387" i="4"/>
  <c r="AS387" i="4" s="1"/>
  <c r="AR387" i="4" s="1"/>
  <c r="AQ387" i="4" s="1"/>
  <c r="AP387" i="4" s="1"/>
  <c r="AO387" i="4" s="1"/>
  <c r="AN387" i="4" s="1"/>
  <c r="AM387" i="4" s="1"/>
  <c r="AL387" i="4" s="1"/>
  <c r="AH377" i="4"/>
  <c r="AH104" i="4"/>
  <c r="AH415" i="4"/>
  <c r="AC116" i="4"/>
  <c r="I116" i="4"/>
  <c r="R116" i="4"/>
  <c r="T116" i="4" s="1"/>
  <c r="AF116" i="4"/>
  <c r="AB116" i="4"/>
  <c r="I166" i="4"/>
  <c r="R166" i="4"/>
  <c r="T166" i="4" s="1"/>
  <c r="AC166" i="4"/>
  <c r="AF166" i="4"/>
  <c r="AD166" i="4"/>
  <c r="AE166" i="4"/>
  <c r="AB166" i="4"/>
  <c r="R75" i="4"/>
  <c r="T75" i="4" s="1"/>
  <c r="AC75" i="4"/>
  <c r="I75" i="4"/>
  <c r="AC73" i="4"/>
  <c r="I73" i="4"/>
  <c r="R73" i="4"/>
  <c r="T73" i="4" s="1"/>
  <c r="AE21" i="4"/>
  <c r="K68" i="4"/>
  <c r="AC68" i="4"/>
  <c r="R68" i="4"/>
  <c r="T68" i="4" s="1"/>
  <c r="AA342" i="4"/>
  <c r="AD342" i="4" s="1"/>
  <c r="K388" i="4"/>
  <c r="AC388" i="4"/>
  <c r="AF388" i="4"/>
  <c r="L302" i="4"/>
  <c r="AF302" i="4"/>
  <c r="AC302" i="4"/>
  <c r="AF343" i="4"/>
  <c r="AC343" i="4"/>
  <c r="K343" i="4"/>
  <c r="AB343" i="4"/>
  <c r="AD343" i="4"/>
  <c r="AE343" i="4"/>
  <c r="AC381" i="4"/>
  <c r="K381" i="4"/>
  <c r="AF381" i="4"/>
  <c r="AB381" i="4"/>
  <c r="AD381" i="4"/>
  <c r="AE381" i="4"/>
  <c r="AC110" i="4"/>
  <c r="J110" i="4"/>
  <c r="R110" i="4"/>
  <c r="T110" i="4" s="1"/>
  <c r="AF110" i="4"/>
  <c r="AD362" i="4"/>
  <c r="AE362" i="4"/>
  <c r="AE406" i="4"/>
  <c r="AD406" i="4"/>
  <c r="AC180" i="4"/>
  <c r="I180" i="4"/>
  <c r="R180" i="4"/>
  <c r="T180" i="4" s="1"/>
  <c r="AF180" i="4"/>
  <c r="AC91" i="4"/>
  <c r="L91" i="4"/>
  <c r="K376" i="4"/>
  <c r="AF376" i="4"/>
  <c r="AC376" i="4"/>
  <c r="AB376" i="4"/>
  <c r="AE376" i="4"/>
  <c r="AD376" i="4"/>
  <c r="K266" i="4"/>
  <c r="R266" i="4"/>
  <c r="T266" i="4" s="1"/>
  <c r="AC266" i="4"/>
  <c r="AF266" i="4"/>
  <c r="AF358" i="4"/>
  <c r="K358" i="4"/>
  <c r="AC358" i="4"/>
  <c r="K312" i="4"/>
  <c r="AC312" i="4"/>
  <c r="R312" i="4"/>
  <c r="T312" i="4" s="1"/>
  <c r="AF312" i="4"/>
  <c r="K393" i="4"/>
  <c r="AC393" i="4"/>
  <c r="AF393" i="4"/>
  <c r="AH101" i="4"/>
  <c r="AH162" i="4"/>
  <c r="AH155" i="4"/>
  <c r="AB144" i="4"/>
  <c r="AA144" i="4"/>
  <c r="AH233" i="4"/>
  <c r="AD335" i="4"/>
  <c r="AE335" i="4"/>
  <c r="AH221" i="4"/>
  <c r="AA80" i="4"/>
  <c r="AE80" i="4" s="1"/>
  <c r="C16" i="4"/>
  <c r="D18" i="4" s="1"/>
  <c r="O433" i="4"/>
  <c r="R433" i="4" s="1"/>
  <c r="T433" i="4" s="1"/>
  <c r="O430" i="4"/>
  <c r="R430" i="4" s="1"/>
  <c r="T430" i="4" s="1"/>
  <c r="O427" i="4"/>
  <c r="R427" i="4" s="1"/>
  <c r="T427" i="4" s="1"/>
  <c r="O424" i="4"/>
  <c r="R424" i="4" s="1"/>
  <c r="T424" i="4" s="1"/>
  <c r="O432" i="4"/>
  <c r="R432" i="4" s="1"/>
  <c r="T432" i="4" s="1"/>
  <c r="O429" i="4"/>
  <c r="R429" i="4" s="1"/>
  <c r="T429" i="4" s="1"/>
  <c r="O426" i="4"/>
  <c r="R426" i="4" s="1"/>
  <c r="T426" i="4" s="1"/>
  <c r="O434" i="4"/>
  <c r="R434" i="4" s="1"/>
  <c r="T434" i="4" s="1"/>
  <c r="O431" i="4"/>
  <c r="R431" i="4" s="1"/>
  <c r="T431" i="4" s="1"/>
  <c r="O428" i="4"/>
  <c r="R428" i="4" s="1"/>
  <c r="T428" i="4" s="1"/>
  <c r="O331" i="4"/>
  <c r="R331" i="4" s="1"/>
  <c r="T331" i="4" s="1"/>
  <c r="O393" i="4"/>
  <c r="R393" i="4" s="1"/>
  <c r="T393" i="4" s="1"/>
  <c r="O375" i="4"/>
  <c r="R375" i="4" s="1"/>
  <c r="T375" i="4" s="1"/>
  <c r="O329" i="4"/>
  <c r="R329" i="4" s="1"/>
  <c r="T329" i="4" s="1"/>
  <c r="O419" i="4"/>
  <c r="R419" i="4" s="1"/>
  <c r="T419" i="4" s="1"/>
  <c r="O365" i="4"/>
  <c r="R365" i="4" s="1"/>
  <c r="T365" i="4" s="1"/>
  <c r="O385" i="4"/>
  <c r="R385" i="4" s="1"/>
  <c r="T385" i="4" s="1"/>
  <c r="O389" i="4"/>
  <c r="R389" i="4" s="1"/>
  <c r="T389" i="4" s="1"/>
  <c r="O400" i="4"/>
  <c r="R400" i="4" s="1"/>
  <c r="T400" i="4" s="1"/>
  <c r="O390" i="4"/>
  <c r="R390" i="4" s="1"/>
  <c r="T390" i="4" s="1"/>
  <c r="O382" i="4"/>
  <c r="R382" i="4" s="1"/>
  <c r="T382" i="4" s="1"/>
  <c r="O352" i="4"/>
  <c r="R352" i="4" s="1"/>
  <c r="T352" i="4" s="1"/>
  <c r="O347" i="4"/>
  <c r="R347" i="4" s="1"/>
  <c r="T347" i="4" s="1"/>
  <c r="O257" i="4"/>
  <c r="R257" i="4" s="1"/>
  <c r="T257" i="4" s="1"/>
  <c r="O395" i="4"/>
  <c r="R395" i="4" s="1"/>
  <c r="T395" i="4" s="1"/>
  <c r="O423" i="4"/>
  <c r="R423" i="4" s="1"/>
  <c r="T423" i="4" s="1"/>
  <c r="O401" i="4"/>
  <c r="R401" i="4" s="1"/>
  <c r="T401" i="4" s="1"/>
  <c r="O407" i="4"/>
  <c r="R407" i="4" s="1"/>
  <c r="T407" i="4" s="1"/>
  <c r="O412" i="4"/>
  <c r="R412" i="4" s="1"/>
  <c r="T412" i="4" s="1"/>
  <c r="O366" i="4"/>
  <c r="R366" i="4" s="1"/>
  <c r="T366" i="4" s="1"/>
  <c r="O335" i="4"/>
  <c r="R335" i="4" s="1"/>
  <c r="T335" i="4" s="1"/>
  <c r="O222" i="4"/>
  <c r="R222" i="4" s="1"/>
  <c r="T222" i="4" s="1"/>
  <c r="O416" i="4"/>
  <c r="R416" i="4" s="1"/>
  <c r="T416" i="4" s="1"/>
  <c r="O344" i="4"/>
  <c r="R344" i="4" s="1"/>
  <c r="T344" i="4" s="1"/>
  <c r="O378" i="4"/>
  <c r="R378" i="4" s="1"/>
  <c r="T378" i="4" s="1"/>
  <c r="O357" i="4"/>
  <c r="R357" i="4" s="1"/>
  <c r="T357" i="4" s="1"/>
  <c r="O379" i="4"/>
  <c r="R379" i="4" s="1"/>
  <c r="T379" i="4" s="1"/>
  <c r="O351" i="4"/>
  <c r="R351" i="4" s="1"/>
  <c r="T351" i="4" s="1"/>
  <c r="O346" i="4"/>
  <c r="R346" i="4" s="1"/>
  <c r="T346" i="4" s="1"/>
  <c r="O405" i="4"/>
  <c r="R405" i="4" s="1"/>
  <c r="T405" i="4" s="1"/>
  <c r="O368" i="4"/>
  <c r="R368" i="4" s="1"/>
  <c r="T368" i="4" s="1"/>
  <c r="O334" i="4"/>
  <c r="R334" i="4" s="1"/>
  <c r="T334" i="4" s="1"/>
  <c r="O261" i="4"/>
  <c r="R261" i="4" s="1"/>
  <c r="T261" i="4" s="1"/>
  <c r="O254" i="4"/>
  <c r="R254" i="4" s="1"/>
  <c r="T254" i="4" s="1"/>
  <c r="O360" i="4"/>
  <c r="R360" i="4" s="1"/>
  <c r="T360" i="4" s="1"/>
  <c r="O332" i="4"/>
  <c r="R332" i="4" s="1"/>
  <c r="T332" i="4" s="1"/>
  <c r="O409" i="4"/>
  <c r="R409" i="4" s="1"/>
  <c r="T409" i="4" s="1"/>
  <c r="O388" i="4"/>
  <c r="R388" i="4" s="1"/>
  <c r="T388" i="4" s="1"/>
  <c r="O383" i="4"/>
  <c r="R383" i="4" s="1"/>
  <c r="T383" i="4" s="1"/>
  <c r="O411" i="4"/>
  <c r="R411" i="4" s="1"/>
  <c r="T411" i="4" s="1"/>
  <c r="O380" i="4"/>
  <c r="R380" i="4" s="1"/>
  <c r="T380" i="4" s="1"/>
  <c r="O367" i="4"/>
  <c r="R367" i="4" s="1"/>
  <c r="T367" i="4" s="1"/>
  <c r="O353" i="4"/>
  <c r="R353" i="4" s="1"/>
  <c r="T353" i="4" s="1"/>
  <c r="O277" i="4"/>
  <c r="R277" i="4" s="1"/>
  <c r="T277" i="4" s="1"/>
  <c r="O369" i="4"/>
  <c r="R369" i="4" s="1"/>
  <c r="T369" i="4" s="1"/>
  <c r="O394" i="4"/>
  <c r="R394" i="4" s="1"/>
  <c r="T394" i="4" s="1"/>
  <c r="O356" i="4"/>
  <c r="R356" i="4" s="1"/>
  <c r="T356" i="4" s="1"/>
  <c r="O413" i="4"/>
  <c r="R413" i="4" s="1"/>
  <c r="T413" i="4" s="1"/>
  <c r="O336" i="4"/>
  <c r="R336" i="4" s="1"/>
  <c r="T336" i="4" s="1"/>
  <c r="O362" i="4"/>
  <c r="R362" i="4" s="1"/>
  <c r="T362" i="4" s="1"/>
  <c r="O358" i="4"/>
  <c r="R358" i="4" s="1"/>
  <c r="T358" i="4" s="1"/>
  <c r="O397" i="4"/>
  <c r="R397" i="4" s="1"/>
  <c r="T397" i="4" s="1"/>
  <c r="O340" i="4"/>
  <c r="R340" i="4" s="1"/>
  <c r="T340" i="4" s="1"/>
  <c r="O350" i="4"/>
  <c r="R350" i="4" s="1"/>
  <c r="T350" i="4" s="1"/>
  <c r="O337" i="4"/>
  <c r="R337" i="4" s="1"/>
  <c r="T337" i="4" s="1"/>
  <c r="O354" i="4"/>
  <c r="R354" i="4" s="1"/>
  <c r="T354" i="4" s="1"/>
  <c r="O399" i="4"/>
  <c r="R399" i="4" s="1"/>
  <c r="T399" i="4" s="1"/>
  <c r="O396" i="4"/>
  <c r="R396" i="4" s="1"/>
  <c r="T396" i="4" s="1"/>
  <c r="O377" i="4"/>
  <c r="R377" i="4" s="1"/>
  <c r="T377" i="4" s="1"/>
  <c r="C15" i="4"/>
  <c r="O326" i="4"/>
  <c r="R326" i="4" s="1"/>
  <c r="T326" i="4" s="1"/>
  <c r="O417" i="4"/>
  <c r="R417" i="4" s="1"/>
  <c r="T417" i="4" s="1"/>
  <c r="O371" i="4"/>
  <c r="R371" i="4" s="1"/>
  <c r="T371" i="4" s="1"/>
  <c r="O387" i="4"/>
  <c r="R387" i="4" s="1"/>
  <c r="T387" i="4" s="1"/>
  <c r="O373" i="4"/>
  <c r="R373" i="4" s="1"/>
  <c r="T373" i="4" s="1"/>
  <c r="O384" i="4"/>
  <c r="R384" i="4" s="1"/>
  <c r="T384" i="4" s="1"/>
  <c r="O374" i="4"/>
  <c r="R374" i="4" s="1"/>
  <c r="T374" i="4" s="1"/>
  <c r="O363" i="4"/>
  <c r="R363" i="4" s="1"/>
  <c r="T363" i="4" s="1"/>
  <c r="O330" i="4"/>
  <c r="R330" i="4" s="1"/>
  <c r="T330" i="4" s="1"/>
  <c r="O333" i="4"/>
  <c r="R333" i="4" s="1"/>
  <c r="T333" i="4" s="1"/>
  <c r="O338" i="4"/>
  <c r="R338" i="4" s="1"/>
  <c r="T338" i="4" s="1"/>
  <c r="O339" i="4"/>
  <c r="R339" i="4" s="1"/>
  <c r="T339" i="4" s="1"/>
  <c r="O418" i="4"/>
  <c r="R418" i="4" s="1"/>
  <c r="T418" i="4" s="1"/>
  <c r="O381" i="4"/>
  <c r="R381" i="4" s="1"/>
  <c r="T381" i="4" s="1"/>
  <c r="O386" i="4"/>
  <c r="R386" i="4" s="1"/>
  <c r="T386" i="4" s="1"/>
  <c r="O406" i="4"/>
  <c r="R406" i="4" s="1"/>
  <c r="T406" i="4" s="1"/>
  <c r="O348" i="4"/>
  <c r="R348" i="4" s="1"/>
  <c r="T348" i="4" s="1"/>
  <c r="O281" i="4"/>
  <c r="R281" i="4" s="1"/>
  <c r="T281" i="4" s="1"/>
  <c r="O402" i="4"/>
  <c r="R402" i="4" s="1"/>
  <c r="T402" i="4" s="1"/>
  <c r="O420" i="4"/>
  <c r="R420" i="4" s="1"/>
  <c r="T420" i="4" s="1"/>
  <c r="O302" i="4"/>
  <c r="R302" i="4" s="1"/>
  <c r="T302" i="4" s="1"/>
  <c r="O370" i="4"/>
  <c r="R370" i="4" s="1"/>
  <c r="T370" i="4" s="1"/>
  <c r="O323" i="4"/>
  <c r="R323" i="4" s="1"/>
  <c r="T323" i="4" s="1"/>
  <c r="O349" i="4"/>
  <c r="R349" i="4" s="1"/>
  <c r="T349" i="4" s="1"/>
  <c r="O422" i="4"/>
  <c r="R422" i="4" s="1"/>
  <c r="T422" i="4" s="1"/>
  <c r="O327" i="4"/>
  <c r="R327" i="4" s="1"/>
  <c r="T327" i="4" s="1"/>
  <c r="O392" i="4"/>
  <c r="R392" i="4" s="1"/>
  <c r="T392" i="4" s="1"/>
  <c r="O414" i="4"/>
  <c r="R414" i="4" s="1"/>
  <c r="T414" i="4" s="1"/>
  <c r="O268" i="4"/>
  <c r="R268" i="4" s="1"/>
  <c r="T268" i="4" s="1"/>
  <c r="O410" i="4"/>
  <c r="R410" i="4" s="1"/>
  <c r="T410" i="4" s="1"/>
  <c r="O376" i="4"/>
  <c r="R376" i="4" s="1"/>
  <c r="T376" i="4" s="1"/>
  <c r="O415" i="4"/>
  <c r="R415" i="4" s="1"/>
  <c r="T415" i="4" s="1"/>
  <c r="O404" i="4"/>
  <c r="R404" i="4" s="1"/>
  <c r="T404" i="4" s="1"/>
  <c r="O328" i="4"/>
  <c r="R328" i="4" s="1"/>
  <c r="T328" i="4" s="1"/>
  <c r="O425" i="4"/>
  <c r="R425" i="4" s="1"/>
  <c r="T425" i="4" s="1"/>
  <c r="O372" i="4"/>
  <c r="R372" i="4" s="1"/>
  <c r="T372" i="4" s="1"/>
  <c r="O361" i="4"/>
  <c r="R361" i="4" s="1"/>
  <c r="T361" i="4" s="1"/>
  <c r="O364" i="4"/>
  <c r="R364" i="4" s="1"/>
  <c r="T364" i="4" s="1"/>
  <c r="O92" i="4"/>
  <c r="R92" i="4" s="1"/>
  <c r="T92" i="4" s="1"/>
  <c r="O359" i="4"/>
  <c r="R359" i="4" s="1"/>
  <c r="T359" i="4" s="1"/>
  <c r="O391" i="4"/>
  <c r="R391" i="4" s="1"/>
  <c r="T391" i="4" s="1"/>
  <c r="O91" i="4"/>
  <c r="R91" i="4" s="1"/>
  <c r="T91" i="4" s="1"/>
  <c r="O324" i="4"/>
  <c r="R324" i="4" s="1"/>
  <c r="T324" i="4" s="1"/>
  <c r="O325" i="4"/>
  <c r="R325" i="4" s="1"/>
  <c r="T325" i="4" s="1"/>
  <c r="O341" i="4"/>
  <c r="R341" i="4" s="1"/>
  <c r="T341" i="4" s="1"/>
  <c r="O343" i="4"/>
  <c r="R343" i="4" s="1"/>
  <c r="T343" i="4" s="1"/>
  <c r="O421" i="4"/>
  <c r="R421" i="4" s="1"/>
  <c r="T421" i="4" s="1"/>
  <c r="O355" i="4"/>
  <c r="R355" i="4" s="1"/>
  <c r="T355" i="4" s="1"/>
  <c r="O345" i="4"/>
  <c r="R345" i="4" s="1"/>
  <c r="T345" i="4" s="1"/>
  <c r="O342" i="4"/>
  <c r="R342" i="4" s="1"/>
  <c r="T342" i="4" s="1"/>
  <c r="O398" i="4"/>
  <c r="R398" i="4" s="1"/>
  <c r="T398" i="4" s="1"/>
  <c r="O408" i="4"/>
  <c r="R408" i="4" s="1"/>
  <c r="T408" i="4" s="1"/>
  <c r="O152" i="4"/>
  <c r="R152" i="4" s="1"/>
  <c r="T152" i="4" s="1"/>
  <c r="O403" i="4"/>
  <c r="R403" i="4" s="1"/>
  <c r="T403" i="4" s="1"/>
  <c r="AI431" i="4"/>
  <c r="AJ431" i="4"/>
  <c r="AK431" i="4"/>
  <c r="AI428" i="4"/>
  <c r="AJ428" i="4"/>
  <c r="AK428" i="4"/>
  <c r="AI430" i="4"/>
  <c r="AH430" i="4" s="1"/>
  <c r="AB430" i="4" s="1"/>
  <c r="AK430" i="4"/>
  <c r="AJ430" i="4"/>
  <c r="AT427" i="4"/>
  <c r="AS427" i="4" s="1"/>
  <c r="AR427" i="4" s="1"/>
  <c r="AQ427" i="4" s="1"/>
  <c r="AP427" i="4" s="1"/>
  <c r="AO427" i="4" s="1"/>
  <c r="AN427" i="4" s="1"/>
  <c r="AM427" i="4" s="1"/>
  <c r="AL427" i="4" s="1"/>
  <c r="AT424" i="4"/>
  <c r="AS424" i="4" s="1"/>
  <c r="AR424" i="4" s="1"/>
  <c r="AQ424" i="4" s="1"/>
  <c r="AP424" i="4" s="1"/>
  <c r="AO424" i="4" s="1"/>
  <c r="AN424" i="4" s="1"/>
  <c r="AM424" i="4" s="1"/>
  <c r="AL424" i="4" s="1"/>
  <c r="K432" i="4"/>
  <c r="AC432" i="4"/>
  <c r="AF432" i="4"/>
  <c r="K433" i="4"/>
  <c r="AF433" i="4"/>
  <c r="AC433" i="4"/>
  <c r="AT429" i="4"/>
  <c r="AS429" i="4" s="1"/>
  <c r="AR429" i="4" s="1"/>
  <c r="AQ429" i="4" s="1"/>
  <c r="AP429" i="4" s="1"/>
  <c r="AO429" i="4" s="1"/>
  <c r="AN429" i="4" s="1"/>
  <c r="AM429" i="4" s="1"/>
  <c r="AL429" i="4" s="1"/>
  <c r="K424" i="4"/>
  <c r="AC424" i="4"/>
  <c r="AF424" i="4"/>
  <c r="K429" i="4"/>
  <c r="AC429" i="4"/>
  <c r="AF429" i="4"/>
  <c r="AT433" i="4"/>
  <c r="AS433" i="4" s="1"/>
  <c r="AR433" i="4" s="1"/>
  <c r="AQ433" i="4" s="1"/>
  <c r="AP433" i="4" s="1"/>
  <c r="AO433" i="4" s="1"/>
  <c r="AN433" i="4" s="1"/>
  <c r="AM433" i="4" s="1"/>
  <c r="AL433" i="4" s="1"/>
  <c r="AF428" i="4"/>
  <c r="K428" i="4"/>
  <c r="AC428" i="4"/>
  <c r="AT426" i="4"/>
  <c r="AS426" i="4" s="1"/>
  <c r="AR426" i="4" s="1"/>
  <c r="AQ426" i="4" s="1"/>
  <c r="AP426" i="4" s="1"/>
  <c r="AO426" i="4" s="1"/>
  <c r="AN426" i="4" s="1"/>
  <c r="AM426" i="4" s="1"/>
  <c r="AL426" i="4" s="1"/>
  <c r="AF426" i="4"/>
  <c r="K426" i="4"/>
  <c r="AC426" i="4"/>
  <c r="AT434" i="4"/>
  <c r="AS434" i="4" s="1"/>
  <c r="AR434" i="4" s="1"/>
  <c r="AQ434" i="4" s="1"/>
  <c r="AP434" i="4" s="1"/>
  <c r="AO434" i="4" s="1"/>
  <c r="AN434" i="4" s="1"/>
  <c r="AM434" i="4" s="1"/>
  <c r="AL434" i="4" s="1"/>
  <c r="AT432" i="4"/>
  <c r="AS432" i="4" s="1"/>
  <c r="AR432" i="4" s="1"/>
  <c r="AQ432" i="4" s="1"/>
  <c r="AP432" i="4" s="1"/>
  <c r="AO432" i="4" s="1"/>
  <c r="AN432" i="4" s="1"/>
  <c r="AM432" i="4" s="1"/>
  <c r="AL432" i="4" s="1"/>
  <c r="K434" i="4"/>
  <c r="AC434" i="4"/>
  <c r="AF434" i="4"/>
  <c r="R169" i="1"/>
  <c r="T169" i="1" s="1"/>
  <c r="K307" i="1"/>
  <c r="C16" i="1"/>
  <c r="D18" i="1" s="1"/>
  <c r="O431" i="1"/>
  <c r="R431" i="1" s="1"/>
  <c r="T431" i="1" s="1"/>
  <c r="O413" i="1"/>
  <c r="R413" i="1" s="1"/>
  <c r="T413" i="1" s="1"/>
  <c r="O152" i="1"/>
  <c r="R152" i="1" s="1"/>
  <c r="T152" i="1" s="1"/>
  <c r="O268" i="1"/>
  <c r="R268" i="1" s="1"/>
  <c r="T268" i="1" s="1"/>
  <c r="O397" i="1"/>
  <c r="R397" i="1" s="1"/>
  <c r="T397" i="1" s="1"/>
  <c r="O399" i="1"/>
  <c r="R399" i="1" s="1"/>
  <c r="T399" i="1" s="1"/>
  <c r="O346" i="1"/>
  <c r="R346" i="1" s="1"/>
  <c r="T346" i="1" s="1"/>
  <c r="O388" i="1"/>
  <c r="R388" i="1" s="1"/>
  <c r="T388" i="1" s="1"/>
  <c r="O394" i="1"/>
  <c r="R394" i="1" s="1"/>
  <c r="T394" i="1" s="1"/>
  <c r="O254" i="1"/>
  <c r="R254" i="1" s="1"/>
  <c r="T254" i="1" s="1"/>
  <c r="O92" i="1"/>
  <c r="R92" i="1" s="1"/>
  <c r="T92" i="1" s="1"/>
  <c r="O354" i="1"/>
  <c r="R354" i="1" s="1"/>
  <c r="T354" i="1" s="1"/>
  <c r="O402" i="1"/>
  <c r="R402" i="1" s="1"/>
  <c r="T402" i="1" s="1"/>
  <c r="O382" i="1"/>
  <c r="R382" i="1" s="1"/>
  <c r="T382" i="1" s="1"/>
  <c r="C15" i="1"/>
  <c r="O429" i="1"/>
  <c r="R429" i="1" s="1"/>
  <c r="T429" i="1" s="1"/>
  <c r="O257" i="1"/>
  <c r="R257" i="1" s="1"/>
  <c r="T257" i="1" s="1"/>
  <c r="O432" i="1"/>
  <c r="R432" i="1" s="1"/>
  <c r="T432" i="1" s="1"/>
  <c r="O417" i="1"/>
  <c r="R417" i="1" s="1"/>
  <c r="T417" i="1" s="1"/>
  <c r="O420" i="1"/>
  <c r="R420" i="1" s="1"/>
  <c r="T420" i="1" s="1"/>
  <c r="O376" i="1"/>
  <c r="R376" i="1" s="1"/>
  <c r="T376" i="1" s="1"/>
  <c r="O379" i="1"/>
  <c r="R379" i="1" s="1"/>
  <c r="T379" i="1" s="1"/>
  <c r="O352" i="1"/>
  <c r="R352" i="1" s="1"/>
  <c r="T352" i="1" s="1"/>
  <c r="O386" i="1"/>
  <c r="R386" i="1" s="1"/>
  <c r="T386" i="1" s="1"/>
  <c r="O392" i="1"/>
  <c r="R392" i="1" s="1"/>
  <c r="T392" i="1" s="1"/>
  <c r="O343" i="1"/>
  <c r="R343" i="1" s="1"/>
  <c r="T343" i="1" s="1"/>
  <c r="O404" i="1"/>
  <c r="R404" i="1" s="1"/>
  <c r="T404" i="1" s="1"/>
  <c r="O363" i="1"/>
  <c r="R363" i="1" s="1"/>
  <c r="T363" i="1" s="1"/>
  <c r="O375" i="1"/>
  <c r="R375" i="1" s="1"/>
  <c r="T375" i="1" s="1"/>
  <c r="O378" i="1"/>
  <c r="R378" i="1" s="1"/>
  <c r="T378" i="1" s="1"/>
  <c r="O389" i="1"/>
  <c r="R389" i="1" s="1"/>
  <c r="T389" i="1" s="1"/>
  <c r="O377" i="1"/>
  <c r="R377" i="1" s="1"/>
  <c r="T377" i="1" s="1"/>
  <c r="O91" i="1"/>
  <c r="R91" i="1" s="1"/>
  <c r="T91" i="1" s="1"/>
  <c r="O425" i="1"/>
  <c r="R425" i="1" s="1"/>
  <c r="T425" i="1" s="1"/>
  <c r="O433" i="1"/>
  <c r="R433" i="1" s="1"/>
  <c r="T433" i="1" s="1"/>
  <c r="O424" i="1"/>
  <c r="R424" i="1" s="1"/>
  <c r="T424" i="1" s="1"/>
  <c r="O416" i="1"/>
  <c r="R416" i="1" s="1"/>
  <c r="T416" i="1" s="1"/>
  <c r="O345" i="1"/>
  <c r="R345" i="1" s="1"/>
  <c r="T345" i="1" s="1"/>
  <c r="O326" i="1"/>
  <c r="R326" i="1" s="1"/>
  <c r="T326" i="1" s="1"/>
  <c r="O400" i="1"/>
  <c r="R400" i="1" s="1"/>
  <c r="T400" i="1" s="1"/>
  <c r="O391" i="1"/>
  <c r="R391" i="1" s="1"/>
  <c r="T391" i="1" s="1"/>
  <c r="O385" i="1"/>
  <c r="R385" i="1" s="1"/>
  <c r="T385" i="1" s="1"/>
  <c r="O411" i="1"/>
  <c r="R411" i="1" s="1"/>
  <c r="T411" i="1" s="1"/>
  <c r="O360" i="1"/>
  <c r="R360" i="1" s="1"/>
  <c r="T360" i="1" s="1"/>
  <c r="O398" i="1"/>
  <c r="R398" i="1" s="1"/>
  <c r="T398" i="1" s="1"/>
  <c r="O337" i="1"/>
  <c r="R337" i="1" s="1"/>
  <c r="T337" i="1" s="1"/>
  <c r="O281" i="1"/>
  <c r="R281" i="1" s="1"/>
  <c r="T281" i="1" s="1"/>
  <c r="O361" i="1"/>
  <c r="R361" i="1" s="1"/>
  <c r="T361" i="1" s="1"/>
  <c r="O412" i="1"/>
  <c r="R412" i="1" s="1"/>
  <c r="T412" i="1" s="1"/>
  <c r="O350" i="1"/>
  <c r="R350" i="1" s="1"/>
  <c r="T350" i="1" s="1"/>
  <c r="O421" i="1"/>
  <c r="R421" i="1" s="1"/>
  <c r="T421" i="1" s="1"/>
  <c r="O366" i="1"/>
  <c r="R366" i="1" s="1"/>
  <c r="T366" i="1" s="1"/>
  <c r="O372" i="1"/>
  <c r="R372" i="1" s="1"/>
  <c r="T372" i="1" s="1"/>
  <c r="O344" i="1"/>
  <c r="R344" i="1" s="1"/>
  <c r="T344" i="1" s="1"/>
  <c r="O335" i="1"/>
  <c r="R335" i="1" s="1"/>
  <c r="T335" i="1" s="1"/>
  <c r="O426" i="1"/>
  <c r="R426" i="1" s="1"/>
  <c r="T426" i="1" s="1"/>
  <c r="O434" i="1"/>
  <c r="R434" i="1" s="1"/>
  <c r="T434" i="1" s="1"/>
  <c r="O409" i="1"/>
  <c r="R409" i="1" s="1"/>
  <c r="T409" i="1" s="1"/>
  <c r="O423" i="1"/>
  <c r="R423" i="1" s="1"/>
  <c r="T423" i="1" s="1"/>
  <c r="O333" i="1"/>
  <c r="R333" i="1" s="1"/>
  <c r="T333" i="1" s="1"/>
  <c r="O331" i="1"/>
  <c r="R331" i="1" s="1"/>
  <c r="T331" i="1" s="1"/>
  <c r="O373" i="1"/>
  <c r="R373" i="1" s="1"/>
  <c r="T373" i="1" s="1"/>
  <c r="O355" i="1"/>
  <c r="R355" i="1" s="1"/>
  <c r="T355" i="1" s="1"/>
  <c r="O395" i="1"/>
  <c r="R395" i="1" s="1"/>
  <c r="T395" i="1" s="1"/>
  <c r="O364" i="1"/>
  <c r="R364" i="1" s="1"/>
  <c r="T364" i="1" s="1"/>
  <c r="O332" i="1"/>
  <c r="R332" i="1" s="1"/>
  <c r="T332" i="1" s="1"/>
  <c r="O338" i="1"/>
  <c r="R338" i="1" s="1"/>
  <c r="T338" i="1" s="1"/>
  <c r="O325" i="1"/>
  <c r="R325" i="1" s="1"/>
  <c r="T325" i="1" s="1"/>
  <c r="O357" i="1"/>
  <c r="R357" i="1" s="1"/>
  <c r="T357" i="1" s="1"/>
  <c r="O339" i="1"/>
  <c r="R339" i="1" s="1"/>
  <c r="T339" i="1" s="1"/>
  <c r="O342" i="1"/>
  <c r="R342" i="1" s="1"/>
  <c r="T342" i="1" s="1"/>
  <c r="O422" i="1"/>
  <c r="R422" i="1" s="1"/>
  <c r="T422" i="1" s="1"/>
  <c r="O371" i="1"/>
  <c r="R371" i="1" s="1"/>
  <c r="T371" i="1" s="1"/>
  <c r="O348" i="1"/>
  <c r="R348" i="1" s="1"/>
  <c r="T348" i="1" s="1"/>
  <c r="O384" i="1"/>
  <c r="R384" i="1" s="1"/>
  <c r="T384" i="1" s="1"/>
  <c r="O340" i="1"/>
  <c r="R340" i="1" s="1"/>
  <c r="T340" i="1" s="1"/>
  <c r="O406" i="1"/>
  <c r="R406" i="1" s="1"/>
  <c r="T406" i="1" s="1"/>
  <c r="O380" i="1"/>
  <c r="R380" i="1" s="1"/>
  <c r="T380" i="1" s="1"/>
  <c r="O427" i="1"/>
  <c r="R427" i="1" s="1"/>
  <c r="T427" i="1" s="1"/>
  <c r="O405" i="1"/>
  <c r="R405" i="1" s="1"/>
  <c r="T405" i="1" s="1"/>
  <c r="O419" i="1"/>
  <c r="R419" i="1" s="1"/>
  <c r="T419" i="1" s="1"/>
  <c r="O369" i="1"/>
  <c r="R369" i="1" s="1"/>
  <c r="T369" i="1" s="1"/>
  <c r="O365" i="1"/>
  <c r="R365" i="1" s="1"/>
  <c r="T365" i="1" s="1"/>
  <c r="O302" i="1"/>
  <c r="R302" i="1" s="1"/>
  <c r="T302" i="1" s="1"/>
  <c r="O351" i="1"/>
  <c r="R351" i="1" s="1"/>
  <c r="T351" i="1" s="1"/>
  <c r="O328" i="1"/>
  <c r="R328" i="1" s="1"/>
  <c r="T328" i="1" s="1"/>
  <c r="O349" i="1"/>
  <c r="R349" i="1" s="1"/>
  <c r="T349" i="1" s="1"/>
  <c r="O330" i="1"/>
  <c r="R330" i="1" s="1"/>
  <c r="T330" i="1" s="1"/>
  <c r="O362" i="1"/>
  <c r="R362" i="1" s="1"/>
  <c r="T362" i="1" s="1"/>
  <c r="O367" i="1"/>
  <c r="R367" i="1" s="1"/>
  <c r="T367" i="1" s="1"/>
  <c r="O383" i="1"/>
  <c r="R383" i="1" s="1"/>
  <c r="T383" i="1" s="1"/>
  <c r="O403" i="1"/>
  <c r="R403" i="1" s="1"/>
  <c r="T403" i="1" s="1"/>
  <c r="O329" i="1"/>
  <c r="R329" i="1" s="1"/>
  <c r="T329" i="1" s="1"/>
  <c r="O428" i="1"/>
  <c r="R428" i="1" s="1"/>
  <c r="T428" i="1" s="1"/>
  <c r="O415" i="1"/>
  <c r="R415" i="1" s="1"/>
  <c r="T415" i="1" s="1"/>
  <c r="O414" i="1"/>
  <c r="R414" i="1" s="1"/>
  <c r="T414" i="1" s="1"/>
  <c r="O327" i="1"/>
  <c r="R327" i="1" s="1"/>
  <c r="T327" i="1" s="1"/>
  <c r="O408" i="1"/>
  <c r="R408" i="1" s="1"/>
  <c r="T408" i="1" s="1"/>
  <c r="O261" i="1"/>
  <c r="R261" i="1" s="1"/>
  <c r="T261" i="1" s="1"/>
  <c r="O324" i="1"/>
  <c r="R324" i="1" s="1"/>
  <c r="T324" i="1" s="1"/>
  <c r="O359" i="1"/>
  <c r="R359" i="1" s="1"/>
  <c r="T359" i="1" s="1"/>
  <c r="O336" i="1"/>
  <c r="R336" i="1" s="1"/>
  <c r="T336" i="1" s="1"/>
  <c r="O390" i="1"/>
  <c r="R390" i="1" s="1"/>
  <c r="T390" i="1" s="1"/>
  <c r="O393" i="1"/>
  <c r="R393" i="1" s="1"/>
  <c r="T393" i="1" s="1"/>
  <c r="O358" i="1"/>
  <c r="R358" i="1" s="1"/>
  <c r="T358" i="1" s="1"/>
  <c r="O277" i="1"/>
  <c r="R277" i="1" s="1"/>
  <c r="T277" i="1" s="1"/>
  <c r="O222" i="1"/>
  <c r="R222" i="1" s="1"/>
  <c r="T222" i="1" s="1"/>
  <c r="O323" i="1"/>
  <c r="R323" i="1" s="1"/>
  <c r="T323" i="1" s="1"/>
  <c r="O430" i="1"/>
  <c r="R430" i="1" s="1"/>
  <c r="T430" i="1" s="1"/>
  <c r="O418" i="1"/>
  <c r="R418" i="1" s="1"/>
  <c r="T418" i="1" s="1"/>
  <c r="O368" i="1"/>
  <c r="R368" i="1" s="1"/>
  <c r="T368" i="1" s="1"/>
  <c r="O396" i="1"/>
  <c r="R396" i="1" s="1"/>
  <c r="T396" i="1" s="1"/>
  <c r="O387" i="1"/>
  <c r="R387" i="1" s="1"/>
  <c r="T387" i="1" s="1"/>
  <c r="O347" i="1"/>
  <c r="R347" i="1" s="1"/>
  <c r="T347" i="1" s="1"/>
  <c r="O410" i="1"/>
  <c r="R410" i="1" s="1"/>
  <c r="T410" i="1" s="1"/>
  <c r="O356" i="1"/>
  <c r="R356" i="1" s="1"/>
  <c r="T356" i="1" s="1"/>
  <c r="O370" i="1"/>
  <c r="R370" i="1" s="1"/>
  <c r="T370" i="1" s="1"/>
  <c r="O341" i="1"/>
  <c r="R341" i="1" s="1"/>
  <c r="T341" i="1" s="1"/>
  <c r="O407" i="1"/>
  <c r="R407" i="1" s="1"/>
  <c r="T407" i="1" s="1"/>
  <c r="O353" i="1"/>
  <c r="R353" i="1" s="1"/>
  <c r="T353" i="1" s="1"/>
  <c r="O334" i="1"/>
  <c r="R334" i="1" s="1"/>
  <c r="T334" i="1" s="1"/>
  <c r="O374" i="1"/>
  <c r="R374" i="1" s="1"/>
  <c r="T374" i="1" s="1"/>
  <c r="O381" i="1"/>
  <c r="R381" i="1" s="1"/>
  <c r="T381" i="1" s="1"/>
  <c r="O401" i="1"/>
  <c r="R401" i="1" s="1"/>
  <c r="T401" i="1" s="1"/>
  <c r="I206" i="1"/>
  <c r="R206" i="1"/>
  <c r="T206" i="1" s="1"/>
  <c r="I25" i="1"/>
  <c r="R25" i="1"/>
  <c r="T25" i="1" s="1"/>
  <c r="K322" i="1"/>
  <c r="R322" i="1"/>
  <c r="T322" i="1" s="1"/>
  <c r="H59" i="1"/>
  <c r="R59" i="1"/>
  <c r="T59" i="1" s="1"/>
  <c r="R199" i="1"/>
  <c r="T199" i="1" s="1"/>
  <c r="K199" i="1"/>
  <c r="R54" i="1"/>
  <c r="T54" i="1" s="1"/>
  <c r="H54" i="1"/>
  <c r="I209" i="1"/>
  <c r="R209" i="1"/>
  <c r="T209" i="1" s="1"/>
  <c r="R97" i="1"/>
  <c r="T97" i="1" s="1"/>
  <c r="I97" i="1"/>
  <c r="R214" i="1"/>
  <c r="T214" i="1" s="1"/>
  <c r="I214" i="1"/>
  <c r="J275" i="1"/>
  <c r="R275" i="1"/>
  <c r="T275" i="1" s="1"/>
  <c r="R127" i="1"/>
  <c r="T127" i="1" s="1"/>
  <c r="I127" i="1"/>
  <c r="I216" i="1"/>
  <c r="R216" i="1"/>
  <c r="T216" i="1" s="1"/>
  <c r="I203" i="1"/>
  <c r="R94" i="1"/>
  <c r="T94" i="1" s="1"/>
  <c r="J94" i="1"/>
  <c r="R137" i="1"/>
  <c r="T137" i="1" s="1"/>
  <c r="I137" i="1"/>
  <c r="R151" i="1"/>
  <c r="T151" i="1" s="1"/>
  <c r="I151" i="1"/>
  <c r="K314" i="1"/>
  <c r="R314" i="1"/>
  <c r="T314" i="1" s="1"/>
  <c r="I180" i="1"/>
  <c r="R180" i="1"/>
  <c r="T180" i="1" s="1"/>
  <c r="H51" i="1"/>
  <c r="R51" i="1"/>
  <c r="T51" i="1" s="1"/>
  <c r="K312" i="1"/>
  <c r="R312" i="1"/>
  <c r="T312" i="1" s="1"/>
  <c r="K361" i="1"/>
  <c r="J272" i="1"/>
  <c r="R272" i="1"/>
  <c r="T272" i="1" s="1"/>
  <c r="I187" i="1"/>
  <c r="R22" i="1"/>
  <c r="T22" i="1" s="1"/>
  <c r="I22" i="1"/>
  <c r="R76" i="1"/>
  <c r="T76" i="1" s="1"/>
  <c r="I76" i="1"/>
  <c r="J248" i="1"/>
  <c r="R248" i="1"/>
  <c r="T248" i="1" s="1"/>
  <c r="I121" i="1"/>
  <c r="R121" i="1"/>
  <c r="T121" i="1" s="1"/>
  <c r="I140" i="1"/>
  <c r="R140" i="1"/>
  <c r="T140" i="1" s="1"/>
  <c r="K237" i="1"/>
  <c r="R237" i="1"/>
  <c r="T237" i="1" s="1"/>
  <c r="I201" i="1"/>
  <c r="R201" i="1"/>
  <c r="T201" i="1" s="1"/>
  <c r="R379" i="8"/>
  <c r="T379" i="8" s="1"/>
  <c r="AC379" i="8"/>
  <c r="R404" i="8"/>
  <c r="T404" i="8" s="1"/>
  <c r="AC404" i="8"/>
  <c r="R362" i="7"/>
  <c r="P362" i="7" s="1"/>
  <c r="AI362" i="7"/>
  <c r="AI369" i="7"/>
  <c r="R369" i="7"/>
  <c r="P369" i="7" s="1"/>
  <c r="AV335" i="8"/>
  <c r="AD335" i="8"/>
  <c r="AB335" i="8"/>
  <c r="R399" i="8"/>
  <c r="T399" i="8" s="1"/>
  <c r="AC399" i="8"/>
  <c r="R391" i="8"/>
  <c r="T391" i="8" s="1"/>
  <c r="AC391" i="8"/>
  <c r="AC330" i="8"/>
  <c r="R330" i="8"/>
  <c r="T330" i="8" s="1"/>
  <c r="R364" i="8"/>
  <c r="T364" i="8" s="1"/>
  <c r="AC364" i="8"/>
  <c r="R371" i="8"/>
  <c r="T371" i="8" s="1"/>
  <c r="AC371" i="8"/>
  <c r="R353" i="8"/>
  <c r="T353" i="8" s="1"/>
  <c r="AC353" i="8"/>
  <c r="AC402" i="8"/>
  <c r="R402" i="8"/>
  <c r="T402" i="8" s="1"/>
  <c r="AC254" i="8"/>
  <c r="R254" i="8"/>
  <c r="T254" i="8" s="1"/>
  <c r="R396" i="8"/>
  <c r="T396" i="8" s="1"/>
  <c r="AC396" i="8"/>
  <c r="R277" i="8"/>
  <c r="T277" i="8" s="1"/>
  <c r="AC277" i="8"/>
  <c r="AC323" i="8"/>
  <c r="R323" i="8"/>
  <c r="T323" i="8" s="1"/>
  <c r="R369" i="8"/>
  <c r="T369" i="8" s="1"/>
  <c r="AC369" i="8"/>
  <c r="R350" i="8"/>
  <c r="T350" i="8" s="1"/>
  <c r="AC350" i="8"/>
  <c r="R401" i="6"/>
  <c r="T401" i="6" s="1"/>
  <c r="R390" i="7"/>
  <c r="P390" i="7" s="1"/>
  <c r="AI390" i="7"/>
  <c r="AI399" i="7"/>
  <c r="R399" i="7"/>
  <c r="P399" i="7" s="1"/>
  <c r="AI384" i="7"/>
  <c r="R384" i="7"/>
  <c r="P384" i="7" s="1"/>
  <c r="R365" i="7"/>
  <c r="P365" i="7" s="1"/>
  <c r="AI365" i="7"/>
  <c r="R385" i="7"/>
  <c r="P385" i="7" s="1"/>
  <c r="AI385" i="7"/>
  <c r="AI346" i="7"/>
  <c r="R346" i="7"/>
  <c r="P346" i="7" s="1"/>
  <c r="AI397" i="7"/>
  <c r="R397" i="7"/>
  <c r="P397" i="7" s="1"/>
  <c r="R383" i="7"/>
  <c r="P383" i="7" s="1"/>
  <c r="AI383" i="7"/>
  <c r="AI340" i="7"/>
  <c r="R340" i="7"/>
  <c r="P340" i="7" s="1"/>
  <c r="R396" i="7"/>
  <c r="P396" i="7" s="1"/>
  <c r="AI396" i="7"/>
  <c r="R373" i="7"/>
  <c r="P373" i="7" s="1"/>
  <c r="AI373" i="7"/>
  <c r="R376" i="7"/>
  <c r="P376" i="7" s="1"/>
  <c r="AI376" i="7"/>
  <c r="R417" i="5"/>
  <c r="T417" i="5" s="1"/>
  <c r="AC417" i="5"/>
  <c r="R394" i="5"/>
  <c r="T394" i="5" s="1"/>
  <c r="AC394" i="5"/>
  <c r="AV259" i="8"/>
  <c r="AB259" i="8"/>
  <c r="AD259" i="8"/>
  <c r="R335" i="8"/>
  <c r="T335" i="8" s="1"/>
  <c r="AC335" i="8"/>
  <c r="R368" i="8"/>
  <c r="T368" i="8" s="1"/>
  <c r="AC368" i="8"/>
  <c r="R351" i="8"/>
  <c r="T351" i="8" s="1"/>
  <c r="AC351" i="8"/>
  <c r="R225" i="7"/>
  <c r="P225" i="7" s="1"/>
  <c r="AI225" i="7"/>
  <c r="R226" i="7"/>
  <c r="P226" i="7" s="1"/>
  <c r="AI226" i="7"/>
  <c r="AI366" i="7"/>
  <c r="R366" i="7"/>
  <c r="P366" i="7" s="1"/>
  <c r="AW63" i="8"/>
  <c r="AX63" i="8"/>
  <c r="AV258" i="8"/>
  <c r="AD258" i="8"/>
  <c r="AB258" i="8"/>
  <c r="AD417" i="2"/>
  <c r="AE417" i="2"/>
  <c r="R377" i="8"/>
  <c r="T377" i="8" s="1"/>
  <c r="AC377" i="8"/>
  <c r="AC261" i="8"/>
  <c r="R261" i="8"/>
  <c r="T261" i="8" s="1"/>
  <c r="R325" i="8"/>
  <c r="T325" i="8" s="1"/>
  <c r="AC325" i="8"/>
  <c r="AC387" i="8"/>
  <c r="R387" i="8"/>
  <c r="T387" i="8" s="1"/>
  <c r="AC410" i="8"/>
  <c r="R410" i="8"/>
  <c r="T410" i="8" s="1"/>
  <c r="AC302" i="8"/>
  <c r="R302" i="8"/>
  <c r="T302" i="8" s="1"/>
  <c r="AC152" i="8"/>
  <c r="R152" i="8"/>
  <c r="T152" i="8" s="1"/>
  <c r="R363" i="8"/>
  <c r="T363" i="8" s="1"/>
  <c r="AC363" i="8"/>
  <c r="R355" i="8"/>
  <c r="T355" i="8" s="1"/>
  <c r="AC355" i="8"/>
  <c r="AC405" i="8"/>
  <c r="R405" i="8"/>
  <c r="T405" i="8" s="1"/>
  <c r="AC372" i="8"/>
  <c r="R372" i="8"/>
  <c r="T372" i="8" s="1"/>
  <c r="R380" i="8"/>
  <c r="T380" i="8" s="1"/>
  <c r="AC380" i="8"/>
  <c r="R378" i="7"/>
  <c r="P378" i="7" s="1"/>
  <c r="AI378" i="7"/>
  <c r="R372" i="7"/>
  <c r="P372" i="7" s="1"/>
  <c r="AI372" i="7"/>
  <c r="AI349" i="7"/>
  <c r="R349" i="7"/>
  <c r="P349" i="7" s="1"/>
  <c r="AI391" i="7"/>
  <c r="R391" i="7"/>
  <c r="P391" i="7" s="1"/>
  <c r="AI264" i="7"/>
  <c r="R264" i="7"/>
  <c r="P264" i="7" s="1"/>
  <c r="R374" i="7"/>
  <c r="P374" i="7" s="1"/>
  <c r="AI374" i="7"/>
  <c r="AI361" i="7"/>
  <c r="R361" i="7"/>
  <c r="P361" i="7" s="1"/>
  <c r="AI342" i="7"/>
  <c r="R342" i="7"/>
  <c r="P342" i="7" s="1"/>
  <c r="AI406" i="7"/>
  <c r="R406" i="7"/>
  <c r="P406" i="7" s="1"/>
  <c r="R392" i="7"/>
  <c r="P392" i="7" s="1"/>
  <c r="AI392" i="7"/>
  <c r="AI401" i="7"/>
  <c r="R401" i="7"/>
  <c r="P401" i="7" s="1"/>
  <c r="AI375" i="7"/>
  <c r="R375" i="7"/>
  <c r="P375" i="7" s="1"/>
  <c r="C18" i="2"/>
  <c r="F18" i="2"/>
  <c r="F19" i="2" s="1"/>
  <c r="AC410" i="5"/>
  <c r="R410" i="5"/>
  <c r="T410" i="5" s="1"/>
  <c r="R379" i="5"/>
  <c r="T379" i="5" s="1"/>
  <c r="AC379" i="5"/>
  <c r="AC222" i="5"/>
  <c r="R361" i="8"/>
  <c r="T361" i="8" s="1"/>
  <c r="AC361" i="8"/>
  <c r="R340" i="8"/>
  <c r="T340" i="8" s="1"/>
  <c r="AC340" i="8"/>
  <c r="R341" i="8"/>
  <c r="T341" i="8" s="1"/>
  <c r="AC341" i="8"/>
  <c r="R365" i="8"/>
  <c r="T365" i="8" s="1"/>
  <c r="AC365" i="8"/>
  <c r="R338" i="8"/>
  <c r="T338" i="8" s="1"/>
  <c r="AC338" i="8"/>
  <c r="R337" i="8"/>
  <c r="T337" i="8" s="1"/>
  <c r="AC337" i="8"/>
  <c r="AC383" i="8"/>
  <c r="R383" i="8"/>
  <c r="T383" i="8" s="1"/>
  <c r="AC393" i="8"/>
  <c r="R393" i="8"/>
  <c r="T393" i="8" s="1"/>
  <c r="AC329" i="8"/>
  <c r="R329" i="8"/>
  <c r="T329" i="8" s="1"/>
  <c r="R367" i="8"/>
  <c r="T367" i="8" s="1"/>
  <c r="AC367" i="8"/>
  <c r="R345" i="8"/>
  <c r="T345" i="8" s="1"/>
  <c r="AC345" i="8"/>
  <c r="R376" i="8"/>
  <c r="T376" i="8" s="1"/>
  <c r="AC376" i="8"/>
  <c r="AC334" i="8"/>
  <c r="R334" i="8"/>
  <c r="T334" i="8" s="1"/>
  <c r="R335" i="7"/>
  <c r="P335" i="7" s="1"/>
  <c r="AI335" i="7"/>
  <c r="AI351" i="7"/>
  <c r="R351" i="7"/>
  <c r="P351" i="7" s="1"/>
  <c r="AI363" i="7"/>
  <c r="R363" i="7"/>
  <c r="P363" i="7" s="1"/>
  <c r="R328" i="7"/>
  <c r="P328" i="7" s="1"/>
  <c r="AI328" i="7"/>
  <c r="R367" i="7"/>
  <c r="P367" i="7" s="1"/>
  <c r="AI367" i="7"/>
  <c r="R356" i="7"/>
  <c r="P356" i="7" s="1"/>
  <c r="AI356" i="7"/>
  <c r="R268" i="7"/>
  <c r="P268" i="7" s="1"/>
  <c r="AI268" i="7"/>
  <c r="R330" i="7"/>
  <c r="P330" i="7" s="1"/>
  <c r="AI330" i="7"/>
  <c r="R347" i="7"/>
  <c r="P347" i="7" s="1"/>
  <c r="AI347" i="7"/>
  <c r="R357" i="7"/>
  <c r="P357" i="7" s="1"/>
  <c r="AI357" i="7"/>
  <c r="AI394" i="7"/>
  <c r="R394" i="7"/>
  <c r="P394" i="7" s="1"/>
  <c r="R227" i="7"/>
  <c r="P227" i="7" s="1"/>
  <c r="AI227" i="7"/>
  <c r="R345" i="5"/>
  <c r="T345" i="5" s="1"/>
  <c r="AC345" i="5"/>
  <c r="R334" i="5"/>
  <c r="T334" i="5" s="1"/>
  <c r="AC334" i="5"/>
  <c r="AC374" i="8"/>
  <c r="R374" i="8"/>
  <c r="T374" i="8" s="1"/>
  <c r="R257" i="8"/>
  <c r="T257" i="8" s="1"/>
  <c r="AC257" i="8"/>
  <c r="R326" i="8"/>
  <c r="T326" i="8" s="1"/>
  <c r="AC326" i="8"/>
  <c r="AI353" i="7"/>
  <c r="R353" i="7"/>
  <c r="P353" i="7" s="1"/>
  <c r="AC385" i="8"/>
  <c r="R385" i="8"/>
  <c r="T385" i="8" s="1"/>
  <c r="R222" i="8"/>
  <c r="T222" i="8" s="1"/>
  <c r="AC222" i="8"/>
  <c r="R331" i="8"/>
  <c r="T331" i="8" s="1"/>
  <c r="AC331" i="8"/>
  <c r="R394" i="8"/>
  <c r="T394" i="8" s="1"/>
  <c r="AC394" i="8"/>
  <c r="AC332" i="8"/>
  <c r="R332" i="8"/>
  <c r="T332" i="8" s="1"/>
  <c r="R384" i="8"/>
  <c r="T384" i="8" s="1"/>
  <c r="AC384" i="8"/>
  <c r="AC398" i="8"/>
  <c r="R398" i="8"/>
  <c r="T398" i="8" s="1"/>
  <c r="AC360" i="8"/>
  <c r="R360" i="8"/>
  <c r="T360" i="8" s="1"/>
  <c r="AC406" i="8"/>
  <c r="R406" i="8"/>
  <c r="T406" i="8" s="1"/>
  <c r="AC357" i="8"/>
  <c r="R357" i="8"/>
  <c r="T357" i="8" s="1"/>
  <c r="R359" i="8"/>
  <c r="T359" i="8" s="1"/>
  <c r="AC359" i="8"/>
  <c r="AC339" i="8"/>
  <c r="R339" i="8"/>
  <c r="T339" i="8" s="1"/>
  <c r="F18" i="3"/>
  <c r="F19" i="3" s="1"/>
  <c r="C18" i="3"/>
  <c r="R377" i="7"/>
  <c r="P377" i="7" s="1"/>
  <c r="AI377" i="7"/>
  <c r="AI337" i="7"/>
  <c r="R337" i="7"/>
  <c r="P337" i="7" s="1"/>
  <c r="R395" i="7"/>
  <c r="P395" i="7" s="1"/>
  <c r="AI395" i="7"/>
  <c r="AI344" i="7"/>
  <c r="R344" i="7"/>
  <c r="P344" i="7" s="1"/>
  <c r="R325" i="7"/>
  <c r="P325" i="7" s="1"/>
  <c r="AI325" i="7"/>
  <c r="R348" i="7"/>
  <c r="P348" i="7" s="1"/>
  <c r="AI348" i="7"/>
  <c r="AI275" i="7"/>
  <c r="R275" i="7"/>
  <c r="P275" i="7" s="1"/>
  <c r="R386" i="7"/>
  <c r="P386" i="7" s="1"/>
  <c r="AI386" i="7"/>
  <c r="AI343" i="7"/>
  <c r="R343" i="7"/>
  <c r="P343" i="7" s="1"/>
  <c r="R405" i="7"/>
  <c r="P405" i="7" s="1"/>
  <c r="AI405" i="7"/>
  <c r="AI334" i="7"/>
  <c r="R334" i="7"/>
  <c r="P334" i="7" s="1"/>
  <c r="R370" i="7"/>
  <c r="P370" i="7" s="1"/>
  <c r="AI370" i="7"/>
  <c r="R323" i="7"/>
  <c r="P323" i="7" s="1"/>
  <c r="AI323" i="7"/>
  <c r="R261" i="5"/>
  <c r="T261" i="5" s="1"/>
  <c r="AC261" i="5"/>
  <c r="R422" i="5"/>
  <c r="T422" i="5" s="1"/>
  <c r="AC422" i="5"/>
  <c r="R346" i="8"/>
  <c r="T346" i="8" s="1"/>
  <c r="AC346" i="8"/>
  <c r="R333" i="8"/>
  <c r="T333" i="8" s="1"/>
  <c r="AC333" i="8"/>
  <c r="AI364" i="7"/>
  <c r="R364" i="7"/>
  <c r="P364" i="7" s="1"/>
  <c r="AI332" i="7"/>
  <c r="R332" i="7"/>
  <c r="P332" i="7" s="1"/>
  <c r="AW336" i="8"/>
  <c r="AX336" i="8"/>
  <c r="AD379" i="8"/>
  <c r="AB379" i="8"/>
  <c r="AV379" i="8"/>
  <c r="AC92" i="8"/>
  <c r="R92" i="8"/>
  <c r="T92" i="8" s="1"/>
  <c r="AC378" i="8"/>
  <c r="R378" i="8"/>
  <c r="T378" i="8" s="1"/>
  <c r="AC348" i="8"/>
  <c r="R348" i="8"/>
  <c r="T348" i="8" s="1"/>
  <c r="R403" i="8"/>
  <c r="T403" i="8" s="1"/>
  <c r="AC403" i="8"/>
  <c r="AC344" i="8"/>
  <c r="R344" i="8"/>
  <c r="T344" i="8" s="1"/>
  <c r="R408" i="8"/>
  <c r="T408" i="8" s="1"/>
  <c r="AC408" i="8"/>
  <c r="R397" i="8"/>
  <c r="T397" i="8" s="1"/>
  <c r="AC397" i="8"/>
  <c r="R354" i="8"/>
  <c r="T354" i="8" s="1"/>
  <c r="AC354" i="8"/>
  <c r="R375" i="8"/>
  <c r="T375" i="8" s="1"/>
  <c r="AC375" i="8"/>
  <c r="R281" i="8"/>
  <c r="T281" i="8" s="1"/>
  <c r="AC281" i="8"/>
  <c r="R328" i="8"/>
  <c r="T328" i="8" s="1"/>
  <c r="AC328" i="8"/>
  <c r="AC347" i="8"/>
  <c r="R347" i="8"/>
  <c r="T347" i="8" s="1"/>
  <c r="R345" i="7"/>
  <c r="P345" i="7" s="1"/>
  <c r="AI345" i="7"/>
  <c r="R278" i="7"/>
  <c r="P278" i="7" s="1"/>
  <c r="AI278" i="7"/>
  <c r="R359" i="7"/>
  <c r="P359" i="7" s="1"/>
  <c r="AI359" i="7"/>
  <c r="R303" i="7"/>
  <c r="P303" i="7" s="1"/>
  <c r="AI303" i="7"/>
  <c r="AI339" i="7"/>
  <c r="R339" i="7"/>
  <c r="P339" i="7" s="1"/>
  <c r="AI355" i="7"/>
  <c r="R355" i="7"/>
  <c r="P355" i="7" s="1"/>
  <c r="R282" i="7"/>
  <c r="P282" i="7" s="1"/>
  <c r="AI282" i="7"/>
  <c r="R358" i="7"/>
  <c r="P358" i="7" s="1"/>
  <c r="AI358" i="7"/>
  <c r="R371" i="7"/>
  <c r="P371" i="7" s="1"/>
  <c r="AI371" i="7"/>
  <c r="R338" i="7"/>
  <c r="P338" i="7" s="1"/>
  <c r="AI338" i="7"/>
  <c r="AI324" i="7"/>
  <c r="R324" i="7"/>
  <c r="P324" i="7" s="1"/>
  <c r="AI350" i="7"/>
  <c r="R350" i="7"/>
  <c r="P350" i="7" s="1"/>
  <c r="R336" i="7"/>
  <c r="P336" i="7" s="1"/>
  <c r="AI336" i="7"/>
  <c r="R420" i="5"/>
  <c r="T420" i="5" s="1"/>
  <c r="AC420" i="5"/>
  <c r="AW372" i="8"/>
  <c r="AX372" i="8"/>
  <c r="R343" i="8"/>
  <c r="T343" i="8" s="1"/>
  <c r="AC343" i="8"/>
  <c r="R362" i="8"/>
  <c r="T362" i="8" s="1"/>
  <c r="AC362" i="8"/>
  <c r="R354" i="7"/>
  <c r="P354" i="7" s="1"/>
  <c r="AI354" i="7"/>
  <c r="R329" i="7"/>
  <c r="P329" i="7" s="1"/>
  <c r="AI329" i="7"/>
  <c r="R346" i="5"/>
  <c r="T346" i="5" s="1"/>
  <c r="AC346" i="5"/>
  <c r="R333" i="5"/>
  <c r="T333" i="5" s="1"/>
  <c r="AC333" i="5"/>
  <c r="AX319" i="8"/>
  <c r="AW319" i="8"/>
  <c r="R401" i="8"/>
  <c r="T401" i="8" s="1"/>
  <c r="AC401" i="8"/>
  <c r="R386" i="8"/>
  <c r="T386" i="8" s="1"/>
  <c r="AC386" i="8"/>
  <c r="R400" i="8"/>
  <c r="T400" i="8" s="1"/>
  <c r="AC400" i="8"/>
  <c r="R366" i="8"/>
  <c r="T366" i="8" s="1"/>
  <c r="AC366" i="8"/>
  <c r="R336" i="8"/>
  <c r="T336" i="8" s="1"/>
  <c r="AC336" i="8"/>
  <c r="R358" i="8"/>
  <c r="T358" i="8" s="1"/>
  <c r="AC358" i="8"/>
  <c r="R373" i="8"/>
  <c r="T373" i="8" s="1"/>
  <c r="AC373" i="8"/>
  <c r="R327" i="8"/>
  <c r="T327" i="8" s="1"/>
  <c r="AC327" i="8"/>
  <c r="AC407" i="8"/>
  <c r="R407" i="8"/>
  <c r="T407" i="8" s="1"/>
  <c r="R342" i="8"/>
  <c r="T342" i="8" s="1"/>
  <c r="AC342" i="8"/>
  <c r="AC349" i="8"/>
  <c r="R349" i="8"/>
  <c r="T349" i="8" s="1"/>
  <c r="R409" i="8"/>
  <c r="T409" i="8" s="1"/>
  <c r="AC409" i="8"/>
  <c r="AC382" i="8"/>
  <c r="R382" i="8"/>
  <c r="T382" i="8" s="1"/>
  <c r="AI333" i="7"/>
  <c r="R333" i="7"/>
  <c r="P333" i="7" s="1"/>
  <c r="R331" i="7"/>
  <c r="P331" i="7" s="1"/>
  <c r="AI331" i="7"/>
  <c r="R360" i="7"/>
  <c r="P360" i="7" s="1"/>
  <c r="AI360" i="7"/>
  <c r="AI322" i="7"/>
  <c r="R322" i="7"/>
  <c r="P322" i="7" s="1"/>
  <c r="AI382" i="7"/>
  <c r="R382" i="7"/>
  <c r="P382" i="7" s="1"/>
  <c r="R380" i="7"/>
  <c r="P380" i="7" s="1"/>
  <c r="AI380" i="7"/>
  <c r="AI262" i="7"/>
  <c r="R262" i="7"/>
  <c r="P262" i="7" s="1"/>
  <c r="R352" i="7"/>
  <c r="P352" i="7" s="1"/>
  <c r="AI352" i="7"/>
  <c r="AI408" i="7"/>
  <c r="R408" i="7"/>
  <c r="P408" i="7" s="1"/>
  <c r="AI403" i="7"/>
  <c r="R403" i="7"/>
  <c r="P403" i="7" s="1"/>
  <c r="R381" i="7"/>
  <c r="P381" i="7" s="1"/>
  <c r="AI381" i="7"/>
  <c r="R393" i="7"/>
  <c r="P393" i="7" s="1"/>
  <c r="AI393" i="7"/>
  <c r="R402" i="7"/>
  <c r="P402" i="7" s="1"/>
  <c r="AI402" i="7"/>
  <c r="AC377" i="5"/>
  <c r="R377" i="5"/>
  <c r="T377" i="5" s="1"/>
  <c r="R402" i="5"/>
  <c r="T402" i="5" s="1"/>
  <c r="R378" i="5"/>
  <c r="T378" i="5" s="1"/>
  <c r="AC378" i="5"/>
  <c r="C18" i="7"/>
  <c r="F18" i="7"/>
  <c r="F19" i="7" s="1"/>
  <c r="AI368" i="7"/>
  <c r="R368" i="7"/>
  <c r="P368" i="7" s="1"/>
  <c r="AW61" i="8"/>
  <c r="AX61" i="8"/>
  <c r="R389" i="8"/>
  <c r="T389" i="8" s="1"/>
  <c r="AC389" i="8"/>
  <c r="R381" i="8"/>
  <c r="T381" i="8" s="1"/>
  <c r="AC381" i="8"/>
  <c r="R352" i="8"/>
  <c r="T352" i="8" s="1"/>
  <c r="AC352" i="8"/>
  <c r="AC370" i="8"/>
  <c r="R370" i="8"/>
  <c r="T370" i="8" s="1"/>
  <c r="AC388" i="8"/>
  <c r="R388" i="8"/>
  <c r="T388" i="8" s="1"/>
  <c r="AC392" i="8"/>
  <c r="R392" i="8"/>
  <c r="T392" i="8" s="1"/>
  <c r="AC390" i="8"/>
  <c r="R390" i="8"/>
  <c r="T390" i="8" s="1"/>
  <c r="R91" i="8"/>
  <c r="T91" i="8" s="1"/>
  <c r="AC91" i="8"/>
  <c r="AC324" i="8"/>
  <c r="R324" i="8"/>
  <c r="T324" i="8" s="1"/>
  <c r="AC395" i="8"/>
  <c r="R395" i="8"/>
  <c r="T395" i="8" s="1"/>
  <c r="AC356" i="8"/>
  <c r="R356" i="8"/>
  <c r="T356" i="8" s="1"/>
  <c r="R268" i="8"/>
  <c r="T268" i="8" s="1"/>
  <c r="AC268" i="8"/>
  <c r="C18" i="8"/>
  <c r="F18" i="8"/>
  <c r="F19" i="8" s="1"/>
  <c r="R407" i="6"/>
  <c r="T407" i="6" s="1"/>
  <c r="AI341" i="7"/>
  <c r="R341" i="7"/>
  <c r="P341" i="7" s="1"/>
  <c r="AI240" i="7"/>
  <c r="R240" i="7"/>
  <c r="P240" i="7" s="1"/>
  <c r="R389" i="7"/>
  <c r="P389" i="7" s="1"/>
  <c r="AI389" i="7"/>
  <c r="AI388" i="7"/>
  <c r="R388" i="7"/>
  <c r="P388" i="7" s="1"/>
  <c r="R326" i="7"/>
  <c r="P326" i="7" s="1"/>
  <c r="AI326" i="7"/>
  <c r="R400" i="7"/>
  <c r="P400" i="7" s="1"/>
  <c r="AI400" i="7"/>
  <c r="AI379" i="7"/>
  <c r="R379" i="7"/>
  <c r="P379" i="7" s="1"/>
  <c r="AI387" i="7"/>
  <c r="R387" i="7"/>
  <c r="P387" i="7" s="1"/>
  <c r="R327" i="7"/>
  <c r="P327" i="7" s="1"/>
  <c r="AI327" i="7"/>
  <c r="R398" i="7"/>
  <c r="P398" i="7" s="1"/>
  <c r="AI398" i="7"/>
  <c r="R404" i="7"/>
  <c r="P404" i="7" s="1"/>
  <c r="AI404" i="7"/>
  <c r="AI407" i="7"/>
  <c r="R407" i="7"/>
  <c r="P407" i="7" s="1"/>
  <c r="R371" i="5"/>
  <c r="T371" i="5" s="1"/>
  <c r="AC371" i="5"/>
  <c r="AC356" i="5"/>
  <c r="R356" i="5"/>
  <c r="T356" i="5" s="1"/>
  <c r="I18" i="7"/>
  <c r="H18" i="7"/>
  <c r="K18" i="7"/>
  <c r="J18" i="7"/>
  <c r="R328" i="6" l="1"/>
  <c r="T328" i="6" s="1"/>
  <c r="AC281" i="6"/>
  <c r="R414" i="6"/>
  <c r="T414" i="6" s="1"/>
  <c r="R339" i="6"/>
  <c r="T339" i="6" s="1"/>
  <c r="R359" i="6"/>
  <c r="T359" i="6" s="1"/>
  <c r="R390" i="6"/>
  <c r="T390" i="6" s="1"/>
  <c r="R222" i="6"/>
  <c r="T222" i="6" s="1"/>
  <c r="AC325" i="6"/>
  <c r="AC435" i="5"/>
  <c r="AC437" i="5"/>
  <c r="AC440" i="6"/>
  <c r="AC438" i="5"/>
  <c r="C18" i="6"/>
  <c r="F16" i="6"/>
  <c r="F17" i="6" s="1"/>
  <c r="AC441" i="5"/>
  <c r="C18" i="5"/>
  <c r="F16" i="5"/>
  <c r="F18" i="5" s="1"/>
  <c r="AC439" i="5"/>
  <c r="AC441" i="6"/>
  <c r="AC433" i="6"/>
  <c r="F16" i="4"/>
  <c r="F18" i="4" s="1"/>
  <c r="AC440" i="5"/>
  <c r="AC442" i="5"/>
  <c r="AC436" i="6"/>
  <c r="AC438" i="6"/>
  <c r="AK440" i="5"/>
  <c r="AI440" i="5"/>
  <c r="AH440" i="5" s="1"/>
  <c r="AJ440" i="5"/>
  <c r="BD438" i="5"/>
  <c r="BB438" i="5"/>
  <c r="BC438" i="5"/>
  <c r="AK442" i="5"/>
  <c r="AI442" i="5"/>
  <c r="AJ442" i="5"/>
  <c r="BC437" i="5"/>
  <c r="BD437" i="5"/>
  <c r="BB437" i="5"/>
  <c r="BD440" i="5"/>
  <c r="BB440" i="5"/>
  <c r="BC440" i="5"/>
  <c r="BB434" i="5"/>
  <c r="BC434" i="5"/>
  <c r="BD434" i="5"/>
  <c r="BB442" i="5"/>
  <c r="BC442" i="5"/>
  <c r="BD442" i="5"/>
  <c r="AK434" i="5"/>
  <c r="AI434" i="5"/>
  <c r="AH434" i="5" s="1"/>
  <c r="AJ434" i="5"/>
  <c r="BB439" i="5"/>
  <c r="BC439" i="5"/>
  <c r="BD439" i="5"/>
  <c r="AI435" i="5"/>
  <c r="AH435" i="5" s="1"/>
  <c r="AJ435" i="5"/>
  <c r="AK435" i="5"/>
  <c r="AJ439" i="5"/>
  <c r="AK439" i="5"/>
  <c r="AI439" i="5"/>
  <c r="AJ437" i="5"/>
  <c r="AI437" i="5"/>
  <c r="AK437" i="5"/>
  <c r="AI441" i="5"/>
  <c r="AJ441" i="5"/>
  <c r="AK441" i="5"/>
  <c r="AI438" i="5"/>
  <c r="AJ438" i="5"/>
  <c r="AK438" i="5"/>
  <c r="AC432" i="6"/>
  <c r="AC402" i="6"/>
  <c r="R395" i="6"/>
  <c r="T395" i="6" s="1"/>
  <c r="AC386" i="6"/>
  <c r="AC435" i="6"/>
  <c r="AC434" i="5"/>
  <c r="AC327" i="6"/>
  <c r="R357" i="6"/>
  <c r="T357" i="6" s="1"/>
  <c r="AC392" i="6"/>
  <c r="AC352" i="6"/>
  <c r="AC367" i="6"/>
  <c r="R354" i="6"/>
  <c r="T354" i="6" s="1"/>
  <c r="AC350" i="6"/>
  <c r="AC412" i="6"/>
  <c r="R379" i="6"/>
  <c r="T379" i="6" s="1"/>
  <c r="AC413" i="6"/>
  <c r="AC355" i="6"/>
  <c r="AC331" i="6"/>
  <c r="AC419" i="6"/>
  <c r="AC437" i="6"/>
  <c r="BA441" i="5"/>
  <c r="AC335" i="6"/>
  <c r="R356" i="6"/>
  <c r="T356" i="6" s="1"/>
  <c r="AC377" i="6"/>
  <c r="AY436" i="5"/>
  <c r="AA436" i="5"/>
  <c r="R436" i="5"/>
  <c r="T436" i="5" s="1"/>
  <c r="AC436" i="5"/>
  <c r="AK438" i="6"/>
  <c r="AI438" i="6"/>
  <c r="AJ438" i="6"/>
  <c r="AJ437" i="6"/>
  <c r="AK437" i="6"/>
  <c r="AI437" i="6"/>
  <c r="AI436" i="6"/>
  <c r="AH436" i="6" s="1"/>
  <c r="AJ436" i="6"/>
  <c r="AK436" i="6"/>
  <c r="AK440" i="6"/>
  <c r="AI440" i="6"/>
  <c r="AH440" i="6" s="1"/>
  <c r="AJ440" i="6"/>
  <c r="AI433" i="6"/>
  <c r="AJ433" i="6"/>
  <c r="AK433" i="6"/>
  <c r="AI439" i="6"/>
  <c r="AJ439" i="6"/>
  <c r="AK439" i="6"/>
  <c r="BC435" i="6"/>
  <c r="BD435" i="6"/>
  <c r="BB435" i="6"/>
  <c r="BD438" i="6"/>
  <c r="BB438" i="6"/>
  <c r="BA438" i="6" s="1"/>
  <c r="BC438" i="6"/>
  <c r="AK432" i="6"/>
  <c r="AI432" i="6"/>
  <c r="AJ432" i="6"/>
  <c r="AI434" i="6"/>
  <c r="AH434" i="6" s="1"/>
  <c r="AJ434" i="6"/>
  <c r="AK434" i="6"/>
  <c r="BB437" i="6"/>
  <c r="BA437" i="6" s="1"/>
  <c r="BC437" i="6"/>
  <c r="BD437" i="6"/>
  <c r="BB439" i="6"/>
  <c r="BC439" i="6"/>
  <c r="BD439" i="6"/>
  <c r="BD436" i="6"/>
  <c r="BB436" i="6"/>
  <c r="BA436" i="6" s="1"/>
  <c r="BC436" i="6"/>
  <c r="AJ435" i="6"/>
  <c r="AI435" i="6"/>
  <c r="AH435" i="6" s="1"/>
  <c r="AK435" i="6"/>
  <c r="BB432" i="6"/>
  <c r="BA432" i="6" s="1"/>
  <c r="BC432" i="6"/>
  <c r="BD432" i="6"/>
  <c r="AI441" i="6"/>
  <c r="AH441" i="6" s="1"/>
  <c r="AJ441" i="6"/>
  <c r="AK441" i="6"/>
  <c r="BA434" i="6"/>
  <c r="BA441" i="6"/>
  <c r="AC439" i="6"/>
  <c r="BA442" i="6"/>
  <c r="AH442" i="6"/>
  <c r="BA433" i="6"/>
  <c r="R442" i="6"/>
  <c r="T442" i="6" s="1"/>
  <c r="AC442" i="6"/>
  <c r="AC434" i="6"/>
  <c r="AI438" i="4"/>
  <c r="AJ438" i="4"/>
  <c r="AK438" i="4"/>
  <c r="AJ441" i="4"/>
  <c r="AK441" i="4"/>
  <c r="AI441" i="4"/>
  <c r="AH441" i="4" s="1"/>
  <c r="AH442" i="4"/>
  <c r="AE439" i="4"/>
  <c r="AD439" i="4"/>
  <c r="AB440" i="4"/>
  <c r="AA440" i="4"/>
  <c r="AC330" i="6"/>
  <c r="R92" i="6"/>
  <c r="T92" i="6" s="1"/>
  <c r="AC362" i="6"/>
  <c r="R405" i="6"/>
  <c r="T405" i="6" s="1"/>
  <c r="C18" i="1"/>
  <c r="F16" i="1"/>
  <c r="F18" i="1" s="1"/>
  <c r="R344" i="5"/>
  <c r="T344" i="5" s="1"/>
  <c r="R257" i="5"/>
  <c r="T257" i="5" s="1"/>
  <c r="AC407" i="5"/>
  <c r="AD317" i="5"/>
  <c r="AB317" i="5"/>
  <c r="AE390" i="4"/>
  <c r="AD390" i="4"/>
  <c r="AE336" i="4"/>
  <c r="AD336" i="4"/>
  <c r="AA302" i="4"/>
  <c r="AB285" i="4"/>
  <c r="BC158" i="7"/>
  <c r="BD158" i="7"/>
  <c r="AE96" i="4"/>
  <c r="AA170" i="5"/>
  <c r="AD360" i="5"/>
  <c r="AB351" i="5"/>
  <c r="BC156" i="7"/>
  <c r="BD156" i="7"/>
  <c r="AE168" i="4"/>
  <c r="AW316" i="8"/>
  <c r="AX316" i="8"/>
  <c r="BD192" i="7"/>
  <c r="BC192" i="7"/>
  <c r="BC170" i="7"/>
  <c r="BD170" i="7"/>
  <c r="AD215" i="4"/>
  <c r="AD222" i="5"/>
  <c r="BD209" i="7"/>
  <c r="BC209" i="7"/>
  <c r="BD404" i="7"/>
  <c r="BC404" i="7"/>
  <c r="AB190" i="4"/>
  <c r="AB194" i="4"/>
  <c r="AD283" i="5"/>
  <c r="AB222" i="5"/>
  <c r="BD113" i="7"/>
  <c r="BC113" i="7"/>
  <c r="AW405" i="8"/>
  <c r="AX405" i="8"/>
  <c r="AW240" i="8"/>
  <c r="AX240" i="8"/>
  <c r="BC153" i="7"/>
  <c r="BD153" i="7"/>
  <c r="AE285" i="4"/>
  <c r="AW104" i="8"/>
  <c r="AX104" i="8"/>
  <c r="AX97" i="8"/>
  <c r="AW97" i="8"/>
  <c r="AW313" i="8"/>
  <c r="AX313" i="8"/>
  <c r="BC78" i="7"/>
  <c r="BD78" i="7"/>
  <c r="AX234" i="8"/>
  <c r="AW234" i="8"/>
  <c r="AW30" i="8"/>
  <c r="AX30" i="8"/>
  <c r="AX123" i="8"/>
  <c r="AW123" i="8"/>
  <c r="BD278" i="7"/>
  <c r="BC278" i="7"/>
  <c r="AX140" i="8"/>
  <c r="AW140" i="8"/>
  <c r="AD394" i="4"/>
  <c r="AB348" i="4"/>
  <c r="AB300" i="4"/>
  <c r="AA333" i="4"/>
  <c r="AE333" i="4" s="1"/>
  <c r="AD391" i="5"/>
  <c r="AW407" i="8"/>
  <c r="AX407" i="8"/>
  <c r="BD250" i="7"/>
  <c r="BC250" i="7"/>
  <c r="AW110" i="8"/>
  <c r="AX110" i="8"/>
  <c r="AX317" i="8"/>
  <c r="AW317" i="8"/>
  <c r="AW235" i="8"/>
  <c r="AX235" i="8"/>
  <c r="BD107" i="7"/>
  <c r="BC107" i="7"/>
  <c r="BC206" i="7"/>
  <c r="BD206" i="7"/>
  <c r="BD235" i="7"/>
  <c r="BC235" i="7"/>
  <c r="AW27" i="8"/>
  <c r="AX27" i="8"/>
  <c r="AW166" i="8"/>
  <c r="AX166" i="8"/>
  <c r="BD393" i="7"/>
  <c r="BC393" i="7"/>
  <c r="AB140" i="5"/>
  <c r="BC81" i="7"/>
  <c r="BD81" i="7"/>
  <c r="BC300" i="7"/>
  <c r="BD300" i="7"/>
  <c r="AW107" i="8"/>
  <c r="AX107" i="8"/>
  <c r="AW393" i="8"/>
  <c r="AX393" i="8"/>
  <c r="BD338" i="7"/>
  <c r="BC338" i="7"/>
  <c r="AE254" i="4"/>
  <c r="AD317" i="4"/>
  <c r="AD337" i="4"/>
  <c r="AW125" i="8"/>
  <c r="BC322" i="7"/>
  <c r="BD322" i="7"/>
  <c r="AW227" i="8"/>
  <c r="AX227" i="8"/>
  <c r="BC187" i="7"/>
  <c r="BD187" i="7"/>
  <c r="BD299" i="7"/>
  <c r="BC299" i="7"/>
  <c r="AX366" i="8"/>
  <c r="AW366" i="8"/>
  <c r="AX271" i="8"/>
  <c r="AW271" i="8"/>
  <c r="AW310" i="8"/>
  <c r="AX310" i="8"/>
  <c r="BD364" i="7"/>
  <c r="BC364" i="7"/>
  <c r="R357" i="5"/>
  <c r="T357" i="5" s="1"/>
  <c r="AA389" i="4"/>
  <c r="AE389" i="4" s="1"/>
  <c r="AV362" i="5"/>
  <c r="AW362" i="5" s="1"/>
  <c r="BD65" i="7"/>
  <c r="AW237" i="8"/>
  <c r="AX237" i="8"/>
  <c r="AW325" i="8"/>
  <c r="AX325" i="8"/>
  <c r="AW195" i="8"/>
  <c r="AX195" i="8"/>
  <c r="AW314" i="8"/>
  <c r="AX314" i="8"/>
  <c r="AW207" i="8"/>
  <c r="AX207" i="8"/>
  <c r="AW212" i="8"/>
  <c r="AX212" i="8"/>
  <c r="AX162" i="8"/>
  <c r="AW162" i="8"/>
  <c r="AC404" i="6"/>
  <c r="R277" i="5"/>
  <c r="T277" i="5" s="1"/>
  <c r="AA242" i="4"/>
  <c r="AB362" i="5"/>
  <c r="AB278" i="5"/>
  <c r="BD389" i="7"/>
  <c r="BC389" i="7"/>
  <c r="BD201" i="7"/>
  <c r="BC201" i="7"/>
  <c r="BD387" i="7"/>
  <c r="BC387" i="7"/>
  <c r="AX349" i="8"/>
  <c r="AW349" i="8"/>
  <c r="BC305" i="7"/>
  <c r="BD305" i="7"/>
  <c r="AW223" i="8"/>
  <c r="AX223" i="8"/>
  <c r="AW229" i="8"/>
  <c r="AX229" i="8"/>
  <c r="R361" i="6"/>
  <c r="T361" i="6" s="1"/>
  <c r="AD360" i="4"/>
  <c r="AX340" i="8"/>
  <c r="AW340" i="8"/>
  <c r="BD290" i="7"/>
  <c r="BC290" i="7"/>
  <c r="BC261" i="7"/>
  <c r="BD261" i="7"/>
  <c r="AW153" i="8"/>
  <c r="AX153" i="8"/>
  <c r="AW272" i="8"/>
  <c r="AX272" i="8"/>
  <c r="BC216" i="7"/>
  <c r="BD216" i="7"/>
  <c r="AA129" i="4"/>
  <c r="AX261" i="8"/>
  <c r="AW261" i="8"/>
  <c r="AW72" i="8"/>
  <c r="AX72" i="8"/>
  <c r="BD46" i="7"/>
  <c r="BC46" i="7"/>
  <c r="BD283" i="7"/>
  <c r="BC283" i="7"/>
  <c r="BC133" i="7"/>
  <c r="BD133" i="7"/>
  <c r="BC184" i="7"/>
  <c r="BD184" i="7"/>
  <c r="AX329" i="8"/>
  <c r="AW329" i="8"/>
  <c r="BC157" i="7"/>
  <c r="BD157" i="7"/>
  <c r="BD221" i="7"/>
  <c r="BC221" i="7"/>
  <c r="AX254" i="8"/>
  <c r="AW254" i="8"/>
  <c r="BC371" i="7"/>
  <c r="BD371" i="7"/>
  <c r="BD408" i="7"/>
  <c r="BC408" i="7"/>
  <c r="BC373" i="7"/>
  <c r="BD373" i="7"/>
  <c r="BD333" i="7"/>
  <c r="BC333" i="7"/>
  <c r="BD355" i="7"/>
  <c r="BC355" i="7"/>
  <c r="AW265" i="8"/>
  <c r="AX265" i="8"/>
  <c r="BC194" i="7"/>
  <c r="BD194" i="7"/>
  <c r="BD363" i="7"/>
  <c r="BC363" i="7"/>
  <c r="AW266" i="8"/>
  <c r="AX266" i="8"/>
  <c r="BD218" i="7"/>
  <c r="BC218" i="7"/>
  <c r="BD145" i="7"/>
  <c r="BC145" i="7"/>
  <c r="AW332" i="8"/>
  <c r="AX332" i="8"/>
  <c r="BD32" i="7"/>
  <c r="BC32" i="7"/>
  <c r="AW35" i="8"/>
  <c r="AX35" i="8"/>
  <c r="AW257" i="8"/>
  <c r="AX257" i="8"/>
  <c r="AX117" i="8"/>
  <c r="AW117" i="8"/>
  <c r="BD116" i="7"/>
  <c r="BC116" i="7"/>
  <c r="BC161" i="7"/>
  <c r="BD161" i="7"/>
  <c r="AX249" i="8"/>
  <c r="AW249" i="8"/>
  <c r="BD195" i="7"/>
  <c r="BC195" i="7"/>
  <c r="AW186" i="8"/>
  <c r="AX186" i="8"/>
  <c r="BD318" i="7"/>
  <c r="BC318" i="7"/>
  <c r="AX158" i="8"/>
  <c r="AW158" i="8"/>
  <c r="BC162" i="7"/>
  <c r="BD162" i="7"/>
  <c r="BC274" i="7"/>
  <c r="BD274" i="7"/>
  <c r="AB132" i="5"/>
  <c r="BD282" i="7"/>
  <c r="BC282" i="7"/>
  <c r="BD126" i="7"/>
  <c r="BC126" i="7"/>
  <c r="BD311" i="7"/>
  <c r="BC311" i="7"/>
  <c r="AX161" i="8"/>
  <c r="AW161" i="8"/>
  <c r="BD89" i="7"/>
  <c r="BC89" i="7"/>
  <c r="BD390" i="7"/>
  <c r="BC390" i="7"/>
  <c r="BD132" i="7"/>
  <c r="BC132" i="7"/>
  <c r="BD324" i="7"/>
  <c r="BC324" i="7"/>
  <c r="AX363" i="8"/>
  <c r="AW363" i="8"/>
  <c r="BC28" i="7"/>
  <c r="BD28" i="7"/>
  <c r="AX396" i="8"/>
  <c r="AW396" i="8"/>
  <c r="BD385" i="7"/>
  <c r="BC385" i="7"/>
  <c r="AX320" i="8"/>
  <c r="AW320" i="8"/>
  <c r="R403" i="5"/>
  <c r="T403" i="5" s="1"/>
  <c r="R420" i="6"/>
  <c r="T420" i="6" s="1"/>
  <c r="AD308" i="5"/>
  <c r="AB308" i="5"/>
  <c r="AX365" i="8"/>
  <c r="AW365" i="8"/>
  <c r="BC229" i="7"/>
  <c r="BD229" i="7"/>
  <c r="BD268" i="7"/>
  <c r="BC268" i="7"/>
  <c r="AW331" i="8"/>
  <c r="AX331" i="8"/>
  <c r="AW109" i="8"/>
  <c r="AX109" i="8"/>
  <c r="AW369" i="8"/>
  <c r="AX369" i="8"/>
  <c r="BD247" i="7"/>
  <c r="BC247" i="7"/>
  <c r="AW322" i="8"/>
  <c r="AX322" i="8"/>
  <c r="AX253" i="8"/>
  <c r="AW253" i="8"/>
  <c r="AX348" i="8"/>
  <c r="AW348" i="8"/>
  <c r="BD176" i="7"/>
  <c r="BC176" i="7"/>
  <c r="AW333" i="8"/>
  <c r="AX333" i="8"/>
  <c r="BD356" i="7"/>
  <c r="BC356" i="7"/>
  <c r="BC169" i="7"/>
  <c r="BD169" i="7"/>
  <c r="AW41" i="8"/>
  <c r="AX41" i="8"/>
  <c r="AX112" i="8"/>
  <c r="AW112" i="8"/>
  <c r="BD109" i="7"/>
  <c r="BC109" i="7"/>
  <c r="BC82" i="7"/>
  <c r="BD82" i="7"/>
  <c r="BD183" i="7"/>
  <c r="BC183" i="7"/>
  <c r="BD232" i="7"/>
  <c r="BC232" i="7"/>
  <c r="AX252" i="8"/>
  <c r="AW252" i="8"/>
  <c r="BC118" i="7"/>
  <c r="BD118" i="7"/>
  <c r="BC244" i="7"/>
  <c r="BD244" i="7"/>
  <c r="BC138" i="7"/>
  <c r="BD138" i="7"/>
  <c r="BD345" i="7"/>
  <c r="BC345" i="7"/>
  <c r="AW404" i="8"/>
  <c r="AX404" i="8"/>
  <c r="AW206" i="8"/>
  <c r="AX206" i="8"/>
  <c r="BC223" i="7"/>
  <c r="BD223" i="7"/>
  <c r="AW270" i="8"/>
  <c r="AX270" i="8"/>
  <c r="AW199" i="8"/>
  <c r="AX199" i="8"/>
  <c r="BD146" i="7"/>
  <c r="BC146" i="7"/>
  <c r="AW391" i="8"/>
  <c r="AX391" i="8"/>
  <c r="AX289" i="8"/>
  <c r="AW289" i="8"/>
  <c r="BD304" i="7"/>
  <c r="BC304" i="7"/>
  <c r="AX394" i="8"/>
  <c r="AW394" i="8"/>
  <c r="AW136" i="8"/>
  <c r="AX136" i="8"/>
  <c r="AW103" i="8"/>
  <c r="AX103" i="8"/>
  <c r="AW309" i="8"/>
  <c r="AX309" i="8"/>
  <c r="AX204" i="8"/>
  <c r="AW204" i="8"/>
  <c r="AW68" i="8"/>
  <c r="AX68" i="8"/>
  <c r="BD148" i="7"/>
  <c r="BC148" i="7"/>
  <c r="BD306" i="7"/>
  <c r="BC306" i="7"/>
  <c r="AX398" i="8"/>
  <c r="AW398" i="8"/>
  <c r="BC352" i="7"/>
  <c r="BD352" i="7"/>
  <c r="AX139" i="8"/>
  <c r="AW139" i="8"/>
  <c r="AX102" i="8"/>
  <c r="AW102" i="8"/>
  <c r="BD343" i="7"/>
  <c r="BC343" i="7"/>
  <c r="BC208" i="7"/>
  <c r="BD208" i="7"/>
  <c r="AX116" i="8"/>
  <c r="AW116" i="8"/>
  <c r="BC211" i="7"/>
  <c r="BD211" i="7"/>
  <c r="AX218" i="8"/>
  <c r="AW218" i="8"/>
  <c r="AW85" i="8"/>
  <c r="AX85" i="8"/>
  <c r="AW364" i="8"/>
  <c r="AX364" i="8"/>
  <c r="BD252" i="7"/>
  <c r="BC252" i="7"/>
  <c r="AX141" i="8"/>
  <c r="AW141" i="8"/>
  <c r="AW208" i="8"/>
  <c r="AX208" i="8"/>
  <c r="BC251" i="7"/>
  <c r="BD251" i="7"/>
  <c r="BD298" i="7"/>
  <c r="BC298" i="7"/>
  <c r="BC48" i="7"/>
  <c r="BD48" i="7"/>
  <c r="AW194" i="8"/>
  <c r="AX194" i="8"/>
  <c r="AX236" i="8"/>
  <c r="AW236" i="8"/>
  <c r="BD277" i="7"/>
  <c r="BC277" i="7"/>
  <c r="BC353" i="7"/>
  <c r="BD353" i="7"/>
  <c r="AW78" i="8"/>
  <c r="AX78" i="8"/>
  <c r="AC349" i="6"/>
  <c r="R384" i="6"/>
  <c r="T384" i="6" s="1"/>
  <c r="R394" i="6"/>
  <c r="T394" i="6" s="1"/>
  <c r="AC409" i="6"/>
  <c r="R366" i="6"/>
  <c r="T366" i="6" s="1"/>
  <c r="AC338" i="5"/>
  <c r="AC398" i="6"/>
  <c r="AC418" i="6"/>
  <c r="AC388" i="6"/>
  <c r="AC382" i="6"/>
  <c r="R337" i="6"/>
  <c r="T337" i="6" s="1"/>
  <c r="AC348" i="6"/>
  <c r="R403" i="6"/>
  <c r="T403" i="6" s="1"/>
  <c r="AC373" i="5"/>
  <c r="AC385" i="6"/>
  <c r="R333" i="6"/>
  <c r="T333" i="6" s="1"/>
  <c r="AC418" i="5"/>
  <c r="AC391" i="5"/>
  <c r="AC332" i="5"/>
  <c r="AC391" i="6"/>
  <c r="R416" i="5"/>
  <c r="T416" i="5" s="1"/>
  <c r="R399" i="6"/>
  <c r="T399" i="6" s="1"/>
  <c r="R380" i="5"/>
  <c r="T380" i="5" s="1"/>
  <c r="AC367" i="5"/>
  <c r="AC422" i="6"/>
  <c r="AC365" i="6"/>
  <c r="AC396" i="6"/>
  <c r="AC254" i="6"/>
  <c r="AC338" i="6"/>
  <c r="AC323" i="5"/>
  <c r="AC358" i="6"/>
  <c r="AC393" i="5"/>
  <c r="R336" i="5"/>
  <c r="T336" i="5" s="1"/>
  <c r="AC330" i="5"/>
  <c r="AC360" i="5"/>
  <c r="AC411" i="6"/>
  <c r="AC340" i="6"/>
  <c r="R397" i="6"/>
  <c r="T397" i="6" s="1"/>
  <c r="AC412" i="5"/>
  <c r="AI435" i="4"/>
  <c r="AJ435" i="4"/>
  <c r="AK435" i="4"/>
  <c r="AI437" i="4"/>
  <c r="AH437" i="4" s="1"/>
  <c r="AJ437" i="4"/>
  <c r="AK437" i="4"/>
  <c r="AC257" i="6"/>
  <c r="R353" i="6"/>
  <c r="T353" i="6" s="1"/>
  <c r="AC336" i="6"/>
  <c r="R421" i="6"/>
  <c r="T421" i="6" s="1"/>
  <c r="AC375" i="6"/>
  <c r="R380" i="6"/>
  <c r="T380" i="6" s="1"/>
  <c r="R416" i="6"/>
  <c r="T416" i="6" s="1"/>
  <c r="AC423" i="6"/>
  <c r="AC332" i="6"/>
  <c r="AC371" i="6"/>
  <c r="AC369" i="6"/>
  <c r="AH436" i="4"/>
  <c r="AC351" i="5"/>
  <c r="R383" i="6"/>
  <c r="T383" i="6" s="1"/>
  <c r="AC152" i="6"/>
  <c r="R408" i="6"/>
  <c r="T408" i="6" s="1"/>
  <c r="AC373" i="6"/>
  <c r="AC254" i="5"/>
  <c r="R152" i="5"/>
  <c r="T152" i="5" s="1"/>
  <c r="R358" i="5"/>
  <c r="T358" i="5" s="1"/>
  <c r="R359" i="5"/>
  <c r="T359" i="5" s="1"/>
  <c r="AC344" i="6"/>
  <c r="AC324" i="6"/>
  <c r="AC325" i="5"/>
  <c r="AC372" i="6"/>
  <c r="R327" i="5"/>
  <c r="T327" i="5" s="1"/>
  <c r="AC91" i="6"/>
  <c r="R339" i="5"/>
  <c r="T339" i="5" s="1"/>
  <c r="R350" i="5"/>
  <c r="T350" i="5" s="1"/>
  <c r="R398" i="5"/>
  <c r="T398" i="5" s="1"/>
  <c r="AC365" i="5"/>
  <c r="J17" i="7"/>
  <c r="J9" i="7" s="1"/>
  <c r="AD395" i="4"/>
  <c r="AE395" i="4"/>
  <c r="AD103" i="4"/>
  <c r="AE103" i="4"/>
  <c r="AE299" i="4"/>
  <c r="AD299" i="4"/>
  <c r="AW387" i="8"/>
  <c r="AX387" i="8"/>
  <c r="AW215" i="8"/>
  <c r="AX215" i="8"/>
  <c r="AE190" i="4"/>
  <c r="AX281" i="8"/>
  <c r="AW281" i="8"/>
  <c r="BD376" i="7"/>
  <c r="BC376" i="7"/>
  <c r="AX77" i="8"/>
  <c r="AW77" i="8"/>
  <c r="AW275" i="8"/>
  <c r="AX275" i="8"/>
  <c r="AW376" i="8"/>
  <c r="AX376" i="8"/>
  <c r="AD151" i="4"/>
  <c r="AC334" i="6"/>
  <c r="AC268" i="5"/>
  <c r="AC381" i="6"/>
  <c r="AC345" i="6"/>
  <c r="AB299" i="4"/>
  <c r="AD314" i="4"/>
  <c r="AE295" i="4"/>
  <c r="AE108" i="4"/>
  <c r="AA222" i="4"/>
  <c r="AD222" i="4" s="1"/>
  <c r="AC426" i="6"/>
  <c r="AW70" i="8"/>
  <c r="AX70" i="8"/>
  <c r="AW301" i="8"/>
  <c r="AX301" i="8"/>
  <c r="AX389" i="8"/>
  <c r="AW389" i="8"/>
  <c r="BC33" i="7"/>
  <c r="BD33" i="7"/>
  <c r="AW98" i="8"/>
  <c r="AX98" i="8"/>
  <c r="AW238" i="8"/>
  <c r="AX238" i="8"/>
  <c r="BC159" i="7"/>
  <c r="BD159" i="7"/>
  <c r="AW130" i="8"/>
  <c r="AX130" i="8"/>
  <c r="AB168" i="4"/>
  <c r="AC414" i="5"/>
  <c r="AV220" i="5"/>
  <c r="AX220" i="5" s="1"/>
  <c r="AW53" i="8"/>
  <c r="AX53" i="8"/>
  <c r="AX46" i="8"/>
  <c r="AW46" i="8"/>
  <c r="AW177" i="8"/>
  <c r="AX177" i="8"/>
  <c r="BC203" i="7"/>
  <c r="BD203" i="7"/>
  <c r="AX64" i="8"/>
  <c r="AW64" i="8"/>
  <c r="AW239" i="8"/>
  <c r="AX239" i="8"/>
  <c r="BD391" i="7"/>
  <c r="BC391" i="7"/>
  <c r="R352" i="5"/>
  <c r="T352" i="5" s="1"/>
  <c r="AC404" i="5"/>
  <c r="AC386" i="5"/>
  <c r="AC347" i="5"/>
  <c r="R340" i="5"/>
  <c r="T340" i="5" s="1"/>
  <c r="AC388" i="5"/>
  <c r="AD388" i="4"/>
  <c r="AE116" i="4"/>
  <c r="AB395" i="4"/>
  <c r="AE198" i="4"/>
  <c r="AB138" i="4"/>
  <c r="AE382" i="4"/>
  <c r="AB103" i="4"/>
  <c r="AA374" i="4"/>
  <c r="AY249" i="5"/>
  <c r="AB220" i="5"/>
  <c r="BD255" i="7"/>
  <c r="BC255" i="7"/>
  <c r="BD405" i="7"/>
  <c r="BC405" i="7"/>
  <c r="AW276" i="8"/>
  <c r="AX276" i="8"/>
  <c r="BC167" i="7"/>
  <c r="BD167" i="7"/>
  <c r="AW359" i="8"/>
  <c r="AX359" i="8"/>
  <c r="BD22" i="7"/>
  <c r="BC22" i="7"/>
  <c r="AX127" i="8"/>
  <c r="AW127" i="8"/>
  <c r="BD372" i="7"/>
  <c r="BC372" i="7"/>
  <c r="BC342" i="7"/>
  <c r="BD342" i="7"/>
  <c r="AC368" i="5"/>
  <c r="AC91" i="5"/>
  <c r="AC395" i="5"/>
  <c r="AC328" i="5"/>
  <c r="AC362" i="5"/>
  <c r="AB388" i="4"/>
  <c r="AB296" i="4"/>
  <c r="AB422" i="4"/>
  <c r="AA425" i="4"/>
  <c r="AB268" i="5"/>
  <c r="AX59" i="8"/>
  <c r="AW59" i="8"/>
  <c r="AW122" i="8"/>
  <c r="AX122" i="8"/>
  <c r="AW273" i="8"/>
  <c r="AX273" i="8"/>
  <c r="BC340" i="7"/>
  <c r="BD340" i="7"/>
  <c r="AX86" i="8"/>
  <c r="AW86" i="8"/>
  <c r="AX76" i="8"/>
  <c r="AW76" i="8"/>
  <c r="BD125" i="7"/>
  <c r="BC125" i="7"/>
  <c r="BD98" i="7"/>
  <c r="BC98" i="7"/>
  <c r="BD39" i="7"/>
  <c r="BC39" i="7"/>
  <c r="R342" i="5"/>
  <c r="T342" i="5" s="1"/>
  <c r="AC405" i="5"/>
  <c r="R397" i="5"/>
  <c r="T397" i="5" s="1"/>
  <c r="AC381" i="5"/>
  <c r="R369" i="5"/>
  <c r="T369" i="5" s="1"/>
  <c r="AC372" i="5"/>
  <c r="AC384" i="5"/>
  <c r="AB184" i="4"/>
  <c r="AE247" i="4"/>
  <c r="AW282" i="8"/>
  <c r="AX282" i="8"/>
  <c r="BD310" i="7"/>
  <c r="BC310" i="7"/>
  <c r="AW133" i="8"/>
  <c r="AX133" i="8"/>
  <c r="BD207" i="7"/>
  <c r="BC207" i="7"/>
  <c r="AX353" i="8"/>
  <c r="AW353" i="8"/>
  <c r="BC69" i="7"/>
  <c r="BD69" i="7"/>
  <c r="AX188" i="8"/>
  <c r="AW188" i="8"/>
  <c r="BC257" i="7"/>
  <c r="BD257" i="7"/>
  <c r="AB230" i="4"/>
  <c r="AC387" i="5"/>
  <c r="AC415" i="6"/>
  <c r="AV337" i="5"/>
  <c r="AX395" i="8"/>
  <c r="AW395" i="8"/>
  <c r="BC123" i="7"/>
  <c r="BD123" i="7"/>
  <c r="BC26" i="7"/>
  <c r="BD26" i="7"/>
  <c r="BD84" i="7"/>
  <c r="BC84" i="7"/>
  <c r="BC119" i="7"/>
  <c r="BD119" i="7"/>
  <c r="AX299" i="8"/>
  <c r="AW299" i="8"/>
  <c r="AW399" i="8"/>
  <c r="AX399" i="8"/>
  <c r="BC383" i="7"/>
  <c r="BD383" i="7"/>
  <c r="BD70" i="7"/>
  <c r="BC70" i="7"/>
  <c r="AW350" i="8"/>
  <c r="AX350" i="8"/>
  <c r="R425" i="5"/>
  <c r="T425" i="5" s="1"/>
  <c r="AC399" i="5"/>
  <c r="R396" i="5"/>
  <c r="T396" i="5" s="1"/>
  <c r="AC331" i="5"/>
  <c r="AC302" i="5"/>
  <c r="R385" i="5"/>
  <c r="T385" i="5" s="1"/>
  <c r="R374" i="5"/>
  <c r="T374" i="5" s="1"/>
  <c r="AC353" i="5"/>
  <c r="AC329" i="5"/>
  <c r="R390" i="5"/>
  <c r="T390" i="5" s="1"/>
  <c r="AC401" i="5"/>
  <c r="AC337" i="5"/>
  <c r="I17" i="7"/>
  <c r="I9" i="7" s="1"/>
  <c r="K17" i="7"/>
  <c r="K9" i="7" s="1"/>
  <c r="K6" i="7" s="1"/>
  <c r="H17" i="7"/>
  <c r="H9" i="7" s="1"/>
  <c r="AD184" i="4"/>
  <c r="AE184" i="4"/>
  <c r="AD165" i="5"/>
  <c r="AB165" i="5"/>
  <c r="AB179" i="5"/>
  <c r="AD179" i="5"/>
  <c r="AD283" i="2"/>
  <c r="AE283" i="2"/>
  <c r="AE34" i="2"/>
  <c r="AD34" i="2"/>
  <c r="AD25" i="2"/>
  <c r="AE25" i="2"/>
  <c r="AE416" i="2"/>
  <c r="AD416" i="2"/>
  <c r="AD237" i="2"/>
  <c r="AE237" i="2"/>
  <c r="AD170" i="2"/>
  <c r="AE170" i="2"/>
  <c r="AE49" i="2"/>
  <c r="AD49" i="2"/>
  <c r="AD92" i="2"/>
  <c r="AE92" i="2"/>
  <c r="AE146" i="2"/>
  <c r="AD146" i="2"/>
  <c r="AE306" i="2"/>
  <c r="AD306" i="2"/>
  <c r="AE231" i="2"/>
  <c r="AD231" i="2"/>
  <c r="AD343" i="2"/>
  <c r="AE343" i="2"/>
  <c r="AD186" i="2"/>
  <c r="AE186" i="2"/>
  <c r="AW323" i="8"/>
  <c r="AX323" i="8"/>
  <c r="AD168" i="2"/>
  <c r="AE168" i="2"/>
  <c r="AD125" i="2"/>
  <c r="AE125" i="2"/>
  <c r="AD85" i="2"/>
  <c r="AE85" i="2"/>
  <c r="AD32" i="2"/>
  <c r="AE32" i="2"/>
  <c r="AD396" i="2"/>
  <c r="AE396" i="2"/>
  <c r="AE148" i="2"/>
  <c r="AD148" i="2"/>
  <c r="AD73" i="2"/>
  <c r="AE73" i="2"/>
  <c r="AD230" i="2"/>
  <c r="AE230" i="2"/>
  <c r="AE381" i="2"/>
  <c r="AD381" i="2"/>
  <c r="AD339" i="2"/>
  <c r="AE339" i="2"/>
  <c r="AD342" i="2"/>
  <c r="AE342" i="2"/>
  <c r="AE302" i="2"/>
  <c r="AD302" i="2"/>
  <c r="AE104" i="2"/>
  <c r="AD104" i="2"/>
  <c r="AE299" i="2"/>
  <c r="AD299" i="2"/>
  <c r="AE102" i="2"/>
  <c r="AD102" i="2"/>
  <c r="AD247" i="2"/>
  <c r="AE247" i="2"/>
  <c r="AE111" i="2"/>
  <c r="AD111" i="2"/>
  <c r="AE346" i="2"/>
  <c r="AD346" i="2"/>
  <c r="AE419" i="2"/>
  <c r="AD419" i="2"/>
  <c r="AW295" i="8"/>
  <c r="AX295" i="8"/>
  <c r="AD33" i="2"/>
  <c r="AE33" i="2"/>
  <c r="AD238" i="2"/>
  <c r="AE238" i="2"/>
  <c r="AE344" i="2"/>
  <c r="AD344" i="2"/>
  <c r="AD308" i="2"/>
  <c r="AE308" i="2"/>
  <c r="AE268" i="2"/>
  <c r="AD268" i="2"/>
  <c r="AD304" i="2"/>
  <c r="AE304" i="2"/>
  <c r="AD164" i="2"/>
  <c r="AE164" i="2"/>
  <c r="AE354" i="2"/>
  <c r="AD354" i="2"/>
  <c r="AD330" i="4"/>
  <c r="AD396" i="4"/>
  <c r="AB334" i="4"/>
  <c r="AX412" i="5"/>
  <c r="AD300" i="2"/>
  <c r="AE300" i="2"/>
  <c r="AE211" i="2"/>
  <c r="AD211" i="2"/>
  <c r="AD254" i="2"/>
  <c r="AE254" i="2"/>
  <c r="AD38" i="2"/>
  <c r="AE38" i="2"/>
  <c r="AD193" i="2"/>
  <c r="AE193" i="2"/>
  <c r="AD172" i="2"/>
  <c r="AE172" i="2"/>
  <c r="AE321" i="2"/>
  <c r="AD321" i="2"/>
  <c r="AE200" i="2"/>
  <c r="AD200" i="2"/>
  <c r="AX74" i="8"/>
  <c r="AW74" i="8"/>
  <c r="AE371" i="2"/>
  <c r="AD371" i="2"/>
  <c r="AD251" i="2"/>
  <c r="AE251" i="2"/>
  <c r="AE298" i="2"/>
  <c r="AD298" i="2"/>
  <c r="AD50" i="2"/>
  <c r="AE50" i="2"/>
  <c r="AE270" i="2"/>
  <c r="AD270" i="2"/>
  <c r="AE159" i="2"/>
  <c r="AD159" i="2"/>
  <c r="AD112" i="2"/>
  <c r="AE112" i="2"/>
  <c r="AD367" i="2"/>
  <c r="AE367" i="2"/>
  <c r="AE137" i="2"/>
  <c r="AD137" i="2"/>
  <c r="AE67" i="2"/>
  <c r="AD67" i="2"/>
  <c r="AE272" i="2"/>
  <c r="AD272" i="2"/>
  <c r="AE423" i="2"/>
  <c r="AD423" i="2"/>
  <c r="AE301" i="2"/>
  <c r="AD301" i="2"/>
  <c r="AE51" i="2"/>
  <c r="AD51" i="2"/>
  <c r="AD115" i="2"/>
  <c r="AE115" i="2"/>
  <c r="AE45" i="2"/>
  <c r="AD45" i="2"/>
  <c r="BD276" i="7"/>
  <c r="BC276" i="7"/>
  <c r="AW205" i="8"/>
  <c r="AX205" i="8"/>
  <c r="AD408" i="2"/>
  <c r="AE408" i="2"/>
  <c r="AD42" i="2"/>
  <c r="AE42" i="2"/>
  <c r="AE274" i="2"/>
  <c r="AD274" i="2"/>
  <c r="AD147" i="2"/>
  <c r="AE147" i="2"/>
  <c r="AD139" i="2"/>
  <c r="AE139" i="2"/>
  <c r="AD62" i="2"/>
  <c r="AE62" i="2"/>
  <c r="AD394" i="2"/>
  <c r="AE394" i="2"/>
  <c r="AD262" i="2"/>
  <c r="AE262" i="2"/>
  <c r="AE261" i="2"/>
  <c r="AD261" i="2"/>
  <c r="AD400" i="2"/>
  <c r="AE400" i="2"/>
  <c r="AE316" i="2"/>
  <c r="AD316" i="2"/>
  <c r="AD244" i="2"/>
  <c r="AE244" i="2"/>
  <c r="AD368" i="2"/>
  <c r="AE368" i="2"/>
  <c r="AD327" i="2"/>
  <c r="AE327" i="2"/>
  <c r="AD322" i="2"/>
  <c r="AE322" i="2"/>
  <c r="AD161" i="2"/>
  <c r="AE161" i="2"/>
  <c r="AE421" i="2"/>
  <c r="AD421" i="2"/>
  <c r="AE24" i="2"/>
  <c r="AD24" i="2"/>
  <c r="AE144" i="2"/>
  <c r="AD144" i="2"/>
  <c r="AD369" i="2"/>
  <c r="AE369" i="2"/>
  <c r="AD220" i="2"/>
  <c r="AE220" i="2"/>
  <c r="AD23" i="2"/>
  <c r="AE23" i="2"/>
  <c r="AE29" i="2"/>
  <c r="AD29" i="2"/>
  <c r="AE60" i="2"/>
  <c r="AD60" i="2"/>
  <c r="AD109" i="2"/>
  <c r="AE109" i="2"/>
  <c r="AE290" i="2"/>
  <c r="AD290" i="2"/>
  <c r="AE77" i="2"/>
  <c r="AD77" i="2"/>
  <c r="AE101" i="2"/>
  <c r="AD101" i="2"/>
  <c r="AD138" i="2"/>
  <c r="AE138" i="2"/>
  <c r="AD364" i="2"/>
  <c r="AE364" i="2"/>
  <c r="AX244" i="8"/>
  <c r="AW244" i="8"/>
  <c r="AC354" i="5"/>
  <c r="AB206" i="4"/>
  <c r="AD204" i="4"/>
  <c r="AB330" i="4"/>
  <c r="AD234" i="4"/>
  <c r="AY379" i="5"/>
  <c r="AD31" i="2"/>
  <c r="AE31" i="2"/>
  <c r="AD149" i="2"/>
  <c r="AE149" i="2"/>
  <c r="AD153" i="2"/>
  <c r="AE153" i="2"/>
  <c r="AD328" i="2"/>
  <c r="AE328" i="2"/>
  <c r="AW360" i="8"/>
  <c r="AX360" i="8"/>
  <c r="AD391" i="2"/>
  <c r="AE391" i="2"/>
  <c r="AE89" i="2"/>
  <c r="AD89" i="2"/>
  <c r="AD189" i="2"/>
  <c r="AE189" i="2"/>
  <c r="AE252" i="2"/>
  <c r="AD252" i="2"/>
  <c r="AD123" i="2"/>
  <c r="AE123" i="2"/>
  <c r="AE310" i="2"/>
  <c r="AD310" i="2"/>
  <c r="AE208" i="2"/>
  <c r="AD208" i="2"/>
  <c r="AD76" i="2"/>
  <c r="AE76" i="2"/>
  <c r="AE52" i="2"/>
  <c r="AD52" i="2"/>
  <c r="AD93" i="2"/>
  <c r="AE93" i="2"/>
  <c r="AD215" i="2"/>
  <c r="AE215" i="2"/>
  <c r="AE198" i="2"/>
  <c r="AD198" i="2"/>
  <c r="AE72" i="2"/>
  <c r="AD72" i="2"/>
  <c r="AD324" i="2"/>
  <c r="AE324" i="2"/>
  <c r="AE355" i="2"/>
  <c r="AD355" i="2"/>
  <c r="AD188" i="2"/>
  <c r="AE188" i="2"/>
  <c r="AE329" i="2"/>
  <c r="AD329" i="2"/>
  <c r="AD235" i="2"/>
  <c r="AE235" i="2"/>
  <c r="AD222" i="2"/>
  <c r="AE222" i="2"/>
  <c r="AE332" i="2"/>
  <c r="AD332" i="2"/>
  <c r="AD377" i="2"/>
  <c r="AE377" i="2"/>
  <c r="AW80" i="8"/>
  <c r="AX80" i="8"/>
  <c r="AD285" i="2"/>
  <c r="AE285" i="2"/>
  <c r="AD336" i="2"/>
  <c r="AE336" i="2"/>
  <c r="AE21" i="2"/>
  <c r="AD21" i="2"/>
  <c r="AE91" i="2"/>
  <c r="AD91" i="2"/>
  <c r="AD277" i="2"/>
  <c r="AE277" i="2"/>
  <c r="AE242" i="2"/>
  <c r="AD242" i="2"/>
  <c r="AD259" i="2"/>
  <c r="AE259" i="2"/>
  <c r="AD127" i="2"/>
  <c r="AE127" i="2"/>
  <c r="AX149" i="8"/>
  <c r="AW149" i="8"/>
  <c r="AE345" i="2"/>
  <c r="AD345" i="2"/>
  <c r="AD379" i="2"/>
  <c r="AE379" i="2"/>
  <c r="AE174" i="2"/>
  <c r="AD174" i="2"/>
  <c r="AD27" i="2"/>
  <c r="AE27" i="2"/>
  <c r="AE357" i="2"/>
  <c r="AD357" i="2"/>
  <c r="AD176" i="2"/>
  <c r="AE176" i="2"/>
  <c r="AE374" i="2"/>
  <c r="AD374" i="2"/>
  <c r="AE278" i="2"/>
  <c r="AD278" i="2"/>
  <c r="AE294" i="2"/>
  <c r="AD294" i="2"/>
  <c r="AW225" i="8"/>
  <c r="AX225" i="8"/>
  <c r="AD88" i="2"/>
  <c r="AE88" i="2"/>
  <c r="AD108" i="2"/>
  <c r="AE108" i="2"/>
  <c r="AD98" i="2"/>
  <c r="AE98" i="2"/>
  <c r="AE96" i="2"/>
  <c r="AD96" i="2"/>
  <c r="AE389" i="2"/>
  <c r="AD389" i="2"/>
  <c r="AE143" i="2"/>
  <c r="AD143" i="2"/>
  <c r="AD205" i="2"/>
  <c r="AE205" i="2"/>
  <c r="AE363" i="2"/>
  <c r="AD363" i="2"/>
  <c r="AE424" i="2"/>
  <c r="AD424" i="2"/>
  <c r="AW392" i="8"/>
  <c r="AX392" i="8"/>
  <c r="AE265" i="2"/>
  <c r="AD265" i="2"/>
  <c r="AD415" i="2"/>
  <c r="AE415" i="2"/>
  <c r="AD117" i="2"/>
  <c r="AE117" i="2"/>
  <c r="AD202" i="2"/>
  <c r="AE202" i="2"/>
  <c r="AD175" i="2"/>
  <c r="AE175" i="2"/>
  <c r="AD199" i="2"/>
  <c r="AE199" i="2"/>
  <c r="AX250" i="8"/>
  <c r="AW250" i="8"/>
  <c r="AD218" i="2"/>
  <c r="AE218" i="2"/>
  <c r="AE212" i="2"/>
  <c r="AD212" i="2"/>
  <c r="AE87" i="2"/>
  <c r="AD87" i="2"/>
  <c r="AD312" i="2"/>
  <c r="AE312" i="2"/>
  <c r="AD236" i="2"/>
  <c r="AE236" i="2"/>
  <c r="AE349" i="2"/>
  <c r="AD349" i="2"/>
  <c r="AD197" i="2"/>
  <c r="AE197" i="2"/>
  <c r="AD271" i="2"/>
  <c r="AE271" i="2"/>
  <c r="AE181" i="2"/>
  <c r="AD181" i="2"/>
  <c r="AC376" i="5"/>
  <c r="AC370" i="5"/>
  <c r="AC343" i="6"/>
  <c r="R351" i="6"/>
  <c r="T351" i="6" s="1"/>
  <c r="R370" i="6"/>
  <c r="T370" i="6" s="1"/>
  <c r="AC355" i="5"/>
  <c r="AB396" i="4"/>
  <c r="AE384" i="4"/>
  <c r="AE46" i="2"/>
  <c r="AD46" i="2"/>
  <c r="AD287" i="2"/>
  <c r="AE287" i="2"/>
  <c r="AE386" i="2"/>
  <c r="AD386" i="2"/>
  <c r="AD405" i="2"/>
  <c r="AE405" i="2"/>
  <c r="AE373" i="2"/>
  <c r="AD373" i="2"/>
  <c r="AD78" i="2"/>
  <c r="AE78" i="2"/>
  <c r="AX84" i="8"/>
  <c r="AW84" i="8"/>
  <c r="AE55" i="2"/>
  <c r="AD55" i="2"/>
  <c r="AD59" i="2"/>
  <c r="AE59" i="2"/>
  <c r="AE126" i="2"/>
  <c r="AD126" i="2"/>
  <c r="AE297" i="2"/>
  <c r="AD297" i="2"/>
  <c r="AD376" i="2"/>
  <c r="AE376" i="2"/>
  <c r="AD69" i="2"/>
  <c r="AE69" i="2"/>
  <c r="AE103" i="2"/>
  <c r="AD103" i="2"/>
  <c r="AD241" i="2"/>
  <c r="AE241" i="2"/>
  <c r="AW44" i="8"/>
  <c r="AX44" i="8"/>
  <c r="AX182" i="8"/>
  <c r="AW182" i="8"/>
  <c r="AD221" i="2"/>
  <c r="AE221" i="2"/>
  <c r="AE121" i="2"/>
  <c r="AD121" i="2"/>
  <c r="AE217" i="2"/>
  <c r="AD217" i="2"/>
  <c r="AE348" i="2"/>
  <c r="AD348" i="2"/>
  <c r="AD40" i="2"/>
  <c r="AE40" i="2"/>
  <c r="AE167" i="2"/>
  <c r="AD167" i="2"/>
  <c r="AD195" i="2"/>
  <c r="AE195" i="2"/>
  <c r="AD183" i="2"/>
  <c r="AE183" i="2"/>
  <c r="AD124" i="2"/>
  <c r="AE124" i="2"/>
  <c r="AE64" i="2"/>
  <c r="AD64" i="2"/>
  <c r="AE420" i="2"/>
  <c r="AD420" i="2"/>
  <c r="AD190" i="2"/>
  <c r="AE190" i="2"/>
  <c r="AD362" i="2"/>
  <c r="AE362" i="2"/>
  <c r="AE120" i="2"/>
  <c r="AD120" i="2"/>
  <c r="AD162" i="2"/>
  <c r="AE162" i="2"/>
  <c r="AD398" i="2"/>
  <c r="AE398" i="2"/>
  <c r="AE201" i="2"/>
  <c r="AD201" i="2"/>
  <c r="AD296" i="2"/>
  <c r="AE296" i="2"/>
  <c r="AE326" i="2"/>
  <c r="AD326" i="2"/>
  <c r="AE165" i="2"/>
  <c r="AD165" i="2"/>
  <c r="AW164" i="8"/>
  <c r="AX164" i="8"/>
  <c r="AE128" i="2"/>
  <c r="AD128" i="2"/>
  <c r="AE269" i="2"/>
  <c r="AD269" i="2"/>
  <c r="AD114" i="2"/>
  <c r="AE114" i="2"/>
  <c r="AD194" i="2"/>
  <c r="AE194" i="2"/>
  <c r="AE83" i="2"/>
  <c r="AD83" i="2"/>
  <c r="AD118" i="2"/>
  <c r="AE118" i="2"/>
  <c r="AE331" i="2"/>
  <c r="AD331" i="2"/>
  <c r="AE395" i="2"/>
  <c r="AD395" i="2"/>
  <c r="AW93" i="8"/>
  <c r="AX93" i="8"/>
  <c r="AD63" i="2"/>
  <c r="AE63" i="2"/>
  <c r="AD152" i="2"/>
  <c r="AE152" i="2"/>
  <c r="AD163" i="2"/>
  <c r="AE163" i="2"/>
  <c r="AX73" i="5"/>
  <c r="AE180" i="2"/>
  <c r="AD180" i="2"/>
  <c r="AE86" i="2"/>
  <c r="AD86" i="2"/>
  <c r="AE37" i="2"/>
  <c r="AD37" i="2"/>
  <c r="AD361" i="2"/>
  <c r="AE361" i="2"/>
  <c r="AD150" i="2"/>
  <c r="AE150" i="2"/>
  <c r="AD130" i="2"/>
  <c r="AE130" i="2"/>
  <c r="AE392" i="2"/>
  <c r="AD392" i="2"/>
  <c r="AD97" i="2"/>
  <c r="AE97" i="2"/>
  <c r="AD382" i="2"/>
  <c r="AE382" i="2"/>
  <c r="AE378" i="2"/>
  <c r="AD378" i="2"/>
  <c r="AD325" i="2"/>
  <c r="AE325" i="2"/>
  <c r="AD113" i="2"/>
  <c r="AE113" i="2"/>
  <c r="AD393" i="2"/>
  <c r="AE393" i="2"/>
  <c r="AD279" i="2"/>
  <c r="AE279" i="2"/>
  <c r="AD384" i="2"/>
  <c r="AE384" i="2"/>
  <c r="AD227" i="2"/>
  <c r="AE227" i="2"/>
  <c r="AD257" i="2"/>
  <c r="AE257" i="2"/>
  <c r="AD249" i="2"/>
  <c r="AE249" i="2"/>
  <c r="AE245" i="2"/>
  <c r="AD245" i="2"/>
  <c r="AD409" i="2"/>
  <c r="AE409" i="2"/>
  <c r="AD233" i="2"/>
  <c r="AE233" i="2"/>
  <c r="AD66" i="2"/>
  <c r="AE66" i="2"/>
  <c r="BD344" i="7"/>
  <c r="BC344" i="7"/>
  <c r="BC236" i="7"/>
  <c r="BD236" i="7"/>
  <c r="AX370" i="8"/>
  <c r="AW370" i="8"/>
  <c r="AD204" i="2"/>
  <c r="AE204" i="2"/>
  <c r="AD213" i="2"/>
  <c r="AE213" i="2"/>
  <c r="AE401" i="2"/>
  <c r="AD401" i="2"/>
  <c r="AD191" i="2"/>
  <c r="AE191" i="2"/>
  <c r="AE347" i="2"/>
  <c r="AD347" i="2"/>
  <c r="AD412" i="2"/>
  <c r="AE412" i="2"/>
  <c r="AE303" i="2"/>
  <c r="AD303" i="2"/>
  <c r="AD284" i="2"/>
  <c r="AE284" i="2"/>
  <c r="AD267" i="2"/>
  <c r="AE267" i="2"/>
  <c r="AE399" i="2"/>
  <c r="AD399" i="2"/>
  <c r="AD171" i="2"/>
  <c r="AE171" i="2"/>
  <c r="AE228" i="2"/>
  <c r="AD228" i="2"/>
  <c r="AD151" i="2"/>
  <c r="AE151" i="2"/>
  <c r="AE291" i="2"/>
  <c r="AD291" i="2"/>
  <c r="AE319" i="2"/>
  <c r="AD319" i="2"/>
  <c r="AE232" i="2"/>
  <c r="AD232" i="2"/>
  <c r="AJ11" i="7"/>
  <c r="BJ11" i="7"/>
  <c r="AE315" i="2"/>
  <c r="AD315" i="2"/>
  <c r="AD158" i="2"/>
  <c r="AE158" i="2"/>
  <c r="AE281" i="2"/>
  <c r="AD281" i="2"/>
  <c r="AD282" i="2"/>
  <c r="AE282" i="2"/>
  <c r="AE226" i="2"/>
  <c r="AD226" i="2"/>
  <c r="AE94" i="2"/>
  <c r="AD94" i="2"/>
  <c r="AE292" i="2"/>
  <c r="AD292" i="2"/>
  <c r="AD353" i="2"/>
  <c r="AE353" i="2"/>
  <c r="AD135" i="2"/>
  <c r="AE135" i="2"/>
  <c r="AC419" i="5"/>
  <c r="R423" i="5"/>
  <c r="T423" i="5" s="1"/>
  <c r="R387" i="6"/>
  <c r="T387" i="6" s="1"/>
  <c r="R268" i="6"/>
  <c r="T268" i="6" s="1"/>
  <c r="AC421" i="5"/>
  <c r="AE231" i="4"/>
  <c r="AE380" i="4"/>
  <c r="AD337" i="5"/>
  <c r="AD390" i="2"/>
  <c r="AE390" i="2"/>
  <c r="AD248" i="2"/>
  <c r="AE248" i="2"/>
  <c r="AD229" i="2"/>
  <c r="AE229" i="2"/>
  <c r="AD358" i="2"/>
  <c r="AE358" i="2"/>
  <c r="AD276" i="2"/>
  <c r="AE276" i="2"/>
  <c r="AD370" i="2"/>
  <c r="AE370" i="2"/>
  <c r="AE90" i="2"/>
  <c r="AD90" i="2"/>
  <c r="AD214" i="2"/>
  <c r="AE214" i="2"/>
  <c r="AD366" i="2"/>
  <c r="AE366" i="2"/>
  <c r="AE71" i="2"/>
  <c r="AD71" i="2"/>
  <c r="AE95" i="2"/>
  <c r="AD95" i="2"/>
  <c r="AE39" i="2"/>
  <c r="AD39" i="2"/>
  <c r="AE219" i="2"/>
  <c r="AD219" i="2"/>
  <c r="AD320" i="2"/>
  <c r="AE320" i="2"/>
  <c r="AE58" i="2"/>
  <c r="AD58" i="2"/>
  <c r="AE132" i="2"/>
  <c r="AD132" i="2"/>
  <c r="AE48" i="2"/>
  <c r="AD48" i="2"/>
  <c r="AD317" i="2"/>
  <c r="AE317" i="2"/>
  <c r="AD410" i="2"/>
  <c r="AE410" i="2"/>
  <c r="AE28" i="2"/>
  <c r="AD28" i="2"/>
  <c r="AD107" i="2"/>
  <c r="AE107" i="2"/>
  <c r="AD61" i="2"/>
  <c r="AE61" i="2"/>
  <c r="AD30" i="2"/>
  <c r="AE30" i="2"/>
  <c r="AW175" i="8"/>
  <c r="AX175" i="8"/>
  <c r="AD413" i="2"/>
  <c r="AE413" i="2"/>
  <c r="AD351" i="2"/>
  <c r="AE351" i="2"/>
  <c r="AE246" i="2"/>
  <c r="AD246" i="2"/>
  <c r="AD334" i="2"/>
  <c r="AE334" i="2"/>
  <c r="AE178" i="2"/>
  <c r="AD178" i="2"/>
  <c r="AD206" i="2"/>
  <c r="AE206" i="2"/>
  <c r="AE293" i="2"/>
  <c r="AD293" i="2"/>
  <c r="AE360" i="2"/>
  <c r="AD360" i="2"/>
  <c r="AX154" i="8"/>
  <c r="AW154" i="8"/>
  <c r="AE142" i="2"/>
  <c r="AD142" i="2"/>
  <c r="AE187" i="2"/>
  <c r="AD187" i="2"/>
  <c r="AD275" i="2"/>
  <c r="AE275" i="2"/>
  <c r="AE239" i="2"/>
  <c r="AD239" i="2"/>
  <c r="AD256" i="2"/>
  <c r="AE256" i="2"/>
  <c r="AE403" i="2"/>
  <c r="AD403" i="2"/>
  <c r="AD136" i="2"/>
  <c r="AE136" i="2"/>
  <c r="AD340" i="2"/>
  <c r="AE340" i="2"/>
  <c r="AD350" i="2"/>
  <c r="AE350" i="2"/>
  <c r="AD192" i="2"/>
  <c r="AE192" i="2"/>
  <c r="AD240" i="2"/>
  <c r="AE240" i="2"/>
  <c r="AE375" i="2"/>
  <c r="AD375" i="2"/>
  <c r="AE35" i="2"/>
  <c r="AD35" i="2"/>
  <c r="AD196" i="2"/>
  <c r="AE196" i="2"/>
  <c r="AD99" i="2"/>
  <c r="AE99" i="2"/>
  <c r="AW209" i="8"/>
  <c r="AX209" i="8"/>
  <c r="AD41" i="2"/>
  <c r="AE41" i="2"/>
  <c r="AD216" i="2"/>
  <c r="AE216" i="2"/>
  <c r="AX187" i="8"/>
  <c r="AW187" i="8"/>
  <c r="AE81" i="2"/>
  <c r="AD81" i="2"/>
  <c r="AD209" i="2"/>
  <c r="AE209" i="2"/>
  <c r="AE207" i="2"/>
  <c r="AD207" i="2"/>
  <c r="AC378" i="6"/>
  <c r="AC417" i="6"/>
  <c r="R413" i="5"/>
  <c r="T413" i="5" s="1"/>
  <c r="AC366" i="5"/>
  <c r="AC408" i="5"/>
  <c r="AC411" i="5"/>
  <c r="AE192" i="4"/>
  <c r="AD171" i="4"/>
  <c r="AB147" i="5"/>
  <c r="AE359" i="2"/>
  <c r="AD359" i="2"/>
  <c r="AD80" i="2"/>
  <c r="AE80" i="2"/>
  <c r="AD155" i="2"/>
  <c r="AE155" i="2"/>
  <c r="AD338" i="2"/>
  <c r="AE338" i="2"/>
  <c r="AE253" i="2"/>
  <c r="AD253" i="2"/>
  <c r="BC62" i="7"/>
  <c r="BD62" i="7"/>
  <c r="BC38" i="7"/>
  <c r="BD38" i="7"/>
  <c r="AD185" i="2"/>
  <c r="AE185" i="2"/>
  <c r="AD388" i="2"/>
  <c r="AE388" i="2"/>
  <c r="AE225" i="2"/>
  <c r="AD225" i="2"/>
  <c r="AD260" i="2"/>
  <c r="AE260" i="2"/>
  <c r="AD335" i="2"/>
  <c r="AE335" i="2"/>
  <c r="AE116" i="2"/>
  <c r="AD116" i="2"/>
  <c r="AE397" i="2"/>
  <c r="AD397" i="2"/>
  <c r="AD305" i="2"/>
  <c r="AE305" i="2"/>
  <c r="AD131" i="2"/>
  <c r="AE131" i="2"/>
  <c r="AE70" i="2"/>
  <c r="AD70" i="2"/>
  <c r="AE307" i="2"/>
  <c r="AD307" i="2"/>
  <c r="AD154" i="2"/>
  <c r="AE154" i="2"/>
  <c r="AE75" i="2"/>
  <c r="AD75" i="2"/>
  <c r="AE288" i="2"/>
  <c r="AD288" i="2"/>
  <c r="AX22" i="8"/>
  <c r="AW22" i="8"/>
  <c r="AD286" i="2"/>
  <c r="AE286" i="2"/>
  <c r="AD100" i="2"/>
  <c r="AE100" i="2"/>
  <c r="AE54" i="2"/>
  <c r="AD54" i="2"/>
  <c r="AD179" i="2"/>
  <c r="AE179" i="2"/>
  <c r="AX92" i="8"/>
  <c r="AW92" i="8"/>
  <c r="AW284" i="8"/>
  <c r="AX284" i="8"/>
  <c r="AD203" i="2"/>
  <c r="AE203" i="2"/>
  <c r="AD243" i="2"/>
  <c r="AE243" i="2"/>
  <c r="AE74" i="2"/>
  <c r="AD74" i="2"/>
  <c r="AD356" i="2"/>
  <c r="AE356" i="2"/>
  <c r="AE323" i="2"/>
  <c r="AD323" i="2"/>
  <c r="AE314" i="2"/>
  <c r="AD314" i="2"/>
  <c r="AE134" i="2"/>
  <c r="AD134" i="2"/>
  <c r="AE79" i="2"/>
  <c r="AD79" i="2"/>
  <c r="AD273" i="2"/>
  <c r="AE273" i="2"/>
  <c r="AE106" i="2"/>
  <c r="AD106" i="2"/>
  <c r="AW34" i="8"/>
  <c r="AX34" i="8"/>
  <c r="AD184" i="2"/>
  <c r="AE184" i="2"/>
  <c r="AE110" i="2"/>
  <c r="AD110" i="2"/>
  <c r="AD210" i="2"/>
  <c r="AE210" i="2"/>
  <c r="AD182" i="2"/>
  <c r="AE182" i="2"/>
  <c r="AE258" i="2"/>
  <c r="AD258" i="2"/>
  <c r="AD43" i="2"/>
  <c r="AE43" i="2"/>
  <c r="AD129" i="2"/>
  <c r="AE129" i="2"/>
  <c r="AD337" i="2"/>
  <c r="AE337" i="2"/>
  <c r="AE372" i="2"/>
  <c r="AD372" i="2"/>
  <c r="AD289" i="2"/>
  <c r="AE289" i="2"/>
  <c r="AD122" i="2"/>
  <c r="AE122" i="2"/>
  <c r="AW38" i="8"/>
  <c r="AX38" i="8"/>
  <c r="AD177" i="2"/>
  <c r="AE177" i="2"/>
  <c r="AD157" i="2"/>
  <c r="AE157" i="2"/>
  <c r="AC326" i="6"/>
  <c r="R329" i="6"/>
  <c r="T329" i="6" s="1"/>
  <c r="AD11" i="8"/>
  <c r="AB231" i="4"/>
  <c r="AB380" i="4"/>
  <c r="AE348" i="4"/>
  <c r="AE330" i="2"/>
  <c r="AD330" i="2"/>
  <c r="AD105" i="2"/>
  <c r="AE105" i="2"/>
  <c r="AD133" i="2"/>
  <c r="AE133" i="2"/>
  <c r="AD56" i="2"/>
  <c r="AE56" i="2"/>
  <c r="AD156" i="2"/>
  <c r="AE156" i="2"/>
  <c r="AE53" i="2"/>
  <c r="AD53" i="2"/>
  <c r="AW146" i="8"/>
  <c r="AX146" i="8"/>
  <c r="AD406" i="2"/>
  <c r="AE406" i="2"/>
  <c r="AD333" i="2"/>
  <c r="AE333" i="2"/>
  <c r="AD404" i="2"/>
  <c r="AE404" i="2"/>
  <c r="AD65" i="2"/>
  <c r="AE65" i="2"/>
  <c r="AD234" i="2"/>
  <c r="AE234" i="2"/>
  <c r="AE365" i="2"/>
  <c r="AD365" i="2"/>
  <c r="AE387" i="2"/>
  <c r="AD387" i="2"/>
  <c r="AD407" i="2"/>
  <c r="AE407" i="2"/>
  <c r="AE47" i="2"/>
  <c r="AD47" i="2"/>
  <c r="AD119" i="2"/>
  <c r="AE119" i="2"/>
  <c r="AE352" i="2"/>
  <c r="AD352" i="2"/>
  <c r="AD26" i="2"/>
  <c r="AE26" i="2"/>
  <c r="AE57" i="2"/>
  <c r="AD57" i="2"/>
  <c r="AX401" i="8"/>
  <c r="AW401" i="8"/>
  <c r="AD318" i="2"/>
  <c r="AE318" i="2"/>
  <c r="AD68" i="2"/>
  <c r="AE68" i="2"/>
  <c r="AD402" i="2"/>
  <c r="AE402" i="2"/>
  <c r="AE313" i="2"/>
  <c r="AD313" i="2"/>
  <c r="AE169" i="2"/>
  <c r="AD169" i="2"/>
  <c r="AD264" i="2"/>
  <c r="AE264" i="2"/>
  <c r="AD36" i="2"/>
  <c r="AE36" i="2"/>
  <c r="AE141" i="2"/>
  <c r="AD141" i="2"/>
  <c r="AD173" i="2"/>
  <c r="AE173" i="2"/>
  <c r="AD295" i="2"/>
  <c r="AE295" i="2"/>
  <c r="AD224" i="2"/>
  <c r="AE224" i="2"/>
  <c r="AD341" i="2"/>
  <c r="AE341" i="2"/>
  <c r="AD82" i="2"/>
  <c r="AE82" i="2"/>
  <c r="AE44" i="2"/>
  <c r="AD44" i="2"/>
  <c r="AD255" i="2"/>
  <c r="AE255" i="2"/>
  <c r="AD140" i="2"/>
  <c r="AE140" i="2"/>
  <c r="AD380" i="2"/>
  <c r="AE380" i="2"/>
  <c r="AX113" i="8"/>
  <c r="AW113" i="8"/>
  <c r="AD223" i="2"/>
  <c r="AE223" i="2"/>
  <c r="AE263" i="2"/>
  <c r="AD263" i="2"/>
  <c r="BC21" i="7"/>
  <c r="BD21" i="7"/>
  <c r="AE266" i="2"/>
  <c r="AD266" i="2"/>
  <c r="AE250" i="2"/>
  <c r="AD250" i="2"/>
  <c r="BC302" i="7"/>
  <c r="BD302" i="7"/>
  <c r="AD280" i="2"/>
  <c r="AE280" i="2"/>
  <c r="AD160" i="2"/>
  <c r="AE160" i="2"/>
  <c r="AE309" i="2"/>
  <c r="AD309" i="2"/>
  <c r="AE145" i="2"/>
  <c r="AD145" i="2"/>
  <c r="AD385" i="2"/>
  <c r="AE385" i="2"/>
  <c r="AE22" i="2"/>
  <c r="AD22" i="2"/>
  <c r="BC406" i="7"/>
  <c r="BD406" i="7"/>
  <c r="AD166" i="2"/>
  <c r="AE166" i="2"/>
  <c r="R364" i="5"/>
  <c r="T364" i="5" s="1"/>
  <c r="AC406" i="6"/>
  <c r="AC425" i="6"/>
  <c r="AC393" i="6"/>
  <c r="R400" i="6"/>
  <c r="T400" i="6" s="1"/>
  <c r="AC409" i="5"/>
  <c r="R376" i="6"/>
  <c r="T376" i="6" s="1"/>
  <c r="AC364" i="6"/>
  <c r="AC375" i="5"/>
  <c r="R92" i="5"/>
  <c r="T92" i="5" s="1"/>
  <c r="R400" i="5"/>
  <c r="T400" i="5" s="1"/>
  <c r="AC363" i="6"/>
  <c r="R346" i="6"/>
  <c r="T346" i="6" s="1"/>
  <c r="AC374" i="6"/>
  <c r="AC368" i="6"/>
  <c r="R383" i="5"/>
  <c r="T383" i="5" s="1"/>
  <c r="AC382" i="5"/>
  <c r="R348" i="5"/>
  <c r="T348" i="5" s="1"/>
  <c r="R281" i="5"/>
  <c r="T281" i="5" s="1"/>
  <c r="R302" i="6"/>
  <c r="T302" i="6" s="1"/>
  <c r="AC261" i="6"/>
  <c r="AC347" i="6"/>
  <c r="AC326" i="5"/>
  <c r="AC410" i="6"/>
  <c r="R406" i="5"/>
  <c r="T406" i="5" s="1"/>
  <c r="AC389" i="6"/>
  <c r="AC342" i="6"/>
  <c r="AC426" i="5"/>
  <c r="R341" i="5"/>
  <c r="T341" i="5" s="1"/>
  <c r="AC343" i="5"/>
  <c r="AC431" i="5"/>
  <c r="AC349" i="5"/>
  <c r="AC335" i="5"/>
  <c r="AC392" i="5"/>
  <c r="AC361" i="5"/>
  <c r="R389" i="5"/>
  <c r="T389" i="5" s="1"/>
  <c r="AC415" i="5"/>
  <c r="R341" i="6"/>
  <c r="T341" i="6" s="1"/>
  <c r="AC277" i="6"/>
  <c r="AC363" i="5"/>
  <c r="R324" i="5"/>
  <c r="T324" i="5" s="1"/>
  <c r="C18" i="4"/>
  <c r="AC360" i="6"/>
  <c r="AC323" i="6"/>
  <c r="AH345" i="6"/>
  <c r="AH399" i="6"/>
  <c r="AA399" i="6" s="1"/>
  <c r="AI377" i="6"/>
  <c r="AK377" i="6"/>
  <c r="AJ377" i="6"/>
  <c r="BB108" i="6"/>
  <c r="BC108" i="6"/>
  <c r="BD108" i="6"/>
  <c r="CW34" i="6"/>
  <c r="CV34" i="6" s="1"/>
  <c r="CU34" i="6" s="1"/>
  <c r="CT34" i="6" s="1"/>
  <c r="CS34" i="6" s="1"/>
  <c r="CR34" i="6" s="1"/>
  <c r="CQ34" i="6" s="1"/>
  <c r="CP34" i="6" s="1"/>
  <c r="CO34" i="6" s="1"/>
  <c r="BM63" i="6"/>
  <c r="BL63" i="6" s="1"/>
  <c r="BK63" i="6" s="1"/>
  <c r="BJ63" i="6" s="1"/>
  <c r="BI63" i="6" s="1"/>
  <c r="BH63" i="6" s="1"/>
  <c r="BG63" i="6" s="1"/>
  <c r="BF63" i="6" s="1"/>
  <c r="BE63" i="6" s="1"/>
  <c r="BM103" i="6"/>
  <c r="BL103" i="6"/>
  <c r="BK103" i="6" s="1"/>
  <c r="BJ103" i="6" s="1"/>
  <c r="BI103" i="6" s="1"/>
  <c r="BH103" i="6" s="1"/>
  <c r="BG103" i="6" s="1"/>
  <c r="BF103" i="6" s="1"/>
  <c r="BE103" i="6" s="1"/>
  <c r="CW18" i="6"/>
  <c r="CV18" i="6"/>
  <c r="CU18" i="6" s="1"/>
  <c r="CT18" i="6" s="1"/>
  <c r="CS18" i="6" s="1"/>
  <c r="CR18" i="6" s="1"/>
  <c r="CQ18" i="6" s="1"/>
  <c r="CP18" i="6" s="1"/>
  <c r="CO18" i="6" s="1"/>
  <c r="CM19" i="6"/>
  <c r="CN19" i="6"/>
  <c r="BD80" i="6"/>
  <c r="BB80" i="6"/>
  <c r="BA80" i="6" s="1"/>
  <c r="BC80" i="6"/>
  <c r="BB222" i="6"/>
  <c r="BA222" i="6" s="1"/>
  <c r="BD222" i="6"/>
  <c r="BC222" i="6"/>
  <c r="BM298" i="6"/>
  <c r="BL298" i="6"/>
  <c r="BK298" i="6" s="1"/>
  <c r="BJ298" i="6" s="1"/>
  <c r="BI298" i="6" s="1"/>
  <c r="BH298" i="6" s="1"/>
  <c r="BG298" i="6" s="1"/>
  <c r="BF298" i="6" s="1"/>
  <c r="BE298" i="6" s="1"/>
  <c r="CM62" i="6"/>
  <c r="CN62" i="6"/>
  <c r="CW23" i="6"/>
  <c r="CV23" i="6" s="1"/>
  <c r="CU23" i="6" s="1"/>
  <c r="CT23" i="6" s="1"/>
  <c r="CS23" i="6" s="1"/>
  <c r="CR23" i="6" s="1"/>
  <c r="CQ23" i="6" s="1"/>
  <c r="CP23" i="6" s="1"/>
  <c r="CO23" i="6" s="1"/>
  <c r="CM11" i="6"/>
  <c r="CN11" i="6"/>
  <c r="CL11" i="6" s="1"/>
  <c r="CJ11" i="6" s="1"/>
  <c r="BM285" i="6"/>
  <c r="BL285" i="6" s="1"/>
  <c r="BK285" i="6" s="1"/>
  <c r="BJ285" i="6" s="1"/>
  <c r="BI285" i="6" s="1"/>
  <c r="BH285" i="6" s="1"/>
  <c r="BG285" i="6" s="1"/>
  <c r="BF285" i="6" s="1"/>
  <c r="BE285" i="6" s="1"/>
  <c r="BM173" i="6"/>
  <c r="BL173" i="6" s="1"/>
  <c r="BK173" i="6" s="1"/>
  <c r="BJ173" i="6" s="1"/>
  <c r="BI173" i="6" s="1"/>
  <c r="BH173" i="6" s="1"/>
  <c r="BG173" i="6" s="1"/>
  <c r="BF173" i="6" s="1"/>
  <c r="BE173" i="6" s="1"/>
  <c r="BM303" i="6"/>
  <c r="BL303" i="6"/>
  <c r="BK303" i="6" s="1"/>
  <c r="BJ303" i="6" s="1"/>
  <c r="BI303" i="6" s="1"/>
  <c r="BH303" i="6" s="1"/>
  <c r="BG303" i="6" s="1"/>
  <c r="BF303" i="6" s="1"/>
  <c r="BE303" i="6" s="1"/>
  <c r="BM31" i="6"/>
  <c r="BL31" i="6" s="1"/>
  <c r="BK31" i="6" s="1"/>
  <c r="BJ31" i="6" s="1"/>
  <c r="BI31" i="6" s="1"/>
  <c r="BH31" i="6" s="1"/>
  <c r="BG31" i="6" s="1"/>
  <c r="BF31" i="6" s="1"/>
  <c r="BE31" i="6" s="1"/>
  <c r="BM81" i="6"/>
  <c r="BL81" i="6" s="1"/>
  <c r="BK81" i="6"/>
  <c r="BJ81" i="6" s="1"/>
  <c r="BI81" i="6" s="1"/>
  <c r="BH81" i="6" s="1"/>
  <c r="BG81" i="6" s="1"/>
  <c r="BF81" i="6" s="1"/>
  <c r="BE81" i="6" s="1"/>
  <c r="BB316" i="6"/>
  <c r="BC316" i="6"/>
  <c r="BD316" i="6"/>
  <c r="BL334" i="6"/>
  <c r="BK334" i="6" s="1"/>
  <c r="BJ334" i="6" s="1"/>
  <c r="BI334" i="6" s="1"/>
  <c r="BH334" i="6" s="1"/>
  <c r="BG334" i="6" s="1"/>
  <c r="BF334" i="6" s="1"/>
  <c r="BE334" i="6" s="1"/>
  <c r="BM334" i="6"/>
  <c r="CW45" i="6"/>
  <c r="CV45" i="6" s="1"/>
  <c r="CU45" i="6" s="1"/>
  <c r="CT45" i="6" s="1"/>
  <c r="CS45" i="6" s="1"/>
  <c r="CR45" i="6" s="1"/>
  <c r="CQ45" i="6" s="1"/>
  <c r="CP45" i="6" s="1"/>
  <c r="CO45" i="6" s="1"/>
  <c r="BD94" i="6"/>
  <c r="BB94" i="6"/>
  <c r="BC94" i="6"/>
  <c r="BB165" i="6"/>
  <c r="BC165" i="6"/>
  <c r="BD165" i="6"/>
  <c r="BB288" i="6"/>
  <c r="BA288" i="6" s="1"/>
  <c r="BC288" i="6"/>
  <c r="BD288" i="6"/>
  <c r="BC381" i="6"/>
  <c r="BD381" i="6"/>
  <c r="BB381" i="6"/>
  <c r="BA381" i="6" s="1"/>
  <c r="CN46" i="6"/>
  <c r="CM46" i="6"/>
  <c r="BB85" i="6"/>
  <c r="BA85" i="6" s="1"/>
  <c r="BC85" i="6"/>
  <c r="BD85" i="6"/>
  <c r="BM201" i="6"/>
  <c r="BL201" i="6" s="1"/>
  <c r="BK201" i="6" s="1"/>
  <c r="BJ201" i="6" s="1"/>
  <c r="BI201" i="6" s="1"/>
  <c r="BH201" i="6" s="1"/>
  <c r="BG201" i="6" s="1"/>
  <c r="BF201" i="6" s="1"/>
  <c r="BE201" i="6" s="1"/>
  <c r="BB240" i="6"/>
  <c r="BA240" i="6" s="1"/>
  <c r="BD240" i="6"/>
  <c r="BC240" i="6"/>
  <c r="BB411" i="6"/>
  <c r="BA411" i="6" s="1"/>
  <c r="BC411" i="6"/>
  <c r="BD411" i="6"/>
  <c r="CW87" i="6"/>
  <c r="CV87" i="6" s="1"/>
  <c r="CU87" i="6" s="1"/>
  <c r="CT87" i="6"/>
  <c r="CS87" i="6" s="1"/>
  <c r="CR87" i="6" s="1"/>
  <c r="CQ87" i="6" s="1"/>
  <c r="CP87" i="6" s="1"/>
  <c r="CO87" i="6" s="1"/>
  <c r="BB30" i="6"/>
  <c r="BC30" i="6"/>
  <c r="BD30" i="6"/>
  <c r="BL90" i="6"/>
  <c r="BK90" i="6" s="1"/>
  <c r="BJ90" i="6" s="1"/>
  <c r="BI90" i="6" s="1"/>
  <c r="BH90" i="6" s="1"/>
  <c r="BG90" i="6" s="1"/>
  <c r="BF90" i="6" s="1"/>
  <c r="BE90" i="6" s="1"/>
  <c r="BM90" i="6"/>
  <c r="BC142" i="6"/>
  <c r="BD142" i="6"/>
  <c r="BB142" i="6"/>
  <c r="BA142" i="6" s="1"/>
  <c r="BM331" i="6"/>
  <c r="BL331" i="6"/>
  <c r="BK331" i="6" s="1"/>
  <c r="BJ331" i="6" s="1"/>
  <c r="BI331" i="6" s="1"/>
  <c r="BH331" i="6" s="1"/>
  <c r="BG331" i="6" s="1"/>
  <c r="BF331" i="6" s="1"/>
  <c r="BE331" i="6" s="1"/>
  <c r="CN44" i="6"/>
  <c r="CM44" i="6"/>
  <c r="CL44" i="6" s="1"/>
  <c r="CJ44" i="6" s="1"/>
  <c r="BM71" i="6"/>
  <c r="BL71" i="6" s="1"/>
  <c r="BK71" i="6" s="1"/>
  <c r="BJ71" i="6" s="1"/>
  <c r="BI71" i="6" s="1"/>
  <c r="BH71" i="6" s="1"/>
  <c r="BG71" i="6" s="1"/>
  <c r="BF71" i="6" s="1"/>
  <c r="BE71" i="6" s="1"/>
  <c r="BB271" i="6"/>
  <c r="BC271" i="6"/>
  <c r="BD271" i="6"/>
  <c r="BM256" i="6"/>
  <c r="BL256" i="6" s="1"/>
  <c r="BK256" i="6" s="1"/>
  <c r="BJ256" i="6" s="1"/>
  <c r="BI256" i="6" s="1"/>
  <c r="BH256" i="6" s="1"/>
  <c r="BG256" i="6" s="1"/>
  <c r="BF256" i="6" s="1"/>
  <c r="BE256" i="6" s="1"/>
  <c r="AK107" i="6"/>
  <c r="AJ107" i="6"/>
  <c r="AI107" i="6"/>
  <c r="BA405" i="6"/>
  <c r="AH215" i="6"/>
  <c r="BA389" i="6"/>
  <c r="AT358" i="6"/>
  <c r="AS358" i="6"/>
  <c r="AR358" i="6" s="1"/>
  <c r="AQ358" i="6" s="1"/>
  <c r="AP358" i="6" s="1"/>
  <c r="AO358" i="6" s="1"/>
  <c r="AN358" i="6" s="1"/>
  <c r="AM358" i="6" s="1"/>
  <c r="AL358" i="6" s="1"/>
  <c r="BB57" i="6"/>
  <c r="BC57" i="6"/>
  <c r="BD57" i="6"/>
  <c r="BM338" i="6"/>
  <c r="BL338" i="6" s="1"/>
  <c r="BK338" i="6" s="1"/>
  <c r="BJ338" i="6" s="1"/>
  <c r="BI338" i="6" s="1"/>
  <c r="BH338" i="6" s="1"/>
  <c r="BG338" i="6" s="1"/>
  <c r="BF338" i="6" s="1"/>
  <c r="BE338" i="6" s="1"/>
  <c r="BB58" i="6"/>
  <c r="BA58" i="6" s="1"/>
  <c r="BC58" i="6"/>
  <c r="BD58" i="6"/>
  <c r="BB33" i="6"/>
  <c r="BC33" i="6"/>
  <c r="BD33" i="6"/>
  <c r="CM41" i="6"/>
  <c r="CL41" i="6" s="1"/>
  <c r="CJ41" i="6" s="1"/>
  <c r="CN41" i="6"/>
  <c r="BL98" i="6"/>
  <c r="BK98" i="6" s="1"/>
  <c r="BJ98" i="6" s="1"/>
  <c r="BI98" i="6" s="1"/>
  <c r="BH98" i="6" s="1"/>
  <c r="BG98" i="6" s="1"/>
  <c r="BF98" i="6" s="1"/>
  <c r="BE98" i="6" s="1"/>
  <c r="BM98" i="6"/>
  <c r="BB84" i="6"/>
  <c r="BA84" i="6" s="1"/>
  <c r="BC84" i="6"/>
  <c r="BD84" i="6"/>
  <c r="BB264" i="6"/>
  <c r="BC264" i="6"/>
  <c r="BD264" i="6"/>
  <c r="BB295" i="6"/>
  <c r="BA295" i="6" s="1"/>
  <c r="BC295" i="6"/>
  <c r="BD295" i="6"/>
  <c r="CW54" i="6"/>
  <c r="CV54" i="6"/>
  <c r="CU54" i="6" s="1"/>
  <c r="CT54" i="6" s="1"/>
  <c r="CS54" i="6" s="1"/>
  <c r="CR54" i="6" s="1"/>
  <c r="CQ54" i="6" s="1"/>
  <c r="CP54" i="6" s="1"/>
  <c r="CO54" i="6" s="1"/>
  <c r="CW3" i="6"/>
  <c r="CV3" i="6"/>
  <c r="CU3" i="6" s="1"/>
  <c r="CT3" i="6" s="1"/>
  <c r="CS3" i="6" s="1"/>
  <c r="CR3" i="6" s="1"/>
  <c r="CQ3" i="6" s="1"/>
  <c r="CP3" i="6" s="1"/>
  <c r="CO3" i="6" s="1"/>
  <c r="BB69" i="6"/>
  <c r="BC69" i="6"/>
  <c r="BD69" i="6"/>
  <c r="BB152" i="6"/>
  <c r="BA152" i="6" s="1"/>
  <c r="BC152" i="6"/>
  <c r="BD152" i="6"/>
  <c r="BM300" i="6"/>
  <c r="BL300" i="6" s="1"/>
  <c r="BK300" i="6" s="1"/>
  <c r="BJ300" i="6" s="1"/>
  <c r="BI300" i="6" s="1"/>
  <c r="BH300" i="6" s="1"/>
  <c r="BG300" i="6" s="1"/>
  <c r="BF300" i="6" s="1"/>
  <c r="BE300" i="6" s="1"/>
  <c r="BD416" i="6"/>
  <c r="BB416" i="6"/>
  <c r="BA416" i="6" s="1"/>
  <c r="BC416" i="6"/>
  <c r="BK23" i="6"/>
  <c r="BJ23" i="6" s="1"/>
  <c r="BI23" i="6" s="1"/>
  <c r="BH23" i="6" s="1"/>
  <c r="BG23" i="6" s="1"/>
  <c r="BF23" i="6" s="1"/>
  <c r="BE23" i="6" s="1"/>
  <c r="BM23" i="6"/>
  <c r="BL23" i="6" s="1"/>
  <c r="BC110" i="6"/>
  <c r="BD110" i="6"/>
  <c r="BB110" i="6"/>
  <c r="BA110" i="6" s="1"/>
  <c r="BC139" i="6"/>
  <c r="BD139" i="6"/>
  <c r="BB139" i="6"/>
  <c r="BA139" i="6" s="1"/>
  <c r="BB379" i="6"/>
  <c r="BA379" i="6" s="1"/>
  <c r="BC379" i="6"/>
  <c r="BD379" i="6"/>
  <c r="CM37" i="6"/>
  <c r="CN37" i="6"/>
  <c r="CL37" i="6" s="1"/>
  <c r="CJ37" i="6" s="1"/>
  <c r="BB102" i="6"/>
  <c r="BC102" i="6"/>
  <c r="BD102" i="6"/>
  <c r="BK148" i="6"/>
  <c r="BJ148" i="6" s="1"/>
  <c r="BI148" i="6" s="1"/>
  <c r="BH148" i="6" s="1"/>
  <c r="BG148" i="6" s="1"/>
  <c r="BF148" i="6" s="1"/>
  <c r="BE148" i="6" s="1"/>
  <c r="BM148" i="6"/>
  <c r="BL148" i="6" s="1"/>
  <c r="BI311" i="6"/>
  <c r="BH311" i="6" s="1"/>
  <c r="BG311" i="6" s="1"/>
  <c r="BF311" i="6" s="1"/>
  <c r="BE311" i="6" s="1"/>
  <c r="BM311" i="6"/>
  <c r="BL311" i="6" s="1"/>
  <c r="BK311" i="6" s="1"/>
  <c r="BJ311" i="6" s="1"/>
  <c r="BB419" i="6"/>
  <c r="BC419" i="6"/>
  <c r="BD419" i="6"/>
  <c r="CN38" i="6"/>
  <c r="CM38" i="6"/>
  <c r="CL38" i="6" s="1"/>
  <c r="CJ38" i="6" s="1"/>
  <c r="BM114" i="6"/>
  <c r="BL114" i="6"/>
  <c r="BK114" i="6" s="1"/>
  <c r="BJ114" i="6" s="1"/>
  <c r="BI114" i="6" s="1"/>
  <c r="BH114" i="6" s="1"/>
  <c r="BG114" i="6" s="1"/>
  <c r="BF114" i="6" s="1"/>
  <c r="BE114" i="6" s="1"/>
  <c r="BB159" i="6"/>
  <c r="BC159" i="6"/>
  <c r="BD159" i="6"/>
  <c r="BB337" i="6"/>
  <c r="BA337" i="6" s="1"/>
  <c r="BC337" i="6"/>
  <c r="BD337" i="6"/>
  <c r="BB291" i="6"/>
  <c r="BC291" i="6"/>
  <c r="BD291" i="6"/>
  <c r="BM97" i="6"/>
  <c r="BL97" i="6" s="1"/>
  <c r="BK97" i="6" s="1"/>
  <c r="BJ97" i="6" s="1"/>
  <c r="BI97" i="6" s="1"/>
  <c r="BH97" i="6" s="1"/>
  <c r="BG97" i="6" s="1"/>
  <c r="BF97" i="6" s="1"/>
  <c r="BE97" i="6" s="1"/>
  <c r="BM22" i="6"/>
  <c r="BL22" i="6" s="1"/>
  <c r="BK22" i="6" s="1"/>
  <c r="BJ22" i="6" s="1"/>
  <c r="BI22" i="6" s="1"/>
  <c r="BH22" i="6" s="1"/>
  <c r="BG22" i="6" s="1"/>
  <c r="BF22" i="6" s="1"/>
  <c r="BE22" i="6" s="1"/>
  <c r="BB124" i="6"/>
  <c r="BA124" i="6" s="1"/>
  <c r="BC124" i="6"/>
  <c r="BD124" i="6"/>
  <c r="BM228" i="6"/>
  <c r="BL228" i="6"/>
  <c r="BK228" i="6" s="1"/>
  <c r="BJ228" i="6" s="1"/>
  <c r="BI228" i="6" s="1"/>
  <c r="BH228" i="6" s="1"/>
  <c r="BG228" i="6" s="1"/>
  <c r="BF228" i="6" s="1"/>
  <c r="BE228" i="6" s="1"/>
  <c r="CM36" i="6"/>
  <c r="CN36" i="6"/>
  <c r="BB131" i="6"/>
  <c r="BA131" i="6" s="1"/>
  <c r="BD131" i="6"/>
  <c r="BC131" i="6"/>
  <c r="BD292" i="6"/>
  <c r="BB292" i="6"/>
  <c r="BC292" i="6"/>
  <c r="BC205" i="6"/>
  <c r="BB205" i="6"/>
  <c r="BA205" i="6" s="1"/>
  <c r="BD205" i="6"/>
  <c r="BA147" i="6"/>
  <c r="BB417" i="6"/>
  <c r="BC417" i="6"/>
  <c r="BA417" i="6" s="1"/>
  <c r="BD417" i="6"/>
  <c r="AT252" i="6"/>
  <c r="AS252" i="6" s="1"/>
  <c r="AR252" i="6" s="1"/>
  <c r="AQ252" i="6" s="1"/>
  <c r="AP252" i="6" s="1"/>
  <c r="AO252" i="6" s="1"/>
  <c r="AN252" i="6" s="1"/>
  <c r="AM252" i="6" s="1"/>
  <c r="AL252" i="6" s="1"/>
  <c r="AI133" i="6"/>
  <c r="AJ133" i="6"/>
  <c r="AK133" i="6"/>
  <c r="BD25" i="6"/>
  <c r="BB25" i="6"/>
  <c r="BC25" i="6"/>
  <c r="BB112" i="6"/>
  <c r="BC112" i="6"/>
  <c r="BD112" i="6"/>
  <c r="BB365" i="6"/>
  <c r="BD365" i="6"/>
  <c r="BC365" i="6"/>
  <c r="BC130" i="6"/>
  <c r="BB130" i="6"/>
  <c r="BA130" i="6" s="1"/>
  <c r="BD130" i="6"/>
  <c r="BB161" i="6"/>
  <c r="BA161" i="6" s="1"/>
  <c r="BC161" i="6"/>
  <c r="BD161" i="6"/>
  <c r="CM33" i="6"/>
  <c r="CN33" i="6"/>
  <c r="BM106" i="6"/>
  <c r="BL106" i="6"/>
  <c r="BK106" i="6" s="1"/>
  <c r="BJ106" i="6" s="1"/>
  <c r="BI106" i="6" s="1"/>
  <c r="BH106" i="6" s="1"/>
  <c r="BG106" i="6" s="1"/>
  <c r="BF106" i="6" s="1"/>
  <c r="BE106" i="6" s="1"/>
  <c r="BD78" i="6"/>
  <c r="BB78" i="6"/>
  <c r="BA78" i="6" s="1"/>
  <c r="BC78" i="6"/>
  <c r="BL157" i="6"/>
  <c r="BK157" i="6" s="1"/>
  <c r="BJ157" i="6" s="1"/>
  <c r="BI157" i="6" s="1"/>
  <c r="BH157" i="6" s="1"/>
  <c r="BG157" i="6" s="1"/>
  <c r="BF157" i="6" s="1"/>
  <c r="BE157" i="6" s="1"/>
  <c r="BM157" i="6"/>
  <c r="BC284" i="6"/>
  <c r="BD284" i="6"/>
  <c r="BB284" i="6"/>
  <c r="BA284" i="6" s="1"/>
  <c r="CN50" i="6"/>
  <c r="CM50" i="6"/>
  <c r="CL50" i="6" s="1"/>
  <c r="CJ50" i="6" s="1"/>
  <c r="BC42" i="6"/>
  <c r="BB42" i="6"/>
  <c r="BA42" i="6" s="1"/>
  <c r="BD42" i="6"/>
  <c r="BB60" i="6"/>
  <c r="BA60" i="6" s="1"/>
  <c r="BC60" i="6"/>
  <c r="BD60" i="6"/>
  <c r="BC175" i="6"/>
  <c r="BD175" i="6"/>
  <c r="BB175" i="6"/>
  <c r="BA175" i="6" s="1"/>
  <c r="BB269" i="6"/>
  <c r="BA269" i="6" s="1"/>
  <c r="BC269" i="6"/>
  <c r="BD269" i="6"/>
  <c r="BM396" i="6"/>
  <c r="BL396" i="6" s="1"/>
  <c r="BK396" i="6" s="1"/>
  <c r="BJ396" i="6" s="1"/>
  <c r="BI396" i="6" s="1"/>
  <c r="BH396" i="6" s="1"/>
  <c r="BG396" i="6" s="1"/>
  <c r="BF396" i="6" s="1"/>
  <c r="BE396" i="6" s="1"/>
  <c r="CN13" i="6"/>
  <c r="CM13" i="6"/>
  <c r="BC117" i="6"/>
  <c r="BD117" i="6"/>
  <c r="BB117" i="6"/>
  <c r="BA117" i="6" s="1"/>
  <c r="BB215" i="6"/>
  <c r="BC215" i="6"/>
  <c r="BD215" i="6"/>
  <c r="BM403" i="6"/>
  <c r="BL403" i="6" s="1"/>
  <c r="BK403" i="6" s="1"/>
  <c r="BJ403" i="6" s="1"/>
  <c r="BI403" i="6" s="1"/>
  <c r="BH403" i="6" s="1"/>
  <c r="BG403" i="6" s="1"/>
  <c r="BF403" i="6" s="1"/>
  <c r="BE403" i="6" s="1"/>
  <c r="CW29" i="6"/>
  <c r="CV29" i="6" s="1"/>
  <c r="CU29" i="6" s="1"/>
  <c r="CT29" i="6" s="1"/>
  <c r="CS29" i="6" s="1"/>
  <c r="CR29" i="6" s="1"/>
  <c r="CQ29" i="6" s="1"/>
  <c r="CP29" i="6" s="1"/>
  <c r="CO29" i="6" s="1"/>
  <c r="BB118" i="6"/>
  <c r="BC118" i="6"/>
  <c r="BD118" i="6"/>
  <c r="BD318" i="6"/>
  <c r="BB318" i="6"/>
  <c r="BC318" i="6"/>
  <c r="BM367" i="6"/>
  <c r="BL367" i="6"/>
  <c r="BK367" i="6" s="1"/>
  <c r="BJ367" i="6" s="1"/>
  <c r="BI367" i="6" s="1"/>
  <c r="BH367" i="6" s="1"/>
  <c r="BG367" i="6" s="1"/>
  <c r="BF367" i="6" s="1"/>
  <c r="BE367" i="6" s="1"/>
  <c r="CV86" i="6"/>
  <c r="CU86" i="6" s="1"/>
  <c r="CT86" i="6" s="1"/>
  <c r="CS86" i="6"/>
  <c r="CR86" i="6" s="1"/>
  <c r="CQ86" i="6" s="1"/>
  <c r="CP86" i="6" s="1"/>
  <c r="CO86" i="6" s="1"/>
  <c r="CW86" i="6"/>
  <c r="CM30" i="6"/>
  <c r="CL30" i="6" s="1"/>
  <c r="CJ30" i="6" s="1"/>
  <c r="CN30" i="6"/>
  <c r="BM79" i="6"/>
  <c r="BL79" i="6" s="1"/>
  <c r="BK79" i="6" s="1"/>
  <c r="BJ79" i="6" s="1"/>
  <c r="BI79" i="6" s="1"/>
  <c r="BH79" i="6" s="1"/>
  <c r="BG79" i="6" s="1"/>
  <c r="BF79" i="6" s="1"/>
  <c r="BE79" i="6" s="1"/>
  <c r="BD267" i="6"/>
  <c r="BB267" i="6"/>
  <c r="BC267" i="6"/>
  <c r="BB163" i="6"/>
  <c r="BC163" i="6"/>
  <c r="BD163" i="6"/>
  <c r="BM355" i="6"/>
  <c r="BL355" i="6" s="1"/>
  <c r="BK355" i="6" s="1"/>
  <c r="BJ355" i="6" s="1"/>
  <c r="BI355" i="6" s="1"/>
  <c r="BH355" i="6" s="1"/>
  <c r="BG355" i="6" s="1"/>
  <c r="BF355" i="6" s="1"/>
  <c r="BE355" i="6" s="1"/>
  <c r="CW43" i="6"/>
  <c r="CV43" i="6" s="1"/>
  <c r="CU43" i="6" s="1"/>
  <c r="CT43" i="6" s="1"/>
  <c r="CS43" i="6" s="1"/>
  <c r="CR43" i="6" s="1"/>
  <c r="CQ43" i="6" s="1"/>
  <c r="CP43" i="6" s="1"/>
  <c r="CO43" i="6" s="1"/>
  <c r="BB181" i="6"/>
  <c r="BA181" i="6" s="1"/>
  <c r="BC181" i="6"/>
  <c r="BD181" i="6"/>
  <c r="BD293" i="6"/>
  <c r="BB293" i="6"/>
  <c r="BA293" i="6" s="1"/>
  <c r="BC293" i="6"/>
  <c r="CV78" i="6"/>
  <c r="CU78" i="6" s="1"/>
  <c r="CT78" i="6" s="1"/>
  <c r="CS78" i="6" s="1"/>
  <c r="CR78" i="6" s="1"/>
  <c r="CQ78" i="6" s="1"/>
  <c r="CP78" i="6" s="1"/>
  <c r="CO78" i="6" s="1"/>
  <c r="CW78" i="6"/>
  <c r="CV28" i="6"/>
  <c r="CU28" i="6" s="1"/>
  <c r="CT28" i="6" s="1"/>
  <c r="CS28" i="6" s="1"/>
  <c r="CR28" i="6" s="1"/>
  <c r="CQ28" i="6" s="1"/>
  <c r="CP28" i="6" s="1"/>
  <c r="CO28" i="6" s="1"/>
  <c r="CW28" i="6"/>
  <c r="BD66" i="6"/>
  <c r="BB66" i="6"/>
  <c r="BC66" i="6"/>
  <c r="BM315" i="6"/>
  <c r="BL315" i="6" s="1"/>
  <c r="BK315" i="6" s="1"/>
  <c r="BJ315" i="6" s="1"/>
  <c r="BI315" i="6" s="1"/>
  <c r="BH315" i="6" s="1"/>
  <c r="BG315" i="6" s="1"/>
  <c r="BF315" i="6" s="1"/>
  <c r="BE315" i="6" s="1"/>
  <c r="CW100" i="6"/>
  <c r="CV100" i="6"/>
  <c r="CU100" i="6" s="1"/>
  <c r="CT100" i="6" s="1"/>
  <c r="CS100" i="6" s="1"/>
  <c r="CR100" i="6" s="1"/>
  <c r="CQ100" i="6" s="1"/>
  <c r="CP100" i="6" s="1"/>
  <c r="CO100" i="6" s="1"/>
  <c r="AC427" i="6"/>
  <c r="CL121" i="6"/>
  <c r="CJ121" i="6" s="1"/>
  <c r="BM350" i="6"/>
  <c r="BL350" i="6" s="1"/>
  <c r="BK350" i="6" s="1"/>
  <c r="BJ350" i="6" s="1"/>
  <c r="BI350" i="6" s="1"/>
  <c r="BH350" i="6" s="1"/>
  <c r="BG350" i="6" s="1"/>
  <c r="BF350" i="6" s="1"/>
  <c r="BE350" i="6" s="1"/>
  <c r="AJ219" i="6"/>
  <c r="AK219" i="6"/>
  <c r="AI219" i="6"/>
  <c r="AH219" i="6" s="1"/>
  <c r="AA219" i="6" s="1"/>
  <c r="AD219" i="6" s="1"/>
  <c r="BM312" i="6"/>
  <c r="BL312" i="6" s="1"/>
  <c r="BK312" i="6" s="1"/>
  <c r="BJ312" i="6" s="1"/>
  <c r="BI312" i="6" s="1"/>
  <c r="BH312" i="6" s="1"/>
  <c r="BG312" i="6" s="1"/>
  <c r="BF312" i="6" s="1"/>
  <c r="BE312" i="6" s="1"/>
  <c r="CN42" i="6"/>
  <c r="CM42" i="6"/>
  <c r="CW26" i="6"/>
  <c r="CV26" i="6" s="1"/>
  <c r="CU26" i="6" s="1"/>
  <c r="CT26" i="6" s="1"/>
  <c r="CS26" i="6" s="1"/>
  <c r="CR26" i="6" s="1"/>
  <c r="CQ26" i="6" s="1"/>
  <c r="CP26" i="6" s="1"/>
  <c r="CO26" i="6" s="1"/>
  <c r="BD386" i="6"/>
  <c r="BB386" i="6"/>
  <c r="BC386" i="6"/>
  <c r="BM197" i="6"/>
  <c r="BL197" i="6" s="1"/>
  <c r="BK197" i="6" s="1"/>
  <c r="BJ197" i="6" s="1"/>
  <c r="BI197" i="6" s="1"/>
  <c r="BH197" i="6" s="1"/>
  <c r="BG197" i="6" s="1"/>
  <c r="BF197" i="6" s="1"/>
  <c r="BE197" i="6" s="1"/>
  <c r="CW25" i="6"/>
  <c r="CV25" i="6" s="1"/>
  <c r="CU25" i="6" s="1"/>
  <c r="CT25" i="6" s="1"/>
  <c r="CS25" i="6" s="1"/>
  <c r="CR25" i="6" s="1"/>
  <c r="CQ25" i="6" s="1"/>
  <c r="CP25" i="6" s="1"/>
  <c r="CO25" i="6" s="1"/>
  <c r="BB77" i="6"/>
  <c r="BA77" i="6" s="1"/>
  <c r="BC77" i="6"/>
  <c r="BD77" i="6"/>
  <c r="BC115" i="6"/>
  <c r="BD115" i="6"/>
  <c r="BB115" i="6"/>
  <c r="BA115" i="6" s="1"/>
  <c r="BB272" i="6"/>
  <c r="BD272" i="6"/>
  <c r="BC272" i="6"/>
  <c r="BM378" i="6"/>
  <c r="BL378" i="6"/>
  <c r="BK378" i="6" s="1"/>
  <c r="BJ378" i="6" s="1"/>
  <c r="BI378" i="6" s="1"/>
  <c r="BH378" i="6" s="1"/>
  <c r="BG378" i="6" s="1"/>
  <c r="BF378" i="6" s="1"/>
  <c r="BE378" i="6" s="1"/>
  <c r="CM2" i="6"/>
  <c r="CN2" i="6"/>
  <c r="BB34" i="6"/>
  <c r="BD34" i="6"/>
  <c r="BC34" i="6"/>
  <c r="BM91" i="6"/>
  <c r="BL91" i="6" s="1"/>
  <c r="BK91" i="6" s="1"/>
  <c r="BJ91" i="6" s="1"/>
  <c r="BI91" i="6" s="1"/>
  <c r="BH91" i="6" s="1"/>
  <c r="BG91" i="6" s="1"/>
  <c r="BF91" i="6" s="1"/>
  <c r="BE91" i="6" s="1"/>
  <c r="BB171" i="6"/>
  <c r="BA171" i="6" s="1"/>
  <c r="BC171" i="6"/>
  <c r="BD171" i="6"/>
  <c r="BM324" i="6"/>
  <c r="BL324" i="6" s="1"/>
  <c r="BK324" i="6" s="1"/>
  <c r="BJ324" i="6" s="1"/>
  <c r="BI324" i="6" s="1"/>
  <c r="BH324" i="6" s="1"/>
  <c r="BG324" i="6" s="1"/>
  <c r="BF324" i="6" s="1"/>
  <c r="BE324" i="6" s="1"/>
  <c r="BM383" i="6"/>
  <c r="BL383" i="6" s="1"/>
  <c r="BK383" i="6"/>
  <c r="BJ383" i="6" s="1"/>
  <c r="BI383" i="6" s="1"/>
  <c r="BH383" i="6" s="1"/>
  <c r="BG383" i="6" s="1"/>
  <c r="BF383" i="6" s="1"/>
  <c r="BE383" i="6" s="1"/>
  <c r="CM40" i="6"/>
  <c r="CN40" i="6"/>
  <c r="BB185" i="6"/>
  <c r="BC185" i="6"/>
  <c r="BD185" i="6"/>
  <c r="BB281" i="6"/>
  <c r="BA281" i="6" s="1"/>
  <c r="BC281" i="6"/>
  <c r="BD281" i="6"/>
  <c r="CM21" i="6"/>
  <c r="CN21" i="6"/>
  <c r="BB61" i="6"/>
  <c r="BC61" i="6"/>
  <c r="BD61" i="6"/>
  <c r="BM230" i="6"/>
  <c r="BL230" i="6" s="1"/>
  <c r="BK230" i="6" s="1"/>
  <c r="BJ230" i="6" s="1"/>
  <c r="BI230" i="6" s="1"/>
  <c r="BH230" i="6" s="1"/>
  <c r="BG230" i="6" s="1"/>
  <c r="BF230" i="6" s="1"/>
  <c r="BE230" i="6" s="1"/>
  <c r="BL277" i="6"/>
  <c r="BK277" i="6" s="1"/>
  <c r="BJ277" i="6" s="1"/>
  <c r="BI277" i="6" s="1"/>
  <c r="BH277" i="6" s="1"/>
  <c r="BG277" i="6" s="1"/>
  <c r="BF277" i="6" s="1"/>
  <c r="BE277" i="6" s="1"/>
  <c r="BM277" i="6"/>
  <c r="BD95" i="6"/>
  <c r="BB95" i="6"/>
  <c r="BC95" i="6"/>
  <c r="CM22" i="6"/>
  <c r="CN22" i="6"/>
  <c r="BB89" i="6"/>
  <c r="BC89" i="6"/>
  <c r="BD89" i="6"/>
  <c r="BB224" i="6"/>
  <c r="BD224" i="6"/>
  <c r="BC224" i="6"/>
  <c r="BC270" i="6"/>
  <c r="BB270" i="6"/>
  <c r="BA270" i="6" s="1"/>
  <c r="BD270" i="6"/>
  <c r="BB390" i="6"/>
  <c r="BA390" i="6" s="1"/>
  <c r="BC390" i="6"/>
  <c r="BD390" i="6"/>
  <c r="CW35" i="6"/>
  <c r="CV35" i="6" s="1"/>
  <c r="CU35" i="6" s="1"/>
  <c r="CT35" i="6" s="1"/>
  <c r="CS35" i="6" s="1"/>
  <c r="CR35" i="6" s="1"/>
  <c r="CQ35" i="6" s="1"/>
  <c r="CP35" i="6" s="1"/>
  <c r="CO35" i="6" s="1"/>
  <c r="BB104" i="6"/>
  <c r="BC104" i="6"/>
  <c r="BD104" i="6"/>
  <c r="BB225" i="6"/>
  <c r="BA225" i="6" s="1"/>
  <c r="BC225" i="6"/>
  <c r="BD225" i="6"/>
  <c r="BM343" i="6"/>
  <c r="BL343" i="6" s="1"/>
  <c r="BK343" i="6" s="1"/>
  <c r="BJ343" i="6" s="1"/>
  <c r="BI343" i="6" s="1"/>
  <c r="BH343" i="6" s="1"/>
  <c r="BG343" i="6" s="1"/>
  <c r="BF343" i="6" s="1"/>
  <c r="BE343" i="6" s="1"/>
  <c r="BD99" i="6"/>
  <c r="BB99" i="6"/>
  <c r="BA99" i="6" s="1"/>
  <c r="BC99" i="6"/>
  <c r="CM20" i="6"/>
  <c r="CL20" i="6" s="1"/>
  <c r="CJ20" i="6" s="1"/>
  <c r="CN20" i="6"/>
  <c r="BC151" i="6"/>
  <c r="BD151" i="6"/>
  <c r="BB151" i="6"/>
  <c r="BC370" i="6"/>
  <c r="BD370" i="6"/>
  <c r="BB370" i="6"/>
  <c r="CW79" i="6"/>
  <c r="CV79" i="6" s="1"/>
  <c r="CU79" i="6" s="1"/>
  <c r="CT79" i="6" s="1"/>
  <c r="CS79" i="6" s="1"/>
  <c r="CR79" i="6" s="1"/>
  <c r="CQ79" i="6" s="1"/>
  <c r="CP79" i="6" s="1"/>
  <c r="CO79" i="6" s="1"/>
  <c r="AS209" i="6"/>
  <c r="AR209" i="6" s="1"/>
  <c r="AQ209" i="6" s="1"/>
  <c r="AP209" i="6" s="1"/>
  <c r="AO209" i="6" s="1"/>
  <c r="AN209" i="6" s="1"/>
  <c r="AM209" i="6" s="1"/>
  <c r="AL209" i="6" s="1"/>
  <c r="AI209" i="6" s="1"/>
  <c r="BA397" i="6"/>
  <c r="BA143" i="6"/>
  <c r="BA265" i="6"/>
  <c r="BL223" i="6"/>
  <c r="BK223" i="6" s="1"/>
  <c r="BJ223" i="6" s="1"/>
  <c r="BM223" i="6"/>
  <c r="BI223" i="6"/>
  <c r="BH223" i="6" s="1"/>
  <c r="BG223" i="6" s="1"/>
  <c r="BF223" i="6" s="1"/>
  <c r="BE223" i="6" s="1"/>
  <c r="BC82" i="6"/>
  <c r="BD82" i="6"/>
  <c r="BB82" i="6"/>
  <c r="BM207" i="6"/>
  <c r="BL207" i="6" s="1"/>
  <c r="BK207" i="6" s="1"/>
  <c r="BJ207" i="6" s="1"/>
  <c r="BI207" i="6" s="1"/>
  <c r="BH207" i="6" s="1"/>
  <c r="BG207" i="6" s="1"/>
  <c r="BF207" i="6" s="1"/>
  <c r="BE207" i="6" s="1"/>
  <c r="BC41" i="6"/>
  <c r="BD41" i="6"/>
  <c r="BB41" i="6"/>
  <c r="BA41" i="6" s="1"/>
  <c r="BM323" i="6"/>
  <c r="BL323" i="6"/>
  <c r="BK323" i="6" s="1"/>
  <c r="BJ323" i="6" s="1"/>
  <c r="BI323" i="6" s="1"/>
  <c r="BH323" i="6" s="1"/>
  <c r="BG323" i="6" s="1"/>
  <c r="BF323" i="6" s="1"/>
  <c r="BE323" i="6" s="1"/>
  <c r="CM7" i="6"/>
  <c r="CN7" i="6"/>
  <c r="BC107" i="6"/>
  <c r="BD107" i="6"/>
  <c r="BB107" i="6"/>
  <c r="BB153" i="6"/>
  <c r="BA153" i="6" s="1"/>
  <c r="BC153" i="6"/>
  <c r="BD153" i="6"/>
  <c r="BB345" i="6"/>
  <c r="BC345" i="6"/>
  <c r="BD345" i="6"/>
  <c r="BM421" i="6"/>
  <c r="BL421" i="6" s="1"/>
  <c r="BK421" i="6" s="1"/>
  <c r="BJ421" i="6" s="1"/>
  <c r="BI421" i="6" s="1"/>
  <c r="BH421" i="6" s="1"/>
  <c r="BG421" i="6" s="1"/>
  <c r="BF421" i="6" s="1"/>
  <c r="BE421" i="6" s="1"/>
  <c r="BM105" i="6"/>
  <c r="BL105" i="6" s="1"/>
  <c r="BK105" i="6" s="1"/>
  <c r="BJ105" i="6" s="1"/>
  <c r="BI105" i="6" s="1"/>
  <c r="BH105" i="6" s="1"/>
  <c r="BG105" i="6" s="1"/>
  <c r="BF105" i="6" s="1"/>
  <c r="BE105" i="6" s="1"/>
  <c r="BB26" i="6"/>
  <c r="BA26" i="6" s="1"/>
  <c r="BC26" i="6"/>
  <c r="BD26" i="6"/>
  <c r="BB123" i="6"/>
  <c r="BC123" i="6"/>
  <c r="BD123" i="6"/>
  <c r="BB314" i="6"/>
  <c r="BA314" i="6" s="1"/>
  <c r="BC314" i="6"/>
  <c r="BD314" i="6"/>
  <c r="BM342" i="6"/>
  <c r="BL342" i="6" s="1"/>
  <c r="BK342" i="6" s="1"/>
  <c r="BJ342" i="6" s="1"/>
  <c r="BI342" i="6" s="1"/>
  <c r="BH342" i="6" s="1"/>
  <c r="BG342" i="6"/>
  <c r="BF342" i="6" s="1"/>
  <c r="BE342" i="6" s="1"/>
  <c r="CN5" i="6"/>
  <c r="CM5" i="6"/>
  <c r="CL5" i="6" s="1"/>
  <c r="CJ5" i="6" s="1"/>
  <c r="CW32" i="6"/>
  <c r="CV32" i="6" s="1"/>
  <c r="CU32" i="6" s="1"/>
  <c r="CT32" i="6" s="1"/>
  <c r="CS32" i="6" s="1"/>
  <c r="CR32" i="6" s="1"/>
  <c r="CQ32" i="6" s="1"/>
  <c r="CP32" i="6" s="1"/>
  <c r="CO32" i="6" s="1"/>
  <c r="BM226" i="6"/>
  <c r="BL226" i="6" s="1"/>
  <c r="BK226" i="6" s="1"/>
  <c r="BJ226" i="6" s="1"/>
  <c r="BI226" i="6" s="1"/>
  <c r="BH226" i="6" s="1"/>
  <c r="BG226" i="6" s="1"/>
  <c r="BF226" i="6" s="1"/>
  <c r="BE226" i="6" s="1"/>
  <c r="BM140" i="6"/>
  <c r="BL140" i="6" s="1"/>
  <c r="BK140" i="6"/>
  <c r="BJ140" i="6" s="1"/>
  <c r="BI140" i="6" s="1"/>
  <c r="BH140" i="6" s="1"/>
  <c r="BG140" i="6" s="1"/>
  <c r="BF140" i="6" s="1"/>
  <c r="BE140" i="6" s="1"/>
  <c r="BC166" i="6"/>
  <c r="BB166" i="6"/>
  <c r="BA166" i="6" s="1"/>
  <c r="BD166" i="6"/>
  <c r="CN9" i="6"/>
  <c r="CM9" i="6"/>
  <c r="BJ67" i="6"/>
  <c r="BI67" i="6" s="1"/>
  <c r="BH67" i="6" s="1"/>
  <c r="BG67" i="6" s="1"/>
  <c r="BF67" i="6" s="1"/>
  <c r="BE67" i="6" s="1"/>
  <c r="BM67" i="6"/>
  <c r="BL67" i="6" s="1"/>
  <c r="BK67" i="6" s="1"/>
  <c r="BB167" i="6"/>
  <c r="BA167" i="6" s="1"/>
  <c r="BC167" i="6"/>
  <c r="BD167" i="6"/>
  <c r="BC401" i="6"/>
  <c r="BD401" i="6"/>
  <c r="BB401" i="6"/>
  <c r="BA401" i="6" s="1"/>
  <c r="BM45" i="6"/>
  <c r="BL45" i="6" s="1"/>
  <c r="BK45" i="6" s="1"/>
  <c r="BJ45" i="6" s="1"/>
  <c r="BI45" i="6" s="1"/>
  <c r="BH45" i="6" s="1"/>
  <c r="BG45" i="6" s="1"/>
  <c r="BF45" i="6" s="1"/>
  <c r="BE45" i="6" s="1"/>
  <c r="BM73" i="6"/>
  <c r="BL73" i="6" s="1"/>
  <c r="BK73" i="6"/>
  <c r="BJ73" i="6" s="1"/>
  <c r="BI73" i="6" s="1"/>
  <c r="BH73" i="6" s="1"/>
  <c r="BG73" i="6" s="1"/>
  <c r="BF73" i="6" s="1"/>
  <c r="BE73" i="6" s="1"/>
  <c r="BM74" i="6"/>
  <c r="BL74" i="6" s="1"/>
  <c r="BK74" i="6" s="1"/>
  <c r="BJ74" i="6" s="1"/>
  <c r="BI74" i="6" s="1"/>
  <c r="BH74" i="6" s="1"/>
  <c r="BG74" i="6" s="1"/>
  <c r="BF74" i="6" s="1"/>
  <c r="BE74" i="6" s="1"/>
  <c r="BB258" i="6"/>
  <c r="BA258" i="6" s="1"/>
  <c r="BC258" i="6"/>
  <c r="BD258" i="6"/>
  <c r="BM307" i="6"/>
  <c r="BL307" i="6"/>
  <c r="BK307" i="6" s="1"/>
  <c r="BJ307" i="6" s="1"/>
  <c r="BI307" i="6" s="1"/>
  <c r="BH307" i="6" s="1"/>
  <c r="BG307" i="6" s="1"/>
  <c r="BF307" i="6" s="1"/>
  <c r="BE307" i="6" s="1"/>
  <c r="BB420" i="6"/>
  <c r="BA420" i="6" s="1"/>
  <c r="BC420" i="6"/>
  <c r="BD420" i="6"/>
  <c r="CW27" i="6"/>
  <c r="CV27" i="6" s="1"/>
  <c r="CU27" i="6" s="1"/>
  <c r="CT27" i="6" s="1"/>
  <c r="CS27" i="6"/>
  <c r="CR27" i="6" s="1"/>
  <c r="CQ27" i="6" s="1"/>
  <c r="CP27" i="6" s="1"/>
  <c r="CO27" i="6" s="1"/>
  <c r="BB87" i="6"/>
  <c r="BC87" i="6"/>
  <c r="BD87" i="6"/>
  <c r="BD266" i="6"/>
  <c r="BB266" i="6"/>
  <c r="BC266" i="6"/>
  <c r="BM369" i="6"/>
  <c r="BL369" i="6" s="1"/>
  <c r="BK369" i="6" s="1"/>
  <c r="BJ369" i="6" s="1"/>
  <c r="BI369" i="6" s="1"/>
  <c r="BH369" i="6" s="1"/>
  <c r="BG369" i="6" s="1"/>
  <c r="BF369" i="6" s="1"/>
  <c r="BE369" i="6" s="1"/>
  <c r="BB43" i="6"/>
  <c r="BA43" i="6" s="1"/>
  <c r="BD43" i="6"/>
  <c r="BC43" i="6"/>
  <c r="BD88" i="6"/>
  <c r="BB88" i="6"/>
  <c r="BC88" i="6"/>
  <c r="BB169" i="6"/>
  <c r="BC169" i="6"/>
  <c r="BD169" i="6"/>
  <c r="BM260" i="6"/>
  <c r="BL260" i="6" s="1"/>
  <c r="BK260" i="6" s="1"/>
  <c r="BJ260" i="6" s="1"/>
  <c r="BI260" i="6" s="1"/>
  <c r="BH260" i="6" s="1"/>
  <c r="BG260" i="6" s="1"/>
  <c r="BF260" i="6" s="1"/>
  <c r="BE260" i="6" s="1"/>
  <c r="CM70" i="6"/>
  <c r="CL70" i="6" s="1"/>
  <c r="CJ70" i="6" s="1"/>
  <c r="CN70" i="6"/>
  <c r="BA348" i="6"/>
  <c r="BB273" i="6"/>
  <c r="BA273" i="6" s="1"/>
  <c r="BC273" i="6"/>
  <c r="BD273" i="6"/>
  <c r="BC68" i="6"/>
  <c r="BD68" i="6"/>
  <c r="BB68" i="6"/>
  <c r="BA68" i="6" s="1"/>
  <c r="BM353" i="6"/>
  <c r="BL353" i="6" s="1"/>
  <c r="BK353" i="6" s="1"/>
  <c r="BJ353" i="6" s="1"/>
  <c r="BI353" i="6" s="1"/>
  <c r="BH353" i="6" s="1"/>
  <c r="BG353" i="6" s="1"/>
  <c r="BF353" i="6" s="1"/>
  <c r="BE353" i="6" s="1"/>
  <c r="BC145" i="6"/>
  <c r="BD145" i="6"/>
  <c r="BB145" i="6"/>
  <c r="BM188" i="6"/>
  <c r="BL188" i="6"/>
  <c r="BK188" i="6" s="1"/>
  <c r="BJ188" i="6" s="1"/>
  <c r="BI188" i="6" s="1"/>
  <c r="BH188" i="6" s="1"/>
  <c r="BG188" i="6" s="1"/>
  <c r="BF188" i="6" s="1"/>
  <c r="BE188" i="6" s="1"/>
  <c r="BB44" i="6"/>
  <c r="BA44" i="6" s="1"/>
  <c r="BD44" i="6"/>
  <c r="BC44" i="6"/>
  <c r="BC135" i="6"/>
  <c r="BB135" i="6"/>
  <c r="BD135" i="6"/>
  <c r="BB246" i="6"/>
  <c r="BD246" i="6"/>
  <c r="BC246" i="6"/>
  <c r="BM297" i="6"/>
  <c r="BL297" i="6" s="1"/>
  <c r="BK297" i="6" s="1"/>
  <c r="BJ297" i="6" s="1"/>
  <c r="BI297" i="6" s="1"/>
  <c r="BH297" i="6" s="1"/>
  <c r="BG297" i="6" s="1"/>
  <c r="BF297" i="6" s="1"/>
  <c r="BE297" i="6" s="1"/>
  <c r="BM233" i="6"/>
  <c r="BL233" i="6" s="1"/>
  <c r="BK233" i="6" s="1"/>
  <c r="BJ233" i="6" s="1"/>
  <c r="BI233" i="6" s="1"/>
  <c r="BH233" i="6" s="1"/>
  <c r="BG233" i="6" s="1"/>
  <c r="BF233" i="6" s="1"/>
  <c r="BE233" i="6" s="1"/>
  <c r="CW47" i="6"/>
  <c r="CV47" i="6" s="1"/>
  <c r="CU47" i="6" s="1"/>
  <c r="CT47" i="6" s="1"/>
  <c r="CS47" i="6" s="1"/>
  <c r="CR47" i="6" s="1"/>
  <c r="CQ47" i="6" s="1"/>
  <c r="CP47" i="6" s="1"/>
  <c r="CO47" i="6" s="1"/>
  <c r="CW15" i="6"/>
  <c r="CV15" i="6"/>
  <c r="CU15" i="6" s="1"/>
  <c r="CT15" i="6" s="1"/>
  <c r="CS15" i="6" s="1"/>
  <c r="CR15" i="6" s="1"/>
  <c r="CQ15" i="6" s="1"/>
  <c r="CP15" i="6" s="1"/>
  <c r="CO15" i="6" s="1"/>
  <c r="BB75" i="6"/>
  <c r="BC75" i="6"/>
  <c r="BD75" i="6"/>
  <c r="BC144" i="6"/>
  <c r="BD144" i="6"/>
  <c r="BB144" i="6"/>
  <c r="BA144" i="6" s="1"/>
  <c r="BM328" i="6"/>
  <c r="BL328" i="6" s="1"/>
  <c r="BK328" i="6" s="1"/>
  <c r="BJ328" i="6" s="1"/>
  <c r="BI328" i="6"/>
  <c r="BH328" i="6" s="1"/>
  <c r="BG328" i="6" s="1"/>
  <c r="BF328" i="6" s="1"/>
  <c r="BE328" i="6" s="1"/>
  <c r="BM53" i="6"/>
  <c r="BL53" i="6" s="1"/>
  <c r="BK53" i="6" s="1"/>
  <c r="BJ53" i="6" s="1"/>
  <c r="BI53" i="6" s="1"/>
  <c r="BH53" i="6" s="1"/>
  <c r="BG53" i="6"/>
  <c r="BF53" i="6" s="1"/>
  <c r="BE53" i="6" s="1"/>
  <c r="CW24" i="6"/>
  <c r="CV24" i="6"/>
  <c r="CU24" i="6" s="1"/>
  <c r="CT24" i="6" s="1"/>
  <c r="CS24" i="6" s="1"/>
  <c r="CR24" i="6" s="1"/>
  <c r="CQ24" i="6" s="1"/>
  <c r="CP24" i="6" s="1"/>
  <c r="CO24" i="6" s="1"/>
  <c r="BM195" i="6"/>
  <c r="BL195" i="6" s="1"/>
  <c r="BK195" i="6" s="1"/>
  <c r="BJ195" i="6" s="1"/>
  <c r="BI195" i="6" s="1"/>
  <c r="BH195" i="6" s="1"/>
  <c r="BG195" i="6" s="1"/>
  <c r="BF195" i="6" s="1"/>
  <c r="BE195" i="6" s="1"/>
  <c r="BC213" i="6"/>
  <c r="BD213" i="6"/>
  <c r="BB213" i="6"/>
  <c r="CN4" i="6"/>
  <c r="CM4" i="6"/>
  <c r="BB40" i="6"/>
  <c r="BD40" i="6"/>
  <c r="BC40" i="6"/>
  <c r="BM120" i="6"/>
  <c r="BL120" i="6" s="1"/>
  <c r="BK120" i="6"/>
  <c r="BJ120" i="6" s="1"/>
  <c r="BI120" i="6" s="1"/>
  <c r="BH120" i="6" s="1"/>
  <c r="BG120" i="6" s="1"/>
  <c r="BF120" i="6" s="1"/>
  <c r="BE120" i="6" s="1"/>
  <c r="BB282" i="6"/>
  <c r="BC282" i="6"/>
  <c r="BD282" i="6"/>
  <c r="BM261" i="6"/>
  <c r="BL261" i="6" s="1"/>
  <c r="BK261" i="6" s="1"/>
  <c r="BJ261" i="6" s="1"/>
  <c r="BI261" i="6" s="1"/>
  <c r="BH261" i="6" s="1"/>
  <c r="BG261" i="6" s="1"/>
  <c r="BF261" i="6" s="1"/>
  <c r="BE261" i="6" s="1"/>
  <c r="BM37" i="6"/>
  <c r="BL37" i="6" s="1"/>
  <c r="BK37" i="6" s="1"/>
  <c r="BJ37" i="6" s="1"/>
  <c r="BI37" i="6" s="1"/>
  <c r="BH37" i="6" s="1"/>
  <c r="BG37" i="6" s="1"/>
  <c r="BF37" i="6" s="1"/>
  <c r="BE37" i="6" s="1"/>
  <c r="BB121" i="6"/>
  <c r="BC121" i="6"/>
  <c r="BD121" i="6"/>
  <c r="BC83" i="6"/>
  <c r="BD83" i="6"/>
  <c r="BB83" i="6"/>
  <c r="BA83" i="6" s="1"/>
  <c r="BM320" i="6"/>
  <c r="BL320" i="6" s="1"/>
  <c r="BK320" i="6" s="1"/>
  <c r="BJ320" i="6" s="1"/>
  <c r="BI320" i="6" s="1"/>
  <c r="BH320" i="6" s="1"/>
  <c r="BG320" i="6" s="1"/>
  <c r="BF320" i="6" s="1"/>
  <c r="BE320" i="6" s="1"/>
  <c r="BM309" i="6"/>
  <c r="BL309" i="6"/>
  <c r="BK309" i="6" s="1"/>
  <c r="BJ309" i="6" s="1"/>
  <c r="BI309" i="6" s="1"/>
  <c r="BH309" i="6" s="1"/>
  <c r="BG309" i="6" s="1"/>
  <c r="BF309" i="6" s="1"/>
  <c r="BE309" i="6" s="1"/>
  <c r="BM351" i="6"/>
  <c r="BL351" i="6" s="1"/>
  <c r="BK351" i="6" s="1"/>
  <c r="BJ351" i="6" s="1"/>
  <c r="BI351" i="6" s="1"/>
  <c r="BH351" i="6"/>
  <c r="BG351" i="6" s="1"/>
  <c r="BF351" i="6" s="1"/>
  <c r="BE351" i="6" s="1"/>
  <c r="CM16" i="6"/>
  <c r="CN16" i="6"/>
  <c r="BB64" i="6"/>
  <c r="BC64" i="6"/>
  <c r="BD64" i="6"/>
  <c r="BL155" i="6"/>
  <c r="BK155" i="6" s="1"/>
  <c r="BJ155" i="6" s="1"/>
  <c r="BI155" i="6" s="1"/>
  <c r="BH155" i="6" s="1"/>
  <c r="BG155" i="6" s="1"/>
  <c r="BF155" i="6" s="1"/>
  <c r="BE155" i="6" s="1"/>
  <c r="BM155" i="6"/>
  <c r="BB290" i="6"/>
  <c r="BA290" i="6" s="1"/>
  <c r="BC290" i="6"/>
  <c r="BD290" i="6"/>
  <c r="BB35" i="6"/>
  <c r="BC35" i="6"/>
  <c r="BD35" i="6"/>
  <c r="BM65" i="6"/>
  <c r="BL65" i="6" s="1"/>
  <c r="BK65" i="6" s="1"/>
  <c r="BJ65" i="6" s="1"/>
  <c r="BI65" i="6" s="1"/>
  <c r="BH65" i="6" s="1"/>
  <c r="BG65" i="6" s="1"/>
  <c r="BF65" i="6" s="1"/>
  <c r="BE65" i="6" s="1"/>
  <c r="BM187" i="6"/>
  <c r="BL187" i="6" s="1"/>
  <c r="BK187" i="6"/>
  <c r="BJ187" i="6" s="1"/>
  <c r="BI187" i="6" s="1"/>
  <c r="BH187" i="6" s="1"/>
  <c r="BG187" i="6" s="1"/>
  <c r="BF187" i="6" s="1"/>
  <c r="BE187" i="6" s="1"/>
  <c r="BM263" i="6"/>
  <c r="BL263" i="6" s="1"/>
  <c r="BK263" i="6" s="1"/>
  <c r="BJ263" i="6" s="1"/>
  <c r="BI263" i="6" s="1"/>
  <c r="BH263" i="6" s="1"/>
  <c r="BG263" i="6" s="1"/>
  <c r="BF263" i="6" s="1"/>
  <c r="BE263" i="6" s="1"/>
  <c r="BC423" i="6"/>
  <c r="BD423" i="6"/>
  <c r="BB423" i="6"/>
  <c r="BA423" i="6" s="1"/>
  <c r="BD191" i="6"/>
  <c r="BB191" i="6"/>
  <c r="BC191" i="6"/>
  <c r="CN14" i="6"/>
  <c r="CM14" i="6"/>
  <c r="CL14" i="6" s="1"/>
  <c r="CJ14" i="6" s="1"/>
  <c r="BB275" i="6"/>
  <c r="BC275" i="6"/>
  <c r="BD275" i="6"/>
  <c r="CW109" i="6"/>
  <c r="CV109" i="6" s="1"/>
  <c r="CU109" i="6" s="1"/>
  <c r="CT109" i="6" s="1"/>
  <c r="CS109" i="6" s="1"/>
  <c r="CR109" i="6" s="1"/>
  <c r="CQ109" i="6" s="1"/>
  <c r="CP109" i="6" s="1"/>
  <c r="CO109" i="6" s="1"/>
  <c r="BL36" i="6"/>
  <c r="BK36" i="6" s="1"/>
  <c r="BJ36" i="6" s="1"/>
  <c r="BI36" i="6" s="1"/>
  <c r="BH36" i="6" s="1"/>
  <c r="BG36" i="6" s="1"/>
  <c r="BF36" i="6" s="1"/>
  <c r="BE36" i="6" s="1"/>
  <c r="BM36" i="6"/>
  <c r="BB116" i="6"/>
  <c r="BA116" i="6" s="1"/>
  <c r="BC116" i="6"/>
  <c r="BD116" i="6"/>
  <c r="BC150" i="6"/>
  <c r="BD150" i="6"/>
  <c r="BB150" i="6"/>
  <c r="BB321" i="6"/>
  <c r="BD321" i="6"/>
  <c r="BC321" i="6"/>
  <c r="CW39" i="6"/>
  <c r="CV39" i="6"/>
  <c r="CU39" i="6" s="1"/>
  <c r="CT39" i="6" s="1"/>
  <c r="CS39" i="6" s="1"/>
  <c r="CR39" i="6" s="1"/>
  <c r="CQ39" i="6" s="1"/>
  <c r="CP39" i="6" s="1"/>
  <c r="CO39" i="6" s="1"/>
  <c r="CW51" i="6"/>
  <c r="CV51" i="6"/>
  <c r="CU51" i="6" s="1"/>
  <c r="CT51" i="6" s="1"/>
  <c r="CS51" i="6" s="1"/>
  <c r="CR51" i="6" s="1"/>
  <c r="CQ51" i="6" s="1"/>
  <c r="CP51" i="6" s="1"/>
  <c r="CO51" i="6" s="1"/>
  <c r="BC70" i="6"/>
  <c r="BD70" i="6"/>
  <c r="BB70" i="6"/>
  <c r="BA70" i="6" s="1"/>
  <c r="BC217" i="6"/>
  <c r="BD217" i="6"/>
  <c r="BB217" i="6"/>
  <c r="BB280" i="6"/>
  <c r="BC280" i="6"/>
  <c r="BD280" i="6"/>
  <c r="BC47" i="6"/>
  <c r="BB47" i="6"/>
  <c r="BD47" i="6"/>
  <c r="CM12" i="6"/>
  <c r="CN12" i="6"/>
  <c r="BC136" i="6"/>
  <c r="BD136" i="6"/>
  <c r="BB136" i="6"/>
  <c r="BD301" i="6"/>
  <c r="BB301" i="6"/>
  <c r="BC301" i="6"/>
  <c r="CW10" i="6"/>
  <c r="CV10" i="6"/>
  <c r="CU10" i="6" s="1"/>
  <c r="CT10" i="6" s="1"/>
  <c r="CS10" i="6" s="1"/>
  <c r="CR10" i="6" s="1"/>
  <c r="CQ10" i="6" s="1"/>
  <c r="CP10" i="6" s="1"/>
  <c r="CO10" i="6" s="1"/>
  <c r="BB32" i="6"/>
  <c r="BA32" i="6" s="1"/>
  <c r="BC32" i="6"/>
  <c r="BD32" i="6"/>
  <c r="BD62" i="6"/>
  <c r="BB62" i="6"/>
  <c r="BA62" i="6" s="1"/>
  <c r="BC62" i="6"/>
  <c r="BB189" i="6"/>
  <c r="BA189" i="6" s="1"/>
  <c r="BC189" i="6"/>
  <c r="BD189" i="6"/>
  <c r="BB341" i="6"/>
  <c r="BC341" i="6"/>
  <c r="BD341" i="6"/>
  <c r="BB29" i="6"/>
  <c r="BA29" i="6" s="1"/>
  <c r="BC29" i="6"/>
  <c r="BD29" i="6"/>
  <c r="BL72" i="6"/>
  <c r="BK72" i="6" s="1"/>
  <c r="BJ72" i="6"/>
  <c r="BI72" i="6" s="1"/>
  <c r="BH72" i="6" s="1"/>
  <c r="BG72" i="6" s="1"/>
  <c r="BF72" i="6" s="1"/>
  <c r="BE72" i="6" s="1"/>
  <c r="BM72" i="6"/>
  <c r="BD111" i="6"/>
  <c r="BB111" i="6"/>
  <c r="BC111" i="6"/>
  <c r="BM146" i="6"/>
  <c r="BL146" i="6"/>
  <c r="BK146" i="6" s="1"/>
  <c r="BJ146" i="6" s="1"/>
  <c r="BI146" i="6" s="1"/>
  <c r="BH146" i="6" s="1"/>
  <c r="BG146" i="6" s="1"/>
  <c r="BF146" i="6" s="1"/>
  <c r="BE146" i="6" s="1"/>
  <c r="BB326" i="6"/>
  <c r="BA326" i="6" s="1"/>
  <c r="BD326" i="6"/>
  <c r="BC326" i="6"/>
  <c r="BM129" i="6"/>
  <c r="BL129" i="6" s="1"/>
  <c r="BK129" i="6" s="1"/>
  <c r="BJ129" i="6" s="1"/>
  <c r="BI129" i="6" s="1"/>
  <c r="BH129" i="6" s="1"/>
  <c r="BG129" i="6" s="1"/>
  <c r="BF129" i="6" s="1"/>
  <c r="BE129" i="6" s="1"/>
  <c r="BK46" i="6"/>
  <c r="BJ46" i="6" s="1"/>
  <c r="BI46" i="6" s="1"/>
  <c r="BH46" i="6" s="1"/>
  <c r="BG46" i="6" s="1"/>
  <c r="BF46" i="6" s="1"/>
  <c r="BE46" i="6" s="1"/>
  <c r="BM46" i="6"/>
  <c r="BL46" i="6"/>
  <c r="BB92" i="6"/>
  <c r="BC92" i="6"/>
  <c r="BD92" i="6"/>
  <c r="BC322" i="6"/>
  <c r="BD322" i="6"/>
  <c r="BB322" i="6"/>
  <c r="BA322" i="6" s="1"/>
  <c r="BB364" i="6"/>
  <c r="BC364" i="6"/>
  <c r="BD364" i="6"/>
  <c r="BL27" i="6"/>
  <c r="BK27" i="6" s="1"/>
  <c r="BJ27" i="6" s="1"/>
  <c r="BI27" i="6" s="1"/>
  <c r="BH27" i="6" s="1"/>
  <c r="BG27" i="6" s="1"/>
  <c r="BF27" i="6" s="1"/>
  <c r="BE27" i="6" s="1"/>
  <c r="BM27" i="6"/>
  <c r="BJ119" i="6"/>
  <c r="BI119" i="6" s="1"/>
  <c r="BH119" i="6" s="1"/>
  <c r="BG119" i="6" s="1"/>
  <c r="BF119" i="6" s="1"/>
  <c r="BE119" i="6" s="1"/>
  <c r="BM119" i="6"/>
  <c r="BL119" i="6" s="1"/>
  <c r="BK119" i="6" s="1"/>
  <c r="BB229" i="6"/>
  <c r="BA229" i="6" s="1"/>
  <c r="BC229" i="6"/>
  <c r="BD229" i="6"/>
  <c r="BB278" i="6"/>
  <c r="BC278" i="6"/>
  <c r="BD278" i="6"/>
  <c r="CL94" i="6"/>
  <c r="CJ94" i="6" s="1"/>
  <c r="CN6" i="6"/>
  <c r="CM6" i="6"/>
  <c r="CL6" i="6" s="1"/>
  <c r="CJ6" i="6" s="1"/>
  <c r="BB255" i="6"/>
  <c r="BC255" i="6"/>
  <c r="BD255" i="6"/>
  <c r="CN17" i="6"/>
  <c r="CM17" i="6"/>
  <c r="BC375" i="6"/>
  <c r="BD375" i="6"/>
  <c r="BB375" i="6"/>
  <c r="BA375" i="6" s="1"/>
  <c r="BM101" i="6"/>
  <c r="BL101" i="6" s="1"/>
  <c r="BK101" i="6" s="1"/>
  <c r="BJ101" i="6" s="1"/>
  <c r="BI101" i="6"/>
  <c r="BH101" i="6" s="1"/>
  <c r="BG101" i="6" s="1"/>
  <c r="BF101" i="6" s="1"/>
  <c r="BE101" i="6" s="1"/>
  <c r="BM28" i="6"/>
  <c r="BL28" i="6" s="1"/>
  <c r="BK28" i="6" s="1"/>
  <c r="BJ28" i="6" s="1"/>
  <c r="BI28" i="6" s="1"/>
  <c r="BH28" i="6" s="1"/>
  <c r="BG28" i="6" s="1"/>
  <c r="BF28" i="6" s="1"/>
  <c r="BE28" i="6" s="1"/>
  <c r="BM76" i="6"/>
  <c r="BL76" i="6" s="1"/>
  <c r="BK76" i="6" s="1"/>
  <c r="BJ76" i="6"/>
  <c r="BI76" i="6" s="1"/>
  <c r="BH76" i="6" s="1"/>
  <c r="BG76" i="6" s="1"/>
  <c r="BF76" i="6" s="1"/>
  <c r="BE76" i="6" s="1"/>
  <c r="BB234" i="6"/>
  <c r="BA234" i="6" s="1"/>
  <c r="BD234" i="6"/>
  <c r="BC234" i="6"/>
  <c r="BB333" i="6"/>
  <c r="BA333" i="6" s="1"/>
  <c r="BC333" i="6"/>
  <c r="BD333" i="6"/>
  <c r="CM31" i="6"/>
  <c r="CN31" i="6"/>
  <c r="BB100" i="6"/>
  <c r="BC100" i="6"/>
  <c r="BD100" i="6"/>
  <c r="BB109" i="6"/>
  <c r="BA109" i="6" s="1"/>
  <c r="BC109" i="6"/>
  <c r="BD109" i="6"/>
  <c r="BB274" i="6"/>
  <c r="BD274" i="6"/>
  <c r="BC274" i="6"/>
  <c r="BC385" i="6"/>
  <c r="BD385" i="6"/>
  <c r="BB385" i="6"/>
  <c r="BM39" i="6"/>
  <c r="BL39" i="6"/>
  <c r="BK39" i="6" s="1"/>
  <c r="BJ39" i="6" s="1"/>
  <c r="BI39" i="6" s="1"/>
  <c r="BH39" i="6" s="1"/>
  <c r="BG39" i="6" s="1"/>
  <c r="BF39" i="6" s="1"/>
  <c r="BE39" i="6" s="1"/>
  <c r="BM113" i="6"/>
  <c r="BL113" i="6" s="1"/>
  <c r="BK113" i="6" s="1"/>
  <c r="BJ113" i="6" s="1"/>
  <c r="BI113" i="6" s="1"/>
  <c r="BH113" i="6" s="1"/>
  <c r="BG113" i="6" s="1"/>
  <c r="BF113" i="6" s="1"/>
  <c r="BE113" i="6" s="1"/>
  <c r="BM221" i="6"/>
  <c r="BL221" i="6"/>
  <c r="BK221" i="6" s="1"/>
  <c r="BJ221" i="6" s="1"/>
  <c r="BI221" i="6" s="1"/>
  <c r="BH221" i="6" s="1"/>
  <c r="BG221" i="6" s="1"/>
  <c r="BF221" i="6" s="1"/>
  <c r="BE221" i="6" s="1"/>
  <c r="BB319" i="6"/>
  <c r="BA319" i="6" s="1"/>
  <c r="BD319" i="6"/>
  <c r="BC319" i="6"/>
  <c r="BM93" i="6"/>
  <c r="BL93" i="6" s="1"/>
  <c r="BK93" i="6" s="1"/>
  <c r="BJ93" i="6" s="1"/>
  <c r="BI93" i="6" s="1"/>
  <c r="BH93" i="6" s="1"/>
  <c r="BG93" i="6" s="1"/>
  <c r="BF93" i="6" s="1"/>
  <c r="BE93" i="6" s="1"/>
  <c r="BB24" i="6"/>
  <c r="BC24" i="6"/>
  <c r="BD24" i="6"/>
  <c r="BK227" i="6"/>
  <c r="BJ227" i="6" s="1"/>
  <c r="BI227" i="6" s="1"/>
  <c r="BH227" i="6" s="1"/>
  <c r="BG227" i="6" s="1"/>
  <c r="BF227" i="6" s="1"/>
  <c r="BE227" i="6" s="1"/>
  <c r="BM227" i="6"/>
  <c r="BL227" i="6"/>
  <c r="BB329" i="6"/>
  <c r="BC329" i="6"/>
  <c r="BD329" i="6"/>
  <c r="BB392" i="6"/>
  <c r="BA392" i="6" s="1"/>
  <c r="BC392" i="6"/>
  <c r="BD392" i="6"/>
  <c r="BB21" i="6"/>
  <c r="BC21" i="6"/>
  <c r="BD21" i="6"/>
  <c r="BB86" i="6"/>
  <c r="BA86" i="6" s="1"/>
  <c r="BC86" i="6"/>
  <c r="BD86" i="6"/>
  <c r="BM138" i="6"/>
  <c r="BL138" i="6"/>
  <c r="BK138" i="6" s="1"/>
  <c r="BJ138" i="6" s="1"/>
  <c r="BI138" i="6" s="1"/>
  <c r="BH138" i="6" s="1"/>
  <c r="BG138" i="6" s="1"/>
  <c r="BF138" i="6" s="1"/>
  <c r="BE138" i="6" s="1"/>
  <c r="BC231" i="6"/>
  <c r="BB231" i="6"/>
  <c r="BA231" i="6" s="1"/>
  <c r="BD231" i="6"/>
  <c r="BC313" i="6"/>
  <c r="BD313" i="6"/>
  <c r="BB313" i="6"/>
  <c r="BA313" i="6" s="1"/>
  <c r="BM38" i="6"/>
  <c r="BL38" i="6"/>
  <c r="BK38" i="6" s="1"/>
  <c r="BJ38" i="6" s="1"/>
  <c r="BI38" i="6" s="1"/>
  <c r="BH38" i="6" s="1"/>
  <c r="BG38" i="6" s="1"/>
  <c r="BF38" i="6" s="1"/>
  <c r="BE38" i="6" s="1"/>
  <c r="BD59" i="6"/>
  <c r="BB59" i="6"/>
  <c r="BA59" i="6" s="1"/>
  <c r="BC59" i="6"/>
  <c r="BB183" i="6"/>
  <c r="BA183" i="6" s="1"/>
  <c r="BC183" i="6"/>
  <c r="BD183" i="6"/>
  <c r="BM283" i="6"/>
  <c r="BL283" i="6" s="1"/>
  <c r="BK283" i="6" s="1"/>
  <c r="BJ283" i="6" s="1"/>
  <c r="BI283" i="6" s="1"/>
  <c r="BH283" i="6" s="1"/>
  <c r="BG283" i="6"/>
  <c r="BF283" i="6" s="1"/>
  <c r="BE283" i="6" s="1"/>
  <c r="CN8" i="6"/>
  <c r="CM8" i="6"/>
  <c r="CL8" i="6" s="1"/>
  <c r="CJ8" i="6" s="1"/>
  <c r="BB122" i="6"/>
  <c r="BC122" i="6"/>
  <c r="BD122" i="6"/>
  <c r="BC179" i="6"/>
  <c r="BD179" i="6"/>
  <c r="BB179" i="6"/>
  <c r="BB412" i="6"/>
  <c r="BC412" i="6"/>
  <c r="BD412" i="6"/>
  <c r="CM116" i="6"/>
  <c r="CL116" i="6" s="1"/>
  <c r="CJ116" i="6" s="1"/>
  <c r="CN116" i="6"/>
  <c r="AJ99" i="6"/>
  <c r="AK99" i="6"/>
  <c r="AI99" i="6"/>
  <c r="BB254" i="6"/>
  <c r="BC254" i="6"/>
  <c r="BD254" i="6"/>
  <c r="BB380" i="6"/>
  <c r="BA380" i="6" s="1"/>
  <c r="BC380" i="6"/>
  <c r="BD380" i="6"/>
  <c r="CN101" i="6"/>
  <c r="CM101" i="6"/>
  <c r="CL101" i="6" s="1"/>
  <c r="CJ101" i="6" s="1"/>
  <c r="CM96" i="6"/>
  <c r="CN96" i="6"/>
  <c r="AI97" i="6"/>
  <c r="AK97" i="6"/>
  <c r="AJ97" i="6"/>
  <c r="AH97" i="6" s="1"/>
  <c r="AA97" i="6" s="1"/>
  <c r="AD97" i="6" s="1"/>
  <c r="CM66" i="6"/>
  <c r="CN66" i="6"/>
  <c r="CN91" i="6"/>
  <c r="CM91" i="6"/>
  <c r="CM104" i="6"/>
  <c r="CN104" i="6"/>
  <c r="CM72" i="6"/>
  <c r="CN72" i="6"/>
  <c r="CM59" i="6"/>
  <c r="CN59" i="6"/>
  <c r="BD354" i="6"/>
  <c r="BC354" i="6"/>
  <c r="BB354" i="6"/>
  <c r="CN52" i="6"/>
  <c r="CM52" i="6"/>
  <c r="CN103" i="6"/>
  <c r="CM103" i="6"/>
  <c r="BD376" i="6"/>
  <c r="BC376" i="6"/>
  <c r="BB376" i="6"/>
  <c r="BA376" i="6" s="1"/>
  <c r="BB402" i="6"/>
  <c r="BC402" i="6"/>
  <c r="BD402" i="6"/>
  <c r="CM112" i="6"/>
  <c r="CL112" i="6" s="1"/>
  <c r="CJ112" i="6" s="1"/>
  <c r="CN112" i="6"/>
  <c r="CM65" i="6"/>
  <c r="CL65" i="6" s="1"/>
  <c r="CJ65" i="6" s="1"/>
  <c r="CN65" i="6"/>
  <c r="BC52" i="6"/>
  <c r="BB52" i="6"/>
  <c r="BD52" i="6"/>
  <c r="CM63" i="6"/>
  <c r="CN63" i="6"/>
  <c r="BD149" i="6"/>
  <c r="BC149" i="6"/>
  <c r="BB149" i="6"/>
  <c r="CM118" i="6"/>
  <c r="CL118" i="6" s="1"/>
  <c r="CJ118" i="6" s="1"/>
  <c r="CN118" i="6"/>
  <c r="BD388" i="6"/>
  <c r="BC388" i="6"/>
  <c r="BB388" i="6"/>
  <c r="BA388" i="6" s="1"/>
  <c r="BC178" i="6"/>
  <c r="BB178" i="6"/>
  <c r="BD178" i="6"/>
  <c r="AI221" i="6"/>
  <c r="AH221" i="6" s="1"/>
  <c r="AJ221" i="6"/>
  <c r="AK221" i="6"/>
  <c r="CM92" i="6"/>
  <c r="CN92" i="6"/>
  <c r="CN107" i="6"/>
  <c r="CM107" i="6"/>
  <c r="CM58" i="6"/>
  <c r="CN58" i="6"/>
  <c r="CN111" i="6"/>
  <c r="CM111" i="6"/>
  <c r="CL111" i="6" s="1"/>
  <c r="CJ111" i="6" s="1"/>
  <c r="BB377" i="6"/>
  <c r="BC377" i="6"/>
  <c r="BD377" i="6"/>
  <c r="CN55" i="6"/>
  <c r="CM55" i="6"/>
  <c r="CM60" i="6"/>
  <c r="CL60" i="6" s="1"/>
  <c r="CJ60" i="6" s="1"/>
  <c r="CN60" i="6"/>
  <c r="CN49" i="6"/>
  <c r="CM49" i="6"/>
  <c r="CM68" i="6"/>
  <c r="CL68" i="6" s="1"/>
  <c r="CJ68" i="6" s="1"/>
  <c r="CN68" i="6"/>
  <c r="BD192" i="6"/>
  <c r="BB192" i="6"/>
  <c r="BC192" i="6"/>
  <c r="CM71" i="6"/>
  <c r="CN71" i="6"/>
  <c r="AJ406" i="6"/>
  <c r="AK406" i="6"/>
  <c r="AI406" i="6"/>
  <c r="BB184" i="6"/>
  <c r="BA184" i="6" s="1"/>
  <c r="BC184" i="6"/>
  <c r="BD184" i="6"/>
  <c r="CM80" i="6"/>
  <c r="CN80" i="6"/>
  <c r="BC235" i="6"/>
  <c r="BD235" i="6"/>
  <c r="BB235" i="6"/>
  <c r="CN77" i="6"/>
  <c r="CM77" i="6"/>
  <c r="CM81" i="6"/>
  <c r="CL81" i="6" s="1"/>
  <c r="CJ81" i="6" s="1"/>
  <c r="CN81" i="6"/>
  <c r="AK111" i="6"/>
  <c r="AI111" i="6"/>
  <c r="AJ111" i="6"/>
  <c r="AI109" i="6"/>
  <c r="AJ109" i="6"/>
  <c r="AK109" i="6"/>
  <c r="BB257" i="6"/>
  <c r="BD257" i="6"/>
  <c r="BC257" i="6"/>
  <c r="CM108" i="6"/>
  <c r="CN108" i="6"/>
  <c r="BB393" i="6"/>
  <c r="BC393" i="6"/>
  <c r="BD393" i="6"/>
  <c r="CM57" i="6"/>
  <c r="CL57" i="6" s="1"/>
  <c r="CJ57" i="6" s="1"/>
  <c r="CN57" i="6"/>
  <c r="AK199" i="6"/>
  <c r="AI199" i="6"/>
  <c r="AJ199" i="6"/>
  <c r="BD164" i="6"/>
  <c r="BC164" i="6"/>
  <c r="BB164" i="6"/>
  <c r="CN97" i="6"/>
  <c r="CM97" i="6"/>
  <c r="BB134" i="6"/>
  <c r="BD134" i="6"/>
  <c r="BC134" i="6"/>
  <c r="BB243" i="6"/>
  <c r="BA243" i="6" s="1"/>
  <c r="BD243" i="6"/>
  <c r="BC243" i="6"/>
  <c r="CM61" i="6"/>
  <c r="CL61" i="6" s="1"/>
  <c r="CJ61" i="6" s="1"/>
  <c r="CN61" i="6"/>
  <c r="CM83" i="6"/>
  <c r="CN83" i="6"/>
  <c r="BB203" i="6"/>
  <c r="BA203" i="6" s="1"/>
  <c r="BC203" i="6"/>
  <c r="BD203" i="6"/>
  <c r="BD238" i="6"/>
  <c r="BB238" i="6"/>
  <c r="BA238" i="6" s="1"/>
  <c r="BC238" i="6"/>
  <c r="AB254" i="6"/>
  <c r="AD254" i="6"/>
  <c r="CM90" i="6"/>
  <c r="CL90" i="6" s="1"/>
  <c r="CJ90" i="6" s="1"/>
  <c r="CN90" i="6"/>
  <c r="BC237" i="6"/>
  <c r="BB237" i="6"/>
  <c r="BD237" i="6"/>
  <c r="CN85" i="6"/>
  <c r="CM85" i="6"/>
  <c r="CL85" i="6" s="1"/>
  <c r="CJ85" i="6" s="1"/>
  <c r="CM102" i="6"/>
  <c r="CN102" i="6"/>
  <c r="AI337" i="6"/>
  <c r="AJ337" i="6"/>
  <c r="AK337" i="6"/>
  <c r="CN75" i="6"/>
  <c r="CM75" i="6"/>
  <c r="BB410" i="6"/>
  <c r="BC410" i="6"/>
  <c r="BD410" i="6"/>
  <c r="CM119" i="6"/>
  <c r="CN119" i="6"/>
  <c r="CM113" i="6"/>
  <c r="CN113" i="6"/>
  <c r="CM114" i="6"/>
  <c r="CN114" i="6"/>
  <c r="BV9" i="6"/>
  <c r="BW9" i="6"/>
  <c r="CM82" i="6"/>
  <c r="CN82" i="6"/>
  <c r="AJ108" i="6"/>
  <c r="AK108" i="6"/>
  <c r="AI108" i="6"/>
  <c r="AK258" i="6"/>
  <c r="AI258" i="6"/>
  <c r="AJ258" i="6"/>
  <c r="BD279" i="6"/>
  <c r="BB279" i="6"/>
  <c r="BC279" i="6"/>
  <c r="AJ256" i="6"/>
  <c r="AK256" i="6"/>
  <c r="AI256" i="6"/>
  <c r="AH256" i="6" s="1"/>
  <c r="AA256" i="6" s="1"/>
  <c r="BD368" i="6"/>
  <c r="BB368" i="6"/>
  <c r="BA368" i="6" s="1"/>
  <c r="BC368" i="6"/>
  <c r="BB366" i="6"/>
  <c r="BD366" i="6"/>
  <c r="BC366" i="6"/>
  <c r="CN53" i="6"/>
  <c r="CM53" i="6"/>
  <c r="CL53" i="6" s="1"/>
  <c r="CJ53" i="6" s="1"/>
  <c r="CM48" i="6"/>
  <c r="CN48" i="6"/>
  <c r="BC200" i="6"/>
  <c r="BD200" i="6"/>
  <c r="BB200" i="6"/>
  <c r="AD325" i="6"/>
  <c r="AB325" i="6"/>
  <c r="CM74" i="6"/>
  <c r="CL74" i="6" s="1"/>
  <c r="CJ74" i="6" s="1"/>
  <c r="CN74" i="6"/>
  <c r="CM56" i="6"/>
  <c r="CL56" i="6" s="1"/>
  <c r="CJ56" i="6" s="1"/>
  <c r="CN56" i="6"/>
  <c r="AI259" i="6"/>
  <c r="AK259" i="6"/>
  <c r="AJ259" i="6"/>
  <c r="BB162" i="6"/>
  <c r="BC162" i="6"/>
  <c r="BD162" i="6"/>
  <c r="BB359" i="6"/>
  <c r="BA359" i="6" s="1"/>
  <c r="BC359" i="6"/>
  <c r="BD359" i="6"/>
  <c r="AI214" i="6"/>
  <c r="AK214" i="6"/>
  <c r="AJ214" i="6"/>
  <c r="CM76" i="6"/>
  <c r="CL76" i="6" s="1"/>
  <c r="CJ76" i="6" s="1"/>
  <c r="CN76" i="6"/>
  <c r="CN69" i="6"/>
  <c r="CM69" i="6"/>
  <c r="CN95" i="6"/>
  <c r="CM95" i="6"/>
  <c r="CN67" i="6"/>
  <c r="CM67" i="6"/>
  <c r="AI332" i="6"/>
  <c r="AH332" i="6" s="1"/>
  <c r="AK332" i="6"/>
  <c r="AJ332" i="6"/>
  <c r="CM106" i="6"/>
  <c r="CN106" i="6"/>
  <c r="CM88" i="6"/>
  <c r="CN88" i="6"/>
  <c r="BD408" i="6"/>
  <c r="BB408" i="6"/>
  <c r="BA408" i="6" s="1"/>
  <c r="BC408" i="6"/>
  <c r="CN89" i="6"/>
  <c r="CM89" i="6"/>
  <c r="CN117" i="6"/>
  <c r="CM117" i="6"/>
  <c r="BC137" i="6"/>
  <c r="BD137" i="6"/>
  <c r="BB137" i="6"/>
  <c r="BA137" i="6" s="1"/>
  <c r="AJ193" i="6"/>
  <c r="AK193" i="6"/>
  <c r="AI193" i="6"/>
  <c r="AI103" i="6"/>
  <c r="AH103" i="6" s="1"/>
  <c r="AJ103" i="6"/>
  <c r="AK103" i="6"/>
  <c r="CM73" i="6"/>
  <c r="CN73" i="6"/>
  <c r="AK134" i="6"/>
  <c r="AI134" i="6"/>
  <c r="AH134" i="6" s="1"/>
  <c r="AA134" i="6" s="1"/>
  <c r="AJ134" i="6"/>
  <c r="CM84" i="6"/>
  <c r="CL84" i="6" s="1"/>
  <c r="CJ84" i="6" s="1"/>
  <c r="CN84" i="6"/>
  <c r="BC310" i="6"/>
  <c r="BD310" i="6"/>
  <c r="BB310" i="6"/>
  <c r="BA310" i="6" s="1"/>
  <c r="CM98" i="6"/>
  <c r="CN98" i="6"/>
  <c r="CN105" i="6"/>
  <c r="CM105" i="6"/>
  <c r="CL105" i="6" s="1"/>
  <c r="CJ105" i="6" s="1"/>
  <c r="BC259" i="6"/>
  <c r="BB259" i="6"/>
  <c r="BA259" i="6" s="1"/>
  <c r="BD259" i="6"/>
  <c r="CM110" i="6"/>
  <c r="CL110" i="6" s="1"/>
  <c r="CJ110" i="6" s="1"/>
  <c r="CN110" i="6"/>
  <c r="CN120" i="6"/>
  <c r="CM120" i="6"/>
  <c r="BC132" i="6"/>
  <c r="BD132" i="6"/>
  <c r="BB132" i="6"/>
  <c r="CM64" i="6"/>
  <c r="CN64" i="6"/>
  <c r="BC51" i="6"/>
  <c r="BD51" i="6"/>
  <c r="BB51" i="6"/>
  <c r="AJ207" i="6"/>
  <c r="AI207" i="6"/>
  <c r="AK207" i="6"/>
  <c r="CN99" i="6"/>
  <c r="CM99" i="6"/>
  <c r="CL99" i="6" s="1"/>
  <c r="CJ99" i="6" s="1"/>
  <c r="AT407" i="6"/>
  <c r="AS407" i="6" s="1"/>
  <c r="AR407" i="6" s="1"/>
  <c r="AQ407" i="6" s="1"/>
  <c r="AP407" i="6" s="1"/>
  <c r="AO407" i="6" s="1"/>
  <c r="AN407" i="6" s="1"/>
  <c r="AM407" i="6" s="1"/>
  <c r="AL407" i="6" s="1"/>
  <c r="AT37" i="6"/>
  <c r="AS37" i="6" s="1"/>
  <c r="AR37" i="6" s="1"/>
  <c r="AQ37" i="6" s="1"/>
  <c r="AP37" i="6" s="1"/>
  <c r="AO37" i="6" s="1"/>
  <c r="AN37" i="6" s="1"/>
  <c r="AM37" i="6" s="1"/>
  <c r="AL37" i="6" s="1"/>
  <c r="AT39" i="6"/>
  <c r="AS39" i="6" s="1"/>
  <c r="AR39" i="6" s="1"/>
  <c r="AQ39" i="6" s="1"/>
  <c r="AP39" i="6" s="1"/>
  <c r="AO39" i="6" s="1"/>
  <c r="AN39" i="6" s="1"/>
  <c r="AM39" i="6" s="1"/>
  <c r="AL39" i="6" s="1"/>
  <c r="CF2" i="6"/>
  <c r="CE2" i="6" s="1"/>
  <c r="CD2" i="6" s="1"/>
  <c r="CC2" i="6" s="1"/>
  <c r="CB2" i="6" s="1"/>
  <c r="CA2" i="6" s="1"/>
  <c r="BZ2" i="6" s="1"/>
  <c r="BY2" i="6" s="1"/>
  <c r="BX2" i="6" s="1"/>
  <c r="CE22" i="6"/>
  <c r="CD22" i="6" s="1"/>
  <c r="CC22" i="6" s="1"/>
  <c r="CB22" i="6" s="1"/>
  <c r="CA22" i="6" s="1"/>
  <c r="BZ22" i="6" s="1"/>
  <c r="BY22" i="6" s="1"/>
  <c r="BX22" i="6" s="1"/>
  <c r="CF22" i="6"/>
  <c r="CF23" i="6"/>
  <c r="CE23" i="6" s="1"/>
  <c r="CD23" i="6" s="1"/>
  <c r="CC23" i="6" s="1"/>
  <c r="CB23" i="6" s="1"/>
  <c r="CA23" i="6" s="1"/>
  <c r="BZ23" i="6" s="1"/>
  <c r="BY23" i="6" s="1"/>
  <c r="BX23" i="6" s="1"/>
  <c r="CF26" i="6"/>
  <c r="CE26" i="6" s="1"/>
  <c r="CD26" i="6" s="1"/>
  <c r="CC26" i="6" s="1"/>
  <c r="CB26" i="6" s="1"/>
  <c r="CA26" i="6" s="1"/>
  <c r="BZ26" i="6" s="1"/>
  <c r="BY26" i="6" s="1"/>
  <c r="BX26" i="6" s="1"/>
  <c r="CF38" i="6"/>
  <c r="CE38" i="6" s="1"/>
  <c r="CD38" i="6" s="1"/>
  <c r="CC38" i="6" s="1"/>
  <c r="CB38" i="6" s="1"/>
  <c r="CA38" i="6" s="1"/>
  <c r="BZ38" i="6" s="1"/>
  <c r="BY38" i="6" s="1"/>
  <c r="BX38" i="6" s="1"/>
  <c r="CF7" i="6"/>
  <c r="CE7" i="6" s="1"/>
  <c r="CD7" i="6" s="1"/>
  <c r="CC7" i="6" s="1"/>
  <c r="CB7" i="6" s="1"/>
  <c r="CA7" i="6" s="1"/>
  <c r="BZ7" i="6" s="1"/>
  <c r="BY7" i="6" s="1"/>
  <c r="BX7" i="6" s="1"/>
  <c r="CF30" i="6"/>
  <c r="CE30" i="6" s="1"/>
  <c r="CD30" i="6" s="1"/>
  <c r="CC30" i="6" s="1"/>
  <c r="CB30" i="6" s="1"/>
  <c r="CA30" i="6" s="1"/>
  <c r="BZ30" i="6" s="1"/>
  <c r="BY30" i="6" s="1"/>
  <c r="BX30" i="6" s="1"/>
  <c r="CF35" i="6"/>
  <c r="CE35" i="6" s="1"/>
  <c r="CD35" i="6" s="1"/>
  <c r="CC35" i="6" s="1"/>
  <c r="CB35" i="6" s="1"/>
  <c r="CA35" i="6" s="1"/>
  <c r="BZ35" i="6" s="1"/>
  <c r="BY35" i="6" s="1"/>
  <c r="BX35" i="6" s="1"/>
  <c r="AK250" i="6"/>
  <c r="AJ250" i="6"/>
  <c r="AI250" i="6"/>
  <c r="AT81" i="6"/>
  <c r="AS81" i="6" s="1"/>
  <c r="AR81" i="6" s="1"/>
  <c r="AQ81" i="6" s="1"/>
  <c r="AP81" i="6" s="1"/>
  <c r="AO81" i="6" s="1"/>
  <c r="AN81" i="6" s="1"/>
  <c r="AM81" i="6" s="1"/>
  <c r="AL81" i="6" s="1"/>
  <c r="AT354" i="6"/>
  <c r="AS354" i="6" s="1"/>
  <c r="AR354" i="6" s="1"/>
  <c r="AQ354" i="6" s="1"/>
  <c r="AP354" i="6" s="1"/>
  <c r="AO354" i="6" s="1"/>
  <c r="AN354" i="6" s="1"/>
  <c r="AM354" i="6" s="1"/>
  <c r="AL354" i="6" s="1"/>
  <c r="AT43" i="6"/>
  <c r="AS43" i="6" s="1"/>
  <c r="AR43" i="6" s="1"/>
  <c r="AQ43" i="6" s="1"/>
  <c r="AP43" i="6" s="1"/>
  <c r="AO43" i="6" s="1"/>
  <c r="AN43" i="6" s="1"/>
  <c r="AM43" i="6" s="1"/>
  <c r="AL43" i="6" s="1"/>
  <c r="AT62" i="6"/>
  <c r="AS62" i="6" s="1"/>
  <c r="AR62" i="6" s="1"/>
  <c r="AQ62" i="6" s="1"/>
  <c r="AP62" i="6" s="1"/>
  <c r="AO62" i="6" s="1"/>
  <c r="AN62" i="6" s="1"/>
  <c r="AM62" i="6" s="1"/>
  <c r="AL62" i="6" s="1"/>
  <c r="AT286" i="6"/>
  <c r="AS286" i="6" s="1"/>
  <c r="AR286" i="6" s="1"/>
  <c r="AQ286" i="6" s="1"/>
  <c r="AP286" i="6" s="1"/>
  <c r="AO286" i="6" s="1"/>
  <c r="AN286" i="6" s="1"/>
  <c r="AM286" i="6" s="1"/>
  <c r="AL286" i="6" s="1"/>
  <c r="AK393" i="6"/>
  <c r="AI393" i="6"/>
  <c r="AJ393" i="6"/>
  <c r="AK249" i="6"/>
  <c r="AI249" i="6"/>
  <c r="AJ249" i="6"/>
  <c r="AK130" i="6"/>
  <c r="AI130" i="6"/>
  <c r="AJ130" i="6"/>
  <c r="AT183" i="6"/>
  <c r="AS183" i="6" s="1"/>
  <c r="AR183" i="6" s="1"/>
  <c r="AQ183" i="6" s="1"/>
  <c r="AP183" i="6" s="1"/>
  <c r="AO183" i="6" s="1"/>
  <c r="AN183" i="6" s="1"/>
  <c r="AM183" i="6" s="1"/>
  <c r="AL183" i="6" s="1"/>
  <c r="AI71" i="6"/>
  <c r="AH71" i="6" s="1"/>
  <c r="AJ71" i="6"/>
  <c r="AK71" i="6"/>
  <c r="AT179" i="6"/>
  <c r="AS179" i="6" s="1"/>
  <c r="AR179" i="6" s="1"/>
  <c r="AQ179" i="6" s="1"/>
  <c r="AP179" i="6" s="1"/>
  <c r="AO179" i="6" s="1"/>
  <c r="AN179" i="6" s="1"/>
  <c r="AM179" i="6" s="1"/>
  <c r="AL179" i="6" s="1"/>
  <c r="AI110" i="6"/>
  <c r="AH110" i="6" s="1"/>
  <c r="AJ110" i="6"/>
  <c r="AK110" i="6"/>
  <c r="AJ335" i="6"/>
  <c r="AK335" i="6"/>
  <c r="AI335" i="6"/>
  <c r="AI67" i="6"/>
  <c r="AJ67" i="6"/>
  <c r="AK67" i="6"/>
  <c r="AJ324" i="6"/>
  <c r="AK324" i="6"/>
  <c r="AI324" i="6"/>
  <c r="AK228" i="6"/>
  <c r="AI228" i="6"/>
  <c r="AJ228" i="6"/>
  <c r="AT359" i="6"/>
  <c r="AS359" i="6" s="1"/>
  <c r="AR359" i="6" s="1"/>
  <c r="AQ359" i="6" s="1"/>
  <c r="AP359" i="6" s="1"/>
  <c r="AO359" i="6" s="1"/>
  <c r="AN359" i="6" s="1"/>
  <c r="AM359" i="6" s="1"/>
  <c r="AL359" i="6" s="1"/>
  <c r="AT201" i="6"/>
  <c r="AS201" i="6" s="1"/>
  <c r="AR201" i="6" s="1"/>
  <c r="AQ201" i="6" s="1"/>
  <c r="AP201" i="6" s="1"/>
  <c r="AO201" i="6" s="1"/>
  <c r="AN201" i="6" s="1"/>
  <c r="AM201" i="6" s="1"/>
  <c r="AL201" i="6" s="1"/>
  <c r="AT367" i="6"/>
  <c r="AS367" i="6" s="1"/>
  <c r="AR367" i="6" s="1"/>
  <c r="AQ367" i="6" s="1"/>
  <c r="AP367" i="6" s="1"/>
  <c r="AO367" i="6" s="1"/>
  <c r="AN367" i="6" s="1"/>
  <c r="AM367" i="6" s="1"/>
  <c r="AL367" i="6" s="1"/>
  <c r="AT150" i="6"/>
  <c r="AS150" i="6"/>
  <c r="AR150" i="6" s="1"/>
  <c r="AQ150" i="6" s="1"/>
  <c r="AP150" i="6" s="1"/>
  <c r="AO150" i="6" s="1"/>
  <c r="AN150" i="6" s="1"/>
  <c r="AM150" i="6" s="1"/>
  <c r="AL150" i="6" s="1"/>
  <c r="AT307" i="6"/>
  <c r="AS307" i="6" s="1"/>
  <c r="AR307" i="6" s="1"/>
  <c r="AQ307" i="6" s="1"/>
  <c r="AP307" i="6" s="1"/>
  <c r="AO307" i="6" s="1"/>
  <c r="AN307" i="6" s="1"/>
  <c r="AM307" i="6" s="1"/>
  <c r="AL307" i="6" s="1"/>
  <c r="AT295" i="6"/>
  <c r="AS295" i="6"/>
  <c r="AR295" i="6" s="1"/>
  <c r="AQ295" i="6" s="1"/>
  <c r="AP295" i="6" s="1"/>
  <c r="AO295" i="6" s="1"/>
  <c r="AN295" i="6" s="1"/>
  <c r="AM295" i="6" s="1"/>
  <c r="AL295" i="6" s="1"/>
  <c r="AI240" i="6"/>
  <c r="AJ240" i="6"/>
  <c r="AK240" i="6"/>
  <c r="AK313" i="6"/>
  <c r="AI313" i="6"/>
  <c r="AJ313" i="6"/>
  <c r="CF120" i="6"/>
  <c r="CE120" i="6" s="1"/>
  <c r="CD120" i="6" s="1"/>
  <c r="CC120" i="6" s="1"/>
  <c r="CB120" i="6" s="1"/>
  <c r="CA120" i="6" s="1"/>
  <c r="BZ120" i="6" s="1"/>
  <c r="BY120" i="6" s="1"/>
  <c r="BX120" i="6" s="1"/>
  <c r="CF61" i="6"/>
  <c r="CE61" i="6"/>
  <c r="CD61" i="6" s="1"/>
  <c r="CC61" i="6" s="1"/>
  <c r="CB61" i="6" s="1"/>
  <c r="CA61" i="6" s="1"/>
  <c r="BZ61" i="6" s="1"/>
  <c r="BY61" i="6" s="1"/>
  <c r="BX61" i="6" s="1"/>
  <c r="CF70" i="6"/>
  <c r="CE70" i="6" s="1"/>
  <c r="CD70" i="6" s="1"/>
  <c r="CC70" i="6" s="1"/>
  <c r="CB70" i="6" s="1"/>
  <c r="CA70" i="6" s="1"/>
  <c r="BZ70" i="6" s="1"/>
  <c r="BY70" i="6" s="1"/>
  <c r="BX70" i="6" s="1"/>
  <c r="CF92" i="6"/>
  <c r="CE92" i="6" s="1"/>
  <c r="CD92" i="6" s="1"/>
  <c r="CC92" i="6" s="1"/>
  <c r="CB92" i="6" s="1"/>
  <c r="CA92" i="6" s="1"/>
  <c r="BZ92" i="6" s="1"/>
  <c r="BY92" i="6" s="1"/>
  <c r="BX92" i="6" s="1"/>
  <c r="CF98" i="6"/>
  <c r="CE98" i="6" s="1"/>
  <c r="CD98" i="6" s="1"/>
  <c r="CC98" i="6" s="1"/>
  <c r="CB98" i="6" s="1"/>
  <c r="CA98" i="6" s="1"/>
  <c r="BZ98" i="6" s="1"/>
  <c r="BY98" i="6" s="1"/>
  <c r="BX98" i="6" s="1"/>
  <c r="CE49" i="6"/>
  <c r="CD49" i="6" s="1"/>
  <c r="CC49" i="6" s="1"/>
  <c r="CB49" i="6" s="1"/>
  <c r="CA49" i="6" s="1"/>
  <c r="BZ49" i="6" s="1"/>
  <c r="BY49" i="6" s="1"/>
  <c r="BX49" i="6" s="1"/>
  <c r="CF49" i="6"/>
  <c r="CF89" i="6"/>
  <c r="CE89" i="6" s="1"/>
  <c r="CD89" i="6" s="1"/>
  <c r="CC89" i="6" s="1"/>
  <c r="CB89" i="6" s="1"/>
  <c r="CA89" i="6" s="1"/>
  <c r="BZ89" i="6" s="1"/>
  <c r="BY89" i="6" s="1"/>
  <c r="BX89" i="6" s="1"/>
  <c r="CF12" i="6"/>
  <c r="CE12" i="6" s="1"/>
  <c r="CD12" i="6" s="1"/>
  <c r="CC12" i="6" s="1"/>
  <c r="CB12" i="6" s="1"/>
  <c r="CA12" i="6" s="1"/>
  <c r="BZ12" i="6" s="1"/>
  <c r="BY12" i="6" s="1"/>
  <c r="BX12" i="6" s="1"/>
  <c r="CE82" i="6"/>
  <c r="CD82" i="6" s="1"/>
  <c r="CC82" i="6" s="1"/>
  <c r="CB82" i="6" s="1"/>
  <c r="CA82" i="6" s="1"/>
  <c r="BZ82" i="6" s="1"/>
  <c r="BY82" i="6" s="1"/>
  <c r="BX82" i="6" s="1"/>
  <c r="CF82" i="6"/>
  <c r="CF75" i="6"/>
  <c r="CE75" i="6" s="1"/>
  <c r="CD75" i="6" s="1"/>
  <c r="CC75" i="6" s="1"/>
  <c r="CB75" i="6" s="1"/>
  <c r="CA75" i="6" s="1"/>
  <c r="BZ75" i="6" s="1"/>
  <c r="BY75" i="6" s="1"/>
  <c r="BX75" i="6" s="1"/>
  <c r="AS380" i="6"/>
  <c r="AR380" i="6" s="1"/>
  <c r="AQ380" i="6" s="1"/>
  <c r="AP380" i="6" s="1"/>
  <c r="AO380" i="6" s="1"/>
  <c r="AN380" i="6" s="1"/>
  <c r="AM380" i="6" s="1"/>
  <c r="AL380" i="6" s="1"/>
  <c r="AT380" i="6"/>
  <c r="BA210" i="6"/>
  <c r="AK126" i="6"/>
  <c r="AI126" i="6"/>
  <c r="AJ126" i="6"/>
  <c r="AO177" i="6"/>
  <c r="AN177" i="6" s="1"/>
  <c r="AM177" i="6" s="1"/>
  <c r="AL177" i="6" s="1"/>
  <c r="AT177" i="6"/>
  <c r="AS177" i="6" s="1"/>
  <c r="AR177" i="6" s="1"/>
  <c r="AQ177" i="6" s="1"/>
  <c r="AP177" i="6" s="1"/>
  <c r="AA257" i="6"/>
  <c r="AJ397" i="6"/>
  <c r="AK397" i="6"/>
  <c r="AI397" i="6"/>
  <c r="AH397" i="6" s="1"/>
  <c r="AA397" i="6" s="1"/>
  <c r="BB180" i="6"/>
  <c r="BC180" i="6"/>
  <c r="BD180" i="6"/>
  <c r="CF24" i="6"/>
  <c r="CE24" i="6" s="1"/>
  <c r="CD24" i="6" s="1"/>
  <c r="CC24" i="6" s="1"/>
  <c r="CB24" i="6" s="1"/>
  <c r="CA24" i="6" s="1"/>
  <c r="BZ24" i="6" s="1"/>
  <c r="BY24" i="6" s="1"/>
  <c r="BX24" i="6" s="1"/>
  <c r="CF10" i="6"/>
  <c r="CE10" i="6" s="1"/>
  <c r="CD10" i="6" s="1"/>
  <c r="CC10" i="6" s="1"/>
  <c r="CB10" i="6" s="1"/>
  <c r="CA10" i="6" s="1"/>
  <c r="BZ10" i="6" s="1"/>
  <c r="BY10" i="6" s="1"/>
  <c r="BX10" i="6" s="1"/>
  <c r="CF14" i="6"/>
  <c r="CE14" i="6" s="1"/>
  <c r="CD14" i="6" s="1"/>
  <c r="CC14" i="6" s="1"/>
  <c r="CB14" i="6" s="1"/>
  <c r="CA14" i="6" s="1"/>
  <c r="BZ14" i="6" s="1"/>
  <c r="BY14" i="6" s="1"/>
  <c r="BX14" i="6" s="1"/>
  <c r="CF18" i="6"/>
  <c r="CE18" i="6" s="1"/>
  <c r="CD18" i="6" s="1"/>
  <c r="CC18" i="6" s="1"/>
  <c r="CB18" i="6" s="1"/>
  <c r="CA18" i="6" s="1"/>
  <c r="BZ18" i="6" s="1"/>
  <c r="BY18" i="6" s="1"/>
  <c r="BX18" i="6" s="1"/>
  <c r="AT27" i="6"/>
  <c r="AS27" i="6" s="1"/>
  <c r="AR27" i="6" s="1"/>
  <c r="AQ27" i="6" s="1"/>
  <c r="AP27" i="6" s="1"/>
  <c r="AO27" i="6" s="1"/>
  <c r="AN27" i="6" s="1"/>
  <c r="AM27" i="6" s="1"/>
  <c r="AL27" i="6" s="1"/>
  <c r="AT24" i="6"/>
  <c r="AS24" i="6" s="1"/>
  <c r="AR24" i="6" s="1"/>
  <c r="AQ24" i="6" s="1"/>
  <c r="AP24" i="6" s="1"/>
  <c r="AO24" i="6" s="1"/>
  <c r="AN24" i="6" s="1"/>
  <c r="AM24" i="6" s="1"/>
  <c r="AL24" i="6" s="1"/>
  <c r="AT31" i="6"/>
  <c r="AS31" i="6" s="1"/>
  <c r="AR31" i="6" s="1"/>
  <c r="AQ31" i="6" s="1"/>
  <c r="AP31" i="6" s="1"/>
  <c r="AO31" i="6" s="1"/>
  <c r="AN31" i="6" s="1"/>
  <c r="AM31" i="6" s="1"/>
  <c r="AL31" i="6" s="1"/>
  <c r="AI49" i="6"/>
  <c r="AJ49" i="6"/>
  <c r="AK49" i="6"/>
  <c r="AT28" i="6"/>
  <c r="AS28" i="6" s="1"/>
  <c r="AR28" i="6" s="1"/>
  <c r="AQ28" i="6" s="1"/>
  <c r="AP28" i="6" s="1"/>
  <c r="AO28" i="6" s="1"/>
  <c r="AN28" i="6" s="1"/>
  <c r="AM28" i="6" s="1"/>
  <c r="AL28" i="6" s="1"/>
  <c r="AK35" i="6"/>
  <c r="AI35" i="6"/>
  <c r="AJ35" i="6"/>
  <c r="CF34" i="6"/>
  <c r="CE34" i="6" s="1"/>
  <c r="CD34" i="6" s="1"/>
  <c r="CC34" i="6" s="1"/>
  <c r="CB34" i="6" s="1"/>
  <c r="CA34" i="6" s="1"/>
  <c r="BZ34" i="6" s="1"/>
  <c r="BY34" i="6" s="1"/>
  <c r="BX34" i="6" s="1"/>
  <c r="AT343" i="6"/>
  <c r="AS343" i="6" s="1"/>
  <c r="AR343" i="6" s="1"/>
  <c r="AQ343" i="6" s="1"/>
  <c r="AP343" i="6" s="1"/>
  <c r="AO343" i="6" s="1"/>
  <c r="AN343" i="6" s="1"/>
  <c r="AM343" i="6" s="1"/>
  <c r="AL343" i="6" s="1"/>
  <c r="AT79" i="6"/>
  <c r="AS79" i="6" s="1"/>
  <c r="AR79" i="6" s="1"/>
  <c r="AQ79" i="6" s="1"/>
  <c r="AP79" i="6" s="1"/>
  <c r="AO79" i="6" s="1"/>
  <c r="AN79" i="6" s="1"/>
  <c r="AM79" i="6" s="1"/>
  <c r="AL79" i="6" s="1"/>
  <c r="AT57" i="6"/>
  <c r="AS57" i="6" s="1"/>
  <c r="AR57" i="6" s="1"/>
  <c r="AQ57" i="6" s="1"/>
  <c r="AP57" i="6" s="1"/>
  <c r="AO57" i="6" s="1"/>
  <c r="AN57" i="6" s="1"/>
  <c r="AM57" i="6" s="1"/>
  <c r="AL57" i="6" s="1"/>
  <c r="AT65" i="6"/>
  <c r="AS65" i="6"/>
  <c r="AR65" i="6" s="1"/>
  <c r="AQ65" i="6" s="1"/>
  <c r="AP65" i="6" s="1"/>
  <c r="AO65" i="6" s="1"/>
  <c r="AN65" i="6" s="1"/>
  <c r="AM65" i="6" s="1"/>
  <c r="AL65" i="6" s="1"/>
  <c r="AT138" i="6"/>
  <c r="AS138" i="6" s="1"/>
  <c r="AR138" i="6"/>
  <c r="AQ138" i="6" s="1"/>
  <c r="AP138" i="6" s="1"/>
  <c r="AO138" i="6" s="1"/>
  <c r="AN138" i="6" s="1"/>
  <c r="AM138" i="6" s="1"/>
  <c r="AL138" i="6" s="1"/>
  <c r="AI291" i="6"/>
  <c r="AJ291" i="6"/>
  <c r="AK291" i="6"/>
  <c r="AJ368" i="6"/>
  <c r="AK368" i="6"/>
  <c r="AI368" i="6"/>
  <c r="AT171" i="6"/>
  <c r="AS171" i="6" s="1"/>
  <c r="AR171" i="6"/>
  <c r="AQ171" i="6" s="1"/>
  <c r="AP171" i="6" s="1"/>
  <c r="AO171" i="6" s="1"/>
  <c r="AN171" i="6" s="1"/>
  <c r="AM171" i="6" s="1"/>
  <c r="AL171" i="6" s="1"/>
  <c r="AT153" i="6"/>
  <c r="AS153" i="6" s="1"/>
  <c r="AR153" i="6" s="1"/>
  <c r="AQ153" i="6" s="1"/>
  <c r="AP153" i="6" s="1"/>
  <c r="AO153" i="6" s="1"/>
  <c r="AN153" i="6" s="1"/>
  <c r="AM153" i="6" s="1"/>
  <c r="AL153" i="6" s="1"/>
  <c r="AK173" i="6"/>
  <c r="AI173" i="6"/>
  <c r="AJ173" i="6"/>
  <c r="AT90" i="6"/>
  <c r="AS90" i="6" s="1"/>
  <c r="AR90" i="6" s="1"/>
  <c r="AQ90" i="6" s="1"/>
  <c r="AP90" i="6" s="1"/>
  <c r="AO90" i="6" s="1"/>
  <c r="AN90" i="6" s="1"/>
  <c r="AM90" i="6" s="1"/>
  <c r="AL90" i="6" s="1"/>
  <c r="AQ243" i="6"/>
  <c r="AP243" i="6" s="1"/>
  <c r="AO243" i="6" s="1"/>
  <c r="AN243" i="6" s="1"/>
  <c r="AM243" i="6" s="1"/>
  <c r="AL243" i="6" s="1"/>
  <c r="AT243" i="6"/>
  <c r="AS243" i="6" s="1"/>
  <c r="AR243" i="6" s="1"/>
  <c r="AI66" i="6"/>
  <c r="AJ66" i="6"/>
  <c r="AK66" i="6"/>
  <c r="AK280" i="6"/>
  <c r="AI280" i="6"/>
  <c r="AJ280" i="6"/>
  <c r="AK74" i="6"/>
  <c r="AI74" i="6"/>
  <c r="AJ74" i="6"/>
  <c r="AI297" i="6"/>
  <c r="AJ297" i="6"/>
  <c r="AK297" i="6"/>
  <c r="AT271" i="6"/>
  <c r="AS271" i="6" s="1"/>
  <c r="AR271" i="6" s="1"/>
  <c r="AQ271" i="6" s="1"/>
  <c r="AP271" i="6" s="1"/>
  <c r="AO271" i="6" s="1"/>
  <c r="AN271" i="6" s="1"/>
  <c r="AM271" i="6" s="1"/>
  <c r="AL271" i="6" s="1"/>
  <c r="AK278" i="6"/>
  <c r="AI278" i="6"/>
  <c r="AJ278" i="6"/>
  <c r="AT146" i="6"/>
  <c r="AS146" i="6" s="1"/>
  <c r="AR146" i="6" s="1"/>
  <c r="AQ146" i="6" s="1"/>
  <c r="AP146" i="6" s="1"/>
  <c r="AO146" i="6" s="1"/>
  <c r="AN146" i="6"/>
  <c r="AM146" i="6" s="1"/>
  <c r="AL146" i="6" s="1"/>
  <c r="AS298" i="6"/>
  <c r="AR298" i="6"/>
  <c r="AQ298" i="6" s="1"/>
  <c r="AP298" i="6" s="1"/>
  <c r="AO298" i="6" s="1"/>
  <c r="AN298" i="6" s="1"/>
  <c r="AM298" i="6" s="1"/>
  <c r="AL298" i="6" s="1"/>
  <c r="AT298" i="6"/>
  <c r="AT181" i="6"/>
  <c r="AS181" i="6" s="1"/>
  <c r="AR181" i="6" s="1"/>
  <c r="AQ181" i="6" s="1"/>
  <c r="AP181" i="6" s="1"/>
  <c r="AO181" i="6" s="1"/>
  <c r="AN181" i="6" s="1"/>
  <c r="AM181" i="6" s="1"/>
  <c r="AL181" i="6" s="1"/>
  <c r="AI269" i="6"/>
  <c r="AH269" i="6" s="1"/>
  <c r="AJ269" i="6"/>
  <c r="AK269" i="6"/>
  <c r="AT189" i="6"/>
  <c r="AS189" i="6" s="1"/>
  <c r="AR189" i="6" s="1"/>
  <c r="AQ189" i="6" s="1"/>
  <c r="AP189" i="6" s="1"/>
  <c r="AO189" i="6" s="1"/>
  <c r="AN189" i="6" s="1"/>
  <c r="AM189" i="6" s="1"/>
  <c r="AL189" i="6" s="1"/>
  <c r="AT242" i="6"/>
  <c r="AS242" i="6"/>
  <c r="AR242" i="6" s="1"/>
  <c r="AQ242" i="6" s="1"/>
  <c r="AP242" i="6" s="1"/>
  <c r="AO242" i="6" s="1"/>
  <c r="AN242" i="6" s="1"/>
  <c r="AM242" i="6" s="1"/>
  <c r="AL242" i="6" s="1"/>
  <c r="AT351" i="6"/>
  <c r="AS351" i="6" s="1"/>
  <c r="AR351" i="6" s="1"/>
  <c r="AQ351" i="6" s="1"/>
  <c r="AP351" i="6" s="1"/>
  <c r="AO351" i="6" s="1"/>
  <c r="AN351" i="6" s="1"/>
  <c r="AM351" i="6" s="1"/>
  <c r="AL351" i="6" s="1"/>
  <c r="CE112" i="6"/>
  <c r="CD112" i="6" s="1"/>
  <c r="CC112" i="6" s="1"/>
  <c r="CB112" i="6" s="1"/>
  <c r="CA112" i="6" s="1"/>
  <c r="BZ112" i="6" s="1"/>
  <c r="BY112" i="6" s="1"/>
  <c r="BX112" i="6" s="1"/>
  <c r="CF112" i="6"/>
  <c r="AT196" i="6"/>
  <c r="AS196" i="6" s="1"/>
  <c r="AR196" i="6" s="1"/>
  <c r="AQ196" i="6" s="1"/>
  <c r="AP196" i="6" s="1"/>
  <c r="AO196" i="6" s="1"/>
  <c r="AN196" i="6" s="1"/>
  <c r="AM196" i="6" s="1"/>
  <c r="AL196" i="6" s="1"/>
  <c r="CF62" i="6"/>
  <c r="CE62" i="6" s="1"/>
  <c r="CD62" i="6" s="1"/>
  <c r="CC62" i="6" s="1"/>
  <c r="CB62" i="6" s="1"/>
  <c r="CA62" i="6" s="1"/>
  <c r="BZ62" i="6" s="1"/>
  <c r="BY62" i="6" s="1"/>
  <c r="BX62" i="6" s="1"/>
  <c r="CF87" i="6"/>
  <c r="CE87" i="6" s="1"/>
  <c r="CD87" i="6" s="1"/>
  <c r="CC87" i="6" s="1"/>
  <c r="CB87" i="6" s="1"/>
  <c r="CA87" i="6" s="1"/>
  <c r="BZ87" i="6" s="1"/>
  <c r="BY87" i="6" s="1"/>
  <c r="BX87" i="6" s="1"/>
  <c r="CF93" i="6"/>
  <c r="CE93" i="6"/>
  <c r="CD93" i="6" s="1"/>
  <c r="CC93" i="6" s="1"/>
  <c r="CB93" i="6" s="1"/>
  <c r="CA93" i="6" s="1"/>
  <c r="BZ93" i="6" s="1"/>
  <c r="BY93" i="6" s="1"/>
  <c r="BX93" i="6" s="1"/>
  <c r="CF48" i="6"/>
  <c r="CE48" i="6"/>
  <c r="CD48" i="6" s="1"/>
  <c r="CC48" i="6" s="1"/>
  <c r="CB48" i="6" s="1"/>
  <c r="CA48" i="6" s="1"/>
  <c r="BZ48" i="6" s="1"/>
  <c r="BY48" i="6" s="1"/>
  <c r="BX48" i="6" s="1"/>
  <c r="CF81" i="6"/>
  <c r="CE81" i="6" s="1"/>
  <c r="CD81" i="6" s="1"/>
  <c r="CC81" i="6" s="1"/>
  <c r="CB81" i="6" s="1"/>
  <c r="CA81" i="6" s="1"/>
  <c r="BZ81" i="6" s="1"/>
  <c r="BY81" i="6" s="1"/>
  <c r="BX81" i="6" s="1"/>
  <c r="CF113" i="6"/>
  <c r="CE113" i="6"/>
  <c r="CD113" i="6" s="1"/>
  <c r="CC113" i="6" s="1"/>
  <c r="CB113" i="6" s="1"/>
  <c r="CA113" i="6" s="1"/>
  <c r="BZ113" i="6" s="1"/>
  <c r="BY113" i="6" s="1"/>
  <c r="BX113" i="6" s="1"/>
  <c r="CF74" i="6"/>
  <c r="CE74" i="6" s="1"/>
  <c r="CD74" i="6" s="1"/>
  <c r="CC74" i="6" s="1"/>
  <c r="CB74" i="6" s="1"/>
  <c r="CA74" i="6" s="1"/>
  <c r="BZ74" i="6" s="1"/>
  <c r="BY74" i="6" s="1"/>
  <c r="BX74" i="6" s="1"/>
  <c r="CF67" i="6"/>
  <c r="CE67" i="6" s="1"/>
  <c r="CD67" i="6" s="1"/>
  <c r="CC67" i="6" s="1"/>
  <c r="CB67" i="6" s="1"/>
  <c r="CA67" i="6" s="1"/>
  <c r="BZ67" i="6" s="1"/>
  <c r="BY67" i="6" s="1"/>
  <c r="BX67" i="6" s="1"/>
  <c r="AJ415" i="6"/>
  <c r="AK415" i="6"/>
  <c r="AI415" i="6"/>
  <c r="BB407" i="6"/>
  <c r="BC407" i="6"/>
  <c r="BD407" i="6"/>
  <c r="AJ290" i="6"/>
  <c r="AK290" i="6"/>
  <c r="AI290" i="6"/>
  <c r="AA345" i="6"/>
  <c r="AT409" i="6"/>
  <c r="AS409" i="6" s="1"/>
  <c r="AR409" i="6" s="1"/>
  <c r="AQ409" i="6" s="1"/>
  <c r="AP409" i="6" s="1"/>
  <c r="AO409" i="6" s="1"/>
  <c r="AN409" i="6" s="1"/>
  <c r="AM409" i="6" s="1"/>
  <c r="AL409" i="6" s="1"/>
  <c r="BC357" i="6"/>
  <c r="BD357" i="6"/>
  <c r="BB357" i="6"/>
  <c r="AC429" i="6"/>
  <c r="BA344" i="6"/>
  <c r="AT408" i="6"/>
  <c r="AS408" i="6" s="1"/>
  <c r="AR408" i="6" s="1"/>
  <c r="AQ408" i="6" s="1"/>
  <c r="AP408" i="6" s="1"/>
  <c r="AO408" i="6" s="1"/>
  <c r="AN408" i="6" s="1"/>
  <c r="AM408" i="6" s="1"/>
  <c r="AL408" i="6" s="1"/>
  <c r="AT366" i="6"/>
  <c r="AS366" i="6" s="1"/>
  <c r="AR366" i="6" s="1"/>
  <c r="AQ366" i="6" s="1"/>
  <c r="AP366" i="6" s="1"/>
  <c r="AO366" i="6" s="1"/>
  <c r="AN366" i="6" s="1"/>
  <c r="AM366" i="6" s="1"/>
  <c r="AL366" i="6" s="1"/>
  <c r="CF17" i="6"/>
  <c r="CE17" i="6" s="1"/>
  <c r="CD17" i="6" s="1"/>
  <c r="CC17" i="6" s="1"/>
  <c r="CB17" i="6" s="1"/>
  <c r="CA17" i="6" s="1"/>
  <c r="BZ17" i="6" s="1"/>
  <c r="BY17" i="6" s="1"/>
  <c r="BX17" i="6" s="1"/>
  <c r="CF33" i="6"/>
  <c r="CE33" i="6" s="1"/>
  <c r="CD33" i="6" s="1"/>
  <c r="CC33" i="6" s="1"/>
  <c r="CB33" i="6" s="1"/>
  <c r="CA33" i="6" s="1"/>
  <c r="BZ33" i="6" s="1"/>
  <c r="BY33" i="6" s="1"/>
  <c r="BX33" i="6" s="1"/>
  <c r="AP34" i="6"/>
  <c r="AO34" i="6" s="1"/>
  <c r="AN34" i="6" s="1"/>
  <c r="AM34" i="6" s="1"/>
  <c r="AL34" i="6" s="1"/>
  <c r="AT34" i="6"/>
  <c r="AS34" i="6" s="1"/>
  <c r="AR34" i="6" s="1"/>
  <c r="AQ34" i="6" s="1"/>
  <c r="AT36" i="6"/>
  <c r="AS36" i="6" s="1"/>
  <c r="AR36" i="6" s="1"/>
  <c r="AQ36" i="6" s="1"/>
  <c r="AP36" i="6" s="1"/>
  <c r="AO36" i="6" s="1"/>
  <c r="AN36" i="6" s="1"/>
  <c r="AM36" i="6" s="1"/>
  <c r="AL36" i="6" s="1"/>
  <c r="CF21" i="6"/>
  <c r="CE21" i="6" s="1"/>
  <c r="CD21" i="6" s="1"/>
  <c r="CC21" i="6" s="1"/>
  <c r="CB21" i="6" s="1"/>
  <c r="CA21" i="6" s="1"/>
  <c r="BZ21" i="6" s="1"/>
  <c r="BY21" i="6" s="1"/>
  <c r="BX21" i="6" s="1"/>
  <c r="CF3" i="6"/>
  <c r="CE3" i="6" s="1"/>
  <c r="CD3" i="6" s="1"/>
  <c r="CC3" i="6" s="1"/>
  <c r="CB3" i="6" s="1"/>
  <c r="CA3" i="6" s="1"/>
  <c r="BZ3" i="6" s="1"/>
  <c r="BY3" i="6" s="1"/>
  <c r="BX3" i="6" s="1"/>
  <c r="CF25" i="6"/>
  <c r="CE25" i="6"/>
  <c r="CD25" i="6" s="1"/>
  <c r="CC25" i="6" s="1"/>
  <c r="CB25" i="6" s="1"/>
  <c r="CA25" i="6" s="1"/>
  <c r="BZ25" i="6" s="1"/>
  <c r="BY25" i="6" s="1"/>
  <c r="BX25" i="6" s="1"/>
  <c r="AS118" i="6"/>
  <c r="AR118" i="6" s="1"/>
  <c r="AQ118" i="6" s="1"/>
  <c r="AP118" i="6" s="1"/>
  <c r="AO118" i="6" s="1"/>
  <c r="AN118" i="6" s="1"/>
  <c r="AM118" i="6" s="1"/>
  <c r="AL118" i="6" s="1"/>
  <c r="AT118" i="6"/>
  <c r="AJ48" i="6"/>
  <c r="AK48" i="6"/>
  <c r="AI48" i="6"/>
  <c r="CF13" i="6"/>
  <c r="CE13" i="6" s="1"/>
  <c r="CD13" i="6" s="1"/>
  <c r="CC13" i="6" s="1"/>
  <c r="CB13" i="6" s="1"/>
  <c r="CA13" i="6" s="1"/>
  <c r="BZ13" i="6" s="1"/>
  <c r="BY13" i="6" s="1"/>
  <c r="BX13" i="6" s="1"/>
  <c r="AT117" i="6"/>
  <c r="AS117" i="6" s="1"/>
  <c r="AR117" i="6" s="1"/>
  <c r="AQ117" i="6" s="1"/>
  <c r="AP117" i="6" s="1"/>
  <c r="AO117" i="6" s="1"/>
  <c r="AN117" i="6" s="1"/>
  <c r="AM117" i="6" s="1"/>
  <c r="AL117" i="6" s="1"/>
  <c r="AI51" i="6"/>
  <c r="AJ51" i="6"/>
  <c r="AK51" i="6"/>
  <c r="AT82" i="6"/>
  <c r="AS82" i="6" s="1"/>
  <c r="AR82" i="6" s="1"/>
  <c r="AQ82" i="6" s="1"/>
  <c r="AP82" i="6" s="1"/>
  <c r="AO82" i="6" s="1"/>
  <c r="AN82" i="6" s="1"/>
  <c r="AM82" i="6" s="1"/>
  <c r="AL82" i="6" s="1"/>
  <c r="AT147" i="6"/>
  <c r="AS147" i="6" s="1"/>
  <c r="AR147" i="6" s="1"/>
  <c r="AQ147" i="6" s="1"/>
  <c r="AP147" i="6" s="1"/>
  <c r="AO147" i="6" s="1"/>
  <c r="AN147" i="6" s="1"/>
  <c r="AM147" i="6" s="1"/>
  <c r="AL147" i="6" s="1"/>
  <c r="AK76" i="6"/>
  <c r="AI76" i="6"/>
  <c r="AH76" i="6" s="1"/>
  <c r="AA76" i="6" s="1"/>
  <c r="AJ76" i="6"/>
  <c r="AT152" i="6"/>
  <c r="AS152" i="6" s="1"/>
  <c r="AR152" i="6" s="1"/>
  <c r="AQ152" i="6" s="1"/>
  <c r="AP152" i="6" s="1"/>
  <c r="AO152" i="6" s="1"/>
  <c r="AN152" i="6" s="1"/>
  <c r="AM152" i="6" s="1"/>
  <c r="AL152" i="6" s="1"/>
  <c r="AJ355" i="6"/>
  <c r="AK355" i="6"/>
  <c r="AI355" i="6"/>
  <c r="AH355" i="6" s="1"/>
  <c r="AK416" i="6"/>
  <c r="AI416" i="6"/>
  <c r="AJ416" i="6"/>
  <c r="AT265" i="6"/>
  <c r="AS265" i="6" s="1"/>
  <c r="AR265" i="6" s="1"/>
  <c r="AQ265" i="6" s="1"/>
  <c r="AP265" i="6" s="1"/>
  <c r="AO265" i="6" s="1"/>
  <c r="AN265" i="6" s="1"/>
  <c r="AM265" i="6" s="1"/>
  <c r="AL265" i="6" s="1"/>
  <c r="AT169" i="6"/>
  <c r="AS169" i="6" s="1"/>
  <c r="AR169" i="6" s="1"/>
  <c r="AQ169" i="6" s="1"/>
  <c r="AP169" i="6" s="1"/>
  <c r="AO169" i="6" s="1"/>
  <c r="AN169" i="6" s="1"/>
  <c r="AM169" i="6" s="1"/>
  <c r="AL169" i="6" s="1"/>
  <c r="AI326" i="6"/>
  <c r="AJ326" i="6"/>
  <c r="AK326" i="6"/>
  <c r="AT89" i="6"/>
  <c r="AS89" i="6" s="1"/>
  <c r="AR89" i="6" s="1"/>
  <c r="AQ89" i="6" s="1"/>
  <c r="AP89" i="6" s="1"/>
  <c r="AO89" i="6" s="1"/>
  <c r="AN89" i="6" s="1"/>
  <c r="AM89" i="6" s="1"/>
  <c r="AL89" i="6" s="1"/>
  <c r="AI281" i="6"/>
  <c r="AJ281" i="6"/>
  <c r="AK281" i="6"/>
  <c r="AK137" i="6"/>
  <c r="AI137" i="6"/>
  <c r="AH137" i="6" s="1"/>
  <c r="AJ137" i="6"/>
  <c r="AI414" i="6"/>
  <c r="AJ414" i="6"/>
  <c r="AK414" i="6"/>
  <c r="AT83" i="6"/>
  <c r="AS83" i="6" s="1"/>
  <c r="AR83" i="6" s="1"/>
  <c r="AQ83" i="6" s="1"/>
  <c r="AP83" i="6" s="1"/>
  <c r="AO83" i="6" s="1"/>
  <c r="AN83" i="6" s="1"/>
  <c r="AM83" i="6" s="1"/>
  <c r="AL83" i="6" s="1"/>
  <c r="AS352" i="6"/>
  <c r="AR352" i="6" s="1"/>
  <c r="AQ352" i="6" s="1"/>
  <c r="AP352" i="6" s="1"/>
  <c r="AO352" i="6" s="1"/>
  <c r="AN352" i="6" s="1"/>
  <c r="AM352" i="6" s="1"/>
  <c r="AL352" i="6" s="1"/>
  <c r="AT352" i="6"/>
  <c r="AT288" i="6"/>
  <c r="AS288" i="6" s="1"/>
  <c r="AR288" i="6" s="1"/>
  <c r="AQ288" i="6" s="1"/>
  <c r="AP288" i="6" s="1"/>
  <c r="AO288" i="6" s="1"/>
  <c r="AN288" i="6" s="1"/>
  <c r="AM288" i="6" s="1"/>
  <c r="AL288" i="6" s="1"/>
  <c r="AR334" i="6"/>
  <c r="AQ334" i="6" s="1"/>
  <c r="AP334" i="6" s="1"/>
  <c r="AO334" i="6" s="1"/>
  <c r="AN334" i="6" s="1"/>
  <c r="AM334" i="6" s="1"/>
  <c r="AL334" i="6" s="1"/>
  <c r="AT334" i="6"/>
  <c r="AS334" i="6" s="1"/>
  <c r="AK195" i="6"/>
  <c r="AI195" i="6"/>
  <c r="AJ195" i="6"/>
  <c r="AT261" i="6"/>
  <c r="AS261" i="6"/>
  <c r="AR261" i="6" s="1"/>
  <c r="AQ261" i="6" s="1"/>
  <c r="AP261" i="6" s="1"/>
  <c r="AO261" i="6" s="1"/>
  <c r="AN261" i="6" s="1"/>
  <c r="AM261" i="6" s="1"/>
  <c r="AL261" i="6" s="1"/>
  <c r="AJ244" i="6"/>
  <c r="AK244" i="6"/>
  <c r="AI244" i="6"/>
  <c r="AI315" i="6"/>
  <c r="AH315" i="6" s="1"/>
  <c r="AJ315" i="6"/>
  <c r="AK315" i="6"/>
  <c r="AT339" i="6"/>
  <c r="AS339" i="6" s="1"/>
  <c r="AR339" i="6"/>
  <c r="AQ339" i="6" s="1"/>
  <c r="AP339" i="6" s="1"/>
  <c r="AO339" i="6" s="1"/>
  <c r="AN339" i="6" s="1"/>
  <c r="AM339" i="6" s="1"/>
  <c r="AL339" i="6" s="1"/>
  <c r="AT327" i="6"/>
  <c r="AS327" i="6" s="1"/>
  <c r="AR327" i="6" s="1"/>
  <c r="AQ327" i="6" s="1"/>
  <c r="AP327" i="6" s="1"/>
  <c r="AO327" i="6" s="1"/>
  <c r="AN327" i="6" s="1"/>
  <c r="AM327" i="6" s="1"/>
  <c r="AL327" i="6" s="1"/>
  <c r="AT263" i="6"/>
  <c r="AS263" i="6" s="1"/>
  <c r="AR263" i="6" s="1"/>
  <c r="AQ263" i="6" s="1"/>
  <c r="AP263" i="6" s="1"/>
  <c r="AO263" i="6" s="1"/>
  <c r="AN263" i="6" s="1"/>
  <c r="AM263" i="6" s="1"/>
  <c r="AL263" i="6" s="1"/>
  <c r="CF108" i="6"/>
  <c r="CE108" i="6"/>
  <c r="CD108" i="6" s="1"/>
  <c r="CC108" i="6" s="1"/>
  <c r="CB108" i="6" s="1"/>
  <c r="CA108" i="6" s="1"/>
  <c r="BZ108" i="6" s="1"/>
  <c r="BY108" i="6" s="1"/>
  <c r="BX108" i="6" s="1"/>
  <c r="AT192" i="6"/>
  <c r="AS192" i="6" s="1"/>
  <c r="AR192" i="6" s="1"/>
  <c r="AQ192" i="6" s="1"/>
  <c r="AP192" i="6" s="1"/>
  <c r="AO192" i="6" s="1"/>
  <c r="AN192" i="6" s="1"/>
  <c r="AM192" i="6" s="1"/>
  <c r="AL192" i="6" s="1"/>
  <c r="AT318" i="6"/>
  <c r="AS318" i="6" s="1"/>
  <c r="AR318" i="6" s="1"/>
  <c r="AQ318" i="6" s="1"/>
  <c r="AP318" i="6" s="1"/>
  <c r="AO318" i="6" s="1"/>
  <c r="AN318" i="6" s="1"/>
  <c r="AM318" i="6" s="1"/>
  <c r="AL318" i="6" s="1"/>
  <c r="CF79" i="6"/>
  <c r="CE79" i="6" s="1"/>
  <c r="CD79" i="6" s="1"/>
  <c r="CC79" i="6" s="1"/>
  <c r="CB79" i="6" s="1"/>
  <c r="CA79" i="6" s="1"/>
  <c r="BZ79" i="6" s="1"/>
  <c r="BY79" i="6" s="1"/>
  <c r="BX79" i="6" s="1"/>
  <c r="CF88" i="6"/>
  <c r="CE88" i="6"/>
  <c r="CD88" i="6" s="1"/>
  <c r="CC88" i="6" s="1"/>
  <c r="CB88" i="6" s="1"/>
  <c r="CA88" i="6" s="1"/>
  <c r="BZ88" i="6" s="1"/>
  <c r="BY88" i="6" s="1"/>
  <c r="BX88" i="6" s="1"/>
  <c r="CF121" i="6"/>
  <c r="CE121" i="6" s="1"/>
  <c r="CD121" i="6" s="1"/>
  <c r="CC121" i="6" s="1"/>
  <c r="CB121" i="6" s="1"/>
  <c r="CA121" i="6" s="1"/>
  <c r="BZ121" i="6" s="1"/>
  <c r="BY121" i="6" s="1"/>
  <c r="BX121" i="6" s="1"/>
  <c r="CF73" i="6"/>
  <c r="CE73" i="6" s="1"/>
  <c r="CD73" i="6" s="1"/>
  <c r="CC73" i="6" s="1"/>
  <c r="CB73" i="6" s="1"/>
  <c r="CA73" i="6" s="1"/>
  <c r="BZ73" i="6" s="1"/>
  <c r="BY73" i="6" s="1"/>
  <c r="BX73" i="6" s="1"/>
  <c r="CF111" i="6"/>
  <c r="CE111" i="6" s="1"/>
  <c r="CD111" i="6" s="1"/>
  <c r="CC111" i="6" s="1"/>
  <c r="CB111" i="6" s="1"/>
  <c r="CA111" i="6" s="1"/>
  <c r="BZ111" i="6" s="1"/>
  <c r="BY111" i="6" s="1"/>
  <c r="BX111" i="6" s="1"/>
  <c r="CF66" i="6"/>
  <c r="CE66" i="6" s="1"/>
  <c r="CD66" i="6" s="1"/>
  <c r="CC66" i="6" s="1"/>
  <c r="CB66" i="6" s="1"/>
  <c r="CA66" i="6" s="1"/>
  <c r="BZ66" i="6" s="1"/>
  <c r="BY66" i="6" s="1"/>
  <c r="BX66" i="6" s="1"/>
  <c r="CF59" i="6"/>
  <c r="CE59" i="6" s="1"/>
  <c r="CD59" i="6" s="1"/>
  <c r="CC59" i="6" s="1"/>
  <c r="CB59" i="6" s="1"/>
  <c r="CA59" i="6" s="1"/>
  <c r="BZ59" i="6" s="1"/>
  <c r="BY59" i="6" s="1"/>
  <c r="BX59" i="6" s="1"/>
  <c r="AT362" i="6"/>
  <c r="AS362" i="6" s="1"/>
  <c r="AR362" i="6" s="1"/>
  <c r="AQ362" i="6" s="1"/>
  <c r="AP362" i="6" s="1"/>
  <c r="AO362" i="6" s="1"/>
  <c r="AN362" i="6" s="1"/>
  <c r="AM362" i="6" s="1"/>
  <c r="AL362" i="6" s="1"/>
  <c r="AK180" i="6"/>
  <c r="AJ180" i="6"/>
  <c r="AI180" i="6"/>
  <c r="CL115" i="6"/>
  <c r="CJ115" i="6" s="1"/>
  <c r="BC327" i="6"/>
  <c r="BB327" i="6"/>
  <c r="BD327" i="6"/>
  <c r="AT311" i="6"/>
  <c r="AS311" i="6" s="1"/>
  <c r="AR311" i="6" s="1"/>
  <c r="AQ311" i="6" s="1"/>
  <c r="AP311" i="6" s="1"/>
  <c r="AO311" i="6" s="1"/>
  <c r="AN311" i="6" s="1"/>
  <c r="AM311" i="6" s="1"/>
  <c r="AL311" i="6" s="1"/>
  <c r="AT40" i="6"/>
  <c r="AS40" i="6" s="1"/>
  <c r="AR40" i="6" s="1"/>
  <c r="AQ40" i="6" s="1"/>
  <c r="AP40" i="6" s="1"/>
  <c r="AO40" i="6" s="1"/>
  <c r="AN40" i="6" s="1"/>
  <c r="AM40" i="6" s="1"/>
  <c r="AL40" i="6" s="1"/>
  <c r="CF47" i="6"/>
  <c r="CE47" i="6" s="1"/>
  <c r="CD47" i="6" s="1"/>
  <c r="CC47" i="6" s="1"/>
  <c r="CB47" i="6" s="1"/>
  <c r="CA47" i="6" s="1"/>
  <c r="BZ47" i="6" s="1"/>
  <c r="BY47" i="6" s="1"/>
  <c r="BX47" i="6" s="1"/>
  <c r="AT41" i="6"/>
  <c r="AS41" i="6" s="1"/>
  <c r="AR41" i="6" s="1"/>
  <c r="AQ41" i="6" s="1"/>
  <c r="AP41" i="6" s="1"/>
  <c r="AO41" i="6" s="1"/>
  <c r="AN41" i="6" s="1"/>
  <c r="AM41" i="6" s="1"/>
  <c r="AL41" i="6" s="1"/>
  <c r="AI22" i="6"/>
  <c r="AJ22" i="6"/>
  <c r="AK22" i="6"/>
  <c r="AT47" i="6"/>
  <c r="AS47" i="6" s="1"/>
  <c r="AR47" i="6" s="1"/>
  <c r="AQ47" i="6" s="1"/>
  <c r="AP47" i="6" s="1"/>
  <c r="AO47" i="6" s="1"/>
  <c r="AN47" i="6" s="1"/>
  <c r="AM47" i="6" s="1"/>
  <c r="AL47" i="6" s="1"/>
  <c r="CF6" i="6"/>
  <c r="CE6" i="6" s="1"/>
  <c r="CD6" i="6" s="1"/>
  <c r="CC6" i="6" s="1"/>
  <c r="CB6" i="6" s="1"/>
  <c r="CA6" i="6" s="1"/>
  <c r="BZ6" i="6" s="1"/>
  <c r="BY6" i="6" s="1"/>
  <c r="BX6" i="6" s="1"/>
  <c r="AJ245" i="6"/>
  <c r="AK245" i="6"/>
  <c r="AI245" i="6"/>
  <c r="CF37" i="6"/>
  <c r="CE37" i="6" s="1"/>
  <c r="CD37" i="6" s="1"/>
  <c r="CC37" i="6" s="1"/>
  <c r="CB37" i="6" s="1"/>
  <c r="CA37" i="6" s="1"/>
  <c r="BZ37" i="6" s="1"/>
  <c r="BY37" i="6" s="1"/>
  <c r="BX37" i="6" s="1"/>
  <c r="CF29" i="6"/>
  <c r="CE29" i="6" s="1"/>
  <c r="CD29" i="6" s="1"/>
  <c r="CC29" i="6" s="1"/>
  <c r="CB29" i="6" s="1"/>
  <c r="CA29" i="6" s="1"/>
  <c r="BZ29" i="6" s="1"/>
  <c r="BY29" i="6" s="1"/>
  <c r="BX29" i="6" s="1"/>
  <c r="AK119" i="6"/>
  <c r="AI119" i="6"/>
  <c r="AJ119" i="6"/>
  <c r="AT42" i="6"/>
  <c r="AS42" i="6" s="1"/>
  <c r="AR42" i="6" s="1"/>
  <c r="AQ42" i="6" s="1"/>
  <c r="AP42" i="6" s="1"/>
  <c r="AO42" i="6" s="1"/>
  <c r="AN42" i="6" s="1"/>
  <c r="AM42" i="6" s="1"/>
  <c r="AL42" i="6" s="1"/>
  <c r="AK191" i="6"/>
  <c r="AI191" i="6"/>
  <c r="AJ191" i="6"/>
  <c r="AT317" i="6"/>
  <c r="AS317" i="6" s="1"/>
  <c r="AR317" i="6" s="1"/>
  <c r="AQ317" i="6" s="1"/>
  <c r="AP317" i="6" s="1"/>
  <c r="AO317" i="6" s="1"/>
  <c r="AN317" i="6" s="1"/>
  <c r="AM317" i="6" s="1"/>
  <c r="AL317" i="6" s="1"/>
  <c r="AK84" i="6"/>
  <c r="AI84" i="6"/>
  <c r="AJ84" i="6"/>
  <c r="AT224" i="6"/>
  <c r="AS224" i="6" s="1"/>
  <c r="AR224" i="6" s="1"/>
  <c r="AQ224" i="6" s="1"/>
  <c r="AP224" i="6" s="1"/>
  <c r="AO224" i="6" s="1"/>
  <c r="AN224" i="6" s="1"/>
  <c r="AM224" i="6" s="1"/>
  <c r="AL224" i="6" s="1"/>
  <c r="AI423" i="6"/>
  <c r="AJ423" i="6"/>
  <c r="AK423" i="6"/>
  <c r="AT390" i="6"/>
  <c r="AS390" i="6" s="1"/>
  <c r="AR390" i="6" s="1"/>
  <c r="AQ390" i="6" s="1"/>
  <c r="AP390" i="6" s="1"/>
  <c r="AO390" i="6" s="1"/>
  <c r="AN390" i="6" s="1"/>
  <c r="AM390" i="6" s="1"/>
  <c r="AL390" i="6" s="1"/>
  <c r="AI319" i="6"/>
  <c r="AJ319" i="6"/>
  <c r="AK319" i="6"/>
  <c r="AK185" i="6"/>
  <c r="AI185" i="6"/>
  <c r="AJ185" i="6"/>
  <c r="AT401" i="6"/>
  <c r="AS401" i="6" s="1"/>
  <c r="AR401" i="6" s="1"/>
  <c r="AQ401" i="6" s="1"/>
  <c r="AP401" i="6" s="1"/>
  <c r="AO401" i="6" s="1"/>
  <c r="AN401" i="6" s="1"/>
  <c r="AM401" i="6" s="1"/>
  <c r="AL401" i="6" s="1"/>
  <c r="AJ121" i="6"/>
  <c r="AK121" i="6"/>
  <c r="AI121" i="6"/>
  <c r="AJ398" i="6"/>
  <c r="AK398" i="6"/>
  <c r="AI398" i="6"/>
  <c r="AH398" i="6" s="1"/>
  <c r="AA398" i="6" s="1"/>
  <c r="AK223" i="6"/>
  <c r="AI223" i="6"/>
  <c r="AJ223" i="6"/>
  <c r="AT348" i="6"/>
  <c r="AS348" i="6" s="1"/>
  <c r="AR348" i="6" s="1"/>
  <c r="AQ348" i="6" s="1"/>
  <c r="AP348" i="6" s="1"/>
  <c r="AO348" i="6" s="1"/>
  <c r="AN348" i="6" s="1"/>
  <c r="AM348" i="6" s="1"/>
  <c r="AL348" i="6" s="1"/>
  <c r="AQ226" i="6"/>
  <c r="AP226" i="6" s="1"/>
  <c r="AO226" i="6" s="1"/>
  <c r="AN226" i="6" s="1"/>
  <c r="AM226" i="6" s="1"/>
  <c r="AL226" i="6" s="1"/>
  <c r="AT226" i="6"/>
  <c r="AS226" i="6" s="1"/>
  <c r="AR226" i="6" s="1"/>
  <c r="AI402" i="6"/>
  <c r="AH402" i="6" s="1"/>
  <c r="AJ402" i="6"/>
  <c r="AK402" i="6"/>
  <c r="AJ342" i="6"/>
  <c r="AK342" i="6"/>
  <c r="AI342" i="6"/>
  <c r="AS381" i="6"/>
  <c r="AR381" i="6" s="1"/>
  <c r="AQ381" i="6" s="1"/>
  <c r="AP381" i="6" s="1"/>
  <c r="AO381" i="6" s="1"/>
  <c r="AN381" i="6" s="1"/>
  <c r="AM381" i="6" s="1"/>
  <c r="AL381" i="6" s="1"/>
  <c r="AT381" i="6"/>
  <c r="AT248" i="6"/>
  <c r="AS248" i="6" s="1"/>
  <c r="AR248" i="6" s="1"/>
  <c r="AQ248" i="6" s="1"/>
  <c r="AP248" i="6" s="1"/>
  <c r="AO248" i="6" s="1"/>
  <c r="AN248" i="6" s="1"/>
  <c r="AM248" i="6" s="1"/>
  <c r="AL248" i="6" s="1"/>
  <c r="AT328" i="6"/>
  <c r="AS328" i="6" s="1"/>
  <c r="AR328" i="6" s="1"/>
  <c r="AQ328" i="6" s="1"/>
  <c r="AP328" i="6" s="1"/>
  <c r="AO328" i="6" s="1"/>
  <c r="AN328" i="6" s="1"/>
  <c r="AM328" i="6" s="1"/>
  <c r="AL328" i="6" s="1"/>
  <c r="AT143" i="6"/>
  <c r="AS143" i="6" s="1"/>
  <c r="AR143" i="6" s="1"/>
  <c r="AQ143" i="6" s="1"/>
  <c r="AP143" i="6" s="1"/>
  <c r="AO143" i="6" s="1"/>
  <c r="AN143" i="6" s="1"/>
  <c r="AM143" i="6" s="1"/>
  <c r="AL143" i="6" s="1"/>
  <c r="AK255" i="6"/>
  <c r="AJ255" i="6"/>
  <c r="AI255" i="6"/>
  <c r="AI340" i="6"/>
  <c r="AH340" i="6" s="1"/>
  <c r="AA340" i="6" s="1"/>
  <c r="AJ340" i="6"/>
  <c r="AK340" i="6"/>
  <c r="AT187" i="6"/>
  <c r="AS187" i="6" s="1"/>
  <c r="AR187" i="6" s="1"/>
  <c r="AQ187" i="6" s="1"/>
  <c r="AP187" i="6" s="1"/>
  <c r="AO187" i="6" s="1"/>
  <c r="AN187" i="6" s="1"/>
  <c r="AM187" i="6" s="1"/>
  <c r="AL187" i="6" s="1"/>
  <c r="AJ287" i="6"/>
  <c r="AK287" i="6"/>
  <c r="AI287" i="6"/>
  <c r="AH287" i="6" s="1"/>
  <c r="AA287" i="6" s="1"/>
  <c r="CF106" i="6"/>
  <c r="CE106" i="6" s="1"/>
  <c r="CD106" i="6" s="1"/>
  <c r="CC106" i="6" s="1"/>
  <c r="CB106" i="6" s="1"/>
  <c r="CA106" i="6" s="1"/>
  <c r="BZ106" i="6" s="1"/>
  <c r="BY106" i="6" s="1"/>
  <c r="BX106" i="6" s="1"/>
  <c r="CE114" i="6"/>
  <c r="CD114" i="6" s="1"/>
  <c r="CC114" i="6" s="1"/>
  <c r="CB114" i="6" s="1"/>
  <c r="CA114" i="6" s="1"/>
  <c r="BZ114" i="6" s="1"/>
  <c r="BY114" i="6" s="1"/>
  <c r="BX114" i="6" s="1"/>
  <c r="CF114" i="6"/>
  <c r="AI204" i="6"/>
  <c r="AJ204" i="6"/>
  <c r="AK204" i="6"/>
  <c r="CF71" i="6"/>
  <c r="CE71" i="6" s="1"/>
  <c r="CD71" i="6" s="1"/>
  <c r="CC71" i="6" s="1"/>
  <c r="CB71" i="6" s="1"/>
  <c r="CA71" i="6" s="1"/>
  <c r="BZ71" i="6" s="1"/>
  <c r="BY71" i="6" s="1"/>
  <c r="BX71" i="6" s="1"/>
  <c r="CF80" i="6"/>
  <c r="CE80" i="6" s="1"/>
  <c r="CD80" i="6" s="1"/>
  <c r="CC80" i="6" s="1"/>
  <c r="CB80" i="6" s="1"/>
  <c r="CA80" i="6" s="1"/>
  <c r="BZ80" i="6" s="1"/>
  <c r="BY80" i="6" s="1"/>
  <c r="BX80" i="6" s="1"/>
  <c r="CF115" i="6"/>
  <c r="CE115" i="6" s="1"/>
  <c r="CD115" i="6" s="1"/>
  <c r="CC115" i="6" s="1"/>
  <c r="CB115" i="6" s="1"/>
  <c r="CA115" i="6" s="1"/>
  <c r="BZ115" i="6" s="1"/>
  <c r="BY115" i="6" s="1"/>
  <c r="BX115" i="6" s="1"/>
  <c r="CF65" i="6"/>
  <c r="CE65" i="6" s="1"/>
  <c r="CD65" i="6" s="1"/>
  <c r="CC65" i="6" s="1"/>
  <c r="CB65" i="6" s="1"/>
  <c r="CA65" i="6" s="1"/>
  <c r="BZ65" i="6" s="1"/>
  <c r="BY65" i="6" s="1"/>
  <c r="BX65" i="6" s="1"/>
  <c r="CF107" i="6"/>
  <c r="CE107" i="6" s="1"/>
  <c r="CD107" i="6" s="1"/>
  <c r="CC107" i="6" s="1"/>
  <c r="CB107" i="6" s="1"/>
  <c r="CA107" i="6" s="1"/>
  <c r="BZ107" i="6" s="1"/>
  <c r="BY107" i="6" s="1"/>
  <c r="BX107" i="6" s="1"/>
  <c r="CF58" i="6"/>
  <c r="CE58" i="6" s="1"/>
  <c r="CD58" i="6" s="1"/>
  <c r="CC58" i="6" s="1"/>
  <c r="CB58" i="6" s="1"/>
  <c r="CA58" i="6" s="1"/>
  <c r="BZ58" i="6" s="1"/>
  <c r="BY58" i="6" s="1"/>
  <c r="BX58" i="6" s="1"/>
  <c r="AH365" i="6"/>
  <c r="AA365" i="6" s="1"/>
  <c r="BB294" i="6"/>
  <c r="BC294" i="6"/>
  <c r="BA294" i="6" s="1"/>
  <c r="BD294" i="6"/>
  <c r="BC330" i="6"/>
  <c r="BA330" i="6" s="1"/>
  <c r="BB330" i="6"/>
  <c r="BD330" i="6"/>
  <c r="AI322" i="6"/>
  <c r="AJ322" i="6"/>
  <c r="AK322" i="6"/>
  <c r="BA429" i="6"/>
  <c r="AV399" i="6"/>
  <c r="AB399" i="6"/>
  <c r="AD399" i="6"/>
  <c r="AH227" i="6"/>
  <c r="BA400" i="6"/>
  <c r="BA332" i="6"/>
  <c r="CF32" i="6"/>
  <c r="CE32" i="6" s="1"/>
  <c r="CD32" i="6" s="1"/>
  <c r="CC32" i="6" s="1"/>
  <c r="CB32" i="6" s="1"/>
  <c r="CA32" i="6" s="1"/>
  <c r="BZ32" i="6" s="1"/>
  <c r="BY32" i="6" s="1"/>
  <c r="BX32" i="6" s="1"/>
  <c r="CE11" i="6"/>
  <c r="CD11" i="6" s="1"/>
  <c r="CC11" i="6" s="1"/>
  <c r="CB11" i="6" s="1"/>
  <c r="CA11" i="6" s="1"/>
  <c r="BZ11" i="6" s="1"/>
  <c r="BY11" i="6" s="1"/>
  <c r="BX11" i="6" s="1"/>
  <c r="CF11" i="6"/>
  <c r="CE46" i="6"/>
  <c r="CD46" i="6" s="1"/>
  <c r="CC46" i="6" s="1"/>
  <c r="CB46" i="6" s="1"/>
  <c r="CA46" i="6" s="1"/>
  <c r="BZ46" i="6" s="1"/>
  <c r="BY46" i="6" s="1"/>
  <c r="BX46" i="6" s="1"/>
  <c r="CF46" i="6"/>
  <c r="AT53" i="6"/>
  <c r="AS53" i="6" s="1"/>
  <c r="AR53" i="6" s="1"/>
  <c r="AQ53" i="6" s="1"/>
  <c r="AP53" i="6" s="1"/>
  <c r="AO53" i="6" s="1"/>
  <c r="AN53" i="6" s="1"/>
  <c r="AM53" i="6" s="1"/>
  <c r="AL53" i="6" s="1"/>
  <c r="AT38" i="6"/>
  <c r="AS38" i="6" s="1"/>
  <c r="AR38" i="6" s="1"/>
  <c r="AQ38" i="6" s="1"/>
  <c r="AP38" i="6" s="1"/>
  <c r="AO38" i="6" s="1"/>
  <c r="AN38" i="6" s="1"/>
  <c r="AM38" i="6" s="1"/>
  <c r="AL38" i="6" s="1"/>
  <c r="CF41" i="6"/>
  <c r="CE41" i="6"/>
  <c r="CD41" i="6" s="1"/>
  <c r="CC41" i="6" s="1"/>
  <c r="CB41" i="6" s="1"/>
  <c r="CA41" i="6" s="1"/>
  <c r="BZ41" i="6" s="1"/>
  <c r="BY41" i="6" s="1"/>
  <c r="BX41" i="6" s="1"/>
  <c r="AI26" i="6"/>
  <c r="AJ26" i="6"/>
  <c r="AK26" i="6"/>
  <c r="CF4" i="6"/>
  <c r="CE4" i="6" s="1"/>
  <c r="CD4" i="6" s="1"/>
  <c r="CC4" i="6" s="1"/>
  <c r="CB4" i="6" s="1"/>
  <c r="CA4" i="6" s="1"/>
  <c r="BZ4" i="6" s="1"/>
  <c r="BY4" i="6" s="1"/>
  <c r="BX4" i="6" s="1"/>
  <c r="CF36" i="6"/>
  <c r="CE36" i="6" s="1"/>
  <c r="CD36" i="6" s="1"/>
  <c r="CC36" i="6" s="1"/>
  <c r="CB36" i="6" s="1"/>
  <c r="CA36" i="6" s="1"/>
  <c r="BZ36" i="6" s="1"/>
  <c r="BY36" i="6" s="1"/>
  <c r="BX36" i="6" s="1"/>
  <c r="CE8" i="6"/>
  <c r="CD8" i="6" s="1"/>
  <c r="CC8" i="6" s="1"/>
  <c r="CB8" i="6" s="1"/>
  <c r="CA8" i="6" s="1"/>
  <c r="BZ8" i="6" s="1"/>
  <c r="BY8" i="6" s="1"/>
  <c r="BX8" i="6" s="1"/>
  <c r="CF8" i="6"/>
  <c r="AT114" i="6"/>
  <c r="AS114" i="6" s="1"/>
  <c r="AR114" i="6" s="1"/>
  <c r="AQ114" i="6" s="1"/>
  <c r="AP114" i="6" s="1"/>
  <c r="AO114" i="6" s="1"/>
  <c r="AN114" i="6" s="1"/>
  <c r="AM114" i="6" s="1"/>
  <c r="AL114" i="6" s="1"/>
  <c r="AS55" i="6"/>
  <c r="AR55" i="6" s="1"/>
  <c r="AQ55" i="6" s="1"/>
  <c r="AP55" i="6" s="1"/>
  <c r="AO55" i="6" s="1"/>
  <c r="AN55" i="6" s="1"/>
  <c r="AM55" i="6" s="1"/>
  <c r="AL55" i="6" s="1"/>
  <c r="AT55" i="6"/>
  <c r="AT139" i="6"/>
  <c r="AS139" i="6" s="1"/>
  <c r="AR139" i="6" s="1"/>
  <c r="AQ139" i="6" s="1"/>
  <c r="AP139" i="6" s="1"/>
  <c r="AO139" i="6" s="1"/>
  <c r="AN139" i="6" s="1"/>
  <c r="AM139" i="6" s="1"/>
  <c r="AL139" i="6" s="1"/>
  <c r="AT77" i="6"/>
  <c r="AS77" i="6" s="1"/>
  <c r="AR77" i="6" s="1"/>
  <c r="AQ77" i="6" s="1"/>
  <c r="AP77" i="6" s="1"/>
  <c r="AO77" i="6" s="1"/>
  <c r="AN77" i="6" s="1"/>
  <c r="AM77" i="6" s="1"/>
  <c r="AL77" i="6" s="1"/>
  <c r="AI123" i="6"/>
  <c r="AJ123" i="6"/>
  <c r="AK123" i="6"/>
  <c r="AT235" i="6"/>
  <c r="AS235" i="6" s="1"/>
  <c r="AR235" i="6" s="1"/>
  <c r="AQ235" i="6" s="1"/>
  <c r="AP235" i="6" s="1"/>
  <c r="AO235" i="6" s="1"/>
  <c r="AN235" i="6" s="1"/>
  <c r="AM235" i="6" s="1"/>
  <c r="AL235" i="6" s="1"/>
  <c r="AT384" i="6"/>
  <c r="AS384" i="6" s="1"/>
  <c r="AR384" i="6" s="1"/>
  <c r="AQ384" i="6" s="1"/>
  <c r="AP384" i="6" s="1"/>
  <c r="AO384" i="6" s="1"/>
  <c r="AN384" i="6" s="1"/>
  <c r="AM384" i="6" s="1"/>
  <c r="AL384" i="6" s="1"/>
  <c r="AK60" i="6"/>
  <c r="AI60" i="6"/>
  <c r="AH60" i="6" s="1"/>
  <c r="AJ60" i="6"/>
  <c r="AI389" i="6"/>
  <c r="AJ389" i="6"/>
  <c r="AK389" i="6"/>
  <c r="AI203" i="6"/>
  <c r="AJ203" i="6"/>
  <c r="AK203" i="6"/>
  <c r="AT294" i="6"/>
  <c r="AS294" i="6" s="1"/>
  <c r="AR294" i="6" s="1"/>
  <c r="AQ294" i="6" s="1"/>
  <c r="AP294" i="6" s="1"/>
  <c r="AO294" i="6" s="1"/>
  <c r="AN294" i="6" s="1"/>
  <c r="AM294" i="6" s="1"/>
  <c r="AL294" i="6" s="1"/>
  <c r="AK78" i="6"/>
  <c r="AI78" i="6"/>
  <c r="AH78" i="6" s="1"/>
  <c r="AA78" i="6" s="1"/>
  <c r="AV78" i="6" s="1"/>
  <c r="AJ78" i="6"/>
  <c r="AT403" i="6"/>
  <c r="AS403" i="6" s="1"/>
  <c r="AR403" i="6" s="1"/>
  <c r="AQ403" i="6" s="1"/>
  <c r="AP403" i="6" s="1"/>
  <c r="AO403" i="6" s="1"/>
  <c r="AN403" i="6" s="1"/>
  <c r="AM403" i="6" s="1"/>
  <c r="AL403" i="6" s="1"/>
  <c r="AT238" i="6"/>
  <c r="AS238" i="6" s="1"/>
  <c r="AR238" i="6" s="1"/>
  <c r="AQ238" i="6" s="1"/>
  <c r="AP238" i="6" s="1"/>
  <c r="AO238" i="6" s="1"/>
  <c r="AN238" i="6" s="1"/>
  <c r="AM238" i="6" s="1"/>
  <c r="AL238" i="6" s="1"/>
  <c r="AI73" i="6"/>
  <c r="AJ73" i="6"/>
  <c r="AK73" i="6"/>
  <c r="AT151" i="6"/>
  <c r="AS151" i="6" s="1"/>
  <c r="AR151" i="6" s="1"/>
  <c r="AQ151" i="6" s="1"/>
  <c r="AP151" i="6" s="1"/>
  <c r="AO151" i="6" s="1"/>
  <c r="AN151" i="6" s="1"/>
  <c r="AM151" i="6" s="1"/>
  <c r="AL151" i="6" s="1"/>
  <c r="AT425" i="6"/>
  <c r="AS425" i="6" s="1"/>
  <c r="AR425" i="6" s="1"/>
  <c r="AQ425" i="6" s="1"/>
  <c r="AP425" i="6" s="1"/>
  <c r="AO425" i="6" s="1"/>
  <c r="AN425" i="6" s="1"/>
  <c r="AM425" i="6" s="1"/>
  <c r="AL425" i="6" s="1"/>
  <c r="AT336" i="6"/>
  <c r="AS336" i="6" s="1"/>
  <c r="AR336" i="6" s="1"/>
  <c r="AQ336" i="6" s="1"/>
  <c r="AP336" i="6" s="1"/>
  <c r="AO336" i="6" s="1"/>
  <c r="AN336" i="6" s="1"/>
  <c r="AM336" i="6" s="1"/>
  <c r="AL336" i="6" s="1"/>
  <c r="AK197" i="6"/>
  <c r="AI197" i="6"/>
  <c r="AH197" i="6" s="1"/>
  <c r="AJ197" i="6"/>
  <c r="AQ341" i="6"/>
  <c r="AP341" i="6" s="1"/>
  <c r="AO341" i="6" s="1"/>
  <c r="AN341" i="6" s="1"/>
  <c r="AM341" i="6" s="1"/>
  <c r="AL341" i="6" s="1"/>
  <c r="AT341" i="6"/>
  <c r="AS341" i="6" s="1"/>
  <c r="AR341" i="6" s="1"/>
  <c r="AT284" i="6"/>
  <c r="AS284" i="6" s="1"/>
  <c r="AR284" i="6" s="1"/>
  <c r="AQ284" i="6" s="1"/>
  <c r="AP284" i="6" s="1"/>
  <c r="AO284" i="6" s="1"/>
  <c r="AN284" i="6" s="1"/>
  <c r="AM284" i="6" s="1"/>
  <c r="AL284" i="6" s="1"/>
  <c r="AK167" i="6"/>
  <c r="AI167" i="6"/>
  <c r="AH167" i="6" s="1"/>
  <c r="AJ167" i="6"/>
  <c r="AT260" i="6"/>
  <c r="AS260" i="6" s="1"/>
  <c r="AR260" i="6" s="1"/>
  <c r="AQ260" i="6" s="1"/>
  <c r="AP260" i="6" s="1"/>
  <c r="AO260" i="6" s="1"/>
  <c r="AN260" i="6" s="1"/>
  <c r="AM260" i="6" s="1"/>
  <c r="AL260" i="6" s="1"/>
  <c r="AI350" i="6"/>
  <c r="AK350" i="6"/>
  <c r="AJ350" i="6"/>
  <c r="AK232" i="6"/>
  <c r="AI232" i="6"/>
  <c r="AJ232" i="6"/>
  <c r="AT331" i="6"/>
  <c r="AS331" i="6" s="1"/>
  <c r="AR331" i="6" s="1"/>
  <c r="AQ331" i="6" s="1"/>
  <c r="AP331" i="6" s="1"/>
  <c r="AO331" i="6" s="1"/>
  <c r="AN331" i="6" s="1"/>
  <c r="AM331" i="6" s="1"/>
  <c r="AL331" i="6" s="1"/>
  <c r="CF101" i="6"/>
  <c r="CE101" i="6" s="1"/>
  <c r="CD101" i="6" s="1"/>
  <c r="CC101" i="6" s="1"/>
  <c r="CB101" i="6" s="1"/>
  <c r="CA101" i="6" s="1"/>
  <c r="BZ101" i="6" s="1"/>
  <c r="BY101" i="6" s="1"/>
  <c r="BX101" i="6" s="1"/>
  <c r="CF110" i="6"/>
  <c r="CE110" i="6" s="1"/>
  <c r="CD110" i="6" s="1"/>
  <c r="CC110" i="6" s="1"/>
  <c r="CB110" i="6" s="1"/>
  <c r="CA110" i="6" s="1"/>
  <c r="BZ110" i="6" s="1"/>
  <c r="BY110" i="6" s="1"/>
  <c r="BX110" i="6" s="1"/>
  <c r="AI200" i="6"/>
  <c r="AJ200" i="6"/>
  <c r="AK200" i="6"/>
  <c r="CF63" i="6"/>
  <c r="CE63" i="6" s="1"/>
  <c r="CD63" i="6" s="1"/>
  <c r="CC63" i="6" s="1"/>
  <c r="CB63" i="6" s="1"/>
  <c r="CA63" i="6" s="1"/>
  <c r="BZ63" i="6" s="1"/>
  <c r="BY63" i="6" s="1"/>
  <c r="BX63" i="6" s="1"/>
  <c r="CF72" i="6"/>
  <c r="CE72" i="6" s="1"/>
  <c r="CD72" i="6" s="1"/>
  <c r="CC72" i="6" s="1"/>
  <c r="CB72" i="6" s="1"/>
  <c r="CA72" i="6" s="1"/>
  <c r="BZ72" i="6" s="1"/>
  <c r="BY72" i="6" s="1"/>
  <c r="BX72" i="6" s="1"/>
  <c r="CF109" i="6"/>
  <c r="CE109" i="6" s="1"/>
  <c r="CD109" i="6" s="1"/>
  <c r="CC109" i="6" s="1"/>
  <c r="CB109" i="6" s="1"/>
  <c r="CA109" i="6" s="1"/>
  <c r="BZ109" i="6" s="1"/>
  <c r="BY109" i="6" s="1"/>
  <c r="BX109" i="6" s="1"/>
  <c r="CF57" i="6"/>
  <c r="CE57" i="6" s="1"/>
  <c r="CD57" i="6" s="1"/>
  <c r="CC57" i="6" s="1"/>
  <c r="CB57" i="6" s="1"/>
  <c r="CA57" i="6" s="1"/>
  <c r="BZ57" i="6" s="1"/>
  <c r="BY57" i="6" s="1"/>
  <c r="BX57" i="6" s="1"/>
  <c r="CE102" i="6"/>
  <c r="CD102" i="6" s="1"/>
  <c r="CC102" i="6" s="1"/>
  <c r="CB102" i="6" s="1"/>
  <c r="CA102" i="6" s="1"/>
  <c r="BZ102" i="6" s="1"/>
  <c r="BY102" i="6" s="1"/>
  <c r="BX102" i="6" s="1"/>
  <c r="CF102" i="6"/>
  <c r="CF118" i="6"/>
  <c r="CE118" i="6" s="1"/>
  <c r="CD118" i="6" s="1"/>
  <c r="CC118" i="6" s="1"/>
  <c r="CB118" i="6" s="1"/>
  <c r="CA118" i="6" s="1"/>
  <c r="BZ118" i="6" s="1"/>
  <c r="BY118" i="6" s="1"/>
  <c r="BX118" i="6" s="1"/>
  <c r="BA349" i="6"/>
  <c r="BA399" i="6"/>
  <c r="AY399" i="6" s="1"/>
  <c r="BA363" i="6"/>
  <c r="AI283" i="6"/>
  <c r="AJ283" i="6"/>
  <c r="AK283" i="6"/>
  <c r="BB248" i="6"/>
  <c r="BD248" i="6"/>
  <c r="BC248" i="6"/>
  <c r="AI129" i="6"/>
  <c r="AK129" i="6"/>
  <c r="AJ129" i="6"/>
  <c r="AJ396" i="6"/>
  <c r="AK396" i="6"/>
  <c r="AI396" i="6"/>
  <c r="AH396" i="6" s="1"/>
  <c r="AA396" i="6" s="1"/>
  <c r="AI274" i="6"/>
  <c r="AK274" i="6"/>
  <c r="AJ274" i="6"/>
  <c r="AT21" i="6"/>
  <c r="AS21" i="6" s="1"/>
  <c r="AR21" i="6" s="1"/>
  <c r="AQ21" i="6" s="1"/>
  <c r="AP21" i="6" s="1"/>
  <c r="AO21" i="6" s="1"/>
  <c r="AN21" i="6" s="1"/>
  <c r="AM21" i="6" s="1"/>
  <c r="AL21" i="6" s="1"/>
  <c r="AI32" i="6"/>
  <c r="AJ32" i="6"/>
  <c r="AK32" i="6"/>
  <c r="CF20" i="6"/>
  <c r="CE20" i="6" s="1"/>
  <c r="CD20" i="6" s="1"/>
  <c r="CC20" i="6" s="1"/>
  <c r="CB20" i="6" s="1"/>
  <c r="CA20" i="6" s="1"/>
  <c r="BZ20" i="6" s="1"/>
  <c r="BY20" i="6" s="1"/>
  <c r="BX20" i="6" s="1"/>
  <c r="CF45" i="6"/>
  <c r="CE45" i="6" s="1"/>
  <c r="CD45" i="6" s="1"/>
  <c r="CC45" i="6" s="1"/>
  <c r="CB45" i="6" s="1"/>
  <c r="CA45" i="6" s="1"/>
  <c r="BZ45" i="6" s="1"/>
  <c r="BY45" i="6" s="1"/>
  <c r="BX45" i="6" s="1"/>
  <c r="CF43" i="6"/>
  <c r="CE43" i="6" s="1"/>
  <c r="CD43" i="6" s="1"/>
  <c r="CC43" i="6" s="1"/>
  <c r="CB43" i="6" s="1"/>
  <c r="CA43" i="6" s="1"/>
  <c r="BZ43" i="6" s="1"/>
  <c r="BY43" i="6" s="1"/>
  <c r="BX43" i="6" s="1"/>
  <c r="CF40" i="6"/>
  <c r="CE40" i="6" s="1"/>
  <c r="CD40" i="6" s="1"/>
  <c r="CC40" i="6" s="1"/>
  <c r="CB40" i="6" s="1"/>
  <c r="CA40" i="6" s="1"/>
  <c r="BZ40" i="6" s="1"/>
  <c r="BY40" i="6" s="1"/>
  <c r="BX40" i="6" s="1"/>
  <c r="AT44" i="6"/>
  <c r="AS44" i="6" s="1"/>
  <c r="AR44" i="6" s="1"/>
  <c r="AQ44" i="6" s="1"/>
  <c r="AP44" i="6" s="1"/>
  <c r="AO44" i="6" s="1"/>
  <c r="AN44" i="6" s="1"/>
  <c r="AM44" i="6" s="1"/>
  <c r="AL44" i="6" s="1"/>
  <c r="CF28" i="6"/>
  <c r="CE28" i="6"/>
  <c r="CD28" i="6" s="1"/>
  <c r="CC28" i="6" s="1"/>
  <c r="CB28" i="6" s="1"/>
  <c r="CA28" i="6" s="1"/>
  <c r="BZ28" i="6" s="1"/>
  <c r="BY28" i="6" s="1"/>
  <c r="BX28" i="6" s="1"/>
  <c r="AK45" i="6"/>
  <c r="AI45" i="6"/>
  <c r="AJ45" i="6"/>
  <c r="AS30" i="6"/>
  <c r="AR30" i="6" s="1"/>
  <c r="AQ30" i="6" s="1"/>
  <c r="AP30" i="6" s="1"/>
  <c r="AO30" i="6" s="1"/>
  <c r="AN30" i="6" s="1"/>
  <c r="AM30" i="6" s="1"/>
  <c r="AL30" i="6" s="1"/>
  <c r="AT30" i="6"/>
  <c r="AT72" i="6"/>
  <c r="AS72" i="6"/>
  <c r="AR72" i="6" s="1"/>
  <c r="AQ72" i="6" s="1"/>
  <c r="AP72" i="6" s="1"/>
  <c r="AO72" i="6" s="1"/>
  <c r="AN72" i="6" s="1"/>
  <c r="AM72" i="6" s="1"/>
  <c r="AL72" i="6" s="1"/>
  <c r="AK88" i="6"/>
  <c r="AI88" i="6"/>
  <c r="AJ88" i="6"/>
  <c r="AR303" i="6"/>
  <c r="AQ303" i="6" s="1"/>
  <c r="AP303" i="6" s="1"/>
  <c r="AO303" i="6" s="1"/>
  <c r="AN303" i="6" s="1"/>
  <c r="AM303" i="6" s="1"/>
  <c r="AL303" i="6" s="1"/>
  <c r="AT303" i="6"/>
  <c r="AS303" i="6" s="1"/>
  <c r="AT87" i="6"/>
  <c r="AS87" i="6" s="1"/>
  <c r="AR87" i="6" s="1"/>
  <c r="AQ87" i="6" s="1"/>
  <c r="AP87" i="6" s="1"/>
  <c r="AO87" i="6" s="1"/>
  <c r="AN87" i="6" s="1"/>
  <c r="AM87" i="6" s="1"/>
  <c r="AL87" i="6" s="1"/>
  <c r="AT80" i="6"/>
  <c r="AS80" i="6" s="1"/>
  <c r="AR80" i="6" s="1"/>
  <c r="AQ80" i="6" s="1"/>
  <c r="AP80" i="6" s="1"/>
  <c r="AO80" i="6" s="1"/>
  <c r="AN80" i="6" s="1"/>
  <c r="AM80" i="6" s="1"/>
  <c r="AL80" i="6" s="1"/>
  <c r="AT222" i="6"/>
  <c r="AS222" i="6" s="1"/>
  <c r="AR222" i="6" s="1"/>
  <c r="AQ222" i="6" s="1"/>
  <c r="AP222" i="6" s="1"/>
  <c r="AO222" i="6" s="1"/>
  <c r="AN222" i="6" s="1"/>
  <c r="AM222" i="6" s="1"/>
  <c r="AL222" i="6" s="1"/>
  <c r="CF99" i="6"/>
  <c r="CE99" i="6" s="1"/>
  <c r="CD99" i="6" s="1"/>
  <c r="CC99" i="6" s="1"/>
  <c r="CB99" i="6" s="1"/>
  <c r="CA99" i="6" s="1"/>
  <c r="BZ99" i="6" s="1"/>
  <c r="BY99" i="6" s="1"/>
  <c r="BX99" i="6" s="1"/>
  <c r="AI63" i="6"/>
  <c r="AJ63" i="6"/>
  <c r="AK63" i="6"/>
  <c r="AT86" i="6"/>
  <c r="AS86" i="6" s="1"/>
  <c r="AR86" i="6" s="1"/>
  <c r="AQ86" i="6" s="1"/>
  <c r="AP86" i="6" s="1"/>
  <c r="AO86" i="6" s="1"/>
  <c r="AN86" i="6" s="1"/>
  <c r="AM86" i="6" s="1"/>
  <c r="AL86" i="6" s="1"/>
  <c r="AI149" i="6"/>
  <c r="AJ149" i="6"/>
  <c r="AK149" i="6"/>
  <c r="AT412" i="6"/>
  <c r="AS412" i="6" s="1"/>
  <c r="AR412" i="6" s="1"/>
  <c r="AQ412" i="6" s="1"/>
  <c r="AP412" i="6" s="1"/>
  <c r="AO412" i="6" s="1"/>
  <c r="AN412" i="6" s="1"/>
  <c r="AM412" i="6" s="1"/>
  <c r="AL412" i="6" s="1"/>
  <c r="AT144" i="6"/>
  <c r="AS144" i="6" s="1"/>
  <c r="AR144" i="6" s="1"/>
  <c r="AQ144" i="6" s="1"/>
  <c r="AP144" i="6" s="1"/>
  <c r="AO144" i="6" s="1"/>
  <c r="AN144" i="6" s="1"/>
  <c r="AM144" i="6" s="1"/>
  <c r="AL144" i="6" s="1"/>
  <c r="CF84" i="6"/>
  <c r="CE84" i="6" s="1"/>
  <c r="CD84" i="6" s="1"/>
  <c r="CC84" i="6" s="1"/>
  <c r="CB84" i="6" s="1"/>
  <c r="CA84" i="6" s="1"/>
  <c r="BZ84" i="6" s="1"/>
  <c r="BY84" i="6" s="1"/>
  <c r="BX84" i="6" s="1"/>
  <c r="AT175" i="6"/>
  <c r="AS175" i="6" s="1"/>
  <c r="AR175" i="6" s="1"/>
  <c r="AQ175" i="6" s="1"/>
  <c r="AP175" i="6" s="1"/>
  <c r="AO175" i="6" s="1"/>
  <c r="AN175" i="6" s="1"/>
  <c r="AM175" i="6" s="1"/>
  <c r="AL175" i="6" s="1"/>
  <c r="AK122" i="6"/>
  <c r="AI122" i="6"/>
  <c r="AJ122" i="6"/>
  <c r="AJ159" i="6"/>
  <c r="AK159" i="6"/>
  <c r="AI159" i="6"/>
  <c r="AK371" i="6"/>
  <c r="AI371" i="6"/>
  <c r="AJ371" i="6"/>
  <c r="AK279" i="6"/>
  <c r="AI279" i="6"/>
  <c r="AH279" i="6" s="1"/>
  <c r="AJ279" i="6"/>
  <c r="AI293" i="6"/>
  <c r="AJ293" i="6"/>
  <c r="AK293" i="6"/>
  <c r="AT386" i="6"/>
  <c r="AS386" i="6" s="1"/>
  <c r="AR386" i="6" s="1"/>
  <c r="AQ386" i="6" s="1"/>
  <c r="AP386" i="6" s="1"/>
  <c r="AO386" i="6" s="1"/>
  <c r="AN386" i="6" s="1"/>
  <c r="AM386" i="6" s="1"/>
  <c r="AL386" i="6" s="1"/>
  <c r="AT282" i="6"/>
  <c r="AS282" i="6" s="1"/>
  <c r="AR282" i="6" s="1"/>
  <c r="AQ282" i="6" s="1"/>
  <c r="AP282" i="6" s="1"/>
  <c r="AO282" i="6" s="1"/>
  <c r="AN282" i="6" s="1"/>
  <c r="AM282" i="6" s="1"/>
  <c r="AL282" i="6" s="1"/>
  <c r="AT338" i="6"/>
  <c r="AS338" i="6"/>
  <c r="AR338" i="6" s="1"/>
  <c r="AQ338" i="6" s="1"/>
  <c r="AP338" i="6" s="1"/>
  <c r="AO338" i="6" s="1"/>
  <c r="AN338" i="6" s="1"/>
  <c r="AM338" i="6" s="1"/>
  <c r="AL338" i="6" s="1"/>
  <c r="AT376" i="6"/>
  <c r="AS376" i="6" s="1"/>
  <c r="AR376" i="6" s="1"/>
  <c r="AQ376" i="6" s="1"/>
  <c r="AP376" i="6" s="1"/>
  <c r="AO376" i="6" s="1"/>
  <c r="AN376" i="6" s="1"/>
  <c r="AM376" i="6" s="1"/>
  <c r="AL376" i="6" s="1"/>
  <c r="AK163" i="6"/>
  <c r="AI163" i="6"/>
  <c r="AH163" i="6" s="1"/>
  <c r="AJ163" i="6"/>
  <c r="AI391" i="6"/>
  <c r="AJ391" i="6"/>
  <c r="AK391" i="6"/>
  <c r="CF85" i="6"/>
  <c r="CE85" i="6" s="1"/>
  <c r="CD85" i="6" s="1"/>
  <c r="CC85" i="6" s="1"/>
  <c r="CB85" i="6" s="1"/>
  <c r="CA85" i="6" s="1"/>
  <c r="BZ85" i="6" s="1"/>
  <c r="BY85" i="6" s="1"/>
  <c r="BX85" i="6" s="1"/>
  <c r="CE103" i="6"/>
  <c r="CF103" i="6"/>
  <c r="CD103" i="6"/>
  <c r="CC103" i="6" s="1"/>
  <c r="CB103" i="6" s="1"/>
  <c r="CA103" i="6" s="1"/>
  <c r="BZ103" i="6" s="1"/>
  <c r="BY103" i="6" s="1"/>
  <c r="BX103" i="6" s="1"/>
  <c r="AJ128" i="6"/>
  <c r="AK128" i="6"/>
  <c r="AI128" i="6"/>
  <c r="CF50" i="6"/>
  <c r="CE50" i="6" s="1"/>
  <c r="CD50" i="6" s="1"/>
  <c r="CC50" i="6" s="1"/>
  <c r="CB50" i="6" s="1"/>
  <c r="CA50" i="6" s="1"/>
  <c r="BZ50" i="6" s="1"/>
  <c r="BY50" i="6" s="1"/>
  <c r="BX50" i="6" s="1"/>
  <c r="CF64" i="6"/>
  <c r="CE64" i="6" s="1"/>
  <c r="CD64" i="6" s="1"/>
  <c r="CC64" i="6" s="1"/>
  <c r="CB64" i="6" s="1"/>
  <c r="CA64" i="6" s="1"/>
  <c r="BZ64" i="6" s="1"/>
  <c r="BY64" i="6" s="1"/>
  <c r="BX64" i="6" s="1"/>
  <c r="AT101" i="6"/>
  <c r="AS101" i="6" s="1"/>
  <c r="AR101" i="6" s="1"/>
  <c r="AQ101" i="6" s="1"/>
  <c r="AP101" i="6" s="1"/>
  <c r="AO101" i="6" s="1"/>
  <c r="AN101" i="6" s="1"/>
  <c r="AM101" i="6" s="1"/>
  <c r="AL101" i="6" s="1"/>
  <c r="CF54" i="6"/>
  <c r="CE54" i="6" s="1"/>
  <c r="CD54" i="6" s="1"/>
  <c r="CC54" i="6" s="1"/>
  <c r="CB54" i="6" s="1"/>
  <c r="CA54" i="6" s="1"/>
  <c r="BZ54" i="6" s="1"/>
  <c r="BY54" i="6" s="1"/>
  <c r="BX54" i="6" s="1"/>
  <c r="CF95" i="6"/>
  <c r="CE95" i="6" s="1"/>
  <c r="CD95" i="6" s="1"/>
  <c r="CC95" i="6" s="1"/>
  <c r="CB95" i="6" s="1"/>
  <c r="CA95" i="6" s="1"/>
  <c r="BZ95" i="6" s="1"/>
  <c r="BY95" i="6" s="1"/>
  <c r="BX95" i="6" s="1"/>
  <c r="CF104" i="6"/>
  <c r="CE104" i="6" s="1"/>
  <c r="CD104" i="6" s="1"/>
  <c r="CC104" i="6" s="1"/>
  <c r="CB104" i="6" s="1"/>
  <c r="CA104" i="6" s="1"/>
  <c r="BZ104" i="6" s="1"/>
  <c r="BY104" i="6" s="1"/>
  <c r="BX104" i="6" s="1"/>
  <c r="BC317" i="6"/>
  <c r="BB317" i="6"/>
  <c r="BD317" i="6"/>
  <c r="AT388" i="6"/>
  <c r="AS388" i="6" s="1"/>
  <c r="AR388" i="6" s="1"/>
  <c r="AQ388" i="6" s="1"/>
  <c r="AP388" i="6" s="1"/>
  <c r="AO388" i="6" s="1"/>
  <c r="AN388" i="6" s="1"/>
  <c r="AM388" i="6" s="1"/>
  <c r="AL388" i="6" s="1"/>
  <c r="AK112" i="6"/>
  <c r="AI112" i="6"/>
  <c r="AJ112" i="6"/>
  <c r="AK178" i="6"/>
  <c r="AJ178" i="6"/>
  <c r="AI178" i="6"/>
  <c r="BA335" i="6"/>
  <c r="BA286" i="6"/>
  <c r="AT29" i="6"/>
  <c r="AS29" i="6"/>
  <c r="AR29" i="6" s="1"/>
  <c r="AQ29" i="6" s="1"/>
  <c r="AP29" i="6" s="1"/>
  <c r="AO29" i="6" s="1"/>
  <c r="AN29" i="6" s="1"/>
  <c r="AM29" i="6" s="1"/>
  <c r="AL29" i="6" s="1"/>
  <c r="CF19" i="6"/>
  <c r="CE19" i="6" s="1"/>
  <c r="CD19" i="6" s="1"/>
  <c r="CC19" i="6" s="1"/>
  <c r="CB19" i="6" s="1"/>
  <c r="CA19" i="6" s="1"/>
  <c r="BZ19" i="6" s="1"/>
  <c r="BY19" i="6" s="1"/>
  <c r="BX19" i="6" s="1"/>
  <c r="AT25" i="6"/>
  <c r="AS25" i="6" s="1"/>
  <c r="AR25" i="6" s="1"/>
  <c r="AQ25" i="6" s="1"/>
  <c r="AP25" i="6" s="1"/>
  <c r="AO25" i="6" s="1"/>
  <c r="AN25" i="6" s="1"/>
  <c r="AM25" i="6" s="1"/>
  <c r="AL25" i="6" s="1"/>
  <c r="CF44" i="6"/>
  <c r="CE44" i="6" s="1"/>
  <c r="CD44" i="6" s="1"/>
  <c r="CC44" i="6" s="1"/>
  <c r="CB44" i="6" s="1"/>
  <c r="CA44" i="6" s="1"/>
  <c r="BZ44" i="6" s="1"/>
  <c r="BY44" i="6" s="1"/>
  <c r="BX44" i="6" s="1"/>
  <c r="CE42" i="6"/>
  <c r="CD42" i="6" s="1"/>
  <c r="CC42" i="6" s="1"/>
  <c r="CB42" i="6" s="1"/>
  <c r="CA42" i="6" s="1"/>
  <c r="BZ42" i="6" s="1"/>
  <c r="BY42" i="6" s="1"/>
  <c r="BX42" i="6" s="1"/>
  <c r="CF42" i="6"/>
  <c r="AT161" i="6"/>
  <c r="AS161" i="6" s="1"/>
  <c r="AR161" i="6" s="1"/>
  <c r="AQ161" i="6" s="1"/>
  <c r="AP161" i="6" s="1"/>
  <c r="AO161" i="6" s="1"/>
  <c r="AN161" i="6" s="1"/>
  <c r="AM161" i="6" s="1"/>
  <c r="AL161" i="6" s="1"/>
  <c r="AT46" i="6"/>
  <c r="AS46" i="6" s="1"/>
  <c r="AR46" i="6" s="1"/>
  <c r="AQ46" i="6" s="1"/>
  <c r="AP46" i="6" s="1"/>
  <c r="AO46" i="6" s="1"/>
  <c r="AN46" i="6" s="1"/>
  <c r="AM46" i="6" s="1"/>
  <c r="AL46" i="6" s="1"/>
  <c r="AT33" i="6"/>
  <c r="AS33" i="6" s="1"/>
  <c r="AR33" i="6" s="1"/>
  <c r="AQ33" i="6" s="1"/>
  <c r="AP33" i="6" s="1"/>
  <c r="AO33" i="6" s="1"/>
  <c r="AN33" i="6" s="1"/>
  <c r="AM33" i="6" s="1"/>
  <c r="AL33" i="6" s="1"/>
  <c r="AI148" i="6"/>
  <c r="AJ148" i="6"/>
  <c r="AK148" i="6"/>
  <c r="CF51" i="6"/>
  <c r="CE51" i="6"/>
  <c r="CD51" i="6" s="1"/>
  <c r="CC51" i="6" s="1"/>
  <c r="CB51" i="6" s="1"/>
  <c r="CA51" i="6" s="1"/>
  <c r="BZ51" i="6" s="1"/>
  <c r="BY51" i="6" s="1"/>
  <c r="BX51" i="6" s="1"/>
  <c r="AT165" i="6"/>
  <c r="AS165" i="6"/>
  <c r="AR165" i="6" s="1"/>
  <c r="AQ165" i="6" s="1"/>
  <c r="AP165" i="6" s="1"/>
  <c r="AO165" i="6" s="1"/>
  <c r="AN165" i="6" s="1"/>
  <c r="AM165" i="6" s="1"/>
  <c r="AL165" i="6" s="1"/>
  <c r="AI61" i="6"/>
  <c r="AJ61" i="6"/>
  <c r="AH61" i="6" s="1"/>
  <c r="AK61" i="6"/>
  <c r="AI75" i="6"/>
  <c r="AJ75" i="6"/>
  <c r="AK75" i="6"/>
  <c r="AK131" i="6"/>
  <c r="AI131" i="6"/>
  <c r="AH131" i="6" s="1"/>
  <c r="AJ131" i="6"/>
  <c r="AJ92" i="6"/>
  <c r="AK92" i="6"/>
  <c r="AI92" i="6"/>
  <c r="AI273" i="6"/>
  <c r="AJ273" i="6"/>
  <c r="AK273" i="6"/>
  <c r="AK236" i="6"/>
  <c r="AI236" i="6"/>
  <c r="AJ236" i="6"/>
  <c r="AK70" i="6"/>
  <c r="AI70" i="6"/>
  <c r="AJ70" i="6"/>
  <c r="AI85" i="6"/>
  <c r="AH85" i="6" s="1"/>
  <c r="AJ85" i="6"/>
  <c r="AK85" i="6"/>
  <c r="AT155" i="6"/>
  <c r="AS155" i="6" s="1"/>
  <c r="AR155" i="6" s="1"/>
  <c r="AQ155" i="6" s="1"/>
  <c r="AP155" i="6" s="1"/>
  <c r="AO155" i="6" s="1"/>
  <c r="AN155" i="6"/>
  <c r="AM155" i="6" s="1"/>
  <c r="AL155" i="6" s="1"/>
  <c r="AT420" i="6"/>
  <c r="AS420" i="6" s="1"/>
  <c r="AR420" i="6" s="1"/>
  <c r="AQ420" i="6" s="1"/>
  <c r="AP420" i="6" s="1"/>
  <c r="AO420" i="6" s="1"/>
  <c r="AN420" i="6" s="1"/>
  <c r="AM420" i="6" s="1"/>
  <c r="AL420" i="6" s="1"/>
  <c r="AT141" i="6"/>
  <c r="AS141" i="6" s="1"/>
  <c r="AR141" i="6" s="1"/>
  <c r="AQ141" i="6" s="1"/>
  <c r="AP141" i="6" s="1"/>
  <c r="AO141" i="6" s="1"/>
  <c r="AN141" i="6" s="1"/>
  <c r="AM141" i="6" s="1"/>
  <c r="AL141" i="6" s="1"/>
  <c r="AT91" i="6"/>
  <c r="AS91" i="6" s="1"/>
  <c r="AR91" i="6" s="1"/>
  <c r="AQ91" i="6" s="1"/>
  <c r="AP91" i="6" s="1"/>
  <c r="AO91" i="6" s="1"/>
  <c r="AN91" i="6" s="1"/>
  <c r="AM91" i="6" s="1"/>
  <c r="AL91" i="6" s="1"/>
  <c r="AT229" i="6"/>
  <c r="AS229" i="6" s="1"/>
  <c r="AR229" i="6" s="1"/>
  <c r="AQ229" i="6" s="1"/>
  <c r="AP229" i="6" s="1"/>
  <c r="AO229" i="6" s="1"/>
  <c r="AN229" i="6" s="1"/>
  <c r="AM229" i="6" s="1"/>
  <c r="AL229" i="6" s="1"/>
  <c r="AT124" i="6"/>
  <c r="AS124" i="6" s="1"/>
  <c r="AR124" i="6" s="1"/>
  <c r="AQ124" i="6" s="1"/>
  <c r="AP124" i="6" s="1"/>
  <c r="AO124" i="6" s="1"/>
  <c r="AN124" i="6" s="1"/>
  <c r="AM124" i="6" s="1"/>
  <c r="AL124" i="6" s="1"/>
  <c r="AK230" i="6"/>
  <c r="AI230" i="6"/>
  <c r="AJ230" i="6"/>
  <c r="CF116" i="6"/>
  <c r="CE116" i="6" s="1"/>
  <c r="CD116" i="6" s="1"/>
  <c r="CC116" i="6" s="1"/>
  <c r="CB116" i="6" s="1"/>
  <c r="CA116" i="6" s="1"/>
  <c r="BZ116" i="6" s="1"/>
  <c r="BY116" i="6" s="1"/>
  <c r="BX116" i="6" s="1"/>
  <c r="AI321" i="6"/>
  <c r="AJ321" i="6"/>
  <c r="AK321" i="6"/>
  <c r="AK136" i="6"/>
  <c r="AI136" i="6"/>
  <c r="AH136" i="6" s="1"/>
  <c r="AJ136" i="6"/>
  <c r="AT301" i="6"/>
  <c r="AS301" i="6" s="1"/>
  <c r="AR301" i="6" s="1"/>
  <c r="AQ301" i="6" s="1"/>
  <c r="AP301" i="6" s="1"/>
  <c r="AO301" i="6" s="1"/>
  <c r="AN301" i="6" s="1"/>
  <c r="AM301" i="6" s="1"/>
  <c r="AL301" i="6" s="1"/>
  <c r="CF76" i="6"/>
  <c r="CE76" i="6" s="1"/>
  <c r="CD76" i="6" s="1"/>
  <c r="CC76" i="6" s="1"/>
  <c r="CB76" i="6" s="1"/>
  <c r="CA76" i="6" s="1"/>
  <c r="BZ76" i="6" s="1"/>
  <c r="BY76" i="6" s="1"/>
  <c r="BX76" i="6" s="1"/>
  <c r="AT157" i="6"/>
  <c r="AS157" i="6" s="1"/>
  <c r="AR157" i="6" s="1"/>
  <c r="AQ157" i="6" s="1"/>
  <c r="AP157" i="6" s="1"/>
  <c r="AO157" i="6" s="1"/>
  <c r="AN157" i="6" s="1"/>
  <c r="AM157" i="6" s="1"/>
  <c r="AL157" i="6" s="1"/>
  <c r="AT347" i="6"/>
  <c r="AS347" i="6"/>
  <c r="AR347" i="6" s="1"/>
  <c r="AQ347" i="6" s="1"/>
  <c r="AP347" i="6" s="1"/>
  <c r="AO347" i="6" s="1"/>
  <c r="AN347" i="6" s="1"/>
  <c r="AM347" i="6" s="1"/>
  <c r="AL347" i="6" s="1"/>
  <c r="AT421" i="6"/>
  <c r="AS421" i="6" s="1"/>
  <c r="AR421" i="6" s="1"/>
  <c r="AQ421" i="6" s="1"/>
  <c r="AP421" i="6" s="1"/>
  <c r="AO421" i="6" s="1"/>
  <c r="AN421" i="6" s="1"/>
  <c r="AM421" i="6" s="1"/>
  <c r="AL421" i="6" s="1"/>
  <c r="AK292" i="6"/>
  <c r="AI292" i="6"/>
  <c r="AJ292" i="6"/>
  <c r="AT375" i="6"/>
  <c r="AS375" i="6" s="1"/>
  <c r="AR375" i="6" s="1"/>
  <c r="AQ375" i="6" s="1"/>
  <c r="AP375" i="6" s="1"/>
  <c r="AO375" i="6" s="1"/>
  <c r="AN375" i="6" s="1"/>
  <c r="AM375" i="6" s="1"/>
  <c r="AL375" i="6" s="1"/>
  <c r="CF77" i="6"/>
  <c r="CE77" i="6" s="1"/>
  <c r="CD77" i="6" s="1"/>
  <c r="CC77" i="6" s="1"/>
  <c r="CB77" i="6" s="1"/>
  <c r="CA77" i="6" s="1"/>
  <c r="BZ77" i="6" s="1"/>
  <c r="BY77" i="6" s="1"/>
  <c r="BX77" i="6" s="1"/>
  <c r="CF86" i="6"/>
  <c r="CE86" i="6"/>
  <c r="CD86" i="6" s="1"/>
  <c r="CC86" i="6" s="1"/>
  <c r="CB86" i="6" s="1"/>
  <c r="CA86" i="6" s="1"/>
  <c r="BZ86" i="6" s="1"/>
  <c r="BY86" i="6" s="1"/>
  <c r="BX86" i="6" s="1"/>
  <c r="CF117" i="6"/>
  <c r="CE117" i="6" s="1"/>
  <c r="CD117" i="6" s="1"/>
  <c r="CC117" i="6" s="1"/>
  <c r="CB117" i="6" s="1"/>
  <c r="CA117" i="6" s="1"/>
  <c r="BZ117" i="6" s="1"/>
  <c r="BY117" i="6" s="1"/>
  <c r="BX117" i="6" s="1"/>
  <c r="CF119" i="6"/>
  <c r="CE119" i="6" s="1"/>
  <c r="CD119" i="6" s="1"/>
  <c r="CC119" i="6" s="1"/>
  <c r="CB119" i="6" s="1"/>
  <c r="CA119" i="6" s="1"/>
  <c r="BZ119" i="6" s="1"/>
  <c r="BY119" i="6" s="1"/>
  <c r="BX119" i="6" s="1"/>
  <c r="CF56" i="6"/>
  <c r="CE56" i="6" s="1"/>
  <c r="CD56" i="6" s="1"/>
  <c r="CC56" i="6" s="1"/>
  <c r="CB56" i="6" s="1"/>
  <c r="CA56" i="6" s="1"/>
  <c r="BZ56" i="6" s="1"/>
  <c r="BY56" i="6" s="1"/>
  <c r="BX56" i="6" s="1"/>
  <c r="CF100" i="6"/>
  <c r="CE100" i="6" s="1"/>
  <c r="CD100" i="6" s="1"/>
  <c r="CC100" i="6" s="1"/>
  <c r="CB100" i="6" s="1"/>
  <c r="CA100" i="6" s="1"/>
  <c r="BZ100" i="6" s="1"/>
  <c r="BY100" i="6" s="1"/>
  <c r="BX100" i="6" s="1"/>
  <c r="CE53" i="6"/>
  <c r="CD53" i="6" s="1"/>
  <c r="CC53" i="6" s="1"/>
  <c r="CB53" i="6" s="1"/>
  <c r="CA53" i="6" s="1"/>
  <c r="BZ53" i="6" s="1"/>
  <c r="BY53" i="6" s="1"/>
  <c r="BX53" i="6" s="1"/>
  <c r="CF53" i="6"/>
  <c r="CF91" i="6"/>
  <c r="CE91" i="6" s="1"/>
  <c r="CD91" i="6" s="1"/>
  <c r="CC91" i="6" s="1"/>
  <c r="CB91" i="6" s="1"/>
  <c r="CA91" i="6" s="1"/>
  <c r="BZ91" i="6" s="1"/>
  <c r="BY91" i="6" s="1"/>
  <c r="BX91" i="6" s="1"/>
  <c r="CF97" i="6"/>
  <c r="CE97" i="6" s="1"/>
  <c r="CD97" i="6" s="1"/>
  <c r="CC97" i="6" s="1"/>
  <c r="CB97" i="6" s="1"/>
  <c r="CA97" i="6" s="1"/>
  <c r="BZ97" i="6" s="1"/>
  <c r="BY97" i="6" s="1"/>
  <c r="BX97" i="6" s="1"/>
  <c r="AJ369" i="6"/>
  <c r="AK369" i="6"/>
  <c r="AI369" i="6"/>
  <c r="AP300" i="6"/>
  <c r="AO300" i="6" s="1"/>
  <c r="AN300" i="6" s="1"/>
  <c r="AM300" i="6" s="1"/>
  <c r="AL300" i="6" s="1"/>
  <c r="AT300" i="6"/>
  <c r="AS300" i="6" s="1"/>
  <c r="AR300" i="6" s="1"/>
  <c r="AQ300" i="6" s="1"/>
  <c r="AK394" i="6"/>
  <c r="AI394" i="6"/>
  <c r="AJ394" i="6"/>
  <c r="BB418" i="6"/>
  <c r="BC418" i="6"/>
  <c r="BD418" i="6"/>
  <c r="AI158" i="6"/>
  <c r="AK158" i="6"/>
  <c r="AJ158" i="6"/>
  <c r="BB358" i="6"/>
  <c r="BC358" i="6"/>
  <c r="BD358" i="6"/>
  <c r="AK276" i="6"/>
  <c r="AI276" i="6"/>
  <c r="AJ276" i="6"/>
  <c r="AI211" i="6"/>
  <c r="AJ211" i="6"/>
  <c r="AK211" i="6"/>
  <c r="BD352" i="6"/>
  <c r="BC352" i="6"/>
  <c r="BB352" i="6"/>
  <c r="BA352" i="6" s="1"/>
  <c r="CF31" i="6"/>
  <c r="CE31" i="6" s="1"/>
  <c r="CD31" i="6" s="1"/>
  <c r="CC31" i="6" s="1"/>
  <c r="CB31" i="6" s="1"/>
  <c r="CA31" i="6" s="1"/>
  <c r="BZ31" i="6" s="1"/>
  <c r="BY31" i="6" s="1"/>
  <c r="BX31" i="6" s="1"/>
  <c r="AK23" i="6"/>
  <c r="AI23" i="6"/>
  <c r="AJ23" i="6"/>
  <c r="CF16" i="6"/>
  <c r="CE16" i="6" s="1"/>
  <c r="CD16" i="6" s="1"/>
  <c r="CC16" i="6" s="1"/>
  <c r="CB16" i="6" s="1"/>
  <c r="CA16" i="6" s="1"/>
  <c r="BZ16" i="6" s="1"/>
  <c r="BY16" i="6" s="1"/>
  <c r="BX16" i="6" s="1"/>
  <c r="AT54" i="6"/>
  <c r="AS54" i="6" s="1"/>
  <c r="AR54" i="6" s="1"/>
  <c r="AQ54" i="6" s="1"/>
  <c r="AP54" i="6" s="1"/>
  <c r="AO54" i="6" s="1"/>
  <c r="AN54" i="6" s="1"/>
  <c r="AM54" i="6" s="1"/>
  <c r="AL54" i="6" s="1"/>
  <c r="AI267" i="6"/>
  <c r="AH267" i="6" s="1"/>
  <c r="AK267" i="6"/>
  <c r="AJ267" i="6"/>
  <c r="CE5" i="6"/>
  <c r="CD5" i="6" s="1"/>
  <c r="CC5" i="6" s="1"/>
  <c r="CB5" i="6" s="1"/>
  <c r="CA5" i="6" s="1"/>
  <c r="BZ5" i="6" s="1"/>
  <c r="BY5" i="6" s="1"/>
  <c r="BX5" i="6" s="1"/>
  <c r="CF5" i="6"/>
  <c r="CE39" i="6"/>
  <c r="CD39" i="6" s="1"/>
  <c r="CC39" i="6" s="1"/>
  <c r="CB39" i="6" s="1"/>
  <c r="CA39" i="6" s="1"/>
  <c r="BZ39" i="6" s="1"/>
  <c r="BY39" i="6" s="1"/>
  <c r="BX39" i="6" s="1"/>
  <c r="CF39" i="6"/>
  <c r="CF27" i="6"/>
  <c r="CE27" i="6" s="1"/>
  <c r="CD27" i="6" s="1"/>
  <c r="CC27" i="6" s="1"/>
  <c r="CB27" i="6" s="1"/>
  <c r="CA27" i="6" s="1"/>
  <c r="BZ27" i="6" s="1"/>
  <c r="BY27" i="6" s="1"/>
  <c r="BX27" i="6" s="1"/>
  <c r="CE15" i="6"/>
  <c r="CD15" i="6" s="1"/>
  <c r="CC15" i="6" s="1"/>
  <c r="CB15" i="6" s="1"/>
  <c r="CA15" i="6" s="1"/>
  <c r="BZ15" i="6" s="1"/>
  <c r="BY15" i="6" s="1"/>
  <c r="BX15" i="6" s="1"/>
  <c r="CF15" i="6"/>
  <c r="AO50" i="6"/>
  <c r="AN50" i="6" s="1"/>
  <c r="AM50" i="6" s="1"/>
  <c r="AL50" i="6" s="1"/>
  <c r="AT50" i="6"/>
  <c r="AS50" i="6" s="1"/>
  <c r="AR50" i="6" s="1"/>
  <c r="AQ50" i="6" s="1"/>
  <c r="AP50" i="6" s="1"/>
  <c r="AT246" i="6"/>
  <c r="AS246" i="6" s="1"/>
  <c r="AR246" i="6" s="1"/>
  <c r="AQ246" i="6" s="1"/>
  <c r="AP246" i="6" s="1"/>
  <c r="AO246" i="6" s="1"/>
  <c r="AN246" i="6" s="1"/>
  <c r="AM246" i="6" s="1"/>
  <c r="AL246" i="6" s="1"/>
  <c r="AT69" i="6"/>
  <c r="AS69" i="6" s="1"/>
  <c r="AR69" i="6" s="1"/>
  <c r="AQ69" i="6" s="1"/>
  <c r="AP69" i="6" s="1"/>
  <c r="AO69" i="6" s="1"/>
  <c r="AN69" i="6" s="1"/>
  <c r="AM69" i="6" s="1"/>
  <c r="AL69" i="6" s="1"/>
  <c r="AK370" i="6"/>
  <c r="AI370" i="6"/>
  <c r="AJ370" i="6"/>
  <c r="AI272" i="6"/>
  <c r="AJ272" i="6"/>
  <c r="AK272" i="6"/>
  <c r="AK113" i="6"/>
  <c r="AI113" i="6"/>
  <c r="AJ113" i="6"/>
  <c r="AI344" i="6"/>
  <c r="AJ344" i="6"/>
  <c r="AK344" i="6"/>
  <c r="AT275" i="6"/>
  <c r="AS275" i="6" s="1"/>
  <c r="AR275" i="6" s="1"/>
  <c r="AQ275" i="6" s="1"/>
  <c r="AP275" i="6" s="1"/>
  <c r="AO275" i="6" s="1"/>
  <c r="AN275" i="6" s="1"/>
  <c r="AM275" i="6" s="1"/>
  <c r="AL275" i="6" s="1"/>
  <c r="AT285" i="6"/>
  <c r="AS285" i="6" s="1"/>
  <c r="AR285" i="6" s="1"/>
  <c r="AQ285" i="6" s="1"/>
  <c r="AP285" i="6" s="1"/>
  <c r="AO285" i="6" s="1"/>
  <c r="AN285" i="6" s="1"/>
  <c r="AM285" i="6" s="1"/>
  <c r="AL285" i="6" s="1"/>
  <c r="AT58" i="6"/>
  <c r="AS58" i="6" s="1"/>
  <c r="AR58" i="6" s="1"/>
  <c r="AQ58" i="6" s="1"/>
  <c r="AP58" i="6" s="1"/>
  <c r="AO58" i="6" s="1"/>
  <c r="AN58" i="6" s="1"/>
  <c r="AM58" i="6" s="1"/>
  <c r="AL58" i="6" s="1"/>
  <c r="AT145" i="6"/>
  <c r="AS145" i="6" s="1"/>
  <c r="AR145" i="6" s="1"/>
  <c r="AQ145" i="6" s="1"/>
  <c r="AP145" i="6" s="1"/>
  <c r="AO145" i="6" s="1"/>
  <c r="AN145" i="6" s="1"/>
  <c r="AM145" i="6" s="1"/>
  <c r="AL145" i="6" s="1"/>
  <c r="AT68" i="6"/>
  <c r="AS68" i="6" s="1"/>
  <c r="AR68" i="6" s="1"/>
  <c r="AQ68" i="6" s="1"/>
  <c r="AP68" i="6" s="1"/>
  <c r="AO68" i="6" s="1"/>
  <c r="AN68" i="6" s="1"/>
  <c r="AM68" i="6" s="1"/>
  <c r="AL68" i="6" s="1"/>
  <c r="AK234" i="6"/>
  <c r="AJ234" i="6"/>
  <c r="AI234" i="6"/>
  <c r="AT59" i="6"/>
  <c r="AS59" i="6" s="1"/>
  <c r="AR59" i="6" s="1"/>
  <c r="AQ59" i="6" s="1"/>
  <c r="AP59" i="6" s="1"/>
  <c r="AO59" i="6" s="1"/>
  <c r="AN59" i="6" s="1"/>
  <c r="AM59" i="6" s="1"/>
  <c r="AL59" i="6" s="1"/>
  <c r="AT205" i="6"/>
  <c r="AS205" i="6" s="1"/>
  <c r="AR205" i="6" s="1"/>
  <c r="AQ205" i="6" s="1"/>
  <c r="AP205" i="6" s="1"/>
  <c r="AO205" i="6" s="1"/>
  <c r="AN205" i="6"/>
  <c r="AM205" i="6" s="1"/>
  <c r="AL205" i="6" s="1"/>
  <c r="AJ64" i="6"/>
  <c r="AK64" i="6"/>
  <c r="AI64" i="6"/>
  <c r="AI142" i="6"/>
  <c r="AH142" i="6" s="1"/>
  <c r="AJ142" i="6"/>
  <c r="AK142" i="6"/>
  <c r="CF60" i="6"/>
  <c r="CE60" i="6" s="1"/>
  <c r="CD60" i="6" s="1"/>
  <c r="CC60" i="6" s="1"/>
  <c r="CB60" i="6" s="1"/>
  <c r="CA60" i="6" s="1"/>
  <c r="BZ60" i="6" s="1"/>
  <c r="BY60" i="6" s="1"/>
  <c r="BX60" i="6" s="1"/>
  <c r="AT277" i="6"/>
  <c r="AS277" i="6" s="1"/>
  <c r="AR277" i="6" s="1"/>
  <c r="AQ277" i="6" s="1"/>
  <c r="AP277" i="6" s="1"/>
  <c r="AO277" i="6" s="1"/>
  <c r="AN277" i="6" s="1"/>
  <c r="AM277" i="6" s="1"/>
  <c r="AL277" i="6" s="1"/>
  <c r="AT233" i="6"/>
  <c r="AS233" i="6" s="1"/>
  <c r="AR233" i="6" s="1"/>
  <c r="AQ233" i="6" s="1"/>
  <c r="AP233" i="6" s="1"/>
  <c r="AO233" i="6" s="1"/>
  <c r="AN233" i="6" s="1"/>
  <c r="AM233" i="6" s="1"/>
  <c r="AL233" i="6" s="1"/>
  <c r="AT323" i="6"/>
  <c r="AS323" i="6" s="1"/>
  <c r="AR323" i="6" s="1"/>
  <c r="AQ323" i="6" s="1"/>
  <c r="AP323" i="6" s="1"/>
  <c r="AO323" i="6" s="1"/>
  <c r="AN323" i="6" s="1"/>
  <c r="AM323" i="6" s="1"/>
  <c r="AL323" i="6" s="1"/>
  <c r="AK231" i="6"/>
  <c r="AI231" i="6"/>
  <c r="AJ231" i="6"/>
  <c r="AT140" i="6"/>
  <c r="AS140" i="6" s="1"/>
  <c r="AR140" i="6" s="1"/>
  <c r="AQ140" i="6" s="1"/>
  <c r="AP140" i="6" s="1"/>
  <c r="AO140" i="6" s="1"/>
  <c r="AN140" i="6" s="1"/>
  <c r="AM140" i="6" s="1"/>
  <c r="AL140" i="6" s="1"/>
  <c r="AT364" i="6"/>
  <c r="AS364" i="6"/>
  <c r="AR364" i="6" s="1"/>
  <c r="AQ364" i="6" s="1"/>
  <c r="AP364" i="6" s="1"/>
  <c r="AO364" i="6" s="1"/>
  <c r="AN364" i="6" s="1"/>
  <c r="AM364" i="6" s="1"/>
  <c r="AL364" i="6" s="1"/>
  <c r="CF68" i="6"/>
  <c r="CE68" i="6"/>
  <c r="CD68" i="6" s="1"/>
  <c r="CC68" i="6" s="1"/>
  <c r="CB68" i="6" s="1"/>
  <c r="CA68" i="6" s="1"/>
  <c r="BZ68" i="6" s="1"/>
  <c r="BY68" i="6" s="1"/>
  <c r="BX68" i="6" s="1"/>
  <c r="AI309" i="6"/>
  <c r="AH309" i="6" s="1"/>
  <c r="AJ309" i="6"/>
  <c r="AK309" i="6"/>
  <c r="AJ251" i="6"/>
  <c r="AK251" i="6"/>
  <c r="AI251" i="6"/>
  <c r="CE69" i="6"/>
  <c r="CD69" i="6" s="1"/>
  <c r="CC69" i="6" s="1"/>
  <c r="CB69" i="6" s="1"/>
  <c r="CA69" i="6" s="1"/>
  <c r="BZ69" i="6" s="1"/>
  <c r="BY69" i="6" s="1"/>
  <c r="BX69" i="6" s="1"/>
  <c r="CF69" i="6"/>
  <c r="CF78" i="6"/>
  <c r="CE78" i="6" s="1"/>
  <c r="CD78" i="6" s="1"/>
  <c r="CC78" i="6" s="1"/>
  <c r="CB78" i="6" s="1"/>
  <c r="CA78" i="6" s="1"/>
  <c r="BZ78" i="6" s="1"/>
  <c r="BY78" i="6" s="1"/>
  <c r="BX78" i="6" s="1"/>
  <c r="CF96" i="6"/>
  <c r="CE96" i="6" s="1"/>
  <c r="CD96" i="6" s="1"/>
  <c r="CC96" i="6" s="1"/>
  <c r="CB96" i="6" s="1"/>
  <c r="CA96" i="6" s="1"/>
  <c r="BZ96" i="6" s="1"/>
  <c r="BY96" i="6" s="1"/>
  <c r="BX96" i="6" s="1"/>
  <c r="CE105" i="6"/>
  <c r="CD105" i="6" s="1"/>
  <c r="CC105" i="6" s="1"/>
  <c r="CB105" i="6" s="1"/>
  <c r="CA105" i="6" s="1"/>
  <c r="BZ105" i="6" s="1"/>
  <c r="BY105" i="6" s="1"/>
  <c r="BX105" i="6" s="1"/>
  <c r="CF105" i="6"/>
  <c r="CF55" i="6"/>
  <c r="CE55" i="6" s="1"/>
  <c r="CD55" i="6" s="1"/>
  <c r="CC55" i="6" s="1"/>
  <c r="CB55" i="6" s="1"/>
  <c r="CA55" i="6" s="1"/>
  <c r="BZ55" i="6" s="1"/>
  <c r="BY55" i="6" s="1"/>
  <c r="BX55" i="6" s="1"/>
  <c r="CF94" i="6"/>
  <c r="CE94" i="6" s="1"/>
  <c r="CD94" i="6" s="1"/>
  <c r="CC94" i="6" s="1"/>
  <c r="CB94" i="6" s="1"/>
  <c r="CA94" i="6" s="1"/>
  <c r="BZ94" i="6" s="1"/>
  <c r="BY94" i="6" s="1"/>
  <c r="BX94" i="6" s="1"/>
  <c r="CF52" i="6"/>
  <c r="CE52" i="6" s="1"/>
  <c r="CD52" i="6" s="1"/>
  <c r="CC52" i="6" s="1"/>
  <c r="CB52" i="6" s="1"/>
  <c r="CA52" i="6" s="1"/>
  <c r="BZ52" i="6" s="1"/>
  <c r="BY52" i="6" s="1"/>
  <c r="BX52" i="6" s="1"/>
  <c r="CF90" i="6"/>
  <c r="CE90" i="6" s="1"/>
  <c r="CD90" i="6" s="1"/>
  <c r="CC90" i="6" s="1"/>
  <c r="CB90" i="6" s="1"/>
  <c r="CA90" i="6" s="1"/>
  <c r="BZ90" i="6" s="1"/>
  <c r="BY90" i="6" s="1"/>
  <c r="BX90" i="6" s="1"/>
  <c r="CE83" i="6"/>
  <c r="CD83" i="6" s="1"/>
  <c r="CC83" i="6" s="1"/>
  <c r="CB83" i="6" s="1"/>
  <c r="CA83" i="6" s="1"/>
  <c r="BZ83" i="6" s="1"/>
  <c r="BY83" i="6" s="1"/>
  <c r="BX83" i="6" s="1"/>
  <c r="CF83" i="6"/>
  <c r="AH132" i="6"/>
  <c r="BA325" i="6"/>
  <c r="AY325" i="6" s="1"/>
  <c r="AK418" i="6"/>
  <c r="AI418" i="6"/>
  <c r="AJ418" i="6"/>
  <c r="CL93" i="6"/>
  <c r="CJ93" i="6" s="1"/>
  <c r="AI156" i="6"/>
  <c r="AK156" i="6"/>
  <c r="AJ156" i="6"/>
  <c r="AI305" i="6"/>
  <c r="AJ305" i="6"/>
  <c r="AK305" i="6"/>
  <c r="AI387" i="6"/>
  <c r="AJ387" i="6"/>
  <c r="AK387" i="6"/>
  <c r="AI160" i="6"/>
  <c r="AJ160" i="6"/>
  <c r="AK160" i="6"/>
  <c r="BC356" i="6"/>
  <c r="BB356" i="6"/>
  <c r="BD356" i="6"/>
  <c r="AI170" i="6"/>
  <c r="AJ170" i="6"/>
  <c r="AK170" i="6"/>
  <c r="AJ289" i="6"/>
  <c r="AK289" i="6"/>
  <c r="AI289" i="6"/>
  <c r="AI392" i="6"/>
  <c r="AJ392" i="6"/>
  <c r="AK392" i="6"/>
  <c r="AI247" i="6"/>
  <c r="AH247" i="6" s="1"/>
  <c r="AJ247" i="6"/>
  <c r="AK247" i="6"/>
  <c r="AI320" i="6"/>
  <c r="AJ320" i="6"/>
  <c r="AK320" i="6"/>
  <c r="AJ218" i="6"/>
  <c r="AK218" i="6"/>
  <c r="AI218" i="6"/>
  <c r="AI419" i="6"/>
  <c r="AJ419" i="6"/>
  <c r="AK419" i="6"/>
  <c r="BB306" i="6"/>
  <c r="BD306" i="6"/>
  <c r="BC306" i="6"/>
  <c r="BB126" i="6"/>
  <c r="BC126" i="6"/>
  <c r="BD126" i="6"/>
  <c r="AK164" i="6"/>
  <c r="AJ164" i="6"/>
  <c r="AI164" i="6"/>
  <c r="AH164" i="6" s="1"/>
  <c r="BB406" i="6"/>
  <c r="BC406" i="6"/>
  <c r="BD406" i="6"/>
  <c r="AJ304" i="6"/>
  <c r="AK304" i="6"/>
  <c r="AI304" i="6"/>
  <c r="AI357" i="6"/>
  <c r="AJ357" i="6"/>
  <c r="AK357" i="6"/>
  <c r="BC251" i="6"/>
  <c r="BB251" i="6"/>
  <c r="BD251" i="6"/>
  <c r="AK94" i="6"/>
  <c r="AI94" i="6"/>
  <c r="AH94" i="6" s="1"/>
  <c r="AJ94" i="6"/>
  <c r="BB382" i="6"/>
  <c r="BA382" i="6" s="1"/>
  <c r="BC382" i="6"/>
  <c r="BD382" i="6"/>
  <c r="BB253" i="6"/>
  <c r="BC253" i="6"/>
  <c r="BD253" i="6"/>
  <c r="BB190" i="6"/>
  <c r="BA190" i="6" s="1"/>
  <c r="BC190" i="6"/>
  <c r="BD190" i="6"/>
  <c r="BC198" i="6"/>
  <c r="BB198" i="6"/>
  <c r="BA198" i="6" s="1"/>
  <c r="BD198" i="6"/>
  <c r="AJ220" i="6"/>
  <c r="AK220" i="6"/>
  <c r="AI220" i="6"/>
  <c r="AH220" i="6" s="1"/>
  <c r="AK172" i="6"/>
  <c r="AJ172" i="6"/>
  <c r="AI172" i="6"/>
  <c r="BB56" i="6"/>
  <c r="BC56" i="6"/>
  <c r="BD56" i="6"/>
  <c r="AJ302" i="6"/>
  <c r="AK302" i="6"/>
  <c r="AI302" i="6"/>
  <c r="AH302" i="6" s="1"/>
  <c r="BC220" i="6"/>
  <c r="BB220" i="6"/>
  <c r="BD220" i="6"/>
  <c r="AK225" i="6"/>
  <c r="AI225" i="6"/>
  <c r="AJ225" i="6"/>
  <c r="AJ56" i="6"/>
  <c r="AK56" i="6"/>
  <c r="AI56" i="6"/>
  <c r="BC206" i="6"/>
  <c r="BD206" i="6"/>
  <c r="BB206" i="6"/>
  <c r="BC247" i="6"/>
  <c r="BB247" i="6"/>
  <c r="BD247" i="6"/>
  <c r="BB395" i="6"/>
  <c r="BC395" i="6"/>
  <c r="BD395" i="6"/>
  <c r="BB176" i="6"/>
  <c r="BC176" i="6"/>
  <c r="BD176" i="6"/>
  <c r="BC216" i="6"/>
  <c r="BD216" i="6"/>
  <c r="BB216" i="6"/>
  <c r="AI95" i="6"/>
  <c r="AJ95" i="6"/>
  <c r="AK95" i="6"/>
  <c r="AI154" i="6"/>
  <c r="AK154" i="6"/>
  <c r="AJ154" i="6"/>
  <c r="AI184" i="6"/>
  <c r="AH184" i="6" s="1"/>
  <c r="AK184" i="6"/>
  <c r="AJ184" i="6"/>
  <c r="BB48" i="6"/>
  <c r="BA48" i="6" s="1"/>
  <c r="BD48" i="6"/>
  <c r="BC48" i="6"/>
  <c r="AI93" i="6"/>
  <c r="AJ93" i="6"/>
  <c r="AK93" i="6"/>
  <c r="AJ241" i="6"/>
  <c r="AI241" i="6"/>
  <c r="AK241" i="6"/>
  <c r="AK120" i="6"/>
  <c r="AI120" i="6"/>
  <c r="AJ120" i="6"/>
  <c r="BB193" i="6"/>
  <c r="BC193" i="6"/>
  <c r="BD193" i="6"/>
  <c r="BD387" i="6"/>
  <c r="BB387" i="6"/>
  <c r="BC387" i="6"/>
  <c r="AI422" i="6"/>
  <c r="AJ422" i="6"/>
  <c r="AK422" i="6"/>
  <c r="AJ206" i="6"/>
  <c r="AK206" i="6"/>
  <c r="AI206" i="6"/>
  <c r="AI410" i="6"/>
  <c r="AJ410" i="6"/>
  <c r="AK410" i="6"/>
  <c r="BB54" i="6"/>
  <c r="BC54" i="6"/>
  <c r="BD54" i="6"/>
  <c r="AI166" i="6"/>
  <c r="AK166" i="6"/>
  <c r="AJ166" i="6"/>
  <c r="BB422" i="6"/>
  <c r="BC422" i="6"/>
  <c r="BD422" i="6"/>
  <c r="BB172" i="6"/>
  <c r="BC172" i="6"/>
  <c r="BD172" i="6"/>
  <c r="BB305" i="6"/>
  <c r="BC305" i="6"/>
  <c r="BD305" i="6"/>
  <c r="AI264" i="6"/>
  <c r="AJ264" i="6"/>
  <c r="AK264" i="6"/>
  <c r="AJ373" i="6"/>
  <c r="AK373" i="6"/>
  <c r="AI373" i="6"/>
  <c r="BB252" i="6"/>
  <c r="BA252" i="6" s="1"/>
  <c r="BD252" i="6"/>
  <c r="BC252" i="6"/>
  <c r="BB127" i="6"/>
  <c r="BC127" i="6"/>
  <c r="BD127" i="6"/>
  <c r="AK374" i="6"/>
  <c r="AI374" i="6"/>
  <c r="AJ374" i="6"/>
  <c r="AK239" i="6"/>
  <c r="AI239" i="6"/>
  <c r="AJ239" i="6"/>
  <c r="AJ306" i="6"/>
  <c r="AK306" i="6"/>
  <c r="AI306" i="6"/>
  <c r="BB128" i="6"/>
  <c r="BC128" i="6"/>
  <c r="BD128" i="6"/>
  <c r="BC391" i="6"/>
  <c r="BD391" i="6"/>
  <c r="BB391" i="6"/>
  <c r="BA391" i="6" s="1"/>
  <c r="AI379" i="6"/>
  <c r="AH379" i="6" s="1"/>
  <c r="AJ379" i="6"/>
  <c r="AK379" i="6"/>
  <c r="AJ216" i="6"/>
  <c r="AK216" i="6"/>
  <c r="AI216" i="6"/>
  <c r="AK349" i="6"/>
  <c r="AI349" i="6"/>
  <c r="AJ349" i="6"/>
  <c r="AI52" i="6"/>
  <c r="AJ52" i="6"/>
  <c r="AK52" i="6"/>
  <c r="AJ356" i="6"/>
  <c r="AK356" i="6"/>
  <c r="AI356" i="6"/>
  <c r="AH356" i="6" s="1"/>
  <c r="AI217" i="6"/>
  <c r="AJ217" i="6"/>
  <c r="AK217" i="6"/>
  <c r="AI378" i="6"/>
  <c r="AJ378" i="6"/>
  <c r="AK378" i="6"/>
  <c r="BB373" i="6"/>
  <c r="BC373" i="6"/>
  <c r="BD373" i="6"/>
  <c r="AK176" i="6"/>
  <c r="AJ176" i="6"/>
  <c r="AI176" i="6"/>
  <c r="BB398" i="6"/>
  <c r="BC398" i="6"/>
  <c r="BD398" i="6"/>
  <c r="AK194" i="6"/>
  <c r="AI194" i="6"/>
  <c r="AJ194" i="6"/>
  <c r="AJ314" i="6"/>
  <c r="AK314" i="6"/>
  <c r="AI314" i="6"/>
  <c r="BC218" i="6"/>
  <c r="BD218" i="6"/>
  <c r="BB218" i="6"/>
  <c r="AI96" i="6"/>
  <c r="AJ96" i="6"/>
  <c r="AK96" i="6"/>
  <c r="AI174" i="6"/>
  <c r="AK174" i="6"/>
  <c r="AJ174" i="6"/>
  <c r="AI363" i="6"/>
  <c r="AJ363" i="6"/>
  <c r="AK363" i="6"/>
  <c r="AK202" i="6"/>
  <c r="AI202" i="6"/>
  <c r="AJ202" i="6"/>
  <c r="AK198" i="6"/>
  <c r="AI198" i="6"/>
  <c r="AH198" i="6" s="1"/>
  <c r="AJ198" i="6"/>
  <c r="AI404" i="6"/>
  <c r="AK404" i="6"/>
  <c r="AJ404" i="6"/>
  <c r="AK361" i="6"/>
  <c r="AI361" i="6"/>
  <c r="AJ361" i="6"/>
  <c r="BB302" i="6"/>
  <c r="BA302" i="6" s="1"/>
  <c r="BC302" i="6"/>
  <c r="BD302" i="6"/>
  <c r="BB404" i="6"/>
  <c r="BC404" i="6"/>
  <c r="BD404" i="6"/>
  <c r="BD347" i="6"/>
  <c r="BB347" i="6"/>
  <c r="BC347" i="6"/>
  <c r="AI413" i="6"/>
  <c r="AJ413" i="6"/>
  <c r="AK413" i="6"/>
  <c r="AI105" i="6"/>
  <c r="AK105" i="6"/>
  <c r="AJ105" i="6"/>
  <c r="BC413" i="6"/>
  <c r="BD413" i="6"/>
  <c r="BB413" i="6"/>
  <c r="AI253" i="6"/>
  <c r="AJ253" i="6"/>
  <c r="AK253" i="6"/>
  <c r="BB299" i="6"/>
  <c r="BC299" i="6"/>
  <c r="BD299" i="6"/>
  <c r="AI382" i="6"/>
  <c r="AH382" i="6" s="1"/>
  <c r="AJ382" i="6"/>
  <c r="AK382" i="6"/>
  <c r="AJ333" i="6"/>
  <c r="AK333" i="6"/>
  <c r="AI333" i="6"/>
  <c r="BD55" i="6"/>
  <c r="BB55" i="6"/>
  <c r="BC55" i="6"/>
  <c r="AJ98" i="6"/>
  <c r="AK98" i="6"/>
  <c r="AI98" i="6"/>
  <c r="AH98" i="6" s="1"/>
  <c r="AJ162" i="6"/>
  <c r="AI162" i="6"/>
  <c r="AK162" i="6"/>
  <c r="BB289" i="6"/>
  <c r="BC289" i="6"/>
  <c r="BD289" i="6"/>
  <c r="BC236" i="6"/>
  <c r="BB236" i="6"/>
  <c r="BD236" i="6"/>
  <c r="AJ346" i="6"/>
  <c r="AK346" i="6"/>
  <c r="AI346" i="6"/>
  <c r="BB154" i="6"/>
  <c r="BA154" i="6" s="1"/>
  <c r="BC154" i="6"/>
  <c r="BD154" i="6"/>
  <c r="AH431" i="6"/>
  <c r="AA431" i="6" s="1"/>
  <c r="AB431" i="6" s="1"/>
  <c r="AJ372" i="6"/>
  <c r="AI372" i="6"/>
  <c r="AK372" i="6"/>
  <c r="BC196" i="6"/>
  <c r="BD196" i="6"/>
  <c r="BB196" i="6"/>
  <c r="AK102" i="6"/>
  <c r="AI102" i="6"/>
  <c r="AJ102" i="6"/>
  <c r="AI312" i="6"/>
  <c r="AJ312" i="6"/>
  <c r="AK312" i="6"/>
  <c r="AI400" i="6"/>
  <c r="AK400" i="6"/>
  <c r="AJ400" i="6"/>
  <c r="AI210" i="6"/>
  <c r="AJ210" i="6"/>
  <c r="AK210" i="6"/>
  <c r="AK411" i="6"/>
  <c r="AI411" i="6"/>
  <c r="AJ411" i="6"/>
  <c r="BD250" i="6"/>
  <c r="BB250" i="6"/>
  <c r="BC250" i="6"/>
  <c r="AI266" i="6"/>
  <c r="AH266" i="6" s="1"/>
  <c r="AJ266" i="6"/>
  <c r="AK266" i="6"/>
  <c r="BD262" i="6"/>
  <c r="BB262" i="6"/>
  <c r="BC262" i="6"/>
  <c r="AK100" i="6"/>
  <c r="AI100" i="6"/>
  <c r="AJ100" i="6"/>
  <c r="AI116" i="6"/>
  <c r="AJ116" i="6"/>
  <c r="AK116" i="6"/>
  <c r="AI353" i="6"/>
  <c r="AJ353" i="6"/>
  <c r="AK353" i="6"/>
  <c r="AK115" i="6"/>
  <c r="AI115" i="6"/>
  <c r="AH115" i="6" s="1"/>
  <c r="AJ115" i="6"/>
  <c r="AI329" i="6"/>
  <c r="AK329" i="6"/>
  <c r="AJ329" i="6"/>
  <c r="BC339" i="6"/>
  <c r="BD339" i="6"/>
  <c r="BB339" i="6"/>
  <c r="BA339" i="6" s="1"/>
  <c r="BD244" i="6"/>
  <c r="BC244" i="6"/>
  <c r="BB244" i="6"/>
  <c r="AI186" i="6"/>
  <c r="AH186" i="6" s="1"/>
  <c r="AK186" i="6"/>
  <c r="AJ186" i="6"/>
  <c r="AJ417" i="6"/>
  <c r="AK417" i="6"/>
  <c r="AI417" i="6"/>
  <c r="BC371" i="6"/>
  <c r="BD371" i="6"/>
  <c r="BB371" i="6"/>
  <c r="BD160" i="6"/>
  <c r="BB160" i="6"/>
  <c r="BC160" i="6"/>
  <c r="BC414" i="6"/>
  <c r="BD414" i="6"/>
  <c r="BB414" i="6"/>
  <c r="BB174" i="6"/>
  <c r="BC174" i="6"/>
  <c r="BD174" i="6"/>
  <c r="AJ127" i="6"/>
  <c r="AK127" i="6"/>
  <c r="AI127" i="6"/>
  <c r="AH127" i="6" s="1"/>
  <c r="AC424" i="6"/>
  <c r="BD346" i="6"/>
  <c r="BB346" i="6"/>
  <c r="BC346" i="6"/>
  <c r="AJ213" i="6"/>
  <c r="AK213" i="6"/>
  <c r="AI213" i="6"/>
  <c r="AH213" i="6" s="1"/>
  <c r="BB170" i="6"/>
  <c r="BC170" i="6"/>
  <c r="BD170" i="6"/>
  <c r="AI188" i="6"/>
  <c r="AK188" i="6"/>
  <c r="AJ188" i="6"/>
  <c r="BB50" i="6"/>
  <c r="BC50" i="6"/>
  <c r="BD50" i="6"/>
  <c r="BC211" i="6"/>
  <c r="BD211" i="6"/>
  <c r="BB211" i="6"/>
  <c r="BB133" i="6"/>
  <c r="BA133" i="6" s="1"/>
  <c r="BD133" i="6"/>
  <c r="BC133" i="6"/>
  <c r="BC340" i="6"/>
  <c r="BD340" i="6"/>
  <c r="BB340" i="6"/>
  <c r="AI308" i="6"/>
  <c r="AJ308" i="6"/>
  <c r="AK308" i="6"/>
  <c r="AJ135" i="6"/>
  <c r="AI135" i="6"/>
  <c r="AK135" i="6"/>
  <c r="BC268" i="6"/>
  <c r="BB268" i="6"/>
  <c r="BD268" i="6"/>
  <c r="AK182" i="6"/>
  <c r="AJ182" i="6"/>
  <c r="AI182" i="6"/>
  <c r="AI125" i="6"/>
  <c r="AJ125" i="6"/>
  <c r="AK125" i="6"/>
  <c r="AI405" i="6"/>
  <c r="AH405" i="6" s="1"/>
  <c r="AJ405" i="6"/>
  <c r="AK405" i="6"/>
  <c r="BD214" i="6"/>
  <c r="BB214" i="6"/>
  <c r="BC214" i="6"/>
  <c r="BD242" i="6"/>
  <c r="BC242" i="6"/>
  <c r="BB242" i="6"/>
  <c r="BB372" i="6"/>
  <c r="BC372" i="6"/>
  <c r="BD372" i="6"/>
  <c r="AJ106" i="6"/>
  <c r="AK106" i="6"/>
  <c r="AI106" i="6"/>
  <c r="AC430" i="6"/>
  <c r="AI270" i="6"/>
  <c r="AJ270" i="6"/>
  <c r="AK270" i="6"/>
  <c r="AK360" i="6"/>
  <c r="AI360" i="6"/>
  <c r="AJ360" i="6"/>
  <c r="BB208" i="6"/>
  <c r="BC208" i="6"/>
  <c r="BD208" i="6"/>
  <c r="AJ310" i="6"/>
  <c r="AK310" i="6"/>
  <c r="AI310" i="6"/>
  <c r="AI299" i="6"/>
  <c r="AJ299" i="6"/>
  <c r="AK299" i="6"/>
  <c r="BD360" i="6"/>
  <c r="BC360" i="6"/>
  <c r="BB360" i="6"/>
  <c r="BA360" i="6" s="1"/>
  <c r="BC296" i="6"/>
  <c r="BD296" i="6"/>
  <c r="BB296" i="6"/>
  <c r="BB308" i="6"/>
  <c r="BA308" i="6" s="1"/>
  <c r="BC308" i="6"/>
  <c r="BD308" i="6"/>
  <c r="BB362" i="6"/>
  <c r="BC362" i="6"/>
  <c r="BD362" i="6"/>
  <c r="BB232" i="6"/>
  <c r="BD232" i="6"/>
  <c r="BC232" i="6"/>
  <c r="BD204" i="6"/>
  <c r="BB204" i="6"/>
  <c r="BC204" i="6"/>
  <c r="BC202" i="6"/>
  <c r="BD202" i="6"/>
  <c r="BB202" i="6"/>
  <c r="BC125" i="6"/>
  <c r="BB125" i="6"/>
  <c r="BA125" i="6" s="1"/>
  <c r="BD125" i="6"/>
  <c r="BC304" i="6"/>
  <c r="BB304" i="6"/>
  <c r="BD304" i="6"/>
  <c r="AK262" i="6"/>
  <c r="AJ262" i="6"/>
  <c r="AI262" i="6"/>
  <c r="BB374" i="6"/>
  <c r="BA374" i="6" s="1"/>
  <c r="BC374" i="6"/>
  <c r="BD374" i="6"/>
  <c r="BC186" i="6"/>
  <c r="BD186" i="6"/>
  <c r="BB186" i="6"/>
  <c r="AJ385" i="6"/>
  <c r="AK385" i="6"/>
  <c r="AI385" i="6"/>
  <c r="AH385" i="6" s="1"/>
  <c r="AI316" i="6"/>
  <c r="AJ316" i="6"/>
  <c r="AK316" i="6"/>
  <c r="AI208" i="6"/>
  <c r="AJ208" i="6"/>
  <c r="AK208" i="6"/>
  <c r="AJ168" i="6"/>
  <c r="AI168" i="6"/>
  <c r="AH168" i="6" s="1"/>
  <c r="AK168" i="6"/>
  <c r="AI212" i="6"/>
  <c r="AK212" i="6"/>
  <c r="AJ212" i="6"/>
  <c r="BC194" i="6"/>
  <c r="BD194" i="6"/>
  <c r="BB194" i="6"/>
  <c r="BA194" i="6" s="1"/>
  <c r="BB156" i="6"/>
  <c r="BC156" i="6"/>
  <c r="BD156" i="6"/>
  <c r="AI330" i="6"/>
  <c r="AJ330" i="6"/>
  <c r="AK330" i="6"/>
  <c r="BB158" i="6"/>
  <c r="BA158" i="6" s="1"/>
  <c r="BC158" i="6"/>
  <c r="BD158" i="6"/>
  <c r="BC239" i="6"/>
  <c r="BD239" i="6"/>
  <c r="BB239" i="6"/>
  <c r="AK268" i="6"/>
  <c r="AI268" i="6"/>
  <c r="AJ268" i="6"/>
  <c r="AI395" i="6"/>
  <c r="AJ395" i="6"/>
  <c r="AK395" i="6"/>
  <c r="AJ190" i="6"/>
  <c r="AI190" i="6"/>
  <c r="AK190" i="6"/>
  <c r="AJ296" i="6"/>
  <c r="AK296" i="6"/>
  <c r="AI296" i="6"/>
  <c r="AH296" i="6" s="1"/>
  <c r="BC249" i="6"/>
  <c r="BB249" i="6"/>
  <c r="BD249" i="6"/>
  <c r="BD241" i="6"/>
  <c r="BC241" i="6"/>
  <c r="BB241" i="6"/>
  <c r="BB219" i="6"/>
  <c r="BA219" i="6" s="1"/>
  <c r="BC219" i="6"/>
  <c r="BD219" i="6"/>
  <c r="BB168" i="6"/>
  <c r="BC168" i="6"/>
  <c r="BD168" i="6"/>
  <c r="BC276" i="6"/>
  <c r="BB276" i="6"/>
  <c r="BD276" i="6"/>
  <c r="AI237" i="6"/>
  <c r="AJ237" i="6"/>
  <c r="AK237" i="6"/>
  <c r="AK104" i="6"/>
  <c r="AI104" i="6"/>
  <c r="AJ104" i="6"/>
  <c r="BA430" i="6"/>
  <c r="AH383" i="6"/>
  <c r="AA383" i="6" s="1"/>
  <c r="BA409" i="6"/>
  <c r="AY131" i="6"/>
  <c r="AA131" i="6"/>
  <c r="AA103" i="6"/>
  <c r="BA96" i="6"/>
  <c r="BA361" i="6"/>
  <c r="AI427" i="6"/>
  <c r="AJ427" i="6"/>
  <c r="AK427" i="6"/>
  <c r="BB426" i="6"/>
  <c r="BC426" i="6"/>
  <c r="BD426" i="6"/>
  <c r="AJ426" i="6"/>
  <c r="AK426" i="6"/>
  <c r="AI426" i="6"/>
  <c r="AI428" i="6"/>
  <c r="AK428" i="6"/>
  <c r="AJ428" i="6"/>
  <c r="BC424" i="6"/>
  <c r="BD424" i="6"/>
  <c r="BB424" i="6"/>
  <c r="AK430" i="6"/>
  <c r="AI430" i="6"/>
  <c r="AJ430" i="6"/>
  <c r="AI429" i="6"/>
  <c r="AJ429" i="6"/>
  <c r="AK429" i="6"/>
  <c r="BC428" i="6"/>
  <c r="BD428" i="6"/>
  <c r="BB428" i="6"/>
  <c r="BA428" i="6" s="1"/>
  <c r="BD427" i="6"/>
  <c r="BC427" i="6"/>
  <c r="BB427" i="6"/>
  <c r="AK424" i="6"/>
  <c r="AI424" i="6"/>
  <c r="AJ424" i="6"/>
  <c r="BA431" i="6"/>
  <c r="AY431" i="6" s="1"/>
  <c r="R431" i="6"/>
  <c r="T431" i="6" s="1"/>
  <c r="AC431" i="6"/>
  <c r="R428" i="6"/>
  <c r="T428" i="6" s="1"/>
  <c r="AC428" i="6"/>
  <c r="AD431" i="6"/>
  <c r="AJ205" i="5"/>
  <c r="AK205" i="5"/>
  <c r="AI205" i="5"/>
  <c r="AJ47" i="5"/>
  <c r="AK47" i="5"/>
  <c r="AI47" i="5"/>
  <c r="AH47" i="5" s="1"/>
  <c r="AY47" i="5" s="1"/>
  <c r="AJ309" i="5"/>
  <c r="AK309" i="5"/>
  <c r="AI309" i="5"/>
  <c r="AH309" i="5" s="1"/>
  <c r="AA309" i="5" s="1"/>
  <c r="AB282" i="5"/>
  <c r="AD282" i="5"/>
  <c r="AD101" i="5"/>
  <c r="AB101" i="5"/>
  <c r="AJ124" i="5"/>
  <c r="AK124" i="5"/>
  <c r="AI124" i="5"/>
  <c r="AB258" i="5"/>
  <c r="AD258" i="5"/>
  <c r="AD239" i="5"/>
  <c r="AB239" i="5"/>
  <c r="AB242" i="5"/>
  <c r="AD242" i="5"/>
  <c r="AJ105" i="5"/>
  <c r="AK105" i="5"/>
  <c r="AI105" i="5"/>
  <c r="AH105" i="5" s="1"/>
  <c r="AA105" i="5" s="1"/>
  <c r="AI75" i="5"/>
  <c r="AJ75" i="5"/>
  <c r="AK75" i="5"/>
  <c r="AD118" i="5"/>
  <c r="AB118" i="5"/>
  <c r="AD150" i="5"/>
  <c r="AB150" i="5"/>
  <c r="AJ291" i="5"/>
  <c r="AK291" i="5"/>
  <c r="AI291" i="5"/>
  <c r="BD418" i="5"/>
  <c r="BC418" i="5"/>
  <c r="BB418" i="5"/>
  <c r="BA418" i="5" s="1"/>
  <c r="AY418" i="5" s="1"/>
  <c r="CW7" i="5"/>
  <c r="CV7" i="5"/>
  <c r="CU7" i="5" s="1"/>
  <c r="CT7" i="5" s="1"/>
  <c r="CS7" i="5"/>
  <c r="CR7" i="5" s="1"/>
  <c r="CQ7" i="5" s="1"/>
  <c r="CP7" i="5" s="1"/>
  <c r="CO7" i="5" s="1"/>
  <c r="BB66" i="5"/>
  <c r="BD66" i="5"/>
  <c r="BC66" i="5"/>
  <c r="BC21" i="5"/>
  <c r="BD21" i="5"/>
  <c r="BB21" i="5"/>
  <c r="CW27" i="5"/>
  <c r="CV27" i="5"/>
  <c r="CU27" i="5" s="1"/>
  <c r="CT27" i="5" s="1"/>
  <c r="CS27" i="5" s="1"/>
  <c r="CR27" i="5" s="1"/>
  <c r="CQ27" i="5" s="1"/>
  <c r="CP27" i="5" s="1"/>
  <c r="CO27" i="5" s="1"/>
  <c r="BC27" i="5"/>
  <c r="BD27" i="5"/>
  <c r="BB27" i="5"/>
  <c r="CN25" i="5"/>
  <c r="CM25" i="5"/>
  <c r="CL25" i="5" s="1"/>
  <c r="BM33" i="5"/>
  <c r="BL33" i="5" s="1"/>
  <c r="BK33" i="5"/>
  <c r="BJ33" i="5" s="1"/>
  <c r="BI33" i="5" s="1"/>
  <c r="BH33" i="5" s="1"/>
  <c r="BG33" i="5" s="1"/>
  <c r="BF33" i="5" s="1"/>
  <c r="BE33" i="5" s="1"/>
  <c r="CN39" i="5"/>
  <c r="CM39" i="5"/>
  <c r="AI25" i="5"/>
  <c r="AK25" i="5"/>
  <c r="AJ25" i="5"/>
  <c r="AB62" i="5"/>
  <c r="AD62" i="5"/>
  <c r="AB81" i="5"/>
  <c r="AC433" i="5"/>
  <c r="AV377" i="5"/>
  <c r="BU10" i="5"/>
  <c r="BS10" i="5" s="1"/>
  <c r="BA198" i="5"/>
  <c r="AY198" i="5" s="1"/>
  <c r="BA63" i="5"/>
  <c r="AY63" i="5" s="1"/>
  <c r="BA213" i="5"/>
  <c r="BA246" i="5"/>
  <c r="AY246" i="5" s="1"/>
  <c r="BA339" i="5"/>
  <c r="BA288" i="5"/>
  <c r="AY288" i="5" s="1"/>
  <c r="BA166" i="5"/>
  <c r="BA348" i="5"/>
  <c r="AY348" i="5" s="1"/>
  <c r="BA341" i="5"/>
  <c r="BA336" i="5"/>
  <c r="BC39" i="5"/>
  <c r="BD39" i="5"/>
  <c r="BB39" i="5"/>
  <c r="BM42" i="5"/>
  <c r="BL42" i="5"/>
  <c r="BK42" i="5" s="1"/>
  <c r="BJ42" i="5" s="1"/>
  <c r="BI42" i="5" s="1"/>
  <c r="BH42" i="5" s="1"/>
  <c r="BG42" i="5" s="1"/>
  <c r="BF42" i="5" s="1"/>
  <c r="BE42" i="5" s="1"/>
  <c r="BM46" i="5"/>
  <c r="BL46" i="5"/>
  <c r="BK46" i="5" s="1"/>
  <c r="BJ46" i="5" s="1"/>
  <c r="BI46" i="5" s="1"/>
  <c r="BH46" i="5" s="1"/>
  <c r="BG46" i="5" s="1"/>
  <c r="BF46" i="5" s="1"/>
  <c r="BE46" i="5" s="1"/>
  <c r="BC58" i="5"/>
  <c r="BD58" i="5"/>
  <c r="BB58" i="5"/>
  <c r="CN16" i="5"/>
  <c r="CM16" i="5"/>
  <c r="CL16" i="5" s="1"/>
  <c r="CN8" i="5"/>
  <c r="CM8" i="5"/>
  <c r="CN6" i="5"/>
  <c r="CM6" i="5"/>
  <c r="BB25" i="5"/>
  <c r="BD25" i="5"/>
  <c r="BC25" i="5"/>
  <c r="BA25" i="5" s="1"/>
  <c r="CM31" i="5"/>
  <c r="CN31" i="5"/>
  <c r="AH95" i="5"/>
  <c r="AA95" i="5" s="1"/>
  <c r="AD136" i="5"/>
  <c r="AH107" i="5"/>
  <c r="AA107" i="5" s="1"/>
  <c r="BA384" i="5"/>
  <c r="AY384" i="5" s="1"/>
  <c r="BA98" i="5"/>
  <c r="AY98" i="5" s="1"/>
  <c r="AY220" i="5"/>
  <c r="AI297" i="5"/>
  <c r="AH297" i="5" s="1"/>
  <c r="AA297" i="5" s="1"/>
  <c r="AJ297" i="5"/>
  <c r="AK297" i="5"/>
  <c r="BB419" i="5"/>
  <c r="BA419" i="5" s="1"/>
  <c r="BC419" i="5"/>
  <c r="BD419" i="5"/>
  <c r="BD31" i="5"/>
  <c r="BB31" i="5"/>
  <c r="BC31" i="5"/>
  <c r="CW30" i="5"/>
  <c r="CV30" i="5"/>
  <c r="CU30" i="5" s="1"/>
  <c r="CT30" i="5" s="1"/>
  <c r="CS30" i="5" s="1"/>
  <c r="CR30" i="5" s="1"/>
  <c r="CQ30" i="5" s="1"/>
  <c r="CP30" i="5" s="1"/>
  <c r="CO30" i="5" s="1"/>
  <c r="CM9" i="5"/>
  <c r="CL9" i="5" s="1"/>
  <c r="CN9" i="5"/>
  <c r="BB76" i="5"/>
  <c r="BA76" i="5" s="1"/>
  <c r="BC76" i="5"/>
  <c r="BD76" i="5"/>
  <c r="BD68" i="5"/>
  <c r="BC68" i="5"/>
  <c r="BB68" i="5"/>
  <c r="BA68" i="5" s="1"/>
  <c r="BC60" i="5"/>
  <c r="BB60" i="5"/>
  <c r="BD60" i="5"/>
  <c r="BC52" i="5"/>
  <c r="BD52" i="5"/>
  <c r="BB52" i="5"/>
  <c r="BA52" i="5" s="1"/>
  <c r="AY52" i="5" s="1"/>
  <c r="CW3" i="5"/>
  <c r="CV3" i="5" s="1"/>
  <c r="CU3" i="5" s="1"/>
  <c r="CT3" i="5" s="1"/>
  <c r="CS3" i="5" s="1"/>
  <c r="CR3" i="5" s="1"/>
  <c r="CQ3" i="5" s="1"/>
  <c r="CP3" i="5" s="1"/>
  <c r="CO3" i="5" s="1"/>
  <c r="CW23" i="5"/>
  <c r="CV23" i="5"/>
  <c r="CU23" i="5" s="1"/>
  <c r="CT23" i="5" s="1"/>
  <c r="CS23" i="5" s="1"/>
  <c r="CR23" i="5" s="1"/>
  <c r="CQ23" i="5" s="1"/>
  <c r="CP23" i="5" s="1"/>
  <c r="CO23" i="5" s="1"/>
  <c r="AH29" i="5"/>
  <c r="AH353" i="5"/>
  <c r="AA353" i="5" s="1"/>
  <c r="AV359" i="5"/>
  <c r="AW359" i="5" s="1"/>
  <c r="BA180" i="5"/>
  <c r="BA146" i="5"/>
  <c r="AY146" i="5" s="1"/>
  <c r="BA53" i="5"/>
  <c r="AY53" i="5" s="1"/>
  <c r="AH128" i="5"/>
  <c r="AA128" i="5" s="1"/>
  <c r="BC409" i="5"/>
  <c r="BD409" i="5"/>
  <c r="BB409" i="5"/>
  <c r="BA409" i="5" s="1"/>
  <c r="AY409" i="5" s="1"/>
  <c r="BC23" i="5"/>
  <c r="BB23" i="5"/>
  <c r="BA23" i="5" s="1"/>
  <c r="AY23" i="5" s="1"/>
  <c r="BD23" i="5"/>
  <c r="CM22" i="5"/>
  <c r="CN22" i="5"/>
  <c r="BB30" i="5"/>
  <c r="BC30" i="5"/>
  <c r="BD30" i="5"/>
  <c r="BC214" i="5"/>
  <c r="BD214" i="5"/>
  <c r="BB214" i="5"/>
  <c r="BA214" i="5" s="1"/>
  <c r="BD49" i="5"/>
  <c r="BB49" i="5"/>
  <c r="BA49" i="5" s="1"/>
  <c r="AY49" i="5" s="1"/>
  <c r="BC49" i="5"/>
  <c r="BB75" i="5"/>
  <c r="BC75" i="5"/>
  <c r="BD75" i="5"/>
  <c r="BC62" i="5"/>
  <c r="BB62" i="5"/>
  <c r="BD62" i="5"/>
  <c r="CW2" i="5"/>
  <c r="CV2" i="5" s="1"/>
  <c r="CU2" i="5" s="1"/>
  <c r="CT2" i="5" s="1"/>
  <c r="CS2" i="5" s="1"/>
  <c r="CR2" i="5" s="1"/>
  <c r="CQ2" i="5" s="1"/>
  <c r="CP2" i="5" s="1"/>
  <c r="CO2" i="5" s="1"/>
  <c r="AA39" i="5"/>
  <c r="AJ358" i="5"/>
  <c r="AK358" i="5"/>
  <c r="AI358" i="5"/>
  <c r="AI154" i="5"/>
  <c r="AH154" i="5" s="1"/>
  <c r="AA154" i="5" s="1"/>
  <c r="AK154" i="5"/>
  <c r="AJ154" i="5"/>
  <c r="AJ30" i="5"/>
  <c r="AI30" i="5"/>
  <c r="AK30" i="5"/>
  <c r="BA411" i="5"/>
  <c r="AY411" i="5" s="1"/>
  <c r="BA304" i="5"/>
  <c r="BA270" i="5"/>
  <c r="BA346" i="5"/>
  <c r="BA127" i="5"/>
  <c r="BA378" i="5"/>
  <c r="AY378" i="5" s="1"/>
  <c r="BA55" i="5"/>
  <c r="AY55" i="5" s="1"/>
  <c r="BA208" i="5"/>
  <c r="BA314" i="5"/>
  <c r="BL422" i="5"/>
  <c r="BK422" i="5" s="1"/>
  <c r="BJ422" i="5" s="1"/>
  <c r="BI422" i="5" s="1"/>
  <c r="BH422" i="5" s="1"/>
  <c r="BG422" i="5" s="1"/>
  <c r="BF422" i="5" s="1"/>
  <c r="BE422" i="5" s="1"/>
  <c r="BM422" i="5"/>
  <c r="CN13" i="5"/>
  <c r="CM13" i="5"/>
  <c r="CL13" i="5" s="1"/>
  <c r="CJ13" i="5" s="1"/>
  <c r="CN37" i="5"/>
  <c r="CM37" i="5"/>
  <c r="CL37" i="5" s="1"/>
  <c r="BB22" i="5"/>
  <c r="BA22" i="5" s="1"/>
  <c r="BC22" i="5"/>
  <c r="BD22" i="5"/>
  <c r="CN28" i="5"/>
  <c r="CM28" i="5"/>
  <c r="CL28" i="5" s="1"/>
  <c r="BD28" i="5"/>
  <c r="BC28" i="5"/>
  <c r="BB28" i="5"/>
  <c r="BA28" i="5" s="1"/>
  <c r="CW26" i="5"/>
  <c r="CV26" i="5" s="1"/>
  <c r="CU26" i="5" s="1"/>
  <c r="CT26" i="5" s="1"/>
  <c r="CS26" i="5" s="1"/>
  <c r="CR26" i="5" s="1"/>
  <c r="CQ26" i="5" s="1"/>
  <c r="CP26" i="5" s="1"/>
  <c r="CO26" i="5" s="1"/>
  <c r="BB34" i="5"/>
  <c r="BD34" i="5"/>
  <c r="BC34" i="5"/>
  <c r="BC43" i="5"/>
  <c r="BD43" i="5"/>
  <c r="BB43" i="5"/>
  <c r="BA43" i="5" s="1"/>
  <c r="BM54" i="5"/>
  <c r="BL54" i="5"/>
  <c r="BK54" i="5" s="1"/>
  <c r="BJ54" i="5" s="1"/>
  <c r="BI54" i="5" s="1"/>
  <c r="BH54" i="5" s="1"/>
  <c r="BG54" i="5" s="1"/>
  <c r="BF54" i="5" s="1"/>
  <c r="BE54" i="5" s="1"/>
  <c r="AH265" i="5"/>
  <c r="AA265" i="5" s="1"/>
  <c r="AH369" i="5"/>
  <c r="AA369" i="5" s="1"/>
  <c r="AD52" i="5"/>
  <c r="BA136" i="5"/>
  <c r="BA189" i="5"/>
  <c r="BA175" i="5"/>
  <c r="AH300" i="5"/>
  <c r="AA300" i="5" s="1"/>
  <c r="AV300" i="5" s="1"/>
  <c r="AH43" i="5"/>
  <c r="AH66" i="5"/>
  <c r="BC415" i="5"/>
  <c r="BD415" i="5"/>
  <c r="BB415" i="5"/>
  <c r="BA415" i="5" s="1"/>
  <c r="AY415" i="5" s="1"/>
  <c r="BC80" i="5"/>
  <c r="BD80" i="5"/>
  <c r="BB80" i="5"/>
  <c r="BA80" i="5" s="1"/>
  <c r="AY80" i="5" s="1"/>
  <c r="CV29" i="5"/>
  <c r="CU29" i="5" s="1"/>
  <c r="CT29" i="5" s="1"/>
  <c r="CS29" i="5" s="1"/>
  <c r="CR29" i="5" s="1"/>
  <c r="CQ29" i="5" s="1"/>
  <c r="CP29" i="5" s="1"/>
  <c r="CO29" i="5" s="1"/>
  <c r="CW29" i="5"/>
  <c r="CW18" i="5"/>
  <c r="CV18" i="5" s="1"/>
  <c r="CU18" i="5" s="1"/>
  <c r="CT18" i="5" s="1"/>
  <c r="CS18" i="5" s="1"/>
  <c r="CR18" i="5" s="1"/>
  <c r="CQ18" i="5" s="1"/>
  <c r="CP18" i="5" s="1"/>
  <c r="CO18" i="5" s="1"/>
  <c r="CM20" i="5"/>
  <c r="CL20" i="5" s="1"/>
  <c r="CN20" i="5"/>
  <c r="CM19" i="5"/>
  <c r="CN19" i="5"/>
  <c r="CM17" i="5"/>
  <c r="CN17" i="5"/>
  <c r="BM26" i="5"/>
  <c r="BL26" i="5" s="1"/>
  <c r="BK26" i="5" s="1"/>
  <c r="BJ26" i="5" s="1"/>
  <c r="BI26" i="5" s="1"/>
  <c r="BH26" i="5" s="1"/>
  <c r="BG26" i="5" s="1"/>
  <c r="BF26" i="5" s="1"/>
  <c r="BE26" i="5" s="1"/>
  <c r="BB218" i="5"/>
  <c r="BA218" i="5" s="1"/>
  <c r="BC218" i="5"/>
  <c r="BD218" i="5"/>
  <c r="BM50" i="5"/>
  <c r="BL50" i="5" s="1"/>
  <c r="BK50" i="5" s="1"/>
  <c r="BJ50" i="5" s="1"/>
  <c r="BI50" i="5" s="1"/>
  <c r="BH50" i="5" s="1"/>
  <c r="BG50" i="5" s="1"/>
  <c r="BF50" i="5" s="1"/>
  <c r="BE50" i="5" s="1"/>
  <c r="AB305" i="5"/>
  <c r="AD305" i="5"/>
  <c r="AH262" i="5"/>
  <c r="AA262" i="5" s="1"/>
  <c r="BA365" i="5"/>
  <c r="AY365" i="5" s="1"/>
  <c r="BA233" i="5"/>
  <c r="BA394" i="5"/>
  <c r="AY394" i="5" s="1"/>
  <c r="BA158" i="5"/>
  <c r="AY158" i="5" s="1"/>
  <c r="BD425" i="5"/>
  <c r="BB425" i="5"/>
  <c r="BA425" i="5" s="1"/>
  <c r="BC425" i="5"/>
  <c r="BC32" i="5"/>
  <c r="BB32" i="5"/>
  <c r="BA32" i="5" s="1"/>
  <c r="BD32" i="5"/>
  <c r="CW21" i="5"/>
  <c r="CV21" i="5"/>
  <c r="CU21" i="5" s="1"/>
  <c r="CT21" i="5" s="1"/>
  <c r="CS21" i="5" s="1"/>
  <c r="CR21" i="5" s="1"/>
  <c r="CQ21" i="5" s="1"/>
  <c r="CP21" i="5" s="1"/>
  <c r="CO21" i="5" s="1"/>
  <c r="BC37" i="5"/>
  <c r="BD37" i="5"/>
  <c r="BB37" i="5"/>
  <c r="BA37" i="5" s="1"/>
  <c r="CN10" i="5"/>
  <c r="CM10" i="5"/>
  <c r="CL10" i="5" s="1"/>
  <c r="CJ10" i="5" s="1"/>
  <c r="CN5" i="5"/>
  <c r="CM5" i="5"/>
  <c r="CL5" i="5" s="1"/>
  <c r="CN14" i="5"/>
  <c r="CM14" i="5"/>
  <c r="CW15" i="5"/>
  <c r="CV15" i="5" s="1"/>
  <c r="CU15" i="5" s="1"/>
  <c r="CT15" i="5" s="1"/>
  <c r="CS15" i="5" s="1"/>
  <c r="CR15" i="5" s="1"/>
  <c r="CQ15" i="5" s="1"/>
  <c r="CP15" i="5" s="1"/>
  <c r="CO15" i="5" s="1"/>
  <c r="CM24" i="5"/>
  <c r="CN24" i="5"/>
  <c r="AH46" i="5"/>
  <c r="AH332" i="5"/>
  <c r="AA332" i="5" s="1"/>
  <c r="AV382" i="5"/>
  <c r="AW382" i="5" s="1"/>
  <c r="AY382" i="5"/>
  <c r="AV403" i="5"/>
  <c r="BA284" i="5"/>
  <c r="BA231" i="5"/>
  <c r="BA367" i="5"/>
  <c r="AY367" i="5" s="1"/>
  <c r="BA181" i="5"/>
  <c r="AY181" i="5" s="1"/>
  <c r="BA147" i="5"/>
  <c r="BA182" i="5"/>
  <c r="AY28" i="5"/>
  <c r="AA28" i="5"/>
  <c r="BB417" i="5"/>
  <c r="BA417" i="5" s="1"/>
  <c r="BC417" i="5"/>
  <c r="BD417" i="5"/>
  <c r="BC24" i="5"/>
  <c r="BD24" i="5"/>
  <c r="BB24" i="5"/>
  <c r="CM11" i="5"/>
  <c r="CL11" i="5" s="1"/>
  <c r="CJ11" i="5" s="1"/>
  <c r="CN11" i="5"/>
  <c r="BL29" i="5"/>
  <c r="BK29" i="5" s="1"/>
  <c r="BJ29" i="5" s="1"/>
  <c r="BI29" i="5" s="1"/>
  <c r="BH29" i="5" s="1"/>
  <c r="BG29" i="5" s="1"/>
  <c r="BF29" i="5" s="1"/>
  <c r="BE29" i="5" s="1"/>
  <c r="BM29" i="5"/>
  <c r="CM35" i="5"/>
  <c r="CN35" i="5"/>
  <c r="BC35" i="5"/>
  <c r="BB35" i="5"/>
  <c r="BA35" i="5" s="1"/>
  <c r="BD35" i="5"/>
  <c r="CW33" i="5"/>
  <c r="CV33" i="5"/>
  <c r="CU33" i="5" s="1"/>
  <c r="CT33" i="5" s="1"/>
  <c r="CS33" i="5" s="1"/>
  <c r="CR33" i="5" s="1"/>
  <c r="CQ33" i="5" s="1"/>
  <c r="CP33" i="5" s="1"/>
  <c r="CO33" i="5" s="1"/>
  <c r="CN4" i="5"/>
  <c r="CM4" i="5"/>
  <c r="CL4" i="5" s="1"/>
  <c r="CW12" i="5"/>
  <c r="CV12" i="5" s="1"/>
  <c r="CU12" i="5" s="1"/>
  <c r="CT12" i="5" s="1"/>
  <c r="CS12" i="5" s="1"/>
  <c r="CR12" i="5" s="1"/>
  <c r="CQ12" i="5" s="1"/>
  <c r="CP12" i="5" s="1"/>
  <c r="CO12" i="5" s="1"/>
  <c r="CN40" i="5"/>
  <c r="CM40" i="5"/>
  <c r="AX337" i="5"/>
  <c r="AW337" i="5"/>
  <c r="CN69" i="5"/>
  <c r="CM69" i="5"/>
  <c r="CL69" i="5" s="1"/>
  <c r="BC122" i="5"/>
  <c r="BD122" i="5"/>
  <c r="BB122" i="5"/>
  <c r="BA122" i="5" s="1"/>
  <c r="BD371" i="5"/>
  <c r="BB371" i="5"/>
  <c r="BC371" i="5"/>
  <c r="CM106" i="5"/>
  <c r="CN106" i="5"/>
  <c r="BD155" i="5"/>
  <c r="BB155" i="5"/>
  <c r="BC155" i="5"/>
  <c r="BB196" i="5"/>
  <c r="BC196" i="5"/>
  <c r="BD196" i="5"/>
  <c r="BB207" i="5"/>
  <c r="BC207" i="5"/>
  <c r="BD207" i="5"/>
  <c r="BC258" i="5"/>
  <c r="BD258" i="5"/>
  <c r="BB258" i="5"/>
  <c r="BD157" i="5"/>
  <c r="BB157" i="5"/>
  <c r="BC157" i="5"/>
  <c r="BB230" i="5"/>
  <c r="BA230" i="5" s="1"/>
  <c r="BC230" i="5"/>
  <c r="BD230" i="5"/>
  <c r="BD297" i="5"/>
  <c r="BC297" i="5"/>
  <c r="BB297" i="5"/>
  <c r="BC299" i="5"/>
  <c r="BD299" i="5"/>
  <c r="BB299" i="5"/>
  <c r="CM55" i="5"/>
  <c r="CN55" i="5"/>
  <c r="CM105" i="5"/>
  <c r="CN105" i="5"/>
  <c r="CM66" i="5"/>
  <c r="CN66" i="5"/>
  <c r="BD82" i="5"/>
  <c r="BB82" i="5"/>
  <c r="BA82" i="5" s="1"/>
  <c r="AY82" i="5" s="1"/>
  <c r="BC82" i="5"/>
  <c r="BC344" i="5"/>
  <c r="BD344" i="5"/>
  <c r="BB344" i="5"/>
  <c r="BC114" i="5"/>
  <c r="BD114" i="5"/>
  <c r="BB114" i="5"/>
  <c r="BC413" i="5"/>
  <c r="BB413" i="5"/>
  <c r="BD413" i="5"/>
  <c r="CM44" i="5"/>
  <c r="CN44" i="5"/>
  <c r="BB44" i="5"/>
  <c r="BC44" i="5"/>
  <c r="BD44" i="5"/>
  <c r="BC188" i="5"/>
  <c r="BB188" i="5"/>
  <c r="BD188" i="5"/>
  <c r="BC347" i="5"/>
  <c r="BD347" i="5"/>
  <c r="BB347" i="5"/>
  <c r="BA347" i="5" s="1"/>
  <c r="BD142" i="5"/>
  <c r="BB142" i="5"/>
  <c r="BC142" i="5"/>
  <c r="AD116" i="5"/>
  <c r="AB116" i="5"/>
  <c r="CN38" i="5"/>
  <c r="CM38" i="5"/>
  <c r="BB282" i="5"/>
  <c r="BC282" i="5"/>
  <c r="BD282" i="5"/>
  <c r="CM51" i="5"/>
  <c r="CL51" i="5" s="1"/>
  <c r="CN51" i="5"/>
  <c r="CM114" i="5"/>
  <c r="CN114" i="5"/>
  <c r="CM61" i="5"/>
  <c r="CN61" i="5"/>
  <c r="CN32" i="5"/>
  <c r="CM32" i="5"/>
  <c r="BB140" i="5"/>
  <c r="BA140" i="5" s="1"/>
  <c r="BC140" i="5"/>
  <c r="BD140" i="5"/>
  <c r="CN101" i="5"/>
  <c r="CM101" i="5"/>
  <c r="CM86" i="5"/>
  <c r="CN86" i="5"/>
  <c r="BC110" i="5"/>
  <c r="BD110" i="5"/>
  <c r="BB110" i="5"/>
  <c r="BC261" i="5"/>
  <c r="BD261" i="5"/>
  <c r="BB261" i="5"/>
  <c r="CM102" i="5"/>
  <c r="CN102" i="5"/>
  <c r="CN79" i="5"/>
  <c r="CM79" i="5"/>
  <c r="CL79" i="5" s="1"/>
  <c r="CM68" i="5"/>
  <c r="CN68" i="5"/>
  <c r="CM78" i="5"/>
  <c r="CN78" i="5"/>
  <c r="BC375" i="5"/>
  <c r="BD375" i="5"/>
  <c r="BB375" i="5"/>
  <c r="BB191" i="5"/>
  <c r="BA191" i="5" s="1"/>
  <c r="AY191" i="5" s="1"/>
  <c r="BC191" i="5"/>
  <c r="BD191" i="5"/>
  <c r="CM107" i="5"/>
  <c r="CN107" i="5"/>
  <c r="BB368" i="5"/>
  <c r="BC368" i="5"/>
  <c r="BD368" i="5"/>
  <c r="CM113" i="5"/>
  <c r="CL113" i="5" s="1"/>
  <c r="CN113" i="5"/>
  <c r="CN98" i="5"/>
  <c r="CM98" i="5"/>
  <c r="CM82" i="5"/>
  <c r="CN82" i="5"/>
  <c r="BC59" i="5"/>
  <c r="BD59" i="5"/>
  <c r="BB59" i="5"/>
  <c r="CM115" i="5"/>
  <c r="CN115" i="5"/>
  <c r="CM54" i="5"/>
  <c r="CN54" i="5"/>
  <c r="CM50" i="5"/>
  <c r="CN50" i="5"/>
  <c r="CM121" i="5"/>
  <c r="CN121" i="5"/>
  <c r="BB197" i="5"/>
  <c r="BC197" i="5"/>
  <c r="BD197" i="5"/>
  <c r="CN72" i="5"/>
  <c r="CM72" i="5"/>
  <c r="CM112" i="5"/>
  <c r="CN112" i="5"/>
  <c r="CN118" i="5"/>
  <c r="CM118" i="5"/>
  <c r="CN93" i="5"/>
  <c r="CM93" i="5"/>
  <c r="CM119" i="5"/>
  <c r="CN119" i="5"/>
  <c r="CM74" i="5"/>
  <c r="CN74" i="5"/>
  <c r="BC242" i="5"/>
  <c r="BD242" i="5"/>
  <c r="BB242" i="5"/>
  <c r="CM83" i="5"/>
  <c r="CN83" i="5"/>
  <c r="BB267" i="5"/>
  <c r="BC267" i="5"/>
  <c r="BD267" i="5"/>
  <c r="CN71" i="5"/>
  <c r="CM71" i="5"/>
  <c r="CM80" i="5"/>
  <c r="CN80" i="5"/>
  <c r="BB407" i="5"/>
  <c r="BC407" i="5"/>
  <c r="BD407" i="5"/>
  <c r="BB38" i="5"/>
  <c r="BA38" i="5" s="1"/>
  <c r="BD38" i="5"/>
  <c r="BC38" i="5"/>
  <c r="CN100" i="5"/>
  <c r="CM100" i="5"/>
  <c r="CN94" i="5"/>
  <c r="CM94" i="5"/>
  <c r="BB318" i="5"/>
  <c r="BC318" i="5"/>
  <c r="BD318" i="5"/>
  <c r="CM49" i="5"/>
  <c r="CN49" i="5"/>
  <c r="BB61" i="5"/>
  <c r="BC61" i="5"/>
  <c r="BD61" i="5"/>
  <c r="CM103" i="5"/>
  <c r="CL103" i="5" s="1"/>
  <c r="CN103" i="5"/>
  <c r="CM58" i="5"/>
  <c r="CL58" i="5" s="1"/>
  <c r="CJ58" i="5" s="1"/>
  <c r="CN58" i="5"/>
  <c r="BB143" i="5"/>
  <c r="BC143" i="5"/>
  <c r="BD143" i="5"/>
  <c r="AI423" i="5"/>
  <c r="AJ423" i="5"/>
  <c r="AK423" i="5"/>
  <c r="AB342" i="5"/>
  <c r="AD342" i="5"/>
  <c r="CM57" i="5"/>
  <c r="CN57" i="5"/>
  <c r="BC160" i="5"/>
  <c r="BD160" i="5"/>
  <c r="BB160" i="5"/>
  <c r="BA160" i="5" s="1"/>
  <c r="BB186" i="5"/>
  <c r="BA186" i="5" s="1"/>
  <c r="BD186" i="5"/>
  <c r="BC186" i="5"/>
  <c r="CM62" i="5"/>
  <c r="CN62" i="5"/>
  <c r="CN46" i="5"/>
  <c r="CM46" i="5"/>
  <c r="CM73" i="5"/>
  <c r="CL73" i="5" s="1"/>
  <c r="CN73" i="5"/>
  <c r="CN60" i="5"/>
  <c r="CM60" i="5"/>
  <c r="BC257" i="5"/>
  <c r="BB257" i="5"/>
  <c r="BD257" i="5"/>
  <c r="BD159" i="5"/>
  <c r="BB159" i="5"/>
  <c r="BA159" i="5" s="1"/>
  <c r="BC159" i="5"/>
  <c r="BB137" i="5"/>
  <c r="BA137" i="5" s="1"/>
  <c r="BC137" i="5"/>
  <c r="BD137" i="5"/>
  <c r="BB105" i="5"/>
  <c r="BC105" i="5"/>
  <c r="BD105" i="5"/>
  <c r="BB356" i="5"/>
  <c r="BA356" i="5" s="1"/>
  <c r="BC356" i="5"/>
  <c r="BD356" i="5"/>
  <c r="CN81" i="5"/>
  <c r="CM81" i="5"/>
  <c r="CL81" i="5" s="1"/>
  <c r="BC380" i="5"/>
  <c r="BD380" i="5"/>
  <c r="BB380" i="5"/>
  <c r="BA380" i="5" s="1"/>
  <c r="CN52" i="5"/>
  <c r="CM52" i="5"/>
  <c r="BB398" i="5"/>
  <c r="BA398" i="5" s="1"/>
  <c r="BC398" i="5"/>
  <c r="BD398" i="5"/>
  <c r="CN41" i="5"/>
  <c r="CM41" i="5"/>
  <c r="CM87" i="5"/>
  <c r="CN87" i="5"/>
  <c r="CN95" i="5"/>
  <c r="CM95" i="5"/>
  <c r="CL95" i="5" s="1"/>
  <c r="BB309" i="5"/>
  <c r="BC309" i="5"/>
  <c r="BD309" i="5"/>
  <c r="CM42" i="5"/>
  <c r="CN42" i="5"/>
  <c r="CM120" i="5"/>
  <c r="CL120" i="5" s="1"/>
  <c r="CN120" i="5"/>
  <c r="CM96" i="5"/>
  <c r="CL96" i="5" s="1"/>
  <c r="CN96" i="5"/>
  <c r="BD321" i="5"/>
  <c r="BB321" i="5"/>
  <c r="BC321" i="5"/>
  <c r="AD104" i="5"/>
  <c r="AB104" i="5"/>
  <c r="CM111" i="5"/>
  <c r="CN111" i="5"/>
  <c r="BB302" i="5"/>
  <c r="BC302" i="5"/>
  <c r="BD302" i="5"/>
  <c r="CM65" i="5"/>
  <c r="CN65" i="5"/>
  <c r="CM116" i="5"/>
  <c r="CL116" i="5" s="1"/>
  <c r="CN116" i="5"/>
  <c r="BB374" i="5"/>
  <c r="BA374" i="5" s="1"/>
  <c r="BD374" i="5"/>
  <c r="BC374" i="5"/>
  <c r="CM63" i="5"/>
  <c r="CN63" i="5"/>
  <c r="CM47" i="5"/>
  <c r="CN47" i="5"/>
  <c r="BB238" i="5"/>
  <c r="BC238" i="5"/>
  <c r="BD238" i="5"/>
  <c r="BB123" i="5"/>
  <c r="BC123" i="5"/>
  <c r="BD123" i="5"/>
  <c r="BB329" i="5"/>
  <c r="BC329" i="5"/>
  <c r="BD329" i="5"/>
  <c r="BD97" i="5"/>
  <c r="BB97" i="5"/>
  <c r="BC97" i="5"/>
  <c r="CN99" i="5"/>
  <c r="CM99" i="5"/>
  <c r="CN36" i="5"/>
  <c r="CM36" i="5"/>
  <c r="CL36" i="5" s="1"/>
  <c r="CM90" i="5"/>
  <c r="CN90" i="5"/>
  <c r="BD316" i="5"/>
  <c r="BB316" i="5"/>
  <c r="BC316" i="5"/>
  <c r="CM89" i="5"/>
  <c r="CL89" i="5" s="1"/>
  <c r="CN89" i="5"/>
  <c r="CM64" i="5"/>
  <c r="CL64" i="5" s="1"/>
  <c r="CN64" i="5"/>
  <c r="CM88" i="5"/>
  <c r="CN88" i="5"/>
  <c r="BC354" i="5"/>
  <c r="BD354" i="5"/>
  <c r="BB354" i="5"/>
  <c r="BA354" i="5" s="1"/>
  <c r="CN97" i="5"/>
  <c r="CM97" i="5"/>
  <c r="CL97" i="5" s="1"/>
  <c r="CJ97" i="5" s="1"/>
  <c r="CM70" i="5"/>
  <c r="CN70" i="5"/>
  <c r="BC173" i="5"/>
  <c r="BD173" i="5"/>
  <c r="BB173" i="5"/>
  <c r="BA173" i="5" s="1"/>
  <c r="CM108" i="5"/>
  <c r="CL108" i="5" s="1"/>
  <c r="CN108" i="5"/>
  <c r="CN43" i="5"/>
  <c r="CM43" i="5"/>
  <c r="BC118" i="5"/>
  <c r="BD118" i="5"/>
  <c r="BB118" i="5"/>
  <c r="BB106" i="5"/>
  <c r="BC106" i="5"/>
  <c r="BD106" i="5"/>
  <c r="BC126" i="5"/>
  <c r="BD126" i="5"/>
  <c r="BB126" i="5"/>
  <c r="BC130" i="5"/>
  <c r="BD130" i="5"/>
  <c r="BB130" i="5"/>
  <c r="BA130" i="5" s="1"/>
  <c r="CM75" i="5"/>
  <c r="CL75" i="5" s="1"/>
  <c r="CN75" i="5"/>
  <c r="CM77" i="5"/>
  <c r="CL77" i="5" s="1"/>
  <c r="CN77" i="5"/>
  <c r="BB244" i="5"/>
  <c r="BC244" i="5"/>
  <c r="BD244" i="5"/>
  <c r="CN84" i="5"/>
  <c r="CM84" i="5"/>
  <c r="CM91" i="5"/>
  <c r="CN91" i="5"/>
  <c r="CN48" i="5"/>
  <c r="CM48" i="5"/>
  <c r="CL48" i="5" s="1"/>
  <c r="BB405" i="5"/>
  <c r="BD405" i="5"/>
  <c r="BC405" i="5"/>
  <c r="BA405" i="5" s="1"/>
  <c r="BC385" i="5"/>
  <c r="BD385" i="5"/>
  <c r="BB385" i="5"/>
  <c r="BB131" i="5"/>
  <c r="BC131" i="5"/>
  <c r="BD131" i="5"/>
  <c r="CN85" i="5"/>
  <c r="CM85" i="5"/>
  <c r="BB349" i="5"/>
  <c r="BA349" i="5" s="1"/>
  <c r="BC349" i="5"/>
  <c r="BD349" i="5"/>
  <c r="BB250" i="5"/>
  <c r="BC250" i="5"/>
  <c r="BD250" i="5"/>
  <c r="CN45" i="5"/>
  <c r="CM45" i="5"/>
  <c r="CM53" i="5"/>
  <c r="CL53" i="5" s="1"/>
  <c r="CN53" i="5"/>
  <c r="BB223" i="5"/>
  <c r="BA223" i="5" s="1"/>
  <c r="AY223" i="5" s="1"/>
  <c r="BC223" i="5"/>
  <c r="BD223" i="5"/>
  <c r="CM109" i="5"/>
  <c r="CN109" i="5"/>
  <c r="CM104" i="5"/>
  <c r="CN104" i="5"/>
  <c r="CN59" i="5"/>
  <c r="CM59" i="5"/>
  <c r="CL59" i="5" s="1"/>
  <c r="BC200" i="5"/>
  <c r="BD200" i="5"/>
  <c r="BB200" i="5"/>
  <c r="BA200" i="5" s="1"/>
  <c r="CM117" i="5"/>
  <c r="CN117" i="5"/>
  <c r="CN67" i="5"/>
  <c r="CM67" i="5"/>
  <c r="BC156" i="5"/>
  <c r="BD156" i="5"/>
  <c r="BB156" i="5"/>
  <c r="CN56" i="5"/>
  <c r="CM56" i="5"/>
  <c r="CN34" i="5"/>
  <c r="CM34" i="5"/>
  <c r="BB144" i="5"/>
  <c r="BC144" i="5"/>
  <c r="BD144" i="5"/>
  <c r="CN92" i="5"/>
  <c r="CM92" i="5"/>
  <c r="BB306" i="5"/>
  <c r="BC306" i="5"/>
  <c r="BD306" i="5"/>
  <c r="BC406" i="5"/>
  <c r="BB406" i="5"/>
  <c r="BA406" i="5" s="1"/>
  <c r="BD406" i="5"/>
  <c r="CN76" i="5"/>
  <c r="CM76" i="5"/>
  <c r="AC427" i="5"/>
  <c r="AC428" i="5"/>
  <c r="AY38" i="5"/>
  <c r="BA286" i="5"/>
  <c r="AY286" i="5" s="1"/>
  <c r="BA388" i="5"/>
  <c r="BA154" i="5"/>
  <c r="BA192" i="5"/>
  <c r="AY192" i="5" s="1"/>
  <c r="BA178" i="5"/>
  <c r="AW194" i="5"/>
  <c r="AX194" i="5"/>
  <c r="BA89" i="5"/>
  <c r="AY89" i="5" s="1"/>
  <c r="BA176" i="5"/>
  <c r="BA91" i="5"/>
  <c r="BA294" i="5"/>
  <c r="AY294" i="5" s="1"/>
  <c r="BB92" i="5"/>
  <c r="BD92" i="5"/>
  <c r="BC92" i="5"/>
  <c r="BA139" i="5"/>
  <c r="BA277" i="5"/>
  <c r="BA74" i="5"/>
  <c r="BA275" i="5"/>
  <c r="AY275" i="5" s="1"/>
  <c r="AW272" i="5"/>
  <c r="BA430" i="5"/>
  <c r="BA87" i="5"/>
  <c r="BA370" i="5"/>
  <c r="BA47" i="5"/>
  <c r="AB82" i="5"/>
  <c r="AD82" i="5"/>
  <c r="BA332" i="5"/>
  <c r="BA254" i="5"/>
  <c r="BA81" i="5"/>
  <c r="BA255" i="5"/>
  <c r="BA48" i="5"/>
  <c r="AY48" i="5" s="1"/>
  <c r="AY135" i="5"/>
  <c r="AV135" i="5"/>
  <c r="AX362" i="5"/>
  <c r="AB253" i="5"/>
  <c r="AD253" i="5"/>
  <c r="AY369" i="5"/>
  <c r="AV369" i="5"/>
  <c r="BD303" i="5"/>
  <c r="BB303" i="5"/>
  <c r="BC303" i="5"/>
  <c r="BD70" i="5"/>
  <c r="BB70" i="5"/>
  <c r="BC70" i="5"/>
  <c r="BB276" i="5"/>
  <c r="BC276" i="5"/>
  <c r="BD276" i="5"/>
  <c r="BB274" i="5"/>
  <c r="BC274" i="5"/>
  <c r="BD274" i="5"/>
  <c r="BD205" i="5"/>
  <c r="BB205" i="5"/>
  <c r="BA205" i="5" s="1"/>
  <c r="BC205" i="5"/>
  <c r="BD56" i="5"/>
  <c r="BC56" i="5"/>
  <c r="BB56" i="5"/>
  <c r="BC305" i="5"/>
  <c r="BD305" i="5"/>
  <c r="BB305" i="5"/>
  <c r="BB219" i="5"/>
  <c r="BA219" i="5" s="1"/>
  <c r="BC219" i="5"/>
  <c r="BD219" i="5"/>
  <c r="AB311" i="5"/>
  <c r="AD311" i="5"/>
  <c r="BC199" i="5"/>
  <c r="BD199" i="5"/>
  <c r="BB199" i="5"/>
  <c r="BB335" i="5"/>
  <c r="BA335" i="5" s="1"/>
  <c r="BC335" i="5"/>
  <c r="BD335" i="5"/>
  <c r="BC320" i="5"/>
  <c r="BD320" i="5"/>
  <c r="BB320" i="5"/>
  <c r="BA320" i="5" s="1"/>
  <c r="AY320" i="5" s="1"/>
  <c r="BD363" i="5"/>
  <c r="BC363" i="5"/>
  <c r="BB363" i="5"/>
  <c r="BD206" i="5"/>
  <c r="BB206" i="5"/>
  <c r="BC206" i="5"/>
  <c r="BB57" i="5"/>
  <c r="BC57" i="5"/>
  <c r="BD57" i="5"/>
  <c r="AD59" i="5"/>
  <c r="AB59" i="5"/>
  <c r="AY337" i="5"/>
  <c r="BD279" i="5"/>
  <c r="BB279" i="5"/>
  <c r="BC279" i="5"/>
  <c r="BB133" i="5"/>
  <c r="BA133" i="5" s="1"/>
  <c r="BC133" i="5"/>
  <c r="BD133" i="5"/>
  <c r="BA353" i="5"/>
  <c r="BB216" i="5"/>
  <c r="BC216" i="5"/>
  <c r="BD216" i="5"/>
  <c r="BC77" i="5"/>
  <c r="BD77" i="5"/>
  <c r="BB77" i="5"/>
  <c r="BB51" i="5"/>
  <c r="BC51" i="5"/>
  <c r="BD51" i="5"/>
  <c r="BA84" i="5"/>
  <c r="BA390" i="5"/>
  <c r="AY390" i="5" s="1"/>
  <c r="BA65" i="5"/>
  <c r="AY65" i="5" s="1"/>
  <c r="BC83" i="5"/>
  <c r="BA83" i="5" s="1"/>
  <c r="BD83" i="5"/>
  <c r="BB83" i="5"/>
  <c r="BA296" i="5"/>
  <c r="BA64" i="5"/>
  <c r="BA217" i="5"/>
  <c r="AY69" i="5"/>
  <c r="AV69" i="5"/>
  <c r="BC312" i="5"/>
  <c r="BD312" i="5"/>
  <c r="BB312" i="5"/>
  <c r="BA312" i="5" s="1"/>
  <c r="BD226" i="5"/>
  <c r="BB226" i="5"/>
  <c r="BA226" i="5" s="1"/>
  <c r="BC226" i="5"/>
  <c r="BB168" i="5"/>
  <c r="BC168" i="5"/>
  <c r="BA168" i="5" s="1"/>
  <c r="AY168" i="5" s="1"/>
  <c r="BD168" i="5"/>
  <c r="BD79" i="5"/>
  <c r="BC79" i="5"/>
  <c r="BB79" i="5"/>
  <c r="BB187" i="5"/>
  <c r="BA187" i="5" s="1"/>
  <c r="BC187" i="5"/>
  <c r="BD187" i="5"/>
  <c r="AY336" i="5"/>
  <c r="AV336" i="5"/>
  <c r="BA185" i="5"/>
  <c r="AY185" i="5" s="1"/>
  <c r="BA247" i="5"/>
  <c r="BA67" i="5"/>
  <c r="AY67" i="5" s="1"/>
  <c r="BA391" i="5"/>
  <c r="BA265" i="5"/>
  <c r="BA281" i="5"/>
  <c r="BA355" i="5"/>
  <c r="BA172" i="5"/>
  <c r="AY172" i="5" s="1"/>
  <c r="BB88" i="5"/>
  <c r="BC88" i="5"/>
  <c r="BD88" i="5"/>
  <c r="BA141" i="5"/>
  <c r="AY141" i="5" s="1"/>
  <c r="BA331" i="5"/>
  <c r="BC86" i="5"/>
  <c r="BD86" i="5"/>
  <c r="BB86" i="5"/>
  <c r="AB412" i="5"/>
  <c r="BB101" i="5"/>
  <c r="BA101" i="5" s="1"/>
  <c r="AY101" i="5" s="1"/>
  <c r="BD101" i="5"/>
  <c r="BC101" i="5"/>
  <c r="BA162" i="5"/>
  <c r="AB90" i="5"/>
  <c r="AD90" i="5"/>
  <c r="AV90" i="5"/>
  <c r="BA333" i="5"/>
  <c r="BA350" i="5"/>
  <c r="AY350" i="5" s="1"/>
  <c r="BA345" i="5"/>
  <c r="BA152" i="5"/>
  <c r="AY152" i="5" s="1"/>
  <c r="BA229" i="5"/>
  <c r="BA395" i="5"/>
  <c r="BA149" i="5"/>
  <c r="BA397" i="5"/>
  <c r="AY397" i="5" s="1"/>
  <c r="AV393" i="5"/>
  <c r="AX393" i="5" s="1"/>
  <c r="BB310" i="5"/>
  <c r="BC310" i="5"/>
  <c r="BD310" i="5"/>
  <c r="BA340" i="5"/>
  <c r="BA227" i="5"/>
  <c r="BA236" i="5"/>
  <c r="AY236" i="5" s="1"/>
  <c r="BA245" i="5"/>
  <c r="AD412" i="5"/>
  <c r="BA85" i="5"/>
  <c r="BA203" i="5"/>
  <c r="AY203" i="5" s="1"/>
  <c r="BA209" i="5"/>
  <c r="AY352" i="5"/>
  <c r="AV352" i="5"/>
  <c r="AV234" i="5"/>
  <c r="BA325" i="5"/>
  <c r="BA330" i="5"/>
  <c r="AY330" i="5" s="1"/>
  <c r="CL110" i="5"/>
  <c r="BD400" i="5"/>
  <c r="BB400" i="5"/>
  <c r="BC400" i="5"/>
  <c r="AY145" i="5"/>
  <c r="AV145" i="5"/>
  <c r="AY339" i="5"/>
  <c r="AV339" i="5"/>
  <c r="AX222" i="5"/>
  <c r="AD394" i="5"/>
  <c r="AB394" i="5"/>
  <c r="AV394" i="5"/>
  <c r="BB256" i="5"/>
  <c r="BC256" i="5"/>
  <c r="BA256" i="5" s="1"/>
  <c r="BD256" i="5"/>
  <c r="BB268" i="5"/>
  <c r="BC268" i="5"/>
  <c r="BD268" i="5"/>
  <c r="AV183" i="5"/>
  <c r="AY183" i="5"/>
  <c r="BB252" i="5"/>
  <c r="BC252" i="5"/>
  <c r="BA252" i="5" s="1"/>
  <c r="BD252" i="5"/>
  <c r="AA390" i="5"/>
  <c r="BD235" i="5"/>
  <c r="BB235" i="5"/>
  <c r="BC235" i="5"/>
  <c r="BD95" i="5"/>
  <c r="BC95" i="5"/>
  <c r="BB95" i="5"/>
  <c r="BA95" i="5" s="1"/>
  <c r="AW377" i="5"/>
  <c r="AX377" i="5"/>
  <c r="BB292" i="5"/>
  <c r="BC292" i="5"/>
  <c r="BD292" i="5"/>
  <c r="AV180" i="5"/>
  <c r="AY180" i="5"/>
  <c r="AX403" i="5"/>
  <c r="AW403" i="5"/>
  <c r="BB269" i="5"/>
  <c r="BC269" i="5"/>
  <c r="BD269" i="5"/>
  <c r="AY304" i="5"/>
  <c r="AV304" i="5"/>
  <c r="BC204" i="5"/>
  <c r="BD204" i="5"/>
  <c r="BB204" i="5"/>
  <c r="BA204" i="5" s="1"/>
  <c r="BB190" i="5"/>
  <c r="BD190" i="5"/>
  <c r="BC190" i="5"/>
  <c r="BB280" i="5"/>
  <c r="BC280" i="5"/>
  <c r="BD280" i="5"/>
  <c r="AJ420" i="5"/>
  <c r="AI420" i="5"/>
  <c r="AK420" i="5"/>
  <c r="BB259" i="5"/>
  <c r="BC259" i="5"/>
  <c r="BD259" i="5"/>
  <c r="BD373" i="5"/>
  <c r="BB373" i="5"/>
  <c r="BC373" i="5"/>
  <c r="BB239" i="5"/>
  <c r="BC239" i="5"/>
  <c r="BD239" i="5"/>
  <c r="AY136" i="5"/>
  <c r="AV136" i="5"/>
  <c r="BD271" i="5"/>
  <c r="BB271" i="5"/>
  <c r="BC271" i="5"/>
  <c r="BB228" i="5"/>
  <c r="BC228" i="5"/>
  <c r="BD228" i="5"/>
  <c r="BC290" i="5"/>
  <c r="BD290" i="5"/>
  <c r="BB290" i="5"/>
  <c r="BA102" i="5"/>
  <c r="AY102" i="5" s="1"/>
  <c r="BA311" i="5"/>
  <c r="AV311" i="5" s="1"/>
  <c r="AX311" i="5" s="1"/>
  <c r="BB164" i="5"/>
  <c r="BC164" i="5"/>
  <c r="BD164" i="5"/>
  <c r="BA253" i="5"/>
  <c r="AY253" i="5" s="1"/>
  <c r="BD99" i="5"/>
  <c r="BC99" i="5"/>
  <c r="BB99" i="5"/>
  <c r="BA99" i="5" s="1"/>
  <c r="AY99" i="5" s="1"/>
  <c r="BC289" i="5"/>
  <c r="BD289" i="5"/>
  <c r="BB289" i="5"/>
  <c r="BB72" i="5"/>
  <c r="BC72" i="5"/>
  <c r="BD72" i="5"/>
  <c r="BC150" i="5"/>
  <c r="BD150" i="5"/>
  <c r="BB150" i="5"/>
  <c r="BA150" i="5" s="1"/>
  <c r="BB169" i="5"/>
  <c r="BC169" i="5"/>
  <c r="BD169" i="5"/>
  <c r="BB323" i="5"/>
  <c r="BC323" i="5"/>
  <c r="BD323" i="5"/>
  <c r="BB278" i="5"/>
  <c r="BA278" i="5" s="1"/>
  <c r="BC278" i="5"/>
  <c r="BD278" i="5"/>
  <c r="BC163" i="5"/>
  <c r="BD163" i="5"/>
  <c r="BB163" i="5"/>
  <c r="BD41" i="5"/>
  <c r="BB41" i="5"/>
  <c r="BC41" i="5"/>
  <c r="BC128" i="5"/>
  <c r="BD128" i="5"/>
  <c r="BB128" i="5"/>
  <c r="BC283" i="5"/>
  <c r="BD283" i="5"/>
  <c r="BB283" i="5"/>
  <c r="BB313" i="5"/>
  <c r="BC313" i="5"/>
  <c r="BD313" i="5"/>
  <c r="BB202" i="5"/>
  <c r="BA202" i="5" s="1"/>
  <c r="BC202" i="5"/>
  <c r="BD202" i="5"/>
  <c r="BD121" i="5"/>
  <c r="BB121" i="5"/>
  <c r="BC121" i="5"/>
  <c r="BB129" i="5"/>
  <c r="BA129" i="5" s="1"/>
  <c r="AY129" i="5" s="1"/>
  <c r="BC129" i="5"/>
  <c r="BD129" i="5"/>
  <c r="BB107" i="5"/>
  <c r="BC107" i="5"/>
  <c r="BD107" i="5"/>
  <c r="AD177" i="5"/>
  <c r="AB177" i="5"/>
  <c r="AD100" i="5"/>
  <c r="AB100" i="5"/>
  <c r="BB111" i="5"/>
  <c r="BA111" i="5" s="1"/>
  <c r="BC111" i="5"/>
  <c r="BD111" i="5"/>
  <c r="BB308" i="5"/>
  <c r="BC308" i="5"/>
  <c r="BD308" i="5"/>
  <c r="BC124" i="5"/>
  <c r="BD124" i="5"/>
  <c r="BB124" i="5"/>
  <c r="BC414" i="5"/>
  <c r="BB414" i="5"/>
  <c r="BD414" i="5"/>
  <c r="BD266" i="5"/>
  <c r="BB266" i="5"/>
  <c r="BC266" i="5"/>
  <c r="BC116" i="5"/>
  <c r="BD116" i="5"/>
  <c r="BB116" i="5"/>
  <c r="BB125" i="5"/>
  <c r="BC125" i="5"/>
  <c r="BD125" i="5"/>
  <c r="BC179" i="5"/>
  <c r="BD179" i="5"/>
  <c r="BB179" i="5"/>
  <c r="BB165" i="5"/>
  <c r="BA165" i="5" s="1"/>
  <c r="BC165" i="5"/>
  <c r="BD165" i="5"/>
  <c r="BD324" i="5"/>
  <c r="BB324" i="5"/>
  <c r="BC324" i="5"/>
  <c r="BB423" i="5"/>
  <c r="BD423" i="5"/>
  <c r="BC423" i="5"/>
  <c r="AV38" i="5"/>
  <c r="AB38" i="5"/>
  <c r="AD38" i="5"/>
  <c r="BB71" i="5"/>
  <c r="BD71" i="5"/>
  <c r="BC71" i="5"/>
  <c r="AK416" i="5"/>
  <c r="AJ416" i="5"/>
  <c r="AI416" i="5"/>
  <c r="BC153" i="5"/>
  <c r="BD153" i="5"/>
  <c r="BB153" i="5"/>
  <c r="BA153" i="5" s="1"/>
  <c r="BB96" i="5"/>
  <c r="BA96" i="5" s="1"/>
  <c r="AY96" i="5" s="1"/>
  <c r="BD96" i="5"/>
  <c r="BC96" i="5"/>
  <c r="BB343" i="5"/>
  <c r="BA343" i="5" s="1"/>
  <c r="BC343" i="5"/>
  <c r="BD343" i="5"/>
  <c r="BC351" i="5"/>
  <c r="BD351" i="5"/>
  <c r="BB351" i="5"/>
  <c r="BC399" i="5"/>
  <c r="BB399" i="5"/>
  <c r="BD399" i="5"/>
  <c r="BC167" i="5"/>
  <c r="BD167" i="5"/>
  <c r="BB167" i="5"/>
  <c r="BB119" i="5"/>
  <c r="BC119" i="5"/>
  <c r="BD119" i="5"/>
  <c r="BC260" i="5"/>
  <c r="BD260" i="5"/>
  <c r="BB260" i="5"/>
  <c r="BC342" i="5"/>
  <c r="BD342" i="5"/>
  <c r="BB342" i="5"/>
  <c r="BA342" i="5" s="1"/>
  <c r="BB401" i="5"/>
  <c r="BC401" i="5"/>
  <c r="BD401" i="5"/>
  <c r="BD387" i="5"/>
  <c r="BB387" i="5"/>
  <c r="BA387" i="5" s="1"/>
  <c r="BC387" i="5"/>
  <c r="BB420" i="5"/>
  <c r="BC420" i="5"/>
  <c r="BD420" i="5"/>
  <c r="BB317" i="5"/>
  <c r="BA317" i="5" s="1"/>
  <c r="BC317" i="5"/>
  <c r="BD317" i="5"/>
  <c r="BB115" i="5"/>
  <c r="BA115" i="5" s="1"/>
  <c r="BC115" i="5"/>
  <c r="BD115" i="5"/>
  <c r="BB307" i="5"/>
  <c r="BC307" i="5"/>
  <c r="BD307" i="5"/>
  <c r="BC132" i="5"/>
  <c r="BB132" i="5"/>
  <c r="BA132" i="5" s="1"/>
  <c r="AY132" i="5" s="1"/>
  <c r="BD132" i="5"/>
  <c r="BD295" i="5"/>
  <c r="BC295" i="5"/>
  <c r="BB295" i="5"/>
  <c r="BA295" i="5" s="1"/>
  <c r="BD404" i="5"/>
  <c r="BB404" i="5"/>
  <c r="BA404" i="5" s="1"/>
  <c r="BC404" i="5"/>
  <c r="BC389" i="5"/>
  <c r="BD389" i="5"/>
  <c r="BB389" i="5"/>
  <c r="BC171" i="5"/>
  <c r="BD171" i="5"/>
  <c r="BB171" i="5"/>
  <c r="BB383" i="5"/>
  <c r="BA383" i="5" s="1"/>
  <c r="AV383" i="5" s="1"/>
  <c r="AX383" i="5" s="1"/>
  <c r="BC383" i="5"/>
  <c r="BD383" i="5"/>
  <c r="BB36" i="5"/>
  <c r="BD36" i="5"/>
  <c r="BC36" i="5"/>
  <c r="BB364" i="5"/>
  <c r="BC364" i="5"/>
  <c r="BD364" i="5"/>
  <c r="BC328" i="5"/>
  <c r="BD328" i="5"/>
  <c r="BB328" i="5"/>
  <c r="BD113" i="5"/>
  <c r="BB113" i="5"/>
  <c r="BC113" i="5"/>
  <c r="BD396" i="5"/>
  <c r="BC396" i="5"/>
  <c r="BB396" i="5"/>
  <c r="BB177" i="5"/>
  <c r="BD177" i="5"/>
  <c r="BC177" i="5"/>
  <c r="BD392" i="5"/>
  <c r="BB392" i="5"/>
  <c r="BC392" i="5"/>
  <c r="BB334" i="5"/>
  <c r="BC334" i="5"/>
  <c r="BD334" i="5"/>
  <c r="BD100" i="5"/>
  <c r="BB100" i="5"/>
  <c r="BC100" i="5"/>
  <c r="BD93" i="5"/>
  <c r="BB93" i="5"/>
  <c r="BC93" i="5"/>
  <c r="BD357" i="5"/>
  <c r="BB357" i="5"/>
  <c r="BA357" i="5" s="1"/>
  <c r="AY357" i="5" s="1"/>
  <c r="BC357" i="5"/>
  <c r="BB287" i="5"/>
  <c r="BC287" i="5"/>
  <c r="BD287" i="5"/>
  <c r="BD262" i="5"/>
  <c r="BB262" i="5"/>
  <c r="BC262" i="5"/>
  <c r="BC402" i="5"/>
  <c r="BB402" i="5"/>
  <c r="BD402" i="5"/>
  <c r="BC161" i="5"/>
  <c r="BD161" i="5"/>
  <c r="BB161" i="5"/>
  <c r="BD319" i="5"/>
  <c r="BB319" i="5"/>
  <c r="BC319" i="5"/>
  <c r="BC264" i="5"/>
  <c r="BD264" i="5"/>
  <c r="BB264" i="5"/>
  <c r="BC120" i="5"/>
  <c r="BD120" i="5"/>
  <c r="BB120" i="5"/>
  <c r="AB163" i="5"/>
  <c r="AD163" i="5"/>
  <c r="BD327" i="5"/>
  <c r="BB327" i="5"/>
  <c r="BC327" i="5"/>
  <c r="BB104" i="5"/>
  <c r="BC104" i="5"/>
  <c r="BD104" i="5"/>
  <c r="BB315" i="5"/>
  <c r="BC315" i="5"/>
  <c r="BD315" i="5"/>
  <c r="BC360" i="5"/>
  <c r="BD360" i="5"/>
  <c r="BB360" i="5"/>
  <c r="BC416" i="5"/>
  <c r="BB416" i="5"/>
  <c r="BA416" i="5" s="1"/>
  <c r="BD416" i="5"/>
  <c r="BB112" i="5"/>
  <c r="BC112" i="5"/>
  <c r="BD112" i="5"/>
  <c r="BC285" i="5"/>
  <c r="BD285" i="5"/>
  <c r="BB285" i="5"/>
  <c r="AD161" i="5"/>
  <c r="AB161" i="5"/>
  <c r="BC381" i="5"/>
  <c r="BD381" i="5"/>
  <c r="BB381" i="5"/>
  <c r="BB117" i="5"/>
  <c r="BC117" i="5"/>
  <c r="BD117" i="5"/>
  <c r="BD94" i="5"/>
  <c r="BC94" i="5"/>
  <c r="BB94" i="5"/>
  <c r="BA94" i="5" s="1"/>
  <c r="BC108" i="5"/>
  <c r="BD108" i="5"/>
  <c r="BB108" i="5"/>
  <c r="AB113" i="5"/>
  <c r="AD113" i="5"/>
  <c r="BD103" i="5"/>
  <c r="BB103" i="5"/>
  <c r="BC103" i="5"/>
  <c r="BC421" i="5"/>
  <c r="BD421" i="5"/>
  <c r="BB421" i="5"/>
  <c r="BC326" i="5"/>
  <c r="BD326" i="5"/>
  <c r="BB326" i="5"/>
  <c r="BC408" i="5"/>
  <c r="BD408" i="5"/>
  <c r="BB408" i="5"/>
  <c r="BD109" i="5"/>
  <c r="BB109" i="5"/>
  <c r="BC109" i="5"/>
  <c r="BD151" i="5"/>
  <c r="BC151" i="5"/>
  <c r="BB151" i="5"/>
  <c r="AC432" i="5"/>
  <c r="AA250" i="5"/>
  <c r="AV221" i="5"/>
  <c r="AB221" i="5"/>
  <c r="AD221" i="5"/>
  <c r="AB96" i="5"/>
  <c r="AB77" i="5"/>
  <c r="AD77" i="5"/>
  <c r="AA22" i="5"/>
  <c r="AY22" i="5"/>
  <c r="AA144" i="5"/>
  <c r="AA257" i="5"/>
  <c r="AD172" i="5"/>
  <c r="AB172" i="5"/>
  <c r="AA241" i="5"/>
  <c r="AY241" i="5"/>
  <c r="AA271" i="5"/>
  <c r="AA50" i="5"/>
  <c r="AV168" i="5"/>
  <c r="AD168" i="5"/>
  <c r="AB168" i="5"/>
  <c r="AA99" i="5"/>
  <c r="AW225" i="5"/>
  <c r="AX225" i="5"/>
  <c r="AB348" i="5"/>
  <c r="AD348" i="5"/>
  <c r="AV348" i="5"/>
  <c r="BA366" i="5"/>
  <c r="BA291" i="5"/>
  <c r="AY233" i="5"/>
  <c r="AA233" i="5"/>
  <c r="AV146" i="5"/>
  <c r="AD146" i="5"/>
  <c r="AB146" i="5"/>
  <c r="AA267" i="5"/>
  <c r="AB259" i="5"/>
  <c r="AD259" i="5"/>
  <c r="AD413" i="5"/>
  <c r="AB413" i="5"/>
  <c r="AB141" i="5"/>
  <c r="AD141" i="5"/>
  <c r="AV243" i="5"/>
  <c r="AY213" i="5"/>
  <c r="AA213" i="5"/>
  <c r="AV55" i="5"/>
  <c r="AD55" i="5"/>
  <c r="AB55" i="5"/>
  <c r="AA417" i="5"/>
  <c r="AY417" i="5"/>
  <c r="AY115" i="5"/>
  <c r="AY184" i="5"/>
  <c r="AA184" i="5"/>
  <c r="AB70" i="5"/>
  <c r="AD70" i="5"/>
  <c r="AV49" i="5"/>
  <c r="AB49" i="5"/>
  <c r="AD49" i="5"/>
  <c r="AY252" i="5"/>
  <c r="AA252" i="5"/>
  <c r="AY263" i="5"/>
  <c r="AV263" i="5"/>
  <c r="AB102" i="5"/>
  <c r="AD102" i="5"/>
  <c r="AV237" i="5"/>
  <c r="AD237" i="5"/>
  <c r="AB237" i="5"/>
  <c r="AD408" i="5"/>
  <c r="AB382" i="5"/>
  <c r="AY345" i="5"/>
  <c r="AA345" i="5"/>
  <c r="BA424" i="5"/>
  <c r="AV23" i="5"/>
  <c r="AB23" i="5"/>
  <c r="AD23" i="5"/>
  <c r="AV236" i="5"/>
  <c r="AB236" i="5"/>
  <c r="AD236" i="5"/>
  <c r="AB292" i="5"/>
  <c r="AD292" i="5"/>
  <c r="AY166" i="5"/>
  <c r="AA166" i="5"/>
  <c r="AV98" i="5"/>
  <c r="AB98" i="5"/>
  <c r="AD98" i="5"/>
  <c r="AV232" i="5"/>
  <c r="AD232" i="5"/>
  <c r="AB232" i="5"/>
  <c r="AB410" i="5"/>
  <c r="AD410" i="5"/>
  <c r="AV410" i="5"/>
  <c r="AY148" i="5"/>
  <c r="AA148" i="5"/>
  <c r="AV80" i="5"/>
  <c r="AD80" i="5"/>
  <c r="AB80" i="5"/>
  <c r="AA287" i="5"/>
  <c r="AA425" i="5"/>
  <c r="AY425" i="5"/>
  <c r="AA182" i="5"/>
  <c r="AY182" i="5"/>
  <c r="AW273" i="5"/>
  <c r="AX273" i="5"/>
  <c r="AA217" i="5"/>
  <c r="AY217" i="5"/>
  <c r="AV48" i="5"/>
  <c r="AB48" i="5"/>
  <c r="AD48" i="5"/>
  <c r="AX211" i="5"/>
  <c r="AW211" i="5"/>
  <c r="AY83" i="5"/>
  <c r="AA83" i="5"/>
  <c r="AB350" i="5"/>
  <c r="AD350" i="5"/>
  <c r="AW338" i="5"/>
  <c r="AX338" i="5"/>
  <c r="AV288" i="5"/>
  <c r="AD288" i="5"/>
  <c r="AB288" i="5"/>
  <c r="AA320" i="5"/>
  <c r="AA63" i="5"/>
  <c r="AY386" i="5"/>
  <c r="AA386" i="5"/>
  <c r="AA190" i="5"/>
  <c r="AW45" i="5"/>
  <c r="AX45" i="5"/>
  <c r="AD138" i="5"/>
  <c r="AB138" i="5"/>
  <c r="AY78" i="5"/>
  <c r="AA78" i="5"/>
  <c r="AD329" i="5"/>
  <c r="AB329" i="5"/>
  <c r="AA57" i="5"/>
  <c r="AB400" i="5"/>
  <c r="AD400" i="5"/>
  <c r="AA340" i="5"/>
  <c r="AY340" i="5"/>
  <c r="AV294" i="5"/>
  <c r="AB294" i="5"/>
  <c r="AD294" i="5"/>
  <c r="AY361" i="5"/>
  <c r="AV361" i="5"/>
  <c r="AV65" i="5"/>
  <c r="AD65" i="5"/>
  <c r="AB65" i="5"/>
  <c r="AV293" i="5"/>
  <c r="AB293" i="5"/>
  <c r="AD293" i="5"/>
  <c r="AB373" i="5"/>
  <c r="AD373" i="5"/>
  <c r="BA376" i="5"/>
  <c r="AY388" i="5"/>
  <c r="AV388" i="5"/>
  <c r="AB418" i="5"/>
  <c r="AD418" i="5"/>
  <c r="AA330" i="5"/>
  <c r="AY248" i="5"/>
  <c r="AA248" i="5"/>
  <c r="AA422" i="5"/>
  <c r="AY215" i="5"/>
  <c r="AA215" i="5"/>
  <c r="AA44" i="5"/>
  <c r="AD129" i="5"/>
  <c r="AB129" i="5"/>
  <c r="AV185" i="5"/>
  <c r="AD185" i="5"/>
  <c r="AB185" i="5"/>
  <c r="AV379" i="5"/>
  <c r="AB379" i="5"/>
  <c r="AD379" i="5"/>
  <c r="AY419" i="5"/>
  <c r="AA419" i="5"/>
  <c r="AA197" i="5"/>
  <c r="AD280" i="5"/>
  <c r="AB280" i="5"/>
  <c r="AV198" i="5"/>
  <c r="AD198" i="5"/>
  <c r="AB198" i="5"/>
  <c r="AA133" i="5"/>
  <c r="AY133" i="5"/>
  <c r="AA58" i="5"/>
  <c r="AV298" i="5"/>
  <c r="AB298" i="5"/>
  <c r="AD298" i="5"/>
  <c r="AD411" i="5"/>
  <c r="AV411" i="5"/>
  <c r="AB411" i="5"/>
  <c r="AB216" i="5"/>
  <c r="AD216" i="5"/>
  <c r="AV170" i="5"/>
  <c r="AD170" i="5"/>
  <c r="AB170" i="5"/>
  <c r="AD382" i="5"/>
  <c r="AB196" i="5"/>
  <c r="AD196" i="5"/>
  <c r="BA301" i="5"/>
  <c r="AY301" i="5" s="1"/>
  <c r="AV249" i="5"/>
  <c r="AB249" i="5"/>
  <c r="AD249" i="5"/>
  <c r="AA349" i="5"/>
  <c r="AY349" i="5"/>
  <c r="AD174" i="5"/>
  <c r="AV174" i="5"/>
  <c r="AB174" i="5"/>
  <c r="AV96" i="5"/>
  <c r="AA414" i="5"/>
  <c r="AD223" i="5"/>
  <c r="AB223" i="5"/>
  <c r="AV40" i="5"/>
  <c r="AD40" i="5"/>
  <c r="AB40" i="5"/>
  <c r="AW240" i="5"/>
  <c r="AX240" i="5"/>
  <c r="AB206" i="5"/>
  <c r="AD206" i="5"/>
  <c r="AV365" i="5"/>
  <c r="AD365" i="5"/>
  <c r="AB365" i="5"/>
  <c r="AB357" i="5"/>
  <c r="AD357" i="5"/>
  <c r="AX322" i="5"/>
  <c r="AA189" i="5"/>
  <c r="AY189" i="5"/>
  <c r="AY40" i="5"/>
  <c r="AD372" i="5"/>
  <c r="AV372" i="5"/>
  <c r="AB372" i="5"/>
  <c r="AB421" i="5"/>
  <c r="AD421" i="5"/>
  <c r="AA397" i="5"/>
  <c r="AA409" i="5"/>
  <c r="AX359" i="5"/>
  <c r="AA134" i="5"/>
  <c r="AY134" i="5"/>
  <c r="AX224" i="5"/>
  <c r="AW224" i="5"/>
  <c r="AB238" i="5"/>
  <c r="AD238" i="5"/>
  <c r="AV152" i="5"/>
  <c r="AD152" i="5"/>
  <c r="AB152" i="5"/>
  <c r="AB212" i="5"/>
  <c r="AD212" i="5"/>
  <c r="AV212" i="5"/>
  <c r="AV195" i="5"/>
  <c r="AB195" i="5"/>
  <c r="AD195" i="5"/>
  <c r="AB24" i="5"/>
  <c r="AD24" i="5"/>
  <c r="AD251" i="5"/>
  <c r="AV251" i="5"/>
  <c r="AB251" i="5"/>
  <c r="AV275" i="5"/>
  <c r="AD275" i="5"/>
  <c r="AB275" i="5"/>
  <c r="AB302" i="5"/>
  <c r="AD302" i="5"/>
  <c r="AV192" i="5"/>
  <c r="AB192" i="5"/>
  <c r="AD192" i="5"/>
  <c r="AB246" i="5"/>
  <c r="AV246" i="5"/>
  <c r="AD246" i="5"/>
  <c r="AA334" i="5"/>
  <c r="AA143" i="5"/>
  <c r="AV301" i="5"/>
  <c r="AD301" i="5"/>
  <c r="AB301" i="5"/>
  <c r="AA235" i="5"/>
  <c r="BA138" i="5"/>
  <c r="AY138" i="5" s="1"/>
  <c r="AB191" i="5"/>
  <c r="AD191" i="5"/>
  <c r="AB156" i="5"/>
  <c r="AD156" i="5"/>
  <c r="AD131" i="5"/>
  <c r="AB131" i="5"/>
  <c r="AW210" i="5"/>
  <c r="AX210" i="5"/>
  <c r="AX193" i="5"/>
  <c r="AW193" i="5"/>
  <c r="AV203" i="5"/>
  <c r="AB203" i="5"/>
  <c r="AD203" i="5"/>
  <c r="AB415" i="5"/>
  <c r="AV415" i="5"/>
  <c r="AD415" i="5"/>
  <c r="AD384" i="5"/>
  <c r="AV384" i="5"/>
  <c r="AB384" i="5"/>
  <c r="AD279" i="5"/>
  <c r="AB279" i="5"/>
  <c r="AV89" i="5"/>
  <c r="AB89" i="5"/>
  <c r="AD89" i="5"/>
  <c r="AA87" i="5"/>
  <c r="AY87" i="5"/>
  <c r="AV367" i="5"/>
  <c r="AD367" i="5"/>
  <c r="AB367" i="5"/>
  <c r="AA405" i="5"/>
  <c r="AY405" i="5"/>
  <c r="AA26" i="5"/>
  <c r="AA115" i="5"/>
  <c r="AV53" i="5"/>
  <c r="AD53" i="5"/>
  <c r="AB53" i="5"/>
  <c r="AD67" i="5"/>
  <c r="AV67" i="5"/>
  <c r="AB67" i="5"/>
  <c r="AA371" i="5"/>
  <c r="AD181" i="5"/>
  <c r="AB181" i="5"/>
  <c r="BB426" i="5"/>
  <c r="BC426" i="5"/>
  <c r="BD426" i="5"/>
  <c r="BB432" i="5"/>
  <c r="BC432" i="5"/>
  <c r="BD432" i="5"/>
  <c r="AJ427" i="5"/>
  <c r="AI427" i="5"/>
  <c r="AK427" i="5"/>
  <c r="AI424" i="5"/>
  <c r="AJ424" i="5"/>
  <c r="AK424" i="5"/>
  <c r="AJ426" i="5"/>
  <c r="AI426" i="5"/>
  <c r="AK426" i="5"/>
  <c r="BB433" i="5"/>
  <c r="BC433" i="5"/>
  <c r="BD433" i="5"/>
  <c r="AI432" i="5"/>
  <c r="AJ432" i="5"/>
  <c r="AK432" i="5"/>
  <c r="AI431" i="5"/>
  <c r="AJ431" i="5"/>
  <c r="AK431" i="5"/>
  <c r="AJ433" i="5"/>
  <c r="AK433" i="5"/>
  <c r="AI433" i="5"/>
  <c r="BC431" i="5"/>
  <c r="BD431" i="5"/>
  <c r="BB431" i="5"/>
  <c r="AI428" i="5"/>
  <c r="AJ428" i="5"/>
  <c r="AK428" i="5"/>
  <c r="BA429" i="5"/>
  <c r="BA428" i="5"/>
  <c r="R429" i="5"/>
  <c r="T429" i="5" s="1"/>
  <c r="AC429" i="5"/>
  <c r="R424" i="5"/>
  <c r="T424" i="5" s="1"/>
  <c r="AC424" i="5"/>
  <c r="AH430" i="5"/>
  <c r="R430" i="5"/>
  <c r="T430" i="5" s="1"/>
  <c r="AC430" i="5"/>
  <c r="AH429" i="5"/>
  <c r="BA427" i="5"/>
  <c r="BA91" i="4"/>
  <c r="AZ91" i="4" s="1"/>
  <c r="AX91" i="4" s="1"/>
  <c r="BB91" i="4"/>
  <c r="BA80" i="4"/>
  <c r="BB80" i="4"/>
  <c r="AZ80" i="4" s="1"/>
  <c r="AX80" i="4" s="1"/>
  <c r="BA81" i="4"/>
  <c r="BB81" i="4"/>
  <c r="AD407" i="4"/>
  <c r="AD333" i="4"/>
  <c r="AB290" i="4"/>
  <c r="AA290" i="4"/>
  <c r="AJ119" i="4"/>
  <c r="AH119" i="4" s="1"/>
  <c r="AK119" i="4"/>
  <c r="AI119" i="4"/>
  <c r="BA43" i="4"/>
  <c r="AZ43" i="4" s="1"/>
  <c r="AX43" i="4" s="1"/>
  <c r="BB43" i="4"/>
  <c r="AI205" i="4"/>
  <c r="AJ205" i="4"/>
  <c r="AK205" i="4"/>
  <c r="BA11" i="4"/>
  <c r="BB11" i="4"/>
  <c r="AZ11" i="4" s="1"/>
  <c r="AX11" i="4" s="1"/>
  <c r="AK213" i="4"/>
  <c r="AI213" i="4"/>
  <c r="AH213" i="4" s="1"/>
  <c r="AJ213" i="4"/>
  <c r="AK141" i="4"/>
  <c r="AI141" i="4"/>
  <c r="AH141" i="4" s="1"/>
  <c r="AJ141" i="4"/>
  <c r="BA94" i="4"/>
  <c r="BB94" i="4"/>
  <c r="AI76" i="4"/>
  <c r="AJ76" i="4"/>
  <c r="AK76" i="4"/>
  <c r="BA95" i="4"/>
  <c r="BB95" i="4"/>
  <c r="BB62" i="4"/>
  <c r="BA62" i="4"/>
  <c r="AZ62" i="4" s="1"/>
  <c r="AX62" i="4" s="1"/>
  <c r="BA99" i="4"/>
  <c r="AZ99" i="4" s="1"/>
  <c r="AX99" i="4" s="1"/>
  <c r="BB99" i="4"/>
  <c r="AI57" i="4"/>
  <c r="AJ57" i="4"/>
  <c r="AK57" i="4"/>
  <c r="AK320" i="4"/>
  <c r="AJ320" i="4"/>
  <c r="AI320" i="4"/>
  <c r="AH320" i="4" s="1"/>
  <c r="BA38" i="4"/>
  <c r="AZ38" i="4" s="1"/>
  <c r="AX38" i="4" s="1"/>
  <c r="BB38" i="4"/>
  <c r="AK309" i="4"/>
  <c r="AI309" i="4"/>
  <c r="AH309" i="4" s="1"/>
  <c r="AJ309" i="4"/>
  <c r="BB21" i="4"/>
  <c r="BA21" i="4"/>
  <c r="BB67" i="4"/>
  <c r="BA67" i="4"/>
  <c r="AZ67" i="4" s="1"/>
  <c r="AX67" i="4" s="1"/>
  <c r="AI72" i="4"/>
  <c r="AH72" i="4" s="1"/>
  <c r="AA72" i="4" s="1"/>
  <c r="AE72" i="4" s="1"/>
  <c r="AK72" i="4"/>
  <c r="AJ72" i="4"/>
  <c r="AI284" i="4"/>
  <c r="AJ284" i="4"/>
  <c r="AH284" i="4" s="1"/>
  <c r="AK284" i="4"/>
  <c r="AA185" i="4"/>
  <c r="AB185" i="4"/>
  <c r="AI203" i="4"/>
  <c r="AJ203" i="4"/>
  <c r="AK203" i="4"/>
  <c r="AI88" i="4"/>
  <c r="AJ88" i="4"/>
  <c r="AK88" i="4"/>
  <c r="BA45" i="4"/>
  <c r="BB45" i="4"/>
  <c r="AJ114" i="4"/>
  <c r="AK114" i="4"/>
  <c r="AI114" i="4"/>
  <c r="AK260" i="4"/>
  <c r="AI260" i="4"/>
  <c r="AH260" i="4" s="1"/>
  <c r="AJ260" i="4"/>
  <c r="BB49" i="4"/>
  <c r="BA49" i="4"/>
  <c r="AZ49" i="4" s="1"/>
  <c r="AX49" i="4" s="1"/>
  <c r="BB89" i="4"/>
  <c r="BA89" i="4"/>
  <c r="AZ89" i="4" s="1"/>
  <c r="AX89" i="4" s="1"/>
  <c r="AJ48" i="4"/>
  <c r="AK48" i="4"/>
  <c r="AI48" i="4"/>
  <c r="AH48" i="4" s="1"/>
  <c r="AA48" i="4" s="1"/>
  <c r="AE48" i="4" s="1"/>
  <c r="BA47" i="4"/>
  <c r="BB47" i="4"/>
  <c r="AK286" i="4"/>
  <c r="AI286" i="4"/>
  <c r="AJ286" i="4"/>
  <c r="BA83" i="4"/>
  <c r="AZ83" i="4" s="1"/>
  <c r="AX83" i="4" s="1"/>
  <c r="BB83" i="4"/>
  <c r="BA90" i="4"/>
  <c r="AZ90" i="4" s="1"/>
  <c r="AX90" i="4" s="1"/>
  <c r="BB90" i="4"/>
  <c r="BB97" i="4"/>
  <c r="BA97" i="4"/>
  <c r="AZ97" i="4" s="1"/>
  <c r="AX97" i="4" s="1"/>
  <c r="BA50" i="4"/>
  <c r="BB50" i="4"/>
  <c r="AK227" i="4"/>
  <c r="AI227" i="4"/>
  <c r="AJ227" i="4"/>
  <c r="AH227" i="4" s="1"/>
  <c r="AI62" i="4"/>
  <c r="AK62" i="4"/>
  <c r="AJ62" i="4"/>
  <c r="AI150" i="4"/>
  <c r="AJ150" i="4"/>
  <c r="AK150" i="4"/>
  <c r="AI323" i="4"/>
  <c r="AJ323" i="4"/>
  <c r="AK323" i="4"/>
  <c r="BB29" i="4"/>
  <c r="BA29" i="4"/>
  <c r="AZ29" i="4" s="1"/>
  <c r="AX29" i="4" s="1"/>
  <c r="BB34" i="4"/>
  <c r="BA34" i="4"/>
  <c r="AZ34" i="4" s="1"/>
  <c r="AX34" i="4" s="1"/>
  <c r="AK64" i="4"/>
  <c r="AJ64" i="4"/>
  <c r="AI64" i="4"/>
  <c r="AH64" i="4" s="1"/>
  <c r="AA64" i="4" s="1"/>
  <c r="AE64" i="4" s="1"/>
  <c r="AI187" i="4"/>
  <c r="AJ187" i="4"/>
  <c r="AK187" i="4"/>
  <c r="AH399" i="4"/>
  <c r="AH282" i="4"/>
  <c r="AA239" i="4"/>
  <c r="AB239" i="4"/>
  <c r="BA86" i="4"/>
  <c r="AZ86" i="4" s="1"/>
  <c r="AX86" i="4" s="1"/>
  <c r="BB86" i="4"/>
  <c r="AJ232" i="4"/>
  <c r="AK232" i="4"/>
  <c r="AI232" i="4"/>
  <c r="BB64" i="4"/>
  <c r="BA64" i="4"/>
  <c r="AI146" i="4"/>
  <c r="AJ146" i="4"/>
  <c r="AK146" i="4"/>
  <c r="AB133" i="4"/>
  <c r="AA133" i="4"/>
  <c r="AI152" i="4"/>
  <c r="AJ152" i="4"/>
  <c r="AK152" i="4"/>
  <c r="BB96" i="4"/>
  <c r="BA96" i="4"/>
  <c r="AJ288" i="4"/>
  <c r="AK288" i="4"/>
  <c r="AI288" i="4"/>
  <c r="AH288" i="4" s="1"/>
  <c r="AJ136" i="4"/>
  <c r="AI136" i="4"/>
  <c r="AH136" i="4" s="1"/>
  <c r="AK136" i="4"/>
  <c r="AI383" i="4"/>
  <c r="AK383" i="4"/>
  <c r="AJ383" i="4"/>
  <c r="AK235" i="4"/>
  <c r="AI235" i="4"/>
  <c r="AH235" i="4" s="1"/>
  <c r="AJ235" i="4"/>
  <c r="AI79" i="4"/>
  <c r="AH79" i="4" s="1"/>
  <c r="AA79" i="4" s="1"/>
  <c r="AE79" i="4" s="1"/>
  <c r="AJ79" i="4"/>
  <c r="AK79" i="4"/>
  <c r="BA71" i="4"/>
  <c r="AZ71" i="4" s="1"/>
  <c r="AX71" i="4" s="1"/>
  <c r="BB71" i="4"/>
  <c r="AI74" i="4"/>
  <c r="AH74" i="4" s="1"/>
  <c r="AA74" i="4" s="1"/>
  <c r="AE74" i="4" s="1"/>
  <c r="AK74" i="4"/>
  <c r="AJ74" i="4"/>
  <c r="AI123" i="4"/>
  <c r="AH123" i="4" s="1"/>
  <c r="AK123" i="4"/>
  <c r="AJ123" i="4"/>
  <c r="BB12" i="4"/>
  <c r="BA12" i="4"/>
  <c r="BA41" i="4"/>
  <c r="BB41" i="4"/>
  <c r="AJ372" i="4"/>
  <c r="AI372" i="4"/>
  <c r="AH372" i="4" s="1"/>
  <c r="AK372" i="4"/>
  <c r="AK304" i="4"/>
  <c r="AI304" i="4"/>
  <c r="AJ304" i="4"/>
  <c r="AK134" i="4"/>
  <c r="AJ134" i="4"/>
  <c r="AI134" i="4"/>
  <c r="AK110" i="4"/>
  <c r="AJ110" i="4"/>
  <c r="AI110" i="4"/>
  <c r="AH110" i="4" s="1"/>
  <c r="AI277" i="4"/>
  <c r="AH277" i="4" s="1"/>
  <c r="AJ277" i="4"/>
  <c r="AK277" i="4"/>
  <c r="AI289" i="4"/>
  <c r="AH289" i="4" s="1"/>
  <c r="AJ289" i="4"/>
  <c r="AK289" i="4"/>
  <c r="BB22" i="4"/>
  <c r="BA22" i="4"/>
  <c r="AZ22" i="4" s="1"/>
  <c r="AX22" i="4" s="1"/>
  <c r="BA26" i="4"/>
  <c r="AZ26" i="4" s="1"/>
  <c r="AX26" i="4" s="1"/>
  <c r="BB26" i="4"/>
  <c r="AB210" i="4"/>
  <c r="AA210" i="4"/>
  <c r="AA154" i="4"/>
  <c r="AB154" i="4"/>
  <c r="AB328" i="4"/>
  <c r="AA328" i="4"/>
  <c r="AI391" i="4"/>
  <c r="AH391" i="4" s="1"/>
  <c r="AJ391" i="4"/>
  <c r="AK391" i="4"/>
  <c r="AI189" i="4"/>
  <c r="AH189" i="4" s="1"/>
  <c r="AJ189" i="4"/>
  <c r="AK189" i="4"/>
  <c r="AJ81" i="4"/>
  <c r="AK81" i="4"/>
  <c r="AI81" i="4"/>
  <c r="BB23" i="4"/>
  <c r="BA23" i="4"/>
  <c r="AZ23" i="4" s="1"/>
  <c r="AX23" i="4" s="1"/>
  <c r="AI139" i="4"/>
  <c r="AH139" i="4" s="1"/>
  <c r="AJ139" i="4"/>
  <c r="AK139" i="4"/>
  <c r="AI199" i="4"/>
  <c r="AJ199" i="4"/>
  <c r="AK199" i="4"/>
  <c r="AK361" i="4"/>
  <c r="AI361" i="4"/>
  <c r="AJ361" i="4"/>
  <c r="BB30" i="4"/>
  <c r="BA30" i="4"/>
  <c r="AZ30" i="4" s="1"/>
  <c r="AX30" i="4" s="1"/>
  <c r="AK131" i="4"/>
  <c r="AI131" i="4"/>
  <c r="AJ131" i="4"/>
  <c r="AJ226" i="4"/>
  <c r="AK226" i="4"/>
  <c r="AI226" i="4"/>
  <c r="AH226" i="4" s="1"/>
  <c r="AJ112" i="4"/>
  <c r="AK112" i="4"/>
  <c r="AI112" i="4"/>
  <c r="AI71" i="4"/>
  <c r="AJ71" i="4"/>
  <c r="AK71" i="4"/>
  <c r="AI180" i="4"/>
  <c r="AH180" i="4" s="1"/>
  <c r="AK180" i="4"/>
  <c r="AJ180" i="4"/>
  <c r="AI287" i="4"/>
  <c r="AH287" i="4" s="1"/>
  <c r="AJ287" i="4"/>
  <c r="AK287" i="4"/>
  <c r="BB3" i="4"/>
  <c r="BA3" i="4"/>
  <c r="AI26" i="4"/>
  <c r="AJ26" i="4"/>
  <c r="AH26" i="4" s="1"/>
  <c r="AA26" i="4" s="1"/>
  <c r="AE26" i="4" s="1"/>
  <c r="AK26" i="4"/>
  <c r="AJ125" i="4"/>
  <c r="AI125" i="4"/>
  <c r="AK125" i="4"/>
  <c r="BA36" i="4"/>
  <c r="AZ36" i="4" s="1"/>
  <c r="AX36" i="4" s="1"/>
  <c r="BB36" i="4"/>
  <c r="BB24" i="4"/>
  <c r="BA24" i="4"/>
  <c r="AZ24" i="4" s="1"/>
  <c r="AX24" i="4" s="1"/>
  <c r="AI191" i="4"/>
  <c r="AJ191" i="4"/>
  <c r="AK191" i="4"/>
  <c r="AD211" i="4"/>
  <c r="AE211" i="4"/>
  <c r="AK140" i="4"/>
  <c r="AI140" i="4"/>
  <c r="AJ140" i="4"/>
  <c r="AE222" i="4"/>
  <c r="BB8" i="4"/>
  <c r="BA8" i="4"/>
  <c r="BB58" i="4"/>
  <c r="AZ58" i="4" s="1"/>
  <c r="AX58" i="4" s="1"/>
  <c r="BA58" i="4"/>
  <c r="AJ89" i="4"/>
  <c r="AK89" i="4"/>
  <c r="AI89" i="4"/>
  <c r="AJ53" i="4"/>
  <c r="AK53" i="4"/>
  <c r="AI53" i="4"/>
  <c r="BB56" i="4"/>
  <c r="BA56" i="4"/>
  <c r="AK303" i="4"/>
  <c r="AI303" i="4"/>
  <c r="AH303" i="4" s="1"/>
  <c r="AJ303" i="4"/>
  <c r="AJ253" i="4"/>
  <c r="AK253" i="4"/>
  <c r="AI253" i="4"/>
  <c r="AB151" i="4"/>
  <c r="AB170" i="4"/>
  <c r="AA170" i="4"/>
  <c r="AH130" i="4"/>
  <c r="AH201" i="4"/>
  <c r="AH308" i="4"/>
  <c r="AH75" i="4"/>
  <c r="AA75" i="4" s="1"/>
  <c r="AE75" i="4" s="1"/>
  <c r="AH69" i="4"/>
  <c r="AA69" i="4" s="1"/>
  <c r="AE69" i="4" s="1"/>
  <c r="AH267" i="4"/>
  <c r="AH86" i="4"/>
  <c r="AA86" i="4" s="1"/>
  <c r="AE86" i="4" s="1"/>
  <c r="AH159" i="4"/>
  <c r="AA278" i="4"/>
  <c r="AH329" i="4"/>
  <c r="AH371" i="4"/>
  <c r="AH178" i="4"/>
  <c r="AH326" i="4"/>
  <c r="AH339" i="4"/>
  <c r="AH301" i="4"/>
  <c r="AI142" i="4"/>
  <c r="AJ142" i="4"/>
  <c r="AK142" i="4"/>
  <c r="AK263" i="4"/>
  <c r="AI263" i="4"/>
  <c r="AH263" i="4" s="1"/>
  <c r="AJ263" i="4"/>
  <c r="BB78" i="4"/>
  <c r="BA78" i="4"/>
  <c r="AK61" i="4"/>
  <c r="AI61" i="4"/>
  <c r="AH61" i="4" s="1"/>
  <c r="AA61" i="4" s="1"/>
  <c r="AE61" i="4" s="1"/>
  <c r="AJ61" i="4"/>
  <c r="AA257" i="4"/>
  <c r="AB257" i="4"/>
  <c r="AB107" i="4"/>
  <c r="AA107" i="4"/>
  <c r="AJ268" i="4"/>
  <c r="AK268" i="4"/>
  <c r="AI268" i="4"/>
  <c r="AH268" i="4" s="1"/>
  <c r="AB252" i="4"/>
  <c r="AA252" i="4"/>
  <c r="BB48" i="4"/>
  <c r="BA48" i="4"/>
  <c r="AE250" i="4"/>
  <c r="AD250" i="4"/>
  <c r="AJ173" i="4"/>
  <c r="AI173" i="4"/>
  <c r="AH173" i="4" s="1"/>
  <c r="AK173" i="4"/>
  <c r="BA69" i="4"/>
  <c r="AZ69" i="4" s="1"/>
  <c r="AX69" i="4" s="1"/>
  <c r="BB69" i="4"/>
  <c r="BB40" i="4"/>
  <c r="BA40" i="4"/>
  <c r="AZ40" i="4" s="1"/>
  <c r="AX40" i="4" s="1"/>
  <c r="AJ148" i="4"/>
  <c r="AK148" i="4"/>
  <c r="AI148" i="4"/>
  <c r="AH148" i="4" s="1"/>
  <c r="AK262" i="4"/>
  <c r="AI262" i="4"/>
  <c r="AH262" i="4" s="1"/>
  <c r="AJ262" i="4"/>
  <c r="BA55" i="4"/>
  <c r="BB55" i="4"/>
  <c r="AJ196" i="4"/>
  <c r="AI196" i="4"/>
  <c r="AH196" i="4" s="1"/>
  <c r="AK196" i="4"/>
  <c r="AI174" i="4"/>
  <c r="AJ174" i="4"/>
  <c r="AH174" i="4" s="1"/>
  <c r="AK174" i="4"/>
  <c r="AB215" i="4"/>
  <c r="AH307" i="4"/>
  <c r="AH322" i="4"/>
  <c r="AH132" i="4"/>
  <c r="AZ63" i="4"/>
  <c r="AX63" i="4" s="1"/>
  <c r="AH292" i="4"/>
  <c r="AH237" i="4"/>
  <c r="AH298" i="4"/>
  <c r="AH327" i="4"/>
  <c r="AH47" i="4"/>
  <c r="AA47" i="4" s="1"/>
  <c r="AE47" i="4" s="1"/>
  <c r="AH345" i="4"/>
  <c r="AH229" i="4"/>
  <c r="AZ68" i="4"/>
  <c r="AX68" i="4" s="1"/>
  <c r="AH24" i="4"/>
  <c r="AA24" i="4" s="1"/>
  <c r="AE24" i="4" s="1"/>
  <c r="AZ27" i="4"/>
  <c r="AX27" i="4" s="1"/>
  <c r="AH224" i="4"/>
  <c r="AH350" i="4"/>
  <c r="AZ6" i="4"/>
  <c r="AX6" i="4" s="1"/>
  <c r="AH347" i="4"/>
  <c r="AZ84" i="4"/>
  <c r="AX84" i="4" s="1"/>
  <c r="AH291" i="4"/>
  <c r="AH182" i="4"/>
  <c r="AH126" i="4"/>
  <c r="AH120" i="4"/>
  <c r="AH160" i="4"/>
  <c r="AB167" i="4"/>
  <c r="AB375" i="4"/>
  <c r="AA375" i="4"/>
  <c r="AA207" i="4"/>
  <c r="AB207" i="4"/>
  <c r="AJ243" i="4"/>
  <c r="AK243" i="4"/>
  <c r="AI243" i="4"/>
  <c r="AI109" i="4"/>
  <c r="AH109" i="4" s="1"/>
  <c r="AJ109" i="4"/>
  <c r="AK109" i="4"/>
  <c r="AB356" i="4"/>
  <c r="AA356" i="4"/>
  <c r="AH55" i="4"/>
  <c r="AA55" i="4" s="1"/>
  <c r="AE55" i="4" s="1"/>
  <c r="AI217" i="4"/>
  <c r="AH217" i="4" s="1"/>
  <c r="AJ217" i="4"/>
  <c r="AK217" i="4"/>
  <c r="BA85" i="4"/>
  <c r="BB85" i="4"/>
  <c r="AA265" i="4"/>
  <c r="AB265" i="4"/>
  <c r="BA98" i="4"/>
  <c r="AZ98" i="4" s="1"/>
  <c r="AX98" i="4" s="1"/>
  <c r="BB98" i="4"/>
  <c r="AI161" i="4"/>
  <c r="AJ161" i="4"/>
  <c r="AK161" i="4"/>
  <c r="BA10" i="4"/>
  <c r="BB10" i="4"/>
  <c r="AH238" i="4"/>
  <c r="AH410" i="4"/>
  <c r="AH283" i="4"/>
  <c r="BA100" i="4"/>
  <c r="BB100" i="4"/>
  <c r="AH236" i="4"/>
  <c r="AH200" i="4"/>
  <c r="AB264" i="4"/>
  <c r="AA264" i="4"/>
  <c r="AB314" i="4"/>
  <c r="AZ5" i="4"/>
  <c r="AX5" i="4" s="1"/>
  <c r="AH105" i="4"/>
  <c r="AZ32" i="4"/>
  <c r="AX32" i="4" s="1"/>
  <c r="AH42" i="4"/>
  <c r="AA42" i="4" s="1"/>
  <c r="AE42" i="4" s="1"/>
  <c r="AH117" i="4"/>
  <c r="AZ65" i="4"/>
  <c r="AX65" i="4" s="1"/>
  <c r="AA364" i="4"/>
  <c r="AH83" i="4"/>
  <c r="AA83" i="4" s="1"/>
  <c r="AE83" i="4" s="1"/>
  <c r="AH50" i="4"/>
  <c r="AA50" i="4" s="1"/>
  <c r="AE50" i="4" s="1"/>
  <c r="AH223" i="4"/>
  <c r="AZ39" i="4"/>
  <c r="AX39" i="4" s="1"/>
  <c r="AB279" i="4"/>
  <c r="AA279" i="4"/>
  <c r="AZ79" i="4"/>
  <c r="AX79" i="4" s="1"/>
  <c r="AH84" i="4"/>
  <c r="AA84" i="4" s="1"/>
  <c r="AE84" i="4" s="1"/>
  <c r="AZ61" i="4"/>
  <c r="AX61" i="4" s="1"/>
  <c r="AH212" i="4"/>
  <c r="AH175" i="4"/>
  <c r="AH366" i="4"/>
  <c r="AZ19" i="4"/>
  <c r="AX19" i="4" s="1"/>
  <c r="AH245" i="4"/>
  <c r="AH177" i="4"/>
  <c r="BA14" i="4"/>
  <c r="BB14" i="4"/>
  <c r="AJ219" i="4"/>
  <c r="AK219" i="4"/>
  <c r="AI219" i="4"/>
  <c r="AH219" i="4" s="1"/>
  <c r="AI147" i="4"/>
  <c r="AJ147" i="4"/>
  <c r="AK147" i="4"/>
  <c r="AB124" i="4"/>
  <c r="AA124" i="4"/>
  <c r="BB101" i="4"/>
  <c r="BA101" i="4"/>
  <c r="AK225" i="4"/>
  <c r="AJ225" i="4"/>
  <c r="AI225" i="4"/>
  <c r="AH225" i="4" s="1"/>
  <c r="AA272" i="4"/>
  <c r="AB272" i="4"/>
  <c r="AK186" i="4"/>
  <c r="AJ186" i="4"/>
  <c r="AH186" i="4" s="1"/>
  <c r="AI186" i="4"/>
  <c r="AB188" i="4"/>
  <c r="AA188" i="4"/>
  <c r="BA16" i="4"/>
  <c r="BB16" i="4"/>
  <c r="AI202" i="4"/>
  <c r="AJ202" i="4"/>
  <c r="AK202" i="4"/>
  <c r="AI39" i="4"/>
  <c r="AK39" i="4"/>
  <c r="AJ39" i="4"/>
  <c r="AB204" i="4"/>
  <c r="AH183" i="4"/>
  <c r="AH111" i="4"/>
  <c r="BA88" i="4"/>
  <c r="AZ88" i="4" s="1"/>
  <c r="AX88" i="4" s="1"/>
  <c r="BB88" i="4"/>
  <c r="AA135" i="4"/>
  <c r="AB135" i="4"/>
  <c r="AJ40" i="4"/>
  <c r="AK40" i="4"/>
  <c r="AI40" i="4"/>
  <c r="AH40" i="4" s="1"/>
  <c r="AA40" i="4" s="1"/>
  <c r="AE40" i="4" s="1"/>
  <c r="AA163" i="4"/>
  <c r="AB163" i="4"/>
  <c r="AH259" i="4"/>
  <c r="AH65" i="4"/>
  <c r="AA65" i="4" s="1"/>
  <c r="AE65" i="4" s="1"/>
  <c r="AH78" i="4"/>
  <c r="AA78" i="4" s="1"/>
  <c r="AE78" i="4" s="1"/>
  <c r="AA220" i="4"/>
  <c r="AB220" i="4"/>
  <c r="AH60" i="4"/>
  <c r="AA60" i="4" s="1"/>
  <c r="AE60" i="4" s="1"/>
  <c r="AJ41" i="4"/>
  <c r="AK41" i="4"/>
  <c r="AI41" i="4"/>
  <c r="AK275" i="4"/>
  <c r="AI275" i="4"/>
  <c r="AH275" i="4" s="1"/>
  <c r="AJ275" i="4"/>
  <c r="AI214" i="4"/>
  <c r="AH214" i="4" s="1"/>
  <c r="AK214" i="4"/>
  <c r="AJ214" i="4"/>
  <c r="AJ22" i="4"/>
  <c r="AK22" i="4"/>
  <c r="AI22" i="4"/>
  <c r="AJ240" i="4"/>
  <c r="AK240" i="4"/>
  <c r="AI240" i="4"/>
  <c r="AH102" i="4"/>
  <c r="AZ13" i="4"/>
  <c r="AX13" i="4" s="1"/>
  <c r="AA315" i="4"/>
  <c r="AB315" i="4"/>
  <c r="AI158" i="4"/>
  <c r="AJ158" i="4"/>
  <c r="AH158" i="4" s="1"/>
  <c r="AK158" i="4"/>
  <c r="AA249" i="4"/>
  <c r="AB249" i="4"/>
  <c r="AB317" i="4"/>
  <c r="AH31" i="4"/>
  <c r="AA31" i="4" s="1"/>
  <c r="AE31" i="4" s="1"/>
  <c r="AH99" i="4"/>
  <c r="AJ181" i="4"/>
  <c r="AK181" i="4"/>
  <c r="AI181" i="4"/>
  <c r="AH181" i="4" s="1"/>
  <c r="BA92" i="4"/>
  <c r="BB92" i="4"/>
  <c r="AH127" i="4"/>
  <c r="BB93" i="4"/>
  <c r="BA93" i="4"/>
  <c r="AH353" i="4"/>
  <c r="AH95" i="4"/>
  <c r="AK209" i="4"/>
  <c r="AI209" i="4"/>
  <c r="AJ209" i="4"/>
  <c r="AI165" i="4"/>
  <c r="AJ165" i="4"/>
  <c r="AK165" i="4"/>
  <c r="AH393" i="4"/>
  <c r="AH118" i="4"/>
  <c r="AH68" i="4"/>
  <c r="AA68" i="4" s="1"/>
  <c r="AE68" i="4" s="1"/>
  <c r="AH115" i="4"/>
  <c r="AH331" i="4"/>
  <c r="AH54" i="4"/>
  <c r="AA54" i="4" s="1"/>
  <c r="AE54" i="4" s="1"/>
  <c r="AJ312" i="4"/>
  <c r="AK312" i="4"/>
  <c r="AI312" i="4"/>
  <c r="AK248" i="4"/>
  <c r="AI248" i="4"/>
  <c r="AJ248" i="4"/>
  <c r="BA28" i="4"/>
  <c r="AZ28" i="4" s="1"/>
  <c r="AX28" i="4" s="1"/>
  <c r="BB28" i="4"/>
  <c r="AH122" i="4"/>
  <c r="AZ66" i="4"/>
  <c r="AX66" i="4" s="1"/>
  <c r="AB351" i="4"/>
  <c r="AD113" i="4"/>
  <c r="AE113" i="4"/>
  <c r="AD230" i="4"/>
  <c r="AE230" i="4"/>
  <c r="AB417" i="4"/>
  <c r="AA417" i="4"/>
  <c r="AH358" i="4"/>
  <c r="AJ420" i="4"/>
  <c r="AK420" i="4"/>
  <c r="AI420" i="4"/>
  <c r="AH431" i="4"/>
  <c r="AA431" i="4" s="1"/>
  <c r="AB113" i="4"/>
  <c r="AD121" i="4"/>
  <c r="AE121" i="4"/>
  <c r="AA228" i="4"/>
  <c r="AD216" i="4"/>
  <c r="AE216" i="4"/>
  <c r="AE164" i="4"/>
  <c r="AD164" i="4"/>
  <c r="AA149" i="4"/>
  <c r="AB149" i="4"/>
  <c r="AZ4" i="4"/>
  <c r="AX4" i="4" s="1"/>
  <c r="AI387" i="4"/>
  <c r="AJ387" i="4"/>
  <c r="AK387" i="4"/>
  <c r="AI405" i="4"/>
  <c r="AJ405" i="4"/>
  <c r="AK405" i="4"/>
  <c r="AE306" i="4"/>
  <c r="AD306" i="4"/>
  <c r="AD398" i="4"/>
  <c r="AE398" i="4"/>
  <c r="AI423" i="4"/>
  <c r="AH423" i="4" s="1"/>
  <c r="AJ423" i="4"/>
  <c r="AK423" i="4"/>
  <c r="AI416" i="4"/>
  <c r="AJ416" i="4"/>
  <c r="AK416" i="4"/>
  <c r="AJ241" i="4"/>
  <c r="AK241" i="4"/>
  <c r="AI241" i="4"/>
  <c r="AE332" i="4"/>
  <c r="AD332" i="4"/>
  <c r="AI419" i="4"/>
  <c r="AH419" i="4" s="1"/>
  <c r="AJ419" i="4"/>
  <c r="AK419" i="4"/>
  <c r="AD266" i="4"/>
  <c r="AE266" i="4"/>
  <c r="AB266" i="4"/>
  <c r="AD414" i="4"/>
  <c r="AE414" i="4"/>
  <c r="AD389" i="4"/>
  <c r="AA359" i="4"/>
  <c r="AD421" i="4"/>
  <c r="AE421" i="4"/>
  <c r="AE256" i="4"/>
  <c r="AD256" i="4"/>
  <c r="AE270" i="4"/>
  <c r="AD270" i="4"/>
  <c r="AE386" i="4"/>
  <c r="AA101" i="4"/>
  <c r="AB101" i="4"/>
  <c r="AE206" i="4"/>
  <c r="AD206" i="4"/>
  <c r="AB332" i="4"/>
  <c r="AB418" i="4"/>
  <c r="AA418" i="4"/>
  <c r="AB269" i="4"/>
  <c r="AA269" i="4"/>
  <c r="AE143" i="4"/>
  <c r="AD143" i="4"/>
  <c r="AD334" i="4"/>
  <c r="AE334" i="4"/>
  <c r="AB306" i="4"/>
  <c r="AD425" i="4"/>
  <c r="AE425" i="4"/>
  <c r="AD157" i="4"/>
  <c r="AE157" i="4"/>
  <c r="AA397" i="4"/>
  <c r="AA208" i="4"/>
  <c r="AB208" i="4"/>
  <c r="AB193" i="4"/>
  <c r="AA193" i="4"/>
  <c r="AE97" i="4"/>
  <c r="AD97" i="4"/>
  <c r="AE325" i="4"/>
  <c r="AB316" i="4"/>
  <c r="AA316" i="4"/>
  <c r="AD293" i="4"/>
  <c r="AE293" i="4"/>
  <c r="AE340" i="4"/>
  <c r="AD340" i="4"/>
  <c r="AH428" i="4"/>
  <c r="AA233" i="4"/>
  <c r="AB233" i="4"/>
  <c r="AA104" i="4"/>
  <c r="AB104" i="4"/>
  <c r="AA176" i="4"/>
  <c r="AB176" i="4"/>
  <c r="AB367" i="4"/>
  <c r="AA367" i="4"/>
  <c r="AE401" i="4"/>
  <c r="AD401" i="4"/>
  <c r="AD422" i="4"/>
  <c r="AE422" i="4"/>
  <c r="AB273" i="4"/>
  <c r="AA273" i="4"/>
  <c r="AE100" i="4"/>
  <c r="AD100" i="4"/>
  <c r="AE144" i="4"/>
  <c r="AD144" i="4"/>
  <c r="AB197" i="4"/>
  <c r="AA197" i="4"/>
  <c r="AB179" i="4"/>
  <c r="AA179" i="4"/>
  <c r="AB413" i="4"/>
  <c r="AA413" i="4"/>
  <c r="AA137" i="4"/>
  <c r="AB137" i="4"/>
  <c r="AB398" i="4"/>
  <c r="AD352" i="4"/>
  <c r="AE352" i="4"/>
  <c r="AD138" i="4"/>
  <c r="AE138" i="4"/>
  <c r="AE342" i="4"/>
  <c r="AD296" i="4"/>
  <c r="AE296" i="4"/>
  <c r="AA321" i="4"/>
  <c r="AB321" i="4"/>
  <c r="AE98" i="4"/>
  <c r="AD98" i="4"/>
  <c r="AB221" i="4"/>
  <c r="AA221" i="4"/>
  <c r="AB155" i="4"/>
  <c r="AA155" i="4"/>
  <c r="AB415" i="4"/>
  <c r="AA415" i="4"/>
  <c r="AA377" i="4"/>
  <c r="AB377" i="4"/>
  <c r="AA409" i="4"/>
  <c r="AB409" i="4"/>
  <c r="AB369" i="4"/>
  <c r="AA369" i="4"/>
  <c r="AB294" i="4"/>
  <c r="AA294" i="4"/>
  <c r="AB169" i="4"/>
  <c r="AA169" i="4"/>
  <c r="AD324" i="4"/>
  <c r="AE324" i="4"/>
  <c r="AA430" i="4"/>
  <c r="AD430" i="4" s="1"/>
  <c r="AA162" i="4"/>
  <c r="AB162" i="4"/>
  <c r="AA153" i="4"/>
  <c r="AB153" i="4"/>
  <c r="AA319" i="4"/>
  <c r="AB319" i="4"/>
  <c r="AD129" i="4"/>
  <c r="AE129" i="4"/>
  <c r="AI433" i="4"/>
  <c r="AJ433" i="4"/>
  <c r="AK433" i="4"/>
  <c r="AI426" i="4"/>
  <c r="AJ426" i="4"/>
  <c r="AK426" i="4"/>
  <c r="AK427" i="4"/>
  <c r="AJ427" i="4"/>
  <c r="AI427" i="4"/>
  <c r="AJ432" i="4"/>
  <c r="AK432" i="4"/>
  <c r="AI432" i="4"/>
  <c r="AJ424" i="4"/>
  <c r="AI424" i="4"/>
  <c r="AK424" i="4"/>
  <c r="AI434" i="4"/>
  <c r="AJ434" i="4"/>
  <c r="AK434" i="4"/>
  <c r="AI429" i="4"/>
  <c r="AJ429" i="4"/>
  <c r="AK429" i="4"/>
  <c r="AB431" i="4"/>
  <c r="AW259" i="8"/>
  <c r="AX259" i="8"/>
  <c r="AX335" i="8"/>
  <c r="AW335" i="8"/>
  <c r="BD11" i="8"/>
  <c r="AX379" i="8"/>
  <c r="AW379" i="8"/>
  <c r="AW258" i="8"/>
  <c r="AX258" i="8"/>
  <c r="F18" i="6" l="1"/>
  <c r="F17" i="5"/>
  <c r="F17" i="4"/>
  <c r="AH438" i="5"/>
  <c r="BA434" i="5"/>
  <c r="AH442" i="5"/>
  <c r="BA440" i="5"/>
  <c r="AY440" i="5" s="1"/>
  <c r="AH441" i="5"/>
  <c r="BA438" i="5"/>
  <c r="AA434" i="5"/>
  <c r="AY434" i="5"/>
  <c r="AB436" i="5"/>
  <c r="AD436" i="5"/>
  <c r="AV436" i="5"/>
  <c r="AY435" i="5"/>
  <c r="AA435" i="5"/>
  <c r="BA437" i="5"/>
  <c r="AH437" i="5"/>
  <c r="BA442" i="5"/>
  <c r="AA440" i="5"/>
  <c r="AH439" i="5"/>
  <c r="BA439" i="5"/>
  <c r="AH439" i="6"/>
  <c r="AA436" i="6"/>
  <c r="AY436" i="6"/>
  <c r="AY442" i="6"/>
  <c r="AA442" i="6"/>
  <c r="AY441" i="6"/>
  <c r="AA441" i="6"/>
  <c r="AH437" i="6"/>
  <c r="BA435" i="6"/>
  <c r="AH433" i="6"/>
  <c r="AA434" i="6"/>
  <c r="AY434" i="6"/>
  <c r="AA440" i="6"/>
  <c r="AY440" i="6"/>
  <c r="BA439" i="6"/>
  <c r="AH432" i="6"/>
  <c r="AH438" i="6"/>
  <c r="AY435" i="6"/>
  <c r="AA435" i="6"/>
  <c r="AB442" i="4"/>
  <c r="AA442" i="4"/>
  <c r="AA441" i="4"/>
  <c r="AB441" i="4"/>
  <c r="AD440" i="4"/>
  <c r="AE440" i="4"/>
  <c r="AH438" i="4"/>
  <c r="F17" i="1"/>
  <c r="AB97" i="6"/>
  <c r="AW393" i="5"/>
  <c r="AE302" i="4"/>
  <c r="AD302" i="4"/>
  <c r="AW220" i="5"/>
  <c r="AY300" i="5"/>
  <c r="AE242" i="4"/>
  <c r="AD242" i="4"/>
  <c r="AA437" i="4"/>
  <c r="AB437" i="4"/>
  <c r="AB436" i="4"/>
  <c r="AA436" i="4"/>
  <c r="AH435" i="4"/>
  <c r="AD374" i="4"/>
  <c r="AE374" i="4"/>
  <c r="AC11" i="2"/>
  <c r="AA47" i="5"/>
  <c r="AY397" i="6"/>
  <c r="AY78" i="6"/>
  <c r="AE19" i="2"/>
  <c r="AY219" i="6"/>
  <c r="AJ12" i="7"/>
  <c r="BJ12" i="7"/>
  <c r="AB219" i="6"/>
  <c r="AD12" i="8"/>
  <c r="BB37" i="6"/>
  <c r="BA37" i="6" s="1"/>
  <c r="BC37" i="6"/>
  <c r="BD37" i="6"/>
  <c r="BA249" i="6"/>
  <c r="AH162" i="6"/>
  <c r="BC261" i="6"/>
  <c r="BD261" i="6"/>
  <c r="BB261" i="6"/>
  <c r="CM32" i="6"/>
  <c r="CL32" i="6" s="1"/>
  <c r="CJ32" i="6" s="1"/>
  <c r="CN32" i="6"/>
  <c r="BC207" i="6"/>
  <c r="BD207" i="6"/>
  <c r="BB207" i="6"/>
  <c r="BB197" i="6"/>
  <c r="BC197" i="6"/>
  <c r="BA197" i="6" s="1"/>
  <c r="BD197" i="6"/>
  <c r="BC315" i="6"/>
  <c r="BD315" i="6"/>
  <c r="BB315" i="6"/>
  <c r="BD22" i="6"/>
  <c r="BB22" i="6"/>
  <c r="BC22" i="6"/>
  <c r="CN3" i="6"/>
  <c r="CM3" i="6"/>
  <c r="BB113" i="6"/>
  <c r="BA113" i="6" s="1"/>
  <c r="BC113" i="6"/>
  <c r="BD113" i="6"/>
  <c r="CN10" i="6"/>
  <c r="CM10" i="6"/>
  <c r="BB260" i="6"/>
  <c r="BC260" i="6"/>
  <c r="BD260" i="6"/>
  <c r="BC97" i="6"/>
  <c r="BD97" i="6"/>
  <c r="BB97" i="6"/>
  <c r="BB300" i="6"/>
  <c r="BA300" i="6" s="1"/>
  <c r="BC300" i="6"/>
  <c r="BD300" i="6"/>
  <c r="BB173" i="6"/>
  <c r="BA173" i="6" s="1"/>
  <c r="BC173" i="6"/>
  <c r="BD173" i="6"/>
  <c r="BB28" i="6"/>
  <c r="BC28" i="6"/>
  <c r="BD28" i="6"/>
  <c r="BB263" i="6"/>
  <c r="BC263" i="6"/>
  <c r="BD263" i="6"/>
  <c r="BB230" i="6"/>
  <c r="BA230" i="6" s="1"/>
  <c r="BD230" i="6"/>
  <c r="BC230" i="6"/>
  <c r="BB324" i="6"/>
  <c r="BA324" i="6" s="1"/>
  <c r="BC324" i="6"/>
  <c r="BD324" i="6"/>
  <c r="BD285" i="6"/>
  <c r="BB285" i="6"/>
  <c r="BC285" i="6"/>
  <c r="AH156" i="6"/>
  <c r="AA156" i="6" s="1"/>
  <c r="BD93" i="6"/>
  <c r="BB93" i="6"/>
  <c r="BA93" i="6" s="1"/>
  <c r="BC93" i="6"/>
  <c r="BC369" i="6"/>
  <c r="BD369" i="6"/>
  <c r="BB369" i="6"/>
  <c r="BA369" i="6" s="1"/>
  <c r="CM79" i="6"/>
  <c r="CL79" i="6" s="1"/>
  <c r="CJ79" i="6" s="1"/>
  <c r="CN79" i="6"/>
  <c r="BB350" i="6"/>
  <c r="BA350" i="6" s="1"/>
  <c r="BC350" i="6"/>
  <c r="BD350" i="6"/>
  <c r="AI252" i="6"/>
  <c r="AJ252" i="6"/>
  <c r="AK252" i="6"/>
  <c r="BC256" i="6"/>
  <c r="BB256" i="6"/>
  <c r="BD256" i="6"/>
  <c r="BC74" i="6"/>
  <c r="BD74" i="6"/>
  <c r="BB74" i="6"/>
  <c r="BA74" i="6" s="1"/>
  <c r="CM26" i="6"/>
  <c r="CN26" i="6"/>
  <c r="CM29" i="6"/>
  <c r="CN29" i="6"/>
  <c r="BC201" i="6"/>
  <c r="BA201" i="6" s="1"/>
  <c r="BD201" i="6"/>
  <c r="BB201" i="6"/>
  <c r="AV219" i="6"/>
  <c r="BB46" i="6"/>
  <c r="BA46" i="6" s="1"/>
  <c r="BD46" i="6"/>
  <c r="BC46" i="6"/>
  <c r="BD65" i="6"/>
  <c r="BB65" i="6"/>
  <c r="BA65" i="6" s="1"/>
  <c r="BC65" i="6"/>
  <c r="CN47" i="6"/>
  <c r="CM47" i="6"/>
  <c r="CL47" i="6" s="1"/>
  <c r="CJ47" i="6" s="1"/>
  <c r="BB73" i="6"/>
  <c r="BC73" i="6"/>
  <c r="BA73" i="6" s="1"/>
  <c r="BD73" i="6"/>
  <c r="BB403" i="6"/>
  <c r="BA403" i="6" s="1"/>
  <c r="BC403" i="6"/>
  <c r="BD403" i="6"/>
  <c r="CM23" i="6"/>
  <c r="CN23" i="6"/>
  <c r="BB129" i="6"/>
  <c r="BA129" i="6" s="1"/>
  <c r="BD129" i="6"/>
  <c r="BC129" i="6"/>
  <c r="CN109" i="6"/>
  <c r="CM109" i="6"/>
  <c r="BB195" i="6"/>
  <c r="BC195" i="6"/>
  <c r="BD195" i="6"/>
  <c r="BB233" i="6"/>
  <c r="BA233" i="6" s="1"/>
  <c r="BD233" i="6"/>
  <c r="BC233" i="6"/>
  <c r="BB353" i="6"/>
  <c r="BA353" i="6" s="1"/>
  <c r="BC353" i="6"/>
  <c r="BD353" i="6"/>
  <c r="BC105" i="6"/>
  <c r="BD105" i="6"/>
  <c r="BB105" i="6"/>
  <c r="BA105" i="6" s="1"/>
  <c r="CM35" i="6"/>
  <c r="CL35" i="6" s="1"/>
  <c r="CJ35" i="6" s="1"/>
  <c r="CN35" i="6"/>
  <c r="BB91" i="6"/>
  <c r="BA91" i="6" s="1"/>
  <c r="BC91" i="6"/>
  <c r="BD91" i="6"/>
  <c r="CN43" i="6"/>
  <c r="CM43" i="6"/>
  <c r="CL43" i="6" s="1"/>
  <c r="CJ43" i="6" s="1"/>
  <c r="BB79" i="6"/>
  <c r="BC79" i="6"/>
  <c r="BD79" i="6"/>
  <c r="BD396" i="6"/>
  <c r="BB396" i="6"/>
  <c r="BA396" i="6" s="1"/>
  <c r="BC396" i="6"/>
  <c r="CM45" i="6"/>
  <c r="CN45" i="6"/>
  <c r="BB31" i="6"/>
  <c r="BC31" i="6"/>
  <c r="BD31" i="6"/>
  <c r="BB63" i="6"/>
  <c r="BA63" i="6" s="1"/>
  <c r="BC63" i="6"/>
  <c r="BD63" i="6"/>
  <c r="BC221" i="6"/>
  <c r="BD221" i="6"/>
  <c r="BB221" i="6"/>
  <c r="BD320" i="6"/>
  <c r="BB320" i="6"/>
  <c r="BC320" i="6"/>
  <c r="BB297" i="6"/>
  <c r="BA297" i="6" s="1"/>
  <c r="BC297" i="6"/>
  <c r="BD297" i="6"/>
  <c r="BC307" i="6"/>
  <c r="BD307" i="6"/>
  <c r="BB307" i="6"/>
  <c r="BB45" i="6"/>
  <c r="BD45" i="6"/>
  <c r="BC45" i="6"/>
  <c r="BB226" i="6"/>
  <c r="BD226" i="6"/>
  <c r="BC226" i="6"/>
  <c r="BC421" i="6"/>
  <c r="BD421" i="6"/>
  <c r="BB421" i="6"/>
  <c r="BC343" i="6"/>
  <c r="BD343" i="6"/>
  <c r="BB343" i="6"/>
  <c r="CM25" i="6"/>
  <c r="CN25" i="6"/>
  <c r="BB312" i="6"/>
  <c r="BC312" i="6"/>
  <c r="BA312" i="6" s="1"/>
  <c r="BD312" i="6"/>
  <c r="BB355" i="6"/>
  <c r="BA355" i="6" s="1"/>
  <c r="BC355" i="6"/>
  <c r="BD355" i="6"/>
  <c r="BD338" i="6"/>
  <c r="BB338" i="6"/>
  <c r="BA338" i="6" s="1"/>
  <c r="BC338" i="6"/>
  <c r="BB71" i="6"/>
  <c r="BA71" i="6" s="1"/>
  <c r="BC71" i="6"/>
  <c r="BD71" i="6"/>
  <c r="CN34" i="6"/>
  <c r="CM34" i="6"/>
  <c r="AH104" i="6"/>
  <c r="AH330" i="6"/>
  <c r="BA304" i="6"/>
  <c r="BA371" i="6"/>
  <c r="AH411" i="6"/>
  <c r="AY411" i="6" s="1"/>
  <c r="AH346" i="6"/>
  <c r="AA346" i="6" s="1"/>
  <c r="AH314" i="6"/>
  <c r="AY314" i="6" s="1"/>
  <c r="BA398" i="6"/>
  <c r="AH410" i="6"/>
  <c r="BA387" i="6"/>
  <c r="AH418" i="6"/>
  <c r="AA418" i="6" s="1"/>
  <c r="AH159" i="6"/>
  <c r="AH129" i="6"/>
  <c r="AY129" i="6" s="1"/>
  <c r="AH123" i="6"/>
  <c r="AA123" i="6" s="1"/>
  <c r="AH22" i="6"/>
  <c r="AH326" i="6"/>
  <c r="AH415" i="6"/>
  <c r="AA415" i="6" s="1"/>
  <c r="AD415" i="6" s="1"/>
  <c r="AH297" i="6"/>
  <c r="BA180" i="6"/>
  <c r="AH324" i="6"/>
  <c r="AH393" i="6"/>
  <c r="AA393" i="6" s="1"/>
  <c r="CL98" i="6"/>
  <c r="CJ98" i="6" s="1"/>
  <c r="CL48" i="6"/>
  <c r="CJ48" i="6" s="1"/>
  <c r="AH258" i="6"/>
  <c r="BU9" i="6"/>
  <c r="BS9" i="6" s="1"/>
  <c r="BQ9" i="6" s="1"/>
  <c r="CL102" i="6"/>
  <c r="CJ102" i="6" s="1"/>
  <c r="CL49" i="6"/>
  <c r="CJ49" i="6" s="1"/>
  <c r="CL52" i="6"/>
  <c r="CJ52" i="6" s="1"/>
  <c r="BA255" i="6"/>
  <c r="BA364" i="6"/>
  <c r="CL12" i="6"/>
  <c r="CJ12" i="6" s="1"/>
  <c r="BA275" i="6"/>
  <c r="BA121" i="6"/>
  <c r="BA282" i="6"/>
  <c r="BA213" i="6"/>
  <c r="BA75" i="6"/>
  <c r="BA169" i="6"/>
  <c r="BA345" i="6"/>
  <c r="AY345" i="6" s="1"/>
  <c r="CL7" i="6"/>
  <c r="CJ7" i="6" s="1"/>
  <c r="BA82" i="6"/>
  <c r="BA95" i="6"/>
  <c r="BA61" i="6"/>
  <c r="BA185" i="6"/>
  <c r="CL2" i="6"/>
  <c r="CJ2" i="6" s="1"/>
  <c r="BA163" i="6"/>
  <c r="BA112" i="6"/>
  <c r="CL36" i="6"/>
  <c r="CJ36" i="6" s="1"/>
  <c r="BA419" i="6"/>
  <c r="BA102" i="6"/>
  <c r="BA69" i="6"/>
  <c r="CL46" i="6"/>
  <c r="CJ46" i="6" s="1"/>
  <c r="BB120" i="6"/>
  <c r="BC120" i="6"/>
  <c r="BD120" i="6"/>
  <c r="BB328" i="6"/>
  <c r="BA328" i="6" s="1"/>
  <c r="BC328" i="6"/>
  <c r="BD328" i="6"/>
  <c r="CM15" i="6"/>
  <c r="CN15" i="6"/>
  <c r="BB67" i="6"/>
  <c r="BC67" i="6"/>
  <c r="BA67" i="6" s="1"/>
  <c r="BD67" i="6"/>
  <c r="BB323" i="6"/>
  <c r="BA323" i="6" s="1"/>
  <c r="BC323" i="6"/>
  <c r="BD323" i="6"/>
  <c r="BD378" i="6"/>
  <c r="BB378" i="6"/>
  <c r="BA378" i="6" s="1"/>
  <c r="BC378" i="6"/>
  <c r="CN100" i="6"/>
  <c r="CM100" i="6"/>
  <c r="CM28" i="6"/>
  <c r="CL28" i="6" s="1"/>
  <c r="CJ28" i="6" s="1"/>
  <c r="CN28" i="6"/>
  <c r="CM86" i="6"/>
  <c r="CL86" i="6" s="1"/>
  <c r="CJ86" i="6" s="1"/>
  <c r="CN86" i="6"/>
  <c r="BD106" i="6"/>
  <c r="BB106" i="6"/>
  <c r="BC106" i="6"/>
  <c r="BB228" i="6"/>
  <c r="BA228" i="6" s="1"/>
  <c r="BD228" i="6"/>
  <c r="BC228" i="6"/>
  <c r="BC98" i="6"/>
  <c r="BD98" i="6"/>
  <c r="BB98" i="6"/>
  <c r="BC331" i="6"/>
  <c r="BD331" i="6"/>
  <c r="BB331" i="6"/>
  <c r="BA331" i="6" s="1"/>
  <c r="BB334" i="6"/>
  <c r="BD334" i="6"/>
  <c r="BC334" i="6"/>
  <c r="BC303" i="6"/>
  <c r="BB303" i="6"/>
  <c r="BA303" i="6" s="1"/>
  <c r="BD303" i="6"/>
  <c r="BB103" i="6"/>
  <c r="BA103" i="6" s="1"/>
  <c r="AY103" i="6" s="1"/>
  <c r="BC103" i="6"/>
  <c r="BD103" i="6"/>
  <c r="AH230" i="6"/>
  <c r="AH63" i="6"/>
  <c r="AH319" i="6"/>
  <c r="AH119" i="6"/>
  <c r="AA119" i="6" s="1"/>
  <c r="AH195" i="6"/>
  <c r="AH51" i="6"/>
  <c r="AA51" i="6" s="1"/>
  <c r="AV51" i="6" s="1"/>
  <c r="AH74" i="6"/>
  <c r="AH291" i="6"/>
  <c r="AY291" i="6" s="1"/>
  <c r="AH240" i="6"/>
  <c r="AH130" i="6"/>
  <c r="AA130" i="6" s="1"/>
  <c r="CL67" i="6"/>
  <c r="CJ67" i="6" s="1"/>
  <c r="CL75" i="6"/>
  <c r="CJ75" i="6" s="1"/>
  <c r="BA24" i="6"/>
  <c r="BA100" i="6"/>
  <c r="BA111" i="6"/>
  <c r="BA301" i="6"/>
  <c r="BA47" i="6"/>
  <c r="BA35" i="6"/>
  <c r="BA64" i="6"/>
  <c r="BA88" i="6"/>
  <c r="BA266" i="6"/>
  <c r="CL9" i="6"/>
  <c r="CJ9" i="6" s="1"/>
  <c r="CL21" i="6"/>
  <c r="CJ21" i="6" s="1"/>
  <c r="CL40" i="6"/>
  <c r="CJ40" i="6" s="1"/>
  <c r="BA386" i="6"/>
  <c r="BA267" i="6"/>
  <c r="AY267" i="6" s="1"/>
  <c r="BA118" i="6"/>
  <c r="BA215" i="6"/>
  <c r="AY215" i="6" s="1"/>
  <c r="BA25" i="6"/>
  <c r="BA292" i="6"/>
  <c r="BA159" i="6"/>
  <c r="AA215" i="6"/>
  <c r="BA30" i="6"/>
  <c r="BA165" i="6"/>
  <c r="BA108" i="6"/>
  <c r="BA257" i="6"/>
  <c r="AY257" i="6" s="1"/>
  <c r="AK209" i="6"/>
  <c r="BB76" i="6"/>
  <c r="BA76" i="6" s="1"/>
  <c r="BC76" i="6"/>
  <c r="BD76" i="6"/>
  <c r="BB119" i="6"/>
  <c r="BA119" i="6" s="1"/>
  <c r="BC119" i="6"/>
  <c r="BD119" i="6"/>
  <c r="BA321" i="6"/>
  <c r="BB36" i="6"/>
  <c r="BD36" i="6"/>
  <c r="BC36" i="6"/>
  <c r="BB187" i="6"/>
  <c r="BC187" i="6"/>
  <c r="BD187" i="6"/>
  <c r="BC188" i="6"/>
  <c r="BD188" i="6"/>
  <c r="BB188" i="6"/>
  <c r="BA188" i="6" s="1"/>
  <c r="BB223" i="6"/>
  <c r="BA223" i="6" s="1"/>
  <c r="BC223" i="6"/>
  <c r="BD223" i="6"/>
  <c r="BD277" i="6"/>
  <c r="BB277" i="6"/>
  <c r="BC277" i="6"/>
  <c r="BD383" i="6"/>
  <c r="BB383" i="6"/>
  <c r="BA383" i="6" s="1"/>
  <c r="BC383" i="6"/>
  <c r="CM78" i="6"/>
  <c r="CL78" i="6" s="1"/>
  <c r="CJ78" i="6" s="1"/>
  <c r="CN78" i="6"/>
  <c r="BB367" i="6"/>
  <c r="BA367" i="6" s="1"/>
  <c r="BC367" i="6"/>
  <c r="BD367" i="6"/>
  <c r="BB114" i="6"/>
  <c r="BC114" i="6"/>
  <c r="BD114" i="6"/>
  <c r="BB311" i="6"/>
  <c r="BA311" i="6" s="1"/>
  <c r="BC311" i="6"/>
  <c r="BD311" i="6"/>
  <c r="CN87" i="6"/>
  <c r="CM87" i="6"/>
  <c r="CL87" i="6" s="1"/>
  <c r="CJ87" i="6" s="1"/>
  <c r="BA236" i="6"/>
  <c r="BA404" i="6"/>
  <c r="AH96" i="6"/>
  <c r="AY96" i="6" s="1"/>
  <c r="BA247" i="6"/>
  <c r="AH234" i="6"/>
  <c r="BA358" i="6"/>
  <c r="BA418" i="6"/>
  <c r="AH128" i="6"/>
  <c r="AA128" i="6" s="1"/>
  <c r="AH122" i="6"/>
  <c r="AA122" i="6" s="1"/>
  <c r="AH200" i="6"/>
  <c r="AH203" i="6"/>
  <c r="AA203" i="6" s="1"/>
  <c r="AH416" i="6"/>
  <c r="BA200" i="6"/>
  <c r="CL113" i="6"/>
  <c r="CJ113" i="6" s="1"/>
  <c r="BA237" i="6"/>
  <c r="AJ209" i="6"/>
  <c r="AH209" i="6" s="1"/>
  <c r="BA122" i="6"/>
  <c r="BA329" i="6"/>
  <c r="BA274" i="6"/>
  <c r="CL31" i="6"/>
  <c r="CJ31" i="6" s="1"/>
  <c r="CL17" i="6"/>
  <c r="CJ17" i="6" s="1"/>
  <c r="BA341" i="6"/>
  <c r="BA136" i="6"/>
  <c r="BA150" i="6"/>
  <c r="BA191" i="6"/>
  <c r="CL16" i="6"/>
  <c r="CJ16" i="6" s="1"/>
  <c r="BA246" i="6"/>
  <c r="BA107" i="6"/>
  <c r="BA370" i="6"/>
  <c r="BA89" i="6"/>
  <c r="BA34" i="6"/>
  <c r="CL33" i="6"/>
  <c r="CJ33" i="6" s="1"/>
  <c r="BA291" i="6"/>
  <c r="BA264" i="6"/>
  <c r="AH107" i="6"/>
  <c r="BA271" i="6"/>
  <c r="BA94" i="6"/>
  <c r="BA316" i="6"/>
  <c r="CL62" i="6"/>
  <c r="CJ62" i="6" s="1"/>
  <c r="AH259" i="6"/>
  <c r="BB39" i="6"/>
  <c r="BC39" i="6"/>
  <c r="BA39" i="6" s="1"/>
  <c r="BD39" i="6"/>
  <c r="BB27" i="6"/>
  <c r="BA27" i="6" s="1"/>
  <c r="BC27" i="6"/>
  <c r="BD27" i="6"/>
  <c r="BB72" i="6"/>
  <c r="BC72" i="6"/>
  <c r="BD72" i="6"/>
  <c r="CN51" i="6"/>
  <c r="CM51" i="6"/>
  <c r="BB351" i="6"/>
  <c r="BA351" i="6" s="1"/>
  <c r="BC351" i="6"/>
  <c r="BD351" i="6"/>
  <c r="BA40" i="6"/>
  <c r="CM24" i="6"/>
  <c r="CL24" i="6" s="1"/>
  <c r="CJ24" i="6" s="1"/>
  <c r="CN24" i="6"/>
  <c r="BA145" i="6"/>
  <c r="BA272" i="6"/>
  <c r="BC157" i="6"/>
  <c r="BD157" i="6"/>
  <c r="BB157" i="6"/>
  <c r="BA157" i="6" s="1"/>
  <c r="BA365" i="6"/>
  <c r="BC148" i="6"/>
  <c r="BD148" i="6"/>
  <c r="BB148" i="6"/>
  <c r="BA148" i="6" s="1"/>
  <c r="BC23" i="6"/>
  <c r="BD23" i="6"/>
  <c r="BB23" i="6"/>
  <c r="CM54" i="6"/>
  <c r="CL54" i="6" s="1"/>
  <c r="CJ54" i="6" s="1"/>
  <c r="CN54" i="6"/>
  <c r="BB81" i="6"/>
  <c r="BA81" i="6" s="1"/>
  <c r="BC81" i="6"/>
  <c r="BD81" i="6"/>
  <c r="BB298" i="6"/>
  <c r="BA298" i="6" s="1"/>
  <c r="BC298" i="6"/>
  <c r="BD298" i="6"/>
  <c r="AH377" i="6"/>
  <c r="AA377" i="6" s="1"/>
  <c r="AV377" i="6" s="1"/>
  <c r="AH64" i="6"/>
  <c r="AH272" i="6"/>
  <c r="AH371" i="6"/>
  <c r="AA371" i="6" s="1"/>
  <c r="AD371" i="6" s="1"/>
  <c r="AH32" i="6"/>
  <c r="AH185" i="6"/>
  <c r="AY185" i="6" s="1"/>
  <c r="AH313" i="6"/>
  <c r="AA313" i="6" s="1"/>
  <c r="AH228" i="6"/>
  <c r="AA228" i="6" s="1"/>
  <c r="CL82" i="6"/>
  <c r="CJ82" i="6" s="1"/>
  <c r="CL119" i="6"/>
  <c r="CJ119" i="6" s="1"/>
  <c r="AH337" i="6"/>
  <c r="AH109" i="6"/>
  <c r="AA109" i="6" s="1"/>
  <c r="CL59" i="6"/>
  <c r="CJ59" i="6" s="1"/>
  <c r="CL96" i="6"/>
  <c r="CJ96" i="6" s="1"/>
  <c r="BA412" i="6"/>
  <c r="BA21" i="6"/>
  <c r="BA278" i="6"/>
  <c r="BA92" i="6"/>
  <c r="BA280" i="6"/>
  <c r="CL4" i="6"/>
  <c r="CJ4" i="6" s="1"/>
  <c r="BA135" i="6"/>
  <c r="BA87" i="6"/>
  <c r="BA123" i="6"/>
  <c r="BA104" i="6"/>
  <c r="CL22" i="6"/>
  <c r="CJ22" i="6" s="1"/>
  <c r="CL42" i="6"/>
  <c r="CJ42" i="6" s="1"/>
  <c r="BA66" i="6"/>
  <c r="BA318" i="6"/>
  <c r="CL13" i="6"/>
  <c r="CJ13" i="6" s="1"/>
  <c r="AH133" i="6"/>
  <c r="AA133" i="6" s="1"/>
  <c r="AV133" i="6" s="1"/>
  <c r="BA33" i="6"/>
  <c r="BA57" i="6"/>
  <c r="CL19" i="6"/>
  <c r="CJ19" i="6" s="1"/>
  <c r="BA134" i="6"/>
  <c r="AH99" i="6"/>
  <c r="BA179" i="6"/>
  <c r="BC283" i="6"/>
  <c r="BA283" i="6" s="1"/>
  <c r="BD283" i="6"/>
  <c r="BB283" i="6"/>
  <c r="BB38" i="6"/>
  <c r="BD38" i="6"/>
  <c r="BC38" i="6"/>
  <c r="BC138" i="6"/>
  <c r="BD138" i="6"/>
  <c r="BB138" i="6"/>
  <c r="BA138" i="6" s="1"/>
  <c r="BB227" i="6"/>
  <c r="BA227" i="6" s="1"/>
  <c r="BC227" i="6"/>
  <c r="BD227" i="6"/>
  <c r="BA385" i="6"/>
  <c r="AY385" i="6" s="1"/>
  <c r="BC101" i="6"/>
  <c r="BD101" i="6"/>
  <c r="BB101" i="6"/>
  <c r="BC146" i="6"/>
  <c r="BD146" i="6"/>
  <c r="BB146" i="6"/>
  <c r="BA217" i="6"/>
  <c r="CM39" i="6"/>
  <c r="CL39" i="6" s="1"/>
  <c r="CJ39" i="6" s="1"/>
  <c r="CN39" i="6"/>
  <c r="BC155" i="6"/>
  <c r="BD155" i="6"/>
  <c r="BB155" i="6"/>
  <c r="BA155" i="6" s="1"/>
  <c r="BB309" i="6"/>
  <c r="BA309" i="6" s="1"/>
  <c r="BC309" i="6"/>
  <c r="BD309" i="6"/>
  <c r="BD53" i="6"/>
  <c r="BB53" i="6"/>
  <c r="BC53" i="6"/>
  <c r="CN27" i="6"/>
  <c r="CM27" i="6"/>
  <c r="CL27" i="6" s="1"/>
  <c r="CJ27" i="6" s="1"/>
  <c r="BC140" i="6"/>
  <c r="BD140" i="6"/>
  <c r="BB140" i="6"/>
  <c r="BB342" i="6"/>
  <c r="BA342" i="6" s="1"/>
  <c r="BD342" i="6"/>
  <c r="BC342" i="6"/>
  <c r="BA151" i="6"/>
  <c r="BA224" i="6"/>
  <c r="AI358" i="6"/>
  <c r="AH358" i="6" s="1"/>
  <c r="AK358" i="6"/>
  <c r="AJ358" i="6"/>
  <c r="BB90" i="6"/>
  <c r="BA90" i="6" s="1"/>
  <c r="BC90" i="6"/>
  <c r="BD90" i="6"/>
  <c r="CN18" i="6"/>
  <c r="CM18" i="6"/>
  <c r="CL18" i="6" s="1"/>
  <c r="CJ18" i="6" s="1"/>
  <c r="BW78" i="6"/>
  <c r="BV78" i="6"/>
  <c r="BV16" i="6"/>
  <c r="BW16" i="6"/>
  <c r="BV100" i="6"/>
  <c r="BW100" i="6"/>
  <c r="AK124" i="6"/>
  <c r="AI124" i="6"/>
  <c r="AJ124" i="6"/>
  <c r="AK33" i="6"/>
  <c r="AI33" i="6"/>
  <c r="AJ33" i="6"/>
  <c r="BV19" i="6"/>
  <c r="BW19" i="6"/>
  <c r="BV104" i="6"/>
  <c r="BW104" i="6"/>
  <c r="AI222" i="6"/>
  <c r="AJ222" i="6"/>
  <c r="AK222" i="6"/>
  <c r="AI238" i="6"/>
  <c r="AJ238" i="6"/>
  <c r="AK238" i="6"/>
  <c r="BW71" i="6"/>
  <c r="BV71" i="6"/>
  <c r="AK401" i="6"/>
  <c r="AI401" i="6"/>
  <c r="AJ401" i="6"/>
  <c r="BW29" i="6"/>
  <c r="BV29" i="6"/>
  <c r="BV6" i="6"/>
  <c r="BW6" i="6"/>
  <c r="BV13" i="6"/>
  <c r="BW13" i="6"/>
  <c r="BV74" i="6"/>
  <c r="BW74" i="6"/>
  <c r="AI271" i="6"/>
  <c r="AJ271" i="6"/>
  <c r="AK271" i="6"/>
  <c r="BW24" i="6"/>
  <c r="BV24" i="6"/>
  <c r="BV120" i="6"/>
  <c r="BW120" i="6"/>
  <c r="AK179" i="6"/>
  <c r="AI179" i="6"/>
  <c r="AJ179" i="6"/>
  <c r="AK43" i="6"/>
  <c r="AI43" i="6"/>
  <c r="AJ43" i="6"/>
  <c r="BW35" i="6"/>
  <c r="BV35" i="6"/>
  <c r="BW26" i="6"/>
  <c r="BV26" i="6"/>
  <c r="BV83" i="6"/>
  <c r="BW83" i="6"/>
  <c r="BW5" i="6"/>
  <c r="BV5" i="6"/>
  <c r="BW97" i="6"/>
  <c r="BV97" i="6"/>
  <c r="BV77" i="6"/>
  <c r="BW77" i="6"/>
  <c r="AI229" i="6"/>
  <c r="AJ229" i="6"/>
  <c r="AK229" i="6"/>
  <c r="AK46" i="6"/>
  <c r="AI46" i="6"/>
  <c r="AJ46" i="6"/>
  <c r="AK29" i="6"/>
  <c r="AI29" i="6"/>
  <c r="AJ29" i="6"/>
  <c r="AJ282" i="6"/>
  <c r="AI282" i="6"/>
  <c r="AK282" i="6"/>
  <c r="AK80" i="6"/>
  <c r="AI80" i="6"/>
  <c r="AH80" i="6" s="1"/>
  <c r="AJ80" i="6"/>
  <c r="BV28" i="6"/>
  <c r="BW28" i="6"/>
  <c r="BV102" i="6"/>
  <c r="BW102" i="6"/>
  <c r="BV110" i="6"/>
  <c r="BW110" i="6"/>
  <c r="AI336" i="6"/>
  <c r="AK336" i="6"/>
  <c r="AJ336" i="6"/>
  <c r="AI403" i="6"/>
  <c r="AJ403" i="6"/>
  <c r="AK403" i="6"/>
  <c r="AK143" i="6"/>
  <c r="AI143" i="6"/>
  <c r="AJ143" i="6"/>
  <c r="AK47" i="6"/>
  <c r="AI47" i="6"/>
  <c r="AJ47" i="6"/>
  <c r="AK362" i="6"/>
  <c r="AI362" i="6"/>
  <c r="AJ362" i="6"/>
  <c r="BV88" i="6"/>
  <c r="BW88" i="6"/>
  <c r="AI263" i="6"/>
  <c r="AJ263" i="6"/>
  <c r="AK263" i="6"/>
  <c r="AI334" i="6"/>
  <c r="AJ334" i="6"/>
  <c r="AK334" i="6"/>
  <c r="AI147" i="6"/>
  <c r="AJ147" i="6"/>
  <c r="AK147" i="6"/>
  <c r="BW3" i="6"/>
  <c r="BV3" i="6"/>
  <c r="BV17" i="6"/>
  <c r="BW17" i="6"/>
  <c r="BV113" i="6"/>
  <c r="BW113" i="6"/>
  <c r="BW87" i="6"/>
  <c r="BV87" i="6"/>
  <c r="AK298" i="6"/>
  <c r="AI298" i="6"/>
  <c r="AJ298" i="6"/>
  <c r="BV49" i="6"/>
  <c r="BW49" i="6"/>
  <c r="BW23" i="6"/>
  <c r="BV23" i="6"/>
  <c r="BW90" i="6"/>
  <c r="BV90" i="6"/>
  <c r="BW55" i="6"/>
  <c r="BV55" i="6"/>
  <c r="BU55" i="6" s="1"/>
  <c r="BS55" i="6" s="1"/>
  <c r="BV69" i="6"/>
  <c r="BW69" i="6"/>
  <c r="BW68" i="6"/>
  <c r="BV68" i="6"/>
  <c r="BV56" i="6"/>
  <c r="BW56" i="6"/>
  <c r="AJ375" i="6"/>
  <c r="AK375" i="6"/>
  <c r="AI375" i="6"/>
  <c r="AJ157" i="6"/>
  <c r="AK157" i="6"/>
  <c r="AI157" i="6"/>
  <c r="BW95" i="6"/>
  <c r="BV95" i="6"/>
  <c r="AJ386" i="6"/>
  <c r="AK386" i="6"/>
  <c r="AI386" i="6"/>
  <c r="BV57" i="6"/>
  <c r="BW57" i="6"/>
  <c r="AI425" i="6"/>
  <c r="AH425" i="6" s="1"/>
  <c r="AJ425" i="6"/>
  <c r="AK425" i="6"/>
  <c r="BW46" i="6"/>
  <c r="BV46" i="6"/>
  <c r="BU46" i="6" s="1"/>
  <c r="BS46" i="6" s="1"/>
  <c r="BQ46" i="6" s="1"/>
  <c r="BV58" i="6"/>
  <c r="BW58" i="6"/>
  <c r="AK187" i="6"/>
  <c r="AI187" i="6"/>
  <c r="AH187" i="6" s="1"/>
  <c r="AJ187" i="6"/>
  <c r="AI328" i="6"/>
  <c r="AK328" i="6"/>
  <c r="AJ328" i="6"/>
  <c r="BW59" i="6"/>
  <c r="BV59" i="6"/>
  <c r="AK327" i="6"/>
  <c r="AI327" i="6"/>
  <c r="AH327" i="6" s="1"/>
  <c r="AJ327" i="6"/>
  <c r="AK288" i="6"/>
  <c r="AI288" i="6"/>
  <c r="AJ288" i="6"/>
  <c r="AK82" i="6"/>
  <c r="AI82" i="6"/>
  <c r="AJ82" i="6"/>
  <c r="BV21" i="6"/>
  <c r="BU21" i="6" s="1"/>
  <c r="BS21" i="6" s="1"/>
  <c r="BQ21" i="6" s="1"/>
  <c r="BW21" i="6"/>
  <c r="AI366" i="6"/>
  <c r="AJ366" i="6"/>
  <c r="AK366" i="6"/>
  <c r="AI409" i="6"/>
  <c r="AJ409" i="6"/>
  <c r="AK409" i="6"/>
  <c r="BV62" i="6"/>
  <c r="BU62" i="6" s="1"/>
  <c r="BS62" i="6" s="1"/>
  <c r="BQ62" i="6" s="1"/>
  <c r="BW62" i="6"/>
  <c r="AJ28" i="6"/>
  <c r="AK28" i="6"/>
  <c r="AI28" i="6"/>
  <c r="BV18" i="6"/>
  <c r="BW18" i="6"/>
  <c r="BV75" i="6"/>
  <c r="BW75" i="6"/>
  <c r="BV98" i="6"/>
  <c r="BW98" i="6"/>
  <c r="AI37" i="6"/>
  <c r="AJ37" i="6"/>
  <c r="AK37" i="6"/>
  <c r="AJ323" i="6"/>
  <c r="AK323" i="6"/>
  <c r="AI323" i="6"/>
  <c r="AK68" i="6"/>
  <c r="AI68" i="6"/>
  <c r="AJ68" i="6"/>
  <c r="BV15" i="6"/>
  <c r="BW15" i="6"/>
  <c r="BV76" i="6"/>
  <c r="BW76" i="6"/>
  <c r="BW51" i="6"/>
  <c r="BV51" i="6"/>
  <c r="BW103" i="6"/>
  <c r="BV103" i="6"/>
  <c r="AK86" i="6"/>
  <c r="AI86" i="6"/>
  <c r="AJ86" i="6"/>
  <c r="AI44" i="6"/>
  <c r="AJ44" i="6"/>
  <c r="AK44" i="6"/>
  <c r="AK21" i="6"/>
  <c r="AI21" i="6"/>
  <c r="AJ21" i="6"/>
  <c r="BW109" i="6"/>
  <c r="BV109" i="6"/>
  <c r="BV41" i="6"/>
  <c r="BW41" i="6"/>
  <c r="BV107" i="6"/>
  <c r="BW107" i="6"/>
  <c r="AK248" i="6"/>
  <c r="AI248" i="6"/>
  <c r="AJ248" i="6"/>
  <c r="AK224" i="6"/>
  <c r="AI224" i="6"/>
  <c r="AJ224" i="6"/>
  <c r="BV66" i="6"/>
  <c r="BW66" i="6"/>
  <c r="BV79" i="6"/>
  <c r="BW79" i="6"/>
  <c r="AI261" i="6"/>
  <c r="AJ261" i="6"/>
  <c r="AK261" i="6"/>
  <c r="AJ352" i="6"/>
  <c r="AK352" i="6"/>
  <c r="AI352" i="6"/>
  <c r="AI36" i="6"/>
  <c r="AJ36" i="6"/>
  <c r="AH36" i="6" s="1"/>
  <c r="AK36" i="6"/>
  <c r="AI408" i="6"/>
  <c r="AJ408" i="6"/>
  <c r="AK408" i="6"/>
  <c r="AJ196" i="6"/>
  <c r="AI196" i="6"/>
  <c r="AK196" i="6"/>
  <c r="AK57" i="6"/>
  <c r="AI57" i="6"/>
  <c r="AJ57" i="6"/>
  <c r="BW92" i="6"/>
  <c r="BV92" i="6"/>
  <c r="BV22" i="6"/>
  <c r="BW22" i="6"/>
  <c r="AJ407" i="6"/>
  <c r="AK407" i="6"/>
  <c r="AI407" i="6"/>
  <c r="AH429" i="6"/>
  <c r="AH430" i="6"/>
  <c r="AA430" i="6" s="1"/>
  <c r="BV52" i="6"/>
  <c r="BU52" i="6" s="1"/>
  <c r="BS52" i="6" s="1"/>
  <c r="BQ52" i="6" s="1"/>
  <c r="BW52" i="6"/>
  <c r="AI233" i="6"/>
  <c r="AJ233" i="6"/>
  <c r="AK233" i="6"/>
  <c r="BV27" i="6"/>
  <c r="BW27" i="6"/>
  <c r="BV31" i="6"/>
  <c r="BU31" i="6" s="1"/>
  <c r="BS31" i="6" s="1"/>
  <c r="BQ31" i="6" s="1"/>
  <c r="BW31" i="6"/>
  <c r="BW91" i="6"/>
  <c r="BV91" i="6"/>
  <c r="BU91" i="6" s="1"/>
  <c r="BS91" i="6" s="1"/>
  <c r="BV119" i="6"/>
  <c r="BW119" i="6"/>
  <c r="BV116" i="6"/>
  <c r="BW116" i="6"/>
  <c r="AK388" i="6"/>
  <c r="AI388" i="6"/>
  <c r="AH388" i="6" s="1"/>
  <c r="AY388" i="6" s="1"/>
  <c r="AJ388" i="6"/>
  <c r="BW54" i="6"/>
  <c r="BV54" i="6"/>
  <c r="BW84" i="6"/>
  <c r="BV84" i="6"/>
  <c r="BW40" i="6"/>
  <c r="BV40" i="6"/>
  <c r="BV72" i="6"/>
  <c r="BU72" i="6" s="1"/>
  <c r="BS72" i="6" s="1"/>
  <c r="BW72" i="6"/>
  <c r="BV101" i="6"/>
  <c r="BW101" i="6"/>
  <c r="BW65" i="6"/>
  <c r="BV65" i="6"/>
  <c r="BV37" i="6"/>
  <c r="BW37" i="6"/>
  <c r="BV111" i="6"/>
  <c r="BU111" i="6" s="1"/>
  <c r="BS111" i="6" s="1"/>
  <c r="BQ111" i="6" s="1"/>
  <c r="BW111" i="6"/>
  <c r="AI318" i="6"/>
  <c r="AJ318" i="6"/>
  <c r="AK318" i="6"/>
  <c r="BV81" i="6"/>
  <c r="BW81" i="6"/>
  <c r="AJ79" i="6"/>
  <c r="AK79" i="6"/>
  <c r="AI79" i="6"/>
  <c r="BV70" i="6"/>
  <c r="BW70" i="6"/>
  <c r="AI183" i="6"/>
  <c r="AH183" i="6" s="1"/>
  <c r="AJ183" i="6"/>
  <c r="AK183" i="6"/>
  <c r="BV30" i="6"/>
  <c r="BU30" i="6" s="1"/>
  <c r="BS30" i="6" s="1"/>
  <c r="BQ30" i="6" s="1"/>
  <c r="BW30" i="6"/>
  <c r="BV2" i="6"/>
  <c r="BW2" i="6"/>
  <c r="BV105" i="6"/>
  <c r="BW105" i="6"/>
  <c r="AJ364" i="6"/>
  <c r="AK364" i="6"/>
  <c r="AI364" i="6"/>
  <c r="AH364" i="6" s="1"/>
  <c r="AI277" i="6"/>
  <c r="AH277" i="6" s="1"/>
  <c r="AJ277" i="6"/>
  <c r="AK277" i="6"/>
  <c r="AJ54" i="6"/>
  <c r="AK54" i="6"/>
  <c r="AI54" i="6"/>
  <c r="BV117" i="6"/>
  <c r="BW117" i="6"/>
  <c r="BW42" i="6"/>
  <c r="BV42" i="6"/>
  <c r="AJ101" i="6"/>
  <c r="AK101" i="6"/>
  <c r="AI101" i="6"/>
  <c r="AI376" i="6"/>
  <c r="AJ376" i="6"/>
  <c r="AK376" i="6"/>
  <c r="AI144" i="6"/>
  <c r="AH144" i="6" s="1"/>
  <c r="AJ144" i="6"/>
  <c r="AK144" i="6"/>
  <c r="AK303" i="6"/>
  <c r="AI303" i="6"/>
  <c r="AH303" i="6" s="1"/>
  <c r="AJ303" i="6"/>
  <c r="BW43" i="6"/>
  <c r="BV43" i="6"/>
  <c r="BV63" i="6"/>
  <c r="BU63" i="6" s="1"/>
  <c r="BS63" i="6" s="1"/>
  <c r="BW63" i="6"/>
  <c r="AI260" i="6"/>
  <c r="AJ260" i="6"/>
  <c r="AK260" i="6"/>
  <c r="AK294" i="6"/>
  <c r="AI294" i="6"/>
  <c r="AJ294" i="6"/>
  <c r="BV8" i="6"/>
  <c r="BU8" i="6" s="1"/>
  <c r="BS8" i="6" s="1"/>
  <c r="BQ8" i="6" s="1"/>
  <c r="BW8" i="6"/>
  <c r="BV11" i="6"/>
  <c r="BW11" i="6"/>
  <c r="BV114" i="6"/>
  <c r="BU114" i="6" s="1"/>
  <c r="BS114" i="6" s="1"/>
  <c r="BW114" i="6"/>
  <c r="AK226" i="6"/>
  <c r="AJ226" i="6"/>
  <c r="AI226" i="6"/>
  <c r="AK41" i="6"/>
  <c r="AI41" i="6"/>
  <c r="AJ41" i="6"/>
  <c r="BV73" i="6"/>
  <c r="BU73" i="6" s="1"/>
  <c r="BS73" i="6" s="1"/>
  <c r="BW73" i="6"/>
  <c r="AK169" i="6"/>
  <c r="AI169" i="6"/>
  <c r="AH169" i="6" s="1"/>
  <c r="AJ169" i="6"/>
  <c r="AI152" i="6"/>
  <c r="AK152" i="6"/>
  <c r="AJ152" i="6"/>
  <c r="BW48" i="6"/>
  <c r="BV48" i="6"/>
  <c r="BV112" i="6"/>
  <c r="BW112" i="6"/>
  <c r="AI343" i="6"/>
  <c r="AH343" i="6" s="1"/>
  <c r="AJ343" i="6"/>
  <c r="AK343" i="6"/>
  <c r="BV82" i="6"/>
  <c r="BW82" i="6"/>
  <c r="BV61" i="6"/>
  <c r="BW61" i="6"/>
  <c r="AJ367" i="6"/>
  <c r="AI367" i="6"/>
  <c r="AK367" i="6"/>
  <c r="BV7" i="6"/>
  <c r="BW7" i="6"/>
  <c r="BW94" i="6"/>
  <c r="BV94" i="6"/>
  <c r="BV96" i="6"/>
  <c r="BW96" i="6"/>
  <c r="BV60" i="6"/>
  <c r="BU60" i="6" s="1"/>
  <c r="BS60" i="6" s="1"/>
  <c r="BQ60" i="6" s="1"/>
  <c r="BW60" i="6"/>
  <c r="AK58" i="6"/>
  <c r="AI58" i="6"/>
  <c r="AJ58" i="6"/>
  <c r="AH58" i="6" s="1"/>
  <c r="AI69" i="6"/>
  <c r="AJ69" i="6"/>
  <c r="AK69" i="6"/>
  <c r="BV86" i="6"/>
  <c r="BU86" i="6" s="1"/>
  <c r="BS86" i="6" s="1"/>
  <c r="BW86" i="6"/>
  <c r="AI421" i="6"/>
  <c r="AK421" i="6"/>
  <c r="AJ421" i="6"/>
  <c r="AK420" i="6"/>
  <c r="AI420" i="6"/>
  <c r="AJ420" i="6"/>
  <c r="BW44" i="6"/>
  <c r="BV44" i="6"/>
  <c r="BV64" i="6"/>
  <c r="BW64" i="6"/>
  <c r="BW85" i="6"/>
  <c r="BV85" i="6"/>
  <c r="BW45" i="6"/>
  <c r="BV45" i="6"/>
  <c r="BW118" i="6"/>
  <c r="BV118" i="6"/>
  <c r="AI77" i="6"/>
  <c r="AJ77" i="6"/>
  <c r="AK77" i="6"/>
  <c r="BW36" i="6"/>
  <c r="BV36" i="6"/>
  <c r="BU36" i="6" s="1"/>
  <c r="BS36" i="6" s="1"/>
  <c r="BQ36" i="6" s="1"/>
  <c r="BW32" i="6"/>
  <c r="BV32" i="6"/>
  <c r="BV115" i="6"/>
  <c r="BW115" i="6"/>
  <c r="BV106" i="6"/>
  <c r="BW106" i="6"/>
  <c r="AI348" i="6"/>
  <c r="AJ348" i="6"/>
  <c r="AK348" i="6"/>
  <c r="BW47" i="6"/>
  <c r="BV47" i="6"/>
  <c r="BW121" i="6"/>
  <c r="BV121" i="6"/>
  <c r="AK83" i="6"/>
  <c r="AI83" i="6"/>
  <c r="AJ83" i="6"/>
  <c r="AI265" i="6"/>
  <c r="AJ265" i="6"/>
  <c r="AK265" i="6"/>
  <c r="BW33" i="6"/>
  <c r="BV33" i="6"/>
  <c r="AJ351" i="6"/>
  <c r="AI351" i="6"/>
  <c r="AK351" i="6"/>
  <c r="AK181" i="6"/>
  <c r="AI181" i="6"/>
  <c r="AH181" i="6" s="1"/>
  <c r="AJ181" i="6"/>
  <c r="BW34" i="6"/>
  <c r="BV34" i="6"/>
  <c r="AK31" i="6"/>
  <c r="AI31" i="6"/>
  <c r="AJ31" i="6"/>
  <c r="BV14" i="6"/>
  <c r="BW14" i="6"/>
  <c r="BV12" i="6"/>
  <c r="BW12" i="6"/>
  <c r="AJ201" i="6"/>
  <c r="AK201" i="6"/>
  <c r="AI201" i="6"/>
  <c r="AK286" i="6"/>
  <c r="AI286" i="6"/>
  <c r="AJ286" i="6"/>
  <c r="BW38" i="6"/>
  <c r="BV38" i="6"/>
  <c r="BU38" i="6" s="1"/>
  <c r="BS38" i="6" s="1"/>
  <c r="BQ38" i="6" s="1"/>
  <c r="AI140" i="6"/>
  <c r="AJ140" i="6"/>
  <c r="AK140" i="6"/>
  <c r="AJ59" i="6"/>
  <c r="AK59" i="6"/>
  <c r="AI59" i="6"/>
  <c r="AK285" i="6"/>
  <c r="AI285" i="6"/>
  <c r="AJ285" i="6"/>
  <c r="AK246" i="6"/>
  <c r="AI246" i="6"/>
  <c r="AJ246" i="6"/>
  <c r="BV39" i="6"/>
  <c r="BW39" i="6"/>
  <c r="BW53" i="6"/>
  <c r="BV53" i="6"/>
  <c r="BU53" i="6" s="1"/>
  <c r="BS53" i="6" s="1"/>
  <c r="BQ53" i="6" s="1"/>
  <c r="AK347" i="6"/>
  <c r="AI347" i="6"/>
  <c r="AH347" i="6" s="1"/>
  <c r="AA347" i="6" s="1"/>
  <c r="AJ347" i="6"/>
  <c r="AK25" i="6"/>
  <c r="AI25" i="6"/>
  <c r="AJ25" i="6"/>
  <c r="BW50" i="6"/>
  <c r="BV50" i="6"/>
  <c r="BU50" i="6" s="1"/>
  <c r="BS50" i="6" s="1"/>
  <c r="BQ50" i="6" s="1"/>
  <c r="BW99" i="6"/>
  <c r="BV99" i="6"/>
  <c r="BU99" i="6" s="1"/>
  <c r="BS99" i="6" s="1"/>
  <c r="BQ99" i="6" s="1"/>
  <c r="BW20" i="6"/>
  <c r="BV20" i="6"/>
  <c r="BU20" i="6" s="1"/>
  <c r="BS20" i="6" s="1"/>
  <c r="BQ20" i="6" s="1"/>
  <c r="AK384" i="6"/>
  <c r="AJ384" i="6"/>
  <c r="AI384" i="6"/>
  <c r="AI139" i="6"/>
  <c r="AJ139" i="6"/>
  <c r="AK139" i="6"/>
  <c r="BV4" i="6"/>
  <c r="BW4" i="6"/>
  <c r="BW80" i="6"/>
  <c r="BV80" i="6"/>
  <c r="AJ390" i="6"/>
  <c r="AK390" i="6"/>
  <c r="AI390" i="6"/>
  <c r="AH390" i="6" s="1"/>
  <c r="AI317" i="6"/>
  <c r="AH317" i="6" s="1"/>
  <c r="AJ317" i="6"/>
  <c r="AK317" i="6"/>
  <c r="AI40" i="6"/>
  <c r="AJ40" i="6"/>
  <c r="AK40" i="6"/>
  <c r="BW108" i="6"/>
  <c r="BV108" i="6"/>
  <c r="AK117" i="6"/>
  <c r="AI117" i="6"/>
  <c r="AJ117" i="6"/>
  <c r="BV25" i="6"/>
  <c r="BW25" i="6"/>
  <c r="BW67" i="6"/>
  <c r="BV67" i="6"/>
  <c r="BU67" i="6" s="1"/>
  <c r="BS67" i="6" s="1"/>
  <c r="BQ67" i="6" s="1"/>
  <c r="BW93" i="6"/>
  <c r="BV93" i="6"/>
  <c r="AK171" i="6"/>
  <c r="AI171" i="6"/>
  <c r="AJ171" i="6"/>
  <c r="AI24" i="6"/>
  <c r="AJ24" i="6"/>
  <c r="AK24" i="6"/>
  <c r="BV10" i="6"/>
  <c r="BW10" i="6"/>
  <c r="BW89" i="6"/>
  <c r="BV89" i="6"/>
  <c r="BU89" i="6" s="1"/>
  <c r="BS89" i="6" s="1"/>
  <c r="AI295" i="6"/>
  <c r="AJ295" i="6"/>
  <c r="AK295" i="6"/>
  <c r="AJ62" i="6"/>
  <c r="AK62" i="6"/>
  <c r="AI62" i="6"/>
  <c r="AH404" i="6"/>
  <c r="AY404" i="6" s="1"/>
  <c r="AH95" i="6"/>
  <c r="AH170" i="6"/>
  <c r="AI145" i="6"/>
  <c r="AH145" i="6" s="1"/>
  <c r="AJ145" i="6"/>
  <c r="AK145" i="6"/>
  <c r="AI275" i="6"/>
  <c r="AJ275" i="6"/>
  <c r="AK275" i="6"/>
  <c r="AH369" i="6"/>
  <c r="AH273" i="6"/>
  <c r="AH148" i="6"/>
  <c r="AH112" i="6"/>
  <c r="AH293" i="6"/>
  <c r="AI412" i="6"/>
  <c r="AJ412" i="6"/>
  <c r="AK412" i="6"/>
  <c r="AI87" i="6"/>
  <c r="AJ87" i="6"/>
  <c r="AK87" i="6"/>
  <c r="AK72" i="6"/>
  <c r="AI72" i="6"/>
  <c r="AJ72" i="6"/>
  <c r="AH350" i="6"/>
  <c r="AH73" i="6"/>
  <c r="AH389" i="6"/>
  <c r="AA227" i="6"/>
  <c r="AY227" i="6"/>
  <c r="AH322" i="6"/>
  <c r="AH342" i="6"/>
  <c r="AH423" i="6"/>
  <c r="AH244" i="6"/>
  <c r="AA244" i="6" s="1"/>
  <c r="AH414" i="6"/>
  <c r="AA414" i="6" s="1"/>
  <c r="AD345" i="6"/>
  <c r="AB345" i="6"/>
  <c r="AV345" i="6"/>
  <c r="AH278" i="6"/>
  <c r="AH66" i="6"/>
  <c r="AV257" i="6"/>
  <c r="AD257" i="6"/>
  <c r="AB257" i="6"/>
  <c r="AH250" i="6"/>
  <c r="AA250" i="6" s="1"/>
  <c r="BA51" i="6"/>
  <c r="AY51" i="6" s="1"/>
  <c r="CL120" i="6"/>
  <c r="CJ120" i="6" s="1"/>
  <c r="AH193" i="6"/>
  <c r="AA193" i="6" s="1"/>
  <c r="CL89" i="6"/>
  <c r="CJ89" i="6" s="1"/>
  <c r="CL106" i="6"/>
  <c r="CJ106" i="6" s="1"/>
  <c r="CL69" i="6"/>
  <c r="CJ69" i="6" s="1"/>
  <c r="BA366" i="6"/>
  <c r="BA279" i="6"/>
  <c r="AY279" i="6" s="1"/>
  <c r="BA164" i="6"/>
  <c r="CL77" i="6"/>
  <c r="CJ77" i="6" s="1"/>
  <c r="BA192" i="6"/>
  <c r="CL55" i="6"/>
  <c r="CJ55" i="6" s="1"/>
  <c r="CL58" i="6"/>
  <c r="CJ58" i="6" s="1"/>
  <c r="BA149" i="6"/>
  <c r="AV431" i="6"/>
  <c r="AW431" i="6" s="1"/>
  <c r="BA424" i="6"/>
  <c r="BA202" i="6"/>
  <c r="AH310" i="6"/>
  <c r="AY310" i="6" s="1"/>
  <c r="BA372" i="6"/>
  <c r="AH308" i="6"/>
  <c r="AA308" i="6" s="1"/>
  <c r="AH116" i="6"/>
  <c r="AH312" i="6"/>
  <c r="AY312" i="6" s="1"/>
  <c r="AH413" i="6"/>
  <c r="AA413" i="6" s="1"/>
  <c r="AH363" i="6"/>
  <c r="AY363" i="6" s="1"/>
  <c r="AH52" i="6"/>
  <c r="AA52" i="6" s="1"/>
  <c r="BA216" i="6"/>
  <c r="BA220" i="6"/>
  <c r="AH172" i="6"/>
  <c r="AA172" i="6" s="1"/>
  <c r="AH387" i="6"/>
  <c r="AA387" i="6" s="1"/>
  <c r="AH231" i="6"/>
  <c r="AH70" i="6"/>
  <c r="AH92" i="6"/>
  <c r="AH75" i="6"/>
  <c r="AH391" i="6"/>
  <c r="AA391" i="6" s="1"/>
  <c r="AV391" i="6" s="1"/>
  <c r="AH283" i="6"/>
  <c r="AH121" i="6"/>
  <c r="AH245" i="6"/>
  <c r="AH180" i="6"/>
  <c r="BA357" i="6"/>
  <c r="AH290" i="6"/>
  <c r="AK153" i="6"/>
  <c r="AI153" i="6"/>
  <c r="AJ153" i="6"/>
  <c r="AJ380" i="6"/>
  <c r="AK380" i="6"/>
  <c r="AI380" i="6"/>
  <c r="AY134" i="6"/>
  <c r="BA393" i="6"/>
  <c r="CL107" i="6"/>
  <c r="CJ107" i="6" s="1"/>
  <c r="BA178" i="6"/>
  <c r="BA254" i="6"/>
  <c r="AH190" i="6"/>
  <c r="AY190" i="6" s="1"/>
  <c r="BA239" i="6"/>
  <c r="BA186" i="6"/>
  <c r="BA242" i="6"/>
  <c r="BA268" i="6"/>
  <c r="BA340" i="6"/>
  <c r="AH417" i="6"/>
  <c r="AY417" i="6" s="1"/>
  <c r="AH56" i="6"/>
  <c r="AA56" i="6" s="1"/>
  <c r="BA251" i="6"/>
  <c r="BA356" i="6"/>
  <c r="AA309" i="6"/>
  <c r="AY309" i="6"/>
  <c r="AY272" i="6"/>
  <c r="AA272" i="6"/>
  <c r="AA267" i="6"/>
  <c r="AY136" i="6"/>
  <c r="AA136" i="6"/>
  <c r="AA279" i="6"/>
  <c r="AI331" i="6"/>
  <c r="AJ331" i="6"/>
  <c r="AK331" i="6"/>
  <c r="AY60" i="6"/>
  <c r="AA60" i="6"/>
  <c r="AI55" i="6"/>
  <c r="AJ55" i="6"/>
  <c r="AK55" i="6"/>
  <c r="AY137" i="6"/>
  <c r="AA137" i="6"/>
  <c r="AD76" i="6"/>
  <c r="AB76" i="6"/>
  <c r="AI118" i="6"/>
  <c r="AK118" i="6"/>
  <c r="AJ118" i="6"/>
  <c r="AK189" i="6"/>
  <c r="AI189" i="6"/>
  <c r="AJ189" i="6"/>
  <c r="AI243" i="6"/>
  <c r="AJ243" i="6"/>
  <c r="AK243" i="6"/>
  <c r="AJ177" i="6"/>
  <c r="AK177" i="6"/>
  <c r="AI177" i="6"/>
  <c r="AH177" i="6" s="1"/>
  <c r="AI307" i="6"/>
  <c r="AJ307" i="6"/>
  <c r="AK307" i="6"/>
  <c r="AY110" i="6"/>
  <c r="AA110" i="6"/>
  <c r="BA235" i="6"/>
  <c r="AH406" i="6"/>
  <c r="CL103" i="6"/>
  <c r="CJ103" i="6" s="1"/>
  <c r="CL91" i="6"/>
  <c r="CJ91" i="6" s="1"/>
  <c r="AA142" i="6"/>
  <c r="AY142" i="6"/>
  <c r="AI50" i="6"/>
  <c r="AJ50" i="6"/>
  <c r="AK50" i="6"/>
  <c r="AK155" i="6"/>
  <c r="AI155" i="6"/>
  <c r="AJ155" i="6"/>
  <c r="AA61" i="6"/>
  <c r="AY61" i="6"/>
  <c r="AY163" i="6"/>
  <c r="AA163" i="6"/>
  <c r="AY122" i="6"/>
  <c r="AI30" i="6"/>
  <c r="AJ30" i="6"/>
  <c r="AK30" i="6"/>
  <c r="AA129" i="6"/>
  <c r="AJ341" i="6"/>
  <c r="AK341" i="6"/>
  <c r="AI341" i="6"/>
  <c r="AY123" i="6"/>
  <c r="AJ114" i="6"/>
  <c r="AK114" i="6"/>
  <c r="AI114" i="6"/>
  <c r="AH114" i="6" s="1"/>
  <c r="AW399" i="6"/>
  <c r="AX399" i="6"/>
  <c r="AV287" i="6"/>
  <c r="AB287" i="6"/>
  <c r="AD287" i="6"/>
  <c r="AD340" i="6"/>
  <c r="AB340" i="6"/>
  <c r="AK311" i="6"/>
  <c r="AI311" i="6"/>
  <c r="AJ311" i="6"/>
  <c r="AI339" i="6"/>
  <c r="AJ339" i="6"/>
  <c r="AK339" i="6"/>
  <c r="AY355" i="6"/>
  <c r="AA355" i="6"/>
  <c r="AI34" i="6"/>
  <c r="AJ34" i="6"/>
  <c r="AK34" i="6"/>
  <c r="AK90" i="6"/>
  <c r="AI90" i="6"/>
  <c r="AJ90" i="6"/>
  <c r="AK138" i="6"/>
  <c r="AI138" i="6"/>
  <c r="AJ138" i="6"/>
  <c r="AJ27" i="6"/>
  <c r="AK27" i="6"/>
  <c r="AI27" i="6"/>
  <c r="AH27" i="6" s="1"/>
  <c r="AI150" i="6"/>
  <c r="AJ150" i="6"/>
  <c r="AK150" i="6"/>
  <c r="AK359" i="6"/>
  <c r="AI359" i="6"/>
  <c r="AJ359" i="6"/>
  <c r="AK39" i="6"/>
  <c r="AI39" i="6"/>
  <c r="AJ39" i="6"/>
  <c r="AY332" i="6"/>
  <c r="AA332" i="6"/>
  <c r="AY258" i="6"/>
  <c r="AA258" i="6"/>
  <c r="AA99" i="6"/>
  <c r="AY99" i="6"/>
  <c r="AH361" i="6"/>
  <c r="AY361" i="6" s="1"/>
  <c r="BA127" i="6"/>
  <c r="AY127" i="6" s="1"/>
  <c r="BA54" i="6"/>
  <c r="AH93" i="6"/>
  <c r="AY93" i="6" s="1"/>
  <c r="BA406" i="6"/>
  <c r="AH320" i="6"/>
  <c r="AA320" i="6" s="1"/>
  <c r="AH305" i="6"/>
  <c r="AA305" i="6" s="1"/>
  <c r="AH344" i="6"/>
  <c r="AH370" i="6"/>
  <c r="AH211" i="6"/>
  <c r="AA211" i="6" s="1"/>
  <c r="AH394" i="6"/>
  <c r="AH236" i="6"/>
  <c r="AA236" i="6" s="1"/>
  <c r="AV236" i="6" s="1"/>
  <c r="AH178" i="6"/>
  <c r="AH149" i="6"/>
  <c r="AH232" i="6"/>
  <c r="AA232" i="6" s="1"/>
  <c r="AH26" i="6"/>
  <c r="AH204" i="6"/>
  <c r="AA204" i="6" s="1"/>
  <c r="AH255" i="6"/>
  <c r="AH223" i="6"/>
  <c r="AH191" i="6"/>
  <c r="AH280" i="6"/>
  <c r="AH126" i="6"/>
  <c r="AA126" i="6" s="1"/>
  <c r="AH67" i="6"/>
  <c r="CL64" i="6"/>
  <c r="CJ64" i="6" s="1"/>
  <c r="CL73" i="6"/>
  <c r="CJ73" i="6" s="1"/>
  <c r="BA162" i="6"/>
  <c r="BA410" i="6"/>
  <c r="AY410" i="6" s="1"/>
  <c r="AH199" i="6"/>
  <c r="CL108" i="6"/>
  <c r="CJ108" i="6" s="1"/>
  <c r="AH111" i="6"/>
  <c r="BA377" i="6"/>
  <c r="CL92" i="6"/>
  <c r="CJ92" i="6" s="1"/>
  <c r="CL63" i="6"/>
  <c r="CJ63" i="6" s="1"/>
  <c r="CL72" i="6"/>
  <c r="CJ72" i="6" s="1"/>
  <c r="AA132" i="6"/>
  <c r="AH251" i="6"/>
  <c r="AA251" i="6" s="1"/>
  <c r="AV251" i="6" s="1"/>
  <c r="AH158" i="6"/>
  <c r="AA158" i="6" s="1"/>
  <c r="AK91" i="6"/>
  <c r="AI91" i="6"/>
  <c r="AJ91" i="6"/>
  <c r="AK165" i="6"/>
  <c r="AI165" i="6"/>
  <c r="AJ165" i="6"/>
  <c r="AK161" i="6"/>
  <c r="AI161" i="6"/>
  <c r="AJ161" i="6"/>
  <c r="AB371" i="6"/>
  <c r="AK175" i="6"/>
  <c r="AI175" i="6"/>
  <c r="AH175" i="6" s="1"/>
  <c r="AJ175" i="6"/>
  <c r="AH274" i="6"/>
  <c r="AY167" i="6"/>
  <c r="AA167" i="6"/>
  <c r="AY197" i="6"/>
  <c r="AA197" i="6"/>
  <c r="AI151" i="6"/>
  <c r="AJ151" i="6"/>
  <c r="AK151" i="6"/>
  <c r="AI38" i="6"/>
  <c r="AH38" i="6" s="1"/>
  <c r="AJ38" i="6"/>
  <c r="AK38" i="6"/>
  <c r="AA402" i="6"/>
  <c r="AY402" i="6"/>
  <c r="AH48" i="6"/>
  <c r="AA48" i="6" s="1"/>
  <c r="AV48" i="6" s="1"/>
  <c r="AA269" i="6"/>
  <c r="AY269" i="6"/>
  <c r="AI146" i="6"/>
  <c r="AJ146" i="6"/>
  <c r="AK146" i="6"/>
  <c r="AH368" i="6"/>
  <c r="AJ65" i="6"/>
  <c r="AK65" i="6"/>
  <c r="AI65" i="6"/>
  <c r="AY228" i="6"/>
  <c r="AH335" i="6"/>
  <c r="AK354" i="6"/>
  <c r="AI354" i="6"/>
  <c r="AJ354" i="6"/>
  <c r="BA132" i="6"/>
  <c r="AY132" i="6" s="1"/>
  <c r="AH108" i="6"/>
  <c r="CL114" i="6"/>
  <c r="CJ114" i="6" s="1"/>
  <c r="CL83" i="6"/>
  <c r="CJ83" i="6" s="1"/>
  <c r="CL66" i="6"/>
  <c r="CJ66" i="6" s="1"/>
  <c r="AH237" i="6"/>
  <c r="AY237" i="6" s="1"/>
  <c r="AH395" i="6"/>
  <c r="AA395" i="6" s="1"/>
  <c r="AH316" i="6"/>
  <c r="AY316" i="6" s="1"/>
  <c r="BA208" i="6"/>
  <c r="BA214" i="6"/>
  <c r="AH353" i="6"/>
  <c r="AA353" i="6" s="1"/>
  <c r="BA262" i="6"/>
  <c r="AH113" i="6"/>
  <c r="AH23" i="6"/>
  <c r="AH276" i="6"/>
  <c r="AA276" i="6" s="1"/>
  <c r="AB276" i="6" s="1"/>
  <c r="AH292" i="6"/>
  <c r="AH321" i="6"/>
  <c r="BA317" i="6"/>
  <c r="AH88" i="6"/>
  <c r="AH45" i="6"/>
  <c r="AB396" i="6"/>
  <c r="AD396" i="6"/>
  <c r="BA248" i="6"/>
  <c r="AB398" i="6"/>
  <c r="AD398" i="6"/>
  <c r="AH84" i="6"/>
  <c r="BA327" i="6"/>
  <c r="AY415" i="6"/>
  <c r="AH281" i="6"/>
  <c r="BA407" i="6"/>
  <c r="AH173" i="6"/>
  <c r="AH35" i="6"/>
  <c r="AH49" i="6"/>
  <c r="AY287" i="6"/>
  <c r="AH249" i="6"/>
  <c r="AA249" i="6" s="1"/>
  <c r="AV249" i="6" s="1"/>
  <c r="AH207" i="6"/>
  <c r="CL117" i="6"/>
  <c r="CJ117" i="6" s="1"/>
  <c r="CL88" i="6"/>
  <c r="CJ88" i="6" s="1"/>
  <c r="CL95" i="6"/>
  <c r="CJ95" i="6" s="1"/>
  <c r="AH214" i="6"/>
  <c r="AA214" i="6" s="1"/>
  <c r="AV325" i="6"/>
  <c r="CL97" i="6"/>
  <c r="CJ97" i="6" s="1"/>
  <c r="CL80" i="6"/>
  <c r="CJ80" i="6" s="1"/>
  <c r="CL71" i="6"/>
  <c r="CJ71" i="6" s="1"/>
  <c r="BA52" i="6"/>
  <c r="BA402" i="6"/>
  <c r="BA354" i="6"/>
  <c r="CL104" i="6"/>
  <c r="CJ104" i="6" s="1"/>
  <c r="AK205" i="6"/>
  <c r="AI205" i="6"/>
  <c r="AJ205" i="6"/>
  <c r="AJ300" i="6"/>
  <c r="AK300" i="6"/>
  <c r="AI300" i="6"/>
  <c r="AI301" i="6"/>
  <c r="AJ301" i="6"/>
  <c r="AK301" i="6"/>
  <c r="AI141" i="6"/>
  <c r="AJ141" i="6"/>
  <c r="AK141" i="6"/>
  <c r="AY85" i="6"/>
  <c r="AA85" i="6"/>
  <c r="AI338" i="6"/>
  <c r="AJ338" i="6"/>
  <c r="AK338" i="6"/>
  <c r="AY159" i="6"/>
  <c r="AA159" i="6"/>
  <c r="AJ284" i="6"/>
  <c r="AI284" i="6"/>
  <c r="AK284" i="6"/>
  <c r="AD78" i="6"/>
  <c r="AB78" i="6"/>
  <c r="AI235" i="6"/>
  <c r="AJ235" i="6"/>
  <c r="AK235" i="6"/>
  <c r="AJ53" i="6"/>
  <c r="AK53" i="6"/>
  <c r="AI53" i="6"/>
  <c r="AD365" i="6"/>
  <c r="AB365" i="6"/>
  <c r="AI381" i="6"/>
  <c r="AJ381" i="6"/>
  <c r="AK381" i="6"/>
  <c r="AJ42" i="6"/>
  <c r="AK42" i="6"/>
  <c r="AI42" i="6"/>
  <c r="AH42" i="6" s="1"/>
  <c r="AI192" i="6"/>
  <c r="AH192" i="6" s="1"/>
  <c r="AK192" i="6"/>
  <c r="AJ192" i="6"/>
  <c r="AA315" i="6"/>
  <c r="AA195" i="6"/>
  <c r="AI89" i="6"/>
  <c r="AJ89" i="6"/>
  <c r="AK89" i="6"/>
  <c r="AV415" i="6"/>
  <c r="AB415" i="6"/>
  <c r="AK242" i="6"/>
  <c r="AI242" i="6"/>
  <c r="AJ242" i="6"/>
  <c r="AA297" i="6"/>
  <c r="AY297" i="6"/>
  <c r="AA71" i="6"/>
  <c r="AY71" i="6"/>
  <c r="AI81" i="6"/>
  <c r="AJ81" i="6"/>
  <c r="AK81" i="6"/>
  <c r="AA259" i="6"/>
  <c r="AY259" i="6"/>
  <c r="AA221" i="6"/>
  <c r="BA232" i="6"/>
  <c r="AY308" i="6"/>
  <c r="BA414" i="6"/>
  <c r="AA116" i="6"/>
  <c r="AY116" i="6"/>
  <c r="AA312" i="6"/>
  <c r="AH372" i="6"/>
  <c r="BA413" i="6"/>
  <c r="AH306" i="6"/>
  <c r="AH166" i="6"/>
  <c r="BA176" i="6"/>
  <c r="BA56" i="6"/>
  <c r="AY56" i="6" s="1"/>
  <c r="AA170" i="6"/>
  <c r="AV134" i="6"/>
  <c r="AB134" i="6"/>
  <c r="AD134" i="6"/>
  <c r="AV396" i="6"/>
  <c r="AY396" i="6"/>
  <c r="AY104" i="6"/>
  <c r="AA104" i="6"/>
  <c r="AA190" i="6"/>
  <c r="AA330" i="6"/>
  <c r="AY330" i="6"/>
  <c r="AY405" i="6"/>
  <c r="AA405" i="6"/>
  <c r="AV340" i="6"/>
  <c r="AY340" i="6"/>
  <c r="AA115" i="6"/>
  <c r="AY115" i="6"/>
  <c r="AY266" i="6"/>
  <c r="AA266" i="6"/>
  <c r="AA382" i="6"/>
  <c r="AY382" i="6"/>
  <c r="AY198" i="6"/>
  <c r="AA198" i="6"/>
  <c r="AA379" i="6"/>
  <c r="AY379" i="6"/>
  <c r="AY184" i="6"/>
  <c r="AA184" i="6"/>
  <c r="AY387" i="6"/>
  <c r="AW78" i="6"/>
  <c r="AX78" i="6"/>
  <c r="AV103" i="6"/>
  <c r="AD103" i="6"/>
  <c r="AB103" i="6"/>
  <c r="AD128" i="6"/>
  <c r="AB128" i="6"/>
  <c r="AD377" i="6"/>
  <c r="AH212" i="6"/>
  <c r="AH208" i="6"/>
  <c r="BA170" i="6"/>
  <c r="AA127" i="6"/>
  <c r="AH100" i="6"/>
  <c r="AH210" i="6"/>
  <c r="AH102" i="6"/>
  <c r="BA289" i="6"/>
  <c r="BA55" i="6"/>
  <c r="BA347" i="6"/>
  <c r="AA314" i="6"/>
  <c r="AH194" i="6"/>
  <c r="AH217" i="6"/>
  <c r="AH349" i="6"/>
  <c r="BA172" i="6"/>
  <c r="BA193" i="6"/>
  <c r="BA253" i="6"/>
  <c r="BA126" i="6"/>
  <c r="AH392" i="6"/>
  <c r="AD256" i="6"/>
  <c r="AB256" i="6"/>
  <c r="BA168" i="6"/>
  <c r="BA362" i="6"/>
  <c r="AH270" i="6"/>
  <c r="AH106" i="6"/>
  <c r="AY213" i="6"/>
  <c r="AA213" i="6"/>
  <c r="BA250" i="6"/>
  <c r="AH174" i="6"/>
  <c r="AA356" i="6"/>
  <c r="AY356" i="6"/>
  <c r="AA93" i="6"/>
  <c r="BA395" i="6"/>
  <c r="AY302" i="6"/>
  <c r="AA302" i="6"/>
  <c r="AH289" i="6"/>
  <c r="AX219" i="6"/>
  <c r="AW219" i="6"/>
  <c r="AV397" i="6"/>
  <c r="AD397" i="6"/>
  <c r="AB397" i="6"/>
  <c r="AB383" i="6"/>
  <c r="AV383" i="6"/>
  <c r="AX383" i="6" s="1"/>
  <c r="AD383" i="6"/>
  <c r="BA156" i="6"/>
  <c r="BA204" i="6"/>
  <c r="AH125" i="6"/>
  <c r="AH135" i="6"/>
  <c r="BA50" i="6"/>
  <c r="BA160" i="6"/>
  <c r="BA196" i="6"/>
  <c r="AA162" i="6"/>
  <c r="AY162" i="6"/>
  <c r="AH333" i="6"/>
  <c r="BA299" i="6"/>
  <c r="AH202" i="6"/>
  <c r="BA373" i="6"/>
  <c r="AH216" i="6"/>
  <c r="AH239" i="6"/>
  <c r="AH264" i="6"/>
  <c r="AH422" i="6"/>
  <c r="AH120" i="6"/>
  <c r="AH154" i="6"/>
  <c r="AY220" i="6"/>
  <c r="AA220" i="6"/>
  <c r="AA296" i="6"/>
  <c r="AH182" i="6"/>
  <c r="AH400" i="6"/>
  <c r="AH105" i="6"/>
  <c r="BA422" i="6"/>
  <c r="AY164" i="6"/>
  <c r="AA164" i="6"/>
  <c r="BA306" i="6"/>
  <c r="AV131" i="6"/>
  <c r="AD131" i="6"/>
  <c r="AB131" i="6"/>
  <c r="AA168" i="6"/>
  <c r="AY168" i="6"/>
  <c r="AA385" i="6"/>
  <c r="AY186" i="6"/>
  <c r="AA186" i="6"/>
  <c r="AA411" i="6"/>
  <c r="AA98" i="6"/>
  <c r="AV398" i="6"/>
  <c r="AY398" i="6"/>
  <c r="AA410" i="6"/>
  <c r="AY48" i="6"/>
  <c r="AH225" i="6"/>
  <c r="AH357" i="6"/>
  <c r="AH419" i="6"/>
  <c r="AH160" i="6"/>
  <c r="AH426" i="6"/>
  <c r="AA426" i="6" s="1"/>
  <c r="BA276" i="6"/>
  <c r="BA241" i="6"/>
  <c r="AH268" i="6"/>
  <c r="AH262" i="6"/>
  <c r="BA296" i="6"/>
  <c r="AY296" i="6" s="1"/>
  <c r="AH299" i="6"/>
  <c r="AH360" i="6"/>
  <c r="BA211" i="6"/>
  <c r="AH188" i="6"/>
  <c r="BA346" i="6"/>
  <c r="BA174" i="6"/>
  <c r="BA244" i="6"/>
  <c r="AH329" i="6"/>
  <c r="AH253" i="6"/>
  <c r="BA218" i="6"/>
  <c r="AH176" i="6"/>
  <c r="AH378" i="6"/>
  <c r="BA128" i="6"/>
  <c r="AY128" i="6" s="1"/>
  <c r="AH374" i="6"/>
  <c r="AH373" i="6"/>
  <c r="BA305" i="6"/>
  <c r="AH206" i="6"/>
  <c r="AH241" i="6"/>
  <c r="AA95" i="6"/>
  <c r="AY95" i="6"/>
  <c r="BA206" i="6"/>
  <c r="AA94" i="6"/>
  <c r="AY94" i="6"/>
  <c r="AH304" i="6"/>
  <c r="AH218" i="6"/>
  <c r="AA247" i="6"/>
  <c r="AY247" i="6"/>
  <c r="AA429" i="6"/>
  <c r="AY429" i="6"/>
  <c r="AH424" i="6"/>
  <c r="BA427" i="6"/>
  <c r="BA426" i="6"/>
  <c r="AH428" i="6"/>
  <c r="AH427" i="6"/>
  <c r="CM18" i="5"/>
  <c r="CL18" i="5" s="1"/>
  <c r="CN18" i="5"/>
  <c r="CM12" i="5"/>
  <c r="CN12" i="5"/>
  <c r="BB26" i="5"/>
  <c r="BD26" i="5"/>
  <c r="BC26" i="5"/>
  <c r="CM29" i="5"/>
  <c r="CN29" i="5"/>
  <c r="CN26" i="5"/>
  <c r="CM26" i="5"/>
  <c r="CM15" i="5"/>
  <c r="CL15" i="5" s="1"/>
  <c r="CN15" i="5"/>
  <c r="CN2" i="5"/>
  <c r="CM2" i="5"/>
  <c r="CL2" i="5" s="1"/>
  <c r="BC50" i="5"/>
  <c r="BD50" i="5"/>
  <c r="BB50" i="5"/>
  <c r="BA50" i="5" s="1"/>
  <c r="AY50" i="5" s="1"/>
  <c r="CN3" i="5"/>
  <c r="CM3" i="5"/>
  <c r="CL3" i="5" s="1"/>
  <c r="BC42" i="5"/>
  <c r="BD42" i="5"/>
  <c r="BB42" i="5"/>
  <c r="BA42" i="5" s="1"/>
  <c r="AV378" i="5"/>
  <c r="BQ97" i="5"/>
  <c r="BA199" i="5"/>
  <c r="BA305" i="5"/>
  <c r="AV82" i="5"/>
  <c r="AW82" i="5" s="1"/>
  <c r="AV52" i="5"/>
  <c r="AV35" i="5"/>
  <c r="AY35" i="5"/>
  <c r="BA24" i="5"/>
  <c r="CJ37" i="5"/>
  <c r="BQ37" i="5"/>
  <c r="AV68" i="5"/>
  <c r="AY68" i="5"/>
  <c r="CN30" i="5"/>
  <c r="CM30" i="5"/>
  <c r="CL30" i="5" s="1"/>
  <c r="BC46" i="5"/>
  <c r="BD46" i="5"/>
  <c r="BB46" i="5"/>
  <c r="BQ11" i="5"/>
  <c r="BD33" i="5"/>
  <c r="BC33" i="5"/>
  <c r="BB33" i="5"/>
  <c r="AH124" i="5"/>
  <c r="AA124" i="5" s="1"/>
  <c r="AV191" i="5"/>
  <c r="AW191" i="5" s="1"/>
  <c r="AV286" i="5"/>
  <c r="AV181" i="5"/>
  <c r="AX181" i="5" s="1"/>
  <c r="AV418" i="5"/>
  <c r="AX382" i="5"/>
  <c r="AV102" i="5"/>
  <c r="AW102" i="5" s="1"/>
  <c r="AV172" i="5"/>
  <c r="AX172" i="5" s="1"/>
  <c r="BA373" i="5"/>
  <c r="BA79" i="5"/>
  <c r="BA279" i="5"/>
  <c r="AY147" i="5"/>
  <c r="AV147" i="5"/>
  <c r="CL14" i="5"/>
  <c r="CL17" i="5"/>
  <c r="AH30" i="5"/>
  <c r="AB95" i="5"/>
  <c r="AD95" i="5"/>
  <c r="CL8" i="5"/>
  <c r="BA21" i="5"/>
  <c r="CM21" i="5"/>
  <c r="CL21" i="5" s="1"/>
  <c r="CN21" i="5"/>
  <c r="AY66" i="5"/>
  <c r="AA66" i="5"/>
  <c r="AB39" i="5"/>
  <c r="AD39" i="5"/>
  <c r="AB297" i="5"/>
  <c r="AD297" i="5"/>
  <c r="AY341" i="5"/>
  <c r="AV341" i="5"/>
  <c r="CJ25" i="5"/>
  <c r="BQ25" i="5"/>
  <c r="AV223" i="5"/>
  <c r="AW223" i="5" s="1"/>
  <c r="AV138" i="5"/>
  <c r="AW138" i="5" s="1"/>
  <c r="AV141" i="5"/>
  <c r="AX141" i="5" s="1"/>
  <c r="BA171" i="5"/>
  <c r="BA351" i="5"/>
  <c r="BA290" i="5"/>
  <c r="AY290" i="5" s="1"/>
  <c r="BA235" i="5"/>
  <c r="AY235" i="5" s="1"/>
  <c r="BA88" i="5"/>
  <c r="BA57" i="5"/>
  <c r="AY57" i="5" s="1"/>
  <c r="BA56" i="5"/>
  <c r="BA207" i="5"/>
  <c r="AY207" i="5" s="1"/>
  <c r="CJ4" i="5"/>
  <c r="BQ4" i="5"/>
  <c r="CL35" i="5"/>
  <c r="AB332" i="5"/>
  <c r="AD332" i="5"/>
  <c r="CJ5" i="5"/>
  <c r="BQ5" i="5"/>
  <c r="CL19" i="5"/>
  <c r="AA43" i="5"/>
  <c r="AY43" i="5"/>
  <c r="AD369" i="5"/>
  <c r="AB369" i="5"/>
  <c r="CJ28" i="5"/>
  <c r="BQ28" i="5"/>
  <c r="AY127" i="5"/>
  <c r="AV127" i="5"/>
  <c r="BA75" i="5"/>
  <c r="AB353" i="5"/>
  <c r="AD353" i="5"/>
  <c r="BA31" i="5"/>
  <c r="CL31" i="5"/>
  <c r="CJ16" i="5"/>
  <c r="BQ16" i="5"/>
  <c r="AV357" i="5"/>
  <c r="AV158" i="5"/>
  <c r="BA92" i="5"/>
  <c r="AV101" i="5"/>
  <c r="AX101" i="5" s="1"/>
  <c r="CL34" i="5"/>
  <c r="CL84" i="5"/>
  <c r="CL99" i="5"/>
  <c r="CJ99" i="5" s="1"/>
  <c r="AH423" i="5"/>
  <c r="AA423" i="5" s="1"/>
  <c r="BA318" i="5"/>
  <c r="CL74" i="5"/>
  <c r="BQ74" i="5" s="1"/>
  <c r="CL112" i="5"/>
  <c r="BA59" i="5"/>
  <c r="BA157" i="5"/>
  <c r="AY231" i="5"/>
  <c r="AV231" i="5"/>
  <c r="AA46" i="5"/>
  <c r="AB300" i="5"/>
  <c r="AD300" i="5"/>
  <c r="AB265" i="5"/>
  <c r="AD265" i="5"/>
  <c r="BA34" i="5"/>
  <c r="AY346" i="5"/>
  <c r="AV346" i="5"/>
  <c r="BA30" i="5"/>
  <c r="AA29" i="5"/>
  <c r="BQ10" i="5"/>
  <c r="AV129" i="5"/>
  <c r="CM33" i="5"/>
  <c r="CN33" i="5"/>
  <c r="CL33" i="5" s="1"/>
  <c r="BB29" i="5"/>
  <c r="BC29" i="5"/>
  <c r="BD29" i="5"/>
  <c r="AY284" i="5"/>
  <c r="AV284" i="5"/>
  <c r="AY32" i="5"/>
  <c r="AV32" i="5"/>
  <c r="AY218" i="5"/>
  <c r="AV218" i="5"/>
  <c r="CJ20" i="5"/>
  <c r="BQ20" i="5"/>
  <c r="AV175" i="5"/>
  <c r="AY175" i="5"/>
  <c r="BD54" i="5"/>
  <c r="BC54" i="5"/>
  <c r="BB54" i="5"/>
  <c r="BA54" i="5" s="1"/>
  <c r="BB422" i="5"/>
  <c r="BC422" i="5"/>
  <c r="BD422" i="5"/>
  <c r="AY270" i="5"/>
  <c r="AV270" i="5"/>
  <c r="AB154" i="5"/>
  <c r="AD154" i="5"/>
  <c r="AB128" i="5"/>
  <c r="AD128" i="5"/>
  <c r="CM23" i="5"/>
  <c r="CL23" i="5" s="1"/>
  <c r="CN23" i="5"/>
  <c r="AY76" i="5"/>
  <c r="AV76" i="5"/>
  <c r="BA58" i="5"/>
  <c r="AY58" i="5" s="1"/>
  <c r="BA39" i="5"/>
  <c r="AY39" i="5" s="1"/>
  <c r="AH25" i="5"/>
  <c r="AH291" i="5"/>
  <c r="AA291" i="5" s="1"/>
  <c r="AV291" i="5" s="1"/>
  <c r="AH205" i="5"/>
  <c r="AA205" i="5" s="1"/>
  <c r="AV205" i="5" s="1"/>
  <c r="AV350" i="5"/>
  <c r="AX350" i="5" s="1"/>
  <c r="BA327" i="5"/>
  <c r="BA259" i="5"/>
  <c r="BA280" i="5"/>
  <c r="BQ58" i="5"/>
  <c r="BA306" i="5"/>
  <c r="AY306" i="5" s="1"/>
  <c r="CL56" i="5"/>
  <c r="CL117" i="5"/>
  <c r="BQ117" i="5" s="1"/>
  <c r="BA118" i="5"/>
  <c r="AY118" i="5" s="1"/>
  <c r="BA316" i="5"/>
  <c r="BA123" i="5"/>
  <c r="AY123" i="5" s="1"/>
  <c r="CL65" i="5"/>
  <c r="CL42" i="5"/>
  <c r="CJ42" i="5" s="1"/>
  <c r="CL41" i="5"/>
  <c r="BQ41" i="5" s="1"/>
  <c r="BA407" i="5"/>
  <c r="CL119" i="5"/>
  <c r="CJ119" i="5" s="1"/>
  <c r="CL82" i="5"/>
  <c r="BQ82" i="5" s="1"/>
  <c r="BA261" i="5"/>
  <c r="CL101" i="5"/>
  <c r="CL61" i="5"/>
  <c r="CL38" i="5"/>
  <c r="BA344" i="5"/>
  <c r="AV344" i="5" s="1"/>
  <c r="BA258" i="5"/>
  <c r="BA196" i="5"/>
  <c r="CL40" i="5"/>
  <c r="AD28" i="5"/>
  <c r="AV28" i="5"/>
  <c r="AB28" i="5"/>
  <c r="BQ13" i="5"/>
  <c r="CL24" i="5"/>
  <c r="AD262" i="5"/>
  <c r="AB262" i="5"/>
  <c r="AY314" i="5"/>
  <c r="AV314" i="5"/>
  <c r="AH358" i="5"/>
  <c r="CL22" i="5"/>
  <c r="BA60" i="5"/>
  <c r="AB107" i="5"/>
  <c r="AD107" i="5"/>
  <c r="CL39" i="5"/>
  <c r="BA27" i="5"/>
  <c r="BA66" i="5"/>
  <c r="AH75" i="5"/>
  <c r="AV253" i="5"/>
  <c r="AX253" i="5" s="1"/>
  <c r="CL76" i="5"/>
  <c r="CL92" i="5"/>
  <c r="CJ92" i="5" s="1"/>
  <c r="BA244" i="5"/>
  <c r="BA257" i="5"/>
  <c r="AY257" i="5" s="1"/>
  <c r="CL100" i="5"/>
  <c r="CL93" i="5"/>
  <c r="CL98" i="5"/>
  <c r="AY37" i="5"/>
  <c r="AV37" i="5"/>
  <c r="AY208" i="5"/>
  <c r="AV208" i="5"/>
  <c r="BA62" i="5"/>
  <c r="AY214" i="5"/>
  <c r="AV214" i="5"/>
  <c r="CJ9" i="5"/>
  <c r="BQ9" i="5"/>
  <c r="CL6" i="5"/>
  <c r="CM27" i="5"/>
  <c r="CL27" i="5" s="1"/>
  <c r="CN27" i="5"/>
  <c r="CM7" i="5"/>
  <c r="CL7" i="5" s="1"/>
  <c r="CN7" i="5"/>
  <c r="AD105" i="5"/>
  <c r="AB105" i="5"/>
  <c r="AB309" i="5"/>
  <c r="AD309" i="5"/>
  <c r="BA104" i="5"/>
  <c r="AY104" i="5" s="1"/>
  <c r="BA364" i="5"/>
  <c r="BA307" i="5"/>
  <c r="AV307" i="5" s="1"/>
  <c r="BA119" i="5"/>
  <c r="BA71" i="5"/>
  <c r="BA324" i="5"/>
  <c r="AV290" i="5"/>
  <c r="BA269" i="5"/>
  <c r="BA310" i="5"/>
  <c r="AY162" i="5"/>
  <c r="AV162" i="5"/>
  <c r="AY331" i="5"/>
  <c r="AV331" i="5"/>
  <c r="AX69" i="5"/>
  <c r="AW69" i="5"/>
  <c r="AY353" i="5"/>
  <c r="AV353" i="5"/>
  <c r="BA206" i="5"/>
  <c r="BQ42" i="5"/>
  <c r="AY56" i="5"/>
  <c r="AV56" i="5"/>
  <c r="BA274" i="5"/>
  <c r="BA303" i="5"/>
  <c r="AW135" i="5"/>
  <c r="AX135" i="5"/>
  <c r="AV154" i="5"/>
  <c r="AY154" i="5"/>
  <c r="BA156" i="5"/>
  <c r="CJ48" i="5"/>
  <c r="BQ48" i="5"/>
  <c r="BA126" i="5"/>
  <c r="CL88" i="5"/>
  <c r="CJ81" i="5"/>
  <c r="BQ81" i="5"/>
  <c r="CL62" i="5"/>
  <c r="CL57" i="5"/>
  <c r="BA143" i="5"/>
  <c r="AY143" i="5" s="1"/>
  <c r="CL80" i="5"/>
  <c r="BA242" i="5"/>
  <c r="CL114" i="5"/>
  <c r="BA155" i="5"/>
  <c r="BA117" i="5"/>
  <c r="AV117" i="5" s="1"/>
  <c r="BA264" i="5"/>
  <c r="BA113" i="5"/>
  <c r="BA167" i="5"/>
  <c r="BA323" i="5"/>
  <c r="AW136" i="5"/>
  <c r="AX136" i="5"/>
  <c r="AX394" i="5"/>
  <c r="AW394" i="5"/>
  <c r="AV325" i="5"/>
  <c r="AY325" i="5"/>
  <c r="AV245" i="5"/>
  <c r="AY245" i="5"/>
  <c r="AY265" i="5"/>
  <c r="AV265" i="5"/>
  <c r="BA51" i="5"/>
  <c r="AY81" i="5"/>
  <c r="AV81" i="5"/>
  <c r="AY370" i="5"/>
  <c r="AV370" i="5"/>
  <c r="AY139" i="5"/>
  <c r="AV139" i="5"/>
  <c r="BA250" i="5"/>
  <c r="AY250" i="5" s="1"/>
  <c r="BA131" i="5"/>
  <c r="CL43" i="5"/>
  <c r="CL70" i="5"/>
  <c r="CL90" i="5"/>
  <c r="BA302" i="5"/>
  <c r="BA309" i="5"/>
  <c r="CL60" i="5"/>
  <c r="CL49" i="5"/>
  <c r="CL71" i="5"/>
  <c r="CL118" i="5"/>
  <c r="BA197" i="5"/>
  <c r="AY197" i="5" s="1"/>
  <c r="CL115" i="5"/>
  <c r="CL68" i="5"/>
  <c r="BA110" i="5"/>
  <c r="BA188" i="5"/>
  <c r="BA413" i="5"/>
  <c r="CL55" i="5"/>
  <c r="AH426" i="5"/>
  <c r="AA426" i="5" s="1"/>
  <c r="BA381" i="5"/>
  <c r="AX183" i="5"/>
  <c r="AW183" i="5"/>
  <c r="AX145" i="5"/>
  <c r="AW145" i="5"/>
  <c r="AW234" i="5"/>
  <c r="AX234" i="5"/>
  <c r="AY391" i="5"/>
  <c r="AV391" i="5"/>
  <c r="BA77" i="5"/>
  <c r="BA363" i="5"/>
  <c r="AW369" i="5"/>
  <c r="AX369" i="5"/>
  <c r="AY254" i="5"/>
  <c r="AV254" i="5"/>
  <c r="AY176" i="5"/>
  <c r="AV176" i="5"/>
  <c r="AV406" i="5"/>
  <c r="AY406" i="5"/>
  <c r="CJ59" i="5"/>
  <c r="BQ59" i="5"/>
  <c r="BA385" i="5"/>
  <c r="CJ77" i="5"/>
  <c r="BQ77" i="5"/>
  <c r="CJ64" i="5"/>
  <c r="BQ64" i="5"/>
  <c r="CJ36" i="5"/>
  <c r="BQ36" i="5"/>
  <c r="AY374" i="5"/>
  <c r="AV374" i="5"/>
  <c r="CJ96" i="5"/>
  <c r="BQ96" i="5"/>
  <c r="CJ95" i="5"/>
  <c r="BQ95" i="5"/>
  <c r="AY398" i="5"/>
  <c r="AV398" i="5"/>
  <c r="AY137" i="5"/>
  <c r="AV137" i="5"/>
  <c r="CJ113" i="5"/>
  <c r="BQ113" i="5"/>
  <c r="CJ79" i="5"/>
  <c r="BQ79" i="5"/>
  <c r="AY140" i="5"/>
  <c r="AV140" i="5"/>
  <c r="CJ51" i="5"/>
  <c r="BQ51" i="5"/>
  <c r="BA299" i="5"/>
  <c r="AY230" i="5"/>
  <c r="AV230" i="5"/>
  <c r="CJ69" i="5"/>
  <c r="BQ69" i="5"/>
  <c r="AH433" i="5"/>
  <c r="BA408" i="5"/>
  <c r="AX352" i="5"/>
  <c r="AW352" i="5"/>
  <c r="AY187" i="5"/>
  <c r="AV187" i="5"/>
  <c r="AY226" i="5"/>
  <c r="AV226" i="5"/>
  <c r="AY335" i="5"/>
  <c r="AV335" i="5"/>
  <c r="BA276" i="5"/>
  <c r="AV332" i="5"/>
  <c r="AY332" i="5"/>
  <c r="BA144" i="5"/>
  <c r="AY144" i="5" s="1"/>
  <c r="CL67" i="5"/>
  <c r="CL91" i="5"/>
  <c r="BA329" i="5"/>
  <c r="BA238" i="5"/>
  <c r="CL111" i="5"/>
  <c r="CL52" i="5"/>
  <c r="AY186" i="5"/>
  <c r="AV186" i="5"/>
  <c r="CL121" i="5"/>
  <c r="BA375" i="5"/>
  <c r="CL32" i="5"/>
  <c r="BA142" i="5"/>
  <c r="BA114" i="5"/>
  <c r="CL106" i="5"/>
  <c r="BA124" i="5"/>
  <c r="AW304" i="5"/>
  <c r="AX304" i="5"/>
  <c r="AW180" i="5"/>
  <c r="AX180" i="5"/>
  <c r="AY95" i="5"/>
  <c r="AV95" i="5"/>
  <c r="AV390" i="5"/>
  <c r="AD390" i="5"/>
  <c r="AB390" i="5"/>
  <c r="AY227" i="5"/>
  <c r="AV227" i="5"/>
  <c r="AY333" i="5"/>
  <c r="AV333" i="5"/>
  <c r="AY88" i="5"/>
  <c r="AV88" i="5"/>
  <c r="AV247" i="5"/>
  <c r="AY247" i="5"/>
  <c r="AY199" i="5"/>
  <c r="AV199" i="5"/>
  <c r="AY219" i="5"/>
  <c r="AV219" i="5"/>
  <c r="AW253" i="5"/>
  <c r="AY92" i="5"/>
  <c r="AV92" i="5"/>
  <c r="AW101" i="5"/>
  <c r="CJ34" i="5"/>
  <c r="BQ34" i="5"/>
  <c r="CJ53" i="5"/>
  <c r="BQ53" i="5"/>
  <c r="CJ84" i="5"/>
  <c r="BQ84" i="5"/>
  <c r="CJ75" i="5"/>
  <c r="BQ75" i="5"/>
  <c r="CJ108" i="5"/>
  <c r="BQ108" i="5"/>
  <c r="AY354" i="5"/>
  <c r="AV354" i="5"/>
  <c r="CJ89" i="5"/>
  <c r="BQ89" i="5"/>
  <c r="CJ116" i="5"/>
  <c r="BQ116" i="5"/>
  <c r="CJ120" i="5"/>
  <c r="BQ120" i="5"/>
  <c r="AV356" i="5"/>
  <c r="AY356" i="5"/>
  <c r="AV159" i="5"/>
  <c r="AY159" i="5"/>
  <c r="CJ73" i="5"/>
  <c r="BQ73" i="5"/>
  <c r="AY160" i="5"/>
  <c r="AV160" i="5"/>
  <c r="CJ103" i="5"/>
  <c r="BQ103" i="5"/>
  <c r="CJ74" i="5"/>
  <c r="AY157" i="5"/>
  <c r="AV157" i="5"/>
  <c r="BA426" i="5"/>
  <c r="BA151" i="5"/>
  <c r="BA315" i="5"/>
  <c r="AY315" i="5" s="1"/>
  <c r="BA319" i="5"/>
  <c r="AV319" i="5" s="1"/>
  <c r="BA396" i="5"/>
  <c r="BA164" i="5"/>
  <c r="BA228" i="5"/>
  <c r="BA239" i="5"/>
  <c r="AH420" i="5"/>
  <c r="AA420" i="5" s="1"/>
  <c r="BA268" i="5"/>
  <c r="AW339" i="5"/>
  <c r="AX339" i="5"/>
  <c r="BA400" i="5"/>
  <c r="AV209" i="5"/>
  <c r="AY209" i="5"/>
  <c r="AV149" i="5"/>
  <c r="AY149" i="5"/>
  <c r="AW90" i="5"/>
  <c r="AX90" i="5"/>
  <c r="AY312" i="5"/>
  <c r="AV312" i="5"/>
  <c r="AY64" i="5"/>
  <c r="AV64" i="5"/>
  <c r="AV305" i="5"/>
  <c r="AY305" i="5"/>
  <c r="BA70" i="5"/>
  <c r="AV255" i="5"/>
  <c r="AY255" i="5"/>
  <c r="CL104" i="5"/>
  <c r="CL45" i="5"/>
  <c r="CL85" i="5"/>
  <c r="AY130" i="5"/>
  <c r="AV130" i="5"/>
  <c r="BA106" i="5"/>
  <c r="AY173" i="5"/>
  <c r="AV173" i="5"/>
  <c r="CL47" i="5"/>
  <c r="CL87" i="5"/>
  <c r="AV380" i="5"/>
  <c r="AY380" i="5"/>
  <c r="CL46" i="5"/>
  <c r="CL94" i="5"/>
  <c r="BA267" i="5"/>
  <c r="AY267" i="5" s="1"/>
  <c r="CL72" i="5"/>
  <c r="CL50" i="5"/>
  <c r="BA368" i="5"/>
  <c r="CL102" i="5"/>
  <c r="CL86" i="5"/>
  <c r="BA282" i="5"/>
  <c r="AY347" i="5"/>
  <c r="AV347" i="5"/>
  <c r="BA44" i="5"/>
  <c r="AY44" i="5" s="1"/>
  <c r="CL66" i="5"/>
  <c r="BA297" i="5"/>
  <c r="BA371" i="5"/>
  <c r="AY371" i="5" s="1"/>
  <c r="BA190" i="5"/>
  <c r="AY190" i="5" s="1"/>
  <c r="AV395" i="5"/>
  <c r="AY395" i="5"/>
  <c r="AV355" i="5"/>
  <c r="AY355" i="5"/>
  <c r="AY296" i="5"/>
  <c r="AV296" i="5"/>
  <c r="AY84" i="5"/>
  <c r="AV84" i="5"/>
  <c r="AY74" i="5"/>
  <c r="AV74" i="5"/>
  <c r="AY178" i="5"/>
  <c r="AV178" i="5"/>
  <c r="CJ56" i="5"/>
  <c r="BQ56" i="5"/>
  <c r="CJ117" i="5"/>
  <c r="AY316" i="5"/>
  <c r="AV316" i="5"/>
  <c r="AV123" i="5"/>
  <c r="CJ65" i="5"/>
  <c r="BQ65" i="5"/>
  <c r="AV407" i="5"/>
  <c r="AY407" i="5"/>
  <c r="CJ82" i="5"/>
  <c r="AY261" i="5"/>
  <c r="AV261" i="5"/>
  <c r="CJ61" i="5"/>
  <c r="BQ61" i="5"/>
  <c r="CJ38" i="5"/>
  <c r="BQ38" i="5"/>
  <c r="AY344" i="5"/>
  <c r="AY258" i="5"/>
  <c r="AV258" i="5"/>
  <c r="BA93" i="5"/>
  <c r="BA401" i="5"/>
  <c r="AV401" i="5" s="1"/>
  <c r="BA271" i="5"/>
  <c r="AY271" i="5" s="1"/>
  <c r="AY204" i="5"/>
  <c r="AV204" i="5"/>
  <c r="BA292" i="5"/>
  <c r="AW378" i="5"/>
  <c r="AX378" i="5"/>
  <c r="AY256" i="5"/>
  <c r="AV256" i="5"/>
  <c r="CJ110" i="5"/>
  <c r="BQ110" i="5"/>
  <c r="AY85" i="5"/>
  <c r="AV85" i="5"/>
  <c r="AY229" i="5"/>
  <c r="AV229" i="5"/>
  <c r="BA86" i="5"/>
  <c r="AY281" i="5"/>
  <c r="AV281" i="5"/>
  <c r="AW336" i="5"/>
  <c r="AX336" i="5"/>
  <c r="AW158" i="5"/>
  <c r="AX158" i="5"/>
  <c r="BA216" i="5"/>
  <c r="AY277" i="5"/>
  <c r="AV277" i="5"/>
  <c r="AY91" i="5"/>
  <c r="AV91" i="5"/>
  <c r="CJ76" i="5"/>
  <c r="BQ76" i="5"/>
  <c r="AY200" i="5"/>
  <c r="AV200" i="5"/>
  <c r="CL109" i="5"/>
  <c r="AY244" i="5"/>
  <c r="AV244" i="5"/>
  <c r="BA97" i="5"/>
  <c r="CL63" i="5"/>
  <c r="BA321" i="5"/>
  <c r="BA105" i="5"/>
  <c r="BA61" i="5"/>
  <c r="CJ100" i="5"/>
  <c r="BQ100" i="5"/>
  <c r="CL83" i="5"/>
  <c r="CJ93" i="5"/>
  <c r="BQ93" i="5"/>
  <c r="CL54" i="5"/>
  <c r="CJ98" i="5"/>
  <c r="BQ98" i="5"/>
  <c r="CL107" i="5"/>
  <c r="CL78" i="5"/>
  <c r="CL44" i="5"/>
  <c r="CL105" i="5"/>
  <c r="AY122" i="5"/>
  <c r="AV122" i="5"/>
  <c r="AB405" i="5"/>
  <c r="AV405" i="5"/>
  <c r="AD405" i="5"/>
  <c r="AX89" i="5"/>
  <c r="AW89" i="5"/>
  <c r="AW275" i="5"/>
  <c r="AX275" i="5"/>
  <c r="AW365" i="5"/>
  <c r="AX365" i="5"/>
  <c r="AB419" i="5"/>
  <c r="AV419" i="5"/>
  <c r="AD419" i="5"/>
  <c r="AV386" i="5"/>
  <c r="AD386" i="5"/>
  <c r="AB386" i="5"/>
  <c r="AW48" i="5"/>
  <c r="AX48" i="5"/>
  <c r="AV148" i="5"/>
  <c r="AD148" i="5"/>
  <c r="AB148" i="5"/>
  <c r="AW141" i="5"/>
  <c r="AV233" i="5"/>
  <c r="AB233" i="5"/>
  <c r="AD233" i="5"/>
  <c r="AV50" i="5"/>
  <c r="AB50" i="5"/>
  <c r="AD50" i="5"/>
  <c r="AD241" i="5"/>
  <c r="AB241" i="5"/>
  <c r="AV241" i="5"/>
  <c r="AV132" i="5"/>
  <c r="BA326" i="5"/>
  <c r="BA112" i="5"/>
  <c r="BA402" i="5"/>
  <c r="BA328" i="5"/>
  <c r="BA389" i="5"/>
  <c r="BA125" i="5"/>
  <c r="BA414" i="5"/>
  <c r="AY414" i="5" s="1"/>
  <c r="BA121" i="5"/>
  <c r="BA283" i="5"/>
  <c r="AW181" i="5"/>
  <c r="AW53" i="5"/>
  <c r="AX53" i="5"/>
  <c r="AD334" i="5"/>
  <c r="AB334" i="5"/>
  <c r="AX192" i="5"/>
  <c r="AW192" i="5"/>
  <c r="AV409" i="5"/>
  <c r="AD409" i="5"/>
  <c r="AB409" i="5"/>
  <c r="AV189" i="5"/>
  <c r="AD189" i="5"/>
  <c r="AB189" i="5"/>
  <c r="AD414" i="5"/>
  <c r="AB414" i="5"/>
  <c r="AW288" i="5"/>
  <c r="AX288" i="5"/>
  <c r="AV83" i="5"/>
  <c r="AB83" i="5"/>
  <c r="AD83" i="5"/>
  <c r="AD217" i="5"/>
  <c r="AV217" i="5"/>
  <c r="AB217" i="5"/>
  <c r="AD47" i="5"/>
  <c r="AV47" i="5"/>
  <c r="AB47" i="5"/>
  <c r="AW23" i="5"/>
  <c r="AX23" i="5"/>
  <c r="AW263" i="5"/>
  <c r="AX263" i="5"/>
  <c r="AD267" i="5"/>
  <c r="AB267" i="5"/>
  <c r="AV99" i="5"/>
  <c r="AB99" i="5"/>
  <c r="AD99" i="5"/>
  <c r="AV22" i="5"/>
  <c r="AD22" i="5"/>
  <c r="AB22" i="5"/>
  <c r="BA177" i="5"/>
  <c r="BA36" i="5"/>
  <c r="AY387" i="5"/>
  <c r="AV387" i="5"/>
  <c r="BA260" i="5"/>
  <c r="AH416" i="5"/>
  <c r="AW38" i="5"/>
  <c r="AX38" i="5"/>
  <c r="BA116" i="5"/>
  <c r="BA163" i="5"/>
  <c r="AV115" i="5"/>
  <c r="AD115" i="5"/>
  <c r="AB115" i="5"/>
  <c r="AW415" i="5"/>
  <c r="AX415" i="5"/>
  <c r="AV235" i="5"/>
  <c r="AD235" i="5"/>
  <c r="AB235" i="5"/>
  <c r="AV397" i="5"/>
  <c r="AB397" i="5"/>
  <c r="AD397" i="5"/>
  <c r="AW40" i="5"/>
  <c r="AX40" i="5"/>
  <c r="AW96" i="5"/>
  <c r="AX96" i="5"/>
  <c r="AX249" i="5"/>
  <c r="AW249" i="5"/>
  <c r="AW411" i="5"/>
  <c r="AX411" i="5"/>
  <c r="AW198" i="5"/>
  <c r="AX198" i="5"/>
  <c r="AX129" i="5"/>
  <c r="AW129" i="5"/>
  <c r="AB422" i="5"/>
  <c r="AD422" i="5"/>
  <c r="AX65" i="5"/>
  <c r="AW65" i="5"/>
  <c r="AX410" i="5"/>
  <c r="AW410" i="5"/>
  <c r="AW98" i="5"/>
  <c r="AX98" i="5"/>
  <c r="AW55" i="5"/>
  <c r="AX55" i="5"/>
  <c r="AY319" i="5"/>
  <c r="AV396" i="5"/>
  <c r="AY396" i="5"/>
  <c r="AY343" i="5"/>
  <c r="AV343" i="5"/>
  <c r="AV165" i="5"/>
  <c r="AY165" i="5"/>
  <c r="AY111" i="5"/>
  <c r="AV111" i="5"/>
  <c r="AV323" i="5"/>
  <c r="AY323" i="5"/>
  <c r="AB371" i="5"/>
  <c r="AD371" i="5"/>
  <c r="AW367" i="5"/>
  <c r="AX367" i="5"/>
  <c r="AX251" i="5"/>
  <c r="AW251" i="5"/>
  <c r="AW357" i="5"/>
  <c r="AX357" i="5"/>
  <c r="AB58" i="5"/>
  <c r="AD58" i="5"/>
  <c r="AV58" i="5"/>
  <c r="AB248" i="5"/>
  <c r="AV248" i="5"/>
  <c r="AD248" i="5"/>
  <c r="AX388" i="5"/>
  <c r="AW388" i="5"/>
  <c r="AX294" i="5"/>
  <c r="AW294" i="5"/>
  <c r="AB63" i="5"/>
  <c r="AV63" i="5"/>
  <c r="AD63" i="5"/>
  <c r="AV425" i="5"/>
  <c r="AD425" i="5"/>
  <c r="AB425" i="5"/>
  <c r="AV345" i="5"/>
  <c r="AB345" i="5"/>
  <c r="AD345" i="5"/>
  <c r="AW237" i="5"/>
  <c r="AX237" i="5"/>
  <c r="AV252" i="5"/>
  <c r="AB252" i="5"/>
  <c r="AD252" i="5"/>
  <c r="AB184" i="5"/>
  <c r="AV184" i="5"/>
  <c r="AD184" i="5"/>
  <c r="AD213" i="5"/>
  <c r="AB213" i="5"/>
  <c r="AV213" i="5"/>
  <c r="AY366" i="5"/>
  <c r="AV366" i="5"/>
  <c r="AW221" i="5"/>
  <c r="AX221" i="5"/>
  <c r="BA109" i="5"/>
  <c r="BA421" i="5"/>
  <c r="BA285" i="5"/>
  <c r="BA120" i="5"/>
  <c r="BA262" i="5"/>
  <c r="BA334" i="5"/>
  <c r="AY334" i="5" s="1"/>
  <c r="BA399" i="5"/>
  <c r="BA179" i="5"/>
  <c r="BA107" i="5"/>
  <c r="BA128" i="5"/>
  <c r="BA72" i="5"/>
  <c r="AD26" i="5"/>
  <c r="AB26" i="5"/>
  <c r="AW152" i="5"/>
  <c r="AX152" i="5"/>
  <c r="AX174" i="5"/>
  <c r="AW174" i="5"/>
  <c r="AW379" i="5"/>
  <c r="AX379" i="5"/>
  <c r="AV57" i="5"/>
  <c r="AD57" i="5"/>
  <c r="AB57" i="5"/>
  <c r="AD287" i="5"/>
  <c r="AB287" i="5"/>
  <c r="AW348" i="5"/>
  <c r="AX348" i="5"/>
  <c r="BA108" i="5"/>
  <c r="AY117" i="5"/>
  <c r="BA360" i="5"/>
  <c r="BA161" i="5"/>
  <c r="AV93" i="5"/>
  <c r="AY93" i="5"/>
  <c r="AV404" i="5"/>
  <c r="AY404" i="5"/>
  <c r="AY317" i="5"/>
  <c r="AV317" i="5"/>
  <c r="BA423" i="5"/>
  <c r="AY202" i="5"/>
  <c r="AV202" i="5"/>
  <c r="BA289" i="5"/>
  <c r="AW67" i="5"/>
  <c r="AX67" i="5"/>
  <c r="AD87" i="5"/>
  <c r="AV87" i="5"/>
  <c r="AB87" i="5"/>
  <c r="AW301" i="5"/>
  <c r="AX301" i="5"/>
  <c r="AW246" i="5"/>
  <c r="AX246" i="5"/>
  <c r="AB134" i="5"/>
  <c r="AV134" i="5"/>
  <c r="AD134" i="5"/>
  <c r="AX372" i="5"/>
  <c r="AW372" i="5"/>
  <c r="AX223" i="5"/>
  <c r="AW170" i="5"/>
  <c r="AX170" i="5"/>
  <c r="AB133" i="5"/>
  <c r="AD133" i="5"/>
  <c r="AV133" i="5"/>
  <c r="AY376" i="5"/>
  <c r="AV376" i="5"/>
  <c r="AV340" i="5"/>
  <c r="AD340" i="5"/>
  <c r="AB340" i="5"/>
  <c r="AV320" i="5"/>
  <c r="AD320" i="5"/>
  <c r="AB320" i="5"/>
  <c r="AV182" i="5"/>
  <c r="AB182" i="5"/>
  <c r="AD182" i="5"/>
  <c r="AW243" i="5"/>
  <c r="AX243" i="5"/>
  <c r="AD271" i="5"/>
  <c r="AB271" i="5"/>
  <c r="AD257" i="5"/>
  <c r="AB257" i="5"/>
  <c r="AV257" i="5"/>
  <c r="AB250" i="5"/>
  <c r="AD250" i="5"/>
  <c r="AV381" i="5"/>
  <c r="AY381" i="5"/>
  <c r="BA392" i="5"/>
  <c r="AV171" i="5"/>
  <c r="AY171" i="5"/>
  <c r="AY351" i="5"/>
  <c r="AV351" i="5"/>
  <c r="BA266" i="5"/>
  <c r="BA169" i="5"/>
  <c r="AW203" i="5"/>
  <c r="AX203" i="5"/>
  <c r="AW195" i="5"/>
  <c r="AX195" i="5"/>
  <c r="AW298" i="5"/>
  <c r="AX298" i="5"/>
  <c r="AV197" i="5"/>
  <c r="AD197" i="5"/>
  <c r="AB197" i="5"/>
  <c r="AD44" i="5"/>
  <c r="AV44" i="5"/>
  <c r="AB44" i="5"/>
  <c r="AV330" i="5"/>
  <c r="AB330" i="5"/>
  <c r="AD330" i="5"/>
  <c r="AX300" i="5"/>
  <c r="AW300" i="5"/>
  <c r="AW236" i="5"/>
  <c r="AX236" i="5"/>
  <c r="AD144" i="5"/>
  <c r="AB144" i="5"/>
  <c r="AY327" i="5"/>
  <c r="AV327" i="5"/>
  <c r="AY264" i="5"/>
  <c r="AV264" i="5"/>
  <c r="AY364" i="5"/>
  <c r="AV364" i="5"/>
  <c r="AY295" i="5"/>
  <c r="AV295" i="5"/>
  <c r="AY307" i="5"/>
  <c r="AV342" i="5"/>
  <c r="AY342" i="5"/>
  <c r="AY119" i="5"/>
  <c r="AV119" i="5"/>
  <c r="AY153" i="5"/>
  <c r="AV153" i="5"/>
  <c r="AY71" i="5"/>
  <c r="AV71" i="5"/>
  <c r="AV324" i="5"/>
  <c r="AY324" i="5"/>
  <c r="AV278" i="5"/>
  <c r="AY278" i="5"/>
  <c r="AV150" i="5"/>
  <c r="AY150" i="5"/>
  <c r="BA433" i="5"/>
  <c r="AW384" i="5"/>
  <c r="AX384" i="5"/>
  <c r="AD143" i="5"/>
  <c r="AV143" i="5"/>
  <c r="AB143" i="5"/>
  <c r="AX212" i="5"/>
  <c r="AW212" i="5"/>
  <c r="AV349" i="5"/>
  <c r="AB349" i="5"/>
  <c r="AD349" i="5"/>
  <c r="AW185" i="5"/>
  <c r="AX185" i="5"/>
  <c r="AV215" i="5"/>
  <c r="AB215" i="5"/>
  <c r="AD215" i="5"/>
  <c r="AW418" i="5"/>
  <c r="AX418" i="5"/>
  <c r="AW286" i="5"/>
  <c r="AX286" i="5"/>
  <c r="AX293" i="5"/>
  <c r="AW293" i="5"/>
  <c r="AW361" i="5"/>
  <c r="AX361" i="5"/>
  <c r="AV78" i="5"/>
  <c r="AB78" i="5"/>
  <c r="AD78" i="5"/>
  <c r="AD190" i="5"/>
  <c r="AB190" i="5"/>
  <c r="AW80" i="5"/>
  <c r="AX80" i="5"/>
  <c r="AW232" i="5"/>
  <c r="AX232" i="5"/>
  <c r="AV166" i="5"/>
  <c r="AB166" i="5"/>
  <c r="AD166" i="5"/>
  <c r="AW49" i="5"/>
  <c r="AX49" i="5"/>
  <c r="AV417" i="5"/>
  <c r="AB417" i="5"/>
  <c r="AD417" i="5"/>
  <c r="AW146" i="5"/>
  <c r="AX146" i="5"/>
  <c r="AX168" i="5"/>
  <c r="AW168" i="5"/>
  <c r="AY151" i="5"/>
  <c r="AV151" i="5"/>
  <c r="BA103" i="5"/>
  <c r="AY94" i="5"/>
  <c r="AV94" i="5"/>
  <c r="BA287" i="5"/>
  <c r="AY287" i="5" s="1"/>
  <c r="BA100" i="5"/>
  <c r="BA420" i="5"/>
  <c r="AV167" i="5"/>
  <c r="AY167" i="5"/>
  <c r="BA308" i="5"/>
  <c r="BA313" i="5"/>
  <c r="BA41" i="5"/>
  <c r="BA431" i="5"/>
  <c r="BA432" i="5"/>
  <c r="AY429" i="5"/>
  <c r="AA429" i="5"/>
  <c r="AH428" i="5"/>
  <c r="AH431" i="5"/>
  <c r="AH424" i="5"/>
  <c r="AH432" i="5"/>
  <c r="AY430" i="5"/>
  <c r="AA430" i="5"/>
  <c r="AY433" i="5"/>
  <c r="AA433" i="5"/>
  <c r="AH427" i="5"/>
  <c r="AE430" i="4"/>
  <c r="AH312" i="4"/>
  <c r="AA393" i="4"/>
  <c r="AB393" i="4"/>
  <c r="AA353" i="4"/>
  <c r="AB353" i="4"/>
  <c r="AH22" i="4"/>
  <c r="AA22" i="4" s="1"/>
  <c r="AE22" i="4" s="1"/>
  <c r="AE135" i="4"/>
  <c r="AD135" i="4"/>
  <c r="AH39" i="4"/>
  <c r="AA39" i="4" s="1"/>
  <c r="AE39" i="4" s="1"/>
  <c r="AZ101" i="4"/>
  <c r="AX101" i="4" s="1"/>
  <c r="AB175" i="4"/>
  <c r="AA175" i="4"/>
  <c r="AB223" i="4"/>
  <c r="AA223" i="4"/>
  <c r="AA105" i="4"/>
  <c r="AB105" i="4"/>
  <c r="AZ100" i="4"/>
  <c r="AX100" i="4" s="1"/>
  <c r="AH161" i="4"/>
  <c r="AH243" i="4"/>
  <c r="AA160" i="4"/>
  <c r="AB160" i="4"/>
  <c r="AA350" i="4"/>
  <c r="AB350" i="4"/>
  <c r="AA327" i="4"/>
  <c r="AB327" i="4"/>
  <c r="AZ55" i="4"/>
  <c r="AX55" i="4" s="1"/>
  <c r="AZ48" i="4"/>
  <c r="AX48" i="4" s="1"/>
  <c r="AA326" i="4"/>
  <c r="AB326" i="4"/>
  <c r="AH253" i="4"/>
  <c r="AH53" i="4"/>
  <c r="AA53" i="4" s="1"/>
  <c r="AE53" i="4" s="1"/>
  <c r="AZ8" i="4"/>
  <c r="AX8" i="4" s="1"/>
  <c r="AH71" i="4"/>
  <c r="AA71" i="4" s="1"/>
  <c r="AE71" i="4" s="1"/>
  <c r="AH131" i="4"/>
  <c r="AE328" i="4"/>
  <c r="AD328" i="4"/>
  <c r="AA110" i="4"/>
  <c r="AB110" i="4"/>
  <c r="AH383" i="4"/>
  <c r="AA383" i="4" s="1"/>
  <c r="AE383" i="4" s="1"/>
  <c r="AZ96" i="4"/>
  <c r="AX96" i="4" s="1"/>
  <c r="AH146" i="4"/>
  <c r="AH323" i="4"/>
  <c r="AH88" i="4"/>
  <c r="AA88" i="4" s="1"/>
  <c r="AE88" i="4" s="1"/>
  <c r="AZ95" i="4"/>
  <c r="AX95" i="4" s="1"/>
  <c r="AH205" i="4"/>
  <c r="AZ93" i="4"/>
  <c r="AX93" i="4" s="1"/>
  <c r="AB99" i="4"/>
  <c r="AA99" i="4"/>
  <c r="AH41" i="4"/>
  <c r="AA41" i="4" s="1"/>
  <c r="AE41" i="4" s="1"/>
  <c r="AB259" i="4"/>
  <c r="AA259" i="4"/>
  <c r="AA186" i="4"/>
  <c r="AB186" i="4"/>
  <c r="AA212" i="4"/>
  <c r="AB212" i="4"/>
  <c r="AA283" i="4"/>
  <c r="AB283" i="4"/>
  <c r="AA217" i="4"/>
  <c r="AB217" i="4"/>
  <c r="AA120" i="4"/>
  <c r="AB120" i="4"/>
  <c r="AA224" i="4"/>
  <c r="AB224" i="4"/>
  <c r="AB298" i="4"/>
  <c r="AA298" i="4"/>
  <c r="AB263" i="4"/>
  <c r="AA263" i="4"/>
  <c r="AA178" i="4"/>
  <c r="AB178" i="4"/>
  <c r="AH125" i="4"/>
  <c r="AH112" i="4"/>
  <c r="AH199" i="4"/>
  <c r="AH81" i="4"/>
  <c r="AA81" i="4" s="1"/>
  <c r="AE81" i="4" s="1"/>
  <c r="AZ64" i="4"/>
  <c r="AX64" i="4" s="1"/>
  <c r="AD239" i="4"/>
  <c r="AE239" i="4"/>
  <c r="AH114" i="4"/>
  <c r="AB309" i="4"/>
  <c r="AA309" i="4"/>
  <c r="AH57" i="4"/>
  <c r="AA57" i="4" s="1"/>
  <c r="AE57" i="4" s="1"/>
  <c r="AB122" i="4"/>
  <c r="AA122" i="4"/>
  <c r="AD315" i="4"/>
  <c r="AE315" i="4"/>
  <c r="AD124" i="4"/>
  <c r="AE124" i="4"/>
  <c r="AB410" i="4"/>
  <c r="AA410" i="4"/>
  <c r="AB126" i="4"/>
  <c r="AA126" i="4"/>
  <c r="AA237" i="4"/>
  <c r="AB237" i="4"/>
  <c r="AA174" i="4"/>
  <c r="AB174" i="4"/>
  <c r="AA262" i="4"/>
  <c r="AB262" i="4"/>
  <c r="AD252" i="4"/>
  <c r="AE252" i="4"/>
  <c r="AE257" i="4"/>
  <c r="AD257" i="4"/>
  <c r="AA371" i="4"/>
  <c r="AB371" i="4"/>
  <c r="AB308" i="4"/>
  <c r="AA308" i="4"/>
  <c r="AA287" i="4"/>
  <c r="AB287" i="4"/>
  <c r="AA372" i="4"/>
  <c r="AB372" i="4"/>
  <c r="AB123" i="4"/>
  <c r="AA123" i="4"/>
  <c r="AB136" i="4"/>
  <c r="AA136" i="4"/>
  <c r="AA282" i="4"/>
  <c r="AB282" i="4"/>
  <c r="AA213" i="4"/>
  <c r="AB213" i="4"/>
  <c r="AH165" i="4"/>
  <c r="AA127" i="4"/>
  <c r="AB127" i="4"/>
  <c r="AD163" i="4"/>
  <c r="AE163" i="4"/>
  <c r="AA111" i="4"/>
  <c r="AB111" i="4"/>
  <c r="AH202" i="4"/>
  <c r="AZ14" i="4"/>
  <c r="AX14" i="4" s="1"/>
  <c r="AE364" i="4"/>
  <c r="AD364" i="4"/>
  <c r="AE264" i="4"/>
  <c r="AD264" i="4"/>
  <c r="AA238" i="4"/>
  <c r="AB238" i="4"/>
  <c r="AD356" i="4"/>
  <c r="AE356" i="4"/>
  <c r="AA182" i="4"/>
  <c r="AB182" i="4"/>
  <c r="AB292" i="4"/>
  <c r="AA292" i="4"/>
  <c r="AA329" i="4"/>
  <c r="AB329" i="4"/>
  <c r="AA201" i="4"/>
  <c r="AB201" i="4"/>
  <c r="AH89" i="4"/>
  <c r="AA89" i="4" s="1"/>
  <c r="AE89" i="4" s="1"/>
  <c r="AH191" i="4"/>
  <c r="AD154" i="4"/>
  <c r="AE154" i="4"/>
  <c r="AH134" i="4"/>
  <c r="AH152" i="4"/>
  <c r="AH232" i="4"/>
  <c r="AA399" i="4"/>
  <c r="AB399" i="4"/>
  <c r="AH150" i="4"/>
  <c r="AZ50" i="4"/>
  <c r="AX50" i="4" s="1"/>
  <c r="AH286" i="4"/>
  <c r="AH203" i="4"/>
  <c r="AH76" i="4"/>
  <c r="AA76" i="4" s="1"/>
  <c r="AE76" i="4" s="1"/>
  <c r="AZ81" i="4"/>
  <c r="AX81" i="4" s="1"/>
  <c r="AB331" i="4"/>
  <c r="AA331" i="4"/>
  <c r="AA102" i="4"/>
  <c r="AB102" i="4"/>
  <c r="AA183" i="4"/>
  <c r="AB183" i="4"/>
  <c r="AD272" i="4"/>
  <c r="AE272" i="4"/>
  <c r="AA177" i="4"/>
  <c r="AB177" i="4"/>
  <c r="AD265" i="4"/>
  <c r="AE265" i="4"/>
  <c r="AD207" i="4"/>
  <c r="AE207" i="4"/>
  <c r="AA291" i="4"/>
  <c r="AB291" i="4"/>
  <c r="AB148" i="4"/>
  <c r="AA148" i="4"/>
  <c r="AA173" i="4"/>
  <c r="AB173" i="4"/>
  <c r="AB268" i="4"/>
  <c r="AA268" i="4"/>
  <c r="AD278" i="4"/>
  <c r="AE278" i="4"/>
  <c r="AA130" i="4"/>
  <c r="AB130" i="4"/>
  <c r="AA303" i="4"/>
  <c r="AB303" i="4"/>
  <c r="AB226" i="4"/>
  <c r="AA226" i="4"/>
  <c r="AB139" i="4"/>
  <c r="AA139" i="4"/>
  <c r="AB189" i="4"/>
  <c r="AA189" i="4"/>
  <c r="AD210" i="4"/>
  <c r="AE210" i="4"/>
  <c r="AA289" i="4"/>
  <c r="AB289" i="4"/>
  <c r="AB235" i="4"/>
  <c r="AA235" i="4"/>
  <c r="AB288" i="4"/>
  <c r="AA288" i="4"/>
  <c r="AE133" i="4"/>
  <c r="AD133" i="4"/>
  <c r="AA115" i="4"/>
  <c r="AB115" i="4"/>
  <c r="AH209" i="4"/>
  <c r="AZ92" i="4"/>
  <c r="AX92" i="4" s="1"/>
  <c r="AE249" i="4"/>
  <c r="AD249" i="4"/>
  <c r="AH240" i="4"/>
  <c r="AB214" i="4"/>
  <c r="AA214" i="4"/>
  <c r="AZ16" i="4"/>
  <c r="AX16" i="4" s="1"/>
  <c r="AB225" i="4"/>
  <c r="AA225" i="4"/>
  <c r="AB245" i="4"/>
  <c r="AA245" i="4"/>
  <c r="AD279" i="4"/>
  <c r="AE279" i="4"/>
  <c r="AA117" i="4"/>
  <c r="AB117" i="4"/>
  <c r="AA200" i="4"/>
  <c r="AB200" i="4"/>
  <c r="AZ10" i="4"/>
  <c r="AX10" i="4" s="1"/>
  <c r="AE375" i="4"/>
  <c r="AD375" i="4"/>
  <c r="AA229" i="4"/>
  <c r="AB229" i="4"/>
  <c r="AA132" i="4"/>
  <c r="AB132" i="4"/>
  <c r="AA196" i="4"/>
  <c r="AB196" i="4"/>
  <c r="AH142" i="4"/>
  <c r="AB159" i="4"/>
  <c r="AA159" i="4"/>
  <c r="AD170" i="4"/>
  <c r="AE170" i="4"/>
  <c r="AH140" i="4"/>
  <c r="AA180" i="4"/>
  <c r="AB180" i="4"/>
  <c r="AH361" i="4"/>
  <c r="AZ41" i="4"/>
  <c r="AX41" i="4" s="1"/>
  <c r="AZ45" i="4"/>
  <c r="AX45" i="4" s="1"/>
  <c r="AD185" i="4"/>
  <c r="AE185" i="4"/>
  <c r="AB320" i="4"/>
  <c r="AA320" i="4"/>
  <c r="AZ94" i="4"/>
  <c r="AX94" i="4" s="1"/>
  <c r="AA119" i="4"/>
  <c r="AB119" i="4"/>
  <c r="AH248" i="4"/>
  <c r="AA181" i="4"/>
  <c r="AB181" i="4"/>
  <c r="AD220" i="4"/>
  <c r="AE220" i="4"/>
  <c r="AE188" i="4"/>
  <c r="AD188" i="4"/>
  <c r="AH147" i="4"/>
  <c r="AB236" i="4"/>
  <c r="AA236" i="4"/>
  <c r="AZ85" i="4"/>
  <c r="AX85" i="4" s="1"/>
  <c r="AA347" i="4"/>
  <c r="AB347" i="4"/>
  <c r="AA345" i="4"/>
  <c r="AB345" i="4"/>
  <c r="AA322" i="4"/>
  <c r="AB322" i="4"/>
  <c r="AZ78" i="4"/>
  <c r="AX78" i="4" s="1"/>
  <c r="AA301" i="4"/>
  <c r="AB301" i="4"/>
  <c r="AZ56" i="4"/>
  <c r="AX56" i="4" s="1"/>
  <c r="AZ3" i="4"/>
  <c r="AX3" i="4" s="1"/>
  <c r="AH304" i="4"/>
  <c r="AZ12" i="4"/>
  <c r="AX12" i="4" s="1"/>
  <c r="AH187" i="4"/>
  <c r="AH62" i="4"/>
  <c r="AA62" i="4" s="1"/>
  <c r="AE62" i="4" s="1"/>
  <c r="AZ47" i="4"/>
  <c r="AX47" i="4" s="1"/>
  <c r="AZ21" i="4"/>
  <c r="AX21" i="4" s="1"/>
  <c r="AD290" i="4"/>
  <c r="AE290" i="4"/>
  <c r="AA118" i="4"/>
  <c r="AB118" i="4"/>
  <c r="AB95" i="4"/>
  <c r="AA95" i="4"/>
  <c r="AA158" i="4"/>
  <c r="AB158" i="4"/>
  <c r="AA275" i="4"/>
  <c r="AB275" i="4"/>
  <c r="AB219" i="4"/>
  <c r="AA219" i="4"/>
  <c r="AA366" i="4"/>
  <c r="AB366" i="4"/>
  <c r="AA109" i="4"/>
  <c r="AB109" i="4"/>
  <c r="AA307" i="4"/>
  <c r="AB307" i="4"/>
  <c r="AD107" i="4"/>
  <c r="AE107" i="4"/>
  <c r="AA339" i="4"/>
  <c r="AB339" i="4"/>
  <c r="AA267" i="4"/>
  <c r="AB267" i="4"/>
  <c r="AB391" i="4"/>
  <c r="AA391" i="4"/>
  <c r="AA277" i="4"/>
  <c r="AB277" i="4"/>
  <c r="AA227" i="4"/>
  <c r="AB227" i="4"/>
  <c r="AB260" i="4"/>
  <c r="AA260" i="4"/>
  <c r="AA284" i="4"/>
  <c r="AB284" i="4"/>
  <c r="AA141" i="4"/>
  <c r="AB141" i="4"/>
  <c r="AD149" i="4"/>
  <c r="AE149" i="4"/>
  <c r="AH420" i="4"/>
  <c r="AE228" i="4"/>
  <c r="AD228" i="4"/>
  <c r="AB358" i="4"/>
  <c r="AA358" i="4"/>
  <c r="AH429" i="4"/>
  <c r="AA429" i="4" s="1"/>
  <c r="AD417" i="4"/>
  <c r="AE417" i="4"/>
  <c r="AH434" i="4"/>
  <c r="AB434" i="4" s="1"/>
  <c r="AD162" i="4"/>
  <c r="AE162" i="4"/>
  <c r="AD294" i="4"/>
  <c r="AE294" i="4"/>
  <c r="AE415" i="4"/>
  <c r="AD415" i="4"/>
  <c r="AD377" i="4"/>
  <c r="AE377" i="4"/>
  <c r="AE197" i="4"/>
  <c r="AD197" i="4"/>
  <c r="AD193" i="4"/>
  <c r="AE193" i="4"/>
  <c r="AA419" i="4"/>
  <c r="AB419" i="4"/>
  <c r="AH416" i="4"/>
  <c r="AE319" i="4"/>
  <c r="AD319" i="4"/>
  <c r="AD369" i="4"/>
  <c r="AE369" i="4"/>
  <c r="AD155" i="4"/>
  <c r="AE155" i="4"/>
  <c r="AD137" i="4"/>
  <c r="AE137" i="4"/>
  <c r="AE104" i="4"/>
  <c r="AD104" i="4"/>
  <c r="AD316" i="4"/>
  <c r="AE316" i="4"/>
  <c r="AE208" i="4"/>
  <c r="AD208" i="4"/>
  <c r="AE321" i="4"/>
  <c r="AD321" i="4"/>
  <c r="AD413" i="4"/>
  <c r="AE413" i="4"/>
  <c r="AD367" i="4"/>
  <c r="AE367" i="4"/>
  <c r="AD397" i="4"/>
  <c r="AE397" i="4"/>
  <c r="AH405" i="4"/>
  <c r="AH427" i="4"/>
  <c r="AA427" i="4" s="1"/>
  <c r="AE153" i="4"/>
  <c r="AD153" i="4"/>
  <c r="AD169" i="4"/>
  <c r="AE169" i="4"/>
  <c r="AD221" i="4"/>
  <c r="AE221" i="4"/>
  <c r="AD233" i="4"/>
  <c r="AE233" i="4"/>
  <c r="AH241" i="4"/>
  <c r="AB423" i="4"/>
  <c r="AA423" i="4"/>
  <c r="AE418" i="4"/>
  <c r="AD418" i="4"/>
  <c r="AH432" i="4"/>
  <c r="AB432" i="4" s="1"/>
  <c r="AD409" i="4"/>
  <c r="AE409" i="4"/>
  <c r="AE179" i="4"/>
  <c r="AD179" i="4"/>
  <c r="AE273" i="4"/>
  <c r="AD273" i="4"/>
  <c r="AA428" i="4"/>
  <c r="AB428" i="4"/>
  <c r="AD269" i="4"/>
  <c r="AE269" i="4"/>
  <c r="AD101" i="4"/>
  <c r="AE101" i="4"/>
  <c r="AD176" i="4"/>
  <c r="AE176" i="4"/>
  <c r="AD359" i="4"/>
  <c r="AE359" i="4"/>
  <c r="AH387" i="4"/>
  <c r="AH426" i="4"/>
  <c r="AH424" i="4"/>
  <c r="AE431" i="4"/>
  <c r="AD431" i="4"/>
  <c r="AH433" i="4"/>
  <c r="BD12" i="8"/>
  <c r="AA437" i="5" l="1"/>
  <c r="AY437" i="5"/>
  <c r="AV435" i="5"/>
  <c r="AD435" i="5"/>
  <c r="AB435" i="5"/>
  <c r="AA441" i="5"/>
  <c r="AY441" i="5"/>
  <c r="AV434" i="5"/>
  <c r="AB434" i="5"/>
  <c r="AD434" i="5"/>
  <c r="AA439" i="5"/>
  <c r="AY439" i="5"/>
  <c r="AW436" i="5"/>
  <c r="AX436" i="5"/>
  <c r="AA442" i="5"/>
  <c r="AY442" i="5"/>
  <c r="AV440" i="5"/>
  <c r="AD440" i="5"/>
  <c r="AB440" i="5"/>
  <c r="AY438" i="5"/>
  <c r="AA438" i="5"/>
  <c r="AY432" i="6"/>
  <c r="AA432" i="6"/>
  <c r="AA437" i="6"/>
  <c r="AY437" i="6"/>
  <c r="AV441" i="6"/>
  <c r="AB441" i="6"/>
  <c r="AD441" i="6"/>
  <c r="AV440" i="6"/>
  <c r="AD440" i="6"/>
  <c r="AB440" i="6"/>
  <c r="AB442" i="6"/>
  <c r="AD442" i="6"/>
  <c r="AV442" i="6"/>
  <c r="AV435" i="6"/>
  <c r="AD435" i="6"/>
  <c r="AB435" i="6"/>
  <c r="AV434" i="6"/>
  <c r="AD434" i="6"/>
  <c r="AB434" i="6"/>
  <c r="AY433" i="6"/>
  <c r="AA433" i="6"/>
  <c r="AV436" i="6"/>
  <c r="AD436" i="6"/>
  <c r="AB436" i="6"/>
  <c r="AA438" i="6"/>
  <c r="AY438" i="6"/>
  <c r="AY439" i="6"/>
  <c r="AA439" i="6"/>
  <c r="AA438" i="4"/>
  <c r="AB438" i="4"/>
  <c r="AD441" i="4"/>
  <c r="AE441" i="4"/>
  <c r="AE442" i="4"/>
  <c r="AD442" i="4"/>
  <c r="AY251" i="6"/>
  <c r="AW350" i="5"/>
  <c r="AY430" i="6"/>
  <c r="AA185" i="6"/>
  <c r="AY393" i="6"/>
  <c r="AY353" i="6"/>
  <c r="AD51" i="6"/>
  <c r="AY170" i="6"/>
  <c r="AY203" i="6"/>
  <c r="AY156" i="6"/>
  <c r="AB51" i="6"/>
  <c r="AX82" i="5"/>
  <c r="AA316" i="6"/>
  <c r="AA96" i="6"/>
  <c r="AD96" i="6" s="1"/>
  <c r="AY133" i="6"/>
  <c r="AY52" i="6"/>
  <c r="AX102" i="5"/>
  <c r="AY130" i="6"/>
  <c r="AA291" i="6"/>
  <c r="AA435" i="4"/>
  <c r="AB435" i="4"/>
  <c r="AE436" i="4"/>
  <c r="AD436" i="4"/>
  <c r="AD437" i="4"/>
  <c r="AE437" i="4"/>
  <c r="AB429" i="4"/>
  <c r="AW172" i="5"/>
  <c r="AA310" i="6"/>
  <c r="AA432" i="4"/>
  <c r="AY346" i="6"/>
  <c r="AY313" i="6"/>
  <c r="AY291" i="5"/>
  <c r="AA388" i="6"/>
  <c r="AY426" i="5"/>
  <c r="AY391" i="6"/>
  <c r="AV371" i="6"/>
  <c r="AY413" i="6"/>
  <c r="AY371" i="6"/>
  <c r="AX431" i="6"/>
  <c r="AV124" i="5"/>
  <c r="AA404" i="6"/>
  <c r="AV404" i="6" s="1"/>
  <c r="AA237" i="6"/>
  <c r="AV237" i="6" s="1"/>
  <c r="AY109" i="6"/>
  <c r="AY305" i="6"/>
  <c r="AA363" i="6"/>
  <c r="AY418" i="6"/>
  <c r="AY119" i="6"/>
  <c r="AX191" i="5"/>
  <c r="AX138" i="5"/>
  <c r="AA361" i="6"/>
  <c r="AV361" i="6" s="1"/>
  <c r="AA417" i="6"/>
  <c r="AA209" i="6"/>
  <c r="AY209" i="6"/>
  <c r="AD276" i="6"/>
  <c r="AH165" i="6"/>
  <c r="AY165" i="6" s="1"/>
  <c r="AH138" i="6"/>
  <c r="AH311" i="6"/>
  <c r="AA311" i="6" s="1"/>
  <c r="AD311" i="6" s="1"/>
  <c r="AH307" i="6"/>
  <c r="AY307" i="6" s="1"/>
  <c r="AH243" i="6"/>
  <c r="AH412" i="6"/>
  <c r="AH275" i="6"/>
  <c r="BU10" i="6"/>
  <c r="BS10" i="6" s="1"/>
  <c r="BU108" i="6"/>
  <c r="BS108" i="6" s="1"/>
  <c r="BQ108" i="6" s="1"/>
  <c r="AH140" i="6"/>
  <c r="BU34" i="6"/>
  <c r="BS34" i="6" s="1"/>
  <c r="BU33" i="6"/>
  <c r="BS33" i="6" s="1"/>
  <c r="BQ33" i="6" s="1"/>
  <c r="BU121" i="6"/>
  <c r="BS121" i="6" s="1"/>
  <c r="BQ121" i="6" s="1"/>
  <c r="BU54" i="6"/>
  <c r="BS54" i="6" s="1"/>
  <c r="BQ54" i="6" s="1"/>
  <c r="BU103" i="6"/>
  <c r="BS103" i="6" s="1"/>
  <c r="BU3" i="6"/>
  <c r="BS3" i="6" s="1"/>
  <c r="BU29" i="6"/>
  <c r="BS29" i="6" s="1"/>
  <c r="BA53" i="6"/>
  <c r="AA64" i="6"/>
  <c r="AY64" i="6"/>
  <c r="AV365" i="6"/>
  <c r="AY365" i="6"/>
  <c r="BA72" i="6"/>
  <c r="BA277" i="6"/>
  <c r="AA319" i="6"/>
  <c r="AY319" i="6"/>
  <c r="CL15" i="6"/>
  <c r="CJ15" i="6" s="1"/>
  <c r="BA31" i="6"/>
  <c r="BA79" i="6"/>
  <c r="CL26" i="6"/>
  <c r="CJ26" i="6" s="1"/>
  <c r="BA285" i="6"/>
  <c r="CL3" i="6"/>
  <c r="CJ3" i="6" s="1"/>
  <c r="AY63" i="6"/>
  <c r="AA63" i="6"/>
  <c r="AY276" i="6"/>
  <c r="AY249" i="6"/>
  <c r="AB377" i="6"/>
  <c r="BU22" i="6"/>
  <c r="BS22" i="6" s="1"/>
  <c r="BQ22" i="6" s="1"/>
  <c r="BU66" i="6"/>
  <c r="BS66" i="6" s="1"/>
  <c r="BU107" i="6"/>
  <c r="BS107" i="6" s="1"/>
  <c r="BQ107" i="6" s="1"/>
  <c r="BU98" i="6"/>
  <c r="BS98" i="6" s="1"/>
  <c r="BQ98" i="6" s="1"/>
  <c r="BU56" i="6"/>
  <c r="BS56" i="6" s="1"/>
  <c r="BQ56" i="6" s="1"/>
  <c r="BU77" i="6"/>
  <c r="BS77" i="6" s="1"/>
  <c r="BQ77" i="6" s="1"/>
  <c r="AH401" i="6"/>
  <c r="AY401" i="6" s="1"/>
  <c r="AH33" i="6"/>
  <c r="BU16" i="6"/>
  <c r="BS16" i="6" s="1"/>
  <c r="BQ16" i="6" s="1"/>
  <c r="BA140" i="6"/>
  <c r="BA38" i="6"/>
  <c r="BA23" i="6"/>
  <c r="AY234" i="6"/>
  <c r="AA234" i="6"/>
  <c r="BA187" i="6"/>
  <c r="AY187" i="6" s="1"/>
  <c r="AA240" i="6"/>
  <c r="AY240" i="6"/>
  <c r="AY230" i="6"/>
  <c r="AA230" i="6"/>
  <c r="AA326" i="6"/>
  <c r="AY326" i="6"/>
  <c r="CL25" i="6"/>
  <c r="CJ25" i="6" s="1"/>
  <c r="BA221" i="6"/>
  <c r="AY221" i="6" s="1"/>
  <c r="CL45" i="6"/>
  <c r="CJ45" i="6" s="1"/>
  <c r="CL23" i="6"/>
  <c r="CJ23" i="6" s="1"/>
  <c r="AH252" i="6"/>
  <c r="BA260" i="6"/>
  <c r="BA261" i="6"/>
  <c r="AY426" i="6"/>
  <c r="BU80" i="6"/>
  <c r="BS80" i="6" s="1"/>
  <c r="BQ80" i="6" s="1"/>
  <c r="BU32" i="6"/>
  <c r="BS32" i="6" s="1"/>
  <c r="BQ32" i="6" s="1"/>
  <c r="BQ86" i="6"/>
  <c r="BU92" i="6"/>
  <c r="BS92" i="6" s="1"/>
  <c r="AH323" i="6"/>
  <c r="AH157" i="6"/>
  <c r="AY157" i="6" s="1"/>
  <c r="BU68" i="6"/>
  <c r="BS68" i="6" s="1"/>
  <c r="BQ68" i="6" s="1"/>
  <c r="BU23" i="6"/>
  <c r="BS23" i="6" s="1"/>
  <c r="BQ23" i="6" s="1"/>
  <c r="AH336" i="6"/>
  <c r="AA336" i="6" s="1"/>
  <c r="BU97" i="6"/>
  <c r="BS97" i="6" s="1"/>
  <c r="BQ97" i="6" s="1"/>
  <c r="BU35" i="6"/>
  <c r="BS35" i="6" s="1"/>
  <c r="BQ35" i="6" s="1"/>
  <c r="BU78" i="6"/>
  <c r="BS78" i="6" s="1"/>
  <c r="BQ78" i="6" s="1"/>
  <c r="BA146" i="6"/>
  <c r="AY416" i="6"/>
  <c r="AA416" i="6"/>
  <c r="BA36" i="6"/>
  <c r="AV215" i="6"/>
  <c r="AD215" i="6"/>
  <c r="AB215" i="6"/>
  <c r="BA334" i="6"/>
  <c r="AA22" i="6"/>
  <c r="AY22" i="6"/>
  <c r="CL34" i="6"/>
  <c r="CJ34" i="6" s="1"/>
  <c r="BA343" i="6"/>
  <c r="BA226" i="6"/>
  <c r="BA195" i="6"/>
  <c r="AY195" i="6" s="1"/>
  <c r="BA263" i="6"/>
  <c r="CL10" i="6"/>
  <c r="CJ10" i="6" s="1"/>
  <c r="BA22" i="6"/>
  <c r="BA207" i="6"/>
  <c r="AY377" i="6"/>
  <c r="BU45" i="6"/>
  <c r="BS45" i="6" s="1"/>
  <c r="BQ45" i="6" s="1"/>
  <c r="BU43" i="6"/>
  <c r="BS43" i="6" s="1"/>
  <c r="BQ43" i="6" s="1"/>
  <c r="BU40" i="6"/>
  <c r="BS40" i="6" s="1"/>
  <c r="BQ40" i="6" s="1"/>
  <c r="AH124" i="6"/>
  <c r="AY358" i="6"/>
  <c r="AA358" i="6"/>
  <c r="AB133" i="6"/>
  <c r="AD133" i="6"/>
  <c r="CL51" i="6"/>
  <c r="CJ51" i="6" s="1"/>
  <c r="AY107" i="6"/>
  <c r="AA107" i="6"/>
  <c r="AV76" i="6"/>
  <c r="AY76" i="6"/>
  <c r="AA74" i="6"/>
  <c r="AY74" i="6"/>
  <c r="CL100" i="6"/>
  <c r="CJ100" i="6" s="1"/>
  <c r="CL109" i="6"/>
  <c r="CJ109" i="6" s="1"/>
  <c r="AY395" i="6"/>
  <c r="AY172" i="6"/>
  <c r="AA32" i="6"/>
  <c r="AY32" i="6"/>
  <c r="AA200" i="6"/>
  <c r="AY200" i="6"/>
  <c r="BA97" i="6"/>
  <c r="BA315" i="6"/>
  <c r="AY315" i="6" s="1"/>
  <c r="AY236" i="6"/>
  <c r="AH381" i="6"/>
  <c r="AA381" i="6" s="1"/>
  <c r="AH407" i="6"/>
  <c r="AH57" i="6"/>
  <c r="AH261" i="6"/>
  <c r="AH86" i="6"/>
  <c r="AY86" i="6" s="1"/>
  <c r="BU18" i="6"/>
  <c r="BS18" i="6" s="1"/>
  <c r="BQ18" i="6" s="1"/>
  <c r="AH409" i="6"/>
  <c r="BU58" i="6"/>
  <c r="BS58" i="6" s="1"/>
  <c r="BQ58" i="6" s="1"/>
  <c r="AH386" i="6"/>
  <c r="AY386" i="6" s="1"/>
  <c r="AH375" i="6"/>
  <c r="BU69" i="6"/>
  <c r="BS69" i="6" s="1"/>
  <c r="BU49" i="6"/>
  <c r="BS49" i="6" s="1"/>
  <c r="BQ49" i="6" s="1"/>
  <c r="AH362" i="6"/>
  <c r="AA362" i="6" s="1"/>
  <c r="AB362" i="6" s="1"/>
  <c r="AH282" i="6"/>
  <c r="AY282" i="6" s="1"/>
  <c r="AH43" i="6"/>
  <c r="BU104" i="6"/>
  <c r="BS104" i="6" s="1"/>
  <c r="BQ104" i="6" s="1"/>
  <c r="BA101" i="6"/>
  <c r="BA114" i="6"/>
  <c r="BA106" i="6"/>
  <c r="BA120" i="6"/>
  <c r="AA324" i="6"/>
  <c r="AY324" i="6"/>
  <c r="BA421" i="6"/>
  <c r="BA45" i="6"/>
  <c r="BA320" i="6"/>
  <c r="AY320" i="6" s="1"/>
  <c r="CL29" i="6"/>
  <c r="CJ29" i="6" s="1"/>
  <c r="BA256" i="6"/>
  <c r="BA28" i="6"/>
  <c r="AH62" i="6"/>
  <c r="AY62" i="6" s="1"/>
  <c r="AH101" i="6"/>
  <c r="AA101" i="6" s="1"/>
  <c r="AH28" i="6"/>
  <c r="AA337" i="6"/>
  <c r="AY337" i="6"/>
  <c r="BA98" i="6"/>
  <c r="AY98" i="6" s="1"/>
  <c r="BA307" i="6"/>
  <c r="AH81" i="6"/>
  <c r="AH242" i="6"/>
  <c r="AD195" i="6"/>
  <c r="AB195" i="6"/>
  <c r="AH235" i="6"/>
  <c r="AW325" i="6"/>
  <c r="AX325" i="6"/>
  <c r="AA49" i="6"/>
  <c r="AY49" i="6"/>
  <c r="AA321" i="6"/>
  <c r="AY321" i="6"/>
  <c r="AD48" i="6"/>
  <c r="AB48" i="6"/>
  <c r="AV132" i="6"/>
  <c r="AD132" i="6"/>
  <c r="AB132" i="6"/>
  <c r="AA199" i="6"/>
  <c r="AY199" i="6"/>
  <c r="AY191" i="6"/>
  <c r="AA191" i="6"/>
  <c r="AD236" i="6"/>
  <c r="AB236" i="6"/>
  <c r="AV332" i="6"/>
  <c r="AD332" i="6"/>
  <c r="AB332" i="6"/>
  <c r="AH359" i="6"/>
  <c r="AH34" i="6"/>
  <c r="AD122" i="6"/>
  <c r="AV122" i="6"/>
  <c r="AB122" i="6"/>
  <c r="AH155" i="6"/>
  <c r="AA245" i="6"/>
  <c r="AY245" i="6"/>
  <c r="AY70" i="6"/>
  <c r="AA70" i="6"/>
  <c r="AD414" i="6"/>
  <c r="AB414" i="6"/>
  <c r="AY73" i="6"/>
  <c r="AA73" i="6"/>
  <c r="AH117" i="6"/>
  <c r="BU4" i="6"/>
  <c r="BS4" i="6" s="1"/>
  <c r="BQ4" i="6" s="1"/>
  <c r="AH246" i="6"/>
  <c r="AH201" i="6"/>
  <c r="AH31" i="6"/>
  <c r="AH351" i="6"/>
  <c r="AH83" i="6"/>
  <c r="AH348" i="6"/>
  <c r="BU85" i="6"/>
  <c r="BS85" i="6" s="1"/>
  <c r="BQ85" i="6" s="1"/>
  <c r="AH69" i="6"/>
  <c r="BU94" i="6"/>
  <c r="BS94" i="6" s="1"/>
  <c r="BQ94" i="6" s="1"/>
  <c r="BU61" i="6"/>
  <c r="BS61" i="6" s="1"/>
  <c r="BQ61" i="6" s="1"/>
  <c r="BU48" i="6"/>
  <c r="BS48" i="6" s="1"/>
  <c r="BQ48" i="6" s="1"/>
  <c r="AH376" i="6"/>
  <c r="AH54" i="6"/>
  <c r="BU81" i="6"/>
  <c r="BS81" i="6" s="1"/>
  <c r="BQ81" i="6" s="1"/>
  <c r="BU65" i="6"/>
  <c r="BS65" i="6" s="1"/>
  <c r="BQ65" i="6" s="1"/>
  <c r="BU84" i="6"/>
  <c r="BS84" i="6" s="1"/>
  <c r="BQ84" i="6" s="1"/>
  <c r="BU116" i="6"/>
  <c r="BS116" i="6" s="1"/>
  <c r="BQ116" i="6" s="1"/>
  <c r="BU27" i="6"/>
  <c r="BS27" i="6" s="1"/>
  <c r="BQ27" i="6" s="1"/>
  <c r="AH408" i="6"/>
  <c r="BU109" i="6"/>
  <c r="BS109" i="6" s="1"/>
  <c r="BQ109" i="6" s="1"/>
  <c r="BU76" i="6"/>
  <c r="BS76" i="6" s="1"/>
  <c r="BQ76" i="6" s="1"/>
  <c r="AH82" i="6"/>
  <c r="BU59" i="6"/>
  <c r="BS59" i="6" s="1"/>
  <c r="BQ59" i="6" s="1"/>
  <c r="BU57" i="6"/>
  <c r="BS57" i="6" s="1"/>
  <c r="BQ57" i="6" s="1"/>
  <c r="BU113" i="6"/>
  <c r="BS113" i="6" s="1"/>
  <c r="BQ113" i="6" s="1"/>
  <c r="BU110" i="6"/>
  <c r="BS110" i="6" s="1"/>
  <c r="BQ110" i="6" s="1"/>
  <c r="BU5" i="6"/>
  <c r="BS5" i="6" s="1"/>
  <c r="BQ5" i="6" s="1"/>
  <c r="BU24" i="6"/>
  <c r="BS24" i="6" s="1"/>
  <c r="BQ24" i="6" s="1"/>
  <c r="BU13" i="6"/>
  <c r="BS13" i="6" s="1"/>
  <c r="BQ13" i="6" s="1"/>
  <c r="BU71" i="6"/>
  <c r="BS71" i="6" s="1"/>
  <c r="BQ71" i="6" s="1"/>
  <c r="AY42" i="6"/>
  <c r="AA42" i="6"/>
  <c r="AB214" i="6"/>
  <c r="AV214" i="6"/>
  <c r="AD214" i="6"/>
  <c r="AA35" i="6"/>
  <c r="AY35" i="6"/>
  <c r="AY292" i="6"/>
  <c r="AA292" i="6"/>
  <c r="AA175" i="6"/>
  <c r="AY175" i="6"/>
  <c r="AA165" i="6"/>
  <c r="AY223" i="6"/>
  <c r="AA223" i="6"/>
  <c r="AA394" i="6"/>
  <c r="AY394" i="6"/>
  <c r="AY138" i="6"/>
  <c r="AA138" i="6"/>
  <c r="AV355" i="6"/>
  <c r="AD355" i="6"/>
  <c r="AB355" i="6"/>
  <c r="AV163" i="6"/>
  <c r="AB163" i="6"/>
  <c r="AD163" i="6"/>
  <c r="AA406" i="6"/>
  <c r="AY406" i="6"/>
  <c r="AY243" i="6"/>
  <c r="AA243" i="6"/>
  <c r="AB267" i="6"/>
  <c r="AV267" i="6"/>
  <c r="AD267" i="6"/>
  <c r="AV119" i="6"/>
  <c r="AD119" i="6"/>
  <c r="AB119" i="6"/>
  <c r="AY231" i="6"/>
  <c r="AA231" i="6"/>
  <c r="AD244" i="6"/>
  <c r="AB244" i="6"/>
  <c r="AY350" i="6"/>
  <c r="AA350" i="6"/>
  <c r="BU93" i="6"/>
  <c r="BS93" i="6" s="1"/>
  <c r="BQ93" i="6" s="1"/>
  <c r="AA317" i="6"/>
  <c r="AY317" i="6"/>
  <c r="AB347" i="6"/>
  <c r="AD347" i="6"/>
  <c r="AA58" i="6"/>
  <c r="AY58" i="6"/>
  <c r="BQ73" i="6"/>
  <c r="BQ114" i="6"/>
  <c r="AA303" i="6"/>
  <c r="AY303" i="6"/>
  <c r="AA183" i="6"/>
  <c r="AY183" i="6"/>
  <c r="AA407" i="6"/>
  <c r="AY407" i="6"/>
  <c r="AA57" i="6"/>
  <c r="AY57" i="6"/>
  <c r="AY261" i="6"/>
  <c r="AA261" i="6"/>
  <c r="AA86" i="6"/>
  <c r="BQ69" i="6"/>
  <c r="AA43" i="6"/>
  <c r="AY43" i="6"/>
  <c r="AD221" i="6"/>
  <c r="AB221" i="6"/>
  <c r="AV71" i="6"/>
  <c r="AD71" i="6"/>
  <c r="AB71" i="6"/>
  <c r="AH338" i="6"/>
  <c r="AH301" i="6"/>
  <c r="AA173" i="6"/>
  <c r="AY173" i="6"/>
  <c r="AH354" i="6"/>
  <c r="AY368" i="6"/>
  <c r="AA368" i="6"/>
  <c r="AB402" i="6"/>
  <c r="AD402" i="6"/>
  <c r="AV402" i="6"/>
  <c r="AH151" i="6"/>
  <c r="AY255" i="6"/>
  <c r="AA255" i="6"/>
  <c r="AB211" i="6"/>
  <c r="AD211" i="6"/>
  <c r="AY114" i="6"/>
  <c r="AA114" i="6"/>
  <c r="AA177" i="6"/>
  <c r="AY177" i="6"/>
  <c r="AV137" i="6"/>
  <c r="AD137" i="6"/>
  <c r="AB137" i="6"/>
  <c r="AV272" i="6"/>
  <c r="AD272" i="6"/>
  <c r="AB272" i="6"/>
  <c r="AY254" i="6"/>
  <c r="AV254" i="6"/>
  <c r="AW257" i="6"/>
  <c r="AX257" i="6"/>
  <c r="AY423" i="6"/>
  <c r="AA423" i="6"/>
  <c r="AA412" i="6"/>
  <c r="AY412" i="6"/>
  <c r="AY275" i="6"/>
  <c r="AA275" i="6"/>
  <c r="AY390" i="6"/>
  <c r="AA390" i="6"/>
  <c r="AA140" i="6"/>
  <c r="AY140" i="6"/>
  <c r="BU106" i="6"/>
  <c r="BS106" i="6" s="1"/>
  <c r="BQ106" i="6" s="1"/>
  <c r="BU82" i="6"/>
  <c r="BS82" i="6" s="1"/>
  <c r="BQ82" i="6" s="1"/>
  <c r="BU105" i="6"/>
  <c r="BS105" i="6" s="1"/>
  <c r="BQ105" i="6" s="1"/>
  <c r="BU119" i="6"/>
  <c r="BS119" i="6" s="1"/>
  <c r="BQ119" i="6" s="1"/>
  <c r="AY36" i="6"/>
  <c r="AA36" i="6"/>
  <c r="AH248" i="6"/>
  <c r="BU15" i="6"/>
  <c r="BS15" i="6" s="1"/>
  <c r="BQ15" i="6" s="1"/>
  <c r="AA28" i="6"/>
  <c r="AY28" i="6"/>
  <c r="BQ55" i="6"/>
  <c r="BU17" i="6"/>
  <c r="BS17" i="6" s="1"/>
  <c r="BQ17" i="6" s="1"/>
  <c r="AH334" i="6"/>
  <c r="BU102" i="6"/>
  <c r="BS102" i="6" s="1"/>
  <c r="BQ102" i="6" s="1"/>
  <c r="BU6" i="6"/>
  <c r="BS6" i="6" s="1"/>
  <c r="BQ6" i="6" s="1"/>
  <c r="AV315" i="6"/>
  <c r="AD315" i="6"/>
  <c r="AB315" i="6"/>
  <c r="AH53" i="6"/>
  <c r="AV85" i="6"/>
  <c r="AB85" i="6"/>
  <c r="AD85" i="6"/>
  <c r="AH300" i="6"/>
  <c r="AY23" i="6"/>
  <c r="AA23" i="6"/>
  <c r="AV197" i="6"/>
  <c r="AD197" i="6"/>
  <c r="AB197" i="6"/>
  <c r="AD204" i="6"/>
  <c r="AB204" i="6"/>
  <c r="AY370" i="6"/>
  <c r="AA370" i="6"/>
  <c r="AH39" i="6"/>
  <c r="AV129" i="6"/>
  <c r="AD129" i="6"/>
  <c r="AB129" i="6"/>
  <c r="AH189" i="6"/>
  <c r="AH331" i="6"/>
  <c r="AH153" i="6"/>
  <c r="AY121" i="6"/>
  <c r="AA121" i="6"/>
  <c r="AA66" i="6"/>
  <c r="AY66" i="6"/>
  <c r="AA342" i="6"/>
  <c r="AY342" i="6"/>
  <c r="AH72" i="6"/>
  <c r="AA293" i="6"/>
  <c r="AY293" i="6"/>
  <c r="AH139" i="6"/>
  <c r="AH285" i="6"/>
  <c r="AH77" i="6"/>
  <c r="BU64" i="6"/>
  <c r="BS64" i="6" s="1"/>
  <c r="BQ64" i="6" s="1"/>
  <c r="AH421" i="6"/>
  <c r="BU7" i="6"/>
  <c r="BS7" i="6" s="1"/>
  <c r="BQ7" i="6" s="1"/>
  <c r="AH41" i="6"/>
  <c r="BU11" i="6"/>
  <c r="BS11" i="6" s="1"/>
  <c r="BQ11" i="6" s="1"/>
  <c r="AH260" i="6"/>
  <c r="BU70" i="6"/>
  <c r="BS70" i="6" s="1"/>
  <c r="BQ70" i="6" s="1"/>
  <c r="AH318" i="6"/>
  <c r="BU101" i="6"/>
  <c r="BS101" i="6" s="1"/>
  <c r="BQ101" i="6" s="1"/>
  <c r="BQ91" i="6"/>
  <c r="AH233" i="6"/>
  <c r="BU79" i="6"/>
  <c r="BS79" i="6" s="1"/>
  <c r="BQ79" i="6" s="1"/>
  <c r="AH21" i="6"/>
  <c r="BQ103" i="6"/>
  <c r="AH37" i="6"/>
  <c r="AH288" i="6"/>
  <c r="AH298" i="6"/>
  <c r="AH403" i="6"/>
  <c r="AH229" i="6"/>
  <c r="BU83" i="6"/>
  <c r="BS83" i="6" s="1"/>
  <c r="BQ83" i="6" s="1"/>
  <c r="BU19" i="6"/>
  <c r="BS19" i="6" s="1"/>
  <c r="BQ19" i="6" s="1"/>
  <c r="BU100" i="6"/>
  <c r="BS100" i="6" s="1"/>
  <c r="BQ100" i="6" s="1"/>
  <c r="AW415" i="6"/>
  <c r="AX415" i="6"/>
  <c r="AV185" i="6"/>
  <c r="AB185" i="6"/>
  <c r="AD185" i="6"/>
  <c r="AH284" i="6"/>
  <c r="AA281" i="6"/>
  <c r="AY281" i="6"/>
  <c r="AY113" i="6"/>
  <c r="AA113" i="6"/>
  <c r="AY335" i="6"/>
  <c r="AA335" i="6"/>
  <c r="AH146" i="6"/>
  <c r="AH91" i="6"/>
  <c r="AY26" i="6"/>
  <c r="AA26" i="6"/>
  <c r="AA344" i="6"/>
  <c r="AY344" i="6"/>
  <c r="AH150" i="6"/>
  <c r="AH90" i="6"/>
  <c r="AH50" i="6"/>
  <c r="AA50" i="6" s="1"/>
  <c r="AV109" i="6"/>
  <c r="AB109" i="6"/>
  <c r="AD109" i="6"/>
  <c r="AB209" i="6"/>
  <c r="AD209" i="6"/>
  <c r="AV209" i="6"/>
  <c r="AV393" i="6"/>
  <c r="AB393" i="6"/>
  <c r="AD393" i="6"/>
  <c r="AY283" i="6"/>
  <c r="AA283" i="6"/>
  <c r="AD193" i="6"/>
  <c r="AB193" i="6"/>
  <c r="AY278" i="6"/>
  <c r="AA278" i="6"/>
  <c r="AA322" i="6"/>
  <c r="AY322" i="6"/>
  <c r="AY112" i="6"/>
  <c r="AA112" i="6"/>
  <c r="AH24" i="6"/>
  <c r="AH384" i="6"/>
  <c r="BU12" i="6"/>
  <c r="BS12" i="6" s="1"/>
  <c r="BQ12" i="6" s="1"/>
  <c r="BU47" i="6"/>
  <c r="BS47" i="6" s="1"/>
  <c r="BQ47" i="6" s="1"/>
  <c r="BU115" i="6"/>
  <c r="BS115" i="6" s="1"/>
  <c r="BQ115" i="6" s="1"/>
  <c r="BU118" i="6"/>
  <c r="BS118" i="6" s="1"/>
  <c r="BQ118" i="6" s="1"/>
  <c r="BU44" i="6"/>
  <c r="BS44" i="6" s="1"/>
  <c r="BQ44" i="6" s="1"/>
  <c r="AH152" i="6"/>
  <c r="BU42" i="6"/>
  <c r="BS42" i="6" s="1"/>
  <c r="BQ42" i="6" s="1"/>
  <c r="BU2" i="6"/>
  <c r="BS2" i="6" s="1"/>
  <c r="BQ2" i="6" s="1"/>
  <c r="AH79" i="6"/>
  <c r="AH196" i="6"/>
  <c r="AA196" i="6" s="1"/>
  <c r="AH352" i="6"/>
  <c r="AH68" i="6"/>
  <c r="AH366" i="6"/>
  <c r="AH328" i="6"/>
  <c r="BU95" i="6"/>
  <c r="BS95" i="6" s="1"/>
  <c r="BQ95" i="6" s="1"/>
  <c r="BU90" i="6"/>
  <c r="BS90" i="6" s="1"/>
  <c r="BQ90" i="6" s="1"/>
  <c r="AH263" i="6"/>
  <c r="AH47" i="6"/>
  <c r="BU28" i="6"/>
  <c r="BS28" i="6" s="1"/>
  <c r="BQ28" i="6" s="1"/>
  <c r="AH29" i="6"/>
  <c r="BU26" i="6"/>
  <c r="BS26" i="6" s="1"/>
  <c r="BQ26" i="6" s="1"/>
  <c r="AH179" i="6"/>
  <c r="AH271" i="6"/>
  <c r="AH238" i="6"/>
  <c r="AV259" i="6"/>
  <c r="AD259" i="6"/>
  <c r="AB259" i="6"/>
  <c r="AA207" i="6"/>
  <c r="AY207" i="6"/>
  <c r="AY45" i="6"/>
  <c r="AA45" i="6"/>
  <c r="AA38" i="6"/>
  <c r="AY38" i="6"/>
  <c r="AV167" i="6"/>
  <c r="AB167" i="6"/>
  <c r="AD167" i="6"/>
  <c r="AA67" i="6"/>
  <c r="AY67" i="6"/>
  <c r="AB232" i="6"/>
  <c r="AD232" i="6"/>
  <c r="AD99" i="6"/>
  <c r="AB99" i="6"/>
  <c r="AV99" i="6"/>
  <c r="AV130" i="6"/>
  <c r="AD130" i="6"/>
  <c r="AB130" i="6"/>
  <c r="AA27" i="6"/>
  <c r="AY27" i="6"/>
  <c r="AV123" i="6"/>
  <c r="AD123" i="6"/>
  <c r="AB123" i="6"/>
  <c r="AV110" i="6"/>
  <c r="AB110" i="6"/>
  <c r="AD110" i="6"/>
  <c r="AV279" i="6"/>
  <c r="AD279" i="6"/>
  <c r="AB279" i="6"/>
  <c r="AB309" i="6"/>
  <c r="AV309" i="6"/>
  <c r="AD309" i="6"/>
  <c r="AA290" i="6"/>
  <c r="AY290" i="6"/>
  <c r="AD391" i="6"/>
  <c r="AB391" i="6"/>
  <c r="AW345" i="6"/>
  <c r="AX345" i="6"/>
  <c r="AA148" i="6"/>
  <c r="AY148" i="6"/>
  <c r="AY145" i="6"/>
  <c r="AA145" i="6"/>
  <c r="AY181" i="6"/>
  <c r="AA181" i="6"/>
  <c r="AH367" i="6"/>
  <c r="AY343" i="6"/>
  <c r="AA343" i="6"/>
  <c r="AH226" i="6"/>
  <c r="BQ63" i="6"/>
  <c r="AA144" i="6"/>
  <c r="AY144" i="6"/>
  <c r="AA277" i="6"/>
  <c r="AY277" i="6"/>
  <c r="BQ72" i="6"/>
  <c r="BQ66" i="6"/>
  <c r="BU51" i="6"/>
  <c r="BS51" i="6" s="1"/>
  <c r="BQ51" i="6" s="1"/>
  <c r="BU87" i="6"/>
  <c r="BS87" i="6" s="1"/>
  <c r="BQ87" i="6" s="1"/>
  <c r="AY33" i="6"/>
  <c r="AA33" i="6"/>
  <c r="AV297" i="6"/>
  <c r="AB297" i="6"/>
  <c r="AD297" i="6"/>
  <c r="AA192" i="6"/>
  <c r="AY192" i="6"/>
  <c r="AV159" i="6"/>
  <c r="AB159" i="6"/>
  <c r="AD159" i="6"/>
  <c r="AB249" i="6"/>
  <c r="AD249" i="6"/>
  <c r="AA88" i="6"/>
  <c r="AY88" i="6"/>
  <c r="AV228" i="6"/>
  <c r="AD228" i="6"/>
  <c r="AB228" i="6"/>
  <c r="AH161" i="6"/>
  <c r="AD158" i="6"/>
  <c r="AB158" i="6"/>
  <c r="AV158" i="6"/>
  <c r="AA111" i="6"/>
  <c r="AY111" i="6"/>
  <c r="AB126" i="6"/>
  <c r="AD126" i="6"/>
  <c r="AA149" i="6"/>
  <c r="AY149" i="6"/>
  <c r="AV258" i="6"/>
  <c r="AB258" i="6"/>
  <c r="AD258" i="6"/>
  <c r="AH30" i="6"/>
  <c r="AV61" i="6"/>
  <c r="AB61" i="6"/>
  <c r="AD61" i="6"/>
  <c r="AD142" i="6"/>
  <c r="AB142" i="6"/>
  <c r="AV142" i="6"/>
  <c r="AV291" i="6"/>
  <c r="AD291" i="6"/>
  <c r="AB291" i="6"/>
  <c r="AH55" i="6"/>
  <c r="AA55" i="6" s="1"/>
  <c r="AV55" i="6" s="1"/>
  <c r="AV136" i="6"/>
  <c r="AB136" i="6"/>
  <c r="AD136" i="6"/>
  <c r="AV313" i="6"/>
  <c r="AB313" i="6"/>
  <c r="AD313" i="6"/>
  <c r="AY75" i="6"/>
  <c r="AA75" i="6"/>
  <c r="AV227" i="6"/>
  <c r="AB227" i="6"/>
  <c r="AD227" i="6"/>
  <c r="AY273" i="6"/>
  <c r="AA273" i="6"/>
  <c r="AH295" i="6"/>
  <c r="BU25" i="6"/>
  <c r="BS25" i="6" s="1"/>
  <c r="BQ25" i="6" s="1"/>
  <c r="AH40" i="6"/>
  <c r="AH25" i="6"/>
  <c r="BU39" i="6"/>
  <c r="BS39" i="6" s="1"/>
  <c r="BQ39" i="6" s="1"/>
  <c r="AH286" i="6"/>
  <c r="BU14" i="6"/>
  <c r="BS14" i="6" s="1"/>
  <c r="BQ14" i="6" s="1"/>
  <c r="AH265" i="6"/>
  <c r="AA169" i="6"/>
  <c r="AY169" i="6"/>
  <c r="AY364" i="6"/>
  <c r="AA364" i="6"/>
  <c r="AY158" i="6"/>
  <c r="BQ92" i="6"/>
  <c r="AA323" i="6"/>
  <c r="AY323" i="6"/>
  <c r="AA327" i="6"/>
  <c r="AY327" i="6"/>
  <c r="AA187" i="6"/>
  <c r="AA425" i="6"/>
  <c r="AY425" i="6"/>
  <c r="AA80" i="6"/>
  <c r="AY80" i="6"/>
  <c r="BU74" i="6"/>
  <c r="BS74" i="6" s="1"/>
  <c r="BQ74" i="6" s="1"/>
  <c r="AH89" i="6"/>
  <c r="AH141" i="6"/>
  <c r="AH205" i="6"/>
  <c r="AA84" i="6"/>
  <c r="AY84" i="6"/>
  <c r="AY214" i="6"/>
  <c r="AA108" i="6"/>
  <c r="AY108" i="6"/>
  <c r="AH65" i="6"/>
  <c r="AD269" i="6"/>
  <c r="AV269" i="6"/>
  <c r="AB269" i="6"/>
  <c r="AB203" i="6"/>
  <c r="AD203" i="6"/>
  <c r="AV203" i="6"/>
  <c r="AA274" i="6"/>
  <c r="AY274" i="6"/>
  <c r="AD251" i="6"/>
  <c r="AB251" i="6"/>
  <c r="AY280" i="6"/>
  <c r="AA280" i="6"/>
  <c r="AA178" i="6"/>
  <c r="AY178" i="6"/>
  <c r="AH339" i="6"/>
  <c r="AW287" i="6"/>
  <c r="AX287" i="6"/>
  <c r="AH341" i="6"/>
  <c r="AH118" i="6"/>
  <c r="AV60" i="6"/>
  <c r="AB60" i="6"/>
  <c r="AD60" i="6"/>
  <c r="AV418" i="6"/>
  <c r="AD418" i="6"/>
  <c r="AB418" i="6"/>
  <c r="AH380" i="6"/>
  <c r="AY180" i="6"/>
  <c r="AA180" i="6"/>
  <c r="AY92" i="6"/>
  <c r="AA92" i="6"/>
  <c r="AB250" i="6"/>
  <c r="AD250" i="6"/>
  <c r="AA389" i="6"/>
  <c r="AY389" i="6"/>
  <c r="AH87" i="6"/>
  <c r="AA369" i="6"/>
  <c r="AY369" i="6"/>
  <c r="BQ89" i="6"/>
  <c r="AH171" i="6"/>
  <c r="AH59" i="6"/>
  <c r="AH420" i="6"/>
  <c r="BU96" i="6"/>
  <c r="BS96" i="6" s="1"/>
  <c r="BQ96" i="6" s="1"/>
  <c r="BU112" i="6"/>
  <c r="BS112" i="6" s="1"/>
  <c r="BQ112" i="6" s="1"/>
  <c r="AH294" i="6"/>
  <c r="BU117" i="6"/>
  <c r="BS117" i="6" s="1"/>
  <c r="BQ117" i="6" s="1"/>
  <c r="BU37" i="6"/>
  <c r="BS37" i="6" s="1"/>
  <c r="BQ37" i="6" s="1"/>
  <c r="AH224" i="6"/>
  <c r="BU41" i="6"/>
  <c r="BS41" i="6" s="1"/>
  <c r="BQ41" i="6" s="1"/>
  <c r="AH44" i="6"/>
  <c r="BU75" i="6"/>
  <c r="BS75" i="6" s="1"/>
  <c r="BQ75" i="6" s="1"/>
  <c r="AH147" i="6"/>
  <c r="BU88" i="6"/>
  <c r="BS88" i="6" s="1"/>
  <c r="BQ88" i="6" s="1"/>
  <c r="AH143" i="6"/>
  <c r="AH46" i="6"/>
  <c r="BU120" i="6"/>
  <c r="BS120" i="6" s="1"/>
  <c r="BQ120" i="6" s="1"/>
  <c r="AH222" i="6"/>
  <c r="AA124" i="6"/>
  <c r="AY124" i="6"/>
  <c r="AA304" i="6"/>
  <c r="AY304" i="6"/>
  <c r="AY360" i="6"/>
  <c r="AA360" i="6"/>
  <c r="AX371" i="6"/>
  <c r="AW371" i="6"/>
  <c r="AV395" i="6"/>
  <c r="AB395" i="6"/>
  <c r="AD395" i="6"/>
  <c r="AA422" i="6"/>
  <c r="AY422" i="6"/>
  <c r="AV93" i="6"/>
  <c r="AD93" i="6"/>
  <c r="AB93" i="6"/>
  <c r="AY193" i="6"/>
  <c r="AV193" i="6"/>
  <c r="AV314" i="6"/>
  <c r="AB314" i="6"/>
  <c r="AD314" i="6"/>
  <c r="AY102" i="6"/>
  <c r="AA102" i="6"/>
  <c r="AY208" i="6"/>
  <c r="AA208" i="6"/>
  <c r="AV128" i="6"/>
  <c r="AV363" i="6"/>
  <c r="AD363" i="6"/>
  <c r="AB363" i="6"/>
  <c r="AA373" i="6"/>
  <c r="AY373" i="6"/>
  <c r="AY253" i="6"/>
  <c r="AA253" i="6"/>
  <c r="AA299" i="6"/>
  <c r="AY299" i="6"/>
  <c r="AW48" i="6"/>
  <c r="AX48" i="6"/>
  <c r="AV98" i="6"/>
  <c r="AD98" i="6"/>
  <c r="AB98" i="6"/>
  <c r="AV168" i="6"/>
  <c r="AD168" i="6"/>
  <c r="AB168" i="6"/>
  <c r="AV164" i="6"/>
  <c r="AD164" i="6"/>
  <c r="AB164" i="6"/>
  <c r="AV305" i="6"/>
  <c r="AD305" i="6"/>
  <c r="AB305" i="6"/>
  <c r="AA264" i="6"/>
  <c r="AY264" i="6"/>
  <c r="AV162" i="6"/>
  <c r="AD162" i="6"/>
  <c r="AB162" i="6"/>
  <c r="AY106" i="6"/>
  <c r="AA106" i="6"/>
  <c r="AY392" i="6"/>
  <c r="AA392" i="6"/>
  <c r="AY347" i="6"/>
  <c r="AV347" i="6"/>
  <c r="AA210" i="6"/>
  <c r="AY210" i="6"/>
  <c r="AY212" i="6"/>
  <c r="AA212" i="6"/>
  <c r="AV276" i="6"/>
  <c r="AV116" i="6"/>
  <c r="AD116" i="6"/>
  <c r="AB116" i="6"/>
  <c r="AV94" i="6"/>
  <c r="AD94" i="6"/>
  <c r="AB94" i="6"/>
  <c r="AY374" i="6"/>
  <c r="AA374" i="6"/>
  <c r="AY329" i="6"/>
  <c r="AA329" i="6"/>
  <c r="AW133" i="6"/>
  <c r="AX133" i="6"/>
  <c r="AX131" i="6"/>
  <c r="AW131" i="6"/>
  <c r="AY400" i="6"/>
  <c r="AA400" i="6"/>
  <c r="AY239" i="6"/>
  <c r="AA239" i="6"/>
  <c r="AY196" i="6"/>
  <c r="AV196" i="6"/>
  <c r="AW397" i="6"/>
  <c r="AX397" i="6"/>
  <c r="AV356" i="6"/>
  <c r="AD356" i="6"/>
  <c r="AB356" i="6"/>
  <c r="AY270" i="6"/>
  <c r="AA270" i="6"/>
  <c r="AY126" i="6"/>
  <c r="AV126" i="6"/>
  <c r="AW391" i="6"/>
  <c r="AX391" i="6"/>
  <c r="AY55" i="6"/>
  <c r="AA100" i="6"/>
  <c r="AY100" i="6"/>
  <c r="AV172" i="6"/>
  <c r="AD172" i="6"/>
  <c r="AB172" i="6"/>
  <c r="AV382" i="6"/>
  <c r="AD382" i="6"/>
  <c r="AB382" i="6"/>
  <c r="AW340" i="6"/>
  <c r="AX340" i="6"/>
  <c r="AB330" i="6"/>
  <c r="AD330" i="6"/>
  <c r="AV330" i="6"/>
  <c r="AY166" i="6"/>
  <c r="AA166" i="6"/>
  <c r="AB413" i="6"/>
  <c r="AV413" i="6"/>
  <c r="AD413" i="6"/>
  <c r="AV414" i="6"/>
  <c r="AY414" i="6"/>
  <c r="AV244" i="6"/>
  <c r="AY244" i="6"/>
  <c r="AY262" i="6"/>
  <c r="AA262" i="6"/>
  <c r="AV410" i="6"/>
  <c r="AD410" i="6"/>
  <c r="AB410" i="6"/>
  <c r="AX236" i="6"/>
  <c r="AW236" i="6"/>
  <c r="AV353" i="6"/>
  <c r="AD353" i="6"/>
  <c r="AB353" i="6"/>
  <c r="AV296" i="6"/>
  <c r="AB296" i="6"/>
  <c r="AD296" i="6"/>
  <c r="AB320" i="6"/>
  <c r="AD320" i="6"/>
  <c r="AY216" i="6"/>
  <c r="AA216" i="6"/>
  <c r="AA289" i="6"/>
  <c r="AY289" i="6"/>
  <c r="AA174" i="6"/>
  <c r="AY174" i="6"/>
  <c r="AY362" i="6"/>
  <c r="AV362" i="6"/>
  <c r="AX251" i="6"/>
  <c r="AW251" i="6"/>
  <c r="AW103" i="6"/>
  <c r="AX103" i="6"/>
  <c r="AV387" i="6"/>
  <c r="AB387" i="6"/>
  <c r="AD387" i="6"/>
  <c r="AV184" i="6"/>
  <c r="AB184" i="6"/>
  <c r="AD184" i="6"/>
  <c r="AV266" i="6"/>
  <c r="AD266" i="6"/>
  <c r="AB266" i="6"/>
  <c r="AV405" i="6"/>
  <c r="AB405" i="6"/>
  <c r="AD405" i="6"/>
  <c r="AV190" i="6"/>
  <c r="AB190" i="6"/>
  <c r="AD190" i="6"/>
  <c r="AX396" i="6"/>
  <c r="AW396" i="6"/>
  <c r="AW134" i="6"/>
  <c r="AX134" i="6"/>
  <c r="AY306" i="6"/>
  <c r="AA306" i="6"/>
  <c r="AV156" i="6"/>
  <c r="AD156" i="6"/>
  <c r="AB156" i="6"/>
  <c r="AY378" i="6"/>
  <c r="AA378" i="6"/>
  <c r="AY268" i="6"/>
  <c r="AA268" i="6"/>
  <c r="AY160" i="6"/>
  <c r="AA160" i="6"/>
  <c r="AV411" i="6"/>
  <c r="AB411" i="6"/>
  <c r="AD411" i="6"/>
  <c r="AV220" i="6"/>
  <c r="AB220" i="6"/>
  <c r="AD220" i="6"/>
  <c r="AY50" i="6"/>
  <c r="AV50" i="6"/>
  <c r="AV302" i="6"/>
  <c r="AD302" i="6"/>
  <c r="AB302" i="6"/>
  <c r="AA349" i="6"/>
  <c r="AY349" i="6"/>
  <c r="AV308" i="6"/>
  <c r="AD308" i="6"/>
  <c r="AB308" i="6"/>
  <c r="AV95" i="6"/>
  <c r="AB95" i="6"/>
  <c r="AD95" i="6"/>
  <c r="AY176" i="6"/>
  <c r="AA176" i="6"/>
  <c r="AB388" i="6"/>
  <c r="AV388" i="6"/>
  <c r="AD388" i="6"/>
  <c r="AA419" i="6"/>
  <c r="AY419" i="6"/>
  <c r="AW398" i="6"/>
  <c r="AX398" i="6"/>
  <c r="AA182" i="6"/>
  <c r="AY182" i="6"/>
  <c r="AA202" i="6"/>
  <c r="AY202" i="6"/>
  <c r="AA135" i="6"/>
  <c r="AY135" i="6"/>
  <c r="AW51" i="6"/>
  <c r="AX51" i="6"/>
  <c r="AA217" i="6"/>
  <c r="AY217" i="6"/>
  <c r="AV346" i="6"/>
  <c r="AB346" i="6"/>
  <c r="AD346" i="6"/>
  <c r="AX377" i="6"/>
  <c r="AW377" i="6"/>
  <c r="AV104" i="6"/>
  <c r="AB104" i="6"/>
  <c r="AD104" i="6"/>
  <c r="AV52" i="6"/>
  <c r="AD52" i="6"/>
  <c r="AB52" i="6"/>
  <c r="AY372" i="6"/>
  <c r="AA372" i="6"/>
  <c r="AD310" i="6"/>
  <c r="AV310" i="6"/>
  <c r="AB310" i="6"/>
  <c r="AV247" i="6"/>
  <c r="AB247" i="6"/>
  <c r="AD247" i="6"/>
  <c r="AA241" i="6"/>
  <c r="AY241" i="6"/>
  <c r="AA188" i="6"/>
  <c r="AY188" i="6"/>
  <c r="AY357" i="6"/>
  <c r="AA357" i="6"/>
  <c r="AV96" i="6"/>
  <c r="AV186" i="6"/>
  <c r="AB186" i="6"/>
  <c r="AD186" i="6"/>
  <c r="AV385" i="6"/>
  <c r="AB385" i="6"/>
  <c r="AD385" i="6"/>
  <c r="AA105" i="6"/>
  <c r="AY105" i="6"/>
  <c r="AA154" i="6"/>
  <c r="AY154" i="6"/>
  <c r="AA125" i="6"/>
  <c r="AY125" i="6"/>
  <c r="AV250" i="6"/>
  <c r="AY250" i="6"/>
  <c r="AY194" i="6"/>
  <c r="AA194" i="6"/>
  <c r="AV127" i="6"/>
  <c r="AB127" i="6"/>
  <c r="AD127" i="6"/>
  <c r="AV379" i="6"/>
  <c r="AB379" i="6"/>
  <c r="AD379" i="6"/>
  <c r="AB115" i="6"/>
  <c r="AD115" i="6"/>
  <c r="AV115" i="6"/>
  <c r="AV170" i="6"/>
  <c r="AD170" i="6"/>
  <c r="AB170" i="6"/>
  <c r="AY218" i="6"/>
  <c r="AA218" i="6"/>
  <c r="AY206" i="6"/>
  <c r="AA206" i="6"/>
  <c r="AB404" i="6"/>
  <c r="AV211" i="6"/>
  <c r="AY211" i="6"/>
  <c r="AA225" i="6"/>
  <c r="AY225" i="6"/>
  <c r="AB316" i="6"/>
  <c r="AV316" i="6"/>
  <c r="AD316" i="6"/>
  <c r="AA120" i="6"/>
  <c r="AY120" i="6"/>
  <c r="AY333" i="6"/>
  <c r="AA333" i="6"/>
  <c r="AY204" i="6"/>
  <c r="AV204" i="6"/>
  <c r="AD213" i="6"/>
  <c r="AB213" i="6"/>
  <c r="AV213" i="6"/>
  <c r="AX249" i="6"/>
  <c r="AW249" i="6"/>
  <c r="AV56" i="6"/>
  <c r="AB56" i="6"/>
  <c r="AD56" i="6"/>
  <c r="AB198" i="6"/>
  <c r="AD198" i="6"/>
  <c r="AV198" i="6"/>
  <c r="AV417" i="6"/>
  <c r="AB417" i="6"/>
  <c r="AD417" i="6"/>
  <c r="AV312" i="6"/>
  <c r="AB312" i="6"/>
  <c r="AD312" i="6"/>
  <c r="AY232" i="6"/>
  <c r="AV232" i="6"/>
  <c r="AY428" i="6"/>
  <c r="AA428" i="6"/>
  <c r="AV426" i="6"/>
  <c r="AB426" i="6"/>
  <c r="AD426" i="6"/>
  <c r="AV429" i="6"/>
  <c r="AB429" i="6"/>
  <c r="AD429" i="6"/>
  <c r="AA427" i="6"/>
  <c r="AY427" i="6"/>
  <c r="AV430" i="6"/>
  <c r="AB430" i="6"/>
  <c r="AD430" i="6"/>
  <c r="AY424" i="6"/>
  <c r="AA424" i="6"/>
  <c r="CJ41" i="5"/>
  <c r="AV250" i="5"/>
  <c r="AX250" i="5" s="1"/>
  <c r="AX208" i="5"/>
  <c r="AW208" i="5"/>
  <c r="AD291" i="5"/>
  <c r="AB291" i="5"/>
  <c r="BA422" i="5"/>
  <c r="AW218" i="5"/>
  <c r="AX218" i="5"/>
  <c r="BA29" i="5"/>
  <c r="AY29" i="5" s="1"/>
  <c r="AW346" i="5"/>
  <c r="AX346" i="5"/>
  <c r="AB46" i="5"/>
  <c r="AD46" i="5"/>
  <c r="AB423" i="5"/>
  <c r="AD423" i="5"/>
  <c r="AV39" i="5"/>
  <c r="CJ8" i="5"/>
  <c r="BQ8" i="5"/>
  <c r="AY279" i="5"/>
  <c r="AV279" i="5"/>
  <c r="AY24" i="5"/>
  <c r="AV24" i="5"/>
  <c r="CL29" i="5"/>
  <c r="AY79" i="5"/>
  <c r="AV79" i="5"/>
  <c r="BQ119" i="5"/>
  <c r="AV306" i="5"/>
  <c r="AX306" i="5" s="1"/>
  <c r="CJ6" i="5"/>
  <c r="BQ6" i="5"/>
  <c r="AW37" i="5"/>
  <c r="AX37" i="5"/>
  <c r="AY60" i="5"/>
  <c r="AV60" i="5"/>
  <c r="AW32" i="5"/>
  <c r="AX32" i="5"/>
  <c r="AY34" i="5"/>
  <c r="AV34" i="5"/>
  <c r="CJ31" i="5"/>
  <c r="BQ31" i="5"/>
  <c r="AY373" i="5"/>
  <c r="AV373" i="5"/>
  <c r="AB124" i="5"/>
  <c r="AD124" i="5"/>
  <c r="CJ30" i="5"/>
  <c r="BQ30" i="5"/>
  <c r="AX35" i="5"/>
  <c r="AW35" i="5"/>
  <c r="CJ24" i="5"/>
  <c r="BQ24" i="5"/>
  <c r="AA25" i="5"/>
  <c r="AY25" i="5"/>
  <c r="AV104" i="5"/>
  <c r="AX104" i="5" s="1"/>
  <c r="CJ22" i="5"/>
  <c r="BQ22" i="5"/>
  <c r="AY280" i="5"/>
  <c r="AV280" i="5"/>
  <c r="AY31" i="5"/>
  <c r="AV31" i="5"/>
  <c r="AV66" i="5"/>
  <c r="AB66" i="5"/>
  <c r="AD66" i="5"/>
  <c r="AY30" i="5"/>
  <c r="AA30" i="5"/>
  <c r="BA33" i="5"/>
  <c r="AW52" i="5"/>
  <c r="AX52" i="5"/>
  <c r="BA26" i="5"/>
  <c r="CJ33" i="5"/>
  <c r="BQ33" i="5"/>
  <c r="AV315" i="5"/>
  <c r="BQ92" i="5"/>
  <c r="AY205" i="5"/>
  <c r="AV207" i="5"/>
  <c r="AW207" i="5" s="1"/>
  <c r="AA75" i="5"/>
  <c r="AY75" i="5"/>
  <c r="AA358" i="5"/>
  <c r="AY358" i="5"/>
  <c r="AW28" i="5"/>
  <c r="AX28" i="5"/>
  <c r="CJ101" i="5"/>
  <c r="BQ101" i="5"/>
  <c r="AY259" i="5"/>
  <c r="AV259" i="5"/>
  <c r="AW76" i="5"/>
  <c r="AX76" i="5"/>
  <c r="AW270" i="5"/>
  <c r="AX270" i="5"/>
  <c r="AW284" i="5"/>
  <c r="AX284" i="5"/>
  <c r="AY59" i="5"/>
  <c r="AV59" i="5"/>
  <c r="CJ35" i="5"/>
  <c r="BQ35" i="5"/>
  <c r="AX341" i="5"/>
  <c r="AW341" i="5"/>
  <c r="CJ17" i="5"/>
  <c r="BQ17" i="5"/>
  <c r="BQ3" i="5"/>
  <c r="CJ3" i="5"/>
  <c r="CJ15" i="5"/>
  <c r="BQ15" i="5"/>
  <c r="AY42" i="5"/>
  <c r="AV42" i="5"/>
  <c r="BQ99" i="5"/>
  <c r="AV118" i="5"/>
  <c r="AW118" i="5" s="1"/>
  <c r="AX214" i="5"/>
  <c r="AW214" i="5"/>
  <c r="AW314" i="5"/>
  <c r="AX314" i="5"/>
  <c r="AX175" i="5"/>
  <c r="AW175" i="5"/>
  <c r="AD29" i="5"/>
  <c r="AV29" i="5"/>
  <c r="AB29" i="5"/>
  <c r="CJ112" i="5"/>
  <c r="BQ112" i="5"/>
  <c r="CJ14" i="5"/>
  <c r="BQ14" i="5"/>
  <c r="AW68" i="5"/>
  <c r="AX68" i="5"/>
  <c r="CL26" i="5"/>
  <c r="CL12" i="5"/>
  <c r="CJ27" i="5"/>
  <c r="BQ27" i="5"/>
  <c r="AV54" i="5"/>
  <c r="AY54" i="5"/>
  <c r="AX231" i="5"/>
  <c r="AW231" i="5"/>
  <c r="CJ2" i="5"/>
  <c r="BQ2" i="5"/>
  <c r="AV267" i="5"/>
  <c r="AV414" i="5"/>
  <c r="AW414" i="5" s="1"/>
  <c r="AY27" i="5"/>
  <c r="AV27" i="5"/>
  <c r="CJ40" i="5"/>
  <c r="BQ40" i="5"/>
  <c r="AV43" i="5"/>
  <c r="AB43" i="5"/>
  <c r="AD43" i="5"/>
  <c r="CJ21" i="5"/>
  <c r="BQ21" i="5"/>
  <c r="AX147" i="5"/>
  <c r="AW147" i="5"/>
  <c r="CJ7" i="5"/>
  <c r="BQ7" i="5"/>
  <c r="AY62" i="5"/>
  <c r="AV62" i="5"/>
  <c r="CJ39" i="5"/>
  <c r="BQ39" i="5"/>
  <c r="AY196" i="5"/>
  <c r="AV196" i="5"/>
  <c r="AD205" i="5"/>
  <c r="AB205" i="5"/>
  <c r="CJ23" i="5"/>
  <c r="BQ23" i="5"/>
  <c r="AY318" i="5"/>
  <c r="AV318" i="5"/>
  <c r="AW127" i="5"/>
  <c r="AX127" i="5"/>
  <c r="CJ19" i="5"/>
  <c r="BQ19" i="5"/>
  <c r="AY21" i="5"/>
  <c r="AV21" i="5"/>
  <c r="BA46" i="5"/>
  <c r="AY46" i="5" s="1"/>
  <c r="CJ18" i="5"/>
  <c r="BQ18" i="5"/>
  <c r="AX256" i="5"/>
  <c r="AW256" i="5"/>
  <c r="CJ86" i="5"/>
  <c r="BQ86" i="5"/>
  <c r="CJ121" i="5"/>
  <c r="BQ121" i="5"/>
  <c r="AY188" i="5"/>
  <c r="AV188" i="5"/>
  <c r="AY105" i="5"/>
  <c r="AV105" i="5"/>
  <c r="CJ102" i="5"/>
  <c r="BQ102" i="5"/>
  <c r="AW380" i="5"/>
  <c r="AX380" i="5"/>
  <c r="CJ85" i="5"/>
  <c r="BQ85" i="5"/>
  <c r="AW64" i="5"/>
  <c r="AX64" i="5"/>
  <c r="AY228" i="5"/>
  <c r="AV228" i="5"/>
  <c r="AW157" i="5"/>
  <c r="AX157" i="5"/>
  <c r="AW205" i="5"/>
  <c r="AX205" i="5"/>
  <c r="AW88" i="5"/>
  <c r="AX88" i="5"/>
  <c r="AW390" i="5"/>
  <c r="AX390" i="5"/>
  <c r="CJ106" i="5"/>
  <c r="BQ106" i="5"/>
  <c r="AW186" i="5"/>
  <c r="AX186" i="5"/>
  <c r="AW187" i="5"/>
  <c r="AX187" i="5"/>
  <c r="AX230" i="5"/>
  <c r="AW230" i="5"/>
  <c r="AX176" i="5"/>
  <c r="AW176" i="5"/>
  <c r="AY110" i="5"/>
  <c r="AV110" i="5"/>
  <c r="AY309" i="5"/>
  <c r="AV309" i="5"/>
  <c r="CJ80" i="5"/>
  <c r="BQ80" i="5"/>
  <c r="AY274" i="5"/>
  <c r="AV274" i="5"/>
  <c r="AW56" i="5"/>
  <c r="AX56" i="5"/>
  <c r="AX331" i="5"/>
  <c r="AW331" i="5"/>
  <c r="AW306" i="5"/>
  <c r="AX305" i="5"/>
  <c r="AW305" i="5"/>
  <c r="AY303" i="5"/>
  <c r="AV303" i="5"/>
  <c r="AW122" i="5"/>
  <c r="AX122" i="5"/>
  <c r="AX178" i="5"/>
  <c r="AW178" i="5"/>
  <c r="AV271" i="5"/>
  <c r="AW271" i="5" s="1"/>
  <c r="CJ63" i="5"/>
  <c r="BQ63" i="5"/>
  <c r="AW407" i="5"/>
  <c r="AX407" i="5"/>
  <c r="CJ66" i="5"/>
  <c r="BQ66" i="5"/>
  <c r="CJ50" i="5"/>
  <c r="BQ50" i="5"/>
  <c r="CJ47" i="5"/>
  <c r="BQ47" i="5"/>
  <c r="CJ104" i="5"/>
  <c r="BQ104" i="5"/>
  <c r="AW312" i="5"/>
  <c r="AX312" i="5"/>
  <c r="AY400" i="5"/>
  <c r="AV400" i="5"/>
  <c r="AW219" i="5"/>
  <c r="AX219" i="5"/>
  <c r="AW333" i="5"/>
  <c r="AX333" i="5"/>
  <c r="CJ52" i="5"/>
  <c r="BQ52" i="5"/>
  <c r="AW332" i="5"/>
  <c r="AX332" i="5"/>
  <c r="AY299" i="5"/>
  <c r="AV299" i="5"/>
  <c r="AW254" i="5"/>
  <c r="AX254" i="5"/>
  <c r="AX391" i="5"/>
  <c r="AW391" i="5"/>
  <c r="CJ115" i="5"/>
  <c r="BQ115" i="5"/>
  <c r="CJ90" i="5"/>
  <c r="BQ90" i="5"/>
  <c r="AV113" i="5"/>
  <c r="AY113" i="5"/>
  <c r="CJ57" i="5"/>
  <c r="BQ57" i="5"/>
  <c r="AY156" i="5"/>
  <c r="AV156" i="5"/>
  <c r="AX277" i="5"/>
  <c r="AW277" i="5"/>
  <c r="AX84" i="5"/>
  <c r="AW84" i="5"/>
  <c r="AW149" i="5"/>
  <c r="AX149" i="5"/>
  <c r="AX406" i="5"/>
  <c r="AW406" i="5"/>
  <c r="CJ54" i="5"/>
  <c r="BQ54" i="5"/>
  <c r="AW316" i="5"/>
  <c r="AX316" i="5"/>
  <c r="CJ87" i="5"/>
  <c r="BQ87" i="5"/>
  <c r="CJ45" i="5"/>
  <c r="BQ45" i="5"/>
  <c r="AY164" i="5"/>
  <c r="AV164" i="5"/>
  <c r="AW370" i="5"/>
  <c r="AX370" i="5"/>
  <c r="AV190" i="5"/>
  <c r="AW190" i="5" s="1"/>
  <c r="AY401" i="5"/>
  <c r="AY124" i="5"/>
  <c r="CJ105" i="5"/>
  <c r="BQ105" i="5"/>
  <c r="AV97" i="5"/>
  <c r="AY97" i="5"/>
  <c r="AW85" i="5"/>
  <c r="AX85" i="5"/>
  <c r="AY292" i="5"/>
  <c r="AV292" i="5"/>
  <c r="AX258" i="5"/>
  <c r="AW258" i="5"/>
  <c r="AW261" i="5"/>
  <c r="AX261" i="5"/>
  <c r="AX74" i="5"/>
  <c r="AW74" i="5"/>
  <c r="CJ72" i="5"/>
  <c r="BQ72" i="5"/>
  <c r="AW173" i="5"/>
  <c r="AX173" i="5"/>
  <c r="AW159" i="5"/>
  <c r="AX159" i="5"/>
  <c r="AY114" i="5"/>
  <c r="AV114" i="5"/>
  <c r="CJ111" i="5"/>
  <c r="BQ111" i="5"/>
  <c r="AY276" i="5"/>
  <c r="AV276" i="5"/>
  <c r="AX137" i="5"/>
  <c r="AW137" i="5"/>
  <c r="AW374" i="5"/>
  <c r="AX374" i="5"/>
  <c r="AV385" i="5"/>
  <c r="AY385" i="5"/>
  <c r="CJ70" i="5"/>
  <c r="BQ70" i="5"/>
  <c r="AW81" i="5"/>
  <c r="AX81" i="5"/>
  <c r="AW325" i="5"/>
  <c r="AX325" i="5"/>
  <c r="CJ62" i="5"/>
  <c r="BQ62" i="5"/>
  <c r="AW162" i="5"/>
  <c r="AX162" i="5"/>
  <c r="AX200" i="5"/>
  <c r="AW200" i="5"/>
  <c r="AY239" i="5"/>
  <c r="AV239" i="5"/>
  <c r="AW247" i="5"/>
  <c r="AX247" i="5"/>
  <c r="CJ60" i="5"/>
  <c r="BQ60" i="5"/>
  <c r="AV126" i="5"/>
  <c r="AY126" i="5"/>
  <c r="AY321" i="5"/>
  <c r="AV321" i="5"/>
  <c r="AW296" i="5"/>
  <c r="AX296" i="5"/>
  <c r="AW245" i="5"/>
  <c r="AX245" i="5"/>
  <c r="AV144" i="5"/>
  <c r="AX144" i="5" s="1"/>
  <c r="AV287" i="5"/>
  <c r="AX287" i="5" s="1"/>
  <c r="CJ44" i="5"/>
  <c r="BQ44" i="5"/>
  <c r="CJ83" i="5"/>
  <c r="BQ83" i="5"/>
  <c r="AW244" i="5"/>
  <c r="AX244" i="5"/>
  <c r="AW204" i="5"/>
  <c r="AX204" i="5"/>
  <c r="AW355" i="5"/>
  <c r="AX355" i="5"/>
  <c r="AX347" i="5"/>
  <c r="AW347" i="5"/>
  <c r="AW255" i="5"/>
  <c r="AX255" i="5"/>
  <c r="AW92" i="5"/>
  <c r="AX92" i="5"/>
  <c r="AW199" i="5"/>
  <c r="AX199" i="5"/>
  <c r="AW227" i="5"/>
  <c r="AX227" i="5"/>
  <c r="AY142" i="5"/>
  <c r="AV142" i="5"/>
  <c r="AY238" i="5"/>
  <c r="AV238" i="5"/>
  <c r="AX335" i="5"/>
  <c r="AW335" i="5"/>
  <c r="AY408" i="5"/>
  <c r="AV408" i="5"/>
  <c r="CJ118" i="5"/>
  <c r="BQ118" i="5"/>
  <c r="CJ43" i="5"/>
  <c r="BQ43" i="5"/>
  <c r="AX154" i="5"/>
  <c r="AW154" i="5"/>
  <c r="AY206" i="5"/>
  <c r="AV206" i="5"/>
  <c r="AX123" i="5"/>
  <c r="AW123" i="5"/>
  <c r="AW139" i="5"/>
  <c r="AX139" i="5"/>
  <c r="AV242" i="5"/>
  <c r="AY242" i="5"/>
  <c r="AY86" i="5"/>
  <c r="AV86" i="5"/>
  <c r="AW229" i="5"/>
  <c r="AX229" i="5"/>
  <c r="AY297" i="5"/>
  <c r="AV297" i="5"/>
  <c r="CJ68" i="5"/>
  <c r="BQ68" i="5"/>
  <c r="CJ78" i="5"/>
  <c r="BQ78" i="5"/>
  <c r="AX91" i="5"/>
  <c r="AW91" i="5"/>
  <c r="AW344" i="5"/>
  <c r="AX344" i="5"/>
  <c r="CJ94" i="5"/>
  <c r="BQ94" i="5"/>
  <c r="AV106" i="5"/>
  <c r="AY106" i="5"/>
  <c r="AY70" i="5"/>
  <c r="AV70" i="5"/>
  <c r="AY268" i="5"/>
  <c r="AV268" i="5"/>
  <c r="AX356" i="5"/>
  <c r="AW356" i="5"/>
  <c r="CJ32" i="5"/>
  <c r="BQ32" i="5"/>
  <c r="AY329" i="5"/>
  <c r="AV329" i="5"/>
  <c r="AW140" i="5"/>
  <c r="AX140" i="5"/>
  <c r="AX398" i="5"/>
  <c r="AW398" i="5"/>
  <c r="CJ55" i="5"/>
  <c r="BQ55" i="5"/>
  <c r="CJ71" i="5"/>
  <c r="BQ71" i="5"/>
  <c r="AY131" i="5"/>
  <c r="AV131" i="5"/>
  <c r="AY51" i="5"/>
  <c r="AV51" i="5"/>
  <c r="AY155" i="5"/>
  <c r="AV155" i="5"/>
  <c r="AX353" i="5"/>
  <c r="AW353" i="5"/>
  <c r="AY310" i="5"/>
  <c r="AV310" i="5"/>
  <c r="AY61" i="5"/>
  <c r="AV61" i="5"/>
  <c r="CJ67" i="5"/>
  <c r="BQ67" i="5"/>
  <c r="AW290" i="5"/>
  <c r="AX290" i="5"/>
  <c r="AY216" i="5"/>
  <c r="AV216" i="5"/>
  <c r="AY368" i="5"/>
  <c r="AV368" i="5"/>
  <c r="AW209" i="5"/>
  <c r="AX209" i="5"/>
  <c r="AX95" i="5"/>
  <c r="AW95" i="5"/>
  <c r="AY77" i="5"/>
  <c r="AV77" i="5"/>
  <c r="AY302" i="5"/>
  <c r="AV302" i="5"/>
  <c r="AV371" i="5"/>
  <c r="AW371" i="5" s="1"/>
  <c r="CJ107" i="5"/>
  <c r="BQ107" i="5"/>
  <c r="CJ109" i="5"/>
  <c r="BQ109" i="5"/>
  <c r="AX281" i="5"/>
  <c r="AW281" i="5"/>
  <c r="AW395" i="5"/>
  <c r="AX395" i="5"/>
  <c r="AY282" i="5"/>
  <c r="AV282" i="5"/>
  <c r="CJ46" i="5"/>
  <c r="BQ46" i="5"/>
  <c r="AW130" i="5"/>
  <c r="AX130" i="5"/>
  <c r="AB420" i="5"/>
  <c r="AD420" i="5"/>
  <c r="AX160" i="5"/>
  <c r="AW160" i="5"/>
  <c r="AX354" i="5"/>
  <c r="AW354" i="5"/>
  <c r="AV375" i="5"/>
  <c r="AY375" i="5"/>
  <c r="CJ91" i="5"/>
  <c r="BQ91" i="5"/>
  <c r="AX226" i="5"/>
  <c r="AW226" i="5"/>
  <c r="AY363" i="5"/>
  <c r="AV363" i="5"/>
  <c r="AY413" i="5"/>
  <c r="AV413" i="5"/>
  <c r="CJ49" i="5"/>
  <c r="BQ49" i="5"/>
  <c r="AW265" i="5"/>
  <c r="AX265" i="5"/>
  <c r="CJ114" i="5"/>
  <c r="BQ114" i="5"/>
  <c r="CJ88" i="5"/>
  <c r="BQ88" i="5"/>
  <c r="AY269" i="5"/>
  <c r="AV269" i="5"/>
  <c r="AW167" i="5"/>
  <c r="AX167" i="5"/>
  <c r="AX71" i="5"/>
  <c r="AW71" i="5"/>
  <c r="AW327" i="5"/>
  <c r="AX327" i="5"/>
  <c r="AX381" i="5"/>
  <c r="AW381" i="5"/>
  <c r="AW307" i="5"/>
  <c r="AX307" i="5"/>
  <c r="AW44" i="5"/>
  <c r="AX44" i="5"/>
  <c r="AY423" i="5"/>
  <c r="AV423" i="5"/>
  <c r="AV179" i="5"/>
  <c r="AY179" i="5"/>
  <c r="AX213" i="5"/>
  <c r="AW213" i="5"/>
  <c r="AX252" i="5"/>
  <c r="AW252" i="5"/>
  <c r="AW396" i="5"/>
  <c r="AX396" i="5"/>
  <c r="AX115" i="5"/>
  <c r="AW115" i="5"/>
  <c r="AV112" i="5"/>
  <c r="AY112" i="5"/>
  <c r="AW50" i="5"/>
  <c r="AX50" i="5"/>
  <c r="AW148" i="5"/>
  <c r="AX148" i="5"/>
  <c r="AV420" i="5"/>
  <c r="AY420" i="5"/>
  <c r="AX351" i="5"/>
  <c r="AW351" i="5"/>
  <c r="AV41" i="5"/>
  <c r="AY41" i="5"/>
  <c r="AW94" i="5"/>
  <c r="AX94" i="5"/>
  <c r="AW166" i="5"/>
  <c r="AX166" i="5"/>
  <c r="AW143" i="5"/>
  <c r="AX143" i="5"/>
  <c r="AX153" i="5"/>
  <c r="AW153" i="5"/>
  <c r="AX295" i="5"/>
  <c r="AW295" i="5"/>
  <c r="AW87" i="5"/>
  <c r="AX87" i="5"/>
  <c r="AX317" i="5"/>
  <c r="AW317" i="5"/>
  <c r="AV399" i="5"/>
  <c r="AY399" i="5"/>
  <c r="AX235" i="5"/>
  <c r="AW235" i="5"/>
  <c r="AY163" i="5"/>
  <c r="AV163" i="5"/>
  <c r="AY36" i="5"/>
  <c r="AV36" i="5"/>
  <c r="AY283" i="5"/>
  <c r="AV283" i="5"/>
  <c r="AY326" i="5"/>
  <c r="AV326" i="5"/>
  <c r="AX419" i="5"/>
  <c r="AW419" i="5"/>
  <c r="AY313" i="5"/>
  <c r="AV313" i="5"/>
  <c r="AX150" i="5"/>
  <c r="AW150" i="5"/>
  <c r="AX401" i="5"/>
  <c r="AW401" i="5"/>
  <c r="AW320" i="5"/>
  <c r="AX320" i="5"/>
  <c r="AW133" i="5"/>
  <c r="AX133" i="5"/>
  <c r="AV360" i="5"/>
  <c r="AY360" i="5"/>
  <c r="AW287" i="5"/>
  <c r="AW425" i="5"/>
  <c r="AX425" i="5"/>
  <c r="AW124" i="5"/>
  <c r="AX124" i="5"/>
  <c r="AW319" i="5"/>
  <c r="AX319" i="5"/>
  <c r="AY116" i="5"/>
  <c r="AV116" i="5"/>
  <c r="AY177" i="5"/>
  <c r="AV177" i="5"/>
  <c r="AW99" i="5"/>
  <c r="AX99" i="5"/>
  <c r="AX83" i="5"/>
  <c r="AW83" i="5"/>
  <c r="AY121" i="5"/>
  <c r="AV121" i="5"/>
  <c r="AW132" i="5"/>
  <c r="AX132" i="5"/>
  <c r="AY308" i="5"/>
  <c r="AV308" i="5"/>
  <c r="AY103" i="5"/>
  <c r="AV103" i="5"/>
  <c r="AW78" i="5"/>
  <c r="AX78" i="5"/>
  <c r="AX119" i="5"/>
  <c r="AW119" i="5"/>
  <c r="AW364" i="5"/>
  <c r="AX364" i="5"/>
  <c r="AW257" i="5"/>
  <c r="AX257" i="5"/>
  <c r="AW117" i="5"/>
  <c r="AX117" i="5"/>
  <c r="AY262" i="5"/>
  <c r="AV262" i="5"/>
  <c r="AX315" i="5"/>
  <c r="AW315" i="5"/>
  <c r="AW47" i="5"/>
  <c r="AX47" i="5"/>
  <c r="AX241" i="5"/>
  <c r="AW241" i="5"/>
  <c r="AW233" i="5"/>
  <c r="AX233" i="5"/>
  <c r="AW151" i="5"/>
  <c r="AX151" i="5"/>
  <c r="AX417" i="5"/>
  <c r="AW417" i="5"/>
  <c r="AW278" i="5"/>
  <c r="AX278" i="5"/>
  <c r="AX197" i="5"/>
  <c r="AW197" i="5"/>
  <c r="AW171" i="5"/>
  <c r="AX171" i="5"/>
  <c r="AW404" i="5"/>
  <c r="AX404" i="5"/>
  <c r="AV120" i="5"/>
  <c r="AY120" i="5"/>
  <c r="AW366" i="5"/>
  <c r="AX366" i="5"/>
  <c r="AW184" i="5"/>
  <c r="AX184" i="5"/>
  <c r="AX63" i="5"/>
  <c r="AW63" i="5"/>
  <c r="AX165" i="5"/>
  <c r="AW165" i="5"/>
  <c r="AX189" i="5"/>
  <c r="AW189" i="5"/>
  <c r="AV334" i="5"/>
  <c r="AY125" i="5"/>
  <c r="AV125" i="5"/>
  <c r="AX405" i="5"/>
  <c r="AW405" i="5"/>
  <c r="AW349" i="5"/>
  <c r="AX349" i="5"/>
  <c r="AY169" i="5"/>
  <c r="AV169" i="5"/>
  <c r="AV392" i="5"/>
  <c r="AY392" i="5"/>
  <c r="AW340" i="5"/>
  <c r="AX340" i="5"/>
  <c r="AY289" i="5"/>
  <c r="AV289" i="5"/>
  <c r="AV108" i="5"/>
  <c r="AY108" i="5"/>
  <c r="AV72" i="5"/>
  <c r="AY72" i="5"/>
  <c r="AY285" i="5"/>
  <c r="AV285" i="5"/>
  <c r="AW345" i="5"/>
  <c r="AX345" i="5"/>
  <c r="AW248" i="5"/>
  <c r="AX248" i="5"/>
  <c r="AW343" i="5"/>
  <c r="AX343" i="5"/>
  <c r="AX291" i="5"/>
  <c r="AW291" i="5"/>
  <c r="AA416" i="5"/>
  <c r="AY416" i="5"/>
  <c r="AW267" i="5"/>
  <c r="AX267" i="5"/>
  <c r="AY389" i="5"/>
  <c r="AV389" i="5"/>
  <c r="AW215" i="5"/>
  <c r="AX215" i="5"/>
  <c r="AW324" i="5"/>
  <c r="AX324" i="5"/>
  <c r="AX342" i="5"/>
  <c r="AW342" i="5"/>
  <c r="AW330" i="5"/>
  <c r="AX330" i="5"/>
  <c r="AV266" i="5"/>
  <c r="AY266" i="5"/>
  <c r="AW376" i="5"/>
  <c r="AX376" i="5"/>
  <c r="AW134" i="5"/>
  <c r="AX134" i="5"/>
  <c r="AW202" i="5"/>
  <c r="AX202" i="5"/>
  <c r="AX93" i="5"/>
  <c r="AW93" i="5"/>
  <c r="AV128" i="5"/>
  <c r="AY128" i="5"/>
  <c r="AY421" i="5"/>
  <c r="AV421" i="5"/>
  <c r="AW323" i="5"/>
  <c r="AX323" i="5"/>
  <c r="AX397" i="5"/>
  <c r="AW397" i="5"/>
  <c r="AY260" i="5"/>
  <c r="AV260" i="5"/>
  <c r="AX217" i="5"/>
  <c r="AW217" i="5"/>
  <c r="AV328" i="5"/>
  <c r="AY328" i="5"/>
  <c r="AX264" i="5"/>
  <c r="AW264" i="5"/>
  <c r="AY100" i="5"/>
  <c r="AV100" i="5"/>
  <c r="AW182" i="5"/>
  <c r="AX182" i="5"/>
  <c r="AV161" i="5"/>
  <c r="AY161" i="5"/>
  <c r="AX57" i="5"/>
  <c r="AW57" i="5"/>
  <c r="AY107" i="5"/>
  <c r="AV107" i="5"/>
  <c r="AY109" i="5"/>
  <c r="AV109" i="5"/>
  <c r="AW58" i="5"/>
  <c r="AX58" i="5"/>
  <c r="AW111" i="5"/>
  <c r="AX111" i="5"/>
  <c r="AX387" i="5"/>
  <c r="AW387" i="5"/>
  <c r="AW22" i="5"/>
  <c r="AX22" i="5"/>
  <c r="AW409" i="5"/>
  <c r="AX409" i="5"/>
  <c r="AY402" i="5"/>
  <c r="AV402" i="5"/>
  <c r="AW386" i="5"/>
  <c r="AX386" i="5"/>
  <c r="AV429" i="5"/>
  <c r="AB429" i="5"/>
  <c r="AD429" i="5"/>
  <c r="AA431" i="5"/>
  <c r="AY431" i="5"/>
  <c r="AY432" i="5"/>
  <c r="AA432" i="5"/>
  <c r="AA428" i="5"/>
  <c r="AY428" i="5"/>
  <c r="AA427" i="5"/>
  <c r="AY427" i="5"/>
  <c r="AV426" i="5"/>
  <c r="AB426" i="5"/>
  <c r="AD426" i="5"/>
  <c r="AV433" i="5"/>
  <c r="AB433" i="5"/>
  <c r="AD433" i="5"/>
  <c r="AY424" i="5"/>
  <c r="AA424" i="5"/>
  <c r="AB430" i="5"/>
  <c r="AV430" i="5"/>
  <c r="AD430" i="5"/>
  <c r="AD214" i="4"/>
  <c r="AE214" i="4"/>
  <c r="AB286" i="4"/>
  <c r="AA286" i="4"/>
  <c r="AD227" i="4"/>
  <c r="AE227" i="4"/>
  <c r="AE366" i="4"/>
  <c r="AD366" i="4"/>
  <c r="AA187" i="4"/>
  <c r="AB187" i="4"/>
  <c r="AD229" i="4"/>
  <c r="AE229" i="4"/>
  <c r="AD136" i="4"/>
  <c r="AE136" i="4"/>
  <c r="AD410" i="4"/>
  <c r="AE410" i="4"/>
  <c r="AD219" i="4"/>
  <c r="AE219" i="4"/>
  <c r="AE322" i="4"/>
  <c r="AD322" i="4"/>
  <c r="AA147" i="4"/>
  <c r="AB147" i="4"/>
  <c r="AA240" i="4"/>
  <c r="AB240" i="4"/>
  <c r="AD303" i="4"/>
  <c r="AE303" i="4"/>
  <c r="AE173" i="4"/>
  <c r="AD173" i="4"/>
  <c r="AE102" i="4"/>
  <c r="AD102" i="4"/>
  <c r="AA150" i="4"/>
  <c r="AB150" i="4"/>
  <c r="AA191" i="4"/>
  <c r="AB191" i="4"/>
  <c r="AD262" i="4"/>
  <c r="AE262" i="4"/>
  <c r="AD309" i="4"/>
  <c r="AE309" i="4"/>
  <c r="AA112" i="4"/>
  <c r="AB112" i="4"/>
  <c r="AD105" i="4"/>
  <c r="AE105" i="4"/>
  <c r="AD277" i="4"/>
  <c r="AE277" i="4"/>
  <c r="AD118" i="4"/>
  <c r="AE118" i="4"/>
  <c r="AB304" i="4"/>
  <c r="AA304" i="4"/>
  <c r="AD119" i="4"/>
  <c r="AE119" i="4"/>
  <c r="AB361" i="4"/>
  <c r="AA361" i="4"/>
  <c r="AB142" i="4"/>
  <c r="AA142" i="4"/>
  <c r="AE245" i="4"/>
  <c r="AD245" i="4"/>
  <c r="AD288" i="4"/>
  <c r="AE288" i="4"/>
  <c r="AD189" i="4"/>
  <c r="AE189" i="4"/>
  <c r="AD148" i="4"/>
  <c r="AE148" i="4"/>
  <c r="AD331" i="4"/>
  <c r="AE331" i="4"/>
  <c r="AD182" i="4"/>
  <c r="AE182" i="4"/>
  <c r="AE127" i="4"/>
  <c r="AD127" i="4"/>
  <c r="AD123" i="4"/>
  <c r="AE123" i="4"/>
  <c r="AA125" i="4"/>
  <c r="AB125" i="4"/>
  <c r="AD224" i="4"/>
  <c r="AE224" i="4"/>
  <c r="AD212" i="4"/>
  <c r="AE212" i="4"/>
  <c r="AA253" i="4"/>
  <c r="AB253" i="4"/>
  <c r="AE350" i="4"/>
  <c r="AD350" i="4"/>
  <c r="AD223" i="4"/>
  <c r="AE223" i="4"/>
  <c r="AE141" i="4"/>
  <c r="AD141" i="4"/>
  <c r="AD391" i="4"/>
  <c r="AE391" i="4"/>
  <c r="AE345" i="4"/>
  <c r="AD345" i="4"/>
  <c r="AD177" i="4"/>
  <c r="AE177" i="4"/>
  <c r="AD399" i="4"/>
  <c r="AE399" i="4"/>
  <c r="AB165" i="4"/>
  <c r="AA165" i="4"/>
  <c r="AD371" i="4"/>
  <c r="AE371" i="4"/>
  <c r="AD174" i="4"/>
  <c r="AE174" i="4"/>
  <c r="AA114" i="4"/>
  <c r="AB114" i="4"/>
  <c r="AA205" i="4"/>
  <c r="AB205" i="4"/>
  <c r="AD110" i="4"/>
  <c r="AE110" i="4"/>
  <c r="AD130" i="4"/>
  <c r="AE130" i="4"/>
  <c r="AE307" i="4"/>
  <c r="AD307" i="4"/>
  <c r="AD196" i="4"/>
  <c r="AE196" i="4"/>
  <c r="AD225" i="4"/>
  <c r="AE225" i="4"/>
  <c r="AE139" i="4"/>
  <c r="AD139" i="4"/>
  <c r="AB232" i="4"/>
  <c r="AA232" i="4"/>
  <c r="AD178" i="4"/>
  <c r="AE178" i="4"/>
  <c r="AE120" i="4"/>
  <c r="AD120" i="4"/>
  <c r="AD186" i="4"/>
  <c r="AE186" i="4"/>
  <c r="AD326" i="4"/>
  <c r="AE326" i="4"/>
  <c r="AE160" i="4"/>
  <c r="AD160" i="4"/>
  <c r="AD175" i="4"/>
  <c r="AE175" i="4"/>
  <c r="AE353" i="4"/>
  <c r="AD353" i="4"/>
  <c r="AD284" i="4"/>
  <c r="AE284" i="4"/>
  <c r="AD275" i="4"/>
  <c r="AE275" i="4"/>
  <c r="AD320" i="4"/>
  <c r="AE320" i="4"/>
  <c r="AE180" i="4"/>
  <c r="AD180" i="4"/>
  <c r="AE235" i="4"/>
  <c r="AD235" i="4"/>
  <c r="AD201" i="4"/>
  <c r="AE201" i="4"/>
  <c r="AA202" i="4"/>
  <c r="AB202" i="4"/>
  <c r="AB427" i="4"/>
  <c r="AE260" i="4"/>
  <c r="AD260" i="4"/>
  <c r="AD347" i="4"/>
  <c r="AE347" i="4"/>
  <c r="AA140" i="4"/>
  <c r="AB140" i="4"/>
  <c r="AE200" i="4"/>
  <c r="AD200" i="4"/>
  <c r="AA209" i="4"/>
  <c r="AB209" i="4"/>
  <c r="AD291" i="4"/>
  <c r="AE291" i="4"/>
  <c r="AA152" i="4"/>
  <c r="AB152" i="4"/>
  <c r="AE213" i="4"/>
  <c r="AD213" i="4"/>
  <c r="AD372" i="4"/>
  <c r="AE372" i="4"/>
  <c r="AD237" i="4"/>
  <c r="AE237" i="4"/>
  <c r="AD263" i="4"/>
  <c r="AE263" i="4"/>
  <c r="AE259" i="4"/>
  <c r="AD259" i="4"/>
  <c r="AB243" i="4"/>
  <c r="AA243" i="4"/>
  <c r="AD109" i="4"/>
  <c r="AE109" i="4"/>
  <c r="AE158" i="4"/>
  <c r="AD158" i="4"/>
  <c r="AE301" i="4"/>
  <c r="AD301" i="4"/>
  <c r="AD132" i="4"/>
  <c r="AE132" i="4"/>
  <c r="AE226" i="4"/>
  <c r="AD226" i="4"/>
  <c r="AE268" i="4"/>
  <c r="AD268" i="4"/>
  <c r="AB203" i="4"/>
  <c r="AA203" i="4"/>
  <c r="AB134" i="4"/>
  <c r="AA134" i="4"/>
  <c r="AE329" i="4"/>
  <c r="AD329" i="4"/>
  <c r="AE238" i="4"/>
  <c r="AD238" i="4"/>
  <c r="AE111" i="4"/>
  <c r="AD111" i="4"/>
  <c r="AE126" i="4"/>
  <c r="AD126" i="4"/>
  <c r="AD122" i="4"/>
  <c r="AE122" i="4"/>
  <c r="AD217" i="4"/>
  <c r="AE217" i="4"/>
  <c r="AA323" i="4"/>
  <c r="AB323" i="4"/>
  <c r="AA131" i="4"/>
  <c r="AB131" i="4"/>
  <c r="AB161" i="4"/>
  <c r="AA161" i="4"/>
  <c r="AD393" i="4"/>
  <c r="AE393" i="4"/>
  <c r="AD267" i="4"/>
  <c r="AE267" i="4"/>
  <c r="AE181" i="4"/>
  <c r="AD181" i="4"/>
  <c r="AD115" i="4"/>
  <c r="AE115" i="4"/>
  <c r="AD292" i="4"/>
  <c r="AE292" i="4"/>
  <c r="AD287" i="4"/>
  <c r="AE287" i="4"/>
  <c r="AD298" i="4"/>
  <c r="AE298" i="4"/>
  <c r="AA146" i="4"/>
  <c r="AB146" i="4"/>
  <c r="AA312" i="4"/>
  <c r="AB312" i="4"/>
  <c r="AE95" i="4"/>
  <c r="AD95" i="4"/>
  <c r="AD236" i="4"/>
  <c r="AE236" i="4"/>
  <c r="AE117" i="4"/>
  <c r="AD117" i="4"/>
  <c r="AD289" i="4"/>
  <c r="AE289" i="4"/>
  <c r="AD183" i="4"/>
  <c r="AE183" i="4"/>
  <c r="AD282" i="4"/>
  <c r="AE282" i="4"/>
  <c r="AE339" i="4"/>
  <c r="AD339" i="4"/>
  <c r="AB248" i="4"/>
  <c r="AA248" i="4"/>
  <c r="AD159" i="4"/>
  <c r="AE159" i="4"/>
  <c r="AD308" i="4"/>
  <c r="AE308" i="4"/>
  <c r="AB199" i="4"/>
  <c r="AA199" i="4"/>
  <c r="AE283" i="4"/>
  <c r="AD283" i="4"/>
  <c r="AE99" i="4"/>
  <c r="AD99" i="4"/>
  <c r="AD327" i="4"/>
  <c r="AE327" i="4"/>
  <c r="AA420" i="4"/>
  <c r="AB420" i="4"/>
  <c r="AA434" i="4"/>
  <c r="AD434" i="4" s="1"/>
  <c r="AD358" i="4"/>
  <c r="AE358" i="4"/>
  <c r="AD423" i="4"/>
  <c r="AE423" i="4"/>
  <c r="AB416" i="4"/>
  <c r="AA416" i="4"/>
  <c r="AD419" i="4"/>
  <c r="AE419" i="4"/>
  <c r="AB387" i="4"/>
  <c r="AA387" i="4"/>
  <c r="AA241" i="4"/>
  <c r="AB241" i="4"/>
  <c r="AE428" i="4"/>
  <c r="AD428" i="4"/>
  <c r="AB405" i="4"/>
  <c r="AA405" i="4"/>
  <c r="AD429" i="4"/>
  <c r="AE429" i="4"/>
  <c r="AD427" i="4"/>
  <c r="AE427" i="4"/>
  <c r="AA433" i="4"/>
  <c r="AB433" i="4"/>
  <c r="AB426" i="4"/>
  <c r="AA426" i="4"/>
  <c r="AB424" i="4"/>
  <c r="AA424" i="4"/>
  <c r="AD432" i="4"/>
  <c r="AE432" i="4"/>
  <c r="AX434" i="5" l="1"/>
  <c r="AW434" i="5"/>
  <c r="AV441" i="5"/>
  <c r="AD441" i="5"/>
  <c r="AB441" i="5"/>
  <c r="AV438" i="5"/>
  <c r="AB438" i="5"/>
  <c r="AD438" i="5"/>
  <c r="AV439" i="5"/>
  <c r="AD439" i="5"/>
  <c r="AB439" i="5"/>
  <c r="AW435" i="5"/>
  <c r="AX435" i="5"/>
  <c r="AV442" i="5"/>
  <c r="AB442" i="5"/>
  <c r="AD442" i="5"/>
  <c r="AW440" i="5"/>
  <c r="AX440" i="5"/>
  <c r="AV437" i="5"/>
  <c r="AD437" i="5"/>
  <c r="AB437" i="5"/>
  <c r="AW440" i="6"/>
  <c r="AX440" i="6"/>
  <c r="AW436" i="6"/>
  <c r="AX436" i="6"/>
  <c r="AW435" i="6"/>
  <c r="AX435" i="6"/>
  <c r="AV433" i="6"/>
  <c r="AB433" i="6"/>
  <c r="AD433" i="6"/>
  <c r="AW442" i="6"/>
  <c r="AX442" i="6"/>
  <c r="AW441" i="6"/>
  <c r="AX441" i="6"/>
  <c r="AV439" i="6"/>
  <c r="AB439" i="6"/>
  <c r="AD439" i="6"/>
  <c r="AV437" i="6"/>
  <c r="AB437" i="6"/>
  <c r="AD437" i="6"/>
  <c r="AV432" i="6"/>
  <c r="AB432" i="6"/>
  <c r="AD432" i="6"/>
  <c r="AV438" i="6"/>
  <c r="AD438" i="6"/>
  <c r="AB438" i="6"/>
  <c r="AW434" i="6"/>
  <c r="AX434" i="6"/>
  <c r="AD438" i="4"/>
  <c r="AE438" i="4"/>
  <c r="AX207" i="5"/>
  <c r="AB96" i="6"/>
  <c r="AA157" i="6"/>
  <c r="AX190" i="5"/>
  <c r="AD362" i="6"/>
  <c r="AA62" i="6"/>
  <c r="AW104" i="5"/>
  <c r="AX271" i="5"/>
  <c r="AX414" i="5"/>
  <c r="AB361" i="6"/>
  <c r="AY381" i="6"/>
  <c r="AD361" i="6"/>
  <c r="AD237" i="6"/>
  <c r="AA401" i="6"/>
  <c r="AB237" i="6"/>
  <c r="AE435" i="4"/>
  <c r="AD435" i="4"/>
  <c r="AA282" i="6"/>
  <c r="AY101" i="6"/>
  <c r="AW250" i="5"/>
  <c r="AX118" i="5"/>
  <c r="AV311" i="6"/>
  <c r="AX311" i="6" s="1"/>
  <c r="AD404" i="6"/>
  <c r="AB311" i="6"/>
  <c r="AW144" i="5"/>
  <c r="AY336" i="6"/>
  <c r="AV320" i="6"/>
  <c r="AA307" i="6"/>
  <c r="AB307" i="6" s="1"/>
  <c r="AA375" i="6"/>
  <c r="AY375" i="6"/>
  <c r="AV32" i="6"/>
  <c r="AB32" i="6"/>
  <c r="AD32" i="6"/>
  <c r="AW76" i="6"/>
  <c r="AX76" i="6"/>
  <c r="AV240" i="6"/>
  <c r="AD240" i="6"/>
  <c r="AB240" i="6"/>
  <c r="AX365" i="6"/>
  <c r="AW365" i="6"/>
  <c r="AV107" i="6"/>
  <c r="AB107" i="6"/>
  <c r="AD107" i="6"/>
  <c r="AV221" i="6"/>
  <c r="AX221" i="6" s="1"/>
  <c r="AV337" i="6"/>
  <c r="AB337" i="6"/>
  <c r="AD337" i="6"/>
  <c r="AX215" i="6"/>
  <c r="AW215" i="6"/>
  <c r="AV234" i="6"/>
  <c r="AD234" i="6"/>
  <c r="AB234" i="6"/>
  <c r="AV64" i="6"/>
  <c r="AB64" i="6"/>
  <c r="AD64" i="6"/>
  <c r="BQ34" i="6"/>
  <c r="AA386" i="6"/>
  <c r="AV386" i="6" s="1"/>
  <c r="AA409" i="6"/>
  <c r="AY409" i="6"/>
  <c r="AB63" i="6"/>
  <c r="AD63" i="6"/>
  <c r="AV63" i="6"/>
  <c r="AV195" i="6"/>
  <c r="AX195" i="6" s="1"/>
  <c r="AY97" i="6"/>
  <c r="AV97" i="6"/>
  <c r="AV416" i="6"/>
  <c r="AB416" i="6"/>
  <c r="AD416" i="6"/>
  <c r="AV326" i="6"/>
  <c r="AD326" i="6"/>
  <c r="AB326" i="6"/>
  <c r="AV319" i="6"/>
  <c r="AD319" i="6"/>
  <c r="AB319" i="6"/>
  <c r="BQ29" i="6"/>
  <c r="AV324" i="6"/>
  <c r="AB324" i="6"/>
  <c r="AD324" i="6"/>
  <c r="AB230" i="6"/>
  <c r="AV230" i="6"/>
  <c r="AD230" i="6"/>
  <c r="BQ3" i="6"/>
  <c r="BQ10" i="6"/>
  <c r="AD200" i="6"/>
  <c r="AV200" i="6"/>
  <c r="AB200" i="6"/>
  <c r="AV74" i="6"/>
  <c r="AB74" i="6"/>
  <c r="AD74" i="6"/>
  <c r="AB358" i="6"/>
  <c r="AD358" i="6"/>
  <c r="AV358" i="6"/>
  <c r="AV22" i="6"/>
  <c r="AB22" i="6"/>
  <c r="AD22" i="6"/>
  <c r="AA252" i="6"/>
  <c r="AY252" i="6"/>
  <c r="AY256" i="6"/>
  <c r="AV256" i="6"/>
  <c r="AY380" i="6"/>
  <c r="AA380" i="6"/>
  <c r="AY341" i="6"/>
  <c r="AA341" i="6"/>
  <c r="AX269" i="6"/>
  <c r="AW269" i="6"/>
  <c r="AA205" i="6"/>
  <c r="AY205" i="6"/>
  <c r="AV80" i="6"/>
  <c r="AB80" i="6"/>
  <c r="AD80" i="6"/>
  <c r="AV187" i="6"/>
  <c r="AB187" i="6"/>
  <c r="AD187" i="6"/>
  <c r="AA40" i="6"/>
  <c r="AY40" i="6"/>
  <c r="AD75" i="6"/>
  <c r="AV75" i="6"/>
  <c r="AB75" i="6"/>
  <c r="AD55" i="6"/>
  <c r="AB55" i="6"/>
  <c r="AB148" i="6"/>
  <c r="AD148" i="6"/>
  <c r="AV148" i="6"/>
  <c r="AX309" i="6"/>
  <c r="AW309" i="6"/>
  <c r="AW99" i="6"/>
  <c r="AX99" i="6"/>
  <c r="AA352" i="6"/>
  <c r="AY352" i="6"/>
  <c r="AB322" i="6"/>
  <c r="AD322" i="6"/>
  <c r="AV322" i="6"/>
  <c r="AD50" i="6"/>
  <c r="AB50" i="6"/>
  <c r="AA146" i="6"/>
  <c r="AY146" i="6"/>
  <c r="AY229" i="6"/>
  <c r="AA229" i="6"/>
  <c r="AA233" i="6"/>
  <c r="AY233" i="6"/>
  <c r="AY72" i="6"/>
  <c r="AA72" i="6"/>
  <c r="AA331" i="6"/>
  <c r="AY331" i="6"/>
  <c r="AV36" i="6"/>
  <c r="AD36" i="6"/>
  <c r="AB36" i="6"/>
  <c r="AV390" i="6"/>
  <c r="AB390" i="6"/>
  <c r="AD390" i="6"/>
  <c r="AX71" i="6"/>
  <c r="AW71" i="6"/>
  <c r="AV407" i="6"/>
  <c r="AD407" i="6"/>
  <c r="AB407" i="6"/>
  <c r="AV62" i="6"/>
  <c r="AB62" i="6"/>
  <c r="AD62" i="6"/>
  <c r="AD394" i="6"/>
  <c r="AB394" i="6"/>
  <c r="AV394" i="6"/>
  <c r="AY82" i="6"/>
  <c r="AA82" i="6"/>
  <c r="AY348" i="6"/>
  <c r="AA348" i="6"/>
  <c r="AV73" i="6"/>
  <c r="AD73" i="6"/>
  <c r="AB73" i="6"/>
  <c r="AY155" i="6"/>
  <c r="AA155" i="6"/>
  <c r="AX332" i="6"/>
  <c r="AW332" i="6"/>
  <c r="AV124" i="6"/>
  <c r="AD124" i="6"/>
  <c r="AB124" i="6"/>
  <c r="AA44" i="6"/>
  <c r="AY44" i="6"/>
  <c r="AY420" i="6"/>
  <c r="AA420" i="6"/>
  <c r="AV389" i="6"/>
  <c r="AB389" i="6"/>
  <c r="AD389" i="6"/>
  <c r="AA141" i="6"/>
  <c r="AY141" i="6"/>
  <c r="AW61" i="6"/>
  <c r="AX61" i="6"/>
  <c r="AW159" i="6"/>
  <c r="AX159" i="6"/>
  <c r="AA367" i="6"/>
  <c r="AY367" i="6"/>
  <c r="AW167" i="6"/>
  <c r="AX167" i="6"/>
  <c r="AA47" i="6"/>
  <c r="AY47" i="6"/>
  <c r="AD196" i="6"/>
  <c r="AB196" i="6"/>
  <c r="AV278" i="6"/>
  <c r="AB278" i="6"/>
  <c r="AD278" i="6"/>
  <c r="AX393" i="6"/>
  <c r="AW393" i="6"/>
  <c r="AA90" i="6"/>
  <c r="AY90" i="6"/>
  <c r="AD335" i="6"/>
  <c r="AV335" i="6"/>
  <c r="AB335" i="6"/>
  <c r="AA403" i="6"/>
  <c r="AY403" i="6"/>
  <c r="AA421" i="6"/>
  <c r="AY421" i="6"/>
  <c r="AY189" i="6"/>
  <c r="AA189" i="6"/>
  <c r="AA334" i="6"/>
  <c r="AY334" i="6"/>
  <c r="AV255" i="6"/>
  <c r="AD255" i="6"/>
  <c r="AB255" i="6"/>
  <c r="AY354" i="6"/>
  <c r="AA354" i="6"/>
  <c r="AD86" i="6"/>
  <c r="AV86" i="6"/>
  <c r="AB86" i="6"/>
  <c r="AV223" i="6"/>
  <c r="AD223" i="6"/>
  <c r="AB223" i="6"/>
  <c r="AA54" i="6"/>
  <c r="AY54" i="6"/>
  <c r="AA83" i="6"/>
  <c r="AY83" i="6"/>
  <c r="AW132" i="6"/>
  <c r="AX132" i="6"/>
  <c r="AA222" i="6"/>
  <c r="AY222" i="6"/>
  <c r="AY59" i="6"/>
  <c r="AA59" i="6"/>
  <c r="AA65" i="6"/>
  <c r="AY65" i="6"/>
  <c r="AB336" i="6"/>
  <c r="AD336" i="6"/>
  <c r="AV336" i="6"/>
  <c r="AD327" i="6"/>
  <c r="AB327" i="6"/>
  <c r="AV327" i="6"/>
  <c r="AB169" i="6"/>
  <c r="AD169" i="6"/>
  <c r="AV169" i="6"/>
  <c r="AY295" i="6"/>
  <c r="AA295" i="6"/>
  <c r="AY30" i="6"/>
  <c r="AA30" i="6"/>
  <c r="AW228" i="6"/>
  <c r="AX228" i="6"/>
  <c r="AV401" i="6"/>
  <c r="AB401" i="6"/>
  <c r="AD401" i="6"/>
  <c r="AB277" i="6"/>
  <c r="AD277" i="6"/>
  <c r="AV277" i="6"/>
  <c r="AV181" i="6"/>
  <c r="AD181" i="6"/>
  <c r="AB181" i="6"/>
  <c r="AW123" i="6"/>
  <c r="AX123" i="6"/>
  <c r="AW259" i="6"/>
  <c r="AX259" i="6"/>
  <c r="AA263" i="6"/>
  <c r="AY263" i="6"/>
  <c r="AY79" i="6"/>
  <c r="AA79" i="6"/>
  <c r="AW209" i="6"/>
  <c r="AX209" i="6"/>
  <c r="AY150" i="6"/>
  <c r="AA150" i="6"/>
  <c r="AX185" i="6"/>
  <c r="AW185" i="6"/>
  <c r="AY298" i="6"/>
  <c r="AA298" i="6"/>
  <c r="AV342" i="6"/>
  <c r="AB342" i="6"/>
  <c r="AD342" i="6"/>
  <c r="AW85" i="6"/>
  <c r="AX85" i="6"/>
  <c r="AW137" i="6"/>
  <c r="AX137" i="6"/>
  <c r="AB183" i="6"/>
  <c r="AD183" i="6"/>
  <c r="AV183" i="6"/>
  <c r="AD58" i="6"/>
  <c r="AB58" i="6"/>
  <c r="AV58" i="6"/>
  <c r="AV350" i="6"/>
  <c r="AD350" i="6"/>
  <c r="AB350" i="6"/>
  <c r="AX119" i="6"/>
  <c r="AW119" i="6"/>
  <c r="AB35" i="6"/>
  <c r="AD35" i="6"/>
  <c r="AV35" i="6"/>
  <c r="AA376" i="6"/>
  <c r="AY376" i="6"/>
  <c r="AA351" i="6"/>
  <c r="AY351" i="6"/>
  <c r="AX122" i="6"/>
  <c r="AW122" i="6"/>
  <c r="AA235" i="6"/>
  <c r="AY235" i="6"/>
  <c r="AY224" i="6"/>
  <c r="AA224" i="6"/>
  <c r="AA171" i="6"/>
  <c r="AY171" i="6"/>
  <c r="AX418" i="6"/>
  <c r="AW418" i="6"/>
  <c r="AA339" i="6"/>
  <c r="AY339" i="6"/>
  <c r="AD274" i="6"/>
  <c r="AB274" i="6"/>
  <c r="AV274" i="6"/>
  <c r="AD381" i="6"/>
  <c r="AB381" i="6"/>
  <c r="AV381" i="6"/>
  <c r="AA265" i="6"/>
  <c r="AY265" i="6"/>
  <c r="AV273" i="6"/>
  <c r="AB273" i="6"/>
  <c r="AD273" i="6"/>
  <c r="AW291" i="6"/>
  <c r="AX291" i="6"/>
  <c r="AV111" i="6"/>
  <c r="AD111" i="6"/>
  <c r="AB111" i="6"/>
  <c r="AV192" i="6"/>
  <c r="AD192" i="6"/>
  <c r="AB192" i="6"/>
  <c r="AV38" i="6"/>
  <c r="AD38" i="6"/>
  <c r="AB38" i="6"/>
  <c r="AY238" i="6"/>
  <c r="AA238" i="6"/>
  <c r="AA384" i="6"/>
  <c r="AY384" i="6"/>
  <c r="AV113" i="6"/>
  <c r="AB113" i="6"/>
  <c r="AD113" i="6"/>
  <c r="AA288" i="6"/>
  <c r="AY288" i="6"/>
  <c r="AA318" i="6"/>
  <c r="AY318" i="6"/>
  <c r="AA77" i="6"/>
  <c r="AY77" i="6"/>
  <c r="AA53" i="6"/>
  <c r="AY53" i="6"/>
  <c r="AD275" i="6"/>
  <c r="AV275" i="6"/>
  <c r="AB275" i="6"/>
  <c r="AX254" i="6"/>
  <c r="AW254" i="6"/>
  <c r="AY151" i="6"/>
  <c r="AA151" i="6"/>
  <c r="AB173" i="6"/>
  <c r="AD173" i="6"/>
  <c r="AV173" i="6"/>
  <c r="AV261" i="6"/>
  <c r="AB261" i="6"/>
  <c r="AD261" i="6"/>
  <c r="AB101" i="6"/>
  <c r="AD101" i="6"/>
  <c r="AV101" i="6"/>
  <c r="AV406" i="6"/>
  <c r="AB406" i="6"/>
  <c r="AD406" i="6"/>
  <c r="AA408" i="6"/>
  <c r="AY408" i="6"/>
  <c r="AY31" i="6"/>
  <c r="AA31" i="6"/>
  <c r="AV191" i="6"/>
  <c r="AB191" i="6"/>
  <c r="AD191" i="6"/>
  <c r="AA46" i="6"/>
  <c r="AY46" i="6"/>
  <c r="AV92" i="6"/>
  <c r="AB92" i="6"/>
  <c r="AD92" i="6"/>
  <c r="AW203" i="6"/>
  <c r="AX203" i="6"/>
  <c r="AD108" i="6"/>
  <c r="AB108" i="6"/>
  <c r="AV108" i="6"/>
  <c r="AA89" i="6"/>
  <c r="AY89" i="6"/>
  <c r="AV157" i="6"/>
  <c r="AB157" i="6"/>
  <c r="AD157" i="6"/>
  <c r="AD323" i="6"/>
  <c r="AB323" i="6"/>
  <c r="AV323" i="6"/>
  <c r="AW313" i="6"/>
  <c r="AX313" i="6"/>
  <c r="AW142" i="6"/>
  <c r="AX142" i="6"/>
  <c r="AW158" i="6"/>
  <c r="AX158" i="6"/>
  <c r="AD88" i="6"/>
  <c r="AB88" i="6"/>
  <c r="AV88" i="6"/>
  <c r="AD144" i="6"/>
  <c r="AV144" i="6"/>
  <c r="AB144" i="6"/>
  <c r="AX279" i="6"/>
  <c r="AW279" i="6"/>
  <c r="AB27" i="6"/>
  <c r="AD27" i="6"/>
  <c r="AV27" i="6"/>
  <c r="AB45" i="6"/>
  <c r="AV45" i="6"/>
  <c r="AD45" i="6"/>
  <c r="AA271" i="6"/>
  <c r="AY271" i="6"/>
  <c r="AY24" i="6"/>
  <c r="AA24" i="6"/>
  <c r="AB344" i="6"/>
  <c r="AD344" i="6"/>
  <c r="AV344" i="6"/>
  <c r="AA37" i="6"/>
  <c r="AY37" i="6"/>
  <c r="AY285" i="6"/>
  <c r="AA285" i="6"/>
  <c r="AD66" i="6"/>
  <c r="AB66" i="6"/>
  <c r="AV66" i="6"/>
  <c r="AW129" i="6"/>
  <c r="AX129" i="6"/>
  <c r="AX197" i="6"/>
  <c r="AW197" i="6"/>
  <c r="AB177" i="6"/>
  <c r="AD177" i="6"/>
  <c r="AV177" i="6"/>
  <c r="AX402" i="6"/>
  <c r="AW402" i="6"/>
  <c r="AA301" i="6"/>
  <c r="AY301" i="6"/>
  <c r="AW267" i="6"/>
  <c r="AX267" i="6"/>
  <c r="AX355" i="6"/>
  <c r="AW355" i="6"/>
  <c r="AB165" i="6"/>
  <c r="AD165" i="6"/>
  <c r="AV165" i="6"/>
  <c r="AW214" i="6"/>
  <c r="AX214" i="6"/>
  <c r="AY201" i="6"/>
  <c r="AA201" i="6"/>
  <c r="AV70" i="6"/>
  <c r="AB70" i="6"/>
  <c r="AD70" i="6"/>
  <c r="AA34" i="6"/>
  <c r="AY34" i="6"/>
  <c r="AA143" i="6"/>
  <c r="AY143" i="6"/>
  <c r="AV178" i="6"/>
  <c r="AB178" i="6"/>
  <c r="AD178" i="6"/>
  <c r="AA286" i="6"/>
  <c r="AY286" i="6"/>
  <c r="AW258" i="6"/>
  <c r="AX258" i="6"/>
  <c r="AD145" i="6"/>
  <c r="AV145" i="6"/>
  <c r="AB145" i="6"/>
  <c r="AA179" i="6"/>
  <c r="AY179" i="6"/>
  <c r="AY328" i="6"/>
  <c r="AA328" i="6"/>
  <c r="AA152" i="6"/>
  <c r="AY152" i="6"/>
  <c r="AB112" i="6"/>
  <c r="AV112" i="6"/>
  <c r="AD112" i="6"/>
  <c r="AB283" i="6"/>
  <c r="AV283" i="6"/>
  <c r="AD283" i="6"/>
  <c r="AV26" i="6"/>
  <c r="AD26" i="6"/>
  <c r="AB26" i="6"/>
  <c r="AY260" i="6"/>
  <c r="AA260" i="6"/>
  <c r="AA139" i="6"/>
  <c r="AY139" i="6"/>
  <c r="AV121" i="6"/>
  <c r="AD121" i="6"/>
  <c r="AB121" i="6"/>
  <c r="AA39" i="6"/>
  <c r="AY39" i="6"/>
  <c r="AV23" i="6"/>
  <c r="AB23" i="6"/>
  <c r="AD23" i="6"/>
  <c r="AD28" i="6"/>
  <c r="AV28" i="6"/>
  <c r="AB28" i="6"/>
  <c r="AB114" i="6"/>
  <c r="AV114" i="6"/>
  <c r="AD114" i="6"/>
  <c r="AA338" i="6"/>
  <c r="AY338" i="6"/>
  <c r="AD138" i="6"/>
  <c r="AV138" i="6"/>
  <c r="AB138" i="6"/>
  <c r="AY246" i="6"/>
  <c r="AA246" i="6"/>
  <c r="AA359" i="6"/>
  <c r="AY359" i="6"/>
  <c r="AV321" i="6"/>
  <c r="AB321" i="6"/>
  <c r="AD321" i="6"/>
  <c r="AA294" i="6"/>
  <c r="AY294" i="6"/>
  <c r="AB369" i="6"/>
  <c r="AD369" i="6"/>
  <c r="AV369" i="6"/>
  <c r="AV180" i="6"/>
  <c r="AB180" i="6"/>
  <c r="AD180" i="6"/>
  <c r="AW60" i="6"/>
  <c r="AX60" i="6"/>
  <c r="AV280" i="6"/>
  <c r="AB280" i="6"/>
  <c r="AD280" i="6"/>
  <c r="AV425" i="6"/>
  <c r="AD425" i="6"/>
  <c r="AB425" i="6"/>
  <c r="AW297" i="6"/>
  <c r="AX297" i="6"/>
  <c r="AY226" i="6"/>
  <c r="AA226" i="6"/>
  <c r="AB290" i="6"/>
  <c r="AV290" i="6"/>
  <c r="AD290" i="6"/>
  <c r="AV67" i="6"/>
  <c r="AB67" i="6"/>
  <c r="AD67" i="6"/>
  <c r="AY366" i="6"/>
  <c r="AA366" i="6"/>
  <c r="AD281" i="6"/>
  <c r="AB281" i="6"/>
  <c r="AV281" i="6"/>
  <c r="AA21" i="6"/>
  <c r="AY21" i="6"/>
  <c r="AV370" i="6"/>
  <c r="AB370" i="6"/>
  <c r="AD370" i="6"/>
  <c r="AW315" i="6"/>
  <c r="AX315" i="6"/>
  <c r="AV412" i="6"/>
  <c r="AB412" i="6"/>
  <c r="AD412" i="6"/>
  <c r="AD43" i="6"/>
  <c r="AB43" i="6"/>
  <c r="AV43" i="6"/>
  <c r="AD57" i="6"/>
  <c r="AV57" i="6"/>
  <c r="AB57" i="6"/>
  <c r="AV303" i="6"/>
  <c r="AD303" i="6"/>
  <c r="AB303" i="6"/>
  <c r="AV317" i="6"/>
  <c r="AD317" i="6"/>
  <c r="AB317" i="6"/>
  <c r="AV231" i="6"/>
  <c r="AD231" i="6"/>
  <c r="AB231" i="6"/>
  <c r="AV243" i="6"/>
  <c r="AD243" i="6"/>
  <c r="AB243" i="6"/>
  <c r="AW163" i="6"/>
  <c r="AX163" i="6"/>
  <c r="AB175" i="6"/>
  <c r="AD175" i="6"/>
  <c r="AV175" i="6"/>
  <c r="AV42" i="6"/>
  <c r="AD42" i="6"/>
  <c r="AB42" i="6"/>
  <c r="AA69" i="6"/>
  <c r="AY69" i="6"/>
  <c r="AD199" i="6"/>
  <c r="AB199" i="6"/>
  <c r="AV199" i="6"/>
  <c r="AA242" i="6"/>
  <c r="AY242" i="6"/>
  <c r="AY147" i="6"/>
  <c r="AA147" i="6"/>
  <c r="AA87" i="6"/>
  <c r="AY87" i="6"/>
  <c r="AA118" i="6"/>
  <c r="AY118" i="6"/>
  <c r="AV84" i="6"/>
  <c r="AB84" i="6"/>
  <c r="AD84" i="6"/>
  <c r="AV364" i="6"/>
  <c r="AB364" i="6"/>
  <c r="AD364" i="6"/>
  <c r="AA25" i="6"/>
  <c r="AY25" i="6"/>
  <c r="AW227" i="6"/>
  <c r="AX227" i="6"/>
  <c r="AW136" i="6"/>
  <c r="AX136" i="6"/>
  <c r="AV149" i="6"/>
  <c r="AD149" i="6"/>
  <c r="AB149" i="6"/>
  <c r="AY161" i="6"/>
  <c r="AA161" i="6"/>
  <c r="AB33" i="6"/>
  <c r="AD33" i="6"/>
  <c r="AV33" i="6"/>
  <c r="AV343" i="6"/>
  <c r="AB343" i="6"/>
  <c r="AD343" i="6"/>
  <c r="AW110" i="6"/>
  <c r="AX110" i="6"/>
  <c r="AX130" i="6"/>
  <c r="AW130" i="6"/>
  <c r="AV207" i="6"/>
  <c r="AD207" i="6"/>
  <c r="AB207" i="6"/>
  <c r="AY29" i="6"/>
  <c r="AA29" i="6"/>
  <c r="AY68" i="6"/>
  <c r="AA68" i="6"/>
  <c r="AX109" i="6"/>
  <c r="AW109" i="6"/>
  <c r="AY91" i="6"/>
  <c r="AA91" i="6"/>
  <c r="AA284" i="6"/>
  <c r="AY284" i="6"/>
  <c r="AA41" i="6"/>
  <c r="AY41" i="6"/>
  <c r="AB293" i="6"/>
  <c r="AD293" i="6"/>
  <c r="AV293" i="6"/>
  <c r="AY153" i="6"/>
  <c r="AA153" i="6"/>
  <c r="AY300" i="6"/>
  <c r="AA300" i="6"/>
  <c r="AA248" i="6"/>
  <c r="AY248" i="6"/>
  <c r="AD140" i="6"/>
  <c r="AV140" i="6"/>
  <c r="AB140" i="6"/>
  <c r="AV423" i="6"/>
  <c r="AB423" i="6"/>
  <c r="AD423" i="6"/>
  <c r="AX272" i="6"/>
  <c r="AW272" i="6"/>
  <c r="AV368" i="6"/>
  <c r="AB368" i="6"/>
  <c r="AD368" i="6"/>
  <c r="AD282" i="6"/>
  <c r="AV282" i="6"/>
  <c r="AB282" i="6"/>
  <c r="AV292" i="6"/>
  <c r="AB292" i="6"/>
  <c r="AD292" i="6"/>
  <c r="AA117" i="6"/>
  <c r="AY117" i="6"/>
  <c r="AB245" i="6"/>
  <c r="AD245" i="6"/>
  <c r="AV245" i="6"/>
  <c r="AB49" i="6"/>
  <c r="AD49" i="6"/>
  <c r="AV49" i="6"/>
  <c r="AY81" i="6"/>
  <c r="AA81" i="6"/>
  <c r="AW232" i="6"/>
  <c r="AX232" i="6"/>
  <c r="AW198" i="6"/>
  <c r="AX198" i="6"/>
  <c r="AW127" i="6"/>
  <c r="AX127" i="6"/>
  <c r="AV154" i="6"/>
  <c r="AB154" i="6"/>
  <c r="AD154" i="6"/>
  <c r="AW186" i="6"/>
  <c r="AX186" i="6"/>
  <c r="AB372" i="6"/>
  <c r="AV372" i="6"/>
  <c r="AD372" i="6"/>
  <c r="AV349" i="6"/>
  <c r="AD349" i="6"/>
  <c r="AB349" i="6"/>
  <c r="AV306" i="6"/>
  <c r="AB306" i="6"/>
  <c r="AD306" i="6"/>
  <c r="AW190" i="6"/>
  <c r="AX190" i="6"/>
  <c r="AW244" i="6"/>
  <c r="AX244" i="6"/>
  <c r="AV166" i="6"/>
  <c r="AB166" i="6"/>
  <c r="AD166" i="6"/>
  <c r="AX94" i="6"/>
  <c r="AW94" i="6"/>
  <c r="AW276" i="6"/>
  <c r="AX276" i="6"/>
  <c r="AW314" i="6"/>
  <c r="AX314" i="6"/>
  <c r="AW395" i="6"/>
  <c r="AX395" i="6"/>
  <c r="AD333" i="6"/>
  <c r="AV333" i="6"/>
  <c r="AB333" i="6"/>
  <c r="AV194" i="6"/>
  <c r="AD194" i="6"/>
  <c r="AB194" i="6"/>
  <c r="AV241" i="6"/>
  <c r="AD241" i="6"/>
  <c r="AB241" i="6"/>
  <c r="AV268" i="6"/>
  <c r="AD268" i="6"/>
  <c r="AB268" i="6"/>
  <c r="AW184" i="6"/>
  <c r="AX184" i="6"/>
  <c r="AV216" i="6"/>
  <c r="AD216" i="6"/>
  <c r="AB216" i="6"/>
  <c r="AX382" i="6"/>
  <c r="AW382" i="6"/>
  <c r="AX356" i="6"/>
  <c r="AW356" i="6"/>
  <c r="AV392" i="6"/>
  <c r="AB392" i="6"/>
  <c r="AD392" i="6"/>
  <c r="AV264" i="6"/>
  <c r="AD264" i="6"/>
  <c r="AB264" i="6"/>
  <c r="AW98" i="6"/>
  <c r="AX98" i="6"/>
  <c r="AV373" i="6"/>
  <c r="AB373" i="6"/>
  <c r="AD373" i="6"/>
  <c r="AX128" i="6"/>
  <c r="AW128" i="6"/>
  <c r="AW193" i="6"/>
  <c r="AX193" i="6"/>
  <c r="AV422" i="6"/>
  <c r="AD422" i="6"/>
  <c r="AB422" i="6"/>
  <c r="AW213" i="6"/>
  <c r="AX213" i="6"/>
  <c r="AW404" i="6"/>
  <c r="AX404" i="6"/>
  <c r="AV174" i="6"/>
  <c r="AD174" i="6"/>
  <c r="AB174" i="6"/>
  <c r="AX296" i="6"/>
  <c r="AW296" i="6"/>
  <c r="AX330" i="6"/>
  <c r="AW330" i="6"/>
  <c r="AB400" i="6"/>
  <c r="AD400" i="6"/>
  <c r="AV400" i="6"/>
  <c r="AV329" i="6"/>
  <c r="AB329" i="6"/>
  <c r="AD329" i="6"/>
  <c r="AB208" i="6"/>
  <c r="AV208" i="6"/>
  <c r="AD208" i="6"/>
  <c r="AV225" i="6"/>
  <c r="AB225" i="6"/>
  <c r="AD225" i="6"/>
  <c r="AV206" i="6"/>
  <c r="AB206" i="6"/>
  <c r="AD206" i="6"/>
  <c r="AW170" i="6"/>
  <c r="AX170" i="6"/>
  <c r="AX379" i="6"/>
  <c r="AW379" i="6"/>
  <c r="AX96" i="6"/>
  <c r="AW96" i="6"/>
  <c r="AW237" i="6"/>
  <c r="AX237" i="6"/>
  <c r="AV419" i="6"/>
  <c r="AB419" i="6"/>
  <c r="AD419" i="6"/>
  <c r="AW95" i="6"/>
  <c r="AX95" i="6"/>
  <c r="AX361" i="6"/>
  <c r="AW361" i="6"/>
  <c r="AX220" i="6"/>
  <c r="AW220" i="6"/>
  <c r="AV378" i="6"/>
  <c r="AD378" i="6"/>
  <c r="AB378" i="6"/>
  <c r="AX405" i="6"/>
  <c r="AW405" i="6"/>
  <c r="AX126" i="6"/>
  <c r="AW126" i="6"/>
  <c r="AB212" i="6"/>
  <c r="AV212" i="6"/>
  <c r="AD212" i="6"/>
  <c r="AV106" i="6"/>
  <c r="AB106" i="6"/>
  <c r="AD106" i="6"/>
  <c r="AW164" i="6"/>
  <c r="AX164" i="6"/>
  <c r="AV360" i="6"/>
  <c r="AB360" i="6"/>
  <c r="AD360" i="6"/>
  <c r="AX312" i="6"/>
  <c r="AW312" i="6"/>
  <c r="AV120" i="6"/>
  <c r="AD120" i="6"/>
  <c r="AB120" i="6"/>
  <c r="AX250" i="6"/>
  <c r="AW250" i="6"/>
  <c r="AV105" i="6"/>
  <c r="AB105" i="6"/>
  <c r="AD105" i="6"/>
  <c r="AV357" i="6"/>
  <c r="AB357" i="6"/>
  <c r="AD357" i="6"/>
  <c r="AW247" i="6"/>
  <c r="AX247" i="6"/>
  <c r="AX52" i="6"/>
  <c r="AW52" i="6"/>
  <c r="AX346" i="6"/>
  <c r="AW346" i="6"/>
  <c r="AV135" i="6"/>
  <c r="AD135" i="6"/>
  <c r="AB135" i="6"/>
  <c r="AW387" i="6"/>
  <c r="AX387" i="6"/>
  <c r="AV289" i="6"/>
  <c r="AB289" i="6"/>
  <c r="AD289" i="6"/>
  <c r="AX410" i="6"/>
  <c r="AW410" i="6"/>
  <c r="AX414" i="6"/>
  <c r="AW414" i="6"/>
  <c r="AW172" i="6"/>
  <c r="AX172" i="6"/>
  <c r="AW196" i="6"/>
  <c r="AX196" i="6"/>
  <c r="AV374" i="6"/>
  <c r="AD374" i="6"/>
  <c r="AB374" i="6"/>
  <c r="AW305" i="6"/>
  <c r="AX305" i="6"/>
  <c r="AX363" i="6"/>
  <c r="AW363" i="6"/>
  <c r="AV102" i="6"/>
  <c r="AD102" i="6"/>
  <c r="AB102" i="6"/>
  <c r="AX56" i="6"/>
  <c r="AW56" i="6"/>
  <c r="AV218" i="6"/>
  <c r="AD218" i="6"/>
  <c r="AB218" i="6"/>
  <c r="AW385" i="6"/>
  <c r="AX385" i="6"/>
  <c r="AV182" i="6"/>
  <c r="AD182" i="6"/>
  <c r="AB182" i="6"/>
  <c r="AX388" i="6"/>
  <c r="AW388" i="6"/>
  <c r="AX320" i="6"/>
  <c r="AW320" i="6"/>
  <c r="AW353" i="6"/>
  <c r="AX353" i="6"/>
  <c r="AV262" i="6"/>
  <c r="AD262" i="6"/>
  <c r="AB262" i="6"/>
  <c r="AV270" i="6"/>
  <c r="AB270" i="6"/>
  <c r="AD270" i="6"/>
  <c r="AX116" i="6"/>
  <c r="AW116" i="6"/>
  <c r="AV299" i="6"/>
  <c r="AB299" i="6"/>
  <c r="AD299" i="6"/>
  <c r="AX316" i="6"/>
  <c r="AW316" i="6"/>
  <c r="AW115" i="6"/>
  <c r="AX115" i="6"/>
  <c r="AV125" i="6"/>
  <c r="AD125" i="6"/>
  <c r="AB125" i="6"/>
  <c r="AX310" i="6"/>
  <c r="AW310" i="6"/>
  <c r="AV217" i="6"/>
  <c r="AB217" i="6"/>
  <c r="AD217" i="6"/>
  <c r="AV202" i="6"/>
  <c r="AD202" i="6"/>
  <c r="AB202" i="6"/>
  <c r="AX308" i="6"/>
  <c r="AW308" i="6"/>
  <c r="AX302" i="6"/>
  <c r="AW302" i="6"/>
  <c r="AW411" i="6"/>
  <c r="AX411" i="6"/>
  <c r="AX266" i="6"/>
  <c r="AW266" i="6"/>
  <c r="AW413" i="6"/>
  <c r="AX413" i="6"/>
  <c r="AV100" i="6"/>
  <c r="AD100" i="6"/>
  <c r="AB100" i="6"/>
  <c r="AB239" i="6"/>
  <c r="AV239" i="6"/>
  <c r="AD239" i="6"/>
  <c r="AB210" i="6"/>
  <c r="AV210" i="6"/>
  <c r="AD210" i="6"/>
  <c r="AW168" i="6"/>
  <c r="AX168" i="6"/>
  <c r="AV253" i="6"/>
  <c r="AD253" i="6"/>
  <c r="AB253" i="6"/>
  <c r="AV304" i="6"/>
  <c r="AB304" i="6"/>
  <c r="AD304" i="6"/>
  <c r="AX417" i="6"/>
  <c r="AW417" i="6"/>
  <c r="AX204" i="6"/>
  <c r="AW204" i="6"/>
  <c r="AW211" i="6"/>
  <c r="AX211" i="6"/>
  <c r="AV188" i="6"/>
  <c r="AB188" i="6"/>
  <c r="AD188" i="6"/>
  <c r="AW104" i="6"/>
  <c r="AX104" i="6"/>
  <c r="AV176" i="6"/>
  <c r="AB176" i="6"/>
  <c r="AD176" i="6"/>
  <c r="AW50" i="6"/>
  <c r="AX50" i="6"/>
  <c r="AV160" i="6"/>
  <c r="AB160" i="6"/>
  <c r="AD160" i="6"/>
  <c r="AW156" i="6"/>
  <c r="AX156" i="6"/>
  <c r="AX362" i="6"/>
  <c r="AW362" i="6"/>
  <c r="AX55" i="6"/>
  <c r="AW55" i="6"/>
  <c r="AW347" i="6"/>
  <c r="AX347" i="6"/>
  <c r="AX162" i="6"/>
  <c r="AW162" i="6"/>
  <c r="AX93" i="6"/>
  <c r="AW93" i="6"/>
  <c r="AV424" i="6"/>
  <c r="AB424" i="6"/>
  <c r="AD424" i="6"/>
  <c r="AV427" i="6"/>
  <c r="AB427" i="6"/>
  <c r="AD427" i="6"/>
  <c r="AV428" i="6"/>
  <c r="AD428" i="6"/>
  <c r="AB428" i="6"/>
  <c r="AW430" i="6"/>
  <c r="AX430" i="6"/>
  <c r="AW429" i="6"/>
  <c r="AX429" i="6"/>
  <c r="AX426" i="6"/>
  <c r="AW426" i="6"/>
  <c r="AX27" i="5"/>
  <c r="AW27" i="5"/>
  <c r="AW24" i="5"/>
  <c r="AX24" i="5"/>
  <c r="AW318" i="5"/>
  <c r="AX318" i="5"/>
  <c r="AW54" i="5"/>
  <c r="AX54" i="5"/>
  <c r="AW34" i="5"/>
  <c r="AX34" i="5"/>
  <c r="AY422" i="5"/>
  <c r="AV422" i="5"/>
  <c r="AD358" i="5"/>
  <c r="AB358" i="5"/>
  <c r="AV358" i="5"/>
  <c r="AX279" i="5"/>
  <c r="AW279" i="5"/>
  <c r="AX21" i="5"/>
  <c r="AW21" i="5"/>
  <c r="AW62" i="5"/>
  <c r="AX62" i="5"/>
  <c r="AW59" i="5"/>
  <c r="AX59" i="5"/>
  <c r="AX259" i="5"/>
  <c r="AW259" i="5"/>
  <c r="AY26" i="5"/>
  <c r="AV26" i="5"/>
  <c r="AW66" i="5"/>
  <c r="AX66" i="5"/>
  <c r="AV46" i="5"/>
  <c r="CJ12" i="5"/>
  <c r="BQ12" i="5"/>
  <c r="AD75" i="5"/>
  <c r="AV75" i="5"/>
  <c r="AB75" i="5"/>
  <c r="AX31" i="5"/>
  <c r="AW31" i="5"/>
  <c r="AV25" i="5"/>
  <c r="AD25" i="5"/>
  <c r="AB25" i="5"/>
  <c r="AW43" i="5"/>
  <c r="AX43" i="5"/>
  <c r="CJ26" i="5"/>
  <c r="BQ26" i="5"/>
  <c r="AW29" i="5"/>
  <c r="AX29" i="5"/>
  <c r="AW373" i="5"/>
  <c r="AX373" i="5"/>
  <c r="AW60" i="5"/>
  <c r="AX60" i="5"/>
  <c r="AX79" i="5"/>
  <c r="AW79" i="5"/>
  <c r="AV33" i="5"/>
  <c r="AY33" i="5"/>
  <c r="AX280" i="5"/>
  <c r="AW280" i="5"/>
  <c r="AW39" i="5"/>
  <c r="AX39" i="5"/>
  <c r="AW196" i="5"/>
  <c r="AX196" i="5"/>
  <c r="AX42" i="5"/>
  <c r="AW42" i="5"/>
  <c r="AV30" i="5"/>
  <c r="AB30" i="5"/>
  <c r="AD30" i="5"/>
  <c r="CJ29" i="5"/>
  <c r="BQ29" i="5"/>
  <c r="AX371" i="5"/>
  <c r="AX155" i="5"/>
  <c r="AW155" i="5"/>
  <c r="AW86" i="5"/>
  <c r="AX86" i="5"/>
  <c r="AW206" i="5"/>
  <c r="AX206" i="5"/>
  <c r="AW408" i="5"/>
  <c r="AX408" i="5"/>
  <c r="AW292" i="5"/>
  <c r="AX292" i="5"/>
  <c r="AX303" i="5"/>
  <c r="AW303" i="5"/>
  <c r="AW110" i="5"/>
  <c r="AX110" i="5"/>
  <c r="AW188" i="5"/>
  <c r="AX188" i="5"/>
  <c r="AW385" i="5"/>
  <c r="AX385" i="5"/>
  <c r="AX299" i="5"/>
  <c r="AW299" i="5"/>
  <c r="AW302" i="5"/>
  <c r="AX302" i="5"/>
  <c r="AW368" i="5"/>
  <c r="AX368" i="5"/>
  <c r="AX61" i="5"/>
  <c r="AW61" i="5"/>
  <c r="AX51" i="5"/>
  <c r="AW51" i="5"/>
  <c r="AW321" i="5"/>
  <c r="AX321" i="5"/>
  <c r="AW239" i="5"/>
  <c r="AX239" i="5"/>
  <c r="AW114" i="5"/>
  <c r="AX114" i="5"/>
  <c r="AW274" i="5"/>
  <c r="AX274" i="5"/>
  <c r="AX242" i="5"/>
  <c r="AW242" i="5"/>
  <c r="AX400" i="5"/>
  <c r="AW400" i="5"/>
  <c r="AX269" i="5"/>
  <c r="AW269" i="5"/>
  <c r="AW106" i="5"/>
  <c r="AX106" i="5"/>
  <c r="AW156" i="5"/>
  <c r="AX156" i="5"/>
  <c r="AW375" i="5"/>
  <c r="AX375" i="5"/>
  <c r="AX77" i="5"/>
  <c r="AW77" i="5"/>
  <c r="AW216" i="5"/>
  <c r="AX216" i="5"/>
  <c r="AW310" i="5"/>
  <c r="AX310" i="5"/>
  <c r="AW131" i="5"/>
  <c r="AX131" i="5"/>
  <c r="AW268" i="5"/>
  <c r="AX268" i="5"/>
  <c r="AX297" i="5"/>
  <c r="AW297" i="5"/>
  <c r="AX238" i="5"/>
  <c r="AW238" i="5"/>
  <c r="AW228" i="5"/>
  <c r="AX228" i="5"/>
  <c r="AW413" i="5"/>
  <c r="AX413" i="5"/>
  <c r="AX363" i="5"/>
  <c r="AW363" i="5"/>
  <c r="AX126" i="5"/>
  <c r="AW126" i="5"/>
  <c r="AX97" i="5"/>
  <c r="AW97" i="5"/>
  <c r="AW329" i="5"/>
  <c r="AX329" i="5"/>
  <c r="AX70" i="5"/>
  <c r="AW70" i="5"/>
  <c r="AX142" i="5"/>
  <c r="AW142" i="5"/>
  <c r="AW276" i="5"/>
  <c r="AX276" i="5"/>
  <c r="AX113" i="5"/>
  <c r="AW113" i="5"/>
  <c r="AW309" i="5"/>
  <c r="AX309" i="5"/>
  <c r="AW105" i="5"/>
  <c r="AX105" i="5"/>
  <c r="AW282" i="5"/>
  <c r="AX282" i="5"/>
  <c r="AX164" i="5"/>
  <c r="AW164" i="5"/>
  <c r="AW72" i="5"/>
  <c r="AX72" i="5"/>
  <c r="AW107" i="5"/>
  <c r="AX107" i="5"/>
  <c r="AX260" i="5"/>
  <c r="AW260" i="5"/>
  <c r="AW169" i="5"/>
  <c r="AX169" i="5"/>
  <c r="AW334" i="5"/>
  <c r="AX334" i="5"/>
  <c r="AW120" i="5"/>
  <c r="AX120" i="5"/>
  <c r="AW399" i="5"/>
  <c r="AX399" i="5"/>
  <c r="AX41" i="5"/>
  <c r="AW41" i="5"/>
  <c r="AW128" i="5"/>
  <c r="AX128" i="5"/>
  <c r="AX108" i="5"/>
  <c r="AW108" i="5"/>
  <c r="AX103" i="5"/>
  <c r="AW103" i="5"/>
  <c r="AW313" i="5"/>
  <c r="AX313" i="5"/>
  <c r="AX36" i="5"/>
  <c r="AW36" i="5"/>
  <c r="AW402" i="5"/>
  <c r="AX402" i="5"/>
  <c r="AX289" i="5"/>
  <c r="AW289" i="5"/>
  <c r="AW112" i="5"/>
  <c r="AX112" i="5"/>
  <c r="AX308" i="5"/>
  <c r="AW308" i="5"/>
  <c r="AX163" i="5"/>
  <c r="AW163" i="5"/>
  <c r="AX266" i="5"/>
  <c r="AW266" i="5"/>
  <c r="AV416" i="5"/>
  <c r="AB416" i="5"/>
  <c r="AD416" i="5"/>
  <c r="AW389" i="5"/>
  <c r="AX389" i="5"/>
  <c r="AX285" i="5"/>
  <c r="AW285" i="5"/>
  <c r="AX360" i="5"/>
  <c r="AW360" i="5"/>
  <c r="AX420" i="5"/>
  <c r="AW420" i="5"/>
  <c r="AW179" i="5"/>
  <c r="AX179" i="5"/>
  <c r="AW161" i="5"/>
  <c r="AX161" i="5"/>
  <c r="AW328" i="5"/>
  <c r="AX328" i="5"/>
  <c r="AW262" i="5"/>
  <c r="AX262" i="5"/>
  <c r="AW177" i="5"/>
  <c r="AX177" i="5"/>
  <c r="AX326" i="5"/>
  <c r="AW326" i="5"/>
  <c r="AW109" i="5"/>
  <c r="AX109" i="5"/>
  <c r="AW421" i="5"/>
  <c r="AX421" i="5"/>
  <c r="AX125" i="5"/>
  <c r="AW125" i="5"/>
  <c r="AX392" i="5"/>
  <c r="AW392" i="5"/>
  <c r="AX121" i="5"/>
  <c r="AW121" i="5"/>
  <c r="AW116" i="5"/>
  <c r="AX116" i="5"/>
  <c r="AX283" i="5"/>
  <c r="AW283" i="5"/>
  <c r="AX423" i="5"/>
  <c r="AW423" i="5"/>
  <c r="AW100" i="5"/>
  <c r="AX100" i="5"/>
  <c r="AV432" i="5"/>
  <c r="AD432" i="5"/>
  <c r="AB432" i="5"/>
  <c r="AV424" i="5"/>
  <c r="AD424" i="5"/>
  <c r="AB424" i="5"/>
  <c r="AW426" i="5"/>
  <c r="AX426" i="5"/>
  <c r="AV427" i="5"/>
  <c r="AD427" i="5"/>
  <c r="AB427" i="5"/>
  <c r="AV428" i="5"/>
  <c r="AD428" i="5"/>
  <c r="AB428" i="5"/>
  <c r="AW429" i="5"/>
  <c r="AX429" i="5"/>
  <c r="AW430" i="5"/>
  <c r="AX430" i="5"/>
  <c r="AX433" i="5"/>
  <c r="AW433" i="5"/>
  <c r="AV431" i="5"/>
  <c r="AD431" i="5"/>
  <c r="AB431" i="5"/>
  <c r="AD131" i="4"/>
  <c r="AE131" i="4"/>
  <c r="AE203" i="4"/>
  <c r="AD203" i="4"/>
  <c r="AD191" i="4"/>
  <c r="AE191" i="4"/>
  <c r="AD187" i="4"/>
  <c r="AE187" i="4"/>
  <c r="AD323" i="4"/>
  <c r="AE323" i="4"/>
  <c r="AE304" i="4"/>
  <c r="AD304" i="4"/>
  <c r="AE248" i="4"/>
  <c r="AD248" i="4"/>
  <c r="AD202" i="4"/>
  <c r="AE202" i="4"/>
  <c r="AD112" i="4"/>
  <c r="AE112" i="4"/>
  <c r="AD150" i="4"/>
  <c r="AE150" i="4"/>
  <c r="AE240" i="4"/>
  <c r="AD240" i="4"/>
  <c r="AD165" i="4"/>
  <c r="AE165" i="4"/>
  <c r="AD125" i="4"/>
  <c r="AE125" i="4"/>
  <c r="AE152" i="4"/>
  <c r="AD152" i="4"/>
  <c r="AD142" i="4"/>
  <c r="AE142" i="4"/>
  <c r="AD312" i="4"/>
  <c r="AE312" i="4"/>
  <c r="AD140" i="4"/>
  <c r="AE140" i="4"/>
  <c r="AE199" i="4"/>
  <c r="AD199" i="4"/>
  <c r="AD161" i="4"/>
  <c r="AE161" i="4"/>
  <c r="AD205" i="4"/>
  <c r="AE205" i="4"/>
  <c r="AE253" i="4"/>
  <c r="AD253" i="4"/>
  <c r="AE147" i="4"/>
  <c r="AD147" i="4"/>
  <c r="AD146" i="4"/>
  <c r="AE146" i="4"/>
  <c r="AD232" i="4"/>
  <c r="AE232" i="4"/>
  <c r="AE361" i="4"/>
  <c r="AD361" i="4"/>
  <c r="AE286" i="4"/>
  <c r="AD286" i="4"/>
  <c r="AD134" i="4"/>
  <c r="AE134" i="4"/>
  <c r="AE114" i="4"/>
  <c r="AD114" i="4"/>
  <c r="AD243" i="4"/>
  <c r="AE243" i="4"/>
  <c r="AE209" i="4"/>
  <c r="AD209" i="4"/>
  <c r="AE434" i="4"/>
  <c r="AE420" i="4"/>
  <c r="AD420" i="4"/>
  <c r="AE387" i="4"/>
  <c r="AD387" i="4"/>
  <c r="AE416" i="4"/>
  <c r="AD416" i="4"/>
  <c r="AD241" i="4"/>
  <c r="AE241" i="4"/>
  <c r="AD405" i="4"/>
  <c r="AE405" i="4"/>
  <c r="AD424" i="4"/>
  <c r="AE424" i="4"/>
  <c r="AD426" i="4"/>
  <c r="AE426" i="4"/>
  <c r="AE433" i="4"/>
  <c r="AD433" i="4"/>
  <c r="AX442" i="5" l="1"/>
  <c r="AW442" i="5"/>
  <c r="AW438" i="5"/>
  <c r="AX438" i="5"/>
  <c r="AW437" i="5"/>
  <c r="AX437" i="5"/>
  <c r="AW441" i="5"/>
  <c r="AX441" i="5"/>
  <c r="AW439" i="5"/>
  <c r="AX439" i="5"/>
  <c r="AW438" i="6"/>
  <c r="AX438" i="6"/>
  <c r="AX433" i="6"/>
  <c r="AW433" i="6"/>
  <c r="AW439" i="6"/>
  <c r="AX439" i="6"/>
  <c r="AW432" i="6"/>
  <c r="AX432" i="6"/>
  <c r="AW437" i="6"/>
  <c r="AX437" i="6"/>
  <c r="AW195" i="6"/>
  <c r="AV307" i="6"/>
  <c r="AD307" i="6"/>
  <c r="AW221" i="6"/>
  <c r="AC11" i="4"/>
  <c r="AX416" i="6"/>
  <c r="AW416" i="6"/>
  <c r="AV409" i="6"/>
  <c r="AB409" i="6"/>
  <c r="AD409" i="6"/>
  <c r="AX234" i="6"/>
  <c r="AW234" i="6"/>
  <c r="AX97" i="6"/>
  <c r="AW97" i="6"/>
  <c r="AX107" i="6"/>
  <c r="AW107" i="6"/>
  <c r="AD386" i="6"/>
  <c r="AV252" i="6"/>
  <c r="AB252" i="6"/>
  <c r="AD252" i="6"/>
  <c r="AW230" i="6"/>
  <c r="AX230" i="6"/>
  <c r="AW319" i="6"/>
  <c r="AX319" i="6"/>
  <c r="AB386" i="6"/>
  <c r="AW74" i="6"/>
  <c r="AX74" i="6"/>
  <c r="AX32" i="6"/>
  <c r="AW32" i="6"/>
  <c r="AX63" i="6"/>
  <c r="AW63" i="6"/>
  <c r="AW22" i="6"/>
  <c r="AX22" i="6"/>
  <c r="AW200" i="6"/>
  <c r="AX200" i="6"/>
  <c r="AX326" i="6"/>
  <c r="AW326" i="6"/>
  <c r="AX64" i="6"/>
  <c r="AW64" i="6"/>
  <c r="AW337" i="6"/>
  <c r="AX337" i="6"/>
  <c r="AV375" i="6"/>
  <c r="AB375" i="6"/>
  <c r="AD375" i="6"/>
  <c r="AX358" i="6"/>
  <c r="AW358" i="6"/>
  <c r="AW324" i="6"/>
  <c r="AX324" i="6"/>
  <c r="AW240" i="6"/>
  <c r="AX240" i="6"/>
  <c r="AX256" i="6"/>
  <c r="AW256" i="6"/>
  <c r="AX282" i="6"/>
  <c r="AW282" i="6"/>
  <c r="AV29" i="6"/>
  <c r="AB29" i="6"/>
  <c r="AD29" i="6"/>
  <c r="AW199" i="6"/>
  <c r="AX199" i="6"/>
  <c r="AW175" i="6"/>
  <c r="AX175" i="6"/>
  <c r="AX303" i="6"/>
  <c r="AW303" i="6"/>
  <c r="AV21" i="6"/>
  <c r="AB21" i="6"/>
  <c r="AD21" i="6"/>
  <c r="AX67" i="6"/>
  <c r="AW67" i="6"/>
  <c r="AV39" i="6"/>
  <c r="AB39" i="6"/>
  <c r="AD39" i="6"/>
  <c r="AW145" i="6"/>
  <c r="AX145" i="6"/>
  <c r="AW178" i="6"/>
  <c r="AX178" i="6"/>
  <c r="AB201" i="6"/>
  <c r="AD201" i="6"/>
  <c r="AV201" i="6"/>
  <c r="AW344" i="6"/>
  <c r="AX344" i="6"/>
  <c r="AX45" i="6"/>
  <c r="AW45" i="6"/>
  <c r="AX144" i="6"/>
  <c r="AW144" i="6"/>
  <c r="AW157" i="6"/>
  <c r="AX157" i="6"/>
  <c r="AV31" i="6"/>
  <c r="AB31" i="6"/>
  <c r="AD31" i="6"/>
  <c r="AD288" i="6"/>
  <c r="AV288" i="6"/>
  <c r="AB288" i="6"/>
  <c r="AW111" i="6"/>
  <c r="AX111" i="6"/>
  <c r="AW381" i="6"/>
  <c r="AX381" i="6"/>
  <c r="AV295" i="6"/>
  <c r="AB295" i="6"/>
  <c r="AD295" i="6"/>
  <c r="AW336" i="6"/>
  <c r="AX336" i="6"/>
  <c r="AV222" i="6"/>
  <c r="AD222" i="6"/>
  <c r="AB222" i="6"/>
  <c r="AV354" i="6"/>
  <c r="AB354" i="6"/>
  <c r="AD354" i="6"/>
  <c r="AD420" i="6"/>
  <c r="AV420" i="6"/>
  <c r="AB420" i="6"/>
  <c r="AV82" i="6"/>
  <c r="AB82" i="6"/>
  <c r="AD82" i="6"/>
  <c r="AB233" i="6"/>
  <c r="AD233" i="6"/>
  <c r="AV233" i="6"/>
  <c r="AW148" i="6"/>
  <c r="AX148" i="6"/>
  <c r="AB153" i="6"/>
  <c r="AV153" i="6"/>
  <c r="AD153" i="6"/>
  <c r="AV284" i="6"/>
  <c r="AD284" i="6"/>
  <c r="AB284" i="6"/>
  <c r="AD25" i="6"/>
  <c r="AV25" i="6"/>
  <c r="AB25" i="6"/>
  <c r="AD118" i="6"/>
  <c r="AB118" i="6"/>
  <c r="AV118" i="6"/>
  <c r="AX412" i="6"/>
  <c r="AW412" i="6"/>
  <c r="AX281" i="6"/>
  <c r="AW281" i="6"/>
  <c r="AX66" i="6"/>
  <c r="AW66" i="6"/>
  <c r="AX183" i="6"/>
  <c r="AW183" i="6"/>
  <c r="AX223" i="6"/>
  <c r="AW223" i="6"/>
  <c r="AV90" i="6"/>
  <c r="AB90" i="6"/>
  <c r="AD90" i="6"/>
  <c r="AB155" i="6"/>
  <c r="AV155" i="6"/>
  <c r="AD155" i="6"/>
  <c r="AV229" i="6"/>
  <c r="AD229" i="6"/>
  <c r="AB229" i="6"/>
  <c r="AV40" i="6"/>
  <c r="AB40" i="6"/>
  <c r="AD40" i="6"/>
  <c r="AV205" i="6"/>
  <c r="AB205" i="6"/>
  <c r="AD205" i="6"/>
  <c r="AV81" i="6"/>
  <c r="AB81" i="6"/>
  <c r="AD81" i="6"/>
  <c r="AV91" i="6"/>
  <c r="AB91" i="6"/>
  <c r="AD91" i="6"/>
  <c r="AW231" i="6"/>
  <c r="AX231" i="6"/>
  <c r="AW57" i="6"/>
  <c r="AX57" i="6"/>
  <c r="AW290" i="6"/>
  <c r="AX290" i="6"/>
  <c r="AW425" i="6"/>
  <c r="AX425" i="6"/>
  <c r="AW180" i="6"/>
  <c r="AX180" i="6"/>
  <c r="AW138" i="6"/>
  <c r="AX138" i="6"/>
  <c r="AX28" i="6"/>
  <c r="AW28" i="6"/>
  <c r="AW26" i="6"/>
  <c r="AX26" i="6"/>
  <c r="AV152" i="6"/>
  <c r="AD152" i="6"/>
  <c r="AB152" i="6"/>
  <c r="AD143" i="6"/>
  <c r="AB143" i="6"/>
  <c r="AV143" i="6"/>
  <c r="AW177" i="6"/>
  <c r="AX177" i="6"/>
  <c r="AX27" i="6"/>
  <c r="AW27" i="6"/>
  <c r="AW88" i="6"/>
  <c r="AX88" i="6"/>
  <c r="AV89" i="6"/>
  <c r="AB89" i="6"/>
  <c r="AD89" i="6"/>
  <c r="AW92" i="6"/>
  <c r="AX92" i="6"/>
  <c r="AV151" i="6"/>
  <c r="AD151" i="6"/>
  <c r="AB151" i="6"/>
  <c r="AD53" i="6"/>
  <c r="AV53" i="6"/>
  <c r="AB53" i="6"/>
  <c r="AX38" i="6"/>
  <c r="AW38" i="6"/>
  <c r="AX342" i="6"/>
  <c r="AW342" i="6"/>
  <c r="AW169" i="6"/>
  <c r="AX169" i="6"/>
  <c r="AX307" i="6"/>
  <c r="AW307" i="6"/>
  <c r="AV421" i="6"/>
  <c r="AB421" i="6"/>
  <c r="AD421" i="6"/>
  <c r="AV47" i="6"/>
  <c r="AB47" i="6"/>
  <c r="AD47" i="6"/>
  <c r="AW394" i="6"/>
  <c r="AX394" i="6"/>
  <c r="AX407" i="6"/>
  <c r="AW407" i="6"/>
  <c r="AW36" i="6"/>
  <c r="AX36" i="6"/>
  <c r="AD117" i="6"/>
  <c r="AB117" i="6"/>
  <c r="AV117" i="6"/>
  <c r="AW140" i="6"/>
  <c r="AX140" i="6"/>
  <c r="AW293" i="6"/>
  <c r="AX293" i="6"/>
  <c r="AX343" i="6"/>
  <c r="AW343" i="6"/>
  <c r="AW149" i="6"/>
  <c r="AX149" i="6"/>
  <c r="AV87" i="6"/>
  <c r="AB87" i="6"/>
  <c r="AD87" i="6"/>
  <c r="AW369" i="6"/>
  <c r="AX369" i="6"/>
  <c r="AW121" i="6"/>
  <c r="AX121" i="6"/>
  <c r="AV328" i="6"/>
  <c r="AB328" i="6"/>
  <c r="AD328" i="6"/>
  <c r="AV24" i="6"/>
  <c r="AB24" i="6"/>
  <c r="AD24" i="6"/>
  <c r="AX323" i="6"/>
  <c r="AW323" i="6"/>
  <c r="AW108" i="6"/>
  <c r="AX108" i="6"/>
  <c r="AV408" i="6"/>
  <c r="AD408" i="6"/>
  <c r="AB408" i="6"/>
  <c r="AW113" i="6"/>
  <c r="AX113" i="6"/>
  <c r="AX274" i="6"/>
  <c r="AW274" i="6"/>
  <c r="AD171" i="6"/>
  <c r="AV171" i="6"/>
  <c r="AB171" i="6"/>
  <c r="AV351" i="6"/>
  <c r="AB351" i="6"/>
  <c r="AD351" i="6"/>
  <c r="AD298" i="6"/>
  <c r="AB298" i="6"/>
  <c r="AV298" i="6"/>
  <c r="AV79" i="6"/>
  <c r="AD79" i="6"/>
  <c r="AB79" i="6"/>
  <c r="AX401" i="6"/>
  <c r="AW401" i="6"/>
  <c r="AB44" i="6"/>
  <c r="AD44" i="6"/>
  <c r="AV44" i="6"/>
  <c r="AV352" i="6"/>
  <c r="AD352" i="6"/>
  <c r="AB352" i="6"/>
  <c r="AX423" i="6"/>
  <c r="AW423" i="6"/>
  <c r="AW49" i="6"/>
  <c r="AX49" i="6"/>
  <c r="AX368" i="6"/>
  <c r="AW368" i="6"/>
  <c r="AX207" i="6"/>
  <c r="AW207" i="6"/>
  <c r="AX33" i="6"/>
  <c r="AW33" i="6"/>
  <c r="AW364" i="6"/>
  <c r="AX364" i="6"/>
  <c r="AV147" i="6"/>
  <c r="AB147" i="6"/>
  <c r="AD147" i="6"/>
  <c r="AV69" i="6"/>
  <c r="AD69" i="6"/>
  <c r="AB69" i="6"/>
  <c r="AW43" i="6"/>
  <c r="AX43" i="6"/>
  <c r="AV366" i="6"/>
  <c r="AB366" i="6"/>
  <c r="AD366" i="6"/>
  <c r="AV226" i="6"/>
  <c r="AD226" i="6"/>
  <c r="AB226" i="6"/>
  <c r="AW321" i="6"/>
  <c r="AX321" i="6"/>
  <c r="AW283" i="6"/>
  <c r="AX283" i="6"/>
  <c r="AV34" i="6"/>
  <c r="AB34" i="6"/>
  <c r="AD34" i="6"/>
  <c r="AW165" i="6"/>
  <c r="AX165" i="6"/>
  <c r="AV285" i="6"/>
  <c r="AD285" i="6"/>
  <c r="AB285" i="6"/>
  <c r="AV46" i="6"/>
  <c r="AB46" i="6"/>
  <c r="AD46" i="6"/>
  <c r="AW261" i="6"/>
  <c r="AX261" i="6"/>
  <c r="AB77" i="6"/>
  <c r="AD77" i="6"/>
  <c r="AV77" i="6"/>
  <c r="AD224" i="6"/>
  <c r="AB224" i="6"/>
  <c r="AV224" i="6"/>
  <c r="AB65" i="6"/>
  <c r="AD65" i="6"/>
  <c r="AV65" i="6"/>
  <c r="AB83" i="6"/>
  <c r="AD83" i="6"/>
  <c r="AV83" i="6"/>
  <c r="AX255" i="6"/>
  <c r="AW255" i="6"/>
  <c r="AB403" i="6"/>
  <c r="AD403" i="6"/>
  <c r="AV403" i="6"/>
  <c r="AD141" i="6"/>
  <c r="AB141" i="6"/>
  <c r="AV141" i="6"/>
  <c r="AV331" i="6"/>
  <c r="AB331" i="6"/>
  <c r="AD331" i="6"/>
  <c r="AV146" i="6"/>
  <c r="AB146" i="6"/>
  <c r="AD146" i="6"/>
  <c r="AX187" i="6"/>
  <c r="AW187" i="6"/>
  <c r="AV341" i="6"/>
  <c r="AD341" i="6"/>
  <c r="AB341" i="6"/>
  <c r="AW280" i="6"/>
  <c r="AX280" i="6"/>
  <c r="AD338" i="6"/>
  <c r="AB338" i="6"/>
  <c r="AV338" i="6"/>
  <c r="AV139" i="6"/>
  <c r="AB139" i="6"/>
  <c r="AD139" i="6"/>
  <c r="AV286" i="6"/>
  <c r="AB286" i="6"/>
  <c r="AD286" i="6"/>
  <c r="AW386" i="6"/>
  <c r="AX386" i="6"/>
  <c r="AB384" i="6"/>
  <c r="AD384" i="6"/>
  <c r="AV384" i="6"/>
  <c r="AW192" i="6"/>
  <c r="AX192" i="6"/>
  <c r="AX273" i="6"/>
  <c r="AW273" i="6"/>
  <c r="AV376" i="6"/>
  <c r="AD376" i="6"/>
  <c r="AB376" i="6"/>
  <c r="AX350" i="6"/>
  <c r="AW350" i="6"/>
  <c r="AW181" i="6"/>
  <c r="AX181" i="6"/>
  <c r="AW327" i="6"/>
  <c r="AX327" i="6"/>
  <c r="AV59" i="6"/>
  <c r="AB59" i="6"/>
  <c r="AD59" i="6"/>
  <c r="AW73" i="6"/>
  <c r="AX73" i="6"/>
  <c r="AB72" i="6"/>
  <c r="AV72" i="6"/>
  <c r="AD72" i="6"/>
  <c r="AW317" i="6"/>
  <c r="AX317" i="6"/>
  <c r="AX292" i="6"/>
  <c r="AW292" i="6"/>
  <c r="AD248" i="6"/>
  <c r="AB248" i="6"/>
  <c r="AV248" i="6"/>
  <c r="AD68" i="6"/>
  <c r="AV68" i="6"/>
  <c r="AB68" i="6"/>
  <c r="AW370" i="6"/>
  <c r="AX370" i="6"/>
  <c r="AV359" i="6"/>
  <c r="AB359" i="6"/>
  <c r="AD359" i="6"/>
  <c r="AW23" i="6"/>
  <c r="AX23" i="6"/>
  <c r="AV260" i="6"/>
  <c r="AB260" i="6"/>
  <c r="AD260" i="6"/>
  <c r="AB179" i="6"/>
  <c r="AD179" i="6"/>
  <c r="AV179" i="6"/>
  <c r="AD271" i="6"/>
  <c r="AB271" i="6"/>
  <c r="AV271" i="6"/>
  <c r="AX406" i="6"/>
  <c r="AW406" i="6"/>
  <c r="AB318" i="6"/>
  <c r="AD318" i="6"/>
  <c r="AV318" i="6"/>
  <c r="AV238" i="6"/>
  <c r="AB238" i="6"/>
  <c r="AD238" i="6"/>
  <c r="AX35" i="6"/>
  <c r="AW35" i="6"/>
  <c r="AX58" i="6"/>
  <c r="AW58" i="6"/>
  <c r="AD263" i="6"/>
  <c r="AV263" i="6"/>
  <c r="AB263" i="6"/>
  <c r="AW277" i="6"/>
  <c r="AX277" i="6"/>
  <c r="AB30" i="6"/>
  <c r="AV30" i="6"/>
  <c r="AD30" i="6"/>
  <c r="AV54" i="6"/>
  <c r="AB54" i="6"/>
  <c r="AD54" i="6"/>
  <c r="AX86" i="6"/>
  <c r="AW86" i="6"/>
  <c r="AD334" i="6"/>
  <c r="AB334" i="6"/>
  <c r="AV334" i="6"/>
  <c r="AX335" i="6"/>
  <c r="AW335" i="6"/>
  <c r="AW278" i="6"/>
  <c r="AX278" i="6"/>
  <c r="AV367" i="6"/>
  <c r="AD367" i="6"/>
  <c r="AB367" i="6"/>
  <c r="AW124" i="6"/>
  <c r="AX124" i="6"/>
  <c r="AV348" i="6"/>
  <c r="AD348" i="6"/>
  <c r="AB348" i="6"/>
  <c r="AW75" i="6"/>
  <c r="AX75" i="6"/>
  <c r="AV380" i="6"/>
  <c r="AB380" i="6"/>
  <c r="AD380" i="6"/>
  <c r="AW245" i="6"/>
  <c r="AX245" i="6"/>
  <c r="AV300" i="6"/>
  <c r="AB300" i="6"/>
  <c r="AD300" i="6"/>
  <c r="AD41" i="6"/>
  <c r="AB41" i="6"/>
  <c r="AV41" i="6"/>
  <c r="AV161" i="6"/>
  <c r="AB161" i="6"/>
  <c r="AD161" i="6"/>
  <c r="AW84" i="6"/>
  <c r="AX84" i="6"/>
  <c r="AB242" i="6"/>
  <c r="AD242" i="6"/>
  <c r="AV242" i="6"/>
  <c r="AW42" i="6"/>
  <c r="AX42" i="6"/>
  <c r="AW243" i="6"/>
  <c r="AX243" i="6"/>
  <c r="AV294" i="6"/>
  <c r="AB294" i="6"/>
  <c r="AD294" i="6"/>
  <c r="AV246" i="6"/>
  <c r="AB246" i="6"/>
  <c r="AD246" i="6"/>
  <c r="AW114" i="6"/>
  <c r="AX114" i="6"/>
  <c r="AW112" i="6"/>
  <c r="AX112" i="6"/>
  <c r="AW70" i="6"/>
  <c r="AX70" i="6"/>
  <c r="AD301" i="6"/>
  <c r="AB301" i="6"/>
  <c r="AV301" i="6"/>
  <c r="AV37" i="6"/>
  <c r="AB37" i="6"/>
  <c r="AD37" i="6"/>
  <c r="AW191" i="6"/>
  <c r="AX191" i="6"/>
  <c r="AW101" i="6"/>
  <c r="AX101" i="6"/>
  <c r="AX173" i="6"/>
  <c r="AW173" i="6"/>
  <c r="AW275" i="6"/>
  <c r="AX275" i="6"/>
  <c r="AV265" i="6"/>
  <c r="AD265" i="6"/>
  <c r="AB265" i="6"/>
  <c r="AB339" i="6"/>
  <c r="AD339" i="6"/>
  <c r="AV339" i="6"/>
  <c r="AD235" i="6"/>
  <c r="AB235" i="6"/>
  <c r="AV235" i="6"/>
  <c r="AV150" i="6"/>
  <c r="AD150" i="6"/>
  <c r="AB150" i="6"/>
  <c r="AB189" i="6"/>
  <c r="AD189" i="6"/>
  <c r="AV189" i="6"/>
  <c r="AW389" i="6"/>
  <c r="AX389" i="6"/>
  <c r="AX62" i="6"/>
  <c r="AW62" i="6"/>
  <c r="AX390" i="6"/>
  <c r="AW390" i="6"/>
  <c r="AX322" i="6"/>
  <c r="AW322" i="6"/>
  <c r="AW80" i="6"/>
  <c r="AX80" i="6"/>
  <c r="AW304" i="6"/>
  <c r="AX304" i="6"/>
  <c r="AW329" i="6"/>
  <c r="AX329" i="6"/>
  <c r="AW373" i="6"/>
  <c r="AX373" i="6"/>
  <c r="AW392" i="6"/>
  <c r="AX392" i="6"/>
  <c r="AW166" i="6"/>
  <c r="AX166" i="6"/>
  <c r="AW270" i="6"/>
  <c r="AX270" i="6"/>
  <c r="AW289" i="6"/>
  <c r="AX289" i="6"/>
  <c r="AW106" i="6"/>
  <c r="AX106" i="6"/>
  <c r="AW400" i="6"/>
  <c r="AX400" i="6"/>
  <c r="AW422" i="6"/>
  <c r="AX422" i="6"/>
  <c r="AW176" i="6"/>
  <c r="AX176" i="6"/>
  <c r="AX239" i="6"/>
  <c r="AW239" i="6"/>
  <c r="AW218" i="6"/>
  <c r="AX218" i="6"/>
  <c r="AW105" i="6"/>
  <c r="AX105" i="6"/>
  <c r="AX225" i="6"/>
  <c r="AW225" i="6"/>
  <c r="AX174" i="6"/>
  <c r="AW174" i="6"/>
  <c r="AW194" i="6"/>
  <c r="AX194" i="6"/>
  <c r="AX349" i="6"/>
  <c r="AW349" i="6"/>
  <c r="AW154" i="6"/>
  <c r="AX154" i="6"/>
  <c r="AX253" i="6"/>
  <c r="AW253" i="6"/>
  <c r="AX202" i="6"/>
  <c r="AW202" i="6"/>
  <c r="AX125" i="6"/>
  <c r="AW125" i="6"/>
  <c r="AW212" i="6"/>
  <c r="AX212" i="6"/>
  <c r="AX378" i="6"/>
  <c r="AW378" i="6"/>
  <c r="AW299" i="6"/>
  <c r="AX299" i="6"/>
  <c r="AW262" i="6"/>
  <c r="AX262" i="6"/>
  <c r="AX360" i="6"/>
  <c r="AW360" i="6"/>
  <c r="AW419" i="6"/>
  <c r="AX419" i="6"/>
  <c r="AW208" i="6"/>
  <c r="AX208" i="6"/>
  <c r="AX268" i="6"/>
  <c r="AW268" i="6"/>
  <c r="AW333" i="6"/>
  <c r="AX333" i="6"/>
  <c r="AW372" i="6"/>
  <c r="AX372" i="6"/>
  <c r="AW160" i="6"/>
  <c r="AX160" i="6"/>
  <c r="AW182" i="6"/>
  <c r="AX182" i="6"/>
  <c r="AX264" i="6"/>
  <c r="AW264" i="6"/>
  <c r="AW217" i="6"/>
  <c r="AX217" i="6"/>
  <c r="AW374" i="6"/>
  <c r="AX374" i="6"/>
  <c r="AX135" i="6"/>
  <c r="AW135" i="6"/>
  <c r="AX188" i="6"/>
  <c r="AW188" i="6"/>
  <c r="AW210" i="6"/>
  <c r="AX210" i="6"/>
  <c r="AW102" i="6"/>
  <c r="AX102" i="6"/>
  <c r="AW357" i="6"/>
  <c r="AX357" i="6"/>
  <c r="AX120" i="6"/>
  <c r="AW120" i="6"/>
  <c r="AW206" i="6"/>
  <c r="AX206" i="6"/>
  <c r="AX216" i="6"/>
  <c r="AW216" i="6"/>
  <c r="AX241" i="6"/>
  <c r="AW241" i="6"/>
  <c r="AW306" i="6"/>
  <c r="AX306" i="6"/>
  <c r="AW100" i="6"/>
  <c r="AX100" i="6"/>
  <c r="AX424" i="6"/>
  <c r="AW424" i="6"/>
  <c r="AX427" i="6"/>
  <c r="AW427" i="6"/>
  <c r="AW428" i="6"/>
  <c r="AX428" i="6"/>
  <c r="AX75" i="5"/>
  <c r="AW75" i="5"/>
  <c r="AX30" i="5"/>
  <c r="AW30" i="5"/>
  <c r="AW358" i="5"/>
  <c r="AX358" i="5"/>
  <c r="AW25" i="5"/>
  <c r="AX25" i="5"/>
  <c r="AW46" i="5"/>
  <c r="AX46" i="5"/>
  <c r="AX33" i="5"/>
  <c r="AW33" i="5"/>
  <c r="AW422" i="5"/>
  <c r="AX422" i="5"/>
  <c r="AW26" i="5"/>
  <c r="AX26" i="5"/>
  <c r="AW416" i="5"/>
  <c r="AX416" i="5"/>
  <c r="AW431" i="5"/>
  <c r="AX431" i="5"/>
  <c r="AD11" i="5"/>
  <c r="BD11" i="5"/>
  <c r="AW432" i="5"/>
  <c r="AX432" i="5"/>
  <c r="AW428" i="5"/>
  <c r="AX428" i="5"/>
  <c r="AW424" i="5"/>
  <c r="AX424" i="5"/>
  <c r="AW427" i="5"/>
  <c r="AX427" i="5"/>
  <c r="AE19" i="4"/>
  <c r="BD11" i="6" l="1"/>
  <c r="AD11" i="6"/>
  <c r="AX375" i="6"/>
  <c r="AW375" i="6"/>
  <c r="AX252" i="6"/>
  <c r="AW252" i="6"/>
  <c r="AW409" i="6"/>
  <c r="AX409" i="6"/>
  <c r="AX367" i="6"/>
  <c r="AW367" i="6"/>
  <c r="AW384" i="6"/>
  <c r="AX384" i="6"/>
  <c r="AW90" i="6"/>
  <c r="AX90" i="6"/>
  <c r="AX420" i="6"/>
  <c r="AW420" i="6"/>
  <c r="AX39" i="6"/>
  <c r="AW39" i="6"/>
  <c r="AW301" i="6"/>
  <c r="AX301" i="6"/>
  <c r="AX300" i="6"/>
  <c r="AW300" i="6"/>
  <c r="AX271" i="6"/>
  <c r="AW271" i="6"/>
  <c r="AW260" i="6"/>
  <c r="AX260" i="6"/>
  <c r="AX224" i="6"/>
  <c r="AW224" i="6"/>
  <c r="AX47" i="6"/>
  <c r="AW47" i="6"/>
  <c r="AW81" i="6"/>
  <c r="AX81" i="6"/>
  <c r="AX233" i="6"/>
  <c r="AW233" i="6"/>
  <c r="AW68" i="6"/>
  <c r="AX68" i="6"/>
  <c r="AX59" i="6"/>
  <c r="AW59" i="6"/>
  <c r="AW139" i="6"/>
  <c r="AX139" i="6"/>
  <c r="AW341" i="6"/>
  <c r="AX341" i="6"/>
  <c r="AX331" i="6"/>
  <c r="AW331" i="6"/>
  <c r="AX226" i="6"/>
  <c r="AW226" i="6"/>
  <c r="AW69" i="6"/>
  <c r="AX69" i="6"/>
  <c r="AX351" i="6"/>
  <c r="AW351" i="6"/>
  <c r="AX151" i="6"/>
  <c r="AW151" i="6"/>
  <c r="AX229" i="6"/>
  <c r="AW229" i="6"/>
  <c r="AX288" i="6"/>
  <c r="AW288" i="6"/>
  <c r="AW161" i="6"/>
  <c r="AX161" i="6"/>
  <c r="AX348" i="6"/>
  <c r="AW348" i="6"/>
  <c r="AW263" i="6"/>
  <c r="AX263" i="6"/>
  <c r="AX238" i="6"/>
  <c r="AW238" i="6"/>
  <c r="AW376" i="6"/>
  <c r="AX376" i="6"/>
  <c r="AW338" i="6"/>
  <c r="AX338" i="6"/>
  <c r="AX141" i="6"/>
  <c r="AW141" i="6"/>
  <c r="AX83" i="6"/>
  <c r="AW83" i="6"/>
  <c r="AX46" i="6"/>
  <c r="AW46" i="6"/>
  <c r="AX34" i="6"/>
  <c r="AW34" i="6"/>
  <c r="AW24" i="6"/>
  <c r="AX24" i="6"/>
  <c r="AW152" i="6"/>
  <c r="AX152" i="6"/>
  <c r="AW118" i="6"/>
  <c r="AX118" i="6"/>
  <c r="AX284" i="6"/>
  <c r="AW284" i="6"/>
  <c r="AW150" i="6"/>
  <c r="AX150" i="6"/>
  <c r="AW242" i="6"/>
  <c r="AX242" i="6"/>
  <c r="AX179" i="6"/>
  <c r="AW179" i="6"/>
  <c r="AX246" i="6"/>
  <c r="AW246" i="6"/>
  <c r="AW41" i="6"/>
  <c r="AX41" i="6"/>
  <c r="AW54" i="6"/>
  <c r="AX54" i="6"/>
  <c r="AX318" i="6"/>
  <c r="AW318" i="6"/>
  <c r="AW248" i="6"/>
  <c r="AX248" i="6"/>
  <c r="AW72" i="6"/>
  <c r="AX72" i="6"/>
  <c r="AX77" i="6"/>
  <c r="AW77" i="6"/>
  <c r="AX352" i="6"/>
  <c r="AW352" i="6"/>
  <c r="AW79" i="6"/>
  <c r="AX79" i="6"/>
  <c r="AW171" i="6"/>
  <c r="AX171" i="6"/>
  <c r="AW408" i="6"/>
  <c r="AX408" i="6"/>
  <c r="AW421" i="6"/>
  <c r="AX421" i="6"/>
  <c r="AW205" i="6"/>
  <c r="AX205" i="6"/>
  <c r="AW155" i="6"/>
  <c r="AX155" i="6"/>
  <c r="AX354" i="6"/>
  <c r="AW354" i="6"/>
  <c r="AW295" i="6"/>
  <c r="AX295" i="6"/>
  <c r="AX235" i="6"/>
  <c r="AW235" i="6"/>
  <c r="AW265" i="6"/>
  <c r="AX265" i="6"/>
  <c r="AX334" i="6"/>
  <c r="AW334" i="6"/>
  <c r="AW366" i="6"/>
  <c r="AX366" i="6"/>
  <c r="AX147" i="6"/>
  <c r="AW147" i="6"/>
  <c r="AX44" i="6"/>
  <c r="AW44" i="6"/>
  <c r="AW298" i="6"/>
  <c r="AX298" i="6"/>
  <c r="AW87" i="6"/>
  <c r="AX87" i="6"/>
  <c r="AX153" i="6"/>
  <c r="AW153" i="6"/>
  <c r="AW21" i="6"/>
  <c r="AX21" i="6"/>
  <c r="AW380" i="6"/>
  <c r="AX380" i="6"/>
  <c r="AX359" i="6"/>
  <c r="AW359" i="6"/>
  <c r="AX403" i="6"/>
  <c r="AW403" i="6"/>
  <c r="AW65" i="6"/>
  <c r="AX65" i="6"/>
  <c r="AX285" i="6"/>
  <c r="AW285" i="6"/>
  <c r="AW328" i="6"/>
  <c r="AX328" i="6"/>
  <c r="AW117" i="6"/>
  <c r="AX117" i="6"/>
  <c r="AX53" i="6"/>
  <c r="AW53" i="6"/>
  <c r="AW143" i="6"/>
  <c r="AX143" i="6"/>
  <c r="AX91" i="6"/>
  <c r="AW91" i="6"/>
  <c r="AW82" i="6"/>
  <c r="AX82" i="6"/>
  <c r="AW31" i="6"/>
  <c r="AX31" i="6"/>
  <c r="AW29" i="6"/>
  <c r="AX29" i="6"/>
  <c r="AX189" i="6"/>
  <c r="AW189" i="6"/>
  <c r="AW294" i="6"/>
  <c r="AX294" i="6"/>
  <c r="AW286" i="6"/>
  <c r="AX286" i="6"/>
  <c r="AX146" i="6"/>
  <c r="AW146" i="6"/>
  <c r="AW89" i="6"/>
  <c r="AX89" i="6"/>
  <c r="AW40" i="6"/>
  <c r="AX40" i="6"/>
  <c r="AW25" i="6"/>
  <c r="AX25" i="6"/>
  <c r="AW222" i="6"/>
  <c r="AX222" i="6"/>
  <c r="AW201" i="6"/>
  <c r="AX201" i="6"/>
  <c r="AW30" i="6"/>
  <c r="AX30" i="6"/>
  <c r="AX339" i="6"/>
  <c r="AW339" i="6"/>
  <c r="AW37" i="6"/>
  <c r="AX37" i="6"/>
  <c r="AD12" i="5"/>
  <c r="BD12" i="5"/>
  <c r="BD12" i="6" l="1"/>
  <c r="AD12" i="6"/>
</calcChain>
</file>

<file path=xl/sharedStrings.xml><?xml version="1.0" encoding="utf-8"?>
<sst xmlns="http://schemas.openxmlformats.org/spreadsheetml/2006/main" count="12631" uniqueCount="1320">
  <si>
    <t>BB Peg / GSC 01682-01542</t>
  </si>
  <si>
    <t>System Type:</t>
  </si>
  <si>
    <t>EW</t>
  </si>
  <si>
    <t>AAVSO = "Observed Minima Timings of Eclipsing Binaries by the AAVSO, available at www.aaavso.org</t>
  </si>
  <si>
    <t>GCVS 4 Eph.</t>
  </si>
  <si>
    <t>My time zone &gt;&gt;&gt;&gt;&gt;</t>
  </si>
  <si>
    <t>(PST=8, PDT=MDT=7, MDT=CST=6, etc.)</t>
  </si>
  <si>
    <t>--- Working ----</t>
  </si>
  <si>
    <t>Epoch =</t>
  </si>
  <si>
    <t>Period =</t>
  </si>
  <si>
    <t>Start of linear fit &gt;&gt;&gt;&gt;&gt;&gt;&gt;&gt;&gt;&gt;&gt;&gt;&gt;&gt;&gt;&gt;&gt;&gt;&gt;&gt;&gt;</t>
  </si>
  <si>
    <t>Linear</t>
  </si>
  <si>
    <t>Quadratic</t>
  </si>
  <si>
    <t>LS Intercept =</t>
  </si>
  <si>
    <t>LS Slope =</t>
  </si>
  <si>
    <t>LS Quadr term =</t>
  </si>
  <si>
    <t>na</t>
  </si>
  <si>
    <t>New epoch =</t>
  </si>
  <si>
    <t>Add cycle</t>
  </si>
  <si>
    <t>New Period =</t>
  </si>
  <si>
    <t>JD today</t>
  </si>
  <si>
    <t># of data points:</t>
  </si>
  <si>
    <t>Old Cycle</t>
  </si>
  <si>
    <t>New Ephemeris =</t>
  </si>
  <si>
    <t>New Cycle</t>
  </si>
  <si>
    <t>Next ToM</t>
  </si>
  <si>
    <t>Type</t>
  </si>
  <si>
    <t>n'</t>
  </si>
  <si>
    <t>n</t>
  </si>
  <si>
    <t>O-C</t>
  </si>
  <si>
    <t>pg</t>
  </si>
  <si>
    <t>vis</t>
  </si>
  <si>
    <t>PE</t>
  </si>
  <si>
    <t>CCD</t>
  </si>
  <si>
    <t>s5</t>
  </si>
  <si>
    <t>s6</t>
  </si>
  <si>
    <t>Misc</t>
  </si>
  <si>
    <t>Lin. Fit</t>
  </si>
  <si>
    <t>Q. fit</t>
  </si>
  <si>
    <t>Date</t>
  </si>
  <si>
    <r>
      <t>diff</t>
    </r>
    <r>
      <rPr>
        <vertAlign val="superscript"/>
        <sz val="10"/>
        <rFont val="Arial"/>
        <family val="2"/>
      </rPr>
      <t>2</t>
    </r>
  </si>
  <si>
    <t>wt</t>
  </si>
  <si>
    <r>
      <t>wt.diff</t>
    </r>
    <r>
      <rPr>
        <vertAlign val="superscript"/>
        <sz val="10"/>
        <rFont val="Arial"/>
        <family val="2"/>
      </rPr>
      <t>2</t>
    </r>
  </si>
  <si>
    <t>BAD?</t>
  </si>
  <si>
    <t> IODE 4.2.273 </t>
  </si>
  <si>
    <t>II</t>
  </si>
  <si>
    <t>vis </t>
  </si>
  <si>
    <t>Locher K</t>
  </si>
  <si>
    <t>B</t>
  </si>
  <si>
    <t>I</t>
  </si>
  <si>
    <t>Diethelm R</t>
  </si>
  <si>
    <t>v</t>
  </si>
  <si>
    <t> AAOB 1.11 </t>
  </si>
  <si>
    <t>pg </t>
  </si>
  <si>
    <t> AAC 2.157 </t>
  </si>
  <si>
    <t> AA 27.158 </t>
  </si>
  <si>
    <t> AJ 50.132 </t>
  </si>
  <si>
    <t> AJ 64.262 </t>
  </si>
  <si>
    <t>phe</t>
  </si>
  <si>
    <t>K</t>
  </si>
  <si>
    <t> MVS 3.170 </t>
  </si>
  <si>
    <t> PZ 14.502 </t>
  </si>
  <si>
    <t>Paschke A</t>
  </si>
  <si>
    <t>IBVS 2159</t>
  </si>
  <si>
    <t>BBSAG Bull...31</t>
  </si>
  <si>
    <t>Peter H</t>
  </si>
  <si>
    <t>BBSAG Bull.1</t>
  </si>
  <si>
    <t>BBSAG Bull.5</t>
  </si>
  <si>
    <t>BBSAG Bull.6</t>
  </si>
  <si>
    <t>BBSAG Bull.10</t>
  </si>
  <si>
    <t>BBSAG Bull.19</t>
  </si>
  <si>
    <t>BBSAG Bull.23</t>
  </si>
  <si>
    <t>BBSAG Bull.25</t>
  </si>
  <si>
    <t>AAVSO 2</t>
  </si>
  <si>
    <t>A AP S 40,85</t>
  </si>
  <si>
    <t>Cerutti, Miguel</t>
  </si>
  <si>
    <t>ccd</t>
  </si>
  <si>
    <t>GCVS 4</t>
  </si>
  <si>
    <t> ASS 140.137 </t>
  </si>
  <si>
    <t>PE </t>
  </si>
  <si>
    <t>BBSAG Bull.81</t>
  </si>
  <si>
    <t>BBSAG Bull.83</t>
  </si>
  <si>
    <t> AOEB 2 </t>
  </si>
  <si>
    <t>BBSAG Bull.86</t>
  </si>
  <si>
    <t>BBSAG Bull.89</t>
  </si>
  <si>
    <t> BRNO 30 </t>
  </si>
  <si>
    <t>BBSAG Bull.90</t>
  </si>
  <si>
    <t>BBSAG Bull.91</t>
  </si>
  <si>
    <t>BBSAG Bull.92</t>
  </si>
  <si>
    <t>BBSAG Bull.93</t>
  </si>
  <si>
    <t>BBSAG Bull.96</t>
  </si>
  <si>
    <t>W. Kleikamp</t>
  </si>
  <si>
    <t>BBSAG Bull.97</t>
  </si>
  <si>
    <t>BBSAG Bull.98</t>
  </si>
  <si>
    <t>Hipparcos</t>
  </si>
  <si>
    <t>BBSAG Bull.99</t>
  </si>
  <si>
    <t>BBSAG Bull.100</t>
  </si>
  <si>
    <t>BBSAG Bull.102</t>
  </si>
  <si>
    <t>BBSAG Bull.103</t>
  </si>
  <si>
    <t>BBSAG Bull.104</t>
  </si>
  <si>
    <t>BBSAG Bull.105</t>
  </si>
  <si>
    <t>IBVS 4380</t>
  </si>
  <si>
    <t>II:</t>
  </si>
  <si>
    <t>BBSAG Bull.107</t>
  </si>
  <si>
    <t>BBSAG Bull.108</t>
  </si>
  <si>
    <t>BBSAG Bull.110</t>
  </si>
  <si>
    <t>AAVSO 5</t>
  </si>
  <si>
    <t>IBVS 4382</t>
  </si>
  <si>
    <t>BBSAG Bull.112</t>
  </si>
  <si>
    <t>BBSAG Bull.113</t>
  </si>
  <si>
    <t>BAV-M 102</t>
  </si>
  <si>
    <t>BBSAG Bull.114</t>
  </si>
  <si>
    <t>IBVS 4534</t>
  </si>
  <si>
    <t>BBSAG Bull.115</t>
  </si>
  <si>
    <t>BAV-M 111</t>
  </si>
  <si>
    <t>IBVS 4606</t>
  </si>
  <si>
    <t>BBSAG Bull.116</t>
  </si>
  <si>
    <t>IBVS 4712</t>
  </si>
  <si>
    <t>Paschke, Anton</t>
  </si>
  <si>
    <t> AOEB 8 </t>
  </si>
  <si>
    <t>IBVS 5017</t>
  </si>
  <si>
    <t> BBS 121 </t>
  </si>
  <si>
    <t>IBVS 5296</t>
  </si>
  <si>
    <t> BBS 124 </t>
  </si>
  <si>
    <t>CCD </t>
  </si>
  <si>
    <t>IBVS 5224</t>
  </si>
  <si>
    <t>IBVS 5623</t>
  </si>
  <si>
    <t>IBVS 5364</t>
  </si>
  <si>
    <t>VSB 40 </t>
  </si>
  <si>
    <t>IBVS 5464</t>
  </si>
  <si>
    <t>IBVS 5643</t>
  </si>
  <si>
    <t> AOEB 12 </t>
  </si>
  <si>
    <t>Ehrenberger, R</t>
  </si>
  <si>
    <t>OEJV 0074</t>
  </si>
  <si>
    <t>VSB 42 </t>
  </si>
  <si>
    <t> AJ 134,642 </t>
  </si>
  <si>
    <t>VSB 44 </t>
  </si>
  <si>
    <t>IBVS 5731</t>
  </si>
  <si>
    <t xml:space="preserve">IBVS 5736 </t>
  </si>
  <si>
    <t>IBVS 5843</t>
  </si>
  <si>
    <t>IBVS 5746</t>
  </si>
  <si>
    <t>IBVS 5777</t>
  </si>
  <si>
    <t>IBVS 5897</t>
  </si>
  <si>
    <t>IBVS 5898</t>
  </si>
  <si>
    <t>BAVM 193 </t>
  </si>
  <si>
    <t>JAVSO..36..171</t>
  </si>
  <si>
    <t>IBVS 5814</t>
  </si>
  <si>
    <t>JAVSO..36..186</t>
  </si>
  <si>
    <t>JAVSO..37...44</t>
  </si>
  <si>
    <t>JAVSO..38...85</t>
  </si>
  <si>
    <t>IBVS 5980 </t>
  </si>
  <si>
    <t>JAVSO..38..183</t>
  </si>
  <si>
    <t>OEJV 0137 </t>
  </si>
  <si>
    <t>OEJV 0137</t>
  </si>
  <si>
    <t>Smelcer, L</t>
  </si>
  <si>
    <t>JAVSO..39...94</t>
  </si>
  <si>
    <t>IBVS 6044 </t>
  </si>
  <si>
    <t>2012JAVSO..40..975</t>
  </si>
  <si>
    <t>BAVM 225 </t>
  </si>
  <si>
    <t>IBVS 6011</t>
  </si>
  <si>
    <t>Magris, M.</t>
  </si>
  <si>
    <t>OEJV 0160</t>
  </si>
  <si>
    <t>Smelcer, L.</t>
  </si>
  <si>
    <t>IBVS 6225</t>
  </si>
  <si>
    <t>IBVS 6084</t>
  </si>
  <si>
    <t>VSB 55 </t>
  </si>
  <si>
    <t>2013JAVSO..41..122</t>
  </si>
  <si>
    <t>Urbaniok, M</t>
  </si>
  <si>
    <t>JAVSO..41..122</t>
  </si>
  <si>
    <t> JAAVSO 41;122 </t>
  </si>
  <si>
    <t>IBVS 6070</t>
  </si>
  <si>
    <t>JAVSO..41..328</t>
  </si>
  <si>
    <t>JAVSO..43…77</t>
  </si>
  <si>
    <t>JAVSO 43, 77</t>
  </si>
  <si>
    <t>IBVS 6118</t>
  </si>
  <si>
    <t>Urbanik, M</t>
  </si>
  <si>
    <t>OEJV 0168</t>
  </si>
  <si>
    <t>JAVSO..42..426</t>
  </si>
  <si>
    <t>IBVS 6167</t>
  </si>
  <si>
    <t>JAVSO..43..238</t>
  </si>
  <si>
    <t>VSB 060</t>
  </si>
  <si>
    <t>V</t>
  </si>
  <si>
    <t>IBVS 6196</t>
  </si>
  <si>
    <t>JAVSO..44…69</t>
  </si>
  <si>
    <t>JAVSO..44..164</t>
  </si>
  <si>
    <t>Masek, M.</t>
  </si>
  <si>
    <t>OEJV 0179</t>
  </si>
  <si>
    <t>JAVSO..45..121</t>
  </si>
  <si>
    <t>VSB-063</t>
  </si>
  <si>
    <t>Rc</t>
  </si>
  <si>
    <t>This, paper</t>
  </si>
  <si>
    <t>JAVSO..45..215</t>
  </si>
  <si>
    <t>IBVS 6234</t>
  </si>
  <si>
    <t>JAVSO..47..105</t>
  </si>
  <si>
    <t>Sine + Quad fit</t>
  </si>
  <si>
    <t>Multiplier</t>
  </si>
  <si>
    <t>Power of 10</t>
  </si>
  <si>
    <t>SOLVER</t>
  </si>
  <si>
    <t>Q.+LiTE fit</t>
  </si>
  <si>
    <t>Q fit</t>
  </si>
  <si>
    <t>A.BOX</t>
  </si>
  <si>
    <t>1+e cos nu</t>
  </si>
  <si>
    <t>sin(nu + nu_o)</t>
  </si>
  <si>
    <t>nu</t>
  </si>
  <si>
    <t>tan (nu/2)</t>
  </si>
  <si>
    <t>E7</t>
  </si>
  <si>
    <t>E6</t>
  </si>
  <si>
    <t>E5</t>
  </si>
  <si>
    <t>E4</t>
  </si>
  <si>
    <t>E3</t>
  </si>
  <si>
    <t>E2</t>
  </si>
  <si>
    <t>E1</t>
  </si>
  <si>
    <t>M</t>
  </si>
  <si>
    <r>
      <t>HJD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</si>
  <si>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=</t>
    </r>
  </si>
  <si>
    <t>days</t>
  </si>
  <si>
    <t>row 95+</t>
  </si>
  <si>
    <t>All</t>
  </si>
  <si>
    <t>It's no use--the LiTE parameters cannot be made to fit with only one companion to the eclipsing pair.</t>
  </si>
  <si>
    <t>Cnst</t>
  </si>
  <si>
    <t>Slope</t>
  </si>
  <si>
    <t>Quad</t>
  </si>
  <si>
    <t xml:space="preserve">A (ampl) = </t>
  </si>
  <si>
    <t>e (eccen)</t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</si>
  <si>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</si>
  <si>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t>years</t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</si>
  <si>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>(arg per) =</t>
    </r>
  </si>
  <si>
    <t>degrees</t>
  </si>
  <si>
    <t xml:space="preserve">To = </t>
  </si>
  <si>
    <t>HJD</t>
  </si>
  <si>
    <r>
      <t>1-e</t>
    </r>
    <r>
      <rPr>
        <vertAlign val="superscript"/>
        <sz val="10"/>
        <rFont val="Arial"/>
        <family val="2"/>
      </rPr>
      <t>2</t>
    </r>
  </si>
  <si>
    <r>
      <t>&lt;&lt; Sum(wt.diff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</si>
  <si>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t>e sin nu_o</t>
  </si>
  <si>
    <r>
      <t>a</t>
    </r>
    <r>
      <rPr>
        <vertAlign val="subscript"/>
        <sz val="10"/>
        <color indexed="20"/>
        <rFont val="Arial"/>
        <family val="2"/>
      </rPr>
      <t>12</t>
    </r>
    <r>
      <rPr>
        <sz val="10"/>
        <color indexed="20"/>
        <rFont val="Arial"/>
        <family val="2"/>
      </rPr>
      <t xml:space="preserve"> sin i =</t>
    </r>
  </si>
  <si>
    <t>AU</t>
  </si>
  <si>
    <t>dP/dt =</t>
  </si>
  <si>
    <t>days/year</t>
  </si>
  <si>
    <r>
      <t>n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</si>
  <si>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t>cycle #</t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</si>
  <si>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</si>
  <si>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f (m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) =</t>
    </r>
  </si>
  <si>
    <r>
      <t>=(m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sin i)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/(m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>+m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+m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)</t>
    </r>
    <r>
      <rPr>
        <vertAlign val="superscript"/>
        <sz val="10"/>
        <rFont val="Arial"/>
        <family val="2"/>
      </rPr>
      <t>2</t>
    </r>
  </si>
  <si>
    <r>
      <t>Ang freq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</si>
  <si>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t>rad/cycle</t>
  </si>
  <si>
    <t>LiTE</t>
  </si>
  <si>
    <t>corr'n</t>
  </si>
  <si>
    <t>Q+S fit</t>
  </si>
  <si>
    <t>LiTE Resid</t>
  </si>
  <si>
    <t>Q. resid</t>
  </si>
  <si>
    <t>Q+S resid</t>
  </si>
  <si>
    <r>
      <t>wt.diff</t>
    </r>
    <r>
      <rPr>
        <b/>
        <vertAlign val="superscript"/>
        <sz val="10"/>
        <rFont val="Arial"/>
        <family val="2"/>
      </rPr>
      <t>2</t>
    </r>
  </si>
  <si>
    <t>Q resid</t>
  </si>
  <si>
    <t xml:space="preserve"> e sin nu</t>
  </si>
  <si>
    <t>B7</t>
  </si>
  <si>
    <t>B6</t>
  </si>
  <si>
    <t>B5</t>
  </si>
  <si>
    <t>B4</t>
  </si>
  <si>
    <t>B3</t>
  </si>
  <si>
    <t>B2</t>
  </si>
  <si>
    <t>B1</t>
  </si>
  <si>
    <t>Q. Fit</t>
  </si>
  <si>
    <t>Qian 2001MNRAS.328.635</t>
  </si>
  <si>
    <t>Quadratic fit is highly questionable</t>
  </si>
  <si>
    <t>Qian</t>
  </si>
  <si>
    <t>2013JAVSO..41..328</t>
  </si>
  <si>
    <t>Kamalifar et al 2019</t>
  </si>
  <si>
    <t>Revised</t>
  </si>
  <si>
    <t>Original</t>
  </si>
  <si>
    <t>day</t>
  </si>
  <si>
    <t>sec/day</t>
  </si>
  <si>
    <t>km/AU</t>
  </si>
  <si>
    <t>c</t>
  </si>
  <si>
    <t>km/s</t>
  </si>
  <si>
    <t>factor</t>
  </si>
  <si>
    <t>1/factor</t>
  </si>
  <si>
    <t>Kamalifar et al 2019 revised</t>
  </si>
  <si>
    <t>From</t>
  </si>
  <si>
    <t>Revise 1st 3</t>
  </si>
  <si>
    <t>Revise all</t>
  </si>
  <si>
    <t>Q.+2 LiTE fit</t>
  </si>
  <si>
    <t>text</t>
  </si>
  <si>
    <t>+ w values</t>
  </si>
  <si>
    <t>Pribulla</t>
  </si>
  <si>
    <t>Prinulla's elements for period analysis</t>
  </si>
  <si>
    <t>days/cycl</t>
  </si>
  <si>
    <r>
      <t>days/cycle</t>
    </r>
    <r>
      <rPr>
        <vertAlign val="superscript"/>
        <sz val="10"/>
        <rFont val="Arial"/>
        <family val="2"/>
      </rPr>
      <t>2</t>
    </r>
  </si>
  <si>
    <r>
      <t>days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/cycle</t>
    </r>
  </si>
  <si>
    <t>new?</t>
  </si>
  <si>
    <t>---</t>
  </si>
  <si>
    <r>
      <t>P</t>
    </r>
    <r>
      <rPr>
        <vertAlign val="subscript"/>
        <sz val="10"/>
        <rFont val="Arial"/>
        <family val="2"/>
      </rPr>
      <t>4</t>
    </r>
    <r>
      <rPr>
        <sz val="10"/>
        <rFont val="Arial"/>
        <family val="2"/>
      </rPr>
      <t xml:space="preserve"> =</t>
    </r>
  </si>
  <si>
    <r>
      <t>ω</t>
    </r>
    <r>
      <rPr>
        <vertAlign val="subscript"/>
        <sz val="10"/>
        <rFont val="Arial"/>
        <family val="2"/>
      </rPr>
      <t xml:space="preserve">4 </t>
    </r>
    <r>
      <rPr>
        <sz val="10"/>
        <rFont val="Arial"/>
        <family val="2"/>
      </rPr>
      <t>(arg per) =</t>
    </r>
  </si>
  <si>
    <r>
      <t>Sum(wt.diff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</si>
  <si>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r>
      <t>Q + P</t>
    </r>
    <r>
      <rPr>
        <vertAlign val="subscript"/>
        <sz val="10"/>
        <rFont val="Arial"/>
        <family val="2"/>
      </rPr>
      <t>3</t>
    </r>
  </si>
  <si>
    <r>
      <t>Q+ P</t>
    </r>
    <r>
      <rPr>
        <vertAlign val="subscript"/>
        <sz val="10"/>
        <rFont val="Arial"/>
        <family val="2"/>
      </rPr>
      <t>3</t>
    </r>
  </si>
  <si>
    <r>
      <t>Q+ 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+P</t>
    </r>
    <r>
      <rPr>
        <vertAlign val="subscript"/>
        <sz val="10"/>
        <rFont val="Arial"/>
        <family val="2"/>
      </rPr>
      <t>4</t>
    </r>
    <r>
      <rPr>
        <sz val="10"/>
        <rFont val="Arial"/>
        <family val="2"/>
      </rPr>
      <t xml:space="preserve"> *</t>
    </r>
  </si>
  <si>
    <r>
      <t>Q+ 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+P</t>
    </r>
    <r>
      <rPr>
        <vertAlign val="subscript"/>
        <sz val="10"/>
        <rFont val="Arial"/>
        <family val="2"/>
      </rPr>
      <t>4</t>
    </r>
  </si>
  <si>
    <r>
      <t>a</t>
    </r>
    <r>
      <rPr>
        <vertAlign val="subscript"/>
        <sz val="10"/>
        <color indexed="20"/>
        <rFont val="Arial"/>
        <family val="2"/>
      </rPr>
      <t>12-3</t>
    </r>
    <r>
      <rPr>
        <sz val="10"/>
        <color indexed="20"/>
        <rFont val="Arial"/>
        <family val="2"/>
      </rPr>
      <t xml:space="preserve"> sin i =</t>
    </r>
  </si>
  <si>
    <t xml:space="preserve">km = </t>
  </si>
  <si>
    <r>
      <t>a</t>
    </r>
    <r>
      <rPr>
        <vertAlign val="subscript"/>
        <sz val="10"/>
        <color indexed="20"/>
        <rFont val="Arial"/>
        <family val="2"/>
      </rPr>
      <t>12-4</t>
    </r>
    <r>
      <rPr>
        <sz val="10"/>
        <color indexed="20"/>
        <rFont val="Arial"/>
        <family val="2"/>
      </rPr>
      <t xml:space="preserve"> sin i =</t>
    </r>
  </si>
  <si>
    <t>* to row 2448</t>
  </si>
  <si>
    <t>3rd body</t>
  </si>
  <si>
    <r>
      <t>P</t>
    </r>
    <r>
      <rPr>
        <vertAlign val="subscript"/>
        <sz val="10"/>
        <rFont val="Arial"/>
        <family val="2"/>
      </rPr>
      <t>4</t>
    </r>
    <r>
      <rPr>
        <sz val="10"/>
        <rFont val="Arial"/>
        <family val="2"/>
      </rPr>
      <t xml:space="preserve"> = </t>
    </r>
  </si>
  <si>
    <t>4th body</t>
  </si>
  <si>
    <t>Mo</t>
  </si>
  <si>
    <r>
      <t>f (m</t>
    </r>
    <r>
      <rPr>
        <vertAlign val="subscript"/>
        <sz val="10"/>
        <rFont val="Arial"/>
        <family val="2"/>
      </rPr>
      <t>4</t>
    </r>
    <r>
      <rPr>
        <sz val="10"/>
        <rFont val="Arial"/>
        <family val="2"/>
      </rPr>
      <t>) =</t>
    </r>
  </si>
  <si>
    <t>dP/dt</t>
  </si>
  <si>
    <r>
      <t>Ang freq</t>
    </r>
    <r>
      <rPr>
        <vertAlign val="subscript"/>
        <sz val="10"/>
        <rFont val="Arial"/>
        <family val="2"/>
      </rPr>
      <t>4</t>
    </r>
    <r>
      <rPr>
        <sz val="10"/>
        <rFont val="Arial"/>
        <family val="2"/>
      </rPr>
      <t xml:space="preserve"> = </t>
    </r>
  </si>
  <si>
    <t>Source</t>
  </si>
  <si>
    <t>TyI</t>
  </si>
  <si>
    <t>ToM</t>
  </si>
  <si>
    <t>error</t>
  </si>
  <si>
    <t>Nelson</t>
  </si>
  <si>
    <t>Lin fit</t>
  </si>
  <si>
    <r>
      <t>diff</t>
    </r>
    <r>
      <rPr>
        <b/>
        <vertAlign val="superscript"/>
        <sz val="10"/>
        <color indexed="8"/>
        <rFont val="Arial"/>
        <family val="2"/>
      </rPr>
      <t>2</t>
    </r>
  </si>
  <si>
    <r>
      <t>wt.diff</t>
    </r>
    <r>
      <rPr>
        <b/>
        <vertAlign val="superscript"/>
        <sz val="10"/>
        <color indexed="8"/>
        <rFont val="Arial"/>
        <family val="2"/>
      </rPr>
      <t>2</t>
    </r>
  </si>
  <si>
    <t>S Resid</t>
  </si>
  <si>
    <t>Q+2S fit</t>
  </si>
  <si>
    <t>Q+2S resid</t>
  </si>
  <si>
    <t>2S resid</t>
  </si>
  <si>
    <t>Kamalifar 2020</t>
  </si>
  <si>
    <t>JAVSO..46..184</t>
  </si>
  <si>
    <t>JAVSO..48…87</t>
  </si>
  <si>
    <t>JAVSO..48..256</t>
  </si>
  <si>
    <t>OEJV 0211</t>
  </si>
  <si>
    <t>FIXED &gt;&gt;</t>
  </si>
  <si>
    <t>BEST?</t>
  </si>
  <si>
    <t>A (ampl)</t>
  </si>
  <si>
    <r>
      <t>P</t>
    </r>
    <r>
      <rPr>
        <vertAlign val="subscript"/>
        <sz val="10"/>
        <rFont val="Arial"/>
        <family val="2"/>
      </rPr>
      <t>3</t>
    </r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</si>
  <si>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>(arg per)</t>
    </r>
  </si>
  <si>
    <t>To</t>
  </si>
  <si>
    <t>a12 sin i</t>
  </si>
  <si>
    <t>f (m3)</t>
  </si>
  <si>
    <t>used in an.</t>
  </si>
  <si>
    <t>Copy this &gt;&gt;&gt;&gt;&gt;</t>
  </si>
  <si>
    <t>rms dev'n</t>
  </si>
  <si>
    <t>AK</t>
  </si>
  <si>
    <t>start row</t>
  </si>
  <si>
    <t>cell</t>
  </si>
  <si>
    <t>end row</t>
  </si>
  <si>
    <t>Done &gt;&gt;</t>
  </si>
  <si>
    <r>
      <t>Σ diff</t>
    </r>
    <r>
      <rPr>
        <vertAlign val="superscript"/>
        <sz val="10"/>
        <rFont val="Arial"/>
        <family val="2"/>
      </rPr>
      <t>2</t>
    </r>
  </si>
  <si>
    <t># points</t>
  </si>
  <si>
    <t>GO TO ROW &gt;&gt;&gt;&gt;&gt;&gt;</t>
  </si>
  <si>
    <t>IN / OUT</t>
  </si>
  <si>
    <r>
      <t>diff</t>
    </r>
    <r>
      <rPr>
        <b/>
        <vertAlign val="superscript"/>
        <sz val="10"/>
        <rFont val="Arial"/>
        <family val="2"/>
      </rPr>
      <t>2</t>
    </r>
  </si>
  <si>
    <t>Minima of BB Peg from the Lichtenknecker Database of the BAV</t>
  </si>
  <si>
    <t>http://www.bav-astro.de/LkDB/index.php</t>
  </si>
  <si>
    <t> ORI 126 </t>
  </si>
  <si>
    <t> 16.07.1971 00:25 </t>
  </si>
  <si>
    <t> 0.014 </t>
  </si>
  <si>
    <t> K.Locher </t>
  </si>
  <si>
    <t> 12.08.1971 20:32 </t>
  </si>
  <si>
    <t> 0.016 </t>
  </si>
  <si>
    <t> R.Diethelm </t>
  </si>
  <si>
    <t> 14.08.1971 20:26 </t>
  </si>
  <si>
    <t> 0.024 </t>
  </si>
  <si>
    <t> 17.08.1971 21:31 </t>
  </si>
  <si>
    <t> -0.004 </t>
  </si>
  <si>
    <t> BBS 1 </t>
  </si>
  <si>
    <t> 18.01.1972 17:26 </t>
  </si>
  <si>
    <t> 0.007 </t>
  </si>
  <si>
    <t> BBS 5 </t>
  </si>
  <si>
    <t> 31.08.1972 20:54 </t>
  </si>
  <si>
    <t> 0.031 </t>
  </si>
  <si>
    <t> 01.09.1972 22:32 </t>
  </si>
  <si>
    <t> 0.015 </t>
  </si>
  <si>
    <t> 02.09.1972 20:18 </t>
  </si>
  <si>
    <t> 0.018 </t>
  </si>
  <si>
    <t> BBS 6 </t>
  </si>
  <si>
    <t> 25.10.1972 18:56 </t>
  </si>
  <si>
    <t> 0.001 </t>
  </si>
  <si>
    <t> 27.10.1972 18:47 </t>
  </si>
  <si>
    <t> 31.10.1972 18:11 </t>
  </si>
  <si>
    <t> 0.005 </t>
  </si>
  <si>
    <t> 02.11.1972 17:57 </t>
  </si>
  <si>
    <t> BBS 10 </t>
  </si>
  <si>
    <t> 30.06.1973 01:27 </t>
  </si>
  <si>
    <t> 0.006 </t>
  </si>
  <si>
    <t> BBS 19 </t>
  </si>
  <si>
    <t> 23.12.1974 18:12 </t>
  </si>
  <si>
    <t> -0.007 </t>
  </si>
  <si>
    <t> BBS 23 </t>
  </si>
  <si>
    <t> 14.07.1975 00:33 </t>
  </si>
  <si>
    <t> BBS 25 </t>
  </si>
  <si>
    <t> 01.12.1975 19:26 </t>
  </si>
  <si>
    <t> -0.022 </t>
  </si>
  <si>
    <t> 13.07.1977 06:23 </t>
  </si>
  <si>
    <t> G.Samolyk </t>
  </si>
  <si>
    <t> 13.07.1977 06:30 </t>
  </si>
  <si>
    <t> 0.010 </t>
  </si>
  <si>
    <t> D.Ruokonen </t>
  </si>
  <si>
    <t> 22.07.1977 07:39 </t>
  </si>
  <si>
    <t> 0.021 </t>
  </si>
  <si>
    <t> 16.07.1978 06:21 </t>
  </si>
  <si>
    <t> -0.005 </t>
  </si>
  <si>
    <t> AAPS 40.88 </t>
  </si>
  <si>
    <t> 08.08.1978 22:46 </t>
  </si>
  <si>
    <t> 0.0007 </t>
  </si>
  <si>
    <t>?</t>
  </si>
  <si>
    <t> M.Cerruti Sola </t>
  </si>
  <si>
    <t> 09.08.1978 20:25 </t>
  </si>
  <si>
    <t> -0.0010 </t>
  </si>
  <si>
    <t> 02.09.1978 21:21 </t>
  </si>
  <si>
    <t> -0.0025 </t>
  </si>
  <si>
    <t> 05.09.1978 23:12 </t>
  </si>
  <si>
    <t> 0.0018 </t>
  </si>
  <si>
    <t> 12.09.1978 20:00 </t>
  </si>
  <si>
    <t> 0.0000 </t>
  </si>
  <si>
    <t> 14.11.1979 03:18 </t>
  </si>
  <si>
    <t> 0.009 </t>
  </si>
  <si>
    <t> 23.08.1980 04:27 </t>
  </si>
  <si>
    <t>IBVS 2159 </t>
  </si>
  <si>
    <t> 27.07.1981 00:03 </t>
  </si>
  <si>
    <t> -0.0065 </t>
  </si>
  <si>
    <t> E.Derman et al. </t>
  </si>
  <si>
    <t> 06.12.1981 03:25 </t>
  </si>
  <si>
    <t> 12.08.1982 05:08 </t>
  </si>
  <si>
    <t> 01.09.1983 04:59 </t>
  </si>
  <si>
    <t> 14.09.1983 05:16 </t>
  </si>
  <si>
    <t> 16.09.1984 05:31 </t>
  </si>
  <si>
    <t> -0.006 </t>
  </si>
  <si>
    <t> 16.09.1984 05:34 </t>
  </si>
  <si>
    <t> D.Williams </t>
  </si>
  <si>
    <t> 19.09.1984 02:54 </t>
  </si>
  <si>
    <t> 13.11.1984 01:58 </t>
  </si>
  <si>
    <t> 22.11.1984 02:35 </t>
  </si>
  <si>
    <t> 13.09.1985 02:28 </t>
  </si>
  <si>
    <t> 0.004 </t>
  </si>
  <si>
    <t> 14.12.1985 02:22 </t>
  </si>
  <si>
    <t> -0.003 </t>
  </si>
  <si>
    <t> BBS 81 </t>
  </si>
  <si>
    <t> 02.10.1986 22:01 </t>
  </si>
  <si>
    <t> -0.000 </t>
  </si>
  <si>
    <t> A.Paschke </t>
  </si>
  <si>
    <t> 10.10.1986 03:24 </t>
  </si>
  <si>
    <t> BBS 83 </t>
  </si>
  <si>
    <t> 27.10.1986 20:45 </t>
  </si>
  <si>
    <t> 0.003 </t>
  </si>
  <si>
    <t> BBS 86 </t>
  </si>
  <si>
    <t> 19.08.1987 22:04 </t>
  </si>
  <si>
    <t> -0.012 </t>
  </si>
  <si>
    <t> 13.09.1987 20:45 </t>
  </si>
  <si>
    <t> -0.011 </t>
  </si>
  <si>
    <t> 15.09.1987 20:28 </t>
  </si>
  <si>
    <t> 16.09.1987 22:37 </t>
  </si>
  <si>
    <t> 24.09.1987 04:14 </t>
  </si>
  <si>
    <t> -0.002 </t>
  </si>
  <si>
    <t> BBS 89 </t>
  </si>
  <si>
    <t> 17.08.1988 23:06 </t>
  </si>
  <si>
    <t> H.Peter </t>
  </si>
  <si>
    <t> 02.09.1988 20:45 </t>
  </si>
  <si>
    <t> 07.09.1988 22:22 </t>
  </si>
  <si>
    <t> 0.000 </t>
  </si>
  <si>
    <t> BBS 90 </t>
  </si>
  <si>
    <t> 04.10.1988 20:34 </t>
  </si>
  <si>
    <t> 31.10.1988 19:07 </t>
  </si>
  <si>
    <t> 04.11.1988 18:12 </t>
  </si>
  <si>
    <t> -0.013 </t>
  </si>
  <si>
    <t> 28.12.1988 19:52 </t>
  </si>
  <si>
    <t> 0.011 </t>
  </si>
  <si>
    <t> 30.12.1988 19:03 </t>
  </si>
  <si>
    <t> BBS 91 </t>
  </si>
  <si>
    <t> 01.01.1989 18:38 </t>
  </si>
  <si>
    <t> -0.016 </t>
  </si>
  <si>
    <t> BBS 92 </t>
  </si>
  <si>
    <t> 03.08.1989 23:31 </t>
  </si>
  <si>
    <t> 08.09.1989 22:48 </t>
  </si>
  <si>
    <t> BBS 93 </t>
  </si>
  <si>
    <t> 04.10.1989 23:13 </t>
  </si>
  <si>
    <t> 26.11.1989 18:15 </t>
  </si>
  <si>
    <t> 01.12.1989 02:34 </t>
  </si>
  <si>
    <t> 01.12.1989 19:55 </t>
  </si>
  <si>
    <t> BBS 96 </t>
  </si>
  <si>
    <t> 19.07.1990 22:12 </t>
  </si>
  <si>
    <t> 0.008 </t>
  </si>
  <si>
    <t> 10.08.1990 23:18 </t>
  </si>
  <si>
    <t> 0.002 </t>
  </si>
  <si>
    <t> 11.08.1990 21:04 </t>
  </si>
  <si>
    <t> 27.09.1990 20:54 </t>
  </si>
  <si>
    <t> 05.10.1990 19:52 </t>
  </si>
  <si>
    <t> 12.10.1990 03:20 </t>
  </si>
  <si>
    <t> -0.008 </t>
  </si>
  <si>
    <t> 22.10.1990 19:32 </t>
  </si>
  <si>
    <t> BBS 97 </t>
  </si>
  <si>
    <t> 09.11.1990 21:21 </t>
  </si>
  <si>
    <t> 15.11.1990 03:04 </t>
  </si>
  <si>
    <t> 24.11.1990 04:19 </t>
  </si>
  <si>
    <t> BBS 98 </t>
  </si>
  <si>
    <t> 03.07.1991 22:45 </t>
  </si>
  <si>
    <t> 10.08.1991 22:07 </t>
  </si>
  <si>
    <t> 0.017 </t>
  </si>
  <si>
    <t> 31.08.1991 20:45 </t>
  </si>
  <si>
    <t> BBS 99 </t>
  </si>
  <si>
    <t> 19.09.1991 20:36 </t>
  </si>
  <si>
    <t> 08.10.1991 02:36 </t>
  </si>
  <si>
    <t> 16.10.1991 19:14 </t>
  </si>
  <si>
    <t> 0.019 </t>
  </si>
  <si>
    <t> 03.11.1991 20:51 </t>
  </si>
  <si>
    <t> BBS 100 </t>
  </si>
  <si>
    <t> 01.01.1992 18:53 </t>
  </si>
  <si>
    <t> BBS 102 </t>
  </si>
  <si>
    <t> 02.08.1992 23:42 </t>
  </si>
  <si>
    <t> 08.08.1992 22:33 </t>
  </si>
  <si>
    <t> 20.09.1992 06:10 </t>
  </si>
  <si>
    <t> 0.023 </t>
  </si>
  <si>
    <t> 21.09.1992 20:45 </t>
  </si>
  <si>
    <t> 09.11.1992 20:16 </t>
  </si>
  <si>
    <t> 28.11.1992 02:45 </t>
  </si>
  <si>
    <t> BBS 103 </t>
  </si>
  <si>
    <t> 13.01.1993 17:52 </t>
  </si>
  <si>
    <t> BBS 104 </t>
  </si>
  <si>
    <t> 29.07.1993 22:46 </t>
  </si>
  <si>
    <t> BBS 105 </t>
  </si>
  <si>
    <t> 19.08.1993 22:07 </t>
  </si>
  <si>
    <t> 0.022 </t>
  </si>
  <si>
    <t> 11.09.1993 03:37 </t>
  </si>
  <si>
    <t>IBVS 4380 </t>
  </si>
  <si>
    <t> 12.09.1993 22:42 </t>
  </si>
  <si>
    <t> 0.0062 </t>
  </si>
  <si>
    <t> S.Özdemir </t>
  </si>
  <si>
    <t> 13.09.1993 20:22 </t>
  </si>
  <si>
    <t> 0.0053 </t>
  </si>
  <si>
    <t> Z.Müyesseroglu </t>
  </si>
  <si>
    <t> 04.10.1993 02:13 </t>
  </si>
  <si>
    <t> 12.10.1993 18:27 </t>
  </si>
  <si>
    <t> 0.0050 </t>
  </si>
  <si>
    <t> B.Gürol </t>
  </si>
  <si>
    <t> 14.10.1993 18:14 </t>
  </si>
  <si>
    <t> 0.0078 </t>
  </si>
  <si>
    <t> S.Selam </t>
  </si>
  <si>
    <t> BBS 107 </t>
  </si>
  <si>
    <t> 15.07.1994 22:49 </t>
  </si>
  <si>
    <t> -0.001 </t>
  </si>
  <si>
    <t> 27.07.1994 21:08 </t>
  </si>
  <si>
    <t> 07.09.1994 02:19 </t>
  </si>
  <si>
    <t> 09.09.1994 23:22 </t>
  </si>
  <si>
    <t> -0.010 </t>
  </si>
  <si>
    <t> BBS 108 </t>
  </si>
  <si>
    <t> 07.10.1994 20:11 </t>
  </si>
  <si>
    <t> 23.11.1994 02:21 </t>
  </si>
  <si>
    <t> 27.12.1994 01:56 </t>
  </si>
  <si>
    <t> BBS 110 </t>
  </si>
  <si>
    <t> 18.07.1995 23:11 </t>
  </si>
  <si>
    <t> 04.08.1995 22:43 </t>
  </si>
  <si>
    <t> AOEB 5 </t>
  </si>
  <si>
    <t> 23.09.1995 02:57 </t>
  </si>
  <si>
    <t> 29.09.1995 02:24 </t>
  </si>
  <si>
    <t> 0.020 </t>
  </si>
  <si>
    <t>BAVM 90 </t>
  </si>
  <si>
    <t> 10.10.1995 20:02 </t>
  </si>
  <si>
    <t> 0.0060 </t>
  </si>
  <si>
    <t>o</t>
  </si>
  <si>
    <t> W.Kleikamp </t>
  </si>
  <si>
    <t> 12.10.1995 02:19 </t>
  </si>
  <si>
    <t> 23.10.1995 20:22 </t>
  </si>
  <si>
    <t> 04.11.1995 18:41 </t>
  </si>
  <si>
    <t> 0.0057 </t>
  </si>
  <si>
    <t> BBS 112 </t>
  </si>
  <si>
    <t> 11.07.1996 22:36 </t>
  </si>
  <si>
    <t> BBS 113 </t>
  </si>
  <si>
    <t> 04.09.1996 21:30 </t>
  </si>
  <si>
    <t> 01.10.1996 02:38 </t>
  </si>
  <si>
    <t>BAVM 102 </t>
  </si>
  <si>
    <t> 02.10.1996 21:40 </t>
  </si>
  <si>
    <t> 0.0058 </t>
  </si>
  <si>
    <t> 14.10.1996 02:42 </t>
  </si>
  <si>
    <t> 20.10.1996 06:02 </t>
  </si>
  <si>
    <t> BBS 114 </t>
  </si>
  <si>
    <t> 02.11.1996 19:33 </t>
  </si>
  <si>
    <t> 04.11.1996 02:00 </t>
  </si>
  <si>
    <t> 0.013 </t>
  </si>
  <si>
    <t> 08.12.1996 01:22 </t>
  </si>
  <si>
    <t> 07.01.1997 01:29 </t>
  </si>
  <si>
    <t>IBVS 4534 </t>
  </si>
  <si>
    <t> 27.07.1997 22:58 </t>
  </si>
  <si>
    <t> 0.0021 </t>
  </si>
  <si>
    <t> W.Ogloza </t>
  </si>
  <si>
    <t> 10.08.1997 21:02 </t>
  </si>
  <si>
    <t> 0.0037 </t>
  </si>
  <si>
    <t> BBS 115 </t>
  </si>
  <si>
    <t> 21.08.1997 17:09 </t>
  </si>
  <si>
    <t> 01.09.1997 04:55 </t>
  </si>
  <si>
    <t> 07.09.1997 04:06 </t>
  </si>
  <si>
    <t>BAVM 111 </t>
  </si>
  <si>
    <t> 10.09.1997 23:16 </t>
  </si>
  <si>
    <t> 0.0073 </t>
  </si>
  <si>
    <t> BBS 116 </t>
  </si>
  <si>
    <t> 11.09.1997 20:42 </t>
  </si>
  <si>
    <t> 05.10.1997 04:30 </t>
  </si>
  <si>
    <t> 10.10.1997 01:55 </t>
  </si>
  <si>
    <t> 18.10.1997 04:55 </t>
  </si>
  <si>
    <t> 0.0080 </t>
  </si>
  <si>
    <t> G.Lubcke </t>
  </si>
  <si>
    <t> 31.10.1997 18:34 </t>
  </si>
  <si>
    <t> 17.11.1997 00:36 </t>
  </si>
  <si>
    <t> 17.12.1997 00:53 </t>
  </si>
  <si>
    <t> 18.07.1998 07:42 </t>
  </si>
  <si>
    <t> 26.07.1998 06:33 </t>
  </si>
  <si>
    <t> 13.09.1998 06:12 </t>
  </si>
  <si>
    <t> 19.09.1998 05:36 </t>
  </si>
  <si>
    <t> 0.0201 </t>
  </si>
  <si>
    <t>BAVM 118 </t>
  </si>
  <si>
    <t> 21.09.1998 22:19 </t>
  </si>
  <si>
    <t> 28.09.1998 02:09 </t>
  </si>
  <si>
    <t> 11.10.1998 02:34 </t>
  </si>
  <si>
    <t> 13.10.1998 01:53 </t>
  </si>
  <si>
    <t> 12.11.1998 01:55 </t>
  </si>
  <si>
    <t>BAVM 133 </t>
  </si>
  <si>
    <t> 19.10.1999 21:08 </t>
  </si>
  <si>
    <t> 0.0036 </t>
  </si>
  <si>
    <t>-I</t>
  </si>
  <si>
    <t>BAVM 152 </t>
  </si>
  <si>
    <t> 14.08.2000 00:30 </t>
  </si>
  <si>
    <t>22147</t>
  </si>
  <si>
    <t> 0.0008 </t>
  </si>
  <si>
    <t>IBVS 5224 </t>
  </si>
  <si>
    <t> 10.08.2001 08:13 </t>
  </si>
  <si>
    <t>23146.5</t>
  </si>
  <si>
    <t> R.Nelson </t>
  </si>
  <si>
    <t>IBVS 5623 </t>
  </si>
  <si>
    <t> 18.10.2001 18:01 </t>
  </si>
  <si>
    <t>23338.5</t>
  </si>
  <si>
    <t> 0.0006 </t>
  </si>
  <si>
    <t> M.Drozdz et al. </t>
  </si>
  <si>
    <t> 18.10.2001 22:19 </t>
  </si>
  <si>
    <t>23339</t>
  </si>
  <si>
    <t> -0.0004 </t>
  </si>
  <si>
    <t> 20.10.2001 17:43 </t>
  </si>
  <si>
    <t>23344</t>
  </si>
  <si>
    <t> 0.0002 </t>
  </si>
  <si>
    <t> 20.10.2001 22:03 </t>
  </si>
  <si>
    <t>23344.5</t>
  </si>
  <si>
    <t> 24.10.2001 21:30 </t>
  </si>
  <si>
    <t>23355.5</t>
  </si>
  <si>
    <t> 0.0005 </t>
  </si>
  <si>
    <t>IBVS 5364 </t>
  </si>
  <si>
    <t> 26.08.2002 21:52 </t>
  </si>
  <si>
    <t>24202</t>
  </si>
  <si>
    <t> 0.0046 </t>
  </si>
  <si>
    <t> O.Demrican et al. </t>
  </si>
  <si>
    <t>IBVS 5464 </t>
  </si>
  <si>
    <t> 17.07.2003 21:38 </t>
  </si>
  <si>
    <t>25101</t>
  </si>
  <si>
    <t> 0.0044 </t>
  </si>
  <si>
    <t> V.Bakis et al. </t>
  </si>
  <si>
    <t>BAVM 172 </t>
  </si>
  <si>
    <t> 31.07.2003 23:53 </t>
  </si>
  <si>
    <t>25140</t>
  </si>
  <si>
    <t> -0.0006 </t>
  </si>
  <si>
    <t> K. &amp; M.Rätz </t>
  </si>
  <si>
    <t>OEJV 0074 </t>
  </si>
  <si>
    <t> 20.09.2003 23:13 </t>
  </si>
  <si>
    <t>25281</t>
  </si>
  <si>
    <t> -0.00035 </t>
  </si>
  <si>
    <t> R.Ehrenberger </t>
  </si>
  <si>
    <t> 12.11.2003 17:56 </t>
  </si>
  <si>
    <t>25427</t>
  </si>
  <si>
    <t> 0.00013 </t>
  </si>
  <si>
    <t> 17.09.2004 21:57 </t>
  </si>
  <si>
    <t>26285</t>
  </si>
  <si>
    <t> -0.00119 </t>
  </si>
  <si>
    <t>C</t>
  </si>
  <si>
    <t> 05.10.2004 19:28 </t>
  </si>
  <si>
    <t>26334.5</t>
  </si>
  <si>
    <t> 06.10.2004 21:29 </t>
  </si>
  <si>
    <t>26337.5</t>
  </si>
  <si>
    <t> 08.08.2005 21:42 </t>
  </si>
  <si>
    <t>27184</t>
  </si>
  <si>
    <t> -0.00190 </t>
  </si>
  <si>
    <t> 24.09.2005 21:37 </t>
  </si>
  <si>
    <t>27314</t>
  </si>
  <si>
    <t> -0.00087 </t>
  </si>
  <si>
    <t>BAVM 178 </t>
  </si>
  <si>
    <t> 17.10.2005 20:33 </t>
  </si>
  <si>
    <t>27377.5</t>
  </si>
  <si>
    <t> -0.0002 </t>
  </si>
  <si>
    <t> F.Agerer </t>
  </si>
  <si>
    <t> 18.10.2005 00:56 </t>
  </si>
  <si>
    <t>27378</t>
  </si>
  <si>
    <t> 0.0011 </t>
  </si>
  <si>
    <t> 31.10.2005 18:38 </t>
  </si>
  <si>
    <t>27416</t>
  </si>
  <si>
    <t> 0.0019 </t>
  </si>
  <si>
    <t> M.Dietrich </t>
  </si>
  <si>
    <t> 09.11.2005 19:31 </t>
  </si>
  <si>
    <t>27441</t>
  </si>
  <si>
    <t> 0.00111 </t>
  </si>
  <si>
    <t>IBVS 5736 </t>
  </si>
  <si>
    <t> 07.09.2006 20:21 </t>
  </si>
  <si>
    <t>28276.5</t>
  </si>
  <si>
    <t> 0.0010 </t>
  </si>
  <si>
    <t> Sz.Csizmadia et al. </t>
  </si>
  <si>
    <t> 08.09.2006 22:23 </t>
  </si>
  <si>
    <t>28279.5</t>
  </si>
  <si>
    <t>IBVS 5843 </t>
  </si>
  <si>
    <t> 09.09.2006 02:42 </t>
  </si>
  <si>
    <t>28280</t>
  </si>
  <si>
    <t> 0.0001 </t>
  </si>
  <si>
    <t> W.Ogloza et al. </t>
  </si>
  <si>
    <t> 09.09.2006 20:02 </t>
  </si>
  <si>
    <t>28282</t>
  </si>
  <si>
    <t> 10.09.2006 00:25 </t>
  </si>
  <si>
    <t>28282.5</t>
  </si>
  <si>
    <t> 11.09.2006 19:47 </t>
  </si>
  <si>
    <t>28287.5</t>
  </si>
  <si>
    <t> 12.09.2006 00:05 </t>
  </si>
  <si>
    <t>28288</t>
  </si>
  <si>
    <t> -0.0008 </t>
  </si>
  <si>
    <t>IBVS 5746 </t>
  </si>
  <si>
    <t> 12.09.2006 21:48 </t>
  </si>
  <si>
    <t>28290.5</t>
  </si>
  <si>
    <t> 0.0003 </t>
  </si>
  <si>
    <t> S.Dogru et al. </t>
  </si>
  <si>
    <t> 30.09.2006 01:55 </t>
  </si>
  <si>
    <t>28338</t>
  </si>
  <si>
    <t> 30.09.2006 19:18 </t>
  </si>
  <si>
    <t>28340</t>
  </si>
  <si>
    <t> 0.00126 </t>
  </si>
  <si>
    <t>R</t>
  </si>
  <si>
    <t> 28.10.2006 19:37 </t>
  </si>
  <si>
    <t>28417.5</t>
  </si>
  <si>
    <t> -0.0015 </t>
  </si>
  <si>
    <t>IBVS 5777 </t>
  </si>
  <si>
    <t> 30.10.2006 19:21 </t>
  </si>
  <si>
    <t>28423</t>
  </si>
  <si>
    <t>m</t>
  </si>
  <si>
    <t> S.Parimucha et al. </t>
  </si>
  <si>
    <t>IBVS 5898 </t>
  </si>
  <si>
    <t> 17.07.2007 00:04 </t>
  </si>
  <si>
    <t>29140</t>
  </si>
  <si>
    <t> -0.0012 </t>
  </si>
  <si>
    <t>JAAVSO 36(2);171 </t>
  </si>
  <si>
    <t> 23.09.2007 03:32 </t>
  </si>
  <si>
    <t>29328.5</t>
  </si>
  <si>
    <t> -0.0000 </t>
  </si>
  <si>
    <t>ns</t>
  </si>
  <si>
    <t>IBVS 5814 </t>
  </si>
  <si>
    <t> 10.12.2007 01:12 </t>
  </si>
  <si>
    <t>29544</t>
  </si>
  <si>
    <t> S.Dvorak </t>
  </si>
  <si>
    <t>IBVS 5897 </t>
  </si>
  <si>
    <t> 28.02.2008 13:08 </t>
  </si>
  <si>
    <t>29766.5</t>
  </si>
  <si>
    <t> 0.0618 </t>
  </si>
  <si>
    <t> A.Liakos &amp; P.Niarchos </t>
  </si>
  <si>
    <t>JAAVSO 36(2);186 </t>
  </si>
  <si>
    <t> 14.06.2008 07:23 </t>
  </si>
  <si>
    <t>30062</t>
  </si>
  <si>
    <t> -0.0013 </t>
  </si>
  <si>
    <t> 11.07.2008 05:45 </t>
  </si>
  <si>
    <t>30136.5</t>
  </si>
  <si>
    <t> K.Menzies </t>
  </si>
  <si>
    <t> 31.07.2008 07:17 </t>
  </si>
  <si>
    <t>30192</t>
  </si>
  <si>
    <t> -0.0007 </t>
  </si>
  <si>
    <t> 01.09.2008 02:44 </t>
  </si>
  <si>
    <t>30280</t>
  </si>
  <si>
    <t> -0.0027 </t>
  </si>
  <si>
    <t>JAAVSO 37(1);44 </t>
  </si>
  <si>
    <t> 19.09.2008 04:34 </t>
  </si>
  <si>
    <t>30330</t>
  </si>
  <si>
    <t> -0.0018 </t>
  </si>
  <si>
    <t> JAAVSO 38;85 </t>
  </si>
  <si>
    <t> 10.07.2009 06:30 </t>
  </si>
  <si>
    <t>31143.5</t>
  </si>
  <si>
    <t> -0.0031 </t>
  </si>
  <si>
    <t> 20.07.2009 22:27 </t>
  </si>
  <si>
    <t>31173</t>
  </si>
  <si>
    <t> -0.0029 </t>
  </si>
  <si>
    <t> 01.08.2009 07:43 </t>
  </si>
  <si>
    <t>31204.5</t>
  </si>
  <si>
    <t> -0.0038 </t>
  </si>
  <si>
    <t> JAAVSO 38;120 </t>
  </si>
  <si>
    <t> 15.09.2009 03:34 </t>
  </si>
  <si>
    <t>31328.5</t>
  </si>
  <si>
    <t> 22.09.2009 04:45 </t>
  </si>
  <si>
    <t>31348</t>
  </si>
  <si>
    <t> R.Sabo </t>
  </si>
  <si>
    <t> 11.11.2009 02:02 </t>
  </si>
  <si>
    <t>31486</t>
  </si>
  <si>
    <t> -0.0034 </t>
  </si>
  <si>
    <t> JAAVSO 39;94 </t>
  </si>
  <si>
    <t> 08.08.2010 07:23 </t>
  </si>
  <si>
    <t>32233.5</t>
  </si>
  <si>
    <t> -0.0036 </t>
  </si>
  <si>
    <t> 29.08.2010 06:36 </t>
  </si>
  <si>
    <t>32291.5</t>
  </si>
  <si>
    <t> -0.0032 </t>
  </si>
  <si>
    <t> 12.09.2010 04:37 </t>
  </si>
  <si>
    <t>32330</t>
  </si>
  <si>
    <t> -0.0035 </t>
  </si>
  <si>
    <t> N.Simmons </t>
  </si>
  <si>
    <t> JAAVSO 40;975 </t>
  </si>
  <si>
    <t> 17.08.2011 02:23 </t>
  </si>
  <si>
    <t>33267.5</t>
  </si>
  <si>
    <t> -0.0046 </t>
  </si>
  <si>
    <t> 03.10.2011 02:17 </t>
  </si>
  <si>
    <t> -0.0043 </t>
  </si>
  <si>
    <t> 11.10.2011 01:10 </t>
  </si>
  <si>
    <t> -0.0041 </t>
  </si>
  <si>
    <t>IBVS 6011 </t>
  </si>
  <si>
    <t> 28.10.2011 05:17 </t>
  </si>
  <si>
    <t> -0.0040 </t>
  </si>
  <si>
    <t>OEJV 0160 </t>
  </si>
  <si>
    <t> 15.11.2011 20:03 </t>
  </si>
  <si>
    <t> -0.00550 </t>
  </si>
  <si>
    <t> M.Magris </t>
  </si>
  <si>
    <t> 16.11.2011 17:44 </t>
  </si>
  <si>
    <t> -0.00593 </t>
  </si>
  <si>
    <t>U</t>
  </si>
  <si>
    <t> L.Šmelcer </t>
  </si>
  <si>
    <t> 16.11.2011 17:45 </t>
  </si>
  <si>
    <t> -0.00503 </t>
  </si>
  <si>
    <t> 16.11.2011 17:46 </t>
  </si>
  <si>
    <t> -0.00473 </t>
  </si>
  <si>
    <t>BAVM 232 </t>
  </si>
  <si>
    <t> 08.08.2012 23:37 </t>
  </si>
  <si>
    <t> -0.0073 </t>
  </si>
  <si>
    <t> 28.08.2012 07:46 </t>
  </si>
  <si>
    <t> -0.0083 </t>
  </si>
  <si>
    <t> B.Manske </t>
  </si>
  <si>
    <t> 28.08.2012 20:47 </t>
  </si>
  <si>
    <t> -0.00756 </t>
  </si>
  <si>
    <t> M.Urbanik </t>
  </si>
  <si>
    <t> 30.08.2012 07:30 </t>
  </si>
  <si>
    <t> -0.0075 </t>
  </si>
  <si>
    <t>BAVM 231 </t>
  </si>
  <si>
    <t> 11.10.2012 18:53 </t>
  </si>
  <si>
    <t> -0.0098 </t>
  </si>
  <si>
    <t> 20.11.2012 00:16 </t>
  </si>
  <si>
    <t> -0.0080 </t>
  </si>
  <si>
    <t> JAAVSO 41;328 </t>
  </si>
  <si>
    <t> 17.07.2013 07:48 </t>
  </si>
  <si>
    <t> -0.0086 </t>
  </si>
  <si>
    <t> 17.09.2013 03:23 </t>
  </si>
  <si>
    <t> -0.0095 </t>
  </si>
  <si>
    <t> 17.09.2013 07:43 </t>
  </si>
  <si>
    <t> -0.0099 </t>
  </si>
  <si>
    <t> 27.09.2013 01:58 </t>
  </si>
  <si>
    <t> -0.0102 </t>
  </si>
  <si>
    <t> 28.08.1931 12:20 </t>
  </si>
  <si>
    <t> 0.056 </t>
  </si>
  <si>
    <t> W.Zessewitsch </t>
  </si>
  <si>
    <t> 28.08.1931 16:33 </t>
  </si>
  <si>
    <t> 0.051 </t>
  </si>
  <si>
    <t> 14.09.1932 16:53 </t>
  </si>
  <si>
    <t> 0.054 </t>
  </si>
  <si>
    <t> 14.09.1932 21:14 </t>
  </si>
  <si>
    <t> 16.11.1933 17:21 </t>
  </si>
  <si>
    <t> 16.11.1933 21:40 </t>
  </si>
  <si>
    <t> 05.08.1934 23:38 </t>
  </si>
  <si>
    <t> 0.047 </t>
  </si>
  <si>
    <t> Nikonov [Kämper] </t>
  </si>
  <si>
    <t> 26.11.1936 00:31 </t>
  </si>
  <si>
    <t> 0.061 </t>
  </si>
  <si>
    <t> S.Piotrowski </t>
  </si>
  <si>
    <t> 20.08.1941 07:49 </t>
  </si>
  <si>
    <t> B.S.Whitney </t>
  </si>
  <si>
    <t> 29.08.1941 08:45 </t>
  </si>
  <si>
    <t> 0.025 </t>
  </si>
  <si>
    <t> 21.09.1941 03:18 </t>
  </si>
  <si>
    <t> 27.09.1941 07:07 </t>
  </si>
  <si>
    <t> 0.037 </t>
  </si>
  <si>
    <t> 14.10.1941 06:37 </t>
  </si>
  <si>
    <t> 18.10.1941 06:04 </t>
  </si>
  <si>
    <t> 20.06.1942 08:39 </t>
  </si>
  <si>
    <t> 0.035 </t>
  </si>
  <si>
    <t> 12.07.1942 09:40 </t>
  </si>
  <si>
    <t> 13.08.1942 05:18 </t>
  </si>
  <si>
    <t> 26.09.1943 15:04 </t>
  </si>
  <si>
    <t> 26.09.1943 19:23 </t>
  </si>
  <si>
    <t> 0.036 </t>
  </si>
  <si>
    <t> 03.10.1945 06:08 </t>
  </si>
  <si>
    <t> 23.11.1945 22:55 </t>
  </si>
  <si>
    <t> 05.09.1947 03:08 </t>
  </si>
  <si>
    <t> 0.039 </t>
  </si>
  <si>
    <t> 05.09.1947 07:13 </t>
  </si>
  <si>
    <t> 0.028 </t>
  </si>
  <si>
    <t> 08.09.1947 04:29 </t>
  </si>
  <si>
    <t> 08.09.1947 08:47 </t>
  </si>
  <si>
    <t> 23.09.1947 04:43 </t>
  </si>
  <si>
    <t> 0.030 </t>
  </si>
  <si>
    <t> 27.09.1947 04:23 </t>
  </si>
  <si>
    <t> 15.10.1947 01:36 </t>
  </si>
  <si>
    <t> 0.029 </t>
  </si>
  <si>
    <t> 19.10.1947 00:54 </t>
  </si>
  <si>
    <t> 19.10.1947 05:51 </t>
  </si>
  <si>
    <t> 0.048 </t>
  </si>
  <si>
    <t> 21.10.1947 05:02 </t>
  </si>
  <si>
    <t> 0.026 </t>
  </si>
  <si>
    <t> 30.11.1953 02:45 </t>
  </si>
  <si>
    <t> 27.12.1955 02:29 </t>
  </si>
  <si>
    <t> 04.09.1956 23:22 </t>
  </si>
  <si>
    <t> H.Huth </t>
  </si>
  <si>
    <t> 08.09.1956 23:09 </t>
  </si>
  <si>
    <t> 14.09.1956 00:21 </t>
  </si>
  <si>
    <t> 30.06.1957 00:10 </t>
  </si>
  <si>
    <t> 06.08.1957 06:20 </t>
  </si>
  <si>
    <t> 11.09.1958 08:29 </t>
  </si>
  <si>
    <t> Z.P.Strelkova </t>
  </si>
  <si>
    <t> 11.09.1958 12:34 </t>
  </si>
  <si>
    <t> 29.08.1959 23:21 </t>
  </si>
  <si>
    <t> 30.08.1962 23:18 </t>
  </si>
  <si>
    <t> 02.12.1962 19:00 </t>
  </si>
  <si>
    <t> 25.07.1963 00:36 </t>
  </si>
  <si>
    <t> 25.10.1963 22:26 </t>
  </si>
  <si>
    <t> 12.01.1964 17:31 </t>
  </si>
  <si>
    <t> 25.11.1986 01:24 </t>
  </si>
  <si>
    <t> 27.09.1988 19:36 </t>
  </si>
  <si>
    <t> 12.09.1999 02:25 </t>
  </si>
  <si>
    <t> 01.10.1999 02:05 </t>
  </si>
  <si>
    <t> 04.11.1999 01:39 </t>
  </si>
  <si>
    <t>21361.5</t>
  </si>
  <si>
    <t> 20.10.2000 01:52 </t>
  </si>
  <si>
    <t>22332.5</t>
  </si>
  <si>
    <t> 19.12.2000 02:15 </t>
  </si>
  <si>
    <t>22498.5</t>
  </si>
  <si>
    <t> 12.08.2001 03:44 </t>
  </si>
  <si>
    <t>23151.5</t>
  </si>
  <si>
    <t> 18.08.2005 16:00 </t>
  </si>
  <si>
    <t>27211</t>
  </si>
  <si>
    <t> Kubotera </t>
  </si>
  <si>
    <t> 20.11.2006 01:20 </t>
  </si>
  <si>
    <t>28479</t>
  </si>
  <si>
    <t> C.Stephan </t>
  </si>
  <si>
    <t> 13.09.1935 01:28 </t>
  </si>
  <si>
    <t> 0.0482 </t>
  </si>
  <si>
    <t> 26.08.1982 20:25 </t>
  </si>
  <si>
    <t> -0.0024 </t>
  </si>
  <si>
    <t> N.S.Awadalla </t>
  </si>
  <si>
    <t> 27.08.1982 00:45 </t>
  </si>
  <si>
    <t> 19.11.1984 18:14 </t>
  </si>
  <si>
    <t> 21.11.1984 17:57 </t>
  </si>
  <si>
    <t> -0.0037 </t>
  </si>
  <si>
    <t> 30.11.1999 19:33 </t>
  </si>
  <si>
    <t>21435.5</t>
  </si>
  <si>
    <t> 0.0032 </t>
  </si>
  <si>
    <t> 22.10.2000 18:58 </t>
  </si>
  <si>
    <t>22340</t>
  </si>
  <si>
    <t> 25.11.2000 01:10 </t>
  </si>
  <si>
    <t>22432</t>
  </si>
  <si>
    <t> 15.06.2001 07:26 </t>
  </si>
  <si>
    <t>22991.5</t>
  </si>
  <si>
    <t> 01.10.2001 00:52 </t>
  </si>
  <si>
    <t>23289.5</t>
  </si>
  <si>
    <t> 02.11.2001 00:43 </t>
  </si>
  <si>
    <t>23378</t>
  </si>
  <si>
    <t> 11.12.2001 01:42 </t>
  </si>
  <si>
    <t>23486</t>
  </si>
  <si>
    <t> 21.12.2001 00:20 </t>
  </si>
  <si>
    <t>23513.5</t>
  </si>
  <si>
    <t> 0.0009 </t>
  </si>
  <si>
    <t> 17.08.2002 20:51 </t>
  </si>
  <si>
    <t>24177</t>
  </si>
  <si>
    <t> Baldinelli &amp; Maitan </t>
  </si>
  <si>
    <t> 08.09.2002 04:46 </t>
  </si>
  <si>
    <t>24236</t>
  </si>
  <si>
    <t> 0.0004 </t>
  </si>
  <si>
    <t> 24.09.2002 11:15 </t>
  </si>
  <si>
    <t>24281</t>
  </si>
  <si>
    <t> 0.0031 </t>
  </si>
  <si>
    <t> Nakajima </t>
  </si>
  <si>
    <t> 24.09.2002 15:36 </t>
  </si>
  <si>
    <t>24281.5</t>
  </si>
  <si>
    <t> 0.0039 </t>
  </si>
  <si>
    <t> 06.11.2002 02:56 </t>
  </si>
  <si>
    <t>24399</t>
  </si>
  <si>
    <t> 02.09.2003 04:03 </t>
  </si>
  <si>
    <t>25229</t>
  </si>
  <si>
    <t> 01.10.2003 10:51 </t>
  </si>
  <si>
    <t>25310</t>
  </si>
  <si>
    <t> 21.12.2003 01:34 </t>
  </si>
  <si>
    <t>25533</t>
  </si>
  <si>
    <t> 25.08.2004 23:03 </t>
  </si>
  <si>
    <t>26221.5</t>
  </si>
  <si>
    <t> B.Kalomeni et al. </t>
  </si>
  <si>
    <t> 09.11.2004 03:41 </t>
  </si>
  <si>
    <t>26429.5</t>
  </si>
  <si>
    <t> 13.12.2004 20:35 </t>
  </si>
  <si>
    <t>26525.5</t>
  </si>
  <si>
    <t> 17.08.2005 13:58 </t>
  </si>
  <si>
    <t>27208</t>
  </si>
  <si>
    <t> 17.08.2005 18:19 </t>
  </si>
  <si>
    <t>27208.5</t>
  </si>
  <si>
    <t> 19.08.2005 13:41 </t>
  </si>
  <si>
    <t>27213.5</t>
  </si>
  <si>
    <t> 19.08.2005 18:02 </t>
  </si>
  <si>
    <t>27214</t>
  </si>
  <si>
    <t> -0.0001 </t>
  </si>
  <si>
    <t> 28.08.2005 05:56 </t>
  </si>
  <si>
    <t>27237.5</t>
  </si>
  <si>
    <t> 03.09.2005 13:44 </t>
  </si>
  <si>
    <t>27255</t>
  </si>
  <si>
    <t> 03.09.2006 03:35 </t>
  </si>
  <si>
    <t>28263.5</t>
  </si>
  <si>
    <t> 0.0014 </t>
  </si>
  <si>
    <t> H.Gerner </t>
  </si>
  <si>
    <t> 05.09.2006 20:36 </t>
  </si>
  <si>
    <t>28271</t>
  </si>
  <si>
    <t> 05.09.2006 20:37 </t>
  </si>
  <si>
    <t> 06.09.2006 00:58 </t>
  </si>
  <si>
    <t>28271.5</t>
  </si>
  <si>
    <t> 06.09.2006 00:59 </t>
  </si>
  <si>
    <t> 08.09.2006 00:39 </t>
  </si>
  <si>
    <t>28277</t>
  </si>
  <si>
    <t> 13.09.2006 23:52 </t>
  </si>
  <si>
    <t>28293.5</t>
  </si>
  <si>
    <t> 13.09.2006 23:53 </t>
  </si>
  <si>
    <t> 0.0026 </t>
  </si>
  <si>
    <t> 16.09.2007 19:41 </t>
  </si>
  <si>
    <t>29311</t>
  </si>
  <si>
    <t> -0.0009 </t>
  </si>
  <si>
    <t> 16.08.2009 20:49 </t>
  </si>
  <si>
    <t>31247.5</t>
  </si>
  <si>
    <t> 21.09.2009 20:05 </t>
  </si>
  <si>
    <t>31347</t>
  </si>
  <si>
    <t> -0.0028 </t>
  </si>
  <si>
    <t> 23.11.2009 17:43 </t>
  </si>
  <si>
    <t>31521</t>
  </si>
  <si>
    <t> -0.0026 </t>
  </si>
  <si>
    <t> 06.10.2010 18:34 </t>
  </si>
  <si>
    <t>32398</t>
  </si>
  <si>
    <t> -0.0042 </t>
  </si>
  <si>
    <t> 29.10.2010 17:31 </t>
  </si>
  <si>
    <t>32461.5</t>
  </si>
  <si>
    <t> 05.08.2011 21:26 </t>
  </si>
  <si>
    <t>33236.5</t>
  </si>
  <si>
    <t> 26.09.2011 18:26 </t>
  </si>
  <si>
    <t>33380</t>
  </si>
  <si>
    <t> -0.0052 </t>
  </si>
  <si>
    <t> D.Böhme </t>
  </si>
  <si>
    <t> 22.10.2011 19:09 </t>
  </si>
  <si>
    <t> -0.0033 </t>
  </si>
  <si>
    <t> 22.08.2012 12:57 </t>
  </si>
  <si>
    <t> -0.0079 </t>
  </si>
  <si>
    <t> H.Itoh </t>
  </si>
  <si>
    <t> 22.08.2012 17:19 </t>
  </si>
  <si>
    <t> -0.0071 </t>
  </si>
  <si>
    <t> 10.09.2012 03:47 </t>
  </si>
  <si>
    <t> 10.09.2012 08:07 </t>
  </si>
  <si>
    <t> -0.0074 </t>
  </si>
  <si>
    <t> 21.10.2012 17:31 </t>
  </si>
  <si>
    <t> -0.0076 </t>
  </si>
  <si>
    <t>O-C Gateway</t>
  </si>
  <si>
    <t>http://var.astro.cz/ocgate/ocgate.php?star=BB+Peg&amp;submit=Submit&amp;lang=en</t>
  </si>
  <si>
    <t>Zessewitsch</t>
  </si>
  <si>
    <t>P</t>
  </si>
  <si>
    <t>,,D,Lich,IODE</t>
  </si>
  <si>
    <t>4.2.273,</t>
  </si>
  <si>
    <t>Nikonov</t>
  </si>
  <si>
    <t>,,D,Lich,AAOB</t>
  </si>
  <si>
    <t>1.11,</t>
  </si>
  <si>
    <t>Piotrowski</t>
  </si>
  <si>
    <t>S</t>
  </si>
  <si>
    <t>,,D,Lich,AAC</t>
  </si>
  <si>
    <t>2.157,</t>
  </si>
  <si>
    <t>,,D,Lich,AA</t>
  </si>
  <si>
    <t>27.158,</t>
  </si>
  <si>
    <t>Whitney</t>
  </si>
  <si>
    <t>,,D,Lich,AJ</t>
  </si>
  <si>
    <t>50.132,</t>
  </si>
  <si>
    <t>64.262,</t>
  </si>
  <si>
    <t>Huth</t>
  </si>
  <si>
    <t>Herbert</t>
  </si>
  <si>
    <t>,,D,Lich,MVS</t>
  </si>
  <si>
    <t>3.170,</t>
  </si>
  <si>
    <t>Strelkova</t>
  </si>
  <si>
    <t>Z</t>
  </si>
  <si>
    <t>,,D,Lich,PZ</t>
  </si>
  <si>
    <t>14.502,</t>
  </si>
  <si>
    <t>Locher</t>
  </si>
  <si>
    <t>Kurt</t>
  </si>
  <si>
    <t>B,..31,B,..31,Ori</t>
  </si>
  <si>
    <t>126,</t>
  </si>
  <si>
    <t>Diethelm</t>
  </si>
  <si>
    <t>Roger</t>
  </si>
  <si>
    <t>B,0001,B,0001,,</t>
  </si>
  <si>
    <t>B,0005,B,0005,,</t>
  </si>
  <si>
    <t>B,0006,B,0006,,</t>
  </si>
  <si>
    <t>B,0010,B,0010,,</t>
  </si>
  <si>
    <t>B,0019,B,0019,,</t>
  </si>
  <si>
    <t>B,0023,B,0023,,</t>
  </si>
  <si>
    <t>B,0025,B,0025,,</t>
  </si>
  <si>
    <t>Cerruti</t>
  </si>
  <si>
    <t>Miguel</t>
  </si>
  <si>
    <t>,,D,Lich,AAPS</t>
  </si>
  <si>
    <t>40.88,</t>
  </si>
  <si>
    <t>,,0,GCVS,AAPS</t>
  </si>
  <si>
    <t>Derman</t>
  </si>
  <si>
    <t>E</t>
  </si>
  <si>
    <t>I,2159,,,,</t>
  </si>
  <si>
    <t>Awadalla</t>
  </si>
  <si>
    <t>N</t>
  </si>
  <si>
    <t>,,D,Lich,ASS</t>
  </si>
  <si>
    <t>140.137,</t>
  </si>
  <si>
    <t>Paschke</t>
  </si>
  <si>
    <t>Anton</t>
  </si>
  <si>
    <t>B,0081,B,0081,,</t>
  </si>
  <si>
    <t>B,0083,B,0083,,</t>
  </si>
  <si>
    <t>B,0086,B,0086,,</t>
  </si>
  <si>
    <t>Peter</t>
  </si>
  <si>
    <t>H</t>
  </si>
  <si>
    <t>B,0089,B,0089,,</t>
  </si>
  <si>
    <t>C,0030,C,0030,,</t>
  </si>
  <si>
    <t>B,0090,B,0090,,</t>
  </si>
  <si>
    <t>B,0091,B,0091,,</t>
  </si>
  <si>
    <t>B,0092,B,0092,,</t>
  </si>
  <si>
    <t>B,0093,B,0093,,</t>
  </si>
  <si>
    <t>B,0096,B,0096,,</t>
  </si>
  <si>
    <t>B,0097,B,0097,,</t>
  </si>
  <si>
    <t>B,0098,B,0098,,</t>
  </si>
  <si>
    <t>B,0099,B,0099,,</t>
  </si>
  <si>
    <t>B,0100,B,0100,,</t>
  </si>
  <si>
    <t>B,0102,B,0102,,</t>
  </si>
  <si>
    <t>B,0103,B,0103,,</t>
  </si>
  <si>
    <t>B,0104,B,0104,,</t>
  </si>
  <si>
    <t>B,0105,B,0105,,</t>
  </si>
  <si>
    <t>Oezdemir</t>
  </si>
  <si>
    <t>I,4380,I,4380,,</t>
  </si>
  <si>
    <t>Mueyesseroglu</t>
  </si>
  <si>
    <t>Guerol</t>
  </si>
  <si>
    <t>Selam</t>
  </si>
  <si>
    <t>O</t>
  </si>
  <si>
    <t>B,0107,B,0107,,</t>
  </si>
  <si>
    <t>B,0108,B,0108,,</t>
  </si>
  <si>
    <t>B,0110,B,0110,,</t>
  </si>
  <si>
    <t>Kleikamp</t>
  </si>
  <si>
    <t>Wilhelm</t>
  </si>
  <si>
    <t>D,0090,I,4382,,</t>
  </si>
  <si>
    <t>B,0112,B,0112,,</t>
  </si>
  <si>
    <t>B,0113,B,0113,,</t>
  </si>
  <si>
    <t>D,0102,I,4562,,</t>
  </si>
  <si>
    <t>B,0114,B,0114,,</t>
  </si>
  <si>
    <t>Ogloza</t>
  </si>
  <si>
    <t>BVR</t>
  </si>
  <si>
    <t>Waldemar</t>
  </si>
  <si>
    <t>I,4534,I,4534,,60cm</t>
  </si>
  <si>
    <t>Cass</t>
  </si>
  <si>
    <t>B,0115,B,0115,,</t>
  </si>
  <si>
    <t>D,0111,I,4606,,ST-6</t>
  </si>
  <si>
    <t>B,0116,B,0116,,</t>
  </si>
  <si>
    <t>D,0118,I,4712,,</t>
  </si>
  <si>
    <t>D,0133,I,5017,,1</t>
  </si>
  <si>
    <t>B,0121,B,0121,,</t>
  </si>
  <si>
    <t>D,0152,I,5296,,ST-6</t>
  </si>
  <si>
    <t>B,0124,B,0124,,</t>
  </si>
  <si>
    <t>Robert</t>
  </si>
  <si>
    <t>I,5224,,,,BYO</t>
  </si>
  <si>
    <t>Zola</t>
  </si>
  <si>
    <t>Stanislaw</t>
  </si>
  <si>
    <t>I,5623,,,,</t>
  </si>
  <si>
    <t>Drozdz</t>
  </si>
  <si>
    <t>BRI</t>
  </si>
  <si>
    <t>Marek</t>
  </si>
  <si>
    <t>Demircan</t>
  </si>
  <si>
    <t>I,5364,I,5364,,</t>
  </si>
  <si>
    <t>Nakajima</t>
  </si>
  <si>
    <t>Kazuhir</t>
  </si>
  <si>
    <t>W,0675,J,0040,,</t>
  </si>
  <si>
    <t>Bakis</t>
  </si>
  <si>
    <t>Volkan</t>
  </si>
  <si>
    <t>I,5464,,,,</t>
  </si>
  <si>
    <t>Raetz</t>
  </si>
  <si>
    <t>Manfred</t>
  </si>
  <si>
    <t>D,0172,I,5643,,</t>
  </si>
  <si>
    <t>Samolyk</t>
  </si>
  <si>
    <t>G</t>
  </si>
  <si>
    <t>A,0012,,,,</t>
  </si>
  <si>
    <t>W,1086,J,0042,,</t>
  </si>
  <si>
    <t>Dvorak</t>
  </si>
  <si>
    <t>Kubotera</t>
  </si>
  <si>
    <t>Katsua</t>
  </si>
  <si>
    <t>J,0044,,,,16L+BJ41L</t>
  </si>
  <si>
    <t>Agerer</t>
  </si>
  <si>
    <t>Franz</t>
  </si>
  <si>
    <t>D,0178,I,5731,,</t>
  </si>
  <si>
    <t>Dietrich</t>
  </si>
  <si>
    <t>Gerner</t>
  </si>
  <si>
    <t>Ciszmadia</t>
  </si>
  <si>
    <t>VRI</t>
  </si>
  <si>
    <t>I,5736,,,,Pi100</t>
  </si>
  <si>
    <t>I,5843,,,,Pi</t>
  </si>
  <si>
    <t>of</t>
  </si>
  <si>
    <t>Sky</t>
  </si>
  <si>
    <t>Dogru</t>
  </si>
  <si>
    <t>I,5746,,,,UG301</t>
  </si>
  <si>
    <t>Klagyivik</t>
  </si>
  <si>
    <t>I,5736,,,,E40</t>
  </si>
  <si>
    <t>Theo</t>
  </si>
  <si>
    <t>I,5777,,,,50cmNewton</t>
  </si>
  <si>
    <t>Stephan</t>
  </si>
  <si>
    <t>Chris</t>
  </si>
  <si>
    <t>Parimucha</t>
  </si>
  <si>
    <t>I,5898,,,,256mm</t>
  </si>
  <si>
    <t>Newton</t>
  </si>
  <si>
    <t>D,0193,I,5830,,Pic</t>
  </si>
  <si>
    <t>1616XT</t>
  </si>
  <si>
    <t>A,0079,,,,</t>
  </si>
  <si>
    <t>I,5814,,,,</t>
  </si>
  <si>
    <t>A,0086,,,,</t>
  </si>
  <si>
    <t>Menzies</t>
  </si>
  <si>
    <t>A,0109,,,,</t>
  </si>
  <si>
    <t>Stefan</t>
  </si>
  <si>
    <t>I,5980,,,,265mm+MeadeD</t>
  </si>
  <si>
    <t>Smelcer</t>
  </si>
  <si>
    <t>L</t>
  </si>
  <si>
    <t>C,0037,E,0137,,280mm+ST7</t>
  </si>
  <si>
    <t>A,0130,,,,</t>
  </si>
  <si>
    <t>Simmons</t>
  </si>
  <si>
    <t>I,5980,,,,lens+StarLig</t>
  </si>
  <si>
    <t>I,6044,,,,K1-M</t>
  </si>
  <si>
    <t>Boehme</t>
  </si>
  <si>
    <t>D</t>
  </si>
  <si>
    <t>D,0225,I,6026,,DSI</t>
  </si>
  <si>
    <t>Pro3</t>
  </si>
  <si>
    <t>D,0225,I,6026,,EOS450D</t>
  </si>
  <si>
    <t>I,6011,,,,Astrokolchoz</t>
  </si>
  <si>
    <t>D,0232,I,6084,,G2-1600</t>
  </si>
  <si>
    <t>Itoh</t>
  </si>
  <si>
    <t>Hiroshi</t>
  </si>
  <si>
    <t>J,0055,,,,30SC+ST-9XE</t>
  </si>
  <si>
    <t>D,0231,I,6070,,Atik</t>
  </si>
  <si>
    <t>314L</t>
  </si>
  <si>
    <t>I,6044,,,,K1-G</t>
  </si>
  <si>
    <t>A,0042,,,JAAVSO</t>
  </si>
  <si>
    <t>42,</t>
  </si>
  <si>
    <t>Manske</t>
  </si>
  <si>
    <t>Cerutti</t>
  </si>
  <si>
    <t>I,2023,,,,</t>
  </si>
  <si>
    <t>0,Hipp,0,Hipp,,</t>
  </si>
  <si>
    <t>0,home,,,,Rotse</t>
  </si>
  <si>
    <t>Ehrenberger</t>
  </si>
  <si>
    <t>C,0034,E,0074,,RL100</t>
  </si>
  <si>
    <t>ccdC</t>
  </si>
  <si>
    <t>ccdR</t>
  </si>
  <si>
    <t>C,0034,E,0074,,RL96/400</t>
  </si>
  <si>
    <t>Magris</t>
  </si>
  <si>
    <t>M.</t>
  </si>
  <si>
    <t>C,0038,E,0160,,20cm+MX716</t>
  </si>
  <si>
    <t>L.</t>
  </si>
  <si>
    <t>C,0038,E,0160,,28cm+G2</t>
  </si>
  <si>
    <t>Urbaniok</t>
  </si>
  <si>
    <t>C,0038,E,0160,,80mm+G1</t>
  </si>
  <si>
    <t>G.</t>
  </si>
  <si>
    <t>28)19295.5</t>
  </si>
  <si>
    <t>Lubcke (CCD)</t>
  </si>
  <si>
    <t>29)19378</t>
  </si>
  <si>
    <t>30)20225</t>
  </si>
  <si>
    <t>Samolyk (CCD)</t>
  </si>
  <si>
    <t xml:space="preserve"> Cerruti-Sola &amp; Scaltriti (1980)</t>
  </si>
  <si>
    <t xml:space="preserve"> Zhai &amp; Zhang (1979)</t>
  </si>
  <si>
    <t xml:space="preserve"> Awadalla (1988)</t>
  </si>
  <si>
    <t xml:space="preserve"> Muyesseroglu, Burol &amp; Selam (1996)</t>
  </si>
  <si>
    <t xml:space="preserve"> Agerer &amp; Hubscher (1996b)</t>
  </si>
  <si>
    <t xml:space="preserve"> Agerer &amp; Hubscher (1998a)</t>
  </si>
  <si>
    <t xml:space="preserve"> Ogloza (1997)</t>
  </si>
  <si>
    <t xml:space="preserve"> Agerer &amp; Hubscher (1998b)</t>
  </si>
  <si>
    <t xml:space="preserve"> Samolyk (1999)</t>
  </si>
  <si>
    <t xml:space="preserve"> Agerer &amp; Hubscher (1999b)</t>
  </si>
  <si>
    <t>Cerruti, Miguel</t>
  </si>
  <si>
    <t>pe</t>
  </si>
  <si>
    <t>Derman, E</t>
  </si>
  <si>
    <t>Awadalla, N, S</t>
  </si>
  <si>
    <t>Oezdemir, S</t>
  </si>
  <si>
    <t>Mueyesseroglu, Z</t>
  </si>
  <si>
    <t>Guerol, B</t>
  </si>
  <si>
    <t>Selam, S, O</t>
  </si>
  <si>
    <t>Kleikamp, Wilhelm</t>
  </si>
  <si>
    <t>Ogloza, Waldemar</t>
  </si>
  <si>
    <t>Diethelm, Roger</t>
  </si>
  <si>
    <t>Nelson, Robert</t>
  </si>
  <si>
    <t>Zola, Stanislaw</t>
  </si>
  <si>
    <t>Drozdz, Marek</t>
  </si>
  <si>
    <t>Demircan, O</t>
  </si>
  <si>
    <t>Nakajima, Kazuhir</t>
  </si>
  <si>
    <t>Bakis, Volkan</t>
  </si>
  <si>
    <t>Raetz, Manfred</t>
  </si>
  <si>
    <t>Samolyk, G</t>
  </si>
  <si>
    <t>Dvorak, S</t>
  </si>
  <si>
    <t>Kubotera, Katsua</t>
  </si>
  <si>
    <t>Agerer, Franz</t>
  </si>
  <si>
    <t>Dietrich, M</t>
  </si>
  <si>
    <t>Gerner, H</t>
  </si>
  <si>
    <t>Ciszmadia, S</t>
  </si>
  <si>
    <t>Dogru, S, S</t>
  </si>
  <si>
    <t>Klagyivik, P</t>
  </si>
  <si>
    <t>Pribulla, Theo</t>
  </si>
  <si>
    <t>Stephan, Chris</t>
  </si>
  <si>
    <t>Parimucha, S</t>
  </si>
  <si>
    <t>Menzies, K</t>
  </si>
  <si>
    <t>Parimucha, Stefan</t>
  </si>
  <si>
    <t>Simmons, N</t>
  </si>
  <si>
    <t>Boehme, D</t>
  </si>
  <si>
    <t>Soydugan, F</t>
  </si>
  <si>
    <t>Raetz, M</t>
  </si>
  <si>
    <t>Itoh, Hiroshi</t>
  </si>
  <si>
    <t>Manske, B</t>
  </si>
  <si>
    <t>Dietrich, Manfred</t>
  </si>
  <si>
    <t>Poklar, R</t>
  </si>
  <si>
    <t>Sabo, R</t>
  </si>
  <si>
    <t>Maeda, Yutaka</t>
  </si>
  <si>
    <t>Cook, S</t>
  </si>
  <si>
    <t>Shiokawa, Kazuhik</t>
  </si>
  <si>
    <t>JAVSO 49, 108</t>
  </si>
  <si>
    <t>JAVSO 49, 256</t>
  </si>
  <si>
    <t>JAVSO, 49, 265</t>
  </si>
  <si>
    <t>JBAV, 63</t>
  </si>
  <si>
    <t>VSB, 91</t>
  </si>
  <si>
    <t>JAVSO, 50, 133</t>
  </si>
  <si>
    <t>JAAVSO, 50, 255</t>
  </si>
  <si>
    <t>TOM</t>
  </si>
  <si>
    <t>Error</t>
  </si>
  <si>
    <t>JAAVSO 51, 134</t>
  </si>
  <si>
    <t>JAAVSO52#1</t>
  </si>
  <si>
    <t>Next ToM-P</t>
  </si>
  <si>
    <t>Next ToM-S</t>
  </si>
  <si>
    <t>10.80 (0.68)</t>
  </si>
  <si>
    <t xml:space="preserve">Mag B </t>
  </si>
  <si>
    <t>EW/KW</t>
  </si>
  <si>
    <t>VSX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</si>
</sst>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\$#,##0_);&quot;($&quot;#,##0\)"/>
    <numFmt numFmtId="165" formatCode="m/d/yyyy\ h:mm"/>
    <numFmt numFmtId="166" formatCode="m/d/yyyy"/>
    <numFmt numFmtId="167" formatCode="mm/dd/yy\ hh:mm\ AM/PM"/>
    <numFmt numFmtId="168" formatCode="0.000E+00"/>
    <numFmt numFmtId="169" formatCode="0.0%"/>
    <numFmt numFmtId="170" formatCode="0.000"/>
    <numFmt numFmtId="171" formatCode="0.0"/>
    <numFmt numFmtId="172" formatCode="dd/mm/yyyy"/>
    <numFmt numFmtId="173" formatCode="0.00000"/>
  </numFmts>
  <fonts count="33">
    <font>
      <sz val="10"/>
      <name val="Arial"/>
      <family val="2"/>
    </font>
    <font>
      <sz val="12"/>
      <color indexed="8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b/>
      <sz val="10"/>
      <color indexed="20"/>
      <name val="Arial"/>
      <family val="2"/>
    </font>
    <font>
      <b/>
      <sz val="10"/>
      <color indexed="12"/>
      <name val="Arial"/>
      <family val="2"/>
    </font>
    <font>
      <sz val="10"/>
      <color indexed="20"/>
      <name val="Arial"/>
      <family val="2"/>
    </font>
    <font>
      <sz val="10"/>
      <color indexed="10"/>
      <name val="Arial"/>
      <family val="2"/>
    </font>
    <font>
      <vertAlign val="superscript"/>
      <sz val="10"/>
      <name val="Arial"/>
      <family val="2"/>
    </font>
    <font>
      <b/>
      <sz val="10"/>
      <color indexed="14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u/>
      <sz val="10"/>
      <color indexed="12"/>
      <name val="Arial"/>
      <family val="2"/>
    </font>
    <font>
      <b/>
      <sz val="10"/>
      <color indexed="30"/>
      <name val="Arial"/>
      <family val="2"/>
    </font>
    <font>
      <sz val="9"/>
      <color indexed="8"/>
      <name val="CourierNewPSMT"/>
      <family val="3"/>
    </font>
    <font>
      <sz val="10"/>
      <color indexed="17"/>
      <name val="Arial"/>
      <family val="2"/>
    </font>
    <font>
      <b/>
      <sz val="10"/>
      <color indexed="10"/>
      <name val="Arial"/>
      <family val="2"/>
    </font>
    <font>
      <b/>
      <sz val="10"/>
      <color indexed="17"/>
      <name val="Arial"/>
      <family val="2"/>
    </font>
    <font>
      <vertAlign val="subscript"/>
      <sz val="10"/>
      <name val="Arial"/>
      <family val="2"/>
    </font>
    <font>
      <b/>
      <sz val="10"/>
      <color indexed="13"/>
      <name val="Arial"/>
      <family val="2"/>
    </font>
    <font>
      <sz val="10"/>
      <color indexed="12"/>
      <name val="Arial"/>
      <family val="2"/>
    </font>
    <font>
      <vertAlign val="subscript"/>
      <sz val="10"/>
      <color indexed="20"/>
      <name val="Arial"/>
      <family val="2"/>
    </font>
    <font>
      <b/>
      <sz val="10"/>
      <color indexed="16"/>
      <name val="Arial"/>
      <family val="2"/>
    </font>
    <font>
      <sz val="10"/>
      <color indexed="13"/>
      <name val="Arial"/>
      <family val="2"/>
    </font>
    <font>
      <b/>
      <vertAlign val="superscript"/>
      <sz val="10"/>
      <name val="Arial"/>
      <family val="2"/>
    </font>
    <font>
      <b/>
      <sz val="10"/>
      <color indexed="51"/>
      <name val="Arial"/>
      <family val="2"/>
    </font>
    <font>
      <sz val="10"/>
      <color indexed="51"/>
      <name val="Arial"/>
      <family val="2"/>
    </font>
    <font>
      <b/>
      <vertAlign val="superscript"/>
      <sz val="10"/>
      <color indexed="8"/>
      <name val="Arial"/>
      <family val="2"/>
    </font>
    <font>
      <sz val="14"/>
      <name val="Arial"/>
      <family val="2"/>
    </font>
    <font>
      <sz val="10"/>
      <name val="Arial"/>
      <family val="2"/>
    </font>
    <font>
      <sz val="10"/>
      <color rgb="FF00B050"/>
      <name val="Arial"/>
      <family val="2"/>
    </font>
    <font>
      <sz val="10"/>
      <color rgb="FF7030A0"/>
      <name val="Arial"/>
      <family val="2"/>
    </font>
    <font>
      <sz val="10"/>
      <color rgb="FFFF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8"/>
        <bgColor indexed="58"/>
      </patternFill>
    </fill>
    <fill>
      <patternFill patternType="solid">
        <fgColor indexed="43"/>
        <bgColor indexed="26"/>
      </patternFill>
    </fill>
    <fill>
      <patternFill patternType="solid">
        <fgColor indexed="42"/>
        <b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theme="8" tint="0.59999389629810485"/>
        <bgColor indexed="64"/>
      </patternFill>
    </fill>
  </fills>
  <borders count="40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medium">
        <color indexed="8"/>
      </left>
      <right style="thin">
        <color indexed="22"/>
      </right>
      <top style="medium">
        <color indexed="8"/>
      </top>
      <bottom style="medium">
        <color indexed="8"/>
      </bottom>
      <diagonal/>
    </border>
    <border>
      <left style="thin">
        <color indexed="22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medium">
        <color indexed="8"/>
      </bottom>
      <diagonal/>
    </border>
    <border>
      <left style="thin">
        <color indexed="22"/>
      </left>
      <right/>
      <top style="thin">
        <color indexed="22"/>
      </top>
      <bottom style="medium">
        <color indexed="8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22"/>
      </top>
      <bottom style="thin">
        <color indexed="22"/>
      </bottom>
      <diagonal/>
    </border>
    <border>
      <left style="medium">
        <color indexed="8"/>
      </left>
      <right style="medium">
        <color indexed="8"/>
      </right>
      <top style="thin">
        <color indexed="22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dashed">
        <color indexed="22"/>
      </left>
      <right style="dashed">
        <color indexed="22"/>
      </right>
      <top style="dashed">
        <color indexed="22"/>
      </top>
      <bottom style="dashed">
        <color indexed="22"/>
      </bottom>
      <diagonal/>
    </border>
    <border>
      <left style="thin">
        <color indexed="22"/>
      </left>
      <right style="thin">
        <color indexed="22"/>
      </right>
      <top/>
      <bottom style="medium">
        <color indexed="8"/>
      </bottom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8">
    <xf numFmtId="0" fontId="0" fillId="0" borderId="0"/>
    <xf numFmtId="3" fontId="29" fillId="2" borderId="0"/>
    <xf numFmtId="164" fontId="29" fillId="2" borderId="0"/>
    <xf numFmtId="0" fontId="29" fillId="2" borderId="0"/>
    <xf numFmtId="2" fontId="29" fillId="2" borderId="0"/>
    <xf numFmtId="0" fontId="12" fillId="0" borderId="0" applyNumberFormat="0" applyFill="0" applyBorder="0" applyAlignment="0" applyProtection="0"/>
    <xf numFmtId="0" fontId="1" fillId="0" borderId="0"/>
    <xf numFmtId="0" fontId="29" fillId="0" borderId="0"/>
  </cellStyleXfs>
  <cellXfs count="327">
    <xf numFmtId="0" fontId="0" fillId="0" borderId="0" xfId="0"/>
    <xf numFmtId="0" fontId="29" fillId="2" borderId="1" xfId="1" applyNumberFormat="1" applyBorder="1"/>
    <xf numFmtId="0" fontId="29" fillId="2" borderId="1" xfId="1" applyNumberFormat="1" applyBorder="1" applyAlignment="1">
      <alignment horizontal="left"/>
    </xf>
    <xf numFmtId="0" fontId="29" fillId="2" borderId="2" xfId="1" applyNumberFormat="1" applyBorder="1"/>
    <xf numFmtId="0" fontId="29" fillId="2" borderId="3" xfId="1" applyNumberFormat="1" applyBorder="1"/>
    <xf numFmtId="0" fontId="2" fillId="2" borderId="1" xfId="1" applyNumberFormat="1" applyFont="1" applyBorder="1"/>
    <xf numFmtId="0" fontId="29" fillId="0" borderId="1" xfId="1" applyNumberFormat="1" applyFill="1" applyBorder="1"/>
    <xf numFmtId="0" fontId="0" fillId="2" borderId="1" xfId="0" applyFill="1" applyBorder="1" applyAlignment="1">
      <alignment horizontal="left"/>
    </xf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0" borderId="1" xfId="1" applyNumberFormat="1" applyFont="1" applyFill="1" applyBorder="1"/>
    <xf numFmtId="0" fontId="0" fillId="2" borderId="1" xfId="1" applyNumberFormat="1" applyFont="1" applyBorder="1" applyAlignment="1">
      <alignment horizontal="left"/>
    </xf>
    <xf numFmtId="0" fontId="29" fillId="2" borderId="4" xfId="1" applyNumberFormat="1" applyBorder="1" applyAlignment="1">
      <alignment horizontal="left"/>
    </xf>
    <xf numFmtId="0" fontId="3" fillId="0" borderId="0" xfId="0" applyFont="1"/>
    <xf numFmtId="0" fontId="29" fillId="0" borderId="2" xfId="1" applyNumberFormat="1" applyFill="1" applyBorder="1"/>
    <xf numFmtId="0" fontId="29" fillId="2" borderId="5" xfId="1" applyNumberFormat="1" applyBorder="1" applyAlignment="1">
      <alignment horizontal="left"/>
    </xf>
    <xf numFmtId="0" fontId="29" fillId="2" borderId="6" xfId="1" applyNumberFormat="1" applyBorder="1" applyAlignment="1">
      <alignment horizontal="left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vertical="top"/>
    </xf>
    <xf numFmtId="0" fontId="5" fillId="0" borderId="0" xfId="0" applyFont="1" applyAlignment="1">
      <alignment horizontal="left"/>
    </xf>
    <xf numFmtId="0" fontId="7" fillId="0" borderId="0" xfId="0" applyFont="1" applyAlignment="1">
      <alignment horizontal="left" vertical="top"/>
    </xf>
    <xf numFmtId="0" fontId="7" fillId="0" borderId="0" xfId="0" applyFont="1"/>
    <xf numFmtId="0" fontId="0" fillId="0" borderId="7" xfId="0" applyBorder="1" applyAlignment="1">
      <alignment horizont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6" fillId="0" borderId="0" xfId="0" applyFont="1"/>
    <xf numFmtId="0" fontId="0" fillId="0" borderId="8" xfId="0" applyBorder="1"/>
    <xf numFmtId="0" fontId="0" fillId="0" borderId="9" xfId="0" applyBorder="1"/>
    <xf numFmtId="165" fontId="7" fillId="0" borderId="0" xfId="0" applyNumberFormat="1" applyFont="1"/>
    <xf numFmtId="0" fontId="29" fillId="2" borderId="10" xfId="1" applyNumberFormat="1" applyBorder="1" applyAlignment="1">
      <alignment horizontal="center"/>
    </xf>
    <xf numFmtId="0" fontId="0" fillId="0" borderId="10" xfId="1" applyNumberFormat="1" applyFont="1" applyFill="1" applyBorder="1" applyAlignment="1">
      <alignment horizontal="center"/>
    </xf>
    <xf numFmtId="0" fontId="3" fillId="2" borderId="10" xfId="1" applyNumberFormat="1" applyFont="1" applyBorder="1" applyAlignment="1">
      <alignment horizontal="center"/>
    </xf>
    <xf numFmtId="0" fontId="3" fillId="2" borderId="11" xfId="1" applyNumberFormat="1" applyFont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left" vertical="top" wrapText="1"/>
    </xf>
    <xf numFmtId="0" fontId="10" fillId="2" borderId="1" xfId="0" applyFont="1" applyFill="1" applyBorder="1" applyAlignment="1">
      <alignment horizontal="center"/>
    </xf>
    <xf numFmtId="0" fontId="29" fillId="2" borderId="12" xfId="1" applyNumberFormat="1" applyBorder="1"/>
    <xf numFmtId="11" fontId="0" fillId="0" borderId="13" xfId="0" applyNumberFormat="1" applyBorder="1"/>
    <xf numFmtId="0" fontId="0" fillId="2" borderId="13" xfId="0" applyFill="1" applyBorder="1"/>
    <xf numFmtId="0" fontId="29" fillId="2" borderId="13" xfId="1" applyNumberFormat="1" applyBorder="1"/>
    <xf numFmtId="0" fontId="10" fillId="2" borderId="14" xfId="0" applyFont="1" applyFill="1" applyBorder="1" applyAlignment="1">
      <alignment horizontal="left" vertical="top" wrapText="1"/>
    </xf>
    <xf numFmtId="0" fontId="10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0" borderId="14" xfId="0" applyFont="1" applyBorder="1" applyAlignment="1">
      <alignment horizontal="left" vertical="center"/>
    </xf>
    <xf numFmtId="0" fontId="10" fillId="2" borderId="1" xfId="1" applyNumberFormat="1" applyFont="1" applyBorder="1"/>
    <xf numFmtId="0" fontId="10" fillId="2" borderId="1" xfId="1" applyNumberFormat="1" applyFont="1" applyBorder="1" applyAlignment="1">
      <alignment horizontal="center"/>
    </xf>
    <xf numFmtId="0" fontId="10" fillId="2" borderId="14" xfId="1" applyNumberFormat="1" applyFont="1" applyBorder="1" applyAlignment="1">
      <alignment horizontal="left"/>
    </xf>
    <xf numFmtId="0" fontId="10" fillId="2" borderId="1" xfId="0" applyFont="1" applyFill="1" applyBorder="1" applyAlignment="1">
      <alignment horizontal="left"/>
    </xf>
    <xf numFmtId="0" fontId="10" fillId="2" borderId="1" xfId="1" applyNumberFormat="1" applyFont="1" applyBorder="1" applyAlignment="1">
      <alignment horizontal="left"/>
    </xf>
    <xf numFmtId="0" fontId="10" fillId="0" borderId="1" xfId="1" applyNumberFormat="1" applyFont="1" applyFill="1" applyBorder="1" applyAlignment="1">
      <alignment horizontal="center"/>
    </xf>
    <xf numFmtId="0" fontId="7" fillId="2" borderId="1" xfId="1" applyNumberFormat="1" applyFont="1" applyBorder="1"/>
    <xf numFmtId="0" fontId="7" fillId="2" borderId="1" xfId="1" applyNumberFormat="1" applyFont="1" applyBorder="1" applyAlignment="1">
      <alignment horizontal="left"/>
    </xf>
    <xf numFmtId="0" fontId="10" fillId="2" borderId="4" xfId="1" applyNumberFormat="1" applyFont="1" applyBorder="1"/>
    <xf numFmtId="0" fontId="10" fillId="2" borderId="4" xfId="1" applyNumberFormat="1" applyFont="1" applyBorder="1" applyAlignment="1">
      <alignment horizontal="center"/>
    </xf>
    <xf numFmtId="0" fontId="10" fillId="2" borderId="4" xfId="1" applyNumberFormat="1" applyFont="1" applyBorder="1" applyAlignment="1">
      <alignment horizontal="left"/>
    </xf>
    <xf numFmtId="0" fontId="0" fillId="0" borderId="1" xfId="0" applyBorder="1"/>
    <xf numFmtId="0" fontId="10" fillId="2" borderId="0" xfId="1" applyNumberFormat="1" applyFont="1"/>
    <xf numFmtId="0" fontId="10" fillId="2" borderId="0" xfId="1" applyNumberFormat="1" applyFont="1" applyAlignment="1">
      <alignment horizontal="center"/>
    </xf>
    <xf numFmtId="0" fontId="10" fillId="2" borderId="0" xfId="1" applyNumberFormat="1" applyFont="1" applyAlignment="1">
      <alignment horizontal="left"/>
    </xf>
    <xf numFmtId="0" fontId="10" fillId="2" borderId="0" xfId="0" applyFont="1" applyFill="1" applyAlignment="1">
      <alignment horizontal="left"/>
    </xf>
    <xf numFmtId="0" fontId="10" fillId="0" borderId="0" xfId="0" applyFont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10" fillId="0" borderId="0" xfId="1" applyNumberFormat="1" applyFont="1" applyFill="1" applyAlignment="1">
      <alignment horizontal="center"/>
    </xf>
    <xf numFmtId="0" fontId="7" fillId="2" borderId="0" xfId="1" applyNumberFormat="1" applyFont="1"/>
    <xf numFmtId="0" fontId="7" fillId="2" borderId="0" xfId="1" applyNumberFormat="1" applyFont="1" applyAlignment="1">
      <alignment horizontal="left"/>
    </xf>
    <xf numFmtId="0" fontId="10" fillId="2" borderId="0" xfId="0" applyFont="1" applyFill="1" applyAlignment="1">
      <alignment horizontal="left" vertical="top" wrapText="1"/>
    </xf>
    <xf numFmtId="0" fontId="10" fillId="2" borderId="0" xfId="0" applyFont="1" applyFill="1" applyAlignment="1">
      <alignment horizontal="center"/>
    </xf>
    <xf numFmtId="0" fontId="11" fillId="2" borderId="0" xfId="1" applyNumberFormat="1" applyFont="1"/>
    <xf numFmtId="0" fontId="10" fillId="0" borderId="0" xfId="0" applyFont="1" applyAlignment="1">
      <alignment horizontal="left"/>
    </xf>
    <xf numFmtId="0" fontId="10" fillId="0" borderId="0" xfId="0" applyFont="1" applyAlignment="1">
      <alignment horizontal="center"/>
    </xf>
    <xf numFmtId="0" fontId="10" fillId="0" borderId="1" xfId="0" applyFont="1" applyBorder="1" applyAlignment="1">
      <alignment horizontal="left"/>
    </xf>
    <xf numFmtId="0" fontId="10" fillId="0" borderId="1" xfId="0" applyFont="1" applyBorder="1" applyAlignment="1">
      <alignment horizontal="center"/>
    </xf>
    <xf numFmtId="0" fontId="10" fillId="2" borderId="1" xfId="5" applyNumberFormat="1" applyFont="1" applyFill="1" applyBorder="1" applyAlignment="1" applyProtection="1">
      <alignment horizontal="left" vertical="top" wrapText="1"/>
    </xf>
    <xf numFmtId="0" fontId="10" fillId="0" borderId="1" xfId="0" applyFont="1" applyBorder="1" applyAlignment="1">
      <alignment vertical="center"/>
    </xf>
    <xf numFmtId="0" fontId="10" fillId="0" borderId="1" xfId="0" applyFont="1" applyBorder="1" applyAlignment="1">
      <alignment horizontal="center" wrapText="1"/>
    </xf>
    <xf numFmtId="0" fontId="10" fillId="0" borderId="1" xfId="0" applyFont="1" applyBorder="1"/>
    <xf numFmtId="0" fontId="10" fillId="0" borderId="1" xfId="0" applyFont="1" applyBorder="1" applyAlignment="1">
      <alignment wrapText="1"/>
    </xf>
    <xf numFmtId="0" fontId="10" fillId="0" borderId="1" xfId="0" applyFont="1" applyBorder="1" applyAlignment="1">
      <alignment horizontal="left" wrapText="1"/>
    </xf>
    <xf numFmtId="0" fontId="0" fillId="2" borderId="0" xfId="0" applyFill="1"/>
    <xf numFmtId="0" fontId="29" fillId="2" borderId="0" xfId="1" applyNumberFormat="1"/>
    <xf numFmtId="0" fontId="7" fillId="2" borderId="2" xfId="1" applyNumberFormat="1" applyFont="1" applyBorder="1"/>
    <xf numFmtId="0" fontId="10" fillId="0" borderId="0" xfId="0" applyFont="1"/>
    <xf numFmtId="0" fontId="13" fillId="0" borderId="0" xfId="7" applyFont="1" applyAlignment="1">
      <alignment horizontal="left" vertical="center"/>
    </xf>
    <xf numFmtId="0" fontId="13" fillId="0" borderId="0" xfId="7" applyFont="1" applyAlignment="1">
      <alignment horizontal="center" vertical="center"/>
    </xf>
    <xf numFmtId="0" fontId="13" fillId="0" borderId="0" xfId="7" applyFont="1" applyAlignment="1">
      <alignment horizontal="left"/>
    </xf>
    <xf numFmtId="0" fontId="10" fillId="2" borderId="0" xfId="5" applyNumberFormat="1" applyFont="1" applyFill="1" applyBorder="1" applyAlignment="1" applyProtection="1">
      <alignment horizontal="left" vertical="top" wrapText="1"/>
    </xf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left"/>
    </xf>
    <xf numFmtId="0" fontId="10" fillId="0" borderId="0" xfId="0" applyFont="1" applyAlignment="1">
      <alignment wrapText="1"/>
    </xf>
    <xf numFmtId="0" fontId="10" fillId="0" borderId="0" xfId="0" applyFont="1" applyAlignment="1">
      <alignment horizontal="center" wrapText="1"/>
    </xf>
    <xf numFmtId="0" fontId="10" fillId="0" borderId="0" xfId="0" applyFont="1" applyAlignment="1">
      <alignment horizontal="left" wrapText="1"/>
    </xf>
    <xf numFmtId="0" fontId="14" fillId="0" borderId="0" xfId="0" applyFont="1" applyAlignment="1">
      <alignment horizontal="left"/>
    </xf>
    <xf numFmtId="0" fontId="10" fillId="0" borderId="0" xfId="6" applyFont="1" applyAlignment="1">
      <alignment horizontal="left"/>
    </xf>
    <xf numFmtId="0" fontId="10" fillId="0" borderId="0" xfId="6" applyFont="1" applyAlignment="1">
      <alignment horizontal="center"/>
    </xf>
    <xf numFmtId="0" fontId="13" fillId="0" borderId="1" xfId="0" applyFont="1" applyBorder="1" applyAlignment="1">
      <alignment horizontal="left" vertical="center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left"/>
    </xf>
    <xf numFmtId="0" fontId="10" fillId="0" borderId="1" xfId="6" applyFont="1" applyBorder="1" applyAlignment="1">
      <alignment wrapText="1"/>
    </xf>
    <xf numFmtId="0" fontId="10" fillId="0" borderId="1" xfId="6" applyFont="1" applyBorder="1" applyAlignment="1">
      <alignment horizontal="center" wrapText="1"/>
    </xf>
    <xf numFmtId="0" fontId="10" fillId="0" borderId="1" xfId="6" applyFont="1" applyBorder="1" applyAlignment="1">
      <alignment horizontal="left" wrapText="1"/>
    </xf>
    <xf numFmtId="0" fontId="10" fillId="0" borderId="1" xfId="6" applyFont="1" applyBorder="1"/>
    <xf numFmtId="0" fontId="10" fillId="0" borderId="1" xfId="6" applyFont="1" applyBorder="1" applyAlignment="1">
      <alignment horizontal="center"/>
    </xf>
    <xf numFmtId="0" fontId="10" fillId="0" borderId="1" xfId="6" applyFont="1" applyBorder="1" applyAlignment="1">
      <alignment horizontal="left"/>
    </xf>
    <xf numFmtId="0" fontId="15" fillId="0" borderId="1" xfId="7" applyFont="1" applyBorder="1" applyAlignment="1">
      <alignment horizontal="left"/>
    </xf>
    <xf numFmtId="0" fontId="15" fillId="0" borderId="1" xfId="7" applyFont="1" applyBorder="1" applyAlignment="1">
      <alignment horizontal="center"/>
    </xf>
    <xf numFmtId="0" fontId="13" fillId="0" borderId="1" xfId="7" applyFont="1" applyBorder="1" applyAlignment="1">
      <alignment horizontal="left" vertical="center"/>
    </xf>
    <xf numFmtId="0" fontId="13" fillId="0" borderId="1" xfId="7" applyFont="1" applyBorder="1" applyAlignment="1">
      <alignment horizontal="center" vertical="center"/>
    </xf>
    <xf numFmtId="0" fontId="13" fillId="0" borderId="1" xfId="7" applyFont="1" applyBorder="1" applyAlignment="1">
      <alignment horizontal="left"/>
    </xf>
    <xf numFmtId="0" fontId="11" fillId="2" borderId="1" xfId="1" applyNumberFormat="1" applyFont="1" applyBorder="1"/>
    <xf numFmtId="0" fontId="11" fillId="2" borderId="1" xfId="1" applyNumberFormat="1" applyFont="1" applyBorder="1" applyAlignment="1">
      <alignment horizontal="left"/>
    </xf>
    <xf numFmtId="0" fontId="0" fillId="2" borderId="1" xfId="1" applyNumberFormat="1" applyFont="1" applyBorder="1"/>
    <xf numFmtId="0" fontId="0" fillId="2" borderId="2" xfId="1" applyNumberFormat="1" applyFont="1" applyBorder="1"/>
    <xf numFmtId="0" fontId="0" fillId="2" borderId="3" xfId="1" applyNumberFormat="1" applyFont="1" applyBorder="1"/>
    <xf numFmtId="0" fontId="3" fillId="0" borderId="15" xfId="0" applyFont="1" applyBorder="1"/>
    <xf numFmtId="0" fontId="0" fillId="0" borderId="16" xfId="0" applyBorder="1"/>
    <xf numFmtId="0" fontId="0" fillId="0" borderId="17" xfId="0" applyBorder="1"/>
    <xf numFmtId="0" fontId="3" fillId="0" borderId="16" xfId="0" applyFont="1" applyBorder="1" applyAlignment="1">
      <alignment horizontal="center"/>
    </xf>
    <xf numFmtId="0" fontId="3" fillId="0" borderId="16" xfId="0" applyFont="1" applyBorder="1" applyAlignment="1">
      <alignment horizontal="left"/>
    </xf>
    <xf numFmtId="0" fontId="3" fillId="0" borderId="7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16" fillId="0" borderId="7" xfId="0" applyFont="1" applyBorder="1" applyAlignment="1">
      <alignment horizontal="center"/>
    </xf>
    <xf numFmtId="0" fontId="17" fillId="0" borderId="7" xfId="0" applyFont="1" applyBorder="1" applyAlignment="1">
      <alignment horizontal="center"/>
    </xf>
    <xf numFmtId="0" fontId="0" fillId="0" borderId="18" xfId="0" applyBorder="1"/>
    <xf numFmtId="0" fontId="7" fillId="0" borderId="19" xfId="0" applyFont="1" applyBorder="1"/>
    <xf numFmtId="0" fontId="0" fillId="0" borderId="19" xfId="0" applyBorder="1" applyAlignment="1">
      <alignment horizontal="right"/>
    </xf>
    <xf numFmtId="0" fontId="0" fillId="0" borderId="20" xfId="0" applyBorder="1"/>
    <xf numFmtId="0" fontId="19" fillId="3" borderId="0" xfId="0" applyFont="1" applyFill="1"/>
    <xf numFmtId="0" fontId="19" fillId="3" borderId="1" xfId="1" applyNumberFormat="1" applyFont="1" applyFill="1" applyBorder="1"/>
    <xf numFmtId="0" fontId="19" fillId="3" borderId="4" xfId="1" applyNumberFormat="1" applyFont="1" applyFill="1" applyBorder="1" applyAlignment="1">
      <alignment horizontal="left"/>
    </xf>
    <xf numFmtId="0" fontId="0" fillId="3" borderId="1" xfId="0" applyFill="1" applyBorder="1"/>
    <xf numFmtId="0" fontId="0" fillId="4" borderId="18" xfId="0" applyFill="1" applyBorder="1"/>
    <xf numFmtId="0" fontId="0" fillId="4" borderId="20" xfId="0" applyFill="1" applyBorder="1"/>
    <xf numFmtId="0" fontId="20" fillId="0" borderId="21" xfId="0" applyFont="1" applyBorder="1"/>
    <xf numFmtId="0" fontId="0" fillId="0" borderId="22" xfId="0" applyBorder="1"/>
    <xf numFmtId="0" fontId="0" fillId="0" borderId="2" xfId="1" applyNumberFormat="1" applyFont="1" applyFill="1" applyBorder="1"/>
    <xf numFmtId="0" fontId="0" fillId="2" borderId="5" xfId="1" applyNumberFormat="1" applyFont="1" applyBorder="1" applyAlignment="1">
      <alignment horizontal="left"/>
    </xf>
    <xf numFmtId="0" fontId="0" fillId="2" borderId="6" xfId="1" applyNumberFormat="1" applyFont="1" applyBorder="1" applyAlignment="1">
      <alignment horizontal="left"/>
    </xf>
    <xf numFmtId="0" fontId="0" fillId="4" borderId="23" xfId="0" applyFill="1" applyBorder="1"/>
    <xf numFmtId="0" fontId="0" fillId="4" borderId="22" xfId="0" applyFill="1" applyBorder="1"/>
    <xf numFmtId="0" fontId="20" fillId="0" borderId="24" xfId="0" applyFont="1" applyBorder="1"/>
    <xf numFmtId="11" fontId="0" fillId="0" borderId="0" xfId="0" applyNumberFormat="1"/>
    <xf numFmtId="0" fontId="0" fillId="4" borderId="25" xfId="0" applyFill="1" applyBorder="1"/>
    <xf numFmtId="0" fontId="0" fillId="4" borderId="26" xfId="0" applyFill="1" applyBorder="1"/>
    <xf numFmtId="0" fontId="20" fillId="0" borderId="27" xfId="0" applyFont="1" applyBorder="1"/>
    <xf numFmtId="0" fontId="0" fillId="0" borderId="23" xfId="0" applyBorder="1"/>
    <xf numFmtId="0" fontId="0" fillId="0" borderId="23" xfId="0" applyBorder="1" applyAlignment="1">
      <alignment horizontal="left"/>
    </xf>
    <xf numFmtId="0" fontId="6" fillId="0" borderId="23" xfId="0" applyFont="1" applyBorder="1"/>
    <xf numFmtId="2" fontId="7" fillId="0" borderId="0" xfId="0" applyNumberFormat="1" applyFont="1"/>
    <xf numFmtId="1" fontId="7" fillId="0" borderId="0" xfId="0" applyNumberFormat="1" applyFont="1"/>
    <xf numFmtId="167" fontId="7" fillId="0" borderId="0" xfId="0" applyNumberFormat="1" applyFont="1"/>
    <xf numFmtId="168" fontId="7" fillId="0" borderId="0" xfId="0" applyNumberFormat="1" applyFont="1"/>
    <xf numFmtId="0" fontId="0" fillId="0" borderId="25" xfId="0" applyBorder="1"/>
    <xf numFmtId="0" fontId="22" fillId="4" borderId="7" xfId="0" applyFont="1" applyFill="1" applyBorder="1"/>
    <xf numFmtId="0" fontId="0" fillId="0" borderId="7" xfId="0" applyBorder="1"/>
    <xf numFmtId="0" fontId="0" fillId="0" borderId="26" xfId="0" applyBorder="1"/>
    <xf numFmtId="0" fontId="23" fillId="0" borderId="0" xfId="0" applyFont="1" applyAlignment="1">
      <alignment horizontal="left"/>
    </xf>
    <xf numFmtId="0" fontId="0" fillId="2" borderId="10" xfId="1" applyNumberFormat="1" applyFont="1" applyBorder="1" applyAlignment="1">
      <alignment horizontal="center"/>
    </xf>
    <xf numFmtId="0" fontId="0" fillId="2" borderId="10" xfId="1" applyNumberFormat="1" applyFont="1" applyBorder="1" applyAlignment="1">
      <alignment horizontal="left"/>
    </xf>
    <xf numFmtId="0" fontId="16" fillId="0" borderId="0" xfId="0" applyFont="1" applyAlignment="1">
      <alignment horizontal="center"/>
    </xf>
    <xf numFmtId="0" fontId="0" fillId="2" borderId="12" xfId="1" applyNumberFormat="1" applyFont="1" applyBorder="1"/>
    <xf numFmtId="166" fontId="0" fillId="2" borderId="1" xfId="1" applyNumberFormat="1" applyFont="1" applyBorder="1"/>
    <xf numFmtId="0" fontId="0" fillId="2" borderId="13" xfId="1" applyNumberFormat="1" applyFont="1" applyBorder="1"/>
    <xf numFmtId="0" fontId="0" fillId="2" borderId="0" xfId="1" applyNumberFormat="1" applyFont="1"/>
    <xf numFmtId="0" fontId="0" fillId="2" borderId="4" xfId="1" applyNumberFormat="1" applyFont="1" applyBorder="1" applyAlignment="1">
      <alignment horizontal="left"/>
    </xf>
    <xf numFmtId="0" fontId="25" fillId="3" borderId="4" xfId="1" applyNumberFormat="1" applyFont="1" applyFill="1" applyBorder="1" applyAlignment="1">
      <alignment horizontal="left"/>
    </xf>
    <xf numFmtId="0" fontId="26" fillId="3" borderId="1" xfId="1" applyNumberFormat="1" applyFont="1" applyFill="1" applyBorder="1"/>
    <xf numFmtId="0" fontId="26" fillId="3" borderId="1" xfId="0" applyFont="1" applyFill="1" applyBorder="1"/>
    <xf numFmtId="0" fontId="20" fillId="2" borderId="1" xfId="0" applyFont="1" applyFill="1" applyBorder="1" applyAlignment="1">
      <alignment horizontal="left" vertical="top" wrapText="1"/>
    </xf>
    <xf numFmtId="0" fontId="20" fillId="2" borderId="1" xfId="0" applyFont="1" applyFill="1" applyBorder="1" applyAlignment="1">
      <alignment horizontal="center"/>
    </xf>
    <xf numFmtId="0" fontId="20" fillId="2" borderId="14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center" vertical="center"/>
    </xf>
    <xf numFmtId="0" fontId="0" fillId="0" borderId="14" xfId="0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2" borderId="1" xfId="1" applyNumberFormat="1" applyFont="1" applyBorder="1" applyAlignment="1">
      <alignment horizontal="center"/>
    </xf>
    <xf numFmtId="0" fontId="0" fillId="2" borderId="14" xfId="1" applyNumberFormat="1" applyFont="1" applyBorder="1" applyAlignment="1">
      <alignment horizontal="left"/>
    </xf>
    <xf numFmtId="0" fontId="0" fillId="0" borderId="1" xfId="1" applyNumberFormat="1" applyFont="1" applyFill="1" applyBorder="1" applyAlignment="1">
      <alignment horizontal="center"/>
    </xf>
    <xf numFmtId="0" fontId="10" fillId="5" borderId="1" xfId="1" applyNumberFormat="1" applyFont="1" applyFill="1" applyBorder="1"/>
    <xf numFmtId="0" fontId="0" fillId="2" borderId="4" xfId="1" applyNumberFormat="1" applyFont="1" applyBorder="1" applyAlignment="1">
      <alignment horizontal="center"/>
    </xf>
    <xf numFmtId="0" fontId="0" fillId="2" borderId="0" xfId="1" applyNumberFormat="1" applyFont="1" applyAlignment="1">
      <alignment horizontal="center"/>
    </xf>
    <xf numFmtId="0" fontId="0" fillId="2" borderId="0" xfId="1" applyNumberFormat="1" applyFont="1" applyAlignment="1">
      <alignment horizontal="left"/>
    </xf>
    <xf numFmtId="0" fontId="0" fillId="2" borderId="0" xfId="0" applyFill="1" applyAlignment="1">
      <alignment horizontal="left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1" applyNumberFormat="1" applyFont="1" applyFill="1" applyAlignment="1">
      <alignment horizontal="center"/>
    </xf>
    <xf numFmtId="0" fontId="20" fillId="2" borderId="0" xfId="0" applyFont="1" applyFill="1" applyAlignment="1">
      <alignment horizontal="left" vertical="top" wrapText="1"/>
    </xf>
    <xf numFmtId="0" fontId="20" fillId="2" borderId="0" xfId="0" applyFont="1" applyFill="1" applyAlignment="1">
      <alignment horizontal="center"/>
    </xf>
    <xf numFmtId="0" fontId="0" fillId="0" borderId="0" xfId="0" applyAlignment="1">
      <alignment horizontal="left"/>
    </xf>
    <xf numFmtId="0" fontId="12" fillId="2" borderId="1" xfId="5" applyNumberFormat="1" applyFill="1" applyBorder="1" applyAlignment="1" applyProtection="1">
      <alignment horizontal="left" vertical="top" wrapText="1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left"/>
    </xf>
    <xf numFmtId="0" fontId="15" fillId="0" borderId="1" xfId="0" applyFont="1" applyBorder="1"/>
    <xf numFmtId="0" fontId="15" fillId="0" borderId="1" xfId="0" applyFont="1" applyBorder="1" applyAlignment="1">
      <alignment horizontal="center"/>
    </xf>
    <xf numFmtId="0" fontId="15" fillId="0" borderId="1" xfId="0" applyFont="1" applyBorder="1" applyAlignment="1">
      <alignment horizontal="left"/>
    </xf>
    <xf numFmtId="0" fontId="19" fillId="3" borderId="1" xfId="0" applyFont="1" applyFill="1" applyBorder="1"/>
    <xf numFmtId="11" fontId="0" fillId="2" borderId="1" xfId="0" applyNumberFormat="1" applyFill="1" applyBorder="1"/>
    <xf numFmtId="0" fontId="20" fillId="2" borderId="1" xfId="0" applyFont="1" applyFill="1" applyBorder="1"/>
    <xf numFmtId="0" fontId="6" fillId="2" borderId="1" xfId="1" applyNumberFormat="1" applyFont="1" applyBorder="1" applyAlignment="1">
      <alignment horizontal="left"/>
    </xf>
    <xf numFmtId="0" fontId="0" fillId="2" borderId="1" xfId="0" applyFill="1" applyBorder="1" applyAlignment="1">
      <alignment horizontal="center"/>
    </xf>
    <xf numFmtId="0" fontId="3" fillId="0" borderId="0" xfId="0" applyFont="1" applyAlignment="1">
      <alignment horizontal="center"/>
    </xf>
    <xf numFmtId="0" fontId="4" fillId="0" borderId="1" xfId="0" applyFont="1" applyBorder="1"/>
    <xf numFmtId="0" fontId="6" fillId="0" borderId="1" xfId="0" applyFont="1" applyBorder="1" applyAlignment="1">
      <alignment horizontal="center"/>
    </xf>
    <xf numFmtId="0" fontId="6" fillId="0" borderId="1" xfId="0" applyFont="1" applyBorder="1"/>
    <xf numFmtId="0" fontId="6" fillId="0" borderId="4" xfId="0" applyFont="1" applyBorder="1"/>
    <xf numFmtId="0" fontId="20" fillId="0" borderId="20" xfId="0" applyFont="1" applyBorder="1"/>
    <xf numFmtId="0" fontId="15" fillId="0" borderId="21" xfId="0" applyFont="1" applyBorder="1"/>
    <xf numFmtId="169" fontId="0" fillId="0" borderId="0" xfId="0" applyNumberFormat="1"/>
    <xf numFmtId="0" fontId="20" fillId="0" borderId="22" xfId="0" applyFont="1" applyBorder="1"/>
    <xf numFmtId="0" fontId="15" fillId="0" borderId="24" xfId="0" applyFont="1" applyBorder="1"/>
    <xf numFmtId="169" fontId="0" fillId="0" borderId="7" xfId="0" applyNumberFormat="1" applyBorder="1"/>
    <xf numFmtId="0" fontId="20" fillId="2" borderId="28" xfId="0" applyFont="1" applyFill="1" applyBorder="1"/>
    <xf numFmtId="2" fontId="3" fillId="0" borderId="0" xfId="0" applyNumberFormat="1" applyFont="1"/>
    <xf numFmtId="2" fontId="0" fillId="0" borderId="0" xfId="0" applyNumberFormat="1"/>
    <xf numFmtId="0" fontId="20" fillId="0" borderId="0" xfId="0" applyFont="1"/>
    <xf numFmtId="0" fontId="5" fillId="0" borderId="24" xfId="0" applyFont="1" applyBorder="1"/>
    <xf numFmtId="170" fontId="3" fillId="0" borderId="0" xfId="0" applyNumberFormat="1" applyFont="1"/>
    <xf numFmtId="170" fontId="0" fillId="0" borderId="0" xfId="0" applyNumberFormat="1"/>
    <xf numFmtId="1" fontId="3" fillId="0" borderId="0" xfId="0" applyNumberFormat="1" applyFont="1"/>
    <xf numFmtId="1" fontId="0" fillId="0" borderId="0" xfId="0" applyNumberFormat="1"/>
    <xf numFmtId="0" fontId="20" fillId="0" borderId="26" xfId="0" applyFont="1" applyBorder="1"/>
    <xf numFmtId="0" fontId="20" fillId="2" borderId="29" xfId="0" applyFont="1" applyFill="1" applyBorder="1"/>
    <xf numFmtId="0" fontId="15" fillId="0" borderId="27" xfId="0" applyFont="1" applyBorder="1"/>
    <xf numFmtId="0" fontId="5" fillId="0" borderId="27" xfId="0" applyFont="1" applyBorder="1"/>
    <xf numFmtId="0" fontId="22" fillId="0" borderId="0" xfId="0" applyFont="1"/>
    <xf numFmtId="0" fontId="22" fillId="6" borderId="30" xfId="0" applyFont="1" applyFill="1" applyBorder="1"/>
    <xf numFmtId="0" fontId="7" fillId="0" borderId="22" xfId="0" applyFont="1" applyBorder="1"/>
    <xf numFmtId="171" fontId="3" fillId="0" borderId="0" xfId="0" applyNumberFormat="1" applyFont="1"/>
    <xf numFmtId="0" fontId="7" fillId="0" borderId="0" xfId="0" applyFont="1" applyAlignment="1">
      <alignment horizontal="left"/>
    </xf>
    <xf numFmtId="0" fontId="23" fillId="3" borderId="0" xfId="0" applyFont="1" applyFill="1"/>
    <xf numFmtId="0" fontId="3" fillId="0" borderId="0" xfId="0" applyFont="1" applyAlignment="1">
      <alignment horizontal="left"/>
    </xf>
    <xf numFmtId="0" fontId="0" fillId="0" borderId="31" xfId="0" applyBorder="1" applyAlignment="1">
      <alignment horizontal="center"/>
    </xf>
    <xf numFmtId="171" fontId="0" fillId="0" borderId="0" xfId="0" applyNumberFormat="1"/>
    <xf numFmtId="0" fontId="0" fillId="2" borderId="10" xfId="0" applyFill="1" applyBorder="1" applyAlignment="1">
      <alignment horizontal="left"/>
    </xf>
    <xf numFmtId="0" fontId="3" fillId="2" borderId="10" xfId="0" applyFont="1" applyFill="1" applyBorder="1" applyAlignment="1">
      <alignment horizontal="center"/>
    </xf>
    <xf numFmtId="0" fontId="11" fillId="2" borderId="10" xfId="0" applyFont="1" applyFill="1" applyBorder="1" applyAlignment="1">
      <alignment horizontal="center"/>
    </xf>
    <xf numFmtId="0" fontId="9" fillId="2" borderId="10" xfId="0" applyFont="1" applyFill="1" applyBorder="1" applyAlignment="1">
      <alignment horizontal="center"/>
    </xf>
    <xf numFmtId="0" fontId="9" fillId="2" borderId="7" xfId="0" applyFont="1" applyFill="1" applyBorder="1" applyAlignment="1">
      <alignment horizontal="center"/>
    </xf>
    <xf numFmtId="0" fontId="0" fillId="2" borderId="10" xfId="0" applyFill="1" applyBorder="1"/>
    <xf numFmtId="166" fontId="0" fillId="2" borderId="1" xfId="0" applyNumberFormat="1" applyFill="1" applyBorder="1" applyAlignment="1">
      <alignment horizontal="center"/>
    </xf>
    <xf numFmtId="0" fontId="0" fillId="6" borderId="0" xfId="0" applyFill="1"/>
    <xf numFmtId="0" fontId="0" fillId="4" borderId="0" xfId="0" applyFill="1"/>
    <xf numFmtId="0" fontId="0" fillId="7" borderId="0" xfId="0" applyFill="1"/>
    <xf numFmtId="0" fontId="0" fillId="2" borderId="4" xfId="1" applyNumberFormat="1" applyFont="1" applyBorder="1"/>
    <xf numFmtId="166" fontId="0" fillId="2" borderId="4" xfId="0" applyNumberFormat="1" applyFill="1" applyBorder="1" applyAlignment="1">
      <alignment horizontal="center"/>
    </xf>
    <xf numFmtId="166" fontId="0" fillId="2" borderId="3" xfId="1" applyNumberFormat="1" applyFont="1" applyBorder="1"/>
    <xf numFmtId="166" fontId="0" fillId="0" borderId="0" xfId="0" applyNumberFormat="1" applyAlignment="1">
      <alignment horizontal="center"/>
    </xf>
    <xf numFmtId="166" fontId="0" fillId="0" borderId="7" xfId="0" applyNumberFormat="1" applyBorder="1" applyAlignment="1">
      <alignment horizontal="center"/>
    </xf>
    <xf numFmtId="0" fontId="0" fillId="2" borderId="32" xfId="0" applyFill="1" applyBorder="1"/>
    <xf numFmtId="0" fontId="0" fillId="6" borderId="7" xfId="0" applyFill="1" applyBorder="1"/>
    <xf numFmtId="0" fontId="0" fillId="4" borderId="7" xfId="0" applyFill="1" applyBorder="1"/>
    <xf numFmtId="0" fontId="0" fillId="7" borderId="7" xfId="0" applyFill="1" applyBorder="1"/>
    <xf numFmtId="0" fontId="3" fillId="0" borderId="0" xfId="0" applyFont="1" applyAlignment="1">
      <alignment horizontal="right"/>
    </xf>
    <xf numFmtId="0" fontId="9" fillId="2" borderId="0" xfId="0" applyFont="1" applyFill="1" applyAlignment="1">
      <alignment horizontal="center"/>
    </xf>
    <xf numFmtId="0" fontId="7" fillId="2" borderId="1" xfId="1" applyNumberFormat="1" applyFont="1" applyBorder="1" applyAlignment="1">
      <alignment horizontal="center"/>
    </xf>
    <xf numFmtId="0" fontId="15" fillId="0" borderId="0" xfId="0" applyFont="1"/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6" applyFont="1"/>
    <xf numFmtId="0" fontId="15" fillId="0" borderId="0" xfId="6" applyFont="1" applyAlignment="1">
      <alignment horizontal="center"/>
    </xf>
    <xf numFmtId="0" fontId="15" fillId="0" borderId="0" xfId="6" applyFont="1" applyAlignment="1">
      <alignment horizontal="left"/>
    </xf>
    <xf numFmtId="0" fontId="16" fillId="0" borderId="0" xfId="0" applyFont="1"/>
    <xf numFmtId="0" fontId="0" fillId="4" borderId="25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4" fillId="0" borderId="15" xfId="0" applyFont="1" applyBorder="1" applyAlignment="1">
      <alignment horizontal="left"/>
    </xf>
    <xf numFmtId="0" fontId="4" fillId="0" borderId="16" xfId="0" applyFont="1" applyBorder="1"/>
    <xf numFmtId="0" fontId="4" fillId="0" borderId="17" xfId="0" applyFont="1" applyBorder="1"/>
    <xf numFmtId="10" fontId="0" fillId="0" borderId="0" xfId="0" applyNumberFormat="1"/>
    <xf numFmtId="0" fontId="0" fillId="6" borderId="0" xfId="0" applyFill="1" applyAlignment="1">
      <alignment horizontal="left" vertical="center"/>
    </xf>
    <xf numFmtId="0" fontId="6" fillId="4" borderId="0" xfId="0" applyFont="1" applyFill="1" applyAlignment="1">
      <alignment horizontal="left"/>
    </xf>
    <xf numFmtId="0" fontId="6" fillId="4" borderId="0" xfId="0" applyFont="1" applyFill="1" applyAlignment="1">
      <alignment horizontal="center"/>
    </xf>
    <xf numFmtId="0" fontId="16" fillId="0" borderId="15" xfId="0" applyFont="1" applyBorder="1" applyAlignment="1">
      <alignment horizontal="left"/>
    </xf>
    <xf numFmtId="0" fontId="16" fillId="0" borderId="16" xfId="0" applyFont="1" applyBorder="1"/>
    <xf numFmtId="1" fontId="16" fillId="0" borderId="17" xfId="0" applyNumberFormat="1" applyFont="1" applyBorder="1" applyAlignment="1">
      <alignment horizontal="center"/>
    </xf>
    <xf numFmtId="0" fontId="16" fillId="5" borderId="32" xfId="0" applyFont="1" applyFill="1" applyBorder="1" applyAlignment="1">
      <alignment horizontal="center"/>
    </xf>
    <xf numFmtId="0" fontId="11" fillId="2" borderId="4" xfId="0" applyFont="1" applyFill="1" applyBorder="1" applyAlignment="1">
      <alignment horizontal="center"/>
    </xf>
    <xf numFmtId="0" fontId="0" fillId="4" borderId="13" xfId="1" applyNumberFormat="1" applyFont="1" applyFill="1" applyBorder="1" applyAlignment="1">
      <alignment horizontal="center"/>
    </xf>
    <xf numFmtId="0" fontId="0" fillId="5" borderId="13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0" fontId="28" fillId="2" borderId="1" xfId="0" applyFont="1" applyFill="1" applyBorder="1"/>
    <xf numFmtId="0" fontId="12" fillId="2" borderId="1" xfId="5" applyNumberFormat="1" applyFill="1" applyBorder="1" applyAlignment="1" applyProtection="1"/>
    <xf numFmtId="0" fontId="10" fillId="2" borderId="1" xfId="0" applyFont="1" applyFill="1" applyBorder="1" applyAlignment="1">
      <alignment horizontal="center" vertical="top" wrapText="1"/>
    </xf>
    <xf numFmtId="0" fontId="10" fillId="2" borderId="1" xfId="0" applyFont="1" applyFill="1" applyBorder="1" applyAlignment="1">
      <alignment horizontal="left" vertical="top" wrapText="1" indent="1"/>
    </xf>
    <xf numFmtId="0" fontId="10" fillId="2" borderId="1" xfId="0" applyFont="1" applyFill="1" applyBorder="1" applyAlignment="1">
      <alignment horizontal="right" vertical="top" wrapText="1"/>
    </xf>
    <xf numFmtId="0" fontId="0" fillId="2" borderId="14" xfId="0" applyFill="1" applyBorder="1"/>
    <xf numFmtId="172" fontId="29" fillId="2" borderId="1" xfId="1" applyNumberFormat="1" applyBorder="1"/>
    <xf numFmtId="172" fontId="0" fillId="2" borderId="1" xfId="1" applyNumberFormat="1" applyFont="1" applyBorder="1"/>
    <xf numFmtId="172" fontId="0" fillId="2" borderId="3" xfId="1" applyNumberFormat="1" applyFont="1" applyBorder="1"/>
    <xf numFmtId="0" fontId="30" fillId="0" borderId="0" xfId="0" applyFont="1" applyAlignment="1">
      <alignment horizontal="left" vertical="center" wrapText="1"/>
    </xf>
    <xf numFmtId="0" fontId="30" fillId="0" borderId="0" xfId="0" applyFont="1" applyAlignment="1">
      <alignment horizontal="center" vertical="center" wrapText="1"/>
    </xf>
    <xf numFmtId="0" fontId="30" fillId="0" borderId="0" xfId="0" applyFont="1" applyAlignment="1">
      <alignment vertical="center" wrapText="1"/>
    </xf>
    <xf numFmtId="0" fontId="15" fillId="0" borderId="1" xfId="6" applyFont="1" applyBorder="1"/>
    <xf numFmtId="0" fontId="15" fillId="0" borderId="0" xfId="7" applyFont="1" applyAlignment="1">
      <alignment horizontal="left"/>
    </xf>
    <xf numFmtId="0" fontId="15" fillId="0" borderId="1" xfId="6" applyFont="1" applyBorder="1" applyAlignment="1">
      <alignment horizontal="center"/>
    </xf>
    <xf numFmtId="0" fontId="15" fillId="0" borderId="0" xfId="7" applyFont="1" applyAlignment="1">
      <alignment horizontal="center"/>
    </xf>
    <xf numFmtId="0" fontId="15" fillId="0" borderId="1" xfId="6" applyFont="1" applyBorder="1" applyAlignment="1">
      <alignment horizontal="left"/>
    </xf>
    <xf numFmtId="0" fontId="30" fillId="0" borderId="0" xfId="0" applyFont="1" applyAlignment="1" applyProtection="1">
      <alignment horizontal="left" vertical="center" wrapText="1"/>
      <protection locked="0"/>
    </xf>
    <xf numFmtId="0" fontId="30" fillId="0" borderId="0" xfId="0" applyFont="1" applyAlignment="1" applyProtection="1">
      <alignment horizontal="center" vertical="center" wrapText="1"/>
      <protection locked="0"/>
    </xf>
    <xf numFmtId="173" fontId="30" fillId="0" borderId="0" xfId="0" applyNumberFormat="1" applyFont="1" applyAlignment="1">
      <alignment horizontal="left" vertical="center" wrapText="1"/>
    </xf>
    <xf numFmtId="0" fontId="29" fillId="2" borderId="1" xfId="1" applyNumberFormat="1" applyBorder="1" applyAlignment="1">
      <alignment horizontal="right"/>
    </xf>
    <xf numFmtId="0" fontId="0" fillId="2" borderId="1" xfId="1" applyNumberFormat="1" applyFont="1" applyBorder="1" applyAlignment="1">
      <alignment horizontal="right"/>
    </xf>
    <xf numFmtId="0" fontId="30" fillId="0" borderId="0" xfId="0" applyFont="1" applyAlignment="1" applyProtection="1">
      <alignment horizontal="center" vertical="center"/>
      <protection locked="0"/>
    </xf>
    <xf numFmtId="0" fontId="30" fillId="0" borderId="0" xfId="0" applyFont="1" applyAlignment="1">
      <alignment horizontal="left"/>
    </xf>
    <xf numFmtId="0" fontId="0" fillId="0" borderId="33" xfId="0" applyBorder="1"/>
    <xf numFmtId="0" fontId="0" fillId="0" borderId="36" xfId="0" applyFont="1" applyBorder="1" applyAlignment="1">
      <alignment horizontal="right" vertical="center"/>
    </xf>
    <xf numFmtId="0" fontId="0" fillId="0" borderId="37" xfId="0" applyFont="1" applyBorder="1" applyAlignment="1">
      <alignment horizontal="right" vertical="center"/>
    </xf>
    <xf numFmtId="0" fontId="6" fillId="0" borderId="36" xfId="0" applyFont="1" applyBorder="1" applyAlignment="1">
      <alignment horizontal="right" vertical="center"/>
    </xf>
    <xf numFmtId="0" fontId="6" fillId="0" borderId="38" xfId="0" applyFont="1" applyBorder="1" applyAlignment="1">
      <alignment horizontal="right" vertical="center"/>
    </xf>
    <xf numFmtId="0" fontId="31" fillId="0" borderId="36" xfId="0" applyFont="1" applyBorder="1" applyAlignment="1">
      <alignment horizontal="right" vertical="center"/>
    </xf>
    <xf numFmtId="0" fontId="31" fillId="0" borderId="38" xfId="0" applyFont="1" applyBorder="1" applyAlignment="1">
      <alignment horizontal="right" vertical="center"/>
    </xf>
    <xf numFmtId="0" fontId="0" fillId="8" borderId="34" xfId="0" applyFont="1" applyFill="1" applyBorder="1" applyAlignment="1">
      <alignment horizontal="right" vertical="center"/>
    </xf>
    <xf numFmtId="0" fontId="0" fillId="8" borderId="35" xfId="0" applyFont="1" applyFill="1" applyBorder="1" applyAlignment="1">
      <alignment horizontal="right" vertical="center"/>
    </xf>
    <xf numFmtId="0" fontId="0" fillId="8" borderId="35" xfId="0" applyFont="1" applyFill="1" applyBorder="1" applyAlignment="1">
      <alignment horizontal="center" vertical="center"/>
    </xf>
    <xf numFmtId="0" fontId="3" fillId="0" borderId="37" xfId="0" applyFont="1" applyBorder="1" applyAlignment="1">
      <alignment horizontal="right" vertical="center"/>
    </xf>
    <xf numFmtId="0" fontId="32" fillId="0" borderId="37" xfId="0" applyFont="1" applyBorder="1" applyAlignment="1">
      <alignment horizontal="right" vertical="center"/>
    </xf>
    <xf numFmtId="22" fontId="32" fillId="0" borderId="37" xfId="0" applyNumberFormat="1" applyFont="1" applyBorder="1" applyAlignment="1">
      <alignment horizontal="right" vertical="center"/>
    </xf>
    <xf numFmtId="22" fontId="32" fillId="0" borderId="39" xfId="0" applyNumberFormat="1" applyFont="1" applyBorder="1" applyAlignment="1">
      <alignment horizontal="right" vertical="center"/>
    </xf>
    <xf numFmtId="2" fontId="32" fillId="0" borderId="37" xfId="0" applyNumberFormat="1" applyFont="1" applyBorder="1" applyAlignment="1">
      <alignment horizontal="right" vertical="center"/>
    </xf>
    <xf numFmtId="1" fontId="3" fillId="0" borderId="37" xfId="0" applyNumberFormat="1" applyFont="1" applyBorder="1" applyAlignment="1">
      <alignment horizontal="center" vertical="center"/>
    </xf>
    <xf numFmtId="1" fontId="0" fillId="0" borderId="37" xfId="0" applyNumberFormat="1" applyFont="1" applyBorder="1" applyAlignment="1">
      <alignment horizontal="right" vertical="center"/>
    </xf>
  </cellXfs>
  <cellStyles count="8">
    <cellStyle name="Comma0" xfId="1" xr:uid="{00000000-0005-0000-0000-000000000000}"/>
    <cellStyle name="Currency0" xfId="2" xr:uid="{00000000-0005-0000-0000-000001000000}"/>
    <cellStyle name="Date" xfId="3" xr:uid="{00000000-0005-0000-0000-000002000000}"/>
    <cellStyle name="Fixed" xfId="4" xr:uid="{00000000-0005-0000-0000-000003000000}"/>
    <cellStyle name="Hyperlink" xfId="5" builtinId="8"/>
    <cellStyle name="Normal" xfId="0" builtinId="0"/>
    <cellStyle name="Normal_A" xfId="6" xr:uid="{00000000-0005-0000-0000-000006000000}"/>
    <cellStyle name="Normal_A_A" xfId="7" xr:uid="{00000000-0005-0000-0000-00000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BB Peg - O-C Diagr.</a:t>
            </a:r>
          </a:p>
        </c:rich>
      </c:tx>
      <c:layout>
        <c:manualLayout>
          <c:xMode val="edge"/>
          <c:yMode val="edge"/>
          <c:x val="0.39442286845618396"/>
          <c:y val="3.18471337579617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321493092075832E-2"/>
          <c:y val="0.2356687898089172"/>
          <c:w val="0.87118306874464224"/>
          <c:h val="0.557324840764331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1'!$F$21:$F$500</c:f>
              <c:numCache>
                <c:formatCode>General</c:formatCode>
                <c:ptCount val="480"/>
                <c:pt idx="0">
                  <c:v>-77595.5</c:v>
                </c:pt>
                <c:pt idx="1">
                  <c:v>-77595</c:v>
                </c:pt>
                <c:pt idx="2">
                  <c:v>-76535.5</c:v>
                </c:pt>
                <c:pt idx="3">
                  <c:v>-76535</c:v>
                </c:pt>
                <c:pt idx="4">
                  <c:v>-75351.5</c:v>
                </c:pt>
                <c:pt idx="5">
                  <c:v>-75351</c:v>
                </c:pt>
                <c:pt idx="6">
                  <c:v>-74626</c:v>
                </c:pt>
                <c:pt idx="7">
                  <c:v>-73511</c:v>
                </c:pt>
                <c:pt idx="8">
                  <c:v>-72294</c:v>
                </c:pt>
                <c:pt idx="9">
                  <c:v>-67513</c:v>
                </c:pt>
                <c:pt idx="10">
                  <c:v>-67488</c:v>
                </c:pt>
                <c:pt idx="11">
                  <c:v>-67425</c:v>
                </c:pt>
                <c:pt idx="12">
                  <c:v>-67408</c:v>
                </c:pt>
                <c:pt idx="13">
                  <c:v>-67361</c:v>
                </c:pt>
                <c:pt idx="14">
                  <c:v>-67350</c:v>
                </c:pt>
                <c:pt idx="15">
                  <c:v>-66672</c:v>
                </c:pt>
                <c:pt idx="16">
                  <c:v>-66611</c:v>
                </c:pt>
                <c:pt idx="17">
                  <c:v>-66523</c:v>
                </c:pt>
                <c:pt idx="18">
                  <c:v>-65390.5</c:v>
                </c:pt>
                <c:pt idx="19">
                  <c:v>-65390</c:v>
                </c:pt>
                <c:pt idx="20">
                  <c:v>-63350</c:v>
                </c:pt>
                <c:pt idx="21">
                  <c:v>-63207</c:v>
                </c:pt>
                <c:pt idx="22">
                  <c:v>-61408.5</c:v>
                </c:pt>
                <c:pt idx="23">
                  <c:v>-61408</c:v>
                </c:pt>
                <c:pt idx="24">
                  <c:v>-61400</c:v>
                </c:pt>
                <c:pt idx="25">
                  <c:v>-61399.5</c:v>
                </c:pt>
                <c:pt idx="26">
                  <c:v>-61358.5</c:v>
                </c:pt>
                <c:pt idx="27">
                  <c:v>-61347.5</c:v>
                </c:pt>
                <c:pt idx="28">
                  <c:v>-61298</c:v>
                </c:pt>
                <c:pt idx="29">
                  <c:v>-61287</c:v>
                </c:pt>
                <c:pt idx="30">
                  <c:v>-61286.5</c:v>
                </c:pt>
                <c:pt idx="31">
                  <c:v>-61281</c:v>
                </c:pt>
                <c:pt idx="32">
                  <c:v>-55107</c:v>
                </c:pt>
                <c:pt idx="33">
                  <c:v>-53013</c:v>
                </c:pt>
                <c:pt idx="34">
                  <c:v>-52313.5</c:v>
                </c:pt>
                <c:pt idx="35">
                  <c:v>-52302.5</c:v>
                </c:pt>
                <c:pt idx="36">
                  <c:v>-52288.5</c:v>
                </c:pt>
                <c:pt idx="37">
                  <c:v>-51489</c:v>
                </c:pt>
                <c:pt idx="38">
                  <c:v>-51386</c:v>
                </c:pt>
                <c:pt idx="39">
                  <c:v>-50276.5</c:v>
                </c:pt>
                <c:pt idx="40">
                  <c:v>-50276</c:v>
                </c:pt>
                <c:pt idx="41">
                  <c:v>-49301</c:v>
                </c:pt>
                <c:pt idx="42">
                  <c:v>-46266.5</c:v>
                </c:pt>
                <c:pt idx="43">
                  <c:v>-46007</c:v>
                </c:pt>
                <c:pt idx="44">
                  <c:v>-45359</c:v>
                </c:pt>
                <c:pt idx="45">
                  <c:v>-45102</c:v>
                </c:pt>
                <c:pt idx="46">
                  <c:v>-44884</c:v>
                </c:pt>
                <c:pt idx="47">
                  <c:v>-38230.5</c:v>
                </c:pt>
                <c:pt idx="48">
                  <c:v>-37301</c:v>
                </c:pt>
                <c:pt idx="49">
                  <c:v>-37224</c:v>
                </c:pt>
                <c:pt idx="50">
                  <c:v>-37218.5</c:v>
                </c:pt>
                <c:pt idx="51">
                  <c:v>-37210</c:v>
                </c:pt>
                <c:pt idx="52">
                  <c:v>-36784.5</c:v>
                </c:pt>
                <c:pt idx="53">
                  <c:v>-36159</c:v>
                </c:pt>
                <c:pt idx="54">
                  <c:v>-36156</c:v>
                </c:pt>
                <c:pt idx="55">
                  <c:v>-36153.5</c:v>
                </c:pt>
                <c:pt idx="56">
                  <c:v>-36007</c:v>
                </c:pt>
                <c:pt idx="57">
                  <c:v>-36001.5</c:v>
                </c:pt>
                <c:pt idx="58">
                  <c:v>-35990.5</c:v>
                </c:pt>
                <c:pt idx="59">
                  <c:v>-35985</c:v>
                </c:pt>
                <c:pt idx="60">
                  <c:v>-35323</c:v>
                </c:pt>
                <c:pt idx="61">
                  <c:v>-33824.5</c:v>
                </c:pt>
                <c:pt idx="62">
                  <c:v>-33265</c:v>
                </c:pt>
                <c:pt idx="63">
                  <c:v>-32875.5</c:v>
                </c:pt>
                <c:pt idx="64">
                  <c:v>-31245</c:v>
                </c:pt>
                <c:pt idx="65">
                  <c:v>-31245</c:v>
                </c:pt>
                <c:pt idx="66">
                  <c:v>-31220</c:v>
                </c:pt>
                <c:pt idx="67">
                  <c:v>-30227</c:v>
                </c:pt>
                <c:pt idx="68">
                  <c:v>-30161.5</c:v>
                </c:pt>
                <c:pt idx="69">
                  <c:v>-30159</c:v>
                </c:pt>
                <c:pt idx="70">
                  <c:v>-30103</c:v>
                </c:pt>
                <c:pt idx="71">
                  <c:v>-30092.5</c:v>
                </c:pt>
                <c:pt idx="72">
                  <c:v>-30092.5</c:v>
                </c:pt>
                <c:pt idx="73">
                  <c:v>-30084</c:v>
                </c:pt>
                <c:pt idx="74">
                  <c:v>-30065</c:v>
                </c:pt>
                <c:pt idx="75">
                  <c:v>-28883</c:v>
                </c:pt>
                <c:pt idx="76">
                  <c:v>-28100</c:v>
                </c:pt>
                <c:pt idx="77">
                  <c:v>-27165.5</c:v>
                </c:pt>
                <c:pt idx="78">
                  <c:v>-26800</c:v>
                </c:pt>
                <c:pt idx="79">
                  <c:v>-26111</c:v>
                </c:pt>
                <c:pt idx="80">
                  <c:v>-26070.5</c:v>
                </c:pt>
                <c:pt idx="81">
                  <c:v>-26070</c:v>
                </c:pt>
                <c:pt idx="82">
                  <c:v>-25046</c:v>
                </c:pt>
                <c:pt idx="83">
                  <c:v>-25010</c:v>
                </c:pt>
                <c:pt idx="84">
                  <c:v>-23992</c:v>
                </c:pt>
                <c:pt idx="85">
                  <c:v>-23992</c:v>
                </c:pt>
                <c:pt idx="86">
                  <c:v>-23984</c:v>
                </c:pt>
                <c:pt idx="87">
                  <c:v>-23832</c:v>
                </c:pt>
                <c:pt idx="88">
                  <c:v>-23813.5</c:v>
                </c:pt>
                <c:pt idx="89">
                  <c:v>-23808</c:v>
                </c:pt>
                <c:pt idx="90">
                  <c:v>-23807</c:v>
                </c:pt>
                <c:pt idx="91">
                  <c:v>-22991</c:v>
                </c:pt>
                <c:pt idx="92">
                  <c:v>-22736.5</c:v>
                </c:pt>
                <c:pt idx="93">
                  <c:v>-21926.5</c:v>
                </c:pt>
                <c:pt idx="94">
                  <c:v>-21906.5</c:v>
                </c:pt>
                <c:pt idx="95">
                  <c:v>-21857.5</c:v>
                </c:pt>
                <c:pt idx="96">
                  <c:v>-21779.5</c:v>
                </c:pt>
                <c:pt idx="97">
                  <c:v>-21779.5</c:v>
                </c:pt>
                <c:pt idx="98">
                  <c:v>-21038.5</c:v>
                </c:pt>
                <c:pt idx="99">
                  <c:v>-20969.5</c:v>
                </c:pt>
                <c:pt idx="100">
                  <c:v>-20964</c:v>
                </c:pt>
                <c:pt idx="101">
                  <c:v>-20961</c:v>
                </c:pt>
                <c:pt idx="102">
                  <c:v>-20941</c:v>
                </c:pt>
                <c:pt idx="103">
                  <c:v>-20031.5</c:v>
                </c:pt>
                <c:pt idx="104">
                  <c:v>-19987.5</c:v>
                </c:pt>
                <c:pt idx="105">
                  <c:v>-19973.5</c:v>
                </c:pt>
                <c:pt idx="106">
                  <c:v>-19918.5</c:v>
                </c:pt>
                <c:pt idx="107">
                  <c:v>-19899</c:v>
                </c:pt>
                <c:pt idx="108">
                  <c:v>-19824.5</c:v>
                </c:pt>
                <c:pt idx="109">
                  <c:v>-19813.5</c:v>
                </c:pt>
                <c:pt idx="110">
                  <c:v>-19664</c:v>
                </c:pt>
                <c:pt idx="111">
                  <c:v>-19658.5</c:v>
                </c:pt>
                <c:pt idx="112">
                  <c:v>-19653</c:v>
                </c:pt>
                <c:pt idx="113">
                  <c:v>-19060.5</c:v>
                </c:pt>
                <c:pt idx="114">
                  <c:v>-18961</c:v>
                </c:pt>
                <c:pt idx="115">
                  <c:v>-18889</c:v>
                </c:pt>
                <c:pt idx="116">
                  <c:v>-18743</c:v>
                </c:pt>
                <c:pt idx="117">
                  <c:v>-18731</c:v>
                </c:pt>
                <c:pt idx="118">
                  <c:v>-18729</c:v>
                </c:pt>
                <c:pt idx="119">
                  <c:v>-18092.5</c:v>
                </c:pt>
                <c:pt idx="120">
                  <c:v>-18031.5</c:v>
                </c:pt>
                <c:pt idx="121">
                  <c:v>-18029</c:v>
                </c:pt>
                <c:pt idx="122">
                  <c:v>-17899</c:v>
                </c:pt>
                <c:pt idx="123">
                  <c:v>-17877</c:v>
                </c:pt>
                <c:pt idx="124">
                  <c:v>-17859.5</c:v>
                </c:pt>
                <c:pt idx="125">
                  <c:v>-17830</c:v>
                </c:pt>
                <c:pt idx="126">
                  <c:v>-17780</c:v>
                </c:pt>
                <c:pt idx="127">
                  <c:v>-17765.5</c:v>
                </c:pt>
                <c:pt idx="128">
                  <c:v>-17740.5</c:v>
                </c:pt>
                <c:pt idx="129">
                  <c:v>-17127</c:v>
                </c:pt>
                <c:pt idx="130">
                  <c:v>-17022</c:v>
                </c:pt>
                <c:pt idx="131">
                  <c:v>-16965</c:v>
                </c:pt>
                <c:pt idx="132">
                  <c:v>-16964</c:v>
                </c:pt>
                <c:pt idx="133">
                  <c:v>-16911.5</c:v>
                </c:pt>
                <c:pt idx="134">
                  <c:v>-16861</c:v>
                </c:pt>
                <c:pt idx="135">
                  <c:v>-16837</c:v>
                </c:pt>
                <c:pt idx="136">
                  <c:v>-16787</c:v>
                </c:pt>
                <c:pt idx="137">
                  <c:v>-16624</c:v>
                </c:pt>
                <c:pt idx="138">
                  <c:v>-16031.5</c:v>
                </c:pt>
                <c:pt idx="139">
                  <c:v>-16015</c:v>
                </c:pt>
                <c:pt idx="140">
                  <c:v>-15898</c:v>
                </c:pt>
                <c:pt idx="141">
                  <c:v>-15893.5</c:v>
                </c:pt>
                <c:pt idx="142">
                  <c:v>-15758</c:v>
                </c:pt>
                <c:pt idx="143">
                  <c:v>-15707.5</c:v>
                </c:pt>
                <c:pt idx="144">
                  <c:v>-15578.5</c:v>
                </c:pt>
                <c:pt idx="145">
                  <c:v>-15033</c:v>
                </c:pt>
                <c:pt idx="146">
                  <c:v>-14975</c:v>
                </c:pt>
                <c:pt idx="147">
                  <c:v>-14913.5</c:v>
                </c:pt>
                <c:pt idx="148">
                  <c:v>-14908.5</c:v>
                </c:pt>
                <c:pt idx="149">
                  <c:v>-14906</c:v>
                </c:pt>
                <c:pt idx="150">
                  <c:v>-14850</c:v>
                </c:pt>
                <c:pt idx="151">
                  <c:v>-14826</c:v>
                </c:pt>
                <c:pt idx="152">
                  <c:v>-14820.5</c:v>
                </c:pt>
                <c:pt idx="153">
                  <c:v>-14062</c:v>
                </c:pt>
                <c:pt idx="154">
                  <c:v>-14029</c:v>
                </c:pt>
                <c:pt idx="155">
                  <c:v>-13915</c:v>
                </c:pt>
                <c:pt idx="156">
                  <c:v>-13907</c:v>
                </c:pt>
                <c:pt idx="157">
                  <c:v>-13830</c:v>
                </c:pt>
                <c:pt idx="158">
                  <c:v>-13702</c:v>
                </c:pt>
                <c:pt idx="159">
                  <c:v>-13608</c:v>
                </c:pt>
                <c:pt idx="160">
                  <c:v>-13044</c:v>
                </c:pt>
                <c:pt idx="161">
                  <c:v>-12997</c:v>
                </c:pt>
                <c:pt idx="162">
                  <c:v>-12861</c:v>
                </c:pt>
                <c:pt idx="163">
                  <c:v>-12844.5</c:v>
                </c:pt>
                <c:pt idx="164">
                  <c:v>-12812</c:v>
                </c:pt>
                <c:pt idx="165">
                  <c:v>-12808.5</c:v>
                </c:pt>
                <c:pt idx="166">
                  <c:v>-12776</c:v>
                </c:pt>
                <c:pt idx="167">
                  <c:v>-12743</c:v>
                </c:pt>
                <c:pt idx="168">
                  <c:v>-12051</c:v>
                </c:pt>
                <c:pt idx="169">
                  <c:v>-11899</c:v>
                </c:pt>
                <c:pt idx="170">
                  <c:v>-11826.5</c:v>
                </c:pt>
                <c:pt idx="171">
                  <c:v>-11821.5</c:v>
                </c:pt>
                <c:pt idx="172">
                  <c:v>-11790.5</c:v>
                </c:pt>
                <c:pt idx="173">
                  <c:v>-11773.5</c:v>
                </c:pt>
                <c:pt idx="174">
                  <c:v>-11736</c:v>
                </c:pt>
                <c:pt idx="175">
                  <c:v>-11732.5</c:v>
                </c:pt>
                <c:pt idx="176">
                  <c:v>-11638.5</c:v>
                </c:pt>
                <c:pt idx="177">
                  <c:v>-11555.5</c:v>
                </c:pt>
                <c:pt idx="178">
                  <c:v>-10997</c:v>
                </c:pt>
                <c:pt idx="179">
                  <c:v>-10958.5</c:v>
                </c:pt>
                <c:pt idx="180">
                  <c:v>-10928.5</c:v>
                </c:pt>
                <c:pt idx="181">
                  <c:v>-10899.5</c:v>
                </c:pt>
                <c:pt idx="182">
                  <c:v>-10883</c:v>
                </c:pt>
                <c:pt idx="183">
                  <c:v>-10872.5</c:v>
                </c:pt>
                <c:pt idx="184">
                  <c:v>-10872.5</c:v>
                </c:pt>
                <c:pt idx="185">
                  <c:v>-10870</c:v>
                </c:pt>
                <c:pt idx="186">
                  <c:v>-10805.5</c:v>
                </c:pt>
                <c:pt idx="187">
                  <c:v>-10792</c:v>
                </c:pt>
                <c:pt idx="188">
                  <c:v>-10769.5</c:v>
                </c:pt>
                <c:pt idx="189">
                  <c:v>-10732</c:v>
                </c:pt>
                <c:pt idx="190">
                  <c:v>-10687</c:v>
                </c:pt>
                <c:pt idx="191">
                  <c:v>-10604</c:v>
                </c:pt>
                <c:pt idx="192">
                  <c:v>-10014</c:v>
                </c:pt>
                <c:pt idx="193">
                  <c:v>-9992</c:v>
                </c:pt>
                <c:pt idx="194">
                  <c:v>-9856.5</c:v>
                </c:pt>
                <c:pt idx="195">
                  <c:v>-9840</c:v>
                </c:pt>
                <c:pt idx="196">
                  <c:v>-9832.5</c:v>
                </c:pt>
                <c:pt idx="197">
                  <c:v>-9815.5</c:v>
                </c:pt>
                <c:pt idx="198">
                  <c:v>-9779.5</c:v>
                </c:pt>
                <c:pt idx="199">
                  <c:v>-9774</c:v>
                </c:pt>
                <c:pt idx="200">
                  <c:v>-9691</c:v>
                </c:pt>
                <c:pt idx="201">
                  <c:v>-8883</c:v>
                </c:pt>
                <c:pt idx="202">
                  <c:v>-8850</c:v>
                </c:pt>
                <c:pt idx="203">
                  <c:v>-8797.5</c:v>
                </c:pt>
                <c:pt idx="204">
                  <c:v>-8745.5</c:v>
                </c:pt>
                <c:pt idx="205">
                  <c:v>-8703.5</c:v>
                </c:pt>
                <c:pt idx="206">
                  <c:v>-8629.5</c:v>
                </c:pt>
                <c:pt idx="207">
                  <c:v>-7918</c:v>
                </c:pt>
                <c:pt idx="208">
                  <c:v>-7732.5</c:v>
                </c:pt>
                <c:pt idx="209">
                  <c:v>-7725</c:v>
                </c:pt>
                <c:pt idx="210">
                  <c:v>-7633</c:v>
                </c:pt>
                <c:pt idx="211">
                  <c:v>-7566.5</c:v>
                </c:pt>
                <c:pt idx="212">
                  <c:v>-7073.5</c:v>
                </c:pt>
                <c:pt idx="213">
                  <c:v>-6918.5</c:v>
                </c:pt>
                <c:pt idx="214">
                  <c:v>-6913.5</c:v>
                </c:pt>
                <c:pt idx="215">
                  <c:v>-6775.5</c:v>
                </c:pt>
                <c:pt idx="216">
                  <c:v>-6726.5</c:v>
                </c:pt>
                <c:pt idx="217">
                  <c:v>-6726</c:v>
                </c:pt>
                <c:pt idx="218">
                  <c:v>-6721</c:v>
                </c:pt>
                <c:pt idx="219">
                  <c:v>-6720.5</c:v>
                </c:pt>
                <c:pt idx="220">
                  <c:v>-6709.5</c:v>
                </c:pt>
                <c:pt idx="221">
                  <c:v>-6687</c:v>
                </c:pt>
                <c:pt idx="222">
                  <c:v>-6579</c:v>
                </c:pt>
                <c:pt idx="223">
                  <c:v>-6551.5</c:v>
                </c:pt>
                <c:pt idx="224">
                  <c:v>-5888</c:v>
                </c:pt>
                <c:pt idx="225">
                  <c:v>-5863</c:v>
                </c:pt>
                <c:pt idx="226">
                  <c:v>-5829</c:v>
                </c:pt>
                <c:pt idx="227">
                  <c:v>-5784</c:v>
                </c:pt>
                <c:pt idx="228">
                  <c:v>-5783.5</c:v>
                </c:pt>
                <c:pt idx="229">
                  <c:v>-5666</c:v>
                </c:pt>
                <c:pt idx="230">
                  <c:v>-4964</c:v>
                </c:pt>
                <c:pt idx="231">
                  <c:v>-4925</c:v>
                </c:pt>
                <c:pt idx="232">
                  <c:v>-4836</c:v>
                </c:pt>
                <c:pt idx="233">
                  <c:v>-4784</c:v>
                </c:pt>
                <c:pt idx="234">
                  <c:v>-4784</c:v>
                </c:pt>
                <c:pt idx="235">
                  <c:v>-4755</c:v>
                </c:pt>
                <c:pt idx="236">
                  <c:v>-4638</c:v>
                </c:pt>
                <c:pt idx="237">
                  <c:v>-4638</c:v>
                </c:pt>
                <c:pt idx="238">
                  <c:v>-4532</c:v>
                </c:pt>
                <c:pt idx="239">
                  <c:v>-3843.5</c:v>
                </c:pt>
                <c:pt idx="240">
                  <c:v>-3780</c:v>
                </c:pt>
                <c:pt idx="241">
                  <c:v>-3780</c:v>
                </c:pt>
                <c:pt idx="242">
                  <c:v>-3730.5</c:v>
                </c:pt>
                <c:pt idx="243">
                  <c:v>-3727.5</c:v>
                </c:pt>
                <c:pt idx="244">
                  <c:v>-3635.5</c:v>
                </c:pt>
                <c:pt idx="245">
                  <c:v>-3539.5</c:v>
                </c:pt>
                <c:pt idx="246">
                  <c:v>-2881</c:v>
                </c:pt>
                <c:pt idx="247">
                  <c:v>-2881</c:v>
                </c:pt>
                <c:pt idx="248">
                  <c:v>-2857</c:v>
                </c:pt>
                <c:pt idx="249">
                  <c:v>-2856.5</c:v>
                </c:pt>
                <c:pt idx="250">
                  <c:v>-2854</c:v>
                </c:pt>
                <c:pt idx="251">
                  <c:v>-2851.5</c:v>
                </c:pt>
                <c:pt idx="252">
                  <c:v>-2851</c:v>
                </c:pt>
                <c:pt idx="253">
                  <c:v>-2827.5</c:v>
                </c:pt>
                <c:pt idx="254">
                  <c:v>-2810</c:v>
                </c:pt>
                <c:pt idx="255">
                  <c:v>-2751</c:v>
                </c:pt>
                <c:pt idx="256">
                  <c:v>-2751</c:v>
                </c:pt>
                <c:pt idx="257">
                  <c:v>-2687.5</c:v>
                </c:pt>
                <c:pt idx="258">
                  <c:v>-2687</c:v>
                </c:pt>
                <c:pt idx="259">
                  <c:v>-2649</c:v>
                </c:pt>
                <c:pt idx="260">
                  <c:v>-2624</c:v>
                </c:pt>
                <c:pt idx="261">
                  <c:v>-2624</c:v>
                </c:pt>
                <c:pt idx="262">
                  <c:v>-1801.5</c:v>
                </c:pt>
                <c:pt idx="263">
                  <c:v>-1794</c:v>
                </c:pt>
                <c:pt idx="264">
                  <c:v>-1794</c:v>
                </c:pt>
                <c:pt idx="265">
                  <c:v>-1793.5</c:v>
                </c:pt>
                <c:pt idx="266">
                  <c:v>-1793.5</c:v>
                </c:pt>
                <c:pt idx="267">
                  <c:v>-1788.5</c:v>
                </c:pt>
                <c:pt idx="268">
                  <c:v>-1788</c:v>
                </c:pt>
                <c:pt idx="269">
                  <c:v>-1788</c:v>
                </c:pt>
                <c:pt idx="270">
                  <c:v>-1785.5</c:v>
                </c:pt>
                <c:pt idx="271">
                  <c:v>-1785</c:v>
                </c:pt>
                <c:pt idx="272">
                  <c:v>-1783</c:v>
                </c:pt>
                <c:pt idx="273">
                  <c:v>-1782.5</c:v>
                </c:pt>
                <c:pt idx="274">
                  <c:v>-1777.5</c:v>
                </c:pt>
                <c:pt idx="275">
                  <c:v>-1777</c:v>
                </c:pt>
                <c:pt idx="276">
                  <c:v>-1774.5</c:v>
                </c:pt>
                <c:pt idx="277">
                  <c:v>-1771.5</c:v>
                </c:pt>
                <c:pt idx="278">
                  <c:v>-1771.5</c:v>
                </c:pt>
                <c:pt idx="279">
                  <c:v>-1727</c:v>
                </c:pt>
                <c:pt idx="280">
                  <c:v>-1725</c:v>
                </c:pt>
                <c:pt idx="281">
                  <c:v>-1725</c:v>
                </c:pt>
                <c:pt idx="282">
                  <c:v>-1647.5</c:v>
                </c:pt>
                <c:pt idx="283">
                  <c:v>-1642</c:v>
                </c:pt>
                <c:pt idx="284">
                  <c:v>-1586</c:v>
                </c:pt>
                <c:pt idx="285">
                  <c:v>-1512</c:v>
                </c:pt>
                <c:pt idx="286">
                  <c:v>-925</c:v>
                </c:pt>
                <c:pt idx="287">
                  <c:v>-754</c:v>
                </c:pt>
                <c:pt idx="288">
                  <c:v>-736.5</c:v>
                </c:pt>
                <c:pt idx="289">
                  <c:v>-521</c:v>
                </c:pt>
                <c:pt idx="290">
                  <c:v>-298.5</c:v>
                </c:pt>
                <c:pt idx="291">
                  <c:v>-3</c:v>
                </c:pt>
                <c:pt idx="292">
                  <c:v>71.5</c:v>
                </c:pt>
                <c:pt idx="293">
                  <c:v>127</c:v>
                </c:pt>
                <c:pt idx="294">
                  <c:v>215</c:v>
                </c:pt>
                <c:pt idx="295">
                  <c:v>265</c:v>
                </c:pt>
                <c:pt idx="296">
                  <c:v>1078.5</c:v>
                </c:pt>
                <c:pt idx="297">
                  <c:v>1108</c:v>
                </c:pt>
                <c:pt idx="298">
                  <c:v>1139.5</c:v>
                </c:pt>
                <c:pt idx="299">
                  <c:v>1182.5</c:v>
                </c:pt>
                <c:pt idx="300">
                  <c:v>1263.5</c:v>
                </c:pt>
                <c:pt idx="301">
                  <c:v>1282</c:v>
                </c:pt>
                <c:pt idx="302">
                  <c:v>1283</c:v>
                </c:pt>
                <c:pt idx="303">
                  <c:v>1421</c:v>
                </c:pt>
                <c:pt idx="304">
                  <c:v>1456</c:v>
                </c:pt>
                <c:pt idx="305">
                  <c:v>1456</c:v>
                </c:pt>
                <c:pt idx="306">
                  <c:v>1456</c:v>
                </c:pt>
                <c:pt idx="307">
                  <c:v>1456</c:v>
                </c:pt>
                <c:pt idx="308">
                  <c:v>1456</c:v>
                </c:pt>
                <c:pt idx="309">
                  <c:v>2168.5</c:v>
                </c:pt>
                <c:pt idx="310">
                  <c:v>2226.5</c:v>
                </c:pt>
                <c:pt idx="311">
                  <c:v>2265</c:v>
                </c:pt>
                <c:pt idx="312">
                  <c:v>2333</c:v>
                </c:pt>
                <c:pt idx="313">
                  <c:v>2396.5</c:v>
                </c:pt>
                <c:pt idx="314">
                  <c:v>3171.5</c:v>
                </c:pt>
                <c:pt idx="315">
                  <c:v>3202.5</c:v>
                </c:pt>
                <c:pt idx="316">
                  <c:v>3315</c:v>
                </c:pt>
                <c:pt idx="317">
                  <c:v>3332.5</c:v>
                </c:pt>
                <c:pt idx="318">
                  <c:v>3354.5</c:v>
                </c:pt>
                <c:pt idx="319">
                  <c:v>3387</c:v>
                </c:pt>
                <c:pt idx="320">
                  <c:v>3402</c:v>
                </c:pt>
                <c:pt idx="321">
                  <c:v>3453.5</c:v>
                </c:pt>
                <c:pt idx="322">
                  <c:v>3453.5</c:v>
                </c:pt>
                <c:pt idx="323">
                  <c:v>3456</c:v>
                </c:pt>
                <c:pt idx="324">
                  <c:v>3456</c:v>
                </c:pt>
                <c:pt idx="325">
                  <c:v>3456</c:v>
                </c:pt>
                <c:pt idx="326">
                  <c:v>3456</c:v>
                </c:pt>
                <c:pt idx="327">
                  <c:v>3456</c:v>
                </c:pt>
                <c:pt idx="328">
                  <c:v>3456</c:v>
                </c:pt>
                <c:pt idx="329">
                  <c:v>4104</c:v>
                </c:pt>
                <c:pt idx="330">
                  <c:v>4192.5</c:v>
                </c:pt>
                <c:pt idx="331">
                  <c:v>4230</c:v>
                </c:pt>
                <c:pt idx="332">
                  <c:v>4230.5</c:v>
                </c:pt>
                <c:pt idx="333">
                  <c:v>4246</c:v>
                </c:pt>
                <c:pt idx="334">
                  <c:v>4247.5</c:v>
                </c:pt>
                <c:pt idx="335">
                  <c:v>4247.5</c:v>
                </c:pt>
                <c:pt idx="336">
                  <c:v>4251.5</c:v>
                </c:pt>
                <c:pt idx="337">
                  <c:v>4281.5</c:v>
                </c:pt>
                <c:pt idx="338">
                  <c:v>4282</c:v>
                </c:pt>
                <c:pt idx="339">
                  <c:v>4369</c:v>
                </c:pt>
                <c:pt idx="340">
                  <c:v>4396.5</c:v>
                </c:pt>
                <c:pt idx="341">
                  <c:v>4477.5</c:v>
                </c:pt>
                <c:pt idx="342">
                  <c:v>5139.5</c:v>
                </c:pt>
                <c:pt idx="343">
                  <c:v>5225</c:v>
                </c:pt>
                <c:pt idx="344">
                  <c:v>5225</c:v>
                </c:pt>
                <c:pt idx="345">
                  <c:v>5282</c:v>
                </c:pt>
                <c:pt idx="346">
                  <c:v>5310.5</c:v>
                </c:pt>
                <c:pt idx="347">
                  <c:v>5311</c:v>
                </c:pt>
                <c:pt idx="348">
                  <c:v>5338</c:v>
                </c:pt>
                <c:pt idx="349">
                  <c:v>5340</c:v>
                </c:pt>
                <c:pt idx="350">
                  <c:v>5368</c:v>
                </c:pt>
                <c:pt idx="351">
                  <c:v>5368</c:v>
                </c:pt>
                <c:pt idx="352">
                  <c:v>5388</c:v>
                </c:pt>
                <c:pt idx="353">
                  <c:v>5424</c:v>
                </c:pt>
                <c:pt idx="354">
                  <c:v>6154.5</c:v>
                </c:pt>
                <c:pt idx="355">
                  <c:v>6154.5</c:v>
                </c:pt>
                <c:pt idx="356">
                  <c:v>6223.5</c:v>
                </c:pt>
                <c:pt idx="357">
                  <c:v>6223.5</c:v>
                </c:pt>
                <c:pt idx="358">
                  <c:v>6224</c:v>
                </c:pt>
                <c:pt idx="359">
                  <c:v>6224</c:v>
                </c:pt>
                <c:pt idx="360">
                  <c:v>6265</c:v>
                </c:pt>
                <c:pt idx="361">
                  <c:v>7221.5</c:v>
                </c:pt>
                <c:pt idx="362">
                  <c:v>7221.5</c:v>
                </c:pt>
                <c:pt idx="363">
                  <c:v>7229.5</c:v>
                </c:pt>
                <c:pt idx="364">
                  <c:v>7231</c:v>
                </c:pt>
                <c:pt idx="365">
                  <c:v>7301</c:v>
                </c:pt>
                <c:pt idx="366">
                  <c:v>7321.5</c:v>
                </c:pt>
                <c:pt idx="367">
                  <c:v>7322</c:v>
                </c:pt>
                <c:pt idx="368">
                  <c:v>7327</c:v>
                </c:pt>
                <c:pt idx="369">
                  <c:v>7407.5</c:v>
                </c:pt>
                <c:pt idx="370">
                  <c:v>7459</c:v>
                </c:pt>
                <c:pt idx="371">
                  <c:v>7462.5</c:v>
                </c:pt>
                <c:pt idx="372">
                  <c:v>8152</c:v>
                </c:pt>
                <c:pt idx="373">
                  <c:v>8267</c:v>
                </c:pt>
                <c:pt idx="374">
                  <c:v>8267</c:v>
                </c:pt>
                <c:pt idx="375">
                  <c:v>8271</c:v>
                </c:pt>
                <c:pt idx="376">
                  <c:v>8293.5</c:v>
                </c:pt>
                <c:pt idx="377">
                  <c:v>8294</c:v>
                </c:pt>
                <c:pt idx="378">
                  <c:v>8322.5</c:v>
                </c:pt>
                <c:pt idx="379">
                  <c:v>8322.5</c:v>
                </c:pt>
                <c:pt idx="380">
                  <c:v>8367.5</c:v>
                </c:pt>
                <c:pt idx="381">
                  <c:v>8386</c:v>
                </c:pt>
                <c:pt idx="382">
                  <c:v>8386</c:v>
                </c:pt>
                <c:pt idx="383">
                  <c:v>8403</c:v>
                </c:pt>
                <c:pt idx="384">
                  <c:v>8571</c:v>
                </c:pt>
                <c:pt idx="385">
                  <c:v>9112</c:v>
                </c:pt>
                <c:pt idx="386">
                  <c:v>9175.5</c:v>
                </c:pt>
                <c:pt idx="387">
                  <c:v>9206</c:v>
                </c:pt>
                <c:pt idx="388">
                  <c:v>10315</c:v>
                </c:pt>
                <c:pt idx="389">
                  <c:v>10453</c:v>
                </c:pt>
                <c:pt idx="390">
                  <c:v>10483</c:v>
                </c:pt>
                <c:pt idx="391">
                  <c:v>10585.5</c:v>
                </c:pt>
                <c:pt idx="392">
                  <c:v>11264</c:v>
                </c:pt>
                <c:pt idx="393">
                  <c:v>11319</c:v>
                </c:pt>
                <c:pt idx="394">
                  <c:v>11360.5</c:v>
                </c:pt>
                <c:pt idx="395">
                  <c:v>11371.5</c:v>
                </c:pt>
                <c:pt idx="396">
                  <c:v>11515</c:v>
                </c:pt>
                <c:pt idx="397">
                  <c:v>11639.5</c:v>
                </c:pt>
                <c:pt idx="398">
                  <c:v>12235</c:v>
                </c:pt>
                <c:pt idx="399">
                  <c:v>12307</c:v>
                </c:pt>
                <c:pt idx="400">
                  <c:v>12505.5</c:v>
                </c:pt>
                <c:pt idx="401">
                  <c:v>12585.5</c:v>
                </c:pt>
                <c:pt idx="402">
                  <c:v>13128.5</c:v>
                </c:pt>
                <c:pt idx="403">
                  <c:v>13228</c:v>
                </c:pt>
                <c:pt idx="404">
                  <c:v>13228</c:v>
                </c:pt>
                <c:pt idx="405">
                  <c:v>13234.5</c:v>
                </c:pt>
                <c:pt idx="406">
                  <c:v>13237.5</c:v>
                </c:pt>
                <c:pt idx="407">
                  <c:v>13243</c:v>
                </c:pt>
                <c:pt idx="408">
                  <c:v>13451</c:v>
                </c:pt>
                <c:pt idx="409">
                  <c:v>13495</c:v>
                </c:pt>
                <c:pt idx="410">
                  <c:v>13495.5</c:v>
                </c:pt>
                <c:pt idx="411">
                  <c:v>14210</c:v>
                </c:pt>
                <c:pt idx="412">
                  <c:v>14224</c:v>
                </c:pt>
                <c:pt idx="413">
                  <c:v>14259.5</c:v>
                </c:pt>
                <c:pt idx="414">
                  <c:v>14450.5</c:v>
                </c:pt>
                <c:pt idx="415">
                  <c:v>14469.5</c:v>
                </c:pt>
                <c:pt idx="416">
                  <c:v>14585.5</c:v>
                </c:pt>
                <c:pt idx="417">
                  <c:v>15330.5</c:v>
                </c:pt>
                <c:pt idx="418">
                  <c:v>15377</c:v>
                </c:pt>
                <c:pt idx="419">
                  <c:v>15448.5</c:v>
                </c:pt>
                <c:pt idx="420">
                  <c:v>15465</c:v>
                </c:pt>
                <c:pt idx="421">
                  <c:v>15578.5</c:v>
                </c:pt>
              </c:numCache>
            </c:numRef>
          </c:xVal>
          <c:yVal>
            <c:numRef>
              <c:f>'Active 1'!$H$21:$H$500</c:f>
              <c:numCache>
                <c:formatCode>General</c:formatCode>
                <c:ptCount val="480"/>
                <c:pt idx="6">
                  <c:v>3.9251999998668907E-2</c:v>
                </c:pt>
                <c:pt idx="9">
                  <c:v>1.6525999999430496E-2</c:v>
                </c:pt>
                <c:pt idx="10">
                  <c:v>1.7975999999180203E-2</c:v>
                </c:pt>
                <c:pt idx="11">
                  <c:v>1.6349999998055864E-2</c:v>
                </c:pt>
                <c:pt idx="12">
                  <c:v>2.9815999998390907E-2</c:v>
                </c:pt>
                <c:pt idx="13">
                  <c:v>1.8222000002424465E-2</c:v>
                </c:pt>
                <c:pt idx="14">
                  <c:v>1.870000000053551E-2</c:v>
                </c:pt>
                <c:pt idx="15">
                  <c:v>2.8343999998469371E-2</c:v>
                </c:pt>
                <c:pt idx="16">
                  <c:v>1.8721999997069361E-2</c:v>
                </c:pt>
                <c:pt idx="17">
                  <c:v>2.4546000000555068E-2</c:v>
                </c:pt>
                <c:pt idx="20">
                  <c:v>1.3699999999516876E-2</c:v>
                </c:pt>
                <c:pt idx="21">
                  <c:v>1.7914000000018859E-2</c:v>
                </c:pt>
                <c:pt idx="22">
                  <c:v>3.2567000002018176E-2</c:v>
                </c:pt>
                <c:pt idx="23">
                  <c:v>2.1816000000399072E-2</c:v>
                </c:pt>
                <c:pt idx="24">
                  <c:v>1.5800000001036096E-2</c:v>
                </c:pt>
                <c:pt idx="25">
                  <c:v>1.4049000001250533E-2</c:v>
                </c:pt>
                <c:pt idx="26">
                  <c:v>2.3466999999072868E-2</c:v>
                </c:pt>
                <c:pt idx="27">
                  <c:v>3.2944999999017455E-2</c:v>
                </c:pt>
                <c:pt idx="28">
                  <c:v>2.2595999998884508E-2</c:v>
                </c:pt>
                <c:pt idx="29">
                  <c:v>1.7073999999411171E-2</c:v>
                </c:pt>
                <c:pt idx="30">
                  <c:v>4.2322999997850275E-2</c:v>
                </c:pt>
                <c:pt idx="31">
                  <c:v>2.0061999999597901E-2</c:v>
                </c:pt>
                <c:pt idx="32">
                  <c:v>1.1714000000210945E-2</c:v>
                </c:pt>
                <c:pt idx="33">
                  <c:v>1.5525999995588791E-2</c:v>
                </c:pt>
                <c:pt idx="34">
                  <c:v>1.4877000001433771E-2</c:v>
                </c:pt>
                <c:pt idx="35">
                  <c:v>2.9354999991483055E-2</c:v>
                </c:pt>
                <c:pt idx="36">
                  <c:v>1.8326999997952953E-2</c:v>
                </c:pt>
                <c:pt idx="37">
                  <c:v>-1.052200000412995E-2</c:v>
                </c:pt>
                <c:pt idx="38">
                  <c:v>1.1772000005294103E-2</c:v>
                </c:pt>
                <c:pt idx="41">
                  <c:v>-1.0898000007728115E-2</c:v>
                </c:pt>
                <c:pt idx="42">
                  <c:v>9.2829999994137324E-3</c:v>
                </c:pt>
                <c:pt idx="43">
                  <c:v>2.0514000003458932E-2</c:v>
                </c:pt>
                <c:pt idx="44">
                  <c:v>2.1800000104121864E-4</c:v>
                </c:pt>
                <c:pt idx="45">
                  <c:v>4.2039999971166253E-3</c:v>
                </c:pt>
                <c:pt idx="46">
                  <c:v>-8.2320000001345761E-3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B09-483B-A846-879A8B2C1C65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1'!$F$21:$F$410</c:f>
              <c:numCache>
                <c:formatCode>General</c:formatCode>
                <c:ptCount val="390"/>
                <c:pt idx="0">
                  <c:v>-77595.5</c:v>
                </c:pt>
                <c:pt idx="1">
                  <c:v>-77595</c:v>
                </c:pt>
                <c:pt idx="2">
                  <c:v>-76535.5</c:v>
                </c:pt>
                <c:pt idx="3">
                  <c:v>-76535</c:v>
                </c:pt>
                <c:pt idx="4">
                  <c:v>-75351.5</c:v>
                </c:pt>
                <c:pt idx="5">
                  <c:v>-75351</c:v>
                </c:pt>
                <c:pt idx="6">
                  <c:v>-74626</c:v>
                </c:pt>
                <c:pt idx="7">
                  <c:v>-73511</c:v>
                </c:pt>
                <c:pt idx="8">
                  <c:v>-72294</c:v>
                </c:pt>
                <c:pt idx="9">
                  <c:v>-67513</c:v>
                </c:pt>
                <c:pt idx="10">
                  <c:v>-67488</c:v>
                </c:pt>
                <c:pt idx="11">
                  <c:v>-67425</c:v>
                </c:pt>
                <c:pt idx="12">
                  <c:v>-67408</c:v>
                </c:pt>
                <c:pt idx="13">
                  <c:v>-67361</c:v>
                </c:pt>
                <c:pt idx="14">
                  <c:v>-67350</c:v>
                </c:pt>
                <c:pt idx="15">
                  <c:v>-66672</c:v>
                </c:pt>
                <c:pt idx="16">
                  <c:v>-66611</c:v>
                </c:pt>
                <c:pt idx="17">
                  <c:v>-66523</c:v>
                </c:pt>
                <c:pt idx="18">
                  <c:v>-65390.5</c:v>
                </c:pt>
                <c:pt idx="19">
                  <c:v>-65390</c:v>
                </c:pt>
                <c:pt idx="20">
                  <c:v>-63350</c:v>
                </c:pt>
                <c:pt idx="21">
                  <c:v>-63207</c:v>
                </c:pt>
                <c:pt idx="22">
                  <c:v>-61408.5</c:v>
                </c:pt>
                <c:pt idx="23">
                  <c:v>-61408</c:v>
                </c:pt>
                <c:pt idx="24">
                  <c:v>-61400</c:v>
                </c:pt>
                <c:pt idx="25">
                  <c:v>-61399.5</c:v>
                </c:pt>
                <c:pt idx="26">
                  <c:v>-61358.5</c:v>
                </c:pt>
                <c:pt idx="27">
                  <c:v>-61347.5</c:v>
                </c:pt>
                <c:pt idx="28">
                  <c:v>-61298</c:v>
                </c:pt>
                <c:pt idx="29">
                  <c:v>-61287</c:v>
                </c:pt>
                <c:pt idx="30">
                  <c:v>-61286.5</c:v>
                </c:pt>
                <c:pt idx="31">
                  <c:v>-61281</c:v>
                </c:pt>
                <c:pt idx="32">
                  <c:v>-55107</c:v>
                </c:pt>
                <c:pt idx="33">
                  <c:v>-53013</c:v>
                </c:pt>
                <c:pt idx="34">
                  <c:v>-52313.5</c:v>
                </c:pt>
                <c:pt idx="35">
                  <c:v>-52302.5</c:v>
                </c:pt>
                <c:pt idx="36">
                  <c:v>-52288.5</c:v>
                </c:pt>
                <c:pt idx="37">
                  <c:v>-51489</c:v>
                </c:pt>
                <c:pt idx="38">
                  <c:v>-51386</c:v>
                </c:pt>
                <c:pt idx="39">
                  <c:v>-50276.5</c:v>
                </c:pt>
                <c:pt idx="40">
                  <c:v>-50276</c:v>
                </c:pt>
                <c:pt idx="41">
                  <c:v>-49301</c:v>
                </c:pt>
                <c:pt idx="42">
                  <c:v>-46266.5</c:v>
                </c:pt>
                <c:pt idx="43">
                  <c:v>-46007</c:v>
                </c:pt>
                <c:pt idx="44">
                  <c:v>-45359</c:v>
                </c:pt>
                <c:pt idx="45">
                  <c:v>-45102</c:v>
                </c:pt>
                <c:pt idx="46">
                  <c:v>-44884</c:v>
                </c:pt>
                <c:pt idx="47">
                  <c:v>-38230.5</c:v>
                </c:pt>
                <c:pt idx="48">
                  <c:v>-37301</c:v>
                </c:pt>
                <c:pt idx="49">
                  <c:v>-37224</c:v>
                </c:pt>
                <c:pt idx="50">
                  <c:v>-37218.5</c:v>
                </c:pt>
                <c:pt idx="51">
                  <c:v>-37210</c:v>
                </c:pt>
                <c:pt idx="52">
                  <c:v>-36784.5</c:v>
                </c:pt>
                <c:pt idx="53">
                  <c:v>-36159</c:v>
                </c:pt>
                <c:pt idx="54">
                  <c:v>-36156</c:v>
                </c:pt>
                <c:pt idx="55">
                  <c:v>-36153.5</c:v>
                </c:pt>
                <c:pt idx="56">
                  <c:v>-36007</c:v>
                </c:pt>
                <c:pt idx="57">
                  <c:v>-36001.5</c:v>
                </c:pt>
                <c:pt idx="58">
                  <c:v>-35990.5</c:v>
                </c:pt>
                <c:pt idx="59">
                  <c:v>-35985</c:v>
                </c:pt>
                <c:pt idx="60">
                  <c:v>-35323</c:v>
                </c:pt>
                <c:pt idx="61">
                  <c:v>-33824.5</c:v>
                </c:pt>
                <c:pt idx="62">
                  <c:v>-33265</c:v>
                </c:pt>
                <c:pt idx="63">
                  <c:v>-32875.5</c:v>
                </c:pt>
                <c:pt idx="64">
                  <c:v>-31245</c:v>
                </c:pt>
                <c:pt idx="65">
                  <c:v>-31245</c:v>
                </c:pt>
                <c:pt idx="66">
                  <c:v>-31220</c:v>
                </c:pt>
                <c:pt idx="67">
                  <c:v>-30227</c:v>
                </c:pt>
                <c:pt idx="68">
                  <c:v>-30161.5</c:v>
                </c:pt>
                <c:pt idx="69">
                  <c:v>-30159</c:v>
                </c:pt>
                <c:pt idx="70">
                  <c:v>-30103</c:v>
                </c:pt>
                <c:pt idx="71">
                  <c:v>-30092.5</c:v>
                </c:pt>
                <c:pt idx="72">
                  <c:v>-30092.5</c:v>
                </c:pt>
                <c:pt idx="73">
                  <c:v>-30084</c:v>
                </c:pt>
                <c:pt idx="74">
                  <c:v>-30065</c:v>
                </c:pt>
                <c:pt idx="75">
                  <c:v>-28883</c:v>
                </c:pt>
                <c:pt idx="76">
                  <c:v>-28100</c:v>
                </c:pt>
                <c:pt idx="77">
                  <c:v>-27165.5</c:v>
                </c:pt>
                <c:pt idx="78">
                  <c:v>-26800</c:v>
                </c:pt>
                <c:pt idx="79">
                  <c:v>-26111</c:v>
                </c:pt>
                <c:pt idx="80">
                  <c:v>-26070.5</c:v>
                </c:pt>
                <c:pt idx="81">
                  <c:v>-26070</c:v>
                </c:pt>
                <c:pt idx="82">
                  <c:v>-25046</c:v>
                </c:pt>
                <c:pt idx="83">
                  <c:v>-25010</c:v>
                </c:pt>
                <c:pt idx="84">
                  <c:v>-23992</c:v>
                </c:pt>
                <c:pt idx="85">
                  <c:v>-23992</c:v>
                </c:pt>
                <c:pt idx="86">
                  <c:v>-23984</c:v>
                </c:pt>
                <c:pt idx="87">
                  <c:v>-23832</c:v>
                </c:pt>
                <c:pt idx="88">
                  <c:v>-23813.5</c:v>
                </c:pt>
                <c:pt idx="89">
                  <c:v>-23808</c:v>
                </c:pt>
                <c:pt idx="90">
                  <c:v>-23807</c:v>
                </c:pt>
                <c:pt idx="91">
                  <c:v>-22991</c:v>
                </c:pt>
                <c:pt idx="92">
                  <c:v>-22736.5</c:v>
                </c:pt>
                <c:pt idx="93">
                  <c:v>-21926.5</c:v>
                </c:pt>
                <c:pt idx="94">
                  <c:v>-21906.5</c:v>
                </c:pt>
                <c:pt idx="95">
                  <c:v>-21857.5</c:v>
                </c:pt>
                <c:pt idx="96">
                  <c:v>-21779.5</c:v>
                </c:pt>
                <c:pt idx="97">
                  <c:v>-21779.5</c:v>
                </c:pt>
                <c:pt idx="98">
                  <c:v>-21038.5</c:v>
                </c:pt>
                <c:pt idx="99">
                  <c:v>-20969.5</c:v>
                </c:pt>
                <c:pt idx="100">
                  <c:v>-20964</c:v>
                </c:pt>
                <c:pt idx="101">
                  <c:v>-20961</c:v>
                </c:pt>
                <c:pt idx="102">
                  <c:v>-20941</c:v>
                </c:pt>
                <c:pt idx="103">
                  <c:v>-20031.5</c:v>
                </c:pt>
                <c:pt idx="104">
                  <c:v>-19987.5</c:v>
                </c:pt>
                <c:pt idx="105">
                  <c:v>-19973.5</c:v>
                </c:pt>
                <c:pt idx="106">
                  <c:v>-19918.5</c:v>
                </c:pt>
                <c:pt idx="107">
                  <c:v>-19899</c:v>
                </c:pt>
                <c:pt idx="108">
                  <c:v>-19824.5</c:v>
                </c:pt>
                <c:pt idx="109">
                  <c:v>-19813.5</c:v>
                </c:pt>
                <c:pt idx="110">
                  <c:v>-19664</c:v>
                </c:pt>
                <c:pt idx="111">
                  <c:v>-19658.5</c:v>
                </c:pt>
                <c:pt idx="112">
                  <c:v>-19653</c:v>
                </c:pt>
                <c:pt idx="113">
                  <c:v>-19060.5</c:v>
                </c:pt>
                <c:pt idx="114">
                  <c:v>-18961</c:v>
                </c:pt>
                <c:pt idx="115">
                  <c:v>-18889</c:v>
                </c:pt>
                <c:pt idx="116">
                  <c:v>-18743</c:v>
                </c:pt>
                <c:pt idx="117">
                  <c:v>-18731</c:v>
                </c:pt>
                <c:pt idx="118">
                  <c:v>-18729</c:v>
                </c:pt>
                <c:pt idx="119">
                  <c:v>-18092.5</c:v>
                </c:pt>
                <c:pt idx="120">
                  <c:v>-18031.5</c:v>
                </c:pt>
                <c:pt idx="121">
                  <c:v>-18029</c:v>
                </c:pt>
                <c:pt idx="122">
                  <c:v>-17899</c:v>
                </c:pt>
                <c:pt idx="123">
                  <c:v>-17877</c:v>
                </c:pt>
                <c:pt idx="124">
                  <c:v>-17859.5</c:v>
                </c:pt>
                <c:pt idx="125">
                  <c:v>-17830</c:v>
                </c:pt>
                <c:pt idx="126">
                  <c:v>-17780</c:v>
                </c:pt>
                <c:pt idx="127">
                  <c:v>-17765.5</c:v>
                </c:pt>
                <c:pt idx="128">
                  <c:v>-17740.5</c:v>
                </c:pt>
                <c:pt idx="129">
                  <c:v>-17127</c:v>
                </c:pt>
                <c:pt idx="130">
                  <c:v>-17022</c:v>
                </c:pt>
                <c:pt idx="131">
                  <c:v>-16965</c:v>
                </c:pt>
                <c:pt idx="132">
                  <c:v>-16964</c:v>
                </c:pt>
                <c:pt idx="133">
                  <c:v>-16911.5</c:v>
                </c:pt>
                <c:pt idx="134">
                  <c:v>-16861</c:v>
                </c:pt>
                <c:pt idx="135">
                  <c:v>-16837</c:v>
                </c:pt>
                <c:pt idx="136">
                  <c:v>-16787</c:v>
                </c:pt>
                <c:pt idx="137">
                  <c:v>-16624</c:v>
                </c:pt>
                <c:pt idx="138">
                  <c:v>-16031.5</c:v>
                </c:pt>
                <c:pt idx="139">
                  <c:v>-16015</c:v>
                </c:pt>
                <c:pt idx="140">
                  <c:v>-15898</c:v>
                </c:pt>
                <c:pt idx="141">
                  <c:v>-15893.5</c:v>
                </c:pt>
                <c:pt idx="142">
                  <c:v>-15758</c:v>
                </c:pt>
                <c:pt idx="143">
                  <c:v>-15707.5</c:v>
                </c:pt>
                <c:pt idx="144">
                  <c:v>-15578.5</c:v>
                </c:pt>
                <c:pt idx="145">
                  <c:v>-15033</c:v>
                </c:pt>
                <c:pt idx="146">
                  <c:v>-14975</c:v>
                </c:pt>
                <c:pt idx="147">
                  <c:v>-14913.5</c:v>
                </c:pt>
                <c:pt idx="148">
                  <c:v>-14908.5</c:v>
                </c:pt>
                <c:pt idx="149">
                  <c:v>-14906</c:v>
                </c:pt>
                <c:pt idx="150">
                  <c:v>-14850</c:v>
                </c:pt>
                <c:pt idx="151">
                  <c:v>-14826</c:v>
                </c:pt>
                <c:pt idx="152">
                  <c:v>-14820.5</c:v>
                </c:pt>
                <c:pt idx="153">
                  <c:v>-14062</c:v>
                </c:pt>
                <c:pt idx="154">
                  <c:v>-14029</c:v>
                </c:pt>
                <c:pt idx="155">
                  <c:v>-13915</c:v>
                </c:pt>
                <c:pt idx="156">
                  <c:v>-13907</c:v>
                </c:pt>
                <c:pt idx="157">
                  <c:v>-13830</c:v>
                </c:pt>
                <c:pt idx="158">
                  <c:v>-13702</c:v>
                </c:pt>
                <c:pt idx="159">
                  <c:v>-13608</c:v>
                </c:pt>
                <c:pt idx="160">
                  <c:v>-13044</c:v>
                </c:pt>
                <c:pt idx="161">
                  <c:v>-12997</c:v>
                </c:pt>
                <c:pt idx="162">
                  <c:v>-12861</c:v>
                </c:pt>
                <c:pt idx="163">
                  <c:v>-12844.5</c:v>
                </c:pt>
                <c:pt idx="164">
                  <c:v>-12812</c:v>
                </c:pt>
                <c:pt idx="165">
                  <c:v>-12808.5</c:v>
                </c:pt>
                <c:pt idx="166">
                  <c:v>-12776</c:v>
                </c:pt>
                <c:pt idx="167">
                  <c:v>-12743</c:v>
                </c:pt>
                <c:pt idx="168">
                  <c:v>-12051</c:v>
                </c:pt>
                <c:pt idx="169">
                  <c:v>-11899</c:v>
                </c:pt>
                <c:pt idx="170">
                  <c:v>-11826.5</c:v>
                </c:pt>
                <c:pt idx="171">
                  <c:v>-11821.5</c:v>
                </c:pt>
                <c:pt idx="172">
                  <c:v>-11790.5</c:v>
                </c:pt>
                <c:pt idx="173">
                  <c:v>-11773.5</c:v>
                </c:pt>
                <c:pt idx="174">
                  <c:v>-11736</c:v>
                </c:pt>
                <c:pt idx="175">
                  <c:v>-11732.5</c:v>
                </c:pt>
                <c:pt idx="176">
                  <c:v>-11638.5</c:v>
                </c:pt>
                <c:pt idx="177">
                  <c:v>-11555.5</c:v>
                </c:pt>
                <c:pt idx="178">
                  <c:v>-10997</c:v>
                </c:pt>
                <c:pt idx="179">
                  <c:v>-10958.5</c:v>
                </c:pt>
                <c:pt idx="180">
                  <c:v>-10928.5</c:v>
                </c:pt>
                <c:pt idx="181">
                  <c:v>-10899.5</c:v>
                </c:pt>
                <c:pt idx="182">
                  <c:v>-10883</c:v>
                </c:pt>
                <c:pt idx="183">
                  <c:v>-10872.5</c:v>
                </c:pt>
                <c:pt idx="184">
                  <c:v>-10872.5</c:v>
                </c:pt>
                <c:pt idx="185">
                  <c:v>-10870</c:v>
                </c:pt>
                <c:pt idx="186">
                  <c:v>-10805.5</c:v>
                </c:pt>
                <c:pt idx="187">
                  <c:v>-10792</c:v>
                </c:pt>
                <c:pt idx="188">
                  <c:v>-10769.5</c:v>
                </c:pt>
                <c:pt idx="189">
                  <c:v>-10732</c:v>
                </c:pt>
                <c:pt idx="190">
                  <c:v>-10687</c:v>
                </c:pt>
                <c:pt idx="191">
                  <c:v>-10604</c:v>
                </c:pt>
                <c:pt idx="192">
                  <c:v>-10014</c:v>
                </c:pt>
                <c:pt idx="193">
                  <c:v>-9992</c:v>
                </c:pt>
                <c:pt idx="194">
                  <c:v>-9856.5</c:v>
                </c:pt>
                <c:pt idx="195">
                  <c:v>-9840</c:v>
                </c:pt>
                <c:pt idx="196">
                  <c:v>-9832.5</c:v>
                </c:pt>
                <c:pt idx="197">
                  <c:v>-9815.5</c:v>
                </c:pt>
                <c:pt idx="198">
                  <c:v>-9779.5</c:v>
                </c:pt>
                <c:pt idx="199">
                  <c:v>-9774</c:v>
                </c:pt>
                <c:pt idx="200">
                  <c:v>-9691</c:v>
                </c:pt>
                <c:pt idx="201">
                  <c:v>-8883</c:v>
                </c:pt>
                <c:pt idx="202">
                  <c:v>-8850</c:v>
                </c:pt>
                <c:pt idx="203">
                  <c:v>-8797.5</c:v>
                </c:pt>
                <c:pt idx="204">
                  <c:v>-8745.5</c:v>
                </c:pt>
                <c:pt idx="205">
                  <c:v>-8703.5</c:v>
                </c:pt>
                <c:pt idx="206">
                  <c:v>-8629.5</c:v>
                </c:pt>
                <c:pt idx="207">
                  <c:v>-7918</c:v>
                </c:pt>
                <c:pt idx="208">
                  <c:v>-7732.5</c:v>
                </c:pt>
                <c:pt idx="209">
                  <c:v>-7725</c:v>
                </c:pt>
                <c:pt idx="210">
                  <c:v>-7633</c:v>
                </c:pt>
                <c:pt idx="211">
                  <c:v>-7566.5</c:v>
                </c:pt>
                <c:pt idx="212">
                  <c:v>-7073.5</c:v>
                </c:pt>
                <c:pt idx="213">
                  <c:v>-6918.5</c:v>
                </c:pt>
                <c:pt idx="214">
                  <c:v>-6913.5</c:v>
                </c:pt>
                <c:pt idx="215">
                  <c:v>-6775.5</c:v>
                </c:pt>
                <c:pt idx="216">
                  <c:v>-6726.5</c:v>
                </c:pt>
                <c:pt idx="217">
                  <c:v>-6726</c:v>
                </c:pt>
                <c:pt idx="218">
                  <c:v>-6721</c:v>
                </c:pt>
                <c:pt idx="219">
                  <c:v>-6720.5</c:v>
                </c:pt>
                <c:pt idx="220">
                  <c:v>-6709.5</c:v>
                </c:pt>
                <c:pt idx="221">
                  <c:v>-6687</c:v>
                </c:pt>
                <c:pt idx="222">
                  <c:v>-6579</c:v>
                </c:pt>
                <c:pt idx="223">
                  <c:v>-6551.5</c:v>
                </c:pt>
                <c:pt idx="224">
                  <c:v>-5888</c:v>
                </c:pt>
                <c:pt idx="225">
                  <c:v>-5863</c:v>
                </c:pt>
                <c:pt idx="226">
                  <c:v>-5829</c:v>
                </c:pt>
                <c:pt idx="227">
                  <c:v>-5784</c:v>
                </c:pt>
                <c:pt idx="228">
                  <c:v>-5783.5</c:v>
                </c:pt>
                <c:pt idx="229">
                  <c:v>-5666</c:v>
                </c:pt>
                <c:pt idx="230">
                  <c:v>-4964</c:v>
                </c:pt>
                <c:pt idx="231">
                  <c:v>-4925</c:v>
                </c:pt>
                <c:pt idx="232">
                  <c:v>-4836</c:v>
                </c:pt>
                <c:pt idx="233">
                  <c:v>-4784</c:v>
                </c:pt>
                <c:pt idx="234">
                  <c:v>-4784</c:v>
                </c:pt>
                <c:pt idx="235">
                  <c:v>-4755</c:v>
                </c:pt>
                <c:pt idx="236">
                  <c:v>-4638</c:v>
                </c:pt>
                <c:pt idx="237">
                  <c:v>-4638</c:v>
                </c:pt>
                <c:pt idx="238">
                  <c:v>-4532</c:v>
                </c:pt>
                <c:pt idx="239">
                  <c:v>-3843.5</c:v>
                </c:pt>
                <c:pt idx="240">
                  <c:v>-3780</c:v>
                </c:pt>
                <c:pt idx="241">
                  <c:v>-3780</c:v>
                </c:pt>
                <c:pt idx="242">
                  <c:v>-3730.5</c:v>
                </c:pt>
                <c:pt idx="243">
                  <c:v>-3727.5</c:v>
                </c:pt>
                <c:pt idx="244">
                  <c:v>-3635.5</c:v>
                </c:pt>
                <c:pt idx="245">
                  <c:v>-3539.5</c:v>
                </c:pt>
                <c:pt idx="246">
                  <c:v>-2881</c:v>
                </c:pt>
                <c:pt idx="247">
                  <c:v>-2881</c:v>
                </c:pt>
                <c:pt idx="248">
                  <c:v>-2857</c:v>
                </c:pt>
                <c:pt idx="249">
                  <c:v>-2856.5</c:v>
                </c:pt>
                <c:pt idx="250">
                  <c:v>-2854</c:v>
                </c:pt>
                <c:pt idx="251">
                  <c:v>-2851.5</c:v>
                </c:pt>
                <c:pt idx="252">
                  <c:v>-2851</c:v>
                </c:pt>
                <c:pt idx="253">
                  <c:v>-2827.5</c:v>
                </c:pt>
                <c:pt idx="254">
                  <c:v>-2810</c:v>
                </c:pt>
                <c:pt idx="255">
                  <c:v>-2751</c:v>
                </c:pt>
                <c:pt idx="256">
                  <c:v>-2751</c:v>
                </c:pt>
                <c:pt idx="257">
                  <c:v>-2687.5</c:v>
                </c:pt>
                <c:pt idx="258">
                  <c:v>-2687</c:v>
                </c:pt>
                <c:pt idx="259">
                  <c:v>-2649</c:v>
                </c:pt>
                <c:pt idx="260">
                  <c:v>-2624</c:v>
                </c:pt>
                <c:pt idx="261">
                  <c:v>-2624</c:v>
                </c:pt>
                <c:pt idx="262">
                  <c:v>-1801.5</c:v>
                </c:pt>
                <c:pt idx="263">
                  <c:v>-1794</c:v>
                </c:pt>
                <c:pt idx="264">
                  <c:v>-1794</c:v>
                </c:pt>
                <c:pt idx="265">
                  <c:v>-1793.5</c:v>
                </c:pt>
                <c:pt idx="266">
                  <c:v>-1793.5</c:v>
                </c:pt>
                <c:pt idx="267">
                  <c:v>-1788.5</c:v>
                </c:pt>
                <c:pt idx="268">
                  <c:v>-1788</c:v>
                </c:pt>
                <c:pt idx="269">
                  <c:v>-1788</c:v>
                </c:pt>
                <c:pt idx="270">
                  <c:v>-1785.5</c:v>
                </c:pt>
                <c:pt idx="271">
                  <c:v>-1785</c:v>
                </c:pt>
                <c:pt idx="272">
                  <c:v>-1783</c:v>
                </c:pt>
                <c:pt idx="273">
                  <c:v>-1782.5</c:v>
                </c:pt>
                <c:pt idx="274">
                  <c:v>-1777.5</c:v>
                </c:pt>
                <c:pt idx="275">
                  <c:v>-1777</c:v>
                </c:pt>
                <c:pt idx="276">
                  <c:v>-1774.5</c:v>
                </c:pt>
                <c:pt idx="277">
                  <c:v>-1771.5</c:v>
                </c:pt>
                <c:pt idx="278">
                  <c:v>-1771.5</c:v>
                </c:pt>
                <c:pt idx="279">
                  <c:v>-1727</c:v>
                </c:pt>
                <c:pt idx="280">
                  <c:v>-1725</c:v>
                </c:pt>
                <c:pt idx="281">
                  <c:v>-1725</c:v>
                </c:pt>
                <c:pt idx="282">
                  <c:v>-1647.5</c:v>
                </c:pt>
                <c:pt idx="283">
                  <c:v>-1642</c:v>
                </c:pt>
                <c:pt idx="284">
                  <c:v>-1586</c:v>
                </c:pt>
                <c:pt idx="285">
                  <c:v>-1512</c:v>
                </c:pt>
                <c:pt idx="286">
                  <c:v>-925</c:v>
                </c:pt>
                <c:pt idx="287">
                  <c:v>-754</c:v>
                </c:pt>
                <c:pt idx="288">
                  <c:v>-736.5</c:v>
                </c:pt>
                <c:pt idx="289">
                  <c:v>-521</c:v>
                </c:pt>
                <c:pt idx="290">
                  <c:v>-298.5</c:v>
                </c:pt>
                <c:pt idx="291">
                  <c:v>-3</c:v>
                </c:pt>
                <c:pt idx="292">
                  <c:v>71.5</c:v>
                </c:pt>
                <c:pt idx="293">
                  <c:v>127</c:v>
                </c:pt>
                <c:pt idx="294">
                  <c:v>215</c:v>
                </c:pt>
                <c:pt idx="295">
                  <c:v>265</c:v>
                </c:pt>
                <c:pt idx="296">
                  <c:v>1078.5</c:v>
                </c:pt>
                <c:pt idx="297">
                  <c:v>1108</c:v>
                </c:pt>
                <c:pt idx="298">
                  <c:v>1139.5</c:v>
                </c:pt>
                <c:pt idx="299">
                  <c:v>1182.5</c:v>
                </c:pt>
                <c:pt idx="300">
                  <c:v>1263.5</c:v>
                </c:pt>
                <c:pt idx="301">
                  <c:v>1282</c:v>
                </c:pt>
                <c:pt idx="302">
                  <c:v>1283</c:v>
                </c:pt>
                <c:pt idx="303">
                  <c:v>1421</c:v>
                </c:pt>
                <c:pt idx="304">
                  <c:v>1456</c:v>
                </c:pt>
                <c:pt idx="305">
                  <c:v>1456</c:v>
                </c:pt>
                <c:pt idx="306">
                  <c:v>1456</c:v>
                </c:pt>
                <c:pt idx="307">
                  <c:v>1456</c:v>
                </c:pt>
                <c:pt idx="308">
                  <c:v>1456</c:v>
                </c:pt>
                <c:pt idx="309">
                  <c:v>2168.5</c:v>
                </c:pt>
                <c:pt idx="310">
                  <c:v>2226.5</c:v>
                </c:pt>
                <c:pt idx="311">
                  <c:v>2265</c:v>
                </c:pt>
                <c:pt idx="312">
                  <c:v>2333</c:v>
                </c:pt>
                <c:pt idx="313">
                  <c:v>2396.5</c:v>
                </c:pt>
                <c:pt idx="314">
                  <c:v>3171.5</c:v>
                </c:pt>
                <c:pt idx="315">
                  <c:v>3202.5</c:v>
                </c:pt>
                <c:pt idx="316">
                  <c:v>3315</c:v>
                </c:pt>
                <c:pt idx="317">
                  <c:v>3332.5</c:v>
                </c:pt>
                <c:pt idx="318">
                  <c:v>3354.5</c:v>
                </c:pt>
                <c:pt idx="319">
                  <c:v>3387</c:v>
                </c:pt>
                <c:pt idx="320">
                  <c:v>3402</c:v>
                </c:pt>
                <c:pt idx="321">
                  <c:v>3453.5</c:v>
                </c:pt>
                <c:pt idx="322">
                  <c:v>3453.5</c:v>
                </c:pt>
                <c:pt idx="323">
                  <c:v>3456</c:v>
                </c:pt>
                <c:pt idx="324">
                  <c:v>3456</c:v>
                </c:pt>
                <c:pt idx="325">
                  <c:v>3456</c:v>
                </c:pt>
                <c:pt idx="326">
                  <c:v>3456</c:v>
                </c:pt>
                <c:pt idx="327">
                  <c:v>3456</c:v>
                </c:pt>
                <c:pt idx="328">
                  <c:v>3456</c:v>
                </c:pt>
                <c:pt idx="329">
                  <c:v>4104</c:v>
                </c:pt>
                <c:pt idx="330">
                  <c:v>4192.5</c:v>
                </c:pt>
                <c:pt idx="331">
                  <c:v>4230</c:v>
                </c:pt>
                <c:pt idx="332">
                  <c:v>4230.5</c:v>
                </c:pt>
                <c:pt idx="333">
                  <c:v>4246</c:v>
                </c:pt>
                <c:pt idx="334">
                  <c:v>4247.5</c:v>
                </c:pt>
                <c:pt idx="335">
                  <c:v>4247.5</c:v>
                </c:pt>
                <c:pt idx="336">
                  <c:v>4251.5</c:v>
                </c:pt>
                <c:pt idx="337">
                  <c:v>4281.5</c:v>
                </c:pt>
                <c:pt idx="338">
                  <c:v>4282</c:v>
                </c:pt>
                <c:pt idx="339">
                  <c:v>4369</c:v>
                </c:pt>
                <c:pt idx="340">
                  <c:v>4396.5</c:v>
                </c:pt>
                <c:pt idx="341">
                  <c:v>4477.5</c:v>
                </c:pt>
                <c:pt idx="342">
                  <c:v>5139.5</c:v>
                </c:pt>
                <c:pt idx="343">
                  <c:v>5225</c:v>
                </c:pt>
                <c:pt idx="344">
                  <c:v>5225</c:v>
                </c:pt>
                <c:pt idx="345">
                  <c:v>5282</c:v>
                </c:pt>
                <c:pt idx="346">
                  <c:v>5310.5</c:v>
                </c:pt>
                <c:pt idx="347">
                  <c:v>5311</c:v>
                </c:pt>
                <c:pt idx="348">
                  <c:v>5338</c:v>
                </c:pt>
                <c:pt idx="349">
                  <c:v>5340</c:v>
                </c:pt>
                <c:pt idx="350">
                  <c:v>5368</c:v>
                </c:pt>
                <c:pt idx="351">
                  <c:v>5368</c:v>
                </c:pt>
                <c:pt idx="352">
                  <c:v>5388</c:v>
                </c:pt>
                <c:pt idx="353">
                  <c:v>5424</c:v>
                </c:pt>
                <c:pt idx="354">
                  <c:v>6154.5</c:v>
                </c:pt>
                <c:pt idx="355">
                  <c:v>6154.5</c:v>
                </c:pt>
                <c:pt idx="356">
                  <c:v>6223.5</c:v>
                </c:pt>
                <c:pt idx="357">
                  <c:v>6223.5</c:v>
                </c:pt>
                <c:pt idx="358">
                  <c:v>6224</c:v>
                </c:pt>
                <c:pt idx="359">
                  <c:v>6224</c:v>
                </c:pt>
                <c:pt idx="360">
                  <c:v>6265</c:v>
                </c:pt>
                <c:pt idx="361">
                  <c:v>7221.5</c:v>
                </c:pt>
                <c:pt idx="362">
                  <c:v>7221.5</c:v>
                </c:pt>
                <c:pt idx="363">
                  <c:v>7229.5</c:v>
                </c:pt>
                <c:pt idx="364">
                  <c:v>7231</c:v>
                </c:pt>
                <c:pt idx="365">
                  <c:v>7301</c:v>
                </c:pt>
                <c:pt idx="366">
                  <c:v>7321.5</c:v>
                </c:pt>
                <c:pt idx="367">
                  <c:v>7322</c:v>
                </c:pt>
                <c:pt idx="368">
                  <c:v>7327</c:v>
                </c:pt>
                <c:pt idx="369">
                  <c:v>7407.5</c:v>
                </c:pt>
                <c:pt idx="370">
                  <c:v>7459</c:v>
                </c:pt>
                <c:pt idx="371">
                  <c:v>7462.5</c:v>
                </c:pt>
                <c:pt idx="372">
                  <c:v>8152</c:v>
                </c:pt>
                <c:pt idx="373">
                  <c:v>8267</c:v>
                </c:pt>
                <c:pt idx="374">
                  <c:v>8267</c:v>
                </c:pt>
                <c:pt idx="375">
                  <c:v>8271</c:v>
                </c:pt>
                <c:pt idx="376">
                  <c:v>8293.5</c:v>
                </c:pt>
                <c:pt idx="377">
                  <c:v>8294</c:v>
                </c:pt>
                <c:pt idx="378">
                  <c:v>8322.5</c:v>
                </c:pt>
                <c:pt idx="379">
                  <c:v>8322.5</c:v>
                </c:pt>
                <c:pt idx="380">
                  <c:v>8367.5</c:v>
                </c:pt>
                <c:pt idx="381">
                  <c:v>8386</c:v>
                </c:pt>
                <c:pt idx="382">
                  <c:v>8386</c:v>
                </c:pt>
                <c:pt idx="383">
                  <c:v>8403</c:v>
                </c:pt>
                <c:pt idx="384">
                  <c:v>8571</c:v>
                </c:pt>
                <c:pt idx="385">
                  <c:v>9112</c:v>
                </c:pt>
                <c:pt idx="386">
                  <c:v>9175.5</c:v>
                </c:pt>
                <c:pt idx="387">
                  <c:v>9206</c:v>
                </c:pt>
                <c:pt idx="388">
                  <c:v>10315</c:v>
                </c:pt>
                <c:pt idx="389">
                  <c:v>10453</c:v>
                </c:pt>
              </c:numCache>
            </c:numRef>
          </c:xVal>
          <c:yVal>
            <c:numRef>
              <c:f>'Active 1'!$I$21:$I$410</c:f>
              <c:numCache>
                <c:formatCode>General</c:formatCode>
                <c:ptCount val="390"/>
                <c:pt idx="0">
                  <c:v>4.8440999999002088E-2</c:v>
                </c:pt>
                <c:pt idx="1">
                  <c:v>4.3689999998605344E-2</c:v>
                </c:pt>
                <c:pt idx="2">
                  <c:v>4.6321000001626089E-2</c:v>
                </c:pt>
                <c:pt idx="3">
                  <c:v>4.6569999998610001E-2</c:v>
                </c:pt>
                <c:pt idx="4">
                  <c:v>4.6953000000939937E-2</c:v>
                </c:pt>
                <c:pt idx="5">
                  <c:v>4.6201999997720122E-2</c:v>
                </c:pt>
                <c:pt idx="7">
                  <c:v>4.0921999996498926E-2</c:v>
                </c:pt>
                <c:pt idx="8">
                  <c:v>5.3587999998853775E-2</c:v>
                </c:pt>
                <c:pt idx="18">
                  <c:v>3.0531000000337372E-2</c:v>
                </c:pt>
                <c:pt idx="19">
                  <c:v>2.9780000000755535E-2</c:v>
                </c:pt>
                <c:pt idx="39">
                  <c:v>1.5303000000130851E-2</c:v>
                </c:pt>
                <c:pt idx="40">
                  <c:v>4.5519999985117465E-3</c:v>
                </c:pt>
                <c:pt idx="48">
                  <c:v>1.0102000000188127E-2</c:v>
                </c:pt>
                <c:pt idx="49">
                  <c:v>1.244800000131363E-2</c:v>
                </c:pt>
                <c:pt idx="50">
                  <c:v>2.0187000001897104E-2</c:v>
                </c:pt>
                <c:pt idx="51">
                  <c:v>-7.5800000049639493E-3</c:v>
                </c:pt>
                <c:pt idx="52">
                  <c:v>3.3189999958267435E-3</c:v>
                </c:pt>
                <c:pt idx="53">
                  <c:v>2.7818000002298504E-2</c:v>
                </c:pt>
                <c:pt idx="54">
                  <c:v>1.1312000002362765E-2</c:v>
                </c:pt>
                <c:pt idx="55">
                  <c:v>1.4556999994965736E-2</c:v>
                </c:pt>
                <c:pt idx="56">
                  <c:v>-2.4860000048647635E-3</c:v>
                </c:pt>
                <c:pt idx="57">
                  <c:v>3.2530000025872141E-3</c:v>
                </c:pt>
                <c:pt idx="58">
                  <c:v>1.7309999966528267E-3</c:v>
                </c:pt>
                <c:pt idx="59">
                  <c:v>3.470000003289897E-3</c:v>
                </c:pt>
                <c:pt idx="60">
                  <c:v>2.1459999989019707E-3</c:v>
                </c:pt>
                <c:pt idx="61">
                  <c:v>-1.0601000001770444E-2</c:v>
                </c:pt>
                <c:pt idx="62">
                  <c:v>-6.9700000021839514E-3</c:v>
                </c:pt>
                <c:pt idx="63">
                  <c:v>-2.4999000001116656E-2</c:v>
                </c:pt>
                <c:pt idx="64">
                  <c:v>1.9900000042980537E-3</c:v>
                </c:pt>
                <c:pt idx="65">
                  <c:v>6.9900000016787089E-3</c:v>
                </c:pt>
                <c:pt idx="66">
                  <c:v>1.7440000003261957E-2</c:v>
                </c:pt>
                <c:pt idx="67">
                  <c:v>-8.046000002650544E-3</c:v>
                </c:pt>
                <c:pt idx="74">
                  <c:v>-2.9700000013690442E-3</c:v>
                </c:pt>
                <c:pt idx="75">
                  <c:v>6.265999996685423E-3</c:v>
                </c:pt>
                <c:pt idx="76">
                  <c:v>-1.799999998183921E-3</c:v>
                </c:pt>
                <c:pt idx="78">
                  <c:v>2.5999999925261363E-3</c:v>
                </c:pt>
                <c:pt idx="79">
                  <c:v>-1.2780000033671968E-3</c:v>
                </c:pt>
                <c:pt idx="82">
                  <c:v>-6.9080000030226074E-3</c:v>
                </c:pt>
                <c:pt idx="83">
                  <c:v>-8.979999998700805E-3</c:v>
                </c:pt>
                <c:pt idx="84">
                  <c:v>-8.015999999770429E-3</c:v>
                </c:pt>
                <c:pt idx="85">
                  <c:v>-6.0159999993629754E-3</c:v>
                </c:pt>
                <c:pt idx="86">
                  <c:v>-9.0320000017527491E-3</c:v>
                </c:pt>
                <c:pt idx="87">
                  <c:v>3.6640000034822151E-3</c:v>
                </c:pt>
                <c:pt idx="90">
                  <c:v>-7.8859999994165264E-3</c:v>
                </c:pt>
                <c:pt idx="91">
                  <c:v>1.4819999996689148E-3</c:v>
                </c:pt>
                <c:pt idx="92">
                  <c:v>-4.7769999946467578E-3</c:v>
                </c:pt>
                <c:pt idx="93">
                  <c:v>-2.3970000038389117E-3</c:v>
                </c:pt>
                <c:pt idx="94">
                  <c:v>-8.4370000040507875E-3</c:v>
                </c:pt>
                <c:pt idx="95">
                  <c:v>9.6499999926891178E-4</c:v>
                </c:pt>
                <c:pt idx="96">
                  <c:v>-2.1909999995841645E-3</c:v>
                </c:pt>
                <c:pt idx="97">
                  <c:v>3.780900000128895E-2</c:v>
                </c:pt>
                <c:pt idx="98">
                  <c:v>-1.41730000032112E-2</c:v>
                </c:pt>
                <c:pt idx="99">
                  <c:v>-1.281100000051083E-2</c:v>
                </c:pt>
                <c:pt idx="100">
                  <c:v>-1.3072000001557171E-2</c:v>
                </c:pt>
                <c:pt idx="101">
                  <c:v>-7.5780000042868778E-3</c:v>
                </c:pt>
                <c:pt idx="102">
                  <c:v>-3.617999995185528E-3</c:v>
                </c:pt>
                <c:pt idx="103">
                  <c:v>-3.6869999967166223E-3</c:v>
                </c:pt>
                <c:pt idx="104">
                  <c:v>-7.7750000054948032E-3</c:v>
                </c:pt>
                <c:pt idx="105">
                  <c:v>-1.8029999991995282E-3</c:v>
                </c:pt>
                <c:pt idx="106">
                  <c:v>5.8700000226963311E-4</c:v>
                </c:pt>
                <c:pt idx="107">
                  <c:v>-8.7019999991753139E-3</c:v>
                </c:pt>
                <c:pt idx="108">
                  <c:v>-6.0099999973317608E-4</c:v>
                </c:pt>
                <c:pt idx="109">
                  <c:v>-1.5123000004678033E-2</c:v>
                </c:pt>
                <c:pt idx="110">
                  <c:v>9.3280000000959262E-3</c:v>
                </c:pt>
                <c:pt idx="111">
                  <c:v>-1.2932999998156447E-2</c:v>
                </c:pt>
                <c:pt idx="112">
                  <c:v>-1.8193999996583443E-2</c:v>
                </c:pt>
                <c:pt idx="113">
                  <c:v>-5.1289999973960221E-3</c:v>
                </c:pt>
                <c:pt idx="114">
                  <c:v>-4.5780000073136762E-3</c:v>
                </c:pt>
                <c:pt idx="115">
                  <c:v>-1.4721999999892432E-2</c:v>
                </c:pt>
                <c:pt idx="116">
                  <c:v>-1.0140000013052486E-3</c:v>
                </c:pt>
                <c:pt idx="117">
                  <c:v>6.9619999994756654E-3</c:v>
                </c:pt>
                <c:pt idx="118">
                  <c:v>6.9579999981215224E-3</c:v>
                </c:pt>
                <c:pt idx="119">
                  <c:v>5.9350000010454096E-3</c:v>
                </c:pt>
                <c:pt idx="120">
                  <c:v>3.1299999682232738E-4</c:v>
                </c:pt>
                <c:pt idx="121">
                  <c:v>3.5579999967012554E-3</c:v>
                </c:pt>
                <c:pt idx="122">
                  <c:v>1.2980000028619543E-3</c:v>
                </c:pt>
                <c:pt idx="123">
                  <c:v>5.2540000033332035E-3</c:v>
                </c:pt>
                <c:pt idx="124">
                  <c:v>-1.0030999997979961E-2</c:v>
                </c:pt>
                <c:pt idx="125">
                  <c:v>6.5999999787891284E-4</c:v>
                </c:pt>
                <c:pt idx="126">
                  <c:v>1.5599999969708733E-3</c:v>
                </c:pt>
                <c:pt idx="127">
                  <c:v>-2.219000001787208E-3</c:v>
                </c:pt>
                <c:pt idx="128">
                  <c:v>1.2231000000610948E-2</c:v>
                </c:pt>
                <c:pt idx="129">
                  <c:v>-1.2460000070859678E-3</c:v>
                </c:pt>
                <c:pt idx="130">
                  <c:v>1.5043999999761581E-2</c:v>
                </c:pt>
                <c:pt idx="132">
                  <c:v>-9.0720000007422641E-3</c:v>
                </c:pt>
                <c:pt idx="133">
                  <c:v>6.0729999968316406E-3</c:v>
                </c:pt>
                <c:pt idx="134">
                  <c:v>2.2199999511940405E-4</c:v>
                </c:pt>
                <c:pt idx="135">
                  <c:v>1.7174000000522938E-2</c:v>
                </c:pt>
                <c:pt idx="136">
                  <c:v>9.0740000014193356E-3</c:v>
                </c:pt>
                <c:pt idx="137">
                  <c:v>2.2479999970528297E-3</c:v>
                </c:pt>
                <c:pt idx="138">
                  <c:v>1.3312999995832797E-2</c:v>
                </c:pt>
                <c:pt idx="139">
                  <c:v>5.3000000480096787E-4</c:v>
                </c:pt>
                <c:pt idx="140">
                  <c:v>2.1796000000904314E-2</c:v>
                </c:pt>
                <c:pt idx="141">
                  <c:v>3.0369999949471094E-3</c:v>
                </c:pt>
                <c:pt idx="142">
                  <c:v>-4.8399999650428072E-4</c:v>
                </c:pt>
                <c:pt idx="143">
                  <c:v>1.3664999998582061E-2</c:v>
                </c:pt>
                <c:pt idx="144">
                  <c:v>9.9069999996572733E-3</c:v>
                </c:pt>
                <c:pt idx="145">
                  <c:v>1.4565999998012558E-2</c:v>
                </c:pt>
                <c:pt idx="146">
                  <c:v>2.0449999996344559E-2</c:v>
                </c:pt>
                <c:pt idx="147">
                  <c:v>1.70769999967888E-2</c:v>
                </c:pt>
                <c:pt idx="150">
                  <c:v>3.7000000011175871E-3</c:v>
                </c:pt>
                <c:pt idx="153">
                  <c:v>-1.8760000020847656E-3</c:v>
                </c:pt>
                <c:pt idx="154">
                  <c:v>-1.4420000006793998E-3</c:v>
                </c:pt>
                <c:pt idx="155">
                  <c:v>3.3299999995506369E-3</c:v>
                </c:pt>
                <c:pt idx="156">
                  <c:v>-1.1685999998007901E-2</c:v>
                </c:pt>
                <c:pt idx="157">
                  <c:v>1.9659999998111743E-2</c:v>
                </c:pt>
                <c:pt idx="158">
                  <c:v>4.403999999340158E-3</c:v>
                </c:pt>
                <c:pt idx="159">
                  <c:v>6.216000001586508E-3</c:v>
                </c:pt>
                <c:pt idx="160">
                  <c:v>4.0880000015022233E-3</c:v>
                </c:pt>
                <c:pt idx="161">
                  <c:v>-5.5060000013327226E-3</c:v>
                </c:pt>
                <c:pt idx="162">
                  <c:v>6.2219999963417649E-3</c:v>
                </c:pt>
                <c:pt idx="163">
                  <c:v>1.843899999948917E-2</c:v>
                </c:pt>
                <c:pt idx="165">
                  <c:v>1.3670000043930486E-3</c:v>
                </c:pt>
                <c:pt idx="166">
                  <c:v>4.5519999985117465E-3</c:v>
                </c:pt>
                <c:pt idx="168">
                  <c:v>8.6020000017015263E-3</c:v>
                </c:pt>
                <c:pt idx="169">
                  <c:v>1.4298000001872424E-2</c:v>
                </c:pt>
                <c:pt idx="170">
                  <c:v>1.9402999998419546E-2</c:v>
                </c:pt>
                <c:pt idx="172">
                  <c:v>8.3309999972698279E-3</c:v>
                </c:pt>
                <c:pt idx="173">
                  <c:v>1.7969999971683137E-3</c:v>
                </c:pt>
                <c:pt idx="174">
                  <c:v>8.4720000013476238E-3</c:v>
                </c:pt>
                <c:pt idx="175">
                  <c:v>1.2215000002470333E-2</c:v>
                </c:pt>
                <c:pt idx="176">
                  <c:v>4.027000002679415E-3</c:v>
                </c:pt>
                <c:pt idx="177">
                  <c:v>4.3609999993350357E-3</c:v>
                </c:pt>
                <c:pt idx="180">
                  <c:v>-4.3930000028922223E-3</c:v>
                </c:pt>
                <c:pt idx="181">
                  <c:v>2.0490000024437904E-3</c:v>
                </c:pt>
                <c:pt idx="182">
                  <c:v>3.2659999997122213E-3</c:v>
                </c:pt>
                <c:pt idx="185">
                  <c:v>-4.2600000015227124E-3</c:v>
                </c:pt>
                <c:pt idx="186">
                  <c:v>3.8610000046901405E-3</c:v>
                </c:pt>
                <c:pt idx="187">
                  <c:v>1.5584000000671949E-2</c:v>
                </c:pt>
                <c:pt idx="188">
                  <c:v>6.9889999940642156E-3</c:v>
                </c:pt>
                <c:pt idx="189">
                  <c:v>1.9463999997242354E-2</c:v>
                </c:pt>
                <c:pt idx="190">
                  <c:v>2.8739999979734421E-3</c:v>
                </c:pt>
                <c:pt idx="191">
                  <c:v>1.0207999999693129E-2</c:v>
                </c:pt>
                <c:pt idx="192">
                  <c:v>8.0280000038328581E-3</c:v>
                </c:pt>
                <c:pt idx="193">
                  <c:v>6.9839999996474944E-3</c:v>
                </c:pt>
                <c:pt idx="194">
                  <c:v>9.46299999486655E-3</c:v>
                </c:pt>
                <c:pt idx="195">
                  <c:v>1.9180000002961606E-2</c:v>
                </c:pt>
                <c:pt idx="197">
                  <c:v>1.8880999996326864E-2</c:v>
                </c:pt>
                <c:pt idx="198">
                  <c:v>2.1809000005305279E-2</c:v>
                </c:pt>
                <c:pt idx="199">
                  <c:v>5.5480000009993091E-3</c:v>
                </c:pt>
                <c:pt idx="200">
                  <c:v>1.8820000041159801E-3</c:v>
                </c:pt>
                <c:pt idx="202">
                  <c:v>-2.9999999969732016E-4</c:v>
                </c:pt>
                <c:pt idx="203">
                  <c:v>6.84499999624677E-3</c:v>
                </c:pt>
                <c:pt idx="205">
                  <c:v>7.6570000019273721E-3</c:v>
                </c:pt>
                <c:pt idx="208">
                  <c:v>-1.7850000003818423E-3</c:v>
                </c:pt>
                <c:pt idx="211">
                  <c:v>4.8829999941517599E-3</c:v>
                </c:pt>
                <c:pt idx="214">
                  <c:v>6.0770000054617412E-3</c:v>
                </c:pt>
                <c:pt idx="284">
                  <c:v>4.1719999935594387E-3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B09-483B-A846-879A8B2C1C65}"/>
            </c:ext>
          </c:extLst>
        </c:ser>
        <c:ser>
          <c:idx val="2"/>
          <c:order val="2"/>
          <c:tx>
            <c:strRef>
              <c:f>'Active 1'!$J$20:$J$20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99CC"/>
              </a:solidFill>
              <a:ln>
                <a:solidFill>
                  <a:srgbClr val="FF99CC"/>
                </a:solidFill>
                <a:prstDash val="solid"/>
              </a:ln>
            </c:spPr>
          </c:marker>
          <c:xVal>
            <c:numRef>
              <c:f>'Active 1'!$F$21:$F$410</c:f>
              <c:numCache>
                <c:formatCode>General</c:formatCode>
                <c:ptCount val="390"/>
                <c:pt idx="0">
                  <c:v>-77595.5</c:v>
                </c:pt>
                <c:pt idx="1">
                  <c:v>-77595</c:v>
                </c:pt>
                <c:pt idx="2">
                  <c:v>-76535.5</c:v>
                </c:pt>
                <c:pt idx="3">
                  <c:v>-76535</c:v>
                </c:pt>
                <c:pt idx="4">
                  <c:v>-75351.5</c:v>
                </c:pt>
                <c:pt idx="5">
                  <c:v>-75351</c:v>
                </c:pt>
                <c:pt idx="6">
                  <c:v>-74626</c:v>
                </c:pt>
                <c:pt idx="7">
                  <c:v>-73511</c:v>
                </c:pt>
                <c:pt idx="8">
                  <c:v>-72294</c:v>
                </c:pt>
                <c:pt idx="9">
                  <c:v>-67513</c:v>
                </c:pt>
                <c:pt idx="10">
                  <c:v>-67488</c:v>
                </c:pt>
                <c:pt idx="11">
                  <c:v>-67425</c:v>
                </c:pt>
                <c:pt idx="12">
                  <c:v>-67408</c:v>
                </c:pt>
                <c:pt idx="13">
                  <c:v>-67361</c:v>
                </c:pt>
                <c:pt idx="14">
                  <c:v>-67350</c:v>
                </c:pt>
                <c:pt idx="15">
                  <c:v>-66672</c:v>
                </c:pt>
                <c:pt idx="16">
                  <c:v>-66611</c:v>
                </c:pt>
                <c:pt idx="17">
                  <c:v>-66523</c:v>
                </c:pt>
                <c:pt idx="18">
                  <c:v>-65390.5</c:v>
                </c:pt>
                <c:pt idx="19">
                  <c:v>-65390</c:v>
                </c:pt>
                <c:pt idx="20">
                  <c:v>-63350</c:v>
                </c:pt>
                <c:pt idx="21">
                  <c:v>-63207</c:v>
                </c:pt>
                <c:pt idx="22">
                  <c:v>-61408.5</c:v>
                </c:pt>
                <c:pt idx="23">
                  <c:v>-61408</c:v>
                </c:pt>
                <c:pt idx="24">
                  <c:v>-61400</c:v>
                </c:pt>
                <c:pt idx="25">
                  <c:v>-61399.5</c:v>
                </c:pt>
                <c:pt idx="26">
                  <c:v>-61358.5</c:v>
                </c:pt>
                <c:pt idx="27">
                  <c:v>-61347.5</c:v>
                </c:pt>
                <c:pt idx="28">
                  <c:v>-61298</c:v>
                </c:pt>
                <c:pt idx="29">
                  <c:v>-61287</c:v>
                </c:pt>
                <c:pt idx="30">
                  <c:v>-61286.5</c:v>
                </c:pt>
                <c:pt idx="31">
                  <c:v>-61281</c:v>
                </c:pt>
                <c:pt idx="32">
                  <c:v>-55107</c:v>
                </c:pt>
                <c:pt idx="33">
                  <c:v>-53013</c:v>
                </c:pt>
                <c:pt idx="34">
                  <c:v>-52313.5</c:v>
                </c:pt>
                <c:pt idx="35">
                  <c:v>-52302.5</c:v>
                </c:pt>
                <c:pt idx="36">
                  <c:v>-52288.5</c:v>
                </c:pt>
                <c:pt idx="37">
                  <c:v>-51489</c:v>
                </c:pt>
                <c:pt idx="38">
                  <c:v>-51386</c:v>
                </c:pt>
                <c:pt idx="39">
                  <c:v>-50276.5</c:v>
                </c:pt>
                <c:pt idx="40">
                  <c:v>-50276</c:v>
                </c:pt>
                <c:pt idx="41">
                  <c:v>-49301</c:v>
                </c:pt>
                <c:pt idx="42">
                  <c:v>-46266.5</c:v>
                </c:pt>
                <c:pt idx="43">
                  <c:v>-46007</c:v>
                </c:pt>
                <c:pt idx="44">
                  <c:v>-45359</c:v>
                </c:pt>
                <c:pt idx="45">
                  <c:v>-45102</c:v>
                </c:pt>
                <c:pt idx="46">
                  <c:v>-44884</c:v>
                </c:pt>
                <c:pt idx="47">
                  <c:v>-38230.5</c:v>
                </c:pt>
                <c:pt idx="48">
                  <c:v>-37301</c:v>
                </c:pt>
                <c:pt idx="49">
                  <c:v>-37224</c:v>
                </c:pt>
                <c:pt idx="50">
                  <c:v>-37218.5</c:v>
                </c:pt>
                <c:pt idx="51">
                  <c:v>-37210</c:v>
                </c:pt>
                <c:pt idx="52">
                  <c:v>-36784.5</c:v>
                </c:pt>
                <c:pt idx="53">
                  <c:v>-36159</c:v>
                </c:pt>
                <c:pt idx="54">
                  <c:v>-36156</c:v>
                </c:pt>
                <c:pt idx="55">
                  <c:v>-36153.5</c:v>
                </c:pt>
                <c:pt idx="56">
                  <c:v>-36007</c:v>
                </c:pt>
                <c:pt idx="57">
                  <c:v>-36001.5</c:v>
                </c:pt>
                <c:pt idx="58">
                  <c:v>-35990.5</c:v>
                </c:pt>
                <c:pt idx="59">
                  <c:v>-35985</c:v>
                </c:pt>
                <c:pt idx="60">
                  <c:v>-35323</c:v>
                </c:pt>
                <c:pt idx="61">
                  <c:v>-33824.5</c:v>
                </c:pt>
                <c:pt idx="62">
                  <c:v>-33265</c:v>
                </c:pt>
                <c:pt idx="63">
                  <c:v>-32875.5</c:v>
                </c:pt>
                <c:pt idx="64">
                  <c:v>-31245</c:v>
                </c:pt>
                <c:pt idx="65">
                  <c:v>-31245</c:v>
                </c:pt>
                <c:pt idx="66">
                  <c:v>-31220</c:v>
                </c:pt>
                <c:pt idx="67">
                  <c:v>-30227</c:v>
                </c:pt>
                <c:pt idx="68">
                  <c:v>-30161.5</c:v>
                </c:pt>
                <c:pt idx="69">
                  <c:v>-30159</c:v>
                </c:pt>
                <c:pt idx="70">
                  <c:v>-30103</c:v>
                </c:pt>
                <c:pt idx="71">
                  <c:v>-30092.5</c:v>
                </c:pt>
                <c:pt idx="72">
                  <c:v>-30092.5</c:v>
                </c:pt>
                <c:pt idx="73">
                  <c:v>-30084</c:v>
                </c:pt>
                <c:pt idx="74">
                  <c:v>-30065</c:v>
                </c:pt>
                <c:pt idx="75">
                  <c:v>-28883</c:v>
                </c:pt>
                <c:pt idx="76">
                  <c:v>-28100</c:v>
                </c:pt>
                <c:pt idx="77">
                  <c:v>-27165.5</c:v>
                </c:pt>
                <c:pt idx="78">
                  <c:v>-26800</c:v>
                </c:pt>
                <c:pt idx="79">
                  <c:v>-26111</c:v>
                </c:pt>
                <c:pt idx="80">
                  <c:v>-26070.5</c:v>
                </c:pt>
                <c:pt idx="81">
                  <c:v>-26070</c:v>
                </c:pt>
                <c:pt idx="82">
                  <c:v>-25046</c:v>
                </c:pt>
                <c:pt idx="83">
                  <c:v>-25010</c:v>
                </c:pt>
                <c:pt idx="84">
                  <c:v>-23992</c:v>
                </c:pt>
                <c:pt idx="85">
                  <c:v>-23992</c:v>
                </c:pt>
                <c:pt idx="86">
                  <c:v>-23984</c:v>
                </c:pt>
                <c:pt idx="87">
                  <c:v>-23832</c:v>
                </c:pt>
                <c:pt idx="88">
                  <c:v>-23813.5</c:v>
                </c:pt>
                <c:pt idx="89">
                  <c:v>-23808</c:v>
                </c:pt>
                <c:pt idx="90">
                  <c:v>-23807</c:v>
                </c:pt>
                <c:pt idx="91">
                  <c:v>-22991</c:v>
                </c:pt>
                <c:pt idx="92">
                  <c:v>-22736.5</c:v>
                </c:pt>
                <c:pt idx="93">
                  <c:v>-21926.5</c:v>
                </c:pt>
                <c:pt idx="94">
                  <c:v>-21906.5</c:v>
                </c:pt>
                <c:pt idx="95">
                  <c:v>-21857.5</c:v>
                </c:pt>
                <c:pt idx="96">
                  <c:v>-21779.5</c:v>
                </c:pt>
                <c:pt idx="97">
                  <c:v>-21779.5</c:v>
                </c:pt>
                <c:pt idx="98">
                  <c:v>-21038.5</c:v>
                </c:pt>
                <c:pt idx="99">
                  <c:v>-20969.5</c:v>
                </c:pt>
                <c:pt idx="100">
                  <c:v>-20964</c:v>
                </c:pt>
                <c:pt idx="101">
                  <c:v>-20961</c:v>
                </c:pt>
                <c:pt idx="102">
                  <c:v>-20941</c:v>
                </c:pt>
                <c:pt idx="103">
                  <c:v>-20031.5</c:v>
                </c:pt>
                <c:pt idx="104">
                  <c:v>-19987.5</c:v>
                </c:pt>
                <c:pt idx="105">
                  <c:v>-19973.5</c:v>
                </c:pt>
                <c:pt idx="106">
                  <c:v>-19918.5</c:v>
                </c:pt>
                <c:pt idx="107">
                  <c:v>-19899</c:v>
                </c:pt>
                <c:pt idx="108">
                  <c:v>-19824.5</c:v>
                </c:pt>
                <c:pt idx="109">
                  <c:v>-19813.5</c:v>
                </c:pt>
                <c:pt idx="110">
                  <c:v>-19664</c:v>
                </c:pt>
                <c:pt idx="111">
                  <c:v>-19658.5</c:v>
                </c:pt>
                <c:pt idx="112">
                  <c:v>-19653</c:v>
                </c:pt>
                <c:pt idx="113">
                  <c:v>-19060.5</c:v>
                </c:pt>
                <c:pt idx="114">
                  <c:v>-18961</c:v>
                </c:pt>
                <c:pt idx="115">
                  <c:v>-18889</c:v>
                </c:pt>
                <c:pt idx="116">
                  <c:v>-18743</c:v>
                </c:pt>
                <c:pt idx="117">
                  <c:v>-18731</c:v>
                </c:pt>
                <c:pt idx="118">
                  <c:v>-18729</c:v>
                </c:pt>
                <c:pt idx="119">
                  <c:v>-18092.5</c:v>
                </c:pt>
                <c:pt idx="120">
                  <c:v>-18031.5</c:v>
                </c:pt>
                <c:pt idx="121">
                  <c:v>-18029</c:v>
                </c:pt>
                <c:pt idx="122">
                  <c:v>-17899</c:v>
                </c:pt>
                <c:pt idx="123">
                  <c:v>-17877</c:v>
                </c:pt>
                <c:pt idx="124">
                  <c:v>-17859.5</c:v>
                </c:pt>
                <c:pt idx="125">
                  <c:v>-17830</c:v>
                </c:pt>
                <c:pt idx="126">
                  <c:v>-17780</c:v>
                </c:pt>
                <c:pt idx="127">
                  <c:v>-17765.5</c:v>
                </c:pt>
                <c:pt idx="128">
                  <c:v>-17740.5</c:v>
                </c:pt>
                <c:pt idx="129">
                  <c:v>-17127</c:v>
                </c:pt>
                <c:pt idx="130">
                  <c:v>-17022</c:v>
                </c:pt>
                <c:pt idx="131">
                  <c:v>-16965</c:v>
                </c:pt>
                <c:pt idx="132">
                  <c:v>-16964</c:v>
                </c:pt>
                <c:pt idx="133">
                  <c:v>-16911.5</c:v>
                </c:pt>
                <c:pt idx="134">
                  <c:v>-16861</c:v>
                </c:pt>
                <c:pt idx="135">
                  <c:v>-16837</c:v>
                </c:pt>
                <c:pt idx="136">
                  <c:v>-16787</c:v>
                </c:pt>
                <c:pt idx="137">
                  <c:v>-16624</c:v>
                </c:pt>
                <c:pt idx="138">
                  <c:v>-16031.5</c:v>
                </c:pt>
                <c:pt idx="139">
                  <c:v>-16015</c:v>
                </c:pt>
                <c:pt idx="140">
                  <c:v>-15898</c:v>
                </c:pt>
                <c:pt idx="141">
                  <c:v>-15893.5</c:v>
                </c:pt>
                <c:pt idx="142">
                  <c:v>-15758</c:v>
                </c:pt>
                <c:pt idx="143">
                  <c:v>-15707.5</c:v>
                </c:pt>
                <c:pt idx="144">
                  <c:v>-15578.5</c:v>
                </c:pt>
                <c:pt idx="145">
                  <c:v>-15033</c:v>
                </c:pt>
                <c:pt idx="146">
                  <c:v>-14975</c:v>
                </c:pt>
                <c:pt idx="147">
                  <c:v>-14913.5</c:v>
                </c:pt>
                <c:pt idx="148">
                  <c:v>-14908.5</c:v>
                </c:pt>
                <c:pt idx="149">
                  <c:v>-14906</c:v>
                </c:pt>
                <c:pt idx="150">
                  <c:v>-14850</c:v>
                </c:pt>
                <c:pt idx="151">
                  <c:v>-14826</c:v>
                </c:pt>
                <c:pt idx="152">
                  <c:v>-14820.5</c:v>
                </c:pt>
                <c:pt idx="153">
                  <c:v>-14062</c:v>
                </c:pt>
                <c:pt idx="154">
                  <c:v>-14029</c:v>
                </c:pt>
                <c:pt idx="155">
                  <c:v>-13915</c:v>
                </c:pt>
                <c:pt idx="156">
                  <c:v>-13907</c:v>
                </c:pt>
                <c:pt idx="157">
                  <c:v>-13830</c:v>
                </c:pt>
                <c:pt idx="158">
                  <c:v>-13702</c:v>
                </c:pt>
                <c:pt idx="159">
                  <c:v>-13608</c:v>
                </c:pt>
                <c:pt idx="160">
                  <c:v>-13044</c:v>
                </c:pt>
                <c:pt idx="161">
                  <c:v>-12997</c:v>
                </c:pt>
                <c:pt idx="162">
                  <c:v>-12861</c:v>
                </c:pt>
                <c:pt idx="163">
                  <c:v>-12844.5</c:v>
                </c:pt>
                <c:pt idx="164">
                  <c:v>-12812</c:v>
                </c:pt>
                <c:pt idx="165">
                  <c:v>-12808.5</c:v>
                </c:pt>
                <c:pt idx="166">
                  <c:v>-12776</c:v>
                </c:pt>
                <c:pt idx="167">
                  <c:v>-12743</c:v>
                </c:pt>
                <c:pt idx="168">
                  <c:v>-12051</c:v>
                </c:pt>
                <c:pt idx="169">
                  <c:v>-11899</c:v>
                </c:pt>
                <c:pt idx="170">
                  <c:v>-11826.5</c:v>
                </c:pt>
                <c:pt idx="171">
                  <c:v>-11821.5</c:v>
                </c:pt>
                <c:pt idx="172">
                  <c:v>-11790.5</c:v>
                </c:pt>
                <c:pt idx="173">
                  <c:v>-11773.5</c:v>
                </c:pt>
                <c:pt idx="174">
                  <c:v>-11736</c:v>
                </c:pt>
                <c:pt idx="175">
                  <c:v>-11732.5</c:v>
                </c:pt>
                <c:pt idx="176">
                  <c:v>-11638.5</c:v>
                </c:pt>
                <c:pt idx="177">
                  <c:v>-11555.5</c:v>
                </c:pt>
                <c:pt idx="178">
                  <c:v>-10997</c:v>
                </c:pt>
                <c:pt idx="179">
                  <c:v>-10958.5</c:v>
                </c:pt>
                <c:pt idx="180">
                  <c:v>-10928.5</c:v>
                </c:pt>
                <c:pt idx="181">
                  <c:v>-10899.5</c:v>
                </c:pt>
                <c:pt idx="182">
                  <c:v>-10883</c:v>
                </c:pt>
                <c:pt idx="183">
                  <c:v>-10872.5</c:v>
                </c:pt>
                <c:pt idx="184">
                  <c:v>-10872.5</c:v>
                </c:pt>
                <c:pt idx="185">
                  <c:v>-10870</c:v>
                </c:pt>
                <c:pt idx="186">
                  <c:v>-10805.5</c:v>
                </c:pt>
                <c:pt idx="187">
                  <c:v>-10792</c:v>
                </c:pt>
                <c:pt idx="188">
                  <c:v>-10769.5</c:v>
                </c:pt>
                <c:pt idx="189">
                  <c:v>-10732</c:v>
                </c:pt>
                <c:pt idx="190">
                  <c:v>-10687</c:v>
                </c:pt>
                <c:pt idx="191">
                  <c:v>-10604</c:v>
                </c:pt>
                <c:pt idx="192">
                  <c:v>-10014</c:v>
                </c:pt>
                <c:pt idx="193">
                  <c:v>-9992</c:v>
                </c:pt>
                <c:pt idx="194">
                  <c:v>-9856.5</c:v>
                </c:pt>
                <c:pt idx="195">
                  <c:v>-9840</c:v>
                </c:pt>
                <c:pt idx="196">
                  <c:v>-9832.5</c:v>
                </c:pt>
                <c:pt idx="197">
                  <c:v>-9815.5</c:v>
                </c:pt>
                <c:pt idx="198">
                  <c:v>-9779.5</c:v>
                </c:pt>
                <c:pt idx="199">
                  <c:v>-9774</c:v>
                </c:pt>
                <c:pt idx="200">
                  <c:v>-9691</c:v>
                </c:pt>
                <c:pt idx="201">
                  <c:v>-8883</c:v>
                </c:pt>
                <c:pt idx="202">
                  <c:v>-8850</c:v>
                </c:pt>
                <c:pt idx="203">
                  <c:v>-8797.5</c:v>
                </c:pt>
                <c:pt idx="204">
                  <c:v>-8745.5</c:v>
                </c:pt>
                <c:pt idx="205">
                  <c:v>-8703.5</c:v>
                </c:pt>
                <c:pt idx="206">
                  <c:v>-8629.5</c:v>
                </c:pt>
                <c:pt idx="207">
                  <c:v>-7918</c:v>
                </c:pt>
                <c:pt idx="208">
                  <c:v>-7732.5</c:v>
                </c:pt>
                <c:pt idx="209">
                  <c:v>-7725</c:v>
                </c:pt>
                <c:pt idx="210">
                  <c:v>-7633</c:v>
                </c:pt>
                <c:pt idx="211">
                  <c:v>-7566.5</c:v>
                </c:pt>
                <c:pt idx="212">
                  <c:v>-7073.5</c:v>
                </c:pt>
                <c:pt idx="213">
                  <c:v>-6918.5</c:v>
                </c:pt>
                <c:pt idx="214">
                  <c:v>-6913.5</c:v>
                </c:pt>
                <c:pt idx="215">
                  <c:v>-6775.5</c:v>
                </c:pt>
                <c:pt idx="216">
                  <c:v>-6726.5</c:v>
                </c:pt>
                <c:pt idx="217">
                  <c:v>-6726</c:v>
                </c:pt>
                <c:pt idx="218">
                  <c:v>-6721</c:v>
                </c:pt>
                <c:pt idx="219">
                  <c:v>-6720.5</c:v>
                </c:pt>
                <c:pt idx="220">
                  <c:v>-6709.5</c:v>
                </c:pt>
                <c:pt idx="221">
                  <c:v>-6687</c:v>
                </c:pt>
                <c:pt idx="222">
                  <c:v>-6579</c:v>
                </c:pt>
                <c:pt idx="223">
                  <c:v>-6551.5</c:v>
                </c:pt>
                <c:pt idx="224">
                  <c:v>-5888</c:v>
                </c:pt>
                <c:pt idx="225">
                  <c:v>-5863</c:v>
                </c:pt>
                <c:pt idx="226">
                  <c:v>-5829</c:v>
                </c:pt>
                <c:pt idx="227">
                  <c:v>-5784</c:v>
                </c:pt>
                <c:pt idx="228">
                  <c:v>-5783.5</c:v>
                </c:pt>
                <c:pt idx="229">
                  <c:v>-5666</c:v>
                </c:pt>
                <c:pt idx="230">
                  <c:v>-4964</c:v>
                </c:pt>
                <c:pt idx="231">
                  <c:v>-4925</c:v>
                </c:pt>
                <c:pt idx="232">
                  <c:v>-4836</c:v>
                </c:pt>
                <c:pt idx="233">
                  <c:v>-4784</c:v>
                </c:pt>
                <c:pt idx="234">
                  <c:v>-4784</c:v>
                </c:pt>
                <c:pt idx="235">
                  <c:v>-4755</c:v>
                </c:pt>
                <c:pt idx="236">
                  <c:v>-4638</c:v>
                </c:pt>
                <c:pt idx="237">
                  <c:v>-4638</c:v>
                </c:pt>
                <c:pt idx="238">
                  <c:v>-4532</c:v>
                </c:pt>
                <c:pt idx="239">
                  <c:v>-3843.5</c:v>
                </c:pt>
                <c:pt idx="240">
                  <c:v>-3780</c:v>
                </c:pt>
                <c:pt idx="241">
                  <c:v>-3780</c:v>
                </c:pt>
                <c:pt idx="242">
                  <c:v>-3730.5</c:v>
                </c:pt>
                <c:pt idx="243">
                  <c:v>-3727.5</c:v>
                </c:pt>
                <c:pt idx="244">
                  <c:v>-3635.5</c:v>
                </c:pt>
                <c:pt idx="245">
                  <c:v>-3539.5</c:v>
                </c:pt>
                <c:pt idx="246">
                  <c:v>-2881</c:v>
                </c:pt>
                <c:pt idx="247">
                  <c:v>-2881</c:v>
                </c:pt>
                <c:pt idx="248">
                  <c:v>-2857</c:v>
                </c:pt>
                <c:pt idx="249">
                  <c:v>-2856.5</c:v>
                </c:pt>
                <c:pt idx="250">
                  <c:v>-2854</c:v>
                </c:pt>
                <c:pt idx="251">
                  <c:v>-2851.5</c:v>
                </c:pt>
                <c:pt idx="252">
                  <c:v>-2851</c:v>
                </c:pt>
                <c:pt idx="253">
                  <c:v>-2827.5</c:v>
                </c:pt>
                <c:pt idx="254">
                  <c:v>-2810</c:v>
                </c:pt>
                <c:pt idx="255">
                  <c:v>-2751</c:v>
                </c:pt>
                <c:pt idx="256">
                  <c:v>-2751</c:v>
                </c:pt>
                <c:pt idx="257">
                  <c:v>-2687.5</c:v>
                </c:pt>
                <c:pt idx="258">
                  <c:v>-2687</c:v>
                </c:pt>
                <c:pt idx="259">
                  <c:v>-2649</c:v>
                </c:pt>
                <c:pt idx="260">
                  <c:v>-2624</c:v>
                </c:pt>
                <c:pt idx="261">
                  <c:v>-2624</c:v>
                </c:pt>
                <c:pt idx="262">
                  <c:v>-1801.5</c:v>
                </c:pt>
                <c:pt idx="263">
                  <c:v>-1794</c:v>
                </c:pt>
                <c:pt idx="264">
                  <c:v>-1794</c:v>
                </c:pt>
                <c:pt idx="265">
                  <c:v>-1793.5</c:v>
                </c:pt>
                <c:pt idx="266">
                  <c:v>-1793.5</c:v>
                </c:pt>
                <c:pt idx="267">
                  <c:v>-1788.5</c:v>
                </c:pt>
                <c:pt idx="268">
                  <c:v>-1788</c:v>
                </c:pt>
                <c:pt idx="269">
                  <c:v>-1788</c:v>
                </c:pt>
                <c:pt idx="270">
                  <c:v>-1785.5</c:v>
                </c:pt>
                <c:pt idx="271">
                  <c:v>-1785</c:v>
                </c:pt>
                <c:pt idx="272">
                  <c:v>-1783</c:v>
                </c:pt>
                <c:pt idx="273">
                  <c:v>-1782.5</c:v>
                </c:pt>
                <c:pt idx="274">
                  <c:v>-1777.5</c:v>
                </c:pt>
                <c:pt idx="275">
                  <c:v>-1777</c:v>
                </c:pt>
                <c:pt idx="276">
                  <c:v>-1774.5</c:v>
                </c:pt>
                <c:pt idx="277">
                  <c:v>-1771.5</c:v>
                </c:pt>
                <c:pt idx="278">
                  <c:v>-1771.5</c:v>
                </c:pt>
                <c:pt idx="279">
                  <c:v>-1727</c:v>
                </c:pt>
                <c:pt idx="280">
                  <c:v>-1725</c:v>
                </c:pt>
                <c:pt idx="281">
                  <c:v>-1725</c:v>
                </c:pt>
                <c:pt idx="282">
                  <c:v>-1647.5</c:v>
                </c:pt>
                <c:pt idx="283">
                  <c:v>-1642</c:v>
                </c:pt>
                <c:pt idx="284">
                  <c:v>-1586</c:v>
                </c:pt>
                <c:pt idx="285">
                  <c:v>-1512</c:v>
                </c:pt>
                <c:pt idx="286">
                  <c:v>-925</c:v>
                </c:pt>
                <c:pt idx="287">
                  <c:v>-754</c:v>
                </c:pt>
                <c:pt idx="288">
                  <c:v>-736.5</c:v>
                </c:pt>
                <c:pt idx="289">
                  <c:v>-521</c:v>
                </c:pt>
                <c:pt idx="290">
                  <c:v>-298.5</c:v>
                </c:pt>
                <c:pt idx="291">
                  <c:v>-3</c:v>
                </c:pt>
                <c:pt idx="292">
                  <c:v>71.5</c:v>
                </c:pt>
                <c:pt idx="293">
                  <c:v>127</c:v>
                </c:pt>
                <c:pt idx="294">
                  <c:v>215</c:v>
                </c:pt>
                <c:pt idx="295">
                  <c:v>265</c:v>
                </c:pt>
                <c:pt idx="296">
                  <c:v>1078.5</c:v>
                </c:pt>
                <c:pt idx="297">
                  <c:v>1108</c:v>
                </c:pt>
                <c:pt idx="298">
                  <c:v>1139.5</c:v>
                </c:pt>
                <c:pt idx="299">
                  <c:v>1182.5</c:v>
                </c:pt>
                <c:pt idx="300">
                  <c:v>1263.5</c:v>
                </c:pt>
                <c:pt idx="301">
                  <c:v>1282</c:v>
                </c:pt>
                <c:pt idx="302">
                  <c:v>1283</c:v>
                </c:pt>
                <c:pt idx="303">
                  <c:v>1421</c:v>
                </c:pt>
                <c:pt idx="304">
                  <c:v>1456</c:v>
                </c:pt>
                <c:pt idx="305">
                  <c:v>1456</c:v>
                </c:pt>
                <c:pt idx="306">
                  <c:v>1456</c:v>
                </c:pt>
                <c:pt idx="307">
                  <c:v>1456</c:v>
                </c:pt>
                <c:pt idx="308">
                  <c:v>1456</c:v>
                </c:pt>
                <c:pt idx="309">
                  <c:v>2168.5</c:v>
                </c:pt>
                <c:pt idx="310">
                  <c:v>2226.5</c:v>
                </c:pt>
                <c:pt idx="311">
                  <c:v>2265</c:v>
                </c:pt>
                <c:pt idx="312">
                  <c:v>2333</c:v>
                </c:pt>
                <c:pt idx="313">
                  <c:v>2396.5</c:v>
                </c:pt>
                <c:pt idx="314">
                  <c:v>3171.5</c:v>
                </c:pt>
                <c:pt idx="315">
                  <c:v>3202.5</c:v>
                </c:pt>
                <c:pt idx="316">
                  <c:v>3315</c:v>
                </c:pt>
                <c:pt idx="317">
                  <c:v>3332.5</c:v>
                </c:pt>
                <c:pt idx="318">
                  <c:v>3354.5</c:v>
                </c:pt>
                <c:pt idx="319">
                  <c:v>3387</c:v>
                </c:pt>
                <c:pt idx="320">
                  <c:v>3402</c:v>
                </c:pt>
                <c:pt idx="321">
                  <c:v>3453.5</c:v>
                </c:pt>
                <c:pt idx="322">
                  <c:v>3453.5</c:v>
                </c:pt>
                <c:pt idx="323">
                  <c:v>3456</c:v>
                </c:pt>
                <c:pt idx="324">
                  <c:v>3456</c:v>
                </c:pt>
                <c:pt idx="325">
                  <c:v>3456</c:v>
                </c:pt>
                <c:pt idx="326">
                  <c:v>3456</c:v>
                </c:pt>
                <c:pt idx="327">
                  <c:v>3456</c:v>
                </c:pt>
                <c:pt idx="328">
                  <c:v>3456</c:v>
                </c:pt>
                <c:pt idx="329">
                  <c:v>4104</c:v>
                </c:pt>
                <c:pt idx="330">
                  <c:v>4192.5</c:v>
                </c:pt>
                <c:pt idx="331">
                  <c:v>4230</c:v>
                </c:pt>
                <c:pt idx="332">
                  <c:v>4230.5</c:v>
                </c:pt>
                <c:pt idx="333">
                  <c:v>4246</c:v>
                </c:pt>
                <c:pt idx="334">
                  <c:v>4247.5</c:v>
                </c:pt>
                <c:pt idx="335">
                  <c:v>4247.5</c:v>
                </c:pt>
                <c:pt idx="336">
                  <c:v>4251.5</c:v>
                </c:pt>
                <c:pt idx="337">
                  <c:v>4281.5</c:v>
                </c:pt>
                <c:pt idx="338">
                  <c:v>4282</c:v>
                </c:pt>
                <c:pt idx="339">
                  <c:v>4369</c:v>
                </c:pt>
                <c:pt idx="340">
                  <c:v>4396.5</c:v>
                </c:pt>
                <c:pt idx="341">
                  <c:v>4477.5</c:v>
                </c:pt>
                <c:pt idx="342">
                  <c:v>5139.5</c:v>
                </c:pt>
                <c:pt idx="343">
                  <c:v>5225</c:v>
                </c:pt>
                <c:pt idx="344">
                  <c:v>5225</c:v>
                </c:pt>
                <c:pt idx="345">
                  <c:v>5282</c:v>
                </c:pt>
                <c:pt idx="346">
                  <c:v>5310.5</c:v>
                </c:pt>
                <c:pt idx="347">
                  <c:v>5311</c:v>
                </c:pt>
                <c:pt idx="348">
                  <c:v>5338</c:v>
                </c:pt>
                <c:pt idx="349">
                  <c:v>5340</c:v>
                </c:pt>
                <c:pt idx="350">
                  <c:v>5368</c:v>
                </c:pt>
                <c:pt idx="351">
                  <c:v>5368</c:v>
                </c:pt>
                <c:pt idx="352">
                  <c:v>5388</c:v>
                </c:pt>
                <c:pt idx="353">
                  <c:v>5424</c:v>
                </c:pt>
                <c:pt idx="354">
                  <c:v>6154.5</c:v>
                </c:pt>
                <c:pt idx="355">
                  <c:v>6154.5</c:v>
                </c:pt>
                <c:pt idx="356">
                  <c:v>6223.5</c:v>
                </c:pt>
                <c:pt idx="357">
                  <c:v>6223.5</c:v>
                </c:pt>
                <c:pt idx="358">
                  <c:v>6224</c:v>
                </c:pt>
                <c:pt idx="359">
                  <c:v>6224</c:v>
                </c:pt>
                <c:pt idx="360">
                  <c:v>6265</c:v>
                </c:pt>
                <c:pt idx="361">
                  <c:v>7221.5</c:v>
                </c:pt>
                <c:pt idx="362">
                  <c:v>7221.5</c:v>
                </c:pt>
                <c:pt idx="363">
                  <c:v>7229.5</c:v>
                </c:pt>
                <c:pt idx="364">
                  <c:v>7231</c:v>
                </c:pt>
                <c:pt idx="365">
                  <c:v>7301</c:v>
                </c:pt>
                <c:pt idx="366">
                  <c:v>7321.5</c:v>
                </c:pt>
                <c:pt idx="367">
                  <c:v>7322</c:v>
                </c:pt>
                <c:pt idx="368">
                  <c:v>7327</c:v>
                </c:pt>
                <c:pt idx="369">
                  <c:v>7407.5</c:v>
                </c:pt>
                <c:pt idx="370">
                  <c:v>7459</c:v>
                </c:pt>
                <c:pt idx="371">
                  <c:v>7462.5</c:v>
                </c:pt>
                <c:pt idx="372">
                  <c:v>8152</c:v>
                </c:pt>
                <c:pt idx="373">
                  <c:v>8267</c:v>
                </c:pt>
                <c:pt idx="374">
                  <c:v>8267</c:v>
                </c:pt>
                <c:pt idx="375">
                  <c:v>8271</c:v>
                </c:pt>
                <c:pt idx="376">
                  <c:v>8293.5</c:v>
                </c:pt>
                <c:pt idx="377">
                  <c:v>8294</c:v>
                </c:pt>
                <c:pt idx="378">
                  <c:v>8322.5</c:v>
                </c:pt>
                <c:pt idx="379">
                  <c:v>8322.5</c:v>
                </c:pt>
                <c:pt idx="380">
                  <c:v>8367.5</c:v>
                </c:pt>
                <c:pt idx="381">
                  <c:v>8386</c:v>
                </c:pt>
                <c:pt idx="382">
                  <c:v>8386</c:v>
                </c:pt>
                <c:pt idx="383">
                  <c:v>8403</c:v>
                </c:pt>
                <c:pt idx="384">
                  <c:v>8571</c:v>
                </c:pt>
                <c:pt idx="385">
                  <c:v>9112</c:v>
                </c:pt>
                <c:pt idx="386">
                  <c:v>9175.5</c:v>
                </c:pt>
                <c:pt idx="387">
                  <c:v>9206</c:v>
                </c:pt>
                <c:pt idx="388">
                  <c:v>10315</c:v>
                </c:pt>
                <c:pt idx="389">
                  <c:v>10453</c:v>
                </c:pt>
              </c:numCache>
            </c:numRef>
          </c:xVal>
          <c:yVal>
            <c:numRef>
              <c:f>'Active 1'!$J$21:$J$410</c:f>
              <c:numCache>
                <c:formatCode>General</c:formatCode>
                <c:ptCount val="390"/>
                <c:pt idx="68">
                  <c:v>-2.3270000019692816E-3</c:v>
                </c:pt>
                <c:pt idx="69">
                  <c:v>-3.9820000019972213E-3</c:v>
                </c:pt>
                <c:pt idx="72">
                  <c:v>-5.4650000020046718E-3</c:v>
                </c:pt>
                <c:pt idx="73">
                  <c:v>-1.1320000048726797E-3</c:v>
                </c:pt>
                <c:pt idx="77">
                  <c:v>-9.2189999995753169E-3</c:v>
                </c:pt>
                <c:pt idx="80">
                  <c:v>-5.0090000004274771E-3</c:v>
                </c:pt>
                <c:pt idx="81">
                  <c:v>-4.9599999983911403E-3</c:v>
                </c:pt>
                <c:pt idx="88">
                  <c:v>-6.1229999992065132E-3</c:v>
                </c:pt>
                <c:pt idx="89">
                  <c:v>-6.0840000005555339E-3</c:v>
                </c:pt>
                <c:pt idx="206">
                  <c:v>2.4090000006253831E-3</c:v>
                </c:pt>
                <c:pt idx="209">
                  <c:v>-5.4999999701976776E-4</c:v>
                </c:pt>
                <c:pt idx="227">
                  <c:v>2.5679999962449074E-3</c:v>
                </c:pt>
                <c:pt idx="228">
                  <c:v>3.3170000024256296E-3</c:v>
                </c:pt>
                <c:pt idx="235">
                  <c:v>1.1000000085914508E-4</c:v>
                </c:pt>
                <c:pt idx="248">
                  <c:v>-1.8599999748403206E-4</c:v>
                </c:pt>
                <c:pt idx="249">
                  <c:v>2.6300000172341242E-4</c:v>
                </c:pt>
                <c:pt idx="250">
                  <c:v>-2.9199999698903412E-4</c:v>
                </c:pt>
                <c:pt idx="251">
                  <c:v>-4.4699999853037298E-4</c:v>
                </c:pt>
                <c:pt idx="252">
                  <c:v>-3.9799999649403617E-4</c:v>
                </c:pt>
                <c:pt idx="254">
                  <c:v>-4.8000000242609531E-4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B09-483B-A846-879A8B2C1C65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1'!$F$21:$F$5001</c:f>
              <c:numCache>
                <c:formatCode>General</c:formatCode>
                <c:ptCount val="4981"/>
                <c:pt idx="0">
                  <c:v>-77595.5</c:v>
                </c:pt>
                <c:pt idx="1">
                  <c:v>-77595</c:v>
                </c:pt>
                <c:pt idx="2">
                  <c:v>-76535.5</c:v>
                </c:pt>
                <c:pt idx="3">
                  <c:v>-76535</c:v>
                </c:pt>
                <c:pt idx="4">
                  <c:v>-75351.5</c:v>
                </c:pt>
                <c:pt idx="5">
                  <c:v>-75351</c:v>
                </c:pt>
                <c:pt idx="6">
                  <c:v>-74626</c:v>
                </c:pt>
                <c:pt idx="7">
                  <c:v>-73511</c:v>
                </c:pt>
                <c:pt idx="8">
                  <c:v>-72294</c:v>
                </c:pt>
                <c:pt idx="9">
                  <c:v>-67513</c:v>
                </c:pt>
                <c:pt idx="10">
                  <c:v>-67488</c:v>
                </c:pt>
                <c:pt idx="11">
                  <c:v>-67425</c:v>
                </c:pt>
                <c:pt idx="12">
                  <c:v>-67408</c:v>
                </c:pt>
                <c:pt idx="13">
                  <c:v>-67361</c:v>
                </c:pt>
                <c:pt idx="14">
                  <c:v>-67350</c:v>
                </c:pt>
                <c:pt idx="15">
                  <c:v>-66672</c:v>
                </c:pt>
                <c:pt idx="16">
                  <c:v>-66611</c:v>
                </c:pt>
                <c:pt idx="17">
                  <c:v>-66523</c:v>
                </c:pt>
                <c:pt idx="18">
                  <c:v>-65390.5</c:v>
                </c:pt>
                <c:pt idx="19">
                  <c:v>-65390</c:v>
                </c:pt>
                <c:pt idx="20">
                  <c:v>-63350</c:v>
                </c:pt>
                <c:pt idx="21">
                  <c:v>-63207</c:v>
                </c:pt>
                <c:pt idx="22">
                  <c:v>-61408.5</c:v>
                </c:pt>
                <c:pt idx="23">
                  <c:v>-61408</c:v>
                </c:pt>
                <c:pt idx="24">
                  <c:v>-61400</c:v>
                </c:pt>
                <c:pt idx="25">
                  <c:v>-61399.5</c:v>
                </c:pt>
                <c:pt idx="26">
                  <c:v>-61358.5</c:v>
                </c:pt>
                <c:pt idx="27">
                  <c:v>-61347.5</c:v>
                </c:pt>
                <c:pt idx="28">
                  <c:v>-61298</c:v>
                </c:pt>
                <c:pt idx="29">
                  <c:v>-61287</c:v>
                </c:pt>
                <c:pt idx="30">
                  <c:v>-61286.5</c:v>
                </c:pt>
                <c:pt idx="31">
                  <c:v>-61281</c:v>
                </c:pt>
                <c:pt idx="32">
                  <c:v>-55107</c:v>
                </c:pt>
                <c:pt idx="33">
                  <c:v>-53013</c:v>
                </c:pt>
                <c:pt idx="34">
                  <c:v>-52313.5</c:v>
                </c:pt>
                <c:pt idx="35">
                  <c:v>-52302.5</c:v>
                </c:pt>
                <c:pt idx="36">
                  <c:v>-52288.5</c:v>
                </c:pt>
                <c:pt idx="37">
                  <c:v>-51489</c:v>
                </c:pt>
                <c:pt idx="38">
                  <c:v>-51386</c:v>
                </c:pt>
                <c:pt idx="39">
                  <c:v>-50276.5</c:v>
                </c:pt>
                <c:pt idx="40">
                  <c:v>-50276</c:v>
                </c:pt>
                <c:pt idx="41">
                  <c:v>-49301</c:v>
                </c:pt>
                <c:pt idx="42">
                  <c:v>-46266.5</c:v>
                </c:pt>
                <c:pt idx="43">
                  <c:v>-46007</c:v>
                </c:pt>
                <c:pt idx="44">
                  <c:v>-45359</c:v>
                </c:pt>
                <c:pt idx="45">
                  <c:v>-45102</c:v>
                </c:pt>
                <c:pt idx="46">
                  <c:v>-44884</c:v>
                </c:pt>
                <c:pt idx="47">
                  <c:v>-38230.5</c:v>
                </c:pt>
                <c:pt idx="48">
                  <c:v>-37301</c:v>
                </c:pt>
                <c:pt idx="49">
                  <c:v>-37224</c:v>
                </c:pt>
                <c:pt idx="50">
                  <c:v>-37218.5</c:v>
                </c:pt>
                <c:pt idx="51">
                  <c:v>-37210</c:v>
                </c:pt>
                <c:pt idx="52">
                  <c:v>-36784.5</c:v>
                </c:pt>
                <c:pt idx="53">
                  <c:v>-36159</c:v>
                </c:pt>
                <c:pt idx="54">
                  <c:v>-36156</c:v>
                </c:pt>
                <c:pt idx="55">
                  <c:v>-36153.5</c:v>
                </c:pt>
                <c:pt idx="56">
                  <c:v>-36007</c:v>
                </c:pt>
                <c:pt idx="57">
                  <c:v>-36001.5</c:v>
                </c:pt>
                <c:pt idx="58">
                  <c:v>-35990.5</c:v>
                </c:pt>
                <c:pt idx="59">
                  <c:v>-35985</c:v>
                </c:pt>
                <c:pt idx="60">
                  <c:v>-35323</c:v>
                </c:pt>
                <c:pt idx="61">
                  <c:v>-33824.5</c:v>
                </c:pt>
                <c:pt idx="62">
                  <c:v>-33265</c:v>
                </c:pt>
                <c:pt idx="63">
                  <c:v>-32875.5</c:v>
                </c:pt>
                <c:pt idx="64">
                  <c:v>-31245</c:v>
                </c:pt>
                <c:pt idx="65">
                  <c:v>-31245</c:v>
                </c:pt>
                <c:pt idx="66">
                  <c:v>-31220</c:v>
                </c:pt>
                <c:pt idx="67">
                  <c:v>-30227</c:v>
                </c:pt>
                <c:pt idx="68">
                  <c:v>-30161.5</c:v>
                </c:pt>
                <c:pt idx="69">
                  <c:v>-30159</c:v>
                </c:pt>
                <c:pt idx="70">
                  <c:v>-30103</c:v>
                </c:pt>
                <c:pt idx="71">
                  <c:v>-30092.5</c:v>
                </c:pt>
                <c:pt idx="72">
                  <c:v>-30092.5</c:v>
                </c:pt>
                <c:pt idx="73">
                  <c:v>-30084</c:v>
                </c:pt>
                <c:pt idx="74">
                  <c:v>-30065</c:v>
                </c:pt>
                <c:pt idx="75">
                  <c:v>-28883</c:v>
                </c:pt>
                <c:pt idx="76">
                  <c:v>-28100</c:v>
                </c:pt>
                <c:pt idx="77">
                  <c:v>-27165.5</c:v>
                </c:pt>
                <c:pt idx="78">
                  <c:v>-26800</c:v>
                </c:pt>
                <c:pt idx="79">
                  <c:v>-26111</c:v>
                </c:pt>
                <c:pt idx="80">
                  <c:v>-26070.5</c:v>
                </c:pt>
                <c:pt idx="81">
                  <c:v>-26070</c:v>
                </c:pt>
                <c:pt idx="82">
                  <c:v>-25046</c:v>
                </c:pt>
                <c:pt idx="83">
                  <c:v>-25010</c:v>
                </c:pt>
                <c:pt idx="84">
                  <c:v>-23992</c:v>
                </c:pt>
                <c:pt idx="85">
                  <c:v>-23992</c:v>
                </c:pt>
                <c:pt idx="86">
                  <c:v>-23984</c:v>
                </c:pt>
                <c:pt idx="87">
                  <c:v>-23832</c:v>
                </c:pt>
                <c:pt idx="88">
                  <c:v>-23813.5</c:v>
                </c:pt>
                <c:pt idx="89">
                  <c:v>-23808</c:v>
                </c:pt>
                <c:pt idx="90">
                  <c:v>-23807</c:v>
                </c:pt>
                <c:pt idx="91">
                  <c:v>-22991</c:v>
                </c:pt>
                <c:pt idx="92">
                  <c:v>-22736.5</c:v>
                </c:pt>
                <c:pt idx="93">
                  <c:v>-21926.5</c:v>
                </c:pt>
                <c:pt idx="94">
                  <c:v>-21906.5</c:v>
                </c:pt>
                <c:pt idx="95">
                  <c:v>-21857.5</c:v>
                </c:pt>
                <c:pt idx="96">
                  <c:v>-21779.5</c:v>
                </c:pt>
                <c:pt idx="97">
                  <c:v>-21779.5</c:v>
                </c:pt>
                <c:pt idx="98">
                  <c:v>-21038.5</c:v>
                </c:pt>
                <c:pt idx="99">
                  <c:v>-20969.5</c:v>
                </c:pt>
                <c:pt idx="100">
                  <c:v>-20964</c:v>
                </c:pt>
                <c:pt idx="101">
                  <c:v>-20961</c:v>
                </c:pt>
                <c:pt idx="102">
                  <c:v>-20941</c:v>
                </c:pt>
                <c:pt idx="103">
                  <c:v>-20031.5</c:v>
                </c:pt>
                <c:pt idx="104">
                  <c:v>-19987.5</c:v>
                </c:pt>
                <c:pt idx="105">
                  <c:v>-19973.5</c:v>
                </c:pt>
                <c:pt idx="106">
                  <c:v>-19918.5</c:v>
                </c:pt>
                <c:pt idx="107">
                  <c:v>-19899</c:v>
                </c:pt>
                <c:pt idx="108">
                  <c:v>-19824.5</c:v>
                </c:pt>
                <c:pt idx="109">
                  <c:v>-19813.5</c:v>
                </c:pt>
                <c:pt idx="110">
                  <c:v>-19664</c:v>
                </c:pt>
                <c:pt idx="111">
                  <c:v>-19658.5</c:v>
                </c:pt>
                <c:pt idx="112">
                  <c:v>-19653</c:v>
                </c:pt>
                <c:pt idx="113">
                  <c:v>-19060.5</c:v>
                </c:pt>
                <c:pt idx="114">
                  <c:v>-18961</c:v>
                </c:pt>
                <c:pt idx="115">
                  <c:v>-18889</c:v>
                </c:pt>
                <c:pt idx="116">
                  <c:v>-18743</c:v>
                </c:pt>
                <c:pt idx="117">
                  <c:v>-18731</c:v>
                </c:pt>
                <c:pt idx="118">
                  <c:v>-18729</c:v>
                </c:pt>
                <c:pt idx="119">
                  <c:v>-18092.5</c:v>
                </c:pt>
                <c:pt idx="120">
                  <c:v>-18031.5</c:v>
                </c:pt>
                <c:pt idx="121">
                  <c:v>-18029</c:v>
                </c:pt>
                <c:pt idx="122">
                  <c:v>-17899</c:v>
                </c:pt>
                <c:pt idx="123">
                  <c:v>-17877</c:v>
                </c:pt>
                <c:pt idx="124">
                  <c:v>-17859.5</c:v>
                </c:pt>
                <c:pt idx="125">
                  <c:v>-17830</c:v>
                </c:pt>
                <c:pt idx="126">
                  <c:v>-17780</c:v>
                </c:pt>
                <c:pt idx="127">
                  <c:v>-17765.5</c:v>
                </c:pt>
                <c:pt idx="128">
                  <c:v>-17740.5</c:v>
                </c:pt>
                <c:pt idx="129">
                  <c:v>-17127</c:v>
                </c:pt>
                <c:pt idx="130">
                  <c:v>-17022</c:v>
                </c:pt>
                <c:pt idx="131">
                  <c:v>-16965</c:v>
                </c:pt>
                <c:pt idx="132">
                  <c:v>-16964</c:v>
                </c:pt>
                <c:pt idx="133">
                  <c:v>-16911.5</c:v>
                </c:pt>
                <c:pt idx="134">
                  <c:v>-16861</c:v>
                </c:pt>
                <c:pt idx="135">
                  <c:v>-16837</c:v>
                </c:pt>
                <c:pt idx="136">
                  <c:v>-16787</c:v>
                </c:pt>
                <c:pt idx="137">
                  <c:v>-16624</c:v>
                </c:pt>
                <c:pt idx="138">
                  <c:v>-16031.5</c:v>
                </c:pt>
                <c:pt idx="139">
                  <c:v>-16015</c:v>
                </c:pt>
                <c:pt idx="140">
                  <c:v>-15898</c:v>
                </c:pt>
                <c:pt idx="141">
                  <c:v>-15893.5</c:v>
                </c:pt>
                <c:pt idx="142">
                  <c:v>-15758</c:v>
                </c:pt>
                <c:pt idx="143">
                  <c:v>-15707.5</c:v>
                </c:pt>
                <c:pt idx="144">
                  <c:v>-15578.5</c:v>
                </c:pt>
                <c:pt idx="145">
                  <c:v>-15033</c:v>
                </c:pt>
                <c:pt idx="146">
                  <c:v>-14975</c:v>
                </c:pt>
                <c:pt idx="147">
                  <c:v>-14913.5</c:v>
                </c:pt>
                <c:pt idx="148">
                  <c:v>-14908.5</c:v>
                </c:pt>
                <c:pt idx="149">
                  <c:v>-14906</c:v>
                </c:pt>
                <c:pt idx="150">
                  <c:v>-14850</c:v>
                </c:pt>
                <c:pt idx="151">
                  <c:v>-14826</c:v>
                </c:pt>
                <c:pt idx="152">
                  <c:v>-14820.5</c:v>
                </c:pt>
                <c:pt idx="153">
                  <c:v>-14062</c:v>
                </c:pt>
                <c:pt idx="154">
                  <c:v>-14029</c:v>
                </c:pt>
                <c:pt idx="155">
                  <c:v>-13915</c:v>
                </c:pt>
                <c:pt idx="156">
                  <c:v>-13907</c:v>
                </c:pt>
                <c:pt idx="157">
                  <c:v>-13830</c:v>
                </c:pt>
                <c:pt idx="158">
                  <c:v>-13702</c:v>
                </c:pt>
                <c:pt idx="159">
                  <c:v>-13608</c:v>
                </c:pt>
                <c:pt idx="160">
                  <c:v>-13044</c:v>
                </c:pt>
                <c:pt idx="161">
                  <c:v>-12997</c:v>
                </c:pt>
                <c:pt idx="162">
                  <c:v>-12861</c:v>
                </c:pt>
                <c:pt idx="163">
                  <c:v>-12844.5</c:v>
                </c:pt>
                <c:pt idx="164">
                  <c:v>-12812</c:v>
                </c:pt>
                <c:pt idx="165">
                  <c:v>-12808.5</c:v>
                </c:pt>
                <c:pt idx="166">
                  <c:v>-12776</c:v>
                </c:pt>
                <c:pt idx="167">
                  <c:v>-12743</c:v>
                </c:pt>
                <c:pt idx="168">
                  <c:v>-12051</c:v>
                </c:pt>
                <c:pt idx="169">
                  <c:v>-11899</c:v>
                </c:pt>
                <c:pt idx="170">
                  <c:v>-11826.5</c:v>
                </c:pt>
                <c:pt idx="171">
                  <c:v>-11821.5</c:v>
                </c:pt>
                <c:pt idx="172">
                  <c:v>-11790.5</c:v>
                </c:pt>
                <c:pt idx="173">
                  <c:v>-11773.5</c:v>
                </c:pt>
                <c:pt idx="174">
                  <c:v>-11736</c:v>
                </c:pt>
                <c:pt idx="175">
                  <c:v>-11732.5</c:v>
                </c:pt>
                <c:pt idx="176">
                  <c:v>-11638.5</c:v>
                </c:pt>
                <c:pt idx="177">
                  <c:v>-11555.5</c:v>
                </c:pt>
                <c:pt idx="178">
                  <c:v>-10997</c:v>
                </c:pt>
                <c:pt idx="179">
                  <c:v>-10958.5</c:v>
                </c:pt>
                <c:pt idx="180">
                  <c:v>-10928.5</c:v>
                </c:pt>
                <c:pt idx="181">
                  <c:v>-10899.5</c:v>
                </c:pt>
                <c:pt idx="182">
                  <c:v>-10883</c:v>
                </c:pt>
                <c:pt idx="183">
                  <c:v>-10872.5</c:v>
                </c:pt>
                <c:pt idx="184">
                  <c:v>-10872.5</c:v>
                </c:pt>
                <c:pt idx="185">
                  <c:v>-10870</c:v>
                </c:pt>
                <c:pt idx="186">
                  <c:v>-10805.5</c:v>
                </c:pt>
                <c:pt idx="187">
                  <c:v>-10792</c:v>
                </c:pt>
                <c:pt idx="188">
                  <c:v>-10769.5</c:v>
                </c:pt>
                <c:pt idx="189">
                  <c:v>-10732</c:v>
                </c:pt>
                <c:pt idx="190">
                  <c:v>-10687</c:v>
                </c:pt>
                <c:pt idx="191">
                  <c:v>-10604</c:v>
                </c:pt>
                <c:pt idx="192">
                  <c:v>-10014</c:v>
                </c:pt>
                <c:pt idx="193">
                  <c:v>-9992</c:v>
                </c:pt>
                <c:pt idx="194">
                  <c:v>-9856.5</c:v>
                </c:pt>
                <c:pt idx="195">
                  <c:v>-9840</c:v>
                </c:pt>
                <c:pt idx="196">
                  <c:v>-9832.5</c:v>
                </c:pt>
                <c:pt idx="197">
                  <c:v>-9815.5</c:v>
                </c:pt>
                <c:pt idx="198">
                  <c:v>-9779.5</c:v>
                </c:pt>
                <c:pt idx="199">
                  <c:v>-9774</c:v>
                </c:pt>
                <c:pt idx="200">
                  <c:v>-9691</c:v>
                </c:pt>
                <c:pt idx="201">
                  <c:v>-8883</c:v>
                </c:pt>
                <c:pt idx="202">
                  <c:v>-8850</c:v>
                </c:pt>
                <c:pt idx="203">
                  <c:v>-8797.5</c:v>
                </c:pt>
                <c:pt idx="204">
                  <c:v>-8745.5</c:v>
                </c:pt>
                <c:pt idx="205">
                  <c:v>-8703.5</c:v>
                </c:pt>
                <c:pt idx="206">
                  <c:v>-8629.5</c:v>
                </c:pt>
                <c:pt idx="207">
                  <c:v>-7918</c:v>
                </c:pt>
                <c:pt idx="208">
                  <c:v>-7732.5</c:v>
                </c:pt>
                <c:pt idx="209">
                  <c:v>-7725</c:v>
                </c:pt>
                <c:pt idx="210">
                  <c:v>-7633</c:v>
                </c:pt>
                <c:pt idx="211">
                  <c:v>-7566.5</c:v>
                </c:pt>
                <c:pt idx="212">
                  <c:v>-7073.5</c:v>
                </c:pt>
                <c:pt idx="213">
                  <c:v>-6918.5</c:v>
                </c:pt>
                <c:pt idx="214">
                  <c:v>-6913.5</c:v>
                </c:pt>
                <c:pt idx="215">
                  <c:v>-6775.5</c:v>
                </c:pt>
                <c:pt idx="216">
                  <c:v>-6726.5</c:v>
                </c:pt>
                <c:pt idx="217">
                  <c:v>-6726</c:v>
                </c:pt>
                <c:pt idx="218">
                  <c:v>-6721</c:v>
                </c:pt>
                <c:pt idx="219">
                  <c:v>-6720.5</c:v>
                </c:pt>
                <c:pt idx="220">
                  <c:v>-6709.5</c:v>
                </c:pt>
                <c:pt idx="221">
                  <c:v>-6687</c:v>
                </c:pt>
                <c:pt idx="222">
                  <c:v>-6579</c:v>
                </c:pt>
                <c:pt idx="223">
                  <c:v>-6551.5</c:v>
                </c:pt>
                <c:pt idx="224">
                  <c:v>-5888</c:v>
                </c:pt>
                <c:pt idx="225">
                  <c:v>-5863</c:v>
                </c:pt>
                <c:pt idx="226">
                  <c:v>-5829</c:v>
                </c:pt>
                <c:pt idx="227">
                  <c:v>-5784</c:v>
                </c:pt>
                <c:pt idx="228">
                  <c:v>-5783.5</c:v>
                </c:pt>
                <c:pt idx="229">
                  <c:v>-5666</c:v>
                </c:pt>
                <c:pt idx="230">
                  <c:v>-4964</c:v>
                </c:pt>
                <c:pt idx="231">
                  <c:v>-4925</c:v>
                </c:pt>
                <c:pt idx="232">
                  <c:v>-4836</c:v>
                </c:pt>
                <c:pt idx="233">
                  <c:v>-4784</c:v>
                </c:pt>
                <c:pt idx="234">
                  <c:v>-4784</c:v>
                </c:pt>
                <c:pt idx="235">
                  <c:v>-4755</c:v>
                </c:pt>
                <c:pt idx="236">
                  <c:v>-4638</c:v>
                </c:pt>
                <c:pt idx="237">
                  <c:v>-4638</c:v>
                </c:pt>
                <c:pt idx="238">
                  <c:v>-4532</c:v>
                </c:pt>
                <c:pt idx="239">
                  <c:v>-3843.5</c:v>
                </c:pt>
                <c:pt idx="240">
                  <c:v>-3780</c:v>
                </c:pt>
                <c:pt idx="241">
                  <c:v>-3780</c:v>
                </c:pt>
                <c:pt idx="242">
                  <c:v>-3730.5</c:v>
                </c:pt>
                <c:pt idx="243">
                  <c:v>-3727.5</c:v>
                </c:pt>
                <c:pt idx="244">
                  <c:v>-3635.5</c:v>
                </c:pt>
                <c:pt idx="245">
                  <c:v>-3539.5</c:v>
                </c:pt>
                <c:pt idx="246">
                  <c:v>-2881</c:v>
                </c:pt>
                <c:pt idx="247">
                  <c:v>-2881</c:v>
                </c:pt>
                <c:pt idx="248">
                  <c:v>-2857</c:v>
                </c:pt>
                <c:pt idx="249">
                  <c:v>-2856.5</c:v>
                </c:pt>
                <c:pt idx="250">
                  <c:v>-2854</c:v>
                </c:pt>
                <c:pt idx="251">
                  <c:v>-2851.5</c:v>
                </c:pt>
                <c:pt idx="252">
                  <c:v>-2851</c:v>
                </c:pt>
                <c:pt idx="253">
                  <c:v>-2827.5</c:v>
                </c:pt>
                <c:pt idx="254">
                  <c:v>-2810</c:v>
                </c:pt>
                <c:pt idx="255">
                  <c:v>-2751</c:v>
                </c:pt>
                <c:pt idx="256">
                  <c:v>-2751</c:v>
                </c:pt>
                <c:pt idx="257">
                  <c:v>-2687.5</c:v>
                </c:pt>
                <c:pt idx="258">
                  <c:v>-2687</c:v>
                </c:pt>
                <c:pt idx="259">
                  <c:v>-2649</c:v>
                </c:pt>
                <c:pt idx="260">
                  <c:v>-2624</c:v>
                </c:pt>
                <c:pt idx="261">
                  <c:v>-2624</c:v>
                </c:pt>
                <c:pt idx="262">
                  <c:v>-1801.5</c:v>
                </c:pt>
                <c:pt idx="263">
                  <c:v>-1794</c:v>
                </c:pt>
                <c:pt idx="264">
                  <c:v>-1794</c:v>
                </c:pt>
                <c:pt idx="265">
                  <c:v>-1793.5</c:v>
                </c:pt>
                <c:pt idx="266">
                  <c:v>-1793.5</c:v>
                </c:pt>
                <c:pt idx="267">
                  <c:v>-1788.5</c:v>
                </c:pt>
                <c:pt idx="268">
                  <c:v>-1788</c:v>
                </c:pt>
                <c:pt idx="269">
                  <c:v>-1788</c:v>
                </c:pt>
                <c:pt idx="270">
                  <c:v>-1785.5</c:v>
                </c:pt>
                <c:pt idx="271">
                  <c:v>-1785</c:v>
                </c:pt>
                <c:pt idx="272">
                  <c:v>-1783</c:v>
                </c:pt>
                <c:pt idx="273">
                  <c:v>-1782.5</c:v>
                </c:pt>
                <c:pt idx="274">
                  <c:v>-1777.5</c:v>
                </c:pt>
                <c:pt idx="275">
                  <c:v>-1777</c:v>
                </c:pt>
                <c:pt idx="276">
                  <c:v>-1774.5</c:v>
                </c:pt>
                <c:pt idx="277">
                  <c:v>-1771.5</c:v>
                </c:pt>
                <c:pt idx="278">
                  <c:v>-1771.5</c:v>
                </c:pt>
                <c:pt idx="279">
                  <c:v>-1727</c:v>
                </c:pt>
                <c:pt idx="280">
                  <c:v>-1725</c:v>
                </c:pt>
                <c:pt idx="281">
                  <c:v>-1725</c:v>
                </c:pt>
                <c:pt idx="282">
                  <c:v>-1647.5</c:v>
                </c:pt>
                <c:pt idx="283">
                  <c:v>-1642</c:v>
                </c:pt>
                <c:pt idx="284">
                  <c:v>-1586</c:v>
                </c:pt>
                <c:pt idx="285">
                  <c:v>-1512</c:v>
                </c:pt>
                <c:pt idx="286">
                  <c:v>-925</c:v>
                </c:pt>
                <c:pt idx="287">
                  <c:v>-754</c:v>
                </c:pt>
                <c:pt idx="288">
                  <c:v>-736.5</c:v>
                </c:pt>
                <c:pt idx="289">
                  <c:v>-521</c:v>
                </c:pt>
                <c:pt idx="290">
                  <c:v>-298.5</c:v>
                </c:pt>
                <c:pt idx="291">
                  <c:v>-3</c:v>
                </c:pt>
                <c:pt idx="292">
                  <c:v>71.5</c:v>
                </c:pt>
                <c:pt idx="293">
                  <c:v>127</c:v>
                </c:pt>
                <c:pt idx="294">
                  <c:v>215</c:v>
                </c:pt>
                <c:pt idx="295">
                  <c:v>265</c:v>
                </c:pt>
                <c:pt idx="296">
                  <c:v>1078.5</c:v>
                </c:pt>
                <c:pt idx="297">
                  <c:v>1108</c:v>
                </c:pt>
                <c:pt idx="298">
                  <c:v>1139.5</c:v>
                </c:pt>
                <c:pt idx="299">
                  <c:v>1182.5</c:v>
                </c:pt>
                <c:pt idx="300">
                  <c:v>1263.5</c:v>
                </c:pt>
                <c:pt idx="301">
                  <c:v>1282</c:v>
                </c:pt>
                <c:pt idx="302">
                  <c:v>1283</c:v>
                </c:pt>
                <c:pt idx="303">
                  <c:v>1421</c:v>
                </c:pt>
                <c:pt idx="304">
                  <c:v>1456</c:v>
                </c:pt>
                <c:pt idx="305">
                  <c:v>1456</c:v>
                </c:pt>
                <c:pt idx="306">
                  <c:v>1456</c:v>
                </c:pt>
                <c:pt idx="307">
                  <c:v>1456</c:v>
                </c:pt>
                <c:pt idx="308">
                  <c:v>1456</c:v>
                </c:pt>
                <c:pt idx="309">
                  <c:v>2168.5</c:v>
                </c:pt>
                <c:pt idx="310">
                  <c:v>2226.5</c:v>
                </c:pt>
                <c:pt idx="311">
                  <c:v>2265</c:v>
                </c:pt>
                <c:pt idx="312">
                  <c:v>2333</c:v>
                </c:pt>
                <c:pt idx="313">
                  <c:v>2396.5</c:v>
                </c:pt>
                <c:pt idx="314">
                  <c:v>3171.5</c:v>
                </c:pt>
                <c:pt idx="315">
                  <c:v>3202.5</c:v>
                </c:pt>
                <c:pt idx="316">
                  <c:v>3315</c:v>
                </c:pt>
                <c:pt idx="317">
                  <c:v>3332.5</c:v>
                </c:pt>
                <c:pt idx="318">
                  <c:v>3354.5</c:v>
                </c:pt>
                <c:pt idx="319">
                  <c:v>3387</c:v>
                </c:pt>
                <c:pt idx="320">
                  <c:v>3402</c:v>
                </c:pt>
                <c:pt idx="321">
                  <c:v>3453.5</c:v>
                </c:pt>
                <c:pt idx="322">
                  <c:v>3453.5</c:v>
                </c:pt>
                <c:pt idx="323">
                  <c:v>3456</c:v>
                </c:pt>
                <c:pt idx="324">
                  <c:v>3456</c:v>
                </c:pt>
                <c:pt idx="325">
                  <c:v>3456</c:v>
                </c:pt>
                <c:pt idx="326">
                  <c:v>3456</c:v>
                </c:pt>
                <c:pt idx="327">
                  <c:v>3456</c:v>
                </c:pt>
                <c:pt idx="328">
                  <c:v>3456</c:v>
                </c:pt>
                <c:pt idx="329">
                  <c:v>4104</c:v>
                </c:pt>
                <c:pt idx="330">
                  <c:v>4192.5</c:v>
                </c:pt>
                <c:pt idx="331">
                  <c:v>4230</c:v>
                </c:pt>
                <c:pt idx="332">
                  <c:v>4230.5</c:v>
                </c:pt>
                <c:pt idx="333">
                  <c:v>4246</c:v>
                </c:pt>
                <c:pt idx="334">
                  <c:v>4247.5</c:v>
                </c:pt>
                <c:pt idx="335">
                  <c:v>4247.5</c:v>
                </c:pt>
                <c:pt idx="336">
                  <c:v>4251.5</c:v>
                </c:pt>
                <c:pt idx="337">
                  <c:v>4281.5</c:v>
                </c:pt>
                <c:pt idx="338">
                  <c:v>4282</c:v>
                </c:pt>
                <c:pt idx="339">
                  <c:v>4369</c:v>
                </c:pt>
                <c:pt idx="340">
                  <c:v>4396.5</c:v>
                </c:pt>
                <c:pt idx="341">
                  <c:v>4477.5</c:v>
                </c:pt>
                <c:pt idx="342">
                  <c:v>5139.5</c:v>
                </c:pt>
                <c:pt idx="343">
                  <c:v>5225</c:v>
                </c:pt>
                <c:pt idx="344">
                  <c:v>5225</c:v>
                </c:pt>
                <c:pt idx="345">
                  <c:v>5282</c:v>
                </c:pt>
                <c:pt idx="346">
                  <c:v>5310.5</c:v>
                </c:pt>
                <c:pt idx="347">
                  <c:v>5311</c:v>
                </c:pt>
                <c:pt idx="348">
                  <c:v>5338</c:v>
                </c:pt>
                <c:pt idx="349">
                  <c:v>5340</c:v>
                </c:pt>
                <c:pt idx="350">
                  <c:v>5368</c:v>
                </c:pt>
                <c:pt idx="351">
                  <c:v>5368</c:v>
                </c:pt>
                <c:pt idx="352">
                  <c:v>5388</c:v>
                </c:pt>
                <c:pt idx="353">
                  <c:v>5424</c:v>
                </c:pt>
                <c:pt idx="354">
                  <c:v>6154.5</c:v>
                </c:pt>
                <c:pt idx="355">
                  <c:v>6154.5</c:v>
                </c:pt>
                <c:pt idx="356">
                  <c:v>6223.5</c:v>
                </c:pt>
                <c:pt idx="357">
                  <c:v>6223.5</c:v>
                </c:pt>
                <c:pt idx="358">
                  <c:v>6224</c:v>
                </c:pt>
                <c:pt idx="359">
                  <c:v>6224</c:v>
                </c:pt>
                <c:pt idx="360">
                  <c:v>6265</c:v>
                </c:pt>
                <c:pt idx="361">
                  <c:v>7221.5</c:v>
                </c:pt>
                <c:pt idx="362">
                  <c:v>7221.5</c:v>
                </c:pt>
                <c:pt idx="363">
                  <c:v>7229.5</c:v>
                </c:pt>
                <c:pt idx="364">
                  <c:v>7231</c:v>
                </c:pt>
                <c:pt idx="365">
                  <c:v>7301</c:v>
                </c:pt>
                <c:pt idx="366">
                  <c:v>7321.5</c:v>
                </c:pt>
                <c:pt idx="367">
                  <c:v>7322</c:v>
                </c:pt>
                <c:pt idx="368">
                  <c:v>7327</c:v>
                </c:pt>
                <c:pt idx="369">
                  <c:v>7407.5</c:v>
                </c:pt>
                <c:pt idx="370">
                  <c:v>7459</c:v>
                </c:pt>
                <c:pt idx="371">
                  <c:v>7462.5</c:v>
                </c:pt>
                <c:pt idx="372">
                  <c:v>8152</c:v>
                </c:pt>
                <c:pt idx="373">
                  <c:v>8267</c:v>
                </c:pt>
                <c:pt idx="374">
                  <c:v>8267</c:v>
                </c:pt>
                <c:pt idx="375">
                  <c:v>8271</c:v>
                </c:pt>
                <c:pt idx="376">
                  <c:v>8293.5</c:v>
                </c:pt>
                <c:pt idx="377">
                  <c:v>8294</c:v>
                </c:pt>
                <c:pt idx="378">
                  <c:v>8322.5</c:v>
                </c:pt>
                <c:pt idx="379">
                  <c:v>8322.5</c:v>
                </c:pt>
                <c:pt idx="380">
                  <c:v>8367.5</c:v>
                </c:pt>
                <c:pt idx="381">
                  <c:v>8386</c:v>
                </c:pt>
                <c:pt idx="382">
                  <c:v>8386</c:v>
                </c:pt>
                <c:pt idx="383">
                  <c:v>8403</c:v>
                </c:pt>
                <c:pt idx="384">
                  <c:v>8571</c:v>
                </c:pt>
                <c:pt idx="385">
                  <c:v>9112</c:v>
                </c:pt>
                <c:pt idx="386">
                  <c:v>9175.5</c:v>
                </c:pt>
                <c:pt idx="387">
                  <c:v>9206</c:v>
                </c:pt>
                <c:pt idx="388">
                  <c:v>10315</c:v>
                </c:pt>
                <c:pt idx="389">
                  <c:v>10453</c:v>
                </c:pt>
                <c:pt idx="390">
                  <c:v>10483</c:v>
                </c:pt>
                <c:pt idx="391">
                  <c:v>10585.5</c:v>
                </c:pt>
                <c:pt idx="392">
                  <c:v>11264</c:v>
                </c:pt>
                <c:pt idx="393">
                  <c:v>11319</c:v>
                </c:pt>
                <c:pt idx="394">
                  <c:v>11360.5</c:v>
                </c:pt>
                <c:pt idx="395">
                  <c:v>11371.5</c:v>
                </c:pt>
                <c:pt idx="396">
                  <c:v>11515</c:v>
                </c:pt>
                <c:pt idx="397">
                  <c:v>11639.5</c:v>
                </c:pt>
                <c:pt idx="398">
                  <c:v>12235</c:v>
                </c:pt>
                <c:pt idx="399">
                  <c:v>12307</c:v>
                </c:pt>
                <c:pt idx="400">
                  <c:v>12505.5</c:v>
                </c:pt>
                <c:pt idx="401">
                  <c:v>12585.5</c:v>
                </c:pt>
                <c:pt idx="402">
                  <c:v>13128.5</c:v>
                </c:pt>
                <c:pt idx="403">
                  <c:v>13228</c:v>
                </c:pt>
                <c:pt idx="404">
                  <c:v>13228</c:v>
                </c:pt>
                <c:pt idx="405">
                  <c:v>13234.5</c:v>
                </c:pt>
                <c:pt idx="406">
                  <c:v>13237.5</c:v>
                </c:pt>
                <c:pt idx="407">
                  <c:v>13243</c:v>
                </c:pt>
                <c:pt idx="408">
                  <c:v>13451</c:v>
                </c:pt>
                <c:pt idx="409">
                  <c:v>13495</c:v>
                </c:pt>
                <c:pt idx="410">
                  <c:v>13495.5</c:v>
                </c:pt>
                <c:pt idx="411">
                  <c:v>14210</c:v>
                </c:pt>
                <c:pt idx="412">
                  <c:v>14224</c:v>
                </c:pt>
                <c:pt idx="413">
                  <c:v>14259.5</c:v>
                </c:pt>
                <c:pt idx="414">
                  <c:v>14450.5</c:v>
                </c:pt>
                <c:pt idx="415">
                  <c:v>14469.5</c:v>
                </c:pt>
                <c:pt idx="416">
                  <c:v>14585.5</c:v>
                </c:pt>
                <c:pt idx="417">
                  <c:v>15330.5</c:v>
                </c:pt>
                <c:pt idx="418">
                  <c:v>15377</c:v>
                </c:pt>
                <c:pt idx="419">
                  <c:v>15448.5</c:v>
                </c:pt>
                <c:pt idx="420">
                  <c:v>15465</c:v>
                </c:pt>
                <c:pt idx="421">
                  <c:v>15578.5</c:v>
                </c:pt>
              </c:numCache>
            </c:numRef>
          </c:xVal>
          <c:yVal>
            <c:numRef>
              <c:f>'Active 1'!$K$21:$K$5001</c:f>
              <c:numCache>
                <c:formatCode>General</c:formatCode>
                <c:ptCount val="4981"/>
                <c:pt idx="47">
                  <c:v>1.0411000002932269E-2</c:v>
                </c:pt>
                <c:pt idx="148">
                  <c:v>4.7669999985373579E-3</c:v>
                </c:pt>
                <c:pt idx="149">
                  <c:v>3.8120000026538037E-3</c:v>
                </c:pt>
                <c:pt idx="151">
                  <c:v>3.5520000019459985E-3</c:v>
                </c:pt>
                <c:pt idx="152">
                  <c:v>6.3910000026226044E-3</c:v>
                </c:pt>
                <c:pt idx="164">
                  <c:v>4.7239999985322356E-3</c:v>
                </c:pt>
                <c:pt idx="167">
                  <c:v>4.4859999979962595E-3</c:v>
                </c:pt>
                <c:pt idx="171">
                  <c:v>4.6930000025895424E-3</c:v>
                </c:pt>
                <c:pt idx="178">
                  <c:v>9.9399999453453347E-4</c:v>
                </c:pt>
                <c:pt idx="179">
                  <c:v>2.6670000006561168E-3</c:v>
                </c:pt>
                <c:pt idx="183">
                  <c:v>6.2949999992270023E-3</c:v>
                </c:pt>
                <c:pt idx="184">
                  <c:v>6.2949999992270023E-3</c:v>
                </c:pt>
                <c:pt idx="196">
                  <c:v>4.815000000235159E-3</c:v>
                </c:pt>
                <c:pt idx="204">
                  <c:v>2.7410000038798898E-3</c:v>
                </c:pt>
                <c:pt idx="207">
                  <c:v>3.6000004911329597E-5</c:v>
                </c:pt>
                <c:pt idx="210">
                  <c:v>-3.3999996958300471E-5</c:v>
                </c:pt>
                <c:pt idx="212">
                  <c:v>3.9699999615550041E-4</c:v>
                </c:pt>
                <c:pt idx="213">
                  <c:v>8.7000000348780304E-5</c:v>
                </c:pt>
                <c:pt idx="215">
                  <c:v>-3.9899999683257192E-4</c:v>
                </c:pt>
                <c:pt idx="216">
                  <c:v>3.0000010156072676E-6</c:v>
                </c:pt>
                <c:pt idx="217">
                  <c:v>-1.0479999982635491E-3</c:v>
                </c:pt>
                <c:pt idx="218">
                  <c:v>-4.5800000225426629E-4</c:v>
                </c:pt>
                <c:pt idx="219">
                  <c:v>-1.0089999996125698E-3</c:v>
                </c:pt>
                <c:pt idx="220">
                  <c:v>-1.3100000069243833E-4</c:v>
                </c:pt>
                <c:pt idx="221">
                  <c:v>3.7400000292109326E-4</c:v>
                </c:pt>
                <c:pt idx="222">
                  <c:v>-1.0419999962323345E-3</c:v>
                </c:pt>
                <c:pt idx="223">
                  <c:v>2.5299999833805487E-4</c:v>
                </c:pt>
                <c:pt idx="224">
                  <c:v>-1.3239999971119687E-3</c:v>
                </c:pt>
                <c:pt idx="225">
                  <c:v>4.0260000023408793E-3</c:v>
                </c:pt>
                <c:pt idx="226">
                  <c:v>-1.4199999714037403E-4</c:v>
                </c:pt>
                <c:pt idx="229">
                  <c:v>-1.3679999974556267E-3</c:v>
                </c:pt>
                <c:pt idx="230">
                  <c:v>3.9279999982682057E-3</c:v>
                </c:pt>
                <c:pt idx="231">
                  <c:v>-1.0499999989406206E-3</c:v>
                </c:pt>
                <c:pt idx="232">
                  <c:v>-1.0279999987687916E-3</c:v>
                </c:pt>
                <c:pt idx="234">
                  <c:v>-7.9199999890988693E-4</c:v>
                </c:pt>
                <c:pt idx="237">
                  <c:v>-2.9399999766610563E-4</c:v>
                </c:pt>
                <c:pt idx="238">
                  <c:v>-1.1360000062268227E-3</c:v>
                </c:pt>
                <c:pt idx="239">
                  <c:v>-3.6299999919719994E-4</c:v>
                </c:pt>
                <c:pt idx="241">
                  <c:v>-1.5300000013667159E-3</c:v>
                </c:pt>
                <c:pt idx="242">
                  <c:v>4.1099999361904338E-4</c:v>
                </c:pt>
                <c:pt idx="243">
                  <c:v>4.0499999886378646E-4</c:v>
                </c:pt>
                <c:pt idx="244">
                  <c:v>1.2099999730708078E-4</c:v>
                </c:pt>
                <c:pt idx="245">
                  <c:v>2.9000002541579306E-5</c:v>
                </c:pt>
                <c:pt idx="246">
                  <c:v>-2.1479999995790422E-3</c:v>
                </c:pt>
                <c:pt idx="253">
                  <c:v>4.0499999886378646E-4</c:v>
                </c:pt>
                <c:pt idx="255">
                  <c:v>-1.1080000040237792E-3</c:v>
                </c:pt>
                <c:pt idx="257">
                  <c:v>-4.7500000073341653E-4</c:v>
                </c:pt>
                <c:pt idx="258">
                  <c:v>8.7399999756598845E-4</c:v>
                </c:pt>
                <c:pt idx="259">
                  <c:v>1.698000000033062E-3</c:v>
                </c:pt>
                <c:pt idx="261">
                  <c:v>8.8800000230548903E-4</c:v>
                </c:pt>
                <c:pt idx="262">
                  <c:v>1.2530000021797605E-3</c:v>
                </c:pt>
                <c:pt idx="263">
                  <c:v>-5.1199999870732427E-4</c:v>
                </c:pt>
                <c:pt idx="264">
                  <c:v>-3.1199999648379162E-4</c:v>
                </c:pt>
                <c:pt idx="265">
                  <c:v>7.370000021182932E-4</c:v>
                </c:pt>
                <c:pt idx="266">
                  <c:v>9.3700000434182584E-4</c:v>
                </c:pt>
                <c:pt idx="267">
                  <c:v>8.2700000348268077E-4</c:v>
                </c:pt>
                <c:pt idx="268">
                  <c:v>-1.3240000043879263E-3</c:v>
                </c:pt>
                <c:pt idx="269">
                  <c:v>-8.240000024670735E-4</c:v>
                </c:pt>
                <c:pt idx="270">
                  <c:v>8.2099999417550862E-4</c:v>
                </c:pt>
                <c:pt idx="271">
                  <c:v>-3.0000002880115062E-5</c:v>
                </c:pt>
                <c:pt idx="272">
                  <c:v>-7.3400000110268593E-4</c:v>
                </c:pt>
                <c:pt idx="273">
                  <c:v>8.149999994202517E-4</c:v>
                </c:pt>
                <c:pt idx="274">
                  <c:v>6.0500000108731911E-4</c:v>
                </c:pt>
                <c:pt idx="275">
                  <c:v>-9.4600000011269003E-4</c:v>
                </c:pt>
                <c:pt idx="276">
                  <c:v>1.9900000188499689E-4</c:v>
                </c:pt>
                <c:pt idx="277">
                  <c:v>1.6929999983403832E-3</c:v>
                </c:pt>
                <c:pt idx="278">
                  <c:v>2.4929999999585561E-3</c:v>
                </c:pt>
                <c:pt idx="279">
                  <c:v>3.5399999615037814E-4</c:v>
                </c:pt>
                <c:pt idx="280">
                  <c:v>1.1200000008102506E-3</c:v>
                </c:pt>
                <c:pt idx="282">
                  <c:v>-1.6550000000279397E-3</c:v>
                </c:pt>
                <c:pt idx="283">
                  <c:v>-9.1600000450853258E-4</c:v>
                </c:pt>
                <c:pt idx="285">
                  <c:v>-7.7600000076927245E-4</c:v>
                </c:pt>
                <c:pt idx="286">
                  <c:v>-1.2500000011641532E-3</c:v>
                </c:pt>
                <c:pt idx="287">
                  <c:v>-8.9200000365963206E-4</c:v>
                </c:pt>
                <c:pt idx="288">
                  <c:v>-7.6999996963422745E-5</c:v>
                </c:pt>
                <c:pt idx="289">
                  <c:v>-8.5799999942537397E-4</c:v>
                </c:pt>
                <c:pt idx="291">
                  <c:v>-1.2940000015078112E-3</c:v>
                </c:pt>
                <c:pt idx="292">
                  <c:v>-1.1929999964195304E-3</c:v>
                </c:pt>
                <c:pt idx="293">
                  <c:v>-6.539999958476983E-4</c:v>
                </c:pt>
                <c:pt idx="294">
                  <c:v>-2.630000002682209E-3</c:v>
                </c:pt>
                <c:pt idx="295">
                  <c:v>-1.7299999963142909E-3</c:v>
                </c:pt>
                <c:pt idx="296">
                  <c:v>-2.9070000018691644E-3</c:v>
                </c:pt>
                <c:pt idx="297">
                  <c:v>-2.7160000026924536E-3</c:v>
                </c:pt>
                <c:pt idx="298">
                  <c:v>-3.6289999989094213E-3</c:v>
                </c:pt>
                <c:pt idx="299">
                  <c:v>-2.3149999979068525E-3</c:v>
                </c:pt>
                <c:pt idx="300">
                  <c:v>-2.9769999964628369E-3</c:v>
                </c:pt>
                <c:pt idx="301">
                  <c:v>-2.6639999996405095E-3</c:v>
                </c:pt>
                <c:pt idx="302">
                  <c:v>-2.9660000000149012E-3</c:v>
                </c:pt>
                <c:pt idx="303">
                  <c:v>-3.2420000061392784E-3</c:v>
                </c:pt>
                <c:pt idx="304">
                  <c:v>-2.5119999991147779E-3</c:v>
                </c:pt>
                <c:pt idx="305">
                  <c:v>-2.5020000030053779E-3</c:v>
                </c:pt>
                <c:pt idx="307">
                  <c:v>-2.4019999982556328E-3</c:v>
                </c:pt>
                <c:pt idx="309">
                  <c:v>-3.3870000042952597E-3</c:v>
                </c:pt>
                <c:pt idx="310">
                  <c:v>-2.9030000005150214E-3</c:v>
                </c:pt>
                <c:pt idx="311">
                  <c:v>-3.2300000020768493E-3</c:v>
                </c:pt>
                <c:pt idx="312">
                  <c:v>-3.9660000038566068E-3</c:v>
                </c:pt>
                <c:pt idx="313">
                  <c:v>-3.3430000039516017E-3</c:v>
                </c:pt>
                <c:pt idx="314">
                  <c:v>-3.8930000009713694E-3</c:v>
                </c:pt>
                <c:pt idx="315">
                  <c:v>-4.2549999998300336E-3</c:v>
                </c:pt>
                <c:pt idx="316">
                  <c:v>-4.8299999980372377E-3</c:v>
                </c:pt>
                <c:pt idx="317">
                  <c:v>-3.9149999938672408E-3</c:v>
                </c:pt>
                <c:pt idx="318">
                  <c:v>-3.7589999992633238E-3</c:v>
                </c:pt>
                <c:pt idx="319">
                  <c:v>-2.9739999954472296E-3</c:v>
                </c:pt>
                <c:pt idx="320">
                  <c:v>-3.603999997721985E-3</c:v>
                </c:pt>
                <c:pt idx="322">
                  <c:v>-5.1170000006095506E-3</c:v>
                </c:pt>
                <c:pt idx="323">
                  <c:v>-5.5520000023534521E-3</c:v>
                </c:pt>
                <c:pt idx="325">
                  <c:v>-4.6520000032614917E-3</c:v>
                </c:pt>
                <c:pt idx="327">
                  <c:v>-4.3520000035641715E-3</c:v>
                </c:pt>
                <c:pt idx="329">
                  <c:v>-5.407999997260049E-3</c:v>
                </c:pt>
                <c:pt idx="330">
                  <c:v>-6.8350000074133277E-3</c:v>
                </c:pt>
                <c:pt idx="331">
                  <c:v>-7.4600000007194467E-3</c:v>
                </c:pt>
                <c:pt idx="332">
                  <c:v>-6.6110000043408945E-3</c:v>
                </c:pt>
                <c:pt idx="333">
                  <c:v>-7.7919999966979958E-3</c:v>
                </c:pt>
                <c:pt idx="334">
                  <c:v>-7.0949999935692176E-3</c:v>
                </c:pt>
                <c:pt idx="336">
                  <c:v>-7.0530000011785887E-3</c:v>
                </c:pt>
                <c:pt idx="337">
                  <c:v>-6.8129999999655411E-3</c:v>
                </c:pt>
                <c:pt idx="338">
                  <c:v>-6.9640000001527369E-3</c:v>
                </c:pt>
                <c:pt idx="339">
                  <c:v>-9.3380000034812838E-3</c:v>
                </c:pt>
                <c:pt idx="340">
                  <c:v>-7.1430000025429763E-3</c:v>
                </c:pt>
                <c:pt idx="341">
                  <c:v>-7.5049999941256829E-3</c:v>
                </c:pt>
                <c:pt idx="342">
                  <c:v>-8.0290000041713938E-3</c:v>
                </c:pt>
                <c:pt idx="343">
                  <c:v>-9.4500000050175004E-3</c:v>
                </c:pt>
                <c:pt idx="344">
                  <c:v>-9.4500000050175004E-3</c:v>
                </c:pt>
                <c:pt idx="345">
                  <c:v>-8.7640000056126155E-3</c:v>
                </c:pt>
                <c:pt idx="346">
                  <c:v>-8.9710000029299408E-3</c:v>
                </c:pt>
                <c:pt idx="347">
                  <c:v>-9.3220000053406693E-3</c:v>
                </c:pt>
                <c:pt idx="348">
                  <c:v>-9.6760000014910474E-3</c:v>
                </c:pt>
                <c:pt idx="349">
                  <c:v>-9.3800000031478703E-3</c:v>
                </c:pt>
                <c:pt idx="351">
                  <c:v>-9.4260000041685998E-3</c:v>
                </c:pt>
                <c:pt idx="352">
                  <c:v>-9.775999998964835E-3</c:v>
                </c:pt>
                <c:pt idx="353">
                  <c:v>-9.9480000062612817E-3</c:v>
                </c:pt>
                <c:pt idx="354">
                  <c:v>-1.1858999998366926E-2</c:v>
                </c:pt>
                <c:pt idx="355">
                  <c:v>-1.1858999998366926E-2</c:v>
                </c:pt>
                <c:pt idx="356">
                  <c:v>-1.1496999999508262E-2</c:v>
                </c:pt>
                <c:pt idx="357">
                  <c:v>-1.1496999999508262E-2</c:v>
                </c:pt>
                <c:pt idx="358">
                  <c:v>-1.2948000003234483E-2</c:v>
                </c:pt>
                <c:pt idx="359">
                  <c:v>-1.2948000003234483E-2</c:v>
                </c:pt>
                <c:pt idx="360">
                  <c:v>-1.3030000001890585E-2</c:v>
                </c:pt>
                <c:pt idx="361">
                  <c:v>-1.5292999996745493E-2</c:v>
                </c:pt>
                <c:pt idx="363">
                  <c:v>-1.5509000004385598E-2</c:v>
                </c:pt>
                <c:pt idx="364">
                  <c:v>-1.6562000004341826E-2</c:v>
                </c:pt>
                <c:pt idx="365">
                  <c:v>-1.7701999997370876E-2</c:v>
                </c:pt>
                <c:pt idx="366">
                  <c:v>-1.5893000003416091E-2</c:v>
                </c:pt>
                <c:pt idx="367">
                  <c:v>-1.8044000004010741E-2</c:v>
                </c:pt>
                <c:pt idx="368">
                  <c:v>-1.6953999998804647E-2</c:v>
                </c:pt>
                <c:pt idx="369">
                  <c:v>-1.7565000001923181E-2</c:v>
                </c:pt>
                <c:pt idx="370">
                  <c:v>-1.3918000004196074E-2</c:v>
                </c:pt>
                <c:pt idx="371">
                  <c:v>-1.7075000003387686E-2</c:v>
                </c:pt>
                <c:pt idx="372">
                  <c:v>-2.2504000000481028E-2</c:v>
                </c:pt>
                <c:pt idx="374">
                  <c:v>-2.1624000000883825E-2</c:v>
                </c:pt>
                <c:pt idx="375">
                  <c:v>-2.1941999999398831E-2</c:v>
                </c:pt>
                <c:pt idx="376">
                  <c:v>-2.0736999998916872E-2</c:v>
                </c:pt>
                <c:pt idx="377">
                  <c:v>-2.1988000000419561E-2</c:v>
                </c:pt>
                <c:pt idx="380">
                  <c:v>-2.0684999995864928E-2</c:v>
                </c:pt>
                <c:pt idx="383">
                  <c:v>-2.2306000006210525E-2</c:v>
                </c:pt>
                <c:pt idx="384">
                  <c:v>-2.2411999947507866E-2</c:v>
                </c:pt>
                <c:pt idx="385">
                  <c:v>-2.5623999994422775E-2</c:v>
                </c:pt>
                <c:pt idx="386">
                  <c:v>-2.4301000004925299E-2</c:v>
                </c:pt>
                <c:pt idx="387">
                  <c:v>-2.5912000004609581E-2</c:v>
                </c:pt>
                <c:pt idx="388">
                  <c:v>-2.8029999994032551E-2</c:v>
                </c:pt>
                <c:pt idx="389">
                  <c:v>-3.0105999998340849E-2</c:v>
                </c:pt>
                <c:pt idx="390">
                  <c:v>-3.1065999995917082E-2</c:v>
                </c:pt>
                <c:pt idx="391">
                  <c:v>-2.8620999997656327E-2</c:v>
                </c:pt>
                <c:pt idx="392">
                  <c:v>-3.1527999999525491E-2</c:v>
                </c:pt>
                <c:pt idx="393">
                  <c:v>-3.1438000005437061E-2</c:v>
                </c:pt>
                <c:pt idx="394">
                  <c:v>-3.1370999997307081E-2</c:v>
                </c:pt>
                <c:pt idx="395">
                  <c:v>-3.139299999747891E-2</c:v>
                </c:pt>
                <c:pt idx="396">
                  <c:v>-3.2229999997070991E-2</c:v>
                </c:pt>
                <c:pt idx="397">
                  <c:v>-3.1429000002390239E-2</c:v>
                </c:pt>
                <c:pt idx="398">
                  <c:v>-3.3970000004046597E-2</c:v>
                </c:pt>
                <c:pt idx="399">
                  <c:v>-3.3814000002166722E-2</c:v>
                </c:pt>
                <c:pt idx="400">
                  <c:v>-3.3160999999381602E-2</c:v>
                </c:pt>
                <c:pt idx="401">
                  <c:v>-3.3521000004839152E-2</c:v>
                </c:pt>
                <c:pt idx="402">
                  <c:v>-3.530700000555953E-2</c:v>
                </c:pt>
                <c:pt idx="403">
                  <c:v>-3.5455999997793697E-2</c:v>
                </c:pt>
                <c:pt idx="404">
                  <c:v>-3.5455999997793697E-2</c:v>
                </c:pt>
                <c:pt idx="405">
                  <c:v>-3.501900022092741E-2</c:v>
                </c:pt>
                <c:pt idx="406">
                  <c:v>-3.5324999829754233E-2</c:v>
                </c:pt>
                <c:pt idx="407">
                  <c:v>-3.5486000102537218E-2</c:v>
                </c:pt>
                <c:pt idx="408">
                  <c:v>-3.5102000001643319E-2</c:v>
                </c:pt>
                <c:pt idx="409">
                  <c:v>-3.5390000004554167E-2</c:v>
                </c:pt>
                <c:pt idx="410">
                  <c:v>-3.5841000004438683E-2</c:v>
                </c:pt>
                <c:pt idx="411">
                  <c:v>-3.7519999998039566E-2</c:v>
                </c:pt>
                <c:pt idx="412">
                  <c:v>-3.6948000000847969E-2</c:v>
                </c:pt>
                <c:pt idx="413">
                  <c:v>-3.706899999815505E-2</c:v>
                </c:pt>
                <c:pt idx="414">
                  <c:v>-3.6351000002468936E-2</c:v>
                </c:pt>
                <c:pt idx="415">
                  <c:v>-3.6489000005531125E-2</c:v>
                </c:pt>
                <c:pt idx="416">
                  <c:v>-3.6821000001509674E-2</c:v>
                </c:pt>
                <c:pt idx="417">
                  <c:v>-3.851099999883445E-2</c:v>
                </c:pt>
                <c:pt idx="418">
                  <c:v>-3.8853999998536892E-2</c:v>
                </c:pt>
                <c:pt idx="419">
                  <c:v>-3.944700000283774E-2</c:v>
                </c:pt>
                <c:pt idx="420">
                  <c:v>-3.9729999996779952E-2</c:v>
                </c:pt>
                <c:pt idx="421">
                  <c:v>-3.930699999909848E-2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B09-483B-A846-879A8B2C1C65}"/>
            </c:ext>
          </c:extLst>
        </c:ser>
        <c:ser>
          <c:idx val="4"/>
          <c:order val="4"/>
          <c:tx>
            <c:strRef>
              <c:f>'Active 1'!$L$20:$L$20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1'!$F$21:$F$410</c:f>
              <c:numCache>
                <c:formatCode>General</c:formatCode>
                <c:ptCount val="390"/>
                <c:pt idx="0">
                  <c:v>-77595.5</c:v>
                </c:pt>
                <c:pt idx="1">
                  <c:v>-77595</c:v>
                </c:pt>
                <c:pt idx="2">
                  <c:v>-76535.5</c:v>
                </c:pt>
                <c:pt idx="3">
                  <c:v>-76535</c:v>
                </c:pt>
                <c:pt idx="4">
                  <c:v>-75351.5</c:v>
                </c:pt>
                <c:pt idx="5">
                  <c:v>-75351</c:v>
                </c:pt>
                <c:pt idx="6">
                  <c:v>-74626</c:v>
                </c:pt>
                <c:pt idx="7">
                  <c:v>-73511</c:v>
                </c:pt>
                <c:pt idx="8">
                  <c:v>-72294</c:v>
                </c:pt>
                <c:pt idx="9">
                  <c:v>-67513</c:v>
                </c:pt>
                <c:pt idx="10">
                  <c:v>-67488</c:v>
                </c:pt>
                <c:pt idx="11">
                  <c:v>-67425</c:v>
                </c:pt>
                <c:pt idx="12">
                  <c:v>-67408</c:v>
                </c:pt>
                <c:pt idx="13">
                  <c:v>-67361</c:v>
                </c:pt>
                <c:pt idx="14">
                  <c:v>-67350</c:v>
                </c:pt>
                <c:pt idx="15">
                  <c:v>-66672</c:v>
                </c:pt>
                <c:pt idx="16">
                  <c:v>-66611</c:v>
                </c:pt>
                <c:pt idx="17">
                  <c:v>-66523</c:v>
                </c:pt>
                <c:pt idx="18">
                  <c:v>-65390.5</c:v>
                </c:pt>
                <c:pt idx="19">
                  <c:v>-65390</c:v>
                </c:pt>
                <c:pt idx="20">
                  <c:v>-63350</c:v>
                </c:pt>
                <c:pt idx="21">
                  <c:v>-63207</c:v>
                </c:pt>
                <c:pt idx="22">
                  <c:v>-61408.5</c:v>
                </c:pt>
                <c:pt idx="23">
                  <c:v>-61408</c:v>
                </c:pt>
                <c:pt idx="24">
                  <c:v>-61400</c:v>
                </c:pt>
                <c:pt idx="25">
                  <c:v>-61399.5</c:v>
                </c:pt>
                <c:pt idx="26">
                  <c:v>-61358.5</c:v>
                </c:pt>
                <c:pt idx="27">
                  <c:v>-61347.5</c:v>
                </c:pt>
                <c:pt idx="28">
                  <c:v>-61298</c:v>
                </c:pt>
                <c:pt idx="29">
                  <c:v>-61287</c:v>
                </c:pt>
                <c:pt idx="30">
                  <c:v>-61286.5</c:v>
                </c:pt>
                <c:pt idx="31">
                  <c:v>-61281</c:v>
                </c:pt>
                <c:pt idx="32">
                  <c:v>-55107</c:v>
                </c:pt>
                <c:pt idx="33">
                  <c:v>-53013</c:v>
                </c:pt>
                <c:pt idx="34">
                  <c:v>-52313.5</c:v>
                </c:pt>
                <c:pt idx="35">
                  <c:v>-52302.5</c:v>
                </c:pt>
                <c:pt idx="36">
                  <c:v>-52288.5</c:v>
                </c:pt>
                <c:pt idx="37">
                  <c:v>-51489</c:v>
                </c:pt>
                <c:pt idx="38">
                  <c:v>-51386</c:v>
                </c:pt>
                <c:pt idx="39">
                  <c:v>-50276.5</c:v>
                </c:pt>
                <c:pt idx="40">
                  <c:v>-50276</c:v>
                </c:pt>
                <c:pt idx="41">
                  <c:v>-49301</c:v>
                </c:pt>
                <c:pt idx="42">
                  <c:v>-46266.5</c:v>
                </c:pt>
                <c:pt idx="43">
                  <c:v>-46007</c:v>
                </c:pt>
                <c:pt idx="44">
                  <c:v>-45359</c:v>
                </c:pt>
                <c:pt idx="45">
                  <c:v>-45102</c:v>
                </c:pt>
                <c:pt idx="46">
                  <c:v>-44884</c:v>
                </c:pt>
                <c:pt idx="47">
                  <c:v>-38230.5</c:v>
                </c:pt>
                <c:pt idx="48">
                  <c:v>-37301</c:v>
                </c:pt>
                <c:pt idx="49">
                  <c:v>-37224</c:v>
                </c:pt>
                <c:pt idx="50">
                  <c:v>-37218.5</c:v>
                </c:pt>
                <c:pt idx="51">
                  <c:v>-37210</c:v>
                </c:pt>
                <c:pt idx="52">
                  <c:v>-36784.5</c:v>
                </c:pt>
                <c:pt idx="53">
                  <c:v>-36159</c:v>
                </c:pt>
                <c:pt idx="54">
                  <c:v>-36156</c:v>
                </c:pt>
                <c:pt idx="55">
                  <c:v>-36153.5</c:v>
                </c:pt>
                <c:pt idx="56">
                  <c:v>-36007</c:v>
                </c:pt>
                <c:pt idx="57">
                  <c:v>-36001.5</c:v>
                </c:pt>
                <c:pt idx="58">
                  <c:v>-35990.5</c:v>
                </c:pt>
                <c:pt idx="59">
                  <c:v>-35985</c:v>
                </c:pt>
                <c:pt idx="60">
                  <c:v>-35323</c:v>
                </c:pt>
                <c:pt idx="61">
                  <c:v>-33824.5</c:v>
                </c:pt>
                <c:pt idx="62">
                  <c:v>-33265</c:v>
                </c:pt>
                <c:pt idx="63">
                  <c:v>-32875.5</c:v>
                </c:pt>
                <c:pt idx="64">
                  <c:v>-31245</c:v>
                </c:pt>
                <c:pt idx="65">
                  <c:v>-31245</c:v>
                </c:pt>
                <c:pt idx="66">
                  <c:v>-31220</c:v>
                </c:pt>
                <c:pt idx="67">
                  <c:v>-30227</c:v>
                </c:pt>
                <c:pt idx="68">
                  <c:v>-30161.5</c:v>
                </c:pt>
                <c:pt idx="69">
                  <c:v>-30159</c:v>
                </c:pt>
                <c:pt idx="70">
                  <c:v>-30103</c:v>
                </c:pt>
                <c:pt idx="71">
                  <c:v>-30092.5</c:v>
                </c:pt>
                <c:pt idx="72">
                  <c:v>-30092.5</c:v>
                </c:pt>
                <c:pt idx="73">
                  <c:v>-30084</c:v>
                </c:pt>
                <c:pt idx="74">
                  <c:v>-30065</c:v>
                </c:pt>
                <c:pt idx="75">
                  <c:v>-28883</c:v>
                </c:pt>
                <c:pt idx="76">
                  <c:v>-28100</c:v>
                </c:pt>
                <c:pt idx="77">
                  <c:v>-27165.5</c:v>
                </c:pt>
                <c:pt idx="78">
                  <c:v>-26800</c:v>
                </c:pt>
                <c:pt idx="79">
                  <c:v>-26111</c:v>
                </c:pt>
                <c:pt idx="80">
                  <c:v>-26070.5</c:v>
                </c:pt>
                <c:pt idx="81">
                  <c:v>-26070</c:v>
                </c:pt>
                <c:pt idx="82">
                  <c:v>-25046</c:v>
                </c:pt>
                <c:pt idx="83">
                  <c:v>-25010</c:v>
                </c:pt>
                <c:pt idx="84">
                  <c:v>-23992</c:v>
                </c:pt>
                <c:pt idx="85">
                  <c:v>-23992</c:v>
                </c:pt>
                <c:pt idx="86">
                  <c:v>-23984</c:v>
                </c:pt>
                <c:pt idx="87">
                  <c:v>-23832</c:v>
                </c:pt>
                <c:pt idx="88">
                  <c:v>-23813.5</c:v>
                </c:pt>
                <c:pt idx="89">
                  <c:v>-23808</c:v>
                </c:pt>
                <c:pt idx="90">
                  <c:v>-23807</c:v>
                </c:pt>
                <c:pt idx="91">
                  <c:v>-22991</c:v>
                </c:pt>
                <c:pt idx="92">
                  <c:v>-22736.5</c:v>
                </c:pt>
                <c:pt idx="93">
                  <c:v>-21926.5</c:v>
                </c:pt>
                <c:pt idx="94">
                  <c:v>-21906.5</c:v>
                </c:pt>
                <c:pt idx="95">
                  <c:v>-21857.5</c:v>
                </c:pt>
                <c:pt idx="96">
                  <c:v>-21779.5</c:v>
                </c:pt>
                <c:pt idx="97">
                  <c:v>-21779.5</c:v>
                </c:pt>
                <c:pt idx="98">
                  <c:v>-21038.5</c:v>
                </c:pt>
                <c:pt idx="99">
                  <c:v>-20969.5</c:v>
                </c:pt>
                <c:pt idx="100">
                  <c:v>-20964</c:v>
                </c:pt>
                <c:pt idx="101">
                  <c:v>-20961</c:v>
                </c:pt>
                <c:pt idx="102">
                  <c:v>-20941</c:v>
                </c:pt>
                <c:pt idx="103">
                  <c:v>-20031.5</c:v>
                </c:pt>
                <c:pt idx="104">
                  <c:v>-19987.5</c:v>
                </c:pt>
                <c:pt idx="105">
                  <c:v>-19973.5</c:v>
                </c:pt>
                <c:pt idx="106">
                  <c:v>-19918.5</c:v>
                </c:pt>
                <c:pt idx="107">
                  <c:v>-19899</c:v>
                </c:pt>
                <c:pt idx="108">
                  <c:v>-19824.5</c:v>
                </c:pt>
                <c:pt idx="109">
                  <c:v>-19813.5</c:v>
                </c:pt>
                <c:pt idx="110">
                  <c:v>-19664</c:v>
                </c:pt>
                <c:pt idx="111">
                  <c:v>-19658.5</c:v>
                </c:pt>
                <c:pt idx="112">
                  <c:v>-19653</c:v>
                </c:pt>
                <c:pt idx="113">
                  <c:v>-19060.5</c:v>
                </c:pt>
                <c:pt idx="114">
                  <c:v>-18961</c:v>
                </c:pt>
                <c:pt idx="115">
                  <c:v>-18889</c:v>
                </c:pt>
                <c:pt idx="116">
                  <c:v>-18743</c:v>
                </c:pt>
                <c:pt idx="117">
                  <c:v>-18731</c:v>
                </c:pt>
                <c:pt idx="118">
                  <c:v>-18729</c:v>
                </c:pt>
                <c:pt idx="119">
                  <c:v>-18092.5</c:v>
                </c:pt>
                <c:pt idx="120">
                  <c:v>-18031.5</c:v>
                </c:pt>
                <c:pt idx="121">
                  <c:v>-18029</c:v>
                </c:pt>
                <c:pt idx="122">
                  <c:v>-17899</c:v>
                </c:pt>
                <c:pt idx="123">
                  <c:v>-17877</c:v>
                </c:pt>
                <c:pt idx="124">
                  <c:v>-17859.5</c:v>
                </c:pt>
                <c:pt idx="125">
                  <c:v>-17830</c:v>
                </c:pt>
                <c:pt idx="126">
                  <c:v>-17780</c:v>
                </c:pt>
                <c:pt idx="127">
                  <c:v>-17765.5</c:v>
                </c:pt>
                <c:pt idx="128">
                  <c:v>-17740.5</c:v>
                </c:pt>
                <c:pt idx="129">
                  <c:v>-17127</c:v>
                </c:pt>
                <c:pt idx="130">
                  <c:v>-17022</c:v>
                </c:pt>
                <c:pt idx="131">
                  <c:v>-16965</c:v>
                </c:pt>
                <c:pt idx="132">
                  <c:v>-16964</c:v>
                </c:pt>
                <c:pt idx="133">
                  <c:v>-16911.5</c:v>
                </c:pt>
                <c:pt idx="134">
                  <c:v>-16861</c:v>
                </c:pt>
                <c:pt idx="135">
                  <c:v>-16837</c:v>
                </c:pt>
                <c:pt idx="136">
                  <c:v>-16787</c:v>
                </c:pt>
                <c:pt idx="137">
                  <c:v>-16624</c:v>
                </c:pt>
                <c:pt idx="138">
                  <c:v>-16031.5</c:v>
                </c:pt>
                <c:pt idx="139">
                  <c:v>-16015</c:v>
                </c:pt>
                <c:pt idx="140">
                  <c:v>-15898</c:v>
                </c:pt>
                <c:pt idx="141">
                  <c:v>-15893.5</c:v>
                </c:pt>
                <c:pt idx="142">
                  <c:v>-15758</c:v>
                </c:pt>
                <c:pt idx="143">
                  <c:v>-15707.5</c:v>
                </c:pt>
                <c:pt idx="144">
                  <c:v>-15578.5</c:v>
                </c:pt>
                <c:pt idx="145">
                  <c:v>-15033</c:v>
                </c:pt>
                <c:pt idx="146">
                  <c:v>-14975</c:v>
                </c:pt>
                <c:pt idx="147">
                  <c:v>-14913.5</c:v>
                </c:pt>
                <c:pt idx="148">
                  <c:v>-14908.5</c:v>
                </c:pt>
                <c:pt idx="149">
                  <c:v>-14906</c:v>
                </c:pt>
                <c:pt idx="150">
                  <c:v>-14850</c:v>
                </c:pt>
                <c:pt idx="151">
                  <c:v>-14826</c:v>
                </c:pt>
                <c:pt idx="152">
                  <c:v>-14820.5</c:v>
                </c:pt>
                <c:pt idx="153">
                  <c:v>-14062</c:v>
                </c:pt>
                <c:pt idx="154">
                  <c:v>-14029</c:v>
                </c:pt>
                <c:pt idx="155">
                  <c:v>-13915</c:v>
                </c:pt>
                <c:pt idx="156">
                  <c:v>-13907</c:v>
                </c:pt>
                <c:pt idx="157">
                  <c:v>-13830</c:v>
                </c:pt>
                <c:pt idx="158">
                  <c:v>-13702</c:v>
                </c:pt>
                <c:pt idx="159">
                  <c:v>-13608</c:v>
                </c:pt>
                <c:pt idx="160">
                  <c:v>-13044</c:v>
                </c:pt>
                <c:pt idx="161">
                  <c:v>-12997</c:v>
                </c:pt>
                <c:pt idx="162">
                  <c:v>-12861</c:v>
                </c:pt>
                <c:pt idx="163">
                  <c:v>-12844.5</c:v>
                </c:pt>
                <c:pt idx="164">
                  <c:v>-12812</c:v>
                </c:pt>
                <c:pt idx="165">
                  <c:v>-12808.5</c:v>
                </c:pt>
                <c:pt idx="166">
                  <c:v>-12776</c:v>
                </c:pt>
                <c:pt idx="167">
                  <c:v>-12743</c:v>
                </c:pt>
                <c:pt idx="168">
                  <c:v>-12051</c:v>
                </c:pt>
                <c:pt idx="169">
                  <c:v>-11899</c:v>
                </c:pt>
                <c:pt idx="170">
                  <c:v>-11826.5</c:v>
                </c:pt>
                <c:pt idx="171">
                  <c:v>-11821.5</c:v>
                </c:pt>
                <c:pt idx="172">
                  <c:v>-11790.5</c:v>
                </c:pt>
                <c:pt idx="173">
                  <c:v>-11773.5</c:v>
                </c:pt>
                <c:pt idx="174">
                  <c:v>-11736</c:v>
                </c:pt>
                <c:pt idx="175">
                  <c:v>-11732.5</c:v>
                </c:pt>
                <c:pt idx="176">
                  <c:v>-11638.5</c:v>
                </c:pt>
                <c:pt idx="177">
                  <c:v>-11555.5</c:v>
                </c:pt>
                <c:pt idx="178">
                  <c:v>-10997</c:v>
                </c:pt>
                <c:pt idx="179">
                  <c:v>-10958.5</c:v>
                </c:pt>
                <c:pt idx="180">
                  <c:v>-10928.5</c:v>
                </c:pt>
                <c:pt idx="181">
                  <c:v>-10899.5</c:v>
                </c:pt>
                <c:pt idx="182">
                  <c:v>-10883</c:v>
                </c:pt>
                <c:pt idx="183">
                  <c:v>-10872.5</c:v>
                </c:pt>
                <c:pt idx="184">
                  <c:v>-10872.5</c:v>
                </c:pt>
                <c:pt idx="185">
                  <c:v>-10870</c:v>
                </c:pt>
                <c:pt idx="186">
                  <c:v>-10805.5</c:v>
                </c:pt>
                <c:pt idx="187">
                  <c:v>-10792</c:v>
                </c:pt>
                <c:pt idx="188">
                  <c:v>-10769.5</c:v>
                </c:pt>
                <c:pt idx="189">
                  <c:v>-10732</c:v>
                </c:pt>
                <c:pt idx="190">
                  <c:v>-10687</c:v>
                </c:pt>
                <c:pt idx="191">
                  <c:v>-10604</c:v>
                </c:pt>
                <c:pt idx="192">
                  <c:v>-10014</c:v>
                </c:pt>
                <c:pt idx="193">
                  <c:v>-9992</c:v>
                </c:pt>
                <c:pt idx="194">
                  <c:v>-9856.5</c:v>
                </c:pt>
                <c:pt idx="195">
                  <c:v>-9840</c:v>
                </c:pt>
                <c:pt idx="196">
                  <c:v>-9832.5</c:v>
                </c:pt>
                <c:pt idx="197">
                  <c:v>-9815.5</c:v>
                </c:pt>
                <c:pt idx="198">
                  <c:v>-9779.5</c:v>
                </c:pt>
                <c:pt idx="199">
                  <c:v>-9774</c:v>
                </c:pt>
                <c:pt idx="200">
                  <c:v>-9691</c:v>
                </c:pt>
                <c:pt idx="201">
                  <c:v>-8883</c:v>
                </c:pt>
                <c:pt idx="202">
                  <c:v>-8850</c:v>
                </c:pt>
                <c:pt idx="203">
                  <c:v>-8797.5</c:v>
                </c:pt>
                <c:pt idx="204">
                  <c:v>-8745.5</c:v>
                </c:pt>
                <c:pt idx="205">
                  <c:v>-8703.5</c:v>
                </c:pt>
                <c:pt idx="206">
                  <c:v>-8629.5</c:v>
                </c:pt>
                <c:pt idx="207">
                  <c:v>-7918</c:v>
                </c:pt>
                <c:pt idx="208">
                  <c:v>-7732.5</c:v>
                </c:pt>
                <c:pt idx="209">
                  <c:v>-7725</c:v>
                </c:pt>
                <c:pt idx="210">
                  <c:v>-7633</c:v>
                </c:pt>
                <c:pt idx="211">
                  <c:v>-7566.5</c:v>
                </c:pt>
                <c:pt idx="212">
                  <c:v>-7073.5</c:v>
                </c:pt>
                <c:pt idx="213">
                  <c:v>-6918.5</c:v>
                </c:pt>
                <c:pt idx="214">
                  <c:v>-6913.5</c:v>
                </c:pt>
                <c:pt idx="215">
                  <c:v>-6775.5</c:v>
                </c:pt>
                <c:pt idx="216">
                  <c:v>-6726.5</c:v>
                </c:pt>
                <c:pt idx="217">
                  <c:v>-6726</c:v>
                </c:pt>
                <c:pt idx="218">
                  <c:v>-6721</c:v>
                </c:pt>
                <c:pt idx="219">
                  <c:v>-6720.5</c:v>
                </c:pt>
                <c:pt idx="220">
                  <c:v>-6709.5</c:v>
                </c:pt>
                <c:pt idx="221">
                  <c:v>-6687</c:v>
                </c:pt>
                <c:pt idx="222">
                  <c:v>-6579</c:v>
                </c:pt>
                <c:pt idx="223">
                  <c:v>-6551.5</c:v>
                </c:pt>
                <c:pt idx="224">
                  <c:v>-5888</c:v>
                </c:pt>
                <c:pt idx="225">
                  <c:v>-5863</c:v>
                </c:pt>
                <c:pt idx="226">
                  <c:v>-5829</c:v>
                </c:pt>
                <c:pt idx="227">
                  <c:v>-5784</c:v>
                </c:pt>
                <c:pt idx="228">
                  <c:v>-5783.5</c:v>
                </c:pt>
                <c:pt idx="229">
                  <c:v>-5666</c:v>
                </c:pt>
                <c:pt idx="230">
                  <c:v>-4964</c:v>
                </c:pt>
                <c:pt idx="231">
                  <c:v>-4925</c:v>
                </c:pt>
                <c:pt idx="232">
                  <c:v>-4836</c:v>
                </c:pt>
                <c:pt idx="233">
                  <c:v>-4784</c:v>
                </c:pt>
                <c:pt idx="234">
                  <c:v>-4784</c:v>
                </c:pt>
                <c:pt idx="235">
                  <c:v>-4755</c:v>
                </c:pt>
                <c:pt idx="236">
                  <c:v>-4638</c:v>
                </c:pt>
                <c:pt idx="237">
                  <c:v>-4638</c:v>
                </c:pt>
                <c:pt idx="238">
                  <c:v>-4532</c:v>
                </c:pt>
                <c:pt idx="239">
                  <c:v>-3843.5</c:v>
                </c:pt>
                <c:pt idx="240">
                  <c:v>-3780</c:v>
                </c:pt>
                <c:pt idx="241">
                  <c:v>-3780</c:v>
                </c:pt>
                <c:pt idx="242">
                  <c:v>-3730.5</c:v>
                </c:pt>
                <c:pt idx="243">
                  <c:v>-3727.5</c:v>
                </c:pt>
                <c:pt idx="244">
                  <c:v>-3635.5</c:v>
                </c:pt>
                <c:pt idx="245">
                  <c:v>-3539.5</c:v>
                </c:pt>
                <c:pt idx="246">
                  <c:v>-2881</c:v>
                </c:pt>
                <c:pt idx="247">
                  <c:v>-2881</c:v>
                </c:pt>
                <c:pt idx="248">
                  <c:v>-2857</c:v>
                </c:pt>
                <c:pt idx="249">
                  <c:v>-2856.5</c:v>
                </c:pt>
                <c:pt idx="250">
                  <c:v>-2854</c:v>
                </c:pt>
                <c:pt idx="251">
                  <c:v>-2851.5</c:v>
                </c:pt>
                <c:pt idx="252">
                  <c:v>-2851</c:v>
                </c:pt>
                <c:pt idx="253">
                  <c:v>-2827.5</c:v>
                </c:pt>
                <c:pt idx="254">
                  <c:v>-2810</c:v>
                </c:pt>
                <c:pt idx="255">
                  <c:v>-2751</c:v>
                </c:pt>
                <c:pt idx="256">
                  <c:v>-2751</c:v>
                </c:pt>
                <c:pt idx="257">
                  <c:v>-2687.5</c:v>
                </c:pt>
                <c:pt idx="258">
                  <c:v>-2687</c:v>
                </c:pt>
                <c:pt idx="259">
                  <c:v>-2649</c:v>
                </c:pt>
                <c:pt idx="260">
                  <c:v>-2624</c:v>
                </c:pt>
                <c:pt idx="261">
                  <c:v>-2624</c:v>
                </c:pt>
                <c:pt idx="262">
                  <c:v>-1801.5</c:v>
                </c:pt>
                <c:pt idx="263">
                  <c:v>-1794</c:v>
                </c:pt>
                <c:pt idx="264">
                  <c:v>-1794</c:v>
                </c:pt>
                <c:pt idx="265">
                  <c:v>-1793.5</c:v>
                </c:pt>
                <c:pt idx="266">
                  <c:v>-1793.5</c:v>
                </c:pt>
                <c:pt idx="267">
                  <c:v>-1788.5</c:v>
                </c:pt>
                <c:pt idx="268">
                  <c:v>-1788</c:v>
                </c:pt>
                <c:pt idx="269">
                  <c:v>-1788</c:v>
                </c:pt>
                <c:pt idx="270">
                  <c:v>-1785.5</c:v>
                </c:pt>
                <c:pt idx="271">
                  <c:v>-1785</c:v>
                </c:pt>
                <c:pt idx="272">
                  <c:v>-1783</c:v>
                </c:pt>
                <c:pt idx="273">
                  <c:v>-1782.5</c:v>
                </c:pt>
                <c:pt idx="274">
                  <c:v>-1777.5</c:v>
                </c:pt>
                <c:pt idx="275">
                  <c:v>-1777</c:v>
                </c:pt>
                <c:pt idx="276">
                  <c:v>-1774.5</c:v>
                </c:pt>
                <c:pt idx="277">
                  <c:v>-1771.5</c:v>
                </c:pt>
                <c:pt idx="278">
                  <c:v>-1771.5</c:v>
                </c:pt>
                <c:pt idx="279">
                  <c:v>-1727</c:v>
                </c:pt>
                <c:pt idx="280">
                  <c:v>-1725</c:v>
                </c:pt>
                <c:pt idx="281">
                  <c:v>-1725</c:v>
                </c:pt>
                <c:pt idx="282">
                  <c:v>-1647.5</c:v>
                </c:pt>
                <c:pt idx="283">
                  <c:v>-1642</c:v>
                </c:pt>
                <c:pt idx="284">
                  <c:v>-1586</c:v>
                </c:pt>
                <c:pt idx="285">
                  <c:v>-1512</c:v>
                </c:pt>
                <c:pt idx="286">
                  <c:v>-925</c:v>
                </c:pt>
                <c:pt idx="287">
                  <c:v>-754</c:v>
                </c:pt>
                <c:pt idx="288">
                  <c:v>-736.5</c:v>
                </c:pt>
                <c:pt idx="289">
                  <c:v>-521</c:v>
                </c:pt>
                <c:pt idx="290">
                  <c:v>-298.5</c:v>
                </c:pt>
                <c:pt idx="291">
                  <c:v>-3</c:v>
                </c:pt>
                <c:pt idx="292">
                  <c:v>71.5</c:v>
                </c:pt>
                <c:pt idx="293">
                  <c:v>127</c:v>
                </c:pt>
                <c:pt idx="294">
                  <c:v>215</c:v>
                </c:pt>
                <c:pt idx="295">
                  <c:v>265</c:v>
                </c:pt>
                <c:pt idx="296">
                  <c:v>1078.5</c:v>
                </c:pt>
                <c:pt idx="297">
                  <c:v>1108</c:v>
                </c:pt>
                <c:pt idx="298">
                  <c:v>1139.5</c:v>
                </c:pt>
                <c:pt idx="299">
                  <c:v>1182.5</c:v>
                </c:pt>
                <c:pt idx="300">
                  <c:v>1263.5</c:v>
                </c:pt>
                <c:pt idx="301">
                  <c:v>1282</c:v>
                </c:pt>
                <c:pt idx="302">
                  <c:v>1283</c:v>
                </c:pt>
                <c:pt idx="303">
                  <c:v>1421</c:v>
                </c:pt>
                <c:pt idx="304">
                  <c:v>1456</c:v>
                </c:pt>
                <c:pt idx="305">
                  <c:v>1456</c:v>
                </c:pt>
                <c:pt idx="306">
                  <c:v>1456</c:v>
                </c:pt>
                <c:pt idx="307">
                  <c:v>1456</c:v>
                </c:pt>
                <c:pt idx="308">
                  <c:v>1456</c:v>
                </c:pt>
                <c:pt idx="309">
                  <c:v>2168.5</c:v>
                </c:pt>
                <c:pt idx="310">
                  <c:v>2226.5</c:v>
                </c:pt>
                <c:pt idx="311">
                  <c:v>2265</c:v>
                </c:pt>
                <c:pt idx="312">
                  <c:v>2333</c:v>
                </c:pt>
                <c:pt idx="313">
                  <c:v>2396.5</c:v>
                </c:pt>
                <c:pt idx="314">
                  <c:v>3171.5</c:v>
                </c:pt>
                <c:pt idx="315">
                  <c:v>3202.5</c:v>
                </c:pt>
                <c:pt idx="316">
                  <c:v>3315</c:v>
                </c:pt>
                <c:pt idx="317">
                  <c:v>3332.5</c:v>
                </c:pt>
                <c:pt idx="318">
                  <c:v>3354.5</c:v>
                </c:pt>
                <c:pt idx="319">
                  <c:v>3387</c:v>
                </c:pt>
                <c:pt idx="320">
                  <c:v>3402</c:v>
                </c:pt>
                <c:pt idx="321">
                  <c:v>3453.5</c:v>
                </c:pt>
                <c:pt idx="322">
                  <c:v>3453.5</c:v>
                </c:pt>
                <c:pt idx="323">
                  <c:v>3456</c:v>
                </c:pt>
                <c:pt idx="324">
                  <c:v>3456</c:v>
                </c:pt>
                <c:pt idx="325">
                  <c:v>3456</c:v>
                </c:pt>
                <c:pt idx="326">
                  <c:v>3456</c:v>
                </c:pt>
                <c:pt idx="327">
                  <c:v>3456</c:v>
                </c:pt>
                <c:pt idx="328">
                  <c:v>3456</c:v>
                </c:pt>
                <c:pt idx="329">
                  <c:v>4104</c:v>
                </c:pt>
                <c:pt idx="330">
                  <c:v>4192.5</c:v>
                </c:pt>
                <c:pt idx="331">
                  <c:v>4230</c:v>
                </c:pt>
                <c:pt idx="332">
                  <c:v>4230.5</c:v>
                </c:pt>
                <c:pt idx="333">
                  <c:v>4246</c:v>
                </c:pt>
                <c:pt idx="334">
                  <c:v>4247.5</c:v>
                </c:pt>
                <c:pt idx="335">
                  <c:v>4247.5</c:v>
                </c:pt>
                <c:pt idx="336">
                  <c:v>4251.5</c:v>
                </c:pt>
                <c:pt idx="337">
                  <c:v>4281.5</c:v>
                </c:pt>
                <c:pt idx="338">
                  <c:v>4282</c:v>
                </c:pt>
                <c:pt idx="339">
                  <c:v>4369</c:v>
                </c:pt>
                <c:pt idx="340">
                  <c:v>4396.5</c:v>
                </c:pt>
                <c:pt idx="341">
                  <c:v>4477.5</c:v>
                </c:pt>
                <c:pt idx="342">
                  <c:v>5139.5</c:v>
                </c:pt>
                <c:pt idx="343">
                  <c:v>5225</c:v>
                </c:pt>
                <c:pt idx="344">
                  <c:v>5225</c:v>
                </c:pt>
                <c:pt idx="345">
                  <c:v>5282</c:v>
                </c:pt>
                <c:pt idx="346">
                  <c:v>5310.5</c:v>
                </c:pt>
                <c:pt idx="347">
                  <c:v>5311</c:v>
                </c:pt>
                <c:pt idx="348">
                  <c:v>5338</c:v>
                </c:pt>
                <c:pt idx="349">
                  <c:v>5340</c:v>
                </c:pt>
                <c:pt idx="350">
                  <c:v>5368</c:v>
                </c:pt>
                <c:pt idx="351">
                  <c:v>5368</c:v>
                </c:pt>
                <c:pt idx="352">
                  <c:v>5388</c:v>
                </c:pt>
                <c:pt idx="353">
                  <c:v>5424</c:v>
                </c:pt>
                <c:pt idx="354">
                  <c:v>6154.5</c:v>
                </c:pt>
                <c:pt idx="355">
                  <c:v>6154.5</c:v>
                </c:pt>
                <c:pt idx="356">
                  <c:v>6223.5</c:v>
                </c:pt>
                <c:pt idx="357">
                  <c:v>6223.5</c:v>
                </c:pt>
                <c:pt idx="358">
                  <c:v>6224</c:v>
                </c:pt>
                <c:pt idx="359">
                  <c:v>6224</c:v>
                </c:pt>
                <c:pt idx="360">
                  <c:v>6265</c:v>
                </c:pt>
                <c:pt idx="361">
                  <c:v>7221.5</c:v>
                </c:pt>
                <c:pt idx="362">
                  <c:v>7221.5</c:v>
                </c:pt>
                <c:pt idx="363">
                  <c:v>7229.5</c:v>
                </c:pt>
                <c:pt idx="364">
                  <c:v>7231</c:v>
                </c:pt>
                <c:pt idx="365">
                  <c:v>7301</c:v>
                </c:pt>
                <c:pt idx="366">
                  <c:v>7321.5</c:v>
                </c:pt>
                <c:pt idx="367">
                  <c:v>7322</c:v>
                </c:pt>
                <c:pt idx="368">
                  <c:v>7327</c:v>
                </c:pt>
                <c:pt idx="369">
                  <c:v>7407.5</c:v>
                </c:pt>
                <c:pt idx="370">
                  <c:v>7459</c:v>
                </c:pt>
                <c:pt idx="371">
                  <c:v>7462.5</c:v>
                </c:pt>
                <c:pt idx="372">
                  <c:v>8152</c:v>
                </c:pt>
                <c:pt idx="373">
                  <c:v>8267</c:v>
                </c:pt>
                <c:pt idx="374">
                  <c:v>8267</c:v>
                </c:pt>
                <c:pt idx="375">
                  <c:v>8271</c:v>
                </c:pt>
                <c:pt idx="376">
                  <c:v>8293.5</c:v>
                </c:pt>
                <c:pt idx="377">
                  <c:v>8294</c:v>
                </c:pt>
                <c:pt idx="378">
                  <c:v>8322.5</c:v>
                </c:pt>
                <c:pt idx="379">
                  <c:v>8322.5</c:v>
                </c:pt>
                <c:pt idx="380">
                  <c:v>8367.5</c:v>
                </c:pt>
                <c:pt idx="381">
                  <c:v>8386</c:v>
                </c:pt>
                <c:pt idx="382">
                  <c:v>8386</c:v>
                </c:pt>
                <c:pt idx="383">
                  <c:v>8403</c:v>
                </c:pt>
                <c:pt idx="384">
                  <c:v>8571</c:v>
                </c:pt>
                <c:pt idx="385">
                  <c:v>9112</c:v>
                </c:pt>
                <c:pt idx="386">
                  <c:v>9175.5</c:v>
                </c:pt>
                <c:pt idx="387">
                  <c:v>9206</c:v>
                </c:pt>
                <c:pt idx="388">
                  <c:v>10315</c:v>
                </c:pt>
                <c:pt idx="389">
                  <c:v>10453</c:v>
                </c:pt>
              </c:numCache>
            </c:numRef>
          </c:xVal>
          <c:yVal>
            <c:numRef>
              <c:f>'Active 1'!$L$21:$L$410</c:f>
              <c:numCache>
                <c:formatCode>General</c:formatCode>
                <c:ptCount val="390"/>
                <c:pt idx="70">
                  <c:v>-5.2940000023227185E-3</c:v>
                </c:pt>
                <c:pt idx="71">
                  <c:v>-6.0650000013993122E-3</c:v>
                </c:pt>
                <c:pt idx="131">
                  <c:v>2.4300000004586764E-3</c:v>
                </c:pt>
                <c:pt idx="201">
                  <c:v>-7.3400000110268593E-4</c:v>
                </c:pt>
                <c:pt idx="233">
                  <c:v>-8.3199999789940193E-4</c:v>
                </c:pt>
                <c:pt idx="236">
                  <c:v>-3.2400000054622069E-4</c:v>
                </c:pt>
                <c:pt idx="240">
                  <c:v>-1.5399999974761158E-3</c:v>
                </c:pt>
                <c:pt idx="247">
                  <c:v>-2.1379999961936846E-3</c:v>
                </c:pt>
                <c:pt idx="256">
                  <c:v>-1.0980000006384216E-3</c:v>
                </c:pt>
                <c:pt idx="260">
                  <c:v>8.4800000331597403E-4</c:v>
                </c:pt>
                <c:pt idx="281">
                  <c:v>1.1499999964144081E-3</c:v>
                </c:pt>
                <c:pt idx="306">
                  <c:v>-2.4120000016409904E-3</c:v>
                </c:pt>
                <c:pt idx="308">
                  <c:v>-2.3120000041672029E-3</c:v>
                </c:pt>
                <c:pt idx="321">
                  <c:v>-5.1569999995990656E-3</c:v>
                </c:pt>
                <c:pt idx="324">
                  <c:v>-5.5120000033639371E-3</c:v>
                </c:pt>
                <c:pt idx="326">
                  <c:v>-4.6120000042719766E-3</c:v>
                </c:pt>
                <c:pt idx="328">
                  <c:v>-4.3120000045746565E-3</c:v>
                </c:pt>
                <c:pt idx="335">
                  <c:v>-7.0449999984703027E-3</c:v>
                </c:pt>
                <c:pt idx="350">
                  <c:v>-9.4360000002779998E-3</c:v>
                </c:pt>
                <c:pt idx="373">
                  <c:v>-2.1634000004269183E-2</c:v>
                </c:pt>
                <c:pt idx="378">
                  <c:v>-2.1254999999655411E-2</c:v>
                </c:pt>
                <c:pt idx="379">
                  <c:v>-2.07349999982398E-2</c:v>
                </c:pt>
                <c:pt idx="381">
                  <c:v>-2.2171999997226521E-2</c:v>
                </c:pt>
                <c:pt idx="382">
                  <c:v>-2.1661999999196269E-2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B09-483B-A846-879A8B2C1C65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1'!$F$21:$F$410</c:f>
              <c:numCache>
                <c:formatCode>General</c:formatCode>
                <c:ptCount val="390"/>
                <c:pt idx="0">
                  <c:v>-77595.5</c:v>
                </c:pt>
                <c:pt idx="1">
                  <c:v>-77595</c:v>
                </c:pt>
                <c:pt idx="2">
                  <c:v>-76535.5</c:v>
                </c:pt>
                <c:pt idx="3">
                  <c:v>-76535</c:v>
                </c:pt>
                <c:pt idx="4">
                  <c:v>-75351.5</c:v>
                </c:pt>
                <c:pt idx="5">
                  <c:v>-75351</c:v>
                </c:pt>
                <c:pt idx="6">
                  <c:v>-74626</c:v>
                </c:pt>
                <c:pt idx="7">
                  <c:v>-73511</c:v>
                </c:pt>
                <c:pt idx="8">
                  <c:v>-72294</c:v>
                </c:pt>
                <c:pt idx="9">
                  <c:v>-67513</c:v>
                </c:pt>
                <c:pt idx="10">
                  <c:v>-67488</c:v>
                </c:pt>
                <c:pt idx="11">
                  <c:v>-67425</c:v>
                </c:pt>
                <c:pt idx="12">
                  <c:v>-67408</c:v>
                </c:pt>
                <c:pt idx="13">
                  <c:v>-67361</c:v>
                </c:pt>
                <c:pt idx="14">
                  <c:v>-67350</c:v>
                </c:pt>
                <c:pt idx="15">
                  <c:v>-66672</c:v>
                </c:pt>
                <c:pt idx="16">
                  <c:v>-66611</c:v>
                </c:pt>
                <c:pt idx="17">
                  <c:v>-66523</c:v>
                </c:pt>
                <c:pt idx="18">
                  <c:v>-65390.5</c:v>
                </c:pt>
                <c:pt idx="19">
                  <c:v>-65390</c:v>
                </c:pt>
                <c:pt idx="20">
                  <c:v>-63350</c:v>
                </c:pt>
                <c:pt idx="21">
                  <c:v>-63207</c:v>
                </c:pt>
                <c:pt idx="22">
                  <c:v>-61408.5</c:v>
                </c:pt>
                <c:pt idx="23">
                  <c:v>-61408</c:v>
                </c:pt>
                <c:pt idx="24">
                  <c:v>-61400</c:v>
                </c:pt>
                <c:pt idx="25">
                  <c:v>-61399.5</c:v>
                </c:pt>
                <c:pt idx="26">
                  <c:v>-61358.5</c:v>
                </c:pt>
                <c:pt idx="27">
                  <c:v>-61347.5</c:v>
                </c:pt>
                <c:pt idx="28">
                  <c:v>-61298</c:v>
                </c:pt>
                <c:pt idx="29">
                  <c:v>-61287</c:v>
                </c:pt>
                <c:pt idx="30">
                  <c:v>-61286.5</c:v>
                </c:pt>
                <c:pt idx="31">
                  <c:v>-61281</c:v>
                </c:pt>
                <c:pt idx="32">
                  <c:v>-55107</c:v>
                </c:pt>
                <c:pt idx="33">
                  <c:v>-53013</c:v>
                </c:pt>
                <c:pt idx="34">
                  <c:v>-52313.5</c:v>
                </c:pt>
                <c:pt idx="35">
                  <c:v>-52302.5</c:v>
                </c:pt>
                <c:pt idx="36">
                  <c:v>-52288.5</c:v>
                </c:pt>
                <c:pt idx="37">
                  <c:v>-51489</c:v>
                </c:pt>
                <c:pt idx="38">
                  <c:v>-51386</c:v>
                </c:pt>
                <c:pt idx="39">
                  <c:v>-50276.5</c:v>
                </c:pt>
                <c:pt idx="40">
                  <c:v>-50276</c:v>
                </c:pt>
                <c:pt idx="41">
                  <c:v>-49301</c:v>
                </c:pt>
                <c:pt idx="42">
                  <c:v>-46266.5</c:v>
                </c:pt>
                <c:pt idx="43">
                  <c:v>-46007</c:v>
                </c:pt>
                <c:pt idx="44">
                  <c:v>-45359</c:v>
                </c:pt>
                <c:pt idx="45">
                  <c:v>-45102</c:v>
                </c:pt>
                <c:pt idx="46">
                  <c:v>-44884</c:v>
                </c:pt>
                <c:pt idx="47">
                  <c:v>-38230.5</c:v>
                </c:pt>
                <c:pt idx="48">
                  <c:v>-37301</c:v>
                </c:pt>
                <c:pt idx="49">
                  <c:v>-37224</c:v>
                </c:pt>
                <c:pt idx="50">
                  <c:v>-37218.5</c:v>
                </c:pt>
                <c:pt idx="51">
                  <c:v>-37210</c:v>
                </c:pt>
                <c:pt idx="52">
                  <c:v>-36784.5</c:v>
                </c:pt>
                <c:pt idx="53">
                  <c:v>-36159</c:v>
                </c:pt>
                <c:pt idx="54">
                  <c:v>-36156</c:v>
                </c:pt>
                <c:pt idx="55">
                  <c:v>-36153.5</c:v>
                </c:pt>
                <c:pt idx="56">
                  <c:v>-36007</c:v>
                </c:pt>
                <c:pt idx="57">
                  <c:v>-36001.5</c:v>
                </c:pt>
                <c:pt idx="58">
                  <c:v>-35990.5</c:v>
                </c:pt>
                <c:pt idx="59">
                  <c:v>-35985</c:v>
                </c:pt>
                <c:pt idx="60">
                  <c:v>-35323</c:v>
                </c:pt>
                <c:pt idx="61">
                  <c:v>-33824.5</c:v>
                </c:pt>
                <c:pt idx="62">
                  <c:v>-33265</c:v>
                </c:pt>
                <c:pt idx="63">
                  <c:v>-32875.5</c:v>
                </c:pt>
                <c:pt idx="64">
                  <c:v>-31245</c:v>
                </c:pt>
                <c:pt idx="65">
                  <c:v>-31245</c:v>
                </c:pt>
                <c:pt idx="66">
                  <c:v>-31220</c:v>
                </c:pt>
                <c:pt idx="67">
                  <c:v>-30227</c:v>
                </c:pt>
                <c:pt idx="68">
                  <c:v>-30161.5</c:v>
                </c:pt>
                <c:pt idx="69">
                  <c:v>-30159</c:v>
                </c:pt>
                <c:pt idx="70">
                  <c:v>-30103</c:v>
                </c:pt>
                <c:pt idx="71">
                  <c:v>-30092.5</c:v>
                </c:pt>
                <c:pt idx="72">
                  <c:v>-30092.5</c:v>
                </c:pt>
                <c:pt idx="73">
                  <c:v>-30084</c:v>
                </c:pt>
                <c:pt idx="74">
                  <c:v>-30065</c:v>
                </c:pt>
                <c:pt idx="75">
                  <c:v>-28883</c:v>
                </c:pt>
                <c:pt idx="76">
                  <c:v>-28100</c:v>
                </c:pt>
                <c:pt idx="77">
                  <c:v>-27165.5</c:v>
                </c:pt>
                <c:pt idx="78">
                  <c:v>-26800</c:v>
                </c:pt>
                <c:pt idx="79">
                  <c:v>-26111</c:v>
                </c:pt>
                <c:pt idx="80">
                  <c:v>-26070.5</c:v>
                </c:pt>
                <c:pt idx="81">
                  <c:v>-26070</c:v>
                </c:pt>
                <c:pt idx="82">
                  <c:v>-25046</c:v>
                </c:pt>
                <c:pt idx="83">
                  <c:v>-25010</c:v>
                </c:pt>
                <c:pt idx="84">
                  <c:v>-23992</c:v>
                </c:pt>
                <c:pt idx="85">
                  <c:v>-23992</c:v>
                </c:pt>
                <c:pt idx="86">
                  <c:v>-23984</c:v>
                </c:pt>
                <c:pt idx="87">
                  <c:v>-23832</c:v>
                </c:pt>
                <c:pt idx="88">
                  <c:v>-23813.5</c:v>
                </c:pt>
                <c:pt idx="89">
                  <c:v>-23808</c:v>
                </c:pt>
                <c:pt idx="90">
                  <c:v>-23807</c:v>
                </c:pt>
                <c:pt idx="91">
                  <c:v>-22991</c:v>
                </c:pt>
                <c:pt idx="92">
                  <c:v>-22736.5</c:v>
                </c:pt>
                <c:pt idx="93">
                  <c:v>-21926.5</c:v>
                </c:pt>
                <c:pt idx="94">
                  <c:v>-21906.5</c:v>
                </c:pt>
                <c:pt idx="95">
                  <c:v>-21857.5</c:v>
                </c:pt>
                <c:pt idx="96">
                  <c:v>-21779.5</c:v>
                </c:pt>
                <c:pt idx="97">
                  <c:v>-21779.5</c:v>
                </c:pt>
                <c:pt idx="98">
                  <c:v>-21038.5</c:v>
                </c:pt>
                <c:pt idx="99">
                  <c:v>-20969.5</c:v>
                </c:pt>
                <c:pt idx="100">
                  <c:v>-20964</c:v>
                </c:pt>
                <c:pt idx="101">
                  <c:v>-20961</c:v>
                </c:pt>
                <c:pt idx="102">
                  <c:v>-20941</c:v>
                </c:pt>
                <c:pt idx="103">
                  <c:v>-20031.5</c:v>
                </c:pt>
                <c:pt idx="104">
                  <c:v>-19987.5</c:v>
                </c:pt>
                <c:pt idx="105">
                  <c:v>-19973.5</c:v>
                </c:pt>
                <c:pt idx="106">
                  <c:v>-19918.5</c:v>
                </c:pt>
                <c:pt idx="107">
                  <c:v>-19899</c:v>
                </c:pt>
                <c:pt idx="108">
                  <c:v>-19824.5</c:v>
                </c:pt>
                <c:pt idx="109">
                  <c:v>-19813.5</c:v>
                </c:pt>
                <c:pt idx="110">
                  <c:v>-19664</c:v>
                </c:pt>
                <c:pt idx="111">
                  <c:v>-19658.5</c:v>
                </c:pt>
                <c:pt idx="112">
                  <c:v>-19653</c:v>
                </c:pt>
                <c:pt idx="113">
                  <c:v>-19060.5</c:v>
                </c:pt>
                <c:pt idx="114">
                  <c:v>-18961</c:v>
                </c:pt>
                <c:pt idx="115">
                  <c:v>-18889</c:v>
                </c:pt>
                <c:pt idx="116">
                  <c:v>-18743</c:v>
                </c:pt>
                <c:pt idx="117">
                  <c:v>-18731</c:v>
                </c:pt>
                <c:pt idx="118">
                  <c:v>-18729</c:v>
                </c:pt>
                <c:pt idx="119">
                  <c:v>-18092.5</c:v>
                </c:pt>
                <c:pt idx="120">
                  <c:v>-18031.5</c:v>
                </c:pt>
                <c:pt idx="121">
                  <c:v>-18029</c:v>
                </c:pt>
                <c:pt idx="122">
                  <c:v>-17899</c:v>
                </c:pt>
                <c:pt idx="123">
                  <c:v>-17877</c:v>
                </c:pt>
                <c:pt idx="124">
                  <c:v>-17859.5</c:v>
                </c:pt>
                <c:pt idx="125">
                  <c:v>-17830</c:v>
                </c:pt>
                <c:pt idx="126">
                  <c:v>-17780</c:v>
                </c:pt>
                <c:pt idx="127">
                  <c:v>-17765.5</c:v>
                </c:pt>
                <c:pt idx="128">
                  <c:v>-17740.5</c:v>
                </c:pt>
                <c:pt idx="129">
                  <c:v>-17127</c:v>
                </c:pt>
                <c:pt idx="130">
                  <c:v>-17022</c:v>
                </c:pt>
                <c:pt idx="131">
                  <c:v>-16965</c:v>
                </c:pt>
                <c:pt idx="132">
                  <c:v>-16964</c:v>
                </c:pt>
                <c:pt idx="133">
                  <c:v>-16911.5</c:v>
                </c:pt>
                <c:pt idx="134">
                  <c:v>-16861</c:v>
                </c:pt>
                <c:pt idx="135">
                  <c:v>-16837</c:v>
                </c:pt>
                <c:pt idx="136">
                  <c:v>-16787</c:v>
                </c:pt>
                <c:pt idx="137">
                  <c:v>-16624</c:v>
                </c:pt>
                <c:pt idx="138">
                  <c:v>-16031.5</c:v>
                </c:pt>
                <c:pt idx="139">
                  <c:v>-16015</c:v>
                </c:pt>
                <c:pt idx="140">
                  <c:v>-15898</c:v>
                </c:pt>
                <c:pt idx="141">
                  <c:v>-15893.5</c:v>
                </c:pt>
                <c:pt idx="142">
                  <c:v>-15758</c:v>
                </c:pt>
                <c:pt idx="143">
                  <c:v>-15707.5</c:v>
                </c:pt>
                <c:pt idx="144">
                  <c:v>-15578.5</c:v>
                </c:pt>
                <c:pt idx="145">
                  <c:v>-15033</c:v>
                </c:pt>
                <c:pt idx="146">
                  <c:v>-14975</c:v>
                </c:pt>
                <c:pt idx="147">
                  <c:v>-14913.5</c:v>
                </c:pt>
                <c:pt idx="148">
                  <c:v>-14908.5</c:v>
                </c:pt>
                <c:pt idx="149">
                  <c:v>-14906</c:v>
                </c:pt>
                <c:pt idx="150">
                  <c:v>-14850</c:v>
                </c:pt>
                <c:pt idx="151">
                  <c:v>-14826</c:v>
                </c:pt>
                <c:pt idx="152">
                  <c:v>-14820.5</c:v>
                </c:pt>
                <c:pt idx="153">
                  <c:v>-14062</c:v>
                </c:pt>
                <c:pt idx="154">
                  <c:v>-14029</c:v>
                </c:pt>
                <c:pt idx="155">
                  <c:v>-13915</c:v>
                </c:pt>
                <c:pt idx="156">
                  <c:v>-13907</c:v>
                </c:pt>
                <c:pt idx="157">
                  <c:v>-13830</c:v>
                </c:pt>
                <c:pt idx="158">
                  <c:v>-13702</c:v>
                </c:pt>
                <c:pt idx="159">
                  <c:v>-13608</c:v>
                </c:pt>
                <c:pt idx="160">
                  <c:v>-13044</c:v>
                </c:pt>
                <c:pt idx="161">
                  <c:v>-12997</c:v>
                </c:pt>
                <c:pt idx="162">
                  <c:v>-12861</c:v>
                </c:pt>
                <c:pt idx="163">
                  <c:v>-12844.5</c:v>
                </c:pt>
                <c:pt idx="164">
                  <c:v>-12812</c:v>
                </c:pt>
                <c:pt idx="165">
                  <c:v>-12808.5</c:v>
                </c:pt>
                <c:pt idx="166">
                  <c:v>-12776</c:v>
                </c:pt>
                <c:pt idx="167">
                  <c:v>-12743</c:v>
                </c:pt>
                <c:pt idx="168">
                  <c:v>-12051</c:v>
                </c:pt>
                <c:pt idx="169">
                  <c:v>-11899</c:v>
                </c:pt>
                <c:pt idx="170">
                  <c:v>-11826.5</c:v>
                </c:pt>
                <c:pt idx="171">
                  <c:v>-11821.5</c:v>
                </c:pt>
                <c:pt idx="172">
                  <c:v>-11790.5</c:v>
                </c:pt>
                <c:pt idx="173">
                  <c:v>-11773.5</c:v>
                </c:pt>
                <c:pt idx="174">
                  <c:v>-11736</c:v>
                </c:pt>
                <c:pt idx="175">
                  <c:v>-11732.5</c:v>
                </c:pt>
                <c:pt idx="176">
                  <c:v>-11638.5</c:v>
                </c:pt>
                <c:pt idx="177">
                  <c:v>-11555.5</c:v>
                </c:pt>
                <c:pt idx="178">
                  <c:v>-10997</c:v>
                </c:pt>
                <c:pt idx="179">
                  <c:v>-10958.5</c:v>
                </c:pt>
                <c:pt idx="180">
                  <c:v>-10928.5</c:v>
                </c:pt>
                <c:pt idx="181">
                  <c:v>-10899.5</c:v>
                </c:pt>
                <c:pt idx="182">
                  <c:v>-10883</c:v>
                </c:pt>
                <c:pt idx="183">
                  <c:v>-10872.5</c:v>
                </c:pt>
                <c:pt idx="184">
                  <c:v>-10872.5</c:v>
                </c:pt>
                <c:pt idx="185">
                  <c:v>-10870</c:v>
                </c:pt>
                <c:pt idx="186">
                  <c:v>-10805.5</c:v>
                </c:pt>
                <c:pt idx="187">
                  <c:v>-10792</c:v>
                </c:pt>
                <c:pt idx="188">
                  <c:v>-10769.5</c:v>
                </c:pt>
                <c:pt idx="189">
                  <c:v>-10732</c:v>
                </c:pt>
                <c:pt idx="190">
                  <c:v>-10687</c:v>
                </c:pt>
                <c:pt idx="191">
                  <c:v>-10604</c:v>
                </c:pt>
                <c:pt idx="192">
                  <c:v>-10014</c:v>
                </c:pt>
                <c:pt idx="193">
                  <c:v>-9992</c:v>
                </c:pt>
                <c:pt idx="194">
                  <c:v>-9856.5</c:v>
                </c:pt>
                <c:pt idx="195">
                  <c:v>-9840</c:v>
                </c:pt>
                <c:pt idx="196">
                  <c:v>-9832.5</c:v>
                </c:pt>
                <c:pt idx="197">
                  <c:v>-9815.5</c:v>
                </c:pt>
                <c:pt idx="198">
                  <c:v>-9779.5</c:v>
                </c:pt>
                <c:pt idx="199">
                  <c:v>-9774</c:v>
                </c:pt>
                <c:pt idx="200">
                  <c:v>-9691</c:v>
                </c:pt>
                <c:pt idx="201">
                  <c:v>-8883</c:v>
                </c:pt>
                <c:pt idx="202">
                  <c:v>-8850</c:v>
                </c:pt>
                <c:pt idx="203">
                  <c:v>-8797.5</c:v>
                </c:pt>
                <c:pt idx="204">
                  <c:v>-8745.5</c:v>
                </c:pt>
                <c:pt idx="205">
                  <c:v>-8703.5</c:v>
                </c:pt>
                <c:pt idx="206">
                  <c:v>-8629.5</c:v>
                </c:pt>
                <c:pt idx="207">
                  <c:v>-7918</c:v>
                </c:pt>
                <c:pt idx="208">
                  <c:v>-7732.5</c:v>
                </c:pt>
                <c:pt idx="209">
                  <c:v>-7725</c:v>
                </c:pt>
                <c:pt idx="210">
                  <c:v>-7633</c:v>
                </c:pt>
                <c:pt idx="211">
                  <c:v>-7566.5</c:v>
                </c:pt>
                <c:pt idx="212">
                  <c:v>-7073.5</c:v>
                </c:pt>
                <c:pt idx="213">
                  <c:v>-6918.5</c:v>
                </c:pt>
                <c:pt idx="214">
                  <c:v>-6913.5</c:v>
                </c:pt>
                <c:pt idx="215">
                  <c:v>-6775.5</c:v>
                </c:pt>
                <c:pt idx="216">
                  <c:v>-6726.5</c:v>
                </c:pt>
                <c:pt idx="217">
                  <c:v>-6726</c:v>
                </c:pt>
                <c:pt idx="218">
                  <c:v>-6721</c:v>
                </c:pt>
                <c:pt idx="219">
                  <c:v>-6720.5</c:v>
                </c:pt>
                <c:pt idx="220">
                  <c:v>-6709.5</c:v>
                </c:pt>
                <c:pt idx="221">
                  <c:v>-6687</c:v>
                </c:pt>
                <c:pt idx="222">
                  <c:v>-6579</c:v>
                </c:pt>
                <c:pt idx="223">
                  <c:v>-6551.5</c:v>
                </c:pt>
                <c:pt idx="224">
                  <c:v>-5888</c:v>
                </c:pt>
                <c:pt idx="225">
                  <c:v>-5863</c:v>
                </c:pt>
                <c:pt idx="226">
                  <c:v>-5829</c:v>
                </c:pt>
                <c:pt idx="227">
                  <c:v>-5784</c:v>
                </c:pt>
                <c:pt idx="228">
                  <c:v>-5783.5</c:v>
                </c:pt>
                <c:pt idx="229">
                  <c:v>-5666</c:v>
                </c:pt>
                <c:pt idx="230">
                  <c:v>-4964</c:v>
                </c:pt>
                <c:pt idx="231">
                  <c:v>-4925</c:v>
                </c:pt>
                <c:pt idx="232">
                  <c:v>-4836</c:v>
                </c:pt>
                <c:pt idx="233">
                  <c:v>-4784</c:v>
                </c:pt>
                <c:pt idx="234">
                  <c:v>-4784</c:v>
                </c:pt>
                <c:pt idx="235">
                  <c:v>-4755</c:v>
                </c:pt>
                <c:pt idx="236">
                  <c:v>-4638</c:v>
                </c:pt>
                <c:pt idx="237">
                  <c:v>-4638</c:v>
                </c:pt>
                <c:pt idx="238">
                  <c:v>-4532</c:v>
                </c:pt>
                <c:pt idx="239">
                  <c:v>-3843.5</c:v>
                </c:pt>
                <c:pt idx="240">
                  <c:v>-3780</c:v>
                </c:pt>
                <c:pt idx="241">
                  <c:v>-3780</c:v>
                </c:pt>
                <c:pt idx="242">
                  <c:v>-3730.5</c:v>
                </c:pt>
                <c:pt idx="243">
                  <c:v>-3727.5</c:v>
                </c:pt>
                <c:pt idx="244">
                  <c:v>-3635.5</c:v>
                </c:pt>
                <c:pt idx="245">
                  <c:v>-3539.5</c:v>
                </c:pt>
                <c:pt idx="246">
                  <c:v>-2881</c:v>
                </c:pt>
                <c:pt idx="247">
                  <c:v>-2881</c:v>
                </c:pt>
                <c:pt idx="248">
                  <c:v>-2857</c:v>
                </c:pt>
                <c:pt idx="249">
                  <c:v>-2856.5</c:v>
                </c:pt>
                <c:pt idx="250">
                  <c:v>-2854</c:v>
                </c:pt>
                <c:pt idx="251">
                  <c:v>-2851.5</c:v>
                </c:pt>
                <c:pt idx="252">
                  <c:v>-2851</c:v>
                </c:pt>
                <c:pt idx="253">
                  <c:v>-2827.5</c:v>
                </c:pt>
                <c:pt idx="254">
                  <c:v>-2810</c:v>
                </c:pt>
                <c:pt idx="255">
                  <c:v>-2751</c:v>
                </c:pt>
                <c:pt idx="256">
                  <c:v>-2751</c:v>
                </c:pt>
                <c:pt idx="257">
                  <c:v>-2687.5</c:v>
                </c:pt>
                <c:pt idx="258">
                  <c:v>-2687</c:v>
                </c:pt>
                <c:pt idx="259">
                  <c:v>-2649</c:v>
                </c:pt>
                <c:pt idx="260">
                  <c:v>-2624</c:v>
                </c:pt>
                <c:pt idx="261">
                  <c:v>-2624</c:v>
                </c:pt>
                <c:pt idx="262">
                  <c:v>-1801.5</c:v>
                </c:pt>
                <c:pt idx="263">
                  <c:v>-1794</c:v>
                </c:pt>
                <c:pt idx="264">
                  <c:v>-1794</c:v>
                </c:pt>
                <c:pt idx="265">
                  <c:v>-1793.5</c:v>
                </c:pt>
                <c:pt idx="266">
                  <c:v>-1793.5</c:v>
                </c:pt>
                <c:pt idx="267">
                  <c:v>-1788.5</c:v>
                </c:pt>
                <c:pt idx="268">
                  <c:v>-1788</c:v>
                </c:pt>
                <c:pt idx="269">
                  <c:v>-1788</c:v>
                </c:pt>
                <c:pt idx="270">
                  <c:v>-1785.5</c:v>
                </c:pt>
                <c:pt idx="271">
                  <c:v>-1785</c:v>
                </c:pt>
                <c:pt idx="272">
                  <c:v>-1783</c:v>
                </c:pt>
                <c:pt idx="273">
                  <c:v>-1782.5</c:v>
                </c:pt>
                <c:pt idx="274">
                  <c:v>-1777.5</c:v>
                </c:pt>
                <c:pt idx="275">
                  <c:v>-1777</c:v>
                </c:pt>
                <c:pt idx="276">
                  <c:v>-1774.5</c:v>
                </c:pt>
                <c:pt idx="277">
                  <c:v>-1771.5</c:v>
                </c:pt>
                <c:pt idx="278">
                  <c:v>-1771.5</c:v>
                </c:pt>
                <c:pt idx="279">
                  <c:v>-1727</c:v>
                </c:pt>
                <c:pt idx="280">
                  <c:v>-1725</c:v>
                </c:pt>
                <c:pt idx="281">
                  <c:v>-1725</c:v>
                </c:pt>
                <c:pt idx="282">
                  <c:v>-1647.5</c:v>
                </c:pt>
                <c:pt idx="283">
                  <c:v>-1642</c:v>
                </c:pt>
                <c:pt idx="284">
                  <c:v>-1586</c:v>
                </c:pt>
                <c:pt idx="285">
                  <c:v>-1512</c:v>
                </c:pt>
                <c:pt idx="286">
                  <c:v>-925</c:v>
                </c:pt>
                <c:pt idx="287">
                  <c:v>-754</c:v>
                </c:pt>
                <c:pt idx="288">
                  <c:v>-736.5</c:v>
                </c:pt>
                <c:pt idx="289">
                  <c:v>-521</c:v>
                </c:pt>
                <c:pt idx="290">
                  <c:v>-298.5</c:v>
                </c:pt>
                <c:pt idx="291">
                  <c:v>-3</c:v>
                </c:pt>
                <c:pt idx="292">
                  <c:v>71.5</c:v>
                </c:pt>
                <c:pt idx="293">
                  <c:v>127</c:v>
                </c:pt>
                <c:pt idx="294">
                  <c:v>215</c:v>
                </c:pt>
                <c:pt idx="295">
                  <c:v>265</c:v>
                </c:pt>
                <c:pt idx="296">
                  <c:v>1078.5</c:v>
                </c:pt>
                <c:pt idx="297">
                  <c:v>1108</c:v>
                </c:pt>
                <c:pt idx="298">
                  <c:v>1139.5</c:v>
                </c:pt>
                <c:pt idx="299">
                  <c:v>1182.5</c:v>
                </c:pt>
                <c:pt idx="300">
                  <c:v>1263.5</c:v>
                </c:pt>
                <c:pt idx="301">
                  <c:v>1282</c:v>
                </c:pt>
                <c:pt idx="302">
                  <c:v>1283</c:v>
                </c:pt>
                <c:pt idx="303">
                  <c:v>1421</c:v>
                </c:pt>
                <c:pt idx="304">
                  <c:v>1456</c:v>
                </c:pt>
                <c:pt idx="305">
                  <c:v>1456</c:v>
                </c:pt>
                <c:pt idx="306">
                  <c:v>1456</c:v>
                </c:pt>
                <c:pt idx="307">
                  <c:v>1456</c:v>
                </c:pt>
                <c:pt idx="308">
                  <c:v>1456</c:v>
                </c:pt>
                <c:pt idx="309">
                  <c:v>2168.5</c:v>
                </c:pt>
                <c:pt idx="310">
                  <c:v>2226.5</c:v>
                </c:pt>
                <c:pt idx="311">
                  <c:v>2265</c:v>
                </c:pt>
                <c:pt idx="312">
                  <c:v>2333</c:v>
                </c:pt>
                <c:pt idx="313">
                  <c:v>2396.5</c:v>
                </c:pt>
                <c:pt idx="314">
                  <c:v>3171.5</c:v>
                </c:pt>
                <c:pt idx="315">
                  <c:v>3202.5</c:v>
                </c:pt>
                <c:pt idx="316">
                  <c:v>3315</c:v>
                </c:pt>
                <c:pt idx="317">
                  <c:v>3332.5</c:v>
                </c:pt>
                <c:pt idx="318">
                  <c:v>3354.5</c:v>
                </c:pt>
                <c:pt idx="319">
                  <c:v>3387</c:v>
                </c:pt>
                <c:pt idx="320">
                  <c:v>3402</c:v>
                </c:pt>
                <c:pt idx="321">
                  <c:v>3453.5</c:v>
                </c:pt>
                <c:pt idx="322">
                  <c:v>3453.5</c:v>
                </c:pt>
                <c:pt idx="323">
                  <c:v>3456</c:v>
                </c:pt>
                <c:pt idx="324">
                  <c:v>3456</c:v>
                </c:pt>
                <c:pt idx="325">
                  <c:v>3456</c:v>
                </c:pt>
                <c:pt idx="326">
                  <c:v>3456</c:v>
                </c:pt>
                <c:pt idx="327">
                  <c:v>3456</c:v>
                </c:pt>
                <c:pt idx="328">
                  <c:v>3456</c:v>
                </c:pt>
                <c:pt idx="329">
                  <c:v>4104</c:v>
                </c:pt>
                <c:pt idx="330">
                  <c:v>4192.5</c:v>
                </c:pt>
                <c:pt idx="331">
                  <c:v>4230</c:v>
                </c:pt>
                <c:pt idx="332">
                  <c:v>4230.5</c:v>
                </c:pt>
                <c:pt idx="333">
                  <c:v>4246</c:v>
                </c:pt>
                <c:pt idx="334">
                  <c:v>4247.5</c:v>
                </c:pt>
                <c:pt idx="335">
                  <c:v>4247.5</c:v>
                </c:pt>
                <c:pt idx="336">
                  <c:v>4251.5</c:v>
                </c:pt>
                <c:pt idx="337">
                  <c:v>4281.5</c:v>
                </c:pt>
                <c:pt idx="338">
                  <c:v>4282</c:v>
                </c:pt>
                <c:pt idx="339">
                  <c:v>4369</c:v>
                </c:pt>
                <c:pt idx="340">
                  <c:v>4396.5</c:v>
                </c:pt>
                <c:pt idx="341">
                  <c:v>4477.5</c:v>
                </c:pt>
                <c:pt idx="342">
                  <c:v>5139.5</c:v>
                </c:pt>
                <c:pt idx="343">
                  <c:v>5225</c:v>
                </c:pt>
                <c:pt idx="344">
                  <c:v>5225</c:v>
                </c:pt>
                <c:pt idx="345">
                  <c:v>5282</c:v>
                </c:pt>
                <c:pt idx="346">
                  <c:v>5310.5</c:v>
                </c:pt>
                <c:pt idx="347">
                  <c:v>5311</c:v>
                </c:pt>
                <c:pt idx="348">
                  <c:v>5338</c:v>
                </c:pt>
                <c:pt idx="349">
                  <c:v>5340</c:v>
                </c:pt>
                <c:pt idx="350">
                  <c:v>5368</c:v>
                </c:pt>
                <c:pt idx="351">
                  <c:v>5368</c:v>
                </c:pt>
                <c:pt idx="352">
                  <c:v>5388</c:v>
                </c:pt>
                <c:pt idx="353">
                  <c:v>5424</c:v>
                </c:pt>
                <c:pt idx="354">
                  <c:v>6154.5</c:v>
                </c:pt>
                <c:pt idx="355">
                  <c:v>6154.5</c:v>
                </c:pt>
                <c:pt idx="356">
                  <c:v>6223.5</c:v>
                </c:pt>
                <c:pt idx="357">
                  <c:v>6223.5</c:v>
                </c:pt>
                <c:pt idx="358">
                  <c:v>6224</c:v>
                </c:pt>
                <c:pt idx="359">
                  <c:v>6224</c:v>
                </c:pt>
                <c:pt idx="360">
                  <c:v>6265</c:v>
                </c:pt>
                <c:pt idx="361">
                  <c:v>7221.5</c:v>
                </c:pt>
                <c:pt idx="362">
                  <c:v>7221.5</c:v>
                </c:pt>
                <c:pt idx="363">
                  <c:v>7229.5</c:v>
                </c:pt>
                <c:pt idx="364">
                  <c:v>7231</c:v>
                </c:pt>
                <c:pt idx="365">
                  <c:v>7301</c:v>
                </c:pt>
                <c:pt idx="366">
                  <c:v>7321.5</c:v>
                </c:pt>
                <c:pt idx="367">
                  <c:v>7322</c:v>
                </c:pt>
                <c:pt idx="368">
                  <c:v>7327</c:v>
                </c:pt>
                <c:pt idx="369">
                  <c:v>7407.5</c:v>
                </c:pt>
                <c:pt idx="370">
                  <c:v>7459</c:v>
                </c:pt>
                <c:pt idx="371">
                  <c:v>7462.5</c:v>
                </c:pt>
                <c:pt idx="372">
                  <c:v>8152</c:v>
                </c:pt>
                <c:pt idx="373">
                  <c:v>8267</c:v>
                </c:pt>
                <c:pt idx="374">
                  <c:v>8267</c:v>
                </c:pt>
                <c:pt idx="375">
                  <c:v>8271</c:v>
                </c:pt>
                <c:pt idx="376">
                  <c:v>8293.5</c:v>
                </c:pt>
                <c:pt idx="377">
                  <c:v>8294</c:v>
                </c:pt>
                <c:pt idx="378">
                  <c:v>8322.5</c:v>
                </c:pt>
                <c:pt idx="379">
                  <c:v>8322.5</c:v>
                </c:pt>
                <c:pt idx="380">
                  <c:v>8367.5</c:v>
                </c:pt>
                <c:pt idx="381">
                  <c:v>8386</c:v>
                </c:pt>
                <c:pt idx="382">
                  <c:v>8386</c:v>
                </c:pt>
                <c:pt idx="383">
                  <c:v>8403</c:v>
                </c:pt>
                <c:pt idx="384">
                  <c:v>8571</c:v>
                </c:pt>
                <c:pt idx="385">
                  <c:v>9112</c:v>
                </c:pt>
                <c:pt idx="386">
                  <c:v>9175.5</c:v>
                </c:pt>
                <c:pt idx="387">
                  <c:v>9206</c:v>
                </c:pt>
                <c:pt idx="388">
                  <c:v>10315</c:v>
                </c:pt>
                <c:pt idx="389">
                  <c:v>10453</c:v>
                </c:pt>
              </c:numCache>
            </c:numRef>
          </c:xVal>
          <c:yVal>
            <c:numRef>
              <c:f>'Active 1'!$M$21:$M$410</c:f>
              <c:numCache>
                <c:formatCode>General</c:formatCode>
                <c:ptCount val="3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B09-483B-A846-879A8B2C1C65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1'!$F$21:$F$410</c:f>
              <c:numCache>
                <c:formatCode>General</c:formatCode>
                <c:ptCount val="390"/>
                <c:pt idx="0">
                  <c:v>-77595.5</c:v>
                </c:pt>
                <c:pt idx="1">
                  <c:v>-77595</c:v>
                </c:pt>
                <c:pt idx="2">
                  <c:v>-76535.5</c:v>
                </c:pt>
                <c:pt idx="3">
                  <c:v>-76535</c:v>
                </c:pt>
                <c:pt idx="4">
                  <c:v>-75351.5</c:v>
                </c:pt>
                <c:pt idx="5">
                  <c:v>-75351</c:v>
                </c:pt>
                <c:pt idx="6">
                  <c:v>-74626</c:v>
                </c:pt>
                <c:pt idx="7">
                  <c:v>-73511</c:v>
                </c:pt>
                <c:pt idx="8">
                  <c:v>-72294</c:v>
                </c:pt>
                <c:pt idx="9">
                  <c:v>-67513</c:v>
                </c:pt>
                <c:pt idx="10">
                  <c:v>-67488</c:v>
                </c:pt>
                <c:pt idx="11">
                  <c:v>-67425</c:v>
                </c:pt>
                <c:pt idx="12">
                  <c:v>-67408</c:v>
                </c:pt>
                <c:pt idx="13">
                  <c:v>-67361</c:v>
                </c:pt>
                <c:pt idx="14">
                  <c:v>-67350</c:v>
                </c:pt>
                <c:pt idx="15">
                  <c:v>-66672</c:v>
                </c:pt>
                <c:pt idx="16">
                  <c:v>-66611</c:v>
                </c:pt>
                <c:pt idx="17">
                  <c:v>-66523</c:v>
                </c:pt>
                <c:pt idx="18">
                  <c:v>-65390.5</c:v>
                </c:pt>
                <c:pt idx="19">
                  <c:v>-65390</c:v>
                </c:pt>
                <c:pt idx="20">
                  <c:v>-63350</c:v>
                </c:pt>
                <c:pt idx="21">
                  <c:v>-63207</c:v>
                </c:pt>
                <c:pt idx="22">
                  <c:v>-61408.5</c:v>
                </c:pt>
                <c:pt idx="23">
                  <c:v>-61408</c:v>
                </c:pt>
                <c:pt idx="24">
                  <c:v>-61400</c:v>
                </c:pt>
                <c:pt idx="25">
                  <c:v>-61399.5</c:v>
                </c:pt>
                <c:pt idx="26">
                  <c:v>-61358.5</c:v>
                </c:pt>
                <c:pt idx="27">
                  <c:v>-61347.5</c:v>
                </c:pt>
                <c:pt idx="28">
                  <c:v>-61298</c:v>
                </c:pt>
                <c:pt idx="29">
                  <c:v>-61287</c:v>
                </c:pt>
                <c:pt idx="30">
                  <c:v>-61286.5</c:v>
                </c:pt>
                <c:pt idx="31">
                  <c:v>-61281</c:v>
                </c:pt>
                <c:pt idx="32">
                  <c:v>-55107</c:v>
                </c:pt>
                <c:pt idx="33">
                  <c:v>-53013</c:v>
                </c:pt>
                <c:pt idx="34">
                  <c:v>-52313.5</c:v>
                </c:pt>
                <c:pt idx="35">
                  <c:v>-52302.5</c:v>
                </c:pt>
                <c:pt idx="36">
                  <c:v>-52288.5</c:v>
                </c:pt>
                <c:pt idx="37">
                  <c:v>-51489</c:v>
                </c:pt>
                <c:pt idx="38">
                  <c:v>-51386</c:v>
                </c:pt>
                <c:pt idx="39">
                  <c:v>-50276.5</c:v>
                </c:pt>
                <c:pt idx="40">
                  <c:v>-50276</c:v>
                </c:pt>
                <c:pt idx="41">
                  <c:v>-49301</c:v>
                </c:pt>
                <c:pt idx="42">
                  <c:v>-46266.5</c:v>
                </c:pt>
                <c:pt idx="43">
                  <c:v>-46007</c:v>
                </c:pt>
                <c:pt idx="44">
                  <c:v>-45359</c:v>
                </c:pt>
                <c:pt idx="45">
                  <c:v>-45102</c:v>
                </c:pt>
                <c:pt idx="46">
                  <c:v>-44884</c:v>
                </c:pt>
                <c:pt idx="47">
                  <c:v>-38230.5</c:v>
                </c:pt>
                <c:pt idx="48">
                  <c:v>-37301</c:v>
                </c:pt>
                <c:pt idx="49">
                  <c:v>-37224</c:v>
                </c:pt>
                <c:pt idx="50">
                  <c:v>-37218.5</c:v>
                </c:pt>
                <c:pt idx="51">
                  <c:v>-37210</c:v>
                </c:pt>
                <c:pt idx="52">
                  <c:v>-36784.5</c:v>
                </c:pt>
                <c:pt idx="53">
                  <c:v>-36159</c:v>
                </c:pt>
                <c:pt idx="54">
                  <c:v>-36156</c:v>
                </c:pt>
                <c:pt idx="55">
                  <c:v>-36153.5</c:v>
                </c:pt>
                <c:pt idx="56">
                  <c:v>-36007</c:v>
                </c:pt>
                <c:pt idx="57">
                  <c:v>-36001.5</c:v>
                </c:pt>
                <c:pt idx="58">
                  <c:v>-35990.5</c:v>
                </c:pt>
                <c:pt idx="59">
                  <c:v>-35985</c:v>
                </c:pt>
                <c:pt idx="60">
                  <c:v>-35323</c:v>
                </c:pt>
                <c:pt idx="61">
                  <c:v>-33824.5</c:v>
                </c:pt>
                <c:pt idx="62">
                  <c:v>-33265</c:v>
                </c:pt>
                <c:pt idx="63">
                  <c:v>-32875.5</c:v>
                </c:pt>
                <c:pt idx="64">
                  <c:v>-31245</c:v>
                </c:pt>
                <c:pt idx="65">
                  <c:v>-31245</c:v>
                </c:pt>
                <c:pt idx="66">
                  <c:v>-31220</c:v>
                </c:pt>
                <c:pt idx="67">
                  <c:v>-30227</c:v>
                </c:pt>
                <c:pt idx="68">
                  <c:v>-30161.5</c:v>
                </c:pt>
                <c:pt idx="69">
                  <c:v>-30159</c:v>
                </c:pt>
                <c:pt idx="70">
                  <c:v>-30103</c:v>
                </c:pt>
                <c:pt idx="71">
                  <c:v>-30092.5</c:v>
                </c:pt>
                <c:pt idx="72">
                  <c:v>-30092.5</c:v>
                </c:pt>
                <c:pt idx="73">
                  <c:v>-30084</c:v>
                </c:pt>
                <c:pt idx="74">
                  <c:v>-30065</c:v>
                </c:pt>
                <c:pt idx="75">
                  <c:v>-28883</c:v>
                </c:pt>
                <c:pt idx="76">
                  <c:v>-28100</c:v>
                </c:pt>
                <c:pt idx="77">
                  <c:v>-27165.5</c:v>
                </c:pt>
                <c:pt idx="78">
                  <c:v>-26800</c:v>
                </c:pt>
                <c:pt idx="79">
                  <c:v>-26111</c:v>
                </c:pt>
                <c:pt idx="80">
                  <c:v>-26070.5</c:v>
                </c:pt>
                <c:pt idx="81">
                  <c:v>-26070</c:v>
                </c:pt>
                <c:pt idx="82">
                  <c:v>-25046</c:v>
                </c:pt>
                <c:pt idx="83">
                  <c:v>-25010</c:v>
                </c:pt>
                <c:pt idx="84">
                  <c:v>-23992</c:v>
                </c:pt>
                <c:pt idx="85">
                  <c:v>-23992</c:v>
                </c:pt>
                <c:pt idx="86">
                  <c:v>-23984</c:v>
                </c:pt>
                <c:pt idx="87">
                  <c:v>-23832</c:v>
                </c:pt>
                <c:pt idx="88">
                  <c:v>-23813.5</c:v>
                </c:pt>
                <c:pt idx="89">
                  <c:v>-23808</c:v>
                </c:pt>
                <c:pt idx="90">
                  <c:v>-23807</c:v>
                </c:pt>
                <c:pt idx="91">
                  <c:v>-22991</c:v>
                </c:pt>
                <c:pt idx="92">
                  <c:v>-22736.5</c:v>
                </c:pt>
                <c:pt idx="93">
                  <c:v>-21926.5</c:v>
                </c:pt>
                <c:pt idx="94">
                  <c:v>-21906.5</c:v>
                </c:pt>
                <c:pt idx="95">
                  <c:v>-21857.5</c:v>
                </c:pt>
                <c:pt idx="96">
                  <c:v>-21779.5</c:v>
                </c:pt>
                <c:pt idx="97">
                  <c:v>-21779.5</c:v>
                </c:pt>
                <c:pt idx="98">
                  <c:v>-21038.5</c:v>
                </c:pt>
                <c:pt idx="99">
                  <c:v>-20969.5</c:v>
                </c:pt>
                <c:pt idx="100">
                  <c:v>-20964</c:v>
                </c:pt>
                <c:pt idx="101">
                  <c:v>-20961</c:v>
                </c:pt>
                <c:pt idx="102">
                  <c:v>-20941</c:v>
                </c:pt>
                <c:pt idx="103">
                  <c:v>-20031.5</c:v>
                </c:pt>
                <c:pt idx="104">
                  <c:v>-19987.5</c:v>
                </c:pt>
                <c:pt idx="105">
                  <c:v>-19973.5</c:v>
                </c:pt>
                <c:pt idx="106">
                  <c:v>-19918.5</c:v>
                </c:pt>
                <c:pt idx="107">
                  <c:v>-19899</c:v>
                </c:pt>
                <c:pt idx="108">
                  <c:v>-19824.5</c:v>
                </c:pt>
                <c:pt idx="109">
                  <c:v>-19813.5</c:v>
                </c:pt>
                <c:pt idx="110">
                  <c:v>-19664</c:v>
                </c:pt>
                <c:pt idx="111">
                  <c:v>-19658.5</c:v>
                </c:pt>
                <c:pt idx="112">
                  <c:v>-19653</c:v>
                </c:pt>
                <c:pt idx="113">
                  <c:v>-19060.5</c:v>
                </c:pt>
                <c:pt idx="114">
                  <c:v>-18961</c:v>
                </c:pt>
                <c:pt idx="115">
                  <c:v>-18889</c:v>
                </c:pt>
                <c:pt idx="116">
                  <c:v>-18743</c:v>
                </c:pt>
                <c:pt idx="117">
                  <c:v>-18731</c:v>
                </c:pt>
                <c:pt idx="118">
                  <c:v>-18729</c:v>
                </c:pt>
                <c:pt idx="119">
                  <c:v>-18092.5</c:v>
                </c:pt>
                <c:pt idx="120">
                  <c:v>-18031.5</c:v>
                </c:pt>
                <c:pt idx="121">
                  <c:v>-18029</c:v>
                </c:pt>
                <c:pt idx="122">
                  <c:v>-17899</c:v>
                </c:pt>
                <c:pt idx="123">
                  <c:v>-17877</c:v>
                </c:pt>
                <c:pt idx="124">
                  <c:v>-17859.5</c:v>
                </c:pt>
                <c:pt idx="125">
                  <c:v>-17830</c:v>
                </c:pt>
                <c:pt idx="126">
                  <c:v>-17780</c:v>
                </c:pt>
                <c:pt idx="127">
                  <c:v>-17765.5</c:v>
                </c:pt>
                <c:pt idx="128">
                  <c:v>-17740.5</c:v>
                </c:pt>
                <c:pt idx="129">
                  <c:v>-17127</c:v>
                </c:pt>
                <c:pt idx="130">
                  <c:v>-17022</c:v>
                </c:pt>
                <c:pt idx="131">
                  <c:v>-16965</c:v>
                </c:pt>
                <c:pt idx="132">
                  <c:v>-16964</c:v>
                </c:pt>
                <c:pt idx="133">
                  <c:v>-16911.5</c:v>
                </c:pt>
                <c:pt idx="134">
                  <c:v>-16861</c:v>
                </c:pt>
                <c:pt idx="135">
                  <c:v>-16837</c:v>
                </c:pt>
                <c:pt idx="136">
                  <c:v>-16787</c:v>
                </c:pt>
                <c:pt idx="137">
                  <c:v>-16624</c:v>
                </c:pt>
                <c:pt idx="138">
                  <c:v>-16031.5</c:v>
                </c:pt>
                <c:pt idx="139">
                  <c:v>-16015</c:v>
                </c:pt>
                <c:pt idx="140">
                  <c:v>-15898</c:v>
                </c:pt>
                <c:pt idx="141">
                  <c:v>-15893.5</c:v>
                </c:pt>
                <c:pt idx="142">
                  <c:v>-15758</c:v>
                </c:pt>
                <c:pt idx="143">
                  <c:v>-15707.5</c:v>
                </c:pt>
                <c:pt idx="144">
                  <c:v>-15578.5</c:v>
                </c:pt>
                <c:pt idx="145">
                  <c:v>-15033</c:v>
                </c:pt>
                <c:pt idx="146">
                  <c:v>-14975</c:v>
                </c:pt>
                <c:pt idx="147">
                  <c:v>-14913.5</c:v>
                </c:pt>
                <c:pt idx="148">
                  <c:v>-14908.5</c:v>
                </c:pt>
                <c:pt idx="149">
                  <c:v>-14906</c:v>
                </c:pt>
                <c:pt idx="150">
                  <c:v>-14850</c:v>
                </c:pt>
                <c:pt idx="151">
                  <c:v>-14826</c:v>
                </c:pt>
                <c:pt idx="152">
                  <c:v>-14820.5</c:v>
                </c:pt>
                <c:pt idx="153">
                  <c:v>-14062</c:v>
                </c:pt>
                <c:pt idx="154">
                  <c:v>-14029</c:v>
                </c:pt>
                <c:pt idx="155">
                  <c:v>-13915</c:v>
                </c:pt>
                <c:pt idx="156">
                  <c:v>-13907</c:v>
                </c:pt>
                <c:pt idx="157">
                  <c:v>-13830</c:v>
                </c:pt>
                <c:pt idx="158">
                  <c:v>-13702</c:v>
                </c:pt>
                <c:pt idx="159">
                  <c:v>-13608</c:v>
                </c:pt>
                <c:pt idx="160">
                  <c:v>-13044</c:v>
                </c:pt>
                <c:pt idx="161">
                  <c:v>-12997</c:v>
                </c:pt>
                <c:pt idx="162">
                  <c:v>-12861</c:v>
                </c:pt>
                <c:pt idx="163">
                  <c:v>-12844.5</c:v>
                </c:pt>
                <c:pt idx="164">
                  <c:v>-12812</c:v>
                </c:pt>
                <c:pt idx="165">
                  <c:v>-12808.5</c:v>
                </c:pt>
                <c:pt idx="166">
                  <c:v>-12776</c:v>
                </c:pt>
                <c:pt idx="167">
                  <c:v>-12743</c:v>
                </c:pt>
                <c:pt idx="168">
                  <c:v>-12051</c:v>
                </c:pt>
                <c:pt idx="169">
                  <c:v>-11899</c:v>
                </c:pt>
                <c:pt idx="170">
                  <c:v>-11826.5</c:v>
                </c:pt>
                <c:pt idx="171">
                  <c:v>-11821.5</c:v>
                </c:pt>
                <c:pt idx="172">
                  <c:v>-11790.5</c:v>
                </c:pt>
                <c:pt idx="173">
                  <c:v>-11773.5</c:v>
                </c:pt>
                <c:pt idx="174">
                  <c:v>-11736</c:v>
                </c:pt>
                <c:pt idx="175">
                  <c:v>-11732.5</c:v>
                </c:pt>
                <c:pt idx="176">
                  <c:v>-11638.5</c:v>
                </c:pt>
                <c:pt idx="177">
                  <c:v>-11555.5</c:v>
                </c:pt>
                <c:pt idx="178">
                  <c:v>-10997</c:v>
                </c:pt>
                <c:pt idx="179">
                  <c:v>-10958.5</c:v>
                </c:pt>
                <c:pt idx="180">
                  <c:v>-10928.5</c:v>
                </c:pt>
                <c:pt idx="181">
                  <c:v>-10899.5</c:v>
                </c:pt>
                <c:pt idx="182">
                  <c:v>-10883</c:v>
                </c:pt>
                <c:pt idx="183">
                  <c:v>-10872.5</c:v>
                </c:pt>
                <c:pt idx="184">
                  <c:v>-10872.5</c:v>
                </c:pt>
                <c:pt idx="185">
                  <c:v>-10870</c:v>
                </c:pt>
                <c:pt idx="186">
                  <c:v>-10805.5</c:v>
                </c:pt>
                <c:pt idx="187">
                  <c:v>-10792</c:v>
                </c:pt>
                <c:pt idx="188">
                  <c:v>-10769.5</c:v>
                </c:pt>
                <c:pt idx="189">
                  <c:v>-10732</c:v>
                </c:pt>
                <c:pt idx="190">
                  <c:v>-10687</c:v>
                </c:pt>
                <c:pt idx="191">
                  <c:v>-10604</c:v>
                </c:pt>
                <c:pt idx="192">
                  <c:v>-10014</c:v>
                </c:pt>
                <c:pt idx="193">
                  <c:v>-9992</c:v>
                </c:pt>
                <c:pt idx="194">
                  <c:v>-9856.5</c:v>
                </c:pt>
                <c:pt idx="195">
                  <c:v>-9840</c:v>
                </c:pt>
                <c:pt idx="196">
                  <c:v>-9832.5</c:v>
                </c:pt>
                <c:pt idx="197">
                  <c:v>-9815.5</c:v>
                </c:pt>
                <c:pt idx="198">
                  <c:v>-9779.5</c:v>
                </c:pt>
                <c:pt idx="199">
                  <c:v>-9774</c:v>
                </c:pt>
                <c:pt idx="200">
                  <c:v>-9691</c:v>
                </c:pt>
                <c:pt idx="201">
                  <c:v>-8883</c:v>
                </c:pt>
                <c:pt idx="202">
                  <c:v>-8850</c:v>
                </c:pt>
                <c:pt idx="203">
                  <c:v>-8797.5</c:v>
                </c:pt>
                <c:pt idx="204">
                  <c:v>-8745.5</c:v>
                </c:pt>
                <c:pt idx="205">
                  <c:v>-8703.5</c:v>
                </c:pt>
                <c:pt idx="206">
                  <c:v>-8629.5</c:v>
                </c:pt>
                <c:pt idx="207">
                  <c:v>-7918</c:v>
                </c:pt>
                <c:pt idx="208">
                  <c:v>-7732.5</c:v>
                </c:pt>
                <c:pt idx="209">
                  <c:v>-7725</c:v>
                </c:pt>
                <c:pt idx="210">
                  <c:v>-7633</c:v>
                </c:pt>
                <c:pt idx="211">
                  <c:v>-7566.5</c:v>
                </c:pt>
                <c:pt idx="212">
                  <c:v>-7073.5</c:v>
                </c:pt>
                <c:pt idx="213">
                  <c:v>-6918.5</c:v>
                </c:pt>
                <c:pt idx="214">
                  <c:v>-6913.5</c:v>
                </c:pt>
                <c:pt idx="215">
                  <c:v>-6775.5</c:v>
                </c:pt>
                <c:pt idx="216">
                  <c:v>-6726.5</c:v>
                </c:pt>
                <c:pt idx="217">
                  <c:v>-6726</c:v>
                </c:pt>
                <c:pt idx="218">
                  <c:v>-6721</c:v>
                </c:pt>
                <c:pt idx="219">
                  <c:v>-6720.5</c:v>
                </c:pt>
                <c:pt idx="220">
                  <c:v>-6709.5</c:v>
                </c:pt>
                <c:pt idx="221">
                  <c:v>-6687</c:v>
                </c:pt>
                <c:pt idx="222">
                  <c:v>-6579</c:v>
                </c:pt>
                <c:pt idx="223">
                  <c:v>-6551.5</c:v>
                </c:pt>
                <c:pt idx="224">
                  <c:v>-5888</c:v>
                </c:pt>
                <c:pt idx="225">
                  <c:v>-5863</c:v>
                </c:pt>
                <c:pt idx="226">
                  <c:v>-5829</c:v>
                </c:pt>
                <c:pt idx="227">
                  <c:v>-5784</c:v>
                </c:pt>
                <c:pt idx="228">
                  <c:v>-5783.5</c:v>
                </c:pt>
                <c:pt idx="229">
                  <c:v>-5666</c:v>
                </c:pt>
                <c:pt idx="230">
                  <c:v>-4964</c:v>
                </c:pt>
                <c:pt idx="231">
                  <c:v>-4925</c:v>
                </c:pt>
                <c:pt idx="232">
                  <c:v>-4836</c:v>
                </c:pt>
                <c:pt idx="233">
                  <c:v>-4784</c:v>
                </c:pt>
                <c:pt idx="234">
                  <c:v>-4784</c:v>
                </c:pt>
                <c:pt idx="235">
                  <c:v>-4755</c:v>
                </c:pt>
                <c:pt idx="236">
                  <c:v>-4638</c:v>
                </c:pt>
                <c:pt idx="237">
                  <c:v>-4638</c:v>
                </c:pt>
                <c:pt idx="238">
                  <c:v>-4532</c:v>
                </c:pt>
                <c:pt idx="239">
                  <c:v>-3843.5</c:v>
                </c:pt>
                <c:pt idx="240">
                  <c:v>-3780</c:v>
                </c:pt>
                <c:pt idx="241">
                  <c:v>-3780</c:v>
                </c:pt>
                <c:pt idx="242">
                  <c:v>-3730.5</c:v>
                </c:pt>
                <c:pt idx="243">
                  <c:v>-3727.5</c:v>
                </c:pt>
                <c:pt idx="244">
                  <c:v>-3635.5</c:v>
                </c:pt>
                <c:pt idx="245">
                  <c:v>-3539.5</c:v>
                </c:pt>
                <c:pt idx="246">
                  <c:v>-2881</c:v>
                </c:pt>
                <c:pt idx="247">
                  <c:v>-2881</c:v>
                </c:pt>
                <c:pt idx="248">
                  <c:v>-2857</c:v>
                </c:pt>
                <c:pt idx="249">
                  <c:v>-2856.5</c:v>
                </c:pt>
                <c:pt idx="250">
                  <c:v>-2854</c:v>
                </c:pt>
                <c:pt idx="251">
                  <c:v>-2851.5</c:v>
                </c:pt>
                <c:pt idx="252">
                  <c:v>-2851</c:v>
                </c:pt>
                <c:pt idx="253">
                  <c:v>-2827.5</c:v>
                </c:pt>
                <c:pt idx="254">
                  <c:v>-2810</c:v>
                </c:pt>
                <c:pt idx="255">
                  <c:v>-2751</c:v>
                </c:pt>
                <c:pt idx="256">
                  <c:v>-2751</c:v>
                </c:pt>
                <c:pt idx="257">
                  <c:v>-2687.5</c:v>
                </c:pt>
                <c:pt idx="258">
                  <c:v>-2687</c:v>
                </c:pt>
                <c:pt idx="259">
                  <c:v>-2649</c:v>
                </c:pt>
                <c:pt idx="260">
                  <c:v>-2624</c:v>
                </c:pt>
                <c:pt idx="261">
                  <c:v>-2624</c:v>
                </c:pt>
                <c:pt idx="262">
                  <c:v>-1801.5</c:v>
                </c:pt>
                <c:pt idx="263">
                  <c:v>-1794</c:v>
                </c:pt>
                <c:pt idx="264">
                  <c:v>-1794</c:v>
                </c:pt>
                <c:pt idx="265">
                  <c:v>-1793.5</c:v>
                </c:pt>
                <c:pt idx="266">
                  <c:v>-1793.5</c:v>
                </c:pt>
                <c:pt idx="267">
                  <c:v>-1788.5</c:v>
                </c:pt>
                <c:pt idx="268">
                  <c:v>-1788</c:v>
                </c:pt>
                <c:pt idx="269">
                  <c:v>-1788</c:v>
                </c:pt>
                <c:pt idx="270">
                  <c:v>-1785.5</c:v>
                </c:pt>
                <c:pt idx="271">
                  <c:v>-1785</c:v>
                </c:pt>
                <c:pt idx="272">
                  <c:v>-1783</c:v>
                </c:pt>
                <c:pt idx="273">
                  <c:v>-1782.5</c:v>
                </c:pt>
                <c:pt idx="274">
                  <c:v>-1777.5</c:v>
                </c:pt>
                <c:pt idx="275">
                  <c:v>-1777</c:v>
                </c:pt>
                <c:pt idx="276">
                  <c:v>-1774.5</c:v>
                </c:pt>
                <c:pt idx="277">
                  <c:v>-1771.5</c:v>
                </c:pt>
                <c:pt idx="278">
                  <c:v>-1771.5</c:v>
                </c:pt>
                <c:pt idx="279">
                  <c:v>-1727</c:v>
                </c:pt>
                <c:pt idx="280">
                  <c:v>-1725</c:v>
                </c:pt>
                <c:pt idx="281">
                  <c:v>-1725</c:v>
                </c:pt>
                <c:pt idx="282">
                  <c:v>-1647.5</c:v>
                </c:pt>
                <c:pt idx="283">
                  <c:v>-1642</c:v>
                </c:pt>
                <c:pt idx="284">
                  <c:v>-1586</c:v>
                </c:pt>
                <c:pt idx="285">
                  <c:v>-1512</c:v>
                </c:pt>
                <c:pt idx="286">
                  <c:v>-925</c:v>
                </c:pt>
                <c:pt idx="287">
                  <c:v>-754</c:v>
                </c:pt>
                <c:pt idx="288">
                  <c:v>-736.5</c:v>
                </c:pt>
                <c:pt idx="289">
                  <c:v>-521</c:v>
                </c:pt>
                <c:pt idx="290">
                  <c:v>-298.5</c:v>
                </c:pt>
                <c:pt idx="291">
                  <c:v>-3</c:v>
                </c:pt>
                <c:pt idx="292">
                  <c:v>71.5</c:v>
                </c:pt>
                <c:pt idx="293">
                  <c:v>127</c:v>
                </c:pt>
                <c:pt idx="294">
                  <c:v>215</c:v>
                </c:pt>
                <c:pt idx="295">
                  <c:v>265</c:v>
                </c:pt>
                <c:pt idx="296">
                  <c:v>1078.5</c:v>
                </c:pt>
                <c:pt idx="297">
                  <c:v>1108</c:v>
                </c:pt>
                <c:pt idx="298">
                  <c:v>1139.5</c:v>
                </c:pt>
                <c:pt idx="299">
                  <c:v>1182.5</c:v>
                </c:pt>
                <c:pt idx="300">
                  <c:v>1263.5</c:v>
                </c:pt>
                <c:pt idx="301">
                  <c:v>1282</c:v>
                </c:pt>
                <c:pt idx="302">
                  <c:v>1283</c:v>
                </c:pt>
                <c:pt idx="303">
                  <c:v>1421</c:v>
                </c:pt>
                <c:pt idx="304">
                  <c:v>1456</c:v>
                </c:pt>
                <c:pt idx="305">
                  <c:v>1456</c:v>
                </c:pt>
                <c:pt idx="306">
                  <c:v>1456</c:v>
                </c:pt>
                <c:pt idx="307">
                  <c:v>1456</c:v>
                </c:pt>
                <c:pt idx="308">
                  <c:v>1456</c:v>
                </c:pt>
                <c:pt idx="309">
                  <c:v>2168.5</c:v>
                </c:pt>
                <c:pt idx="310">
                  <c:v>2226.5</c:v>
                </c:pt>
                <c:pt idx="311">
                  <c:v>2265</c:v>
                </c:pt>
                <c:pt idx="312">
                  <c:v>2333</c:v>
                </c:pt>
                <c:pt idx="313">
                  <c:v>2396.5</c:v>
                </c:pt>
                <c:pt idx="314">
                  <c:v>3171.5</c:v>
                </c:pt>
                <c:pt idx="315">
                  <c:v>3202.5</c:v>
                </c:pt>
                <c:pt idx="316">
                  <c:v>3315</c:v>
                </c:pt>
                <c:pt idx="317">
                  <c:v>3332.5</c:v>
                </c:pt>
                <c:pt idx="318">
                  <c:v>3354.5</c:v>
                </c:pt>
                <c:pt idx="319">
                  <c:v>3387</c:v>
                </c:pt>
                <c:pt idx="320">
                  <c:v>3402</c:v>
                </c:pt>
                <c:pt idx="321">
                  <c:v>3453.5</c:v>
                </c:pt>
                <c:pt idx="322">
                  <c:v>3453.5</c:v>
                </c:pt>
                <c:pt idx="323">
                  <c:v>3456</c:v>
                </c:pt>
                <c:pt idx="324">
                  <c:v>3456</c:v>
                </c:pt>
                <c:pt idx="325">
                  <c:v>3456</c:v>
                </c:pt>
                <c:pt idx="326">
                  <c:v>3456</c:v>
                </c:pt>
                <c:pt idx="327">
                  <c:v>3456</c:v>
                </c:pt>
                <c:pt idx="328">
                  <c:v>3456</c:v>
                </c:pt>
                <c:pt idx="329">
                  <c:v>4104</c:v>
                </c:pt>
                <c:pt idx="330">
                  <c:v>4192.5</c:v>
                </c:pt>
                <c:pt idx="331">
                  <c:v>4230</c:v>
                </c:pt>
                <c:pt idx="332">
                  <c:v>4230.5</c:v>
                </c:pt>
                <c:pt idx="333">
                  <c:v>4246</c:v>
                </c:pt>
                <c:pt idx="334">
                  <c:v>4247.5</c:v>
                </c:pt>
                <c:pt idx="335">
                  <c:v>4247.5</c:v>
                </c:pt>
                <c:pt idx="336">
                  <c:v>4251.5</c:v>
                </c:pt>
                <c:pt idx="337">
                  <c:v>4281.5</c:v>
                </c:pt>
                <c:pt idx="338">
                  <c:v>4282</c:v>
                </c:pt>
                <c:pt idx="339">
                  <c:v>4369</c:v>
                </c:pt>
                <c:pt idx="340">
                  <c:v>4396.5</c:v>
                </c:pt>
                <c:pt idx="341">
                  <c:v>4477.5</c:v>
                </c:pt>
                <c:pt idx="342">
                  <c:v>5139.5</c:v>
                </c:pt>
                <c:pt idx="343">
                  <c:v>5225</c:v>
                </c:pt>
                <c:pt idx="344">
                  <c:v>5225</c:v>
                </c:pt>
                <c:pt idx="345">
                  <c:v>5282</c:v>
                </c:pt>
                <c:pt idx="346">
                  <c:v>5310.5</c:v>
                </c:pt>
                <c:pt idx="347">
                  <c:v>5311</c:v>
                </c:pt>
                <c:pt idx="348">
                  <c:v>5338</c:v>
                </c:pt>
                <c:pt idx="349">
                  <c:v>5340</c:v>
                </c:pt>
                <c:pt idx="350">
                  <c:v>5368</c:v>
                </c:pt>
                <c:pt idx="351">
                  <c:v>5368</c:v>
                </c:pt>
                <c:pt idx="352">
                  <c:v>5388</c:v>
                </c:pt>
                <c:pt idx="353">
                  <c:v>5424</c:v>
                </c:pt>
                <c:pt idx="354">
                  <c:v>6154.5</c:v>
                </c:pt>
                <c:pt idx="355">
                  <c:v>6154.5</c:v>
                </c:pt>
                <c:pt idx="356">
                  <c:v>6223.5</c:v>
                </c:pt>
                <c:pt idx="357">
                  <c:v>6223.5</c:v>
                </c:pt>
                <c:pt idx="358">
                  <c:v>6224</c:v>
                </c:pt>
                <c:pt idx="359">
                  <c:v>6224</c:v>
                </c:pt>
                <c:pt idx="360">
                  <c:v>6265</c:v>
                </c:pt>
                <c:pt idx="361">
                  <c:v>7221.5</c:v>
                </c:pt>
                <c:pt idx="362">
                  <c:v>7221.5</c:v>
                </c:pt>
                <c:pt idx="363">
                  <c:v>7229.5</c:v>
                </c:pt>
                <c:pt idx="364">
                  <c:v>7231</c:v>
                </c:pt>
                <c:pt idx="365">
                  <c:v>7301</c:v>
                </c:pt>
                <c:pt idx="366">
                  <c:v>7321.5</c:v>
                </c:pt>
                <c:pt idx="367">
                  <c:v>7322</c:v>
                </c:pt>
                <c:pt idx="368">
                  <c:v>7327</c:v>
                </c:pt>
                <c:pt idx="369">
                  <c:v>7407.5</c:v>
                </c:pt>
                <c:pt idx="370">
                  <c:v>7459</c:v>
                </c:pt>
                <c:pt idx="371">
                  <c:v>7462.5</c:v>
                </c:pt>
                <c:pt idx="372">
                  <c:v>8152</c:v>
                </c:pt>
                <c:pt idx="373">
                  <c:v>8267</c:v>
                </c:pt>
                <c:pt idx="374">
                  <c:v>8267</c:v>
                </c:pt>
                <c:pt idx="375">
                  <c:v>8271</c:v>
                </c:pt>
                <c:pt idx="376">
                  <c:v>8293.5</c:v>
                </c:pt>
                <c:pt idx="377">
                  <c:v>8294</c:v>
                </c:pt>
                <c:pt idx="378">
                  <c:v>8322.5</c:v>
                </c:pt>
                <c:pt idx="379">
                  <c:v>8322.5</c:v>
                </c:pt>
                <c:pt idx="380">
                  <c:v>8367.5</c:v>
                </c:pt>
                <c:pt idx="381">
                  <c:v>8386</c:v>
                </c:pt>
                <c:pt idx="382">
                  <c:v>8386</c:v>
                </c:pt>
                <c:pt idx="383">
                  <c:v>8403</c:v>
                </c:pt>
                <c:pt idx="384">
                  <c:v>8571</c:v>
                </c:pt>
                <c:pt idx="385">
                  <c:v>9112</c:v>
                </c:pt>
                <c:pt idx="386">
                  <c:v>9175.5</c:v>
                </c:pt>
                <c:pt idx="387">
                  <c:v>9206</c:v>
                </c:pt>
                <c:pt idx="388">
                  <c:v>10315</c:v>
                </c:pt>
                <c:pt idx="389">
                  <c:v>10453</c:v>
                </c:pt>
              </c:numCache>
            </c:numRef>
          </c:xVal>
          <c:yVal>
            <c:numRef>
              <c:f>'Active 1'!$N$21:$N$410</c:f>
              <c:numCache>
                <c:formatCode>General</c:formatCode>
                <c:ptCount val="3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B09-483B-A846-879A8B2C1C65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1'!$F$21:$F$4100</c:f>
              <c:numCache>
                <c:formatCode>General</c:formatCode>
                <c:ptCount val="4080"/>
                <c:pt idx="0">
                  <c:v>-77595.5</c:v>
                </c:pt>
                <c:pt idx="1">
                  <c:v>-77595</c:v>
                </c:pt>
                <c:pt idx="2">
                  <c:v>-76535.5</c:v>
                </c:pt>
                <c:pt idx="3">
                  <c:v>-76535</c:v>
                </c:pt>
                <c:pt idx="4">
                  <c:v>-75351.5</c:v>
                </c:pt>
                <c:pt idx="5">
                  <c:v>-75351</c:v>
                </c:pt>
                <c:pt idx="6">
                  <c:v>-74626</c:v>
                </c:pt>
                <c:pt idx="7">
                  <c:v>-73511</c:v>
                </c:pt>
                <c:pt idx="8">
                  <c:v>-72294</c:v>
                </c:pt>
                <c:pt idx="9">
                  <c:v>-67513</c:v>
                </c:pt>
                <c:pt idx="10">
                  <c:v>-67488</c:v>
                </c:pt>
                <c:pt idx="11">
                  <c:v>-67425</c:v>
                </c:pt>
                <c:pt idx="12">
                  <c:v>-67408</c:v>
                </c:pt>
                <c:pt idx="13">
                  <c:v>-67361</c:v>
                </c:pt>
                <c:pt idx="14">
                  <c:v>-67350</c:v>
                </c:pt>
                <c:pt idx="15">
                  <c:v>-66672</c:v>
                </c:pt>
                <c:pt idx="16">
                  <c:v>-66611</c:v>
                </c:pt>
                <c:pt idx="17">
                  <c:v>-66523</c:v>
                </c:pt>
                <c:pt idx="18">
                  <c:v>-65390.5</c:v>
                </c:pt>
                <c:pt idx="19">
                  <c:v>-65390</c:v>
                </c:pt>
                <c:pt idx="20">
                  <c:v>-63350</c:v>
                </c:pt>
                <c:pt idx="21">
                  <c:v>-63207</c:v>
                </c:pt>
                <c:pt idx="22">
                  <c:v>-61408.5</c:v>
                </c:pt>
                <c:pt idx="23">
                  <c:v>-61408</c:v>
                </c:pt>
                <c:pt idx="24">
                  <c:v>-61400</c:v>
                </c:pt>
                <c:pt idx="25">
                  <c:v>-61399.5</c:v>
                </c:pt>
                <c:pt idx="26">
                  <c:v>-61358.5</c:v>
                </c:pt>
                <c:pt idx="27">
                  <c:v>-61347.5</c:v>
                </c:pt>
                <c:pt idx="28">
                  <c:v>-61298</c:v>
                </c:pt>
                <c:pt idx="29">
                  <c:v>-61287</c:v>
                </c:pt>
                <c:pt idx="30">
                  <c:v>-61286.5</c:v>
                </c:pt>
                <c:pt idx="31">
                  <c:v>-61281</c:v>
                </c:pt>
                <c:pt idx="32">
                  <c:v>-55107</c:v>
                </c:pt>
                <c:pt idx="33">
                  <c:v>-53013</c:v>
                </c:pt>
                <c:pt idx="34">
                  <c:v>-52313.5</c:v>
                </c:pt>
                <c:pt idx="35">
                  <c:v>-52302.5</c:v>
                </c:pt>
                <c:pt idx="36">
                  <c:v>-52288.5</c:v>
                </c:pt>
                <c:pt idx="37">
                  <c:v>-51489</c:v>
                </c:pt>
                <c:pt idx="38">
                  <c:v>-51386</c:v>
                </c:pt>
                <c:pt idx="39">
                  <c:v>-50276.5</c:v>
                </c:pt>
                <c:pt idx="40">
                  <c:v>-50276</c:v>
                </c:pt>
                <c:pt idx="41">
                  <c:v>-49301</c:v>
                </c:pt>
                <c:pt idx="42">
                  <c:v>-46266.5</c:v>
                </c:pt>
                <c:pt idx="43">
                  <c:v>-46007</c:v>
                </c:pt>
                <c:pt idx="44">
                  <c:v>-45359</c:v>
                </c:pt>
                <c:pt idx="45">
                  <c:v>-45102</c:v>
                </c:pt>
                <c:pt idx="46">
                  <c:v>-44884</c:v>
                </c:pt>
                <c:pt idx="47">
                  <c:v>-38230.5</c:v>
                </c:pt>
                <c:pt idx="48">
                  <c:v>-37301</c:v>
                </c:pt>
                <c:pt idx="49">
                  <c:v>-37224</c:v>
                </c:pt>
                <c:pt idx="50">
                  <c:v>-37218.5</c:v>
                </c:pt>
                <c:pt idx="51">
                  <c:v>-37210</c:v>
                </c:pt>
                <c:pt idx="52">
                  <c:v>-36784.5</c:v>
                </c:pt>
                <c:pt idx="53">
                  <c:v>-36159</c:v>
                </c:pt>
                <c:pt idx="54">
                  <c:v>-36156</c:v>
                </c:pt>
                <c:pt idx="55">
                  <c:v>-36153.5</c:v>
                </c:pt>
                <c:pt idx="56">
                  <c:v>-36007</c:v>
                </c:pt>
                <c:pt idx="57">
                  <c:v>-36001.5</c:v>
                </c:pt>
                <c:pt idx="58">
                  <c:v>-35990.5</c:v>
                </c:pt>
                <c:pt idx="59">
                  <c:v>-35985</c:v>
                </c:pt>
                <c:pt idx="60">
                  <c:v>-35323</c:v>
                </c:pt>
                <c:pt idx="61">
                  <c:v>-33824.5</c:v>
                </c:pt>
                <c:pt idx="62">
                  <c:v>-33265</c:v>
                </c:pt>
                <c:pt idx="63">
                  <c:v>-32875.5</c:v>
                </c:pt>
                <c:pt idx="64">
                  <c:v>-31245</c:v>
                </c:pt>
                <c:pt idx="65">
                  <c:v>-31245</c:v>
                </c:pt>
                <c:pt idx="66">
                  <c:v>-31220</c:v>
                </c:pt>
                <c:pt idx="67">
                  <c:v>-30227</c:v>
                </c:pt>
                <c:pt idx="68">
                  <c:v>-30161.5</c:v>
                </c:pt>
                <c:pt idx="69">
                  <c:v>-30159</c:v>
                </c:pt>
                <c:pt idx="70">
                  <c:v>-30103</c:v>
                </c:pt>
                <c:pt idx="71">
                  <c:v>-30092.5</c:v>
                </c:pt>
                <c:pt idx="72">
                  <c:v>-30092.5</c:v>
                </c:pt>
                <c:pt idx="73">
                  <c:v>-30084</c:v>
                </c:pt>
                <c:pt idx="74">
                  <c:v>-30065</c:v>
                </c:pt>
                <c:pt idx="75">
                  <c:v>-28883</c:v>
                </c:pt>
                <c:pt idx="76">
                  <c:v>-28100</c:v>
                </c:pt>
                <c:pt idx="77">
                  <c:v>-27165.5</c:v>
                </c:pt>
                <c:pt idx="78">
                  <c:v>-26800</c:v>
                </c:pt>
                <c:pt idx="79">
                  <c:v>-26111</c:v>
                </c:pt>
                <c:pt idx="80">
                  <c:v>-26070.5</c:v>
                </c:pt>
                <c:pt idx="81">
                  <c:v>-26070</c:v>
                </c:pt>
                <c:pt idx="82">
                  <c:v>-25046</c:v>
                </c:pt>
                <c:pt idx="83">
                  <c:v>-25010</c:v>
                </c:pt>
                <c:pt idx="84">
                  <c:v>-23992</c:v>
                </c:pt>
                <c:pt idx="85">
                  <c:v>-23992</c:v>
                </c:pt>
                <c:pt idx="86">
                  <c:v>-23984</c:v>
                </c:pt>
                <c:pt idx="87">
                  <c:v>-23832</c:v>
                </c:pt>
                <c:pt idx="88">
                  <c:v>-23813.5</c:v>
                </c:pt>
                <c:pt idx="89">
                  <c:v>-23808</c:v>
                </c:pt>
                <c:pt idx="90">
                  <c:v>-23807</c:v>
                </c:pt>
                <c:pt idx="91">
                  <c:v>-22991</c:v>
                </c:pt>
                <c:pt idx="92">
                  <c:v>-22736.5</c:v>
                </c:pt>
                <c:pt idx="93">
                  <c:v>-21926.5</c:v>
                </c:pt>
                <c:pt idx="94">
                  <c:v>-21906.5</c:v>
                </c:pt>
                <c:pt idx="95">
                  <c:v>-21857.5</c:v>
                </c:pt>
                <c:pt idx="96">
                  <c:v>-21779.5</c:v>
                </c:pt>
                <c:pt idx="97">
                  <c:v>-21779.5</c:v>
                </c:pt>
                <c:pt idx="98">
                  <c:v>-21038.5</c:v>
                </c:pt>
                <c:pt idx="99">
                  <c:v>-20969.5</c:v>
                </c:pt>
                <c:pt idx="100">
                  <c:v>-20964</c:v>
                </c:pt>
                <c:pt idx="101">
                  <c:v>-20961</c:v>
                </c:pt>
                <c:pt idx="102">
                  <c:v>-20941</c:v>
                </c:pt>
                <c:pt idx="103">
                  <c:v>-20031.5</c:v>
                </c:pt>
                <c:pt idx="104">
                  <c:v>-19987.5</c:v>
                </c:pt>
                <c:pt idx="105">
                  <c:v>-19973.5</c:v>
                </c:pt>
                <c:pt idx="106">
                  <c:v>-19918.5</c:v>
                </c:pt>
                <c:pt idx="107">
                  <c:v>-19899</c:v>
                </c:pt>
                <c:pt idx="108">
                  <c:v>-19824.5</c:v>
                </c:pt>
                <c:pt idx="109">
                  <c:v>-19813.5</c:v>
                </c:pt>
                <c:pt idx="110">
                  <c:v>-19664</c:v>
                </c:pt>
                <c:pt idx="111">
                  <c:v>-19658.5</c:v>
                </c:pt>
                <c:pt idx="112">
                  <c:v>-19653</c:v>
                </c:pt>
                <c:pt idx="113">
                  <c:v>-19060.5</c:v>
                </c:pt>
                <c:pt idx="114">
                  <c:v>-18961</c:v>
                </c:pt>
                <c:pt idx="115">
                  <c:v>-18889</c:v>
                </c:pt>
                <c:pt idx="116">
                  <c:v>-18743</c:v>
                </c:pt>
                <c:pt idx="117">
                  <c:v>-18731</c:v>
                </c:pt>
                <c:pt idx="118">
                  <c:v>-18729</c:v>
                </c:pt>
                <c:pt idx="119">
                  <c:v>-18092.5</c:v>
                </c:pt>
                <c:pt idx="120">
                  <c:v>-18031.5</c:v>
                </c:pt>
                <c:pt idx="121">
                  <c:v>-18029</c:v>
                </c:pt>
                <c:pt idx="122">
                  <c:v>-17899</c:v>
                </c:pt>
                <c:pt idx="123">
                  <c:v>-17877</c:v>
                </c:pt>
                <c:pt idx="124">
                  <c:v>-17859.5</c:v>
                </c:pt>
                <c:pt idx="125">
                  <c:v>-17830</c:v>
                </c:pt>
                <c:pt idx="126">
                  <c:v>-17780</c:v>
                </c:pt>
                <c:pt idx="127">
                  <c:v>-17765.5</c:v>
                </c:pt>
                <c:pt idx="128">
                  <c:v>-17740.5</c:v>
                </c:pt>
                <c:pt idx="129">
                  <c:v>-17127</c:v>
                </c:pt>
                <c:pt idx="130">
                  <c:v>-17022</c:v>
                </c:pt>
                <c:pt idx="131">
                  <c:v>-16965</c:v>
                </c:pt>
                <c:pt idx="132">
                  <c:v>-16964</c:v>
                </c:pt>
                <c:pt idx="133">
                  <c:v>-16911.5</c:v>
                </c:pt>
                <c:pt idx="134">
                  <c:v>-16861</c:v>
                </c:pt>
                <c:pt idx="135">
                  <c:v>-16837</c:v>
                </c:pt>
                <c:pt idx="136">
                  <c:v>-16787</c:v>
                </c:pt>
                <c:pt idx="137">
                  <c:v>-16624</c:v>
                </c:pt>
                <c:pt idx="138">
                  <c:v>-16031.5</c:v>
                </c:pt>
                <c:pt idx="139">
                  <c:v>-16015</c:v>
                </c:pt>
                <c:pt idx="140">
                  <c:v>-15898</c:v>
                </c:pt>
                <c:pt idx="141">
                  <c:v>-15893.5</c:v>
                </c:pt>
                <c:pt idx="142">
                  <c:v>-15758</c:v>
                </c:pt>
                <c:pt idx="143">
                  <c:v>-15707.5</c:v>
                </c:pt>
                <c:pt idx="144">
                  <c:v>-15578.5</c:v>
                </c:pt>
                <c:pt idx="145">
                  <c:v>-15033</c:v>
                </c:pt>
                <c:pt idx="146">
                  <c:v>-14975</c:v>
                </c:pt>
                <c:pt idx="147">
                  <c:v>-14913.5</c:v>
                </c:pt>
                <c:pt idx="148">
                  <c:v>-14908.5</c:v>
                </c:pt>
                <c:pt idx="149">
                  <c:v>-14906</c:v>
                </c:pt>
                <c:pt idx="150">
                  <c:v>-14850</c:v>
                </c:pt>
                <c:pt idx="151">
                  <c:v>-14826</c:v>
                </c:pt>
                <c:pt idx="152">
                  <c:v>-14820.5</c:v>
                </c:pt>
                <c:pt idx="153">
                  <c:v>-14062</c:v>
                </c:pt>
                <c:pt idx="154">
                  <c:v>-14029</c:v>
                </c:pt>
                <c:pt idx="155">
                  <c:v>-13915</c:v>
                </c:pt>
                <c:pt idx="156">
                  <c:v>-13907</c:v>
                </c:pt>
                <c:pt idx="157">
                  <c:v>-13830</c:v>
                </c:pt>
                <c:pt idx="158">
                  <c:v>-13702</c:v>
                </c:pt>
                <c:pt idx="159">
                  <c:v>-13608</c:v>
                </c:pt>
                <c:pt idx="160">
                  <c:v>-13044</c:v>
                </c:pt>
                <c:pt idx="161">
                  <c:v>-12997</c:v>
                </c:pt>
                <c:pt idx="162">
                  <c:v>-12861</c:v>
                </c:pt>
                <c:pt idx="163">
                  <c:v>-12844.5</c:v>
                </c:pt>
                <c:pt idx="164">
                  <c:v>-12812</c:v>
                </c:pt>
                <c:pt idx="165">
                  <c:v>-12808.5</c:v>
                </c:pt>
                <c:pt idx="166">
                  <c:v>-12776</c:v>
                </c:pt>
                <c:pt idx="167">
                  <c:v>-12743</c:v>
                </c:pt>
                <c:pt idx="168">
                  <c:v>-12051</c:v>
                </c:pt>
                <c:pt idx="169">
                  <c:v>-11899</c:v>
                </c:pt>
                <c:pt idx="170">
                  <c:v>-11826.5</c:v>
                </c:pt>
                <c:pt idx="171">
                  <c:v>-11821.5</c:v>
                </c:pt>
                <c:pt idx="172">
                  <c:v>-11790.5</c:v>
                </c:pt>
                <c:pt idx="173">
                  <c:v>-11773.5</c:v>
                </c:pt>
                <c:pt idx="174">
                  <c:v>-11736</c:v>
                </c:pt>
                <c:pt idx="175">
                  <c:v>-11732.5</c:v>
                </c:pt>
                <c:pt idx="176">
                  <c:v>-11638.5</c:v>
                </c:pt>
                <c:pt idx="177">
                  <c:v>-11555.5</c:v>
                </c:pt>
                <c:pt idx="178">
                  <c:v>-10997</c:v>
                </c:pt>
                <c:pt idx="179">
                  <c:v>-10958.5</c:v>
                </c:pt>
                <c:pt idx="180">
                  <c:v>-10928.5</c:v>
                </c:pt>
                <c:pt idx="181">
                  <c:v>-10899.5</c:v>
                </c:pt>
                <c:pt idx="182">
                  <c:v>-10883</c:v>
                </c:pt>
                <c:pt idx="183">
                  <c:v>-10872.5</c:v>
                </c:pt>
                <c:pt idx="184">
                  <c:v>-10872.5</c:v>
                </c:pt>
                <c:pt idx="185">
                  <c:v>-10870</c:v>
                </c:pt>
                <c:pt idx="186">
                  <c:v>-10805.5</c:v>
                </c:pt>
                <c:pt idx="187">
                  <c:v>-10792</c:v>
                </c:pt>
                <c:pt idx="188">
                  <c:v>-10769.5</c:v>
                </c:pt>
                <c:pt idx="189">
                  <c:v>-10732</c:v>
                </c:pt>
                <c:pt idx="190">
                  <c:v>-10687</c:v>
                </c:pt>
                <c:pt idx="191">
                  <c:v>-10604</c:v>
                </c:pt>
                <c:pt idx="192">
                  <c:v>-10014</c:v>
                </c:pt>
                <c:pt idx="193">
                  <c:v>-9992</c:v>
                </c:pt>
                <c:pt idx="194">
                  <c:v>-9856.5</c:v>
                </c:pt>
                <c:pt idx="195">
                  <c:v>-9840</c:v>
                </c:pt>
                <c:pt idx="196">
                  <c:v>-9832.5</c:v>
                </c:pt>
                <c:pt idx="197">
                  <c:v>-9815.5</c:v>
                </c:pt>
                <c:pt idx="198">
                  <c:v>-9779.5</c:v>
                </c:pt>
                <c:pt idx="199">
                  <c:v>-9774</c:v>
                </c:pt>
                <c:pt idx="200">
                  <c:v>-9691</c:v>
                </c:pt>
                <c:pt idx="201">
                  <c:v>-8883</c:v>
                </c:pt>
                <c:pt idx="202">
                  <c:v>-8850</c:v>
                </c:pt>
                <c:pt idx="203">
                  <c:v>-8797.5</c:v>
                </c:pt>
                <c:pt idx="204">
                  <c:v>-8745.5</c:v>
                </c:pt>
                <c:pt idx="205">
                  <c:v>-8703.5</c:v>
                </c:pt>
                <c:pt idx="206">
                  <c:v>-8629.5</c:v>
                </c:pt>
                <c:pt idx="207">
                  <c:v>-7918</c:v>
                </c:pt>
                <c:pt idx="208">
                  <c:v>-7732.5</c:v>
                </c:pt>
                <c:pt idx="209">
                  <c:v>-7725</c:v>
                </c:pt>
                <c:pt idx="210">
                  <c:v>-7633</c:v>
                </c:pt>
                <c:pt idx="211">
                  <c:v>-7566.5</c:v>
                </c:pt>
                <c:pt idx="212">
                  <c:v>-7073.5</c:v>
                </c:pt>
                <c:pt idx="213">
                  <c:v>-6918.5</c:v>
                </c:pt>
                <c:pt idx="214">
                  <c:v>-6913.5</c:v>
                </c:pt>
                <c:pt idx="215">
                  <c:v>-6775.5</c:v>
                </c:pt>
                <c:pt idx="216">
                  <c:v>-6726.5</c:v>
                </c:pt>
                <c:pt idx="217">
                  <c:v>-6726</c:v>
                </c:pt>
                <c:pt idx="218">
                  <c:v>-6721</c:v>
                </c:pt>
                <c:pt idx="219">
                  <c:v>-6720.5</c:v>
                </c:pt>
                <c:pt idx="220">
                  <c:v>-6709.5</c:v>
                </c:pt>
                <c:pt idx="221">
                  <c:v>-6687</c:v>
                </c:pt>
                <c:pt idx="222">
                  <c:v>-6579</c:v>
                </c:pt>
                <c:pt idx="223">
                  <c:v>-6551.5</c:v>
                </c:pt>
                <c:pt idx="224">
                  <c:v>-5888</c:v>
                </c:pt>
                <c:pt idx="225">
                  <c:v>-5863</c:v>
                </c:pt>
                <c:pt idx="226">
                  <c:v>-5829</c:v>
                </c:pt>
                <c:pt idx="227">
                  <c:v>-5784</c:v>
                </c:pt>
                <c:pt idx="228">
                  <c:v>-5783.5</c:v>
                </c:pt>
                <c:pt idx="229">
                  <c:v>-5666</c:v>
                </c:pt>
                <c:pt idx="230">
                  <c:v>-4964</c:v>
                </c:pt>
                <c:pt idx="231">
                  <c:v>-4925</c:v>
                </c:pt>
                <c:pt idx="232">
                  <c:v>-4836</c:v>
                </c:pt>
                <c:pt idx="233">
                  <c:v>-4784</c:v>
                </c:pt>
                <c:pt idx="234">
                  <c:v>-4784</c:v>
                </c:pt>
                <c:pt idx="235">
                  <c:v>-4755</c:v>
                </c:pt>
                <c:pt idx="236">
                  <c:v>-4638</c:v>
                </c:pt>
                <c:pt idx="237">
                  <c:v>-4638</c:v>
                </c:pt>
                <c:pt idx="238">
                  <c:v>-4532</c:v>
                </c:pt>
                <c:pt idx="239">
                  <c:v>-3843.5</c:v>
                </c:pt>
                <c:pt idx="240">
                  <c:v>-3780</c:v>
                </c:pt>
                <c:pt idx="241">
                  <c:v>-3780</c:v>
                </c:pt>
                <c:pt idx="242">
                  <c:v>-3730.5</c:v>
                </c:pt>
                <c:pt idx="243">
                  <c:v>-3727.5</c:v>
                </c:pt>
                <c:pt idx="244">
                  <c:v>-3635.5</c:v>
                </c:pt>
                <c:pt idx="245">
                  <c:v>-3539.5</c:v>
                </c:pt>
                <c:pt idx="246">
                  <c:v>-2881</c:v>
                </c:pt>
                <c:pt idx="247">
                  <c:v>-2881</c:v>
                </c:pt>
                <c:pt idx="248">
                  <c:v>-2857</c:v>
                </c:pt>
                <c:pt idx="249">
                  <c:v>-2856.5</c:v>
                </c:pt>
                <c:pt idx="250">
                  <c:v>-2854</c:v>
                </c:pt>
                <c:pt idx="251">
                  <c:v>-2851.5</c:v>
                </c:pt>
                <c:pt idx="252">
                  <c:v>-2851</c:v>
                </c:pt>
                <c:pt idx="253">
                  <c:v>-2827.5</c:v>
                </c:pt>
                <c:pt idx="254">
                  <c:v>-2810</c:v>
                </c:pt>
                <c:pt idx="255">
                  <c:v>-2751</c:v>
                </c:pt>
                <c:pt idx="256">
                  <c:v>-2751</c:v>
                </c:pt>
                <c:pt idx="257">
                  <c:v>-2687.5</c:v>
                </c:pt>
                <c:pt idx="258">
                  <c:v>-2687</c:v>
                </c:pt>
                <c:pt idx="259">
                  <c:v>-2649</c:v>
                </c:pt>
                <c:pt idx="260">
                  <c:v>-2624</c:v>
                </c:pt>
                <c:pt idx="261">
                  <c:v>-2624</c:v>
                </c:pt>
                <c:pt idx="262">
                  <c:v>-1801.5</c:v>
                </c:pt>
                <c:pt idx="263">
                  <c:v>-1794</c:v>
                </c:pt>
                <c:pt idx="264">
                  <c:v>-1794</c:v>
                </c:pt>
                <c:pt idx="265">
                  <c:v>-1793.5</c:v>
                </c:pt>
                <c:pt idx="266">
                  <c:v>-1793.5</c:v>
                </c:pt>
                <c:pt idx="267">
                  <c:v>-1788.5</c:v>
                </c:pt>
                <c:pt idx="268">
                  <c:v>-1788</c:v>
                </c:pt>
                <c:pt idx="269">
                  <c:v>-1788</c:v>
                </c:pt>
                <c:pt idx="270">
                  <c:v>-1785.5</c:v>
                </c:pt>
                <c:pt idx="271">
                  <c:v>-1785</c:v>
                </c:pt>
                <c:pt idx="272">
                  <c:v>-1783</c:v>
                </c:pt>
                <c:pt idx="273">
                  <c:v>-1782.5</c:v>
                </c:pt>
                <c:pt idx="274">
                  <c:v>-1777.5</c:v>
                </c:pt>
                <c:pt idx="275">
                  <c:v>-1777</c:v>
                </c:pt>
                <c:pt idx="276">
                  <c:v>-1774.5</c:v>
                </c:pt>
                <c:pt idx="277">
                  <c:v>-1771.5</c:v>
                </c:pt>
                <c:pt idx="278">
                  <c:v>-1771.5</c:v>
                </c:pt>
                <c:pt idx="279">
                  <c:v>-1727</c:v>
                </c:pt>
                <c:pt idx="280">
                  <c:v>-1725</c:v>
                </c:pt>
                <c:pt idx="281">
                  <c:v>-1725</c:v>
                </c:pt>
                <c:pt idx="282">
                  <c:v>-1647.5</c:v>
                </c:pt>
                <c:pt idx="283">
                  <c:v>-1642</c:v>
                </c:pt>
                <c:pt idx="284">
                  <c:v>-1586</c:v>
                </c:pt>
                <c:pt idx="285">
                  <c:v>-1512</c:v>
                </c:pt>
                <c:pt idx="286">
                  <c:v>-925</c:v>
                </c:pt>
                <c:pt idx="287">
                  <c:v>-754</c:v>
                </c:pt>
                <c:pt idx="288">
                  <c:v>-736.5</c:v>
                </c:pt>
                <c:pt idx="289">
                  <c:v>-521</c:v>
                </c:pt>
                <c:pt idx="290">
                  <c:v>-298.5</c:v>
                </c:pt>
                <c:pt idx="291">
                  <c:v>-3</c:v>
                </c:pt>
                <c:pt idx="292">
                  <c:v>71.5</c:v>
                </c:pt>
                <c:pt idx="293">
                  <c:v>127</c:v>
                </c:pt>
                <c:pt idx="294">
                  <c:v>215</c:v>
                </c:pt>
                <c:pt idx="295">
                  <c:v>265</c:v>
                </c:pt>
                <c:pt idx="296">
                  <c:v>1078.5</c:v>
                </c:pt>
                <c:pt idx="297">
                  <c:v>1108</c:v>
                </c:pt>
                <c:pt idx="298">
                  <c:v>1139.5</c:v>
                </c:pt>
                <c:pt idx="299">
                  <c:v>1182.5</c:v>
                </c:pt>
                <c:pt idx="300">
                  <c:v>1263.5</c:v>
                </c:pt>
                <c:pt idx="301">
                  <c:v>1282</c:v>
                </c:pt>
                <c:pt idx="302">
                  <c:v>1283</c:v>
                </c:pt>
                <c:pt idx="303">
                  <c:v>1421</c:v>
                </c:pt>
                <c:pt idx="304">
                  <c:v>1456</c:v>
                </c:pt>
                <c:pt idx="305">
                  <c:v>1456</c:v>
                </c:pt>
                <c:pt idx="306">
                  <c:v>1456</c:v>
                </c:pt>
                <c:pt idx="307">
                  <c:v>1456</c:v>
                </c:pt>
                <c:pt idx="308">
                  <c:v>1456</c:v>
                </c:pt>
                <c:pt idx="309">
                  <c:v>2168.5</c:v>
                </c:pt>
                <c:pt idx="310">
                  <c:v>2226.5</c:v>
                </c:pt>
                <c:pt idx="311">
                  <c:v>2265</c:v>
                </c:pt>
                <c:pt idx="312">
                  <c:v>2333</c:v>
                </c:pt>
                <c:pt idx="313">
                  <c:v>2396.5</c:v>
                </c:pt>
                <c:pt idx="314">
                  <c:v>3171.5</c:v>
                </c:pt>
                <c:pt idx="315">
                  <c:v>3202.5</c:v>
                </c:pt>
                <c:pt idx="316">
                  <c:v>3315</c:v>
                </c:pt>
                <c:pt idx="317">
                  <c:v>3332.5</c:v>
                </c:pt>
                <c:pt idx="318">
                  <c:v>3354.5</c:v>
                </c:pt>
                <c:pt idx="319">
                  <c:v>3387</c:v>
                </c:pt>
                <c:pt idx="320">
                  <c:v>3402</c:v>
                </c:pt>
                <c:pt idx="321">
                  <c:v>3453.5</c:v>
                </c:pt>
                <c:pt idx="322">
                  <c:v>3453.5</c:v>
                </c:pt>
                <c:pt idx="323">
                  <c:v>3456</c:v>
                </c:pt>
                <c:pt idx="324">
                  <c:v>3456</c:v>
                </c:pt>
                <c:pt idx="325">
                  <c:v>3456</c:v>
                </c:pt>
                <c:pt idx="326">
                  <c:v>3456</c:v>
                </c:pt>
                <c:pt idx="327">
                  <c:v>3456</c:v>
                </c:pt>
                <c:pt idx="328">
                  <c:v>3456</c:v>
                </c:pt>
                <c:pt idx="329">
                  <c:v>4104</c:v>
                </c:pt>
                <c:pt idx="330">
                  <c:v>4192.5</c:v>
                </c:pt>
                <c:pt idx="331">
                  <c:v>4230</c:v>
                </c:pt>
                <c:pt idx="332">
                  <c:v>4230.5</c:v>
                </c:pt>
                <c:pt idx="333">
                  <c:v>4246</c:v>
                </c:pt>
                <c:pt idx="334">
                  <c:v>4247.5</c:v>
                </c:pt>
                <c:pt idx="335">
                  <c:v>4247.5</c:v>
                </c:pt>
                <c:pt idx="336">
                  <c:v>4251.5</c:v>
                </c:pt>
                <c:pt idx="337">
                  <c:v>4281.5</c:v>
                </c:pt>
                <c:pt idx="338">
                  <c:v>4282</c:v>
                </c:pt>
                <c:pt idx="339">
                  <c:v>4369</c:v>
                </c:pt>
                <c:pt idx="340">
                  <c:v>4396.5</c:v>
                </c:pt>
                <c:pt idx="341">
                  <c:v>4477.5</c:v>
                </c:pt>
                <c:pt idx="342">
                  <c:v>5139.5</c:v>
                </c:pt>
                <c:pt idx="343">
                  <c:v>5225</c:v>
                </c:pt>
                <c:pt idx="344">
                  <c:v>5225</c:v>
                </c:pt>
                <c:pt idx="345">
                  <c:v>5282</c:v>
                </c:pt>
                <c:pt idx="346">
                  <c:v>5310.5</c:v>
                </c:pt>
                <c:pt idx="347">
                  <c:v>5311</c:v>
                </c:pt>
                <c:pt idx="348">
                  <c:v>5338</c:v>
                </c:pt>
                <c:pt idx="349">
                  <c:v>5340</c:v>
                </c:pt>
                <c:pt idx="350">
                  <c:v>5368</c:v>
                </c:pt>
                <c:pt idx="351">
                  <c:v>5368</c:v>
                </c:pt>
                <c:pt idx="352">
                  <c:v>5388</c:v>
                </c:pt>
                <c:pt idx="353">
                  <c:v>5424</c:v>
                </c:pt>
                <c:pt idx="354">
                  <c:v>6154.5</c:v>
                </c:pt>
                <c:pt idx="355">
                  <c:v>6154.5</c:v>
                </c:pt>
                <c:pt idx="356">
                  <c:v>6223.5</c:v>
                </c:pt>
                <c:pt idx="357">
                  <c:v>6223.5</c:v>
                </c:pt>
                <c:pt idx="358">
                  <c:v>6224</c:v>
                </c:pt>
                <c:pt idx="359">
                  <c:v>6224</c:v>
                </c:pt>
                <c:pt idx="360">
                  <c:v>6265</c:v>
                </c:pt>
                <c:pt idx="361">
                  <c:v>7221.5</c:v>
                </c:pt>
                <c:pt idx="362">
                  <c:v>7221.5</c:v>
                </c:pt>
                <c:pt idx="363">
                  <c:v>7229.5</c:v>
                </c:pt>
                <c:pt idx="364">
                  <c:v>7231</c:v>
                </c:pt>
                <c:pt idx="365">
                  <c:v>7301</c:v>
                </c:pt>
                <c:pt idx="366">
                  <c:v>7321.5</c:v>
                </c:pt>
                <c:pt idx="367">
                  <c:v>7322</c:v>
                </c:pt>
                <c:pt idx="368">
                  <c:v>7327</c:v>
                </c:pt>
                <c:pt idx="369">
                  <c:v>7407.5</c:v>
                </c:pt>
                <c:pt idx="370">
                  <c:v>7459</c:v>
                </c:pt>
                <c:pt idx="371">
                  <c:v>7462.5</c:v>
                </c:pt>
                <c:pt idx="372">
                  <c:v>8152</c:v>
                </c:pt>
                <c:pt idx="373">
                  <c:v>8267</c:v>
                </c:pt>
                <c:pt idx="374">
                  <c:v>8267</c:v>
                </c:pt>
                <c:pt idx="375">
                  <c:v>8271</c:v>
                </c:pt>
                <c:pt idx="376">
                  <c:v>8293.5</c:v>
                </c:pt>
                <c:pt idx="377">
                  <c:v>8294</c:v>
                </c:pt>
                <c:pt idx="378">
                  <c:v>8322.5</c:v>
                </c:pt>
                <c:pt idx="379">
                  <c:v>8322.5</c:v>
                </c:pt>
                <c:pt idx="380">
                  <c:v>8367.5</c:v>
                </c:pt>
                <c:pt idx="381">
                  <c:v>8386</c:v>
                </c:pt>
                <c:pt idx="382">
                  <c:v>8386</c:v>
                </c:pt>
                <c:pt idx="383">
                  <c:v>8403</c:v>
                </c:pt>
                <c:pt idx="384">
                  <c:v>8571</c:v>
                </c:pt>
                <c:pt idx="385">
                  <c:v>9112</c:v>
                </c:pt>
                <c:pt idx="386">
                  <c:v>9175.5</c:v>
                </c:pt>
                <c:pt idx="387">
                  <c:v>9206</c:v>
                </c:pt>
                <c:pt idx="388">
                  <c:v>10315</c:v>
                </c:pt>
                <c:pt idx="389">
                  <c:v>10453</c:v>
                </c:pt>
                <c:pt idx="390">
                  <c:v>10483</c:v>
                </c:pt>
                <c:pt idx="391">
                  <c:v>10585.5</c:v>
                </c:pt>
                <c:pt idx="392">
                  <c:v>11264</c:v>
                </c:pt>
                <c:pt idx="393">
                  <c:v>11319</c:v>
                </c:pt>
                <c:pt idx="394">
                  <c:v>11360.5</c:v>
                </c:pt>
                <c:pt idx="395">
                  <c:v>11371.5</c:v>
                </c:pt>
                <c:pt idx="396">
                  <c:v>11515</c:v>
                </c:pt>
                <c:pt idx="397">
                  <c:v>11639.5</c:v>
                </c:pt>
                <c:pt idx="398">
                  <c:v>12235</c:v>
                </c:pt>
                <c:pt idx="399">
                  <c:v>12307</c:v>
                </c:pt>
                <c:pt idx="400">
                  <c:v>12505.5</c:v>
                </c:pt>
                <c:pt idx="401">
                  <c:v>12585.5</c:v>
                </c:pt>
                <c:pt idx="402">
                  <c:v>13128.5</c:v>
                </c:pt>
                <c:pt idx="403">
                  <c:v>13228</c:v>
                </c:pt>
                <c:pt idx="404">
                  <c:v>13228</c:v>
                </c:pt>
                <c:pt idx="405">
                  <c:v>13234.5</c:v>
                </c:pt>
                <c:pt idx="406">
                  <c:v>13237.5</c:v>
                </c:pt>
                <c:pt idx="407">
                  <c:v>13243</c:v>
                </c:pt>
                <c:pt idx="408">
                  <c:v>13451</c:v>
                </c:pt>
                <c:pt idx="409">
                  <c:v>13495</c:v>
                </c:pt>
                <c:pt idx="410">
                  <c:v>13495.5</c:v>
                </c:pt>
                <c:pt idx="411">
                  <c:v>14210</c:v>
                </c:pt>
                <c:pt idx="412">
                  <c:v>14224</c:v>
                </c:pt>
                <c:pt idx="413">
                  <c:v>14259.5</c:v>
                </c:pt>
                <c:pt idx="414">
                  <c:v>14450.5</c:v>
                </c:pt>
                <c:pt idx="415">
                  <c:v>14469.5</c:v>
                </c:pt>
                <c:pt idx="416">
                  <c:v>14585.5</c:v>
                </c:pt>
                <c:pt idx="417">
                  <c:v>15330.5</c:v>
                </c:pt>
                <c:pt idx="418">
                  <c:v>15377</c:v>
                </c:pt>
                <c:pt idx="419">
                  <c:v>15448.5</c:v>
                </c:pt>
                <c:pt idx="420">
                  <c:v>15465</c:v>
                </c:pt>
                <c:pt idx="421">
                  <c:v>15578.5</c:v>
                </c:pt>
              </c:numCache>
            </c:numRef>
          </c:xVal>
          <c:yVal>
            <c:numRef>
              <c:f>'Active 1'!$O$21:$O$4100</c:f>
              <c:numCache>
                <c:formatCode>0.00E+00</c:formatCode>
                <c:ptCount val="4080"/>
                <c:pt idx="70">
                  <c:v>9.8671256888400297E-2</c:v>
                </c:pt>
                <c:pt idx="71">
                  <c:v>9.8638830346472806E-2</c:v>
                </c:pt>
                <c:pt idx="131">
                  <c:v>5.8097932331890006E-2</c:v>
                </c:pt>
                <c:pt idx="201">
                  <c:v>3.3138759773988044E-2</c:v>
                </c:pt>
                <c:pt idx="233">
                  <c:v>2.0480055453913779E-2</c:v>
                </c:pt>
                <c:pt idx="236">
                  <c:v>2.0029172109017255E-2</c:v>
                </c:pt>
                <c:pt idx="240">
                  <c:v>1.7379460397228107E-2</c:v>
                </c:pt>
                <c:pt idx="247">
                  <c:v>1.4603130759817333E-2</c:v>
                </c:pt>
                <c:pt idx="256">
                  <c:v>1.4201659288334129E-2</c:v>
                </c:pt>
                <c:pt idx="260">
                  <c:v>1.3809452543115922E-2</c:v>
                </c:pt>
                <c:pt idx="281">
                  <c:v>1.1033122905705147E-2</c:v>
                </c:pt>
                <c:pt idx="302">
                  <c:v>1.7436907040014674E-3</c:v>
                </c:pt>
                <c:pt idx="303">
                  <c:v>1.3175132958116046E-3</c:v>
                </c:pt>
                <c:pt idx="304">
                  <c:v>1.2094248227199726E-3</c:v>
                </c:pt>
                <c:pt idx="305">
                  <c:v>1.2094248227199726E-3</c:v>
                </c:pt>
                <c:pt idx="306">
                  <c:v>1.2094248227199726E-3</c:v>
                </c:pt>
                <c:pt idx="307">
                  <c:v>1.2094248227199726E-3</c:v>
                </c:pt>
                <c:pt idx="308">
                  <c:v>1.2094248227199726E-3</c:v>
                </c:pt>
                <c:pt idx="309">
                  <c:v>-9.9094766521681983E-4</c:v>
                </c:pt>
                <c:pt idx="310">
                  <c:v>-1.1700657063400954E-3</c:v>
                </c:pt>
                <c:pt idx="311">
                  <c:v>-1.2889630267408905E-3</c:v>
                </c:pt>
                <c:pt idx="312">
                  <c:v>-1.4989634887474894E-3</c:v>
                </c:pt>
                <c:pt idx="313">
                  <c:v>-1.6950668613565931E-3</c:v>
                </c:pt>
                <c:pt idx="314">
                  <c:v>-4.0884544798141572E-3</c:v>
                </c:pt>
                <c:pt idx="315">
                  <c:v>-4.18418998455246E-3</c:v>
                </c:pt>
                <c:pt idx="316">
                  <c:v>-4.5316172194898481E-3</c:v>
                </c:pt>
                <c:pt idx="317">
                  <c:v>-4.5856614560356636E-3</c:v>
                </c:pt>
                <c:pt idx="318">
                  <c:v>-4.6536027819789744E-3</c:v>
                </c:pt>
                <c:pt idx="319">
                  <c:v>-4.7539706498497761E-3</c:v>
                </c:pt>
                <c:pt idx="320">
                  <c:v>-4.8002942811747606E-3</c:v>
                </c:pt>
                <c:pt idx="321">
                  <c:v>-4.9593387487238769E-3</c:v>
                </c:pt>
                <c:pt idx="322">
                  <c:v>-4.9593387487238769E-3</c:v>
                </c:pt>
                <c:pt idx="323">
                  <c:v>-4.967059353944708E-3</c:v>
                </c:pt>
                <c:pt idx="324">
                  <c:v>-4.967059353944708E-3</c:v>
                </c:pt>
                <c:pt idx="325">
                  <c:v>-4.967059353944708E-3</c:v>
                </c:pt>
                <c:pt idx="326">
                  <c:v>-4.967059353944708E-3</c:v>
                </c:pt>
                <c:pt idx="327">
                  <c:v>-4.967059353944708E-3</c:v>
                </c:pt>
                <c:pt idx="328">
                  <c:v>-4.967059353944708E-3</c:v>
                </c:pt>
                <c:pt idx="329">
                  <c:v>-6.9682402271840638E-3</c:v>
                </c:pt>
                <c:pt idx="330">
                  <c:v>-7.241549652001477E-3</c:v>
                </c:pt>
                <c:pt idx="331">
                  <c:v>-7.3573587303139391E-3</c:v>
                </c:pt>
                <c:pt idx="332">
                  <c:v>-7.358902851358106E-3</c:v>
                </c:pt>
                <c:pt idx="333">
                  <c:v>-7.4067706037272557E-3</c:v>
                </c:pt>
                <c:pt idx="334">
                  <c:v>-7.4114029668597547E-3</c:v>
                </c:pt>
                <c:pt idx="335">
                  <c:v>-7.4114029668597547E-3</c:v>
                </c:pt>
                <c:pt idx="336">
                  <c:v>-7.4237559352130847E-3</c:v>
                </c:pt>
                <c:pt idx="337">
                  <c:v>-7.5164031978630554E-3</c:v>
                </c:pt>
                <c:pt idx="338">
                  <c:v>-7.5179473189072206E-3</c:v>
                </c:pt>
                <c:pt idx="339">
                  <c:v>-7.7866243805921349E-3</c:v>
                </c:pt>
                <c:pt idx="340">
                  <c:v>-7.8715510380212746E-3</c:v>
                </c:pt>
                <c:pt idx="341">
                  <c:v>-8.121698647176193E-3</c:v>
                </c:pt>
                <c:pt idx="342">
                  <c:v>-1.0166114909652201E-2</c:v>
                </c:pt>
                <c:pt idx="343">
                  <c:v>-1.0430159608204616E-2</c:v>
                </c:pt>
                <c:pt idx="344">
                  <c:v>-1.0430159608204616E-2</c:v>
                </c:pt>
                <c:pt idx="345">
                  <c:v>-1.060618940723956E-2</c:v>
                </c:pt>
                <c:pt idx="346">
                  <c:v>-1.0694204306757032E-2</c:v>
                </c:pt>
                <c:pt idx="347">
                  <c:v>-1.0695748427801199E-2</c:v>
                </c:pt>
                <c:pt idx="348">
                  <c:v>-1.0779130964186173E-2</c:v>
                </c:pt>
                <c:pt idx="349">
                  <c:v>-1.0785307448362837E-2</c:v>
                </c:pt>
                <c:pt idx="350">
                  <c:v>-1.0871778226836142E-2</c:v>
                </c:pt>
                <c:pt idx="351">
                  <c:v>-1.0871778226836142E-2</c:v>
                </c:pt>
                <c:pt idx="352">
                  <c:v>-1.0933543068602791E-2</c:v>
                </c:pt>
                <c:pt idx="353">
                  <c:v>-1.1044719783782752E-2</c:v>
                </c:pt>
                <c:pt idx="354">
                  <c:v>-1.3300680629309527E-2</c:v>
                </c:pt>
                <c:pt idx="355">
                  <c:v>-1.3300680629309527E-2</c:v>
                </c:pt>
                <c:pt idx="356">
                  <c:v>-1.3513769333404459E-2</c:v>
                </c:pt>
                <c:pt idx="357">
                  <c:v>-1.3513769333404459E-2</c:v>
                </c:pt>
                <c:pt idx="358">
                  <c:v>-1.3515313454448626E-2</c:v>
                </c:pt>
                <c:pt idx="359">
                  <c:v>-1.3515313454448626E-2</c:v>
                </c:pt>
                <c:pt idx="360">
                  <c:v>-1.3641931380070253E-2</c:v>
                </c:pt>
                <c:pt idx="361">
                  <c:v>-1.6595834937560134E-2</c:v>
                </c:pt>
                <c:pt idx="362">
                  <c:v>-1.6595834937560134E-2</c:v>
                </c:pt>
                <c:pt idx="363">
                  <c:v>-1.6620540874266794E-2</c:v>
                </c:pt>
                <c:pt idx="364">
                  <c:v>-1.6625173237399291E-2</c:v>
                </c:pt>
                <c:pt idx="365">
                  <c:v>-1.6841350183582557E-2</c:v>
                </c:pt>
                <c:pt idx="366">
                  <c:v>-1.6904659146393369E-2</c:v>
                </c:pt>
                <c:pt idx="367">
                  <c:v>-1.6906203267437536E-2</c:v>
                </c:pt>
                <c:pt idx="368">
                  <c:v>-1.6921644477879198E-2</c:v>
                </c:pt>
                <c:pt idx="369">
                  <c:v>-1.7170247965989951E-2</c:v>
                </c:pt>
                <c:pt idx="370">
                  <c:v>-1.7329292433539065E-2</c:v>
                </c:pt>
                <c:pt idx="371">
                  <c:v>-1.734010128084823E-2</c:v>
                </c:pt>
                <c:pt idx="372">
                  <c:v>-1.9469444200753378E-2</c:v>
                </c:pt>
                <c:pt idx="373">
                  <c:v>-1.9824592040911596E-2</c:v>
                </c:pt>
                <c:pt idx="374">
                  <c:v>-1.9824592040911596E-2</c:v>
                </c:pt>
                <c:pt idx="375">
                  <c:v>-1.9836945009264927E-2</c:v>
                </c:pt>
                <c:pt idx="376">
                  <c:v>-1.9906430456252403E-2</c:v>
                </c:pt>
                <c:pt idx="377">
                  <c:v>-1.990797457729657E-2</c:v>
                </c:pt>
                <c:pt idx="378">
                  <c:v>-1.9995989476814042E-2</c:v>
                </c:pt>
                <c:pt idx="379">
                  <c:v>-1.9995989476814042E-2</c:v>
                </c:pt>
                <c:pt idx="380">
                  <c:v>-2.0134960370788997E-2</c:v>
                </c:pt>
                <c:pt idx="381">
                  <c:v>-2.0192092849423145E-2</c:v>
                </c:pt>
                <c:pt idx="382">
                  <c:v>-2.0192092849423145E-2</c:v>
                </c:pt>
                <c:pt idx="383">
                  <c:v>-2.0244592964924795E-2</c:v>
                </c:pt>
                <c:pt idx="384">
                  <c:v>-2.0763417635764628E-2</c:v>
                </c:pt>
                <c:pt idx="385">
                  <c:v>-2.2434156605552424E-2</c:v>
                </c:pt>
                <c:pt idx="386">
                  <c:v>-2.2630259978161527E-2</c:v>
                </c:pt>
                <c:pt idx="387">
                  <c:v>-2.2724451361855663E-2</c:v>
                </c:pt>
                <c:pt idx="388">
                  <c:v>-2.6149311837816231E-2</c:v>
                </c:pt>
                <c:pt idx="389">
                  <c:v>-2.6575489246006095E-2</c:v>
                </c:pt>
                <c:pt idx="390">
                  <c:v>-2.666813650865606E-2</c:v>
                </c:pt>
                <c:pt idx="391">
                  <c:v>-2.6984681322710129E-2</c:v>
                </c:pt>
                <c:pt idx="392">
                  <c:v>-2.9080053579643623E-2</c:v>
                </c:pt>
                <c:pt idx="393">
                  <c:v>-2.9249906894501899E-2</c:v>
                </c:pt>
                <c:pt idx="394">
                  <c:v>-2.9378068941167689E-2</c:v>
                </c:pt>
                <c:pt idx="395">
                  <c:v>-2.9412039604139347E-2</c:v>
                </c:pt>
                <c:pt idx="396">
                  <c:v>-2.985520234381504E-2</c:v>
                </c:pt>
                <c:pt idx="397">
                  <c:v>-3.0239688483812418E-2</c:v>
                </c:pt>
                <c:pt idx="398">
                  <c:v>-3.2078736647414327E-2</c:v>
                </c:pt>
                <c:pt idx="399">
                  <c:v>-3.230109007777425E-2</c:v>
                </c:pt>
                <c:pt idx="400">
                  <c:v>-3.2914106132308218E-2</c:v>
                </c:pt>
                <c:pt idx="401">
                  <c:v>-3.3161165499374812E-2</c:v>
                </c:pt>
                <c:pt idx="402">
                  <c:v>-3.4838080953339276E-2</c:v>
                </c:pt>
                <c:pt idx="403">
                  <c:v>-3.5145361041128337E-2</c:v>
                </c:pt>
                <c:pt idx="404">
                  <c:v>-3.5145361041128337E-2</c:v>
                </c:pt>
                <c:pt idx="405">
                  <c:v>-3.5165434614702493E-2</c:v>
                </c:pt>
                <c:pt idx="406">
                  <c:v>-3.5174699340967494E-2</c:v>
                </c:pt>
                <c:pt idx="407">
                  <c:v>-3.5191684672453316E-2</c:v>
                </c:pt>
                <c:pt idx="408">
                  <c:v>-3.5834039026826456E-2</c:v>
                </c:pt>
                <c:pt idx="409">
                  <c:v>-3.5969921678713074E-2</c:v>
                </c:pt>
                <c:pt idx="410">
                  <c:v>-3.5971465799757241E-2</c:v>
                </c:pt>
                <c:pt idx="411">
                  <c:v>-3.8178014771870689E-2</c:v>
                </c:pt>
                <c:pt idx="412">
                  <c:v>-3.8221250161107348E-2</c:v>
                </c:pt>
                <c:pt idx="413">
                  <c:v>-3.8330882755243142E-2</c:v>
                </c:pt>
                <c:pt idx="414">
                  <c:v>-3.8920736994114621E-2</c:v>
                </c:pt>
                <c:pt idx="415">
                  <c:v>-3.8979413593792936E-2</c:v>
                </c:pt>
                <c:pt idx="416">
                  <c:v>-3.9337649676039491E-2</c:v>
                </c:pt>
                <c:pt idx="417">
                  <c:v>-4.1638390031847078E-2</c:v>
                </c:pt>
                <c:pt idx="418">
                  <c:v>-4.178199328895453E-2</c:v>
                </c:pt>
                <c:pt idx="419">
                  <c:v>-4.20028025982703E-2</c:v>
                </c:pt>
                <c:pt idx="420">
                  <c:v>-4.205375859272778E-2</c:v>
                </c:pt>
                <c:pt idx="421">
                  <c:v>-4.24042740697535E-2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B09-483B-A846-879A8B2C1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0107368"/>
        <c:axId val="1"/>
        <c:extLst>
          <c:ext xmlns:c15="http://schemas.microsoft.com/office/drawing/2012/chart" uri="{02D57815-91ED-43cb-92C2-25804820EDAC}">
            <c15:filteredScatterSeries>
              <c15:ser>
                <c:idx val="8"/>
                <c:order val="8"/>
                <c:tx>
                  <c:strRef>
                    <c:extLst>
                      <c:ext uri="{02D57815-91ED-43cb-92C2-25804820EDAC}">
                        <c15:formulaRef>
                          <c15:sqref>'Active 1'!$U$20</c15:sqref>
                        </c15:formulaRef>
                      </c:ext>
                    </c:extLst>
                    <c:strCache>
                      <c:ptCount val="1"/>
                      <c:pt idx="0">
                        <c:v>BAD?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ymbol val="star"/>
                  <c:size val="5"/>
                  <c:spPr>
                    <a:noFill/>
                    <a:ln>
                      <a:solidFill>
                        <a:srgbClr val="00FFFF"/>
                      </a:solidFill>
                      <a:prstDash val="solid"/>
                    </a:ln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'Active 1'!$F$21:$F$410</c15:sqref>
                        </c15:formulaRef>
                      </c:ext>
                    </c:extLst>
                    <c:numCache>
                      <c:formatCode>General</c:formatCode>
                      <c:ptCount val="390"/>
                      <c:pt idx="0">
                        <c:v>-77595.5</c:v>
                      </c:pt>
                      <c:pt idx="1">
                        <c:v>-77595</c:v>
                      </c:pt>
                      <c:pt idx="2">
                        <c:v>-76535.5</c:v>
                      </c:pt>
                      <c:pt idx="3">
                        <c:v>-76535</c:v>
                      </c:pt>
                      <c:pt idx="4">
                        <c:v>-75351.5</c:v>
                      </c:pt>
                      <c:pt idx="5">
                        <c:v>-75351</c:v>
                      </c:pt>
                      <c:pt idx="6">
                        <c:v>-74626</c:v>
                      </c:pt>
                      <c:pt idx="7">
                        <c:v>-73511</c:v>
                      </c:pt>
                      <c:pt idx="8">
                        <c:v>-72294</c:v>
                      </c:pt>
                      <c:pt idx="9">
                        <c:v>-67513</c:v>
                      </c:pt>
                      <c:pt idx="10">
                        <c:v>-67488</c:v>
                      </c:pt>
                      <c:pt idx="11">
                        <c:v>-67425</c:v>
                      </c:pt>
                      <c:pt idx="12">
                        <c:v>-67408</c:v>
                      </c:pt>
                      <c:pt idx="13">
                        <c:v>-67361</c:v>
                      </c:pt>
                      <c:pt idx="14">
                        <c:v>-67350</c:v>
                      </c:pt>
                      <c:pt idx="15">
                        <c:v>-66672</c:v>
                      </c:pt>
                      <c:pt idx="16">
                        <c:v>-66611</c:v>
                      </c:pt>
                      <c:pt idx="17">
                        <c:v>-66523</c:v>
                      </c:pt>
                      <c:pt idx="18">
                        <c:v>-65390.5</c:v>
                      </c:pt>
                      <c:pt idx="19">
                        <c:v>-65390</c:v>
                      </c:pt>
                      <c:pt idx="20">
                        <c:v>-63350</c:v>
                      </c:pt>
                      <c:pt idx="21">
                        <c:v>-63207</c:v>
                      </c:pt>
                      <c:pt idx="22">
                        <c:v>-61408.5</c:v>
                      </c:pt>
                      <c:pt idx="23">
                        <c:v>-61408</c:v>
                      </c:pt>
                      <c:pt idx="24">
                        <c:v>-61400</c:v>
                      </c:pt>
                      <c:pt idx="25">
                        <c:v>-61399.5</c:v>
                      </c:pt>
                      <c:pt idx="26">
                        <c:v>-61358.5</c:v>
                      </c:pt>
                      <c:pt idx="27">
                        <c:v>-61347.5</c:v>
                      </c:pt>
                      <c:pt idx="28">
                        <c:v>-61298</c:v>
                      </c:pt>
                      <c:pt idx="29">
                        <c:v>-61287</c:v>
                      </c:pt>
                      <c:pt idx="30">
                        <c:v>-61286.5</c:v>
                      </c:pt>
                      <c:pt idx="31">
                        <c:v>-61281</c:v>
                      </c:pt>
                      <c:pt idx="32">
                        <c:v>-55107</c:v>
                      </c:pt>
                      <c:pt idx="33">
                        <c:v>-53013</c:v>
                      </c:pt>
                      <c:pt idx="34">
                        <c:v>-52313.5</c:v>
                      </c:pt>
                      <c:pt idx="35">
                        <c:v>-52302.5</c:v>
                      </c:pt>
                      <c:pt idx="36">
                        <c:v>-52288.5</c:v>
                      </c:pt>
                      <c:pt idx="37">
                        <c:v>-51489</c:v>
                      </c:pt>
                      <c:pt idx="38">
                        <c:v>-51386</c:v>
                      </c:pt>
                      <c:pt idx="39">
                        <c:v>-50276.5</c:v>
                      </c:pt>
                      <c:pt idx="40">
                        <c:v>-50276</c:v>
                      </c:pt>
                      <c:pt idx="41">
                        <c:v>-49301</c:v>
                      </c:pt>
                      <c:pt idx="42">
                        <c:v>-46266.5</c:v>
                      </c:pt>
                      <c:pt idx="43">
                        <c:v>-46007</c:v>
                      </c:pt>
                      <c:pt idx="44">
                        <c:v>-45359</c:v>
                      </c:pt>
                      <c:pt idx="45">
                        <c:v>-45102</c:v>
                      </c:pt>
                      <c:pt idx="46">
                        <c:v>-44884</c:v>
                      </c:pt>
                      <c:pt idx="47">
                        <c:v>-38230.5</c:v>
                      </c:pt>
                      <c:pt idx="48">
                        <c:v>-37301</c:v>
                      </c:pt>
                      <c:pt idx="49">
                        <c:v>-37224</c:v>
                      </c:pt>
                      <c:pt idx="50">
                        <c:v>-37218.5</c:v>
                      </c:pt>
                      <c:pt idx="51">
                        <c:v>-37210</c:v>
                      </c:pt>
                      <c:pt idx="52">
                        <c:v>-36784.5</c:v>
                      </c:pt>
                      <c:pt idx="53">
                        <c:v>-36159</c:v>
                      </c:pt>
                      <c:pt idx="54">
                        <c:v>-36156</c:v>
                      </c:pt>
                      <c:pt idx="55">
                        <c:v>-36153.5</c:v>
                      </c:pt>
                      <c:pt idx="56">
                        <c:v>-36007</c:v>
                      </c:pt>
                      <c:pt idx="57">
                        <c:v>-36001.5</c:v>
                      </c:pt>
                      <c:pt idx="58">
                        <c:v>-35990.5</c:v>
                      </c:pt>
                      <c:pt idx="59">
                        <c:v>-35985</c:v>
                      </c:pt>
                      <c:pt idx="60">
                        <c:v>-35323</c:v>
                      </c:pt>
                      <c:pt idx="61">
                        <c:v>-33824.5</c:v>
                      </c:pt>
                      <c:pt idx="62">
                        <c:v>-33265</c:v>
                      </c:pt>
                      <c:pt idx="63">
                        <c:v>-32875.5</c:v>
                      </c:pt>
                      <c:pt idx="64">
                        <c:v>-31245</c:v>
                      </c:pt>
                      <c:pt idx="65">
                        <c:v>-31245</c:v>
                      </c:pt>
                      <c:pt idx="66">
                        <c:v>-31220</c:v>
                      </c:pt>
                      <c:pt idx="67">
                        <c:v>-30227</c:v>
                      </c:pt>
                      <c:pt idx="68">
                        <c:v>-30161.5</c:v>
                      </c:pt>
                      <c:pt idx="69">
                        <c:v>-30159</c:v>
                      </c:pt>
                      <c:pt idx="70">
                        <c:v>-30103</c:v>
                      </c:pt>
                      <c:pt idx="71">
                        <c:v>-30092.5</c:v>
                      </c:pt>
                      <c:pt idx="72">
                        <c:v>-30092.5</c:v>
                      </c:pt>
                      <c:pt idx="73">
                        <c:v>-30084</c:v>
                      </c:pt>
                      <c:pt idx="74">
                        <c:v>-30065</c:v>
                      </c:pt>
                      <c:pt idx="75">
                        <c:v>-28883</c:v>
                      </c:pt>
                      <c:pt idx="76">
                        <c:v>-28100</c:v>
                      </c:pt>
                      <c:pt idx="77">
                        <c:v>-27165.5</c:v>
                      </c:pt>
                      <c:pt idx="78">
                        <c:v>-26800</c:v>
                      </c:pt>
                      <c:pt idx="79">
                        <c:v>-26111</c:v>
                      </c:pt>
                      <c:pt idx="80">
                        <c:v>-26070.5</c:v>
                      </c:pt>
                      <c:pt idx="81">
                        <c:v>-26070</c:v>
                      </c:pt>
                      <c:pt idx="82">
                        <c:v>-25046</c:v>
                      </c:pt>
                      <c:pt idx="83">
                        <c:v>-25010</c:v>
                      </c:pt>
                      <c:pt idx="84">
                        <c:v>-23992</c:v>
                      </c:pt>
                      <c:pt idx="85">
                        <c:v>-23992</c:v>
                      </c:pt>
                      <c:pt idx="86">
                        <c:v>-23984</c:v>
                      </c:pt>
                      <c:pt idx="87">
                        <c:v>-23832</c:v>
                      </c:pt>
                      <c:pt idx="88">
                        <c:v>-23813.5</c:v>
                      </c:pt>
                      <c:pt idx="89">
                        <c:v>-23808</c:v>
                      </c:pt>
                      <c:pt idx="90">
                        <c:v>-23807</c:v>
                      </c:pt>
                      <c:pt idx="91">
                        <c:v>-22991</c:v>
                      </c:pt>
                      <c:pt idx="92">
                        <c:v>-22736.5</c:v>
                      </c:pt>
                      <c:pt idx="93">
                        <c:v>-21926.5</c:v>
                      </c:pt>
                      <c:pt idx="94">
                        <c:v>-21906.5</c:v>
                      </c:pt>
                      <c:pt idx="95">
                        <c:v>-21857.5</c:v>
                      </c:pt>
                      <c:pt idx="96">
                        <c:v>-21779.5</c:v>
                      </c:pt>
                      <c:pt idx="97">
                        <c:v>-21779.5</c:v>
                      </c:pt>
                      <c:pt idx="98">
                        <c:v>-21038.5</c:v>
                      </c:pt>
                      <c:pt idx="99">
                        <c:v>-20969.5</c:v>
                      </c:pt>
                      <c:pt idx="100">
                        <c:v>-20964</c:v>
                      </c:pt>
                      <c:pt idx="101">
                        <c:v>-20961</c:v>
                      </c:pt>
                      <c:pt idx="102">
                        <c:v>-20941</c:v>
                      </c:pt>
                      <c:pt idx="103">
                        <c:v>-20031.5</c:v>
                      </c:pt>
                      <c:pt idx="104">
                        <c:v>-19987.5</c:v>
                      </c:pt>
                      <c:pt idx="105">
                        <c:v>-19973.5</c:v>
                      </c:pt>
                      <c:pt idx="106">
                        <c:v>-19918.5</c:v>
                      </c:pt>
                      <c:pt idx="107">
                        <c:v>-19899</c:v>
                      </c:pt>
                      <c:pt idx="108">
                        <c:v>-19824.5</c:v>
                      </c:pt>
                      <c:pt idx="109">
                        <c:v>-19813.5</c:v>
                      </c:pt>
                      <c:pt idx="110">
                        <c:v>-19664</c:v>
                      </c:pt>
                      <c:pt idx="111">
                        <c:v>-19658.5</c:v>
                      </c:pt>
                      <c:pt idx="112">
                        <c:v>-19653</c:v>
                      </c:pt>
                      <c:pt idx="113">
                        <c:v>-19060.5</c:v>
                      </c:pt>
                      <c:pt idx="114">
                        <c:v>-18961</c:v>
                      </c:pt>
                      <c:pt idx="115">
                        <c:v>-18889</c:v>
                      </c:pt>
                      <c:pt idx="116">
                        <c:v>-18743</c:v>
                      </c:pt>
                      <c:pt idx="117">
                        <c:v>-18731</c:v>
                      </c:pt>
                      <c:pt idx="118">
                        <c:v>-18729</c:v>
                      </c:pt>
                      <c:pt idx="119">
                        <c:v>-18092.5</c:v>
                      </c:pt>
                      <c:pt idx="120">
                        <c:v>-18031.5</c:v>
                      </c:pt>
                      <c:pt idx="121">
                        <c:v>-18029</c:v>
                      </c:pt>
                      <c:pt idx="122">
                        <c:v>-17899</c:v>
                      </c:pt>
                      <c:pt idx="123">
                        <c:v>-17877</c:v>
                      </c:pt>
                      <c:pt idx="124">
                        <c:v>-17859.5</c:v>
                      </c:pt>
                      <c:pt idx="125">
                        <c:v>-17830</c:v>
                      </c:pt>
                      <c:pt idx="126">
                        <c:v>-17780</c:v>
                      </c:pt>
                      <c:pt idx="127">
                        <c:v>-17765.5</c:v>
                      </c:pt>
                      <c:pt idx="128">
                        <c:v>-17740.5</c:v>
                      </c:pt>
                      <c:pt idx="129">
                        <c:v>-17127</c:v>
                      </c:pt>
                      <c:pt idx="130">
                        <c:v>-17022</c:v>
                      </c:pt>
                      <c:pt idx="131">
                        <c:v>-16965</c:v>
                      </c:pt>
                      <c:pt idx="132">
                        <c:v>-16964</c:v>
                      </c:pt>
                      <c:pt idx="133">
                        <c:v>-16911.5</c:v>
                      </c:pt>
                      <c:pt idx="134">
                        <c:v>-16861</c:v>
                      </c:pt>
                      <c:pt idx="135">
                        <c:v>-16837</c:v>
                      </c:pt>
                      <c:pt idx="136">
                        <c:v>-16787</c:v>
                      </c:pt>
                      <c:pt idx="137">
                        <c:v>-16624</c:v>
                      </c:pt>
                      <c:pt idx="138">
                        <c:v>-16031.5</c:v>
                      </c:pt>
                      <c:pt idx="139">
                        <c:v>-16015</c:v>
                      </c:pt>
                      <c:pt idx="140">
                        <c:v>-15898</c:v>
                      </c:pt>
                      <c:pt idx="141">
                        <c:v>-15893.5</c:v>
                      </c:pt>
                      <c:pt idx="142">
                        <c:v>-15758</c:v>
                      </c:pt>
                      <c:pt idx="143">
                        <c:v>-15707.5</c:v>
                      </c:pt>
                      <c:pt idx="144">
                        <c:v>-15578.5</c:v>
                      </c:pt>
                      <c:pt idx="145">
                        <c:v>-15033</c:v>
                      </c:pt>
                      <c:pt idx="146">
                        <c:v>-14975</c:v>
                      </c:pt>
                      <c:pt idx="147">
                        <c:v>-14913.5</c:v>
                      </c:pt>
                      <c:pt idx="148">
                        <c:v>-14908.5</c:v>
                      </c:pt>
                      <c:pt idx="149">
                        <c:v>-14906</c:v>
                      </c:pt>
                      <c:pt idx="150">
                        <c:v>-14850</c:v>
                      </c:pt>
                      <c:pt idx="151">
                        <c:v>-14826</c:v>
                      </c:pt>
                      <c:pt idx="152">
                        <c:v>-14820.5</c:v>
                      </c:pt>
                      <c:pt idx="153">
                        <c:v>-14062</c:v>
                      </c:pt>
                      <c:pt idx="154">
                        <c:v>-14029</c:v>
                      </c:pt>
                      <c:pt idx="155">
                        <c:v>-13915</c:v>
                      </c:pt>
                      <c:pt idx="156">
                        <c:v>-13907</c:v>
                      </c:pt>
                      <c:pt idx="157">
                        <c:v>-13830</c:v>
                      </c:pt>
                      <c:pt idx="158">
                        <c:v>-13702</c:v>
                      </c:pt>
                      <c:pt idx="159">
                        <c:v>-13608</c:v>
                      </c:pt>
                      <c:pt idx="160">
                        <c:v>-13044</c:v>
                      </c:pt>
                      <c:pt idx="161">
                        <c:v>-12997</c:v>
                      </c:pt>
                      <c:pt idx="162">
                        <c:v>-12861</c:v>
                      </c:pt>
                      <c:pt idx="163">
                        <c:v>-12844.5</c:v>
                      </c:pt>
                      <c:pt idx="164">
                        <c:v>-12812</c:v>
                      </c:pt>
                      <c:pt idx="165">
                        <c:v>-12808.5</c:v>
                      </c:pt>
                      <c:pt idx="166">
                        <c:v>-12776</c:v>
                      </c:pt>
                      <c:pt idx="167">
                        <c:v>-12743</c:v>
                      </c:pt>
                      <c:pt idx="168">
                        <c:v>-12051</c:v>
                      </c:pt>
                      <c:pt idx="169">
                        <c:v>-11899</c:v>
                      </c:pt>
                      <c:pt idx="170">
                        <c:v>-11826.5</c:v>
                      </c:pt>
                      <c:pt idx="171">
                        <c:v>-11821.5</c:v>
                      </c:pt>
                      <c:pt idx="172">
                        <c:v>-11790.5</c:v>
                      </c:pt>
                      <c:pt idx="173">
                        <c:v>-11773.5</c:v>
                      </c:pt>
                      <c:pt idx="174">
                        <c:v>-11736</c:v>
                      </c:pt>
                      <c:pt idx="175">
                        <c:v>-11732.5</c:v>
                      </c:pt>
                      <c:pt idx="176">
                        <c:v>-11638.5</c:v>
                      </c:pt>
                      <c:pt idx="177">
                        <c:v>-11555.5</c:v>
                      </c:pt>
                      <c:pt idx="178">
                        <c:v>-10997</c:v>
                      </c:pt>
                      <c:pt idx="179">
                        <c:v>-10958.5</c:v>
                      </c:pt>
                      <c:pt idx="180">
                        <c:v>-10928.5</c:v>
                      </c:pt>
                      <c:pt idx="181">
                        <c:v>-10899.5</c:v>
                      </c:pt>
                      <c:pt idx="182">
                        <c:v>-10883</c:v>
                      </c:pt>
                      <c:pt idx="183">
                        <c:v>-10872.5</c:v>
                      </c:pt>
                      <c:pt idx="184">
                        <c:v>-10872.5</c:v>
                      </c:pt>
                      <c:pt idx="185">
                        <c:v>-10870</c:v>
                      </c:pt>
                      <c:pt idx="186">
                        <c:v>-10805.5</c:v>
                      </c:pt>
                      <c:pt idx="187">
                        <c:v>-10792</c:v>
                      </c:pt>
                      <c:pt idx="188">
                        <c:v>-10769.5</c:v>
                      </c:pt>
                      <c:pt idx="189">
                        <c:v>-10732</c:v>
                      </c:pt>
                      <c:pt idx="190">
                        <c:v>-10687</c:v>
                      </c:pt>
                      <c:pt idx="191">
                        <c:v>-10604</c:v>
                      </c:pt>
                      <c:pt idx="192">
                        <c:v>-10014</c:v>
                      </c:pt>
                      <c:pt idx="193">
                        <c:v>-9992</c:v>
                      </c:pt>
                      <c:pt idx="194">
                        <c:v>-9856.5</c:v>
                      </c:pt>
                      <c:pt idx="195">
                        <c:v>-9840</c:v>
                      </c:pt>
                      <c:pt idx="196">
                        <c:v>-9832.5</c:v>
                      </c:pt>
                      <c:pt idx="197">
                        <c:v>-9815.5</c:v>
                      </c:pt>
                      <c:pt idx="198">
                        <c:v>-9779.5</c:v>
                      </c:pt>
                      <c:pt idx="199">
                        <c:v>-9774</c:v>
                      </c:pt>
                      <c:pt idx="200">
                        <c:v>-9691</c:v>
                      </c:pt>
                      <c:pt idx="201">
                        <c:v>-8883</c:v>
                      </c:pt>
                      <c:pt idx="202">
                        <c:v>-8850</c:v>
                      </c:pt>
                      <c:pt idx="203">
                        <c:v>-8797.5</c:v>
                      </c:pt>
                      <c:pt idx="204">
                        <c:v>-8745.5</c:v>
                      </c:pt>
                      <c:pt idx="205">
                        <c:v>-8703.5</c:v>
                      </c:pt>
                      <c:pt idx="206">
                        <c:v>-8629.5</c:v>
                      </c:pt>
                      <c:pt idx="207">
                        <c:v>-7918</c:v>
                      </c:pt>
                      <c:pt idx="208">
                        <c:v>-7732.5</c:v>
                      </c:pt>
                      <c:pt idx="209">
                        <c:v>-7725</c:v>
                      </c:pt>
                      <c:pt idx="210">
                        <c:v>-7633</c:v>
                      </c:pt>
                      <c:pt idx="211">
                        <c:v>-7566.5</c:v>
                      </c:pt>
                      <c:pt idx="212">
                        <c:v>-7073.5</c:v>
                      </c:pt>
                      <c:pt idx="213">
                        <c:v>-6918.5</c:v>
                      </c:pt>
                      <c:pt idx="214">
                        <c:v>-6913.5</c:v>
                      </c:pt>
                      <c:pt idx="215">
                        <c:v>-6775.5</c:v>
                      </c:pt>
                      <c:pt idx="216">
                        <c:v>-6726.5</c:v>
                      </c:pt>
                      <c:pt idx="217">
                        <c:v>-6726</c:v>
                      </c:pt>
                      <c:pt idx="218">
                        <c:v>-6721</c:v>
                      </c:pt>
                      <c:pt idx="219">
                        <c:v>-6720.5</c:v>
                      </c:pt>
                      <c:pt idx="220">
                        <c:v>-6709.5</c:v>
                      </c:pt>
                      <c:pt idx="221">
                        <c:v>-6687</c:v>
                      </c:pt>
                      <c:pt idx="222">
                        <c:v>-6579</c:v>
                      </c:pt>
                      <c:pt idx="223">
                        <c:v>-6551.5</c:v>
                      </c:pt>
                      <c:pt idx="224">
                        <c:v>-5888</c:v>
                      </c:pt>
                      <c:pt idx="225">
                        <c:v>-5863</c:v>
                      </c:pt>
                      <c:pt idx="226">
                        <c:v>-5829</c:v>
                      </c:pt>
                      <c:pt idx="227">
                        <c:v>-5784</c:v>
                      </c:pt>
                      <c:pt idx="228">
                        <c:v>-5783.5</c:v>
                      </c:pt>
                      <c:pt idx="229">
                        <c:v>-5666</c:v>
                      </c:pt>
                      <c:pt idx="230">
                        <c:v>-4964</c:v>
                      </c:pt>
                      <c:pt idx="231">
                        <c:v>-4925</c:v>
                      </c:pt>
                      <c:pt idx="232">
                        <c:v>-4836</c:v>
                      </c:pt>
                      <c:pt idx="233">
                        <c:v>-4784</c:v>
                      </c:pt>
                      <c:pt idx="234">
                        <c:v>-4784</c:v>
                      </c:pt>
                      <c:pt idx="235">
                        <c:v>-4755</c:v>
                      </c:pt>
                      <c:pt idx="236">
                        <c:v>-4638</c:v>
                      </c:pt>
                      <c:pt idx="237">
                        <c:v>-4638</c:v>
                      </c:pt>
                      <c:pt idx="238">
                        <c:v>-4532</c:v>
                      </c:pt>
                      <c:pt idx="239">
                        <c:v>-3843.5</c:v>
                      </c:pt>
                      <c:pt idx="240">
                        <c:v>-3780</c:v>
                      </c:pt>
                      <c:pt idx="241">
                        <c:v>-3780</c:v>
                      </c:pt>
                      <c:pt idx="242">
                        <c:v>-3730.5</c:v>
                      </c:pt>
                      <c:pt idx="243">
                        <c:v>-3727.5</c:v>
                      </c:pt>
                      <c:pt idx="244">
                        <c:v>-3635.5</c:v>
                      </c:pt>
                      <c:pt idx="245">
                        <c:v>-3539.5</c:v>
                      </c:pt>
                      <c:pt idx="246">
                        <c:v>-2881</c:v>
                      </c:pt>
                      <c:pt idx="247">
                        <c:v>-2881</c:v>
                      </c:pt>
                      <c:pt idx="248">
                        <c:v>-2857</c:v>
                      </c:pt>
                      <c:pt idx="249">
                        <c:v>-2856.5</c:v>
                      </c:pt>
                      <c:pt idx="250">
                        <c:v>-2854</c:v>
                      </c:pt>
                      <c:pt idx="251">
                        <c:v>-2851.5</c:v>
                      </c:pt>
                      <c:pt idx="252">
                        <c:v>-2851</c:v>
                      </c:pt>
                      <c:pt idx="253">
                        <c:v>-2827.5</c:v>
                      </c:pt>
                      <c:pt idx="254">
                        <c:v>-2810</c:v>
                      </c:pt>
                      <c:pt idx="255">
                        <c:v>-2751</c:v>
                      </c:pt>
                      <c:pt idx="256">
                        <c:v>-2751</c:v>
                      </c:pt>
                      <c:pt idx="257">
                        <c:v>-2687.5</c:v>
                      </c:pt>
                      <c:pt idx="258">
                        <c:v>-2687</c:v>
                      </c:pt>
                      <c:pt idx="259">
                        <c:v>-2649</c:v>
                      </c:pt>
                      <c:pt idx="260">
                        <c:v>-2624</c:v>
                      </c:pt>
                      <c:pt idx="261">
                        <c:v>-2624</c:v>
                      </c:pt>
                      <c:pt idx="262">
                        <c:v>-1801.5</c:v>
                      </c:pt>
                      <c:pt idx="263">
                        <c:v>-1794</c:v>
                      </c:pt>
                      <c:pt idx="264">
                        <c:v>-1794</c:v>
                      </c:pt>
                      <c:pt idx="265">
                        <c:v>-1793.5</c:v>
                      </c:pt>
                      <c:pt idx="266">
                        <c:v>-1793.5</c:v>
                      </c:pt>
                      <c:pt idx="267">
                        <c:v>-1788.5</c:v>
                      </c:pt>
                      <c:pt idx="268">
                        <c:v>-1788</c:v>
                      </c:pt>
                      <c:pt idx="269">
                        <c:v>-1788</c:v>
                      </c:pt>
                      <c:pt idx="270">
                        <c:v>-1785.5</c:v>
                      </c:pt>
                      <c:pt idx="271">
                        <c:v>-1785</c:v>
                      </c:pt>
                      <c:pt idx="272">
                        <c:v>-1783</c:v>
                      </c:pt>
                      <c:pt idx="273">
                        <c:v>-1782.5</c:v>
                      </c:pt>
                      <c:pt idx="274">
                        <c:v>-1777.5</c:v>
                      </c:pt>
                      <c:pt idx="275">
                        <c:v>-1777</c:v>
                      </c:pt>
                      <c:pt idx="276">
                        <c:v>-1774.5</c:v>
                      </c:pt>
                      <c:pt idx="277">
                        <c:v>-1771.5</c:v>
                      </c:pt>
                      <c:pt idx="278">
                        <c:v>-1771.5</c:v>
                      </c:pt>
                      <c:pt idx="279">
                        <c:v>-1727</c:v>
                      </c:pt>
                      <c:pt idx="280">
                        <c:v>-1725</c:v>
                      </c:pt>
                      <c:pt idx="281">
                        <c:v>-1725</c:v>
                      </c:pt>
                      <c:pt idx="282">
                        <c:v>-1647.5</c:v>
                      </c:pt>
                      <c:pt idx="283">
                        <c:v>-1642</c:v>
                      </c:pt>
                      <c:pt idx="284">
                        <c:v>-1586</c:v>
                      </c:pt>
                      <c:pt idx="285">
                        <c:v>-1512</c:v>
                      </c:pt>
                      <c:pt idx="286">
                        <c:v>-925</c:v>
                      </c:pt>
                      <c:pt idx="287">
                        <c:v>-754</c:v>
                      </c:pt>
                      <c:pt idx="288">
                        <c:v>-736.5</c:v>
                      </c:pt>
                      <c:pt idx="289">
                        <c:v>-521</c:v>
                      </c:pt>
                      <c:pt idx="290">
                        <c:v>-298.5</c:v>
                      </c:pt>
                      <c:pt idx="291">
                        <c:v>-3</c:v>
                      </c:pt>
                      <c:pt idx="292">
                        <c:v>71.5</c:v>
                      </c:pt>
                      <c:pt idx="293">
                        <c:v>127</c:v>
                      </c:pt>
                      <c:pt idx="294">
                        <c:v>215</c:v>
                      </c:pt>
                      <c:pt idx="295">
                        <c:v>265</c:v>
                      </c:pt>
                      <c:pt idx="296">
                        <c:v>1078.5</c:v>
                      </c:pt>
                      <c:pt idx="297">
                        <c:v>1108</c:v>
                      </c:pt>
                      <c:pt idx="298">
                        <c:v>1139.5</c:v>
                      </c:pt>
                      <c:pt idx="299">
                        <c:v>1182.5</c:v>
                      </c:pt>
                      <c:pt idx="300">
                        <c:v>1263.5</c:v>
                      </c:pt>
                      <c:pt idx="301">
                        <c:v>1282</c:v>
                      </c:pt>
                      <c:pt idx="302">
                        <c:v>1283</c:v>
                      </c:pt>
                      <c:pt idx="303">
                        <c:v>1421</c:v>
                      </c:pt>
                      <c:pt idx="304">
                        <c:v>1456</c:v>
                      </c:pt>
                      <c:pt idx="305">
                        <c:v>1456</c:v>
                      </c:pt>
                      <c:pt idx="306">
                        <c:v>1456</c:v>
                      </c:pt>
                      <c:pt idx="307">
                        <c:v>1456</c:v>
                      </c:pt>
                      <c:pt idx="308">
                        <c:v>1456</c:v>
                      </c:pt>
                      <c:pt idx="309">
                        <c:v>2168.5</c:v>
                      </c:pt>
                      <c:pt idx="310">
                        <c:v>2226.5</c:v>
                      </c:pt>
                      <c:pt idx="311">
                        <c:v>2265</c:v>
                      </c:pt>
                      <c:pt idx="312">
                        <c:v>2333</c:v>
                      </c:pt>
                      <c:pt idx="313">
                        <c:v>2396.5</c:v>
                      </c:pt>
                      <c:pt idx="314">
                        <c:v>3171.5</c:v>
                      </c:pt>
                      <c:pt idx="315">
                        <c:v>3202.5</c:v>
                      </c:pt>
                      <c:pt idx="316">
                        <c:v>3315</c:v>
                      </c:pt>
                      <c:pt idx="317">
                        <c:v>3332.5</c:v>
                      </c:pt>
                      <c:pt idx="318">
                        <c:v>3354.5</c:v>
                      </c:pt>
                      <c:pt idx="319">
                        <c:v>3387</c:v>
                      </c:pt>
                      <c:pt idx="320">
                        <c:v>3402</c:v>
                      </c:pt>
                      <c:pt idx="321">
                        <c:v>3453.5</c:v>
                      </c:pt>
                      <c:pt idx="322">
                        <c:v>3453.5</c:v>
                      </c:pt>
                      <c:pt idx="323">
                        <c:v>3456</c:v>
                      </c:pt>
                      <c:pt idx="324">
                        <c:v>3456</c:v>
                      </c:pt>
                      <c:pt idx="325">
                        <c:v>3456</c:v>
                      </c:pt>
                      <c:pt idx="326">
                        <c:v>3456</c:v>
                      </c:pt>
                      <c:pt idx="327">
                        <c:v>3456</c:v>
                      </c:pt>
                      <c:pt idx="328">
                        <c:v>3456</c:v>
                      </c:pt>
                      <c:pt idx="329">
                        <c:v>4104</c:v>
                      </c:pt>
                      <c:pt idx="330">
                        <c:v>4192.5</c:v>
                      </c:pt>
                      <c:pt idx="331">
                        <c:v>4230</c:v>
                      </c:pt>
                      <c:pt idx="332">
                        <c:v>4230.5</c:v>
                      </c:pt>
                      <c:pt idx="333">
                        <c:v>4246</c:v>
                      </c:pt>
                      <c:pt idx="334">
                        <c:v>4247.5</c:v>
                      </c:pt>
                      <c:pt idx="335">
                        <c:v>4247.5</c:v>
                      </c:pt>
                      <c:pt idx="336">
                        <c:v>4251.5</c:v>
                      </c:pt>
                      <c:pt idx="337">
                        <c:v>4281.5</c:v>
                      </c:pt>
                      <c:pt idx="338">
                        <c:v>4282</c:v>
                      </c:pt>
                      <c:pt idx="339">
                        <c:v>4369</c:v>
                      </c:pt>
                      <c:pt idx="340">
                        <c:v>4396.5</c:v>
                      </c:pt>
                      <c:pt idx="341">
                        <c:v>4477.5</c:v>
                      </c:pt>
                      <c:pt idx="342">
                        <c:v>5139.5</c:v>
                      </c:pt>
                      <c:pt idx="343">
                        <c:v>5225</c:v>
                      </c:pt>
                      <c:pt idx="344">
                        <c:v>5225</c:v>
                      </c:pt>
                      <c:pt idx="345">
                        <c:v>5282</c:v>
                      </c:pt>
                      <c:pt idx="346">
                        <c:v>5310.5</c:v>
                      </c:pt>
                      <c:pt idx="347">
                        <c:v>5311</c:v>
                      </c:pt>
                      <c:pt idx="348">
                        <c:v>5338</c:v>
                      </c:pt>
                      <c:pt idx="349">
                        <c:v>5340</c:v>
                      </c:pt>
                      <c:pt idx="350">
                        <c:v>5368</c:v>
                      </c:pt>
                      <c:pt idx="351">
                        <c:v>5368</c:v>
                      </c:pt>
                      <c:pt idx="352">
                        <c:v>5388</c:v>
                      </c:pt>
                      <c:pt idx="353">
                        <c:v>5424</c:v>
                      </c:pt>
                      <c:pt idx="354">
                        <c:v>6154.5</c:v>
                      </c:pt>
                      <c:pt idx="355">
                        <c:v>6154.5</c:v>
                      </c:pt>
                      <c:pt idx="356">
                        <c:v>6223.5</c:v>
                      </c:pt>
                      <c:pt idx="357">
                        <c:v>6223.5</c:v>
                      </c:pt>
                      <c:pt idx="358">
                        <c:v>6224</c:v>
                      </c:pt>
                      <c:pt idx="359">
                        <c:v>6224</c:v>
                      </c:pt>
                      <c:pt idx="360">
                        <c:v>6265</c:v>
                      </c:pt>
                      <c:pt idx="361">
                        <c:v>7221.5</c:v>
                      </c:pt>
                      <c:pt idx="362">
                        <c:v>7221.5</c:v>
                      </c:pt>
                      <c:pt idx="363">
                        <c:v>7229.5</c:v>
                      </c:pt>
                      <c:pt idx="364">
                        <c:v>7231</c:v>
                      </c:pt>
                      <c:pt idx="365">
                        <c:v>7301</c:v>
                      </c:pt>
                      <c:pt idx="366">
                        <c:v>7321.5</c:v>
                      </c:pt>
                      <c:pt idx="367">
                        <c:v>7322</c:v>
                      </c:pt>
                      <c:pt idx="368">
                        <c:v>7327</c:v>
                      </c:pt>
                      <c:pt idx="369">
                        <c:v>7407.5</c:v>
                      </c:pt>
                      <c:pt idx="370">
                        <c:v>7459</c:v>
                      </c:pt>
                      <c:pt idx="371">
                        <c:v>7462.5</c:v>
                      </c:pt>
                      <c:pt idx="372">
                        <c:v>8152</c:v>
                      </c:pt>
                      <c:pt idx="373">
                        <c:v>8267</c:v>
                      </c:pt>
                      <c:pt idx="374">
                        <c:v>8267</c:v>
                      </c:pt>
                      <c:pt idx="375">
                        <c:v>8271</c:v>
                      </c:pt>
                      <c:pt idx="376">
                        <c:v>8293.5</c:v>
                      </c:pt>
                      <c:pt idx="377">
                        <c:v>8294</c:v>
                      </c:pt>
                      <c:pt idx="378">
                        <c:v>8322.5</c:v>
                      </c:pt>
                      <c:pt idx="379">
                        <c:v>8322.5</c:v>
                      </c:pt>
                      <c:pt idx="380">
                        <c:v>8367.5</c:v>
                      </c:pt>
                      <c:pt idx="381">
                        <c:v>8386</c:v>
                      </c:pt>
                      <c:pt idx="382">
                        <c:v>8386</c:v>
                      </c:pt>
                      <c:pt idx="383">
                        <c:v>8403</c:v>
                      </c:pt>
                      <c:pt idx="384">
                        <c:v>8571</c:v>
                      </c:pt>
                      <c:pt idx="385">
                        <c:v>9112</c:v>
                      </c:pt>
                      <c:pt idx="386">
                        <c:v>9175.5</c:v>
                      </c:pt>
                      <c:pt idx="387">
                        <c:v>9206</c:v>
                      </c:pt>
                      <c:pt idx="388">
                        <c:v>10315</c:v>
                      </c:pt>
                      <c:pt idx="389">
                        <c:v>10453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'Active 1'!$U$21:$U$410</c15:sqref>
                        </c15:formulaRef>
                      </c:ext>
                    </c:extLst>
                    <c:numCache>
                      <c:formatCode>General</c:formatCode>
                      <c:ptCount val="390"/>
                      <c:pt idx="290">
                        <c:v>6.184699999721488E-2</c:v>
                      </c:pt>
                      <c:pt idx="362">
                        <c:v>5.5706999999529216E-2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8-6B09-483B-A846-879A8B2C1C65}"/>
                  </c:ext>
                </c:extLst>
              </c15:ser>
            </c15:filteredScatterSeries>
          </c:ext>
        </c:extLst>
      </c:scatterChart>
      <c:valAx>
        <c:axId val="750107368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rgbClr val="333333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199272899652481"/>
              <c:y val="0.878980891719745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333333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1.1952191235059761E-2"/>
              <c:y val="0.417197452229299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010736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678632800382023"/>
          <c:y val="0.91082802547770703"/>
          <c:w val="0.65737135447710471"/>
          <c:h val="5.73248407643311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BB Peg - O-C Diagr.</a:t>
            </a:r>
          </a:p>
        </c:rich>
      </c:tx>
      <c:layout>
        <c:manualLayout>
          <c:xMode val="edge"/>
          <c:yMode val="edge"/>
          <c:x val="0.39442286845618396"/>
          <c:y val="3.44827586206896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993470121428508E-2"/>
          <c:y val="0.21839141745077184"/>
          <c:w val="0.87251109171528951"/>
          <c:h val="0.59482925542512854"/>
        </c:manualLayout>
      </c:layout>
      <c:scatterChart>
        <c:scatterStyle val="lineMarker"/>
        <c:varyColors val="0"/>
        <c:ser>
          <c:idx val="0"/>
          <c:order val="0"/>
          <c:tx>
            <c:strRef>
              <c:f>B!$H$20:$H$20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B!$F$21:$F$410</c:f>
              <c:numCache>
                <c:formatCode>General</c:formatCode>
                <c:ptCount val="390"/>
                <c:pt idx="0">
                  <c:v>-64783.5</c:v>
                </c:pt>
                <c:pt idx="1">
                  <c:v>-64783</c:v>
                </c:pt>
                <c:pt idx="2">
                  <c:v>-63723.5</c:v>
                </c:pt>
                <c:pt idx="3">
                  <c:v>-63723</c:v>
                </c:pt>
                <c:pt idx="4">
                  <c:v>-62539.5</c:v>
                </c:pt>
                <c:pt idx="5">
                  <c:v>-62539</c:v>
                </c:pt>
                <c:pt idx="6">
                  <c:v>-61814</c:v>
                </c:pt>
                <c:pt idx="7">
                  <c:v>-60699</c:v>
                </c:pt>
                <c:pt idx="8">
                  <c:v>-59482</c:v>
                </c:pt>
                <c:pt idx="9">
                  <c:v>-54701</c:v>
                </c:pt>
                <c:pt idx="10">
                  <c:v>-54676</c:v>
                </c:pt>
                <c:pt idx="11">
                  <c:v>-54613</c:v>
                </c:pt>
                <c:pt idx="12">
                  <c:v>-54596</c:v>
                </c:pt>
                <c:pt idx="13">
                  <c:v>-54549</c:v>
                </c:pt>
                <c:pt idx="14">
                  <c:v>-54538</c:v>
                </c:pt>
                <c:pt idx="15">
                  <c:v>-53860</c:v>
                </c:pt>
                <c:pt idx="16">
                  <c:v>-53799</c:v>
                </c:pt>
                <c:pt idx="17">
                  <c:v>-53711</c:v>
                </c:pt>
                <c:pt idx="18">
                  <c:v>-52578.5</c:v>
                </c:pt>
                <c:pt idx="19">
                  <c:v>-52578</c:v>
                </c:pt>
                <c:pt idx="20">
                  <c:v>-50538</c:v>
                </c:pt>
                <c:pt idx="21">
                  <c:v>-50395</c:v>
                </c:pt>
                <c:pt idx="22">
                  <c:v>-48596.5</c:v>
                </c:pt>
                <c:pt idx="23">
                  <c:v>-48596</c:v>
                </c:pt>
                <c:pt idx="24">
                  <c:v>-48588</c:v>
                </c:pt>
                <c:pt idx="25">
                  <c:v>-48587.5</c:v>
                </c:pt>
                <c:pt idx="26">
                  <c:v>-48546.5</c:v>
                </c:pt>
                <c:pt idx="27">
                  <c:v>-48535.5</c:v>
                </c:pt>
                <c:pt idx="28">
                  <c:v>-48486</c:v>
                </c:pt>
                <c:pt idx="29">
                  <c:v>-48475</c:v>
                </c:pt>
                <c:pt idx="30">
                  <c:v>-48474.5</c:v>
                </c:pt>
                <c:pt idx="31">
                  <c:v>-48469</c:v>
                </c:pt>
                <c:pt idx="32">
                  <c:v>-42295</c:v>
                </c:pt>
                <c:pt idx="33">
                  <c:v>-40201</c:v>
                </c:pt>
                <c:pt idx="34">
                  <c:v>-39501.5</c:v>
                </c:pt>
                <c:pt idx="35">
                  <c:v>-39490.5</c:v>
                </c:pt>
                <c:pt idx="36">
                  <c:v>-39476.5</c:v>
                </c:pt>
                <c:pt idx="37">
                  <c:v>-38677</c:v>
                </c:pt>
                <c:pt idx="38">
                  <c:v>-38574</c:v>
                </c:pt>
                <c:pt idx="39">
                  <c:v>-37464.5</c:v>
                </c:pt>
                <c:pt idx="40">
                  <c:v>-37464</c:v>
                </c:pt>
                <c:pt idx="41">
                  <c:v>-36489</c:v>
                </c:pt>
                <c:pt idx="42">
                  <c:v>-33454.5</c:v>
                </c:pt>
                <c:pt idx="43">
                  <c:v>-33195</c:v>
                </c:pt>
                <c:pt idx="44">
                  <c:v>-32547</c:v>
                </c:pt>
                <c:pt idx="45">
                  <c:v>-32290</c:v>
                </c:pt>
                <c:pt idx="46">
                  <c:v>-32072</c:v>
                </c:pt>
                <c:pt idx="47">
                  <c:v>-25418.5</c:v>
                </c:pt>
                <c:pt idx="48">
                  <c:v>-24489</c:v>
                </c:pt>
                <c:pt idx="49">
                  <c:v>-24412</c:v>
                </c:pt>
                <c:pt idx="50">
                  <c:v>-24406.5</c:v>
                </c:pt>
                <c:pt idx="51">
                  <c:v>-24398</c:v>
                </c:pt>
                <c:pt idx="52">
                  <c:v>-23972.5</c:v>
                </c:pt>
                <c:pt idx="53">
                  <c:v>-23347</c:v>
                </c:pt>
                <c:pt idx="54">
                  <c:v>-23344</c:v>
                </c:pt>
                <c:pt idx="55">
                  <c:v>-23341.5</c:v>
                </c:pt>
                <c:pt idx="56">
                  <c:v>-23195</c:v>
                </c:pt>
                <c:pt idx="57">
                  <c:v>-23189.5</c:v>
                </c:pt>
                <c:pt idx="58">
                  <c:v>-23178.5</c:v>
                </c:pt>
                <c:pt idx="59">
                  <c:v>-23173</c:v>
                </c:pt>
                <c:pt idx="60">
                  <c:v>-22511</c:v>
                </c:pt>
                <c:pt idx="61">
                  <c:v>-21012.5</c:v>
                </c:pt>
                <c:pt idx="62">
                  <c:v>-20453</c:v>
                </c:pt>
                <c:pt idx="63">
                  <c:v>-20063.5</c:v>
                </c:pt>
                <c:pt idx="64">
                  <c:v>-18433</c:v>
                </c:pt>
                <c:pt idx="65">
                  <c:v>-18433</c:v>
                </c:pt>
                <c:pt idx="66">
                  <c:v>-18408</c:v>
                </c:pt>
                <c:pt idx="67">
                  <c:v>-17415</c:v>
                </c:pt>
                <c:pt idx="68">
                  <c:v>-17349.5</c:v>
                </c:pt>
                <c:pt idx="69">
                  <c:v>-17347</c:v>
                </c:pt>
                <c:pt idx="70">
                  <c:v>-17291</c:v>
                </c:pt>
                <c:pt idx="71">
                  <c:v>-17280.5</c:v>
                </c:pt>
                <c:pt idx="72">
                  <c:v>-17280.5</c:v>
                </c:pt>
                <c:pt idx="73">
                  <c:v>-17272</c:v>
                </c:pt>
                <c:pt idx="74">
                  <c:v>-17253</c:v>
                </c:pt>
                <c:pt idx="75">
                  <c:v>-16071</c:v>
                </c:pt>
                <c:pt idx="76">
                  <c:v>-15288</c:v>
                </c:pt>
                <c:pt idx="77">
                  <c:v>-14353.5</c:v>
                </c:pt>
                <c:pt idx="78">
                  <c:v>-13988</c:v>
                </c:pt>
                <c:pt idx="79">
                  <c:v>-13299</c:v>
                </c:pt>
                <c:pt idx="80">
                  <c:v>-13258.5</c:v>
                </c:pt>
                <c:pt idx="81">
                  <c:v>-13258</c:v>
                </c:pt>
                <c:pt idx="82">
                  <c:v>-12234</c:v>
                </c:pt>
                <c:pt idx="83">
                  <c:v>-12198</c:v>
                </c:pt>
                <c:pt idx="84">
                  <c:v>-11180</c:v>
                </c:pt>
                <c:pt idx="85">
                  <c:v>-11180</c:v>
                </c:pt>
                <c:pt idx="86">
                  <c:v>-11172</c:v>
                </c:pt>
                <c:pt idx="87">
                  <c:v>-11020</c:v>
                </c:pt>
                <c:pt idx="88">
                  <c:v>-11001.5</c:v>
                </c:pt>
                <c:pt idx="89">
                  <c:v>-10996</c:v>
                </c:pt>
                <c:pt idx="90">
                  <c:v>-10995</c:v>
                </c:pt>
                <c:pt idx="91">
                  <c:v>-10179</c:v>
                </c:pt>
                <c:pt idx="92">
                  <c:v>-9924.5</c:v>
                </c:pt>
                <c:pt idx="93">
                  <c:v>-9114.5</c:v>
                </c:pt>
                <c:pt idx="94">
                  <c:v>-9094.5</c:v>
                </c:pt>
                <c:pt idx="95">
                  <c:v>-9045.5</c:v>
                </c:pt>
                <c:pt idx="96">
                  <c:v>-8967.5</c:v>
                </c:pt>
                <c:pt idx="97">
                  <c:v>-8967.5</c:v>
                </c:pt>
                <c:pt idx="98">
                  <c:v>-8226.5</c:v>
                </c:pt>
                <c:pt idx="99">
                  <c:v>-8157.5</c:v>
                </c:pt>
                <c:pt idx="100">
                  <c:v>-8152</c:v>
                </c:pt>
                <c:pt idx="101">
                  <c:v>-8149</c:v>
                </c:pt>
                <c:pt idx="102">
                  <c:v>-8129</c:v>
                </c:pt>
                <c:pt idx="103">
                  <c:v>-7219.5</c:v>
                </c:pt>
                <c:pt idx="104">
                  <c:v>-7175.5</c:v>
                </c:pt>
                <c:pt idx="105">
                  <c:v>-7161.5</c:v>
                </c:pt>
                <c:pt idx="106">
                  <c:v>-7106.5</c:v>
                </c:pt>
                <c:pt idx="107">
                  <c:v>-7087</c:v>
                </c:pt>
                <c:pt idx="108">
                  <c:v>-7012.5</c:v>
                </c:pt>
                <c:pt idx="109">
                  <c:v>-7001.5</c:v>
                </c:pt>
                <c:pt idx="110">
                  <c:v>-6852</c:v>
                </c:pt>
                <c:pt idx="111">
                  <c:v>-6846.5</c:v>
                </c:pt>
                <c:pt idx="112">
                  <c:v>-6841</c:v>
                </c:pt>
                <c:pt idx="113">
                  <c:v>-6248.5</c:v>
                </c:pt>
                <c:pt idx="114">
                  <c:v>-6149</c:v>
                </c:pt>
                <c:pt idx="115">
                  <c:v>-6077</c:v>
                </c:pt>
                <c:pt idx="116">
                  <c:v>-5931</c:v>
                </c:pt>
                <c:pt idx="117">
                  <c:v>-5919</c:v>
                </c:pt>
                <c:pt idx="118">
                  <c:v>-5917</c:v>
                </c:pt>
                <c:pt idx="119">
                  <c:v>-5280.5</c:v>
                </c:pt>
                <c:pt idx="120">
                  <c:v>-5219.5</c:v>
                </c:pt>
                <c:pt idx="121">
                  <c:v>-5217</c:v>
                </c:pt>
                <c:pt idx="122">
                  <c:v>-5087</c:v>
                </c:pt>
                <c:pt idx="123">
                  <c:v>-5065</c:v>
                </c:pt>
                <c:pt idx="124">
                  <c:v>-5047.5</c:v>
                </c:pt>
                <c:pt idx="125">
                  <c:v>-5018</c:v>
                </c:pt>
                <c:pt idx="126">
                  <c:v>-4968</c:v>
                </c:pt>
                <c:pt idx="127">
                  <c:v>-4953.5</c:v>
                </c:pt>
                <c:pt idx="128">
                  <c:v>-4928.5</c:v>
                </c:pt>
                <c:pt idx="129">
                  <c:v>-4315</c:v>
                </c:pt>
                <c:pt idx="130">
                  <c:v>-4210</c:v>
                </c:pt>
                <c:pt idx="131">
                  <c:v>-4153</c:v>
                </c:pt>
                <c:pt idx="132">
                  <c:v>-4152</c:v>
                </c:pt>
                <c:pt idx="133">
                  <c:v>-4099.5</c:v>
                </c:pt>
                <c:pt idx="134">
                  <c:v>-4049</c:v>
                </c:pt>
                <c:pt idx="135">
                  <c:v>-4025</c:v>
                </c:pt>
                <c:pt idx="136">
                  <c:v>-3975</c:v>
                </c:pt>
                <c:pt idx="137">
                  <c:v>-3812</c:v>
                </c:pt>
                <c:pt idx="138">
                  <c:v>-3219.5</c:v>
                </c:pt>
                <c:pt idx="139">
                  <c:v>-3203</c:v>
                </c:pt>
                <c:pt idx="140">
                  <c:v>-3086</c:v>
                </c:pt>
                <c:pt idx="141">
                  <c:v>-3081.5</c:v>
                </c:pt>
                <c:pt idx="142">
                  <c:v>-2946</c:v>
                </c:pt>
                <c:pt idx="143">
                  <c:v>-2895.5</c:v>
                </c:pt>
                <c:pt idx="144">
                  <c:v>-2766.5</c:v>
                </c:pt>
                <c:pt idx="145">
                  <c:v>-2221</c:v>
                </c:pt>
                <c:pt idx="146">
                  <c:v>-2163</c:v>
                </c:pt>
                <c:pt idx="147">
                  <c:v>-2101.5</c:v>
                </c:pt>
                <c:pt idx="148">
                  <c:v>-2096.5</c:v>
                </c:pt>
                <c:pt idx="149">
                  <c:v>-2094</c:v>
                </c:pt>
                <c:pt idx="150">
                  <c:v>-2038</c:v>
                </c:pt>
                <c:pt idx="151">
                  <c:v>-2014</c:v>
                </c:pt>
                <c:pt idx="152">
                  <c:v>-2008.5</c:v>
                </c:pt>
                <c:pt idx="153">
                  <c:v>-1250</c:v>
                </c:pt>
                <c:pt idx="154">
                  <c:v>-1217</c:v>
                </c:pt>
                <c:pt idx="155">
                  <c:v>-1103</c:v>
                </c:pt>
                <c:pt idx="156">
                  <c:v>-1095</c:v>
                </c:pt>
                <c:pt idx="157">
                  <c:v>-1018</c:v>
                </c:pt>
                <c:pt idx="158">
                  <c:v>-890</c:v>
                </c:pt>
                <c:pt idx="159">
                  <c:v>-796</c:v>
                </c:pt>
                <c:pt idx="160">
                  <c:v>-232</c:v>
                </c:pt>
                <c:pt idx="161">
                  <c:v>-185</c:v>
                </c:pt>
                <c:pt idx="162">
                  <c:v>-49</c:v>
                </c:pt>
                <c:pt idx="163">
                  <c:v>-32.5</c:v>
                </c:pt>
                <c:pt idx="164">
                  <c:v>0</c:v>
                </c:pt>
                <c:pt idx="165">
                  <c:v>3.5</c:v>
                </c:pt>
                <c:pt idx="166">
                  <c:v>36</c:v>
                </c:pt>
                <c:pt idx="167">
                  <c:v>69</c:v>
                </c:pt>
                <c:pt idx="168">
                  <c:v>761</c:v>
                </c:pt>
                <c:pt idx="169">
                  <c:v>913</c:v>
                </c:pt>
                <c:pt idx="170">
                  <c:v>985.5</c:v>
                </c:pt>
                <c:pt idx="171">
                  <c:v>990.5</c:v>
                </c:pt>
                <c:pt idx="172">
                  <c:v>1021.5</c:v>
                </c:pt>
                <c:pt idx="173">
                  <c:v>1038.5</c:v>
                </c:pt>
                <c:pt idx="174">
                  <c:v>1076</c:v>
                </c:pt>
                <c:pt idx="175">
                  <c:v>1079.5</c:v>
                </c:pt>
                <c:pt idx="176">
                  <c:v>1173.5</c:v>
                </c:pt>
                <c:pt idx="177">
                  <c:v>1256.5</c:v>
                </c:pt>
                <c:pt idx="178">
                  <c:v>1815</c:v>
                </c:pt>
                <c:pt idx="179">
                  <c:v>1853.5</c:v>
                </c:pt>
                <c:pt idx="180">
                  <c:v>1883.5</c:v>
                </c:pt>
                <c:pt idx="181">
                  <c:v>1912.5</c:v>
                </c:pt>
                <c:pt idx="182">
                  <c:v>1929</c:v>
                </c:pt>
                <c:pt idx="183">
                  <c:v>1939.5</c:v>
                </c:pt>
                <c:pt idx="184">
                  <c:v>1939.5</c:v>
                </c:pt>
                <c:pt idx="185">
                  <c:v>1942</c:v>
                </c:pt>
                <c:pt idx="186">
                  <c:v>2006.5</c:v>
                </c:pt>
                <c:pt idx="187">
                  <c:v>2020</c:v>
                </c:pt>
                <c:pt idx="188">
                  <c:v>2042.5</c:v>
                </c:pt>
                <c:pt idx="189">
                  <c:v>2080</c:v>
                </c:pt>
                <c:pt idx="190">
                  <c:v>2125</c:v>
                </c:pt>
                <c:pt idx="191">
                  <c:v>2208</c:v>
                </c:pt>
                <c:pt idx="192">
                  <c:v>2798</c:v>
                </c:pt>
                <c:pt idx="193">
                  <c:v>2820</c:v>
                </c:pt>
                <c:pt idx="194">
                  <c:v>2955.5</c:v>
                </c:pt>
                <c:pt idx="195">
                  <c:v>2972</c:v>
                </c:pt>
                <c:pt idx="196">
                  <c:v>2979.5</c:v>
                </c:pt>
                <c:pt idx="197">
                  <c:v>2996.5</c:v>
                </c:pt>
                <c:pt idx="198">
                  <c:v>3032.5</c:v>
                </c:pt>
                <c:pt idx="199">
                  <c:v>3038</c:v>
                </c:pt>
                <c:pt idx="200">
                  <c:v>3121</c:v>
                </c:pt>
                <c:pt idx="201">
                  <c:v>3929</c:v>
                </c:pt>
                <c:pt idx="202">
                  <c:v>3962</c:v>
                </c:pt>
                <c:pt idx="203">
                  <c:v>4014.5</c:v>
                </c:pt>
                <c:pt idx="204">
                  <c:v>4066.5</c:v>
                </c:pt>
                <c:pt idx="205">
                  <c:v>4108.5</c:v>
                </c:pt>
                <c:pt idx="206">
                  <c:v>4182.5</c:v>
                </c:pt>
                <c:pt idx="207">
                  <c:v>4894</c:v>
                </c:pt>
                <c:pt idx="208">
                  <c:v>5079.5</c:v>
                </c:pt>
                <c:pt idx="209">
                  <c:v>5087</c:v>
                </c:pt>
                <c:pt idx="210">
                  <c:v>5179</c:v>
                </c:pt>
                <c:pt idx="211">
                  <c:v>5245.5</c:v>
                </c:pt>
                <c:pt idx="212">
                  <c:v>5738.5</c:v>
                </c:pt>
                <c:pt idx="213">
                  <c:v>5893.5</c:v>
                </c:pt>
                <c:pt idx="214">
                  <c:v>5898.5</c:v>
                </c:pt>
                <c:pt idx="215">
                  <c:v>6036.5</c:v>
                </c:pt>
                <c:pt idx="216">
                  <c:v>6085.5</c:v>
                </c:pt>
                <c:pt idx="217">
                  <c:v>6086</c:v>
                </c:pt>
                <c:pt idx="218">
                  <c:v>6091</c:v>
                </c:pt>
                <c:pt idx="219">
                  <c:v>6091.5</c:v>
                </c:pt>
                <c:pt idx="220">
                  <c:v>6102.5</c:v>
                </c:pt>
                <c:pt idx="221">
                  <c:v>6125</c:v>
                </c:pt>
                <c:pt idx="222">
                  <c:v>6233</c:v>
                </c:pt>
                <c:pt idx="223">
                  <c:v>6260.5</c:v>
                </c:pt>
                <c:pt idx="224">
                  <c:v>6924</c:v>
                </c:pt>
                <c:pt idx="225">
                  <c:v>6949</c:v>
                </c:pt>
                <c:pt idx="226">
                  <c:v>6983</c:v>
                </c:pt>
                <c:pt idx="227">
                  <c:v>7028</c:v>
                </c:pt>
                <c:pt idx="228">
                  <c:v>7028.5</c:v>
                </c:pt>
                <c:pt idx="229">
                  <c:v>7146</c:v>
                </c:pt>
                <c:pt idx="230">
                  <c:v>7848</c:v>
                </c:pt>
                <c:pt idx="231">
                  <c:v>7887</c:v>
                </c:pt>
                <c:pt idx="232">
                  <c:v>7976</c:v>
                </c:pt>
                <c:pt idx="233">
                  <c:v>8028</c:v>
                </c:pt>
                <c:pt idx="234">
                  <c:v>8028</c:v>
                </c:pt>
                <c:pt idx="235">
                  <c:v>8057</c:v>
                </c:pt>
                <c:pt idx="236">
                  <c:v>8174</c:v>
                </c:pt>
                <c:pt idx="237">
                  <c:v>8174</c:v>
                </c:pt>
                <c:pt idx="238">
                  <c:v>8280</c:v>
                </c:pt>
                <c:pt idx="239">
                  <c:v>8968.5</c:v>
                </c:pt>
                <c:pt idx="240">
                  <c:v>9032</c:v>
                </c:pt>
                <c:pt idx="241">
                  <c:v>9032</c:v>
                </c:pt>
                <c:pt idx="242">
                  <c:v>9081.5</c:v>
                </c:pt>
                <c:pt idx="243">
                  <c:v>9084.5</c:v>
                </c:pt>
                <c:pt idx="244">
                  <c:v>9176.5</c:v>
                </c:pt>
                <c:pt idx="245">
                  <c:v>9272.5</c:v>
                </c:pt>
                <c:pt idx="246">
                  <c:v>9931</c:v>
                </c:pt>
                <c:pt idx="247">
                  <c:v>9931</c:v>
                </c:pt>
                <c:pt idx="248">
                  <c:v>9955</c:v>
                </c:pt>
                <c:pt idx="249">
                  <c:v>9955.5</c:v>
                </c:pt>
                <c:pt idx="250">
                  <c:v>9958</c:v>
                </c:pt>
                <c:pt idx="251">
                  <c:v>9960.5</c:v>
                </c:pt>
                <c:pt idx="252">
                  <c:v>9961</c:v>
                </c:pt>
                <c:pt idx="253">
                  <c:v>9984.5</c:v>
                </c:pt>
                <c:pt idx="254">
                  <c:v>10002</c:v>
                </c:pt>
                <c:pt idx="255">
                  <c:v>10061</c:v>
                </c:pt>
                <c:pt idx="256">
                  <c:v>10061</c:v>
                </c:pt>
                <c:pt idx="257">
                  <c:v>10124.5</c:v>
                </c:pt>
                <c:pt idx="258">
                  <c:v>10125</c:v>
                </c:pt>
                <c:pt idx="259">
                  <c:v>10163</c:v>
                </c:pt>
                <c:pt idx="260">
                  <c:v>10188</c:v>
                </c:pt>
                <c:pt idx="261">
                  <c:v>10188</c:v>
                </c:pt>
                <c:pt idx="262">
                  <c:v>11010.5</c:v>
                </c:pt>
                <c:pt idx="263">
                  <c:v>11018</c:v>
                </c:pt>
                <c:pt idx="264">
                  <c:v>11018</c:v>
                </c:pt>
                <c:pt idx="265">
                  <c:v>11018.5</c:v>
                </c:pt>
                <c:pt idx="266">
                  <c:v>11018.5</c:v>
                </c:pt>
                <c:pt idx="267">
                  <c:v>11023.5</c:v>
                </c:pt>
                <c:pt idx="268">
                  <c:v>11024</c:v>
                </c:pt>
                <c:pt idx="269">
                  <c:v>11024</c:v>
                </c:pt>
                <c:pt idx="270">
                  <c:v>11026.5</c:v>
                </c:pt>
                <c:pt idx="271">
                  <c:v>11027</c:v>
                </c:pt>
                <c:pt idx="272">
                  <c:v>11029</c:v>
                </c:pt>
                <c:pt idx="273">
                  <c:v>11029.5</c:v>
                </c:pt>
                <c:pt idx="274">
                  <c:v>11034.5</c:v>
                </c:pt>
                <c:pt idx="275">
                  <c:v>11035</c:v>
                </c:pt>
                <c:pt idx="276">
                  <c:v>11037.5</c:v>
                </c:pt>
                <c:pt idx="277">
                  <c:v>11040.5</c:v>
                </c:pt>
                <c:pt idx="278">
                  <c:v>11040.5</c:v>
                </c:pt>
                <c:pt idx="279">
                  <c:v>11085</c:v>
                </c:pt>
                <c:pt idx="280">
                  <c:v>11087</c:v>
                </c:pt>
                <c:pt idx="281">
                  <c:v>11087</c:v>
                </c:pt>
                <c:pt idx="282">
                  <c:v>11164.5</c:v>
                </c:pt>
                <c:pt idx="283">
                  <c:v>11170</c:v>
                </c:pt>
                <c:pt idx="284">
                  <c:v>11226</c:v>
                </c:pt>
                <c:pt idx="285">
                  <c:v>11300</c:v>
                </c:pt>
                <c:pt idx="286">
                  <c:v>11887</c:v>
                </c:pt>
                <c:pt idx="287">
                  <c:v>12058</c:v>
                </c:pt>
                <c:pt idx="288">
                  <c:v>12075.5</c:v>
                </c:pt>
                <c:pt idx="289">
                  <c:v>12291</c:v>
                </c:pt>
                <c:pt idx="290">
                  <c:v>12513.5</c:v>
                </c:pt>
                <c:pt idx="291">
                  <c:v>12809</c:v>
                </c:pt>
                <c:pt idx="292">
                  <c:v>12883.5</c:v>
                </c:pt>
                <c:pt idx="293">
                  <c:v>12939</c:v>
                </c:pt>
                <c:pt idx="294">
                  <c:v>13027</c:v>
                </c:pt>
                <c:pt idx="295">
                  <c:v>13077</c:v>
                </c:pt>
                <c:pt idx="296">
                  <c:v>13890.5</c:v>
                </c:pt>
                <c:pt idx="297">
                  <c:v>13920</c:v>
                </c:pt>
                <c:pt idx="298">
                  <c:v>13951.5</c:v>
                </c:pt>
                <c:pt idx="299">
                  <c:v>13994.5</c:v>
                </c:pt>
                <c:pt idx="300">
                  <c:v>14075.5</c:v>
                </c:pt>
                <c:pt idx="301">
                  <c:v>14094</c:v>
                </c:pt>
                <c:pt idx="302">
                  <c:v>14095</c:v>
                </c:pt>
                <c:pt idx="303">
                  <c:v>14233</c:v>
                </c:pt>
                <c:pt idx="304">
                  <c:v>14268</c:v>
                </c:pt>
                <c:pt idx="305">
                  <c:v>14268</c:v>
                </c:pt>
                <c:pt idx="306">
                  <c:v>14268</c:v>
                </c:pt>
                <c:pt idx="307">
                  <c:v>14268</c:v>
                </c:pt>
                <c:pt idx="308">
                  <c:v>14268</c:v>
                </c:pt>
                <c:pt idx="309">
                  <c:v>14980.5</c:v>
                </c:pt>
                <c:pt idx="310">
                  <c:v>15038.5</c:v>
                </c:pt>
                <c:pt idx="311">
                  <c:v>15077</c:v>
                </c:pt>
                <c:pt idx="312">
                  <c:v>15145</c:v>
                </c:pt>
                <c:pt idx="313">
                  <c:v>15208.5</c:v>
                </c:pt>
                <c:pt idx="314">
                  <c:v>15983.5</c:v>
                </c:pt>
                <c:pt idx="315">
                  <c:v>16014.5</c:v>
                </c:pt>
                <c:pt idx="316">
                  <c:v>16127</c:v>
                </c:pt>
                <c:pt idx="317">
                  <c:v>16144.5</c:v>
                </c:pt>
                <c:pt idx="318">
                  <c:v>16166.5</c:v>
                </c:pt>
                <c:pt idx="319">
                  <c:v>16199</c:v>
                </c:pt>
                <c:pt idx="320">
                  <c:v>16214</c:v>
                </c:pt>
                <c:pt idx="321">
                  <c:v>16265.5</c:v>
                </c:pt>
                <c:pt idx="322">
                  <c:v>16265.5</c:v>
                </c:pt>
                <c:pt idx="323">
                  <c:v>16268</c:v>
                </c:pt>
                <c:pt idx="324">
                  <c:v>16268</c:v>
                </c:pt>
                <c:pt idx="325">
                  <c:v>16268</c:v>
                </c:pt>
                <c:pt idx="326">
                  <c:v>16268</c:v>
                </c:pt>
                <c:pt idx="327">
                  <c:v>16268</c:v>
                </c:pt>
                <c:pt idx="328">
                  <c:v>16268</c:v>
                </c:pt>
                <c:pt idx="329">
                  <c:v>16916</c:v>
                </c:pt>
                <c:pt idx="330">
                  <c:v>17004.5</c:v>
                </c:pt>
                <c:pt idx="331">
                  <c:v>17042</c:v>
                </c:pt>
                <c:pt idx="332">
                  <c:v>17042.5</c:v>
                </c:pt>
                <c:pt idx="333">
                  <c:v>17058</c:v>
                </c:pt>
                <c:pt idx="334">
                  <c:v>17059.5</c:v>
                </c:pt>
                <c:pt idx="335">
                  <c:v>17059.5</c:v>
                </c:pt>
                <c:pt idx="336">
                  <c:v>17063.5</c:v>
                </c:pt>
                <c:pt idx="337">
                  <c:v>17093.5</c:v>
                </c:pt>
                <c:pt idx="338">
                  <c:v>17094</c:v>
                </c:pt>
                <c:pt idx="339">
                  <c:v>17181</c:v>
                </c:pt>
                <c:pt idx="340">
                  <c:v>17208.5</c:v>
                </c:pt>
                <c:pt idx="341">
                  <c:v>17289.5</c:v>
                </c:pt>
                <c:pt idx="342">
                  <c:v>17951.5</c:v>
                </c:pt>
                <c:pt idx="343">
                  <c:v>18037</c:v>
                </c:pt>
                <c:pt idx="344">
                  <c:v>18037</c:v>
                </c:pt>
                <c:pt idx="345">
                  <c:v>18094</c:v>
                </c:pt>
                <c:pt idx="346">
                  <c:v>18122.5</c:v>
                </c:pt>
                <c:pt idx="347">
                  <c:v>18123</c:v>
                </c:pt>
                <c:pt idx="348">
                  <c:v>18150</c:v>
                </c:pt>
                <c:pt idx="349">
                  <c:v>18152</c:v>
                </c:pt>
                <c:pt idx="350">
                  <c:v>18180</c:v>
                </c:pt>
                <c:pt idx="351">
                  <c:v>18180</c:v>
                </c:pt>
                <c:pt idx="352">
                  <c:v>18200</c:v>
                </c:pt>
                <c:pt idx="353">
                  <c:v>18236</c:v>
                </c:pt>
                <c:pt idx="354">
                  <c:v>18966.5</c:v>
                </c:pt>
                <c:pt idx="355">
                  <c:v>18966.5</c:v>
                </c:pt>
                <c:pt idx="356">
                  <c:v>19035.5</c:v>
                </c:pt>
                <c:pt idx="357">
                  <c:v>19035.5</c:v>
                </c:pt>
                <c:pt idx="358">
                  <c:v>19036</c:v>
                </c:pt>
                <c:pt idx="359">
                  <c:v>19036</c:v>
                </c:pt>
                <c:pt idx="360">
                  <c:v>19077</c:v>
                </c:pt>
                <c:pt idx="361">
                  <c:v>20033.5</c:v>
                </c:pt>
                <c:pt idx="362">
                  <c:v>20033.5</c:v>
                </c:pt>
                <c:pt idx="363">
                  <c:v>20041.5</c:v>
                </c:pt>
                <c:pt idx="364">
                  <c:v>20043</c:v>
                </c:pt>
                <c:pt idx="365">
                  <c:v>20113</c:v>
                </c:pt>
                <c:pt idx="366">
                  <c:v>20133.5</c:v>
                </c:pt>
                <c:pt idx="367">
                  <c:v>20134</c:v>
                </c:pt>
                <c:pt idx="368">
                  <c:v>20139</c:v>
                </c:pt>
                <c:pt idx="369">
                  <c:v>20219.5</c:v>
                </c:pt>
                <c:pt idx="370">
                  <c:v>20271</c:v>
                </c:pt>
                <c:pt idx="371">
                  <c:v>20274.5</c:v>
                </c:pt>
                <c:pt idx="372">
                  <c:v>20964</c:v>
                </c:pt>
                <c:pt idx="373">
                  <c:v>21079</c:v>
                </c:pt>
                <c:pt idx="374">
                  <c:v>21079</c:v>
                </c:pt>
                <c:pt idx="375">
                  <c:v>21083</c:v>
                </c:pt>
                <c:pt idx="376">
                  <c:v>21105.5</c:v>
                </c:pt>
                <c:pt idx="377">
                  <c:v>21106</c:v>
                </c:pt>
                <c:pt idx="378">
                  <c:v>21134.5</c:v>
                </c:pt>
                <c:pt idx="379">
                  <c:v>21134.5</c:v>
                </c:pt>
                <c:pt idx="380">
                  <c:v>21179.5</c:v>
                </c:pt>
                <c:pt idx="381">
                  <c:v>21198</c:v>
                </c:pt>
                <c:pt idx="382">
                  <c:v>21198</c:v>
                </c:pt>
                <c:pt idx="383">
                  <c:v>21215</c:v>
                </c:pt>
                <c:pt idx="384">
                  <c:v>21924</c:v>
                </c:pt>
                <c:pt idx="385">
                  <c:v>21987.5</c:v>
                </c:pt>
                <c:pt idx="386">
                  <c:v>22018</c:v>
                </c:pt>
                <c:pt idx="387">
                  <c:v>23265</c:v>
                </c:pt>
                <c:pt idx="388">
                  <c:v>23295</c:v>
                </c:pt>
                <c:pt idx="389">
                  <c:v>23397.5</c:v>
                </c:pt>
              </c:numCache>
            </c:numRef>
          </c:xVal>
          <c:yVal>
            <c:numRef>
              <c:f>B!$H$21:$H$410</c:f>
              <c:numCache>
                <c:formatCode>General</c:formatCode>
                <c:ptCount val="390"/>
                <c:pt idx="6">
                  <c:v>4.0709400003834162E-2</c:v>
                </c:pt>
                <c:pt idx="9">
                  <c:v>1.7272100005357061E-2</c:v>
                </c:pt>
                <c:pt idx="10">
                  <c:v>1.8719600004260428E-2</c:v>
                </c:pt>
                <c:pt idx="11">
                  <c:v>1.7087300002458505E-2</c:v>
                </c:pt>
                <c:pt idx="12">
                  <c:v>3.0551600000762846E-2</c:v>
                </c:pt>
                <c:pt idx="13">
                  <c:v>1.8952900005388074E-2</c:v>
                </c:pt>
                <c:pt idx="14">
                  <c:v>1.9429800002399134E-2</c:v>
                </c:pt>
                <c:pt idx="15">
                  <c:v>2.9006000004301313E-2</c:v>
                </c:pt>
                <c:pt idx="16">
                  <c:v>1.9377900000108639E-2</c:v>
                </c:pt>
                <c:pt idx="17">
                  <c:v>2.5193100005708402E-2</c:v>
                </c:pt>
                <c:pt idx="20">
                  <c:v>1.4029800004209392E-2</c:v>
                </c:pt>
                <c:pt idx="21">
                  <c:v>1.8229500004963484E-2</c:v>
                </c:pt>
                <c:pt idx="22">
                  <c:v>3.2702650005376199E-2</c:v>
                </c:pt>
                <c:pt idx="23">
                  <c:v>2.195160000337637E-2</c:v>
                </c:pt>
                <c:pt idx="24">
                  <c:v>1.5934800005197758E-2</c:v>
                </c:pt>
                <c:pt idx="25">
                  <c:v>1.418375000503147E-2</c:v>
                </c:pt>
                <c:pt idx="26">
                  <c:v>2.3597650004376192E-2</c:v>
                </c:pt>
                <c:pt idx="27">
                  <c:v>3.3074550003220793E-2</c:v>
                </c:pt>
                <c:pt idx="28">
                  <c:v>2.2720600001775892E-2</c:v>
                </c:pt>
                <c:pt idx="29">
                  <c:v>1.7197500004840549E-2</c:v>
                </c:pt>
                <c:pt idx="30">
                  <c:v>4.2446450002898928E-2</c:v>
                </c:pt>
                <c:pt idx="31">
                  <c:v>2.0184900000458583E-2</c:v>
                </c:pt>
                <c:pt idx="32">
                  <c:v>1.1219500003790017E-2</c:v>
                </c:pt>
                <c:pt idx="33">
                  <c:v>1.4822100005403627E-2</c:v>
                </c:pt>
                <c:pt idx="34">
                  <c:v>1.4103150002483744E-2</c:v>
                </c:pt>
                <c:pt idx="35">
                  <c:v>2.8580049998709001E-2</c:v>
                </c:pt>
                <c:pt idx="36">
                  <c:v>1.7550650001794565E-2</c:v>
                </c:pt>
                <c:pt idx="37">
                  <c:v>-1.1378299997886643E-2</c:v>
                </c:pt>
                <c:pt idx="38">
                  <c:v>1.0905400005867705E-2</c:v>
                </c:pt>
                <c:pt idx="41">
                  <c:v>-1.1973100001341663E-2</c:v>
                </c:pt>
                <c:pt idx="42">
                  <c:v>7.9044500016607344E-3</c:v>
                </c:pt>
                <c:pt idx="43">
                  <c:v>1.9109500004560687E-2</c:v>
                </c:pt>
                <c:pt idx="44">
                  <c:v>-1.2512999965110794E-3</c:v>
                </c:pt>
                <c:pt idx="45">
                  <c:v>2.7090000003227033E-3</c:v>
                </c:pt>
                <c:pt idx="46">
                  <c:v>-9.7487999955774285E-3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D46-482A-BF2E-2675A6956A23}"/>
            </c:ext>
          </c:extLst>
        </c:ser>
        <c:ser>
          <c:idx val="1"/>
          <c:order val="1"/>
          <c:tx>
            <c:strRef>
              <c:f>B!$I$20:$I$20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B!$F$21:$F$410</c:f>
              <c:numCache>
                <c:formatCode>General</c:formatCode>
                <c:ptCount val="390"/>
                <c:pt idx="0">
                  <c:v>-64783.5</c:v>
                </c:pt>
                <c:pt idx="1">
                  <c:v>-64783</c:v>
                </c:pt>
                <c:pt idx="2">
                  <c:v>-63723.5</c:v>
                </c:pt>
                <c:pt idx="3">
                  <c:v>-63723</c:v>
                </c:pt>
                <c:pt idx="4">
                  <c:v>-62539.5</c:v>
                </c:pt>
                <c:pt idx="5">
                  <c:v>-62539</c:v>
                </c:pt>
                <c:pt idx="6">
                  <c:v>-61814</c:v>
                </c:pt>
                <c:pt idx="7">
                  <c:v>-60699</c:v>
                </c:pt>
                <c:pt idx="8">
                  <c:v>-59482</c:v>
                </c:pt>
                <c:pt idx="9">
                  <c:v>-54701</c:v>
                </c:pt>
                <c:pt idx="10">
                  <c:v>-54676</c:v>
                </c:pt>
                <c:pt idx="11">
                  <c:v>-54613</c:v>
                </c:pt>
                <c:pt idx="12">
                  <c:v>-54596</c:v>
                </c:pt>
                <c:pt idx="13">
                  <c:v>-54549</c:v>
                </c:pt>
                <c:pt idx="14">
                  <c:v>-54538</c:v>
                </c:pt>
                <c:pt idx="15">
                  <c:v>-53860</c:v>
                </c:pt>
                <c:pt idx="16">
                  <c:v>-53799</c:v>
                </c:pt>
                <c:pt idx="17">
                  <c:v>-53711</c:v>
                </c:pt>
                <c:pt idx="18">
                  <c:v>-52578.5</c:v>
                </c:pt>
                <c:pt idx="19">
                  <c:v>-52578</c:v>
                </c:pt>
                <c:pt idx="20">
                  <c:v>-50538</c:v>
                </c:pt>
                <c:pt idx="21">
                  <c:v>-50395</c:v>
                </c:pt>
                <c:pt idx="22">
                  <c:v>-48596.5</c:v>
                </c:pt>
                <c:pt idx="23">
                  <c:v>-48596</c:v>
                </c:pt>
                <c:pt idx="24">
                  <c:v>-48588</c:v>
                </c:pt>
                <c:pt idx="25">
                  <c:v>-48587.5</c:v>
                </c:pt>
                <c:pt idx="26">
                  <c:v>-48546.5</c:v>
                </c:pt>
                <c:pt idx="27">
                  <c:v>-48535.5</c:v>
                </c:pt>
                <c:pt idx="28">
                  <c:v>-48486</c:v>
                </c:pt>
                <c:pt idx="29">
                  <c:v>-48475</c:v>
                </c:pt>
                <c:pt idx="30">
                  <c:v>-48474.5</c:v>
                </c:pt>
                <c:pt idx="31">
                  <c:v>-48469</c:v>
                </c:pt>
                <c:pt idx="32">
                  <c:v>-42295</c:v>
                </c:pt>
                <c:pt idx="33">
                  <c:v>-40201</c:v>
                </c:pt>
                <c:pt idx="34">
                  <c:v>-39501.5</c:v>
                </c:pt>
                <c:pt idx="35">
                  <c:v>-39490.5</c:v>
                </c:pt>
                <c:pt idx="36">
                  <c:v>-39476.5</c:v>
                </c:pt>
                <c:pt idx="37">
                  <c:v>-38677</c:v>
                </c:pt>
                <c:pt idx="38">
                  <c:v>-38574</c:v>
                </c:pt>
                <c:pt idx="39">
                  <c:v>-37464.5</c:v>
                </c:pt>
                <c:pt idx="40">
                  <c:v>-37464</c:v>
                </c:pt>
                <c:pt idx="41">
                  <c:v>-36489</c:v>
                </c:pt>
                <c:pt idx="42">
                  <c:v>-33454.5</c:v>
                </c:pt>
                <c:pt idx="43">
                  <c:v>-33195</c:v>
                </c:pt>
                <c:pt idx="44">
                  <c:v>-32547</c:v>
                </c:pt>
                <c:pt idx="45">
                  <c:v>-32290</c:v>
                </c:pt>
                <c:pt idx="46">
                  <c:v>-32072</c:v>
                </c:pt>
                <c:pt idx="47">
                  <c:v>-25418.5</c:v>
                </c:pt>
                <c:pt idx="48">
                  <c:v>-24489</c:v>
                </c:pt>
                <c:pt idx="49">
                  <c:v>-24412</c:v>
                </c:pt>
                <c:pt idx="50">
                  <c:v>-24406.5</c:v>
                </c:pt>
                <c:pt idx="51">
                  <c:v>-24398</c:v>
                </c:pt>
                <c:pt idx="52">
                  <c:v>-23972.5</c:v>
                </c:pt>
                <c:pt idx="53">
                  <c:v>-23347</c:v>
                </c:pt>
                <c:pt idx="54">
                  <c:v>-23344</c:v>
                </c:pt>
                <c:pt idx="55">
                  <c:v>-23341.5</c:v>
                </c:pt>
                <c:pt idx="56">
                  <c:v>-23195</c:v>
                </c:pt>
                <c:pt idx="57">
                  <c:v>-23189.5</c:v>
                </c:pt>
                <c:pt idx="58">
                  <c:v>-23178.5</c:v>
                </c:pt>
                <c:pt idx="59">
                  <c:v>-23173</c:v>
                </c:pt>
                <c:pt idx="60">
                  <c:v>-22511</c:v>
                </c:pt>
                <c:pt idx="61">
                  <c:v>-21012.5</c:v>
                </c:pt>
                <c:pt idx="62">
                  <c:v>-20453</c:v>
                </c:pt>
                <c:pt idx="63">
                  <c:v>-20063.5</c:v>
                </c:pt>
                <c:pt idx="64">
                  <c:v>-18433</c:v>
                </c:pt>
                <c:pt idx="65">
                  <c:v>-18433</c:v>
                </c:pt>
                <c:pt idx="66">
                  <c:v>-18408</c:v>
                </c:pt>
                <c:pt idx="67">
                  <c:v>-17415</c:v>
                </c:pt>
                <c:pt idx="68">
                  <c:v>-17349.5</c:v>
                </c:pt>
                <c:pt idx="69">
                  <c:v>-17347</c:v>
                </c:pt>
                <c:pt idx="70">
                  <c:v>-17291</c:v>
                </c:pt>
                <c:pt idx="71">
                  <c:v>-17280.5</c:v>
                </c:pt>
                <c:pt idx="72">
                  <c:v>-17280.5</c:v>
                </c:pt>
                <c:pt idx="73">
                  <c:v>-17272</c:v>
                </c:pt>
                <c:pt idx="74">
                  <c:v>-17253</c:v>
                </c:pt>
                <c:pt idx="75">
                  <c:v>-16071</c:v>
                </c:pt>
                <c:pt idx="76">
                  <c:v>-15288</c:v>
                </c:pt>
                <c:pt idx="77">
                  <c:v>-14353.5</c:v>
                </c:pt>
                <c:pt idx="78">
                  <c:v>-13988</c:v>
                </c:pt>
                <c:pt idx="79">
                  <c:v>-13299</c:v>
                </c:pt>
                <c:pt idx="80">
                  <c:v>-13258.5</c:v>
                </c:pt>
                <c:pt idx="81">
                  <c:v>-13258</c:v>
                </c:pt>
                <c:pt idx="82">
                  <c:v>-12234</c:v>
                </c:pt>
                <c:pt idx="83">
                  <c:v>-12198</c:v>
                </c:pt>
                <c:pt idx="84">
                  <c:v>-11180</c:v>
                </c:pt>
                <c:pt idx="85">
                  <c:v>-11180</c:v>
                </c:pt>
                <c:pt idx="86">
                  <c:v>-11172</c:v>
                </c:pt>
                <c:pt idx="87">
                  <c:v>-11020</c:v>
                </c:pt>
                <c:pt idx="88">
                  <c:v>-11001.5</c:v>
                </c:pt>
                <c:pt idx="89">
                  <c:v>-10996</c:v>
                </c:pt>
                <c:pt idx="90">
                  <c:v>-10995</c:v>
                </c:pt>
                <c:pt idx="91">
                  <c:v>-10179</c:v>
                </c:pt>
                <c:pt idx="92">
                  <c:v>-9924.5</c:v>
                </c:pt>
                <c:pt idx="93">
                  <c:v>-9114.5</c:v>
                </c:pt>
                <c:pt idx="94">
                  <c:v>-9094.5</c:v>
                </c:pt>
                <c:pt idx="95">
                  <c:v>-9045.5</c:v>
                </c:pt>
                <c:pt idx="96">
                  <c:v>-8967.5</c:v>
                </c:pt>
                <c:pt idx="97">
                  <c:v>-8967.5</c:v>
                </c:pt>
                <c:pt idx="98">
                  <c:v>-8226.5</c:v>
                </c:pt>
                <c:pt idx="99">
                  <c:v>-8157.5</c:v>
                </c:pt>
                <c:pt idx="100">
                  <c:v>-8152</c:v>
                </c:pt>
                <c:pt idx="101">
                  <c:v>-8149</c:v>
                </c:pt>
                <c:pt idx="102">
                  <c:v>-8129</c:v>
                </c:pt>
                <c:pt idx="103">
                  <c:v>-7219.5</c:v>
                </c:pt>
                <c:pt idx="104">
                  <c:v>-7175.5</c:v>
                </c:pt>
                <c:pt idx="105">
                  <c:v>-7161.5</c:v>
                </c:pt>
                <c:pt idx="106">
                  <c:v>-7106.5</c:v>
                </c:pt>
                <c:pt idx="107">
                  <c:v>-7087</c:v>
                </c:pt>
                <c:pt idx="108">
                  <c:v>-7012.5</c:v>
                </c:pt>
                <c:pt idx="109">
                  <c:v>-7001.5</c:v>
                </c:pt>
                <c:pt idx="110">
                  <c:v>-6852</c:v>
                </c:pt>
                <c:pt idx="111">
                  <c:v>-6846.5</c:v>
                </c:pt>
                <c:pt idx="112">
                  <c:v>-6841</c:v>
                </c:pt>
                <c:pt idx="113">
                  <c:v>-6248.5</c:v>
                </c:pt>
                <c:pt idx="114">
                  <c:v>-6149</c:v>
                </c:pt>
                <c:pt idx="115">
                  <c:v>-6077</c:v>
                </c:pt>
                <c:pt idx="116">
                  <c:v>-5931</c:v>
                </c:pt>
                <c:pt idx="117">
                  <c:v>-5919</c:v>
                </c:pt>
                <c:pt idx="118">
                  <c:v>-5917</c:v>
                </c:pt>
                <c:pt idx="119">
                  <c:v>-5280.5</c:v>
                </c:pt>
                <c:pt idx="120">
                  <c:v>-5219.5</c:v>
                </c:pt>
                <c:pt idx="121">
                  <c:v>-5217</c:v>
                </c:pt>
                <c:pt idx="122">
                  <c:v>-5087</c:v>
                </c:pt>
                <c:pt idx="123">
                  <c:v>-5065</c:v>
                </c:pt>
                <c:pt idx="124">
                  <c:v>-5047.5</c:v>
                </c:pt>
                <c:pt idx="125">
                  <c:v>-5018</c:v>
                </c:pt>
                <c:pt idx="126">
                  <c:v>-4968</c:v>
                </c:pt>
                <c:pt idx="127">
                  <c:v>-4953.5</c:v>
                </c:pt>
                <c:pt idx="128">
                  <c:v>-4928.5</c:v>
                </c:pt>
                <c:pt idx="129">
                  <c:v>-4315</c:v>
                </c:pt>
                <c:pt idx="130">
                  <c:v>-4210</c:v>
                </c:pt>
                <c:pt idx="131">
                  <c:v>-4153</c:v>
                </c:pt>
                <c:pt idx="132">
                  <c:v>-4152</c:v>
                </c:pt>
                <c:pt idx="133">
                  <c:v>-4099.5</c:v>
                </c:pt>
                <c:pt idx="134">
                  <c:v>-4049</c:v>
                </c:pt>
                <c:pt idx="135">
                  <c:v>-4025</c:v>
                </c:pt>
                <c:pt idx="136">
                  <c:v>-3975</c:v>
                </c:pt>
                <c:pt idx="137">
                  <c:v>-3812</c:v>
                </c:pt>
                <c:pt idx="138">
                  <c:v>-3219.5</c:v>
                </c:pt>
                <c:pt idx="139">
                  <c:v>-3203</c:v>
                </c:pt>
                <c:pt idx="140">
                  <c:v>-3086</c:v>
                </c:pt>
                <c:pt idx="141">
                  <c:v>-3081.5</c:v>
                </c:pt>
                <c:pt idx="142">
                  <c:v>-2946</c:v>
                </c:pt>
                <c:pt idx="143">
                  <c:v>-2895.5</c:v>
                </c:pt>
                <c:pt idx="144">
                  <c:v>-2766.5</c:v>
                </c:pt>
                <c:pt idx="145">
                  <c:v>-2221</c:v>
                </c:pt>
                <c:pt idx="146">
                  <c:v>-2163</c:v>
                </c:pt>
                <c:pt idx="147">
                  <c:v>-2101.5</c:v>
                </c:pt>
                <c:pt idx="148">
                  <c:v>-2096.5</c:v>
                </c:pt>
                <c:pt idx="149">
                  <c:v>-2094</c:v>
                </c:pt>
                <c:pt idx="150">
                  <c:v>-2038</c:v>
                </c:pt>
                <c:pt idx="151">
                  <c:v>-2014</c:v>
                </c:pt>
                <c:pt idx="152">
                  <c:v>-2008.5</c:v>
                </c:pt>
                <c:pt idx="153">
                  <c:v>-1250</c:v>
                </c:pt>
                <c:pt idx="154">
                  <c:v>-1217</c:v>
                </c:pt>
                <c:pt idx="155">
                  <c:v>-1103</c:v>
                </c:pt>
                <c:pt idx="156">
                  <c:v>-1095</c:v>
                </c:pt>
                <c:pt idx="157">
                  <c:v>-1018</c:v>
                </c:pt>
                <c:pt idx="158">
                  <c:v>-890</c:v>
                </c:pt>
                <c:pt idx="159">
                  <c:v>-796</c:v>
                </c:pt>
                <c:pt idx="160">
                  <c:v>-232</c:v>
                </c:pt>
                <c:pt idx="161">
                  <c:v>-185</c:v>
                </c:pt>
                <c:pt idx="162">
                  <c:v>-49</c:v>
                </c:pt>
                <c:pt idx="163">
                  <c:v>-32.5</c:v>
                </c:pt>
                <c:pt idx="164">
                  <c:v>0</c:v>
                </c:pt>
                <c:pt idx="165">
                  <c:v>3.5</c:v>
                </c:pt>
                <c:pt idx="166">
                  <c:v>36</c:v>
                </c:pt>
                <c:pt idx="167">
                  <c:v>69</c:v>
                </c:pt>
                <c:pt idx="168">
                  <c:v>761</c:v>
                </c:pt>
                <c:pt idx="169">
                  <c:v>913</c:v>
                </c:pt>
                <c:pt idx="170">
                  <c:v>985.5</c:v>
                </c:pt>
                <c:pt idx="171">
                  <c:v>990.5</c:v>
                </c:pt>
                <c:pt idx="172">
                  <c:v>1021.5</c:v>
                </c:pt>
                <c:pt idx="173">
                  <c:v>1038.5</c:v>
                </c:pt>
                <c:pt idx="174">
                  <c:v>1076</c:v>
                </c:pt>
                <c:pt idx="175">
                  <c:v>1079.5</c:v>
                </c:pt>
                <c:pt idx="176">
                  <c:v>1173.5</c:v>
                </c:pt>
                <c:pt idx="177">
                  <c:v>1256.5</c:v>
                </c:pt>
                <c:pt idx="178">
                  <c:v>1815</c:v>
                </c:pt>
                <c:pt idx="179">
                  <c:v>1853.5</c:v>
                </c:pt>
                <c:pt idx="180">
                  <c:v>1883.5</c:v>
                </c:pt>
                <c:pt idx="181">
                  <c:v>1912.5</c:v>
                </c:pt>
                <c:pt idx="182">
                  <c:v>1929</c:v>
                </c:pt>
                <c:pt idx="183">
                  <c:v>1939.5</c:v>
                </c:pt>
                <c:pt idx="184">
                  <c:v>1939.5</c:v>
                </c:pt>
                <c:pt idx="185">
                  <c:v>1942</c:v>
                </c:pt>
                <c:pt idx="186">
                  <c:v>2006.5</c:v>
                </c:pt>
                <c:pt idx="187">
                  <c:v>2020</c:v>
                </c:pt>
                <c:pt idx="188">
                  <c:v>2042.5</c:v>
                </c:pt>
                <c:pt idx="189">
                  <c:v>2080</c:v>
                </c:pt>
                <c:pt idx="190">
                  <c:v>2125</c:v>
                </c:pt>
                <c:pt idx="191">
                  <c:v>2208</c:v>
                </c:pt>
                <c:pt idx="192">
                  <c:v>2798</c:v>
                </c:pt>
                <c:pt idx="193">
                  <c:v>2820</c:v>
                </c:pt>
                <c:pt idx="194">
                  <c:v>2955.5</c:v>
                </c:pt>
                <c:pt idx="195">
                  <c:v>2972</c:v>
                </c:pt>
                <c:pt idx="196">
                  <c:v>2979.5</c:v>
                </c:pt>
                <c:pt idx="197">
                  <c:v>2996.5</c:v>
                </c:pt>
                <c:pt idx="198">
                  <c:v>3032.5</c:v>
                </c:pt>
                <c:pt idx="199">
                  <c:v>3038</c:v>
                </c:pt>
                <c:pt idx="200">
                  <c:v>3121</c:v>
                </c:pt>
                <c:pt idx="201">
                  <c:v>3929</c:v>
                </c:pt>
                <c:pt idx="202">
                  <c:v>3962</c:v>
                </c:pt>
                <c:pt idx="203">
                  <c:v>4014.5</c:v>
                </c:pt>
                <c:pt idx="204">
                  <c:v>4066.5</c:v>
                </c:pt>
                <c:pt idx="205">
                  <c:v>4108.5</c:v>
                </c:pt>
                <c:pt idx="206">
                  <c:v>4182.5</c:v>
                </c:pt>
                <c:pt idx="207">
                  <c:v>4894</c:v>
                </c:pt>
                <c:pt idx="208">
                  <c:v>5079.5</c:v>
                </c:pt>
                <c:pt idx="209">
                  <c:v>5087</c:v>
                </c:pt>
                <c:pt idx="210">
                  <c:v>5179</c:v>
                </c:pt>
                <c:pt idx="211">
                  <c:v>5245.5</c:v>
                </c:pt>
                <c:pt idx="212">
                  <c:v>5738.5</c:v>
                </c:pt>
                <c:pt idx="213">
                  <c:v>5893.5</c:v>
                </c:pt>
                <c:pt idx="214">
                  <c:v>5898.5</c:v>
                </c:pt>
                <c:pt idx="215">
                  <c:v>6036.5</c:v>
                </c:pt>
                <c:pt idx="216">
                  <c:v>6085.5</c:v>
                </c:pt>
                <c:pt idx="217">
                  <c:v>6086</c:v>
                </c:pt>
                <c:pt idx="218">
                  <c:v>6091</c:v>
                </c:pt>
                <c:pt idx="219">
                  <c:v>6091.5</c:v>
                </c:pt>
                <c:pt idx="220">
                  <c:v>6102.5</c:v>
                </c:pt>
                <c:pt idx="221">
                  <c:v>6125</c:v>
                </c:pt>
                <c:pt idx="222">
                  <c:v>6233</c:v>
                </c:pt>
                <c:pt idx="223">
                  <c:v>6260.5</c:v>
                </c:pt>
                <c:pt idx="224">
                  <c:v>6924</c:v>
                </c:pt>
                <c:pt idx="225">
                  <c:v>6949</c:v>
                </c:pt>
                <c:pt idx="226">
                  <c:v>6983</c:v>
                </c:pt>
                <c:pt idx="227">
                  <c:v>7028</c:v>
                </c:pt>
                <c:pt idx="228">
                  <c:v>7028.5</c:v>
                </c:pt>
                <c:pt idx="229">
                  <c:v>7146</c:v>
                </c:pt>
                <c:pt idx="230">
                  <c:v>7848</c:v>
                </c:pt>
                <c:pt idx="231">
                  <c:v>7887</c:v>
                </c:pt>
                <c:pt idx="232">
                  <c:v>7976</c:v>
                </c:pt>
                <c:pt idx="233">
                  <c:v>8028</c:v>
                </c:pt>
                <c:pt idx="234">
                  <c:v>8028</c:v>
                </c:pt>
                <c:pt idx="235">
                  <c:v>8057</c:v>
                </c:pt>
                <c:pt idx="236">
                  <c:v>8174</c:v>
                </c:pt>
                <c:pt idx="237">
                  <c:v>8174</c:v>
                </c:pt>
                <c:pt idx="238">
                  <c:v>8280</c:v>
                </c:pt>
                <c:pt idx="239">
                  <c:v>8968.5</c:v>
                </c:pt>
                <c:pt idx="240">
                  <c:v>9032</c:v>
                </c:pt>
                <c:pt idx="241">
                  <c:v>9032</c:v>
                </c:pt>
                <c:pt idx="242">
                  <c:v>9081.5</c:v>
                </c:pt>
                <c:pt idx="243">
                  <c:v>9084.5</c:v>
                </c:pt>
                <c:pt idx="244">
                  <c:v>9176.5</c:v>
                </c:pt>
                <c:pt idx="245">
                  <c:v>9272.5</c:v>
                </c:pt>
                <c:pt idx="246">
                  <c:v>9931</c:v>
                </c:pt>
                <c:pt idx="247">
                  <c:v>9931</c:v>
                </c:pt>
                <c:pt idx="248">
                  <c:v>9955</c:v>
                </c:pt>
                <c:pt idx="249">
                  <c:v>9955.5</c:v>
                </c:pt>
                <c:pt idx="250">
                  <c:v>9958</c:v>
                </c:pt>
                <c:pt idx="251">
                  <c:v>9960.5</c:v>
                </c:pt>
                <c:pt idx="252">
                  <c:v>9961</c:v>
                </c:pt>
                <c:pt idx="253">
                  <c:v>9984.5</c:v>
                </c:pt>
                <c:pt idx="254">
                  <c:v>10002</c:v>
                </c:pt>
                <c:pt idx="255">
                  <c:v>10061</c:v>
                </c:pt>
                <c:pt idx="256">
                  <c:v>10061</c:v>
                </c:pt>
                <c:pt idx="257">
                  <c:v>10124.5</c:v>
                </c:pt>
                <c:pt idx="258">
                  <c:v>10125</c:v>
                </c:pt>
                <c:pt idx="259">
                  <c:v>10163</c:v>
                </c:pt>
                <c:pt idx="260">
                  <c:v>10188</c:v>
                </c:pt>
                <c:pt idx="261">
                  <c:v>10188</c:v>
                </c:pt>
                <c:pt idx="262">
                  <c:v>11010.5</c:v>
                </c:pt>
                <c:pt idx="263">
                  <c:v>11018</c:v>
                </c:pt>
                <c:pt idx="264">
                  <c:v>11018</c:v>
                </c:pt>
                <c:pt idx="265">
                  <c:v>11018.5</c:v>
                </c:pt>
                <c:pt idx="266">
                  <c:v>11018.5</c:v>
                </c:pt>
                <c:pt idx="267">
                  <c:v>11023.5</c:v>
                </c:pt>
                <c:pt idx="268">
                  <c:v>11024</c:v>
                </c:pt>
                <c:pt idx="269">
                  <c:v>11024</c:v>
                </c:pt>
                <c:pt idx="270">
                  <c:v>11026.5</c:v>
                </c:pt>
                <c:pt idx="271">
                  <c:v>11027</c:v>
                </c:pt>
                <c:pt idx="272">
                  <c:v>11029</c:v>
                </c:pt>
                <c:pt idx="273">
                  <c:v>11029.5</c:v>
                </c:pt>
                <c:pt idx="274">
                  <c:v>11034.5</c:v>
                </c:pt>
                <c:pt idx="275">
                  <c:v>11035</c:v>
                </c:pt>
                <c:pt idx="276">
                  <c:v>11037.5</c:v>
                </c:pt>
                <c:pt idx="277">
                  <c:v>11040.5</c:v>
                </c:pt>
                <c:pt idx="278">
                  <c:v>11040.5</c:v>
                </c:pt>
                <c:pt idx="279">
                  <c:v>11085</c:v>
                </c:pt>
                <c:pt idx="280">
                  <c:v>11087</c:v>
                </c:pt>
                <c:pt idx="281">
                  <c:v>11087</c:v>
                </c:pt>
                <c:pt idx="282">
                  <c:v>11164.5</c:v>
                </c:pt>
                <c:pt idx="283">
                  <c:v>11170</c:v>
                </c:pt>
                <c:pt idx="284">
                  <c:v>11226</c:v>
                </c:pt>
                <c:pt idx="285">
                  <c:v>11300</c:v>
                </c:pt>
                <c:pt idx="286">
                  <c:v>11887</c:v>
                </c:pt>
                <c:pt idx="287">
                  <c:v>12058</c:v>
                </c:pt>
                <c:pt idx="288">
                  <c:v>12075.5</c:v>
                </c:pt>
                <c:pt idx="289">
                  <c:v>12291</c:v>
                </c:pt>
                <c:pt idx="290">
                  <c:v>12513.5</c:v>
                </c:pt>
                <c:pt idx="291">
                  <c:v>12809</c:v>
                </c:pt>
                <c:pt idx="292">
                  <c:v>12883.5</c:v>
                </c:pt>
                <c:pt idx="293">
                  <c:v>12939</c:v>
                </c:pt>
                <c:pt idx="294">
                  <c:v>13027</c:v>
                </c:pt>
                <c:pt idx="295">
                  <c:v>13077</c:v>
                </c:pt>
                <c:pt idx="296">
                  <c:v>13890.5</c:v>
                </c:pt>
                <c:pt idx="297">
                  <c:v>13920</c:v>
                </c:pt>
                <c:pt idx="298">
                  <c:v>13951.5</c:v>
                </c:pt>
                <c:pt idx="299">
                  <c:v>13994.5</c:v>
                </c:pt>
                <c:pt idx="300">
                  <c:v>14075.5</c:v>
                </c:pt>
                <c:pt idx="301">
                  <c:v>14094</c:v>
                </c:pt>
                <c:pt idx="302">
                  <c:v>14095</c:v>
                </c:pt>
                <c:pt idx="303">
                  <c:v>14233</c:v>
                </c:pt>
                <c:pt idx="304">
                  <c:v>14268</c:v>
                </c:pt>
                <c:pt idx="305">
                  <c:v>14268</c:v>
                </c:pt>
                <c:pt idx="306">
                  <c:v>14268</c:v>
                </c:pt>
                <c:pt idx="307">
                  <c:v>14268</c:v>
                </c:pt>
                <c:pt idx="308">
                  <c:v>14268</c:v>
                </c:pt>
                <c:pt idx="309">
                  <c:v>14980.5</c:v>
                </c:pt>
                <c:pt idx="310">
                  <c:v>15038.5</c:v>
                </c:pt>
                <c:pt idx="311">
                  <c:v>15077</c:v>
                </c:pt>
                <c:pt idx="312">
                  <c:v>15145</c:v>
                </c:pt>
                <c:pt idx="313">
                  <c:v>15208.5</c:v>
                </c:pt>
                <c:pt idx="314">
                  <c:v>15983.5</c:v>
                </c:pt>
                <c:pt idx="315">
                  <c:v>16014.5</c:v>
                </c:pt>
                <c:pt idx="316">
                  <c:v>16127</c:v>
                </c:pt>
                <c:pt idx="317">
                  <c:v>16144.5</c:v>
                </c:pt>
                <c:pt idx="318">
                  <c:v>16166.5</c:v>
                </c:pt>
                <c:pt idx="319">
                  <c:v>16199</c:v>
                </c:pt>
                <c:pt idx="320">
                  <c:v>16214</c:v>
                </c:pt>
                <c:pt idx="321">
                  <c:v>16265.5</c:v>
                </c:pt>
                <c:pt idx="322">
                  <c:v>16265.5</c:v>
                </c:pt>
                <c:pt idx="323">
                  <c:v>16268</c:v>
                </c:pt>
                <c:pt idx="324">
                  <c:v>16268</c:v>
                </c:pt>
                <c:pt idx="325">
                  <c:v>16268</c:v>
                </c:pt>
                <c:pt idx="326">
                  <c:v>16268</c:v>
                </c:pt>
                <c:pt idx="327">
                  <c:v>16268</c:v>
                </c:pt>
                <c:pt idx="328">
                  <c:v>16268</c:v>
                </c:pt>
                <c:pt idx="329">
                  <c:v>16916</c:v>
                </c:pt>
                <c:pt idx="330">
                  <c:v>17004.5</c:v>
                </c:pt>
                <c:pt idx="331">
                  <c:v>17042</c:v>
                </c:pt>
                <c:pt idx="332">
                  <c:v>17042.5</c:v>
                </c:pt>
                <c:pt idx="333">
                  <c:v>17058</c:v>
                </c:pt>
                <c:pt idx="334">
                  <c:v>17059.5</c:v>
                </c:pt>
                <c:pt idx="335">
                  <c:v>17059.5</c:v>
                </c:pt>
                <c:pt idx="336">
                  <c:v>17063.5</c:v>
                </c:pt>
                <c:pt idx="337">
                  <c:v>17093.5</c:v>
                </c:pt>
                <c:pt idx="338">
                  <c:v>17094</c:v>
                </c:pt>
                <c:pt idx="339">
                  <c:v>17181</c:v>
                </c:pt>
                <c:pt idx="340">
                  <c:v>17208.5</c:v>
                </c:pt>
                <c:pt idx="341">
                  <c:v>17289.5</c:v>
                </c:pt>
                <c:pt idx="342">
                  <c:v>17951.5</c:v>
                </c:pt>
                <c:pt idx="343">
                  <c:v>18037</c:v>
                </c:pt>
                <c:pt idx="344">
                  <c:v>18037</c:v>
                </c:pt>
                <c:pt idx="345">
                  <c:v>18094</c:v>
                </c:pt>
                <c:pt idx="346">
                  <c:v>18122.5</c:v>
                </c:pt>
                <c:pt idx="347">
                  <c:v>18123</c:v>
                </c:pt>
                <c:pt idx="348">
                  <c:v>18150</c:v>
                </c:pt>
                <c:pt idx="349">
                  <c:v>18152</c:v>
                </c:pt>
                <c:pt idx="350">
                  <c:v>18180</c:v>
                </c:pt>
                <c:pt idx="351">
                  <c:v>18180</c:v>
                </c:pt>
                <c:pt idx="352">
                  <c:v>18200</c:v>
                </c:pt>
                <c:pt idx="353">
                  <c:v>18236</c:v>
                </c:pt>
                <c:pt idx="354">
                  <c:v>18966.5</c:v>
                </c:pt>
                <c:pt idx="355">
                  <c:v>18966.5</c:v>
                </c:pt>
                <c:pt idx="356">
                  <c:v>19035.5</c:v>
                </c:pt>
                <c:pt idx="357">
                  <c:v>19035.5</c:v>
                </c:pt>
                <c:pt idx="358">
                  <c:v>19036</c:v>
                </c:pt>
                <c:pt idx="359">
                  <c:v>19036</c:v>
                </c:pt>
                <c:pt idx="360">
                  <c:v>19077</c:v>
                </c:pt>
                <c:pt idx="361">
                  <c:v>20033.5</c:v>
                </c:pt>
                <c:pt idx="362">
                  <c:v>20033.5</c:v>
                </c:pt>
                <c:pt idx="363">
                  <c:v>20041.5</c:v>
                </c:pt>
                <c:pt idx="364">
                  <c:v>20043</c:v>
                </c:pt>
                <c:pt idx="365">
                  <c:v>20113</c:v>
                </c:pt>
                <c:pt idx="366">
                  <c:v>20133.5</c:v>
                </c:pt>
                <c:pt idx="367">
                  <c:v>20134</c:v>
                </c:pt>
                <c:pt idx="368">
                  <c:v>20139</c:v>
                </c:pt>
                <c:pt idx="369">
                  <c:v>20219.5</c:v>
                </c:pt>
                <c:pt idx="370">
                  <c:v>20271</c:v>
                </c:pt>
                <c:pt idx="371">
                  <c:v>20274.5</c:v>
                </c:pt>
                <c:pt idx="372">
                  <c:v>20964</c:v>
                </c:pt>
                <c:pt idx="373">
                  <c:v>21079</c:v>
                </c:pt>
                <c:pt idx="374">
                  <c:v>21079</c:v>
                </c:pt>
                <c:pt idx="375">
                  <c:v>21083</c:v>
                </c:pt>
                <c:pt idx="376">
                  <c:v>21105.5</c:v>
                </c:pt>
                <c:pt idx="377">
                  <c:v>21106</c:v>
                </c:pt>
                <c:pt idx="378">
                  <c:v>21134.5</c:v>
                </c:pt>
                <c:pt idx="379">
                  <c:v>21134.5</c:v>
                </c:pt>
                <c:pt idx="380">
                  <c:v>21179.5</c:v>
                </c:pt>
                <c:pt idx="381">
                  <c:v>21198</c:v>
                </c:pt>
                <c:pt idx="382">
                  <c:v>21198</c:v>
                </c:pt>
                <c:pt idx="383">
                  <c:v>21215</c:v>
                </c:pt>
                <c:pt idx="384">
                  <c:v>21924</c:v>
                </c:pt>
                <c:pt idx="385">
                  <c:v>21987.5</c:v>
                </c:pt>
                <c:pt idx="386">
                  <c:v>22018</c:v>
                </c:pt>
                <c:pt idx="387">
                  <c:v>23265</c:v>
                </c:pt>
                <c:pt idx="388">
                  <c:v>23295</c:v>
                </c:pt>
                <c:pt idx="389">
                  <c:v>23397.5</c:v>
                </c:pt>
              </c:numCache>
            </c:numRef>
          </c:xVal>
          <c:yVal>
            <c:numRef>
              <c:f>B!$I$21:$I$410</c:f>
              <c:numCache>
                <c:formatCode>General</c:formatCode>
                <c:ptCount val="390"/>
                <c:pt idx="0">
                  <c:v>5.0195350002468331E-2</c:v>
                </c:pt>
                <c:pt idx="1">
                  <c:v>4.5444300001690863E-2</c:v>
                </c:pt>
                <c:pt idx="2">
                  <c:v>4.796935000558733E-2</c:v>
                </c:pt>
                <c:pt idx="3">
                  <c:v>4.8218300002190517E-2</c:v>
                </c:pt>
                <c:pt idx="4">
                  <c:v>4.8482950005563907E-2</c:v>
                </c:pt>
                <c:pt idx="5">
                  <c:v>4.7731900001963368E-2</c:v>
                </c:pt>
                <c:pt idx="7">
                  <c:v>4.2267900000297232E-2</c:v>
                </c:pt>
                <c:pt idx="8">
                  <c:v>5.4812200003652833E-2</c:v>
                </c:pt>
                <c:pt idx="18">
                  <c:v>3.1064850005350308E-2</c:v>
                </c:pt>
                <c:pt idx="19">
                  <c:v>3.0313800005387748E-2</c:v>
                </c:pt>
                <c:pt idx="39">
                  <c:v>1.4325449999887496E-2</c:v>
                </c:pt>
                <c:pt idx="40">
                  <c:v>3.5743999978876673E-3</c:v>
                </c:pt>
                <c:pt idx="48">
                  <c:v>7.8269000005093403E-3</c:v>
                </c:pt>
                <c:pt idx="49">
                  <c:v>1.0165200001210906E-2</c:v>
                </c:pt>
                <c:pt idx="50">
                  <c:v>1.7903650004882365E-2</c:v>
                </c:pt>
                <c:pt idx="51">
                  <c:v>-9.8642000011750497E-3</c:v>
                </c:pt>
                <c:pt idx="52">
                  <c:v>9.9225000303704292E-4</c:v>
                </c:pt>
                <c:pt idx="53">
                  <c:v>2.542869999888353E-2</c:v>
                </c:pt>
                <c:pt idx="54">
                  <c:v>8.9224000039394014E-3</c:v>
                </c:pt>
                <c:pt idx="55">
                  <c:v>1.2167150001914706E-2</c:v>
                </c:pt>
                <c:pt idx="56">
                  <c:v>-4.8905000003287569E-3</c:v>
                </c:pt>
                <c:pt idx="57">
                  <c:v>8.4795000293524936E-4</c:v>
                </c:pt>
                <c:pt idx="58">
                  <c:v>-6.7514999682316557E-4</c:v>
                </c:pt>
                <c:pt idx="59">
                  <c:v>1.0632999983499758E-3</c:v>
                </c:pt>
                <c:pt idx="60">
                  <c:v>-3.2689999352442101E-4</c:v>
                </c:pt>
                <c:pt idx="61">
                  <c:v>-1.322375000017928E-2</c:v>
                </c:pt>
                <c:pt idx="62">
                  <c:v>-9.6486999973421916E-3</c:v>
                </c:pt>
                <c:pt idx="63">
                  <c:v>-2.7716650001821108E-2</c:v>
                </c:pt>
                <c:pt idx="64">
                  <c:v>-8.9069999376079068E-4</c:v>
                </c:pt>
                <c:pt idx="65">
                  <c:v>4.1093000036198646E-3</c:v>
                </c:pt>
                <c:pt idx="66">
                  <c:v>1.4556800007994752E-2</c:v>
                </c:pt>
                <c:pt idx="67">
                  <c:v>-1.1028499997337349E-2</c:v>
                </c:pt>
                <c:pt idx="74">
                  <c:v>-5.9686999957193621E-3</c:v>
                </c:pt>
                <c:pt idx="75">
                  <c:v>3.1491000045207329E-3</c:v>
                </c:pt>
                <c:pt idx="76">
                  <c:v>-4.9951999972108752E-3</c:v>
                </c:pt>
                <c:pt idx="78">
                  <c:v>-7.251999995787628E-4</c:v>
                </c:pt>
                <c:pt idx="79">
                  <c:v>-4.6720999962417409E-3</c:v>
                </c:pt>
                <c:pt idx="82">
                  <c:v>-1.04085999992094E-2</c:v>
                </c:pt>
                <c:pt idx="83">
                  <c:v>-1.2484199993195944E-2</c:v>
                </c:pt>
                <c:pt idx="84">
                  <c:v>-1.1621999990893528E-2</c:v>
                </c:pt>
                <c:pt idx="85">
                  <c:v>-9.6219999904860742E-3</c:v>
                </c:pt>
                <c:pt idx="86">
                  <c:v>-1.2638799998967443E-2</c:v>
                </c:pt>
                <c:pt idx="87">
                  <c:v>4.2000006942544132E-5</c:v>
                </c:pt>
                <c:pt idx="90">
                  <c:v>-1.1510499993164558E-2</c:v>
                </c:pt>
                <c:pt idx="91">
                  <c:v>-2.2240999969653785E-3</c:v>
                </c:pt>
                <c:pt idx="92">
                  <c:v>-8.5085499958950095E-3</c:v>
                </c:pt>
                <c:pt idx="93">
                  <c:v>-6.2095499961287715E-3</c:v>
                </c:pt>
                <c:pt idx="94">
                  <c:v>-1.2251549997017719E-2</c:v>
                </c:pt>
                <c:pt idx="95">
                  <c:v>-2.8544500019052066E-3</c:v>
                </c:pt>
                <c:pt idx="96">
                  <c:v>-6.0182499946677126E-3</c:v>
                </c:pt>
                <c:pt idx="97">
                  <c:v>3.3981750006205402E-2</c:v>
                </c:pt>
                <c:pt idx="98">
                  <c:v>-1.8074349995004013E-2</c:v>
                </c:pt>
                <c:pt idx="99">
                  <c:v>-1.6719250001187902E-2</c:v>
                </c:pt>
                <c:pt idx="100">
                  <c:v>-1.6980799991870299E-2</c:v>
                </c:pt>
                <c:pt idx="101">
                  <c:v>-1.1487099996884353E-2</c:v>
                </c:pt>
                <c:pt idx="102">
                  <c:v>-7.5290999957360327E-3</c:v>
                </c:pt>
                <c:pt idx="103">
                  <c:v>-7.6890499913133681E-3</c:v>
                </c:pt>
                <c:pt idx="104">
                  <c:v>-1.1781449997215532E-2</c:v>
                </c:pt>
                <c:pt idx="105">
                  <c:v>-5.8108499943045899E-3</c:v>
                </c:pt>
                <c:pt idx="106">
                  <c:v>-3.4263499910593964E-3</c:v>
                </c:pt>
                <c:pt idx="107">
                  <c:v>-1.271729999280069E-2</c:v>
                </c:pt>
                <c:pt idx="108">
                  <c:v>-4.6237499991548248E-3</c:v>
                </c:pt>
                <c:pt idx="109">
                  <c:v>-1.9146849997923709E-2</c:v>
                </c:pt>
                <c:pt idx="110">
                  <c:v>5.2892000021529384E-3</c:v>
                </c:pt>
                <c:pt idx="111">
                  <c:v>-1.6972349993011449E-2</c:v>
                </c:pt>
                <c:pt idx="112">
                  <c:v>-2.2233899995626416E-2</c:v>
                </c:pt>
                <c:pt idx="113">
                  <c:v>-9.2281499964883551E-3</c:v>
                </c:pt>
                <c:pt idx="114">
                  <c:v>-8.6871000021346845E-3</c:v>
                </c:pt>
                <c:pt idx="115">
                  <c:v>-1.883829999860609E-2</c:v>
                </c:pt>
                <c:pt idx="116">
                  <c:v>-5.1448999947751872E-3</c:v>
                </c:pt>
                <c:pt idx="117">
                  <c:v>2.8299000041442923E-3</c:v>
                </c:pt>
                <c:pt idx="118">
                  <c:v>2.8257000085432082E-3</c:v>
                </c:pt>
                <c:pt idx="119">
                  <c:v>1.739050007017795E-3</c:v>
                </c:pt>
                <c:pt idx="120">
                  <c:v>-3.8890499999979511E-3</c:v>
                </c:pt>
                <c:pt idx="121">
                  <c:v>-6.4430000202264637E-4</c:v>
                </c:pt>
                <c:pt idx="122">
                  <c:v>-2.9173000002629124E-3</c:v>
                </c:pt>
                <c:pt idx="123">
                  <c:v>1.0365000052843243E-3</c:v>
                </c:pt>
                <c:pt idx="124">
                  <c:v>-1.4250249994802289E-2</c:v>
                </c:pt>
                <c:pt idx="125">
                  <c:v>-3.5621999995782971E-3</c:v>
                </c:pt>
                <c:pt idx="126">
                  <c:v>-2.6671999949030578E-3</c:v>
                </c:pt>
                <c:pt idx="127">
                  <c:v>-6.4476499974261969E-3</c:v>
                </c:pt>
                <c:pt idx="128">
                  <c:v>7.9998500004876405E-3</c:v>
                </c:pt>
                <c:pt idx="129">
                  <c:v>-5.5385000014211982E-3</c:v>
                </c:pt>
                <c:pt idx="130">
                  <c:v>1.0741000005509704E-2</c:v>
                </c:pt>
                <c:pt idx="132">
                  <c:v>-1.3380799995502457E-2</c:v>
                </c:pt>
                <c:pt idx="133">
                  <c:v>1.7589499984751455E-3</c:v>
                </c:pt>
                <c:pt idx="134">
                  <c:v>-4.0970999980345368E-3</c:v>
                </c:pt>
                <c:pt idx="135">
                  <c:v>1.2852500003646128E-2</c:v>
                </c:pt>
                <c:pt idx="136">
                  <c:v>4.7475000028498471E-3</c:v>
                </c:pt>
                <c:pt idx="137">
                  <c:v>-2.0948000019416213E-3</c:v>
                </c:pt>
                <c:pt idx="138">
                  <c:v>8.9109500040649436E-3</c:v>
                </c:pt>
                <c:pt idx="139">
                  <c:v>-3.8736999922548421E-3</c:v>
                </c:pt>
                <c:pt idx="140">
                  <c:v>1.7380600002070423E-2</c:v>
                </c:pt>
                <c:pt idx="141">
                  <c:v>-1.378850000037346E-3</c:v>
                </c:pt>
                <c:pt idx="142">
                  <c:v>-4.9133999928017147E-3</c:v>
                </c:pt>
                <c:pt idx="143">
                  <c:v>9.230550000211224E-3</c:v>
                </c:pt>
                <c:pt idx="144">
                  <c:v>5.459650004922878E-3</c:v>
                </c:pt>
                <c:pt idx="145">
                  <c:v>1.0064100002637133E-2</c:v>
                </c:pt>
                <c:pt idx="146">
                  <c:v>1.5942300000460818E-2</c:v>
                </c:pt>
                <c:pt idx="147">
                  <c:v>1.2563149997731671E-2</c:v>
                </c:pt>
                <c:pt idx="150">
                  <c:v>-8.2019999535987154E-4</c:v>
                </c:pt>
                <c:pt idx="153">
                  <c:v>-6.4749999946798198E-3</c:v>
                </c:pt>
                <c:pt idx="154">
                  <c:v>-6.0442999965744093E-3</c:v>
                </c:pt>
                <c:pt idx="155">
                  <c:v>-1.2836999958381057E-3</c:v>
                </c:pt>
                <c:pt idx="156">
                  <c:v>-1.6300499992212281E-2</c:v>
                </c:pt>
                <c:pt idx="157">
                  <c:v>1.5037800003483426E-2</c:v>
                </c:pt>
                <c:pt idx="158">
                  <c:v>-2.3099999816622585E-4</c:v>
                </c:pt>
                <c:pt idx="159">
                  <c:v>1.5716000052634627E-3</c:v>
                </c:pt>
                <c:pt idx="160">
                  <c:v>-6.1279999499674886E-4</c:v>
                </c:pt>
                <c:pt idx="161">
                  <c:v>-1.0211499997240026E-2</c:v>
                </c:pt>
                <c:pt idx="162">
                  <c:v>1.5029000060167164E-3</c:v>
                </c:pt>
                <c:pt idx="163">
                  <c:v>1.3718250003876165E-2</c:v>
                </c:pt>
                <c:pt idx="165">
                  <c:v>-3.3573499968042597E-3</c:v>
                </c:pt>
                <c:pt idx="166">
                  <c:v>-1.7559999105287716E-4</c:v>
                </c:pt>
                <c:pt idx="168">
                  <c:v>3.8019000057829544E-3</c:v>
                </c:pt>
                <c:pt idx="169">
                  <c:v>9.4827000066288747E-3</c:v>
                </c:pt>
                <c:pt idx="170">
                  <c:v>1.458045000617858E-2</c:v>
                </c:pt>
                <c:pt idx="172">
                  <c:v>3.5048499994445592E-3</c:v>
                </c:pt>
                <c:pt idx="173">
                  <c:v>-3.0308499990496784E-3</c:v>
                </c:pt>
                <c:pt idx="174">
                  <c:v>3.6404000056791119E-3</c:v>
                </c:pt>
                <c:pt idx="175">
                  <c:v>7.3830500041367486E-3</c:v>
                </c:pt>
                <c:pt idx="176">
                  <c:v>-8.1434999447083101E-4</c:v>
                </c:pt>
                <c:pt idx="177">
                  <c:v>-4.8864999553188682E-4</c:v>
                </c:pt>
                <c:pt idx="180">
                  <c:v>-9.3053500022506341E-3</c:v>
                </c:pt>
                <c:pt idx="181">
                  <c:v>-2.8662499971687794E-3</c:v>
                </c:pt>
                <c:pt idx="182">
                  <c:v>-1.6508999979123473E-3</c:v>
                </c:pt>
                <c:pt idx="185">
                  <c:v>-9.1782000017701648E-3</c:v>
                </c:pt>
                <c:pt idx="186">
                  <c:v>-1.0636499937390909E-3</c:v>
                </c:pt>
                <c:pt idx="187">
                  <c:v>1.0658000006515067E-2</c:v>
                </c:pt>
                <c:pt idx="188">
                  <c:v>2.0607499973266385E-3</c:v>
                </c:pt>
                <c:pt idx="189">
                  <c:v>1.4532000001054257E-2</c:v>
                </c:pt>
                <c:pt idx="190">
                  <c:v>-2.0624999961000867E-3</c:v>
                </c:pt>
                <c:pt idx="191">
                  <c:v>5.2632000006269664E-3</c:v>
                </c:pt>
                <c:pt idx="192">
                  <c:v>3.0242000066209584E-3</c:v>
                </c:pt>
                <c:pt idx="193">
                  <c:v>1.9780000075115822E-3</c:v>
                </c:pt>
                <c:pt idx="194">
                  <c:v>4.4434500014176592E-3</c:v>
                </c:pt>
                <c:pt idx="195">
                  <c:v>1.4158800004224759E-2</c:v>
                </c:pt>
                <c:pt idx="197">
                  <c:v>1.3857350000762381E-2</c:v>
                </c:pt>
                <c:pt idx="198">
                  <c:v>1.6781750004156493E-2</c:v>
                </c:pt>
                <c:pt idx="199">
                  <c:v>5.2020000293850899E-4</c:v>
                </c:pt>
                <c:pt idx="200">
                  <c:v>-3.1540999916614965E-3</c:v>
                </c:pt>
                <c:pt idx="202">
                  <c:v>-5.4201999955694191E-3</c:v>
                </c:pt>
                <c:pt idx="203">
                  <c:v>1.7195500040543266E-3</c:v>
                </c:pt>
                <c:pt idx="205">
                  <c:v>2.5221500036423095E-3</c:v>
                </c:pt>
                <c:pt idx="208">
                  <c:v>-7.0169499958865345E-3</c:v>
                </c:pt>
                <c:pt idx="211">
                  <c:v>-3.6554999678628519E-4</c:v>
                </c:pt>
                <c:pt idx="214">
                  <c:v>7.6315000478643924E-4</c:v>
                </c:pt>
                <c:pt idx="284">
                  <c:v>-1.6745999964768998E-3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D46-482A-BF2E-2675A6956A23}"/>
            </c:ext>
          </c:extLst>
        </c:ser>
        <c:ser>
          <c:idx val="2"/>
          <c:order val="2"/>
          <c:tx>
            <c:strRef>
              <c:f>B!$J$20:$J$20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99CC"/>
              </a:solidFill>
              <a:ln>
                <a:solidFill>
                  <a:srgbClr val="FF99CC"/>
                </a:solidFill>
                <a:prstDash val="solid"/>
              </a:ln>
            </c:spPr>
          </c:marker>
          <c:xVal>
            <c:numRef>
              <c:f>B!$F$21:$F$410</c:f>
              <c:numCache>
                <c:formatCode>General</c:formatCode>
                <c:ptCount val="390"/>
                <c:pt idx="0">
                  <c:v>-64783.5</c:v>
                </c:pt>
                <c:pt idx="1">
                  <c:v>-64783</c:v>
                </c:pt>
                <c:pt idx="2">
                  <c:v>-63723.5</c:v>
                </c:pt>
                <c:pt idx="3">
                  <c:v>-63723</c:v>
                </c:pt>
                <c:pt idx="4">
                  <c:v>-62539.5</c:v>
                </c:pt>
                <c:pt idx="5">
                  <c:v>-62539</c:v>
                </c:pt>
                <c:pt idx="6">
                  <c:v>-61814</c:v>
                </c:pt>
                <c:pt idx="7">
                  <c:v>-60699</c:v>
                </c:pt>
                <c:pt idx="8">
                  <c:v>-59482</c:v>
                </c:pt>
                <c:pt idx="9">
                  <c:v>-54701</c:v>
                </c:pt>
                <c:pt idx="10">
                  <c:v>-54676</c:v>
                </c:pt>
                <c:pt idx="11">
                  <c:v>-54613</c:v>
                </c:pt>
                <c:pt idx="12">
                  <c:v>-54596</c:v>
                </c:pt>
                <c:pt idx="13">
                  <c:v>-54549</c:v>
                </c:pt>
                <c:pt idx="14">
                  <c:v>-54538</c:v>
                </c:pt>
                <c:pt idx="15">
                  <c:v>-53860</c:v>
                </c:pt>
                <c:pt idx="16">
                  <c:v>-53799</c:v>
                </c:pt>
                <c:pt idx="17">
                  <c:v>-53711</c:v>
                </c:pt>
                <c:pt idx="18">
                  <c:v>-52578.5</c:v>
                </c:pt>
                <c:pt idx="19">
                  <c:v>-52578</c:v>
                </c:pt>
                <c:pt idx="20">
                  <c:v>-50538</c:v>
                </c:pt>
                <c:pt idx="21">
                  <c:v>-50395</c:v>
                </c:pt>
                <c:pt idx="22">
                  <c:v>-48596.5</c:v>
                </c:pt>
                <c:pt idx="23">
                  <c:v>-48596</c:v>
                </c:pt>
                <c:pt idx="24">
                  <c:v>-48588</c:v>
                </c:pt>
                <c:pt idx="25">
                  <c:v>-48587.5</c:v>
                </c:pt>
                <c:pt idx="26">
                  <c:v>-48546.5</c:v>
                </c:pt>
                <c:pt idx="27">
                  <c:v>-48535.5</c:v>
                </c:pt>
                <c:pt idx="28">
                  <c:v>-48486</c:v>
                </c:pt>
                <c:pt idx="29">
                  <c:v>-48475</c:v>
                </c:pt>
                <c:pt idx="30">
                  <c:v>-48474.5</c:v>
                </c:pt>
                <c:pt idx="31">
                  <c:v>-48469</c:v>
                </c:pt>
                <c:pt idx="32">
                  <c:v>-42295</c:v>
                </c:pt>
                <c:pt idx="33">
                  <c:v>-40201</c:v>
                </c:pt>
                <c:pt idx="34">
                  <c:v>-39501.5</c:v>
                </c:pt>
                <c:pt idx="35">
                  <c:v>-39490.5</c:v>
                </c:pt>
                <c:pt idx="36">
                  <c:v>-39476.5</c:v>
                </c:pt>
                <c:pt idx="37">
                  <c:v>-38677</c:v>
                </c:pt>
                <c:pt idx="38">
                  <c:v>-38574</c:v>
                </c:pt>
                <c:pt idx="39">
                  <c:v>-37464.5</c:v>
                </c:pt>
                <c:pt idx="40">
                  <c:v>-37464</c:v>
                </c:pt>
                <c:pt idx="41">
                  <c:v>-36489</c:v>
                </c:pt>
                <c:pt idx="42">
                  <c:v>-33454.5</c:v>
                </c:pt>
                <c:pt idx="43">
                  <c:v>-33195</c:v>
                </c:pt>
                <c:pt idx="44">
                  <c:v>-32547</c:v>
                </c:pt>
                <c:pt idx="45">
                  <c:v>-32290</c:v>
                </c:pt>
                <c:pt idx="46">
                  <c:v>-32072</c:v>
                </c:pt>
                <c:pt idx="47">
                  <c:v>-25418.5</c:v>
                </c:pt>
                <c:pt idx="48">
                  <c:v>-24489</c:v>
                </c:pt>
                <c:pt idx="49">
                  <c:v>-24412</c:v>
                </c:pt>
                <c:pt idx="50">
                  <c:v>-24406.5</c:v>
                </c:pt>
                <c:pt idx="51">
                  <c:v>-24398</c:v>
                </c:pt>
                <c:pt idx="52">
                  <c:v>-23972.5</c:v>
                </c:pt>
                <c:pt idx="53">
                  <c:v>-23347</c:v>
                </c:pt>
                <c:pt idx="54">
                  <c:v>-23344</c:v>
                </c:pt>
                <c:pt idx="55">
                  <c:v>-23341.5</c:v>
                </c:pt>
                <c:pt idx="56">
                  <c:v>-23195</c:v>
                </c:pt>
                <c:pt idx="57">
                  <c:v>-23189.5</c:v>
                </c:pt>
                <c:pt idx="58">
                  <c:v>-23178.5</c:v>
                </c:pt>
                <c:pt idx="59">
                  <c:v>-23173</c:v>
                </c:pt>
                <c:pt idx="60">
                  <c:v>-22511</c:v>
                </c:pt>
                <c:pt idx="61">
                  <c:v>-21012.5</c:v>
                </c:pt>
                <c:pt idx="62">
                  <c:v>-20453</c:v>
                </c:pt>
                <c:pt idx="63">
                  <c:v>-20063.5</c:v>
                </c:pt>
                <c:pt idx="64">
                  <c:v>-18433</c:v>
                </c:pt>
                <c:pt idx="65">
                  <c:v>-18433</c:v>
                </c:pt>
                <c:pt idx="66">
                  <c:v>-18408</c:v>
                </c:pt>
                <c:pt idx="67">
                  <c:v>-17415</c:v>
                </c:pt>
                <c:pt idx="68">
                  <c:v>-17349.5</c:v>
                </c:pt>
                <c:pt idx="69">
                  <c:v>-17347</c:v>
                </c:pt>
                <c:pt idx="70">
                  <c:v>-17291</c:v>
                </c:pt>
                <c:pt idx="71">
                  <c:v>-17280.5</c:v>
                </c:pt>
                <c:pt idx="72">
                  <c:v>-17280.5</c:v>
                </c:pt>
                <c:pt idx="73">
                  <c:v>-17272</c:v>
                </c:pt>
                <c:pt idx="74">
                  <c:v>-17253</c:v>
                </c:pt>
                <c:pt idx="75">
                  <c:v>-16071</c:v>
                </c:pt>
                <c:pt idx="76">
                  <c:v>-15288</c:v>
                </c:pt>
                <c:pt idx="77">
                  <c:v>-14353.5</c:v>
                </c:pt>
                <c:pt idx="78">
                  <c:v>-13988</c:v>
                </c:pt>
                <c:pt idx="79">
                  <c:v>-13299</c:v>
                </c:pt>
                <c:pt idx="80">
                  <c:v>-13258.5</c:v>
                </c:pt>
                <c:pt idx="81">
                  <c:v>-13258</c:v>
                </c:pt>
                <c:pt idx="82">
                  <c:v>-12234</c:v>
                </c:pt>
                <c:pt idx="83">
                  <c:v>-12198</c:v>
                </c:pt>
                <c:pt idx="84">
                  <c:v>-11180</c:v>
                </c:pt>
                <c:pt idx="85">
                  <c:v>-11180</c:v>
                </c:pt>
                <c:pt idx="86">
                  <c:v>-11172</c:v>
                </c:pt>
                <c:pt idx="87">
                  <c:v>-11020</c:v>
                </c:pt>
                <c:pt idx="88">
                  <c:v>-11001.5</c:v>
                </c:pt>
                <c:pt idx="89">
                  <c:v>-10996</c:v>
                </c:pt>
                <c:pt idx="90">
                  <c:v>-10995</c:v>
                </c:pt>
                <c:pt idx="91">
                  <c:v>-10179</c:v>
                </c:pt>
                <c:pt idx="92">
                  <c:v>-9924.5</c:v>
                </c:pt>
                <c:pt idx="93">
                  <c:v>-9114.5</c:v>
                </c:pt>
                <c:pt idx="94">
                  <c:v>-9094.5</c:v>
                </c:pt>
                <c:pt idx="95">
                  <c:v>-9045.5</c:v>
                </c:pt>
                <c:pt idx="96">
                  <c:v>-8967.5</c:v>
                </c:pt>
                <c:pt idx="97">
                  <c:v>-8967.5</c:v>
                </c:pt>
                <c:pt idx="98">
                  <c:v>-8226.5</c:v>
                </c:pt>
                <c:pt idx="99">
                  <c:v>-8157.5</c:v>
                </c:pt>
                <c:pt idx="100">
                  <c:v>-8152</c:v>
                </c:pt>
                <c:pt idx="101">
                  <c:v>-8149</c:v>
                </c:pt>
                <c:pt idx="102">
                  <c:v>-8129</c:v>
                </c:pt>
                <c:pt idx="103">
                  <c:v>-7219.5</c:v>
                </c:pt>
                <c:pt idx="104">
                  <c:v>-7175.5</c:v>
                </c:pt>
                <c:pt idx="105">
                  <c:v>-7161.5</c:v>
                </c:pt>
                <c:pt idx="106">
                  <c:v>-7106.5</c:v>
                </c:pt>
                <c:pt idx="107">
                  <c:v>-7087</c:v>
                </c:pt>
                <c:pt idx="108">
                  <c:v>-7012.5</c:v>
                </c:pt>
                <c:pt idx="109">
                  <c:v>-7001.5</c:v>
                </c:pt>
                <c:pt idx="110">
                  <c:v>-6852</c:v>
                </c:pt>
                <c:pt idx="111">
                  <c:v>-6846.5</c:v>
                </c:pt>
                <c:pt idx="112">
                  <c:v>-6841</c:v>
                </c:pt>
                <c:pt idx="113">
                  <c:v>-6248.5</c:v>
                </c:pt>
                <c:pt idx="114">
                  <c:v>-6149</c:v>
                </c:pt>
                <c:pt idx="115">
                  <c:v>-6077</c:v>
                </c:pt>
                <c:pt idx="116">
                  <c:v>-5931</c:v>
                </c:pt>
                <c:pt idx="117">
                  <c:v>-5919</c:v>
                </c:pt>
                <c:pt idx="118">
                  <c:v>-5917</c:v>
                </c:pt>
                <c:pt idx="119">
                  <c:v>-5280.5</c:v>
                </c:pt>
                <c:pt idx="120">
                  <c:v>-5219.5</c:v>
                </c:pt>
                <c:pt idx="121">
                  <c:v>-5217</c:v>
                </c:pt>
                <c:pt idx="122">
                  <c:v>-5087</c:v>
                </c:pt>
                <c:pt idx="123">
                  <c:v>-5065</c:v>
                </c:pt>
                <c:pt idx="124">
                  <c:v>-5047.5</c:v>
                </c:pt>
                <c:pt idx="125">
                  <c:v>-5018</c:v>
                </c:pt>
                <c:pt idx="126">
                  <c:v>-4968</c:v>
                </c:pt>
                <c:pt idx="127">
                  <c:v>-4953.5</c:v>
                </c:pt>
                <c:pt idx="128">
                  <c:v>-4928.5</c:v>
                </c:pt>
                <c:pt idx="129">
                  <c:v>-4315</c:v>
                </c:pt>
                <c:pt idx="130">
                  <c:v>-4210</c:v>
                </c:pt>
                <c:pt idx="131">
                  <c:v>-4153</c:v>
                </c:pt>
                <c:pt idx="132">
                  <c:v>-4152</c:v>
                </c:pt>
                <c:pt idx="133">
                  <c:v>-4099.5</c:v>
                </c:pt>
                <c:pt idx="134">
                  <c:v>-4049</c:v>
                </c:pt>
                <c:pt idx="135">
                  <c:v>-4025</c:v>
                </c:pt>
                <c:pt idx="136">
                  <c:v>-3975</c:v>
                </c:pt>
                <c:pt idx="137">
                  <c:v>-3812</c:v>
                </c:pt>
                <c:pt idx="138">
                  <c:v>-3219.5</c:v>
                </c:pt>
                <c:pt idx="139">
                  <c:v>-3203</c:v>
                </c:pt>
                <c:pt idx="140">
                  <c:v>-3086</c:v>
                </c:pt>
                <c:pt idx="141">
                  <c:v>-3081.5</c:v>
                </c:pt>
                <c:pt idx="142">
                  <c:v>-2946</c:v>
                </c:pt>
                <c:pt idx="143">
                  <c:v>-2895.5</c:v>
                </c:pt>
                <c:pt idx="144">
                  <c:v>-2766.5</c:v>
                </c:pt>
                <c:pt idx="145">
                  <c:v>-2221</c:v>
                </c:pt>
                <c:pt idx="146">
                  <c:v>-2163</c:v>
                </c:pt>
                <c:pt idx="147">
                  <c:v>-2101.5</c:v>
                </c:pt>
                <c:pt idx="148">
                  <c:v>-2096.5</c:v>
                </c:pt>
                <c:pt idx="149">
                  <c:v>-2094</c:v>
                </c:pt>
                <c:pt idx="150">
                  <c:v>-2038</c:v>
                </c:pt>
                <c:pt idx="151">
                  <c:v>-2014</c:v>
                </c:pt>
                <c:pt idx="152">
                  <c:v>-2008.5</c:v>
                </c:pt>
                <c:pt idx="153">
                  <c:v>-1250</c:v>
                </c:pt>
                <c:pt idx="154">
                  <c:v>-1217</c:v>
                </c:pt>
                <c:pt idx="155">
                  <c:v>-1103</c:v>
                </c:pt>
                <c:pt idx="156">
                  <c:v>-1095</c:v>
                </c:pt>
                <c:pt idx="157">
                  <c:v>-1018</c:v>
                </c:pt>
                <c:pt idx="158">
                  <c:v>-890</c:v>
                </c:pt>
                <c:pt idx="159">
                  <c:v>-796</c:v>
                </c:pt>
                <c:pt idx="160">
                  <c:v>-232</c:v>
                </c:pt>
                <c:pt idx="161">
                  <c:v>-185</c:v>
                </c:pt>
                <c:pt idx="162">
                  <c:v>-49</c:v>
                </c:pt>
                <c:pt idx="163">
                  <c:v>-32.5</c:v>
                </c:pt>
                <c:pt idx="164">
                  <c:v>0</c:v>
                </c:pt>
                <c:pt idx="165">
                  <c:v>3.5</c:v>
                </c:pt>
                <c:pt idx="166">
                  <c:v>36</c:v>
                </c:pt>
                <c:pt idx="167">
                  <c:v>69</c:v>
                </c:pt>
                <c:pt idx="168">
                  <c:v>761</c:v>
                </c:pt>
                <c:pt idx="169">
                  <c:v>913</c:v>
                </c:pt>
                <c:pt idx="170">
                  <c:v>985.5</c:v>
                </c:pt>
                <c:pt idx="171">
                  <c:v>990.5</c:v>
                </c:pt>
                <c:pt idx="172">
                  <c:v>1021.5</c:v>
                </c:pt>
                <c:pt idx="173">
                  <c:v>1038.5</c:v>
                </c:pt>
                <c:pt idx="174">
                  <c:v>1076</c:v>
                </c:pt>
                <c:pt idx="175">
                  <c:v>1079.5</c:v>
                </c:pt>
                <c:pt idx="176">
                  <c:v>1173.5</c:v>
                </c:pt>
                <c:pt idx="177">
                  <c:v>1256.5</c:v>
                </c:pt>
                <c:pt idx="178">
                  <c:v>1815</c:v>
                </c:pt>
                <c:pt idx="179">
                  <c:v>1853.5</c:v>
                </c:pt>
                <c:pt idx="180">
                  <c:v>1883.5</c:v>
                </c:pt>
                <c:pt idx="181">
                  <c:v>1912.5</c:v>
                </c:pt>
                <c:pt idx="182">
                  <c:v>1929</c:v>
                </c:pt>
                <c:pt idx="183">
                  <c:v>1939.5</c:v>
                </c:pt>
                <c:pt idx="184">
                  <c:v>1939.5</c:v>
                </c:pt>
                <c:pt idx="185">
                  <c:v>1942</c:v>
                </c:pt>
                <c:pt idx="186">
                  <c:v>2006.5</c:v>
                </c:pt>
                <c:pt idx="187">
                  <c:v>2020</c:v>
                </c:pt>
                <c:pt idx="188">
                  <c:v>2042.5</c:v>
                </c:pt>
                <c:pt idx="189">
                  <c:v>2080</c:v>
                </c:pt>
                <c:pt idx="190">
                  <c:v>2125</c:v>
                </c:pt>
                <c:pt idx="191">
                  <c:v>2208</c:v>
                </c:pt>
                <c:pt idx="192">
                  <c:v>2798</c:v>
                </c:pt>
                <c:pt idx="193">
                  <c:v>2820</c:v>
                </c:pt>
                <c:pt idx="194">
                  <c:v>2955.5</c:v>
                </c:pt>
                <c:pt idx="195">
                  <c:v>2972</c:v>
                </c:pt>
                <c:pt idx="196">
                  <c:v>2979.5</c:v>
                </c:pt>
                <c:pt idx="197">
                  <c:v>2996.5</c:v>
                </c:pt>
                <c:pt idx="198">
                  <c:v>3032.5</c:v>
                </c:pt>
                <c:pt idx="199">
                  <c:v>3038</c:v>
                </c:pt>
                <c:pt idx="200">
                  <c:v>3121</c:v>
                </c:pt>
                <c:pt idx="201">
                  <c:v>3929</c:v>
                </c:pt>
                <c:pt idx="202">
                  <c:v>3962</c:v>
                </c:pt>
                <c:pt idx="203">
                  <c:v>4014.5</c:v>
                </c:pt>
                <c:pt idx="204">
                  <c:v>4066.5</c:v>
                </c:pt>
                <c:pt idx="205">
                  <c:v>4108.5</c:v>
                </c:pt>
                <c:pt idx="206">
                  <c:v>4182.5</c:v>
                </c:pt>
                <c:pt idx="207">
                  <c:v>4894</c:v>
                </c:pt>
                <c:pt idx="208">
                  <c:v>5079.5</c:v>
                </c:pt>
                <c:pt idx="209">
                  <c:v>5087</c:v>
                </c:pt>
                <c:pt idx="210">
                  <c:v>5179</c:v>
                </c:pt>
                <c:pt idx="211">
                  <c:v>5245.5</c:v>
                </c:pt>
                <c:pt idx="212">
                  <c:v>5738.5</c:v>
                </c:pt>
                <c:pt idx="213">
                  <c:v>5893.5</c:v>
                </c:pt>
                <c:pt idx="214">
                  <c:v>5898.5</c:v>
                </c:pt>
                <c:pt idx="215">
                  <c:v>6036.5</c:v>
                </c:pt>
                <c:pt idx="216">
                  <c:v>6085.5</c:v>
                </c:pt>
                <c:pt idx="217">
                  <c:v>6086</c:v>
                </c:pt>
                <c:pt idx="218">
                  <c:v>6091</c:v>
                </c:pt>
                <c:pt idx="219">
                  <c:v>6091.5</c:v>
                </c:pt>
                <c:pt idx="220">
                  <c:v>6102.5</c:v>
                </c:pt>
                <c:pt idx="221">
                  <c:v>6125</c:v>
                </c:pt>
                <c:pt idx="222">
                  <c:v>6233</c:v>
                </c:pt>
                <c:pt idx="223">
                  <c:v>6260.5</c:v>
                </c:pt>
                <c:pt idx="224">
                  <c:v>6924</c:v>
                </c:pt>
                <c:pt idx="225">
                  <c:v>6949</c:v>
                </c:pt>
                <c:pt idx="226">
                  <c:v>6983</c:v>
                </c:pt>
                <c:pt idx="227">
                  <c:v>7028</c:v>
                </c:pt>
                <c:pt idx="228">
                  <c:v>7028.5</c:v>
                </c:pt>
                <c:pt idx="229">
                  <c:v>7146</c:v>
                </c:pt>
                <c:pt idx="230">
                  <c:v>7848</c:v>
                </c:pt>
                <c:pt idx="231">
                  <c:v>7887</c:v>
                </c:pt>
                <c:pt idx="232">
                  <c:v>7976</c:v>
                </c:pt>
                <c:pt idx="233">
                  <c:v>8028</c:v>
                </c:pt>
                <c:pt idx="234">
                  <c:v>8028</c:v>
                </c:pt>
                <c:pt idx="235">
                  <c:v>8057</c:v>
                </c:pt>
                <c:pt idx="236">
                  <c:v>8174</c:v>
                </c:pt>
                <c:pt idx="237">
                  <c:v>8174</c:v>
                </c:pt>
                <c:pt idx="238">
                  <c:v>8280</c:v>
                </c:pt>
                <c:pt idx="239">
                  <c:v>8968.5</c:v>
                </c:pt>
                <c:pt idx="240">
                  <c:v>9032</c:v>
                </c:pt>
                <c:pt idx="241">
                  <c:v>9032</c:v>
                </c:pt>
                <c:pt idx="242">
                  <c:v>9081.5</c:v>
                </c:pt>
                <c:pt idx="243">
                  <c:v>9084.5</c:v>
                </c:pt>
                <c:pt idx="244">
                  <c:v>9176.5</c:v>
                </c:pt>
                <c:pt idx="245">
                  <c:v>9272.5</c:v>
                </c:pt>
                <c:pt idx="246">
                  <c:v>9931</c:v>
                </c:pt>
                <c:pt idx="247">
                  <c:v>9931</c:v>
                </c:pt>
                <c:pt idx="248">
                  <c:v>9955</c:v>
                </c:pt>
                <c:pt idx="249">
                  <c:v>9955.5</c:v>
                </c:pt>
                <c:pt idx="250">
                  <c:v>9958</c:v>
                </c:pt>
                <c:pt idx="251">
                  <c:v>9960.5</c:v>
                </c:pt>
                <c:pt idx="252">
                  <c:v>9961</c:v>
                </c:pt>
                <c:pt idx="253">
                  <c:v>9984.5</c:v>
                </c:pt>
                <c:pt idx="254">
                  <c:v>10002</c:v>
                </c:pt>
                <c:pt idx="255">
                  <c:v>10061</c:v>
                </c:pt>
                <c:pt idx="256">
                  <c:v>10061</c:v>
                </c:pt>
                <c:pt idx="257">
                  <c:v>10124.5</c:v>
                </c:pt>
                <c:pt idx="258">
                  <c:v>10125</c:v>
                </c:pt>
                <c:pt idx="259">
                  <c:v>10163</c:v>
                </c:pt>
                <c:pt idx="260">
                  <c:v>10188</c:v>
                </c:pt>
                <c:pt idx="261">
                  <c:v>10188</c:v>
                </c:pt>
                <c:pt idx="262">
                  <c:v>11010.5</c:v>
                </c:pt>
                <c:pt idx="263">
                  <c:v>11018</c:v>
                </c:pt>
                <c:pt idx="264">
                  <c:v>11018</c:v>
                </c:pt>
                <c:pt idx="265">
                  <c:v>11018.5</c:v>
                </c:pt>
                <c:pt idx="266">
                  <c:v>11018.5</c:v>
                </c:pt>
                <c:pt idx="267">
                  <c:v>11023.5</c:v>
                </c:pt>
                <c:pt idx="268">
                  <c:v>11024</c:v>
                </c:pt>
                <c:pt idx="269">
                  <c:v>11024</c:v>
                </c:pt>
                <c:pt idx="270">
                  <c:v>11026.5</c:v>
                </c:pt>
                <c:pt idx="271">
                  <c:v>11027</c:v>
                </c:pt>
                <c:pt idx="272">
                  <c:v>11029</c:v>
                </c:pt>
                <c:pt idx="273">
                  <c:v>11029.5</c:v>
                </c:pt>
                <c:pt idx="274">
                  <c:v>11034.5</c:v>
                </c:pt>
                <c:pt idx="275">
                  <c:v>11035</c:v>
                </c:pt>
                <c:pt idx="276">
                  <c:v>11037.5</c:v>
                </c:pt>
                <c:pt idx="277">
                  <c:v>11040.5</c:v>
                </c:pt>
                <c:pt idx="278">
                  <c:v>11040.5</c:v>
                </c:pt>
                <c:pt idx="279">
                  <c:v>11085</c:v>
                </c:pt>
                <c:pt idx="280">
                  <c:v>11087</c:v>
                </c:pt>
                <c:pt idx="281">
                  <c:v>11087</c:v>
                </c:pt>
                <c:pt idx="282">
                  <c:v>11164.5</c:v>
                </c:pt>
                <c:pt idx="283">
                  <c:v>11170</c:v>
                </c:pt>
                <c:pt idx="284">
                  <c:v>11226</c:v>
                </c:pt>
                <c:pt idx="285">
                  <c:v>11300</c:v>
                </c:pt>
                <c:pt idx="286">
                  <c:v>11887</c:v>
                </c:pt>
                <c:pt idx="287">
                  <c:v>12058</c:v>
                </c:pt>
                <c:pt idx="288">
                  <c:v>12075.5</c:v>
                </c:pt>
                <c:pt idx="289">
                  <c:v>12291</c:v>
                </c:pt>
                <c:pt idx="290">
                  <c:v>12513.5</c:v>
                </c:pt>
                <c:pt idx="291">
                  <c:v>12809</c:v>
                </c:pt>
                <c:pt idx="292">
                  <c:v>12883.5</c:v>
                </c:pt>
                <c:pt idx="293">
                  <c:v>12939</c:v>
                </c:pt>
                <c:pt idx="294">
                  <c:v>13027</c:v>
                </c:pt>
                <c:pt idx="295">
                  <c:v>13077</c:v>
                </c:pt>
                <c:pt idx="296">
                  <c:v>13890.5</c:v>
                </c:pt>
                <c:pt idx="297">
                  <c:v>13920</c:v>
                </c:pt>
                <c:pt idx="298">
                  <c:v>13951.5</c:v>
                </c:pt>
                <c:pt idx="299">
                  <c:v>13994.5</c:v>
                </c:pt>
                <c:pt idx="300">
                  <c:v>14075.5</c:v>
                </c:pt>
                <c:pt idx="301">
                  <c:v>14094</c:v>
                </c:pt>
                <c:pt idx="302">
                  <c:v>14095</c:v>
                </c:pt>
                <c:pt idx="303">
                  <c:v>14233</c:v>
                </c:pt>
                <c:pt idx="304">
                  <c:v>14268</c:v>
                </c:pt>
                <c:pt idx="305">
                  <c:v>14268</c:v>
                </c:pt>
                <c:pt idx="306">
                  <c:v>14268</c:v>
                </c:pt>
                <c:pt idx="307">
                  <c:v>14268</c:v>
                </c:pt>
                <c:pt idx="308">
                  <c:v>14268</c:v>
                </c:pt>
                <c:pt idx="309">
                  <c:v>14980.5</c:v>
                </c:pt>
                <c:pt idx="310">
                  <c:v>15038.5</c:v>
                </c:pt>
                <c:pt idx="311">
                  <c:v>15077</c:v>
                </c:pt>
                <c:pt idx="312">
                  <c:v>15145</c:v>
                </c:pt>
                <c:pt idx="313">
                  <c:v>15208.5</c:v>
                </c:pt>
                <c:pt idx="314">
                  <c:v>15983.5</c:v>
                </c:pt>
                <c:pt idx="315">
                  <c:v>16014.5</c:v>
                </c:pt>
                <c:pt idx="316">
                  <c:v>16127</c:v>
                </c:pt>
                <c:pt idx="317">
                  <c:v>16144.5</c:v>
                </c:pt>
                <c:pt idx="318">
                  <c:v>16166.5</c:v>
                </c:pt>
                <c:pt idx="319">
                  <c:v>16199</c:v>
                </c:pt>
                <c:pt idx="320">
                  <c:v>16214</c:v>
                </c:pt>
                <c:pt idx="321">
                  <c:v>16265.5</c:v>
                </c:pt>
                <c:pt idx="322">
                  <c:v>16265.5</c:v>
                </c:pt>
                <c:pt idx="323">
                  <c:v>16268</c:v>
                </c:pt>
                <c:pt idx="324">
                  <c:v>16268</c:v>
                </c:pt>
                <c:pt idx="325">
                  <c:v>16268</c:v>
                </c:pt>
                <c:pt idx="326">
                  <c:v>16268</c:v>
                </c:pt>
                <c:pt idx="327">
                  <c:v>16268</c:v>
                </c:pt>
                <c:pt idx="328">
                  <c:v>16268</c:v>
                </c:pt>
                <c:pt idx="329">
                  <c:v>16916</c:v>
                </c:pt>
                <c:pt idx="330">
                  <c:v>17004.5</c:v>
                </c:pt>
                <c:pt idx="331">
                  <c:v>17042</c:v>
                </c:pt>
                <c:pt idx="332">
                  <c:v>17042.5</c:v>
                </c:pt>
                <c:pt idx="333">
                  <c:v>17058</c:v>
                </c:pt>
                <c:pt idx="334">
                  <c:v>17059.5</c:v>
                </c:pt>
                <c:pt idx="335">
                  <c:v>17059.5</c:v>
                </c:pt>
                <c:pt idx="336">
                  <c:v>17063.5</c:v>
                </c:pt>
                <c:pt idx="337">
                  <c:v>17093.5</c:v>
                </c:pt>
                <c:pt idx="338">
                  <c:v>17094</c:v>
                </c:pt>
                <c:pt idx="339">
                  <c:v>17181</c:v>
                </c:pt>
                <c:pt idx="340">
                  <c:v>17208.5</c:v>
                </c:pt>
                <c:pt idx="341">
                  <c:v>17289.5</c:v>
                </c:pt>
                <c:pt idx="342">
                  <c:v>17951.5</c:v>
                </c:pt>
                <c:pt idx="343">
                  <c:v>18037</c:v>
                </c:pt>
                <c:pt idx="344">
                  <c:v>18037</c:v>
                </c:pt>
                <c:pt idx="345">
                  <c:v>18094</c:v>
                </c:pt>
                <c:pt idx="346">
                  <c:v>18122.5</c:v>
                </c:pt>
                <c:pt idx="347">
                  <c:v>18123</c:v>
                </c:pt>
                <c:pt idx="348">
                  <c:v>18150</c:v>
                </c:pt>
                <c:pt idx="349">
                  <c:v>18152</c:v>
                </c:pt>
                <c:pt idx="350">
                  <c:v>18180</c:v>
                </c:pt>
                <c:pt idx="351">
                  <c:v>18180</c:v>
                </c:pt>
                <c:pt idx="352">
                  <c:v>18200</c:v>
                </c:pt>
                <c:pt idx="353">
                  <c:v>18236</c:v>
                </c:pt>
                <c:pt idx="354">
                  <c:v>18966.5</c:v>
                </c:pt>
                <c:pt idx="355">
                  <c:v>18966.5</c:v>
                </c:pt>
                <c:pt idx="356">
                  <c:v>19035.5</c:v>
                </c:pt>
                <c:pt idx="357">
                  <c:v>19035.5</c:v>
                </c:pt>
                <c:pt idx="358">
                  <c:v>19036</c:v>
                </c:pt>
                <c:pt idx="359">
                  <c:v>19036</c:v>
                </c:pt>
                <c:pt idx="360">
                  <c:v>19077</c:v>
                </c:pt>
                <c:pt idx="361">
                  <c:v>20033.5</c:v>
                </c:pt>
                <c:pt idx="362">
                  <c:v>20033.5</c:v>
                </c:pt>
                <c:pt idx="363">
                  <c:v>20041.5</c:v>
                </c:pt>
                <c:pt idx="364">
                  <c:v>20043</c:v>
                </c:pt>
                <c:pt idx="365">
                  <c:v>20113</c:v>
                </c:pt>
                <c:pt idx="366">
                  <c:v>20133.5</c:v>
                </c:pt>
                <c:pt idx="367">
                  <c:v>20134</c:v>
                </c:pt>
                <c:pt idx="368">
                  <c:v>20139</c:v>
                </c:pt>
                <c:pt idx="369">
                  <c:v>20219.5</c:v>
                </c:pt>
                <c:pt idx="370">
                  <c:v>20271</c:v>
                </c:pt>
                <c:pt idx="371">
                  <c:v>20274.5</c:v>
                </c:pt>
                <c:pt idx="372">
                  <c:v>20964</c:v>
                </c:pt>
                <c:pt idx="373">
                  <c:v>21079</c:v>
                </c:pt>
                <c:pt idx="374">
                  <c:v>21079</c:v>
                </c:pt>
                <c:pt idx="375">
                  <c:v>21083</c:v>
                </c:pt>
                <c:pt idx="376">
                  <c:v>21105.5</c:v>
                </c:pt>
                <c:pt idx="377">
                  <c:v>21106</c:v>
                </c:pt>
                <c:pt idx="378">
                  <c:v>21134.5</c:v>
                </c:pt>
                <c:pt idx="379">
                  <c:v>21134.5</c:v>
                </c:pt>
                <c:pt idx="380">
                  <c:v>21179.5</c:v>
                </c:pt>
                <c:pt idx="381">
                  <c:v>21198</c:v>
                </c:pt>
                <c:pt idx="382">
                  <c:v>21198</c:v>
                </c:pt>
                <c:pt idx="383">
                  <c:v>21215</c:v>
                </c:pt>
                <c:pt idx="384">
                  <c:v>21924</c:v>
                </c:pt>
                <c:pt idx="385">
                  <c:v>21987.5</c:v>
                </c:pt>
                <c:pt idx="386">
                  <c:v>22018</c:v>
                </c:pt>
                <c:pt idx="387">
                  <c:v>23265</c:v>
                </c:pt>
                <c:pt idx="388">
                  <c:v>23295</c:v>
                </c:pt>
                <c:pt idx="389">
                  <c:v>23397.5</c:v>
                </c:pt>
              </c:numCache>
            </c:numRef>
          </c:xVal>
          <c:yVal>
            <c:numRef>
              <c:f>B!$J$21:$J$410</c:f>
              <c:numCache>
                <c:formatCode>General</c:formatCode>
                <c:ptCount val="390"/>
                <c:pt idx="68">
                  <c:v>-5.3160499955993146E-3</c:v>
                </c:pt>
                <c:pt idx="69">
                  <c:v>-6.9712999975308776E-3</c:v>
                </c:pt>
                <c:pt idx="72">
                  <c:v>-8.4609499972430058E-3</c:v>
                </c:pt>
                <c:pt idx="73">
                  <c:v>-4.1287999993073754E-3</c:v>
                </c:pt>
                <c:pt idx="77">
                  <c:v>-1.250764999713283E-2</c:v>
                </c:pt>
                <c:pt idx="80">
                  <c:v>-8.4071499950368889E-3</c:v>
                </c:pt>
                <c:pt idx="81">
                  <c:v>-8.3581999933812767E-3</c:v>
                </c:pt>
                <c:pt idx="88">
                  <c:v>-9.7468499952810816E-3</c:v>
                </c:pt>
                <c:pt idx="89">
                  <c:v>-9.7083999935421161E-3</c:v>
                </c:pt>
                <c:pt idx="206">
                  <c:v>-2.7332499957992695E-3</c:v>
                </c:pt>
                <c:pt idx="209">
                  <c:v>-5.7826999909593724E-3</c:v>
                </c:pt>
                <c:pt idx="227">
                  <c:v>-2.8587999986484647E-3</c:v>
                </c:pt>
                <c:pt idx="228">
                  <c:v>-2.1098499928484671E-3</c:v>
                </c:pt>
                <c:pt idx="235">
                  <c:v>-5.4196999917621724E-3</c:v>
                </c:pt>
                <c:pt idx="248">
                  <c:v>-5.9054999946965836E-3</c:v>
                </c:pt>
                <c:pt idx="249">
                  <c:v>-5.4565499958698638E-3</c:v>
                </c:pt>
                <c:pt idx="250">
                  <c:v>-6.0117999964859337E-3</c:v>
                </c:pt>
                <c:pt idx="251">
                  <c:v>-6.1670499999308959E-3</c:v>
                </c:pt>
                <c:pt idx="252">
                  <c:v>-6.1180999982752837E-3</c:v>
                </c:pt>
                <c:pt idx="254">
                  <c:v>-6.2041999990469776E-3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D46-482A-BF2E-2675A6956A23}"/>
            </c:ext>
          </c:extLst>
        </c:ser>
        <c:ser>
          <c:idx val="3"/>
          <c:order val="3"/>
          <c:tx>
            <c:strRef>
              <c:f>B!$K$20:$K$20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B!$F$21:$F$410</c:f>
              <c:numCache>
                <c:formatCode>General</c:formatCode>
                <c:ptCount val="390"/>
                <c:pt idx="0">
                  <c:v>-64783.5</c:v>
                </c:pt>
                <c:pt idx="1">
                  <c:v>-64783</c:v>
                </c:pt>
                <c:pt idx="2">
                  <c:v>-63723.5</c:v>
                </c:pt>
                <c:pt idx="3">
                  <c:v>-63723</c:v>
                </c:pt>
                <c:pt idx="4">
                  <c:v>-62539.5</c:v>
                </c:pt>
                <c:pt idx="5">
                  <c:v>-62539</c:v>
                </c:pt>
                <c:pt idx="6">
                  <c:v>-61814</c:v>
                </c:pt>
                <c:pt idx="7">
                  <c:v>-60699</c:v>
                </c:pt>
                <c:pt idx="8">
                  <c:v>-59482</c:v>
                </c:pt>
                <c:pt idx="9">
                  <c:v>-54701</c:v>
                </c:pt>
                <c:pt idx="10">
                  <c:v>-54676</c:v>
                </c:pt>
                <c:pt idx="11">
                  <c:v>-54613</c:v>
                </c:pt>
                <c:pt idx="12">
                  <c:v>-54596</c:v>
                </c:pt>
                <c:pt idx="13">
                  <c:v>-54549</c:v>
                </c:pt>
                <c:pt idx="14">
                  <c:v>-54538</c:v>
                </c:pt>
                <c:pt idx="15">
                  <c:v>-53860</c:v>
                </c:pt>
                <c:pt idx="16">
                  <c:v>-53799</c:v>
                </c:pt>
                <c:pt idx="17">
                  <c:v>-53711</c:v>
                </c:pt>
                <c:pt idx="18">
                  <c:v>-52578.5</c:v>
                </c:pt>
                <c:pt idx="19">
                  <c:v>-52578</c:v>
                </c:pt>
                <c:pt idx="20">
                  <c:v>-50538</c:v>
                </c:pt>
                <c:pt idx="21">
                  <c:v>-50395</c:v>
                </c:pt>
                <c:pt idx="22">
                  <c:v>-48596.5</c:v>
                </c:pt>
                <c:pt idx="23">
                  <c:v>-48596</c:v>
                </c:pt>
                <c:pt idx="24">
                  <c:v>-48588</c:v>
                </c:pt>
                <c:pt idx="25">
                  <c:v>-48587.5</c:v>
                </c:pt>
                <c:pt idx="26">
                  <c:v>-48546.5</c:v>
                </c:pt>
                <c:pt idx="27">
                  <c:v>-48535.5</c:v>
                </c:pt>
                <c:pt idx="28">
                  <c:v>-48486</c:v>
                </c:pt>
                <c:pt idx="29">
                  <c:v>-48475</c:v>
                </c:pt>
                <c:pt idx="30">
                  <c:v>-48474.5</c:v>
                </c:pt>
                <c:pt idx="31">
                  <c:v>-48469</c:v>
                </c:pt>
                <c:pt idx="32">
                  <c:v>-42295</c:v>
                </c:pt>
                <c:pt idx="33">
                  <c:v>-40201</c:v>
                </c:pt>
                <c:pt idx="34">
                  <c:v>-39501.5</c:v>
                </c:pt>
                <c:pt idx="35">
                  <c:v>-39490.5</c:v>
                </c:pt>
                <c:pt idx="36">
                  <c:v>-39476.5</c:v>
                </c:pt>
                <c:pt idx="37">
                  <c:v>-38677</c:v>
                </c:pt>
                <c:pt idx="38">
                  <c:v>-38574</c:v>
                </c:pt>
                <c:pt idx="39">
                  <c:v>-37464.5</c:v>
                </c:pt>
                <c:pt idx="40">
                  <c:v>-37464</c:v>
                </c:pt>
                <c:pt idx="41">
                  <c:v>-36489</c:v>
                </c:pt>
                <c:pt idx="42">
                  <c:v>-33454.5</c:v>
                </c:pt>
                <c:pt idx="43">
                  <c:v>-33195</c:v>
                </c:pt>
                <c:pt idx="44">
                  <c:v>-32547</c:v>
                </c:pt>
                <c:pt idx="45">
                  <c:v>-32290</c:v>
                </c:pt>
                <c:pt idx="46">
                  <c:v>-32072</c:v>
                </c:pt>
                <c:pt idx="47">
                  <c:v>-25418.5</c:v>
                </c:pt>
                <c:pt idx="48">
                  <c:v>-24489</c:v>
                </c:pt>
                <c:pt idx="49">
                  <c:v>-24412</c:v>
                </c:pt>
                <c:pt idx="50">
                  <c:v>-24406.5</c:v>
                </c:pt>
                <c:pt idx="51">
                  <c:v>-24398</c:v>
                </c:pt>
                <c:pt idx="52">
                  <c:v>-23972.5</c:v>
                </c:pt>
                <c:pt idx="53">
                  <c:v>-23347</c:v>
                </c:pt>
                <c:pt idx="54">
                  <c:v>-23344</c:v>
                </c:pt>
                <c:pt idx="55">
                  <c:v>-23341.5</c:v>
                </c:pt>
                <c:pt idx="56">
                  <c:v>-23195</c:v>
                </c:pt>
                <c:pt idx="57">
                  <c:v>-23189.5</c:v>
                </c:pt>
                <c:pt idx="58">
                  <c:v>-23178.5</c:v>
                </c:pt>
                <c:pt idx="59">
                  <c:v>-23173</c:v>
                </c:pt>
                <c:pt idx="60">
                  <c:v>-22511</c:v>
                </c:pt>
                <c:pt idx="61">
                  <c:v>-21012.5</c:v>
                </c:pt>
                <c:pt idx="62">
                  <c:v>-20453</c:v>
                </c:pt>
                <c:pt idx="63">
                  <c:v>-20063.5</c:v>
                </c:pt>
                <c:pt idx="64">
                  <c:v>-18433</c:v>
                </c:pt>
                <c:pt idx="65">
                  <c:v>-18433</c:v>
                </c:pt>
                <c:pt idx="66">
                  <c:v>-18408</c:v>
                </c:pt>
                <c:pt idx="67">
                  <c:v>-17415</c:v>
                </c:pt>
                <c:pt idx="68">
                  <c:v>-17349.5</c:v>
                </c:pt>
                <c:pt idx="69">
                  <c:v>-17347</c:v>
                </c:pt>
                <c:pt idx="70">
                  <c:v>-17291</c:v>
                </c:pt>
                <c:pt idx="71">
                  <c:v>-17280.5</c:v>
                </c:pt>
                <c:pt idx="72">
                  <c:v>-17280.5</c:v>
                </c:pt>
                <c:pt idx="73">
                  <c:v>-17272</c:v>
                </c:pt>
                <c:pt idx="74">
                  <c:v>-17253</c:v>
                </c:pt>
                <c:pt idx="75">
                  <c:v>-16071</c:v>
                </c:pt>
                <c:pt idx="76">
                  <c:v>-15288</c:v>
                </c:pt>
                <c:pt idx="77">
                  <c:v>-14353.5</c:v>
                </c:pt>
                <c:pt idx="78">
                  <c:v>-13988</c:v>
                </c:pt>
                <c:pt idx="79">
                  <c:v>-13299</c:v>
                </c:pt>
                <c:pt idx="80">
                  <c:v>-13258.5</c:v>
                </c:pt>
                <c:pt idx="81">
                  <c:v>-13258</c:v>
                </c:pt>
                <c:pt idx="82">
                  <c:v>-12234</c:v>
                </c:pt>
                <c:pt idx="83">
                  <c:v>-12198</c:v>
                </c:pt>
                <c:pt idx="84">
                  <c:v>-11180</c:v>
                </c:pt>
                <c:pt idx="85">
                  <c:v>-11180</c:v>
                </c:pt>
                <c:pt idx="86">
                  <c:v>-11172</c:v>
                </c:pt>
                <c:pt idx="87">
                  <c:v>-11020</c:v>
                </c:pt>
                <c:pt idx="88">
                  <c:v>-11001.5</c:v>
                </c:pt>
                <c:pt idx="89">
                  <c:v>-10996</c:v>
                </c:pt>
                <c:pt idx="90">
                  <c:v>-10995</c:v>
                </c:pt>
                <c:pt idx="91">
                  <c:v>-10179</c:v>
                </c:pt>
                <c:pt idx="92">
                  <c:v>-9924.5</c:v>
                </c:pt>
                <c:pt idx="93">
                  <c:v>-9114.5</c:v>
                </c:pt>
                <c:pt idx="94">
                  <c:v>-9094.5</c:v>
                </c:pt>
                <c:pt idx="95">
                  <c:v>-9045.5</c:v>
                </c:pt>
                <c:pt idx="96">
                  <c:v>-8967.5</c:v>
                </c:pt>
                <c:pt idx="97">
                  <c:v>-8967.5</c:v>
                </c:pt>
                <c:pt idx="98">
                  <c:v>-8226.5</c:v>
                </c:pt>
                <c:pt idx="99">
                  <c:v>-8157.5</c:v>
                </c:pt>
                <c:pt idx="100">
                  <c:v>-8152</c:v>
                </c:pt>
                <c:pt idx="101">
                  <c:v>-8149</c:v>
                </c:pt>
                <c:pt idx="102">
                  <c:v>-8129</c:v>
                </c:pt>
                <c:pt idx="103">
                  <c:v>-7219.5</c:v>
                </c:pt>
                <c:pt idx="104">
                  <c:v>-7175.5</c:v>
                </c:pt>
                <c:pt idx="105">
                  <c:v>-7161.5</c:v>
                </c:pt>
                <c:pt idx="106">
                  <c:v>-7106.5</c:v>
                </c:pt>
                <c:pt idx="107">
                  <c:v>-7087</c:v>
                </c:pt>
                <c:pt idx="108">
                  <c:v>-7012.5</c:v>
                </c:pt>
                <c:pt idx="109">
                  <c:v>-7001.5</c:v>
                </c:pt>
                <c:pt idx="110">
                  <c:v>-6852</c:v>
                </c:pt>
                <c:pt idx="111">
                  <c:v>-6846.5</c:v>
                </c:pt>
                <c:pt idx="112">
                  <c:v>-6841</c:v>
                </c:pt>
                <c:pt idx="113">
                  <c:v>-6248.5</c:v>
                </c:pt>
                <c:pt idx="114">
                  <c:v>-6149</c:v>
                </c:pt>
                <c:pt idx="115">
                  <c:v>-6077</c:v>
                </c:pt>
                <c:pt idx="116">
                  <c:v>-5931</c:v>
                </c:pt>
                <c:pt idx="117">
                  <c:v>-5919</c:v>
                </c:pt>
                <c:pt idx="118">
                  <c:v>-5917</c:v>
                </c:pt>
                <c:pt idx="119">
                  <c:v>-5280.5</c:v>
                </c:pt>
                <c:pt idx="120">
                  <c:v>-5219.5</c:v>
                </c:pt>
                <c:pt idx="121">
                  <c:v>-5217</c:v>
                </c:pt>
                <c:pt idx="122">
                  <c:v>-5087</c:v>
                </c:pt>
                <c:pt idx="123">
                  <c:v>-5065</c:v>
                </c:pt>
                <c:pt idx="124">
                  <c:v>-5047.5</c:v>
                </c:pt>
                <c:pt idx="125">
                  <c:v>-5018</c:v>
                </c:pt>
                <c:pt idx="126">
                  <c:v>-4968</c:v>
                </c:pt>
                <c:pt idx="127">
                  <c:v>-4953.5</c:v>
                </c:pt>
                <c:pt idx="128">
                  <c:v>-4928.5</c:v>
                </c:pt>
                <c:pt idx="129">
                  <c:v>-4315</c:v>
                </c:pt>
                <c:pt idx="130">
                  <c:v>-4210</c:v>
                </c:pt>
                <c:pt idx="131">
                  <c:v>-4153</c:v>
                </c:pt>
                <c:pt idx="132">
                  <c:v>-4152</c:v>
                </c:pt>
                <c:pt idx="133">
                  <c:v>-4099.5</c:v>
                </c:pt>
                <c:pt idx="134">
                  <c:v>-4049</c:v>
                </c:pt>
                <c:pt idx="135">
                  <c:v>-4025</c:v>
                </c:pt>
                <c:pt idx="136">
                  <c:v>-3975</c:v>
                </c:pt>
                <c:pt idx="137">
                  <c:v>-3812</c:v>
                </c:pt>
                <c:pt idx="138">
                  <c:v>-3219.5</c:v>
                </c:pt>
                <c:pt idx="139">
                  <c:v>-3203</c:v>
                </c:pt>
                <c:pt idx="140">
                  <c:v>-3086</c:v>
                </c:pt>
                <c:pt idx="141">
                  <c:v>-3081.5</c:v>
                </c:pt>
                <c:pt idx="142">
                  <c:v>-2946</c:v>
                </c:pt>
                <c:pt idx="143">
                  <c:v>-2895.5</c:v>
                </c:pt>
                <c:pt idx="144">
                  <c:v>-2766.5</c:v>
                </c:pt>
                <c:pt idx="145">
                  <c:v>-2221</c:v>
                </c:pt>
                <c:pt idx="146">
                  <c:v>-2163</c:v>
                </c:pt>
                <c:pt idx="147">
                  <c:v>-2101.5</c:v>
                </c:pt>
                <c:pt idx="148">
                  <c:v>-2096.5</c:v>
                </c:pt>
                <c:pt idx="149">
                  <c:v>-2094</c:v>
                </c:pt>
                <c:pt idx="150">
                  <c:v>-2038</c:v>
                </c:pt>
                <c:pt idx="151">
                  <c:v>-2014</c:v>
                </c:pt>
                <c:pt idx="152">
                  <c:v>-2008.5</c:v>
                </c:pt>
                <c:pt idx="153">
                  <c:v>-1250</c:v>
                </c:pt>
                <c:pt idx="154">
                  <c:v>-1217</c:v>
                </c:pt>
                <c:pt idx="155">
                  <c:v>-1103</c:v>
                </c:pt>
                <c:pt idx="156">
                  <c:v>-1095</c:v>
                </c:pt>
                <c:pt idx="157">
                  <c:v>-1018</c:v>
                </c:pt>
                <c:pt idx="158">
                  <c:v>-890</c:v>
                </c:pt>
                <c:pt idx="159">
                  <c:v>-796</c:v>
                </c:pt>
                <c:pt idx="160">
                  <c:v>-232</c:v>
                </c:pt>
                <c:pt idx="161">
                  <c:v>-185</c:v>
                </c:pt>
                <c:pt idx="162">
                  <c:v>-49</c:v>
                </c:pt>
                <c:pt idx="163">
                  <c:v>-32.5</c:v>
                </c:pt>
                <c:pt idx="164">
                  <c:v>0</c:v>
                </c:pt>
                <c:pt idx="165">
                  <c:v>3.5</c:v>
                </c:pt>
                <c:pt idx="166">
                  <c:v>36</c:v>
                </c:pt>
                <c:pt idx="167">
                  <c:v>69</c:v>
                </c:pt>
                <c:pt idx="168">
                  <c:v>761</c:v>
                </c:pt>
                <c:pt idx="169">
                  <c:v>913</c:v>
                </c:pt>
                <c:pt idx="170">
                  <c:v>985.5</c:v>
                </c:pt>
                <c:pt idx="171">
                  <c:v>990.5</c:v>
                </c:pt>
                <c:pt idx="172">
                  <c:v>1021.5</c:v>
                </c:pt>
                <c:pt idx="173">
                  <c:v>1038.5</c:v>
                </c:pt>
                <c:pt idx="174">
                  <c:v>1076</c:v>
                </c:pt>
                <c:pt idx="175">
                  <c:v>1079.5</c:v>
                </c:pt>
                <c:pt idx="176">
                  <c:v>1173.5</c:v>
                </c:pt>
                <c:pt idx="177">
                  <c:v>1256.5</c:v>
                </c:pt>
                <c:pt idx="178">
                  <c:v>1815</c:v>
                </c:pt>
                <c:pt idx="179">
                  <c:v>1853.5</c:v>
                </c:pt>
                <c:pt idx="180">
                  <c:v>1883.5</c:v>
                </c:pt>
                <c:pt idx="181">
                  <c:v>1912.5</c:v>
                </c:pt>
                <c:pt idx="182">
                  <c:v>1929</c:v>
                </c:pt>
                <c:pt idx="183">
                  <c:v>1939.5</c:v>
                </c:pt>
                <c:pt idx="184">
                  <c:v>1939.5</c:v>
                </c:pt>
                <c:pt idx="185">
                  <c:v>1942</c:v>
                </c:pt>
                <c:pt idx="186">
                  <c:v>2006.5</c:v>
                </c:pt>
                <c:pt idx="187">
                  <c:v>2020</c:v>
                </c:pt>
                <c:pt idx="188">
                  <c:v>2042.5</c:v>
                </c:pt>
                <c:pt idx="189">
                  <c:v>2080</c:v>
                </c:pt>
                <c:pt idx="190">
                  <c:v>2125</c:v>
                </c:pt>
                <c:pt idx="191">
                  <c:v>2208</c:v>
                </c:pt>
                <c:pt idx="192">
                  <c:v>2798</c:v>
                </c:pt>
                <c:pt idx="193">
                  <c:v>2820</c:v>
                </c:pt>
                <c:pt idx="194">
                  <c:v>2955.5</c:v>
                </c:pt>
                <c:pt idx="195">
                  <c:v>2972</c:v>
                </c:pt>
                <c:pt idx="196">
                  <c:v>2979.5</c:v>
                </c:pt>
                <c:pt idx="197">
                  <c:v>2996.5</c:v>
                </c:pt>
                <c:pt idx="198">
                  <c:v>3032.5</c:v>
                </c:pt>
                <c:pt idx="199">
                  <c:v>3038</c:v>
                </c:pt>
                <c:pt idx="200">
                  <c:v>3121</c:v>
                </c:pt>
                <c:pt idx="201">
                  <c:v>3929</c:v>
                </c:pt>
                <c:pt idx="202">
                  <c:v>3962</c:v>
                </c:pt>
                <c:pt idx="203">
                  <c:v>4014.5</c:v>
                </c:pt>
                <c:pt idx="204">
                  <c:v>4066.5</c:v>
                </c:pt>
                <c:pt idx="205">
                  <c:v>4108.5</c:v>
                </c:pt>
                <c:pt idx="206">
                  <c:v>4182.5</c:v>
                </c:pt>
                <c:pt idx="207">
                  <c:v>4894</c:v>
                </c:pt>
                <c:pt idx="208">
                  <c:v>5079.5</c:v>
                </c:pt>
                <c:pt idx="209">
                  <c:v>5087</c:v>
                </c:pt>
                <c:pt idx="210">
                  <c:v>5179</c:v>
                </c:pt>
                <c:pt idx="211">
                  <c:v>5245.5</c:v>
                </c:pt>
                <c:pt idx="212">
                  <c:v>5738.5</c:v>
                </c:pt>
                <c:pt idx="213">
                  <c:v>5893.5</c:v>
                </c:pt>
                <c:pt idx="214">
                  <c:v>5898.5</c:v>
                </c:pt>
                <c:pt idx="215">
                  <c:v>6036.5</c:v>
                </c:pt>
                <c:pt idx="216">
                  <c:v>6085.5</c:v>
                </c:pt>
                <c:pt idx="217">
                  <c:v>6086</c:v>
                </c:pt>
                <c:pt idx="218">
                  <c:v>6091</c:v>
                </c:pt>
                <c:pt idx="219">
                  <c:v>6091.5</c:v>
                </c:pt>
                <c:pt idx="220">
                  <c:v>6102.5</c:v>
                </c:pt>
                <c:pt idx="221">
                  <c:v>6125</c:v>
                </c:pt>
                <c:pt idx="222">
                  <c:v>6233</c:v>
                </c:pt>
                <c:pt idx="223">
                  <c:v>6260.5</c:v>
                </c:pt>
                <c:pt idx="224">
                  <c:v>6924</c:v>
                </c:pt>
                <c:pt idx="225">
                  <c:v>6949</c:v>
                </c:pt>
                <c:pt idx="226">
                  <c:v>6983</c:v>
                </c:pt>
                <c:pt idx="227">
                  <c:v>7028</c:v>
                </c:pt>
                <c:pt idx="228">
                  <c:v>7028.5</c:v>
                </c:pt>
                <c:pt idx="229">
                  <c:v>7146</c:v>
                </c:pt>
                <c:pt idx="230">
                  <c:v>7848</c:v>
                </c:pt>
                <c:pt idx="231">
                  <c:v>7887</c:v>
                </c:pt>
                <c:pt idx="232">
                  <c:v>7976</c:v>
                </c:pt>
                <c:pt idx="233">
                  <c:v>8028</c:v>
                </c:pt>
                <c:pt idx="234">
                  <c:v>8028</c:v>
                </c:pt>
                <c:pt idx="235">
                  <c:v>8057</c:v>
                </c:pt>
                <c:pt idx="236">
                  <c:v>8174</c:v>
                </c:pt>
                <c:pt idx="237">
                  <c:v>8174</c:v>
                </c:pt>
                <c:pt idx="238">
                  <c:v>8280</c:v>
                </c:pt>
                <c:pt idx="239">
                  <c:v>8968.5</c:v>
                </c:pt>
                <c:pt idx="240">
                  <c:v>9032</c:v>
                </c:pt>
                <c:pt idx="241">
                  <c:v>9032</c:v>
                </c:pt>
                <c:pt idx="242">
                  <c:v>9081.5</c:v>
                </c:pt>
                <c:pt idx="243">
                  <c:v>9084.5</c:v>
                </c:pt>
                <c:pt idx="244">
                  <c:v>9176.5</c:v>
                </c:pt>
                <c:pt idx="245">
                  <c:v>9272.5</c:v>
                </c:pt>
                <c:pt idx="246">
                  <c:v>9931</c:v>
                </c:pt>
                <c:pt idx="247">
                  <c:v>9931</c:v>
                </c:pt>
                <c:pt idx="248">
                  <c:v>9955</c:v>
                </c:pt>
                <c:pt idx="249">
                  <c:v>9955.5</c:v>
                </c:pt>
                <c:pt idx="250">
                  <c:v>9958</c:v>
                </c:pt>
                <c:pt idx="251">
                  <c:v>9960.5</c:v>
                </c:pt>
                <c:pt idx="252">
                  <c:v>9961</c:v>
                </c:pt>
                <c:pt idx="253">
                  <c:v>9984.5</c:v>
                </c:pt>
                <c:pt idx="254">
                  <c:v>10002</c:v>
                </c:pt>
                <c:pt idx="255">
                  <c:v>10061</c:v>
                </c:pt>
                <c:pt idx="256">
                  <c:v>10061</c:v>
                </c:pt>
                <c:pt idx="257">
                  <c:v>10124.5</c:v>
                </c:pt>
                <c:pt idx="258">
                  <c:v>10125</c:v>
                </c:pt>
                <c:pt idx="259">
                  <c:v>10163</c:v>
                </c:pt>
                <c:pt idx="260">
                  <c:v>10188</c:v>
                </c:pt>
                <c:pt idx="261">
                  <c:v>10188</c:v>
                </c:pt>
                <c:pt idx="262">
                  <c:v>11010.5</c:v>
                </c:pt>
                <c:pt idx="263">
                  <c:v>11018</c:v>
                </c:pt>
                <c:pt idx="264">
                  <c:v>11018</c:v>
                </c:pt>
                <c:pt idx="265">
                  <c:v>11018.5</c:v>
                </c:pt>
                <c:pt idx="266">
                  <c:v>11018.5</c:v>
                </c:pt>
                <c:pt idx="267">
                  <c:v>11023.5</c:v>
                </c:pt>
                <c:pt idx="268">
                  <c:v>11024</c:v>
                </c:pt>
                <c:pt idx="269">
                  <c:v>11024</c:v>
                </c:pt>
                <c:pt idx="270">
                  <c:v>11026.5</c:v>
                </c:pt>
                <c:pt idx="271">
                  <c:v>11027</c:v>
                </c:pt>
                <c:pt idx="272">
                  <c:v>11029</c:v>
                </c:pt>
                <c:pt idx="273">
                  <c:v>11029.5</c:v>
                </c:pt>
                <c:pt idx="274">
                  <c:v>11034.5</c:v>
                </c:pt>
                <c:pt idx="275">
                  <c:v>11035</c:v>
                </c:pt>
                <c:pt idx="276">
                  <c:v>11037.5</c:v>
                </c:pt>
                <c:pt idx="277">
                  <c:v>11040.5</c:v>
                </c:pt>
                <c:pt idx="278">
                  <c:v>11040.5</c:v>
                </c:pt>
                <c:pt idx="279">
                  <c:v>11085</c:v>
                </c:pt>
                <c:pt idx="280">
                  <c:v>11087</c:v>
                </c:pt>
                <c:pt idx="281">
                  <c:v>11087</c:v>
                </c:pt>
                <c:pt idx="282">
                  <c:v>11164.5</c:v>
                </c:pt>
                <c:pt idx="283">
                  <c:v>11170</c:v>
                </c:pt>
                <c:pt idx="284">
                  <c:v>11226</c:v>
                </c:pt>
                <c:pt idx="285">
                  <c:v>11300</c:v>
                </c:pt>
                <c:pt idx="286">
                  <c:v>11887</c:v>
                </c:pt>
                <c:pt idx="287">
                  <c:v>12058</c:v>
                </c:pt>
                <c:pt idx="288">
                  <c:v>12075.5</c:v>
                </c:pt>
                <c:pt idx="289">
                  <c:v>12291</c:v>
                </c:pt>
                <c:pt idx="290">
                  <c:v>12513.5</c:v>
                </c:pt>
                <c:pt idx="291">
                  <c:v>12809</c:v>
                </c:pt>
                <c:pt idx="292">
                  <c:v>12883.5</c:v>
                </c:pt>
                <c:pt idx="293">
                  <c:v>12939</c:v>
                </c:pt>
                <c:pt idx="294">
                  <c:v>13027</c:v>
                </c:pt>
                <c:pt idx="295">
                  <c:v>13077</c:v>
                </c:pt>
                <c:pt idx="296">
                  <c:v>13890.5</c:v>
                </c:pt>
                <c:pt idx="297">
                  <c:v>13920</c:v>
                </c:pt>
                <c:pt idx="298">
                  <c:v>13951.5</c:v>
                </c:pt>
                <c:pt idx="299">
                  <c:v>13994.5</c:v>
                </c:pt>
                <c:pt idx="300">
                  <c:v>14075.5</c:v>
                </c:pt>
                <c:pt idx="301">
                  <c:v>14094</c:v>
                </c:pt>
                <c:pt idx="302">
                  <c:v>14095</c:v>
                </c:pt>
                <c:pt idx="303">
                  <c:v>14233</c:v>
                </c:pt>
                <c:pt idx="304">
                  <c:v>14268</c:v>
                </c:pt>
                <c:pt idx="305">
                  <c:v>14268</c:v>
                </c:pt>
                <c:pt idx="306">
                  <c:v>14268</c:v>
                </c:pt>
                <c:pt idx="307">
                  <c:v>14268</c:v>
                </c:pt>
                <c:pt idx="308">
                  <c:v>14268</c:v>
                </c:pt>
                <c:pt idx="309">
                  <c:v>14980.5</c:v>
                </c:pt>
                <c:pt idx="310">
                  <c:v>15038.5</c:v>
                </c:pt>
                <c:pt idx="311">
                  <c:v>15077</c:v>
                </c:pt>
                <c:pt idx="312">
                  <c:v>15145</c:v>
                </c:pt>
                <c:pt idx="313">
                  <c:v>15208.5</c:v>
                </c:pt>
                <c:pt idx="314">
                  <c:v>15983.5</c:v>
                </c:pt>
                <c:pt idx="315">
                  <c:v>16014.5</c:v>
                </c:pt>
                <c:pt idx="316">
                  <c:v>16127</c:v>
                </c:pt>
                <c:pt idx="317">
                  <c:v>16144.5</c:v>
                </c:pt>
                <c:pt idx="318">
                  <c:v>16166.5</c:v>
                </c:pt>
                <c:pt idx="319">
                  <c:v>16199</c:v>
                </c:pt>
                <c:pt idx="320">
                  <c:v>16214</c:v>
                </c:pt>
                <c:pt idx="321">
                  <c:v>16265.5</c:v>
                </c:pt>
                <c:pt idx="322">
                  <c:v>16265.5</c:v>
                </c:pt>
                <c:pt idx="323">
                  <c:v>16268</c:v>
                </c:pt>
                <c:pt idx="324">
                  <c:v>16268</c:v>
                </c:pt>
                <c:pt idx="325">
                  <c:v>16268</c:v>
                </c:pt>
                <c:pt idx="326">
                  <c:v>16268</c:v>
                </c:pt>
                <c:pt idx="327">
                  <c:v>16268</c:v>
                </c:pt>
                <c:pt idx="328">
                  <c:v>16268</c:v>
                </c:pt>
                <c:pt idx="329">
                  <c:v>16916</c:v>
                </c:pt>
                <c:pt idx="330">
                  <c:v>17004.5</c:v>
                </c:pt>
                <c:pt idx="331">
                  <c:v>17042</c:v>
                </c:pt>
                <c:pt idx="332">
                  <c:v>17042.5</c:v>
                </c:pt>
                <c:pt idx="333">
                  <c:v>17058</c:v>
                </c:pt>
                <c:pt idx="334">
                  <c:v>17059.5</c:v>
                </c:pt>
                <c:pt idx="335">
                  <c:v>17059.5</c:v>
                </c:pt>
                <c:pt idx="336">
                  <c:v>17063.5</c:v>
                </c:pt>
                <c:pt idx="337">
                  <c:v>17093.5</c:v>
                </c:pt>
                <c:pt idx="338">
                  <c:v>17094</c:v>
                </c:pt>
                <c:pt idx="339">
                  <c:v>17181</c:v>
                </c:pt>
                <c:pt idx="340">
                  <c:v>17208.5</c:v>
                </c:pt>
                <c:pt idx="341">
                  <c:v>17289.5</c:v>
                </c:pt>
                <c:pt idx="342">
                  <c:v>17951.5</c:v>
                </c:pt>
                <c:pt idx="343">
                  <c:v>18037</c:v>
                </c:pt>
                <c:pt idx="344">
                  <c:v>18037</c:v>
                </c:pt>
                <c:pt idx="345">
                  <c:v>18094</c:v>
                </c:pt>
                <c:pt idx="346">
                  <c:v>18122.5</c:v>
                </c:pt>
                <c:pt idx="347">
                  <c:v>18123</c:v>
                </c:pt>
                <c:pt idx="348">
                  <c:v>18150</c:v>
                </c:pt>
                <c:pt idx="349">
                  <c:v>18152</c:v>
                </c:pt>
                <c:pt idx="350">
                  <c:v>18180</c:v>
                </c:pt>
                <c:pt idx="351">
                  <c:v>18180</c:v>
                </c:pt>
                <c:pt idx="352">
                  <c:v>18200</c:v>
                </c:pt>
                <c:pt idx="353">
                  <c:v>18236</c:v>
                </c:pt>
                <c:pt idx="354">
                  <c:v>18966.5</c:v>
                </c:pt>
                <c:pt idx="355">
                  <c:v>18966.5</c:v>
                </c:pt>
                <c:pt idx="356">
                  <c:v>19035.5</c:v>
                </c:pt>
                <c:pt idx="357">
                  <c:v>19035.5</c:v>
                </c:pt>
                <c:pt idx="358">
                  <c:v>19036</c:v>
                </c:pt>
                <c:pt idx="359">
                  <c:v>19036</c:v>
                </c:pt>
                <c:pt idx="360">
                  <c:v>19077</c:v>
                </c:pt>
                <c:pt idx="361">
                  <c:v>20033.5</c:v>
                </c:pt>
                <c:pt idx="362">
                  <c:v>20033.5</c:v>
                </c:pt>
                <c:pt idx="363">
                  <c:v>20041.5</c:v>
                </c:pt>
                <c:pt idx="364">
                  <c:v>20043</c:v>
                </c:pt>
                <c:pt idx="365">
                  <c:v>20113</c:v>
                </c:pt>
                <c:pt idx="366">
                  <c:v>20133.5</c:v>
                </c:pt>
                <c:pt idx="367">
                  <c:v>20134</c:v>
                </c:pt>
                <c:pt idx="368">
                  <c:v>20139</c:v>
                </c:pt>
                <c:pt idx="369">
                  <c:v>20219.5</c:v>
                </c:pt>
                <c:pt idx="370">
                  <c:v>20271</c:v>
                </c:pt>
                <c:pt idx="371">
                  <c:v>20274.5</c:v>
                </c:pt>
                <c:pt idx="372">
                  <c:v>20964</c:v>
                </c:pt>
                <c:pt idx="373">
                  <c:v>21079</c:v>
                </c:pt>
                <c:pt idx="374">
                  <c:v>21079</c:v>
                </c:pt>
                <c:pt idx="375">
                  <c:v>21083</c:v>
                </c:pt>
                <c:pt idx="376">
                  <c:v>21105.5</c:v>
                </c:pt>
                <c:pt idx="377">
                  <c:v>21106</c:v>
                </c:pt>
                <c:pt idx="378">
                  <c:v>21134.5</c:v>
                </c:pt>
                <c:pt idx="379">
                  <c:v>21134.5</c:v>
                </c:pt>
                <c:pt idx="380">
                  <c:v>21179.5</c:v>
                </c:pt>
                <c:pt idx="381">
                  <c:v>21198</c:v>
                </c:pt>
                <c:pt idx="382">
                  <c:v>21198</c:v>
                </c:pt>
                <c:pt idx="383">
                  <c:v>21215</c:v>
                </c:pt>
                <c:pt idx="384">
                  <c:v>21924</c:v>
                </c:pt>
                <c:pt idx="385">
                  <c:v>21987.5</c:v>
                </c:pt>
                <c:pt idx="386">
                  <c:v>22018</c:v>
                </c:pt>
                <c:pt idx="387">
                  <c:v>23265</c:v>
                </c:pt>
                <c:pt idx="388">
                  <c:v>23295</c:v>
                </c:pt>
                <c:pt idx="389">
                  <c:v>23397.5</c:v>
                </c:pt>
              </c:numCache>
            </c:numRef>
          </c:xVal>
          <c:yVal>
            <c:numRef>
              <c:f>B!$K$21:$K$410</c:f>
              <c:numCache>
                <c:formatCode>General</c:formatCode>
                <c:ptCount val="390"/>
                <c:pt idx="47">
                  <c:v>8.2288500052527525E-3</c:v>
                </c:pt>
                <c:pt idx="148">
                  <c:v>2.526500029489398E-4</c:v>
                </c:pt>
                <c:pt idx="149">
                  <c:v>-7.0259999483823776E-4</c:v>
                </c:pt>
                <c:pt idx="151">
                  <c:v>-9.7059999097837135E-4</c:v>
                </c:pt>
                <c:pt idx="152">
                  <c:v>1.8678500055102631E-3</c:v>
                </c:pt>
                <c:pt idx="164">
                  <c:v>0</c:v>
                </c:pt>
                <c:pt idx="167">
                  <c:v>-2.4489999486831948E-4</c:v>
                </c:pt>
                <c:pt idx="171">
                  <c:v>-1.3004999345866963E-4</c:v>
                </c:pt>
                <c:pt idx="178">
                  <c:v>-3.9114999963203445E-3</c:v>
                </c:pt>
                <c:pt idx="179">
                  <c:v>-2.2423499976866879E-3</c:v>
                </c:pt>
                <c:pt idx="183">
                  <c:v>1.3770500008831732E-3</c:v>
                </c:pt>
                <c:pt idx="184">
                  <c:v>1.3770500008831732E-3</c:v>
                </c:pt>
                <c:pt idx="196">
                  <c:v>-2.0694999693660066E-4</c:v>
                </c:pt>
                <c:pt idx="204">
                  <c:v>-2.3896499988040887E-3</c:v>
                </c:pt>
                <c:pt idx="207">
                  <c:v>-5.1773999948636629E-3</c:v>
                </c:pt>
                <c:pt idx="210">
                  <c:v>-5.2758999954676256E-3</c:v>
                </c:pt>
                <c:pt idx="212">
                  <c:v>-4.9008499991032295E-3</c:v>
                </c:pt>
                <c:pt idx="213">
                  <c:v>-5.226349996519275E-3</c:v>
                </c:pt>
                <c:pt idx="215">
                  <c:v>-5.7266499934485182E-3</c:v>
                </c:pt>
                <c:pt idx="216">
                  <c:v>-5.3295499965315685E-3</c:v>
                </c:pt>
                <c:pt idx="217">
                  <c:v>-6.3805999961914495E-3</c:v>
                </c:pt>
                <c:pt idx="218">
                  <c:v>-5.7910999967134558E-3</c:v>
                </c:pt>
                <c:pt idx="219">
                  <c:v>-6.342149994452484E-3</c:v>
                </c:pt>
                <c:pt idx="220">
                  <c:v>-5.4652499966323376E-3</c:v>
                </c:pt>
                <c:pt idx="221">
                  <c:v>-4.9624999955995008E-3</c:v>
                </c:pt>
                <c:pt idx="222">
                  <c:v>-6.3892999969539233E-3</c:v>
                </c:pt>
                <c:pt idx="223">
                  <c:v>-5.0970500014955178E-3</c:v>
                </c:pt>
                <c:pt idx="224">
                  <c:v>-6.7403999928501435E-3</c:v>
                </c:pt>
                <c:pt idx="225">
                  <c:v>-1.3928999978816137E-3</c:v>
                </c:pt>
                <c:pt idx="226">
                  <c:v>-5.564299994148314E-3</c:v>
                </c:pt>
                <c:pt idx="229">
                  <c:v>-6.8065999948885292E-3</c:v>
                </c:pt>
                <c:pt idx="230">
                  <c:v>-1.5807999952812679E-3</c:v>
                </c:pt>
                <c:pt idx="231">
                  <c:v>-6.5626999930827878E-3</c:v>
                </c:pt>
                <c:pt idx="232">
                  <c:v>-6.5495999951963313E-3</c:v>
                </c:pt>
                <c:pt idx="234">
                  <c:v>-6.3187999912770465E-3</c:v>
                </c:pt>
                <c:pt idx="237">
                  <c:v>-5.8353999920655042E-3</c:v>
                </c:pt>
                <c:pt idx="238">
                  <c:v>-6.6880000013043173E-3</c:v>
                </c:pt>
                <c:pt idx="239">
                  <c:v>-5.9838499946636148E-3</c:v>
                </c:pt>
                <c:pt idx="241">
                  <c:v>-7.1571999942534603E-3</c:v>
                </c:pt>
                <c:pt idx="242">
                  <c:v>-5.2211500005796552E-3</c:v>
                </c:pt>
                <c:pt idx="243">
                  <c:v>-5.2274499976192601E-3</c:v>
                </c:pt>
                <c:pt idx="244">
                  <c:v>-5.5206499964697286E-3</c:v>
                </c:pt>
                <c:pt idx="245">
                  <c:v>-5.6222499988507479E-3</c:v>
                </c:pt>
                <c:pt idx="246">
                  <c:v>-7.8651000003446825E-3</c:v>
                </c:pt>
                <c:pt idx="253">
                  <c:v>-5.3174499989836477E-3</c:v>
                </c:pt>
                <c:pt idx="255">
                  <c:v>-6.8381000019144267E-3</c:v>
                </c:pt>
                <c:pt idx="257">
                  <c:v>-6.2114499960443936E-3</c:v>
                </c:pt>
                <c:pt idx="258">
                  <c:v>-4.8624999981257133E-3</c:v>
                </c:pt>
                <c:pt idx="259">
                  <c:v>-4.0423000027658418E-3</c:v>
                </c:pt>
                <c:pt idx="261">
                  <c:v>-4.8547999977017753E-3</c:v>
                </c:pt>
                <c:pt idx="262">
                  <c:v>-4.5720499911112711E-3</c:v>
                </c:pt>
                <c:pt idx="263">
                  <c:v>-6.3377999977092259E-3</c:v>
                </c:pt>
                <c:pt idx="264">
                  <c:v>-6.1377999954856932E-3</c:v>
                </c:pt>
                <c:pt idx="265">
                  <c:v>-5.0888499972643331E-3</c:v>
                </c:pt>
                <c:pt idx="266">
                  <c:v>-4.8888499950408004E-3</c:v>
                </c:pt>
                <c:pt idx="267">
                  <c:v>-4.9993499997071922E-3</c:v>
                </c:pt>
                <c:pt idx="268">
                  <c:v>-7.1504000006825663E-3</c:v>
                </c:pt>
                <c:pt idx="269">
                  <c:v>-6.6503999987617135E-3</c:v>
                </c:pt>
                <c:pt idx="270">
                  <c:v>-5.0056499967467971E-3</c:v>
                </c:pt>
                <c:pt idx="271">
                  <c:v>-5.8566999941831455E-3</c:v>
                </c:pt>
                <c:pt idx="272">
                  <c:v>-6.560899993928615E-3</c:v>
                </c:pt>
                <c:pt idx="273">
                  <c:v>-5.011949993786402E-3</c:v>
                </c:pt>
                <c:pt idx="274">
                  <c:v>-5.2224499959265813E-3</c:v>
                </c:pt>
                <c:pt idx="275">
                  <c:v>-6.7734999975073151E-3</c:v>
                </c:pt>
                <c:pt idx="276">
                  <c:v>-5.6287499974132515E-3</c:v>
                </c:pt>
                <c:pt idx="277">
                  <c:v>-4.1350499959662557E-3</c:v>
                </c:pt>
                <c:pt idx="278">
                  <c:v>-3.3350499943480827E-3</c:v>
                </c:pt>
                <c:pt idx="279">
                  <c:v>-5.4784999956609681E-3</c:v>
                </c:pt>
                <c:pt idx="280">
                  <c:v>-4.7126999925239943E-3</c:v>
                </c:pt>
                <c:pt idx="282">
                  <c:v>-7.4954500014428049E-3</c:v>
                </c:pt>
                <c:pt idx="283">
                  <c:v>-6.756999995559454E-3</c:v>
                </c:pt>
                <c:pt idx="285">
                  <c:v>-6.6299999962211587E-3</c:v>
                </c:pt>
                <c:pt idx="286">
                  <c:v>-7.1626999924774282E-3</c:v>
                </c:pt>
                <c:pt idx="287">
                  <c:v>-6.8218000014894642E-3</c:v>
                </c:pt>
                <c:pt idx="288">
                  <c:v>-6.0085499935667031E-3</c:v>
                </c:pt>
                <c:pt idx="289">
                  <c:v>-6.8110999927739613E-3</c:v>
                </c:pt>
                <c:pt idx="291">
                  <c:v>-7.298899996385444E-3</c:v>
                </c:pt>
                <c:pt idx="292">
                  <c:v>-7.2053499970934354E-3</c:v>
                </c:pt>
                <c:pt idx="293">
                  <c:v>-6.6718999951262958E-3</c:v>
                </c:pt>
                <c:pt idx="294">
                  <c:v>-8.6566999962087721E-3</c:v>
                </c:pt>
                <c:pt idx="295">
                  <c:v>-7.7616999915335327E-3</c:v>
                </c:pt>
                <c:pt idx="296">
                  <c:v>-9.0200499980710447E-3</c:v>
                </c:pt>
                <c:pt idx="297">
                  <c:v>-8.8319999995292164E-3</c:v>
                </c:pt>
                <c:pt idx="298">
                  <c:v>-9.7481499906280078E-3</c:v>
                </c:pt>
                <c:pt idx="299">
                  <c:v>-8.4384500005398877E-3</c:v>
                </c:pt>
                <c:pt idx="300">
                  <c:v>-9.1085499952896498E-3</c:v>
                </c:pt>
                <c:pt idx="301">
                  <c:v>-8.7973999980022199E-3</c:v>
                </c:pt>
                <c:pt idx="302">
                  <c:v>-9.099499999138061E-3</c:v>
                </c:pt>
                <c:pt idx="303">
                  <c:v>-9.3893000012030825E-3</c:v>
                </c:pt>
                <c:pt idx="304">
                  <c:v>-8.6627999917254783E-3</c:v>
                </c:pt>
                <c:pt idx="305">
                  <c:v>-8.6527999956160784E-3</c:v>
                </c:pt>
                <c:pt idx="307">
                  <c:v>-8.5527999908663332E-3</c:v>
                </c:pt>
                <c:pt idx="309">
                  <c:v>-9.6090500010177493E-3</c:v>
                </c:pt>
                <c:pt idx="310">
                  <c:v>-9.1308499977458268E-3</c:v>
                </c:pt>
                <c:pt idx="311">
                  <c:v>-9.4616999995196238E-3</c:v>
                </c:pt>
                <c:pt idx="312">
                  <c:v>-1.0204499994870275E-2</c:v>
                </c:pt>
                <c:pt idx="313">
                  <c:v>-9.5878499996615574E-3</c:v>
                </c:pt>
                <c:pt idx="314">
                  <c:v>-1.0215349997451995E-2</c:v>
                </c:pt>
                <c:pt idx="315">
                  <c:v>-1.0580449998087715E-2</c:v>
                </c:pt>
                <c:pt idx="316">
                  <c:v>-1.1166699994646478E-2</c:v>
                </c:pt>
                <c:pt idx="317">
                  <c:v>-1.0253449996525887E-2</c:v>
                </c:pt>
                <c:pt idx="318">
                  <c:v>-1.0099649996845983E-2</c:v>
                </c:pt>
                <c:pt idx="319">
                  <c:v>-9.3178999959491193E-3</c:v>
                </c:pt>
                <c:pt idx="320">
                  <c:v>-9.9493999950936995E-3</c:v>
                </c:pt>
                <c:pt idx="322">
                  <c:v>-1.146754999354016E-2</c:v>
                </c:pt>
                <c:pt idx="323">
                  <c:v>-1.1902799997187685E-2</c:v>
                </c:pt>
                <c:pt idx="325">
                  <c:v>-1.1002799998095725E-2</c:v>
                </c:pt>
                <c:pt idx="327">
                  <c:v>-1.0702799998398405E-2</c:v>
                </c:pt>
                <c:pt idx="329">
                  <c:v>-1.1823599998024292E-2</c:v>
                </c:pt>
                <c:pt idx="330">
                  <c:v>-1.3259450002806261E-2</c:v>
                </c:pt>
                <c:pt idx="331">
                  <c:v>-1.38881999955629E-2</c:v>
                </c:pt>
                <c:pt idx="332">
                  <c:v>-1.3039249999565072E-2</c:v>
                </c:pt>
                <c:pt idx="333">
                  <c:v>-1.4221799996448681E-2</c:v>
                </c:pt>
                <c:pt idx="334">
                  <c:v>-1.3524949994462077E-2</c:v>
                </c:pt>
                <c:pt idx="336">
                  <c:v>-1.3483349997841287E-2</c:v>
                </c:pt>
                <c:pt idx="337">
                  <c:v>-1.3246349990367889E-2</c:v>
                </c:pt>
                <c:pt idx="338">
                  <c:v>-1.339739999093581E-2</c:v>
                </c:pt>
                <c:pt idx="339">
                  <c:v>-1.5780099995026831E-2</c:v>
                </c:pt>
                <c:pt idx="340">
                  <c:v>-1.3587849993200507E-2</c:v>
                </c:pt>
                <c:pt idx="341">
                  <c:v>-1.3957949995528907E-2</c:v>
                </c:pt>
                <c:pt idx="342">
                  <c:v>-1.4548150000337046E-2</c:v>
                </c:pt>
                <c:pt idx="343">
                  <c:v>-1.5977700000803452E-2</c:v>
                </c:pt>
                <c:pt idx="344">
                  <c:v>-1.5977700000803452E-2</c:v>
                </c:pt>
                <c:pt idx="345">
                  <c:v>-1.5297400001145434E-2</c:v>
                </c:pt>
                <c:pt idx="346">
                  <c:v>-1.5507249998336192E-2</c:v>
                </c:pt>
                <c:pt idx="347">
                  <c:v>-1.5858300001127645E-2</c:v>
                </c:pt>
                <c:pt idx="348">
                  <c:v>-1.6214999996009283E-2</c:v>
                </c:pt>
                <c:pt idx="349">
                  <c:v>-1.5919199999189004E-2</c:v>
                </c:pt>
                <c:pt idx="351">
                  <c:v>-1.5967999999702442E-2</c:v>
                </c:pt>
                <c:pt idx="352">
                  <c:v>-1.6319999995175749E-2</c:v>
                </c:pt>
                <c:pt idx="353">
                  <c:v>-1.6495600000780541E-2</c:v>
                </c:pt>
                <c:pt idx="354">
                  <c:v>-1.8479649996152148E-2</c:v>
                </c:pt>
                <c:pt idx="355">
                  <c:v>-1.8479649996152148E-2</c:v>
                </c:pt>
                <c:pt idx="356">
                  <c:v>-1.8124549998901784E-2</c:v>
                </c:pt>
                <c:pt idx="357">
                  <c:v>-1.8124549998901784E-2</c:v>
                </c:pt>
                <c:pt idx="358">
                  <c:v>-1.9575599995732773E-2</c:v>
                </c:pt>
                <c:pt idx="359">
                  <c:v>-1.9575599995732773E-2</c:v>
                </c:pt>
                <c:pt idx="360">
                  <c:v>-1.9661699996504467E-2</c:v>
                </c:pt>
                <c:pt idx="361">
                  <c:v>-2.2020349992089905E-2</c:v>
                </c:pt>
                <c:pt idx="362">
                  <c:v>4.8979650004184805E-2</c:v>
                </c:pt>
                <c:pt idx="363">
                  <c:v>-2.2237149998545647E-2</c:v>
                </c:pt>
                <c:pt idx="364">
                  <c:v>-2.3290299999644049E-2</c:v>
                </c:pt>
                <c:pt idx="365">
                  <c:v>-2.4437299995042849E-2</c:v>
                </c:pt>
                <c:pt idx="366">
                  <c:v>-2.263035000214586E-2</c:v>
                </c:pt>
                <c:pt idx="367">
                  <c:v>-2.4781399995845277E-2</c:v>
                </c:pt>
                <c:pt idx="368">
                  <c:v>-2.369189999444643E-2</c:v>
                </c:pt>
                <c:pt idx="369">
                  <c:v>-2.4310950000653975E-2</c:v>
                </c:pt>
                <c:pt idx="370">
                  <c:v>-2.0669099998485763E-2</c:v>
                </c:pt>
                <c:pt idx="371">
                  <c:v>-2.3826450000342447E-2</c:v>
                </c:pt>
                <c:pt idx="372">
                  <c:v>-2.9324399998586159E-2</c:v>
                </c:pt>
                <c:pt idx="374">
                  <c:v>-2.8455899999244139E-2</c:v>
                </c:pt>
                <c:pt idx="375">
                  <c:v>-2.8774299993528984E-2</c:v>
                </c:pt>
                <c:pt idx="376">
                  <c:v>-2.757154999562772E-2</c:v>
                </c:pt>
                <c:pt idx="377">
                  <c:v>-2.8822599997511134E-2</c:v>
                </c:pt>
                <c:pt idx="380">
                  <c:v>-2.7526949997991323E-2</c:v>
                </c:pt>
                <c:pt idx="383">
                  <c:v>-2.9151499998988584E-2</c:v>
                </c:pt>
                <c:pt idx="384">
                  <c:v>-3.2540399995923508E-2</c:v>
                </c:pt>
                <c:pt idx="385">
                  <c:v>-3.1223749996570405E-2</c:v>
                </c:pt>
                <c:pt idx="386">
                  <c:v>-3.2837799997651018E-2</c:v>
                </c:pt>
                <c:pt idx="387">
                  <c:v>-3.7156499995035119E-2</c:v>
                </c:pt>
                <c:pt idx="388">
                  <c:v>-3.811949999362696E-2</c:v>
                </c:pt>
                <c:pt idx="389">
                  <c:v>-3.5684749993379228E-2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D46-482A-BF2E-2675A6956A23}"/>
            </c:ext>
          </c:extLst>
        </c:ser>
        <c:ser>
          <c:idx val="4"/>
          <c:order val="4"/>
          <c:tx>
            <c:strRef>
              <c:f>B!$L$20:$L$20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B!$F$21:$F$410</c:f>
              <c:numCache>
                <c:formatCode>General</c:formatCode>
                <c:ptCount val="390"/>
                <c:pt idx="0">
                  <c:v>-64783.5</c:v>
                </c:pt>
                <c:pt idx="1">
                  <c:v>-64783</c:v>
                </c:pt>
                <c:pt idx="2">
                  <c:v>-63723.5</c:v>
                </c:pt>
                <c:pt idx="3">
                  <c:v>-63723</c:v>
                </c:pt>
                <c:pt idx="4">
                  <c:v>-62539.5</c:v>
                </c:pt>
                <c:pt idx="5">
                  <c:v>-62539</c:v>
                </c:pt>
                <c:pt idx="6">
                  <c:v>-61814</c:v>
                </c:pt>
                <c:pt idx="7">
                  <c:v>-60699</c:v>
                </c:pt>
                <c:pt idx="8">
                  <c:v>-59482</c:v>
                </c:pt>
                <c:pt idx="9">
                  <c:v>-54701</c:v>
                </c:pt>
                <c:pt idx="10">
                  <c:v>-54676</c:v>
                </c:pt>
                <c:pt idx="11">
                  <c:v>-54613</c:v>
                </c:pt>
                <c:pt idx="12">
                  <c:v>-54596</c:v>
                </c:pt>
                <c:pt idx="13">
                  <c:v>-54549</c:v>
                </c:pt>
                <c:pt idx="14">
                  <c:v>-54538</c:v>
                </c:pt>
                <c:pt idx="15">
                  <c:v>-53860</c:v>
                </c:pt>
                <c:pt idx="16">
                  <c:v>-53799</c:v>
                </c:pt>
                <c:pt idx="17">
                  <c:v>-53711</c:v>
                </c:pt>
                <c:pt idx="18">
                  <c:v>-52578.5</c:v>
                </c:pt>
                <c:pt idx="19">
                  <c:v>-52578</c:v>
                </c:pt>
                <c:pt idx="20">
                  <c:v>-50538</c:v>
                </c:pt>
                <c:pt idx="21">
                  <c:v>-50395</c:v>
                </c:pt>
                <c:pt idx="22">
                  <c:v>-48596.5</c:v>
                </c:pt>
                <c:pt idx="23">
                  <c:v>-48596</c:v>
                </c:pt>
                <c:pt idx="24">
                  <c:v>-48588</c:v>
                </c:pt>
                <c:pt idx="25">
                  <c:v>-48587.5</c:v>
                </c:pt>
                <c:pt idx="26">
                  <c:v>-48546.5</c:v>
                </c:pt>
                <c:pt idx="27">
                  <c:v>-48535.5</c:v>
                </c:pt>
                <c:pt idx="28">
                  <c:v>-48486</c:v>
                </c:pt>
                <c:pt idx="29">
                  <c:v>-48475</c:v>
                </c:pt>
                <c:pt idx="30">
                  <c:v>-48474.5</c:v>
                </c:pt>
                <c:pt idx="31">
                  <c:v>-48469</c:v>
                </c:pt>
                <c:pt idx="32">
                  <c:v>-42295</c:v>
                </c:pt>
                <c:pt idx="33">
                  <c:v>-40201</c:v>
                </c:pt>
                <c:pt idx="34">
                  <c:v>-39501.5</c:v>
                </c:pt>
                <c:pt idx="35">
                  <c:v>-39490.5</c:v>
                </c:pt>
                <c:pt idx="36">
                  <c:v>-39476.5</c:v>
                </c:pt>
                <c:pt idx="37">
                  <c:v>-38677</c:v>
                </c:pt>
                <c:pt idx="38">
                  <c:v>-38574</c:v>
                </c:pt>
                <c:pt idx="39">
                  <c:v>-37464.5</c:v>
                </c:pt>
                <c:pt idx="40">
                  <c:v>-37464</c:v>
                </c:pt>
                <c:pt idx="41">
                  <c:v>-36489</c:v>
                </c:pt>
                <c:pt idx="42">
                  <c:v>-33454.5</c:v>
                </c:pt>
                <c:pt idx="43">
                  <c:v>-33195</c:v>
                </c:pt>
                <c:pt idx="44">
                  <c:v>-32547</c:v>
                </c:pt>
                <c:pt idx="45">
                  <c:v>-32290</c:v>
                </c:pt>
                <c:pt idx="46">
                  <c:v>-32072</c:v>
                </c:pt>
                <c:pt idx="47">
                  <c:v>-25418.5</c:v>
                </c:pt>
                <c:pt idx="48">
                  <c:v>-24489</c:v>
                </c:pt>
                <c:pt idx="49">
                  <c:v>-24412</c:v>
                </c:pt>
                <c:pt idx="50">
                  <c:v>-24406.5</c:v>
                </c:pt>
                <c:pt idx="51">
                  <c:v>-24398</c:v>
                </c:pt>
                <c:pt idx="52">
                  <c:v>-23972.5</c:v>
                </c:pt>
                <c:pt idx="53">
                  <c:v>-23347</c:v>
                </c:pt>
                <c:pt idx="54">
                  <c:v>-23344</c:v>
                </c:pt>
                <c:pt idx="55">
                  <c:v>-23341.5</c:v>
                </c:pt>
                <c:pt idx="56">
                  <c:v>-23195</c:v>
                </c:pt>
                <c:pt idx="57">
                  <c:v>-23189.5</c:v>
                </c:pt>
                <c:pt idx="58">
                  <c:v>-23178.5</c:v>
                </c:pt>
                <c:pt idx="59">
                  <c:v>-23173</c:v>
                </c:pt>
                <c:pt idx="60">
                  <c:v>-22511</c:v>
                </c:pt>
                <c:pt idx="61">
                  <c:v>-21012.5</c:v>
                </c:pt>
                <c:pt idx="62">
                  <c:v>-20453</c:v>
                </c:pt>
                <c:pt idx="63">
                  <c:v>-20063.5</c:v>
                </c:pt>
                <c:pt idx="64">
                  <c:v>-18433</c:v>
                </c:pt>
                <c:pt idx="65">
                  <c:v>-18433</c:v>
                </c:pt>
                <c:pt idx="66">
                  <c:v>-18408</c:v>
                </c:pt>
                <c:pt idx="67">
                  <c:v>-17415</c:v>
                </c:pt>
                <c:pt idx="68">
                  <c:v>-17349.5</c:v>
                </c:pt>
                <c:pt idx="69">
                  <c:v>-17347</c:v>
                </c:pt>
                <c:pt idx="70">
                  <c:v>-17291</c:v>
                </c:pt>
                <c:pt idx="71">
                  <c:v>-17280.5</c:v>
                </c:pt>
                <c:pt idx="72">
                  <c:v>-17280.5</c:v>
                </c:pt>
                <c:pt idx="73">
                  <c:v>-17272</c:v>
                </c:pt>
                <c:pt idx="74">
                  <c:v>-17253</c:v>
                </c:pt>
                <c:pt idx="75">
                  <c:v>-16071</c:v>
                </c:pt>
                <c:pt idx="76">
                  <c:v>-15288</c:v>
                </c:pt>
                <c:pt idx="77">
                  <c:v>-14353.5</c:v>
                </c:pt>
                <c:pt idx="78">
                  <c:v>-13988</c:v>
                </c:pt>
                <c:pt idx="79">
                  <c:v>-13299</c:v>
                </c:pt>
                <c:pt idx="80">
                  <c:v>-13258.5</c:v>
                </c:pt>
                <c:pt idx="81">
                  <c:v>-13258</c:v>
                </c:pt>
                <c:pt idx="82">
                  <c:v>-12234</c:v>
                </c:pt>
                <c:pt idx="83">
                  <c:v>-12198</c:v>
                </c:pt>
                <c:pt idx="84">
                  <c:v>-11180</c:v>
                </c:pt>
                <c:pt idx="85">
                  <c:v>-11180</c:v>
                </c:pt>
                <c:pt idx="86">
                  <c:v>-11172</c:v>
                </c:pt>
                <c:pt idx="87">
                  <c:v>-11020</c:v>
                </c:pt>
                <c:pt idx="88">
                  <c:v>-11001.5</c:v>
                </c:pt>
                <c:pt idx="89">
                  <c:v>-10996</c:v>
                </c:pt>
                <c:pt idx="90">
                  <c:v>-10995</c:v>
                </c:pt>
                <c:pt idx="91">
                  <c:v>-10179</c:v>
                </c:pt>
                <c:pt idx="92">
                  <c:v>-9924.5</c:v>
                </c:pt>
                <c:pt idx="93">
                  <c:v>-9114.5</c:v>
                </c:pt>
                <c:pt idx="94">
                  <c:v>-9094.5</c:v>
                </c:pt>
                <c:pt idx="95">
                  <c:v>-9045.5</c:v>
                </c:pt>
                <c:pt idx="96">
                  <c:v>-8967.5</c:v>
                </c:pt>
                <c:pt idx="97">
                  <c:v>-8967.5</c:v>
                </c:pt>
                <c:pt idx="98">
                  <c:v>-8226.5</c:v>
                </c:pt>
                <c:pt idx="99">
                  <c:v>-8157.5</c:v>
                </c:pt>
                <c:pt idx="100">
                  <c:v>-8152</c:v>
                </c:pt>
                <c:pt idx="101">
                  <c:v>-8149</c:v>
                </c:pt>
                <c:pt idx="102">
                  <c:v>-8129</c:v>
                </c:pt>
                <c:pt idx="103">
                  <c:v>-7219.5</c:v>
                </c:pt>
                <c:pt idx="104">
                  <c:v>-7175.5</c:v>
                </c:pt>
                <c:pt idx="105">
                  <c:v>-7161.5</c:v>
                </c:pt>
                <c:pt idx="106">
                  <c:v>-7106.5</c:v>
                </c:pt>
                <c:pt idx="107">
                  <c:v>-7087</c:v>
                </c:pt>
                <c:pt idx="108">
                  <c:v>-7012.5</c:v>
                </c:pt>
                <c:pt idx="109">
                  <c:v>-7001.5</c:v>
                </c:pt>
                <c:pt idx="110">
                  <c:v>-6852</c:v>
                </c:pt>
                <c:pt idx="111">
                  <c:v>-6846.5</c:v>
                </c:pt>
                <c:pt idx="112">
                  <c:v>-6841</c:v>
                </c:pt>
                <c:pt idx="113">
                  <c:v>-6248.5</c:v>
                </c:pt>
                <c:pt idx="114">
                  <c:v>-6149</c:v>
                </c:pt>
                <c:pt idx="115">
                  <c:v>-6077</c:v>
                </c:pt>
                <c:pt idx="116">
                  <c:v>-5931</c:v>
                </c:pt>
                <c:pt idx="117">
                  <c:v>-5919</c:v>
                </c:pt>
                <c:pt idx="118">
                  <c:v>-5917</c:v>
                </c:pt>
                <c:pt idx="119">
                  <c:v>-5280.5</c:v>
                </c:pt>
                <c:pt idx="120">
                  <c:v>-5219.5</c:v>
                </c:pt>
                <c:pt idx="121">
                  <c:v>-5217</c:v>
                </c:pt>
                <c:pt idx="122">
                  <c:v>-5087</c:v>
                </c:pt>
                <c:pt idx="123">
                  <c:v>-5065</c:v>
                </c:pt>
                <c:pt idx="124">
                  <c:v>-5047.5</c:v>
                </c:pt>
                <c:pt idx="125">
                  <c:v>-5018</c:v>
                </c:pt>
                <c:pt idx="126">
                  <c:v>-4968</c:v>
                </c:pt>
                <c:pt idx="127">
                  <c:v>-4953.5</c:v>
                </c:pt>
                <c:pt idx="128">
                  <c:v>-4928.5</c:v>
                </c:pt>
                <c:pt idx="129">
                  <c:v>-4315</c:v>
                </c:pt>
                <c:pt idx="130">
                  <c:v>-4210</c:v>
                </c:pt>
                <c:pt idx="131">
                  <c:v>-4153</c:v>
                </c:pt>
                <c:pt idx="132">
                  <c:v>-4152</c:v>
                </c:pt>
                <c:pt idx="133">
                  <c:v>-4099.5</c:v>
                </c:pt>
                <c:pt idx="134">
                  <c:v>-4049</c:v>
                </c:pt>
                <c:pt idx="135">
                  <c:v>-4025</c:v>
                </c:pt>
                <c:pt idx="136">
                  <c:v>-3975</c:v>
                </c:pt>
                <c:pt idx="137">
                  <c:v>-3812</c:v>
                </c:pt>
                <c:pt idx="138">
                  <c:v>-3219.5</c:v>
                </c:pt>
                <c:pt idx="139">
                  <c:v>-3203</c:v>
                </c:pt>
                <c:pt idx="140">
                  <c:v>-3086</c:v>
                </c:pt>
                <c:pt idx="141">
                  <c:v>-3081.5</c:v>
                </c:pt>
                <c:pt idx="142">
                  <c:v>-2946</c:v>
                </c:pt>
                <c:pt idx="143">
                  <c:v>-2895.5</c:v>
                </c:pt>
                <c:pt idx="144">
                  <c:v>-2766.5</c:v>
                </c:pt>
                <c:pt idx="145">
                  <c:v>-2221</c:v>
                </c:pt>
                <c:pt idx="146">
                  <c:v>-2163</c:v>
                </c:pt>
                <c:pt idx="147">
                  <c:v>-2101.5</c:v>
                </c:pt>
                <c:pt idx="148">
                  <c:v>-2096.5</c:v>
                </c:pt>
                <c:pt idx="149">
                  <c:v>-2094</c:v>
                </c:pt>
                <c:pt idx="150">
                  <c:v>-2038</c:v>
                </c:pt>
                <c:pt idx="151">
                  <c:v>-2014</c:v>
                </c:pt>
                <c:pt idx="152">
                  <c:v>-2008.5</c:v>
                </c:pt>
                <c:pt idx="153">
                  <c:v>-1250</c:v>
                </c:pt>
                <c:pt idx="154">
                  <c:v>-1217</c:v>
                </c:pt>
                <c:pt idx="155">
                  <c:v>-1103</c:v>
                </c:pt>
                <c:pt idx="156">
                  <c:v>-1095</c:v>
                </c:pt>
                <c:pt idx="157">
                  <c:v>-1018</c:v>
                </c:pt>
                <c:pt idx="158">
                  <c:v>-890</c:v>
                </c:pt>
                <c:pt idx="159">
                  <c:v>-796</c:v>
                </c:pt>
                <c:pt idx="160">
                  <c:v>-232</c:v>
                </c:pt>
                <c:pt idx="161">
                  <c:v>-185</c:v>
                </c:pt>
                <c:pt idx="162">
                  <c:v>-49</c:v>
                </c:pt>
                <c:pt idx="163">
                  <c:v>-32.5</c:v>
                </c:pt>
                <c:pt idx="164">
                  <c:v>0</c:v>
                </c:pt>
                <c:pt idx="165">
                  <c:v>3.5</c:v>
                </c:pt>
                <c:pt idx="166">
                  <c:v>36</c:v>
                </c:pt>
                <c:pt idx="167">
                  <c:v>69</c:v>
                </c:pt>
                <c:pt idx="168">
                  <c:v>761</c:v>
                </c:pt>
                <c:pt idx="169">
                  <c:v>913</c:v>
                </c:pt>
                <c:pt idx="170">
                  <c:v>985.5</c:v>
                </c:pt>
                <c:pt idx="171">
                  <c:v>990.5</c:v>
                </c:pt>
                <c:pt idx="172">
                  <c:v>1021.5</c:v>
                </c:pt>
                <c:pt idx="173">
                  <c:v>1038.5</c:v>
                </c:pt>
                <c:pt idx="174">
                  <c:v>1076</c:v>
                </c:pt>
                <c:pt idx="175">
                  <c:v>1079.5</c:v>
                </c:pt>
                <c:pt idx="176">
                  <c:v>1173.5</c:v>
                </c:pt>
                <c:pt idx="177">
                  <c:v>1256.5</c:v>
                </c:pt>
                <c:pt idx="178">
                  <c:v>1815</c:v>
                </c:pt>
                <c:pt idx="179">
                  <c:v>1853.5</c:v>
                </c:pt>
                <c:pt idx="180">
                  <c:v>1883.5</c:v>
                </c:pt>
                <c:pt idx="181">
                  <c:v>1912.5</c:v>
                </c:pt>
                <c:pt idx="182">
                  <c:v>1929</c:v>
                </c:pt>
                <c:pt idx="183">
                  <c:v>1939.5</c:v>
                </c:pt>
                <c:pt idx="184">
                  <c:v>1939.5</c:v>
                </c:pt>
                <c:pt idx="185">
                  <c:v>1942</c:v>
                </c:pt>
                <c:pt idx="186">
                  <c:v>2006.5</c:v>
                </c:pt>
                <c:pt idx="187">
                  <c:v>2020</c:v>
                </c:pt>
                <c:pt idx="188">
                  <c:v>2042.5</c:v>
                </c:pt>
                <c:pt idx="189">
                  <c:v>2080</c:v>
                </c:pt>
                <c:pt idx="190">
                  <c:v>2125</c:v>
                </c:pt>
                <c:pt idx="191">
                  <c:v>2208</c:v>
                </c:pt>
                <c:pt idx="192">
                  <c:v>2798</c:v>
                </c:pt>
                <c:pt idx="193">
                  <c:v>2820</c:v>
                </c:pt>
                <c:pt idx="194">
                  <c:v>2955.5</c:v>
                </c:pt>
                <c:pt idx="195">
                  <c:v>2972</c:v>
                </c:pt>
                <c:pt idx="196">
                  <c:v>2979.5</c:v>
                </c:pt>
                <c:pt idx="197">
                  <c:v>2996.5</c:v>
                </c:pt>
                <c:pt idx="198">
                  <c:v>3032.5</c:v>
                </c:pt>
                <c:pt idx="199">
                  <c:v>3038</c:v>
                </c:pt>
                <c:pt idx="200">
                  <c:v>3121</c:v>
                </c:pt>
                <c:pt idx="201">
                  <c:v>3929</c:v>
                </c:pt>
                <c:pt idx="202">
                  <c:v>3962</c:v>
                </c:pt>
                <c:pt idx="203">
                  <c:v>4014.5</c:v>
                </c:pt>
                <c:pt idx="204">
                  <c:v>4066.5</c:v>
                </c:pt>
                <c:pt idx="205">
                  <c:v>4108.5</c:v>
                </c:pt>
                <c:pt idx="206">
                  <c:v>4182.5</c:v>
                </c:pt>
                <c:pt idx="207">
                  <c:v>4894</c:v>
                </c:pt>
                <c:pt idx="208">
                  <c:v>5079.5</c:v>
                </c:pt>
                <c:pt idx="209">
                  <c:v>5087</c:v>
                </c:pt>
                <c:pt idx="210">
                  <c:v>5179</c:v>
                </c:pt>
                <c:pt idx="211">
                  <c:v>5245.5</c:v>
                </c:pt>
                <c:pt idx="212">
                  <c:v>5738.5</c:v>
                </c:pt>
                <c:pt idx="213">
                  <c:v>5893.5</c:v>
                </c:pt>
                <c:pt idx="214">
                  <c:v>5898.5</c:v>
                </c:pt>
                <c:pt idx="215">
                  <c:v>6036.5</c:v>
                </c:pt>
                <c:pt idx="216">
                  <c:v>6085.5</c:v>
                </c:pt>
                <c:pt idx="217">
                  <c:v>6086</c:v>
                </c:pt>
                <c:pt idx="218">
                  <c:v>6091</c:v>
                </c:pt>
                <c:pt idx="219">
                  <c:v>6091.5</c:v>
                </c:pt>
                <c:pt idx="220">
                  <c:v>6102.5</c:v>
                </c:pt>
                <c:pt idx="221">
                  <c:v>6125</c:v>
                </c:pt>
                <c:pt idx="222">
                  <c:v>6233</c:v>
                </c:pt>
                <c:pt idx="223">
                  <c:v>6260.5</c:v>
                </c:pt>
                <c:pt idx="224">
                  <c:v>6924</c:v>
                </c:pt>
                <c:pt idx="225">
                  <c:v>6949</c:v>
                </c:pt>
                <c:pt idx="226">
                  <c:v>6983</c:v>
                </c:pt>
                <c:pt idx="227">
                  <c:v>7028</c:v>
                </c:pt>
                <c:pt idx="228">
                  <c:v>7028.5</c:v>
                </c:pt>
                <c:pt idx="229">
                  <c:v>7146</c:v>
                </c:pt>
                <c:pt idx="230">
                  <c:v>7848</c:v>
                </c:pt>
                <c:pt idx="231">
                  <c:v>7887</c:v>
                </c:pt>
                <c:pt idx="232">
                  <c:v>7976</c:v>
                </c:pt>
                <c:pt idx="233">
                  <c:v>8028</c:v>
                </c:pt>
                <c:pt idx="234">
                  <c:v>8028</c:v>
                </c:pt>
                <c:pt idx="235">
                  <c:v>8057</c:v>
                </c:pt>
                <c:pt idx="236">
                  <c:v>8174</c:v>
                </c:pt>
                <c:pt idx="237">
                  <c:v>8174</c:v>
                </c:pt>
                <c:pt idx="238">
                  <c:v>8280</c:v>
                </c:pt>
                <c:pt idx="239">
                  <c:v>8968.5</c:v>
                </c:pt>
                <c:pt idx="240">
                  <c:v>9032</c:v>
                </c:pt>
                <c:pt idx="241">
                  <c:v>9032</c:v>
                </c:pt>
                <c:pt idx="242">
                  <c:v>9081.5</c:v>
                </c:pt>
                <c:pt idx="243">
                  <c:v>9084.5</c:v>
                </c:pt>
                <c:pt idx="244">
                  <c:v>9176.5</c:v>
                </c:pt>
                <c:pt idx="245">
                  <c:v>9272.5</c:v>
                </c:pt>
                <c:pt idx="246">
                  <c:v>9931</c:v>
                </c:pt>
                <c:pt idx="247">
                  <c:v>9931</c:v>
                </c:pt>
                <c:pt idx="248">
                  <c:v>9955</c:v>
                </c:pt>
                <c:pt idx="249">
                  <c:v>9955.5</c:v>
                </c:pt>
                <c:pt idx="250">
                  <c:v>9958</c:v>
                </c:pt>
                <c:pt idx="251">
                  <c:v>9960.5</c:v>
                </c:pt>
                <c:pt idx="252">
                  <c:v>9961</c:v>
                </c:pt>
                <c:pt idx="253">
                  <c:v>9984.5</c:v>
                </c:pt>
                <c:pt idx="254">
                  <c:v>10002</c:v>
                </c:pt>
                <c:pt idx="255">
                  <c:v>10061</c:v>
                </c:pt>
                <c:pt idx="256">
                  <c:v>10061</c:v>
                </c:pt>
                <c:pt idx="257">
                  <c:v>10124.5</c:v>
                </c:pt>
                <c:pt idx="258">
                  <c:v>10125</c:v>
                </c:pt>
                <c:pt idx="259">
                  <c:v>10163</c:v>
                </c:pt>
                <c:pt idx="260">
                  <c:v>10188</c:v>
                </c:pt>
                <c:pt idx="261">
                  <c:v>10188</c:v>
                </c:pt>
                <c:pt idx="262">
                  <c:v>11010.5</c:v>
                </c:pt>
                <c:pt idx="263">
                  <c:v>11018</c:v>
                </c:pt>
                <c:pt idx="264">
                  <c:v>11018</c:v>
                </c:pt>
                <c:pt idx="265">
                  <c:v>11018.5</c:v>
                </c:pt>
                <c:pt idx="266">
                  <c:v>11018.5</c:v>
                </c:pt>
                <c:pt idx="267">
                  <c:v>11023.5</c:v>
                </c:pt>
                <c:pt idx="268">
                  <c:v>11024</c:v>
                </c:pt>
                <c:pt idx="269">
                  <c:v>11024</c:v>
                </c:pt>
                <c:pt idx="270">
                  <c:v>11026.5</c:v>
                </c:pt>
                <c:pt idx="271">
                  <c:v>11027</c:v>
                </c:pt>
                <c:pt idx="272">
                  <c:v>11029</c:v>
                </c:pt>
                <c:pt idx="273">
                  <c:v>11029.5</c:v>
                </c:pt>
                <c:pt idx="274">
                  <c:v>11034.5</c:v>
                </c:pt>
                <c:pt idx="275">
                  <c:v>11035</c:v>
                </c:pt>
                <c:pt idx="276">
                  <c:v>11037.5</c:v>
                </c:pt>
                <c:pt idx="277">
                  <c:v>11040.5</c:v>
                </c:pt>
                <c:pt idx="278">
                  <c:v>11040.5</c:v>
                </c:pt>
                <c:pt idx="279">
                  <c:v>11085</c:v>
                </c:pt>
                <c:pt idx="280">
                  <c:v>11087</c:v>
                </c:pt>
                <c:pt idx="281">
                  <c:v>11087</c:v>
                </c:pt>
                <c:pt idx="282">
                  <c:v>11164.5</c:v>
                </c:pt>
                <c:pt idx="283">
                  <c:v>11170</c:v>
                </c:pt>
                <c:pt idx="284">
                  <c:v>11226</c:v>
                </c:pt>
                <c:pt idx="285">
                  <c:v>11300</c:v>
                </c:pt>
                <c:pt idx="286">
                  <c:v>11887</c:v>
                </c:pt>
                <c:pt idx="287">
                  <c:v>12058</c:v>
                </c:pt>
                <c:pt idx="288">
                  <c:v>12075.5</c:v>
                </c:pt>
                <c:pt idx="289">
                  <c:v>12291</c:v>
                </c:pt>
                <c:pt idx="290">
                  <c:v>12513.5</c:v>
                </c:pt>
                <c:pt idx="291">
                  <c:v>12809</c:v>
                </c:pt>
                <c:pt idx="292">
                  <c:v>12883.5</c:v>
                </c:pt>
                <c:pt idx="293">
                  <c:v>12939</c:v>
                </c:pt>
                <c:pt idx="294">
                  <c:v>13027</c:v>
                </c:pt>
                <c:pt idx="295">
                  <c:v>13077</c:v>
                </c:pt>
                <c:pt idx="296">
                  <c:v>13890.5</c:v>
                </c:pt>
                <c:pt idx="297">
                  <c:v>13920</c:v>
                </c:pt>
                <c:pt idx="298">
                  <c:v>13951.5</c:v>
                </c:pt>
                <c:pt idx="299">
                  <c:v>13994.5</c:v>
                </c:pt>
                <c:pt idx="300">
                  <c:v>14075.5</c:v>
                </c:pt>
                <c:pt idx="301">
                  <c:v>14094</c:v>
                </c:pt>
                <c:pt idx="302">
                  <c:v>14095</c:v>
                </c:pt>
                <c:pt idx="303">
                  <c:v>14233</c:v>
                </c:pt>
                <c:pt idx="304">
                  <c:v>14268</c:v>
                </c:pt>
                <c:pt idx="305">
                  <c:v>14268</c:v>
                </c:pt>
                <c:pt idx="306">
                  <c:v>14268</c:v>
                </c:pt>
                <c:pt idx="307">
                  <c:v>14268</c:v>
                </c:pt>
                <c:pt idx="308">
                  <c:v>14268</c:v>
                </c:pt>
                <c:pt idx="309">
                  <c:v>14980.5</c:v>
                </c:pt>
                <c:pt idx="310">
                  <c:v>15038.5</c:v>
                </c:pt>
                <c:pt idx="311">
                  <c:v>15077</c:v>
                </c:pt>
                <c:pt idx="312">
                  <c:v>15145</c:v>
                </c:pt>
                <c:pt idx="313">
                  <c:v>15208.5</c:v>
                </c:pt>
                <c:pt idx="314">
                  <c:v>15983.5</c:v>
                </c:pt>
                <c:pt idx="315">
                  <c:v>16014.5</c:v>
                </c:pt>
                <c:pt idx="316">
                  <c:v>16127</c:v>
                </c:pt>
                <c:pt idx="317">
                  <c:v>16144.5</c:v>
                </c:pt>
                <c:pt idx="318">
                  <c:v>16166.5</c:v>
                </c:pt>
                <c:pt idx="319">
                  <c:v>16199</c:v>
                </c:pt>
                <c:pt idx="320">
                  <c:v>16214</c:v>
                </c:pt>
                <c:pt idx="321">
                  <c:v>16265.5</c:v>
                </c:pt>
                <c:pt idx="322">
                  <c:v>16265.5</c:v>
                </c:pt>
                <c:pt idx="323">
                  <c:v>16268</c:v>
                </c:pt>
                <c:pt idx="324">
                  <c:v>16268</c:v>
                </c:pt>
                <c:pt idx="325">
                  <c:v>16268</c:v>
                </c:pt>
                <c:pt idx="326">
                  <c:v>16268</c:v>
                </c:pt>
                <c:pt idx="327">
                  <c:v>16268</c:v>
                </c:pt>
                <c:pt idx="328">
                  <c:v>16268</c:v>
                </c:pt>
                <c:pt idx="329">
                  <c:v>16916</c:v>
                </c:pt>
                <c:pt idx="330">
                  <c:v>17004.5</c:v>
                </c:pt>
                <c:pt idx="331">
                  <c:v>17042</c:v>
                </c:pt>
                <c:pt idx="332">
                  <c:v>17042.5</c:v>
                </c:pt>
                <c:pt idx="333">
                  <c:v>17058</c:v>
                </c:pt>
                <c:pt idx="334">
                  <c:v>17059.5</c:v>
                </c:pt>
                <c:pt idx="335">
                  <c:v>17059.5</c:v>
                </c:pt>
                <c:pt idx="336">
                  <c:v>17063.5</c:v>
                </c:pt>
                <c:pt idx="337">
                  <c:v>17093.5</c:v>
                </c:pt>
                <c:pt idx="338">
                  <c:v>17094</c:v>
                </c:pt>
                <c:pt idx="339">
                  <c:v>17181</c:v>
                </c:pt>
                <c:pt idx="340">
                  <c:v>17208.5</c:v>
                </c:pt>
                <c:pt idx="341">
                  <c:v>17289.5</c:v>
                </c:pt>
                <c:pt idx="342">
                  <c:v>17951.5</c:v>
                </c:pt>
                <c:pt idx="343">
                  <c:v>18037</c:v>
                </c:pt>
                <c:pt idx="344">
                  <c:v>18037</c:v>
                </c:pt>
                <c:pt idx="345">
                  <c:v>18094</c:v>
                </c:pt>
                <c:pt idx="346">
                  <c:v>18122.5</c:v>
                </c:pt>
                <c:pt idx="347">
                  <c:v>18123</c:v>
                </c:pt>
                <c:pt idx="348">
                  <c:v>18150</c:v>
                </c:pt>
                <c:pt idx="349">
                  <c:v>18152</c:v>
                </c:pt>
                <c:pt idx="350">
                  <c:v>18180</c:v>
                </c:pt>
                <c:pt idx="351">
                  <c:v>18180</c:v>
                </c:pt>
                <c:pt idx="352">
                  <c:v>18200</c:v>
                </c:pt>
                <c:pt idx="353">
                  <c:v>18236</c:v>
                </c:pt>
                <c:pt idx="354">
                  <c:v>18966.5</c:v>
                </c:pt>
                <c:pt idx="355">
                  <c:v>18966.5</c:v>
                </c:pt>
                <c:pt idx="356">
                  <c:v>19035.5</c:v>
                </c:pt>
                <c:pt idx="357">
                  <c:v>19035.5</c:v>
                </c:pt>
                <c:pt idx="358">
                  <c:v>19036</c:v>
                </c:pt>
                <c:pt idx="359">
                  <c:v>19036</c:v>
                </c:pt>
                <c:pt idx="360">
                  <c:v>19077</c:v>
                </c:pt>
                <c:pt idx="361">
                  <c:v>20033.5</c:v>
                </c:pt>
                <c:pt idx="362">
                  <c:v>20033.5</c:v>
                </c:pt>
                <c:pt idx="363">
                  <c:v>20041.5</c:v>
                </c:pt>
                <c:pt idx="364">
                  <c:v>20043</c:v>
                </c:pt>
                <c:pt idx="365">
                  <c:v>20113</c:v>
                </c:pt>
                <c:pt idx="366">
                  <c:v>20133.5</c:v>
                </c:pt>
                <c:pt idx="367">
                  <c:v>20134</c:v>
                </c:pt>
                <c:pt idx="368">
                  <c:v>20139</c:v>
                </c:pt>
                <c:pt idx="369">
                  <c:v>20219.5</c:v>
                </c:pt>
                <c:pt idx="370">
                  <c:v>20271</c:v>
                </c:pt>
                <c:pt idx="371">
                  <c:v>20274.5</c:v>
                </c:pt>
                <c:pt idx="372">
                  <c:v>20964</c:v>
                </c:pt>
                <c:pt idx="373">
                  <c:v>21079</c:v>
                </c:pt>
                <c:pt idx="374">
                  <c:v>21079</c:v>
                </c:pt>
                <c:pt idx="375">
                  <c:v>21083</c:v>
                </c:pt>
                <c:pt idx="376">
                  <c:v>21105.5</c:v>
                </c:pt>
                <c:pt idx="377">
                  <c:v>21106</c:v>
                </c:pt>
                <c:pt idx="378">
                  <c:v>21134.5</c:v>
                </c:pt>
                <c:pt idx="379">
                  <c:v>21134.5</c:v>
                </c:pt>
                <c:pt idx="380">
                  <c:v>21179.5</c:v>
                </c:pt>
                <c:pt idx="381">
                  <c:v>21198</c:v>
                </c:pt>
                <c:pt idx="382">
                  <c:v>21198</c:v>
                </c:pt>
                <c:pt idx="383">
                  <c:v>21215</c:v>
                </c:pt>
                <c:pt idx="384">
                  <c:v>21924</c:v>
                </c:pt>
                <c:pt idx="385">
                  <c:v>21987.5</c:v>
                </c:pt>
                <c:pt idx="386">
                  <c:v>22018</c:v>
                </c:pt>
                <c:pt idx="387">
                  <c:v>23265</c:v>
                </c:pt>
                <c:pt idx="388">
                  <c:v>23295</c:v>
                </c:pt>
                <c:pt idx="389">
                  <c:v>23397.5</c:v>
                </c:pt>
              </c:numCache>
            </c:numRef>
          </c:xVal>
          <c:yVal>
            <c:numRef>
              <c:f>B!$L$21:$L$410</c:f>
              <c:numCache>
                <c:formatCode>General</c:formatCode>
                <c:ptCount val="390"/>
                <c:pt idx="70">
                  <c:v>-8.288899996841792E-3</c:v>
                </c:pt>
                <c:pt idx="71">
                  <c:v>-9.0609499966376461E-3</c:v>
                </c:pt>
                <c:pt idx="131">
                  <c:v>-1.8787000008160248E-3</c:v>
                </c:pt>
                <c:pt idx="201">
                  <c:v>-5.8508999936748296E-3</c:v>
                </c:pt>
                <c:pt idx="233">
                  <c:v>-6.3587999902665615E-3</c:v>
                </c:pt>
                <c:pt idx="236">
                  <c:v>-5.8653999949456193E-3</c:v>
                </c:pt>
                <c:pt idx="240">
                  <c:v>-7.1671999903628603E-3</c:v>
                </c:pt>
                <c:pt idx="247">
                  <c:v>-7.8550999969593249E-3</c:v>
                </c:pt>
                <c:pt idx="256">
                  <c:v>-6.8280999985290691E-3</c:v>
                </c:pt>
                <c:pt idx="260">
                  <c:v>-4.8947999966912903E-3</c:v>
                </c:pt>
                <c:pt idx="281">
                  <c:v>-4.6826999969198368E-3</c:v>
                </c:pt>
                <c:pt idx="306">
                  <c:v>-8.5627999942516908E-3</c:v>
                </c:pt>
                <c:pt idx="308">
                  <c:v>-8.4627999967779033E-3</c:v>
                </c:pt>
                <c:pt idx="321">
                  <c:v>-1.1507549992529675E-2</c:v>
                </c:pt>
                <c:pt idx="324">
                  <c:v>-1.186279999819817E-2</c:v>
                </c:pt>
                <c:pt idx="326">
                  <c:v>-1.096279999910621E-2</c:v>
                </c:pt>
                <c:pt idx="328">
                  <c:v>-1.066279999940889E-2</c:v>
                </c:pt>
                <c:pt idx="335">
                  <c:v>-1.3474949999363162E-2</c:v>
                </c:pt>
                <c:pt idx="350">
                  <c:v>-1.5977999995811842E-2</c:v>
                </c:pt>
                <c:pt idx="373">
                  <c:v>-2.8465900002629496E-2</c:v>
                </c:pt>
                <c:pt idx="378">
                  <c:v>-2.8092449996620417E-2</c:v>
                </c:pt>
                <c:pt idx="379">
                  <c:v>-2.7572449995204806E-2</c:v>
                </c:pt>
                <c:pt idx="381">
                  <c:v>-2.9015799991611857E-2</c:v>
                </c:pt>
                <c:pt idx="382">
                  <c:v>-2.8505799993581604E-2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D46-482A-BF2E-2675A6956A23}"/>
            </c:ext>
          </c:extLst>
        </c:ser>
        <c:ser>
          <c:idx val="5"/>
          <c:order val="5"/>
          <c:tx>
            <c:strRef>
              <c:f>B!$M$20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B!$F$21:$F$410</c:f>
              <c:numCache>
                <c:formatCode>General</c:formatCode>
                <c:ptCount val="390"/>
                <c:pt idx="0">
                  <c:v>-64783.5</c:v>
                </c:pt>
                <c:pt idx="1">
                  <c:v>-64783</c:v>
                </c:pt>
                <c:pt idx="2">
                  <c:v>-63723.5</c:v>
                </c:pt>
                <c:pt idx="3">
                  <c:v>-63723</c:v>
                </c:pt>
                <c:pt idx="4">
                  <c:v>-62539.5</c:v>
                </c:pt>
                <c:pt idx="5">
                  <c:v>-62539</c:v>
                </c:pt>
                <c:pt idx="6">
                  <c:v>-61814</c:v>
                </c:pt>
                <c:pt idx="7">
                  <c:v>-60699</c:v>
                </c:pt>
                <c:pt idx="8">
                  <c:v>-59482</c:v>
                </c:pt>
                <c:pt idx="9">
                  <c:v>-54701</c:v>
                </c:pt>
                <c:pt idx="10">
                  <c:v>-54676</c:v>
                </c:pt>
                <c:pt idx="11">
                  <c:v>-54613</c:v>
                </c:pt>
                <c:pt idx="12">
                  <c:v>-54596</c:v>
                </c:pt>
                <c:pt idx="13">
                  <c:v>-54549</c:v>
                </c:pt>
                <c:pt idx="14">
                  <c:v>-54538</c:v>
                </c:pt>
                <c:pt idx="15">
                  <c:v>-53860</c:v>
                </c:pt>
                <c:pt idx="16">
                  <c:v>-53799</c:v>
                </c:pt>
                <c:pt idx="17">
                  <c:v>-53711</c:v>
                </c:pt>
                <c:pt idx="18">
                  <c:v>-52578.5</c:v>
                </c:pt>
                <c:pt idx="19">
                  <c:v>-52578</c:v>
                </c:pt>
                <c:pt idx="20">
                  <c:v>-50538</c:v>
                </c:pt>
                <c:pt idx="21">
                  <c:v>-50395</c:v>
                </c:pt>
                <c:pt idx="22">
                  <c:v>-48596.5</c:v>
                </c:pt>
                <c:pt idx="23">
                  <c:v>-48596</c:v>
                </c:pt>
                <c:pt idx="24">
                  <c:v>-48588</c:v>
                </c:pt>
                <c:pt idx="25">
                  <c:v>-48587.5</c:v>
                </c:pt>
                <c:pt idx="26">
                  <c:v>-48546.5</c:v>
                </c:pt>
                <c:pt idx="27">
                  <c:v>-48535.5</c:v>
                </c:pt>
                <c:pt idx="28">
                  <c:v>-48486</c:v>
                </c:pt>
                <c:pt idx="29">
                  <c:v>-48475</c:v>
                </c:pt>
                <c:pt idx="30">
                  <c:v>-48474.5</c:v>
                </c:pt>
                <c:pt idx="31">
                  <c:v>-48469</c:v>
                </c:pt>
                <c:pt idx="32">
                  <c:v>-42295</c:v>
                </c:pt>
                <c:pt idx="33">
                  <c:v>-40201</c:v>
                </c:pt>
                <c:pt idx="34">
                  <c:v>-39501.5</c:v>
                </c:pt>
                <c:pt idx="35">
                  <c:v>-39490.5</c:v>
                </c:pt>
                <c:pt idx="36">
                  <c:v>-39476.5</c:v>
                </c:pt>
                <c:pt idx="37">
                  <c:v>-38677</c:v>
                </c:pt>
                <c:pt idx="38">
                  <c:v>-38574</c:v>
                </c:pt>
                <c:pt idx="39">
                  <c:v>-37464.5</c:v>
                </c:pt>
                <c:pt idx="40">
                  <c:v>-37464</c:v>
                </c:pt>
                <c:pt idx="41">
                  <c:v>-36489</c:v>
                </c:pt>
                <c:pt idx="42">
                  <c:v>-33454.5</c:v>
                </c:pt>
                <c:pt idx="43">
                  <c:v>-33195</c:v>
                </c:pt>
                <c:pt idx="44">
                  <c:v>-32547</c:v>
                </c:pt>
                <c:pt idx="45">
                  <c:v>-32290</c:v>
                </c:pt>
                <c:pt idx="46">
                  <c:v>-32072</c:v>
                </c:pt>
                <c:pt idx="47">
                  <c:v>-25418.5</c:v>
                </c:pt>
                <c:pt idx="48">
                  <c:v>-24489</c:v>
                </c:pt>
                <c:pt idx="49">
                  <c:v>-24412</c:v>
                </c:pt>
                <c:pt idx="50">
                  <c:v>-24406.5</c:v>
                </c:pt>
                <c:pt idx="51">
                  <c:v>-24398</c:v>
                </c:pt>
                <c:pt idx="52">
                  <c:v>-23972.5</c:v>
                </c:pt>
                <c:pt idx="53">
                  <c:v>-23347</c:v>
                </c:pt>
                <c:pt idx="54">
                  <c:v>-23344</c:v>
                </c:pt>
                <c:pt idx="55">
                  <c:v>-23341.5</c:v>
                </c:pt>
                <c:pt idx="56">
                  <c:v>-23195</c:v>
                </c:pt>
                <c:pt idx="57">
                  <c:v>-23189.5</c:v>
                </c:pt>
                <c:pt idx="58">
                  <c:v>-23178.5</c:v>
                </c:pt>
                <c:pt idx="59">
                  <c:v>-23173</c:v>
                </c:pt>
                <c:pt idx="60">
                  <c:v>-22511</c:v>
                </c:pt>
                <c:pt idx="61">
                  <c:v>-21012.5</c:v>
                </c:pt>
                <c:pt idx="62">
                  <c:v>-20453</c:v>
                </c:pt>
                <c:pt idx="63">
                  <c:v>-20063.5</c:v>
                </c:pt>
                <c:pt idx="64">
                  <c:v>-18433</c:v>
                </c:pt>
                <c:pt idx="65">
                  <c:v>-18433</c:v>
                </c:pt>
                <c:pt idx="66">
                  <c:v>-18408</c:v>
                </c:pt>
                <c:pt idx="67">
                  <c:v>-17415</c:v>
                </c:pt>
                <c:pt idx="68">
                  <c:v>-17349.5</c:v>
                </c:pt>
                <c:pt idx="69">
                  <c:v>-17347</c:v>
                </c:pt>
                <c:pt idx="70">
                  <c:v>-17291</c:v>
                </c:pt>
                <c:pt idx="71">
                  <c:v>-17280.5</c:v>
                </c:pt>
                <c:pt idx="72">
                  <c:v>-17280.5</c:v>
                </c:pt>
                <c:pt idx="73">
                  <c:v>-17272</c:v>
                </c:pt>
                <c:pt idx="74">
                  <c:v>-17253</c:v>
                </c:pt>
                <c:pt idx="75">
                  <c:v>-16071</c:v>
                </c:pt>
                <c:pt idx="76">
                  <c:v>-15288</c:v>
                </c:pt>
                <c:pt idx="77">
                  <c:v>-14353.5</c:v>
                </c:pt>
                <c:pt idx="78">
                  <c:v>-13988</c:v>
                </c:pt>
                <c:pt idx="79">
                  <c:v>-13299</c:v>
                </c:pt>
                <c:pt idx="80">
                  <c:v>-13258.5</c:v>
                </c:pt>
                <c:pt idx="81">
                  <c:v>-13258</c:v>
                </c:pt>
                <c:pt idx="82">
                  <c:v>-12234</c:v>
                </c:pt>
                <c:pt idx="83">
                  <c:v>-12198</c:v>
                </c:pt>
                <c:pt idx="84">
                  <c:v>-11180</c:v>
                </c:pt>
                <c:pt idx="85">
                  <c:v>-11180</c:v>
                </c:pt>
                <c:pt idx="86">
                  <c:v>-11172</c:v>
                </c:pt>
                <c:pt idx="87">
                  <c:v>-11020</c:v>
                </c:pt>
                <c:pt idx="88">
                  <c:v>-11001.5</c:v>
                </c:pt>
                <c:pt idx="89">
                  <c:v>-10996</c:v>
                </c:pt>
                <c:pt idx="90">
                  <c:v>-10995</c:v>
                </c:pt>
                <c:pt idx="91">
                  <c:v>-10179</c:v>
                </c:pt>
                <c:pt idx="92">
                  <c:v>-9924.5</c:v>
                </c:pt>
                <c:pt idx="93">
                  <c:v>-9114.5</c:v>
                </c:pt>
                <c:pt idx="94">
                  <c:v>-9094.5</c:v>
                </c:pt>
                <c:pt idx="95">
                  <c:v>-9045.5</c:v>
                </c:pt>
                <c:pt idx="96">
                  <c:v>-8967.5</c:v>
                </c:pt>
                <c:pt idx="97">
                  <c:v>-8967.5</c:v>
                </c:pt>
                <c:pt idx="98">
                  <c:v>-8226.5</c:v>
                </c:pt>
                <c:pt idx="99">
                  <c:v>-8157.5</c:v>
                </c:pt>
                <c:pt idx="100">
                  <c:v>-8152</c:v>
                </c:pt>
                <c:pt idx="101">
                  <c:v>-8149</c:v>
                </c:pt>
                <c:pt idx="102">
                  <c:v>-8129</c:v>
                </c:pt>
                <c:pt idx="103">
                  <c:v>-7219.5</c:v>
                </c:pt>
                <c:pt idx="104">
                  <c:v>-7175.5</c:v>
                </c:pt>
                <c:pt idx="105">
                  <c:v>-7161.5</c:v>
                </c:pt>
                <c:pt idx="106">
                  <c:v>-7106.5</c:v>
                </c:pt>
                <c:pt idx="107">
                  <c:v>-7087</c:v>
                </c:pt>
                <c:pt idx="108">
                  <c:v>-7012.5</c:v>
                </c:pt>
                <c:pt idx="109">
                  <c:v>-7001.5</c:v>
                </c:pt>
                <c:pt idx="110">
                  <c:v>-6852</c:v>
                </c:pt>
                <c:pt idx="111">
                  <c:v>-6846.5</c:v>
                </c:pt>
                <c:pt idx="112">
                  <c:v>-6841</c:v>
                </c:pt>
                <c:pt idx="113">
                  <c:v>-6248.5</c:v>
                </c:pt>
                <c:pt idx="114">
                  <c:v>-6149</c:v>
                </c:pt>
                <c:pt idx="115">
                  <c:v>-6077</c:v>
                </c:pt>
                <c:pt idx="116">
                  <c:v>-5931</c:v>
                </c:pt>
                <c:pt idx="117">
                  <c:v>-5919</c:v>
                </c:pt>
                <c:pt idx="118">
                  <c:v>-5917</c:v>
                </c:pt>
                <c:pt idx="119">
                  <c:v>-5280.5</c:v>
                </c:pt>
                <c:pt idx="120">
                  <c:v>-5219.5</c:v>
                </c:pt>
                <c:pt idx="121">
                  <c:v>-5217</c:v>
                </c:pt>
                <c:pt idx="122">
                  <c:v>-5087</c:v>
                </c:pt>
                <c:pt idx="123">
                  <c:v>-5065</c:v>
                </c:pt>
                <c:pt idx="124">
                  <c:v>-5047.5</c:v>
                </c:pt>
                <c:pt idx="125">
                  <c:v>-5018</c:v>
                </c:pt>
                <c:pt idx="126">
                  <c:v>-4968</c:v>
                </c:pt>
                <c:pt idx="127">
                  <c:v>-4953.5</c:v>
                </c:pt>
                <c:pt idx="128">
                  <c:v>-4928.5</c:v>
                </c:pt>
                <c:pt idx="129">
                  <c:v>-4315</c:v>
                </c:pt>
                <c:pt idx="130">
                  <c:v>-4210</c:v>
                </c:pt>
                <c:pt idx="131">
                  <c:v>-4153</c:v>
                </c:pt>
                <c:pt idx="132">
                  <c:v>-4152</c:v>
                </c:pt>
                <c:pt idx="133">
                  <c:v>-4099.5</c:v>
                </c:pt>
                <c:pt idx="134">
                  <c:v>-4049</c:v>
                </c:pt>
                <c:pt idx="135">
                  <c:v>-4025</c:v>
                </c:pt>
                <c:pt idx="136">
                  <c:v>-3975</c:v>
                </c:pt>
                <c:pt idx="137">
                  <c:v>-3812</c:v>
                </c:pt>
                <c:pt idx="138">
                  <c:v>-3219.5</c:v>
                </c:pt>
                <c:pt idx="139">
                  <c:v>-3203</c:v>
                </c:pt>
                <c:pt idx="140">
                  <c:v>-3086</c:v>
                </c:pt>
                <c:pt idx="141">
                  <c:v>-3081.5</c:v>
                </c:pt>
                <c:pt idx="142">
                  <c:v>-2946</c:v>
                </c:pt>
                <c:pt idx="143">
                  <c:v>-2895.5</c:v>
                </c:pt>
                <c:pt idx="144">
                  <c:v>-2766.5</c:v>
                </c:pt>
                <c:pt idx="145">
                  <c:v>-2221</c:v>
                </c:pt>
                <c:pt idx="146">
                  <c:v>-2163</c:v>
                </c:pt>
                <c:pt idx="147">
                  <c:v>-2101.5</c:v>
                </c:pt>
                <c:pt idx="148">
                  <c:v>-2096.5</c:v>
                </c:pt>
                <c:pt idx="149">
                  <c:v>-2094</c:v>
                </c:pt>
                <c:pt idx="150">
                  <c:v>-2038</c:v>
                </c:pt>
                <c:pt idx="151">
                  <c:v>-2014</c:v>
                </c:pt>
                <c:pt idx="152">
                  <c:v>-2008.5</c:v>
                </c:pt>
                <c:pt idx="153">
                  <c:v>-1250</c:v>
                </c:pt>
                <c:pt idx="154">
                  <c:v>-1217</c:v>
                </c:pt>
                <c:pt idx="155">
                  <c:v>-1103</c:v>
                </c:pt>
                <c:pt idx="156">
                  <c:v>-1095</c:v>
                </c:pt>
                <c:pt idx="157">
                  <c:v>-1018</c:v>
                </c:pt>
                <c:pt idx="158">
                  <c:v>-890</c:v>
                </c:pt>
                <c:pt idx="159">
                  <c:v>-796</c:v>
                </c:pt>
                <c:pt idx="160">
                  <c:v>-232</c:v>
                </c:pt>
                <c:pt idx="161">
                  <c:v>-185</c:v>
                </c:pt>
                <c:pt idx="162">
                  <c:v>-49</c:v>
                </c:pt>
                <c:pt idx="163">
                  <c:v>-32.5</c:v>
                </c:pt>
                <c:pt idx="164">
                  <c:v>0</c:v>
                </c:pt>
                <c:pt idx="165">
                  <c:v>3.5</c:v>
                </c:pt>
                <c:pt idx="166">
                  <c:v>36</c:v>
                </c:pt>
                <c:pt idx="167">
                  <c:v>69</c:v>
                </c:pt>
                <c:pt idx="168">
                  <c:v>761</c:v>
                </c:pt>
                <c:pt idx="169">
                  <c:v>913</c:v>
                </c:pt>
                <c:pt idx="170">
                  <c:v>985.5</c:v>
                </c:pt>
                <c:pt idx="171">
                  <c:v>990.5</c:v>
                </c:pt>
                <c:pt idx="172">
                  <c:v>1021.5</c:v>
                </c:pt>
                <c:pt idx="173">
                  <c:v>1038.5</c:v>
                </c:pt>
                <c:pt idx="174">
                  <c:v>1076</c:v>
                </c:pt>
                <c:pt idx="175">
                  <c:v>1079.5</c:v>
                </c:pt>
                <c:pt idx="176">
                  <c:v>1173.5</c:v>
                </c:pt>
                <c:pt idx="177">
                  <c:v>1256.5</c:v>
                </c:pt>
                <c:pt idx="178">
                  <c:v>1815</c:v>
                </c:pt>
                <c:pt idx="179">
                  <c:v>1853.5</c:v>
                </c:pt>
                <c:pt idx="180">
                  <c:v>1883.5</c:v>
                </c:pt>
                <c:pt idx="181">
                  <c:v>1912.5</c:v>
                </c:pt>
                <c:pt idx="182">
                  <c:v>1929</c:v>
                </c:pt>
                <c:pt idx="183">
                  <c:v>1939.5</c:v>
                </c:pt>
                <c:pt idx="184">
                  <c:v>1939.5</c:v>
                </c:pt>
                <c:pt idx="185">
                  <c:v>1942</c:v>
                </c:pt>
                <c:pt idx="186">
                  <c:v>2006.5</c:v>
                </c:pt>
                <c:pt idx="187">
                  <c:v>2020</c:v>
                </c:pt>
                <c:pt idx="188">
                  <c:v>2042.5</c:v>
                </c:pt>
                <c:pt idx="189">
                  <c:v>2080</c:v>
                </c:pt>
                <c:pt idx="190">
                  <c:v>2125</c:v>
                </c:pt>
                <c:pt idx="191">
                  <c:v>2208</c:v>
                </c:pt>
                <c:pt idx="192">
                  <c:v>2798</c:v>
                </c:pt>
                <c:pt idx="193">
                  <c:v>2820</c:v>
                </c:pt>
                <c:pt idx="194">
                  <c:v>2955.5</c:v>
                </c:pt>
                <c:pt idx="195">
                  <c:v>2972</c:v>
                </c:pt>
                <c:pt idx="196">
                  <c:v>2979.5</c:v>
                </c:pt>
                <c:pt idx="197">
                  <c:v>2996.5</c:v>
                </c:pt>
                <c:pt idx="198">
                  <c:v>3032.5</c:v>
                </c:pt>
                <c:pt idx="199">
                  <c:v>3038</c:v>
                </c:pt>
                <c:pt idx="200">
                  <c:v>3121</c:v>
                </c:pt>
                <c:pt idx="201">
                  <c:v>3929</c:v>
                </c:pt>
                <c:pt idx="202">
                  <c:v>3962</c:v>
                </c:pt>
                <c:pt idx="203">
                  <c:v>4014.5</c:v>
                </c:pt>
                <c:pt idx="204">
                  <c:v>4066.5</c:v>
                </c:pt>
                <c:pt idx="205">
                  <c:v>4108.5</c:v>
                </c:pt>
                <c:pt idx="206">
                  <c:v>4182.5</c:v>
                </c:pt>
                <c:pt idx="207">
                  <c:v>4894</c:v>
                </c:pt>
                <c:pt idx="208">
                  <c:v>5079.5</c:v>
                </c:pt>
                <c:pt idx="209">
                  <c:v>5087</c:v>
                </c:pt>
                <c:pt idx="210">
                  <c:v>5179</c:v>
                </c:pt>
                <c:pt idx="211">
                  <c:v>5245.5</c:v>
                </c:pt>
                <c:pt idx="212">
                  <c:v>5738.5</c:v>
                </c:pt>
                <c:pt idx="213">
                  <c:v>5893.5</c:v>
                </c:pt>
                <c:pt idx="214">
                  <c:v>5898.5</c:v>
                </c:pt>
                <c:pt idx="215">
                  <c:v>6036.5</c:v>
                </c:pt>
                <c:pt idx="216">
                  <c:v>6085.5</c:v>
                </c:pt>
                <c:pt idx="217">
                  <c:v>6086</c:v>
                </c:pt>
                <c:pt idx="218">
                  <c:v>6091</c:v>
                </c:pt>
                <c:pt idx="219">
                  <c:v>6091.5</c:v>
                </c:pt>
                <c:pt idx="220">
                  <c:v>6102.5</c:v>
                </c:pt>
                <c:pt idx="221">
                  <c:v>6125</c:v>
                </c:pt>
                <c:pt idx="222">
                  <c:v>6233</c:v>
                </c:pt>
                <c:pt idx="223">
                  <c:v>6260.5</c:v>
                </c:pt>
                <c:pt idx="224">
                  <c:v>6924</c:v>
                </c:pt>
                <c:pt idx="225">
                  <c:v>6949</c:v>
                </c:pt>
                <c:pt idx="226">
                  <c:v>6983</c:v>
                </c:pt>
                <c:pt idx="227">
                  <c:v>7028</c:v>
                </c:pt>
                <c:pt idx="228">
                  <c:v>7028.5</c:v>
                </c:pt>
                <c:pt idx="229">
                  <c:v>7146</c:v>
                </c:pt>
                <c:pt idx="230">
                  <c:v>7848</c:v>
                </c:pt>
                <c:pt idx="231">
                  <c:v>7887</c:v>
                </c:pt>
                <c:pt idx="232">
                  <c:v>7976</c:v>
                </c:pt>
                <c:pt idx="233">
                  <c:v>8028</c:v>
                </c:pt>
                <c:pt idx="234">
                  <c:v>8028</c:v>
                </c:pt>
                <c:pt idx="235">
                  <c:v>8057</c:v>
                </c:pt>
                <c:pt idx="236">
                  <c:v>8174</c:v>
                </c:pt>
                <c:pt idx="237">
                  <c:v>8174</c:v>
                </c:pt>
                <c:pt idx="238">
                  <c:v>8280</c:v>
                </c:pt>
                <c:pt idx="239">
                  <c:v>8968.5</c:v>
                </c:pt>
                <c:pt idx="240">
                  <c:v>9032</c:v>
                </c:pt>
                <c:pt idx="241">
                  <c:v>9032</c:v>
                </c:pt>
                <c:pt idx="242">
                  <c:v>9081.5</c:v>
                </c:pt>
                <c:pt idx="243">
                  <c:v>9084.5</c:v>
                </c:pt>
                <c:pt idx="244">
                  <c:v>9176.5</c:v>
                </c:pt>
                <c:pt idx="245">
                  <c:v>9272.5</c:v>
                </c:pt>
                <c:pt idx="246">
                  <c:v>9931</c:v>
                </c:pt>
                <c:pt idx="247">
                  <c:v>9931</c:v>
                </c:pt>
                <c:pt idx="248">
                  <c:v>9955</c:v>
                </c:pt>
                <c:pt idx="249">
                  <c:v>9955.5</c:v>
                </c:pt>
                <c:pt idx="250">
                  <c:v>9958</c:v>
                </c:pt>
                <c:pt idx="251">
                  <c:v>9960.5</c:v>
                </c:pt>
                <c:pt idx="252">
                  <c:v>9961</c:v>
                </c:pt>
                <c:pt idx="253">
                  <c:v>9984.5</c:v>
                </c:pt>
                <c:pt idx="254">
                  <c:v>10002</c:v>
                </c:pt>
                <c:pt idx="255">
                  <c:v>10061</c:v>
                </c:pt>
                <c:pt idx="256">
                  <c:v>10061</c:v>
                </c:pt>
                <c:pt idx="257">
                  <c:v>10124.5</c:v>
                </c:pt>
                <c:pt idx="258">
                  <c:v>10125</c:v>
                </c:pt>
                <c:pt idx="259">
                  <c:v>10163</c:v>
                </c:pt>
                <c:pt idx="260">
                  <c:v>10188</c:v>
                </c:pt>
                <c:pt idx="261">
                  <c:v>10188</c:v>
                </c:pt>
                <c:pt idx="262">
                  <c:v>11010.5</c:v>
                </c:pt>
                <c:pt idx="263">
                  <c:v>11018</c:v>
                </c:pt>
                <c:pt idx="264">
                  <c:v>11018</c:v>
                </c:pt>
                <c:pt idx="265">
                  <c:v>11018.5</c:v>
                </c:pt>
                <c:pt idx="266">
                  <c:v>11018.5</c:v>
                </c:pt>
                <c:pt idx="267">
                  <c:v>11023.5</c:v>
                </c:pt>
                <c:pt idx="268">
                  <c:v>11024</c:v>
                </c:pt>
                <c:pt idx="269">
                  <c:v>11024</c:v>
                </c:pt>
                <c:pt idx="270">
                  <c:v>11026.5</c:v>
                </c:pt>
                <c:pt idx="271">
                  <c:v>11027</c:v>
                </c:pt>
                <c:pt idx="272">
                  <c:v>11029</c:v>
                </c:pt>
                <c:pt idx="273">
                  <c:v>11029.5</c:v>
                </c:pt>
                <c:pt idx="274">
                  <c:v>11034.5</c:v>
                </c:pt>
                <c:pt idx="275">
                  <c:v>11035</c:v>
                </c:pt>
                <c:pt idx="276">
                  <c:v>11037.5</c:v>
                </c:pt>
                <c:pt idx="277">
                  <c:v>11040.5</c:v>
                </c:pt>
                <c:pt idx="278">
                  <c:v>11040.5</c:v>
                </c:pt>
                <c:pt idx="279">
                  <c:v>11085</c:v>
                </c:pt>
                <c:pt idx="280">
                  <c:v>11087</c:v>
                </c:pt>
                <c:pt idx="281">
                  <c:v>11087</c:v>
                </c:pt>
                <c:pt idx="282">
                  <c:v>11164.5</c:v>
                </c:pt>
                <c:pt idx="283">
                  <c:v>11170</c:v>
                </c:pt>
                <c:pt idx="284">
                  <c:v>11226</c:v>
                </c:pt>
                <c:pt idx="285">
                  <c:v>11300</c:v>
                </c:pt>
                <c:pt idx="286">
                  <c:v>11887</c:v>
                </c:pt>
                <c:pt idx="287">
                  <c:v>12058</c:v>
                </c:pt>
                <c:pt idx="288">
                  <c:v>12075.5</c:v>
                </c:pt>
                <c:pt idx="289">
                  <c:v>12291</c:v>
                </c:pt>
                <c:pt idx="290">
                  <c:v>12513.5</c:v>
                </c:pt>
                <c:pt idx="291">
                  <c:v>12809</c:v>
                </c:pt>
                <c:pt idx="292">
                  <c:v>12883.5</c:v>
                </c:pt>
                <c:pt idx="293">
                  <c:v>12939</c:v>
                </c:pt>
                <c:pt idx="294">
                  <c:v>13027</c:v>
                </c:pt>
                <c:pt idx="295">
                  <c:v>13077</c:v>
                </c:pt>
                <c:pt idx="296">
                  <c:v>13890.5</c:v>
                </c:pt>
                <c:pt idx="297">
                  <c:v>13920</c:v>
                </c:pt>
                <c:pt idx="298">
                  <c:v>13951.5</c:v>
                </c:pt>
                <c:pt idx="299">
                  <c:v>13994.5</c:v>
                </c:pt>
                <c:pt idx="300">
                  <c:v>14075.5</c:v>
                </c:pt>
                <c:pt idx="301">
                  <c:v>14094</c:v>
                </c:pt>
                <c:pt idx="302">
                  <c:v>14095</c:v>
                </c:pt>
                <c:pt idx="303">
                  <c:v>14233</c:v>
                </c:pt>
                <c:pt idx="304">
                  <c:v>14268</c:v>
                </c:pt>
                <c:pt idx="305">
                  <c:v>14268</c:v>
                </c:pt>
                <c:pt idx="306">
                  <c:v>14268</c:v>
                </c:pt>
                <c:pt idx="307">
                  <c:v>14268</c:v>
                </c:pt>
                <c:pt idx="308">
                  <c:v>14268</c:v>
                </c:pt>
                <c:pt idx="309">
                  <c:v>14980.5</c:v>
                </c:pt>
                <c:pt idx="310">
                  <c:v>15038.5</c:v>
                </c:pt>
                <c:pt idx="311">
                  <c:v>15077</c:v>
                </c:pt>
                <c:pt idx="312">
                  <c:v>15145</c:v>
                </c:pt>
                <c:pt idx="313">
                  <c:v>15208.5</c:v>
                </c:pt>
                <c:pt idx="314">
                  <c:v>15983.5</c:v>
                </c:pt>
                <c:pt idx="315">
                  <c:v>16014.5</c:v>
                </c:pt>
                <c:pt idx="316">
                  <c:v>16127</c:v>
                </c:pt>
                <c:pt idx="317">
                  <c:v>16144.5</c:v>
                </c:pt>
                <c:pt idx="318">
                  <c:v>16166.5</c:v>
                </c:pt>
                <c:pt idx="319">
                  <c:v>16199</c:v>
                </c:pt>
                <c:pt idx="320">
                  <c:v>16214</c:v>
                </c:pt>
                <c:pt idx="321">
                  <c:v>16265.5</c:v>
                </c:pt>
                <c:pt idx="322">
                  <c:v>16265.5</c:v>
                </c:pt>
                <c:pt idx="323">
                  <c:v>16268</c:v>
                </c:pt>
                <c:pt idx="324">
                  <c:v>16268</c:v>
                </c:pt>
                <c:pt idx="325">
                  <c:v>16268</c:v>
                </c:pt>
                <c:pt idx="326">
                  <c:v>16268</c:v>
                </c:pt>
                <c:pt idx="327">
                  <c:v>16268</c:v>
                </c:pt>
                <c:pt idx="328">
                  <c:v>16268</c:v>
                </c:pt>
                <c:pt idx="329">
                  <c:v>16916</c:v>
                </c:pt>
                <c:pt idx="330">
                  <c:v>17004.5</c:v>
                </c:pt>
                <c:pt idx="331">
                  <c:v>17042</c:v>
                </c:pt>
                <c:pt idx="332">
                  <c:v>17042.5</c:v>
                </c:pt>
                <c:pt idx="333">
                  <c:v>17058</c:v>
                </c:pt>
                <c:pt idx="334">
                  <c:v>17059.5</c:v>
                </c:pt>
                <c:pt idx="335">
                  <c:v>17059.5</c:v>
                </c:pt>
                <c:pt idx="336">
                  <c:v>17063.5</c:v>
                </c:pt>
                <c:pt idx="337">
                  <c:v>17093.5</c:v>
                </c:pt>
                <c:pt idx="338">
                  <c:v>17094</c:v>
                </c:pt>
                <c:pt idx="339">
                  <c:v>17181</c:v>
                </c:pt>
                <c:pt idx="340">
                  <c:v>17208.5</c:v>
                </c:pt>
                <c:pt idx="341">
                  <c:v>17289.5</c:v>
                </c:pt>
                <c:pt idx="342">
                  <c:v>17951.5</c:v>
                </c:pt>
                <c:pt idx="343">
                  <c:v>18037</c:v>
                </c:pt>
                <c:pt idx="344">
                  <c:v>18037</c:v>
                </c:pt>
                <c:pt idx="345">
                  <c:v>18094</c:v>
                </c:pt>
                <c:pt idx="346">
                  <c:v>18122.5</c:v>
                </c:pt>
                <c:pt idx="347">
                  <c:v>18123</c:v>
                </c:pt>
                <c:pt idx="348">
                  <c:v>18150</c:v>
                </c:pt>
                <c:pt idx="349">
                  <c:v>18152</c:v>
                </c:pt>
                <c:pt idx="350">
                  <c:v>18180</c:v>
                </c:pt>
                <c:pt idx="351">
                  <c:v>18180</c:v>
                </c:pt>
                <c:pt idx="352">
                  <c:v>18200</c:v>
                </c:pt>
                <c:pt idx="353">
                  <c:v>18236</c:v>
                </c:pt>
                <c:pt idx="354">
                  <c:v>18966.5</c:v>
                </c:pt>
                <c:pt idx="355">
                  <c:v>18966.5</c:v>
                </c:pt>
                <c:pt idx="356">
                  <c:v>19035.5</c:v>
                </c:pt>
                <c:pt idx="357">
                  <c:v>19035.5</c:v>
                </c:pt>
                <c:pt idx="358">
                  <c:v>19036</c:v>
                </c:pt>
                <c:pt idx="359">
                  <c:v>19036</c:v>
                </c:pt>
                <c:pt idx="360">
                  <c:v>19077</c:v>
                </c:pt>
                <c:pt idx="361">
                  <c:v>20033.5</c:v>
                </c:pt>
                <c:pt idx="362">
                  <c:v>20033.5</c:v>
                </c:pt>
                <c:pt idx="363">
                  <c:v>20041.5</c:v>
                </c:pt>
                <c:pt idx="364">
                  <c:v>20043</c:v>
                </c:pt>
                <c:pt idx="365">
                  <c:v>20113</c:v>
                </c:pt>
                <c:pt idx="366">
                  <c:v>20133.5</c:v>
                </c:pt>
                <c:pt idx="367">
                  <c:v>20134</c:v>
                </c:pt>
                <c:pt idx="368">
                  <c:v>20139</c:v>
                </c:pt>
                <c:pt idx="369">
                  <c:v>20219.5</c:v>
                </c:pt>
                <c:pt idx="370">
                  <c:v>20271</c:v>
                </c:pt>
                <c:pt idx="371">
                  <c:v>20274.5</c:v>
                </c:pt>
                <c:pt idx="372">
                  <c:v>20964</c:v>
                </c:pt>
                <c:pt idx="373">
                  <c:v>21079</c:v>
                </c:pt>
                <c:pt idx="374">
                  <c:v>21079</c:v>
                </c:pt>
                <c:pt idx="375">
                  <c:v>21083</c:v>
                </c:pt>
                <c:pt idx="376">
                  <c:v>21105.5</c:v>
                </c:pt>
                <c:pt idx="377">
                  <c:v>21106</c:v>
                </c:pt>
                <c:pt idx="378">
                  <c:v>21134.5</c:v>
                </c:pt>
                <c:pt idx="379">
                  <c:v>21134.5</c:v>
                </c:pt>
                <c:pt idx="380">
                  <c:v>21179.5</c:v>
                </c:pt>
                <c:pt idx="381">
                  <c:v>21198</c:v>
                </c:pt>
                <c:pt idx="382">
                  <c:v>21198</c:v>
                </c:pt>
                <c:pt idx="383">
                  <c:v>21215</c:v>
                </c:pt>
                <c:pt idx="384">
                  <c:v>21924</c:v>
                </c:pt>
                <c:pt idx="385">
                  <c:v>21987.5</c:v>
                </c:pt>
                <c:pt idx="386">
                  <c:v>22018</c:v>
                </c:pt>
                <c:pt idx="387">
                  <c:v>23265</c:v>
                </c:pt>
                <c:pt idx="388">
                  <c:v>23295</c:v>
                </c:pt>
                <c:pt idx="389">
                  <c:v>23397.5</c:v>
                </c:pt>
              </c:numCache>
            </c:numRef>
          </c:xVal>
          <c:yVal>
            <c:numRef>
              <c:f>B!$M$21:$M$410</c:f>
              <c:numCache>
                <c:formatCode>General</c:formatCode>
                <c:ptCount val="3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D46-482A-BF2E-2675A6956A23}"/>
            </c:ext>
          </c:extLst>
        </c:ser>
        <c:ser>
          <c:idx val="6"/>
          <c:order val="6"/>
          <c:tx>
            <c:strRef>
              <c:f>B!$N$20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B!$F$21:$F$410</c:f>
              <c:numCache>
                <c:formatCode>General</c:formatCode>
                <c:ptCount val="390"/>
                <c:pt idx="0">
                  <c:v>-64783.5</c:v>
                </c:pt>
                <c:pt idx="1">
                  <c:v>-64783</c:v>
                </c:pt>
                <c:pt idx="2">
                  <c:v>-63723.5</c:v>
                </c:pt>
                <c:pt idx="3">
                  <c:v>-63723</c:v>
                </c:pt>
                <c:pt idx="4">
                  <c:v>-62539.5</c:v>
                </c:pt>
                <c:pt idx="5">
                  <c:v>-62539</c:v>
                </c:pt>
                <c:pt idx="6">
                  <c:v>-61814</c:v>
                </c:pt>
                <c:pt idx="7">
                  <c:v>-60699</c:v>
                </c:pt>
                <c:pt idx="8">
                  <c:v>-59482</c:v>
                </c:pt>
                <c:pt idx="9">
                  <c:v>-54701</c:v>
                </c:pt>
                <c:pt idx="10">
                  <c:v>-54676</c:v>
                </c:pt>
                <c:pt idx="11">
                  <c:v>-54613</c:v>
                </c:pt>
                <c:pt idx="12">
                  <c:v>-54596</c:v>
                </c:pt>
                <c:pt idx="13">
                  <c:v>-54549</c:v>
                </c:pt>
                <c:pt idx="14">
                  <c:v>-54538</c:v>
                </c:pt>
                <c:pt idx="15">
                  <c:v>-53860</c:v>
                </c:pt>
                <c:pt idx="16">
                  <c:v>-53799</c:v>
                </c:pt>
                <c:pt idx="17">
                  <c:v>-53711</c:v>
                </c:pt>
                <c:pt idx="18">
                  <c:v>-52578.5</c:v>
                </c:pt>
                <c:pt idx="19">
                  <c:v>-52578</c:v>
                </c:pt>
                <c:pt idx="20">
                  <c:v>-50538</c:v>
                </c:pt>
                <c:pt idx="21">
                  <c:v>-50395</c:v>
                </c:pt>
                <c:pt idx="22">
                  <c:v>-48596.5</c:v>
                </c:pt>
                <c:pt idx="23">
                  <c:v>-48596</c:v>
                </c:pt>
                <c:pt idx="24">
                  <c:v>-48588</c:v>
                </c:pt>
                <c:pt idx="25">
                  <c:v>-48587.5</c:v>
                </c:pt>
                <c:pt idx="26">
                  <c:v>-48546.5</c:v>
                </c:pt>
                <c:pt idx="27">
                  <c:v>-48535.5</c:v>
                </c:pt>
                <c:pt idx="28">
                  <c:v>-48486</c:v>
                </c:pt>
                <c:pt idx="29">
                  <c:v>-48475</c:v>
                </c:pt>
                <c:pt idx="30">
                  <c:v>-48474.5</c:v>
                </c:pt>
                <c:pt idx="31">
                  <c:v>-48469</c:v>
                </c:pt>
                <c:pt idx="32">
                  <c:v>-42295</c:v>
                </c:pt>
                <c:pt idx="33">
                  <c:v>-40201</c:v>
                </c:pt>
                <c:pt idx="34">
                  <c:v>-39501.5</c:v>
                </c:pt>
                <c:pt idx="35">
                  <c:v>-39490.5</c:v>
                </c:pt>
                <c:pt idx="36">
                  <c:v>-39476.5</c:v>
                </c:pt>
                <c:pt idx="37">
                  <c:v>-38677</c:v>
                </c:pt>
                <c:pt idx="38">
                  <c:v>-38574</c:v>
                </c:pt>
                <c:pt idx="39">
                  <c:v>-37464.5</c:v>
                </c:pt>
                <c:pt idx="40">
                  <c:v>-37464</c:v>
                </c:pt>
                <c:pt idx="41">
                  <c:v>-36489</c:v>
                </c:pt>
                <c:pt idx="42">
                  <c:v>-33454.5</c:v>
                </c:pt>
                <c:pt idx="43">
                  <c:v>-33195</c:v>
                </c:pt>
                <c:pt idx="44">
                  <c:v>-32547</c:v>
                </c:pt>
                <c:pt idx="45">
                  <c:v>-32290</c:v>
                </c:pt>
                <c:pt idx="46">
                  <c:v>-32072</c:v>
                </c:pt>
                <c:pt idx="47">
                  <c:v>-25418.5</c:v>
                </c:pt>
                <c:pt idx="48">
                  <c:v>-24489</c:v>
                </c:pt>
                <c:pt idx="49">
                  <c:v>-24412</c:v>
                </c:pt>
                <c:pt idx="50">
                  <c:v>-24406.5</c:v>
                </c:pt>
                <c:pt idx="51">
                  <c:v>-24398</c:v>
                </c:pt>
                <c:pt idx="52">
                  <c:v>-23972.5</c:v>
                </c:pt>
                <c:pt idx="53">
                  <c:v>-23347</c:v>
                </c:pt>
                <c:pt idx="54">
                  <c:v>-23344</c:v>
                </c:pt>
                <c:pt idx="55">
                  <c:v>-23341.5</c:v>
                </c:pt>
                <c:pt idx="56">
                  <c:v>-23195</c:v>
                </c:pt>
                <c:pt idx="57">
                  <c:v>-23189.5</c:v>
                </c:pt>
                <c:pt idx="58">
                  <c:v>-23178.5</c:v>
                </c:pt>
                <c:pt idx="59">
                  <c:v>-23173</c:v>
                </c:pt>
                <c:pt idx="60">
                  <c:v>-22511</c:v>
                </c:pt>
                <c:pt idx="61">
                  <c:v>-21012.5</c:v>
                </c:pt>
                <c:pt idx="62">
                  <c:v>-20453</c:v>
                </c:pt>
                <c:pt idx="63">
                  <c:v>-20063.5</c:v>
                </c:pt>
                <c:pt idx="64">
                  <c:v>-18433</c:v>
                </c:pt>
                <c:pt idx="65">
                  <c:v>-18433</c:v>
                </c:pt>
                <c:pt idx="66">
                  <c:v>-18408</c:v>
                </c:pt>
                <c:pt idx="67">
                  <c:v>-17415</c:v>
                </c:pt>
                <c:pt idx="68">
                  <c:v>-17349.5</c:v>
                </c:pt>
                <c:pt idx="69">
                  <c:v>-17347</c:v>
                </c:pt>
                <c:pt idx="70">
                  <c:v>-17291</c:v>
                </c:pt>
                <c:pt idx="71">
                  <c:v>-17280.5</c:v>
                </c:pt>
                <c:pt idx="72">
                  <c:v>-17280.5</c:v>
                </c:pt>
                <c:pt idx="73">
                  <c:v>-17272</c:v>
                </c:pt>
                <c:pt idx="74">
                  <c:v>-17253</c:v>
                </c:pt>
                <c:pt idx="75">
                  <c:v>-16071</c:v>
                </c:pt>
                <c:pt idx="76">
                  <c:v>-15288</c:v>
                </c:pt>
                <c:pt idx="77">
                  <c:v>-14353.5</c:v>
                </c:pt>
                <c:pt idx="78">
                  <c:v>-13988</c:v>
                </c:pt>
                <c:pt idx="79">
                  <c:v>-13299</c:v>
                </c:pt>
                <c:pt idx="80">
                  <c:v>-13258.5</c:v>
                </c:pt>
                <c:pt idx="81">
                  <c:v>-13258</c:v>
                </c:pt>
                <c:pt idx="82">
                  <c:v>-12234</c:v>
                </c:pt>
                <c:pt idx="83">
                  <c:v>-12198</c:v>
                </c:pt>
                <c:pt idx="84">
                  <c:v>-11180</c:v>
                </c:pt>
                <c:pt idx="85">
                  <c:v>-11180</c:v>
                </c:pt>
                <c:pt idx="86">
                  <c:v>-11172</c:v>
                </c:pt>
                <c:pt idx="87">
                  <c:v>-11020</c:v>
                </c:pt>
                <c:pt idx="88">
                  <c:v>-11001.5</c:v>
                </c:pt>
                <c:pt idx="89">
                  <c:v>-10996</c:v>
                </c:pt>
                <c:pt idx="90">
                  <c:v>-10995</c:v>
                </c:pt>
                <c:pt idx="91">
                  <c:v>-10179</c:v>
                </c:pt>
                <c:pt idx="92">
                  <c:v>-9924.5</c:v>
                </c:pt>
                <c:pt idx="93">
                  <c:v>-9114.5</c:v>
                </c:pt>
                <c:pt idx="94">
                  <c:v>-9094.5</c:v>
                </c:pt>
                <c:pt idx="95">
                  <c:v>-9045.5</c:v>
                </c:pt>
                <c:pt idx="96">
                  <c:v>-8967.5</c:v>
                </c:pt>
                <c:pt idx="97">
                  <c:v>-8967.5</c:v>
                </c:pt>
                <c:pt idx="98">
                  <c:v>-8226.5</c:v>
                </c:pt>
                <c:pt idx="99">
                  <c:v>-8157.5</c:v>
                </c:pt>
                <c:pt idx="100">
                  <c:v>-8152</c:v>
                </c:pt>
                <c:pt idx="101">
                  <c:v>-8149</c:v>
                </c:pt>
                <c:pt idx="102">
                  <c:v>-8129</c:v>
                </c:pt>
                <c:pt idx="103">
                  <c:v>-7219.5</c:v>
                </c:pt>
                <c:pt idx="104">
                  <c:v>-7175.5</c:v>
                </c:pt>
                <c:pt idx="105">
                  <c:v>-7161.5</c:v>
                </c:pt>
                <c:pt idx="106">
                  <c:v>-7106.5</c:v>
                </c:pt>
                <c:pt idx="107">
                  <c:v>-7087</c:v>
                </c:pt>
                <c:pt idx="108">
                  <c:v>-7012.5</c:v>
                </c:pt>
                <c:pt idx="109">
                  <c:v>-7001.5</c:v>
                </c:pt>
                <c:pt idx="110">
                  <c:v>-6852</c:v>
                </c:pt>
                <c:pt idx="111">
                  <c:v>-6846.5</c:v>
                </c:pt>
                <c:pt idx="112">
                  <c:v>-6841</c:v>
                </c:pt>
                <c:pt idx="113">
                  <c:v>-6248.5</c:v>
                </c:pt>
                <c:pt idx="114">
                  <c:v>-6149</c:v>
                </c:pt>
                <c:pt idx="115">
                  <c:v>-6077</c:v>
                </c:pt>
                <c:pt idx="116">
                  <c:v>-5931</c:v>
                </c:pt>
                <c:pt idx="117">
                  <c:v>-5919</c:v>
                </c:pt>
                <c:pt idx="118">
                  <c:v>-5917</c:v>
                </c:pt>
                <c:pt idx="119">
                  <c:v>-5280.5</c:v>
                </c:pt>
                <c:pt idx="120">
                  <c:v>-5219.5</c:v>
                </c:pt>
                <c:pt idx="121">
                  <c:v>-5217</c:v>
                </c:pt>
                <c:pt idx="122">
                  <c:v>-5087</c:v>
                </c:pt>
                <c:pt idx="123">
                  <c:v>-5065</c:v>
                </c:pt>
                <c:pt idx="124">
                  <c:v>-5047.5</c:v>
                </c:pt>
                <c:pt idx="125">
                  <c:v>-5018</c:v>
                </c:pt>
                <c:pt idx="126">
                  <c:v>-4968</c:v>
                </c:pt>
                <c:pt idx="127">
                  <c:v>-4953.5</c:v>
                </c:pt>
                <c:pt idx="128">
                  <c:v>-4928.5</c:v>
                </c:pt>
                <c:pt idx="129">
                  <c:v>-4315</c:v>
                </c:pt>
                <c:pt idx="130">
                  <c:v>-4210</c:v>
                </c:pt>
                <c:pt idx="131">
                  <c:v>-4153</c:v>
                </c:pt>
                <c:pt idx="132">
                  <c:v>-4152</c:v>
                </c:pt>
                <c:pt idx="133">
                  <c:v>-4099.5</c:v>
                </c:pt>
                <c:pt idx="134">
                  <c:v>-4049</c:v>
                </c:pt>
                <c:pt idx="135">
                  <c:v>-4025</c:v>
                </c:pt>
                <c:pt idx="136">
                  <c:v>-3975</c:v>
                </c:pt>
                <c:pt idx="137">
                  <c:v>-3812</c:v>
                </c:pt>
                <c:pt idx="138">
                  <c:v>-3219.5</c:v>
                </c:pt>
                <c:pt idx="139">
                  <c:v>-3203</c:v>
                </c:pt>
                <c:pt idx="140">
                  <c:v>-3086</c:v>
                </c:pt>
                <c:pt idx="141">
                  <c:v>-3081.5</c:v>
                </c:pt>
                <c:pt idx="142">
                  <c:v>-2946</c:v>
                </c:pt>
                <c:pt idx="143">
                  <c:v>-2895.5</c:v>
                </c:pt>
                <c:pt idx="144">
                  <c:v>-2766.5</c:v>
                </c:pt>
                <c:pt idx="145">
                  <c:v>-2221</c:v>
                </c:pt>
                <c:pt idx="146">
                  <c:v>-2163</c:v>
                </c:pt>
                <c:pt idx="147">
                  <c:v>-2101.5</c:v>
                </c:pt>
                <c:pt idx="148">
                  <c:v>-2096.5</c:v>
                </c:pt>
                <c:pt idx="149">
                  <c:v>-2094</c:v>
                </c:pt>
                <c:pt idx="150">
                  <c:v>-2038</c:v>
                </c:pt>
                <c:pt idx="151">
                  <c:v>-2014</c:v>
                </c:pt>
                <c:pt idx="152">
                  <c:v>-2008.5</c:v>
                </c:pt>
                <c:pt idx="153">
                  <c:v>-1250</c:v>
                </c:pt>
                <c:pt idx="154">
                  <c:v>-1217</c:v>
                </c:pt>
                <c:pt idx="155">
                  <c:v>-1103</c:v>
                </c:pt>
                <c:pt idx="156">
                  <c:v>-1095</c:v>
                </c:pt>
                <c:pt idx="157">
                  <c:v>-1018</c:v>
                </c:pt>
                <c:pt idx="158">
                  <c:v>-890</c:v>
                </c:pt>
                <c:pt idx="159">
                  <c:v>-796</c:v>
                </c:pt>
                <c:pt idx="160">
                  <c:v>-232</c:v>
                </c:pt>
                <c:pt idx="161">
                  <c:v>-185</c:v>
                </c:pt>
                <c:pt idx="162">
                  <c:v>-49</c:v>
                </c:pt>
                <c:pt idx="163">
                  <c:v>-32.5</c:v>
                </c:pt>
                <c:pt idx="164">
                  <c:v>0</c:v>
                </c:pt>
                <c:pt idx="165">
                  <c:v>3.5</c:v>
                </c:pt>
                <c:pt idx="166">
                  <c:v>36</c:v>
                </c:pt>
                <c:pt idx="167">
                  <c:v>69</c:v>
                </c:pt>
                <c:pt idx="168">
                  <c:v>761</c:v>
                </c:pt>
                <c:pt idx="169">
                  <c:v>913</c:v>
                </c:pt>
                <c:pt idx="170">
                  <c:v>985.5</c:v>
                </c:pt>
                <c:pt idx="171">
                  <c:v>990.5</c:v>
                </c:pt>
                <c:pt idx="172">
                  <c:v>1021.5</c:v>
                </c:pt>
                <c:pt idx="173">
                  <c:v>1038.5</c:v>
                </c:pt>
                <c:pt idx="174">
                  <c:v>1076</c:v>
                </c:pt>
                <c:pt idx="175">
                  <c:v>1079.5</c:v>
                </c:pt>
                <c:pt idx="176">
                  <c:v>1173.5</c:v>
                </c:pt>
                <c:pt idx="177">
                  <c:v>1256.5</c:v>
                </c:pt>
                <c:pt idx="178">
                  <c:v>1815</c:v>
                </c:pt>
                <c:pt idx="179">
                  <c:v>1853.5</c:v>
                </c:pt>
                <c:pt idx="180">
                  <c:v>1883.5</c:v>
                </c:pt>
                <c:pt idx="181">
                  <c:v>1912.5</c:v>
                </c:pt>
                <c:pt idx="182">
                  <c:v>1929</c:v>
                </c:pt>
                <c:pt idx="183">
                  <c:v>1939.5</c:v>
                </c:pt>
                <c:pt idx="184">
                  <c:v>1939.5</c:v>
                </c:pt>
                <c:pt idx="185">
                  <c:v>1942</c:v>
                </c:pt>
                <c:pt idx="186">
                  <c:v>2006.5</c:v>
                </c:pt>
                <c:pt idx="187">
                  <c:v>2020</c:v>
                </c:pt>
                <c:pt idx="188">
                  <c:v>2042.5</c:v>
                </c:pt>
                <c:pt idx="189">
                  <c:v>2080</c:v>
                </c:pt>
                <c:pt idx="190">
                  <c:v>2125</c:v>
                </c:pt>
                <c:pt idx="191">
                  <c:v>2208</c:v>
                </c:pt>
                <c:pt idx="192">
                  <c:v>2798</c:v>
                </c:pt>
                <c:pt idx="193">
                  <c:v>2820</c:v>
                </c:pt>
                <c:pt idx="194">
                  <c:v>2955.5</c:v>
                </c:pt>
                <c:pt idx="195">
                  <c:v>2972</c:v>
                </c:pt>
                <c:pt idx="196">
                  <c:v>2979.5</c:v>
                </c:pt>
                <c:pt idx="197">
                  <c:v>2996.5</c:v>
                </c:pt>
                <c:pt idx="198">
                  <c:v>3032.5</c:v>
                </c:pt>
                <c:pt idx="199">
                  <c:v>3038</c:v>
                </c:pt>
                <c:pt idx="200">
                  <c:v>3121</c:v>
                </c:pt>
                <c:pt idx="201">
                  <c:v>3929</c:v>
                </c:pt>
                <c:pt idx="202">
                  <c:v>3962</c:v>
                </c:pt>
                <c:pt idx="203">
                  <c:v>4014.5</c:v>
                </c:pt>
                <c:pt idx="204">
                  <c:v>4066.5</c:v>
                </c:pt>
                <c:pt idx="205">
                  <c:v>4108.5</c:v>
                </c:pt>
                <c:pt idx="206">
                  <c:v>4182.5</c:v>
                </c:pt>
                <c:pt idx="207">
                  <c:v>4894</c:v>
                </c:pt>
                <c:pt idx="208">
                  <c:v>5079.5</c:v>
                </c:pt>
                <c:pt idx="209">
                  <c:v>5087</c:v>
                </c:pt>
                <c:pt idx="210">
                  <c:v>5179</c:v>
                </c:pt>
                <c:pt idx="211">
                  <c:v>5245.5</c:v>
                </c:pt>
                <c:pt idx="212">
                  <c:v>5738.5</c:v>
                </c:pt>
                <c:pt idx="213">
                  <c:v>5893.5</c:v>
                </c:pt>
                <c:pt idx="214">
                  <c:v>5898.5</c:v>
                </c:pt>
                <c:pt idx="215">
                  <c:v>6036.5</c:v>
                </c:pt>
                <c:pt idx="216">
                  <c:v>6085.5</c:v>
                </c:pt>
                <c:pt idx="217">
                  <c:v>6086</c:v>
                </c:pt>
                <c:pt idx="218">
                  <c:v>6091</c:v>
                </c:pt>
                <c:pt idx="219">
                  <c:v>6091.5</c:v>
                </c:pt>
                <c:pt idx="220">
                  <c:v>6102.5</c:v>
                </c:pt>
                <c:pt idx="221">
                  <c:v>6125</c:v>
                </c:pt>
                <c:pt idx="222">
                  <c:v>6233</c:v>
                </c:pt>
                <c:pt idx="223">
                  <c:v>6260.5</c:v>
                </c:pt>
                <c:pt idx="224">
                  <c:v>6924</c:v>
                </c:pt>
                <c:pt idx="225">
                  <c:v>6949</c:v>
                </c:pt>
                <c:pt idx="226">
                  <c:v>6983</c:v>
                </c:pt>
                <c:pt idx="227">
                  <c:v>7028</c:v>
                </c:pt>
                <c:pt idx="228">
                  <c:v>7028.5</c:v>
                </c:pt>
                <c:pt idx="229">
                  <c:v>7146</c:v>
                </c:pt>
                <c:pt idx="230">
                  <c:v>7848</c:v>
                </c:pt>
                <c:pt idx="231">
                  <c:v>7887</c:v>
                </c:pt>
                <c:pt idx="232">
                  <c:v>7976</c:v>
                </c:pt>
                <c:pt idx="233">
                  <c:v>8028</c:v>
                </c:pt>
                <c:pt idx="234">
                  <c:v>8028</c:v>
                </c:pt>
                <c:pt idx="235">
                  <c:v>8057</c:v>
                </c:pt>
                <c:pt idx="236">
                  <c:v>8174</c:v>
                </c:pt>
                <c:pt idx="237">
                  <c:v>8174</c:v>
                </c:pt>
                <c:pt idx="238">
                  <c:v>8280</c:v>
                </c:pt>
                <c:pt idx="239">
                  <c:v>8968.5</c:v>
                </c:pt>
                <c:pt idx="240">
                  <c:v>9032</c:v>
                </c:pt>
                <c:pt idx="241">
                  <c:v>9032</c:v>
                </c:pt>
                <c:pt idx="242">
                  <c:v>9081.5</c:v>
                </c:pt>
                <c:pt idx="243">
                  <c:v>9084.5</c:v>
                </c:pt>
                <c:pt idx="244">
                  <c:v>9176.5</c:v>
                </c:pt>
                <c:pt idx="245">
                  <c:v>9272.5</c:v>
                </c:pt>
                <c:pt idx="246">
                  <c:v>9931</c:v>
                </c:pt>
                <c:pt idx="247">
                  <c:v>9931</c:v>
                </c:pt>
                <c:pt idx="248">
                  <c:v>9955</c:v>
                </c:pt>
                <c:pt idx="249">
                  <c:v>9955.5</c:v>
                </c:pt>
                <c:pt idx="250">
                  <c:v>9958</c:v>
                </c:pt>
                <c:pt idx="251">
                  <c:v>9960.5</c:v>
                </c:pt>
                <c:pt idx="252">
                  <c:v>9961</c:v>
                </c:pt>
                <c:pt idx="253">
                  <c:v>9984.5</c:v>
                </c:pt>
                <c:pt idx="254">
                  <c:v>10002</c:v>
                </c:pt>
                <c:pt idx="255">
                  <c:v>10061</c:v>
                </c:pt>
                <c:pt idx="256">
                  <c:v>10061</c:v>
                </c:pt>
                <c:pt idx="257">
                  <c:v>10124.5</c:v>
                </c:pt>
                <c:pt idx="258">
                  <c:v>10125</c:v>
                </c:pt>
                <c:pt idx="259">
                  <c:v>10163</c:v>
                </c:pt>
                <c:pt idx="260">
                  <c:v>10188</c:v>
                </c:pt>
                <c:pt idx="261">
                  <c:v>10188</c:v>
                </c:pt>
                <c:pt idx="262">
                  <c:v>11010.5</c:v>
                </c:pt>
                <c:pt idx="263">
                  <c:v>11018</c:v>
                </c:pt>
                <c:pt idx="264">
                  <c:v>11018</c:v>
                </c:pt>
                <c:pt idx="265">
                  <c:v>11018.5</c:v>
                </c:pt>
                <c:pt idx="266">
                  <c:v>11018.5</c:v>
                </c:pt>
                <c:pt idx="267">
                  <c:v>11023.5</c:v>
                </c:pt>
                <c:pt idx="268">
                  <c:v>11024</c:v>
                </c:pt>
                <c:pt idx="269">
                  <c:v>11024</c:v>
                </c:pt>
                <c:pt idx="270">
                  <c:v>11026.5</c:v>
                </c:pt>
                <c:pt idx="271">
                  <c:v>11027</c:v>
                </c:pt>
                <c:pt idx="272">
                  <c:v>11029</c:v>
                </c:pt>
                <c:pt idx="273">
                  <c:v>11029.5</c:v>
                </c:pt>
                <c:pt idx="274">
                  <c:v>11034.5</c:v>
                </c:pt>
                <c:pt idx="275">
                  <c:v>11035</c:v>
                </c:pt>
                <c:pt idx="276">
                  <c:v>11037.5</c:v>
                </c:pt>
                <c:pt idx="277">
                  <c:v>11040.5</c:v>
                </c:pt>
                <c:pt idx="278">
                  <c:v>11040.5</c:v>
                </c:pt>
                <c:pt idx="279">
                  <c:v>11085</c:v>
                </c:pt>
                <c:pt idx="280">
                  <c:v>11087</c:v>
                </c:pt>
                <c:pt idx="281">
                  <c:v>11087</c:v>
                </c:pt>
                <c:pt idx="282">
                  <c:v>11164.5</c:v>
                </c:pt>
                <c:pt idx="283">
                  <c:v>11170</c:v>
                </c:pt>
                <c:pt idx="284">
                  <c:v>11226</c:v>
                </c:pt>
                <c:pt idx="285">
                  <c:v>11300</c:v>
                </c:pt>
                <c:pt idx="286">
                  <c:v>11887</c:v>
                </c:pt>
                <c:pt idx="287">
                  <c:v>12058</c:v>
                </c:pt>
                <c:pt idx="288">
                  <c:v>12075.5</c:v>
                </c:pt>
                <c:pt idx="289">
                  <c:v>12291</c:v>
                </c:pt>
                <c:pt idx="290">
                  <c:v>12513.5</c:v>
                </c:pt>
                <c:pt idx="291">
                  <c:v>12809</c:v>
                </c:pt>
                <c:pt idx="292">
                  <c:v>12883.5</c:v>
                </c:pt>
                <c:pt idx="293">
                  <c:v>12939</c:v>
                </c:pt>
                <c:pt idx="294">
                  <c:v>13027</c:v>
                </c:pt>
                <c:pt idx="295">
                  <c:v>13077</c:v>
                </c:pt>
                <c:pt idx="296">
                  <c:v>13890.5</c:v>
                </c:pt>
                <c:pt idx="297">
                  <c:v>13920</c:v>
                </c:pt>
                <c:pt idx="298">
                  <c:v>13951.5</c:v>
                </c:pt>
                <c:pt idx="299">
                  <c:v>13994.5</c:v>
                </c:pt>
                <c:pt idx="300">
                  <c:v>14075.5</c:v>
                </c:pt>
                <c:pt idx="301">
                  <c:v>14094</c:v>
                </c:pt>
                <c:pt idx="302">
                  <c:v>14095</c:v>
                </c:pt>
                <c:pt idx="303">
                  <c:v>14233</c:v>
                </c:pt>
                <c:pt idx="304">
                  <c:v>14268</c:v>
                </c:pt>
                <c:pt idx="305">
                  <c:v>14268</c:v>
                </c:pt>
                <c:pt idx="306">
                  <c:v>14268</c:v>
                </c:pt>
                <c:pt idx="307">
                  <c:v>14268</c:v>
                </c:pt>
                <c:pt idx="308">
                  <c:v>14268</c:v>
                </c:pt>
                <c:pt idx="309">
                  <c:v>14980.5</c:v>
                </c:pt>
                <c:pt idx="310">
                  <c:v>15038.5</c:v>
                </c:pt>
                <c:pt idx="311">
                  <c:v>15077</c:v>
                </c:pt>
                <c:pt idx="312">
                  <c:v>15145</c:v>
                </c:pt>
                <c:pt idx="313">
                  <c:v>15208.5</c:v>
                </c:pt>
                <c:pt idx="314">
                  <c:v>15983.5</c:v>
                </c:pt>
                <c:pt idx="315">
                  <c:v>16014.5</c:v>
                </c:pt>
                <c:pt idx="316">
                  <c:v>16127</c:v>
                </c:pt>
                <c:pt idx="317">
                  <c:v>16144.5</c:v>
                </c:pt>
                <c:pt idx="318">
                  <c:v>16166.5</c:v>
                </c:pt>
                <c:pt idx="319">
                  <c:v>16199</c:v>
                </c:pt>
                <c:pt idx="320">
                  <c:v>16214</c:v>
                </c:pt>
                <c:pt idx="321">
                  <c:v>16265.5</c:v>
                </c:pt>
                <c:pt idx="322">
                  <c:v>16265.5</c:v>
                </c:pt>
                <c:pt idx="323">
                  <c:v>16268</c:v>
                </c:pt>
                <c:pt idx="324">
                  <c:v>16268</c:v>
                </c:pt>
                <c:pt idx="325">
                  <c:v>16268</c:v>
                </c:pt>
                <c:pt idx="326">
                  <c:v>16268</c:v>
                </c:pt>
                <c:pt idx="327">
                  <c:v>16268</c:v>
                </c:pt>
                <c:pt idx="328">
                  <c:v>16268</c:v>
                </c:pt>
                <c:pt idx="329">
                  <c:v>16916</c:v>
                </c:pt>
                <c:pt idx="330">
                  <c:v>17004.5</c:v>
                </c:pt>
                <c:pt idx="331">
                  <c:v>17042</c:v>
                </c:pt>
                <c:pt idx="332">
                  <c:v>17042.5</c:v>
                </c:pt>
                <c:pt idx="333">
                  <c:v>17058</c:v>
                </c:pt>
                <c:pt idx="334">
                  <c:v>17059.5</c:v>
                </c:pt>
                <c:pt idx="335">
                  <c:v>17059.5</c:v>
                </c:pt>
                <c:pt idx="336">
                  <c:v>17063.5</c:v>
                </c:pt>
                <c:pt idx="337">
                  <c:v>17093.5</c:v>
                </c:pt>
                <c:pt idx="338">
                  <c:v>17094</c:v>
                </c:pt>
                <c:pt idx="339">
                  <c:v>17181</c:v>
                </c:pt>
                <c:pt idx="340">
                  <c:v>17208.5</c:v>
                </c:pt>
                <c:pt idx="341">
                  <c:v>17289.5</c:v>
                </c:pt>
                <c:pt idx="342">
                  <c:v>17951.5</c:v>
                </c:pt>
                <c:pt idx="343">
                  <c:v>18037</c:v>
                </c:pt>
                <c:pt idx="344">
                  <c:v>18037</c:v>
                </c:pt>
                <c:pt idx="345">
                  <c:v>18094</c:v>
                </c:pt>
                <c:pt idx="346">
                  <c:v>18122.5</c:v>
                </c:pt>
                <c:pt idx="347">
                  <c:v>18123</c:v>
                </c:pt>
                <c:pt idx="348">
                  <c:v>18150</c:v>
                </c:pt>
                <c:pt idx="349">
                  <c:v>18152</c:v>
                </c:pt>
                <c:pt idx="350">
                  <c:v>18180</c:v>
                </c:pt>
                <c:pt idx="351">
                  <c:v>18180</c:v>
                </c:pt>
                <c:pt idx="352">
                  <c:v>18200</c:v>
                </c:pt>
                <c:pt idx="353">
                  <c:v>18236</c:v>
                </c:pt>
                <c:pt idx="354">
                  <c:v>18966.5</c:v>
                </c:pt>
                <c:pt idx="355">
                  <c:v>18966.5</c:v>
                </c:pt>
                <c:pt idx="356">
                  <c:v>19035.5</c:v>
                </c:pt>
                <c:pt idx="357">
                  <c:v>19035.5</c:v>
                </c:pt>
                <c:pt idx="358">
                  <c:v>19036</c:v>
                </c:pt>
                <c:pt idx="359">
                  <c:v>19036</c:v>
                </c:pt>
                <c:pt idx="360">
                  <c:v>19077</c:v>
                </c:pt>
                <c:pt idx="361">
                  <c:v>20033.5</c:v>
                </c:pt>
                <c:pt idx="362">
                  <c:v>20033.5</c:v>
                </c:pt>
                <c:pt idx="363">
                  <c:v>20041.5</c:v>
                </c:pt>
                <c:pt idx="364">
                  <c:v>20043</c:v>
                </c:pt>
                <c:pt idx="365">
                  <c:v>20113</c:v>
                </c:pt>
                <c:pt idx="366">
                  <c:v>20133.5</c:v>
                </c:pt>
                <c:pt idx="367">
                  <c:v>20134</c:v>
                </c:pt>
                <c:pt idx="368">
                  <c:v>20139</c:v>
                </c:pt>
                <c:pt idx="369">
                  <c:v>20219.5</c:v>
                </c:pt>
                <c:pt idx="370">
                  <c:v>20271</c:v>
                </c:pt>
                <c:pt idx="371">
                  <c:v>20274.5</c:v>
                </c:pt>
                <c:pt idx="372">
                  <c:v>20964</c:v>
                </c:pt>
                <c:pt idx="373">
                  <c:v>21079</c:v>
                </c:pt>
                <c:pt idx="374">
                  <c:v>21079</c:v>
                </c:pt>
                <c:pt idx="375">
                  <c:v>21083</c:v>
                </c:pt>
                <c:pt idx="376">
                  <c:v>21105.5</c:v>
                </c:pt>
                <c:pt idx="377">
                  <c:v>21106</c:v>
                </c:pt>
                <c:pt idx="378">
                  <c:v>21134.5</c:v>
                </c:pt>
                <c:pt idx="379">
                  <c:v>21134.5</c:v>
                </c:pt>
                <c:pt idx="380">
                  <c:v>21179.5</c:v>
                </c:pt>
                <c:pt idx="381">
                  <c:v>21198</c:v>
                </c:pt>
                <c:pt idx="382">
                  <c:v>21198</c:v>
                </c:pt>
                <c:pt idx="383">
                  <c:v>21215</c:v>
                </c:pt>
                <c:pt idx="384">
                  <c:v>21924</c:v>
                </c:pt>
                <c:pt idx="385">
                  <c:v>21987.5</c:v>
                </c:pt>
                <c:pt idx="386">
                  <c:v>22018</c:v>
                </c:pt>
                <c:pt idx="387">
                  <c:v>23265</c:v>
                </c:pt>
                <c:pt idx="388">
                  <c:v>23295</c:v>
                </c:pt>
                <c:pt idx="389">
                  <c:v>23397.5</c:v>
                </c:pt>
              </c:numCache>
            </c:numRef>
          </c:xVal>
          <c:yVal>
            <c:numRef>
              <c:f>B!$N$21:$N$410</c:f>
              <c:numCache>
                <c:formatCode>General</c:formatCode>
                <c:ptCount val="3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D46-482A-BF2E-2675A6956A23}"/>
            </c:ext>
          </c:extLst>
        </c:ser>
        <c:ser>
          <c:idx val="7"/>
          <c:order val="7"/>
          <c:tx>
            <c:strRef>
              <c:f>B!$O$20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B!$F$21:$F$410</c:f>
              <c:numCache>
                <c:formatCode>General</c:formatCode>
                <c:ptCount val="390"/>
                <c:pt idx="0">
                  <c:v>-64783.5</c:v>
                </c:pt>
                <c:pt idx="1">
                  <c:v>-64783</c:v>
                </c:pt>
                <c:pt idx="2">
                  <c:v>-63723.5</c:v>
                </c:pt>
                <c:pt idx="3">
                  <c:v>-63723</c:v>
                </c:pt>
                <c:pt idx="4">
                  <c:v>-62539.5</c:v>
                </c:pt>
                <c:pt idx="5">
                  <c:v>-62539</c:v>
                </c:pt>
                <c:pt idx="6">
                  <c:v>-61814</c:v>
                </c:pt>
                <c:pt idx="7">
                  <c:v>-60699</c:v>
                </c:pt>
                <c:pt idx="8">
                  <c:v>-59482</c:v>
                </c:pt>
                <c:pt idx="9">
                  <c:v>-54701</c:v>
                </c:pt>
                <c:pt idx="10">
                  <c:v>-54676</c:v>
                </c:pt>
                <c:pt idx="11">
                  <c:v>-54613</c:v>
                </c:pt>
                <c:pt idx="12">
                  <c:v>-54596</c:v>
                </c:pt>
                <c:pt idx="13">
                  <c:v>-54549</c:v>
                </c:pt>
                <c:pt idx="14">
                  <c:v>-54538</c:v>
                </c:pt>
                <c:pt idx="15">
                  <c:v>-53860</c:v>
                </c:pt>
                <c:pt idx="16">
                  <c:v>-53799</c:v>
                </c:pt>
                <c:pt idx="17">
                  <c:v>-53711</c:v>
                </c:pt>
                <c:pt idx="18">
                  <c:v>-52578.5</c:v>
                </c:pt>
                <c:pt idx="19">
                  <c:v>-52578</c:v>
                </c:pt>
                <c:pt idx="20">
                  <c:v>-50538</c:v>
                </c:pt>
                <c:pt idx="21">
                  <c:v>-50395</c:v>
                </c:pt>
                <c:pt idx="22">
                  <c:v>-48596.5</c:v>
                </c:pt>
                <c:pt idx="23">
                  <c:v>-48596</c:v>
                </c:pt>
                <c:pt idx="24">
                  <c:v>-48588</c:v>
                </c:pt>
                <c:pt idx="25">
                  <c:v>-48587.5</c:v>
                </c:pt>
                <c:pt idx="26">
                  <c:v>-48546.5</c:v>
                </c:pt>
                <c:pt idx="27">
                  <c:v>-48535.5</c:v>
                </c:pt>
                <c:pt idx="28">
                  <c:v>-48486</c:v>
                </c:pt>
                <c:pt idx="29">
                  <c:v>-48475</c:v>
                </c:pt>
                <c:pt idx="30">
                  <c:v>-48474.5</c:v>
                </c:pt>
                <c:pt idx="31">
                  <c:v>-48469</c:v>
                </c:pt>
                <c:pt idx="32">
                  <c:v>-42295</c:v>
                </c:pt>
                <c:pt idx="33">
                  <c:v>-40201</c:v>
                </c:pt>
                <c:pt idx="34">
                  <c:v>-39501.5</c:v>
                </c:pt>
                <c:pt idx="35">
                  <c:v>-39490.5</c:v>
                </c:pt>
                <c:pt idx="36">
                  <c:v>-39476.5</c:v>
                </c:pt>
                <c:pt idx="37">
                  <c:v>-38677</c:v>
                </c:pt>
                <c:pt idx="38">
                  <c:v>-38574</c:v>
                </c:pt>
                <c:pt idx="39">
                  <c:v>-37464.5</c:v>
                </c:pt>
                <c:pt idx="40">
                  <c:v>-37464</c:v>
                </c:pt>
                <c:pt idx="41">
                  <c:v>-36489</c:v>
                </c:pt>
                <c:pt idx="42">
                  <c:v>-33454.5</c:v>
                </c:pt>
                <c:pt idx="43">
                  <c:v>-33195</c:v>
                </c:pt>
                <c:pt idx="44">
                  <c:v>-32547</c:v>
                </c:pt>
                <c:pt idx="45">
                  <c:v>-32290</c:v>
                </c:pt>
                <c:pt idx="46">
                  <c:v>-32072</c:v>
                </c:pt>
                <c:pt idx="47">
                  <c:v>-25418.5</c:v>
                </c:pt>
                <c:pt idx="48">
                  <c:v>-24489</c:v>
                </c:pt>
                <c:pt idx="49">
                  <c:v>-24412</c:v>
                </c:pt>
                <c:pt idx="50">
                  <c:v>-24406.5</c:v>
                </c:pt>
                <c:pt idx="51">
                  <c:v>-24398</c:v>
                </c:pt>
                <c:pt idx="52">
                  <c:v>-23972.5</c:v>
                </c:pt>
                <c:pt idx="53">
                  <c:v>-23347</c:v>
                </c:pt>
                <c:pt idx="54">
                  <c:v>-23344</c:v>
                </c:pt>
                <c:pt idx="55">
                  <c:v>-23341.5</c:v>
                </c:pt>
                <c:pt idx="56">
                  <c:v>-23195</c:v>
                </c:pt>
                <c:pt idx="57">
                  <c:v>-23189.5</c:v>
                </c:pt>
                <c:pt idx="58">
                  <c:v>-23178.5</c:v>
                </c:pt>
                <c:pt idx="59">
                  <c:v>-23173</c:v>
                </c:pt>
                <c:pt idx="60">
                  <c:v>-22511</c:v>
                </c:pt>
                <c:pt idx="61">
                  <c:v>-21012.5</c:v>
                </c:pt>
                <c:pt idx="62">
                  <c:v>-20453</c:v>
                </c:pt>
                <c:pt idx="63">
                  <c:v>-20063.5</c:v>
                </c:pt>
                <c:pt idx="64">
                  <c:v>-18433</c:v>
                </c:pt>
                <c:pt idx="65">
                  <c:v>-18433</c:v>
                </c:pt>
                <c:pt idx="66">
                  <c:v>-18408</c:v>
                </c:pt>
                <c:pt idx="67">
                  <c:v>-17415</c:v>
                </c:pt>
                <c:pt idx="68">
                  <c:v>-17349.5</c:v>
                </c:pt>
                <c:pt idx="69">
                  <c:v>-17347</c:v>
                </c:pt>
                <c:pt idx="70">
                  <c:v>-17291</c:v>
                </c:pt>
                <c:pt idx="71">
                  <c:v>-17280.5</c:v>
                </c:pt>
                <c:pt idx="72">
                  <c:v>-17280.5</c:v>
                </c:pt>
                <c:pt idx="73">
                  <c:v>-17272</c:v>
                </c:pt>
                <c:pt idx="74">
                  <c:v>-17253</c:v>
                </c:pt>
                <c:pt idx="75">
                  <c:v>-16071</c:v>
                </c:pt>
                <c:pt idx="76">
                  <c:v>-15288</c:v>
                </c:pt>
                <c:pt idx="77">
                  <c:v>-14353.5</c:v>
                </c:pt>
                <c:pt idx="78">
                  <c:v>-13988</c:v>
                </c:pt>
                <c:pt idx="79">
                  <c:v>-13299</c:v>
                </c:pt>
                <c:pt idx="80">
                  <c:v>-13258.5</c:v>
                </c:pt>
                <c:pt idx="81">
                  <c:v>-13258</c:v>
                </c:pt>
                <c:pt idx="82">
                  <c:v>-12234</c:v>
                </c:pt>
                <c:pt idx="83">
                  <c:v>-12198</c:v>
                </c:pt>
                <c:pt idx="84">
                  <c:v>-11180</c:v>
                </c:pt>
                <c:pt idx="85">
                  <c:v>-11180</c:v>
                </c:pt>
                <c:pt idx="86">
                  <c:v>-11172</c:v>
                </c:pt>
                <c:pt idx="87">
                  <c:v>-11020</c:v>
                </c:pt>
                <c:pt idx="88">
                  <c:v>-11001.5</c:v>
                </c:pt>
                <c:pt idx="89">
                  <c:v>-10996</c:v>
                </c:pt>
                <c:pt idx="90">
                  <c:v>-10995</c:v>
                </c:pt>
                <c:pt idx="91">
                  <c:v>-10179</c:v>
                </c:pt>
                <c:pt idx="92">
                  <c:v>-9924.5</c:v>
                </c:pt>
                <c:pt idx="93">
                  <c:v>-9114.5</c:v>
                </c:pt>
                <c:pt idx="94">
                  <c:v>-9094.5</c:v>
                </c:pt>
                <c:pt idx="95">
                  <c:v>-9045.5</c:v>
                </c:pt>
                <c:pt idx="96">
                  <c:v>-8967.5</c:v>
                </c:pt>
                <c:pt idx="97">
                  <c:v>-8967.5</c:v>
                </c:pt>
                <c:pt idx="98">
                  <c:v>-8226.5</c:v>
                </c:pt>
                <c:pt idx="99">
                  <c:v>-8157.5</c:v>
                </c:pt>
                <c:pt idx="100">
                  <c:v>-8152</c:v>
                </c:pt>
                <c:pt idx="101">
                  <c:v>-8149</c:v>
                </c:pt>
                <c:pt idx="102">
                  <c:v>-8129</c:v>
                </c:pt>
                <c:pt idx="103">
                  <c:v>-7219.5</c:v>
                </c:pt>
                <c:pt idx="104">
                  <c:v>-7175.5</c:v>
                </c:pt>
                <c:pt idx="105">
                  <c:v>-7161.5</c:v>
                </c:pt>
                <c:pt idx="106">
                  <c:v>-7106.5</c:v>
                </c:pt>
                <c:pt idx="107">
                  <c:v>-7087</c:v>
                </c:pt>
                <c:pt idx="108">
                  <c:v>-7012.5</c:v>
                </c:pt>
                <c:pt idx="109">
                  <c:v>-7001.5</c:v>
                </c:pt>
                <c:pt idx="110">
                  <c:v>-6852</c:v>
                </c:pt>
                <c:pt idx="111">
                  <c:v>-6846.5</c:v>
                </c:pt>
                <c:pt idx="112">
                  <c:v>-6841</c:v>
                </c:pt>
                <c:pt idx="113">
                  <c:v>-6248.5</c:v>
                </c:pt>
                <c:pt idx="114">
                  <c:v>-6149</c:v>
                </c:pt>
                <c:pt idx="115">
                  <c:v>-6077</c:v>
                </c:pt>
                <c:pt idx="116">
                  <c:v>-5931</c:v>
                </c:pt>
                <c:pt idx="117">
                  <c:v>-5919</c:v>
                </c:pt>
                <c:pt idx="118">
                  <c:v>-5917</c:v>
                </c:pt>
                <c:pt idx="119">
                  <c:v>-5280.5</c:v>
                </c:pt>
                <c:pt idx="120">
                  <c:v>-5219.5</c:v>
                </c:pt>
                <c:pt idx="121">
                  <c:v>-5217</c:v>
                </c:pt>
                <c:pt idx="122">
                  <c:v>-5087</c:v>
                </c:pt>
                <c:pt idx="123">
                  <c:v>-5065</c:v>
                </c:pt>
                <c:pt idx="124">
                  <c:v>-5047.5</c:v>
                </c:pt>
                <c:pt idx="125">
                  <c:v>-5018</c:v>
                </c:pt>
                <c:pt idx="126">
                  <c:v>-4968</c:v>
                </c:pt>
                <c:pt idx="127">
                  <c:v>-4953.5</c:v>
                </c:pt>
                <c:pt idx="128">
                  <c:v>-4928.5</c:v>
                </c:pt>
                <c:pt idx="129">
                  <c:v>-4315</c:v>
                </c:pt>
                <c:pt idx="130">
                  <c:v>-4210</c:v>
                </c:pt>
                <c:pt idx="131">
                  <c:v>-4153</c:v>
                </c:pt>
                <c:pt idx="132">
                  <c:v>-4152</c:v>
                </c:pt>
                <c:pt idx="133">
                  <c:v>-4099.5</c:v>
                </c:pt>
                <c:pt idx="134">
                  <c:v>-4049</c:v>
                </c:pt>
                <c:pt idx="135">
                  <c:v>-4025</c:v>
                </c:pt>
                <c:pt idx="136">
                  <c:v>-3975</c:v>
                </c:pt>
                <c:pt idx="137">
                  <c:v>-3812</c:v>
                </c:pt>
                <c:pt idx="138">
                  <c:v>-3219.5</c:v>
                </c:pt>
                <c:pt idx="139">
                  <c:v>-3203</c:v>
                </c:pt>
                <c:pt idx="140">
                  <c:v>-3086</c:v>
                </c:pt>
                <c:pt idx="141">
                  <c:v>-3081.5</c:v>
                </c:pt>
                <c:pt idx="142">
                  <c:v>-2946</c:v>
                </c:pt>
                <c:pt idx="143">
                  <c:v>-2895.5</c:v>
                </c:pt>
                <c:pt idx="144">
                  <c:v>-2766.5</c:v>
                </c:pt>
                <c:pt idx="145">
                  <c:v>-2221</c:v>
                </c:pt>
                <c:pt idx="146">
                  <c:v>-2163</c:v>
                </c:pt>
                <c:pt idx="147">
                  <c:v>-2101.5</c:v>
                </c:pt>
                <c:pt idx="148">
                  <c:v>-2096.5</c:v>
                </c:pt>
                <c:pt idx="149">
                  <c:v>-2094</c:v>
                </c:pt>
                <c:pt idx="150">
                  <c:v>-2038</c:v>
                </c:pt>
                <c:pt idx="151">
                  <c:v>-2014</c:v>
                </c:pt>
                <c:pt idx="152">
                  <c:v>-2008.5</c:v>
                </c:pt>
                <c:pt idx="153">
                  <c:v>-1250</c:v>
                </c:pt>
                <c:pt idx="154">
                  <c:v>-1217</c:v>
                </c:pt>
                <c:pt idx="155">
                  <c:v>-1103</c:v>
                </c:pt>
                <c:pt idx="156">
                  <c:v>-1095</c:v>
                </c:pt>
                <c:pt idx="157">
                  <c:v>-1018</c:v>
                </c:pt>
                <c:pt idx="158">
                  <c:v>-890</c:v>
                </c:pt>
                <c:pt idx="159">
                  <c:v>-796</c:v>
                </c:pt>
                <c:pt idx="160">
                  <c:v>-232</c:v>
                </c:pt>
                <c:pt idx="161">
                  <c:v>-185</c:v>
                </c:pt>
                <c:pt idx="162">
                  <c:v>-49</c:v>
                </c:pt>
                <c:pt idx="163">
                  <c:v>-32.5</c:v>
                </c:pt>
                <c:pt idx="164">
                  <c:v>0</c:v>
                </c:pt>
                <c:pt idx="165">
                  <c:v>3.5</c:v>
                </c:pt>
                <c:pt idx="166">
                  <c:v>36</c:v>
                </c:pt>
                <c:pt idx="167">
                  <c:v>69</c:v>
                </c:pt>
                <c:pt idx="168">
                  <c:v>761</c:v>
                </c:pt>
                <c:pt idx="169">
                  <c:v>913</c:v>
                </c:pt>
                <c:pt idx="170">
                  <c:v>985.5</c:v>
                </c:pt>
                <c:pt idx="171">
                  <c:v>990.5</c:v>
                </c:pt>
                <c:pt idx="172">
                  <c:v>1021.5</c:v>
                </c:pt>
                <c:pt idx="173">
                  <c:v>1038.5</c:v>
                </c:pt>
                <c:pt idx="174">
                  <c:v>1076</c:v>
                </c:pt>
                <c:pt idx="175">
                  <c:v>1079.5</c:v>
                </c:pt>
                <c:pt idx="176">
                  <c:v>1173.5</c:v>
                </c:pt>
                <c:pt idx="177">
                  <c:v>1256.5</c:v>
                </c:pt>
                <c:pt idx="178">
                  <c:v>1815</c:v>
                </c:pt>
                <c:pt idx="179">
                  <c:v>1853.5</c:v>
                </c:pt>
                <c:pt idx="180">
                  <c:v>1883.5</c:v>
                </c:pt>
                <c:pt idx="181">
                  <c:v>1912.5</c:v>
                </c:pt>
                <c:pt idx="182">
                  <c:v>1929</c:v>
                </c:pt>
                <c:pt idx="183">
                  <c:v>1939.5</c:v>
                </c:pt>
                <c:pt idx="184">
                  <c:v>1939.5</c:v>
                </c:pt>
                <c:pt idx="185">
                  <c:v>1942</c:v>
                </c:pt>
                <c:pt idx="186">
                  <c:v>2006.5</c:v>
                </c:pt>
                <c:pt idx="187">
                  <c:v>2020</c:v>
                </c:pt>
                <c:pt idx="188">
                  <c:v>2042.5</c:v>
                </c:pt>
                <c:pt idx="189">
                  <c:v>2080</c:v>
                </c:pt>
                <c:pt idx="190">
                  <c:v>2125</c:v>
                </c:pt>
                <c:pt idx="191">
                  <c:v>2208</c:v>
                </c:pt>
                <c:pt idx="192">
                  <c:v>2798</c:v>
                </c:pt>
                <c:pt idx="193">
                  <c:v>2820</c:v>
                </c:pt>
                <c:pt idx="194">
                  <c:v>2955.5</c:v>
                </c:pt>
                <c:pt idx="195">
                  <c:v>2972</c:v>
                </c:pt>
                <c:pt idx="196">
                  <c:v>2979.5</c:v>
                </c:pt>
                <c:pt idx="197">
                  <c:v>2996.5</c:v>
                </c:pt>
                <c:pt idx="198">
                  <c:v>3032.5</c:v>
                </c:pt>
                <c:pt idx="199">
                  <c:v>3038</c:v>
                </c:pt>
                <c:pt idx="200">
                  <c:v>3121</c:v>
                </c:pt>
                <c:pt idx="201">
                  <c:v>3929</c:v>
                </c:pt>
                <c:pt idx="202">
                  <c:v>3962</c:v>
                </c:pt>
                <c:pt idx="203">
                  <c:v>4014.5</c:v>
                </c:pt>
                <c:pt idx="204">
                  <c:v>4066.5</c:v>
                </c:pt>
                <c:pt idx="205">
                  <c:v>4108.5</c:v>
                </c:pt>
                <c:pt idx="206">
                  <c:v>4182.5</c:v>
                </c:pt>
                <c:pt idx="207">
                  <c:v>4894</c:v>
                </c:pt>
                <c:pt idx="208">
                  <c:v>5079.5</c:v>
                </c:pt>
                <c:pt idx="209">
                  <c:v>5087</c:v>
                </c:pt>
                <c:pt idx="210">
                  <c:v>5179</c:v>
                </c:pt>
                <c:pt idx="211">
                  <c:v>5245.5</c:v>
                </c:pt>
                <c:pt idx="212">
                  <c:v>5738.5</c:v>
                </c:pt>
                <c:pt idx="213">
                  <c:v>5893.5</c:v>
                </c:pt>
                <c:pt idx="214">
                  <c:v>5898.5</c:v>
                </c:pt>
                <c:pt idx="215">
                  <c:v>6036.5</c:v>
                </c:pt>
                <c:pt idx="216">
                  <c:v>6085.5</c:v>
                </c:pt>
                <c:pt idx="217">
                  <c:v>6086</c:v>
                </c:pt>
                <c:pt idx="218">
                  <c:v>6091</c:v>
                </c:pt>
                <c:pt idx="219">
                  <c:v>6091.5</c:v>
                </c:pt>
                <c:pt idx="220">
                  <c:v>6102.5</c:v>
                </c:pt>
                <c:pt idx="221">
                  <c:v>6125</c:v>
                </c:pt>
                <c:pt idx="222">
                  <c:v>6233</c:v>
                </c:pt>
                <c:pt idx="223">
                  <c:v>6260.5</c:v>
                </c:pt>
                <c:pt idx="224">
                  <c:v>6924</c:v>
                </c:pt>
                <c:pt idx="225">
                  <c:v>6949</c:v>
                </c:pt>
                <c:pt idx="226">
                  <c:v>6983</c:v>
                </c:pt>
                <c:pt idx="227">
                  <c:v>7028</c:v>
                </c:pt>
                <c:pt idx="228">
                  <c:v>7028.5</c:v>
                </c:pt>
                <c:pt idx="229">
                  <c:v>7146</c:v>
                </c:pt>
                <c:pt idx="230">
                  <c:v>7848</c:v>
                </c:pt>
                <c:pt idx="231">
                  <c:v>7887</c:v>
                </c:pt>
                <c:pt idx="232">
                  <c:v>7976</c:v>
                </c:pt>
                <c:pt idx="233">
                  <c:v>8028</c:v>
                </c:pt>
                <c:pt idx="234">
                  <c:v>8028</c:v>
                </c:pt>
                <c:pt idx="235">
                  <c:v>8057</c:v>
                </c:pt>
                <c:pt idx="236">
                  <c:v>8174</c:v>
                </c:pt>
                <c:pt idx="237">
                  <c:v>8174</c:v>
                </c:pt>
                <c:pt idx="238">
                  <c:v>8280</c:v>
                </c:pt>
                <c:pt idx="239">
                  <c:v>8968.5</c:v>
                </c:pt>
                <c:pt idx="240">
                  <c:v>9032</c:v>
                </c:pt>
                <c:pt idx="241">
                  <c:v>9032</c:v>
                </c:pt>
                <c:pt idx="242">
                  <c:v>9081.5</c:v>
                </c:pt>
                <c:pt idx="243">
                  <c:v>9084.5</c:v>
                </c:pt>
                <c:pt idx="244">
                  <c:v>9176.5</c:v>
                </c:pt>
                <c:pt idx="245">
                  <c:v>9272.5</c:v>
                </c:pt>
                <c:pt idx="246">
                  <c:v>9931</c:v>
                </c:pt>
                <c:pt idx="247">
                  <c:v>9931</c:v>
                </c:pt>
                <c:pt idx="248">
                  <c:v>9955</c:v>
                </c:pt>
                <c:pt idx="249">
                  <c:v>9955.5</c:v>
                </c:pt>
                <c:pt idx="250">
                  <c:v>9958</c:v>
                </c:pt>
                <c:pt idx="251">
                  <c:v>9960.5</c:v>
                </c:pt>
                <c:pt idx="252">
                  <c:v>9961</c:v>
                </c:pt>
                <c:pt idx="253">
                  <c:v>9984.5</c:v>
                </c:pt>
                <c:pt idx="254">
                  <c:v>10002</c:v>
                </c:pt>
                <c:pt idx="255">
                  <c:v>10061</c:v>
                </c:pt>
                <c:pt idx="256">
                  <c:v>10061</c:v>
                </c:pt>
                <c:pt idx="257">
                  <c:v>10124.5</c:v>
                </c:pt>
                <c:pt idx="258">
                  <c:v>10125</c:v>
                </c:pt>
                <c:pt idx="259">
                  <c:v>10163</c:v>
                </c:pt>
                <c:pt idx="260">
                  <c:v>10188</c:v>
                </c:pt>
                <c:pt idx="261">
                  <c:v>10188</c:v>
                </c:pt>
                <c:pt idx="262">
                  <c:v>11010.5</c:v>
                </c:pt>
                <c:pt idx="263">
                  <c:v>11018</c:v>
                </c:pt>
                <c:pt idx="264">
                  <c:v>11018</c:v>
                </c:pt>
                <c:pt idx="265">
                  <c:v>11018.5</c:v>
                </c:pt>
                <c:pt idx="266">
                  <c:v>11018.5</c:v>
                </c:pt>
                <c:pt idx="267">
                  <c:v>11023.5</c:v>
                </c:pt>
                <c:pt idx="268">
                  <c:v>11024</c:v>
                </c:pt>
                <c:pt idx="269">
                  <c:v>11024</c:v>
                </c:pt>
                <c:pt idx="270">
                  <c:v>11026.5</c:v>
                </c:pt>
                <c:pt idx="271">
                  <c:v>11027</c:v>
                </c:pt>
                <c:pt idx="272">
                  <c:v>11029</c:v>
                </c:pt>
                <c:pt idx="273">
                  <c:v>11029.5</c:v>
                </c:pt>
                <c:pt idx="274">
                  <c:v>11034.5</c:v>
                </c:pt>
                <c:pt idx="275">
                  <c:v>11035</c:v>
                </c:pt>
                <c:pt idx="276">
                  <c:v>11037.5</c:v>
                </c:pt>
                <c:pt idx="277">
                  <c:v>11040.5</c:v>
                </c:pt>
                <c:pt idx="278">
                  <c:v>11040.5</c:v>
                </c:pt>
                <c:pt idx="279">
                  <c:v>11085</c:v>
                </c:pt>
                <c:pt idx="280">
                  <c:v>11087</c:v>
                </c:pt>
                <c:pt idx="281">
                  <c:v>11087</c:v>
                </c:pt>
                <c:pt idx="282">
                  <c:v>11164.5</c:v>
                </c:pt>
                <c:pt idx="283">
                  <c:v>11170</c:v>
                </c:pt>
                <c:pt idx="284">
                  <c:v>11226</c:v>
                </c:pt>
                <c:pt idx="285">
                  <c:v>11300</c:v>
                </c:pt>
                <c:pt idx="286">
                  <c:v>11887</c:v>
                </c:pt>
                <c:pt idx="287">
                  <c:v>12058</c:v>
                </c:pt>
                <c:pt idx="288">
                  <c:v>12075.5</c:v>
                </c:pt>
                <c:pt idx="289">
                  <c:v>12291</c:v>
                </c:pt>
                <c:pt idx="290">
                  <c:v>12513.5</c:v>
                </c:pt>
                <c:pt idx="291">
                  <c:v>12809</c:v>
                </c:pt>
                <c:pt idx="292">
                  <c:v>12883.5</c:v>
                </c:pt>
                <c:pt idx="293">
                  <c:v>12939</c:v>
                </c:pt>
                <c:pt idx="294">
                  <c:v>13027</c:v>
                </c:pt>
                <c:pt idx="295">
                  <c:v>13077</c:v>
                </c:pt>
                <c:pt idx="296">
                  <c:v>13890.5</c:v>
                </c:pt>
                <c:pt idx="297">
                  <c:v>13920</c:v>
                </c:pt>
                <c:pt idx="298">
                  <c:v>13951.5</c:v>
                </c:pt>
                <c:pt idx="299">
                  <c:v>13994.5</c:v>
                </c:pt>
                <c:pt idx="300">
                  <c:v>14075.5</c:v>
                </c:pt>
                <c:pt idx="301">
                  <c:v>14094</c:v>
                </c:pt>
                <c:pt idx="302">
                  <c:v>14095</c:v>
                </c:pt>
                <c:pt idx="303">
                  <c:v>14233</c:v>
                </c:pt>
                <c:pt idx="304">
                  <c:v>14268</c:v>
                </c:pt>
                <c:pt idx="305">
                  <c:v>14268</c:v>
                </c:pt>
                <c:pt idx="306">
                  <c:v>14268</c:v>
                </c:pt>
                <c:pt idx="307">
                  <c:v>14268</c:v>
                </c:pt>
                <c:pt idx="308">
                  <c:v>14268</c:v>
                </c:pt>
                <c:pt idx="309">
                  <c:v>14980.5</c:v>
                </c:pt>
                <c:pt idx="310">
                  <c:v>15038.5</c:v>
                </c:pt>
                <c:pt idx="311">
                  <c:v>15077</c:v>
                </c:pt>
                <c:pt idx="312">
                  <c:v>15145</c:v>
                </c:pt>
                <c:pt idx="313">
                  <c:v>15208.5</c:v>
                </c:pt>
                <c:pt idx="314">
                  <c:v>15983.5</c:v>
                </c:pt>
                <c:pt idx="315">
                  <c:v>16014.5</c:v>
                </c:pt>
                <c:pt idx="316">
                  <c:v>16127</c:v>
                </c:pt>
                <c:pt idx="317">
                  <c:v>16144.5</c:v>
                </c:pt>
                <c:pt idx="318">
                  <c:v>16166.5</c:v>
                </c:pt>
                <c:pt idx="319">
                  <c:v>16199</c:v>
                </c:pt>
                <c:pt idx="320">
                  <c:v>16214</c:v>
                </c:pt>
                <c:pt idx="321">
                  <c:v>16265.5</c:v>
                </c:pt>
                <c:pt idx="322">
                  <c:v>16265.5</c:v>
                </c:pt>
                <c:pt idx="323">
                  <c:v>16268</c:v>
                </c:pt>
                <c:pt idx="324">
                  <c:v>16268</c:v>
                </c:pt>
                <c:pt idx="325">
                  <c:v>16268</c:v>
                </c:pt>
                <c:pt idx="326">
                  <c:v>16268</c:v>
                </c:pt>
                <c:pt idx="327">
                  <c:v>16268</c:v>
                </c:pt>
                <c:pt idx="328">
                  <c:v>16268</c:v>
                </c:pt>
                <c:pt idx="329">
                  <c:v>16916</c:v>
                </c:pt>
                <c:pt idx="330">
                  <c:v>17004.5</c:v>
                </c:pt>
                <c:pt idx="331">
                  <c:v>17042</c:v>
                </c:pt>
                <c:pt idx="332">
                  <c:v>17042.5</c:v>
                </c:pt>
                <c:pt idx="333">
                  <c:v>17058</c:v>
                </c:pt>
                <c:pt idx="334">
                  <c:v>17059.5</c:v>
                </c:pt>
                <c:pt idx="335">
                  <c:v>17059.5</c:v>
                </c:pt>
                <c:pt idx="336">
                  <c:v>17063.5</c:v>
                </c:pt>
                <c:pt idx="337">
                  <c:v>17093.5</c:v>
                </c:pt>
                <c:pt idx="338">
                  <c:v>17094</c:v>
                </c:pt>
                <c:pt idx="339">
                  <c:v>17181</c:v>
                </c:pt>
                <c:pt idx="340">
                  <c:v>17208.5</c:v>
                </c:pt>
                <c:pt idx="341">
                  <c:v>17289.5</c:v>
                </c:pt>
                <c:pt idx="342">
                  <c:v>17951.5</c:v>
                </c:pt>
                <c:pt idx="343">
                  <c:v>18037</c:v>
                </c:pt>
                <c:pt idx="344">
                  <c:v>18037</c:v>
                </c:pt>
                <c:pt idx="345">
                  <c:v>18094</c:v>
                </c:pt>
                <c:pt idx="346">
                  <c:v>18122.5</c:v>
                </c:pt>
                <c:pt idx="347">
                  <c:v>18123</c:v>
                </c:pt>
                <c:pt idx="348">
                  <c:v>18150</c:v>
                </c:pt>
                <c:pt idx="349">
                  <c:v>18152</c:v>
                </c:pt>
                <c:pt idx="350">
                  <c:v>18180</c:v>
                </c:pt>
                <c:pt idx="351">
                  <c:v>18180</c:v>
                </c:pt>
                <c:pt idx="352">
                  <c:v>18200</c:v>
                </c:pt>
                <c:pt idx="353">
                  <c:v>18236</c:v>
                </c:pt>
                <c:pt idx="354">
                  <c:v>18966.5</c:v>
                </c:pt>
                <c:pt idx="355">
                  <c:v>18966.5</c:v>
                </c:pt>
                <c:pt idx="356">
                  <c:v>19035.5</c:v>
                </c:pt>
                <c:pt idx="357">
                  <c:v>19035.5</c:v>
                </c:pt>
                <c:pt idx="358">
                  <c:v>19036</c:v>
                </c:pt>
                <c:pt idx="359">
                  <c:v>19036</c:v>
                </c:pt>
                <c:pt idx="360">
                  <c:v>19077</c:v>
                </c:pt>
                <c:pt idx="361">
                  <c:v>20033.5</c:v>
                </c:pt>
                <c:pt idx="362">
                  <c:v>20033.5</c:v>
                </c:pt>
                <c:pt idx="363">
                  <c:v>20041.5</c:v>
                </c:pt>
                <c:pt idx="364">
                  <c:v>20043</c:v>
                </c:pt>
                <c:pt idx="365">
                  <c:v>20113</c:v>
                </c:pt>
                <c:pt idx="366">
                  <c:v>20133.5</c:v>
                </c:pt>
                <c:pt idx="367">
                  <c:v>20134</c:v>
                </c:pt>
                <c:pt idx="368">
                  <c:v>20139</c:v>
                </c:pt>
                <c:pt idx="369">
                  <c:v>20219.5</c:v>
                </c:pt>
                <c:pt idx="370">
                  <c:v>20271</c:v>
                </c:pt>
                <c:pt idx="371">
                  <c:v>20274.5</c:v>
                </c:pt>
                <c:pt idx="372">
                  <c:v>20964</c:v>
                </c:pt>
                <c:pt idx="373">
                  <c:v>21079</c:v>
                </c:pt>
                <c:pt idx="374">
                  <c:v>21079</c:v>
                </c:pt>
                <c:pt idx="375">
                  <c:v>21083</c:v>
                </c:pt>
                <c:pt idx="376">
                  <c:v>21105.5</c:v>
                </c:pt>
                <c:pt idx="377">
                  <c:v>21106</c:v>
                </c:pt>
                <c:pt idx="378">
                  <c:v>21134.5</c:v>
                </c:pt>
                <c:pt idx="379">
                  <c:v>21134.5</c:v>
                </c:pt>
                <c:pt idx="380">
                  <c:v>21179.5</c:v>
                </c:pt>
                <c:pt idx="381">
                  <c:v>21198</c:v>
                </c:pt>
                <c:pt idx="382">
                  <c:v>21198</c:v>
                </c:pt>
                <c:pt idx="383">
                  <c:v>21215</c:v>
                </c:pt>
                <c:pt idx="384">
                  <c:v>21924</c:v>
                </c:pt>
                <c:pt idx="385">
                  <c:v>21987.5</c:v>
                </c:pt>
                <c:pt idx="386">
                  <c:v>22018</c:v>
                </c:pt>
                <c:pt idx="387">
                  <c:v>23265</c:v>
                </c:pt>
                <c:pt idx="388">
                  <c:v>23295</c:v>
                </c:pt>
                <c:pt idx="389">
                  <c:v>23397.5</c:v>
                </c:pt>
              </c:numCache>
            </c:numRef>
          </c:xVal>
          <c:yVal>
            <c:numRef>
              <c:f>B!$O$21:$O$410</c:f>
              <c:numCache>
                <c:formatCode>0.00E+00</c:formatCode>
                <c:ptCount val="390"/>
                <c:pt idx="70">
                  <c:v>0.11076548910814681</c:v>
                </c:pt>
                <c:pt idx="71">
                  <c:v>0.11072772783073795</c:v>
                </c:pt>
                <c:pt idx="131">
                  <c:v>6.3517140289341426E-2</c:v>
                </c:pt>
                <c:pt idx="201">
                  <c:v>3.4451745620930327E-2</c:v>
                </c:pt>
                <c:pt idx="233">
                  <c:v>1.9710462182942562E-2</c:v>
                </c:pt>
                <c:pt idx="236">
                  <c:v>1.9185400611352856E-2</c:v>
                </c:pt>
                <c:pt idx="240">
                  <c:v>1.6099764800229774E-2</c:v>
                </c:pt>
                <c:pt idx="247">
                  <c:v>1.286668019160548E-2</c:v>
                </c:pt>
                <c:pt idx="256">
                  <c:v>1.2399159614162589E-2</c:v>
                </c:pt>
                <c:pt idx="260">
                  <c:v>1.194242797312222E-2</c:v>
                </c:pt>
                <c:pt idx="281">
                  <c:v>8.7093433644979262E-3</c:v>
                </c:pt>
                <c:pt idx="302">
                  <c:v>-2.1083635351037341E-3</c:v>
                </c:pt>
                <c:pt idx="303">
                  <c:v>-2.6046546096200329E-3</c:v>
                </c:pt>
                <c:pt idx="304">
                  <c:v>-2.730525534316193E-3</c:v>
                </c:pt>
                <c:pt idx="305">
                  <c:v>-2.730525534316193E-3</c:v>
                </c:pt>
                <c:pt idx="306">
                  <c:v>-2.730525534316193E-3</c:v>
                </c:pt>
                <c:pt idx="307">
                  <c:v>-2.730525534316193E-3</c:v>
                </c:pt>
                <c:pt idx="308">
                  <c:v>-2.730525534316193E-3</c:v>
                </c:pt>
                <c:pt idx="309">
                  <c:v>-5.2928979299166554E-3</c:v>
                </c:pt>
                <c:pt idx="310">
                  <c:v>-5.5014840336988641E-3</c:v>
                </c:pt>
                <c:pt idx="311">
                  <c:v>-5.6399420508646478E-3</c:v>
                </c:pt>
                <c:pt idx="312">
                  <c:v>-5.8844912759886195E-3</c:v>
                </c:pt>
                <c:pt idx="313">
                  <c:v>-6.1128570965088003E-3</c:v>
                </c:pt>
                <c:pt idx="314">
                  <c:v>-8.8999990004952623E-3</c:v>
                </c:pt>
                <c:pt idx="315">
                  <c:v>-9.0114846766547255E-3</c:v>
                </c:pt>
                <c:pt idx="316">
                  <c:v>-9.4160697917495331E-3</c:v>
                </c:pt>
                <c:pt idx="317">
                  <c:v>-9.4790052540976166E-3</c:v>
                </c:pt>
                <c:pt idx="318">
                  <c:v>-9.5581241210494911E-3</c:v>
                </c:pt>
                <c:pt idx="319">
                  <c:v>-9.6750042654102086E-3</c:v>
                </c:pt>
                <c:pt idx="320">
                  <c:v>-9.7289489474228497E-3</c:v>
                </c:pt>
                <c:pt idx="321">
                  <c:v>-9.914159022332919E-3</c:v>
                </c:pt>
                <c:pt idx="322">
                  <c:v>-9.914159022332919E-3</c:v>
                </c:pt>
                <c:pt idx="323">
                  <c:v>-9.9231498026683615E-3</c:v>
                </c:pt>
                <c:pt idx="324">
                  <c:v>-9.9231498026683615E-3</c:v>
                </c:pt>
                <c:pt idx="325">
                  <c:v>-9.9231498026683615E-3</c:v>
                </c:pt>
                <c:pt idx="326">
                  <c:v>-9.9231498026683615E-3</c:v>
                </c:pt>
                <c:pt idx="327">
                  <c:v>-9.9231498026683615E-3</c:v>
                </c:pt>
                <c:pt idx="328">
                  <c:v>-9.9231498026683615E-3</c:v>
                </c:pt>
                <c:pt idx="329">
                  <c:v>-1.2253560065614462E-2</c:v>
                </c:pt>
                <c:pt idx="330">
                  <c:v>-1.2571833689489047E-2</c:v>
                </c:pt>
                <c:pt idx="331">
                  <c:v>-1.2706695394520649E-2</c:v>
                </c:pt>
                <c:pt idx="332">
                  <c:v>-1.2708493550587736E-2</c:v>
                </c:pt>
                <c:pt idx="333">
                  <c:v>-1.2764236388667465E-2</c:v>
                </c:pt>
                <c:pt idx="334">
                  <c:v>-1.2769630856868733E-2</c:v>
                </c:pt>
                <c:pt idx="335">
                  <c:v>-1.2769630856868733E-2</c:v>
                </c:pt>
                <c:pt idx="336">
                  <c:v>-1.2784016105405437E-2</c:v>
                </c:pt>
                <c:pt idx="337">
                  <c:v>-1.2891905469430719E-2</c:v>
                </c:pt>
                <c:pt idx="338">
                  <c:v>-1.2893703625497806E-2</c:v>
                </c:pt>
                <c:pt idx="339">
                  <c:v>-1.3206582781171122E-2</c:v>
                </c:pt>
                <c:pt idx="340">
                  <c:v>-1.3305481364860969E-2</c:v>
                </c:pt>
                <c:pt idx="341">
                  <c:v>-1.3596782647729226E-2</c:v>
                </c:pt>
                <c:pt idx="342">
                  <c:v>-1.59775412805538E-2</c:v>
                </c:pt>
                <c:pt idx="343">
                  <c:v>-1.6285025968025849E-2</c:v>
                </c:pt>
                <c:pt idx="344">
                  <c:v>-1.6285025968025849E-2</c:v>
                </c:pt>
                <c:pt idx="345">
                  <c:v>-1.649001575967389E-2</c:v>
                </c:pt>
                <c:pt idx="346">
                  <c:v>-1.6592510655497911E-2</c:v>
                </c:pt>
                <c:pt idx="347">
                  <c:v>-1.6594308811564998E-2</c:v>
                </c:pt>
                <c:pt idx="348">
                  <c:v>-1.6691409239187743E-2</c:v>
                </c:pt>
                <c:pt idx="349">
                  <c:v>-1.6698601863456106E-2</c:v>
                </c:pt>
                <c:pt idx="350">
                  <c:v>-1.6799298603213025E-2</c:v>
                </c:pt>
                <c:pt idx="351">
                  <c:v>-1.6799298603213025E-2</c:v>
                </c:pt>
                <c:pt idx="352">
                  <c:v>-1.6871224845896551E-2</c:v>
                </c:pt>
                <c:pt idx="353">
                  <c:v>-1.7000692082726893E-2</c:v>
                </c:pt>
                <c:pt idx="354">
                  <c:v>-1.9627798096742519E-2</c:v>
                </c:pt>
                <c:pt idx="355">
                  <c:v>-1.9627798096742519E-2</c:v>
                </c:pt>
                <c:pt idx="356">
                  <c:v>-1.9875943634000665E-2</c:v>
                </c:pt>
                <c:pt idx="357">
                  <c:v>-1.9875943634000665E-2</c:v>
                </c:pt>
                <c:pt idx="358">
                  <c:v>-1.9877741790067752E-2</c:v>
                </c:pt>
                <c:pt idx="359">
                  <c:v>-1.9877741790067752E-2</c:v>
                </c:pt>
                <c:pt idx="360">
                  <c:v>-2.0025190587568978E-2</c:v>
                </c:pt>
                <c:pt idx="361">
                  <c:v>-2.3465063143908393E-2</c:v>
                </c:pt>
                <c:pt idx="362">
                  <c:v>-2.3465063143908393E-2</c:v>
                </c:pt>
                <c:pt idx="363">
                  <c:v>-2.3493833640981815E-2</c:v>
                </c:pt>
                <c:pt idx="364">
                  <c:v>-2.3499228109183076E-2</c:v>
                </c:pt>
                <c:pt idx="365">
                  <c:v>-2.3750969958575396E-2</c:v>
                </c:pt>
                <c:pt idx="366">
                  <c:v>-2.3824694357326009E-2</c:v>
                </c:pt>
                <c:pt idx="367">
                  <c:v>-2.3826492513393097E-2</c:v>
                </c:pt>
                <c:pt idx="368">
                  <c:v>-2.3844474074063982E-2</c:v>
                </c:pt>
                <c:pt idx="369">
                  <c:v>-2.4133977200865145E-2</c:v>
                </c:pt>
                <c:pt idx="370">
                  <c:v>-2.4319187275775214E-2</c:v>
                </c:pt>
                <c:pt idx="371">
                  <c:v>-2.4331774368244838E-2</c:v>
                </c:pt>
                <c:pt idx="372">
                  <c:v>-2.6811431584759252E-2</c:v>
                </c:pt>
                <c:pt idx="373">
                  <c:v>-2.7225007480189495E-2</c:v>
                </c:pt>
                <c:pt idx="374">
                  <c:v>-2.7225007480189495E-2</c:v>
                </c:pt>
                <c:pt idx="375">
                  <c:v>-2.7239392728726206E-2</c:v>
                </c:pt>
                <c:pt idx="376">
                  <c:v>-2.7320309751745167E-2</c:v>
                </c:pt>
                <c:pt idx="377">
                  <c:v>-2.7322107907812254E-2</c:v>
                </c:pt>
                <c:pt idx="378">
                  <c:v>-2.7424602803636261E-2</c:v>
                </c:pt>
                <c:pt idx="379">
                  <c:v>-2.7424602803636261E-2</c:v>
                </c:pt>
                <c:pt idx="380">
                  <c:v>-2.7586436849674198E-2</c:v>
                </c:pt>
                <c:pt idx="381">
                  <c:v>-2.7652968624156449E-2</c:v>
                </c:pt>
                <c:pt idx="382">
                  <c:v>-2.7652968624156449E-2</c:v>
                </c:pt>
                <c:pt idx="383">
                  <c:v>-2.7714105930437438E-2</c:v>
                </c:pt>
                <c:pt idx="384">
                  <c:v>-3.0263891233568291E-2</c:v>
                </c:pt>
                <c:pt idx="385">
                  <c:v>-3.0492257054088465E-2</c:v>
                </c:pt>
                <c:pt idx="386">
                  <c:v>-3.0601944574180834E-2</c:v>
                </c:pt>
                <c:pt idx="387">
                  <c:v>-3.5086545805498415E-2</c:v>
                </c:pt>
                <c:pt idx="388">
                  <c:v>-3.5194435169523697E-2</c:v>
                </c:pt>
                <c:pt idx="389">
                  <c:v>-3.5563057163276748E-2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D46-482A-BF2E-2675A6956A23}"/>
            </c:ext>
          </c:extLst>
        </c:ser>
        <c:ser>
          <c:idx val="8"/>
          <c:order val="8"/>
          <c:tx>
            <c:strRef>
              <c:f>B!$U$20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B!$F$21:$F$410</c:f>
              <c:numCache>
                <c:formatCode>General</c:formatCode>
                <c:ptCount val="390"/>
                <c:pt idx="0">
                  <c:v>-64783.5</c:v>
                </c:pt>
                <c:pt idx="1">
                  <c:v>-64783</c:v>
                </c:pt>
                <c:pt idx="2">
                  <c:v>-63723.5</c:v>
                </c:pt>
                <c:pt idx="3">
                  <c:v>-63723</c:v>
                </c:pt>
                <c:pt idx="4">
                  <c:v>-62539.5</c:v>
                </c:pt>
                <c:pt idx="5">
                  <c:v>-62539</c:v>
                </c:pt>
                <c:pt idx="6">
                  <c:v>-61814</c:v>
                </c:pt>
                <c:pt idx="7">
                  <c:v>-60699</c:v>
                </c:pt>
                <c:pt idx="8">
                  <c:v>-59482</c:v>
                </c:pt>
                <c:pt idx="9">
                  <c:v>-54701</c:v>
                </c:pt>
                <c:pt idx="10">
                  <c:v>-54676</c:v>
                </c:pt>
                <c:pt idx="11">
                  <c:v>-54613</c:v>
                </c:pt>
                <c:pt idx="12">
                  <c:v>-54596</c:v>
                </c:pt>
                <c:pt idx="13">
                  <c:v>-54549</c:v>
                </c:pt>
                <c:pt idx="14">
                  <c:v>-54538</c:v>
                </c:pt>
                <c:pt idx="15">
                  <c:v>-53860</c:v>
                </c:pt>
                <c:pt idx="16">
                  <c:v>-53799</c:v>
                </c:pt>
                <c:pt idx="17">
                  <c:v>-53711</c:v>
                </c:pt>
                <c:pt idx="18">
                  <c:v>-52578.5</c:v>
                </c:pt>
                <c:pt idx="19">
                  <c:v>-52578</c:v>
                </c:pt>
                <c:pt idx="20">
                  <c:v>-50538</c:v>
                </c:pt>
                <c:pt idx="21">
                  <c:v>-50395</c:v>
                </c:pt>
                <c:pt idx="22">
                  <c:v>-48596.5</c:v>
                </c:pt>
                <c:pt idx="23">
                  <c:v>-48596</c:v>
                </c:pt>
                <c:pt idx="24">
                  <c:v>-48588</c:v>
                </c:pt>
                <c:pt idx="25">
                  <c:v>-48587.5</c:v>
                </c:pt>
                <c:pt idx="26">
                  <c:v>-48546.5</c:v>
                </c:pt>
                <c:pt idx="27">
                  <c:v>-48535.5</c:v>
                </c:pt>
                <c:pt idx="28">
                  <c:v>-48486</c:v>
                </c:pt>
                <c:pt idx="29">
                  <c:v>-48475</c:v>
                </c:pt>
                <c:pt idx="30">
                  <c:v>-48474.5</c:v>
                </c:pt>
                <c:pt idx="31">
                  <c:v>-48469</c:v>
                </c:pt>
                <c:pt idx="32">
                  <c:v>-42295</c:v>
                </c:pt>
                <c:pt idx="33">
                  <c:v>-40201</c:v>
                </c:pt>
                <c:pt idx="34">
                  <c:v>-39501.5</c:v>
                </c:pt>
                <c:pt idx="35">
                  <c:v>-39490.5</c:v>
                </c:pt>
                <c:pt idx="36">
                  <c:v>-39476.5</c:v>
                </c:pt>
                <c:pt idx="37">
                  <c:v>-38677</c:v>
                </c:pt>
                <c:pt idx="38">
                  <c:v>-38574</c:v>
                </c:pt>
                <c:pt idx="39">
                  <c:v>-37464.5</c:v>
                </c:pt>
                <c:pt idx="40">
                  <c:v>-37464</c:v>
                </c:pt>
                <c:pt idx="41">
                  <c:v>-36489</c:v>
                </c:pt>
                <c:pt idx="42">
                  <c:v>-33454.5</c:v>
                </c:pt>
                <c:pt idx="43">
                  <c:v>-33195</c:v>
                </c:pt>
                <c:pt idx="44">
                  <c:v>-32547</c:v>
                </c:pt>
                <c:pt idx="45">
                  <c:v>-32290</c:v>
                </c:pt>
                <c:pt idx="46">
                  <c:v>-32072</c:v>
                </c:pt>
                <c:pt idx="47">
                  <c:v>-25418.5</c:v>
                </c:pt>
                <c:pt idx="48">
                  <c:v>-24489</c:v>
                </c:pt>
                <c:pt idx="49">
                  <c:v>-24412</c:v>
                </c:pt>
                <c:pt idx="50">
                  <c:v>-24406.5</c:v>
                </c:pt>
                <c:pt idx="51">
                  <c:v>-24398</c:v>
                </c:pt>
                <c:pt idx="52">
                  <c:v>-23972.5</c:v>
                </c:pt>
                <c:pt idx="53">
                  <c:v>-23347</c:v>
                </c:pt>
                <c:pt idx="54">
                  <c:v>-23344</c:v>
                </c:pt>
                <c:pt idx="55">
                  <c:v>-23341.5</c:v>
                </c:pt>
                <c:pt idx="56">
                  <c:v>-23195</c:v>
                </c:pt>
                <c:pt idx="57">
                  <c:v>-23189.5</c:v>
                </c:pt>
                <c:pt idx="58">
                  <c:v>-23178.5</c:v>
                </c:pt>
                <c:pt idx="59">
                  <c:v>-23173</c:v>
                </c:pt>
                <c:pt idx="60">
                  <c:v>-22511</c:v>
                </c:pt>
                <c:pt idx="61">
                  <c:v>-21012.5</c:v>
                </c:pt>
                <c:pt idx="62">
                  <c:v>-20453</c:v>
                </c:pt>
                <c:pt idx="63">
                  <c:v>-20063.5</c:v>
                </c:pt>
                <c:pt idx="64">
                  <c:v>-18433</c:v>
                </c:pt>
                <c:pt idx="65">
                  <c:v>-18433</c:v>
                </c:pt>
                <c:pt idx="66">
                  <c:v>-18408</c:v>
                </c:pt>
                <c:pt idx="67">
                  <c:v>-17415</c:v>
                </c:pt>
                <c:pt idx="68">
                  <c:v>-17349.5</c:v>
                </c:pt>
                <c:pt idx="69">
                  <c:v>-17347</c:v>
                </c:pt>
                <c:pt idx="70">
                  <c:v>-17291</c:v>
                </c:pt>
                <c:pt idx="71">
                  <c:v>-17280.5</c:v>
                </c:pt>
                <c:pt idx="72">
                  <c:v>-17280.5</c:v>
                </c:pt>
                <c:pt idx="73">
                  <c:v>-17272</c:v>
                </c:pt>
                <c:pt idx="74">
                  <c:v>-17253</c:v>
                </c:pt>
                <c:pt idx="75">
                  <c:v>-16071</c:v>
                </c:pt>
                <c:pt idx="76">
                  <c:v>-15288</c:v>
                </c:pt>
                <c:pt idx="77">
                  <c:v>-14353.5</c:v>
                </c:pt>
                <c:pt idx="78">
                  <c:v>-13988</c:v>
                </c:pt>
                <c:pt idx="79">
                  <c:v>-13299</c:v>
                </c:pt>
                <c:pt idx="80">
                  <c:v>-13258.5</c:v>
                </c:pt>
                <c:pt idx="81">
                  <c:v>-13258</c:v>
                </c:pt>
                <c:pt idx="82">
                  <c:v>-12234</c:v>
                </c:pt>
                <c:pt idx="83">
                  <c:v>-12198</c:v>
                </c:pt>
                <c:pt idx="84">
                  <c:v>-11180</c:v>
                </c:pt>
                <c:pt idx="85">
                  <c:v>-11180</c:v>
                </c:pt>
                <c:pt idx="86">
                  <c:v>-11172</c:v>
                </c:pt>
                <c:pt idx="87">
                  <c:v>-11020</c:v>
                </c:pt>
                <c:pt idx="88">
                  <c:v>-11001.5</c:v>
                </c:pt>
                <c:pt idx="89">
                  <c:v>-10996</c:v>
                </c:pt>
                <c:pt idx="90">
                  <c:v>-10995</c:v>
                </c:pt>
                <c:pt idx="91">
                  <c:v>-10179</c:v>
                </c:pt>
                <c:pt idx="92">
                  <c:v>-9924.5</c:v>
                </c:pt>
                <c:pt idx="93">
                  <c:v>-9114.5</c:v>
                </c:pt>
                <c:pt idx="94">
                  <c:v>-9094.5</c:v>
                </c:pt>
                <c:pt idx="95">
                  <c:v>-9045.5</c:v>
                </c:pt>
                <c:pt idx="96">
                  <c:v>-8967.5</c:v>
                </c:pt>
                <c:pt idx="97">
                  <c:v>-8967.5</c:v>
                </c:pt>
                <c:pt idx="98">
                  <c:v>-8226.5</c:v>
                </c:pt>
                <c:pt idx="99">
                  <c:v>-8157.5</c:v>
                </c:pt>
                <c:pt idx="100">
                  <c:v>-8152</c:v>
                </c:pt>
                <c:pt idx="101">
                  <c:v>-8149</c:v>
                </c:pt>
                <c:pt idx="102">
                  <c:v>-8129</c:v>
                </c:pt>
                <c:pt idx="103">
                  <c:v>-7219.5</c:v>
                </c:pt>
                <c:pt idx="104">
                  <c:v>-7175.5</c:v>
                </c:pt>
                <c:pt idx="105">
                  <c:v>-7161.5</c:v>
                </c:pt>
                <c:pt idx="106">
                  <c:v>-7106.5</c:v>
                </c:pt>
                <c:pt idx="107">
                  <c:v>-7087</c:v>
                </c:pt>
                <c:pt idx="108">
                  <c:v>-7012.5</c:v>
                </c:pt>
                <c:pt idx="109">
                  <c:v>-7001.5</c:v>
                </c:pt>
                <c:pt idx="110">
                  <c:v>-6852</c:v>
                </c:pt>
                <c:pt idx="111">
                  <c:v>-6846.5</c:v>
                </c:pt>
                <c:pt idx="112">
                  <c:v>-6841</c:v>
                </c:pt>
                <c:pt idx="113">
                  <c:v>-6248.5</c:v>
                </c:pt>
                <c:pt idx="114">
                  <c:v>-6149</c:v>
                </c:pt>
                <c:pt idx="115">
                  <c:v>-6077</c:v>
                </c:pt>
                <c:pt idx="116">
                  <c:v>-5931</c:v>
                </c:pt>
                <c:pt idx="117">
                  <c:v>-5919</c:v>
                </c:pt>
                <c:pt idx="118">
                  <c:v>-5917</c:v>
                </c:pt>
                <c:pt idx="119">
                  <c:v>-5280.5</c:v>
                </c:pt>
                <c:pt idx="120">
                  <c:v>-5219.5</c:v>
                </c:pt>
                <c:pt idx="121">
                  <c:v>-5217</c:v>
                </c:pt>
                <c:pt idx="122">
                  <c:v>-5087</c:v>
                </c:pt>
                <c:pt idx="123">
                  <c:v>-5065</c:v>
                </c:pt>
                <c:pt idx="124">
                  <c:v>-5047.5</c:v>
                </c:pt>
                <c:pt idx="125">
                  <c:v>-5018</c:v>
                </c:pt>
                <c:pt idx="126">
                  <c:v>-4968</c:v>
                </c:pt>
                <c:pt idx="127">
                  <c:v>-4953.5</c:v>
                </c:pt>
                <c:pt idx="128">
                  <c:v>-4928.5</c:v>
                </c:pt>
                <c:pt idx="129">
                  <c:v>-4315</c:v>
                </c:pt>
                <c:pt idx="130">
                  <c:v>-4210</c:v>
                </c:pt>
                <c:pt idx="131">
                  <c:v>-4153</c:v>
                </c:pt>
                <c:pt idx="132">
                  <c:v>-4152</c:v>
                </c:pt>
                <c:pt idx="133">
                  <c:v>-4099.5</c:v>
                </c:pt>
                <c:pt idx="134">
                  <c:v>-4049</c:v>
                </c:pt>
                <c:pt idx="135">
                  <c:v>-4025</c:v>
                </c:pt>
                <c:pt idx="136">
                  <c:v>-3975</c:v>
                </c:pt>
                <c:pt idx="137">
                  <c:v>-3812</c:v>
                </c:pt>
                <c:pt idx="138">
                  <c:v>-3219.5</c:v>
                </c:pt>
                <c:pt idx="139">
                  <c:v>-3203</c:v>
                </c:pt>
                <c:pt idx="140">
                  <c:v>-3086</c:v>
                </c:pt>
                <c:pt idx="141">
                  <c:v>-3081.5</c:v>
                </c:pt>
                <c:pt idx="142">
                  <c:v>-2946</c:v>
                </c:pt>
                <c:pt idx="143">
                  <c:v>-2895.5</c:v>
                </c:pt>
                <c:pt idx="144">
                  <c:v>-2766.5</c:v>
                </c:pt>
                <c:pt idx="145">
                  <c:v>-2221</c:v>
                </c:pt>
                <c:pt idx="146">
                  <c:v>-2163</c:v>
                </c:pt>
                <c:pt idx="147">
                  <c:v>-2101.5</c:v>
                </c:pt>
                <c:pt idx="148">
                  <c:v>-2096.5</c:v>
                </c:pt>
                <c:pt idx="149">
                  <c:v>-2094</c:v>
                </c:pt>
                <c:pt idx="150">
                  <c:v>-2038</c:v>
                </c:pt>
                <c:pt idx="151">
                  <c:v>-2014</c:v>
                </c:pt>
                <c:pt idx="152">
                  <c:v>-2008.5</c:v>
                </c:pt>
                <c:pt idx="153">
                  <c:v>-1250</c:v>
                </c:pt>
                <c:pt idx="154">
                  <c:v>-1217</c:v>
                </c:pt>
                <c:pt idx="155">
                  <c:v>-1103</c:v>
                </c:pt>
                <c:pt idx="156">
                  <c:v>-1095</c:v>
                </c:pt>
                <c:pt idx="157">
                  <c:v>-1018</c:v>
                </c:pt>
                <c:pt idx="158">
                  <c:v>-890</c:v>
                </c:pt>
                <c:pt idx="159">
                  <c:v>-796</c:v>
                </c:pt>
                <c:pt idx="160">
                  <c:v>-232</c:v>
                </c:pt>
                <c:pt idx="161">
                  <c:v>-185</c:v>
                </c:pt>
                <c:pt idx="162">
                  <c:v>-49</c:v>
                </c:pt>
                <c:pt idx="163">
                  <c:v>-32.5</c:v>
                </c:pt>
                <c:pt idx="164">
                  <c:v>0</c:v>
                </c:pt>
                <c:pt idx="165">
                  <c:v>3.5</c:v>
                </c:pt>
                <c:pt idx="166">
                  <c:v>36</c:v>
                </c:pt>
                <c:pt idx="167">
                  <c:v>69</c:v>
                </c:pt>
                <c:pt idx="168">
                  <c:v>761</c:v>
                </c:pt>
                <c:pt idx="169">
                  <c:v>913</c:v>
                </c:pt>
                <c:pt idx="170">
                  <c:v>985.5</c:v>
                </c:pt>
                <c:pt idx="171">
                  <c:v>990.5</c:v>
                </c:pt>
                <c:pt idx="172">
                  <c:v>1021.5</c:v>
                </c:pt>
                <c:pt idx="173">
                  <c:v>1038.5</c:v>
                </c:pt>
                <c:pt idx="174">
                  <c:v>1076</c:v>
                </c:pt>
                <c:pt idx="175">
                  <c:v>1079.5</c:v>
                </c:pt>
                <c:pt idx="176">
                  <c:v>1173.5</c:v>
                </c:pt>
                <c:pt idx="177">
                  <c:v>1256.5</c:v>
                </c:pt>
                <c:pt idx="178">
                  <c:v>1815</c:v>
                </c:pt>
                <c:pt idx="179">
                  <c:v>1853.5</c:v>
                </c:pt>
                <c:pt idx="180">
                  <c:v>1883.5</c:v>
                </c:pt>
                <c:pt idx="181">
                  <c:v>1912.5</c:v>
                </c:pt>
                <c:pt idx="182">
                  <c:v>1929</c:v>
                </c:pt>
                <c:pt idx="183">
                  <c:v>1939.5</c:v>
                </c:pt>
                <c:pt idx="184">
                  <c:v>1939.5</c:v>
                </c:pt>
                <c:pt idx="185">
                  <c:v>1942</c:v>
                </c:pt>
                <c:pt idx="186">
                  <c:v>2006.5</c:v>
                </c:pt>
                <c:pt idx="187">
                  <c:v>2020</c:v>
                </c:pt>
                <c:pt idx="188">
                  <c:v>2042.5</c:v>
                </c:pt>
                <c:pt idx="189">
                  <c:v>2080</c:v>
                </c:pt>
                <c:pt idx="190">
                  <c:v>2125</c:v>
                </c:pt>
                <c:pt idx="191">
                  <c:v>2208</c:v>
                </c:pt>
                <c:pt idx="192">
                  <c:v>2798</c:v>
                </c:pt>
                <c:pt idx="193">
                  <c:v>2820</c:v>
                </c:pt>
                <c:pt idx="194">
                  <c:v>2955.5</c:v>
                </c:pt>
                <c:pt idx="195">
                  <c:v>2972</c:v>
                </c:pt>
                <c:pt idx="196">
                  <c:v>2979.5</c:v>
                </c:pt>
                <c:pt idx="197">
                  <c:v>2996.5</c:v>
                </c:pt>
                <c:pt idx="198">
                  <c:v>3032.5</c:v>
                </c:pt>
                <c:pt idx="199">
                  <c:v>3038</c:v>
                </c:pt>
                <c:pt idx="200">
                  <c:v>3121</c:v>
                </c:pt>
                <c:pt idx="201">
                  <c:v>3929</c:v>
                </c:pt>
                <c:pt idx="202">
                  <c:v>3962</c:v>
                </c:pt>
                <c:pt idx="203">
                  <c:v>4014.5</c:v>
                </c:pt>
                <c:pt idx="204">
                  <c:v>4066.5</c:v>
                </c:pt>
                <c:pt idx="205">
                  <c:v>4108.5</c:v>
                </c:pt>
                <c:pt idx="206">
                  <c:v>4182.5</c:v>
                </c:pt>
                <c:pt idx="207">
                  <c:v>4894</c:v>
                </c:pt>
                <c:pt idx="208">
                  <c:v>5079.5</c:v>
                </c:pt>
                <c:pt idx="209">
                  <c:v>5087</c:v>
                </c:pt>
                <c:pt idx="210">
                  <c:v>5179</c:v>
                </c:pt>
                <c:pt idx="211">
                  <c:v>5245.5</c:v>
                </c:pt>
                <c:pt idx="212">
                  <c:v>5738.5</c:v>
                </c:pt>
                <c:pt idx="213">
                  <c:v>5893.5</c:v>
                </c:pt>
                <c:pt idx="214">
                  <c:v>5898.5</c:v>
                </c:pt>
                <c:pt idx="215">
                  <c:v>6036.5</c:v>
                </c:pt>
                <c:pt idx="216">
                  <c:v>6085.5</c:v>
                </c:pt>
                <c:pt idx="217">
                  <c:v>6086</c:v>
                </c:pt>
                <c:pt idx="218">
                  <c:v>6091</c:v>
                </c:pt>
                <c:pt idx="219">
                  <c:v>6091.5</c:v>
                </c:pt>
                <c:pt idx="220">
                  <c:v>6102.5</c:v>
                </c:pt>
                <c:pt idx="221">
                  <c:v>6125</c:v>
                </c:pt>
                <c:pt idx="222">
                  <c:v>6233</c:v>
                </c:pt>
                <c:pt idx="223">
                  <c:v>6260.5</c:v>
                </c:pt>
                <c:pt idx="224">
                  <c:v>6924</c:v>
                </c:pt>
                <c:pt idx="225">
                  <c:v>6949</c:v>
                </c:pt>
                <c:pt idx="226">
                  <c:v>6983</c:v>
                </c:pt>
                <c:pt idx="227">
                  <c:v>7028</c:v>
                </c:pt>
                <c:pt idx="228">
                  <c:v>7028.5</c:v>
                </c:pt>
                <c:pt idx="229">
                  <c:v>7146</c:v>
                </c:pt>
                <c:pt idx="230">
                  <c:v>7848</c:v>
                </c:pt>
                <c:pt idx="231">
                  <c:v>7887</c:v>
                </c:pt>
                <c:pt idx="232">
                  <c:v>7976</c:v>
                </c:pt>
                <c:pt idx="233">
                  <c:v>8028</c:v>
                </c:pt>
                <c:pt idx="234">
                  <c:v>8028</c:v>
                </c:pt>
                <c:pt idx="235">
                  <c:v>8057</c:v>
                </c:pt>
                <c:pt idx="236">
                  <c:v>8174</c:v>
                </c:pt>
                <c:pt idx="237">
                  <c:v>8174</c:v>
                </c:pt>
                <c:pt idx="238">
                  <c:v>8280</c:v>
                </c:pt>
                <c:pt idx="239">
                  <c:v>8968.5</c:v>
                </c:pt>
                <c:pt idx="240">
                  <c:v>9032</c:v>
                </c:pt>
                <c:pt idx="241">
                  <c:v>9032</c:v>
                </c:pt>
                <c:pt idx="242">
                  <c:v>9081.5</c:v>
                </c:pt>
                <c:pt idx="243">
                  <c:v>9084.5</c:v>
                </c:pt>
                <c:pt idx="244">
                  <c:v>9176.5</c:v>
                </c:pt>
                <c:pt idx="245">
                  <c:v>9272.5</c:v>
                </c:pt>
                <c:pt idx="246">
                  <c:v>9931</c:v>
                </c:pt>
                <c:pt idx="247">
                  <c:v>9931</c:v>
                </c:pt>
                <c:pt idx="248">
                  <c:v>9955</c:v>
                </c:pt>
                <c:pt idx="249">
                  <c:v>9955.5</c:v>
                </c:pt>
                <c:pt idx="250">
                  <c:v>9958</c:v>
                </c:pt>
                <c:pt idx="251">
                  <c:v>9960.5</c:v>
                </c:pt>
                <c:pt idx="252">
                  <c:v>9961</c:v>
                </c:pt>
                <c:pt idx="253">
                  <c:v>9984.5</c:v>
                </c:pt>
                <c:pt idx="254">
                  <c:v>10002</c:v>
                </c:pt>
                <c:pt idx="255">
                  <c:v>10061</c:v>
                </c:pt>
                <c:pt idx="256">
                  <c:v>10061</c:v>
                </c:pt>
                <c:pt idx="257">
                  <c:v>10124.5</c:v>
                </c:pt>
                <c:pt idx="258">
                  <c:v>10125</c:v>
                </c:pt>
                <c:pt idx="259">
                  <c:v>10163</c:v>
                </c:pt>
                <c:pt idx="260">
                  <c:v>10188</c:v>
                </c:pt>
                <c:pt idx="261">
                  <c:v>10188</c:v>
                </c:pt>
                <c:pt idx="262">
                  <c:v>11010.5</c:v>
                </c:pt>
                <c:pt idx="263">
                  <c:v>11018</c:v>
                </c:pt>
                <c:pt idx="264">
                  <c:v>11018</c:v>
                </c:pt>
                <c:pt idx="265">
                  <c:v>11018.5</c:v>
                </c:pt>
                <c:pt idx="266">
                  <c:v>11018.5</c:v>
                </c:pt>
                <c:pt idx="267">
                  <c:v>11023.5</c:v>
                </c:pt>
                <c:pt idx="268">
                  <c:v>11024</c:v>
                </c:pt>
                <c:pt idx="269">
                  <c:v>11024</c:v>
                </c:pt>
                <c:pt idx="270">
                  <c:v>11026.5</c:v>
                </c:pt>
                <c:pt idx="271">
                  <c:v>11027</c:v>
                </c:pt>
                <c:pt idx="272">
                  <c:v>11029</c:v>
                </c:pt>
                <c:pt idx="273">
                  <c:v>11029.5</c:v>
                </c:pt>
                <c:pt idx="274">
                  <c:v>11034.5</c:v>
                </c:pt>
                <c:pt idx="275">
                  <c:v>11035</c:v>
                </c:pt>
                <c:pt idx="276">
                  <c:v>11037.5</c:v>
                </c:pt>
                <c:pt idx="277">
                  <c:v>11040.5</c:v>
                </c:pt>
                <c:pt idx="278">
                  <c:v>11040.5</c:v>
                </c:pt>
                <c:pt idx="279">
                  <c:v>11085</c:v>
                </c:pt>
                <c:pt idx="280">
                  <c:v>11087</c:v>
                </c:pt>
                <c:pt idx="281">
                  <c:v>11087</c:v>
                </c:pt>
                <c:pt idx="282">
                  <c:v>11164.5</c:v>
                </c:pt>
                <c:pt idx="283">
                  <c:v>11170</c:v>
                </c:pt>
                <c:pt idx="284">
                  <c:v>11226</c:v>
                </c:pt>
                <c:pt idx="285">
                  <c:v>11300</c:v>
                </c:pt>
                <c:pt idx="286">
                  <c:v>11887</c:v>
                </c:pt>
                <c:pt idx="287">
                  <c:v>12058</c:v>
                </c:pt>
                <c:pt idx="288">
                  <c:v>12075.5</c:v>
                </c:pt>
                <c:pt idx="289">
                  <c:v>12291</c:v>
                </c:pt>
                <c:pt idx="290">
                  <c:v>12513.5</c:v>
                </c:pt>
                <c:pt idx="291">
                  <c:v>12809</c:v>
                </c:pt>
                <c:pt idx="292">
                  <c:v>12883.5</c:v>
                </c:pt>
                <c:pt idx="293">
                  <c:v>12939</c:v>
                </c:pt>
                <c:pt idx="294">
                  <c:v>13027</c:v>
                </c:pt>
                <c:pt idx="295">
                  <c:v>13077</c:v>
                </c:pt>
                <c:pt idx="296">
                  <c:v>13890.5</c:v>
                </c:pt>
                <c:pt idx="297">
                  <c:v>13920</c:v>
                </c:pt>
                <c:pt idx="298">
                  <c:v>13951.5</c:v>
                </c:pt>
                <c:pt idx="299">
                  <c:v>13994.5</c:v>
                </c:pt>
                <c:pt idx="300">
                  <c:v>14075.5</c:v>
                </c:pt>
                <c:pt idx="301">
                  <c:v>14094</c:v>
                </c:pt>
                <c:pt idx="302">
                  <c:v>14095</c:v>
                </c:pt>
                <c:pt idx="303">
                  <c:v>14233</c:v>
                </c:pt>
                <c:pt idx="304">
                  <c:v>14268</c:v>
                </c:pt>
                <c:pt idx="305">
                  <c:v>14268</c:v>
                </c:pt>
                <c:pt idx="306">
                  <c:v>14268</c:v>
                </c:pt>
                <c:pt idx="307">
                  <c:v>14268</c:v>
                </c:pt>
                <c:pt idx="308">
                  <c:v>14268</c:v>
                </c:pt>
                <c:pt idx="309">
                  <c:v>14980.5</c:v>
                </c:pt>
                <c:pt idx="310">
                  <c:v>15038.5</c:v>
                </c:pt>
                <c:pt idx="311">
                  <c:v>15077</c:v>
                </c:pt>
                <c:pt idx="312">
                  <c:v>15145</c:v>
                </c:pt>
                <c:pt idx="313">
                  <c:v>15208.5</c:v>
                </c:pt>
                <c:pt idx="314">
                  <c:v>15983.5</c:v>
                </c:pt>
                <c:pt idx="315">
                  <c:v>16014.5</c:v>
                </c:pt>
                <c:pt idx="316">
                  <c:v>16127</c:v>
                </c:pt>
                <c:pt idx="317">
                  <c:v>16144.5</c:v>
                </c:pt>
                <c:pt idx="318">
                  <c:v>16166.5</c:v>
                </c:pt>
                <c:pt idx="319">
                  <c:v>16199</c:v>
                </c:pt>
                <c:pt idx="320">
                  <c:v>16214</c:v>
                </c:pt>
                <c:pt idx="321">
                  <c:v>16265.5</c:v>
                </c:pt>
                <c:pt idx="322">
                  <c:v>16265.5</c:v>
                </c:pt>
                <c:pt idx="323">
                  <c:v>16268</c:v>
                </c:pt>
                <c:pt idx="324">
                  <c:v>16268</c:v>
                </c:pt>
                <c:pt idx="325">
                  <c:v>16268</c:v>
                </c:pt>
                <c:pt idx="326">
                  <c:v>16268</c:v>
                </c:pt>
                <c:pt idx="327">
                  <c:v>16268</c:v>
                </c:pt>
                <c:pt idx="328">
                  <c:v>16268</c:v>
                </c:pt>
                <c:pt idx="329">
                  <c:v>16916</c:v>
                </c:pt>
                <c:pt idx="330">
                  <c:v>17004.5</c:v>
                </c:pt>
                <c:pt idx="331">
                  <c:v>17042</c:v>
                </c:pt>
                <c:pt idx="332">
                  <c:v>17042.5</c:v>
                </c:pt>
                <c:pt idx="333">
                  <c:v>17058</c:v>
                </c:pt>
                <c:pt idx="334">
                  <c:v>17059.5</c:v>
                </c:pt>
                <c:pt idx="335">
                  <c:v>17059.5</c:v>
                </c:pt>
                <c:pt idx="336">
                  <c:v>17063.5</c:v>
                </c:pt>
                <c:pt idx="337">
                  <c:v>17093.5</c:v>
                </c:pt>
                <c:pt idx="338">
                  <c:v>17094</c:v>
                </c:pt>
                <c:pt idx="339">
                  <c:v>17181</c:v>
                </c:pt>
                <c:pt idx="340">
                  <c:v>17208.5</c:v>
                </c:pt>
                <c:pt idx="341">
                  <c:v>17289.5</c:v>
                </c:pt>
                <c:pt idx="342">
                  <c:v>17951.5</c:v>
                </c:pt>
                <c:pt idx="343">
                  <c:v>18037</c:v>
                </c:pt>
                <c:pt idx="344">
                  <c:v>18037</c:v>
                </c:pt>
                <c:pt idx="345">
                  <c:v>18094</c:v>
                </c:pt>
                <c:pt idx="346">
                  <c:v>18122.5</c:v>
                </c:pt>
                <c:pt idx="347">
                  <c:v>18123</c:v>
                </c:pt>
                <c:pt idx="348">
                  <c:v>18150</c:v>
                </c:pt>
                <c:pt idx="349">
                  <c:v>18152</c:v>
                </c:pt>
                <c:pt idx="350">
                  <c:v>18180</c:v>
                </c:pt>
                <c:pt idx="351">
                  <c:v>18180</c:v>
                </c:pt>
                <c:pt idx="352">
                  <c:v>18200</c:v>
                </c:pt>
                <c:pt idx="353">
                  <c:v>18236</c:v>
                </c:pt>
                <c:pt idx="354">
                  <c:v>18966.5</c:v>
                </c:pt>
                <c:pt idx="355">
                  <c:v>18966.5</c:v>
                </c:pt>
                <c:pt idx="356">
                  <c:v>19035.5</c:v>
                </c:pt>
                <c:pt idx="357">
                  <c:v>19035.5</c:v>
                </c:pt>
                <c:pt idx="358">
                  <c:v>19036</c:v>
                </c:pt>
                <c:pt idx="359">
                  <c:v>19036</c:v>
                </c:pt>
                <c:pt idx="360">
                  <c:v>19077</c:v>
                </c:pt>
                <c:pt idx="361">
                  <c:v>20033.5</c:v>
                </c:pt>
                <c:pt idx="362">
                  <c:v>20033.5</c:v>
                </c:pt>
                <c:pt idx="363">
                  <c:v>20041.5</c:v>
                </c:pt>
                <c:pt idx="364">
                  <c:v>20043</c:v>
                </c:pt>
                <c:pt idx="365">
                  <c:v>20113</c:v>
                </c:pt>
                <c:pt idx="366">
                  <c:v>20133.5</c:v>
                </c:pt>
                <c:pt idx="367">
                  <c:v>20134</c:v>
                </c:pt>
                <c:pt idx="368">
                  <c:v>20139</c:v>
                </c:pt>
                <c:pt idx="369">
                  <c:v>20219.5</c:v>
                </c:pt>
                <c:pt idx="370">
                  <c:v>20271</c:v>
                </c:pt>
                <c:pt idx="371">
                  <c:v>20274.5</c:v>
                </c:pt>
                <c:pt idx="372">
                  <c:v>20964</c:v>
                </c:pt>
                <c:pt idx="373">
                  <c:v>21079</c:v>
                </c:pt>
                <c:pt idx="374">
                  <c:v>21079</c:v>
                </c:pt>
                <c:pt idx="375">
                  <c:v>21083</c:v>
                </c:pt>
                <c:pt idx="376">
                  <c:v>21105.5</c:v>
                </c:pt>
                <c:pt idx="377">
                  <c:v>21106</c:v>
                </c:pt>
                <c:pt idx="378">
                  <c:v>21134.5</c:v>
                </c:pt>
                <c:pt idx="379">
                  <c:v>21134.5</c:v>
                </c:pt>
                <c:pt idx="380">
                  <c:v>21179.5</c:v>
                </c:pt>
                <c:pt idx="381">
                  <c:v>21198</c:v>
                </c:pt>
                <c:pt idx="382">
                  <c:v>21198</c:v>
                </c:pt>
                <c:pt idx="383">
                  <c:v>21215</c:v>
                </c:pt>
                <c:pt idx="384">
                  <c:v>21924</c:v>
                </c:pt>
                <c:pt idx="385">
                  <c:v>21987.5</c:v>
                </c:pt>
                <c:pt idx="386">
                  <c:v>22018</c:v>
                </c:pt>
                <c:pt idx="387">
                  <c:v>23265</c:v>
                </c:pt>
                <c:pt idx="388">
                  <c:v>23295</c:v>
                </c:pt>
                <c:pt idx="389">
                  <c:v>23397.5</c:v>
                </c:pt>
              </c:numCache>
            </c:numRef>
          </c:xVal>
          <c:yVal>
            <c:numRef>
              <c:f>B!$U$21:$U$410</c:f>
              <c:numCache>
                <c:formatCode>General</c:formatCode>
                <c:ptCount val="390"/>
                <c:pt idx="290">
                  <c:v>5.587165000179084E-2</c:v>
                </c:pt>
                <c:pt idx="362">
                  <c:v>4.8979650004184805E-2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D46-482A-BF2E-2675A6956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1633584"/>
        <c:axId val="1"/>
      </c:scatterChart>
      <c:valAx>
        <c:axId val="721633584"/>
        <c:scaling>
          <c:orientation val="minMax"/>
          <c:min val="10000"/>
        </c:scaling>
        <c:delete val="0"/>
        <c:axPos val="b"/>
        <c:majorGridlines>
          <c:spPr>
            <a:ln w="3175">
              <a:solidFill>
                <a:srgbClr val="333333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066470774818483"/>
              <c:y val="0.890807011192566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1"/>
        </c:scaling>
        <c:delete val="0"/>
        <c:axPos val="l"/>
        <c:majorGridlines>
          <c:spPr>
            <a:ln w="3175">
              <a:solidFill>
                <a:srgbClr val="333333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1.0624169986719787E-2"/>
              <c:y val="0.428162126285938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163358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3545830675548026"/>
          <c:y val="0.91954294506290157"/>
          <c:w val="0.79282966123258491"/>
          <c:h val="0.9712670829939360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BB Peg - O-C Diagr.</a:t>
            </a:r>
          </a:p>
        </c:rich>
      </c:tx>
      <c:layout>
        <c:manualLayout>
          <c:xMode val="edge"/>
          <c:yMode val="edge"/>
          <c:x val="0.3938994827238107"/>
          <c:y val="3.36134453781512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206952378300353E-2"/>
          <c:y val="0.21288573640399708"/>
          <c:w val="0.86870082781210356"/>
          <c:h val="0.60504367188504438"/>
        </c:manualLayout>
      </c:layout>
      <c:scatterChart>
        <c:scatterStyle val="lineMarker"/>
        <c:varyColors val="0"/>
        <c:ser>
          <c:idx val="0"/>
          <c:order val="0"/>
          <c:tx>
            <c:strRef>
              <c:f>B!$H$20:$H$20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B!$F$21:$F$410</c:f>
              <c:numCache>
                <c:formatCode>General</c:formatCode>
                <c:ptCount val="390"/>
                <c:pt idx="0">
                  <c:v>-64783.5</c:v>
                </c:pt>
                <c:pt idx="1">
                  <c:v>-64783</c:v>
                </c:pt>
                <c:pt idx="2">
                  <c:v>-63723.5</c:v>
                </c:pt>
                <c:pt idx="3">
                  <c:v>-63723</c:v>
                </c:pt>
                <c:pt idx="4">
                  <c:v>-62539.5</c:v>
                </c:pt>
                <c:pt idx="5">
                  <c:v>-62539</c:v>
                </c:pt>
                <c:pt idx="6">
                  <c:v>-61814</c:v>
                </c:pt>
                <c:pt idx="7">
                  <c:v>-60699</c:v>
                </c:pt>
                <c:pt idx="8">
                  <c:v>-59482</c:v>
                </c:pt>
                <c:pt idx="9">
                  <c:v>-54701</c:v>
                </c:pt>
                <c:pt idx="10">
                  <c:v>-54676</c:v>
                </c:pt>
                <c:pt idx="11">
                  <c:v>-54613</c:v>
                </c:pt>
                <c:pt idx="12">
                  <c:v>-54596</c:v>
                </c:pt>
                <c:pt idx="13">
                  <c:v>-54549</c:v>
                </c:pt>
                <c:pt idx="14">
                  <c:v>-54538</c:v>
                </c:pt>
                <c:pt idx="15">
                  <c:v>-53860</c:v>
                </c:pt>
                <c:pt idx="16">
                  <c:v>-53799</c:v>
                </c:pt>
                <c:pt idx="17">
                  <c:v>-53711</c:v>
                </c:pt>
                <c:pt idx="18">
                  <c:v>-52578.5</c:v>
                </c:pt>
                <c:pt idx="19">
                  <c:v>-52578</c:v>
                </c:pt>
                <c:pt idx="20">
                  <c:v>-50538</c:v>
                </c:pt>
                <c:pt idx="21">
                  <c:v>-50395</c:v>
                </c:pt>
                <c:pt idx="22">
                  <c:v>-48596.5</c:v>
                </c:pt>
                <c:pt idx="23">
                  <c:v>-48596</c:v>
                </c:pt>
                <c:pt idx="24">
                  <c:v>-48588</c:v>
                </c:pt>
                <c:pt idx="25">
                  <c:v>-48587.5</c:v>
                </c:pt>
                <c:pt idx="26">
                  <c:v>-48546.5</c:v>
                </c:pt>
                <c:pt idx="27">
                  <c:v>-48535.5</c:v>
                </c:pt>
                <c:pt idx="28">
                  <c:v>-48486</c:v>
                </c:pt>
                <c:pt idx="29">
                  <c:v>-48475</c:v>
                </c:pt>
                <c:pt idx="30">
                  <c:v>-48474.5</c:v>
                </c:pt>
                <c:pt idx="31">
                  <c:v>-48469</c:v>
                </c:pt>
                <c:pt idx="32">
                  <c:v>-42295</c:v>
                </c:pt>
                <c:pt idx="33">
                  <c:v>-40201</c:v>
                </c:pt>
                <c:pt idx="34">
                  <c:v>-39501.5</c:v>
                </c:pt>
                <c:pt idx="35">
                  <c:v>-39490.5</c:v>
                </c:pt>
                <c:pt idx="36">
                  <c:v>-39476.5</c:v>
                </c:pt>
                <c:pt idx="37">
                  <c:v>-38677</c:v>
                </c:pt>
                <c:pt idx="38">
                  <c:v>-38574</c:v>
                </c:pt>
                <c:pt idx="39">
                  <c:v>-37464.5</c:v>
                </c:pt>
                <c:pt idx="40">
                  <c:v>-37464</c:v>
                </c:pt>
                <c:pt idx="41">
                  <c:v>-36489</c:v>
                </c:pt>
                <c:pt idx="42">
                  <c:v>-33454.5</c:v>
                </c:pt>
                <c:pt idx="43">
                  <c:v>-33195</c:v>
                </c:pt>
                <c:pt idx="44">
                  <c:v>-32547</c:v>
                </c:pt>
                <c:pt idx="45">
                  <c:v>-32290</c:v>
                </c:pt>
                <c:pt idx="46">
                  <c:v>-32072</c:v>
                </c:pt>
                <c:pt idx="47">
                  <c:v>-25418.5</c:v>
                </c:pt>
                <c:pt idx="48">
                  <c:v>-24489</c:v>
                </c:pt>
                <c:pt idx="49">
                  <c:v>-24412</c:v>
                </c:pt>
                <c:pt idx="50">
                  <c:v>-24406.5</c:v>
                </c:pt>
                <c:pt idx="51">
                  <c:v>-24398</c:v>
                </c:pt>
                <c:pt idx="52">
                  <c:v>-23972.5</c:v>
                </c:pt>
                <c:pt idx="53">
                  <c:v>-23347</c:v>
                </c:pt>
                <c:pt idx="54">
                  <c:v>-23344</c:v>
                </c:pt>
                <c:pt idx="55">
                  <c:v>-23341.5</c:v>
                </c:pt>
                <c:pt idx="56">
                  <c:v>-23195</c:v>
                </c:pt>
                <c:pt idx="57">
                  <c:v>-23189.5</c:v>
                </c:pt>
                <c:pt idx="58">
                  <c:v>-23178.5</c:v>
                </c:pt>
                <c:pt idx="59">
                  <c:v>-23173</c:v>
                </c:pt>
                <c:pt idx="60">
                  <c:v>-22511</c:v>
                </c:pt>
                <c:pt idx="61">
                  <c:v>-21012.5</c:v>
                </c:pt>
                <c:pt idx="62">
                  <c:v>-20453</c:v>
                </c:pt>
                <c:pt idx="63">
                  <c:v>-20063.5</c:v>
                </c:pt>
                <c:pt idx="64">
                  <c:v>-18433</c:v>
                </c:pt>
                <c:pt idx="65">
                  <c:v>-18433</c:v>
                </c:pt>
                <c:pt idx="66">
                  <c:v>-18408</c:v>
                </c:pt>
                <c:pt idx="67">
                  <c:v>-17415</c:v>
                </c:pt>
                <c:pt idx="68">
                  <c:v>-17349.5</c:v>
                </c:pt>
                <c:pt idx="69">
                  <c:v>-17347</c:v>
                </c:pt>
                <c:pt idx="70">
                  <c:v>-17291</c:v>
                </c:pt>
                <c:pt idx="71">
                  <c:v>-17280.5</c:v>
                </c:pt>
                <c:pt idx="72">
                  <c:v>-17280.5</c:v>
                </c:pt>
                <c:pt idx="73">
                  <c:v>-17272</c:v>
                </c:pt>
                <c:pt idx="74">
                  <c:v>-17253</c:v>
                </c:pt>
                <c:pt idx="75">
                  <c:v>-16071</c:v>
                </c:pt>
                <c:pt idx="76">
                  <c:v>-15288</c:v>
                </c:pt>
                <c:pt idx="77">
                  <c:v>-14353.5</c:v>
                </c:pt>
                <c:pt idx="78">
                  <c:v>-13988</c:v>
                </c:pt>
                <c:pt idx="79">
                  <c:v>-13299</c:v>
                </c:pt>
                <c:pt idx="80">
                  <c:v>-13258.5</c:v>
                </c:pt>
                <c:pt idx="81">
                  <c:v>-13258</c:v>
                </c:pt>
                <c:pt idx="82">
                  <c:v>-12234</c:v>
                </c:pt>
                <c:pt idx="83">
                  <c:v>-12198</c:v>
                </c:pt>
                <c:pt idx="84">
                  <c:v>-11180</c:v>
                </c:pt>
                <c:pt idx="85">
                  <c:v>-11180</c:v>
                </c:pt>
                <c:pt idx="86">
                  <c:v>-11172</c:v>
                </c:pt>
                <c:pt idx="87">
                  <c:v>-11020</c:v>
                </c:pt>
                <c:pt idx="88">
                  <c:v>-11001.5</c:v>
                </c:pt>
                <c:pt idx="89">
                  <c:v>-10996</c:v>
                </c:pt>
                <c:pt idx="90">
                  <c:v>-10995</c:v>
                </c:pt>
                <c:pt idx="91">
                  <c:v>-10179</c:v>
                </c:pt>
                <c:pt idx="92">
                  <c:v>-9924.5</c:v>
                </c:pt>
                <c:pt idx="93">
                  <c:v>-9114.5</c:v>
                </c:pt>
                <c:pt idx="94">
                  <c:v>-9094.5</c:v>
                </c:pt>
                <c:pt idx="95">
                  <c:v>-9045.5</c:v>
                </c:pt>
                <c:pt idx="96">
                  <c:v>-8967.5</c:v>
                </c:pt>
                <c:pt idx="97">
                  <c:v>-8967.5</c:v>
                </c:pt>
                <c:pt idx="98">
                  <c:v>-8226.5</c:v>
                </c:pt>
                <c:pt idx="99">
                  <c:v>-8157.5</c:v>
                </c:pt>
                <c:pt idx="100">
                  <c:v>-8152</c:v>
                </c:pt>
                <c:pt idx="101">
                  <c:v>-8149</c:v>
                </c:pt>
                <c:pt idx="102">
                  <c:v>-8129</c:v>
                </c:pt>
                <c:pt idx="103">
                  <c:v>-7219.5</c:v>
                </c:pt>
                <c:pt idx="104">
                  <c:v>-7175.5</c:v>
                </c:pt>
                <c:pt idx="105">
                  <c:v>-7161.5</c:v>
                </c:pt>
                <c:pt idx="106">
                  <c:v>-7106.5</c:v>
                </c:pt>
                <c:pt idx="107">
                  <c:v>-7087</c:v>
                </c:pt>
                <c:pt idx="108">
                  <c:v>-7012.5</c:v>
                </c:pt>
                <c:pt idx="109">
                  <c:v>-7001.5</c:v>
                </c:pt>
                <c:pt idx="110">
                  <c:v>-6852</c:v>
                </c:pt>
                <c:pt idx="111">
                  <c:v>-6846.5</c:v>
                </c:pt>
                <c:pt idx="112">
                  <c:v>-6841</c:v>
                </c:pt>
                <c:pt idx="113">
                  <c:v>-6248.5</c:v>
                </c:pt>
                <c:pt idx="114">
                  <c:v>-6149</c:v>
                </c:pt>
                <c:pt idx="115">
                  <c:v>-6077</c:v>
                </c:pt>
                <c:pt idx="116">
                  <c:v>-5931</c:v>
                </c:pt>
                <c:pt idx="117">
                  <c:v>-5919</c:v>
                </c:pt>
                <c:pt idx="118">
                  <c:v>-5917</c:v>
                </c:pt>
                <c:pt idx="119">
                  <c:v>-5280.5</c:v>
                </c:pt>
                <c:pt idx="120">
                  <c:v>-5219.5</c:v>
                </c:pt>
                <c:pt idx="121">
                  <c:v>-5217</c:v>
                </c:pt>
                <c:pt idx="122">
                  <c:v>-5087</c:v>
                </c:pt>
                <c:pt idx="123">
                  <c:v>-5065</c:v>
                </c:pt>
                <c:pt idx="124">
                  <c:v>-5047.5</c:v>
                </c:pt>
                <c:pt idx="125">
                  <c:v>-5018</c:v>
                </c:pt>
                <c:pt idx="126">
                  <c:v>-4968</c:v>
                </c:pt>
                <c:pt idx="127">
                  <c:v>-4953.5</c:v>
                </c:pt>
                <c:pt idx="128">
                  <c:v>-4928.5</c:v>
                </c:pt>
                <c:pt idx="129">
                  <c:v>-4315</c:v>
                </c:pt>
                <c:pt idx="130">
                  <c:v>-4210</c:v>
                </c:pt>
                <c:pt idx="131">
                  <c:v>-4153</c:v>
                </c:pt>
                <c:pt idx="132">
                  <c:v>-4152</c:v>
                </c:pt>
                <c:pt idx="133">
                  <c:v>-4099.5</c:v>
                </c:pt>
                <c:pt idx="134">
                  <c:v>-4049</c:v>
                </c:pt>
                <c:pt idx="135">
                  <c:v>-4025</c:v>
                </c:pt>
                <c:pt idx="136">
                  <c:v>-3975</c:v>
                </c:pt>
                <c:pt idx="137">
                  <c:v>-3812</c:v>
                </c:pt>
                <c:pt idx="138">
                  <c:v>-3219.5</c:v>
                </c:pt>
                <c:pt idx="139">
                  <c:v>-3203</c:v>
                </c:pt>
                <c:pt idx="140">
                  <c:v>-3086</c:v>
                </c:pt>
                <c:pt idx="141">
                  <c:v>-3081.5</c:v>
                </c:pt>
                <c:pt idx="142">
                  <c:v>-2946</c:v>
                </c:pt>
                <c:pt idx="143">
                  <c:v>-2895.5</c:v>
                </c:pt>
                <c:pt idx="144">
                  <c:v>-2766.5</c:v>
                </c:pt>
                <c:pt idx="145">
                  <c:v>-2221</c:v>
                </c:pt>
                <c:pt idx="146">
                  <c:v>-2163</c:v>
                </c:pt>
                <c:pt idx="147">
                  <c:v>-2101.5</c:v>
                </c:pt>
                <c:pt idx="148">
                  <c:v>-2096.5</c:v>
                </c:pt>
                <c:pt idx="149">
                  <c:v>-2094</c:v>
                </c:pt>
                <c:pt idx="150">
                  <c:v>-2038</c:v>
                </c:pt>
                <c:pt idx="151">
                  <c:v>-2014</c:v>
                </c:pt>
                <c:pt idx="152">
                  <c:v>-2008.5</c:v>
                </c:pt>
                <c:pt idx="153">
                  <c:v>-1250</c:v>
                </c:pt>
                <c:pt idx="154">
                  <c:v>-1217</c:v>
                </c:pt>
                <c:pt idx="155">
                  <c:v>-1103</c:v>
                </c:pt>
                <c:pt idx="156">
                  <c:v>-1095</c:v>
                </c:pt>
                <c:pt idx="157">
                  <c:v>-1018</c:v>
                </c:pt>
                <c:pt idx="158">
                  <c:v>-890</c:v>
                </c:pt>
                <c:pt idx="159">
                  <c:v>-796</c:v>
                </c:pt>
                <c:pt idx="160">
                  <c:v>-232</c:v>
                </c:pt>
                <c:pt idx="161">
                  <c:v>-185</c:v>
                </c:pt>
                <c:pt idx="162">
                  <c:v>-49</c:v>
                </c:pt>
                <c:pt idx="163">
                  <c:v>-32.5</c:v>
                </c:pt>
                <c:pt idx="164">
                  <c:v>0</c:v>
                </c:pt>
                <c:pt idx="165">
                  <c:v>3.5</c:v>
                </c:pt>
                <c:pt idx="166">
                  <c:v>36</c:v>
                </c:pt>
                <c:pt idx="167">
                  <c:v>69</c:v>
                </c:pt>
                <c:pt idx="168">
                  <c:v>761</c:v>
                </c:pt>
                <c:pt idx="169">
                  <c:v>913</c:v>
                </c:pt>
                <c:pt idx="170">
                  <c:v>985.5</c:v>
                </c:pt>
                <c:pt idx="171">
                  <c:v>990.5</c:v>
                </c:pt>
                <c:pt idx="172">
                  <c:v>1021.5</c:v>
                </c:pt>
                <c:pt idx="173">
                  <c:v>1038.5</c:v>
                </c:pt>
                <c:pt idx="174">
                  <c:v>1076</c:v>
                </c:pt>
                <c:pt idx="175">
                  <c:v>1079.5</c:v>
                </c:pt>
                <c:pt idx="176">
                  <c:v>1173.5</c:v>
                </c:pt>
                <c:pt idx="177">
                  <c:v>1256.5</c:v>
                </c:pt>
                <c:pt idx="178">
                  <c:v>1815</c:v>
                </c:pt>
                <c:pt idx="179">
                  <c:v>1853.5</c:v>
                </c:pt>
                <c:pt idx="180">
                  <c:v>1883.5</c:v>
                </c:pt>
                <c:pt idx="181">
                  <c:v>1912.5</c:v>
                </c:pt>
                <c:pt idx="182">
                  <c:v>1929</c:v>
                </c:pt>
                <c:pt idx="183">
                  <c:v>1939.5</c:v>
                </c:pt>
                <c:pt idx="184">
                  <c:v>1939.5</c:v>
                </c:pt>
                <c:pt idx="185">
                  <c:v>1942</c:v>
                </c:pt>
                <c:pt idx="186">
                  <c:v>2006.5</c:v>
                </c:pt>
                <c:pt idx="187">
                  <c:v>2020</c:v>
                </c:pt>
                <c:pt idx="188">
                  <c:v>2042.5</c:v>
                </c:pt>
                <c:pt idx="189">
                  <c:v>2080</c:v>
                </c:pt>
                <c:pt idx="190">
                  <c:v>2125</c:v>
                </c:pt>
                <c:pt idx="191">
                  <c:v>2208</c:v>
                </c:pt>
                <c:pt idx="192">
                  <c:v>2798</c:v>
                </c:pt>
                <c:pt idx="193">
                  <c:v>2820</c:v>
                </c:pt>
                <c:pt idx="194">
                  <c:v>2955.5</c:v>
                </c:pt>
                <c:pt idx="195">
                  <c:v>2972</c:v>
                </c:pt>
                <c:pt idx="196">
                  <c:v>2979.5</c:v>
                </c:pt>
                <c:pt idx="197">
                  <c:v>2996.5</c:v>
                </c:pt>
                <c:pt idx="198">
                  <c:v>3032.5</c:v>
                </c:pt>
                <c:pt idx="199">
                  <c:v>3038</c:v>
                </c:pt>
                <c:pt idx="200">
                  <c:v>3121</c:v>
                </c:pt>
                <c:pt idx="201">
                  <c:v>3929</c:v>
                </c:pt>
                <c:pt idx="202">
                  <c:v>3962</c:v>
                </c:pt>
                <c:pt idx="203">
                  <c:v>4014.5</c:v>
                </c:pt>
                <c:pt idx="204">
                  <c:v>4066.5</c:v>
                </c:pt>
                <c:pt idx="205">
                  <c:v>4108.5</c:v>
                </c:pt>
                <c:pt idx="206">
                  <c:v>4182.5</c:v>
                </c:pt>
                <c:pt idx="207">
                  <c:v>4894</c:v>
                </c:pt>
                <c:pt idx="208">
                  <c:v>5079.5</c:v>
                </c:pt>
                <c:pt idx="209">
                  <c:v>5087</c:v>
                </c:pt>
                <c:pt idx="210">
                  <c:v>5179</c:v>
                </c:pt>
                <c:pt idx="211">
                  <c:v>5245.5</c:v>
                </c:pt>
                <c:pt idx="212">
                  <c:v>5738.5</c:v>
                </c:pt>
                <c:pt idx="213">
                  <c:v>5893.5</c:v>
                </c:pt>
                <c:pt idx="214">
                  <c:v>5898.5</c:v>
                </c:pt>
                <c:pt idx="215">
                  <c:v>6036.5</c:v>
                </c:pt>
                <c:pt idx="216">
                  <c:v>6085.5</c:v>
                </c:pt>
                <c:pt idx="217">
                  <c:v>6086</c:v>
                </c:pt>
                <c:pt idx="218">
                  <c:v>6091</c:v>
                </c:pt>
                <c:pt idx="219">
                  <c:v>6091.5</c:v>
                </c:pt>
                <c:pt idx="220">
                  <c:v>6102.5</c:v>
                </c:pt>
                <c:pt idx="221">
                  <c:v>6125</c:v>
                </c:pt>
                <c:pt idx="222">
                  <c:v>6233</c:v>
                </c:pt>
                <c:pt idx="223">
                  <c:v>6260.5</c:v>
                </c:pt>
                <c:pt idx="224">
                  <c:v>6924</c:v>
                </c:pt>
                <c:pt idx="225">
                  <c:v>6949</c:v>
                </c:pt>
                <c:pt idx="226">
                  <c:v>6983</c:v>
                </c:pt>
                <c:pt idx="227">
                  <c:v>7028</c:v>
                </c:pt>
                <c:pt idx="228">
                  <c:v>7028.5</c:v>
                </c:pt>
                <c:pt idx="229">
                  <c:v>7146</c:v>
                </c:pt>
                <c:pt idx="230">
                  <c:v>7848</c:v>
                </c:pt>
                <c:pt idx="231">
                  <c:v>7887</c:v>
                </c:pt>
                <c:pt idx="232">
                  <c:v>7976</c:v>
                </c:pt>
                <c:pt idx="233">
                  <c:v>8028</c:v>
                </c:pt>
                <c:pt idx="234">
                  <c:v>8028</c:v>
                </c:pt>
                <c:pt idx="235">
                  <c:v>8057</c:v>
                </c:pt>
                <c:pt idx="236">
                  <c:v>8174</c:v>
                </c:pt>
                <c:pt idx="237">
                  <c:v>8174</c:v>
                </c:pt>
                <c:pt idx="238">
                  <c:v>8280</c:v>
                </c:pt>
                <c:pt idx="239">
                  <c:v>8968.5</c:v>
                </c:pt>
                <c:pt idx="240">
                  <c:v>9032</c:v>
                </c:pt>
                <c:pt idx="241">
                  <c:v>9032</c:v>
                </c:pt>
                <c:pt idx="242">
                  <c:v>9081.5</c:v>
                </c:pt>
                <c:pt idx="243">
                  <c:v>9084.5</c:v>
                </c:pt>
                <c:pt idx="244">
                  <c:v>9176.5</c:v>
                </c:pt>
                <c:pt idx="245">
                  <c:v>9272.5</c:v>
                </c:pt>
                <c:pt idx="246">
                  <c:v>9931</c:v>
                </c:pt>
                <c:pt idx="247">
                  <c:v>9931</c:v>
                </c:pt>
                <c:pt idx="248">
                  <c:v>9955</c:v>
                </c:pt>
                <c:pt idx="249">
                  <c:v>9955.5</c:v>
                </c:pt>
                <c:pt idx="250">
                  <c:v>9958</c:v>
                </c:pt>
                <c:pt idx="251">
                  <c:v>9960.5</c:v>
                </c:pt>
                <c:pt idx="252">
                  <c:v>9961</c:v>
                </c:pt>
                <c:pt idx="253">
                  <c:v>9984.5</c:v>
                </c:pt>
                <c:pt idx="254">
                  <c:v>10002</c:v>
                </c:pt>
                <c:pt idx="255">
                  <c:v>10061</c:v>
                </c:pt>
                <c:pt idx="256">
                  <c:v>10061</c:v>
                </c:pt>
                <c:pt idx="257">
                  <c:v>10124.5</c:v>
                </c:pt>
                <c:pt idx="258">
                  <c:v>10125</c:v>
                </c:pt>
                <c:pt idx="259">
                  <c:v>10163</c:v>
                </c:pt>
                <c:pt idx="260">
                  <c:v>10188</c:v>
                </c:pt>
                <c:pt idx="261">
                  <c:v>10188</c:v>
                </c:pt>
                <c:pt idx="262">
                  <c:v>11010.5</c:v>
                </c:pt>
                <c:pt idx="263">
                  <c:v>11018</c:v>
                </c:pt>
                <c:pt idx="264">
                  <c:v>11018</c:v>
                </c:pt>
                <c:pt idx="265">
                  <c:v>11018.5</c:v>
                </c:pt>
                <c:pt idx="266">
                  <c:v>11018.5</c:v>
                </c:pt>
                <c:pt idx="267">
                  <c:v>11023.5</c:v>
                </c:pt>
                <c:pt idx="268">
                  <c:v>11024</c:v>
                </c:pt>
                <c:pt idx="269">
                  <c:v>11024</c:v>
                </c:pt>
                <c:pt idx="270">
                  <c:v>11026.5</c:v>
                </c:pt>
                <c:pt idx="271">
                  <c:v>11027</c:v>
                </c:pt>
                <c:pt idx="272">
                  <c:v>11029</c:v>
                </c:pt>
                <c:pt idx="273">
                  <c:v>11029.5</c:v>
                </c:pt>
                <c:pt idx="274">
                  <c:v>11034.5</c:v>
                </c:pt>
                <c:pt idx="275">
                  <c:v>11035</c:v>
                </c:pt>
                <c:pt idx="276">
                  <c:v>11037.5</c:v>
                </c:pt>
                <c:pt idx="277">
                  <c:v>11040.5</c:v>
                </c:pt>
                <c:pt idx="278">
                  <c:v>11040.5</c:v>
                </c:pt>
                <c:pt idx="279">
                  <c:v>11085</c:v>
                </c:pt>
                <c:pt idx="280">
                  <c:v>11087</c:v>
                </c:pt>
                <c:pt idx="281">
                  <c:v>11087</c:v>
                </c:pt>
                <c:pt idx="282">
                  <c:v>11164.5</c:v>
                </c:pt>
                <c:pt idx="283">
                  <c:v>11170</c:v>
                </c:pt>
                <c:pt idx="284">
                  <c:v>11226</c:v>
                </c:pt>
                <c:pt idx="285">
                  <c:v>11300</c:v>
                </c:pt>
                <c:pt idx="286">
                  <c:v>11887</c:v>
                </c:pt>
                <c:pt idx="287">
                  <c:v>12058</c:v>
                </c:pt>
                <c:pt idx="288">
                  <c:v>12075.5</c:v>
                </c:pt>
                <c:pt idx="289">
                  <c:v>12291</c:v>
                </c:pt>
                <c:pt idx="290">
                  <c:v>12513.5</c:v>
                </c:pt>
                <c:pt idx="291">
                  <c:v>12809</c:v>
                </c:pt>
                <c:pt idx="292">
                  <c:v>12883.5</c:v>
                </c:pt>
                <c:pt idx="293">
                  <c:v>12939</c:v>
                </c:pt>
                <c:pt idx="294">
                  <c:v>13027</c:v>
                </c:pt>
                <c:pt idx="295">
                  <c:v>13077</c:v>
                </c:pt>
                <c:pt idx="296">
                  <c:v>13890.5</c:v>
                </c:pt>
                <c:pt idx="297">
                  <c:v>13920</c:v>
                </c:pt>
                <c:pt idx="298">
                  <c:v>13951.5</c:v>
                </c:pt>
                <c:pt idx="299">
                  <c:v>13994.5</c:v>
                </c:pt>
                <c:pt idx="300">
                  <c:v>14075.5</c:v>
                </c:pt>
                <c:pt idx="301">
                  <c:v>14094</c:v>
                </c:pt>
                <c:pt idx="302">
                  <c:v>14095</c:v>
                </c:pt>
                <c:pt idx="303">
                  <c:v>14233</c:v>
                </c:pt>
                <c:pt idx="304">
                  <c:v>14268</c:v>
                </c:pt>
                <c:pt idx="305">
                  <c:v>14268</c:v>
                </c:pt>
                <c:pt idx="306">
                  <c:v>14268</c:v>
                </c:pt>
                <c:pt idx="307">
                  <c:v>14268</c:v>
                </c:pt>
                <c:pt idx="308">
                  <c:v>14268</c:v>
                </c:pt>
                <c:pt idx="309">
                  <c:v>14980.5</c:v>
                </c:pt>
                <c:pt idx="310">
                  <c:v>15038.5</c:v>
                </c:pt>
                <c:pt idx="311">
                  <c:v>15077</c:v>
                </c:pt>
                <c:pt idx="312">
                  <c:v>15145</c:v>
                </c:pt>
                <c:pt idx="313">
                  <c:v>15208.5</c:v>
                </c:pt>
                <c:pt idx="314">
                  <c:v>15983.5</c:v>
                </c:pt>
                <c:pt idx="315">
                  <c:v>16014.5</c:v>
                </c:pt>
                <c:pt idx="316">
                  <c:v>16127</c:v>
                </c:pt>
                <c:pt idx="317">
                  <c:v>16144.5</c:v>
                </c:pt>
                <c:pt idx="318">
                  <c:v>16166.5</c:v>
                </c:pt>
                <c:pt idx="319">
                  <c:v>16199</c:v>
                </c:pt>
                <c:pt idx="320">
                  <c:v>16214</c:v>
                </c:pt>
                <c:pt idx="321">
                  <c:v>16265.5</c:v>
                </c:pt>
                <c:pt idx="322">
                  <c:v>16265.5</c:v>
                </c:pt>
                <c:pt idx="323">
                  <c:v>16268</c:v>
                </c:pt>
                <c:pt idx="324">
                  <c:v>16268</c:v>
                </c:pt>
                <c:pt idx="325">
                  <c:v>16268</c:v>
                </c:pt>
                <c:pt idx="326">
                  <c:v>16268</c:v>
                </c:pt>
                <c:pt idx="327">
                  <c:v>16268</c:v>
                </c:pt>
                <c:pt idx="328">
                  <c:v>16268</c:v>
                </c:pt>
                <c:pt idx="329">
                  <c:v>16916</c:v>
                </c:pt>
                <c:pt idx="330">
                  <c:v>17004.5</c:v>
                </c:pt>
                <c:pt idx="331">
                  <c:v>17042</c:v>
                </c:pt>
                <c:pt idx="332">
                  <c:v>17042.5</c:v>
                </c:pt>
                <c:pt idx="333">
                  <c:v>17058</c:v>
                </c:pt>
                <c:pt idx="334">
                  <c:v>17059.5</c:v>
                </c:pt>
                <c:pt idx="335">
                  <c:v>17059.5</c:v>
                </c:pt>
                <c:pt idx="336">
                  <c:v>17063.5</c:v>
                </c:pt>
                <c:pt idx="337">
                  <c:v>17093.5</c:v>
                </c:pt>
                <c:pt idx="338">
                  <c:v>17094</c:v>
                </c:pt>
                <c:pt idx="339">
                  <c:v>17181</c:v>
                </c:pt>
                <c:pt idx="340">
                  <c:v>17208.5</c:v>
                </c:pt>
                <c:pt idx="341">
                  <c:v>17289.5</c:v>
                </c:pt>
                <c:pt idx="342">
                  <c:v>17951.5</c:v>
                </c:pt>
                <c:pt idx="343">
                  <c:v>18037</c:v>
                </c:pt>
                <c:pt idx="344">
                  <c:v>18037</c:v>
                </c:pt>
                <c:pt idx="345">
                  <c:v>18094</c:v>
                </c:pt>
                <c:pt idx="346">
                  <c:v>18122.5</c:v>
                </c:pt>
                <c:pt idx="347">
                  <c:v>18123</c:v>
                </c:pt>
                <c:pt idx="348">
                  <c:v>18150</c:v>
                </c:pt>
                <c:pt idx="349">
                  <c:v>18152</c:v>
                </c:pt>
                <c:pt idx="350">
                  <c:v>18180</c:v>
                </c:pt>
                <c:pt idx="351">
                  <c:v>18180</c:v>
                </c:pt>
                <c:pt idx="352">
                  <c:v>18200</c:v>
                </c:pt>
                <c:pt idx="353">
                  <c:v>18236</c:v>
                </c:pt>
                <c:pt idx="354">
                  <c:v>18966.5</c:v>
                </c:pt>
                <c:pt idx="355">
                  <c:v>18966.5</c:v>
                </c:pt>
                <c:pt idx="356">
                  <c:v>19035.5</c:v>
                </c:pt>
                <c:pt idx="357">
                  <c:v>19035.5</c:v>
                </c:pt>
                <c:pt idx="358">
                  <c:v>19036</c:v>
                </c:pt>
                <c:pt idx="359">
                  <c:v>19036</c:v>
                </c:pt>
                <c:pt idx="360">
                  <c:v>19077</c:v>
                </c:pt>
                <c:pt idx="361">
                  <c:v>20033.5</c:v>
                </c:pt>
                <c:pt idx="362">
                  <c:v>20033.5</c:v>
                </c:pt>
                <c:pt idx="363">
                  <c:v>20041.5</c:v>
                </c:pt>
                <c:pt idx="364">
                  <c:v>20043</c:v>
                </c:pt>
                <c:pt idx="365">
                  <c:v>20113</c:v>
                </c:pt>
                <c:pt idx="366">
                  <c:v>20133.5</c:v>
                </c:pt>
                <c:pt idx="367">
                  <c:v>20134</c:v>
                </c:pt>
                <c:pt idx="368">
                  <c:v>20139</c:v>
                </c:pt>
                <c:pt idx="369">
                  <c:v>20219.5</c:v>
                </c:pt>
                <c:pt idx="370">
                  <c:v>20271</c:v>
                </c:pt>
                <c:pt idx="371">
                  <c:v>20274.5</c:v>
                </c:pt>
                <c:pt idx="372">
                  <c:v>20964</c:v>
                </c:pt>
                <c:pt idx="373">
                  <c:v>21079</c:v>
                </c:pt>
                <c:pt idx="374">
                  <c:v>21079</c:v>
                </c:pt>
                <c:pt idx="375">
                  <c:v>21083</c:v>
                </c:pt>
                <c:pt idx="376">
                  <c:v>21105.5</c:v>
                </c:pt>
                <c:pt idx="377">
                  <c:v>21106</c:v>
                </c:pt>
                <c:pt idx="378">
                  <c:v>21134.5</c:v>
                </c:pt>
                <c:pt idx="379">
                  <c:v>21134.5</c:v>
                </c:pt>
                <c:pt idx="380">
                  <c:v>21179.5</c:v>
                </c:pt>
                <c:pt idx="381">
                  <c:v>21198</c:v>
                </c:pt>
                <c:pt idx="382">
                  <c:v>21198</c:v>
                </c:pt>
                <c:pt idx="383">
                  <c:v>21215</c:v>
                </c:pt>
                <c:pt idx="384">
                  <c:v>21924</c:v>
                </c:pt>
                <c:pt idx="385">
                  <c:v>21987.5</c:v>
                </c:pt>
                <c:pt idx="386">
                  <c:v>22018</c:v>
                </c:pt>
                <c:pt idx="387">
                  <c:v>23265</c:v>
                </c:pt>
                <c:pt idx="388">
                  <c:v>23295</c:v>
                </c:pt>
                <c:pt idx="389">
                  <c:v>23397.5</c:v>
                </c:pt>
              </c:numCache>
            </c:numRef>
          </c:xVal>
          <c:yVal>
            <c:numRef>
              <c:f>B!$H$21:$H$410</c:f>
              <c:numCache>
                <c:formatCode>General</c:formatCode>
                <c:ptCount val="390"/>
                <c:pt idx="6">
                  <c:v>4.0709400003834162E-2</c:v>
                </c:pt>
                <c:pt idx="9">
                  <c:v>1.7272100005357061E-2</c:v>
                </c:pt>
                <c:pt idx="10">
                  <c:v>1.8719600004260428E-2</c:v>
                </c:pt>
                <c:pt idx="11">
                  <c:v>1.7087300002458505E-2</c:v>
                </c:pt>
                <c:pt idx="12">
                  <c:v>3.0551600000762846E-2</c:v>
                </c:pt>
                <c:pt idx="13">
                  <c:v>1.8952900005388074E-2</c:v>
                </c:pt>
                <c:pt idx="14">
                  <c:v>1.9429800002399134E-2</c:v>
                </c:pt>
                <c:pt idx="15">
                  <c:v>2.9006000004301313E-2</c:v>
                </c:pt>
                <c:pt idx="16">
                  <c:v>1.9377900000108639E-2</c:v>
                </c:pt>
                <c:pt idx="17">
                  <c:v>2.5193100005708402E-2</c:v>
                </c:pt>
                <c:pt idx="20">
                  <c:v>1.4029800004209392E-2</c:v>
                </c:pt>
                <c:pt idx="21">
                  <c:v>1.8229500004963484E-2</c:v>
                </c:pt>
                <c:pt idx="22">
                  <c:v>3.2702650005376199E-2</c:v>
                </c:pt>
                <c:pt idx="23">
                  <c:v>2.195160000337637E-2</c:v>
                </c:pt>
                <c:pt idx="24">
                  <c:v>1.5934800005197758E-2</c:v>
                </c:pt>
                <c:pt idx="25">
                  <c:v>1.418375000503147E-2</c:v>
                </c:pt>
                <c:pt idx="26">
                  <c:v>2.3597650004376192E-2</c:v>
                </c:pt>
                <c:pt idx="27">
                  <c:v>3.3074550003220793E-2</c:v>
                </c:pt>
                <c:pt idx="28">
                  <c:v>2.2720600001775892E-2</c:v>
                </c:pt>
                <c:pt idx="29">
                  <c:v>1.7197500004840549E-2</c:v>
                </c:pt>
                <c:pt idx="30">
                  <c:v>4.2446450002898928E-2</c:v>
                </c:pt>
                <c:pt idx="31">
                  <c:v>2.0184900000458583E-2</c:v>
                </c:pt>
                <c:pt idx="32">
                  <c:v>1.1219500003790017E-2</c:v>
                </c:pt>
                <c:pt idx="33">
                  <c:v>1.4822100005403627E-2</c:v>
                </c:pt>
                <c:pt idx="34">
                  <c:v>1.4103150002483744E-2</c:v>
                </c:pt>
                <c:pt idx="35">
                  <c:v>2.8580049998709001E-2</c:v>
                </c:pt>
                <c:pt idx="36">
                  <c:v>1.7550650001794565E-2</c:v>
                </c:pt>
                <c:pt idx="37">
                  <c:v>-1.1378299997886643E-2</c:v>
                </c:pt>
                <c:pt idx="38">
                  <c:v>1.0905400005867705E-2</c:v>
                </c:pt>
                <c:pt idx="41">
                  <c:v>-1.1973100001341663E-2</c:v>
                </c:pt>
                <c:pt idx="42">
                  <c:v>7.9044500016607344E-3</c:v>
                </c:pt>
                <c:pt idx="43">
                  <c:v>1.9109500004560687E-2</c:v>
                </c:pt>
                <c:pt idx="44">
                  <c:v>-1.2512999965110794E-3</c:v>
                </c:pt>
                <c:pt idx="45">
                  <c:v>2.7090000003227033E-3</c:v>
                </c:pt>
                <c:pt idx="46">
                  <c:v>-9.7487999955774285E-3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6F3-4B16-BA47-BAEDF3306D38}"/>
            </c:ext>
          </c:extLst>
        </c:ser>
        <c:ser>
          <c:idx val="1"/>
          <c:order val="1"/>
          <c:tx>
            <c:strRef>
              <c:f>B!$I$20:$I$20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B!$F$21:$F$410</c:f>
              <c:numCache>
                <c:formatCode>General</c:formatCode>
                <c:ptCount val="390"/>
                <c:pt idx="0">
                  <c:v>-64783.5</c:v>
                </c:pt>
                <c:pt idx="1">
                  <c:v>-64783</c:v>
                </c:pt>
                <c:pt idx="2">
                  <c:v>-63723.5</c:v>
                </c:pt>
                <c:pt idx="3">
                  <c:v>-63723</c:v>
                </c:pt>
                <c:pt idx="4">
                  <c:v>-62539.5</c:v>
                </c:pt>
                <c:pt idx="5">
                  <c:v>-62539</c:v>
                </c:pt>
                <c:pt idx="6">
                  <c:v>-61814</c:v>
                </c:pt>
                <c:pt idx="7">
                  <c:v>-60699</c:v>
                </c:pt>
                <c:pt idx="8">
                  <c:v>-59482</c:v>
                </c:pt>
                <c:pt idx="9">
                  <c:v>-54701</c:v>
                </c:pt>
                <c:pt idx="10">
                  <c:v>-54676</c:v>
                </c:pt>
                <c:pt idx="11">
                  <c:v>-54613</c:v>
                </c:pt>
                <c:pt idx="12">
                  <c:v>-54596</c:v>
                </c:pt>
                <c:pt idx="13">
                  <c:v>-54549</c:v>
                </c:pt>
                <c:pt idx="14">
                  <c:v>-54538</c:v>
                </c:pt>
                <c:pt idx="15">
                  <c:v>-53860</c:v>
                </c:pt>
                <c:pt idx="16">
                  <c:v>-53799</c:v>
                </c:pt>
                <c:pt idx="17">
                  <c:v>-53711</c:v>
                </c:pt>
                <c:pt idx="18">
                  <c:v>-52578.5</c:v>
                </c:pt>
                <c:pt idx="19">
                  <c:v>-52578</c:v>
                </c:pt>
                <c:pt idx="20">
                  <c:v>-50538</c:v>
                </c:pt>
                <c:pt idx="21">
                  <c:v>-50395</c:v>
                </c:pt>
                <c:pt idx="22">
                  <c:v>-48596.5</c:v>
                </c:pt>
                <c:pt idx="23">
                  <c:v>-48596</c:v>
                </c:pt>
                <c:pt idx="24">
                  <c:v>-48588</c:v>
                </c:pt>
                <c:pt idx="25">
                  <c:v>-48587.5</c:v>
                </c:pt>
                <c:pt idx="26">
                  <c:v>-48546.5</c:v>
                </c:pt>
                <c:pt idx="27">
                  <c:v>-48535.5</c:v>
                </c:pt>
                <c:pt idx="28">
                  <c:v>-48486</c:v>
                </c:pt>
                <c:pt idx="29">
                  <c:v>-48475</c:v>
                </c:pt>
                <c:pt idx="30">
                  <c:v>-48474.5</c:v>
                </c:pt>
                <c:pt idx="31">
                  <c:v>-48469</c:v>
                </c:pt>
                <c:pt idx="32">
                  <c:v>-42295</c:v>
                </c:pt>
                <c:pt idx="33">
                  <c:v>-40201</c:v>
                </c:pt>
                <c:pt idx="34">
                  <c:v>-39501.5</c:v>
                </c:pt>
                <c:pt idx="35">
                  <c:v>-39490.5</c:v>
                </c:pt>
                <c:pt idx="36">
                  <c:v>-39476.5</c:v>
                </c:pt>
                <c:pt idx="37">
                  <c:v>-38677</c:v>
                </c:pt>
                <c:pt idx="38">
                  <c:v>-38574</c:v>
                </c:pt>
                <c:pt idx="39">
                  <c:v>-37464.5</c:v>
                </c:pt>
                <c:pt idx="40">
                  <c:v>-37464</c:v>
                </c:pt>
                <c:pt idx="41">
                  <c:v>-36489</c:v>
                </c:pt>
                <c:pt idx="42">
                  <c:v>-33454.5</c:v>
                </c:pt>
                <c:pt idx="43">
                  <c:v>-33195</c:v>
                </c:pt>
                <c:pt idx="44">
                  <c:v>-32547</c:v>
                </c:pt>
                <c:pt idx="45">
                  <c:v>-32290</c:v>
                </c:pt>
                <c:pt idx="46">
                  <c:v>-32072</c:v>
                </c:pt>
                <c:pt idx="47">
                  <c:v>-25418.5</c:v>
                </c:pt>
                <c:pt idx="48">
                  <c:v>-24489</c:v>
                </c:pt>
                <c:pt idx="49">
                  <c:v>-24412</c:v>
                </c:pt>
                <c:pt idx="50">
                  <c:v>-24406.5</c:v>
                </c:pt>
                <c:pt idx="51">
                  <c:v>-24398</c:v>
                </c:pt>
                <c:pt idx="52">
                  <c:v>-23972.5</c:v>
                </c:pt>
                <c:pt idx="53">
                  <c:v>-23347</c:v>
                </c:pt>
                <c:pt idx="54">
                  <c:v>-23344</c:v>
                </c:pt>
                <c:pt idx="55">
                  <c:v>-23341.5</c:v>
                </c:pt>
                <c:pt idx="56">
                  <c:v>-23195</c:v>
                </c:pt>
                <c:pt idx="57">
                  <c:v>-23189.5</c:v>
                </c:pt>
                <c:pt idx="58">
                  <c:v>-23178.5</c:v>
                </c:pt>
                <c:pt idx="59">
                  <c:v>-23173</c:v>
                </c:pt>
                <c:pt idx="60">
                  <c:v>-22511</c:v>
                </c:pt>
                <c:pt idx="61">
                  <c:v>-21012.5</c:v>
                </c:pt>
                <c:pt idx="62">
                  <c:v>-20453</c:v>
                </c:pt>
                <c:pt idx="63">
                  <c:v>-20063.5</c:v>
                </c:pt>
                <c:pt idx="64">
                  <c:v>-18433</c:v>
                </c:pt>
                <c:pt idx="65">
                  <c:v>-18433</c:v>
                </c:pt>
                <c:pt idx="66">
                  <c:v>-18408</c:v>
                </c:pt>
                <c:pt idx="67">
                  <c:v>-17415</c:v>
                </c:pt>
                <c:pt idx="68">
                  <c:v>-17349.5</c:v>
                </c:pt>
                <c:pt idx="69">
                  <c:v>-17347</c:v>
                </c:pt>
                <c:pt idx="70">
                  <c:v>-17291</c:v>
                </c:pt>
                <c:pt idx="71">
                  <c:v>-17280.5</c:v>
                </c:pt>
                <c:pt idx="72">
                  <c:v>-17280.5</c:v>
                </c:pt>
                <c:pt idx="73">
                  <c:v>-17272</c:v>
                </c:pt>
                <c:pt idx="74">
                  <c:v>-17253</c:v>
                </c:pt>
                <c:pt idx="75">
                  <c:v>-16071</c:v>
                </c:pt>
                <c:pt idx="76">
                  <c:v>-15288</c:v>
                </c:pt>
                <c:pt idx="77">
                  <c:v>-14353.5</c:v>
                </c:pt>
                <c:pt idx="78">
                  <c:v>-13988</c:v>
                </c:pt>
                <c:pt idx="79">
                  <c:v>-13299</c:v>
                </c:pt>
                <c:pt idx="80">
                  <c:v>-13258.5</c:v>
                </c:pt>
                <c:pt idx="81">
                  <c:v>-13258</c:v>
                </c:pt>
                <c:pt idx="82">
                  <c:v>-12234</c:v>
                </c:pt>
                <c:pt idx="83">
                  <c:v>-12198</c:v>
                </c:pt>
                <c:pt idx="84">
                  <c:v>-11180</c:v>
                </c:pt>
                <c:pt idx="85">
                  <c:v>-11180</c:v>
                </c:pt>
                <c:pt idx="86">
                  <c:v>-11172</c:v>
                </c:pt>
                <c:pt idx="87">
                  <c:v>-11020</c:v>
                </c:pt>
                <c:pt idx="88">
                  <c:v>-11001.5</c:v>
                </c:pt>
                <c:pt idx="89">
                  <c:v>-10996</c:v>
                </c:pt>
                <c:pt idx="90">
                  <c:v>-10995</c:v>
                </c:pt>
                <c:pt idx="91">
                  <c:v>-10179</c:v>
                </c:pt>
                <c:pt idx="92">
                  <c:v>-9924.5</c:v>
                </c:pt>
                <c:pt idx="93">
                  <c:v>-9114.5</c:v>
                </c:pt>
                <c:pt idx="94">
                  <c:v>-9094.5</c:v>
                </c:pt>
                <c:pt idx="95">
                  <c:v>-9045.5</c:v>
                </c:pt>
                <c:pt idx="96">
                  <c:v>-8967.5</c:v>
                </c:pt>
                <c:pt idx="97">
                  <c:v>-8967.5</c:v>
                </c:pt>
                <c:pt idx="98">
                  <c:v>-8226.5</c:v>
                </c:pt>
                <c:pt idx="99">
                  <c:v>-8157.5</c:v>
                </c:pt>
                <c:pt idx="100">
                  <c:v>-8152</c:v>
                </c:pt>
                <c:pt idx="101">
                  <c:v>-8149</c:v>
                </c:pt>
                <c:pt idx="102">
                  <c:v>-8129</c:v>
                </c:pt>
                <c:pt idx="103">
                  <c:v>-7219.5</c:v>
                </c:pt>
                <c:pt idx="104">
                  <c:v>-7175.5</c:v>
                </c:pt>
                <c:pt idx="105">
                  <c:v>-7161.5</c:v>
                </c:pt>
                <c:pt idx="106">
                  <c:v>-7106.5</c:v>
                </c:pt>
                <c:pt idx="107">
                  <c:v>-7087</c:v>
                </c:pt>
                <c:pt idx="108">
                  <c:v>-7012.5</c:v>
                </c:pt>
                <c:pt idx="109">
                  <c:v>-7001.5</c:v>
                </c:pt>
                <c:pt idx="110">
                  <c:v>-6852</c:v>
                </c:pt>
                <c:pt idx="111">
                  <c:v>-6846.5</c:v>
                </c:pt>
                <c:pt idx="112">
                  <c:v>-6841</c:v>
                </c:pt>
                <c:pt idx="113">
                  <c:v>-6248.5</c:v>
                </c:pt>
                <c:pt idx="114">
                  <c:v>-6149</c:v>
                </c:pt>
                <c:pt idx="115">
                  <c:v>-6077</c:v>
                </c:pt>
                <c:pt idx="116">
                  <c:v>-5931</c:v>
                </c:pt>
                <c:pt idx="117">
                  <c:v>-5919</c:v>
                </c:pt>
                <c:pt idx="118">
                  <c:v>-5917</c:v>
                </c:pt>
                <c:pt idx="119">
                  <c:v>-5280.5</c:v>
                </c:pt>
                <c:pt idx="120">
                  <c:v>-5219.5</c:v>
                </c:pt>
                <c:pt idx="121">
                  <c:v>-5217</c:v>
                </c:pt>
                <c:pt idx="122">
                  <c:v>-5087</c:v>
                </c:pt>
                <c:pt idx="123">
                  <c:v>-5065</c:v>
                </c:pt>
                <c:pt idx="124">
                  <c:v>-5047.5</c:v>
                </c:pt>
                <c:pt idx="125">
                  <c:v>-5018</c:v>
                </c:pt>
                <c:pt idx="126">
                  <c:v>-4968</c:v>
                </c:pt>
                <c:pt idx="127">
                  <c:v>-4953.5</c:v>
                </c:pt>
                <c:pt idx="128">
                  <c:v>-4928.5</c:v>
                </c:pt>
                <c:pt idx="129">
                  <c:v>-4315</c:v>
                </c:pt>
                <c:pt idx="130">
                  <c:v>-4210</c:v>
                </c:pt>
                <c:pt idx="131">
                  <c:v>-4153</c:v>
                </c:pt>
                <c:pt idx="132">
                  <c:v>-4152</c:v>
                </c:pt>
                <c:pt idx="133">
                  <c:v>-4099.5</c:v>
                </c:pt>
                <c:pt idx="134">
                  <c:v>-4049</c:v>
                </c:pt>
                <c:pt idx="135">
                  <c:v>-4025</c:v>
                </c:pt>
                <c:pt idx="136">
                  <c:v>-3975</c:v>
                </c:pt>
                <c:pt idx="137">
                  <c:v>-3812</c:v>
                </c:pt>
                <c:pt idx="138">
                  <c:v>-3219.5</c:v>
                </c:pt>
                <c:pt idx="139">
                  <c:v>-3203</c:v>
                </c:pt>
                <c:pt idx="140">
                  <c:v>-3086</c:v>
                </c:pt>
                <c:pt idx="141">
                  <c:v>-3081.5</c:v>
                </c:pt>
                <c:pt idx="142">
                  <c:v>-2946</c:v>
                </c:pt>
                <c:pt idx="143">
                  <c:v>-2895.5</c:v>
                </c:pt>
                <c:pt idx="144">
                  <c:v>-2766.5</c:v>
                </c:pt>
                <c:pt idx="145">
                  <c:v>-2221</c:v>
                </c:pt>
                <c:pt idx="146">
                  <c:v>-2163</c:v>
                </c:pt>
                <c:pt idx="147">
                  <c:v>-2101.5</c:v>
                </c:pt>
                <c:pt idx="148">
                  <c:v>-2096.5</c:v>
                </c:pt>
                <c:pt idx="149">
                  <c:v>-2094</c:v>
                </c:pt>
                <c:pt idx="150">
                  <c:v>-2038</c:v>
                </c:pt>
                <c:pt idx="151">
                  <c:v>-2014</c:v>
                </c:pt>
                <c:pt idx="152">
                  <c:v>-2008.5</c:v>
                </c:pt>
                <c:pt idx="153">
                  <c:v>-1250</c:v>
                </c:pt>
                <c:pt idx="154">
                  <c:v>-1217</c:v>
                </c:pt>
                <c:pt idx="155">
                  <c:v>-1103</c:v>
                </c:pt>
                <c:pt idx="156">
                  <c:v>-1095</c:v>
                </c:pt>
                <c:pt idx="157">
                  <c:v>-1018</c:v>
                </c:pt>
                <c:pt idx="158">
                  <c:v>-890</c:v>
                </c:pt>
                <c:pt idx="159">
                  <c:v>-796</c:v>
                </c:pt>
                <c:pt idx="160">
                  <c:v>-232</c:v>
                </c:pt>
                <c:pt idx="161">
                  <c:v>-185</c:v>
                </c:pt>
                <c:pt idx="162">
                  <c:v>-49</c:v>
                </c:pt>
                <c:pt idx="163">
                  <c:v>-32.5</c:v>
                </c:pt>
                <c:pt idx="164">
                  <c:v>0</c:v>
                </c:pt>
                <c:pt idx="165">
                  <c:v>3.5</c:v>
                </c:pt>
                <c:pt idx="166">
                  <c:v>36</c:v>
                </c:pt>
                <c:pt idx="167">
                  <c:v>69</c:v>
                </c:pt>
                <c:pt idx="168">
                  <c:v>761</c:v>
                </c:pt>
                <c:pt idx="169">
                  <c:v>913</c:v>
                </c:pt>
                <c:pt idx="170">
                  <c:v>985.5</c:v>
                </c:pt>
                <c:pt idx="171">
                  <c:v>990.5</c:v>
                </c:pt>
                <c:pt idx="172">
                  <c:v>1021.5</c:v>
                </c:pt>
                <c:pt idx="173">
                  <c:v>1038.5</c:v>
                </c:pt>
                <c:pt idx="174">
                  <c:v>1076</c:v>
                </c:pt>
                <c:pt idx="175">
                  <c:v>1079.5</c:v>
                </c:pt>
                <c:pt idx="176">
                  <c:v>1173.5</c:v>
                </c:pt>
                <c:pt idx="177">
                  <c:v>1256.5</c:v>
                </c:pt>
                <c:pt idx="178">
                  <c:v>1815</c:v>
                </c:pt>
                <c:pt idx="179">
                  <c:v>1853.5</c:v>
                </c:pt>
                <c:pt idx="180">
                  <c:v>1883.5</c:v>
                </c:pt>
                <c:pt idx="181">
                  <c:v>1912.5</c:v>
                </c:pt>
                <c:pt idx="182">
                  <c:v>1929</c:v>
                </c:pt>
                <c:pt idx="183">
                  <c:v>1939.5</c:v>
                </c:pt>
                <c:pt idx="184">
                  <c:v>1939.5</c:v>
                </c:pt>
                <c:pt idx="185">
                  <c:v>1942</c:v>
                </c:pt>
                <c:pt idx="186">
                  <c:v>2006.5</c:v>
                </c:pt>
                <c:pt idx="187">
                  <c:v>2020</c:v>
                </c:pt>
                <c:pt idx="188">
                  <c:v>2042.5</c:v>
                </c:pt>
                <c:pt idx="189">
                  <c:v>2080</c:v>
                </c:pt>
                <c:pt idx="190">
                  <c:v>2125</c:v>
                </c:pt>
                <c:pt idx="191">
                  <c:v>2208</c:v>
                </c:pt>
                <c:pt idx="192">
                  <c:v>2798</c:v>
                </c:pt>
                <c:pt idx="193">
                  <c:v>2820</c:v>
                </c:pt>
                <c:pt idx="194">
                  <c:v>2955.5</c:v>
                </c:pt>
                <c:pt idx="195">
                  <c:v>2972</c:v>
                </c:pt>
                <c:pt idx="196">
                  <c:v>2979.5</c:v>
                </c:pt>
                <c:pt idx="197">
                  <c:v>2996.5</c:v>
                </c:pt>
                <c:pt idx="198">
                  <c:v>3032.5</c:v>
                </c:pt>
                <c:pt idx="199">
                  <c:v>3038</c:v>
                </c:pt>
                <c:pt idx="200">
                  <c:v>3121</c:v>
                </c:pt>
                <c:pt idx="201">
                  <c:v>3929</c:v>
                </c:pt>
                <c:pt idx="202">
                  <c:v>3962</c:v>
                </c:pt>
                <c:pt idx="203">
                  <c:v>4014.5</c:v>
                </c:pt>
                <c:pt idx="204">
                  <c:v>4066.5</c:v>
                </c:pt>
                <c:pt idx="205">
                  <c:v>4108.5</c:v>
                </c:pt>
                <c:pt idx="206">
                  <c:v>4182.5</c:v>
                </c:pt>
                <c:pt idx="207">
                  <c:v>4894</c:v>
                </c:pt>
                <c:pt idx="208">
                  <c:v>5079.5</c:v>
                </c:pt>
                <c:pt idx="209">
                  <c:v>5087</c:v>
                </c:pt>
                <c:pt idx="210">
                  <c:v>5179</c:v>
                </c:pt>
                <c:pt idx="211">
                  <c:v>5245.5</c:v>
                </c:pt>
                <c:pt idx="212">
                  <c:v>5738.5</c:v>
                </c:pt>
                <c:pt idx="213">
                  <c:v>5893.5</c:v>
                </c:pt>
                <c:pt idx="214">
                  <c:v>5898.5</c:v>
                </c:pt>
                <c:pt idx="215">
                  <c:v>6036.5</c:v>
                </c:pt>
                <c:pt idx="216">
                  <c:v>6085.5</c:v>
                </c:pt>
                <c:pt idx="217">
                  <c:v>6086</c:v>
                </c:pt>
                <c:pt idx="218">
                  <c:v>6091</c:v>
                </c:pt>
                <c:pt idx="219">
                  <c:v>6091.5</c:v>
                </c:pt>
                <c:pt idx="220">
                  <c:v>6102.5</c:v>
                </c:pt>
                <c:pt idx="221">
                  <c:v>6125</c:v>
                </c:pt>
                <c:pt idx="222">
                  <c:v>6233</c:v>
                </c:pt>
                <c:pt idx="223">
                  <c:v>6260.5</c:v>
                </c:pt>
                <c:pt idx="224">
                  <c:v>6924</c:v>
                </c:pt>
                <c:pt idx="225">
                  <c:v>6949</c:v>
                </c:pt>
                <c:pt idx="226">
                  <c:v>6983</c:v>
                </c:pt>
                <c:pt idx="227">
                  <c:v>7028</c:v>
                </c:pt>
                <c:pt idx="228">
                  <c:v>7028.5</c:v>
                </c:pt>
                <c:pt idx="229">
                  <c:v>7146</c:v>
                </c:pt>
                <c:pt idx="230">
                  <c:v>7848</c:v>
                </c:pt>
                <c:pt idx="231">
                  <c:v>7887</c:v>
                </c:pt>
                <c:pt idx="232">
                  <c:v>7976</c:v>
                </c:pt>
                <c:pt idx="233">
                  <c:v>8028</c:v>
                </c:pt>
                <c:pt idx="234">
                  <c:v>8028</c:v>
                </c:pt>
                <c:pt idx="235">
                  <c:v>8057</c:v>
                </c:pt>
                <c:pt idx="236">
                  <c:v>8174</c:v>
                </c:pt>
                <c:pt idx="237">
                  <c:v>8174</c:v>
                </c:pt>
                <c:pt idx="238">
                  <c:v>8280</c:v>
                </c:pt>
                <c:pt idx="239">
                  <c:v>8968.5</c:v>
                </c:pt>
                <c:pt idx="240">
                  <c:v>9032</c:v>
                </c:pt>
                <c:pt idx="241">
                  <c:v>9032</c:v>
                </c:pt>
                <c:pt idx="242">
                  <c:v>9081.5</c:v>
                </c:pt>
                <c:pt idx="243">
                  <c:v>9084.5</c:v>
                </c:pt>
                <c:pt idx="244">
                  <c:v>9176.5</c:v>
                </c:pt>
                <c:pt idx="245">
                  <c:v>9272.5</c:v>
                </c:pt>
                <c:pt idx="246">
                  <c:v>9931</c:v>
                </c:pt>
                <c:pt idx="247">
                  <c:v>9931</c:v>
                </c:pt>
                <c:pt idx="248">
                  <c:v>9955</c:v>
                </c:pt>
                <c:pt idx="249">
                  <c:v>9955.5</c:v>
                </c:pt>
                <c:pt idx="250">
                  <c:v>9958</c:v>
                </c:pt>
                <c:pt idx="251">
                  <c:v>9960.5</c:v>
                </c:pt>
                <c:pt idx="252">
                  <c:v>9961</c:v>
                </c:pt>
                <c:pt idx="253">
                  <c:v>9984.5</c:v>
                </c:pt>
                <c:pt idx="254">
                  <c:v>10002</c:v>
                </c:pt>
                <c:pt idx="255">
                  <c:v>10061</c:v>
                </c:pt>
                <c:pt idx="256">
                  <c:v>10061</c:v>
                </c:pt>
                <c:pt idx="257">
                  <c:v>10124.5</c:v>
                </c:pt>
                <c:pt idx="258">
                  <c:v>10125</c:v>
                </c:pt>
                <c:pt idx="259">
                  <c:v>10163</c:v>
                </c:pt>
                <c:pt idx="260">
                  <c:v>10188</c:v>
                </c:pt>
                <c:pt idx="261">
                  <c:v>10188</c:v>
                </c:pt>
                <c:pt idx="262">
                  <c:v>11010.5</c:v>
                </c:pt>
                <c:pt idx="263">
                  <c:v>11018</c:v>
                </c:pt>
                <c:pt idx="264">
                  <c:v>11018</c:v>
                </c:pt>
                <c:pt idx="265">
                  <c:v>11018.5</c:v>
                </c:pt>
                <c:pt idx="266">
                  <c:v>11018.5</c:v>
                </c:pt>
                <c:pt idx="267">
                  <c:v>11023.5</c:v>
                </c:pt>
                <c:pt idx="268">
                  <c:v>11024</c:v>
                </c:pt>
                <c:pt idx="269">
                  <c:v>11024</c:v>
                </c:pt>
                <c:pt idx="270">
                  <c:v>11026.5</c:v>
                </c:pt>
                <c:pt idx="271">
                  <c:v>11027</c:v>
                </c:pt>
                <c:pt idx="272">
                  <c:v>11029</c:v>
                </c:pt>
                <c:pt idx="273">
                  <c:v>11029.5</c:v>
                </c:pt>
                <c:pt idx="274">
                  <c:v>11034.5</c:v>
                </c:pt>
                <c:pt idx="275">
                  <c:v>11035</c:v>
                </c:pt>
                <c:pt idx="276">
                  <c:v>11037.5</c:v>
                </c:pt>
                <c:pt idx="277">
                  <c:v>11040.5</c:v>
                </c:pt>
                <c:pt idx="278">
                  <c:v>11040.5</c:v>
                </c:pt>
                <c:pt idx="279">
                  <c:v>11085</c:v>
                </c:pt>
                <c:pt idx="280">
                  <c:v>11087</c:v>
                </c:pt>
                <c:pt idx="281">
                  <c:v>11087</c:v>
                </c:pt>
                <c:pt idx="282">
                  <c:v>11164.5</c:v>
                </c:pt>
                <c:pt idx="283">
                  <c:v>11170</c:v>
                </c:pt>
                <c:pt idx="284">
                  <c:v>11226</c:v>
                </c:pt>
                <c:pt idx="285">
                  <c:v>11300</c:v>
                </c:pt>
                <c:pt idx="286">
                  <c:v>11887</c:v>
                </c:pt>
                <c:pt idx="287">
                  <c:v>12058</c:v>
                </c:pt>
                <c:pt idx="288">
                  <c:v>12075.5</c:v>
                </c:pt>
                <c:pt idx="289">
                  <c:v>12291</c:v>
                </c:pt>
                <c:pt idx="290">
                  <c:v>12513.5</c:v>
                </c:pt>
                <c:pt idx="291">
                  <c:v>12809</c:v>
                </c:pt>
                <c:pt idx="292">
                  <c:v>12883.5</c:v>
                </c:pt>
                <c:pt idx="293">
                  <c:v>12939</c:v>
                </c:pt>
                <c:pt idx="294">
                  <c:v>13027</c:v>
                </c:pt>
                <c:pt idx="295">
                  <c:v>13077</c:v>
                </c:pt>
                <c:pt idx="296">
                  <c:v>13890.5</c:v>
                </c:pt>
                <c:pt idx="297">
                  <c:v>13920</c:v>
                </c:pt>
                <c:pt idx="298">
                  <c:v>13951.5</c:v>
                </c:pt>
                <c:pt idx="299">
                  <c:v>13994.5</c:v>
                </c:pt>
                <c:pt idx="300">
                  <c:v>14075.5</c:v>
                </c:pt>
                <c:pt idx="301">
                  <c:v>14094</c:v>
                </c:pt>
                <c:pt idx="302">
                  <c:v>14095</c:v>
                </c:pt>
                <c:pt idx="303">
                  <c:v>14233</c:v>
                </c:pt>
                <c:pt idx="304">
                  <c:v>14268</c:v>
                </c:pt>
                <c:pt idx="305">
                  <c:v>14268</c:v>
                </c:pt>
                <c:pt idx="306">
                  <c:v>14268</c:v>
                </c:pt>
                <c:pt idx="307">
                  <c:v>14268</c:v>
                </c:pt>
                <c:pt idx="308">
                  <c:v>14268</c:v>
                </c:pt>
                <c:pt idx="309">
                  <c:v>14980.5</c:v>
                </c:pt>
                <c:pt idx="310">
                  <c:v>15038.5</c:v>
                </c:pt>
                <c:pt idx="311">
                  <c:v>15077</c:v>
                </c:pt>
                <c:pt idx="312">
                  <c:v>15145</c:v>
                </c:pt>
                <c:pt idx="313">
                  <c:v>15208.5</c:v>
                </c:pt>
                <c:pt idx="314">
                  <c:v>15983.5</c:v>
                </c:pt>
                <c:pt idx="315">
                  <c:v>16014.5</c:v>
                </c:pt>
                <c:pt idx="316">
                  <c:v>16127</c:v>
                </c:pt>
                <c:pt idx="317">
                  <c:v>16144.5</c:v>
                </c:pt>
                <c:pt idx="318">
                  <c:v>16166.5</c:v>
                </c:pt>
                <c:pt idx="319">
                  <c:v>16199</c:v>
                </c:pt>
                <c:pt idx="320">
                  <c:v>16214</c:v>
                </c:pt>
                <c:pt idx="321">
                  <c:v>16265.5</c:v>
                </c:pt>
                <c:pt idx="322">
                  <c:v>16265.5</c:v>
                </c:pt>
                <c:pt idx="323">
                  <c:v>16268</c:v>
                </c:pt>
                <c:pt idx="324">
                  <c:v>16268</c:v>
                </c:pt>
                <c:pt idx="325">
                  <c:v>16268</c:v>
                </c:pt>
                <c:pt idx="326">
                  <c:v>16268</c:v>
                </c:pt>
                <c:pt idx="327">
                  <c:v>16268</c:v>
                </c:pt>
                <c:pt idx="328">
                  <c:v>16268</c:v>
                </c:pt>
                <c:pt idx="329">
                  <c:v>16916</c:v>
                </c:pt>
                <c:pt idx="330">
                  <c:v>17004.5</c:v>
                </c:pt>
                <c:pt idx="331">
                  <c:v>17042</c:v>
                </c:pt>
                <c:pt idx="332">
                  <c:v>17042.5</c:v>
                </c:pt>
                <c:pt idx="333">
                  <c:v>17058</c:v>
                </c:pt>
                <c:pt idx="334">
                  <c:v>17059.5</c:v>
                </c:pt>
                <c:pt idx="335">
                  <c:v>17059.5</c:v>
                </c:pt>
                <c:pt idx="336">
                  <c:v>17063.5</c:v>
                </c:pt>
                <c:pt idx="337">
                  <c:v>17093.5</c:v>
                </c:pt>
                <c:pt idx="338">
                  <c:v>17094</c:v>
                </c:pt>
                <c:pt idx="339">
                  <c:v>17181</c:v>
                </c:pt>
                <c:pt idx="340">
                  <c:v>17208.5</c:v>
                </c:pt>
                <c:pt idx="341">
                  <c:v>17289.5</c:v>
                </c:pt>
                <c:pt idx="342">
                  <c:v>17951.5</c:v>
                </c:pt>
                <c:pt idx="343">
                  <c:v>18037</c:v>
                </c:pt>
                <c:pt idx="344">
                  <c:v>18037</c:v>
                </c:pt>
                <c:pt idx="345">
                  <c:v>18094</c:v>
                </c:pt>
                <c:pt idx="346">
                  <c:v>18122.5</c:v>
                </c:pt>
                <c:pt idx="347">
                  <c:v>18123</c:v>
                </c:pt>
                <c:pt idx="348">
                  <c:v>18150</c:v>
                </c:pt>
                <c:pt idx="349">
                  <c:v>18152</c:v>
                </c:pt>
                <c:pt idx="350">
                  <c:v>18180</c:v>
                </c:pt>
                <c:pt idx="351">
                  <c:v>18180</c:v>
                </c:pt>
                <c:pt idx="352">
                  <c:v>18200</c:v>
                </c:pt>
                <c:pt idx="353">
                  <c:v>18236</c:v>
                </c:pt>
                <c:pt idx="354">
                  <c:v>18966.5</c:v>
                </c:pt>
                <c:pt idx="355">
                  <c:v>18966.5</c:v>
                </c:pt>
                <c:pt idx="356">
                  <c:v>19035.5</c:v>
                </c:pt>
                <c:pt idx="357">
                  <c:v>19035.5</c:v>
                </c:pt>
                <c:pt idx="358">
                  <c:v>19036</c:v>
                </c:pt>
                <c:pt idx="359">
                  <c:v>19036</c:v>
                </c:pt>
                <c:pt idx="360">
                  <c:v>19077</c:v>
                </c:pt>
                <c:pt idx="361">
                  <c:v>20033.5</c:v>
                </c:pt>
                <c:pt idx="362">
                  <c:v>20033.5</c:v>
                </c:pt>
                <c:pt idx="363">
                  <c:v>20041.5</c:v>
                </c:pt>
                <c:pt idx="364">
                  <c:v>20043</c:v>
                </c:pt>
                <c:pt idx="365">
                  <c:v>20113</c:v>
                </c:pt>
                <c:pt idx="366">
                  <c:v>20133.5</c:v>
                </c:pt>
                <c:pt idx="367">
                  <c:v>20134</c:v>
                </c:pt>
                <c:pt idx="368">
                  <c:v>20139</c:v>
                </c:pt>
                <c:pt idx="369">
                  <c:v>20219.5</c:v>
                </c:pt>
                <c:pt idx="370">
                  <c:v>20271</c:v>
                </c:pt>
                <c:pt idx="371">
                  <c:v>20274.5</c:v>
                </c:pt>
                <c:pt idx="372">
                  <c:v>20964</c:v>
                </c:pt>
                <c:pt idx="373">
                  <c:v>21079</c:v>
                </c:pt>
                <c:pt idx="374">
                  <c:v>21079</c:v>
                </c:pt>
                <c:pt idx="375">
                  <c:v>21083</c:v>
                </c:pt>
                <c:pt idx="376">
                  <c:v>21105.5</c:v>
                </c:pt>
                <c:pt idx="377">
                  <c:v>21106</c:v>
                </c:pt>
                <c:pt idx="378">
                  <c:v>21134.5</c:v>
                </c:pt>
                <c:pt idx="379">
                  <c:v>21134.5</c:v>
                </c:pt>
                <c:pt idx="380">
                  <c:v>21179.5</c:v>
                </c:pt>
                <c:pt idx="381">
                  <c:v>21198</c:v>
                </c:pt>
                <c:pt idx="382">
                  <c:v>21198</c:v>
                </c:pt>
                <c:pt idx="383">
                  <c:v>21215</c:v>
                </c:pt>
                <c:pt idx="384">
                  <c:v>21924</c:v>
                </c:pt>
                <c:pt idx="385">
                  <c:v>21987.5</c:v>
                </c:pt>
                <c:pt idx="386">
                  <c:v>22018</c:v>
                </c:pt>
                <c:pt idx="387">
                  <c:v>23265</c:v>
                </c:pt>
                <c:pt idx="388">
                  <c:v>23295</c:v>
                </c:pt>
                <c:pt idx="389">
                  <c:v>23397.5</c:v>
                </c:pt>
              </c:numCache>
            </c:numRef>
          </c:xVal>
          <c:yVal>
            <c:numRef>
              <c:f>B!$I$21:$I$410</c:f>
              <c:numCache>
                <c:formatCode>General</c:formatCode>
                <c:ptCount val="390"/>
                <c:pt idx="0">
                  <c:v>5.0195350002468331E-2</c:v>
                </c:pt>
                <c:pt idx="1">
                  <c:v>4.5444300001690863E-2</c:v>
                </c:pt>
                <c:pt idx="2">
                  <c:v>4.796935000558733E-2</c:v>
                </c:pt>
                <c:pt idx="3">
                  <c:v>4.8218300002190517E-2</c:v>
                </c:pt>
                <c:pt idx="4">
                  <c:v>4.8482950005563907E-2</c:v>
                </c:pt>
                <c:pt idx="5">
                  <c:v>4.7731900001963368E-2</c:v>
                </c:pt>
                <c:pt idx="7">
                  <c:v>4.2267900000297232E-2</c:v>
                </c:pt>
                <c:pt idx="8">
                  <c:v>5.4812200003652833E-2</c:v>
                </c:pt>
                <c:pt idx="18">
                  <c:v>3.1064850005350308E-2</c:v>
                </c:pt>
                <c:pt idx="19">
                  <c:v>3.0313800005387748E-2</c:v>
                </c:pt>
                <c:pt idx="39">
                  <c:v>1.4325449999887496E-2</c:v>
                </c:pt>
                <c:pt idx="40">
                  <c:v>3.5743999978876673E-3</c:v>
                </c:pt>
                <c:pt idx="48">
                  <c:v>7.8269000005093403E-3</c:v>
                </c:pt>
                <c:pt idx="49">
                  <c:v>1.0165200001210906E-2</c:v>
                </c:pt>
                <c:pt idx="50">
                  <c:v>1.7903650004882365E-2</c:v>
                </c:pt>
                <c:pt idx="51">
                  <c:v>-9.8642000011750497E-3</c:v>
                </c:pt>
                <c:pt idx="52">
                  <c:v>9.9225000303704292E-4</c:v>
                </c:pt>
                <c:pt idx="53">
                  <c:v>2.542869999888353E-2</c:v>
                </c:pt>
                <c:pt idx="54">
                  <c:v>8.9224000039394014E-3</c:v>
                </c:pt>
                <c:pt idx="55">
                  <c:v>1.2167150001914706E-2</c:v>
                </c:pt>
                <c:pt idx="56">
                  <c:v>-4.8905000003287569E-3</c:v>
                </c:pt>
                <c:pt idx="57">
                  <c:v>8.4795000293524936E-4</c:v>
                </c:pt>
                <c:pt idx="58">
                  <c:v>-6.7514999682316557E-4</c:v>
                </c:pt>
                <c:pt idx="59">
                  <c:v>1.0632999983499758E-3</c:v>
                </c:pt>
                <c:pt idx="60">
                  <c:v>-3.2689999352442101E-4</c:v>
                </c:pt>
                <c:pt idx="61">
                  <c:v>-1.322375000017928E-2</c:v>
                </c:pt>
                <c:pt idx="62">
                  <c:v>-9.6486999973421916E-3</c:v>
                </c:pt>
                <c:pt idx="63">
                  <c:v>-2.7716650001821108E-2</c:v>
                </c:pt>
                <c:pt idx="64">
                  <c:v>-8.9069999376079068E-4</c:v>
                </c:pt>
                <c:pt idx="65">
                  <c:v>4.1093000036198646E-3</c:v>
                </c:pt>
                <c:pt idx="66">
                  <c:v>1.4556800007994752E-2</c:v>
                </c:pt>
                <c:pt idx="67">
                  <c:v>-1.1028499997337349E-2</c:v>
                </c:pt>
                <c:pt idx="74">
                  <c:v>-5.9686999957193621E-3</c:v>
                </c:pt>
                <c:pt idx="75">
                  <c:v>3.1491000045207329E-3</c:v>
                </c:pt>
                <c:pt idx="76">
                  <c:v>-4.9951999972108752E-3</c:v>
                </c:pt>
                <c:pt idx="78">
                  <c:v>-7.251999995787628E-4</c:v>
                </c:pt>
                <c:pt idx="79">
                  <c:v>-4.6720999962417409E-3</c:v>
                </c:pt>
                <c:pt idx="82">
                  <c:v>-1.04085999992094E-2</c:v>
                </c:pt>
                <c:pt idx="83">
                  <c:v>-1.2484199993195944E-2</c:v>
                </c:pt>
                <c:pt idx="84">
                  <c:v>-1.1621999990893528E-2</c:v>
                </c:pt>
                <c:pt idx="85">
                  <c:v>-9.6219999904860742E-3</c:v>
                </c:pt>
                <c:pt idx="86">
                  <c:v>-1.2638799998967443E-2</c:v>
                </c:pt>
                <c:pt idx="87">
                  <c:v>4.2000006942544132E-5</c:v>
                </c:pt>
                <c:pt idx="90">
                  <c:v>-1.1510499993164558E-2</c:v>
                </c:pt>
                <c:pt idx="91">
                  <c:v>-2.2240999969653785E-3</c:v>
                </c:pt>
                <c:pt idx="92">
                  <c:v>-8.5085499958950095E-3</c:v>
                </c:pt>
                <c:pt idx="93">
                  <c:v>-6.2095499961287715E-3</c:v>
                </c:pt>
                <c:pt idx="94">
                  <c:v>-1.2251549997017719E-2</c:v>
                </c:pt>
                <c:pt idx="95">
                  <c:v>-2.8544500019052066E-3</c:v>
                </c:pt>
                <c:pt idx="96">
                  <c:v>-6.0182499946677126E-3</c:v>
                </c:pt>
                <c:pt idx="97">
                  <c:v>3.3981750006205402E-2</c:v>
                </c:pt>
                <c:pt idx="98">
                  <c:v>-1.8074349995004013E-2</c:v>
                </c:pt>
                <c:pt idx="99">
                  <c:v>-1.6719250001187902E-2</c:v>
                </c:pt>
                <c:pt idx="100">
                  <c:v>-1.6980799991870299E-2</c:v>
                </c:pt>
                <c:pt idx="101">
                  <c:v>-1.1487099996884353E-2</c:v>
                </c:pt>
                <c:pt idx="102">
                  <c:v>-7.5290999957360327E-3</c:v>
                </c:pt>
                <c:pt idx="103">
                  <c:v>-7.6890499913133681E-3</c:v>
                </c:pt>
                <c:pt idx="104">
                  <c:v>-1.1781449997215532E-2</c:v>
                </c:pt>
                <c:pt idx="105">
                  <c:v>-5.8108499943045899E-3</c:v>
                </c:pt>
                <c:pt idx="106">
                  <c:v>-3.4263499910593964E-3</c:v>
                </c:pt>
                <c:pt idx="107">
                  <c:v>-1.271729999280069E-2</c:v>
                </c:pt>
                <c:pt idx="108">
                  <c:v>-4.6237499991548248E-3</c:v>
                </c:pt>
                <c:pt idx="109">
                  <c:v>-1.9146849997923709E-2</c:v>
                </c:pt>
                <c:pt idx="110">
                  <c:v>5.2892000021529384E-3</c:v>
                </c:pt>
                <c:pt idx="111">
                  <c:v>-1.6972349993011449E-2</c:v>
                </c:pt>
                <c:pt idx="112">
                  <c:v>-2.2233899995626416E-2</c:v>
                </c:pt>
                <c:pt idx="113">
                  <c:v>-9.2281499964883551E-3</c:v>
                </c:pt>
                <c:pt idx="114">
                  <c:v>-8.6871000021346845E-3</c:v>
                </c:pt>
                <c:pt idx="115">
                  <c:v>-1.883829999860609E-2</c:v>
                </c:pt>
                <c:pt idx="116">
                  <c:v>-5.1448999947751872E-3</c:v>
                </c:pt>
                <c:pt idx="117">
                  <c:v>2.8299000041442923E-3</c:v>
                </c:pt>
                <c:pt idx="118">
                  <c:v>2.8257000085432082E-3</c:v>
                </c:pt>
                <c:pt idx="119">
                  <c:v>1.739050007017795E-3</c:v>
                </c:pt>
                <c:pt idx="120">
                  <c:v>-3.8890499999979511E-3</c:v>
                </c:pt>
                <c:pt idx="121">
                  <c:v>-6.4430000202264637E-4</c:v>
                </c:pt>
                <c:pt idx="122">
                  <c:v>-2.9173000002629124E-3</c:v>
                </c:pt>
                <c:pt idx="123">
                  <c:v>1.0365000052843243E-3</c:v>
                </c:pt>
                <c:pt idx="124">
                  <c:v>-1.4250249994802289E-2</c:v>
                </c:pt>
                <c:pt idx="125">
                  <c:v>-3.5621999995782971E-3</c:v>
                </c:pt>
                <c:pt idx="126">
                  <c:v>-2.6671999949030578E-3</c:v>
                </c:pt>
                <c:pt idx="127">
                  <c:v>-6.4476499974261969E-3</c:v>
                </c:pt>
                <c:pt idx="128">
                  <c:v>7.9998500004876405E-3</c:v>
                </c:pt>
                <c:pt idx="129">
                  <c:v>-5.5385000014211982E-3</c:v>
                </c:pt>
                <c:pt idx="130">
                  <c:v>1.0741000005509704E-2</c:v>
                </c:pt>
                <c:pt idx="132">
                  <c:v>-1.3380799995502457E-2</c:v>
                </c:pt>
                <c:pt idx="133">
                  <c:v>1.7589499984751455E-3</c:v>
                </c:pt>
                <c:pt idx="134">
                  <c:v>-4.0970999980345368E-3</c:v>
                </c:pt>
                <c:pt idx="135">
                  <c:v>1.2852500003646128E-2</c:v>
                </c:pt>
                <c:pt idx="136">
                  <c:v>4.7475000028498471E-3</c:v>
                </c:pt>
                <c:pt idx="137">
                  <c:v>-2.0948000019416213E-3</c:v>
                </c:pt>
                <c:pt idx="138">
                  <c:v>8.9109500040649436E-3</c:v>
                </c:pt>
                <c:pt idx="139">
                  <c:v>-3.8736999922548421E-3</c:v>
                </c:pt>
                <c:pt idx="140">
                  <c:v>1.7380600002070423E-2</c:v>
                </c:pt>
                <c:pt idx="141">
                  <c:v>-1.378850000037346E-3</c:v>
                </c:pt>
                <c:pt idx="142">
                  <c:v>-4.9133999928017147E-3</c:v>
                </c:pt>
                <c:pt idx="143">
                  <c:v>9.230550000211224E-3</c:v>
                </c:pt>
                <c:pt idx="144">
                  <c:v>5.459650004922878E-3</c:v>
                </c:pt>
                <c:pt idx="145">
                  <c:v>1.0064100002637133E-2</c:v>
                </c:pt>
                <c:pt idx="146">
                  <c:v>1.5942300000460818E-2</c:v>
                </c:pt>
                <c:pt idx="147">
                  <c:v>1.2563149997731671E-2</c:v>
                </c:pt>
                <c:pt idx="150">
                  <c:v>-8.2019999535987154E-4</c:v>
                </c:pt>
                <c:pt idx="153">
                  <c:v>-6.4749999946798198E-3</c:v>
                </c:pt>
                <c:pt idx="154">
                  <c:v>-6.0442999965744093E-3</c:v>
                </c:pt>
                <c:pt idx="155">
                  <c:v>-1.2836999958381057E-3</c:v>
                </c:pt>
                <c:pt idx="156">
                  <c:v>-1.6300499992212281E-2</c:v>
                </c:pt>
                <c:pt idx="157">
                  <c:v>1.5037800003483426E-2</c:v>
                </c:pt>
                <c:pt idx="158">
                  <c:v>-2.3099999816622585E-4</c:v>
                </c:pt>
                <c:pt idx="159">
                  <c:v>1.5716000052634627E-3</c:v>
                </c:pt>
                <c:pt idx="160">
                  <c:v>-6.1279999499674886E-4</c:v>
                </c:pt>
                <c:pt idx="161">
                  <c:v>-1.0211499997240026E-2</c:v>
                </c:pt>
                <c:pt idx="162">
                  <c:v>1.5029000060167164E-3</c:v>
                </c:pt>
                <c:pt idx="163">
                  <c:v>1.3718250003876165E-2</c:v>
                </c:pt>
                <c:pt idx="165">
                  <c:v>-3.3573499968042597E-3</c:v>
                </c:pt>
                <c:pt idx="166">
                  <c:v>-1.7559999105287716E-4</c:v>
                </c:pt>
                <c:pt idx="168">
                  <c:v>3.8019000057829544E-3</c:v>
                </c:pt>
                <c:pt idx="169">
                  <c:v>9.4827000066288747E-3</c:v>
                </c:pt>
                <c:pt idx="170">
                  <c:v>1.458045000617858E-2</c:v>
                </c:pt>
                <c:pt idx="172">
                  <c:v>3.5048499994445592E-3</c:v>
                </c:pt>
                <c:pt idx="173">
                  <c:v>-3.0308499990496784E-3</c:v>
                </c:pt>
                <c:pt idx="174">
                  <c:v>3.6404000056791119E-3</c:v>
                </c:pt>
                <c:pt idx="175">
                  <c:v>7.3830500041367486E-3</c:v>
                </c:pt>
                <c:pt idx="176">
                  <c:v>-8.1434999447083101E-4</c:v>
                </c:pt>
                <c:pt idx="177">
                  <c:v>-4.8864999553188682E-4</c:v>
                </c:pt>
                <c:pt idx="180">
                  <c:v>-9.3053500022506341E-3</c:v>
                </c:pt>
                <c:pt idx="181">
                  <c:v>-2.8662499971687794E-3</c:v>
                </c:pt>
                <c:pt idx="182">
                  <c:v>-1.6508999979123473E-3</c:v>
                </c:pt>
                <c:pt idx="185">
                  <c:v>-9.1782000017701648E-3</c:v>
                </c:pt>
                <c:pt idx="186">
                  <c:v>-1.0636499937390909E-3</c:v>
                </c:pt>
                <c:pt idx="187">
                  <c:v>1.0658000006515067E-2</c:v>
                </c:pt>
                <c:pt idx="188">
                  <c:v>2.0607499973266385E-3</c:v>
                </c:pt>
                <c:pt idx="189">
                  <c:v>1.4532000001054257E-2</c:v>
                </c:pt>
                <c:pt idx="190">
                  <c:v>-2.0624999961000867E-3</c:v>
                </c:pt>
                <c:pt idx="191">
                  <c:v>5.2632000006269664E-3</c:v>
                </c:pt>
                <c:pt idx="192">
                  <c:v>3.0242000066209584E-3</c:v>
                </c:pt>
                <c:pt idx="193">
                  <c:v>1.9780000075115822E-3</c:v>
                </c:pt>
                <c:pt idx="194">
                  <c:v>4.4434500014176592E-3</c:v>
                </c:pt>
                <c:pt idx="195">
                  <c:v>1.4158800004224759E-2</c:v>
                </c:pt>
                <c:pt idx="197">
                  <c:v>1.3857350000762381E-2</c:v>
                </c:pt>
                <c:pt idx="198">
                  <c:v>1.6781750004156493E-2</c:v>
                </c:pt>
                <c:pt idx="199">
                  <c:v>5.2020000293850899E-4</c:v>
                </c:pt>
                <c:pt idx="200">
                  <c:v>-3.1540999916614965E-3</c:v>
                </c:pt>
                <c:pt idx="202">
                  <c:v>-5.4201999955694191E-3</c:v>
                </c:pt>
                <c:pt idx="203">
                  <c:v>1.7195500040543266E-3</c:v>
                </c:pt>
                <c:pt idx="205">
                  <c:v>2.5221500036423095E-3</c:v>
                </c:pt>
                <c:pt idx="208">
                  <c:v>-7.0169499958865345E-3</c:v>
                </c:pt>
                <c:pt idx="211">
                  <c:v>-3.6554999678628519E-4</c:v>
                </c:pt>
                <c:pt idx="214">
                  <c:v>7.6315000478643924E-4</c:v>
                </c:pt>
                <c:pt idx="284">
                  <c:v>-1.6745999964768998E-3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6F3-4B16-BA47-BAEDF3306D38}"/>
            </c:ext>
          </c:extLst>
        </c:ser>
        <c:ser>
          <c:idx val="2"/>
          <c:order val="2"/>
          <c:tx>
            <c:strRef>
              <c:f>B!$J$20:$J$20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99CC"/>
              </a:solidFill>
              <a:ln>
                <a:solidFill>
                  <a:srgbClr val="FF99CC"/>
                </a:solidFill>
                <a:prstDash val="solid"/>
              </a:ln>
            </c:spPr>
          </c:marker>
          <c:xVal>
            <c:numRef>
              <c:f>B!$F$21:$F$410</c:f>
              <c:numCache>
                <c:formatCode>General</c:formatCode>
                <c:ptCount val="390"/>
                <c:pt idx="0">
                  <c:v>-64783.5</c:v>
                </c:pt>
                <c:pt idx="1">
                  <c:v>-64783</c:v>
                </c:pt>
                <c:pt idx="2">
                  <c:v>-63723.5</c:v>
                </c:pt>
                <c:pt idx="3">
                  <c:v>-63723</c:v>
                </c:pt>
                <c:pt idx="4">
                  <c:v>-62539.5</c:v>
                </c:pt>
                <c:pt idx="5">
                  <c:v>-62539</c:v>
                </c:pt>
                <c:pt idx="6">
                  <c:v>-61814</c:v>
                </c:pt>
                <c:pt idx="7">
                  <c:v>-60699</c:v>
                </c:pt>
                <c:pt idx="8">
                  <c:v>-59482</c:v>
                </c:pt>
                <c:pt idx="9">
                  <c:v>-54701</c:v>
                </c:pt>
                <c:pt idx="10">
                  <c:v>-54676</c:v>
                </c:pt>
                <c:pt idx="11">
                  <c:v>-54613</c:v>
                </c:pt>
                <c:pt idx="12">
                  <c:v>-54596</c:v>
                </c:pt>
                <c:pt idx="13">
                  <c:v>-54549</c:v>
                </c:pt>
                <c:pt idx="14">
                  <c:v>-54538</c:v>
                </c:pt>
                <c:pt idx="15">
                  <c:v>-53860</c:v>
                </c:pt>
                <c:pt idx="16">
                  <c:v>-53799</c:v>
                </c:pt>
                <c:pt idx="17">
                  <c:v>-53711</c:v>
                </c:pt>
                <c:pt idx="18">
                  <c:v>-52578.5</c:v>
                </c:pt>
                <c:pt idx="19">
                  <c:v>-52578</c:v>
                </c:pt>
                <c:pt idx="20">
                  <c:v>-50538</c:v>
                </c:pt>
                <c:pt idx="21">
                  <c:v>-50395</c:v>
                </c:pt>
                <c:pt idx="22">
                  <c:v>-48596.5</c:v>
                </c:pt>
                <c:pt idx="23">
                  <c:v>-48596</c:v>
                </c:pt>
                <c:pt idx="24">
                  <c:v>-48588</c:v>
                </c:pt>
                <c:pt idx="25">
                  <c:v>-48587.5</c:v>
                </c:pt>
                <c:pt idx="26">
                  <c:v>-48546.5</c:v>
                </c:pt>
                <c:pt idx="27">
                  <c:v>-48535.5</c:v>
                </c:pt>
                <c:pt idx="28">
                  <c:v>-48486</c:v>
                </c:pt>
                <c:pt idx="29">
                  <c:v>-48475</c:v>
                </c:pt>
                <c:pt idx="30">
                  <c:v>-48474.5</c:v>
                </c:pt>
                <c:pt idx="31">
                  <c:v>-48469</c:v>
                </c:pt>
                <c:pt idx="32">
                  <c:v>-42295</c:v>
                </c:pt>
                <c:pt idx="33">
                  <c:v>-40201</c:v>
                </c:pt>
                <c:pt idx="34">
                  <c:v>-39501.5</c:v>
                </c:pt>
                <c:pt idx="35">
                  <c:v>-39490.5</c:v>
                </c:pt>
                <c:pt idx="36">
                  <c:v>-39476.5</c:v>
                </c:pt>
                <c:pt idx="37">
                  <c:v>-38677</c:v>
                </c:pt>
                <c:pt idx="38">
                  <c:v>-38574</c:v>
                </c:pt>
                <c:pt idx="39">
                  <c:v>-37464.5</c:v>
                </c:pt>
                <c:pt idx="40">
                  <c:v>-37464</c:v>
                </c:pt>
                <c:pt idx="41">
                  <c:v>-36489</c:v>
                </c:pt>
                <c:pt idx="42">
                  <c:v>-33454.5</c:v>
                </c:pt>
                <c:pt idx="43">
                  <c:v>-33195</c:v>
                </c:pt>
                <c:pt idx="44">
                  <c:v>-32547</c:v>
                </c:pt>
                <c:pt idx="45">
                  <c:v>-32290</c:v>
                </c:pt>
                <c:pt idx="46">
                  <c:v>-32072</c:v>
                </c:pt>
                <c:pt idx="47">
                  <c:v>-25418.5</c:v>
                </c:pt>
                <c:pt idx="48">
                  <c:v>-24489</c:v>
                </c:pt>
                <c:pt idx="49">
                  <c:v>-24412</c:v>
                </c:pt>
                <c:pt idx="50">
                  <c:v>-24406.5</c:v>
                </c:pt>
                <c:pt idx="51">
                  <c:v>-24398</c:v>
                </c:pt>
                <c:pt idx="52">
                  <c:v>-23972.5</c:v>
                </c:pt>
                <c:pt idx="53">
                  <c:v>-23347</c:v>
                </c:pt>
                <c:pt idx="54">
                  <c:v>-23344</c:v>
                </c:pt>
                <c:pt idx="55">
                  <c:v>-23341.5</c:v>
                </c:pt>
                <c:pt idx="56">
                  <c:v>-23195</c:v>
                </c:pt>
                <c:pt idx="57">
                  <c:v>-23189.5</c:v>
                </c:pt>
                <c:pt idx="58">
                  <c:v>-23178.5</c:v>
                </c:pt>
                <c:pt idx="59">
                  <c:v>-23173</c:v>
                </c:pt>
                <c:pt idx="60">
                  <c:v>-22511</c:v>
                </c:pt>
                <c:pt idx="61">
                  <c:v>-21012.5</c:v>
                </c:pt>
                <c:pt idx="62">
                  <c:v>-20453</c:v>
                </c:pt>
                <c:pt idx="63">
                  <c:v>-20063.5</c:v>
                </c:pt>
                <c:pt idx="64">
                  <c:v>-18433</c:v>
                </c:pt>
                <c:pt idx="65">
                  <c:v>-18433</c:v>
                </c:pt>
                <c:pt idx="66">
                  <c:v>-18408</c:v>
                </c:pt>
                <c:pt idx="67">
                  <c:v>-17415</c:v>
                </c:pt>
                <c:pt idx="68">
                  <c:v>-17349.5</c:v>
                </c:pt>
                <c:pt idx="69">
                  <c:v>-17347</c:v>
                </c:pt>
                <c:pt idx="70">
                  <c:v>-17291</c:v>
                </c:pt>
                <c:pt idx="71">
                  <c:v>-17280.5</c:v>
                </c:pt>
                <c:pt idx="72">
                  <c:v>-17280.5</c:v>
                </c:pt>
                <c:pt idx="73">
                  <c:v>-17272</c:v>
                </c:pt>
                <c:pt idx="74">
                  <c:v>-17253</c:v>
                </c:pt>
                <c:pt idx="75">
                  <c:v>-16071</c:v>
                </c:pt>
                <c:pt idx="76">
                  <c:v>-15288</c:v>
                </c:pt>
                <c:pt idx="77">
                  <c:v>-14353.5</c:v>
                </c:pt>
                <c:pt idx="78">
                  <c:v>-13988</c:v>
                </c:pt>
                <c:pt idx="79">
                  <c:v>-13299</c:v>
                </c:pt>
                <c:pt idx="80">
                  <c:v>-13258.5</c:v>
                </c:pt>
                <c:pt idx="81">
                  <c:v>-13258</c:v>
                </c:pt>
                <c:pt idx="82">
                  <c:v>-12234</c:v>
                </c:pt>
                <c:pt idx="83">
                  <c:v>-12198</c:v>
                </c:pt>
                <c:pt idx="84">
                  <c:v>-11180</c:v>
                </c:pt>
                <c:pt idx="85">
                  <c:v>-11180</c:v>
                </c:pt>
                <c:pt idx="86">
                  <c:v>-11172</c:v>
                </c:pt>
                <c:pt idx="87">
                  <c:v>-11020</c:v>
                </c:pt>
                <c:pt idx="88">
                  <c:v>-11001.5</c:v>
                </c:pt>
                <c:pt idx="89">
                  <c:v>-10996</c:v>
                </c:pt>
                <c:pt idx="90">
                  <c:v>-10995</c:v>
                </c:pt>
                <c:pt idx="91">
                  <c:v>-10179</c:v>
                </c:pt>
                <c:pt idx="92">
                  <c:v>-9924.5</c:v>
                </c:pt>
                <c:pt idx="93">
                  <c:v>-9114.5</c:v>
                </c:pt>
                <c:pt idx="94">
                  <c:v>-9094.5</c:v>
                </c:pt>
                <c:pt idx="95">
                  <c:v>-9045.5</c:v>
                </c:pt>
                <c:pt idx="96">
                  <c:v>-8967.5</c:v>
                </c:pt>
                <c:pt idx="97">
                  <c:v>-8967.5</c:v>
                </c:pt>
                <c:pt idx="98">
                  <c:v>-8226.5</c:v>
                </c:pt>
                <c:pt idx="99">
                  <c:v>-8157.5</c:v>
                </c:pt>
                <c:pt idx="100">
                  <c:v>-8152</c:v>
                </c:pt>
                <c:pt idx="101">
                  <c:v>-8149</c:v>
                </c:pt>
                <c:pt idx="102">
                  <c:v>-8129</c:v>
                </c:pt>
                <c:pt idx="103">
                  <c:v>-7219.5</c:v>
                </c:pt>
                <c:pt idx="104">
                  <c:v>-7175.5</c:v>
                </c:pt>
                <c:pt idx="105">
                  <c:v>-7161.5</c:v>
                </c:pt>
                <c:pt idx="106">
                  <c:v>-7106.5</c:v>
                </c:pt>
                <c:pt idx="107">
                  <c:v>-7087</c:v>
                </c:pt>
                <c:pt idx="108">
                  <c:v>-7012.5</c:v>
                </c:pt>
                <c:pt idx="109">
                  <c:v>-7001.5</c:v>
                </c:pt>
                <c:pt idx="110">
                  <c:v>-6852</c:v>
                </c:pt>
                <c:pt idx="111">
                  <c:v>-6846.5</c:v>
                </c:pt>
                <c:pt idx="112">
                  <c:v>-6841</c:v>
                </c:pt>
                <c:pt idx="113">
                  <c:v>-6248.5</c:v>
                </c:pt>
                <c:pt idx="114">
                  <c:v>-6149</c:v>
                </c:pt>
                <c:pt idx="115">
                  <c:v>-6077</c:v>
                </c:pt>
                <c:pt idx="116">
                  <c:v>-5931</c:v>
                </c:pt>
                <c:pt idx="117">
                  <c:v>-5919</c:v>
                </c:pt>
                <c:pt idx="118">
                  <c:v>-5917</c:v>
                </c:pt>
                <c:pt idx="119">
                  <c:v>-5280.5</c:v>
                </c:pt>
                <c:pt idx="120">
                  <c:v>-5219.5</c:v>
                </c:pt>
                <c:pt idx="121">
                  <c:v>-5217</c:v>
                </c:pt>
                <c:pt idx="122">
                  <c:v>-5087</c:v>
                </c:pt>
                <c:pt idx="123">
                  <c:v>-5065</c:v>
                </c:pt>
                <c:pt idx="124">
                  <c:v>-5047.5</c:v>
                </c:pt>
                <c:pt idx="125">
                  <c:v>-5018</c:v>
                </c:pt>
                <c:pt idx="126">
                  <c:v>-4968</c:v>
                </c:pt>
                <c:pt idx="127">
                  <c:v>-4953.5</c:v>
                </c:pt>
                <c:pt idx="128">
                  <c:v>-4928.5</c:v>
                </c:pt>
                <c:pt idx="129">
                  <c:v>-4315</c:v>
                </c:pt>
                <c:pt idx="130">
                  <c:v>-4210</c:v>
                </c:pt>
                <c:pt idx="131">
                  <c:v>-4153</c:v>
                </c:pt>
                <c:pt idx="132">
                  <c:v>-4152</c:v>
                </c:pt>
                <c:pt idx="133">
                  <c:v>-4099.5</c:v>
                </c:pt>
                <c:pt idx="134">
                  <c:v>-4049</c:v>
                </c:pt>
                <c:pt idx="135">
                  <c:v>-4025</c:v>
                </c:pt>
                <c:pt idx="136">
                  <c:v>-3975</c:v>
                </c:pt>
                <c:pt idx="137">
                  <c:v>-3812</c:v>
                </c:pt>
                <c:pt idx="138">
                  <c:v>-3219.5</c:v>
                </c:pt>
                <c:pt idx="139">
                  <c:v>-3203</c:v>
                </c:pt>
                <c:pt idx="140">
                  <c:v>-3086</c:v>
                </c:pt>
                <c:pt idx="141">
                  <c:v>-3081.5</c:v>
                </c:pt>
                <c:pt idx="142">
                  <c:v>-2946</c:v>
                </c:pt>
                <c:pt idx="143">
                  <c:v>-2895.5</c:v>
                </c:pt>
                <c:pt idx="144">
                  <c:v>-2766.5</c:v>
                </c:pt>
                <c:pt idx="145">
                  <c:v>-2221</c:v>
                </c:pt>
                <c:pt idx="146">
                  <c:v>-2163</c:v>
                </c:pt>
                <c:pt idx="147">
                  <c:v>-2101.5</c:v>
                </c:pt>
                <c:pt idx="148">
                  <c:v>-2096.5</c:v>
                </c:pt>
                <c:pt idx="149">
                  <c:v>-2094</c:v>
                </c:pt>
                <c:pt idx="150">
                  <c:v>-2038</c:v>
                </c:pt>
                <c:pt idx="151">
                  <c:v>-2014</c:v>
                </c:pt>
                <c:pt idx="152">
                  <c:v>-2008.5</c:v>
                </c:pt>
                <c:pt idx="153">
                  <c:v>-1250</c:v>
                </c:pt>
                <c:pt idx="154">
                  <c:v>-1217</c:v>
                </c:pt>
                <c:pt idx="155">
                  <c:v>-1103</c:v>
                </c:pt>
                <c:pt idx="156">
                  <c:v>-1095</c:v>
                </c:pt>
                <c:pt idx="157">
                  <c:v>-1018</c:v>
                </c:pt>
                <c:pt idx="158">
                  <c:v>-890</c:v>
                </c:pt>
                <c:pt idx="159">
                  <c:v>-796</c:v>
                </c:pt>
                <c:pt idx="160">
                  <c:v>-232</c:v>
                </c:pt>
                <c:pt idx="161">
                  <c:v>-185</c:v>
                </c:pt>
                <c:pt idx="162">
                  <c:v>-49</c:v>
                </c:pt>
                <c:pt idx="163">
                  <c:v>-32.5</c:v>
                </c:pt>
                <c:pt idx="164">
                  <c:v>0</c:v>
                </c:pt>
                <c:pt idx="165">
                  <c:v>3.5</c:v>
                </c:pt>
                <c:pt idx="166">
                  <c:v>36</c:v>
                </c:pt>
                <c:pt idx="167">
                  <c:v>69</c:v>
                </c:pt>
                <c:pt idx="168">
                  <c:v>761</c:v>
                </c:pt>
                <c:pt idx="169">
                  <c:v>913</c:v>
                </c:pt>
                <c:pt idx="170">
                  <c:v>985.5</c:v>
                </c:pt>
                <c:pt idx="171">
                  <c:v>990.5</c:v>
                </c:pt>
                <c:pt idx="172">
                  <c:v>1021.5</c:v>
                </c:pt>
                <c:pt idx="173">
                  <c:v>1038.5</c:v>
                </c:pt>
                <c:pt idx="174">
                  <c:v>1076</c:v>
                </c:pt>
                <c:pt idx="175">
                  <c:v>1079.5</c:v>
                </c:pt>
                <c:pt idx="176">
                  <c:v>1173.5</c:v>
                </c:pt>
                <c:pt idx="177">
                  <c:v>1256.5</c:v>
                </c:pt>
                <c:pt idx="178">
                  <c:v>1815</c:v>
                </c:pt>
                <c:pt idx="179">
                  <c:v>1853.5</c:v>
                </c:pt>
                <c:pt idx="180">
                  <c:v>1883.5</c:v>
                </c:pt>
                <c:pt idx="181">
                  <c:v>1912.5</c:v>
                </c:pt>
                <c:pt idx="182">
                  <c:v>1929</c:v>
                </c:pt>
                <c:pt idx="183">
                  <c:v>1939.5</c:v>
                </c:pt>
                <c:pt idx="184">
                  <c:v>1939.5</c:v>
                </c:pt>
                <c:pt idx="185">
                  <c:v>1942</c:v>
                </c:pt>
                <c:pt idx="186">
                  <c:v>2006.5</c:v>
                </c:pt>
                <c:pt idx="187">
                  <c:v>2020</c:v>
                </c:pt>
                <c:pt idx="188">
                  <c:v>2042.5</c:v>
                </c:pt>
                <c:pt idx="189">
                  <c:v>2080</c:v>
                </c:pt>
                <c:pt idx="190">
                  <c:v>2125</c:v>
                </c:pt>
                <c:pt idx="191">
                  <c:v>2208</c:v>
                </c:pt>
                <c:pt idx="192">
                  <c:v>2798</c:v>
                </c:pt>
                <c:pt idx="193">
                  <c:v>2820</c:v>
                </c:pt>
                <c:pt idx="194">
                  <c:v>2955.5</c:v>
                </c:pt>
                <c:pt idx="195">
                  <c:v>2972</c:v>
                </c:pt>
                <c:pt idx="196">
                  <c:v>2979.5</c:v>
                </c:pt>
                <c:pt idx="197">
                  <c:v>2996.5</c:v>
                </c:pt>
                <c:pt idx="198">
                  <c:v>3032.5</c:v>
                </c:pt>
                <c:pt idx="199">
                  <c:v>3038</c:v>
                </c:pt>
                <c:pt idx="200">
                  <c:v>3121</c:v>
                </c:pt>
                <c:pt idx="201">
                  <c:v>3929</c:v>
                </c:pt>
                <c:pt idx="202">
                  <c:v>3962</c:v>
                </c:pt>
                <c:pt idx="203">
                  <c:v>4014.5</c:v>
                </c:pt>
                <c:pt idx="204">
                  <c:v>4066.5</c:v>
                </c:pt>
                <c:pt idx="205">
                  <c:v>4108.5</c:v>
                </c:pt>
                <c:pt idx="206">
                  <c:v>4182.5</c:v>
                </c:pt>
                <c:pt idx="207">
                  <c:v>4894</c:v>
                </c:pt>
                <c:pt idx="208">
                  <c:v>5079.5</c:v>
                </c:pt>
                <c:pt idx="209">
                  <c:v>5087</c:v>
                </c:pt>
                <c:pt idx="210">
                  <c:v>5179</c:v>
                </c:pt>
                <c:pt idx="211">
                  <c:v>5245.5</c:v>
                </c:pt>
                <c:pt idx="212">
                  <c:v>5738.5</c:v>
                </c:pt>
                <c:pt idx="213">
                  <c:v>5893.5</c:v>
                </c:pt>
                <c:pt idx="214">
                  <c:v>5898.5</c:v>
                </c:pt>
                <c:pt idx="215">
                  <c:v>6036.5</c:v>
                </c:pt>
                <c:pt idx="216">
                  <c:v>6085.5</c:v>
                </c:pt>
                <c:pt idx="217">
                  <c:v>6086</c:v>
                </c:pt>
                <c:pt idx="218">
                  <c:v>6091</c:v>
                </c:pt>
                <c:pt idx="219">
                  <c:v>6091.5</c:v>
                </c:pt>
                <c:pt idx="220">
                  <c:v>6102.5</c:v>
                </c:pt>
                <c:pt idx="221">
                  <c:v>6125</c:v>
                </c:pt>
                <c:pt idx="222">
                  <c:v>6233</c:v>
                </c:pt>
                <c:pt idx="223">
                  <c:v>6260.5</c:v>
                </c:pt>
                <c:pt idx="224">
                  <c:v>6924</c:v>
                </c:pt>
                <c:pt idx="225">
                  <c:v>6949</c:v>
                </c:pt>
                <c:pt idx="226">
                  <c:v>6983</c:v>
                </c:pt>
                <c:pt idx="227">
                  <c:v>7028</c:v>
                </c:pt>
                <c:pt idx="228">
                  <c:v>7028.5</c:v>
                </c:pt>
                <c:pt idx="229">
                  <c:v>7146</c:v>
                </c:pt>
                <c:pt idx="230">
                  <c:v>7848</c:v>
                </c:pt>
                <c:pt idx="231">
                  <c:v>7887</c:v>
                </c:pt>
                <c:pt idx="232">
                  <c:v>7976</c:v>
                </c:pt>
                <c:pt idx="233">
                  <c:v>8028</c:v>
                </c:pt>
                <c:pt idx="234">
                  <c:v>8028</c:v>
                </c:pt>
                <c:pt idx="235">
                  <c:v>8057</c:v>
                </c:pt>
                <c:pt idx="236">
                  <c:v>8174</c:v>
                </c:pt>
                <c:pt idx="237">
                  <c:v>8174</c:v>
                </c:pt>
                <c:pt idx="238">
                  <c:v>8280</c:v>
                </c:pt>
                <c:pt idx="239">
                  <c:v>8968.5</c:v>
                </c:pt>
                <c:pt idx="240">
                  <c:v>9032</c:v>
                </c:pt>
                <c:pt idx="241">
                  <c:v>9032</c:v>
                </c:pt>
                <c:pt idx="242">
                  <c:v>9081.5</c:v>
                </c:pt>
                <c:pt idx="243">
                  <c:v>9084.5</c:v>
                </c:pt>
                <c:pt idx="244">
                  <c:v>9176.5</c:v>
                </c:pt>
                <c:pt idx="245">
                  <c:v>9272.5</c:v>
                </c:pt>
                <c:pt idx="246">
                  <c:v>9931</c:v>
                </c:pt>
                <c:pt idx="247">
                  <c:v>9931</c:v>
                </c:pt>
                <c:pt idx="248">
                  <c:v>9955</c:v>
                </c:pt>
                <c:pt idx="249">
                  <c:v>9955.5</c:v>
                </c:pt>
                <c:pt idx="250">
                  <c:v>9958</c:v>
                </c:pt>
                <c:pt idx="251">
                  <c:v>9960.5</c:v>
                </c:pt>
                <c:pt idx="252">
                  <c:v>9961</c:v>
                </c:pt>
                <c:pt idx="253">
                  <c:v>9984.5</c:v>
                </c:pt>
                <c:pt idx="254">
                  <c:v>10002</c:v>
                </c:pt>
                <c:pt idx="255">
                  <c:v>10061</c:v>
                </c:pt>
                <c:pt idx="256">
                  <c:v>10061</c:v>
                </c:pt>
                <c:pt idx="257">
                  <c:v>10124.5</c:v>
                </c:pt>
                <c:pt idx="258">
                  <c:v>10125</c:v>
                </c:pt>
                <c:pt idx="259">
                  <c:v>10163</c:v>
                </c:pt>
                <c:pt idx="260">
                  <c:v>10188</c:v>
                </c:pt>
                <c:pt idx="261">
                  <c:v>10188</c:v>
                </c:pt>
                <c:pt idx="262">
                  <c:v>11010.5</c:v>
                </c:pt>
                <c:pt idx="263">
                  <c:v>11018</c:v>
                </c:pt>
                <c:pt idx="264">
                  <c:v>11018</c:v>
                </c:pt>
                <c:pt idx="265">
                  <c:v>11018.5</c:v>
                </c:pt>
                <c:pt idx="266">
                  <c:v>11018.5</c:v>
                </c:pt>
                <c:pt idx="267">
                  <c:v>11023.5</c:v>
                </c:pt>
                <c:pt idx="268">
                  <c:v>11024</c:v>
                </c:pt>
                <c:pt idx="269">
                  <c:v>11024</c:v>
                </c:pt>
                <c:pt idx="270">
                  <c:v>11026.5</c:v>
                </c:pt>
                <c:pt idx="271">
                  <c:v>11027</c:v>
                </c:pt>
                <c:pt idx="272">
                  <c:v>11029</c:v>
                </c:pt>
                <c:pt idx="273">
                  <c:v>11029.5</c:v>
                </c:pt>
                <c:pt idx="274">
                  <c:v>11034.5</c:v>
                </c:pt>
                <c:pt idx="275">
                  <c:v>11035</c:v>
                </c:pt>
                <c:pt idx="276">
                  <c:v>11037.5</c:v>
                </c:pt>
                <c:pt idx="277">
                  <c:v>11040.5</c:v>
                </c:pt>
                <c:pt idx="278">
                  <c:v>11040.5</c:v>
                </c:pt>
                <c:pt idx="279">
                  <c:v>11085</c:v>
                </c:pt>
                <c:pt idx="280">
                  <c:v>11087</c:v>
                </c:pt>
                <c:pt idx="281">
                  <c:v>11087</c:v>
                </c:pt>
                <c:pt idx="282">
                  <c:v>11164.5</c:v>
                </c:pt>
                <c:pt idx="283">
                  <c:v>11170</c:v>
                </c:pt>
                <c:pt idx="284">
                  <c:v>11226</c:v>
                </c:pt>
                <c:pt idx="285">
                  <c:v>11300</c:v>
                </c:pt>
                <c:pt idx="286">
                  <c:v>11887</c:v>
                </c:pt>
                <c:pt idx="287">
                  <c:v>12058</c:v>
                </c:pt>
                <c:pt idx="288">
                  <c:v>12075.5</c:v>
                </c:pt>
                <c:pt idx="289">
                  <c:v>12291</c:v>
                </c:pt>
                <c:pt idx="290">
                  <c:v>12513.5</c:v>
                </c:pt>
                <c:pt idx="291">
                  <c:v>12809</c:v>
                </c:pt>
                <c:pt idx="292">
                  <c:v>12883.5</c:v>
                </c:pt>
                <c:pt idx="293">
                  <c:v>12939</c:v>
                </c:pt>
                <c:pt idx="294">
                  <c:v>13027</c:v>
                </c:pt>
                <c:pt idx="295">
                  <c:v>13077</c:v>
                </c:pt>
                <c:pt idx="296">
                  <c:v>13890.5</c:v>
                </c:pt>
                <c:pt idx="297">
                  <c:v>13920</c:v>
                </c:pt>
                <c:pt idx="298">
                  <c:v>13951.5</c:v>
                </c:pt>
                <c:pt idx="299">
                  <c:v>13994.5</c:v>
                </c:pt>
                <c:pt idx="300">
                  <c:v>14075.5</c:v>
                </c:pt>
                <c:pt idx="301">
                  <c:v>14094</c:v>
                </c:pt>
                <c:pt idx="302">
                  <c:v>14095</c:v>
                </c:pt>
                <c:pt idx="303">
                  <c:v>14233</c:v>
                </c:pt>
                <c:pt idx="304">
                  <c:v>14268</c:v>
                </c:pt>
                <c:pt idx="305">
                  <c:v>14268</c:v>
                </c:pt>
                <c:pt idx="306">
                  <c:v>14268</c:v>
                </c:pt>
                <c:pt idx="307">
                  <c:v>14268</c:v>
                </c:pt>
                <c:pt idx="308">
                  <c:v>14268</c:v>
                </c:pt>
                <c:pt idx="309">
                  <c:v>14980.5</c:v>
                </c:pt>
                <c:pt idx="310">
                  <c:v>15038.5</c:v>
                </c:pt>
                <c:pt idx="311">
                  <c:v>15077</c:v>
                </c:pt>
                <c:pt idx="312">
                  <c:v>15145</c:v>
                </c:pt>
                <c:pt idx="313">
                  <c:v>15208.5</c:v>
                </c:pt>
                <c:pt idx="314">
                  <c:v>15983.5</c:v>
                </c:pt>
                <c:pt idx="315">
                  <c:v>16014.5</c:v>
                </c:pt>
                <c:pt idx="316">
                  <c:v>16127</c:v>
                </c:pt>
                <c:pt idx="317">
                  <c:v>16144.5</c:v>
                </c:pt>
                <c:pt idx="318">
                  <c:v>16166.5</c:v>
                </c:pt>
                <c:pt idx="319">
                  <c:v>16199</c:v>
                </c:pt>
                <c:pt idx="320">
                  <c:v>16214</c:v>
                </c:pt>
                <c:pt idx="321">
                  <c:v>16265.5</c:v>
                </c:pt>
                <c:pt idx="322">
                  <c:v>16265.5</c:v>
                </c:pt>
                <c:pt idx="323">
                  <c:v>16268</c:v>
                </c:pt>
                <c:pt idx="324">
                  <c:v>16268</c:v>
                </c:pt>
                <c:pt idx="325">
                  <c:v>16268</c:v>
                </c:pt>
                <c:pt idx="326">
                  <c:v>16268</c:v>
                </c:pt>
                <c:pt idx="327">
                  <c:v>16268</c:v>
                </c:pt>
                <c:pt idx="328">
                  <c:v>16268</c:v>
                </c:pt>
                <c:pt idx="329">
                  <c:v>16916</c:v>
                </c:pt>
                <c:pt idx="330">
                  <c:v>17004.5</c:v>
                </c:pt>
                <c:pt idx="331">
                  <c:v>17042</c:v>
                </c:pt>
                <c:pt idx="332">
                  <c:v>17042.5</c:v>
                </c:pt>
                <c:pt idx="333">
                  <c:v>17058</c:v>
                </c:pt>
                <c:pt idx="334">
                  <c:v>17059.5</c:v>
                </c:pt>
                <c:pt idx="335">
                  <c:v>17059.5</c:v>
                </c:pt>
                <c:pt idx="336">
                  <c:v>17063.5</c:v>
                </c:pt>
                <c:pt idx="337">
                  <c:v>17093.5</c:v>
                </c:pt>
                <c:pt idx="338">
                  <c:v>17094</c:v>
                </c:pt>
                <c:pt idx="339">
                  <c:v>17181</c:v>
                </c:pt>
                <c:pt idx="340">
                  <c:v>17208.5</c:v>
                </c:pt>
                <c:pt idx="341">
                  <c:v>17289.5</c:v>
                </c:pt>
                <c:pt idx="342">
                  <c:v>17951.5</c:v>
                </c:pt>
                <c:pt idx="343">
                  <c:v>18037</c:v>
                </c:pt>
                <c:pt idx="344">
                  <c:v>18037</c:v>
                </c:pt>
                <c:pt idx="345">
                  <c:v>18094</c:v>
                </c:pt>
                <c:pt idx="346">
                  <c:v>18122.5</c:v>
                </c:pt>
                <c:pt idx="347">
                  <c:v>18123</c:v>
                </c:pt>
                <c:pt idx="348">
                  <c:v>18150</c:v>
                </c:pt>
                <c:pt idx="349">
                  <c:v>18152</c:v>
                </c:pt>
                <c:pt idx="350">
                  <c:v>18180</c:v>
                </c:pt>
                <c:pt idx="351">
                  <c:v>18180</c:v>
                </c:pt>
                <c:pt idx="352">
                  <c:v>18200</c:v>
                </c:pt>
                <c:pt idx="353">
                  <c:v>18236</c:v>
                </c:pt>
                <c:pt idx="354">
                  <c:v>18966.5</c:v>
                </c:pt>
                <c:pt idx="355">
                  <c:v>18966.5</c:v>
                </c:pt>
                <c:pt idx="356">
                  <c:v>19035.5</c:v>
                </c:pt>
                <c:pt idx="357">
                  <c:v>19035.5</c:v>
                </c:pt>
                <c:pt idx="358">
                  <c:v>19036</c:v>
                </c:pt>
                <c:pt idx="359">
                  <c:v>19036</c:v>
                </c:pt>
                <c:pt idx="360">
                  <c:v>19077</c:v>
                </c:pt>
                <c:pt idx="361">
                  <c:v>20033.5</c:v>
                </c:pt>
                <c:pt idx="362">
                  <c:v>20033.5</c:v>
                </c:pt>
                <c:pt idx="363">
                  <c:v>20041.5</c:v>
                </c:pt>
                <c:pt idx="364">
                  <c:v>20043</c:v>
                </c:pt>
                <c:pt idx="365">
                  <c:v>20113</c:v>
                </c:pt>
                <c:pt idx="366">
                  <c:v>20133.5</c:v>
                </c:pt>
                <c:pt idx="367">
                  <c:v>20134</c:v>
                </c:pt>
                <c:pt idx="368">
                  <c:v>20139</c:v>
                </c:pt>
                <c:pt idx="369">
                  <c:v>20219.5</c:v>
                </c:pt>
                <c:pt idx="370">
                  <c:v>20271</c:v>
                </c:pt>
                <c:pt idx="371">
                  <c:v>20274.5</c:v>
                </c:pt>
                <c:pt idx="372">
                  <c:v>20964</c:v>
                </c:pt>
                <c:pt idx="373">
                  <c:v>21079</c:v>
                </c:pt>
                <c:pt idx="374">
                  <c:v>21079</c:v>
                </c:pt>
                <c:pt idx="375">
                  <c:v>21083</c:v>
                </c:pt>
                <c:pt idx="376">
                  <c:v>21105.5</c:v>
                </c:pt>
                <c:pt idx="377">
                  <c:v>21106</c:v>
                </c:pt>
                <c:pt idx="378">
                  <c:v>21134.5</c:v>
                </c:pt>
                <c:pt idx="379">
                  <c:v>21134.5</c:v>
                </c:pt>
                <c:pt idx="380">
                  <c:v>21179.5</c:v>
                </c:pt>
                <c:pt idx="381">
                  <c:v>21198</c:v>
                </c:pt>
                <c:pt idx="382">
                  <c:v>21198</c:v>
                </c:pt>
                <c:pt idx="383">
                  <c:v>21215</c:v>
                </c:pt>
                <c:pt idx="384">
                  <c:v>21924</c:v>
                </c:pt>
                <c:pt idx="385">
                  <c:v>21987.5</c:v>
                </c:pt>
                <c:pt idx="386">
                  <c:v>22018</c:v>
                </c:pt>
                <c:pt idx="387">
                  <c:v>23265</c:v>
                </c:pt>
                <c:pt idx="388">
                  <c:v>23295</c:v>
                </c:pt>
                <c:pt idx="389">
                  <c:v>23397.5</c:v>
                </c:pt>
              </c:numCache>
            </c:numRef>
          </c:xVal>
          <c:yVal>
            <c:numRef>
              <c:f>B!$J$21:$J$410</c:f>
              <c:numCache>
                <c:formatCode>General</c:formatCode>
                <c:ptCount val="390"/>
                <c:pt idx="68">
                  <c:v>-5.3160499955993146E-3</c:v>
                </c:pt>
                <c:pt idx="69">
                  <c:v>-6.9712999975308776E-3</c:v>
                </c:pt>
                <c:pt idx="72">
                  <c:v>-8.4609499972430058E-3</c:v>
                </c:pt>
                <c:pt idx="73">
                  <c:v>-4.1287999993073754E-3</c:v>
                </c:pt>
                <c:pt idx="77">
                  <c:v>-1.250764999713283E-2</c:v>
                </c:pt>
                <c:pt idx="80">
                  <c:v>-8.4071499950368889E-3</c:v>
                </c:pt>
                <c:pt idx="81">
                  <c:v>-8.3581999933812767E-3</c:v>
                </c:pt>
                <c:pt idx="88">
                  <c:v>-9.7468499952810816E-3</c:v>
                </c:pt>
                <c:pt idx="89">
                  <c:v>-9.7083999935421161E-3</c:v>
                </c:pt>
                <c:pt idx="206">
                  <c:v>-2.7332499957992695E-3</c:v>
                </c:pt>
                <c:pt idx="209">
                  <c:v>-5.7826999909593724E-3</c:v>
                </c:pt>
                <c:pt idx="227">
                  <c:v>-2.8587999986484647E-3</c:v>
                </c:pt>
                <c:pt idx="228">
                  <c:v>-2.1098499928484671E-3</c:v>
                </c:pt>
                <c:pt idx="235">
                  <c:v>-5.4196999917621724E-3</c:v>
                </c:pt>
                <c:pt idx="248">
                  <c:v>-5.9054999946965836E-3</c:v>
                </c:pt>
                <c:pt idx="249">
                  <c:v>-5.4565499958698638E-3</c:v>
                </c:pt>
                <c:pt idx="250">
                  <c:v>-6.0117999964859337E-3</c:v>
                </c:pt>
                <c:pt idx="251">
                  <c:v>-6.1670499999308959E-3</c:v>
                </c:pt>
                <c:pt idx="252">
                  <c:v>-6.1180999982752837E-3</c:v>
                </c:pt>
                <c:pt idx="254">
                  <c:v>-6.2041999990469776E-3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6F3-4B16-BA47-BAEDF3306D38}"/>
            </c:ext>
          </c:extLst>
        </c:ser>
        <c:ser>
          <c:idx val="3"/>
          <c:order val="3"/>
          <c:tx>
            <c:strRef>
              <c:f>B!$K$20:$K$20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B!$F$21:$F$410</c:f>
              <c:numCache>
                <c:formatCode>General</c:formatCode>
                <c:ptCount val="390"/>
                <c:pt idx="0">
                  <c:v>-64783.5</c:v>
                </c:pt>
                <c:pt idx="1">
                  <c:v>-64783</c:v>
                </c:pt>
                <c:pt idx="2">
                  <c:v>-63723.5</c:v>
                </c:pt>
                <c:pt idx="3">
                  <c:v>-63723</c:v>
                </c:pt>
                <c:pt idx="4">
                  <c:v>-62539.5</c:v>
                </c:pt>
                <c:pt idx="5">
                  <c:v>-62539</c:v>
                </c:pt>
                <c:pt idx="6">
                  <c:v>-61814</c:v>
                </c:pt>
                <c:pt idx="7">
                  <c:v>-60699</c:v>
                </c:pt>
                <c:pt idx="8">
                  <c:v>-59482</c:v>
                </c:pt>
                <c:pt idx="9">
                  <c:v>-54701</c:v>
                </c:pt>
                <c:pt idx="10">
                  <c:v>-54676</c:v>
                </c:pt>
                <c:pt idx="11">
                  <c:v>-54613</c:v>
                </c:pt>
                <c:pt idx="12">
                  <c:v>-54596</c:v>
                </c:pt>
                <c:pt idx="13">
                  <c:v>-54549</c:v>
                </c:pt>
                <c:pt idx="14">
                  <c:v>-54538</c:v>
                </c:pt>
                <c:pt idx="15">
                  <c:v>-53860</c:v>
                </c:pt>
                <c:pt idx="16">
                  <c:v>-53799</c:v>
                </c:pt>
                <c:pt idx="17">
                  <c:v>-53711</c:v>
                </c:pt>
                <c:pt idx="18">
                  <c:v>-52578.5</c:v>
                </c:pt>
                <c:pt idx="19">
                  <c:v>-52578</c:v>
                </c:pt>
                <c:pt idx="20">
                  <c:v>-50538</c:v>
                </c:pt>
                <c:pt idx="21">
                  <c:v>-50395</c:v>
                </c:pt>
                <c:pt idx="22">
                  <c:v>-48596.5</c:v>
                </c:pt>
                <c:pt idx="23">
                  <c:v>-48596</c:v>
                </c:pt>
                <c:pt idx="24">
                  <c:v>-48588</c:v>
                </c:pt>
                <c:pt idx="25">
                  <c:v>-48587.5</c:v>
                </c:pt>
                <c:pt idx="26">
                  <c:v>-48546.5</c:v>
                </c:pt>
                <c:pt idx="27">
                  <c:v>-48535.5</c:v>
                </c:pt>
                <c:pt idx="28">
                  <c:v>-48486</c:v>
                </c:pt>
                <c:pt idx="29">
                  <c:v>-48475</c:v>
                </c:pt>
                <c:pt idx="30">
                  <c:v>-48474.5</c:v>
                </c:pt>
                <c:pt idx="31">
                  <c:v>-48469</c:v>
                </c:pt>
                <c:pt idx="32">
                  <c:v>-42295</c:v>
                </c:pt>
                <c:pt idx="33">
                  <c:v>-40201</c:v>
                </c:pt>
                <c:pt idx="34">
                  <c:v>-39501.5</c:v>
                </c:pt>
                <c:pt idx="35">
                  <c:v>-39490.5</c:v>
                </c:pt>
                <c:pt idx="36">
                  <c:v>-39476.5</c:v>
                </c:pt>
                <c:pt idx="37">
                  <c:v>-38677</c:v>
                </c:pt>
                <c:pt idx="38">
                  <c:v>-38574</c:v>
                </c:pt>
                <c:pt idx="39">
                  <c:v>-37464.5</c:v>
                </c:pt>
                <c:pt idx="40">
                  <c:v>-37464</c:v>
                </c:pt>
                <c:pt idx="41">
                  <c:v>-36489</c:v>
                </c:pt>
                <c:pt idx="42">
                  <c:v>-33454.5</c:v>
                </c:pt>
                <c:pt idx="43">
                  <c:v>-33195</c:v>
                </c:pt>
                <c:pt idx="44">
                  <c:v>-32547</c:v>
                </c:pt>
                <c:pt idx="45">
                  <c:v>-32290</c:v>
                </c:pt>
                <c:pt idx="46">
                  <c:v>-32072</c:v>
                </c:pt>
                <c:pt idx="47">
                  <c:v>-25418.5</c:v>
                </c:pt>
                <c:pt idx="48">
                  <c:v>-24489</c:v>
                </c:pt>
                <c:pt idx="49">
                  <c:v>-24412</c:v>
                </c:pt>
                <c:pt idx="50">
                  <c:v>-24406.5</c:v>
                </c:pt>
                <c:pt idx="51">
                  <c:v>-24398</c:v>
                </c:pt>
                <c:pt idx="52">
                  <c:v>-23972.5</c:v>
                </c:pt>
                <c:pt idx="53">
                  <c:v>-23347</c:v>
                </c:pt>
                <c:pt idx="54">
                  <c:v>-23344</c:v>
                </c:pt>
                <c:pt idx="55">
                  <c:v>-23341.5</c:v>
                </c:pt>
                <c:pt idx="56">
                  <c:v>-23195</c:v>
                </c:pt>
                <c:pt idx="57">
                  <c:v>-23189.5</c:v>
                </c:pt>
                <c:pt idx="58">
                  <c:v>-23178.5</c:v>
                </c:pt>
                <c:pt idx="59">
                  <c:v>-23173</c:v>
                </c:pt>
                <c:pt idx="60">
                  <c:v>-22511</c:v>
                </c:pt>
                <c:pt idx="61">
                  <c:v>-21012.5</c:v>
                </c:pt>
                <c:pt idx="62">
                  <c:v>-20453</c:v>
                </c:pt>
                <c:pt idx="63">
                  <c:v>-20063.5</c:v>
                </c:pt>
                <c:pt idx="64">
                  <c:v>-18433</c:v>
                </c:pt>
                <c:pt idx="65">
                  <c:v>-18433</c:v>
                </c:pt>
                <c:pt idx="66">
                  <c:v>-18408</c:v>
                </c:pt>
                <c:pt idx="67">
                  <c:v>-17415</c:v>
                </c:pt>
                <c:pt idx="68">
                  <c:v>-17349.5</c:v>
                </c:pt>
                <c:pt idx="69">
                  <c:v>-17347</c:v>
                </c:pt>
                <c:pt idx="70">
                  <c:v>-17291</c:v>
                </c:pt>
                <c:pt idx="71">
                  <c:v>-17280.5</c:v>
                </c:pt>
                <c:pt idx="72">
                  <c:v>-17280.5</c:v>
                </c:pt>
                <c:pt idx="73">
                  <c:v>-17272</c:v>
                </c:pt>
                <c:pt idx="74">
                  <c:v>-17253</c:v>
                </c:pt>
                <c:pt idx="75">
                  <c:v>-16071</c:v>
                </c:pt>
                <c:pt idx="76">
                  <c:v>-15288</c:v>
                </c:pt>
                <c:pt idx="77">
                  <c:v>-14353.5</c:v>
                </c:pt>
                <c:pt idx="78">
                  <c:v>-13988</c:v>
                </c:pt>
                <c:pt idx="79">
                  <c:v>-13299</c:v>
                </c:pt>
                <c:pt idx="80">
                  <c:v>-13258.5</c:v>
                </c:pt>
                <c:pt idx="81">
                  <c:v>-13258</c:v>
                </c:pt>
                <c:pt idx="82">
                  <c:v>-12234</c:v>
                </c:pt>
                <c:pt idx="83">
                  <c:v>-12198</c:v>
                </c:pt>
                <c:pt idx="84">
                  <c:v>-11180</c:v>
                </c:pt>
                <c:pt idx="85">
                  <c:v>-11180</c:v>
                </c:pt>
                <c:pt idx="86">
                  <c:v>-11172</c:v>
                </c:pt>
                <c:pt idx="87">
                  <c:v>-11020</c:v>
                </c:pt>
                <c:pt idx="88">
                  <c:v>-11001.5</c:v>
                </c:pt>
                <c:pt idx="89">
                  <c:v>-10996</c:v>
                </c:pt>
                <c:pt idx="90">
                  <c:v>-10995</c:v>
                </c:pt>
                <c:pt idx="91">
                  <c:v>-10179</c:v>
                </c:pt>
                <c:pt idx="92">
                  <c:v>-9924.5</c:v>
                </c:pt>
                <c:pt idx="93">
                  <c:v>-9114.5</c:v>
                </c:pt>
                <c:pt idx="94">
                  <c:v>-9094.5</c:v>
                </c:pt>
                <c:pt idx="95">
                  <c:v>-9045.5</c:v>
                </c:pt>
                <c:pt idx="96">
                  <c:v>-8967.5</c:v>
                </c:pt>
                <c:pt idx="97">
                  <c:v>-8967.5</c:v>
                </c:pt>
                <c:pt idx="98">
                  <c:v>-8226.5</c:v>
                </c:pt>
                <c:pt idx="99">
                  <c:v>-8157.5</c:v>
                </c:pt>
                <c:pt idx="100">
                  <c:v>-8152</c:v>
                </c:pt>
                <c:pt idx="101">
                  <c:v>-8149</c:v>
                </c:pt>
                <c:pt idx="102">
                  <c:v>-8129</c:v>
                </c:pt>
                <c:pt idx="103">
                  <c:v>-7219.5</c:v>
                </c:pt>
                <c:pt idx="104">
                  <c:v>-7175.5</c:v>
                </c:pt>
                <c:pt idx="105">
                  <c:v>-7161.5</c:v>
                </c:pt>
                <c:pt idx="106">
                  <c:v>-7106.5</c:v>
                </c:pt>
                <c:pt idx="107">
                  <c:v>-7087</c:v>
                </c:pt>
                <c:pt idx="108">
                  <c:v>-7012.5</c:v>
                </c:pt>
                <c:pt idx="109">
                  <c:v>-7001.5</c:v>
                </c:pt>
                <c:pt idx="110">
                  <c:v>-6852</c:v>
                </c:pt>
                <c:pt idx="111">
                  <c:v>-6846.5</c:v>
                </c:pt>
                <c:pt idx="112">
                  <c:v>-6841</c:v>
                </c:pt>
                <c:pt idx="113">
                  <c:v>-6248.5</c:v>
                </c:pt>
                <c:pt idx="114">
                  <c:v>-6149</c:v>
                </c:pt>
                <c:pt idx="115">
                  <c:v>-6077</c:v>
                </c:pt>
                <c:pt idx="116">
                  <c:v>-5931</c:v>
                </c:pt>
                <c:pt idx="117">
                  <c:v>-5919</c:v>
                </c:pt>
                <c:pt idx="118">
                  <c:v>-5917</c:v>
                </c:pt>
                <c:pt idx="119">
                  <c:v>-5280.5</c:v>
                </c:pt>
                <c:pt idx="120">
                  <c:v>-5219.5</c:v>
                </c:pt>
                <c:pt idx="121">
                  <c:v>-5217</c:v>
                </c:pt>
                <c:pt idx="122">
                  <c:v>-5087</c:v>
                </c:pt>
                <c:pt idx="123">
                  <c:v>-5065</c:v>
                </c:pt>
                <c:pt idx="124">
                  <c:v>-5047.5</c:v>
                </c:pt>
                <c:pt idx="125">
                  <c:v>-5018</c:v>
                </c:pt>
                <c:pt idx="126">
                  <c:v>-4968</c:v>
                </c:pt>
                <c:pt idx="127">
                  <c:v>-4953.5</c:v>
                </c:pt>
                <c:pt idx="128">
                  <c:v>-4928.5</c:v>
                </c:pt>
                <c:pt idx="129">
                  <c:v>-4315</c:v>
                </c:pt>
                <c:pt idx="130">
                  <c:v>-4210</c:v>
                </c:pt>
                <c:pt idx="131">
                  <c:v>-4153</c:v>
                </c:pt>
                <c:pt idx="132">
                  <c:v>-4152</c:v>
                </c:pt>
                <c:pt idx="133">
                  <c:v>-4099.5</c:v>
                </c:pt>
                <c:pt idx="134">
                  <c:v>-4049</c:v>
                </c:pt>
                <c:pt idx="135">
                  <c:v>-4025</c:v>
                </c:pt>
                <c:pt idx="136">
                  <c:v>-3975</c:v>
                </c:pt>
                <c:pt idx="137">
                  <c:v>-3812</c:v>
                </c:pt>
                <c:pt idx="138">
                  <c:v>-3219.5</c:v>
                </c:pt>
                <c:pt idx="139">
                  <c:v>-3203</c:v>
                </c:pt>
                <c:pt idx="140">
                  <c:v>-3086</c:v>
                </c:pt>
                <c:pt idx="141">
                  <c:v>-3081.5</c:v>
                </c:pt>
                <c:pt idx="142">
                  <c:v>-2946</c:v>
                </c:pt>
                <c:pt idx="143">
                  <c:v>-2895.5</c:v>
                </c:pt>
                <c:pt idx="144">
                  <c:v>-2766.5</c:v>
                </c:pt>
                <c:pt idx="145">
                  <c:v>-2221</c:v>
                </c:pt>
                <c:pt idx="146">
                  <c:v>-2163</c:v>
                </c:pt>
                <c:pt idx="147">
                  <c:v>-2101.5</c:v>
                </c:pt>
                <c:pt idx="148">
                  <c:v>-2096.5</c:v>
                </c:pt>
                <c:pt idx="149">
                  <c:v>-2094</c:v>
                </c:pt>
                <c:pt idx="150">
                  <c:v>-2038</c:v>
                </c:pt>
                <c:pt idx="151">
                  <c:v>-2014</c:v>
                </c:pt>
                <c:pt idx="152">
                  <c:v>-2008.5</c:v>
                </c:pt>
                <c:pt idx="153">
                  <c:v>-1250</c:v>
                </c:pt>
                <c:pt idx="154">
                  <c:v>-1217</c:v>
                </c:pt>
                <c:pt idx="155">
                  <c:v>-1103</c:v>
                </c:pt>
                <c:pt idx="156">
                  <c:v>-1095</c:v>
                </c:pt>
                <c:pt idx="157">
                  <c:v>-1018</c:v>
                </c:pt>
                <c:pt idx="158">
                  <c:v>-890</c:v>
                </c:pt>
                <c:pt idx="159">
                  <c:v>-796</c:v>
                </c:pt>
                <c:pt idx="160">
                  <c:v>-232</c:v>
                </c:pt>
                <c:pt idx="161">
                  <c:v>-185</c:v>
                </c:pt>
                <c:pt idx="162">
                  <c:v>-49</c:v>
                </c:pt>
                <c:pt idx="163">
                  <c:v>-32.5</c:v>
                </c:pt>
                <c:pt idx="164">
                  <c:v>0</c:v>
                </c:pt>
                <c:pt idx="165">
                  <c:v>3.5</c:v>
                </c:pt>
                <c:pt idx="166">
                  <c:v>36</c:v>
                </c:pt>
                <c:pt idx="167">
                  <c:v>69</c:v>
                </c:pt>
                <c:pt idx="168">
                  <c:v>761</c:v>
                </c:pt>
                <c:pt idx="169">
                  <c:v>913</c:v>
                </c:pt>
                <c:pt idx="170">
                  <c:v>985.5</c:v>
                </c:pt>
                <c:pt idx="171">
                  <c:v>990.5</c:v>
                </c:pt>
                <c:pt idx="172">
                  <c:v>1021.5</c:v>
                </c:pt>
                <c:pt idx="173">
                  <c:v>1038.5</c:v>
                </c:pt>
                <c:pt idx="174">
                  <c:v>1076</c:v>
                </c:pt>
                <c:pt idx="175">
                  <c:v>1079.5</c:v>
                </c:pt>
                <c:pt idx="176">
                  <c:v>1173.5</c:v>
                </c:pt>
                <c:pt idx="177">
                  <c:v>1256.5</c:v>
                </c:pt>
                <c:pt idx="178">
                  <c:v>1815</c:v>
                </c:pt>
                <c:pt idx="179">
                  <c:v>1853.5</c:v>
                </c:pt>
                <c:pt idx="180">
                  <c:v>1883.5</c:v>
                </c:pt>
                <c:pt idx="181">
                  <c:v>1912.5</c:v>
                </c:pt>
                <c:pt idx="182">
                  <c:v>1929</c:v>
                </c:pt>
                <c:pt idx="183">
                  <c:v>1939.5</c:v>
                </c:pt>
                <c:pt idx="184">
                  <c:v>1939.5</c:v>
                </c:pt>
                <c:pt idx="185">
                  <c:v>1942</c:v>
                </c:pt>
                <c:pt idx="186">
                  <c:v>2006.5</c:v>
                </c:pt>
                <c:pt idx="187">
                  <c:v>2020</c:v>
                </c:pt>
                <c:pt idx="188">
                  <c:v>2042.5</c:v>
                </c:pt>
                <c:pt idx="189">
                  <c:v>2080</c:v>
                </c:pt>
                <c:pt idx="190">
                  <c:v>2125</c:v>
                </c:pt>
                <c:pt idx="191">
                  <c:v>2208</c:v>
                </c:pt>
                <c:pt idx="192">
                  <c:v>2798</c:v>
                </c:pt>
                <c:pt idx="193">
                  <c:v>2820</c:v>
                </c:pt>
                <c:pt idx="194">
                  <c:v>2955.5</c:v>
                </c:pt>
                <c:pt idx="195">
                  <c:v>2972</c:v>
                </c:pt>
                <c:pt idx="196">
                  <c:v>2979.5</c:v>
                </c:pt>
                <c:pt idx="197">
                  <c:v>2996.5</c:v>
                </c:pt>
                <c:pt idx="198">
                  <c:v>3032.5</c:v>
                </c:pt>
                <c:pt idx="199">
                  <c:v>3038</c:v>
                </c:pt>
                <c:pt idx="200">
                  <c:v>3121</c:v>
                </c:pt>
                <c:pt idx="201">
                  <c:v>3929</c:v>
                </c:pt>
                <c:pt idx="202">
                  <c:v>3962</c:v>
                </c:pt>
                <c:pt idx="203">
                  <c:v>4014.5</c:v>
                </c:pt>
                <c:pt idx="204">
                  <c:v>4066.5</c:v>
                </c:pt>
                <c:pt idx="205">
                  <c:v>4108.5</c:v>
                </c:pt>
                <c:pt idx="206">
                  <c:v>4182.5</c:v>
                </c:pt>
                <c:pt idx="207">
                  <c:v>4894</c:v>
                </c:pt>
                <c:pt idx="208">
                  <c:v>5079.5</c:v>
                </c:pt>
                <c:pt idx="209">
                  <c:v>5087</c:v>
                </c:pt>
                <c:pt idx="210">
                  <c:v>5179</c:v>
                </c:pt>
                <c:pt idx="211">
                  <c:v>5245.5</c:v>
                </c:pt>
                <c:pt idx="212">
                  <c:v>5738.5</c:v>
                </c:pt>
                <c:pt idx="213">
                  <c:v>5893.5</c:v>
                </c:pt>
                <c:pt idx="214">
                  <c:v>5898.5</c:v>
                </c:pt>
                <c:pt idx="215">
                  <c:v>6036.5</c:v>
                </c:pt>
                <c:pt idx="216">
                  <c:v>6085.5</c:v>
                </c:pt>
                <c:pt idx="217">
                  <c:v>6086</c:v>
                </c:pt>
                <c:pt idx="218">
                  <c:v>6091</c:v>
                </c:pt>
                <c:pt idx="219">
                  <c:v>6091.5</c:v>
                </c:pt>
                <c:pt idx="220">
                  <c:v>6102.5</c:v>
                </c:pt>
                <c:pt idx="221">
                  <c:v>6125</c:v>
                </c:pt>
                <c:pt idx="222">
                  <c:v>6233</c:v>
                </c:pt>
                <c:pt idx="223">
                  <c:v>6260.5</c:v>
                </c:pt>
                <c:pt idx="224">
                  <c:v>6924</c:v>
                </c:pt>
                <c:pt idx="225">
                  <c:v>6949</c:v>
                </c:pt>
                <c:pt idx="226">
                  <c:v>6983</c:v>
                </c:pt>
                <c:pt idx="227">
                  <c:v>7028</c:v>
                </c:pt>
                <c:pt idx="228">
                  <c:v>7028.5</c:v>
                </c:pt>
                <c:pt idx="229">
                  <c:v>7146</c:v>
                </c:pt>
                <c:pt idx="230">
                  <c:v>7848</c:v>
                </c:pt>
                <c:pt idx="231">
                  <c:v>7887</c:v>
                </c:pt>
                <c:pt idx="232">
                  <c:v>7976</c:v>
                </c:pt>
                <c:pt idx="233">
                  <c:v>8028</c:v>
                </c:pt>
                <c:pt idx="234">
                  <c:v>8028</c:v>
                </c:pt>
                <c:pt idx="235">
                  <c:v>8057</c:v>
                </c:pt>
                <c:pt idx="236">
                  <c:v>8174</c:v>
                </c:pt>
                <c:pt idx="237">
                  <c:v>8174</c:v>
                </c:pt>
                <c:pt idx="238">
                  <c:v>8280</c:v>
                </c:pt>
                <c:pt idx="239">
                  <c:v>8968.5</c:v>
                </c:pt>
                <c:pt idx="240">
                  <c:v>9032</c:v>
                </c:pt>
                <c:pt idx="241">
                  <c:v>9032</c:v>
                </c:pt>
                <c:pt idx="242">
                  <c:v>9081.5</c:v>
                </c:pt>
                <c:pt idx="243">
                  <c:v>9084.5</c:v>
                </c:pt>
                <c:pt idx="244">
                  <c:v>9176.5</c:v>
                </c:pt>
                <c:pt idx="245">
                  <c:v>9272.5</c:v>
                </c:pt>
                <c:pt idx="246">
                  <c:v>9931</c:v>
                </c:pt>
                <c:pt idx="247">
                  <c:v>9931</c:v>
                </c:pt>
                <c:pt idx="248">
                  <c:v>9955</c:v>
                </c:pt>
                <c:pt idx="249">
                  <c:v>9955.5</c:v>
                </c:pt>
                <c:pt idx="250">
                  <c:v>9958</c:v>
                </c:pt>
                <c:pt idx="251">
                  <c:v>9960.5</c:v>
                </c:pt>
                <c:pt idx="252">
                  <c:v>9961</c:v>
                </c:pt>
                <c:pt idx="253">
                  <c:v>9984.5</c:v>
                </c:pt>
                <c:pt idx="254">
                  <c:v>10002</c:v>
                </c:pt>
                <c:pt idx="255">
                  <c:v>10061</c:v>
                </c:pt>
                <c:pt idx="256">
                  <c:v>10061</c:v>
                </c:pt>
                <c:pt idx="257">
                  <c:v>10124.5</c:v>
                </c:pt>
                <c:pt idx="258">
                  <c:v>10125</c:v>
                </c:pt>
                <c:pt idx="259">
                  <c:v>10163</c:v>
                </c:pt>
                <c:pt idx="260">
                  <c:v>10188</c:v>
                </c:pt>
                <c:pt idx="261">
                  <c:v>10188</c:v>
                </c:pt>
                <c:pt idx="262">
                  <c:v>11010.5</c:v>
                </c:pt>
                <c:pt idx="263">
                  <c:v>11018</c:v>
                </c:pt>
                <c:pt idx="264">
                  <c:v>11018</c:v>
                </c:pt>
                <c:pt idx="265">
                  <c:v>11018.5</c:v>
                </c:pt>
                <c:pt idx="266">
                  <c:v>11018.5</c:v>
                </c:pt>
                <c:pt idx="267">
                  <c:v>11023.5</c:v>
                </c:pt>
                <c:pt idx="268">
                  <c:v>11024</c:v>
                </c:pt>
                <c:pt idx="269">
                  <c:v>11024</c:v>
                </c:pt>
                <c:pt idx="270">
                  <c:v>11026.5</c:v>
                </c:pt>
                <c:pt idx="271">
                  <c:v>11027</c:v>
                </c:pt>
                <c:pt idx="272">
                  <c:v>11029</c:v>
                </c:pt>
                <c:pt idx="273">
                  <c:v>11029.5</c:v>
                </c:pt>
                <c:pt idx="274">
                  <c:v>11034.5</c:v>
                </c:pt>
                <c:pt idx="275">
                  <c:v>11035</c:v>
                </c:pt>
                <c:pt idx="276">
                  <c:v>11037.5</c:v>
                </c:pt>
                <c:pt idx="277">
                  <c:v>11040.5</c:v>
                </c:pt>
                <c:pt idx="278">
                  <c:v>11040.5</c:v>
                </c:pt>
                <c:pt idx="279">
                  <c:v>11085</c:v>
                </c:pt>
                <c:pt idx="280">
                  <c:v>11087</c:v>
                </c:pt>
                <c:pt idx="281">
                  <c:v>11087</c:v>
                </c:pt>
                <c:pt idx="282">
                  <c:v>11164.5</c:v>
                </c:pt>
                <c:pt idx="283">
                  <c:v>11170</c:v>
                </c:pt>
                <c:pt idx="284">
                  <c:v>11226</c:v>
                </c:pt>
                <c:pt idx="285">
                  <c:v>11300</c:v>
                </c:pt>
                <c:pt idx="286">
                  <c:v>11887</c:v>
                </c:pt>
                <c:pt idx="287">
                  <c:v>12058</c:v>
                </c:pt>
                <c:pt idx="288">
                  <c:v>12075.5</c:v>
                </c:pt>
                <c:pt idx="289">
                  <c:v>12291</c:v>
                </c:pt>
                <c:pt idx="290">
                  <c:v>12513.5</c:v>
                </c:pt>
                <c:pt idx="291">
                  <c:v>12809</c:v>
                </c:pt>
                <c:pt idx="292">
                  <c:v>12883.5</c:v>
                </c:pt>
                <c:pt idx="293">
                  <c:v>12939</c:v>
                </c:pt>
                <c:pt idx="294">
                  <c:v>13027</c:v>
                </c:pt>
                <c:pt idx="295">
                  <c:v>13077</c:v>
                </c:pt>
                <c:pt idx="296">
                  <c:v>13890.5</c:v>
                </c:pt>
                <c:pt idx="297">
                  <c:v>13920</c:v>
                </c:pt>
                <c:pt idx="298">
                  <c:v>13951.5</c:v>
                </c:pt>
                <c:pt idx="299">
                  <c:v>13994.5</c:v>
                </c:pt>
                <c:pt idx="300">
                  <c:v>14075.5</c:v>
                </c:pt>
                <c:pt idx="301">
                  <c:v>14094</c:v>
                </c:pt>
                <c:pt idx="302">
                  <c:v>14095</c:v>
                </c:pt>
                <c:pt idx="303">
                  <c:v>14233</c:v>
                </c:pt>
                <c:pt idx="304">
                  <c:v>14268</c:v>
                </c:pt>
                <c:pt idx="305">
                  <c:v>14268</c:v>
                </c:pt>
                <c:pt idx="306">
                  <c:v>14268</c:v>
                </c:pt>
                <c:pt idx="307">
                  <c:v>14268</c:v>
                </c:pt>
                <c:pt idx="308">
                  <c:v>14268</c:v>
                </c:pt>
                <c:pt idx="309">
                  <c:v>14980.5</c:v>
                </c:pt>
                <c:pt idx="310">
                  <c:v>15038.5</c:v>
                </c:pt>
                <c:pt idx="311">
                  <c:v>15077</c:v>
                </c:pt>
                <c:pt idx="312">
                  <c:v>15145</c:v>
                </c:pt>
                <c:pt idx="313">
                  <c:v>15208.5</c:v>
                </c:pt>
                <c:pt idx="314">
                  <c:v>15983.5</c:v>
                </c:pt>
                <c:pt idx="315">
                  <c:v>16014.5</c:v>
                </c:pt>
                <c:pt idx="316">
                  <c:v>16127</c:v>
                </c:pt>
                <c:pt idx="317">
                  <c:v>16144.5</c:v>
                </c:pt>
                <c:pt idx="318">
                  <c:v>16166.5</c:v>
                </c:pt>
                <c:pt idx="319">
                  <c:v>16199</c:v>
                </c:pt>
                <c:pt idx="320">
                  <c:v>16214</c:v>
                </c:pt>
                <c:pt idx="321">
                  <c:v>16265.5</c:v>
                </c:pt>
                <c:pt idx="322">
                  <c:v>16265.5</c:v>
                </c:pt>
                <c:pt idx="323">
                  <c:v>16268</c:v>
                </c:pt>
                <c:pt idx="324">
                  <c:v>16268</c:v>
                </c:pt>
                <c:pt idx="325">
                  <c:v>16268</c:v>
                </c:pt>
                <c:pt idx="326">
                  <c:v>16268</c:v>
                </c:pt>
                <c:pt idx="327">
                  <c:v>16268</c:v>
                </c:pt>
                <c:pt idx="328">
                  <c:v>16268</c:v>
                </c:pt>
                <c:pt idx="329">
                  <c:v>16916</c:v>
                </c:pt>
                <c:pt idx="330">
                  <c:v>17004.5</c:v>
                </c:pt>
                <c:pt idx="331">
                  <c:v>17042</c:v>
                </c:pt>
                <c:pt idx="332">
                  <c:v>17042.5</c:v>
                </c:pt>
                <c:pt idx="333">
                  <c:v>17058</c:v>
                </c:pt>
                <c:pt idx="334">
                  <c:v>17059.5</c:v>
                </c:pt>
                <c:pt idx="335">
                  <c:v>17059.5</c:v>
                </c:pt>
                <c:pt idx="336">
                  <c:v>17063.5</c:v>
                </c:pt>
                <c:pt idx="337">
                  <c:v>17093.5</c:v>
                </c:pt>
                <c:pt idx="338">
                  <c:v>17094</c:v>
                </c:pt>
                <c:pt idx="339">
                  <c:v>17181</c:v>
                </c:pt>
                <c:pt idx="340">
                  <c:v>17208.5</c:v>
                </c:pt>
                <c:pt idx="341">
                  <c:v>17289.5</c:v>
                </c:pt>
                <c:pt idx="342">
                  <c:v>17951.5</c:v>
                </c:pt>
                <c:pt idx="343">
                  <c:v>18037</c:v>
                </c:pt>
                <c:pt idx="344">
                  <c:v>18037</c:v>
                </c:pt>
                <c:pt idx="345">
                  <c:v>18094</c:v>
                </c:pt>
                <c:pt idx="346">
                  <c:v>18122.5</c:v>
                </c:pt>
                <c:pt idx="347">
                  <c:v>18123</c:v>
                </c:pt>
                <c:pt idx="348">
                  <c:v>18150</c:v>
                </c:pt>
                <c:pt idx="349">
                  <c:v>18152</c:v>
                </c:pt>
                <c:pt idx="350">
                  <c:v>18180</c:v>
                </c:pt>
                <c:pt idx="351">
                  <c:v>18180</c:v>
                </c:pt>
                <c:pt idx="352">
                  <c:v>18200</c:v>
                </c:pt>
                <c:pt idx="353">
                  <c:v>18236</c:v>
                </c:pt>
                <c:pt idx="354">
                  <c:v>18966.5</c:v>
                </c:pt>
                <c:pt idx="355">
                  <c:v>18966.5</c:v>
                </c:pt>
                <c:pt idx="356">
                  <c:v>19035.5</c:v>
                </c:pt>
                <c:pt idx="357">
                  <c:v>19035.5</c:v>
                </c:pt>
                <c:pt idx="358">
                  <c:v>19036</c:v>
                </c:pt>
                <c:pt idx="359">
                  <c:v>19036</c:v>
                </c:pt>
                <c:pt idx="360">
                  <c:v>19077</c:v>
                </c:pt>
                <c:pt idx="361">
                  <c:v>20033.5</c:v>
                </c:pt>
                <c:pt idx="362">
                  <c:v>20033.5</c:v>
                </c:pt>
                <c:pt idx="363">
                  <c:v>20041.5</c:v>
                </c:pt>
                <c:pt idx="364">
                  <c:v>20043</c:v>
                </c:pt>
                <c:pt idx="365">
                  <c:v>20113</c:v>
                </c:pt>
                <c:pt idx="366">
                  <c:v>20133.5</c:v>
                </c:pt>
                <c:pt idx="367">
                  <c:v>20134</c:v>
                </c:pt>
                <c:pt idx="368">
                  <c:v>20139</c:v>
                </c:pt>
                <c:pt idx="369">
                  <c:v>20219.5</c:v>
                </c:pt>
                <c:pt idx="370">
                  <c:v>20271</c:v>
                </c:pt>
                <c:pt idx="371">
                  <c:v>20274.5</c:v>
                </c:pt>
                <c:pt idx="372">
                  <c:v>20964</c:v>
                </c:pt>
                <c:pt idx="373">
                  <c:v>21079</c:v>
                </c:pt>
                <c:pt idx="374">
                  <c:v>21079</c:v>
                </c:pt>
                <c:pt idx="375">
                  <c:v>21083</c:v>
                </c:pt>
                <c:pt idx="376">
                  <c:v>21105.5</c:v>
                </c:pt>
                <c:pt idx="377">
                  <c:v>21106</c:v>
                </c:pt>
                <c:pt idx="378">
                  <c:v>21134.5</c:v>
                </c:pt>
                <c:pt idx="379">
                  <c:v>21134.5</c:v>
                </c:pt>
                <c:pt idx="380">
                  <c:v>21179.5</c:v>
                </c:pt>
                <c:pt idx="381">
                  <c:v>21198</c:v>
                </c:pt>
                <c:pt idx="382">
                  <c:v>21198</c:v>
                </c:pt>
                <c:pt idx="383">
                  <c:v>21215</c:v>
                </c:pt>
                <c:pt idx="384">
                  <c:v>21924</c:v>
                </c:pt>
                <c:pt idx="385">
                  <c:v>21987.5</c:v>
                </c:pt>
                <c:pt idx="386">
                  <c:v>22018</c:v>
                </c:pt>
                <c:pt idx="387">
                  <c:v>23265</c:v>
                </c:pt>
                <c:pt idx="388">
                  <c:v>23295</c:v>
                </c:pt>
                <c:pt idx="389">
                  <c:v>23397.5</c:v>
                </c:pt>
              </c:numCache>
            </c:numRef>
          </c:xVal>
          <c:yVal>
            <c:numRef>
              <c:f>B!$K$21:$K$410</c:f>
              <c:numCache>
                <c:formatCode>General</c:formatCode>
                <c:ptCount val="390"/>
                <c:pt idx="47">
                  <c:v>8.2288500052527525E-3</c:v>
                </c:pt>
                <c:pt idx="148">
                  <c:v>2.526500029489398E-4</c:v>
                </c:pt>
                <c:pt idx="149">
                  <c:v>-7.0259999483823776E-4</c:v>
                </c:pt>
                <c:pt idx="151">
                  <c:v>-9.7059999097837135E-4</c:v>
                </c:pt>
                <c:pt idx="152">
                  <c:v>1.8678500055102631E-3</c:v>
                </c:pt>
                <c:pt idx="164">
                  <c:v>0</c:v>
                </c:pt>
                <c:pt idx="167">
                  <c:v>-2.4489999486831948E-4</c:v>
                </c:pt>
                <c:pt idx="171">
                  <c:v>-1.3004999345866963E-4</c:v>
                </c:pt>
                <c:pt idx="178">
                  <c:v>-3.9114999963203445E-3</c:v>
                </c:pt>
                <c:pt idx="179">
                  <c:v>-2.2423499976866879E-3</c:v>
                </c:pt>
                <c:pt idx="183">
                  <c:v>1.3770500008831732E-3</c:v>
                </c:pt>
                <c:pt idx="184">
                  <c:v>1.3770500008831732E-3</c:v>
                </c:pt>
                <c:pt idx="196">
                  <c:v>-2.0694999693660066E-4</c:v>
                </c:pt>
                <c:pt idx="204">
                  <c:v>-2.3896499988040887E-3</c:v>
                </c:pt>
                <c:pt idx="207">
                  <c:v>-5.1773999948636629E-3</c:v>
                </c:pt>
                <c:pt idx="210">
                  <c:v>-5.2758999954676256E-3</c:v>
                </c:pt>
                <c:pt idx="212">
                  <c:v>-4.9008499991032295E-3</c:v>
                </c:pt>
                <c:pt idx="213">
                  <c:v>-5.226349996519275E-3</c:v>
                </c:pt>
                <c:pt idx="215">
                  <c:v>-5.7266499934485182E-3</c:v>
                </c:pt>
                <c:pt idx="216">
                  <c:v>-5.3295499965315685E-3</c:v>
                </c:pt>
                <c:pt idx="217">
                  <c:v>-6.3805999961914495E-3</c:v>
                </c:pt>
                <c:pt idx="218">
                  <c:v>-5.7910999967134558E-3</c:v>
                </c:pt>
                <c:pt idx="219">
                  <c:v>-6.342149994452484E-3</c:v>
                </c:pt>
                <c:pt idx="220">
                  <c:v>-5.4652499966323376E-3</c:v>
                </c:pt>
                <c:pt idx="221">
                  <c:v>-4.9624999955995008E-3</c:v>
                </c:pt>
                <c:pt idx="222">
                  <c:v>-6.3892999969539233E-3</c:v>
                </c:pt>
                <c:pt idx="223">
                  <c:v>-5.0970500014955178E-3</c:v>
                </c:pt>
                <c:pt idx="224">
                  <c:v>-6.7403999928501435E-3</c:v>
                </c:pt>
                <c:pt idx="225">
                  <c:v>-1.3928999978816137E-3</c:v>
                </c:pt>
                <c:pt idx="226">
                  <c:v>-5.564299994148314E-3</c:v>
                </c:pt>
                <c:pt idx="229">
                  <c:v>-6.8065999948885292E-3</c:v>
                </c:pt>
                <c:pt idx="230">
                  <c:v>-1.5807999952812679E-3</c:v>
                </c:pt>
                <c:pt idx="231">
                  <c:v>-6.5626999930827878E-3</c:v>
                </c:pt>
                <c:pt idx="232">
                  <c:v>-6.5495999951963313E-3</c:v>
                </c:pt>
                <c:pt idx="234">
                  <c:v>-6.3187999912770465E-3</c:v>
                </c:pt>
                <c:pt idx="237">
                  <c:v>-5.8353999920655042E-3</c:v>
                </c:pt>
                <c:pt idx="238">
                  <c:v>-6.6880000013043173E-3</c:v>
                </c:pt>
                <c:pt idx="239">
                  <c:v>-5.9838499946636148E-3</c:v>
                </c:pt>
                <c:pt idx="241">
                  <c:v>-7.1571999942534603E-3</c:v>
                </c:pt>
                <c:pt idx="242">
                  <c:v>-5.2211500005796552E-3</c:v>
                </c:pt>
                <c:pt idx="243">
                  <c:v>-5.2274499976192601E-3</c:v>
                </c:pt>
                <c:pt idx="244">
                  <c:v>-5.5206499964697286E-3</c:v>
                </c:pt>
                <c:pt idx="245">
                  <c:v>-5.6222499988507479E-3</c:v>
                </c:pt>
                <c:pt idx="246">
                  <c:v>-7.8651000003446825E-3</c:v>
                </c:pt>
                <c:pt idx="253">
                  <c:v>-5.3174499989836477E-3</c:v>
                </c:pt>
                <c:pt idx="255">
                  <c:v>-6.8381000019144267E-3</c:v>
                </c:pt>
                <c:pt idx="257">
                  <c:v>-6.2114499960443936E-3</c:v>
                </c:pt>
                <c:pt idx="258">
                  <c:v>-4.8624999981257133E-3</c:v>
                </c:pt>
                <c:pt idx="259">
                  <c:v>-4.0423000027658418E-3</c:v>
                </c:pt>
                <c:pt idx="261">
                  <c:v>-4.8547999977017753E-3</c:v>
                </c:pt>
                <c:pt idx="262">
                  <c:v>-4.5720499911112711E-3</c:v>
                </c:pt>
                <c:pt idx="263">
                  <c:v>-6.3377999977092259E-3</c:v>
                </c:pt>
                <c:pt idx="264">
                  <c:v>-6.1377999954856932E-3</c:v>
                </c:pt>
                <c:pt idx="265">
                  <c:v>-5.0888499972643331E-3</c:v>
                </c:pt>
                <c:pt idx="266">
                  <c:v>-4.8888499950408004E-3</c:v>
                </c:pt>
                <c:pt idx="267">
                  <c:v>-4.9993499997071922E-3</c:v>
                </c:pt>
                <c:pt idx="268">
                  <c:v>-7.1504000006825663E-3</c:v>
                </c:pt>
                <c:pt idx="269">
                  <c:v>-6.6503999987617135E-3</c:v>
                </c:pt>
                <c:pt idx="270">
                  <c:v>-5.0056499967467971E-3</c:v>
                </c:pt>
                <c:pt idx="271">
                  <c:v>-5.8566999941831455E-3</c:v>
                </c:pt>
                <c:pt idx="272">
                  <c:v>-6.560899993928615E-3</c:v>
                </c:pt>
                <c:pt idx="273">
                  <c:v>-5.011949993786402E-3</c:v>
                </c:pt>
                <c:pt idx="274">
                  <c:v>-5.2224499959265813E-3</c:v>
                </c:pt>
                <c:pt idx="275">
                  <c:v>-6.7734999975073151E-3</c:v>
                </c:pt>
                <c:pt idx="276">
                  <c:v>-5.6287499974132515E-3</c:v>
                </c:pt>
                <c:pt idx="277">
                  <c:v>-4.1350499959662557E-3</c:v>
                </c:pt>
                <c:pt idx="278">
                  <c:v>-3.3350499943480827E-3</c:v>
                </c:pt>
                <c:pt idx="279">
                  <c:v>-5.4784999956609681E-3</c:v>
                </c:pt>
                <c:pt idx="280">
                  <c:v>-4.7126999925239943E-3</c:v>
                </c:pt>
                <c:pt idx="282">
                  <c:v>-7.4954500014428049E-3</c:v>
                </c:pt>
                <c:pt idx="283">
                  <c:v>-6.756999995559454E-3</c:v>
                </c:pt>
                <c:pt idx="285">
                  <c:v>-6.6299999962211587E-3</c:v>
                </c:pt>
                <c:pt idx="286">
                  <c:v>-7.1626999924774282E-3</c:v>
                </c:pt>
                <c:pt idx="287">
                  <c:v>-6.8218000014894642E-3</c:v>
                </c:pt>
                <c:pt idx="288">
                  <c:v>-6.0085499935667031E-3</c:v>
                </c:pt>
                <c:pt idx="289">
                  <c:v>-6.8110999927739613E-3</c:v>
                </c:pt>
                <c:pt idx="291">
                  <c:v>-7.298899996385444E-3</c:v>
                </c:pt>
                <c:pt idx="292">
                  <c:v>-7.2053499970934354E-3</c:v>
                </c:pt>
                <c:pt idx="293">
                  <c:v>-6.6718999951262958E-3</c:v>
                </c:pt>
                <c:pt idx="294">
                  <c:v>-8.6566999962087721E-3</c:v>
                </c:pt>
                <c:pt idx="295">
                  <c:v>-7.7616999915335327E-3</c:v>
                </c:pt>
                <c:pt idx="296">
                  <c:v>-9.0200499980710447E-3</c:v>
                </c:pt>
                <c:pt idx="297">
                  <c:v>-8.8319999995292164E-3</c:v>
                </c:pt>
                <c:pt idx="298">
                  <c:v>-9.7481499906280078E-3</c:v>
                </c:pt>
                <c:pt idx="299">
                  <c:v>-8.4384500005398877E-3</c:v>
                </c:pt>
                <c:pt idx="300">
                  <c:v>-9.1085499952896498E-3</c:v>
                </c:pt>
                <c:pt idx="301">
                  <c:v>-8.7973999980022199E-3</c:v>
                </c:pt>
                <c:pt idx="302">
                  <c:v>-9.099499999138061E-3</c:v>
                </c:pt>
                <c:pt idx="303">
                  <c:v>-9.3893000012030825E-3</c:v>
                </c:pt>
                <c:pt idx="304">
                  <c:v>-8.6627999917254783E-3</c:v>
                </c:pt>
                <c:pt idx="305">
                  <c:v>-8.6527999956160784E-3</c:v>
                </c:pt>
                <c:pt idx="307">
                  <c:v>-8.5527999908663332E-3</c:v>
                </c:pt>
                <c:pt idx="309">
                  <c:v>-9.6090500010177493E-3</c:v>
                </c:pt>
                <c:pt idx="310">
                  <c:v>-9.1308499977458268E-3</c:v>
                </c:pt>
                <c:pt idx="311">
                  <c:v>-9.4616999995196238E-3</c:v>
                </c:pt>
                <c:pt idx="312">
                  <c:v>-1.0204499994870275E-2</c:v>
                </c:pt>
                <c:pt idx="313">
                  <c:v>-9.5878499996615574E-3</c:v>
                </c:pt>
                <c:pt idx="314">
                  <c:v>-1.0215349997451995E-2</c:v>
                </c:pt>
                <c:pt idx="315">
                  <c:v>-1.0580449998087715E-2</c:v>
                </c:pt>
                <c:pt idx="316">
                  <c:v>-1.1166699994646478E-2</c:v>
                </c:pt>
                <c:pt idx="317">
                  <c:v>-1.0253449996525887E-2</c:v>
                </c:pt>
                <c:pt idx="318">
                  <c:v>-1.0099649996845983E-2</c:v>
                </c:pt>
                <c:pt idx="319">
                  <c:v>-9.3178999959491193E-3</c:v>
                </c:pt>
                <c:pt idx="320">
                  <c:v>-9.9493999950936995E-3</c:v>
                </c:pt>
                <c:pt idx="322">
                  <c:v>-1.146754999354016E-2</c:v>
                </c:pt>
                <c:pt idx="323">
                  <c:v>-1.1902799997187685E-2</c:v>
                </c:pt>
                <c:pt idx="325">
                  <c:v>-1.1002799998095725E-2</c:v>
                </c:pt>
                <c:pt idx="327">
                  <c:v>-1.0702799998398405E-2</c:v>
                </c:pt>
                <c:pt idx="329">
                  <c:v>-1.1823599998024292E-2</c:v>
                </c:pt>
                <c:pt idx="330">
                  <c:v>-1.3259450002806261E-2</c:v>
                </c:pt>
                <c:pt idx="331">
                  <c:v>-1.38881999955629E-2</c:v>
                </c:pt>
                <c:pt idx="332">
                  <c:v>-1.3039249999565072E-2</c:v>
                </c:pt>
                <c:pt idx="333">
                  <c:v>-1.4221799996448681E-2</c:v>
                </c:pt>
                <c:pt idx="334">
                  <c:v>-1.3524949994462077E-2</c:v>
                </c:pt>
                <c:pt idx="336">
                  <c:v>-1.3483349997841287E-2</c:v>
                </c:pt>
                <c:pt idx="337">
                  <c:v>-1.3246349990367889E-2</c:v>
                </c:pt>
                <c:pt idx="338">
                  <c:v>-1.339739999093581E-2</c:v>
                </c:pt>
                <c:pt idx="339">
                  <c:v>-1.5780099995026831E-2</c:v>
                </c:pt>
                <c:pt idx="340">
                  <c:v>-1.3587849993200507E-2</c:v>
                </c:pt>
                <c:pt idx="341">
                  <c:v>-1.3957949995528907E-2</c:v>
                </c:pt>
                <c:pt idx="342">
                  <c:v>-1.4548150000337046E-2</c:v>
                </c:pt>
                <c:pt idx="343">
                  <c:v>-1.5977700000803452E-2</c:v>
                </c:pt>
                <c:pt idx="344">
                  <c:v>-1.5977700000803452E-2</c:v>
                </c:pt>
                <c:pt idx="345">
                  <c:v>-1.5297400001145434E-2</c:v>
                </c:pt>
                <c:pt idx="346">
                  <c:v>-1.5507249998336192E-2</c:v>
                </c:pt>
                <c:pt idx="347">
                  <c:v>-1.5858300001127645E-2</c:v>
                </c:pt>
                <c:pt idx="348">
                  <c:v>-1.6214999996009283E-2</c:v>
                </c:pt>
                <c:pt idx="349">
                  <c:v>-1.5919199999189004E-2</c:v>
                </c:pt>
                <c:pt idx="351">
                  <c:v>-1.5967999999702442E-2</c:v>
                </c:pt>
                <c:pt idx="352">
                  <c:v>-1.6319999995175749E-2</c:v>
                </c:pt>
                <c:pt idx="353">
                  <c:v>-1.6495600000780541E-2</c:v>
                </c:pt>
                <c:pt idx="354">
                  <c:v>-1.8479649996152148E-2</c:v>
                </c:pt>
                <c:pt idx="355">
                  <c:v>-1.8479649996152148E-2</c:v>
                </c:pt>
                <c:pt idx="356">
                  <c:v>-1.8124549998901784E-2</c:v>
                </c:pt>
                <c:pt idx="357">
                  <c:v>-1.8124549998901784E-2</c:v>
                </c:pt>
                <c:pt idx="358">
                  <c:v>-1.9575599995732773E-2</c:v>
                </c:pt>
                <c:pt idx="359">
                  <c:v>-1.9575599995732773E-2</c:v>
                </c:pt>
                <c:pt idx="360">
                  <c:v>-1.9661699996504467E-2</c:v>
                </c:pt>
                <c:pt idx="361">
                  <c:v>-2.2020349992089905E-2</c:v>
                </c:pt>
                <c:pt idx="362">
                  <c:v>4.8979650004184805E-2</c:v>
                </c:pt>
                <c:pt idx="363">
                  <c:v>-2.2237149998545647E-2</c:v>
                </c:pt>
                <c:pt idx="364">
                  <c:v>-2.3290299999644049E-2</c:v>
                </c:pt>
                <c:pt idx="365">
                  <c:v>-2.4437299995042849E-2</c:v>
                </c:pt>
                <c:pt idx="366">
                  <c:v>-2.263035000214586E-2</c:v>
                </c:pt>
                <c:pt idx="367">
                  <c:v>-2.4781399995845277E-2</c:v>
                </c:pt>
                <c:pt idx="368">
                  <c:v>-2.369189999444643E-2</c:v>
                </c:pt>
                <c:pt idx="369">
                  <c:v>-2.4310950000653975E-2</c:v>
                </c:pt>
                <c:pt idx="370">
                  <c:v>-2.0669099998485763E-2</c:v>
                </c:pt>
                <c:pt idx="371">
                  <c:v>-2.3826450000342447E-2</c:v>
                </c:pt>
                <c:pt idx="372">
                  <c:v>-2.9324399998586159E-2</c:v>
                </c:pt>
                <c:pt idx="374">
                  <c:v>-2.8455899999244139E-2</c:v>
                </c:pt>
                <c:pt idx="375">
                  <c:v>-2.8774299993528984E-2</c:v>
                </c:pt>
                <c:pt idx="376">
                  <c:v>-2.757154999562772E-2</c:v>
                </c:pt>
                <c:pt idx="377">
                  <c:v>-2.8822599997511134E-2</c:v>
                </c:pt>
                <c:pt idx="380">
                  <c:v>-2.7526949997991323E-2</c:v>
                </c:pt>
                <c:pt idx="383">
                  <c:v>-2.9151499998988584E-2</c:v>
                </c:pt>
                <c:pt idx="384">
                  <c:v>-3.2540399995923508E-2</c:v>
                </c:pt>
                <c:pt idx="385">
                  <c:v>-3.1223749996570405E-2</c:v>
                </c:pt>
                <c:pt idx="386">
                  <c:v>-3.2837799997651018E-2</c:v>
                </c:pt>
                <c:pt idx="387">
                  <c:v>-3.7156499995035119E-2</c:v>
                </c:pt>
                <c:pt idx="388">
                  <c:v>-3.811949999362696E-2</c:v>
                </c:pt>
                <c:pt idx="389">
                  <c:v>-3.5684749993379228E-2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6F3-4B16-BA47-BAEDF3306D38}"/>
            </c:ext>
          </c:extLst>
        </c:ser>
        <c:ser>
          <c:idx val="4"/>
          <c:order val="4"/>
          <c:tx>
            <c:strRef>
              <c:f>B!$L$20:$L$20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B!$F$21:$F$410</c:f>
              <c:numCache>
                <c:formatCode>General</c:formatCode>
                <c:ptCount val="390"/>
                <c:pt idx="0">
                  <c:v>-64783.5</c:v>
                </c:pt>
                <c:pt idx="1">
                  <c:v>-64783</c:v>
                </c:pt>
                <c:pt idx="2">
                  <c:v>-63723.5</c:v>
                </c:pt>
                <c:pt idx="3">
                  <c:v>-63723</c:v>
                </c:pt>
                <c:pt idx="4">
                  <c:v>-62539.5</c:v>
                </c:pt>
                <c:pt idx="5">
                  <c:v>-62539</c:v>
                </c:pt>
                <c:pt idx="6">
                  <c:v>-61814</c:v>
                </c:pt>
                <c:pt idx="7">
                  <c:v>-60699</c:v>
                </c:pt>
                <c:pt idx="8">
                  <c:v>-59482</c:v>
                </c:pt>
                <c:pt idx="9">
                  <c:v>-54701</c:v>
                </c:pt>
                <c:pt idx="10">
                  <c:v>-54676</c:v>
                </c:pt>
                <c:pt idx="11">
                  <c:v>-54613</c:v>
                </c:pt>
                <c:pt idx="12">
                  <c:v>-54596</c:v>
                </c:pt>
                <c:pt idx="13">
                  <c:v>-54549</c:v>
                </c:pt>
                <c:pt idx="14">
                  <c:v>-54538</c:v>
                </c:pt>
                <c:pt idx="15">
                  <c:v>-53860</c:v>
                </c:pt>
                <c:pt idx="16">
                  <c:v>-53799</c:v>
                </c:pt>
                <c:pt idx="17">
                  <c:v>-53711</c:v>
                </c:pt>
                <c:pt idx="18">
                  <c:v>-52578.5</c:v>
                </c:pt>
                <c:pt idx="19">
                  <c:v>-52578</c:v>
                </c:pt>
                <c:pt idx="20">
                  <c:v>-50538</c:v>
                </c:pt>
                <c:pt idx="21">
                  <c:v>-50395</c:v>
                </c:pt>
                <c:pt idx="22">
                  <c:v>-48596.5</c:v>
                </c:pt>
                <c:pt idx="23">
                  <c:v>-48596</c:v>
                </c:pt>
                <c:pt idx="24">
                  <c:v>-48588</c:v>
                </c:pt>
                <c:pt idx="25">
                  <c:v>-48587.5</c:v>
                </c:pt>
                <c:pt idx="26">
                  <c:v>-48546.5</c:v>
                </c:pt>
                <c:pt idx="27">
                  <c:v>-48535.5</c:v>
                </c:pt>
                <c:pt idx="28">
                  <c:v>-48486</c:v>
                </c:pt>
                <c:pt idx="29">
                  <c:v>-48475</c:v>
                </c:pt>
                <c:pt idx="30">
                  <c:v>-48474.5</c:v>
                </c:pt>
                <c:pt idx="31">
                  <c:v>-48469</c:v>
                </c:pt>
                <c:pt idx="32">
                  <c:v>-42295</c:v>
                </c:pt>
                <c:pt idx="33">
                  <c:v>-40201</c:v>
                </c:pt>
                <c:pt idx="34">
                  <c:v>-39501.5</c:v>
                </c:pt>
                <c:pt idx="35">
                  <c:v>-39490.5</c:v>
                </c:pt>
                <c:pt idx="36">
                  <c:v>-39476.5</c:v>
                </c:pt>
                <c:pt idx="37">
                  <c:v>-38677</c:v>
                </c:pt>
                <c:pt idx="38">
                  <c:v>-38574</c:v>
                </c:pt>
                <c:pt idx="39">
                  <c:v>-37464.5</c:v>
                </c:pt>
                <c:pt idx="40">
                  <c:v>-37464</c:v>
                </c:pt>
                <c:pt idx="41">
                  <c:v>-36489</c:v>
                </c:pt>
                <c:pt idx="42">
                  <c:v>-33454.5</c:v>
                </c:pt>
                <c:pt idx="43">
                  <c:v>-33195</c:v>
                </c:pt>
                <c:pt idx="44">
                  <c:v>-32547</c:v>
                </c:pt>
                <c:pt idx="45">
                  <c:v>-32290</c:v>
                </c:pt>
                <c:pt idx="46">
                  <c:v>-32072</c:v>
                </c:pt>
                <c:pt idx="47">
                  <c:v>-25418.5</c:v>
                </c:pt>
                <c:pt idx="48">
                  <c:v>-24489</c:v>
                </c:pt>
                <c:pt idx="49">
                  <c:v>-24412</c:v>
                </c:pt>
                <c:pt idx="50">
                  <c:v>-24406.5</c:v>
                </c:pt>
                <c:pt idx="51">
                  <c:v>-24398</c:v>
                </c:pt>
                <c:pt idx="52">
                  <c:v>-23972.5</c:v>
                </c:pt>
                <c:pt idx="53">
                  <c:v>-23347</c:v>
                </c:pt>
                <c:pt idx="54">
                  <c:v>-23344</c:v>
                </c:pt>
                <c:pt idx="55">
                  <c:v>-23341.5</c:v>
                </c:pt>
                <c:pt idx="56">
                  <c:v>-23195</c:v>
                </c:pt>
                <c:pt idx="57">
                  <c:v>-23189.5</c:v>
                </c:pt>
                <c:pt idx="58">
                  <c:v>-23178.5</c:v>
                </c:pt>
                <c:pt idx="59">
                  <c:v>-23173</c:v>
                </c:pt>
                <c:pt idx="60">
                  <c:v>-22511</c:v>
                </c:pt>
                <c:pt idx="61">
                  <c:v>-21012.5</c:v>
                </c:pt>
                <c:pt idx="62">
                  <c:v>-20453</c:v>
                </c:pt>
                <c:pt idx="63">
                  <c:v>-20063.5</c:v>
                </c:pt>
                <c:pt idx="64">
                  <c:v>-18433</c:v>
                </c:pt>
                <c:pt idx="65">
                  <c:v>-18433</c:v>
                </c:pt>
                <c:pt idx="66">
                  <c:v>-18408</c:v>
                </c:pt>
                <c:pt idx="67">
                  <c:v>-17415</c:v>
                </c:pt>
                <c:pt idx="68">
                  <c:v>-17349.5</c:v>
                </c:pt>
                <c:pt idx="69">
                  <c:v>-17347</c:v>
                </c:pt>
                <c:pt idx="70">
                  <c:v>-17291</c:v>
                </c:pt>
                <c:pt idx="71">
                  <c:v>-17280.5</c:v>
                </c:pt>
                <c:pt idx="72">
                  <c:v>-17280.5</c:v>
                </c:pt>
                <c:pt idx="73">
                  <c:v>-17272</c:v>
                </c:pt>
                <c:pt idx="74">
                  <c:v>-17253</c:v>
                </c:pt>
                <c:pt idx="75">
                  <c:v>-16071</c:v>
                </c:pt>
                <c:pt idx="76">
                  <c:v>-15288</c:v>
                </c:pt>
                <c:pt idx="77">
                  <c:v>-14353.5</c:v>
                </c:pt>
                <c:pt idx="78">
                  <c:v>-13988</c:v>
                </c:pt>
                <c:pt idx="79">
                  <c:v>-13299</c:v>
                </c:pt>
                <c:pt idx="80">
                  <c:v>-13258.5</c:v>
                </c:pt>
                <c:pt idx="81">
                  <c:v>-13258</c:v>
                </c:pt>
                <c:pt idx="82">
                  <c:v>-12234</c:v>
                </c:pt>
                <c:pt idx="83">
                  <c:v>-12198</c:v>
                </c:pt>
                <c:pt idx="84">
                  <c:v>-11180</c:v>
                </c:pt>
                <c:pt idx="85">
                  <c:v>-11180</c:v>
                </c:pt>
                <c:pt idx="86">
                  <c:v>-11172</c:v>
                </c:pt>
                <c:pt idx="87">
                  <c:v>-11020</c:v>
                </c:pt>
                <c:pt idx="88">
                  <c:v>-11001.5</c:v>
                </c:pt>
                <c:pt idx="89">
                  <c:v>-10996</c:v>
                </c:pt>
                <c:pt idx="90">
                  <c:v>-10995</c:v>
                </c:pt>
                <c:pt idx="91">
                  <c:v>-10179</c:v>
                </c:pt>
                <c:pt idx="92">
                  <c:v>-9924.5</c:v>
                </c:pt>
                <c:pt idx="93">
                  <c:v>-9114.5</c:v>
                </c:pt>
                <c:pt idx="94">
                  <c:v>-9094.5</c:v>
                </c:pt>
                <c:pt idx="95">
                  <c:v>-9045.5</c:v>
                </c:pt>
                <c:pt idx="96">
                  <c:v>-8967.5</c:v>
                </c:pt>
                <c:pt idx="97">
                  <c:v>-8967.5</c:v>
                </c:pt>
                <c:pt idx="98">
                  <c:v>-8226.5</c:v>
                </c:pt>
                <c:pt idx="99">
                  <c:v>-8157.5</c:v>
                </c:pt>
                <c:pt idx="100">
                  <c:v>-8152</c:v>
                </c:pt>
                <c:pt idx="101">
                  <c:v>-8149</c:v>
                </c:pt>
                <c:pt idx="102">
                  <c:v>-8129</c:v>
                </c:pt>
                <c:pt idx="103">
                  <c:v>-7219.5</c:v>
                </c:pt>
                <c:pt idx="104">
                  <c:v>-7175.5</c:v>
                </c:pt>
                <c:pt idx="105">
                  <c:v>-7161.5</c:v>
                </c:pt>
                <c:pt idx="106">
                  <c:v>-7106.5</c:v>
                </c:pt>
                <c:pt idx="107">
                  <c:v>-7087</c:v>
                </c:pt>
                <c:pt idx="108">
                  <c:v>-7012.5</c:v>
                </c:pt>
                <c:pt idx="109">
                  <c:v>-7001.5</c:v>
                </c:pt>
                <c:pt idx="110">
                  <c:v>-6852</c:v>
                </c:pt>
                <c:pt idx="111">
                  <c:v>-6846.5</c:v>
                </c:pt>
                <c:pt idx="112">
                  <c:v>-6841</c:v>
                </c:pt>
                <c:pt idx="113">
                  <c:v>-6248.5</c:v>
                </c:pt>
                <c:pt idx="114">
                  <c:v>-6149</c:v>
                </c:pt>
                <c:pt idx="115">
                  <c:v>-6077</c:v>
                </c:pt>
                <c:pt idx="116">
                  <c:v>-5931</c:v>
                </c:pt>
                <c:pt idx="117">
                  <c:v>-5919</c:v>
                </c:pt>
                <c:pt idx="118">
                  <c:v>-5917</c:v>
                </c:pt>
                <c:pt idx="119">
                  <c:v>-5280.5</c:v>
                </c:pt>
                <c:pt idx="120">
                  <c:v>-5219.5</c:v>
                </c:pt>
                <c:pt idx="121">
                  <c:v>-5217</c:v>
                </c:pt>
                <c:pt idx="122">
                  <c:v>-5087</c:v>
                </c:pt>
                <c:pt idx="123">
                  <c:v>-5065</c:v>
                </c:pt>
                <c:pt idx="124">
                  <c:v>-5047.5</c:v>
                </c:pt>
                <c:pt idx="125">
                  <c:v>-5018</c:v>
                </c:pt>
                <c:pt idx="126">
                  <c:v>-4968</c:v>
                </c:pt>
                <c:pt idx="127">
                  <c:v>-4953.5</c:v>
                </c:pt>
                <c:pt idx="128">
                  <c:v>-4928.5</c:v>
                </c:pt>
                <c:pt idx="129">
                  <c:v>-4315</c:v>
                </c:pt>
                <c:pt idx="130">
                  <c:v>-4210</c:v>
                </c:pt>
                <c:pt idx="131">
                  <c:v>-4153</c:v>
                </c:pt>
                <c:pt idx="132">
                  <c:v>-4152</c:v>
                </c:pt>
                <c:pt idx="133">
                  <c:v>-4099.5</c:v>
                </c:pt>
                <c:pt idx="134">
                  <c:v>-4049</c:v>
                </c:pt>
                <c:pt idx="135">
                  <c:v>-4025</c:v>
                </c:pt>
                <c:pt idx="136">
                  <c:v>-3975</c:v>
                </c:pt>
                <c:pt idx="137">
                  <c:v>-3812</c:v>
                </c:pt>
                <c:pt idx="138">
                  <c:v>-3219.5</c:v>
                </c:pt>
                <c:pt idx="139">
                  <c:v>-3203</c:v>
                </c:pt>
                <c:pt idx="140">
                  <c:v>-3086</c:v>
                </c:pt>
                <c:pt idx="141">
                  <c:v>-3081.5</c:v>
                </c:pt>
                <c:pt idx="142">
                  <c:v>-2946</c:v>
                </c:pt>
                <c:pt idx="143">
                  <c:v>-2895.5</c:v>
                </c:pt>
                <c:pt idx="144">
                  <c:v>-2766.5</c:v>
                </c:pt>
                <c:pt idx="145">
                  <c:v>-2221</c:v>
                </c:pt>
                <c:pt idx="146">
                  <c:v>-2163</c:v>
                </c:pt>
                <c:pt idx="147">
                  <c:v>-2101.5</c:v>
                </c:pt>
                <c:pt idx="148">
                  <c:v>-2096.5</c:v>
                </c:pt>
                <c:pt idx="149">
                  <c:v>-2094</c:v>
                </c:pt>
                <c:pt idx="150">
                  <c:v>-2038</c:v>
                </c:pt>
                <c:pt idx="151">
                  <c:v>-2014</c:v>
                </c:pt>
                <c:pt idx="152">
                  <c:v>-2008.5</c:v>
                </c:pt>
                <c:pt idx="153">
                  <c:v>-1250</c:v>
                </c:pt>
                <c:pt idx="154">
                  <c:v>-1217</c:v>
                </c:pt>
                <c:pt idx="155">
                  <c:v>-1103</c:v>
                </c:pt>
                <c:pt idx="156">
                  <c:v>-1095</c:v>
                </c:pt>
                <c:pt idx="157">
                  <c:v>-1018</c:v>
                </c:pt>
                <c:pt idx="158">
                  <c:v>-890</c:v>
                </c:pt>
                <c:pt idx="159">
                  <c:v>-796</c:v>
                </c:pt>
                <c:pt idx="160">
                  <c:v>-232</c:v>
                </c:pt>
                <c:pt idx="161">
                  <c:v>-185</c:v>
                </c:pt>
                <c:pt idx="162">
                  <c:v>-49</c:v>
                </c:pt>
                <c:pt idx="163">
                  <c:v>-32.5</c:v>
                </c:pt>
                <c:pt idx="164">
                  <c:v>0</c:v>
                </c:pt>
                <c:pt idx="165">
                  <c:v>3.5</c:v>
                </c:pt>
                <c:pt idx="166">
                  <c:v>36</c:v>
                </c:pt>
                <c:pt idx="167">
                  <c:v>69</c:v>
                </c:pt>
                <c:pt idx="168">
                  <c:v>761</c:v>
                </c:pt>
                <c:pt idx="169">
                  <c:v>913</c:v>
                </c:pt>
                <c:pt idx="170">
                  <c:v>985.5</c:v>
                </c:pt>
                <c:pt idx="171">
                  <c:v>990.5</c:v>
                </c:pt>
                <c:pt idx="172">
                  <c:v>1021.5</c:v>
                </c:pt>
                <c:pt idx="173">
                  <c:v>1038.5</c:v>
                </c:pt>
                <c:pt idx="174">
                  <c:v>1076</c:v>
                </c:pt>
                <c:pt idx="175">
                  <c:v>1079.5</c:v>
                </c:pt>
                <c:pt idx="176">
                  <c:v>1173.5</c:v>
                </c:pt>
                <c:pt idx="177">
                  <c:v>1256.5</c:v>
                </c:pt>
                <c:pt idx="178">
                  <c:v>1815</c:v>
                </c:pt>
                <c:pt idx="179">
                  <c:v>1853.5</c:v>
                </c:pt>
                <c:pt idx="180">
                  <c:v>1883.5</c:v>
                </c:pt>
                <c:pt idx="181">
                  <c:v>1912.5</c:v>
                </c:pt>
                <c:pt idx="182">
                  <c:v>1929</c:v>
                </c:pt>
                <c:pt idx="183">
                  <c:v>1939.5</c:v>
                </c:pt>
                <c:pt idx="184">
                  <c:v>1939.5</c:v>
                </c:pt>
                <c:pt idx="185">
                  <c:v>1942</c:v>
                </c:pt>
                <c:pt idx="186">
                  <c:v>2006.5</c:v>
                </c:pt>
                <c:pt idx="187">
                  <c:v>2020</c:v>
                </c:pt>
                <c:pt idx="188">
                  <c:v>2042.5</c:v>
                </c:pt>
                <c:pt idx="189">
                  <c:v>2080</c:v>
                </c:pt>
                <c:pt idx="190">
                  <c:v>2125</c:v>
                </c:pt>
                <c:pt idx="191">
                  <c:v>2208</c:v>
                </c:pt>
                <c:pt idx="192">
                  <c:v>2798</c:v>
                </c:pt>
                <c:pt idx="193">
                  <c:v>2820</c:v>
                </c:pt>
                <c:pt idx="194">
                  <c:v>2955.5</c:v>
                </c:pt>
                <c:pt idx="195">
                  <c:v>2972</c:v>
                </c:pt>
                <c:pt idx="196">
                  <c:v>2979.5</c:v>
                </c:pt>
                <c:pt idx="197">
                  <c:v>2996.5</c:v>
                </c:pt>
                <c:pt idx="198">
                  <c:v>3032.5</c:v>
                </c:pt>
                <c:pt idx="199">
                  <c:v>3038</c:v>
                </c:pt>
                <c:pt idx="200">
                  <c:v>3121</c:v>
                </c:pt>
                <c:pt idx="201">
                  <c:v>3929</c:v>
                </c:pt>
                <c:pt idx="202">
                  <c:v>3962</c:v>
                </c:pt>
                <c:pt idx="203">
                  <c:v>4014.5</c:v>
                </c:pt>
                <c:pt idx="204">
                  <c:v>4066.5</c:v>
                </c:pt>
                <c:pt idx="205">
                  <c:v>4108.5</c:v>
                </c:pt>
                <c:pt idx="206">
                  <c:v>4182.5</c:v>
                </c:pt>
                <c:pt idx="207">
                  <c:v>4894</c:v>
                </c:pt>
                <c:pt idx="208">
                  <c:v>5079.5</c:v>
                </c:pt>
                <c:pt idx="209">
                  <c:v>5087</c:v>
                </c:pt>
                <c:pt idx="210">
                  <c:v>5179</c:v>
                </c:pt>
                <c:pt idx="211">
                  <c:v>5245.5</c:v>
                </c:pt>
                <c:pt idx="212">
                  <c:v>5738.5</c:v>
                </c:pt>
                <c:pt idx="213">
                  <c:v>5893.5</c:v>
                </c:pt>
                <c:pt idx="214">
                  <c:v>5898.5</c:v>
                </c:pt>
                <c:pt idx="215">
                  <c:v>6036.5</c:v>
                </c:pt>
                <c:pt idx="216">
                  <c:v>6085.5</c:v>
                </c:pt>
                <c:pt idx="217">
                  <c:v>6086</c:v>
                </c:pt>
                <c:pt idx="218">
                  <c:v>6091</c:v>
                </c:pt>
                <c:pt idx="219">
                  <c:v>6091.5</c:v>
                </c:pt>
                <c:pt idx="220">
                  <c:v>6102.5</c:v>
                </c:pt>
                <c:pt idx="221">
                  <c:v>6125</c:v>
                </c:pt>
                <c:pt idx="222">
                  <c:v>6233</c:v>
                </c:pt>
                <c:pt idx="223">
                  <c:v>6260.5</c:v>
                </c:pt>
                <c:pt idx="224">
                  <c:v>6924</c:v>
                </c:pt>
                <c:pt idx="225">
                  <c:v>6949</c:v>
                </c:pt>
                <c:pt idx="226">
                  <c:v>6983</c:v>
                </c:pt>
                <c:pt idx="227">
                  <c:v>7028</c:v>
                </c:pt>
                <c:pt idx="228">
                  <c:v>7028.5</c:v>
                </c:pt>
                <c:pt idx="229">
                  <c:v>7146</c:v>
                </c:pt>
                <c:pt idx="230">
                  <c:v>7848</c:v>
                </c:pt>
                <c:pt idx="231">
                  <c:v>7887</c:v>
                </c:pt>
                <c:pt idx="232">
                  <c:v>7976</c:v>
                </c:pt>
                <c:pt idx="233">
                  <c:v>8028</c:v>
                </c:pt>
                <c:pt idx="234">
                  <c:v>8028</c:v>
                </c:pt>
                <c:pt idx="235">
                  <c:v>8057</c:v>
                </c:pt>
                <c:pt idx="236">
                  <c:v>8174</c:v>
                </c:pt>
                <c:pt idx="237">
                  <c:v>8174</c:v>
                </c:pt>
                <c:pt idx="238">
                  <c:v>8280</c:v>
                </c:pt>
                <c:pt idx="239">
                  <c:v>8968.5</c:v>
                </c:pt>
                <c:pt idx="240">
                  <c:v>9032</c:v>
                </c:pt>
                <c:pt idx="241">
                  <c:v>9032</c:v>
                </c:pt>
                <c:pt idx="242">
                  <c:v>9081.5</c:v>
                </c:pt>
                <c:pt idx="243">
                  <c:v>9084.5</c:v>
                </c:pt>
                <c:pt idx="244">
                  <c:v>9176.5</c:v>
                </c:pt>
                <c:pt idx="245">
                  <c:v>9272.5</c:v>
                </c:pt>
                <c:pt idx="246">
                  <c:v>9931</c:v>
                </c:pt>
                <c:pt idx="247">
                  <c:v>9931</c:v>
                </c:pt>
                <c:pt idx="248">
                  <c:v>9955</c:v>
                </c:pt>
                <c:pt idx="249">
                  <c:v>9955.5</c:v>
                </c:pt>
                <c:pt idx="250">
                  <c:v>9958</c:v>
                </c:pt>
                <c:pt idx="251">
                  <c:v>9960.5</c:v>
                </c:pt>
                <c:pt idx="252">
                  <c:v>9961</c:v>
                </c:pt>
                <c:pt idx="253">
                  <c:v>9984.5</c:v>
                </c:pt>
                <c:pt idx="254">
                  <c:v>10002</c:v>
                </c:pt>
                <c:pt idx="255">
                  <c:v>10061</c:v>
                </c:pt>
                <c:pt idx="256">
                  <c:v>10061</c:v>
                </c:pt>
                <c:pt idx="257">
                  <c:v>10124.5</c:v>
                </c:pt>
                <c:pt idx="258">
                  <c:v>10125</c:v>
                </c:pt>
                <c:pt idx="259">
                  <c:v>10163</c:v>
                </c:pt>
                <c:pt idx="260">
                  <c:v>10188</c:v>
                </c:pt>
                <c:pt idx="261">
                  <c:v>10188</c:v>
                </c:pt>
                <c:pt idx="262">
                  <c:v>11010.5</c:v>
                </c:pt>
                <c:pt idx="263">
                  <c:v>11018</c:v>
                </c:pt>
                <c:pt idx="264">
                  <c:v>11018</c:v>
                </c:pt>
                <c:pt idx="265">
                  <c:v>11018.5</c:v>
                </c:pt>
                <c:pt idx="266">
                  <c:v>11018.5</c:v>
                </c:pt>
                <c:pt idx="267">
                  <c:v>11023.5</c:v>
                </c:pt>
                <c:pt idx="268">
                  <c:v>11024</c:v>
                </c:pt>
                <c:pt idx="269">
                  <c:v>11024</c:v>
                </c:pt>
                <c:pt idx="270">
                  <c:v>11026.5</c:v>
                </c:pt>
                <c:pt idx="271">
                  <c:v>11027</c:v>
                </c:pt>
                <c:pt idx="272">
                  <c:v>11029</c:v>
                </c:pt>
                <c:pt idx="273">
                  <c:v>11029.5</c:v>
                </c:pt>
                <c:pt idx="274">
                  <c:v>11034.5</c:v>
                </c:pt>
                <c:pt idx="275">
                  <c:v>11035</c:v>
                </c:pt>
                <c:pt idx="276">
                  <c:v>11037.5</c:v>
                </c:pt>
                <c:pt idx="277">
                  <c:v>11040.5</c:v>
                </c:pt>
                <c:pt idx="278">
                  <c:v>11040.5</c:v>
                </c:pt>
                <c:pt idx="279">
                  <c:v>11085</c:v>
                </c:pt>
                <c:pt idx="280">
                  <c:v>11087</c:v>
                </c:pt>
                <c:pt idx="281">
                  <c:v>11087</c:v>
                </c:pt>
                <c:pt idx="282">
                  <c:v>11164.5</c:v>
                </c:pt>
                <c:pt idx="283">
                  <c:v>11170</c:v>
                </c:pt>
                <c:pt idx="284">
                  <c:v>11226</c:v>
                </c:pt>
                <c:pt idx="285">
                  <c:v>11300</c:v>
                </c:pt>
                <c:pt idx="286">
                  <c:v>11887</c:v>
                </c:pt>
                <c:pt idx="287">
                  <c:v>12058</c:v>
                </c:pt>
                <c:pt idx="288">
                  <c:v>12075.5</c:v>
                </c:pt>
                <c:pt idx="289">
                  <c:v>12291</c:v>
                </c:pt>
                <c:pt idx="290">
                  <c:v>12513.5</c:v>
                </c:pt>
                <c:pt idx="291">
                  <c:v>12809</c:v>
                </c:pt>
                <c:pt idx="292">
                  <c:v>12883.5</c:v>
                </c:pt>
                <c:pt idx="293">
                  <c:v>12939</c:v>
                </c:pt>
                <c:pt idx="294">
                  <c:v>13027</c:v>
                </c:pt>
                <c:pt idx="295">
                  <c:v>13077</c:v>
                </c:pt>
                <c:pt idx="296">
                  <c:v>13890.5</c:v>
                </c:pt>
                <c:pt idx="297">
                  <c:v>13920</c:v>
                </c:pt>
                <c:pt idx="298">
                  <c:v>13951.5</c:v>
                </c:pt>
                <c:pt idx="299">
                  <c:v>13994.5</c:v>
                </c:pt>
                <c:pt idx="300">
                  <c:v>14075.5</c:v>
                </c:pt>
                <c:pt idx="301">
                  <c:v>14094</c:v>
                </c:pt>
                <c:pt idx="302">
                  <c:v>14095</c:v>
                </c:pt>
                <c:pt idx="303">
                  <c:v>14233</c:v>
                </c:pt>
                <c:pt idx="304">
                  <c:v>14268</c:v>
                </c:pt>
                <c:pt idx="305">
                  <c:v>14268</c:v>
                </c:pt>
                <c:pt idx="306">
                  <c:v>14268</c:v>
                </c:pt>
                <c:pt idx="307">
                  <c:v>14268</c:v>
                </c:pt>
                <c:pt idx="308">
                  <c:v>14268</c:v>
                </c:pt>
                <c:pt idx="309">
                  <c:v>14980.5</c:v>
                </c:pt>
                <c:pt idx="310">
                  <c:v>15038.5</c:v>
                </c:pt>
                <c:pt idx="311">
                  <c:v>15077</c:v>
                </c:pt>
                <c:pt idx="312">
                  <c:v>15145</c:v>
                </c:pt>
                <c:pt idx="313">
                  <c:v>15208.5</c:v>
                </c:pt>
                <c:pt idx="314">
                  <c:v>15983.5</c:v>
                </c:pt>
                <c:pt idx="315">
                  <c:v>16014.5</c:v>
                </c:pt>
                <c:pt idx="316">
                  <c:v>16127</c:v>
                </c:pt>
                <c:pt idx="317">
                  <c:v>16144.5</c:v>
                </c:pt>
                <c:pt idx="318">
                  <c:v>16166.5</c:v>
                </c:pt>
                <c:pt idx="319">
                  <c:v>16199</c:v>
                </c:pt>
                <c:pt idx="320">
                  <c:v>16214</c:v>
                </c:pt>
                <c:pt idx="321">
                  <c:v>16265.5</c:v>
                </c:pt>
                <c:pt idx="322">
                  <c:v>16265.5</c:v>
                </c:pt>
                <c:pt idx="323">
                  <c:v>16268</c:v>
                </c:pt>
                <c:pt idx="324">
                  <c:v>16268</c:v>
                </c:pt>
                <c:pt idx="325">
                  <c:v>16268</c:v>
                </c:pt>
                <c:pt idx="326">
                  <c:v>16268</c:v>
                </c:pt>
                <c:pt idx="327">
                  <c:v>16268</c:v>
                </c:pt>
                <c:pt idx="328">
                  <c:v>16268</c:v>
                </c:pt>
                <c:pt idx="329">
                  <c:v>16916</c:v>
                </c:pt>
                <c:pt idx="330">
                  <c:v>17004.5</c:v>
                </c:pt>
                <c:pt idx="331">
                  <c:v>17042</c:v>
                </c:pt>
                <c:pt idx="332">
                  <c:v>17042.5</c:v>
                </c:pt>
                <c:pt idx="333">
                  <c:v>17058</c:v>
                </c:pt>
                <c:pt idx="334">
                  <c:v>17059.5</c:v>
                </c:pt>
                <c:pt idx="335">
                  <c:v>17059.5</c:v>
                </c:pt>
                <c:pt idx="336">
                  <c:v>17063.5</c:v>
                </c:pt>
                <c:pt idx="337">
                  <c:v>17093.5</c:v>
                </c:pt>
                <c:pt idx="338">
                  <c:v>17094</c:v>
                </c:pt>
                <c:pt idx="339">
                  <c:v>17181</c:v>
                </c:pt>
                <c:pt idx="340">
                  <c:v>17208.5</c:v>
                </c:pt>
                <c:pt idx="341">
                  <c:v>17289.5</c:v>
                </c:pt>
                <c:pt idx="342">
                  <c:v>17951.5</c:v>
                </c:pt>
                <c:pt idx="343">
                  <c:v>18037</c:v>
                </c:pt>
                <c:pt idx="344">
                  <c:v>18037</c:v>
                </c:pt>
                <c:pt idx="345">
                  <c:v>18094</c:v>
                </c:pt>
                <c:pt idx="346">
                  <c:v>18122.5</c:v>
                </c:pt>
                <c:pt idx="347">
                  <c:v>18123</c:v>
                </c:pt>
                <c:pt idx="348">
                  <c:v>18150</c:v>
                </c:pt>
                <c:pt idx="349">
                  <c:v>18152</c:v>
                </c:pt>
                <c:pt idx="350">
                  <c:v>18180</c:v>
                </c:pt>
                <c:pt idx="351">
                  <c:v>18180</c:v>
                </c:pt>
                <c:pt idx="352">
                  <c:v>18200</c:v>
                </c:pt>
                <c:pt idx="353">
                  <c:v>18236</c:v>
                </c:pt>
                <c:pt idx="354">
                  <c:v>18966.5</c:v>
                </c:pt>
                <c:pt idx="355">
                  <c:v>18966.5</c:v>
                </c:pt>
                <c:pt idx="356">
                  <c:v>19035.5</c:v>
                </c:pt>
                <c:pt idx="357">
                  <c:v>19035.5</c:v>
                </c:pt>
                <c:pt idx="358">
                  <c:v>19036</c:v>
                </c:pt>
                <c:pt idx="359">
                  <c:v>19036</c:v>
                </c:pt>
                <c:pt idx="360">
                  <c:v>19077</c:v>
                </c:pt>
                <c:pt idx="361">
                  <c:v>20033.5</c:v>
                </c:pt>
                <c:pt idx="362">
                  <c:v>20033.5</c:v>
                </c:pt>
                <c:pt idx="363">
                  <c:v>20041.5</c:v>
                </c:pt>
                <c:pt idx="364">
                  <c:v>20043</c:v>
                </c:pt>
                <c:pt idx="365">
                  <c:v>20113</c:v>
                </c:pt>
                <c:pt idx="366">
                  <c:v>20133.5</c:v>
                </c:pt>
                <c:pt idx="367">
                  <c:v>20134</c:v>
                </c:pt>
                <c:pt idx="368">
                  <c:v>20139</c:v>
                </c:pt>
                <c:pt idx="369">
                  <c:v>20219.5</c:v>
                </c:pt>
                <c:pt idx="370">
                  <c:v>20271</c:v>
                </c:pt>
                <c:pt idx="371">
                  <c:v>20274.5</c:v>
                </c:pt>
                <c:pt idx="372">
                  <c:v>20964</c:v>
                </c:pt>
                <c:pt idx="373">
                  <c:v>21079</c:v>
                </c:pt>
                <c:pt idx="374">
                  <c:v>21079</c:v>
                </c:pt>
                <c:pt idx="375">
                  <c:v>21083</c:v>
                </c:pt>
                <c:pt idx="376">
                  <c:v>21105.5</c:v>
                </c:pt>
                <c:pt idx="377">
                  <c:v>21106</c:v>
                </c:pt>
                <c:pt idx="378">
                  <c:v>21134.5</c:v>
                </c:pt>
                <c:pt idx="379">
                  <c:v>21134.5</c:v>
                </c:pt>
                <c:pt idx="380">
                  <c:v>21179.5</c:v>
                </c:pt>
                <c:pt idx="381">
                  <c:v>21198</c:v>
                </c:pt>
                <c:pt idx="382">
                  <c:v>21198</c:v>
                </c:pt>
                <c:pt idx="383">
                  <c:v>21215</c:v>
                </c:pt>
                <c:pt idx="384">
                  <c:v>21924</c:v>
                </c:pt>
                <c:pt idx="385">
                  <c:v>21987.5</c:v>
                </c:pt>
                <c:pt idx="386">
                  <c:v>22018</c:v>
                </c:pt>
                <c:pt idx="387">
                  <c:v>23265</c:v>
                </c:pt>
                <c:pt idx="388">
                  <c:v>23295</c:v>
                </c:pt>
                <c:pt idx="389">
                  <c:v>23397.5</c:v>
                </c:pt>
              </c:numCache>
            </c:numRef>
          </c:xVal>
          <c:yVal>
            <c:numRef>
              <c:f>B!$L$21:$L$410</c:f>
              <c:numCache>
                <c:formatCode>General</c:formatCode>
                <c:ptCount val="390"/>
                <c:pt idx="70">
                  <c:v>-8.288899996841792E-3</c:v>
                </c:pt>
                <c:pt idx="71">
                  <c:v>-9.0609499966376461E-3</c:v>
                </c:pt>
                <c:pt idx="131">
                  <c:v>-1.8787000008160248E-3</c:v>
                </c:pt>
                <c:pt idx="201">
                  <c:v>-5.8508999936748296E-3</c:v>
                </c:pt>
                <c:pt idx="233">
                  <c:v>-6.3587999902665615E-3</c:v>
                </c:pt>
                <c:pt idx="236">
                  <c:v>-5.8653999949456193E-3</c:v>
                </c:pt>
                <c:pt idx="240">
                  <c:v>-7.1671999903628603E-3</c:v>
                </c:pt>
                <c:pt idx="247">
                  <c:v>-7.8550999969593249E-3</c:v>
                </c:pt>
                <c:pt idx="256">
                  <c:v>-6.8280999985290691E-3</c:v>
                </c:pt>
                <c:pt idx="260">
                  <c:v>-4.8947999966912903E-3</c:v>
                </c:pt>
                <c:pt idx="281">
                  <c:v>-4.6826999969198368E-3</c:v>
                </c:pt>
                <c:pt idx="306">
                  <c:v>-8.5627999942516908E-3</c:v>
                </c:pt>
                <c:pt idx="308">
                  <c:v>-8.4627999967779033E-3</c:v>
                </c:pt>
                <c:pt idx="321">
                  <c:v>-1.1507549992529675E-2</c:v>
                </c:pt>
                <c:pt idx="324">
                  <c:v>-1.186279999819817E-2</c:v>
                </c:pt>
                <c:pt idx="326">
                  <c:v>-1.096279999910621E-2</c:v>
                </c:pt>
                <c:pt idx="328">
                  <c:v>-1.066279999940889E-2</c:v>
                </c:pt>
                <c:pt idx="335">
                  <c:v>-1.3474949999363162E-2</c:v>
                </c:pt>
                <c:pt idx="350">
                  <c:v>-1.5977999995811842E-2</c:v>
                </c:pt>
                <c:pt idx="373">
                  <c:v>-2.8465900002629496E-2</c:v>
                </c:pt>
                <c:pt idx="378">
                  <c:v>-2.8092449996620417E-2</c:v>
                </c:pt>
                <c:pt idx="379">
                  <c:v>-2.7572449995204806E-2</c:v>
                </c:pt>
                <c:pt idx="381">
                  <c:v>-2.9015799991611857E-2</c:v>
                </c:pt>
                <c:pt idx="382">
                  <c:v>-2.8505799993581604E-2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6F3-4B16-BA47-BAEDF3306D38}"/>
            </c:ext>
          </c:extLst>
        </c:ser>
        <c:ser>
          <c:idx val="5"/>
          <c:order val="5"/>
          <c:tx>
            <c:strRef>
              <c:f>B!$M$20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B!$F$21:$F$410</c:f>
              <c:numCache>
                <c:formatCode>General</c:formatCode>
                <c:ptCount val="390"/>
                <c:pt idx="0">
                  <c:v>-64783.5</c:v>
                </c:pt>
                <c:pt idx="1">
                  <c:v>-64783</c:v>
                </c:pt>
                <c:pt idx="2">
                  <c:v>-63723.5</c:v>
                </c:pt>
                <c:pt idx="3">
                  <c:v>-63723</c:v>
                </c:pt>
                <c:pt idx="4">
                  <c:v>-62539.5</c:v>
                </c:pt>
                <c:pt idx="5">
                  <c:v>-62539</c:v>
                </c:pt>
                <c:pt idx="6">
                  <c:v>-61814</c:v>
                </c:pt>
                <c:pt idx="7">
                  <c:v>-60699</c:v>
                </c:pt>
                <c:pt idx="8">
                  <c:v>-59482</c:v>
                </c:pt>
                <c:pt idx="9">
                  <c:v>-54701</c:v>
                </c:pt>
                <c:pt idx="10">
                  <c:v>-54676</c:v>
                </c:pt>
                <c:pt idx="11">
                  <c:v>-54613</c:v>
                </c:pt>
                <c:pt idx="12">
                  <c:v>-54596</c:v>
                </c:pt>
                <c:pt idx="13">
                  <c:v>-54549</c:v>
                </c:pt>
                <c:pt idx="14">
                  <c:v>-54538</c:v>
                </c:pt>
                <c:pt idx="15">
                  <c:v>-53860</c:v>
                </c:pt>
                <c:pt idx="16">
                  <c:v>-53799</c:v>
                </c:pt>
                <c:pt idx="17">
                  <c:v>-53711</c:v>
                </c:pt>
                <c:pt idx="18">
                  <c:v>-52578.5</c:v>
                </c:pt>
                <c:pt idx="19">
                  <c:v>-52578</c:v>
                </c:pt>
                <c:pt idx="20">
                  <c:v>-50538</c:v>
                </c:pt>
                <c:pt idx="21">
                  <c:v>-50395</c:v>
                </c:pt>
                <c:pt idx="22">
                  <c:v>-48596.5</c:v>
                </c:pt>
                <c:pt idx="23">
                  <c:v>-48596</c:v>
                </c:pt>
                <c:pt idx="24">
                  <c:v>-48588</c:v>
                </c:pt>
                <c:pt idx="25">
                  <c:v>-48587.5</c:v>
                </c:pt>
                <c:pt idx="26">
                  <c:v>-48546.5</c:v>
                </c:pt>
                <c:pt idx="27">
                  <c:v>-48535.5</c:v>
                </c:pt>
                <c:pt idx="28">
                  <c:v>-48486</c:v>
                </c:pt>
                <c:pt idx="29">
                  <c:v>-48475</c:v>
                </c:pt>
                <c:pt idx="30">
                  <c:v>-48474.5</c:v>
                </c:pt>
                <c:pt idx="31">
                  <c:v>-48469</c:v>
                </c:pt>
                <c:pt idx="32">
                  <c:v>-42295</c:v>
                </c:pt>
                <c:pt idx="33">
                  <c:v>-40201</c:v>
                </c:pt>
                <c:pt idx="34">
                  <c:v>-39501.5</c:v>
                </c:pt>
                <c:pt idx="35">
                  <c:v>-39490.5</c:v>
                </c:pt>
                <c:pt idx="36">
                  <c:v>-39476.5</c:v>
                </c:pt>
                <c:pt idx="37">
                  <c:v>-38677</c:v>
                </c:pt>
                <c:pt idx="38">
                  <c:v>-38574</c:v>
                </c:pt>
                <c:pt idx="39">
                  <c:v>-37464.5</c:v>
                </c:pt>
                <c:pt idx="40">
                  <c:v>-37464</c:v>
                </c:pt>
                <c:pt idx="41">
                  <c:v>-36489</c:v>
                </c:pt>
                <c:pt idx="42">
                  <c:v>-33454.5</c:v>
                </c:pt>
                <c:pt idx="43">
                  <c:v>-33195</c:v>
                </c:pt>
                <c:pt idx="44">
                  <c:v>-32547</c:v>
                </c:pt>
                <c:pt idx="45">
                  <c:v>-32290</c:v>
                </c:pt>
                <c:pt idx="46">
                  <c:v>-32072</c:v>
                </c:pt>
                <c:pt idx="47">
                  <c:v>-25418.5</c:v>
                </c:pt>
                <c:pt idx="48">
                  <c:v>-24489</c:v>
                </c:pt>
                <c:pt idx="49">
                  <c:v>-24412</c:v>
                </c:pt>
                <c:pt idx="50">
                  <c:v>-24406.5</c:v>
                </c:pt>
                <c:pt idx="51">
                  <c:v>-24398</c:v>
                </c:pt>
                <c:pt idx="52">
                  <c:v>-23972.5</c:v>
                </c:pt>
                <c:pt idx="53">
                  <c:v>-23347</c:v>
                </c:pt>
                <c:pt idx="54">
                  <c:v>-23344</c:v>
                </c:pt>
                <c:pt idx="55">
                  <c:v>-23341.5</c:v>
                </c:pt>
                <c:pt idx="56">
                  <c:v>-23195</c:v>
                </c:pt>
                <c:pt idx="57">
                  <c:v>-23189.5</c:v>
                </c:pt>
                <c:pt idx="58">
                  <c:v>-23178.5</c:v>
                </c:pt>
                <c:pt idx="59">
                  <c:v>-23173</c:v>
                </c:pt>
                <c:pt idx="60">
                  <c:v>-22511</c:v>
                </c:pt>
                <c:pt idx="61">
                  <c:v>-21012.5</c:v>
                </c:pt>
                <c:pt idx="62">
                  <c:v>-20453</c:v>
                </c:pt>
                <c:pt idx="63">
                  <c:v>-20063.5</c:v>
                </c:pt>
                <c:pt idx="64">
                  <c:v>-18433</c:v>
                </c:pt>
                <c:pt idx="65">
                  <c:v>-18433</c:v>
                </c:pt>
                <c:pt idx="66">
                  <c:v>-18408</c:v>
                </c:pt>
                <c:pt idx="67">
                  <c:v>-17415</c:v>
                </c:pt>
                <c:pt idx="68">
                  <c:v>-17349.5</c:v>
                </c:pt>
                <c:pt idx="69">
                  <c:v>-17347</c:v>
                </c:pt>
                <c:pt idx="70">
                  <c:v>-17291</c:v>
                </c:pt>
                <c:pt idx="71">
                  <c:v>-17280.5</c:v>
                </c:pt>
                <c:pt idx="72">
                  <c:v>-17280.5</c:v>
                </c:pt>
                <c:pt idx="73">
                  <c:v>-17272</c:v>
                </c:pt>
                <c:pt idx="74">
                  <c:v>-17253</c:v>
                </c:pt>
                <c:pt idx="75">
                  <c:v>-16071</c:v>
                </c:pt>
                <c:pt idx="76">
                  <c:v>-15288</c:v>
                </c:pt>
                <c:pt idx="77">
                  <c:v>-14353.5</c:v>
                </c:pt>
                <c:pt idx="78">
                  <c:v>-13988</c:v>
                </c:pt>
                <c:pt idx="79">
                  <c:v>-13299</c:v>
                </c:pt>
                <c:pt idx="80">
                  <c:v>-13258.5</c:v>
                </c:pt>
                <c:pt idx="81">
                  <c:v>-13258</c:v>
                </c:pt>
                <c:pt idx="82">
                  <c:v>-12234</c:v>
                </c:pt>
                <c:pt idx="83">
                  <c:v>-12198</c:v>
                </c:pt>
                <c:pt idx="84">
                  <c:v>-11180</c:v>
                </c:pt>
                <c:pt idx="85">
                  <c:v>-11180</c:v>
                </c:pt>
                <c:pt idx="86">
                  <c:v>-11172</c:v>
                </c:pt>
                <c:pt idx="87">
                  <c:v>-11020</c:v>
                </c:pt>
                <c:pt idx="88">
                  <c:v>-11001.5</c:v>
                </c:pt>
                <c:pt idx="89">
                  <c:v>-10996</c:v>
                </c:pt>
                <c:pt idx="90">
                  <c:v>-10995</c:v>
                </c:pt>
                <c:pt idx="91">
                  <c:v>-10179</c:v>
                </c:pt>
                <c:pt idx="92">
                  <c:v>-9924.5</c:v>
                </c:pt>
                <c:pt idx="93">
                  <c:v>-9114.5</c:v>
                </c:pt>
                <c:pt idx="94">
                  <c:v>-9094.5</c:v>
                </c:pt>
                <c:pt idx="95">
                  <c:v>-9045.5</c:v>
                </c:pt>
                <c:pt idx="96">
                  <c:v>-8967.5</c:v>
                </c:pt>
                <c:pt idx="97">
                  <c:v>-8967.5</c:v>
                </c:pt>
                <c:pt idx="98">
                  <c:v>-8226.5</c:v>
                </c:pt>
                <c:pt idx="99">
                  <c:v>-8157.5</c:v>
                </c:pt>
                <c:pt idx="100">
                  <c:v>-8152</c:v>
                </c:pt>
                <c:pt idx="101">
                  <c:v>-8149</c:v>
                </c:pt>
                <c:pt idx="102">
                  <c:v>-8129</c:v>
                </c:pt>
                <c:pt idx="103">
                  <c:v>-7219.5</c:v>
                </c:pt>
                <c:pt idx="104">
                  <c:v>-7175.5</c:v>
                </c:pt>
                <c:pt idx="105">
                  <c:v>-7161.5</c:v>
                </c:pt>
                <c:pt idx="106">
                  <c:v>-7106.5</c:v>
                </c:pt>
                <c:pt idx="107">
                  <c:v>-7087</c:v>
                </c:pt>
                <c:pt idx="108">
                  <c:v>-7012.5</c:v>
                </c:pt>
                <c:pt idx="109">
                  <c:v>-7001.5</c:v>
                </c:pt>
                <c:pt idx="110">
                  <c:v>-6852</c:v>
                </c:pt>
                <c:pt idx="111">
                  <c:v>-6846.5</c:v>
                </c:pt>
                <c:pt idx="112">
                  <c:v>-6841</c:v>
                </c:pt>
                <c:pt idx="113">
                  <c:v>-6248.5</c:v>
                </c:pt>
                <c:pt idx="114">
                  <c:v>-6149</c:v>
                </c:pt>
                <c:pt idx="115">
                  <c:v>-6077</c:v>
                </c:pt>
                <c:pt idx="116">
                  <c:v>-5931</c:v>
                </c:pt>
                <c:pt idx="117">
                  <c:v>-5919</c:v>
                </c:pt>
                <c:pt idx="118">
                  <c:v>-5917</c:v>
                </c:pt>
                <c:pt idx="119">
                  <c:v>-5280.5</c:v>
                </c:pt>
                <c:pt idx="120">
                  <c:v>-5219.5</c:v>
                </c:pt>
                <c:pt idx="121">
                  <c:v>-5217</c:v>
                </c:pt>
                <c:pt idx="122">
                  <c:v>-5087</c:v>
                </c:pt>
                <c:pt idx="123">
                  <c:v>-5065</c:v>
                </c:pt>
                <c:pt idx="124">
                  <c:v>-5047.5</c:v>
                </c:pt>
                <c:pt idx="125">
                  <c:v>-5018</c:v>
                </c:pt>
                <c:pt idx="126">
                  <c:v>-4968</c:v>
                </c:pt>
                <c:pt idx="127">
                  <c:v>-4953.5</c:v>
                </c:pt>
                <c:pt idx="128">
                  <c:v>-4928.5</c:v>
                </c:pt>
                <c:pt idx="129">
                  <c:v>-4315</c:v>
                </c:pt>
                <c:pt idx="130">
                  <c:v>-4210</c:v>
                </c:pt>
                <c:pt idx="131">
                  <c:v>-4153</c:v>
                </c:pt>
                <c:pt idx="132">
                  <c:v>-4152</c:v>
                </c:pt>
                <c:pt idx="133">
                  <c:v>-4099.5</c:v>
                </c:pt>
                <c:pt idx="134">
                  <c:v>-4049</c:v>
                </c:pt>
                <c:pt idx="135">
                  <c:v>-4025</c:v>
                </c:pt>
                <c:pt idx="136">
                  <c:v>-3975</c:v>
                </c:pt>
                <c:pt idx="137">
                  <c:v>-3812</c:v>
                </c:pt>
                <c:pt idx="138">
                  <c:v>-3219.5</c:v>
                </c:pt>
                <c:pt idx="139">
                  <c:v>-3203</c:v>
                </c:pt>
                <c:pt idx="140">
                  <c:v>-3086</c:v>
                </c:pt>
                <c:pt idx="141">
                  <c:v>-3081.5</c:v>
                </c:pt>
                <c:pt idx="142">
                  <c:v>-2946</c:v>
                </c:pt>
                <c:pt idx="143">
                  <c:v>-2895.5</c:v>
                </c:pt>
                <c:pt idx="144">
                  <c:v>-2766.5</c:v>
                </c:pt>
                <c:pt idx="145">
                  <c:v>-2221</c:v>
                </c:pt>
                <c:pt idx="146">
                  <c:v>-2163</c:v>
                </c:pt>
                <c:pt idx="147">
                  <c:v>-2101.5</c:v>
                </c:pt>
                <c:pt idx="148">
                  <c:v>-2096.5</c:v>
                </c:pt>
                <c:pt idx="149">
                  <c:v>-2094</c:v>
                </c:pt>
                <c:pt idx="150">
                  <c:v>-2038</c:v>
                </c:pt>
                <c:pt idx="151">
                  <c:v>-2014</c:v>
                </c:pt>
                <c:pt idx="152">
                  <c:v>-2008.5</c:v>
                </c:pt>
                <c:pt idx="153">
                  <c:v>-1250</c:v>
                </c:pt>
                <c:pt idx="154">
                  <c:v>-1217</c:v>
                </c:pt>
                <c:pt idx="155">
                  <c:v>-1103</c:v>
                </c:pt>
                <c:pt idx="156">
                  <c:v>-1095</c:v>
                </c:pt>
                <c:pt idx="157">
                  <c:v>-1018</c:v>
                </c:pt>
                <c:pt idx="158">
                  <c:v>-890</c:v>
                </c:pt>
                <c:pt idx="159">
                  <c:v>-796</c:v>
                </c:pt>
                <c:pt idx="160">
                  <c:v>-232</c:v>
                </c:pt>
                <c:pt idx="161">
                  <c:v>-185</c:v>
                </c:pt>
                <c:pt idx="162">
                  <c:v>-49</c:v>
                </c:pt>
                <c:pt idx="163">
                  <c:v>-32.5</c:v>
                </c:pt>
                <c:pt idx="164">
                  <c:v>0</c:v>
                </c:pt>
                <c:pt idx="165">
                  <c:v>3.5</c:v>
                </c:pt>
                <c:pt idx="166">
                  <c:v>36</c:v>
                </c:pt>
                <c:pt idx="167">
                  <c:v>69</c:v>
                </c:pt>
                <c:pt idx="168">
                  <c:v>761</c:v>
                </c:pt>
                <c:pt idx="169">
                  <c:v>913</c:v>
                </c:pt>
                <c:pt idx="170">
                  <c:v>985.5</c:v>
                </c:pt>
                <c:pt idx="171">
                  <c:v>990.5</c:v>
                </c:pt>
                <c:pt idx="172">
                  <c:v>1021.5</c:v>
                </c:pt>
                <c:pt idx="173">
                  <c:v>1038.5</c:v>
                </c:pt>
                <c:pt idx="174">
                  <c:v>1076</c:v>
                </c:pt>
                <c:pt idx="175">
                  <c:v>1079.5</c:v>
                </c:pt>
                <c:pt idx="176">
                  <c:v>1173.5</c:v>
                </c:pt>
                <c:pt idx="177">
                  <c:v>1256.5</c:v>
                </c:pt>
                <c:pt idx="178">
                  <c:v>1815</c:v>
                </c:pt>
                <c:pt idx="179">
                  <c:v>1853.5</c:v>
                </c:pt>
                <c:pt idx="180">
                  <c:v>1883.5</c:v>
                </c:pt>
                <c:pt idx="181">
                  <c:v>1912.5</c:v>
                </c:pt>
                <c:pt idx="182">
                  <c:v>1929</c:v>
                </c:pt>
                <c:pt idx="183">
                  <c:v>1939.5</c:v>
                </c:pt>
                <c:pt idx="184">
                  <c:v>1939.5</c:v>
                </c:pt>
                <c:pt idx="185">
                  <c:v>1942</c:v>
                </c:pt>
                <c:pt idx="186">
                  <c:v>2006.5</c:v>
                </c:pt>
                <c:pt idx="187">
                  <c:v>2020</c:v>
                </c:pt>
                <c:pt idx="188">
                  <c:v>2042.5</c:v>
                </c:pt>
                <c:pt idx="189">
                  <c:v>2080</c:v>
                </c:pt>
                <c:pt idx="190">
                  <c:v>2125</c:v>
                </c:pt>
                <c:pt idx="191">
                  <c:v>2208</c:v>
                </c:pt>
                <c:pt idx="192">
                  <c:v>2798</c:v>
                </c:pt>
                <c:pt idx="193">
                  <c:v>2820</c:v>
                </c:pt>
                <c:pt idx="194">
                  <c:v>2955.5</c:v>
                </c:pt>
                <c:pt idx="195">
                  <c:v>2972</c:v>
                </c:pt>
                <c:pt idx="196">
                  <c:v>2979.5</c:v>
                </c:pt>
                <c:pt idx="197">
                  <c:v>2996.5</c:v>
                </c:pt>
                <c:pt idx="198">
                  <c:v>3032.5</c:v>
                </c:pt>
                <c:pt idx="199">
                  <c:v>3038</c:v>
                </c:pt>
                <c:pt idx="200">
                  <c:v>3121</c:v>
                </c:pt>
                <c:pt idx="201">
                  <c:v>3929</c:v>
                </c:pt>
                <c:pt idx="202">
                  <c:v>3962</c:v>
                </c:pt>
                <c:pt idx="203">
                  <c:v>4014.5</c:v>
                </c:pt>
                <c:pt idx="204">
                  <c:v>4066.5</c:v>
                </c:pt>
                <c:pt idx="205">
                  <c:v>4108.5</c:v>
                </c:pt>
                <c:pt idx="206">
                  <c:v>4182.5</c:v>
                </c:pt>
                <c:pt idx="207">
                  <c:v>4894</c:v>
                </c:pt>
                <c:pt idx="208">
                  <c:v>5079.5</c:v>
                </c:pt>
                <c:pt idx="209">
                  <c:v>5087</c:v>
                </c:pt>
                <c:pt idx="210">
                  <c:v>5179</c:v>
                </c:pt>
                <c:pt idx="211">
                  <c:v>5245.5</c:v>
                </c:pt>
                <c:pt idx="212">
                  <c:v>5738.5</c:v>
                </c:pt>
                <c:pt idx="213">
                  <c:v>5893.5</c:v>
                </c:pt>
                <c:pt idx="214">
                  <c:v>5898.5</c:v>
                </c:pt>
                <c:pt idx="215">
                  <c:v>6036.5</c:v>
                </c:pt>
                <c:pt idx="216">
                  <c:v>6085.5</c:v>
                </c:pt>
                <c:pt idx="217">
                  <c:v>6086</c:v>
                </c:pt>
                <c:pt idx="218">
                  <c:v>6091</c:v>
                </c:pt>
                <c:pt idx="219">
                  <c:v>6091.5</c:v>
                </c:pt>
                <c:pt idx="220">
                  <c:v>6102.5</c:v>
                </c:pt>
                <c:pt idx="221">
                  <c:v>6125</c:v>
                </c:pt>
                <c:pt idx="222">
                  <c:v>6233</c:v>
                </c:pt>
                <c:pt idx="223">
                  <c:v>6260.5</c:v>
                </c:pt>
                <c:pt idx="224">
                  <c:v>6924</c:v>
                </c:pt>
                <c:pt idx="225">
                  <c:v>6949</c:v>
                </c:pt>
                <c:pt idx="226">
                  <c:v>6983</c:v>
                </c:pt>
                <c:pt idx="227">
                  <c:v>7028</c:v>
                </c:pt>
                <c:pt idx="228">
                  <c:v>7028.5</c:v>
                </c:pt>
                <c:pt idx="229">
                  <c:v>7146</c:v>
                </c:pt>
                <c:pt idx="230">
                  <c:v>7848</c:v>
                </c:pt>
                <c:pt idx="231">
                  <c:v>7887</c:v>
                </c:pt>
                <c:pt idx="232">
                  <c:v>7976</c:v>
                </c:pt>
                <c:pt idx="233">
                  <c:v>8028</c:v>
                </c:pt>
                <c:pt idx="234">
                  <c:v>8028</c:v>
                </c:pt>
                <c:pt idx="235">
                  <c:v>8057</c:v>
                </c:pt>
                <c:pt idx="236">
                  <c:v>8174</c:v>
                </c:pt>
                <c:pt idx="237">
                  <c:v>8174</c:v>
                </c:pt>
                <c:pt idx="238">
                  <c:v>8280</c:v>
                </c:pt>
                <c:pt idx="239">
                  <c:v>8968.5</c:v>
                </c:pt>
                <c:pt idx="240">
                  <c:v>9032</c:v>
                </c:pt>
                <c:pt idx="241">
                  <c:v>9032</c:v>
                </c:pt>
                <c:pt idx="242">
                  <c:v>9081.5</c:v>
                </c:pt>
                <c:pt idx="243">
                  <c:v>9084.5</c:v>
                </c:pt>
                <c:pt idx="244">
                  <c:v>9176.5</c:v>
                </c:pt>
                <c:pt idx="245">
                  <c:v>9272.5</c:v>
                </c:pt>
                <c:pt idx="246">
                  <c:v>9931</c:v>
                </c:pt>
                <c:pt idx="247">
                  <c:v>9931</c:v>
                </c:pt>
                <c:pt idx="248">
                  <c:v>9955</c:v>
                </c:pt>
                <c:pt idx="249">
                  <c:v>9955.5</c:v>
                </c:pt>
                <c:pt idx="250">
                  <c:v>9958</c:v>
                </c:pt>
                <c:pt idx="251">
                  <c:v>9960.5</c:v>
                </c:pt>
                <c:pt idx="252">
                  <c:v>9961</c:v>
                </c:pt>
                <c:pt idx="253">
                  <c:v>9984.5</c:v>
                </c:pt>
                <c:pt idx="254">
                  <c:v>10002</c:v>
                </c:pt>
                <c:pt idx="255">
                  <c:v>10061</c:v>
                </c:pt>
                <c:pt idx="256">
                  <c:v>10061</c:v>
                </c:pt>
                <c:pt idx="257">
                  <c:v>10124.5</c:v>
                </c:pt>
                <c:pt idx="258">
                  <c:v>10125</c:v>
                </c:pt>
                <c:pt idx="259">
                  <c:v>10163</c:v>
                </c:pt>
                <c:pt idx="260">
                  <c:v>10188</c:v>
                </c:pt>
                <c:pt idx="261">
                  <c:v>10188</c:v>
                </c:pt>
                <c:pt idx="262">
                  <c:v>11010.5</c:v>
                </c:pt>
                <c:pt idx="263">
                  <c:v>11018</c:v>
                </c:pt>
                <c:pt idx="264">
                  <c:v>11018</c:v>
                </c:pt>
                <c:pt idx="265">
                  <c:v>11018.5</c:v>
                </c:pt>
                <c:pt idx="266">
                  <c:v>11018.5</c:v>
                </c:pt>
                <c:pt idx="267">
                  <c:v>11023.5</c:v>
                </c:pt>
                <c:pt idx="268">
                  <c:v>11024</c:v>
                </c:pt>
                <c:pt idx="269">
                  <c:v>11024</c:v>
                </c:pt>
                <c:pt idx="270">
                  <c:v>11026.5</c:v>
                </c:pt>
                <c:pt idx="271">
                  <c:v>11027</c:v>
                </c:pt>
                <c:pt idx="272">
                  <c:v>11029</c:v>
                </c:pt>
                <c:pt idx="273">
                  <c:v>11029.5</c:v>
                </c:pt>
                <c:pt idx="274">
                  <c:v>11034.5</c:v>
                </c:pt>
                <c:pt idx="275">
                  <c:v>11035</c:v>
                </c:pt>
                <c:pt idx="276">
                  <c:v>11037.5</c:v>
                </c:pt>
                <c:pt idx="277">
                  <c:v>11040.5</c:v>
                </c:pt>
                <c:pt idx="278">
                  <c:v>11040.5</c:v>
                </c:pt>
                <c:pt idx="279">
                  <c:v>11085</c:v>
                </c:pt>
                <c:pt idx="280">
                  <c:v>11087</c:v>
                </c:pt>
                <c:pt idx="281">
                  <c:v>11087</c:v>
                </c:pt>
                <c:pt idx="282">
                  <c:v>11164.5</c:v>
                </c:pt>
                <c:pt idx="283">
                  <c:v>11170</c:v>
                </c:pt>
                <c:pt idx="284">
                  <c:v>11226</c:v>
                </c:pt>
                <c:pt idx="285">
                  <c:v>11300</c:v>
                </c:pt>
                <c:pt idx="286">
                  <c:v>11887</c:v>
                </c:pt>
                <c:pt idx="287">
                  <c:v>12058</c:v>
                </c:pt>
                <c:pt idx="288">
                  <c:v>12075.5</c:v>
                </c:pt>
                <c:pt idx="289">
                  <c:v>12291</c:v>
                </c:pt>
                <c:pt idx="290">
                  <c:v>12513.5</c:v>
                </c:pt>
                <c:pt idx="291">
                  <c:v>12809</c:v>
                </c:pt>
                <c:pt idx="292">
                  <c:v>12883.5</c:v>
                </c:pt>
                <c:pt idx="293">
                  <c:v>12939</c:v>
                </c:pt>
                <c:pt idx="294">
                  <c:v>13027</c:v>
                </c:pt>
                <c:pt idx="295">
                  <c:v>13077</c:v>
                </c:pt>
                <c:pt idx="296">
                  <c:v>13890.5</c:v>
                </c:pt>
                <c:pt idx="297">
                  <c:v>13920</c:v>
                </c:pt>
                <c:pt idx="298">
                  <c:v>13951.5</c:v>
                </c:pt>
                <c:pt idx="299">
                  <c:v>13994.5</c:v>
                </c:pt>
                <c:pt idx="300">
                  <c:v>14075.5</c:v>
                </c:pt>
                <c:pt idx="301">
                  <c:v>14094</c:v>
                </c:pt>
                <c:pt idx="302">
                  <c:v>14095</c:v>
                </c:pt>
                <c:pt idx="303">
                  <c:v>14233</c:v>
                </c:pt>
                <c:pt idx="304">
                  <c:v>14268</c:v>
                </c:pt>
                <c:pt idx="305">
                  <c:v>14268</c:v>
                </c:pt>
                <c:pt idx="306">
                  <c:v>14268</c:v>
                </c:pt>
                <c:pt idx="307">
                  <c:v>14268</c:v>
                </c:pt>
                <c:pt idx="308">
                  <c:v>14268</c:v>
                </c:pt>
                <c:pt idx="309">
                  <c:v>14980.5</c:v>
                </c:pt>
                <c:pt idx="310">
                  <c:v>15038.5</c:v>
                </c:pt>
                <c:pt idx="311">
                  <c:v>15077</c:v>
                </c:pt>
                <c:pt idx="312">
                  <c:v>15145</c:v>
                </c:pt>
                <c:pt idx="313">
                  <c:v>15208.5</c:v>
                </c:pt>
                <c:pt idx="314">
                  <c:v>15983.5</c:v>
                </c:pt>
                <c:pt idx="315">
                  <c:v>16014.5</c:v>
                </c:pt>
                <c:pt idx="316">
                  <c:v>16127</c:v>
                </c:pt>
                <c:pt idx="317">
                  <c:v>16144.5</c:v>
                </c:pt>
                <c:pt idx="318">
                  <c:v>16166.5</c:v>
                </c:pt>
                <c:pt idx="319">
                  <c:v>16199</c:v>
                </c:pt>
                <c:pt idx="320">
                  <c:v>16214</c:v>
                </c:pt>
                <c:pt idx="321">
                  <c:v>16265.5</c:v>
                </c:pt>
                <c:pt idx="322">
                  <c:v>16265.5</c:v>
                </c:pt>
                <c:pt idx="323">
                  <c:v>16268</c:v>
                </c:pt>
                <c:pt idx="324">
                  <c:v>16268</c:v>
                </c:pt>
                <c:pt idx="325">
                  <c:v>16268</c:v>
                </c:pt>
                <c:pt idx="326">
                  <c:v>16268</c:v>
                </c:pt>
                <c:pt idx="327">
                  <c:v>16268</c:v>
                </c:pt>
                <c:pt idx="328">
                  <c:v>16268</c:v>
                </c:pt>
                <c:pt idx="329">
                  <c:v>16916</c:v>
                </c:pt>
                <c:pt idx="330">
                  <c:v>17004.5</c:v>
                </c:pt>
                <c:pt idx="331">
                  <c:v>17042</c:v>
                </c:pt>
                <c:pt idx="332">
                  <c:v>17042.5</c:v>
                </c:pt>
                <c:pt idx="333">
                  <c:v>17058</c:v>
                </c:pt>
                <c:pt idx="334">
                  <c:v>17059.5</c:v>
                </c:pt>
                <c:pt idx="335">
                  <c:v>17059.5</c:v>
                </c:pt>
                <c:pt idx="336">
                  <c:v>17063.5</c:v>
                </c:pt>
                <c:pt idx="337">
                  <c:v>17093.5</c:v>
                </c:pt>
                <c:pt idx="338">
                  <c:v>17094</c:v>
                </c:pt>
                <c:pt idx="339">
                  <c:v>17181</c:v>
                </c:pt>
                <c:pt idx="340">
                  <c:v>17208.5</c:v>
                </c:pt>
                <c:pt idx="341">
                  <c:v>17289.5</c:v>
                </c:pt>
                <c:pt idx="342">
                  <c:v>17951.5</c:v>
                </c:pt>
                <c:pt idx="343">
                  <c:v>18037</c:v>
                </c:pt>
                <c:pt idx="344">
                  <c:v>18037</c:v>
                </c:pt>
                <c:pt idx="345">
                  <c:v>18094</c:v>
                </c:pt>
                <c:pt idx="346">
                  <c:v>18122.5</c:v>
                </c:pt>
                <c:pt idx="347">
                  <c:v>18123</c:v>
                </c:pt>
                <c:pt idx="348">
                  <c:v>18150</c:v>
                </c:pt>
                <c:pt idx="349">
                  <c:v>18152</c:v>
                </c:pt>
                <c:pt idx="350">
                  <c:v>18180</c:v>
                </c:pt>
                <c:pt idx="351">
                  <c:v>18180</c:v>
                </c:pt>
                <c:pt idx="352">
                  <c:v>18200</c:v>
                </c:pt>
                <c:pt idx="353">
                  <c:v>18236</c:v>
                </c:pt>
                <c:pt idx="354">
                  <c:v>18966.5</c:v>
                </c:pt>
                <c:pt idx="355">
                  <c:v>18966.5</c:v>
                </c:pt>
                <c:pt idx="356">
                  <c:v>19035.5</c:v>
                </c:pt>
                <c:pt idx="357">
                  <c:v>19035.5</c:v>
                </c:pt>
                <c:pt idx="358">
                  <c:v>19036</c:v>
                </c:pt>
                <c:pt idx="359">
                  <c:v>19036</c:v>
                </c:pt>
                <c:pt idx="360">
                  <c:v>19077</c:v>
                </c:pt>
                <c:pt idx="361">
                  <c:v>20033.5</c:v>
                </c:pt>
                <c:pt idx="362">
                  <c:v>20033.5</c:v>
                </c:pt>
                <c:pt idx="363">
                  <c:v>20041.5</c:v>
                </c:pt>
                <c:pt idx="364">
                  <c:v>20043</c:v>
                </c:pt>
                <c:pt idx="365">
                  <c:v>20113</c:v>
                </c:pt>
                <c:pt idx="366">
                  <c:v>20133.5</c:v>
                </c:pt>
                <c:pt idx="367">
                  <c:v>20134</c:v>
                </c:pt>
                <c:pt idx="368">
                  <c:v>20139</c:v>
                </c:pt>
                <c:pt idx="369">
                  <c:v>20219.5</c:v>
                </c:pt>
                <c:pt idx="370">
                  <c:v>20271</c:v>
                </c:pt>
                <c:pt idx="371">
                  <c:v>20274.5</c:v>
                </c:pt>
                <c:pt idx="372">
                  <c:v>20964</c:v>
                </c:pt>
                <c:pt idx="373">
                  <c:v>21079</c:v>
                </c:pt>
                <c:pt idx="374">
                  <c:v>21079</c:v>
                </c:pt>
                <c:pt idx="375">
                  <c:v>21083</c:v>
                </c:pt>
                <c:pt idx="376">
                  <c:v>21105.5</c:v>
                </c:pt>
                <c:pt idx="377">
                  <c:v>21106</c:v>
                </c:pt>
                <c:pt idx="378">
                  <c:v>21134.5</c:v>
                </c:pt>
                <c:pt idx="379">
                  <c:v>21134.5</c:v>
                </c:pt>
                <c:pt idx="380">
                  <c:v>21179.5</c:v>
                </c:pt>
                <c:pt idx="381">
                  <c:v>21198</c:v>
                </c:pt>
                <c:pt idx="382">
                  <c:v>21198</c:v>
                </c:pt>
                <c:pt idx="383">
                  <c:v>21215</c:v>
                </c:pt>
                <c:pt idx="384">
                  <c:v>21924</c:v>
                </c:pt>
                <c:pt idx="385">
                  <c:v>21987.5</c:v>
                </c:pt>
                <c:pt idx="386">
                  <c:v>22018</c:v>
                </c:pt>
                <c:pt idx="387">
                  <c:v>23265</c:v>
                </c:pt>
                <c:pt idx="388">
                  <c:v>23295</c:v>
                </c:pt>
                <c:pt idx="389">
                  <c:v>23397.5</c:v>
                </c:pt>
              </c:numCache>
            </c:numRef>
          </c:xVal>
          <c:yVal>
            <c:numRef>
              <c:f>B!$M$21:$M$410</c:f>
              <c:numCache>
                <c:formatCode>General</c:formatCode>
                <c:ptCount val="3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6F3-4B16-BA47-BAEDF3306D38}"/>
            </c:ext>
          </c:extLst>
        </c:ser>
        <c:ser>
          <c:idx val="6"/>
          <c:order val="6"/>
          <c:tx>
            <c:strRef>
              <c:f>B!$N$20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B!$F$21:$F$410</c:f>
              <c:numCache>
                <c:formatCode>General</c:formatCode>
                <c:ptCount val="390"/>
                <c:pt idx="0">
                  <c:v>-64783.5</c:v>
                </c:pt>
                <c:pt idx="1">
                  <c:v>-64783</c:v>
                </c:pt>
                <c:pt idx="2">
                  <c:v>-63723.5</c:v>
                </c:pt>
                <c:pt idx="3">
                  <c:v>-63723</c:v>
                </c:pt>
                <c:pt idx="4">
                  <c:v>-62539.5</c:v>
                </c:pt>
                <c:pt idx="5">
                  <c:v>-62539</c:v>
                </c:pt>
                <c:pt idx="6">
                  <c:v>-61814</c:v>
                </c:pt>
                <c:pt idx="7">
                  <c:v>-60699</c:v>
                </c:pt>
                <c:pt idx="8">
                  <c:v>-59482</c:v>
                </c:pt>
                <c:pt idx="9">
                  <c:v>-54701</c:v>
                </c:pt>
                <c:pt idx="10">
                  <c:v>-54676</c:v>
                </c:pt>
                <c:pt idx="11">
                  <c:v>-54613</c:v>
                </c:pt>
                <c:pt idx="12">
                  <c:v>-54596</c:v>
                </c:pt>
                <c:pt idx="13">
                  <c:v>-54549</c:v>
                </c:pt>
                <c:pt idx="14">
                  <c:v>-54538</c:v>
                </c:pt>
                <c:pt idx="15">
                  <c:v>-53860</c:v>
                </c:pt>
                <c:pt idx="16">
                  <c:v>-53799</c:v>
                </c:pt>
                <c:pt idx="17">
                  <c:v>-53711</c:v>
                </c:pt>
                <c:pt idx="18">
                  <c:v>-52578.5</c:v>
                </c:pt>
                <c:pt idx="19">
                  <c:v>-52578</c:v>
                </c:pt>
                <c:pt idx="20">
                  <c:v>-50538</c:v>
                </c:pt>
                <c:pt idx="21">
                  <c:v>-50395</c:v>
                </c:pt>
                <c:pt idx="22">
                  <c:v>-48596.5</c:v>
                </c:pt>
                <c:pt idx="23">
                  <c:v>-48596</c:v>
                </c:pt>
                <c:pt idx="24">
                  <c:v>-48588</c:v>
                </c:pt>
                <c:pt idx="25">
                  <c:v>-48587.5</c:v>
                </c:pt>
                <c:pt idx="26">
                  <c:v>-48546.5</c:v>
                </c:pt>
                <c:pt idx="27">
                  <c:v>-48535.5</c:v>
                </c:pt>
                <c:pt idx="28">
                  <c:v>-48486</c:v>
                </c:pt>
                <c:pt idx="29">
                  <c:v>-48475</c:v>
                </c:pt>
                <c:pt idx="30">
                  <c:v>-48474.5</c:v>
                </c:pt>
                <c:pt idx="31">
                  <c:v>-48469</c:v>
                </c:pt>
                <c:pt idx="32">
                  <c:v>-42295</c:v>
                </c:pt>
                <c:pt idx="33">
                  <c:v>-40201</c:v>
                </c:pt>
                <c:pt idx="34">
                  <c:v>-39501.5</c:v>
                </c:pt>
                <c:pt idx="35">
                  <c:v>-39490.5</c:v>
                </c:pt>
                <c:pt idx="36">
                  <c:v>-39476.5</c:v>
                </c:pt>
                <c:pt idx="37">
                  <c:v>-38677</c:v>
                </c:pt>
                <c:pt idx="38">
                  <c:v>-38574</c:v>
                </c:pt>
                <c:pt idx="39">
                  <c:v>-37464.5</c:v>
                </c:pt>
                <c:pt idx="40">
                  <c:v>-37464</c:v>
                </c:pt>
                <c:pt idx="41">
                  <c:v>-36489</c:v>
                </c:pt>
                <c:pt idx="42">
                  <c:v>-33454.5</c:v>
                </c:pt>
                <c:pt idx="43">
                  <c:v>-33195</c:v>
                </c:pt>
                <c:pt idx="44">
                  <c:v>-32547</c:v>
                </c:pt>
                <c:pt idx="45">
                  <c:v>-32290</c:v>
                </c:pt>
                <c:pt idx="46">
                  <c:v>-32072</c:v>
                </c:pt>
                <c:pt idx="47">
                  <c:v>-25418.5</c:v>
                </c:pt>
                <c:pt idx="48">
                  <c:v>-24489</c:v>
                </c:pt>
                <c:pt idx="49">
                  <c:v>-24412</c:v>
                </c:pt>
                <c:pt idx="50">
                  <c:v>-24406.5</c:v>
                </c:pt>
                <c:pt idx="51">
                  <c:v>-24398</c:v>
                </c:pt>
                <c:pt idx="52">
                  <c:v>-23972.5</c:v>
                </c:pt>
                <c:pt idx="53">
                  <c:v>-23347</c:v>
                </c:pt>
                <c:pt idx="54">
                  <c:v>-23344</c:v>
                </c:pt>
                <c:pt idx="55">
                  <c:v>-23341.5</c:v>
                </c:pt>
                <c:pt idx="56">
                  <c:v>-23195</c:v>
                </c:pt>
                <c:pt idx="57">
                  <c:v>-23189.5</c:v>
                </c:pt>
                <c:pt idx="58">
                  <c:v>-23178.5</c:v>
                </c:pt>
                <c:pt idx="59">
                  <c:v>-23173</c:v>
                </c:pt>
                <c:pt idx="60">
                  <c:v>-22511</c:v>
                </c:pt>
                <c:pt idx="61">
                  <c:v>-21012.5</c:v>
                </c:pt>
                <c:pt idx="62">
                  <c:v>-20453</c:v>
                </c:pt>
                <c:pt idx="63">
                  <c:v>-20063.5</c:v>
                </c:pt>
                <c:pt idx="64">
                  <c:v>-18433</c:v>
                </c:pt>
                <c:pt idx="65">
                  <c:v>-18433</c:v>
                </c:pt>
                <c:pt idx="66">
                  <c:v>-18408</c:v>
                </c:pt>
                <c:pt idx="67">
                  <c:v>-17415</c:v>
                </c:pt>
                <c:pt idx="68">
                  <c:v>-17349.5</c:v>
                </c:pt>
                <c:pt idx="69">
                  <c:v>-17347</c:v>
                </c:pt>
                <c:pt idx="70">
                  <c:v>-17291</c:v>
                </c:pt>
                <c:pt idx="71">
                  <c:v>-17280.5</c:v>
                </c:pt>
                <c:pt idx="72">
                  <c:v>-17280.5</c:v>
                </c:pt>
                <c:pt idx="73">
                  <c:v>-17272</c:v>
                </c:pt>
                <c:pt idx="74">
                  <c:v>-17253</c:v>
                </c:pt>
                <c:pt idx="75">
                  <c:v>-16071</c:v>
                </c:pt>
                <c:pt idx="76">
                  <c:v>-15288</c:v>
                </c:pt>
                <c:pt idx="77">
                  <c:v>-14353.5</c:v>
                </c:pt>
                <c:pt idx="78">
                  <c:v>-13988</c:v>
                </c:pt>
                <c:pt idx="79">
                  <c:v>-13299</c:v>
                </c:pt>
                <c:pt idx="80">
                  <c:v>-13258.5</c:v>
                </c:pt>
                <c:pt idx="81">
                  <c:v>-13258</c:v>
                </c:pt>
                <c:pt idx="82">
                  <c:v>-12234</c:v>
                </c:pt>
                <c:pt idx="83">
                  <c:v>-12198</c:v>
                </c:pt>
                <c:pt idx="84">
                  <c:v>-11180</c:v>
                </c:pt>
                <c:pt idx="85">
                  <c:v>-11180</c:v>
                </c:pt>
                <c:pt idx="86">
                  <c:v>-11172</c:v>
                </c:pt>
                <c:pt idx="87">
                  <c:v>-11020</c:v>
                </c:pt>
                <c:pt idx="88">
                  <c:v>-11001.5</c:v>
                </c:pt>
                <c:pt idx="89">
                  <c:v>-10996</c:v>
                </c:pt>
                <c:pt idx="90">
                  <c:v>-10995</c:v>
                </c:pt>
                <c:pt idx="91">
                  <c:v>-10179</c:v>
                </c:pt>
                <c:pt idx="92">
                  <c:v>-9924.5</c:v>
                </c:pt>
                <c:pt idx="93">
                  <c:v>-9114.5</c:v>
                </c:pt>
                <c:pt idx="94">
                  <c:v>-9094.5</c:v>
                </c:pt>
                <c:pt idx="95">
                  <c:v>-9045.5</c:v>
                </c:pt>
                <c:pt idx="96">
                  <c:v>-8967.5</c:v>
                </c:pt>
                <c:pt idx="97">
                  <c:v>-8967.5</c:v>
                </c:pt>
                <c:pt idx="98">
                  <c:v>-8226.5</c:v>
                </c:pt>
                <c:pt idx="99">
                  <c:v>-8157.5</c:v>
                </c:pt>
                <c:pt idx="100">
                  <c:v>-8152</c:v>
                </c:pt>
                <c:pt idx="101">
                  <c:v>-8149</c:v>
                </c:pt>
                <c:pt idx="102">
                  <c:v>-8129</c:v>
                </c:pt>
                <c:pt idx="103">
                  <c:v>-7219.5</c:v>
                </c:pt>
                <c:pt idx="104">
                  <c:v>-7175.5</c:v>
                </c:pt>
                <c:pt idx="105">
                  <c:v>-7161.5</c:v>
                </c:pt>
                <c:pt idx="106">
                  <c:v>-7106.5</c:v>
                </c:pt>
                <c:pt idx="107">
                  <c:v>-7087</c:v>
                </c:pt>
                <c:pt idx="108">
                  <c:v>-7012.5</c:v>
                </c:pt>
                <c:pt idx="109">
                  <c:v>-7001.5</c:v>
                </c:pt>
                <c:pt idx="110">
                  <c:v>-6852</c:v>
                </c:pt>
                <c:pt idx="111">
                  <c:v>-6846.5</c:v>
                </c:pt>
                <c:pt idx="112">
                  <c:v>-6841</c:v>
                </c:pt>
                <c:pt idx="113">
                  <c:v>-6248.5</c:v>
                </c:pt>
                <c:pt idx="114">
                  <c:v>-6149</c:v>
                </c:pt>
                <c:pt idx="115">
                  <c:v>-6077</c:v>
                </c:pt>
                <c:pt idx="116">
                  <c:v>-5931</c:v>
                </c:pt>
                <c:pt idx="117">
                  <c:v>-5919</c:v>
                </c:pt>
                <c:pt idx="118">
                  <c:v>-5917</c:v>
                </c:pt>
                <c:pt idx="119">
                  <c:v>-5280.5</c:v>
                </c:pt>
                <c:pt idx="120">
                  <c:v>-5219.5</c:v>
                </c:pt>
                <c:pt idx="121">
                  <c:v>-5217</c:v>
                </c:pt>
                <c:pt idx="122">
                  <c:v>-5087</c:v>
                </c:pt>
                <c:pt idx="123">
                  <c:v>-5065</c:v>
                </c:pt>
                <c:pt idx="124">
                  <c:v>-5047.5</c:v>
                </c:pt>
                <c:pt idx="125">
                  <c:v>-5018</c:v>
                </c:pt>
                <c:pt idx="126">
                  <c:v>-4968</c:v>
                </c:pt>
                <c:pt idx="127">
                  <c:v>-4953.5</c:v>
                </c:pt>
                <c:pt idx="128">
                  <c:v>-4928.5</c:v>
                </c:pt>
                <c:pt idx="129">
                  <c:v>-4315</c:v>
                </c:pt>
                <c:pt idx="130">
                  <c:v>-4210</c:v>
                </c:pt>
                <c:pt idx="131">
                  <c:v>-4153</c:v>
                </c:pt>
                <c:pt idx="132">
                  <c:v>-4152</c:v>
                </c:pt>
                <c:pt idx="133">
                  <c:v>-4099.5</c:v>
                </c:pt>
                <c:pt idx="134">
                  <c:v>-4049</c:v>
                </c:pt>
                <c:pt idx="135">
                  <c:v>-4025</c:v>
                </c:pt>
                <c:pt idx="136">
                  <c:v>-3975</c:v>
                </c:pt>
                <c:pt idx="137">
                  <c:v>-3812</c:v>
                </c:pt>
                <c:pt idx="138">
                  <c:v>-3219.5</c:v>
                </c:pt>
                <c:pt idx="139">
                  <c:v>-3203</c:v>
                </c:pt>
                <c:pt idx="140">
                  <c:v>-3086</c:v>
                </c:pt>
                <c:pt idx="141">
                  <c:v>-3081.5</c:v>
                </c:pt>
                <c:pt idx="142">
                  <c:v>-2946</c:v>
                </c:pt>
                <c:pt idx="143">
                  <c:v>-2895.5</c:v>
                </c:pt>
                <c:pt idx="144">
                  <c:v>-2766.5</c:v>
                </c:pt>
                <c:pt idx="145">
                  <c:v>-2221</c:v>
                </c:pt>
                <c:pt idx="146">
                  <c:v>-2163</c:v>
                </c:pt>
                <c:pt idx="147">
                  <c:v>-2101.5</c:v>
                </c:pt>
                <c:pt idx="148">
                  <c:v>-2096.5</c:v>
                </c:pt>
                <c:pt idx="149">
                  <c:v>-2094</c:v>
                </c:pt>
                <c:pt idx="150">
                  <c:v>-2038</c:v>
                </c:pt>
                <c:pt idx="151">
                  <c:v>-2014</c:v>
                </c:pt>
                <c:pt idx="152">
                  <c:v>-2008.5</c:v>
                </c:pt>
                <c:pt idx="153">
                  <c:v>-1250</c:v>
                </c:pt>
                <c:pt idx="154">
                  <c:v>-1217</c:v>
                </c:pt>
                <c:pt idx="155">
                  <c:v>-1103</c:v>
                </c:pt>
                <c:pt idx="156">
                  <c:v>-1095</c:v>
                </c:pt>
                <c:pt idx="157">
                  <c:v>-1018</c:v>
                </c:pt>
                <c:pt idx="158">
                  <c:v>-890</c:v>
                </c:pt>
                <c:pt idx="159">
                  <c:v>-796</c:v>
                </c:pt>
                <c:pt idx="160">
                  <c:v>-232</c:v>
                </c:pt>
                <c:pt idx="161">
                  <c:v>-185</c:v>
                </c:pt>
                <c:pt idx="162">
                  <c:v>-49</c:v>
                </c:pt>
                <c:pt idx="163">
                  <c:v>-32.5</c:v>
                </c:pt>
                <c:pt idx="164">
                  <c:v>0</c:v>
                </c:pt>
                <c:pt idx="165">
                  <c:v>3.5</c:v>
                </c:pt>
                <c:pt idx="166">
                  <c:v>36</c:v>
                </c:pt>
                <c:pt idx="167">
                  <c:v>69</c:v>
                </c:pt>
                <c:pt idx="168">
                  <c:v>761</c:v>
                </c:pt>
                <c:pt idx="169">
                  <c:v>913</c:v>
                </c:pt>
                <c:pt idx="170">
                  <c:v>985.5</c:v>
                </c:pt>
                <c:pt idx="171">
                  <c:v>990.5</c:v>
                </c:pt>
                <c:pt idx="172">
                  <c:v>1021.5</c:v>
                </c:pt>
                <c:pt idx="173">
                  <c:v>1038.5</c:v>
                </c:pt>
                <c:pt idx="174">
                  <c:v>1076</c:v>
                </c:pt>
                <c:pt idx="175">
                  <c:v>1079.5</c:v>
                </c:pt>
                <c:pt idx="176">
                  <c:v>1173.5</c:v>
                </c:pt>
                <c:pt idx="177">
                  <c:v>1256.5</c:v>
                </c:pt>
                <c:pt idx="178">
                  <c:v>1815</c:v>
                </c:pt>
                <c:pt idx="179">
                  <c:v>1853.5</c:v>
                </c:pt>
                <c:pt idx="180">
                  <c:v>1883.5</c:v>
                </c:pt>
                <c:pt idx="181">
                  <c:v>1912.5</c:v>
                </c:pt>
                <c:pt idx="182">
                  <c:v>1929</c:v>
                </c:pt>
                <c:pt idx="183">
                  <c:v>1939.5</c:v>
                </c:pt>
                <c:pt idx="184">
                  <c:v>1939.5</c:v>
                </c:pt>
                <c:pt idx="185">
                  <c:v>1942</c:v>
                </c:pt>
                <c:pt idx="186">
                  <c:v>2006.5</c:v>
                </c:pt>
                <c:pt idx="187">
                  <c:v>2020</c:v>
                </c:pt>
                <c:pt idx="188">
                  <c:v>2042.5</c:v>
                </c:pt>
                <c:pt idx="189">
                  <c:v>2080</c:v>
                </c:pt>
                <c:pt idx="190">
                  <c:v>2125</c:v>
                </c:pt>
                <c:pt idx="191">
                  <c:v>2208</c:v>
                </c:pt>
                <c:pt idx="192">
                  <c:v>2798</c:v>
                </c:pt>
                <c:pt idx="193">
                  <c:v>2820</c:v>
                </c:pt>
                <c:pt idx="194">
                  <c:v>2955.5</c:v>
                </c:pt>
                <c:pt idx="195">
                  <c:v>2972</c:v>
                </c:pt>
                <c:pt idx="196">
                  <c:v>2979.5</c:v>
                </c:pt>
                <c:pt idx="197">
                  <c:v>2996.5</c:v>
                </c:pt>
                <c:pt idx="198">
                  <c:v>3032.5</c:v>
                </c:pt>
                <c:pt idx="199">
                  <c:v>3038</c:v>
                </c:pt>
                <c:pt idx="200">
                  <c:v>3121</c:v>
                </c:pt>
                <c:pt idx="201">
                  <c:v>3929</c:v>
                </c:pt>
                <c:pt idx="202">
                  <c:v>3962</c:v>
                </c:pt>
                <c:pt idx="203">
                  <c:v>4014.5</c:v>
                </c:pt>
                <c:pt idx="204">
                  <c:v>4066.5</c:v>
                </c:pt>
                <c:pt idx="205">
                  <c:v>4108.5</c:v>
                </c:pt>
                <c:pt idx="206">
                  <c:v>4182.5</c:v>
                </c:pt>
                <c:pt idx="207">
                  <c:v>4894</c:v>
                </c:pt>
                <c:pt idx="208">
                  <c:v>5079.5</c:v>
                </c:pt>
                <c:pt idx="209">
                  <c:v>5087</c:v>
                </c:pt>
                <c:pt idx="210">
                  <c:v>5179</c:v>
                </c:pt>
                <c:pt idx="211">
                  <c:v>5245.5</c:v>
                </c:pt>
                <c:pt idx="212">
                  <c:v>5738.5</c:v>
                </c:pt>
                <c:pt idx="213">
                  <c:v>5893.5</c:v>
                </c:pt>
                <c:pt idx="214">
                  <c:v>5898.5</c:v>
                </c:pt>
                <c:pt idx="215">
                  <c:v>6036.5</c:v>
                </c:pt>
                <c:pt idx="216">
                  <c:v>6085.5</c:v>
                </c:pt>
                <c:pt idx="217">
                  <c:v>6086</c:v>
                </c:pt>
                <c:pt idx="218">
                  <c:v>6091</c:v>
                </c:pt>
                <c:pt idx="219">
                  <c:v>6091.5</c:v>
                </c:pt>
                <c:pt idx="220">
                  <c:v>6102.5</c:v>
                </c:pt>
                <c:pt idx="221">
                  <c:v>6125</c:v>
                </c:pt>
                <c:pt idx="222">
                  <c:v>6233</c:v>
                </c:pt>
                <c:pt idx="223">
                  <c:v>6260.5</c:v>
                </c:pt>
                <c:pt idx="224">
                  <c:v>6924</c:v>
                </c:pt>
                <c:pt idx="225">
                  <c:v>6949</c:v>
                </c:pt>
                <c:pt idx="226">
                  <c:v>6983</c:v>
                </c:pt>
                <c:pt idx="227">
                  <c:v>7028</c:v>
                </c:pt>
                <c:pt idx="228">
                  <c:v>7028.5</c:v>
                </c:pt>
                <c:pt idx="229">
                  <c:v>7146</c:v>
                </c:pt>
                <c:pt idx="230">
                  <c:v>7848</c:v>
                </c:pt>
                <c:pt idx="231">
                  <c:v>7887</c:v>
                </c:pt>
                <c:pt idx="232">
                  <c:v>7976</c:v>
                </c:pt>
                <c:pt idx="233">
                  <c:v>8028</c:v>
                </c:pt>
                <c:pt idx="234">
                  <c:v>8028</c:v>
                </c:pt>
                <c:pt idx="235">
                  <c:v>8057</c:v>
                </c:pt>
                <c:pt idx="236">
                  <c:v>8174</c:v>
                </c:pt>
                <c:pt idx="237">
                  <c:v>8174</c:v>
                </c:pt>
                <c:pt idx="238">
                  <c:v>8280</c:v>
                </c:pt>
                <c:pt idx="239">
                  <c:v>8968.5</c:v>
                </c:pt>
                <c:pt idx="240">
                  <c:v>9032</c:v>
                </c:pt>
                <c:pt idx="241">
                  <c:v>9032</c:v>
                </c:pt>
                <c:pt idx="242">
                  <c:v>9081.5</c:v>
                </c:pt>
                <c:pt idx="243">
                  <c:v>9084.5</c:v>
                </c:pt>
                <c:pt idx="244">
                  <c:v>9176.5</c:v>
                </c:pt>
                <c:pt idx="245">
                  <c:v>9272.5</c:v>
                </c:pt>
                <c:pt idx="246">
                  <c:v>9931</c:v>
                </c:pt>
                <c:pt idx="247">
                  <c:v>9931</c:v>
                </c:pt>
                <c:pt idx="248">
                  <c:v>9955</c:v>
                </c:pt>
                <c:pt idx="249">
                  <c:v>9955.5</c:v>
                </c:pt>
                <c:pt idx="250">
                  <c:v>9958</c:v>
                </c:pt>
                <c:pt idx="251">
                  <c:v>9960.5</c:v>
                </c:pt>
                <c:pt idx="252">
                  <c:v>9961</c:v>
                </c:pt>
                <c:pt idx="253">
                  <c:v>9984.5</c:v>
                </c:pt>
                <c:pt idx="254">
                  <c:v>10002</c:v>
                </c:pt>
                <c:pt idx="255">
                  <c:v>10061</c:v>
                </c:pt>
                <c:pt idx="256">
                  <c:v>10061</c:v>
                </c:pt>
                <c:pt idx="257">
                  <c:v>10124.5</c:v>
                </c:pt>
                <c:pt idx="258">
                  <c:v>10125</c:v>
                </c:pt>
                <c:pt idx="259">
                  <c:v>10163</c:v>
                </c:pt>
                <c:pt idx="260">
                  <c:v>10188</c:v>
                </c:pt>
                <c:pt idx="261">
                  <c:v>10188</c:v>
                </c:pt>
                <c:pt idx="262">
                  <c:v>11010.5</c:v>
                </c:pt>
                <c:pt idx="263">
                  <c:v>11018</c:v>
                </c:pt>
                <c:pt idx="264">
                  <c:v>11018</c:v>
                </c:pt>
                <c:pt idx="265">
                  <c:v>11018.5</c:v>
                </c:pt>
                <c:pt idx="266">
                  <c:v>11018.5</c:v>
                </c:pt>
                <c:pt idx="267">
                  <c:v>11023.5</c:v>
                </c:pt>
                <c:pt idx="268">
                  <c:v>11024</c:v>
                </c:pt>
                <c:pt idx="269">
                  <c:v>11024</c:v>
                </c:pt>
                <c:pt idx="270">
                  <c:v>11026.5</c:v>
                </c:pt>
                <c:pt idx="271">
                  <c:v>11027</c:v>
                </c:pt>
                <c:pt idx="272">
                  <c:v>11029</c:v>
                </c:pt>
                <c:pt idx="273">
                  <c:v>11029.5</c:v>
                </c:pt>
                <c:pt idx="274">
                  <c:v>11034.5</c:v>
                </c:pt>
                <c:pt idx="275">
                  <c:v>11035</c:v>
                </c:pt>
                <c:pt idx="276">
                  <c:v>11037.5</c:v>
                </c:pt>
                <c:pt idx="277">
                  <c:v>11040.5</c:v>
                </c:pt>
                <c:pt idx="278">
                  <c:v>11040.5</c:v>
                </c:pt>
                <c:pt idx="279">
                  <c:v>11085</c:v>
                </c:pt>
                <c:pt idx="280">
                  <c:v>11087</c:v>
                </c:pt>
                <c:pt idx="281">
                  <c:v>11087</c:v>
                </c:pt>
                <c:pt idx="282">
                  <c:v>11164.5</c:v>
                </c:pt>
                <c:pt idx="283">
                  <c:v>11170</c:v>
                </c:pt>
                <c:pt idx="284">
                  <c:v>11226</c:v>
                </c:pt>
                <c:pt idx="285">
                  <c:v>11300</c:v>
                </c:pt>
                <c:pt idx="286">
                  <c:v>11887</c:v>
                </c:pt>
                <c:pt idx="287">
                  <c:v>12058</c:v>
                </c:pt>
                <c:pt idx="288">
                  <c:v>12075.5</c:v>
                </c:pt>
                <c:pt idx="289">
                  <c:v>12291</c:v>
                </c:pt>
                <c:pt idx="290">
                  <c:v>12513.5</c:v>
                </c:pt>
                <c:pt idx="291">
                  <c:v>12809</c:v>
                </c:pt>
                <c:pt idx="292">
                  <c:v>12883.5</c:v>
                </c:pt>
                <c:pt idx="293">
                  <c:v>12939</c:v>
                </c:pt>
                <c:pt idx="294">
                  <c:v>13027</c:v>
                </c:pt>
                <c:pt idx="295">
                  <c:v>13077</c:v>
                </c:pt>
                <c:pt idx="296">
                  <c:v>13890.5</c:v>
                </c:pt>
                <c:pt idx="297">
                  <c:v>13920</c:v>
                </c:pt>
                <c:pt idx="298">
                  <c:v>13951.5</c:v>
                </c:pt>
                <c:pt idx="299">
                  <c:v>13994.5</c:v>
                </c:pt>
                <c:pt idx="300">
                  <c:v>14075.5</c:v>
                </c:pt>
                <c:pt idx="301">
                  <c:v>14094</c:v>
                </c:pt>
                <c:pt idx="302">
                  <c:v>14095</c:v>
                </c:pt>
                <c:pt idx="303">
                  <c:v>14233</c:v>
                </c:pt>
                <c:pt idx="304">
                  <c:v>14268</c:v>
                </c:pt>
                <c:pt idx="305">
                  <c:v>14268</c:v>
                </c:pt>
                <c:pt idx="306">
                  <c:v>14268</c:v>
                </c:pt>
                <c:pt idx="307">
                  <c:v>14268</c:v>
                </c:pt>
                <c:pt idx="308">
                  <c:v>14268</c:v>
                </c:pt>
                <c:pt idx="309">
                  <c:v>14980.5</c:v>
                </c:pt>
                <c:pt idx="310">
                  <c:v>15038.5</c:v>
                </c:pt>
                <c:pt idx="311">
                  <c:v>15077</c:v>
                </c:pt>
                <c:pt idx="312">
                  <c:v>15145</c:v>
                </c:pt>
                <c:pt idx="313">
                  <c:v>15208.5</c:v>
                </c:pt>
                <c:pt idx="314">
                  <c:v>15983.5</c:v>
                </c:pt>
                <c:pt idx="315">
                  <c:v>16014.5</c:v>
                </c:pt>
                <c:pt idx="316">
                  <c:v>16127</c:v>
                </c:pt>
                <c:pt idx="317">
                  <c:v>16144.5</c:v>
                </c:pt>
                <c:pt idx="318">
                  <c:v>16166.5</c:v>
                </c:pt>
                <c:pt idx="319">
                  <c:v>16199</c:v>
                </c:pt>
                <c:pt idx="320">
                  <c:v>16214</c:v>
                </c:pt>
                <c:pt idx="321">
                  <c:v>16265.5</c:v>
                </c:pt>
                <c:pt idx="322">
                  <c:v>16265.5</c:v>
                </c:pt>
                <c:pt idx="323">
                  <c:v>16268</c:v>
                </c:pt>
                <c:pt idx="324">
                  <c:v>16268</c:v>
                </c:pt>
                <c:pt idx="325">
                  <c:v>16268</c:v>
                </c:pt>
                <c:pt idx="326">
                  <c:v>16268</c:v>
                </c:pt>
                <c:pt idx="327">
                  <c:v>16268</c:v>
                </c:pt>
                <c:pt idx="328">
                  <c:v>16268</c:v>
                </c:pt>
                <c:pt idx="329">
                  <c:v>16916</c:v>
                </c:pt>
                <c:pt idx="330">
                  <c:v>17004.5</c:v>
                </c:pt>
                <c:pt idx="331">
                  <c:v>17042</c:v>
                </c:pt>
                <c:pt idx="332">
                  <c:v>17042.5</c:v>
                </c:pt>
                <c:pt idx="333">
                  <c:v>17058</c:v>
                </c:pt>
                <c:pt idx="334">
                  <c:v>17059.5</c:v>
                </c:pt>
                <c:pt idx="335">
                  <c:v>17059.5</c:v>
                </c:pt>
                <c:pt idx="336">
                  <c:v>17063.5</c:v>
                </c:pt>
                <c:pt idx="337">
                  <c:v>17093.5</c:v>
                </c:pt>
                <c:pt idx="338">
                  <c:v>17094</c:v>
                </c:pt>
                <c:pt idx="339">
                  <c:v>17181</c:v>
                </c:pt>
                <c:pt idx="340">
                  <c:v>17208.5</c:v>
                </c:pt>
                <c:pt idx="341">
                  <c:v>17289.5</c:v>
                </c:pt>
                <c:pt idx="342">
                  <c:v>17951.5</c:v>
                </c:pt>
                <c:pt idx="343">
                  <c:v>18037</c:v>
                </c:pt>
                <c:pt idx="344">
                  <c:v>18037</c:v>
                </c:pt>
                <c:pt idx="345">
                  <c:v>18094</c:v>
                </c:pt>
                <c:pt idx="346">
                  <c:v>18122.5</c:v>
                </c:pt>
                <c:pt idx="347">
                  <c:v>18123</c:v>
                </c:pt>
                <c:pt idx="348">
                  <c:v>18150</c:v>
                </c:pt>
                <c:pt idx="349">
                  <c:v>18152</c:v>
                </c:pt>
                <c:pt idx="350">
                  <c:v>18180</c:v>
                </c:pt>
                <c:pt idx="351">
                  <c:v>18180</c:v>
                </c:pt>
                <c:pt idx="352">
                  <c:v>18200</c:v>
                </c:pt>
                <c:pt idx="353">
                  <c:v>18236</c:v>
                </c:pt>
                <c:pt idx="354">
                  <c:v>18966.5</c:v>
                </c:pt>
                <c:pt idx="355">
                  <c:v>18966.5</c:v>
                </c:pt>
                <c:pt idx="356">
                  <c:v>19035.5</c:v>
                </c:pt>
                <c:pt idx="357">
                  <c:v>19035.5</c:v>
                </c:pt>
                <c:pt idx="358">
                  <c:v>19036</c:v>
                </c:pt>
                <c:pt idx="359">
                  <c:v>19036</c:v>
                </c:pt>
                <c:pt idx="360">
                  <c:v>19077</c:v>
                </c:pt>
                <c:pt idx="361">
                  <c:v>20033.5</c:v>
                </c:pt>
                <c:pt idx="362">
                  <c:v>20033.5</c:v>
                </c:pt>
                <c:pt idx="363">
                  <c:v>20041.5</c:v>
                </c:pt>
                <c:pt idx="364">
                  <c:v>20043</c:v>
                </c:pt>
                <c:pt idx="365">
                  <c:v>20113</c:v>
                </c:pt>
                <c:pt idx="366">
                  <c:v>20133.5</c:v>
                </c:pt>
                <c:pt idx="367">
                  <c:v>20134</c:v>
                </c:pt>
                <c:pt idx="368">
                  <c:v>20139</c:v>
                </c:pt>
                <c:pt idx="369">
                  <c:v>20219.5</c:v>
                </c:pt>
                <c:pt idx="370">
                  <c:v>20271</c:v>
                </c:pt>
                <c:pt idx="371">
                  <c:v>20274.5</c:v>
                </c:pt>
                <c:pt idx="372">
                  <c:v>20964</c:v>
                </c:pt>
                <c:pt idx="373">
                  <c:v>21079</c:v>
                </c:pt>
                <c:pt idx="374">
                  <c:v>21079</c:v>
                </c:pt>
                <c:pt idx="375">
                  <c:v>21083</c:v>
                </c:pt>
                <c:pt idx="376">
                  <c:v>21105.5</c:v>
                </c:pt>
                <c:pt idx="377">
                  <c:v>21106</c:v>
                </c:pt>
                <c:pt idx="378">
                  <c:v>21134.5</c:v>
                </c:pt>
                <c:pt idx="379">
                  <c:v>21134.5</c:v>
                </c:pt>
                <c:pt idx="380">
                  <c:v>21179.5</c:v>
                </c:pt>
                <c:pt idx="381">
                  <c:v>21198</c:v>
                </c:pt>
                <c:pt idx="382">
                  <c:v>21198</c:v>
                </c:pt>
                <c:pt idx="383">
                  <c:v>21215</c:v>
                </c:pt>
                <c:pt idx="384">
                  <c:v>21924</c:v>
                </c:pt>
                <c:pt idx="385">
                  <c:v>21987.5</c:v>
                </c:pt>
                <c:pt idx="386">
                  <c:v>22018</c:v>
                </c:pt>
                <c:pt idx="387">
                  <c:v>23265</c:v>
                </c:pt>
                <c:pt idx="388">
                  <c:v>23295</c:v>
                </c:pt>
                <c:pt idx="389">
                  <c:v>23397.5</c:v>
                </c:pt>
              </c:numCache>
            </c:numRef>
          </c:xVal>
          <c:yVal>
            <c:numRef>
              <c:f>B!$N$21:$N$410</c:f>
              <c:numCache>
                <c:formatCode>General</c:formatCode>
                <c:ptCount val="3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6F3-4B16-BA47-BAEDF3306D38}"/>
            </c:ext>
          </c:extLst>
        </c:ser>
        <c:ser>
          <c:idx val="7"/>
          <c:order val="7"/>
          <c:tx>
            <c:strRef>
              <c:f>B!$O$20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B!$F$21:$F$410</c:f>
              <c:numCache>
                <c:formatCode>General</c:formatCode>
                <c:ptCount val="390"/>
                <c:pt idx="0">
                  <c:v>-64783.5</c:v>
                </c:pt>
                <c:pt idx="1">
                  <c:v>-64783</c:v>
                </c:pt>
                <c:pt idx="2">
                  <c:v>-63723.5</c:v>
                </c:pt>
                <c:pt idx="3">
                  <c:v>-63723</c:v>
                </c:pt>
                <c:pt idx="4">
                  <c:v>-62539.5</c:v>
                </c:pt>
                <c:pt idx="5">
                  <c:v>-62539</c:v>
                </c:pt>
                <c:pt idx="6">
                  <c:v>-61814</c:v>
                </c:pt>
                <c:pt idx="7">
                  <c:v>-60699</c:v>
                </c:pt>
                <c:pt idx="8">
                  <c:v>-59482</c:v>
                </c:pt>
                <c:pt idx="9">
                  <c:v>-54701</c:v>
                </c:pt>
                <c:pt idx="10">
                  <c:v>-54676</c:v>
                </c:pt>
                <c:pt idx="11">
                  <c:v>-54613</c:v>
                </c:pt>
                <c:pt idx="12">
                  <c:v>-54596</c:v>
                </c:pt>
                <c:pt idx="13">
                  <c:v>-54549</c:v>
                </c:pt>
                <c:pt idx="14">
                  <c:v>-54538</c:v>
                </c:pt>
                <c:pt idx="15">
                  <c:v>-53860</c:v>
                </c:pt>
                <c:pt idx="16">
                  <c:v>-53799</c:v>
                </c:pt>
                <c:pt idx="17">
                  <c:v>-53711</c:v>
                </c:pt>
                <c:pt idx="18">
                  <c:v>-52578.5</c:v>
                </c:pt>
                <c:pt idx="19">
                  <c:v>-52578</c:v>
                </c:pt>
                <c:pt idx="20">
                  <c:v>-50538</c:v>
                </c:pt>
                <c:pt idx="21">
                  <c:v>-50395</c:v>
                </c:pt>
                <c:pt idx="22">
                  <c:v>-48596.5</c:v>
                </c:pt>
                <c:pt idx="23">
                  <c:v>-48596</c:v>
                </c:pt>
                <c:pt idx="24">
                  <c:v>-48588</c:v>
                </c:pt>
                <c:pt idx="25">
                  <c:v>-48587.5</c:v>
                </c:pt>
                <c:pt idx="26">
                  <c:v>-48546.5</c:v>
                </c:pt>
                <c:pt idx="27">
                  <c:v>-48535.5</c:v>
                </c:pt>
                <c:pt idx="28">
                  <c:v>-48486</c:v>
                </c:pt>
                <c:pt idx="29">
                  <c:v>-48475</c:v>
                </c:pt>
                <c:pt idx="30">
                  <c:v>-48474.5</c:v>
                </c:pt>
                <c:pt idx="31">
                  <c:v>-48469</c:v>
                </c:pt>
                <c:pt idx="32">
                  <c:v>-42295</c:v>
                </c:pt>
                <c:pt idx="33">
                  <c:v>-40201</c:v>
                </c:pt>
                <c:pt idx="34">
                  <c:v>-39501.5</c:v>
                </c:pt>
                <c:pt idx="35">
                  <c:v>-39490.5</c:v>
                </c:pt>
                <c:pt idx="36">
                  <c:v>-39476.5</c:v>
                </c:pt>
                <c:pt idx="37">
                  <c:v>-38677</c:v>
                </c:pt>
                <c:pt idx="38">
                  <c:v>-38574</c:v>
                </c:pt>
                <c:pt idx="39">
                  <c:v>-37464.5</c:v>
                </c:pt>
                <c:pt idx="40">
                  <c:v>-37464</c:v>
                </c:pt>
                <c:pt idx="41">
                  <c:v>-36489</c:v>
                </c:pt>
                <c:pt idx="42">
                  <c:v>-33454.5</c:v>
                </c:pt>
                <c:pt idx="43">
                  <c:v>-33195</c:v>
                </c:pt>
                <c:pt idx="44">
                  <c:v>-32547</c:v>
                </c:pt>
                <c:pt idx="45">
                  <c:v>-32290</c:v>
                </c:pt>
                <c:pt idx="46">
                  <c:v>-32072</c:v>
                </c:pt>
                <c:pt idx="47">
                  <c:v>-25418.5</c:v>
                </c:pt>
                <c:pt idx="48">
                  <c:v>-24489</c:v>
                </c:pt>
                <c:pt idx="49">
                  <c:v>-24412</c:v>
                </c:pt>
                <c:pt idx="50">
                  <c:v>-24406.5</c:v>
                </c:pt>
                <c:pt idx="51">
                  <c:v>-24398</c:v>
                </c:pt>
                <c:pt idx="52">
                  <c:v>-23972.5</c:v>
                </c:pt>
                <c:pt idx="53">
                  <c:v>-23347</c:v>
                </c:pt>
                <c:pt idx="54">
                  <c:v>-23344</c:v>
                </c:pt>
                <c:pt idx="55">
                  <c:v>-23341.5</c:v>
                </c:pt>
                <c:pt idx="56">
                  <c:v>-23195</c:v>
                </c:pt>
                <c:pt idx="57">
                  <c:v>-23189.5</c:v>
                </c:pt>
                <c:pt idx="58">
                  <c:v>-23178.5</c:v>
                </c:pt>
                <c:pt idx="59">
                  <c:v>-23173</c:v>
                </c:pt>
                <c:pt idx="60">
                  <c:v>-22511</c:v>
                </c:pt>
                <c:pt idx="61">
                  <c:v>-21012.5</c:v>
                </c:pt>
                <c:pt idx="62">
                  <c:v>-20453</c:v>
                </c:pt>
                <c:pt idx="63">
                  <c:v>-20063.5</c:v>
                </c:pt>
                <c:pt idx="64">
                  <c:v>-18433</c:v>
                </c:pt>
                <c:pt idx="65">
                  <c:v>-18433</c:v>
                </c:pt>
                <c:pt idx="66">
                  <c:v>-18408</c:v>
                </c:pt>
                <c:pt idx="67">
                  <c:v>-17415</c:v>
                </c:pt>
                <c:pt idx="68">
                  <c:v>-17349.5</c:v>
                </c:pt>
                <c:pt idx="69">
                  <c:v>-17347</c:v>
                </c:pt>
                <c:pt idx="70">
                  <c:v>-17291</c:v>
                </c:pt>
                <c:pt idx="71">
                  <c:v>-17280.5</c:v>
                </c:pt>
                <c:pt idx="72">
                  <c:v>-17280.5</c:v>
                </c:pt>
                <c:pt idx="73">
                  <c:v>-17272</c:v>
                </c:pt>
                <c:pt idx="74">
                  <c:v>-17253</c:v>
                </c:pt>
                <c:pt idx="75">
                  <c:v>-16071</c:v>
                </c:pt>
                <c:pt idx="76">
                  <c:v>-15288</c:v>
                </c:pt>
                <c:pt idx="77">
                  <c:v>-14353.5</c:v>
                </c:pt>
                <c:pt idx="78">
                  <c:v>-13988</c:v>
                </c:pt>
                <c:pt idx="79">
                  <c:v>-13299</c:v>
                </c:pt>
                <c:pt idx="80">
                  <c:v>-13258.5</c:v>
                </c:pt>
                <c:pt idx="81">
                  <c:v>-13258</c:v>
                </c:pt>
                <c:pt idx="82">
                  <c:v>-12234</c:v>
                </c:pt>
                <c:pt idx="83">
                  <c:v>-12198</c:v>
                </c:pt>
                <c:pt idx="84">
                  <c:v>-11180</c:v>
                </c:pt>
                <c:pt idx="85">
                  <c:v>-11180</c:v>
                </c:pt>
                <c:pt idx="86">
                  <c:v>-11172</c:v>
                </c:pt>
                <c:pt idx="87">
                  <c:v>-11020</c:v>
                </c:pt>
                <c:pt idx="88">
                  <c:v>-11001.5</c:v>
                </c:pt>
                <c:pt idx="89">
                  <c:v>-10996</c:v>
                </c:pt>
                <c:pt idx="90">
                  <c:v>-10995</c:v>
                </c:pt>
                <c:pt idx="91">
                  <c:v>-10179</c:v>
                </c:pt>
                <c:pt idx="92">
                  <c:v>-9924.5</c:v>
                </c:pt>
                <c:pt idx="93">
                  <c:v>-9114.5</c:v>
                </c:pt>
                <c:pt idx="94">
                  <c:v>-9094.5</c:v>
                </c:pt>
                <c:pt idx="95">
                  <c:v>-9045.5</c:v>
                </c:pt>
                <c:pt idx="96">
                  <c:v>-8967.5</c:v>
                </c:pt>
                <c:pt idx="97">
                  <c:v>-8967.5</c:v>
                </c:pt>
                <c:pt idx="98">
                  <c:v>-8226.5</c:v>
                </c:pt>
                <c:pt idx="99">
                  <c:v>-8157.5</c:v>
                </c:pt>
                <c:pt idx="100">
                  <c:v>-8152</c:v>
                </c:pt>
                <c:pt idx="101">
                  <c:v>-8149</c:v>
                </c:pt>
                <c:pt idx="102">
                  <c:v>-8129</c:v>
                </c:pt>
                <c:pt idx="103">
                  <c:v>-7219.5</c:v>
                </c:pt>
                <c:pt idx="104">
                  <c:v>-7175.5</c:v>
                </c:pt>
                <c:pt idx="105">
                  <c:v>-7161.5</c:v>
                </c:pt>
                <c:pt idx="106">
                  <c:v>-7106.5</c:v>
                </c:pt>
                <c:pt idx="107">
                  <c:v>-7087</c:v>
                </c:pt>
                <c:pt idx="108">
                  <c:v>-7012.5</c:v>
                </c:pt>
                <c:pt idx="109">
                  <c:v>-7001.5</c:v>
                </c:pt>
                <c:pt idx="110">
                  <c:v>-6852</c:v>
                </c:pt>
                <c:pt idx="111">
                  <c:v>-6846.5</c:v>
                </c:pt>
                <c:pt idx="112">
                  <c:v>-6841</c:v>
                </c:pt>
                <c:pt idx="113">
                  <c:v>-6248.5</c:v>
                </c:pt>
                <c:pt idx="114">
                  <c:v>-6149</c:v>
                </c:pt>
                <c:pt idx="115">
                  <c:v>-6077</c:v>
                </c:pt>
                <c:pt idx="116">
                  <c:v>-5931</c:v>
                </c:pt>
                <c:pt idx="117">
                  <c:v>-5919</c:v>
                </c:pt>
                <c:pt idx="118">
                  <c:v>-5917</c:v>
                </c:pt>
                <c:pt idx="119">
                  <c:v>-5280.5</c:v>
                </c:pt>
                <c:pt idx="120">
                  <c:v>-5219.5</c:v>
                </c:pt>
                <c:pt idx="121">
                  <c:v>-5217</c:v>
                </c:pt>
                <c:pt idx="122">
                  <c:v>-5087</c:v>
                </c:pt>
                <c:pt idx="123">
                  <c:v>-5065</c:v>
                </c:pt>
                <c:pt idx="124">
                  <c:v>-5047.5</c:v>
                </c:pt>
                <c:pt idx="125">
                  <c:v>-5018</c:v>
                </c:pt>
                <c:pt idx="126">
                  <c:v>-4968</c:v>
                </c:pt>
                <c:pt idx="127">
                  <c:v>-4953.5</c:v>
                </c:pt>
                <c:pt idx="128">
                  <c:v>-4928.5</c:v>
                </c:pt>
                <c:pt idx="129">
                  <c:v>-4315</c:v>
                </c:pt>
                <c:pt idx="130">
                  <c:v>-4210</c:v>
                </c:pt>
                <c:pt idx="131">
                  <c:v>-4153</c:v>
                </c:pt>
                <c:pt idx="132">
                  <c:v>-4152</c:v>
                </c:pt>
                <c:pt idx="133">
                  <c:v>-4099.5</c:v>
                </c:pt>
                <c:pt idx="134">
                  <c:v>-4049</c:v>
                </c:pt>
                <c:pt idx="135">
                  <c:v>-4025</c:v>
                </c:pt>
                <c:pt idx="136">
                  <c:v>-3975</c:v>
                </c:pt>
                <c:pt idx="137">
                  <c:v>-3812</c:v>
                </c:pt>
                <c:pt idx="138">
                  <c:v>-3219.5</c:v>
                </c:pt>
                <c:pt idx="139">
                  <c:v>-3203</c:v>
                </c:pt>
                <c:pt idx="140">
                  <c:v>-3086</c:v>
                </c:pt>
                <c:pt idx="141">
                  <c:v>-3081.5</c:v>
                </c:pt>
                <c:pt idx="142">
                  <c:v>-2946</c:v>
                </c:pt>
                <c:pt idx="143">
                  <c:v>-2895.5</c:v>
                </c:pt>
                <c:pt idx="144">
                  <c:v>-2766.5</c:v>
                </c:pt>
                <c:pt idx="145">
                  <c:v>-2221</c:v>
                </c:pt>
                <c:pt idx="146">
                  <c:v>-2163</c:v>
                </c:pt>
                <c:pt idx="147">
                  <c:v>-2101.5</c:v>
                </c:pt>
                <c:pt idx="148">
                  <c:v>-2096.5</c:v>
                </c:pt>
                <c:pt idx="149">
                  <c:v>-2094</c:v>
                </c:pt>
                <c:pt idx="150">
                  <c:v>-2038</c:v>
                </c:pt>
                <c:pt idx="151">
                  <c:v>-2014</c:v>
                </c:pt>
                <c:pt idx="152">
                  <c:v>-2008.5</c:v>
                </c:pt>
                <c:pt idx="153">
                  <c:v>-1250</c:v>
                </c:pt>
                <c:pt idx="154">
                  <c:v>-1217</c:v>
                </c:pt>
                <c:pt idx="155">
                  <c:v>-1103</c:v>
                </c:pt>
                <c:pt idx="156">
                  <c:v>-1095</c:v>
                </c:pt>
                <c:pt idx="157">
                  <c:v>-1018</c:v>
                </c:pt>
                <c:pt idx="158">
                  <c:v>-890</c:v>
                </c:pt>
                <c:pt idx="159">
                  <c:v>-796</c:v>
                </c:pt>
                <c:pt idx="160">
                  <c:v>-232</c:v>
                </c:pt>
                <c:pt idx="161">
                  <c:v>-185</c:v>
                </c:pt>
                <c:pt idx="162">
                  <c:v>-49</c:v>
                </c:pt>
                <c:pt idx="163">
                  <c:v>-32.5</c:v>
                </c:pt>
                <c:pt idx="164">
                  <c:v>0</c:v>
                </c:pt>
                <c:pt idx="165">
                  <c:v>3.5</c:v>
                </c:pt>
                <c:pt idx="166">
                  <c:v>36</c:v>
                </c:pt>
                <c:pt idx="167">
                  <c:v>69</c:v>
                </c:pt>
                <c:pt idx="168">
                  <c:v>761</c:v>
                </c:pt>
                <c:pt idx="169">
                  <c:v>913</c:v>
                </c:pt>
                <c:pt idx="170">
                  <c:v>985.5</c:v>
                </c:pt>
                <c:pt idx="171">
                  <c:v>990.5</c:v>
                </c:pt>
                <c:pt idx="172">
                  <c:v>1021.5</c:v>
                </c:pt>
                <c:pt idx="173">
                  <c:v>1038.5</c:v>
                </c:pt>
                <c:pt idx="174">
                  <c:v>1076</c:v>
                </c:pt>
                <c:pt idx="175">
                  <c:v>1079.5</c:v>
                </c:pt>
                <c:pt idx="176">
                  <c:v>1173.5</c:v>
                </c:pt>
                <c:pt idx="177">
                  <c:v>1256.5</c:v>
                </c:pt>
                <c:pt idx="178">
                  <c:v>1815</c:v>
                </c:pt>
                <c:pt idx="179">
                  <c:v>1853.5</c:v>
                </c:pt>
                <c:pt idx="180">
                  <c:v>1883.5</c:v>
                </c:pt>
                <c:pt idx="181">
                  <c:v>1912.5</c:v>
                </c:pt>
                <c:pt idx="182">
                  <c:v>1929</c:v>
                </c:pt>
                <c:pt idx="183">
                  <c:v>1939.5</c:v>
                </c:pt>
                <c:pt idx="184">
                  <c:v>1939.5</c:v>
                </c:pt>
                <c:pt idx="185">
                  <c:v>1942</c:v>
                </c:pt>
                <c:pt idx="186">
                  <c:v>2006.5</c:v>
                </c:pt>
                <c:pt idx="187">
                  <c:v>2020</c:v>
                </c:pt>
                <c:pt idx="188">
                  <c:v>2042.5</c:v>
                </c:pt>
                <c:pt idx="189">
                  <c:v>2080</c:v>
                </c:pt>
                <c:pt idx="190">
                  <c:v>2125</c:v>
                </c:pt>
                <c:pt idx="191">
                  <c:v>2208</c:v>
                </c:pt>
                <c:pt idx="192">
                  <c:v>2798</c:v>
                </c:pt>
                <c:pt idx="193">
                  <c:v>2820</c:v>
                </c:pt>
                <c:pt idx="194">
                  <c:v>2955.5</c:v>
                </c:pt>
                <c:pt idx="195">
                  <c:v>2972</c:v>
                </c:pt>
                <c:pt idx="196">
                  <c:v>2979.5</c:v>
                </c:pt>
                <c:pt idx="197">
                  <c:v>2996.5</c:v>
                </c:pt>
                <c:pt idx="198">
                  <c:v>3032.5</c:v>
                </c:pt>
                <c:pt idx="199">
                  <c:v>3038</c:v>
                </c:pt>
                <c:pt idx="200">
                  <c:v>3121</c:v>
                </c:pt>
                <c:pt idx="201">
                  <c:v>3929</c:v>
                </c:pt>
                <c:pt idx="202">
                  <c:v>3962</c:v>
                </c:pt>
                <c:pt idx="203">
                  <c:v>4014.5</c:v>
                </c:pt>
                <c:pt idx="204">
                  <c:v>4066.5</c:v>
                </c:pt>
                <c:pt idx="205">
                  <c:v>4108.5</c:v>
                </c:pt>
                <c:pt idx="206">
                  <c:v>4182.5</c:v>
                </c:pt>
                <c:pt idx="207">
                  <c:v>4894</c:v>
                </c:pt>
                <c:pt idx="208">
                  <c:v>5079.5</c:v>
                </c:pt>
                <c:pt idx="209">
                  <c:v>5087</c:v>
                </c:pt>
                <c:pt idx="210">
                  <c:v>5179</c:v>
                </c:pt>
                <c:pt idx="211">
                  <c:v>5245.5</c:v>
                </c:pt>
                <c:pt idx="212">
                  <c:v>5738.5</c:v>
                </c:pt>
                <c:pt idx="213">
                  <c:v>5893.5</c:v>
                </c:pt>
                <c:pt idx="214">
                  <c:v>5898.5</c:v>
                </c:pt>
                <c:pt idx="215">
                  <c:v>6036.5</c:v>
                </c:pt>
                <c:pt idx="216">
                  <c:v>6085.5</c:v>
                </c:pt>
                <c:pt idx="217">
                  <c:v>6086</c:v>
                </c:pt>
                <c:pt idx="218">
                  <c:v>6091</c:v>
                </c:pt>
                <c:pt idx="219">
                  <c:v>6091.5</c:v>
                </c:pt>
                <c:pt idx="220">
                  <c:v>6102.5</c:v>
                </c:pt>
                <c:pt idx="221">
                  <c:v>6125</c:v>
                </c:pt>
                <c:pt idx="222">
                  <c:v>6233</c:v>
                </c:pt>
                <c:pt idx="223">
                  <c:v>6260.5</c:v>
                </c:pt>
                <c:pt idx="224">
                  <c:v>6924</c:v>
                </c:pt>
                <c:pt idx="225">
                  <c:v>6949</c:v>
                </c:pt>
                <c:pt idx="226">
                  <c:v>6983</c:v>
                </c:pt>
                <c:pt idx="227">
                  <c:v>7028</c:v>
                </c:pt>
                <c:pt idx="228">
                  <c:v>7028.5</c:v>
                </c:pt>
                <c:pt idx="229">
                  <c:v>7146</c:v>
                </c:pt>
                <c:pt idx="230">
                  <c:v>7848</c:v>
                </c:pt>
                <c:pt idx="231">
                  <c:v>7887</c:v>
                </c:pt>
                <c:pt idx="232">
                  <c:v>7976</c:v>
                </c:pt>
                <c:pt idx="233">
                  <c:v>8028</c:v>
                </c:pt>
                <c:pt idx="234">
                  <c:v>8028</c:v>
                </c:pt>
                <c:pt idx="235">
                  <c:v>8057</c:v>
                </c:pt>
                <c:pt idx="236">
                  <c:v>8174</c:v>
                </c:pt>
                <c:pt idx="237">
                  <c:v>8174</c:v>
                </c:pt>
                <c:pt idx="238">
                  <c:v>8280</c:v>
                </c:pt>
                <c:pt idx="239">
                  <c:v>8968.5</c:v>
                </c:pt>
                <c:pt idx="240">
                  <c:v>9032</c:v>
                </c:pt>
                <c:pt idx="241">
                  <c:v>9032</c:v>
                </c:pt>
                <c:pt idx="242">
                  <c:v>9081.5</c:v>
                </c:pt>
                <c:pt idx="243">
                  <c:v>9084.5</c:v>
                </c:pt>
                <c:pt idx="244">
                  <c:v>9176.5</c:v>
                </c:pt>
                <c:pt idx="245">
                  <c:v>9272.5</c:v>
                </c:pt>
                <c:pt idx="246">
                  <c:v>9931</c:v>
                </c:pt>
                <c:pt idx="247">
                  <c:v>9931</c:v>
                </c:pt>
                <c:pt idx="248">
                  <c:v>9955</c:v>
                </c:pt>
                <c:pt idx="249">
                  <c:v>9955.5</c:v>
                </c:pt>
                <c:pt idx="250">
                  <c:v>9958</c:v>
                </c:pt>
                <c:pt idx="251">
                  <c:v>9960.5</c:v>
                </c:pt>
                <c:pt idx="252">
                  <c:v>9961</c:v>
                </c:pt>
                <c:pt idx="253">
                  <c:v>9984.5</c:v>
                </c:pt>
                <c:pt idx="254">
                  <c:v>10002</c:v>
                </c:pt>
                <c:pt idx="255">
                  <c:v>10061</c:v>
                </c:pt>
                <c:pt idx="256">
                  <c:v>10061</c:v>
                </c:pt>
                <c:pt idx="257">
                  <c:v>10124.5</c:v>
                </c:pt>
                <c:pt idx="258">
                  <c:v>10125</c:v>
                </c:pt>
                <c:pt idx="259">
                  <c:v>10163</c:v>
                </c:pt>
                <c:pt idx="260">
                  <c:v>10188</c:v>
                </c:pt>
                <c:pt idx="261">
                  <c:v>10188</c:v>
                </c:pt>
                <c:pt idx="262">
                  <c:v>11010.5</c:v>
                </c:pt>
                <c:pt idx="263">
                  <c:v>11018</c:v>
                </c:pt>
                <c:pt idx="264">
                  <c:v>11018</c:v>
                </c:pt>
                <c:pt idx="265">
                  <c:v>11018.5</c:v>
                </c:pt>
                <c:pt idx="266">
                  <c:v>11018.5</c:v>
                </c:pt>
                <c:pt idx="267">
                  <c:v>11023.5</c:v>
                </c:pt>
                <c:pt idx="268">
                  <c:v>11024</c:v>
                </c:pt>
                <c:pt idx="269">
                  <c:v>11024</c:v>
                </c:pt>
                <c:pt idx="270">
                  <c:v>11026.5</c:v>
                </c:pt>
                <c:pt idx="271">
                  <c:v>11027</c:v>
                </c:pt>
                <c:pt idx="272">
                  <c:v>11029</c:v>
                </c:pt>
                <c:pt idx="273">
                  <c:v>11029.5</c:v>
                </c:pt>
                <c:pt idx="274">
                  <c:v>11034.5</c:v>
                </c:pt>
                <c:pt idx="275">
                  <c:v>11035</c:v>
                </c:pt>
                <c:pt idx="276">
                  <c:v>11037.5</c:v>
                </c:pt>
                <c:pt idx="277">
                  <c:v>11040.5</c:v>
                </c:pt>
                <c:pt idx="278">
                  <c:v>11040.5</c:v>
                </c:pt>
                <c:pt idx="279">
                  <c:v>11085</c:v>
                </c:pt>
                <c:pt idx="280">
                  <c:v>11087</c:v>
                </c:pt>
                <c:pt idx="281">
                  <c:v>11087</c:v>
                </c:pt>
                <c:pt idx="282">
                  <c:v>11164.5</c:v>
                </c:pt>
                <c:pt idx="283">
                  <c:v>11170</c:v>
                </c:pt>
                <c:pt idx="284">
                  <c:v>11226</c:v>
                </c:pt>
                <c:pt idx="285">
                  <c:v>11300</c:v>
                </c:pt>
                <c:pt idx="286">
                  <c:v>11887</c:v>
                </c:pt>
                <c:pt idx="287">
                  <c:v>12058</c:v>
                </c:pt>
                <c:pt idx="288">
                  <c:v>12075.5</c:v>
                </c:pt>
                <c:pt idx="289">
                  <c:v>12291</c:v>
                </c:pt>
                <c:pt idx="290">
                  <c:v>12513.5</c:v>
                </c:pt>
                <c:pt idx="291">
                  <c:v>12809</c:v>
                </c:pt>
                <c:pt idx="292">
                  <c:v>12883.5</c:v>
                </c:pt>
                <c:pt idx="293">
                  <c:v>12939</c:v>
                </c:pt>
                <c:pt idx="294">
                  <c:v>13027</c:v>
                </c:pt>
                <c:pt idx="295">
                  <c:v>13077</c:v>
                </c:pt>
                <c:pt idx="296">
                  <c:v>13890.5</c:v>
                </c:pt>
                <c:pt idx="297">
                  <c:v>13920</c:v>
                </c:pt>
                <c:pt idx="298">
                  <c:v>13951.5</c:v>
                </c:pt>
                <c:pt idx="299">
                  <c:v>13994.5</c:v>
                </c:pt>
                <c:pt idx="300">
                  <c:v>14075.5</c:v>
                </c:pt>
                <c:pt idx="301">
                  <c:v>14094</c:v>
                </c:pt>
                <c:pt idx="302">
                  <c:v>14095</c:v>
                </c:pt>
                <c:pt idx="303">
                  <c:v>14233</c:v>
                </c:pt>
                <c:pt idx="304">
                  <c:v>14268</c:v>
                </c:pt>
                <c:pt idx="305">
                  <c:v>14268</c:v>
                </c:pt>
                <c:pt idx="306">
                  <c:v>14268</c:v>
                </c:pt>
                <c:pt idx="307">
                  <c:v>14268</c:v>
                </c:pt>
                <c:pt idx="308">
                  <c:v>14268</c:v>
                </c:pt>
                <c:pt idx="309">
                  <c:v>14980.5</c:v>
                </c:pt>
                <c:pt idx="310">
                  <c:v>15038.5</c:v>
                </c:pt>
                <c:pt idx="311">
                  <c:v>15077</c:v>
                </c:pt>
                <c:pt idx="312">
                  <c:v>15145</c:v>
                </c:pt>
                <c:pt idx="313">
                  <c:v>15208.5</c:v>
                </c:pt>
                <c:pt idx="314">
                  <c:v>15983.5</c:v>
                </c:pt>
                <c:pt idx="315">
                  <c:v>16014.5</c:v>
                </c:pt>
                <c:pt idx="316">
                  <c:v>16127</c:v>
                </c:pt>
                <c:pt idx="317">
                  <c:v>16144.5</c:v>
                </c:pt>
                <c:pt idx="318">
                  <c:v>16166.5</c:v>
                </c:pt>
                <c:pt idx="319">
                  <c:v>16199</c:v>
                </c:pt>
                <c:pt idx="320">
                  <c:v>16214</c:v>
                </c:pt>
                <c:pt idx="321">
                  <c:v>16265.5</c:v>
                </c:pt>
                <c:pt idx="322">
                  <c:v>16265.5</c:v>
                </c:pt>
                <c:pt idx="323">
                  <c:v>16268</c:v>
                </c:pt>
                <c:pt idx="324">
                  <c:v>16268</c:v>
                </c:pt>
                <c:pt idx="325">
                  <c:v>16268</c:v>
                </c:pt>
                <c:pt idx="326">
                  <c:v>16268</c:v>
                </c:pt>
                <c:pt idx="327">
                  <c:v>16268</c:v>
                </c:pt>
                <c:pt idx="328">
                  <c:v>16268</c:v>
                </c:pt>
                <c:pt idx="329">
                  <c:v>16916</c:v>
                </c:pt>
                <c:pt idx="330">
                  <c:v>17004.5</c:v>
                </c:pt>
                <c:pt idx="331">
                  <c:v>17042</c:v>
                </c:pt>
                <c:pt idx="332">
                  <c:v>17042.5</c:v>
                </c:pt>
                <c:pt idx="333">
                  <c:v>17058</c:v>
                </c:pt>
                <c:pt idx="334">
                  <c:v>17059.5</c:v>
                </c:pt>
                <c:pt idx="335">
                  <c:v>17059.5</c:v>
                </c:pt>
                <c:pt idx="336">
                  <c:v>17063.5</c:v>
                </c:pt>
                <c:pt idx="337">
                  <c:v>17093.5</c:v>
                </c:pt>
                <c:pt idx="338">
                  <c:v>17094</c:v>
                </c:pt>
                <c:pt idx="339">
                  <c:v>17181</c:v>
                </c:pt>
                <c:pt idx="340">
                  <c:v>17208.5</c:v>
                </c:pt>
                <c:pt idx="341">
                  <c:v>17289.5</c:v>
                </c:pt>
                <c:pt idx="342">
                  <c:v>17951.5</c:v>
                </c:pt>
                <c:pt idx="343">
                  <c:v>18037</c:v>
                </c:pt>
                <c:pt idx="344">
                  <c:v>18037</c:v>
                </c:pt>
                <c:pt idx="345">
                  <c:v>18094</c:v>
                </c:pt>
                <c:pt idx="346">
                  <c:v>18122.5</c:v>
                </c:pt>
                <c:pt idx="347">
                  <c:v>18123</c:v>
                </c:pt>
                <c:pt idx="348">
                  <c:v>18150</c:v>
                </c:pt>
                <c:pt idx="349">
                  <c:v>18152</c:v>
                </c:pt>
                <c:pt idx="350">
                  <c:v>18180</c:v>
                </c:pt>
                <c:pt idx="351">
                  <c:v>18180</c:v>
                </c:pt>
                <c:pt idx="352">
                  <c:v>18200</c:v>
                </c:pt>
                <c:pt idx="353">
                  <c:v>18236</c:v>
                </c:pt>
                <c:pt idx="354">
                  <c:v>18966.5</c:v>
                </c:pt>
                <c:pt idx="355">
                  <c:v>18966.5</c:v>
                </c:pt>
                <c:pt idx="356">
                  <c:v>19035.5</c:v>
                </c:pt>
                <c:pt idx="357">
                  <c:v>19035.5</c:v>
                </c:pt>
                <c:pt idx="358">
                  <c:v>19036</c:v>
                </c:pt>
                <c:pt idx="359">
                  <c:v>19036</c:v>
                </c:pt>
                <c:pt idx="360">
                  <c:v>19077</c:v>
                </c:pt>
                <c:pt idx="361">
                  <c:v>20033.5</c:v>
                </c:pt>
                <c:pt idx="362">
                  <c:v>20033.5</c:v>
                </c:pt>
                <c:pt idx="363">
                  <c:v>20041.5</c:v>
                </c:pt>
                <c:pt idx="364">
                  <c:v>20043</c:v>
                </c:pt>
                <c:pt idx="365">
                  <c:v>20113</c:v>
                </c:pt>
                <c:pt idx="366">
                  <c:v>20133.5</c:v>
                </c:pt>
                <c:pt idx="367">
                  <c:v>20134</c:v>
                </c:pt>
                <c:pt idx="368">
                  <c:v>20139</c:v>
                </c:pt>
                <c:pt idx="369">
                  <c:v>20219.5</c:v>
                </c:pt>
                <c:pt idx="370">
                  <c:v>20271</c:v>
                </c:pt>
                <c:pt idx="371">
                  <c:v>20274.5</c:v>
                </c:pt>
                <c:pt idx="372">
                  <c:v>20964</c:v>
                </c:pt>
                <c:pt idx="373">
                  <c:v>21079</c:v>
                </c:pt>
                <c:pt idx="374">
                  <c:v>21079</c:v>
                </c:pt>
                <c:pt idx="375">
                  <c:v>21083</c:v>
                </c:pt>
                <c:pt idx="376">
                  <c:v>21105.5</c:v>
                </c:pt>
                <c:pt idx="377">
                  <c:v>21106</c:v>
                </c:pt>
                <c:pt idx="378">
                  <c:v>21134.5</c:v>
                </c:pt>
                <c:pt idx="379">
                  <c:v>21134.5</c:v>
                </c:pt>
                <c:pt idx="380">
                  <c:v>21179.5</c:v>
                </c:pt>
                <c:pt idx="381">
                  <c:v>21198</c:v>
                </c:pt>
                <c:pt idx="382">
                  <c:v>21198</c:v>
                </c:pt>
                <c:pt idx="383">
                  <c:v>21215</c:v>
                </c:pt>
                <c:pt idx="384">
                  <c:v>21924</c:v>
                </c:pt>
                <c:pt idx="385">
                  <c:v>21987.5</c:v>
                </c:pt>
                <c:pt idx="386">
                  <c:v>22018</c:v>
                </c:pt>
                <c:pt idx="387">
                  <c:v>23265</c:v>
                </c:pt>
                <c:pt idx="388">
                  <c:v>23295</c:v>
                </c:pt>
                <c:pt idx="389">
                  <c:v>23397.5</c:v>
                </c:pt>
              </c:numCache>
            </c:numRef>
          </c:xVal>
          <c:yVal>
            <c:numRef>
              <c:f>B!$O$21:$O$410</c:f>
              <c:numCache>
                <c:formatCode>0.00E+00</c:formatCode>
                <c:ptCount val="390"/>
                <c:pt idx="70">
                  <c:v>0.11076548910814681</c:v>
                </c:pt>
                <c:pt idx="71">
                  <c:v>0.11072772783073795</c:v>
                </c:pt>
                <c:pt idx="131">
                  <c:v>6.3517140289341426E-2</c:v>
                </c:pt>
                <c:pt idx="201">
                  <c:v>3.4451745620930327E-2</c:v>
                </c:pt>
                <c:pt idx="233">
                  <c:v>1.9710462182942562E-2</c:v>
                </c:pt>
                <c:pt idx="236">
                  <c:v>1.9185400611352856E-2</c:v>
                </c:pt>
                <c:pt idx="240">
                  <c:v>1.6099764800229774E-2</c:v>
                </c:pt>
                <c:pt idx="247">
                  <c:v>1.286668019160548E-2</c:v>
                </c:pt>
                <c:pt idx="256">
                  <c:v>1.2399159614162589E-2</c:v>
                </c:pt>
                <c:pt idx="260">
                  <c:v>1.194242797312222E-2</c:v>
                </c:pt>
                <c:pt idx="281">
                  <c:v>8.7093433644979262E-3</c:v>
                </c:pt>
                <c:pt idx="302">
                  <c:v>-2.1083635351037341E-3</c:v>
                </c:pt>
                <c:pt idx="303">
                  <c:v>-2.6046546096200329E-3</c:v>
                </c:pt>
                <c:pt idx="304">
                  <c:v>-2.730525534316193E-3</c:v>
                </c:pt>
                <c:pt idx="305">
                  <c:v>-2.730525534316193E-3</c:v>
                </c:pt>
                <c:pt idx="306">
                  <c:v>-2.730525534316193E-3</c:v>
                </c:pt>
                <c:pt idx="307">
                  <c:v>-2.730525534316193E-3</c:v>
                </c:pt>
                <c:pt idx="308">
                  <c:v>-2.730525534316193E-3</c:v>
                </c:pt>
                <c:pt idx="309">
                  <c:v>-5.2928979299166554E-3</c:v>
                </c:pt>
                <c:pt idx="310">
                  <c:v>-5.5014840336988641E-3</c:v>
                </c:pt>
                <c:pt idx="311">
                  <c:v>-5.6399420508646478E-3</c:v>
                </c:pt>
                <c:pt idx="312">
                  <c:v>-5.8844912759886195E-3</c:v>
                </c:pt>
                <c:pt idx="313">
                  <c:v>-6.1128570965088003E-3</c:v>
                </c:pt>
                <c:pt idx="314">
                  <c:v>-8.8999990004952623E-3</c:v>
                </c:pt>
                <c:pt idx="315">
                  <c:v>-9.0114846766547255E-3</c:v>
                </c:pt>
                <c:pt idx="316">
                  <c:v>-9.4160697917495331E-3</c:v>
                </c:pt>
                <c:pt idx="317">
                  <c:v>-9.4790052540976166E-3</c:v>
                </c:pt>
                <c:pt idx="318">
                  <c:v>-9.5581241210494911E-3</c:v>
                </c:pt>
                <c:pt idx="319">
                  <c:v>-9.6750042654102086E-3</c:v>
                </c:pt>
                <c:pt idx="320">
                  <c:v>-9.7289489474228497E-3</c:v>
                </c:pt>
                <c:pt idx="321">
                  <c:v>-9.914159022332919E-3</c:v>
                </c:pt>
                <c:pt idx="322">
                  <c:v>-9.914159022332919E-3</c:v>
                </c:pt>
                <c:pt idx="323">
                  <c:v>-9.9231498026683615E-3</c:v>
                </c:pt>
                <c:pt idx="324">
                  <c:v>-9.9231498026683615E-3</c:v>
                </c:pt>
                <c:pt idx="325">
                  <c:v>-9.9231498026683615E-3</c:v>
                </c:pt>
                <c:pt idx="326">
                  <c:v>-9.9231498026683615E-3</c:v>
                </c:pt>
                <c:pt idx="327">
                  <c:v>-9.9231498026683615E-3</c:v>
                </c:pt>
                <c:pt idx="328">
                  <c:v>-9.9231498026683615E-3</c:v>
                </c:pt>
                <c:pt idx="329">
                  <c:v>-1.2253560065614462E-2</c:v>
                </c:pt>
                <c:pt idx="330">
                  <c:v>-1.2571833689489047E-2</c:v>
                </c:pt>
                <c:pt idx="331">
                  <c:v>-1.2706695394520649E-2</c:v>
                </c:pt>
                <c:pt idx="332">
                  <c:v>-1.2708493550587736E-2</c:v>
                </c:pt>
                <c:pt idx="333">
                  <c:v>-1.2764236388667465E-2</c:v>
                </c:pt>
                <c:pt idx="334">
                  <c:v>-1.2769630856868733E-2</c:v>
                </c:pt>
                <c:pt idx="335">
                  <c:v>-1.2769630856868733E-2</c:v>
                </c:pt>
                <c:pt idx="336">
                  <c:v>-1.2784016105405437E-2</c:v>
                </c:pt>
                <c:pt idx="337">
                  <c:v>-1.2891905469430719E-2</c:v>
                </c:pt>
                <c:pt idx="338">
                  <c:v>-1.2893703625497806E-2</c:v>
                </c:pt>
                <c:pt idx="339">
                  <c:v>-1.3206582781171122E-2</c:v>
                </c:pt>
                <c:pt idx="340">
                  <c:v>-1.3305481364860969E-2</c:v>
                </c:pt>
                <c:pt idx="341">
                  <c:v>-1.3596782647729226E-2</c:v>
                </c:pt>
                <c:pt idx="342">
                  <c:v>-1.59775412805538E-2</c:v>
                </c:pt>
                <c:pt idx="343">
                  <c:v>-1.6285025968025849E-2</c:v>
                </c:pt>
                <c:pt idx="344">
                  <c:v>-1.6285025968025849E-2</c:v>
                </c:pt>
                <c:pt idx="345">
                  <c:v>-1.649001575967389E-2</c:v>
                </c:pt>
                <c:pt idx="346">
                  <c:v>-1.6592510655497911E-2</c:v>
                </c:pt>
                <c:pt idx="347">
                  <c:v>-1.6594308811564998E-2</c:v>
                </c:pt>
                <c:pt idx="348">
                  <c:v>-1.6691409239187743E-2</c:v>
                </c:pt>
                <c:pt idx="349">
                  <c:v>-1.6698601863456106E-2</c:v>
                </c:pt>
                <c:pt idx="350">
                  <c:v>-1.6799298603213025E-2</c:v>
                </c:pt>
                <c:pt idx="351">
                  <c:v>-1.6799298603213025E-2</c:v>
                </c:pt>
                <c:pt idx="352">
                  <c:v>-1.6871224845896551E-2</c:v>
                </c:pt>
                <c:pt idx="353">
                  <c:v>-1.7000692082726893E-2</c:v>
                </c:pt>
                <c:pt idx="354">
                  <c:v>-1.9627798096742519E-2</c:v>
                </c:pt>
                <c:pt idx="355">
                  <c:v>-1.9627798096742519E-2</c:v>
                </c:pt>
                <c:pt idx="356">
                  <c:v>-1.9875943634000665E-2</c:v>
                </c:pt>
                <c:pt idx="357">
                  <c:v>-1.9875943634000665E-2</c:v>
                </c:pt>
                <c:pt idx="358">
                  <c:v>-1.9877741790067752E-2</c:v>
                </c:pt>
                <c:pt idx="359">
                  <c:v>-1.9877741790067752E-2</c:v>
                </c:pt>
                <c:pt idx="360">
                  <c:v>-2.0025190587568978E-2</c:v>
                </c:pt>
                <c:pt idx="361">
                  <c:v>-2.3465063143908393E-2</c:v>
                </c:pt>
                <c:pt idx="362">
                  <c:v>-2.3465063143908393E-2</c:v>
                </c:pt>
                <c:pt idx="363">
                  <c:v>-2.3493833640981815E-2</c:v>
                </c:pt>
                <c:pt idx="364">
                  <c:v>-2.3499228109183076E-2</c:v>
                </c:pt>
                <c:pt idx="365">
                  <c:v>-2.3750969958575396E-2</c:v>
                </c:pt>
                <c:pt idx="366">
                  <c:v>-2.3824694357326009E-2</c:v>
                </c:pt>
                <c:pt idx="367">
                  <c:v>-2.3826492513393097E-2</c:v>
                </c:pt>
                <c:pt idx="368">
                  <c:v>-2.3844474074063982E-2</c:v>
                </c:pt>
                <c:pt idx="369">
                  <c:v>-2.4133977200865145E-2</c:v>
                </c:pt>
                <c:pt idx="370">
                  <c:v>-2.4319187275775214E-2</c:v>
                </c:pt>
                <c:pt idx="371">
                  <c:v>-2.4331774368244838E-2</c:v>
                </c:pt>
                <c:pt idx="372">
                  <c:v>-2.6811431584759252E-2</c:v>
                </c:pt>
                <c:pt idx="373">
                  <c:v>-2.7225007480189495E-2</c:v>
                </c:pt>
                <c:pt idx="374">
                  <c:v>-2.7225007480189495E-2</c:v>
                </c:pt>
                <c:pt idx="375">
                  <c:v>-2.7239392728726206E-2</c:v>
                </c:pt>
                <c:pt idx="376">
                  <c:v>-2.7320309751745167E-2</c:v>
                </c:pt>
                <c:pt idx="377">
                  <c:v>-2.7322107907812254E-2</c:v>
                </c:pt>
                <c:pt idx="378">
                  <c:v>-2.7424602803636261E-2</c:v>
                </c:pt>
                <c:pt idx="379">
                  <c:v>-2.7424602803636261E-2</c:v>
                </c:pt>
                <c:pt idx="380">
                  <c:v>-2.7586436849674198E-2</c:v>
                </c:pt>
                <c:pt idx="381">
                  <c:v>-2.7652968624156449E-2</c:v>
                </c:pt>
                <c:pt idx="382">
                  <c:v>-2.7652968624156449E-2</c:v>
                </c:pt>
                <c:pt idx="383">
                  <c:v>-2.7714105930437438E-2</c:v>
                </c:pt>
                <c:pt idx="384">
                  <c:v>-3.0263891233568291E-2</c:v>
                </c:pt>
                <c:pt idx="385">
                  <c:v>-3.0492257054088465E-2</c:v>
                </c:pt>
                <c:pt idx="386">
                  <c:v>-3.0601944574180834E-2</c:v>
                </c:pt>
                <c:pt idx="387">
                  <c:v>-3.5086545805498415E-2</c:v>
                </c:pt>
                <c:pt idx="388">
                  <c:v>-3.5194435169523697E-2</c:v>
                </c:pt>
                <c:pt idx="389">
                  <c:v>-3.5563057163276748E-2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6F3-4B16-BA47-BAEDF3306D38}"/>
            </c:ext>
          </c:extLst>
        </c:ser>
        <c:ser>
          <c:idx val="8"/>
          <c:order val="8"/>
          <c:tx>
            <c:strRef>
              <c:f>B!$U$20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B!$F$21:$F$410</c:f>
              <c:numCache>
                <c:formatCode>General</c:formatCode>
                <c:ptCount val="390"/>
                <c:pt idx="0">
                  <c:v>-64783.5</c:v>
                </c:pt>
                <c:pt idx="1">
                  <c:v>-64783</c:v>
                </c:pt>
                <c:pt idx="2">
                  <c:v>-63723.5</c:v>
                </c:pt>
                <c:pt idx="3">
                  <c:v>-63723</c:v>
                </c:pt>
                <c:pt idx="4">
                  <c:v>-62539.5</c:v>
                </c:pt>
                <c:pt idx="5">
                  <c:v>-62539</c:v>
                </c:pt>
                <c:pt idx="6">
                  <c:v>-61814</c:v>
                </c:pt>
                <c:pt idx="7">
                  <c:v>-60699</c:v>
                </c:pt>
                <c:pt idx="8">
                  <c:v>-59482</c:v>
                </c:pt>
                <c:pt idx="9">
                  <c:v>-54701</c:v>
                </c:pt>
                <c:pt idx="10">
                  <c:v>-54676</c:v>
                </c:pt>
                <c:pt idx="11">
                  <c:v>-54613</c:v>
                </c:pt>
                <c:pt idx="12">
                  <c:v>-54596</c:v>
                </c:pt>
                <c:pt idx="13">
                  <c:v>-54549</c:v>
                </c:pt>
                <c:pt idx="14">
                  <c:v>-54538</c:v>
                </c:pt>
                <c:pt idx="15">
                  <c:v>-53860</c:v>
                </c:pt>
                <c:pt idx="16">
                  <c:v>-53799</c:v>
                </c:pt>
                <c:pt idx="17">
                  <c:v>-53711</c:v>
                </c:pt>
                <c:pt idx="18">
                  <c:v>-52578.5</c:v>
                </c:pt>
                <c:pt idx="19">
                  <c:v>-52578</c:v>
                </c:pt>
                <c:pt idx="20">
                  <c:v>-50538</c:v>
                </c:pt>
                <c:pt idx="21">
                  <c:v>-50395</c:v>
                </c:pt>
                <c:pt idx="22">
                  <c:v>-48596.5</c:v>
                </c:pt>
                <c:pt idx="23">
                  <c:v>-48596</c:v>
                </c:pt>
                <c:pt idx="24">
                  <c:v>-48588</c:v>
                </c:pt>
                <c:pt idx="25">
                  <c:v>-48587.5</c:v>
                </c:pt>
                <c:pt idx="26">
                  <c:v>-48546.5</c:v>
                </c:pt>
                <c:pt idx="27">
                  <c:v>-48535.5</c:v>
                </c:pt>
                <c:pt idx="28">
                  <c:v>-48486</c:v>
                </c:pt>
                <c:pt idx="29">
                  <c:v>-48475</c:v>
                </c:pt>
                <c:pt idx="30">
                  <c:v>-48474.5</c:v>
                </c:pt>
                <c:pt idx="31">
                  <c:v>-48469</c:v>
                </c:pt>
                <c:pt idx="32">
                  <c:v>-42295</c:v>
                </c:pt>
                <c:pt idx="33">
                  <c:v>-40201</c:v>
                </c:pt>
                <c:pt idx="34">
                  <c:v>-39501.5</c:v>
                </c:pt>
                <c:pt idx="35">
                  <c:v>-39490.5</c:v>
                </c:pt>
                <c:pt idx="36">
                  <c:v>-39476.5</c:v>
                </c:pt>
                <c:pt idx="37">
                  <c:v>-38677</c:v>
                </c:pt>
                <c:pt idx="38">
                  <c:v>-38574</c:v>
                </c:pt>
                <c:pt idx="39">
                  <c:v>-37464.5</c:v>
                </c:pt>
                <c:pt idx="40">
                  <c:v>-37464</c:v>
                </c:pt>
                <c:pt idx="41">
                  <c:v>-36489</c:v>
                </c:pt>
                <c:pt idx="42">
                  <c:v>-33454.5</c:v>
                </c:pt>
                <c:pt idx="43">
                  <c:v>-33195</c:v>
                </c:pt>
                <c:pt idx="44">
                  <c:v>-32547</c:v>
                </c:pt>
                <c:pt idx="45">
                  <c:v>-32290</c:v>
                </c:pt>
                <c:pt idx="46">
                  <c:v>-32072</c:v>
                </c:pt>
                <c:pt idx="47">
                  <c:v>-25418.5</c:v>
                </c:pt>
                <c:pt idx="48">
                  <c:v>-24489</c:v>
                </c:pt>
                <c:pt idx="49">
                  <c:v>-24412</c:v>
                </c:pt>
                <c:pt idx="50">
                  <c:v>-24406.5</c:v>
                </c:pt>
                <c:pt idx="51">
                  <c:v>-24398</c:v>
                </c:pt>
                <c:pt idx="52">
                  <c:v>-23972.5</c:v>
                </c:pt>
                <c:pt idx="53">
                  <c:v>-23347</c:v>
                </c:pt>
                <c:pt idx="54">
                  <c:v>-23344</c:v>
                </c:pt>
                <c:pt idx="55">
                  <c:v>-23341.5</c:v>
                </c:pt>
                <c:pt idx="56">
                  <c:v>-23195</c:v>
                </c:pt>
                <c:pt idx="57">
                  <c:v>-23189.5</c:v>
                </c:pt>
                <c:pt idx="58">
                  <c:v>-23178.5</c:v>
                </c:pt>
                <c:pt idx="59">
                  <c:v>-23173</c:v>
                </c:pt>
                <c:pt idx="60">
                  <c:v>-22511</c:v>
                </c:pt>
                <c:pt idx="61">
                  <c:v>-21012.5</c:v>
                </c:pt>
                <c:pt idx="62">
                  <c:v>-20453</c:v>
                </c:pt>
                <c:pt idx="63">
                  <c:v>-20063.5</c:v>
                </c:pt>
                <c:pt idx="64">
                  <c:v>-18433</c:v>
                </c:pt>
                <c:pt idx="65">
                  <c:v>-18433</c:v>
                </c:pt>
                <c:pt idx="66">
                  <c:v>-18408</c:v>
                </c:pt>
                <c:pt idx="67">
                  <c:v>-17415</c:v>
                </c:pt>
                <c:pt idx="68">
                  <c:v>-17349.5</c:v>
                </c:pt>
                <c:pt idx="69">
                  <c:v>-17347</c:v>
                </c:pt>
                <c:pt idx="70">
                  <c:v>-17291</c:v>
                </c:pt>
                <c:pt idx="71">
                  <c:v>-17280.5</c:v>
                </c:pt>
                <c:pt idx="72">
                  <c:v>-17280.5</c:v>
                </c:pt>
                <c:pt idx="73">
                  <c:v>-17272</c:v>
                </c:pt>
                <c:pt idx="74">
                  <c:v>-17253</c:v>
                </c:pt>
                <c:pt idx="75">
                  <c:v>-16071</c:v>
                </c:pt>
                <c:pt idx="76">
                  <c:v>-15288</c:v>
                </c:pt>
                <c:pt idx="77">
                  <c:v>-14353.5</c:v>
                </c:pt>
                <c:pt idx="78">
                  <c:v>-13988</c:v>
                </c:pt>
                <c:pt idx="79">
                  <c:v>-13299</c:v>
                </c:pt>
                <c:pt idx="80">
                  <c:v>-13258.5</c:v>
                </c:pt>
                <c:pt idx="81">
                  <c:v>-13258</c:v>
                </c:pt>
                <c:pt idx="82">
                  <c:v>-12234</c:v>
                </c:pt>
                <c:pt idx="83">
                  <c:v>-12198</c:v>
                </c:pt>
                <c:pt idx="84">
                  <c:v>-11180</c:v>
                </c:pt>
                <c:pt idx="85">
                  <c:v>-11180</c:v>
                </c:pt>
                <c:pt idx="86">
                  <c:v>-11172</c:v>
                </c:pt>
                <c:pt idx="87">
                  <c:v>-11020</c:v>
                </c:pt>
                <c:pt idx="88">
                  <c:v>-11001.5</c:v>
                </c:pt>
                <c:pt idx="89">
                  <c:v>-10996</c:v>
                </c:pt>
                <c:pt idx="90">
                  <c:v>-10995</c:v>
                </c:pt>
                <c:pt idx="91">
                  <c:v>-10179</c:v>
                </c:pt>
                <c:pt idx="92">
                  <c:v>-9924.5</c:v>
                </c:pt>
                <c:pt idx="93">
                  <c:v>-9114.5</c:v>
                </c:pt>
                <c:pt idx="94">
                  <c:v>-9094.5</c:v>
                </c:pt>
                <c:pt idx="95">
                  <c:v>-9045.5</c:v>
                </c:pt>
                <c:pt idx="96">
                  <c:v>-8967.5</c:v>
                </c:pt>
                <c:pt idx="97">
                  <c:v>-8967.5</c:v>
                </c:pt>
                <c:pt idx="98">
                  <c:v>-8226.5</c:v>
                </c:pt>
                <c:pt idx="99">
                  <c:v>-8157.5</c:v>
                </c:pt>
                <c:pt idx="100">
                  <c:v>-8152</c:v>
                </c:pt>
                <c:pt idx="101">
                  <c:v>-8149</c:v>
                </c:pt>
                <c:pt idx="102">
                  <c:v>-8129</c:v>
                </c:pt>
                <c:pt idx="103">
                  <c:v>-7219.5</c:v>
                </c:pt>
                <c:pt idx="104">
                  <c:v>-7175.5</c:v>
                </c:pt>
                <c:pt idx="105">
                  <c:v>-7161.5</c:v>
                </c:pt>
                <c:pt idx="106">
                  <c:v>-7106.5</c:v>
                </c:pt>
                <c:pt idx="107">
                  <c:v>-7087</c:v>
                </c:pt>
                <c:pt idx="108">
                  <c:v>-7012.5</c:v>
                </c:pt>
                <c:pt idx="109">
                  <c:v>-7001.5</c:v>
                </c:pt>
                <c:pt idx="110">
                  <c:v>-6852</c:v>
                </c:pt>
                <c:pt idx="111">
                  <c:v>-6846.5</c:v>
                </c:pt>
                <c:pt idx="112">
                  <c:v>-6841</c:v>
                </c:pt>
                <c:pt idx="113">
                  <c:v>-6248.5</c:v>
                </c:pt>
                <c:pt idx="114">
                  <c:v>-6149</c:v>
                </c:pt>
                <c:pt idx="115">
                  <c:v>-6077</c:v>
                </c:pt>
                <c:pt idx="116">
                  <c:v>-5931</c:v>
                </c:pt>
                <c:pt idx="117">
                  <c:v>-5919</c:v>
                </c:pt>
                <c:pt idx="118">
                  <c:v>-5917</c:v>
                </c:pt>
                <c:pt idx="119">
                  <c:v>-5280.5</c:v>
                </c:pt>
                <c:pt idx="120">
                  <c:v>-5219.5</c:v>
                </c:pt>
                <c:pt idx="121">
                  <c:v>-5217</c:v>
                </c:pt>
                <c:pt idx="122">
                  <c:v>-5087</c:v>
                </c:pt>
                <c:pt idx="123">
                  <c:v>-5065</c:v>
                </c:pt>
                <c:pt idx="124">
                  <c:v>-5047.5</c:v>
                </c:pt>
                <c:pt idx="125">
                  <c:v>-5018</c:v>
                </c:pt>
                <c:pt idx="126">
                  <c:v>-4968</c:v>
                </c:pt>
                <c:pt idx="127">
                  <c:v>-4953.5</c:v>
                </c:pt>
                <c:pt idx="128">
                  <c:v>-4928.5</c:v>
                </c:pt>
                <c:pt idx="129">
                  <c:v>-4315</c:v>
                </c:pt>
                <c:pt idx="130">
                  <c:v>-4210</c:v>
                </c:pt>
                <c:pt idx="131">
                  <c:v>-4153</c:v>
                </c:pt>
                <c:pt idx="132">
                  <c:v>-4152</c:v>
                </c:pt>
                <c:pt idx="133">
                  <c:v>-4099.5</c:v>
                </c:pt>
                <c:pt idx="134">
                  <c:v>-4049</c:v>
                </c:pt>
                <c:pt idx="135">
                  <c:v>-4025</c:v>
                </c:pt>
                <c:pt idx="136">
                  <c:v>-3975</c:v>
                </c:pt>
                <c:pt idx="137">
                  <c:v>-3812</c:v>
                </c:pt>
                <c:pt idx="138">
                  <c:v>-3219.5</c:v>
                </c:pt>
                <c:pt idx="139">
                  <c:v>-3203</c:v>
                </c:pt>
                <c:pt idx="140">
                  <c:v>-3086</c:v>
                </c:pt>
                <c:pt idx="141">
                  <c:v>-3081.5</c:v>
                </c:pt>
                <c:pt idx="142">
                  <c:v>-2946</c:v>
                </c:pt>
                <c:pt idx="143">
                  <c:v>-2895.5</c:v>
                </c:pt>
                <c:pt idx="144">
                  <c:v>-2766.5</c:v>
                </c:pt>
                <c:pt idx="145">
                  <c:v>-2221</c:v>
                </c:pt>
                <c:pt idx="146">
                  <c:v>-2163</c:v>
                </c:pt>
                <c:pt idx="147">
                  <c:v>-2101.5</c:v>
                </c:pt>
                <c:pt idx="148">
                  <c:v>-2096.5</c:v>
                </c:pt>
                <c:pt idx="149">
                  <c:v>-2094</c:v>
                </c:pt>
                <c:pt idx="150">
                  <c:v>-2038</c:v>
                </c:pt>
                <c:pt idx="151">
                  <c:v>-2014</c:v>
                </c:pt>
                <c:pt idx="152">
                  <c:v>-2008.5</c:v>
                </c:pt>
                <c:pt idx="153">
                  <c:v>-1250</c:v>
                </c:pt>
                <c:pt idx="154">
                  <c:v>-1217</c:v>
                </c:pt>
                <c:pt idx="155">
                  <c:v>-1103</c:v>
                </c:pt>
                <c:pt idx="156">
                  <c:v>-1095</c:v>
                </c:pt>
                <c:pt idx="157">
                  <c:v>-1018</c:v>
                </c:pt>
                <c:pt idx="158">
                  <c:v>-890</c:v>
                </c:pt>
                <c:pt idx="159">
                  <c:v>-796</c:v>
                </c:pt>
                <c:pt idx="160">
                  <c:v>-232</c:v>
                </c:pt>
                <c:pt idx="161">
                  <c:v>-185</c:v>
                </c:pt>
                <c:pt idx="162">
                  <c:v>-49</c:v>
                </c:pt>
                <c:pt idx="163">
                  <c:v>-32.5</c:v>
                </c:pt>
                <c:pt idx="164">
                  <c:v>0</c:v>
                </c:pt>
                <c:pt idx="165">
                  <c:v>3.5</c:v>
                </c:pt>
                <c:pt idx="166">
                  <c:v>36</c:v>
                </c:pt>
                <c:pt idx="167">
                  <c:v>69</c:v>
                </c:pt>
                <c:pt idx="168">
                  <c:v>761</c:v>
                </c:pt>
                <c:pt idx="169">
                  <c:v>913</c:v>
                </c:pt>
                <c:pt idx="170">
                  <c:v>985.5</c:v>
                </c:pt>
                <c:pt idx="171">
                  <c:v>990.5</c:v>
                </c:pt>
                <c:pt idx="172">
                  <c:v>1021.5</c:v>
                </c:pt>
                <c:pt idx="173">
                  <c:v>1038.5</c:v>
                </c:pt>
                <c:pt idx="174">
                  <c:v>1076</c:v>
                </c:pt>
                <c:pt idx="175">
                  <c:v>1079.5</c:v>
                </c:pt>
                <c:pt idx="176">
                  <c:v>1173.5</c:v>
                </c:pt>
                <c:pt idx="177">
                  <c:v>1256.5</c:v>
                </c:pt>
                <c:pt idx="178">
                  <c:v>1815</c:v>
                </c:pt>
                <c:pt idx="179">
                  <c:v>1853.5</c:v>
                </c:pt>
                <c:pt idx="180">
                  <c:v>1883.5</c:v>
                </c:pt>
                <c:pt idx="181">
                  <c:v>1912.5</c:v>
                </c:pt>
                <c:pt idx="182">
                  <c:v>1929</c:v>
                </c:pt>
                <c:pt idx="183">
                  <c:v>1939.5</c:v>
                </c:pt>
                <c:pt idx="184">
                  <c:v>1939.5</c:v>
                </c:pt>
                <c:pt idx="185">
                  <c:v>1942</c:v>
                </c:pt>
                <c:pt idx="186">
                  <c:v>2006.5</c:v>
                </c:pt>
                <c:pt idx="187">
                  <c:v>2020</c:v>
                </c:pt>
                <c:pt idx="188">
                  <c:v>2042.5</c:v>
                </c:pt>
                <c:pt idx="189">
                  <c:v>2080</c:v>
                </c:pt>
                <c:pt idx="190">
                  <c:v>2125</c:v>
                </c:pt>
                <c:pt idx="191">
                  <c:v>2208</c:v>
                </c:pt>
                <c:pt idx="192">
                  <c:v>2798</c:v>
                </c:pt>
                <c:pt idx="193">
                  <c:v>2820</c:v>
                </c:pt>
                <c:pt idx="194">
                  <c:v>2955.5</c:v>
                </c:pt>
                <c:pt idx="195">
                  <c:v>2972</c:v>
                </c:pt>
                <c:pt idx="196">
                  <c:v>2979.5</c:v>
                </c:pt>
                <c:pt idx="197">
                  <c:v>2996.5</c:v>
                </c:pt>
                <c:pt idx="198">
                  <c:v>3032.5</c:v>
                </c:pt>
                <c:pt idx="199">
                  <c:v>3038</c:v>
                </c:pt>
                <c:pt idx="200">
                  <c:v>3121</c:v>
                </c:pt>
                <c:pt idx="201">
                  <c:v>3929</c:v>
                </c:pt>
                <c:pt idx="202">
                  <c:v>3962</c:v>
                </c:pt>
                <c:pt idx="203">
                  <c:v>4014.5</c:v>
                </c:pt>
                <c:pt idx="204">
                  <c:v>4066.5</c:v>
                </c:pt>
                <c:pt idx="205">
                  <c:v>4108.5</c:v>
                </c:pt>
                <c:pt idx="206">
                  <c:v>4182.5</c:v>
                </c:pt>
                <c:pt idx="207">
                  <c:v>4894</c:v>
                </c:pt>
                <c:pt idx="208">
                  <c:v>5079.5</c:v>
                </c:pt>
                <c:pt idx="209">
                  <c:v>5087</c:v>
                </c:pt>
                <c:pt idx="210">
                  <c:v>5179</c:v>
                </c:pt>
                <c:pt idx="211">
                  <c:v>5245.5</c:v>
                </c:pt>
                <c:pt idx="212">
                  <c:v>5738.5</c:v>
                </c:pt>
                <c:pt idx="213">
                  <c:v>5893.5</c:v>
                </c:pt>
                <c:pt idx="214">
                  <c:v>5898.5</c:v>
                </c:pt>
                <c:pt idx="215">
                  <c:v>6036.5</c:v>
                </c:pt>
                <c:pt idx="216">
                  <c:v>6085.5</c:v>
                </c:pt>
                <c:pt idx="217">
                  <c:v>6086</c:v>
                </c:pt>
                <c:pt idx="218">
                  <c:v>6091</c:v>
                </c:pt>
                <c:pt idx="219">
                  <c:v>6091.5</c:v>
                </c:pt>
                <c:pt idx="220">
                  <c:v>6102.5</c:v>
                </c:pt>
                <c:pt idx="221">
                  <c:v>6125</c:v>
                </c:pt>
                <c:pt idx="222">
                  <c:v>6233</c:v>
                </c:pt>
                <c:pt idx="223">
                  <c:v>6260.5</c:v>
                </c:pt>
                <c:pt idx="224">
                  <c:v>6924</c:v>
                </c:pt>
                <c:pt idx="225">
                  <c:v>6949</c:v>
                </c:pt>
                <c:pt idx="226">
                  <c:v>6983</c:v>
                </c:pt>
                <c:pt idx="227">
                  <c:v>7028</c:v>
                </c:pt>
                <c:pt idx="228">
                  <c:v>7028.5</c:v>
                </c:pt>
                <c:pt idx="229">
                  <c:v>7146</c:v>
                </c:pt>
                <c:pt idx="230">
                  <c:v>7848</c:v>
                </c:pt>
                <c:pt idx="231">
                  <c:v>7887</c:v>
                </c:pt>
                <c:pt idx="232">
                  <c:v>7976</c:v>
                </c:pt>
                <c:pt idx="233">
                  <c:v>8028</c:v>
                </c:pt>
                <c:pt idx="234">
                  <c:v>8028</c:v>
                </c:pt>
                <c:pt idx="235">
                  <c:v>8057</c:v>
                </c:pt>
                <c:pt idx="236">
                  <c:v>8174</c:v>
                </c:pt>
                <c:pt idx="237">
                  <c:v>8174</c:v>
                </c:pt>
                <c:pt idx="238">
                  <c:v>8280</c:v>
                </c:pt>
                <c:pt idx="239">
                  <c:v>8968.5</c:v>
                </c:pt>
                <c:pt idx="240">
                  <c:v>9032</c:v>
                </c:pt>
                <c:pt idx="241">
                  <c:v>9032</c:v>
                </c:pt>
                <c:pt idx="242">
                  <c:v>9081.5</c:v>
                </c:pt>
                <c:pt idx="243">
                  <c:v>9084.5</c:v>
                </c:pt>
                <c:pt idx="244">
                  <c:v>9176.5</c:v>
                </c:pt>
                <c:pt idx="245">
                  <c:v>9272.5</c:v>
                </c:pt>
                <c:pt idx="246">
                  <c:v>9931</c:v>
                </c:pt>
                <c:pt idx="247">
                  <c:v>9931</c:v>
                </c:pt>
                <c:pt idx="248">
                  <c:v>9955</c:v>
                </c:pt>
                <c:pt idx="249">
                  <c:v>9955.5</c:v>
                </c:pt>
                <c:pt idx="250">
                  <c:v>9958</c:v>
                </c:pt>
                <c:pt idx="251">
                  <c:v>9960.5</c:v>
                </c:pt>
                <c:pt idx="252">
                  <c:v>9961</c:v>
                </c:pt>
                <c:pt idx="253">
                  <c:v>9984.5</c:v>
                </c:pt>
                <c:pt idx="254">
                  <c:v>10002</c:v>
                </c:pt>
                <c:pt idx="255">
                  <c:v>10061</c:v>
                </c:pt>
                <c:pt idx="256">
                  <c:v>10061</c:v>
                </c:pt>
                <c:pt idx="257">
                  <c:v>10124.5</c:v>
                </c:pt>
                <c:pt idx="258">
                  <c:v>10125</c:v>
                </c:pt>
                <c:pt idx="259">
                  <c:v>10163</c:v>
                </c:pt>
                <c:pt idx="260">
                  <c:v>10188</c:v>
                </c:pt>
                <c:pt idx="261">
                  <c:v>10188</c:v>
                </c:pt>
                <c:pt idx="262">
                  <c:v>11010.5</c:v>
                </c:pt>
                <c:pt idx="263">
                  <c:v>11018</c:v>
                </c:pt>
                <c:pt idx="264">
                  <c:v>11018</c:v>
                </c:pt>
                <c:pt idx="265">
                  <c:v>11018.5</c:v>
                </c:pt>
                <c:pt idx="266">
                  <c:v>11018.5</c:v>
                </c:pt>
                <c:pt idx="267">
                  <c:v>11023.5</c:v>
                </c:pt>
                <c:pt idx="268">
                  <c:v>11024</c:v>
                </c:pt>
                <c:pt idx="269">
                  <c:v>11024</c:v>
                </c:pt>
                <c:pt idx="270">
                  <c:v>11026.5</c:v>
                </c:pt>
                <c:pt idx="271">
                  <c:v>11027</c:v>
                </c:pt>
                <c:pt idx="272">
                  <c:v>11029</c:v>
                </c:pt>
                <c:pt idx="273">
                  <c:v>11029.5</c:v>
                </c:pt>
                <c:pt idx="274">
                  <c:v>11034.5</c:v>
                </c:pt>
                <c:pt idx="275">
                  <c:v>11035</c:v>
                </c:pt>
                <c:pt idx="276">
                  <c:v>11037.5</c:v>
                </c:pt>
                <c:pt idx="277">
                  <c:v>11040.5</c:v>
                </c:pt>
                <c:pt idx="278">
                  <c:v>11040.5</c:v>
                </c:pt>
                <c:pt idx="279">
                  <c:v>11085</c:v>
                </c:pt>
                <c:pt idx="280">
                  <c:v>11087</c:v>
                </c:pt>
                <c:pt idx="281">
                  <c:v>11087</c:v>
                </c:pt>
                <c:pt idx="282">
                  <c:v>11164.5</c:v>
                </c:pt>
                <c:pt idx="283">
                  <c:v>11170</c:v>
                </c:pt>
                <c:pt idx="284">
                  <c:v>11226</c:v>
                </c:pt>
                <c:pt idx="285">
                  <c:v>11300</c:v>
                </c:pt>
                <c:pt idx="286">
                  <c:v>11887</c:v>
                </c:pt>
                <c:pt idx="287">
                  <c:v>12058</c:v>
                </c:pt>
                <c:pt idx="288">
                  <c:v>12075.5</c:v>
                </c:pt>
                <c:pt idx="289">
                  <c:v>12291</c:v>
                </c:pt>
                <c:pt idx="290">
                  <c:v>12513.5</c:v>
                </c:pt>
                <c:pt idx="291">
                  <c:v>12809</c:v>
                </c:pt>
                <c:pt idx="292">
                  <c:v>12883.5</c:v>
                </c:pt>
                <c:pt idx="293">
                  <c:v>12939</c:v>
                </c:pt>
                <c:pt idx="294">
                  <c:v>13027</c:v>
                </c:pt>
                <c:pt idx="295">
                  <c:v>13077</c:v>
                </c:pt>
                <c:pt idx="296">
                  <c:v>13890.5</c:v>
                </c:pt>
                <c:pt idx="297">
                  <c:v>13920</c:v>
                </c:pt>
                <c:pt idx="298">
                  <c:v>13951.5</c:v>
                </c:pt>
                <c:pt idx="299">
                  <c:v>13994.5</c:v>
                </c:pt>
                <c:pt idx="300">
                  <c:v>14075.5</c:v>
                </c:pt>
                <c:pt idx="301">
                  <c:v>14094</c:v>
                </c:pt>
                <c:pt idx="302">
                  <c:v>14095</c:v>
                </c:pt>
                <c:pt idx="303">
                  <c:v>14233</c:v>
                </c:pt>
                <c:pt idx="304">
                  <c:v>14268</c:v>
                </c:pt>
                <c:pt idx="305">
                  <c:v>14268</c:v>
                </c:pt>
                <c:pt idx="306">
                  <c:v>14268</c:v>
                </c:pt>
                <c:pt idx="307">
                  <c:v>14268</c:v>
                </c:pt>
                <c:pt idx="308">
                  <c:v>14268</c:v>
                </c:pt>
                <c:pt idx="309">
                  <c:v>14980.5</c:v>
                </c:pt>
                <c:pt idx="310">
                  <c:v>15038.5</c:v>
                </c:pt>
                <c:pt idx="311">
                  <c:v>15077</c:v>
                </c:pt>
                <c:pt idx="312">
                  <c:v>15145</c:v>
                </c:pt>
                <c:pt idx="313">
                  <c:v>15208.5</c:v>
                </c:pt>
                <c:pt idx="314">
                  <c:v>15983.5</c:v>
                </c:pt>
                <c:pt idx="315">
                  <c:v>16014.5</c:v>
                </c:pt>
                <c:pt idx="316">
                  <c:v>16127</c:v>
                </c:pt>
                <c:pt idx="317">
                  <c:v>16144.5</c:v>
                </c:pt>
                <c:pt idx="318">
                  <c:v>16166.5</c:v>
                </c:pt>
                <c:pt idx="319">
                  <c:v>16199</c:v>
                </c:pt>
                <c:pt idx="320">
                  <c:v>16214</c:v>
                </c:pt>
                <c:pt idx="321">
                  <c:v>16265.5</c:v>
                </c:pt>
                <c:pt idx="322">
                  <c:v>16265.5</c:v>
                </c:pt>
                <c:pt idx="323">
                  <c:v>16268</c:v>
                </c:pt>
                <c:pt idx="324">
                  <c:v>16268</c:v>
                </c:pt>
                <c:pt idx="325">
                  <c:v>16268</c:v>
                </c:pt>
                <c:pt idx="326">
                  <c:v>16268</c:v>
                </c:pt>
                <c:pt idx="327">
                  <c:v>16268</c:v>
                </c:pt>
                <c:pt idx="328">
                  <c:v>16268</c:v>
                </c:pt>
                <c:pt idx="329">
                  <c:v>16916</c:v>
                </c:pt>
                <c:pt idx="330">
                  <c:v>17004.5</c:v>
                </c:pt>
                <c:pt idx="331">
                  <c:v>17042</c:v>
                </c:pt>
                <c:pt idx="332">
                  <c:v>17042.5</c:v>
                </c:pt>
                <c:pt idx="333">
                  <c:v>17058</c:v>
                </c:pt>
                <c:pt idx="334">
                  <c:v>17059.5</c:v>
                </c:pt>
                <c:pt idx="335">
                  <c:v>17059.5</c:v>
                </c:pt>
                <c:pt idx="336">
                  <c:v>17063.5</c:v>
                </c:pt>
                <c:pt idx="337">
                  <c:v>17093.5</c:v>
                </c:pt>
                <c:pt idx="338">
                  <c:v>17094</c:v>
                </c:pt>
                <c:pt idx="339">
                  <c:v>17181</c:v>
                </c:pt>
                <c:pt idx="340">
                  <c:v>17208.5</c:v>
                </c:pt>
                <c:pt idx="341">
                  <c:v>17289.5</c:v>
                </c:pt>
                <c:pt idx="342">
                  <c:v>17951.5</c:v>
                </c:pt>
                <c:pt idx="343">
                  <c:v>18037</c:v>
                </c:pt>
                <c:pt idx="344">
                  <c:v>18037</c:v>
                </c:pt>
                <c:pt idx="345">
                  <c:v>18094</c:v>
                </c:pt>
                <c:pt idx="346">
                  <c:v>18122.5</c:v>
                </c:pt>
                <c:pt idx="347">
                  <c:v>18123</c:v>
                </c:pt>
                <c:pt idx="348">
                  <c:v>18150</c:v>
                </c:pt>
                <c:pt idx="349">
                  <c:v>18152</c:v>
                </c:pt>
                <c:pt idx="350">
                  <c:v>18180</c:v>
                </c:pt>
                <c:pt idx="351">
                  <c:v>18180</c:v>
                </c:pt>
                <c:pt idx="352">
                  <c:v>18200</c:v>
                </c:pt>
                <c:pt idx="353">
                  <c:v>18236</c:v>
                </c:pt>
                <c:pt idx="354">
                  <c:v>18966.5</c:v>
                </c:pt>
                <c:pt idx="355">
                  <c:v>18966.5</c:v>
                </c:pt>
                <c:pt idx="356">
                  <c:v>19035.5</c:v>
                </c:pt>
                <c:pt idx="357">
                  <c:v>19035.5</c:v>
                </c:pt>
                <c:pt idx="358">
                  <c:v>19036</c:v>
                </c:pt>
                <c:pt idx="359">
                  <c:v>19036</c:v>
                </c:pt>
                <c:pt idx="360">
                  <c:v>19077</c:v>
                </c:pt>
                <c:pt idx="361">
                  <c:v>20033.5</c:v>
                </c:pt>
                <c:pt idx="362">
                  <c:v>20033.5</c:v>
                </c:pt>
                <c:pt idx="363">
                  <c:v>20041.5</c:v>
                </c:pt>
                <c:pt idx="364">
                  <c:v>20043</c:v>
                </c:pt>
                <c:pt idx="365">
                  <c:v>20113</c:v>
                </c:pt>
                <c:pt idx="366">
                  <c:v>20133.5</c:v>
                </c:pt>
                <c:pt idx="367">
                  <c:v>20134</c:v>
                </c:pt>
                <c:pt idx="368">
                  <c:v>20139</c:v>
                </c:pt>
                <c:pt idx="369">
                  <c:v>20219.5</c:v>
                </c:pt>
                <c:pt idx="370">
                  <c:v>20271</c:v>
                </c:pt>
                <c:pt idx="371">
                  <c:v>20274.5</c:v>
                </c:pt>
                <c:pt idx="372">
                  <c:v>20964</c:v>
                </c:pt>
                <c:pt idx="373">
                  <c:v>21079</c:v>
                </c:pt>
                <c:pt idx="374">
                  <c:v>21079</c:v>
                </c:pt>
                <c:pt idx="375">
                  <c:v>21083</c:v>
                </c:pt>
                <c:pt idx="376">
                  <c:v>21105.5</c:v>
                </c:pt>
                <c:pt idx="377">
                  <c:v>21106</c:v>
                </c:pt>
                <c:pt idx="378">
                  <c:v>21134.5</c:v>
                </c:pt>
                <c:pt idx="379">
                  <c:v>21134.5</c:v>
                </c:pt>
                <c:pt idx="380">
                  <c:v>21179.5</c:v>
                </c:pt>
                <c:pt idx="381">
                  <c:v>21198</c:v>
                </c:pt>
                <c:pt idx="382">
                  <c:v>21198</c:v>
                </c:pt>
                <c:pt idx="383">
                  <c:v>21215</c:v>
                </c:pt>
                <c:pt idx="384">
                  <c:v>21924</c:v>
                </c:pt>
                <c:pt idx="385">
                  <c:v>21987.5</c:v>
                </c:pt>
                <c:pt idx="386">
                  <c:v>22018</c:v>
                </c:pt>
                <c:pt idx="387">
                  <c:v>23265</c:v>
                </c:pt>
                <c:pt idx="388">
                  <c:v>23295</c:v>
                </c:pt>
                <c:pt idx="389">
                  <c:v>23397.5</c:v>
                </c:pt>
              </c:numCache>
            </c:numRef>
          </c:xVal>
          <c:yVal>
            <c:numRef>
              <c:f>B!$U$21:$U$410</c:f>
              <c:numCache>
                <c:formatCode>General</c:formatCode>
                <c:ptCount val="390"/>
                <c:pt idx="290">
                  <c:v>5.587165000179084E-2</c:v>
                </c:pt>
                <c:pt idx="362">
                  <c:v>4.8979650004184805E-2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6F3-4B16-BA47-BAEDF3306D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1632272"/>
        <c:axId val="1"/>
      </c:scatterChart>
      <c:valAx>
        <c:axId val="721632272"/>
        <c:scaling>
          <c:orientation val="minMax"/>
          <c:min val="-70000"/>
        </c:scaling>
        <c:delete val="0"/>
        <c:axPos val="b"/>
        <c:majorGridlines>
          <c:spPr>
            <a:ln w="3175">
              <a:solidFill>
                <a:srgbClr val="333333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00002784797789"/>
              <c:y val="0.89355977561628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8"/>
        </c:scaling>
        <c:delete val="0"/>
        <c:axPos val="l"/>
        <c:majorGridlines>
          <c:spPr>
            <a:ln w="3175">
              <a:solidFill>
                <a:srgbClr val="333333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1.1936339522546418E-2"/>
              <c:y val="0.431373725343155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163227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0291791112317856"/>
          <c:y val="0.9215712741789629"/>
          <c:w val="0.85941700258289999"/>
          <c:h val="0.9719914422461898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BB Peg - O-C Diagr.</a:t>
            </a:r>
          </a:p>
        </c:rich>
      </c:tx>
      <c:layout>
        <c:manualLayout>
          <c:xMode val="edge"/>
          <c:yMode val="edge"/>
          <c:x val="0.39470198675496687"/>
          <c:y val="3.4285714285714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092715231788075E-2"/>
          <c:y val="0.21714285714285714"/>
          <c:w val="0.87019867549668872"/>
          <c:h val="0.5971428571428572"/>
        </c:manualLayout>
      </c:layout>
      <c:scatterChart>
        <c:scatterStyle val="lineMarker"/>
        <c:varyColors val="0"/>
        <c:ser>
          <c:idx val="0"/>
          <c:order val="0"/>
          <c:tx>
            <c:strRef>
              <c:f>B!$H$20:$H$20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B!$F$21:$F$410</c:f>
              <c:numCache>
                <c:formatCode>General</c:formatCode>
                <c:ptCount val="390"/>
                <c:pt idx="0">
                  <c:v>-64783.5</c:v>
                </c:pt>
                <c:pt idx="1">
                  <c:v>-64783</c:v>
                </c:pt>
                <c:pt idx="2">
                  <c:v>-63723.5</c:v>
                </c:pt>
                <c:pt idx="3">
                  <c:v>-63723</c:v>
                </c:pt>
                <c:pt idx="4">
                  <c:v>-62539.5</c:v>
                </c:pt>
                <c:pt idx="5">
                  <c:v>-62539</c:v>
                </c:pt>
                <c:pt idx="6">
                  <c:v>-61814</c:v>
                </c:pt>
                <c:pt idx="7">
                  <c:v>-60699</c:v>
                </c:pt>
                <c:pt idx="8">
                  <c:v>-59482</c:v>
                </c:pt>
                <c:pt idx="9">
                  <c:v>-54701</c:v>
                </c:pt>
                <c:pt idx="10">
                  <c:v>-54676</c:v>
                </c:pt>
                <c:pt idx="11">
                  <c:v>-54613</c:v>
                </c:pt>
                <c:pt idx="12">
                  <c:v>-54596</c:v>
                </c:pt>
                <c:pt idx="13">
                  <c:v>-54549</c:v>
                </c:pt>
                <c:pt idx="14">
                  <c:v>-54538</c:v>
                </c:pt>
                <c:pt idx="15">
                  <c:v>-53860</c:v>
                </c:pt>
                <c:pt idx="16">
                  <c:v>-53799</c:v>
                </c:pt>
                <c:pt idx="17">
                  <c:v>-53711</c:v>
                </c:pt>
                <c:pt idx="18">
                  <c:v>-52578.5</c:v>
                </c:pt>
                <c:pt idx="19">
                  <c:v>-52578</c:v>
                </c:pt>
                <c:pt idx="20">
                  <c:v>-50538</c:v>
                </c:pt>
                <c:pt idx="21">
                  <c:v>-50395</c:v>
                </c:pt>
                <c:pt idx="22">
                  <c:v>-48596.5</c:v>
                </c:pt>
                <c:pt idx="23">
                  <c:v>-48596</c:v>
                </c:pt>
                <c:pt idx="24">
                  <c:v>-48588</c:v>
                </c:pt>
                <c:pt idx="25">
                  <c:v>-48587.5</c:v>
                </c:pt>
                <c:pt idx="26">
                  <c:v>-48546.5</c:v>
                </c:pt>
                <c:pt idx="27">
                  <c:v>-48535.5</c:v>
                </c:pt>
                <c:pt idx="28">
                  <c:v>-48486</c:v>
                </c:pt>
                <c:pt idx="29">
                  <c:v>-48475</c:v>
                </c:pt>
                <c:pt idx="30">
                  <c:v>-48474.5</c:v>
                </c:pt>
                <c:pt idx="31">
                  <c:v>-48469</c:v>
                </c:pt>
                <c:pt idx="32">
                  <c:v>-42295</c:v>
                </c:pt>
                <c:pt idx="33">
                  <c:v>-40201</c:v>
                </c:pt>
                <c:pt idx="34">
                  <c:v>-39501.5</c:v>
                </c:pt>
                <c:pt idx="35">
                  <c:v>-39490.5</c:v>
                </c:pt>
                <c:pt idx="36">
                  <c:v>-39476.5</c:v>
                </c:pt>
                <c:pt idx="37">
                  <c:v>-38677</c:v>
                </c:pt>
                <c:pt idx="38">
                  <c:v>-38574</c:v>
                </c:pt>
                <c:pt idx="39">
                  <c:v>-37464.5</c:v>
                </c:pt>
                <c:pt idx="40">
                  <c:v>-37464</c:v>
                </c:pt>
                <c:pt idx="41">
                  <c:v>-36489</c:v>
                </c:pt>
                <c:pt idx="42">
                  <c:v>-33454.5</c:v>
                </c:pt>
                <c:pt idx="43">
                  <c:v>-33195</c:v>
                </c:pt>
                <c:pt idx="44">
                  <c:v>-32547</c:v>
                </c:pt>
                <c:pt idx="45">
                  <c:v>-32290</c:v>
                </c:pt>
                <c:pt idx="46">
                  <c:v>-32072</c:v>
                </c:pt>
                <c:pt idx="47">
                  <c:v>-25418.5</c:v>
                </c:pt>
                <c:pt idx="48">
                  <c:v>-24489</c:v>
                </c:pt>
                <c:pt idx="49">
                  <c:v>-24412</c:v>
                </c:pt>
                <c:pt idx="50">
                  <c:v>-24406.5</c:v>
                </c:pt>
                <c:pt idx="51">
                  <c:v>-24398</c:v>
                </c:pt>
                <c:pt idx="52">
                  <c:v>-23972.5</c:v>
                </c:pt>
                <c:pt idx="53">
                  <c:v>-23347</c:v>
                </c:pt>
                <c:pt idx="54">
                  <c:v>-23344</c:v>
                </c:pt>
                <c:pt idx="55">
                  <c:v>-23341.5</c:v>
                </c:pt>
                <c:pt idx="56">
                  <c:v>-23195</c:v>
                </c:pt>
                <c:pt idx="57">
                  <c:v>-23189.5</c:v>
                </c:pt>
                <c:pt idx="58">
                  <c:v>-23178.5</c:v>
                </c:pt>
                <c:pt idx="59">
                  <c:v>-23173</c:v>
                </c:pt>
                <c:pt idx="60">
                  <c:v>-22511</c:v>
                </c:pt>
                <c:pt idx="61">
                  <c:v>-21012.5</c:v>
                </c:pt>
                <c:pt idx="62">
                  <c:v>-20453</c:v>
                </c:pt>
                <c:pt idx="63">
                  <c:v>-20063.5</c:v>
                </c:pt>
                <c:pt idx="64">
                  <c:v>-18433</c:v>
                </c:pt>
                <c:pt idx="65">
                  <c:v>-18433</c:v>
                </c:pt>
                <c:pt idx="66">
                  <c:v>-18408</c:v>
                </c:pt>
                <c:pt idx="67">
                  <c:v>-17415</c:v>
                </c:pt>
                <c:pt idx="68">
                  <c:v>-17349.5</c:v>
                </c:pt>
                <c:pt idx="69">
                  <c:v>-17347</c:v>
                </c:pt>
                <c:pt idx="70">
                  <c:v>-17291</c:v>
                </c:pt>
                <c:pt idx="71">
                  <c:v>-17280.5</c:v>
                </c:pt>
                <c:pt idx="72">
                  <c:v>-17280.5</c:v>
                </c:pt>
                <c:pt idx="73">
                  <c:v>-17272</c:v>
                </c:pt>
                <c:pt idx="74">
                  <c:v>-17253</c:v>
                </c:pt>
                <c:pt idx="75">
                  <c:v>-16071</c:v>
                </c:pt>
                <c:pt idx="76">
                  <c:v>-15288</c:v>
                </c:pt>
                <c:pt idx="77">
                  <c:v>-14353.5</c:v>
                </c:pt>
                <c:pt idx="78">
                  <c:v>-13988</c:v>
                </c:pt>
                <c:pt idx="79">
                  <c:v>-13299</c:v>
                </c:pt>
                <c:pt idx="80">
                  <c:v>-13258.5</c:v>
                </c:pt>
                <c:pt idx="81">
                  <c:v>-13258</c:v>
                </c:pt>
                <c:pt idx="82">
                  <c:v>-12234</c:v>
                </c:pt>
                <c:pt idx="83">
                  <c:v>-12198</c:v>
                </c:pt>
                <c:pt idx="84">
                  <c:v>-11180</c:v>
                </c:pt>
                <c:pt idx="85">
                  <c:v>-11180</c:v>
                </c:pt>
                <c:pt idx="86">
                  <c:v>-11172</c:v>
                </c:pt>
                <c:pt idx="87">
                  <c:v>-11020</c:v>
                </c:pt>
                <c:pt idx="88">
                  <c:v>-11001.5</c:v>
                </c:pt>
                <c:pt idx="89">
                  <c:v>-10996</c:v>
                </c:pt>
                <c:pt idx="90">
                  <c:v>-10995</c:v>
                </c:pt>
                <c:pt idx="91">
                  <c:v>-10179</c:v>
                </c:pt>
                <c:pt idx="92">
                  <c:v>-9924.5</c:v>
                </c:pt>
                <c:pt idx="93">
                  <c:v>-9114.5</c:v>
                </c:pt>
                <c:pt idx="94">
                  <c:v>-9094.5</c:v>
                </c:pt>
                <c:pt idx="95">
                  <c:v>-9045.5</c:v>
                </c:pt>
                <c:pt idx="96">
                  <c:v>-8967.5</c:v>
                </c:pt>
                <c:pt idx="97">
                  <c:v>-8967.5</c:v>
                </c:pt>
                <c:pt idx="98">
                  <c:v>-8226.5</c:v>
                </c:pt>
                <c:pt idx="99">
                  <c:v>-8157.5</c:v>
                </c:pt>
                <c:pt idx="100">
                  <c:v>-8152</c:v>
                </c:pt>
                <c:pt idx="101">
                  <c:v>-8149</c:v>
                </c:pt>
                <c:pt idx="102">
                  <c:v>-8129</c:v>
                </c:pt>
                <c:pt idx="103">
                  <c:v>-7219.5</c:v>
                </c:pt>
                <c:pt idx="104">
                  <c:v>-7175.5</c:v>
                </c:pt>
                <c:pt idx="105">
                  <c:v>-7161.5</c:v>
                </c:pt>
                <c:pt idx="106">
                  <c:v>-7106.5</c:v>
                </c:pt>
                <c:pt idx="107">
                  <c:v>-7087</c:v>
                </c:pt>
                <c:pt idx="108">
                  <c:v>-7012.5</c:v>
                </c:pt>
                <c:pt idx="109">
                  <c:v>-7001.5</c:v>
                </c:pt>
                <c:pt idx="110">
                  <c:v>-6852</c:v>
                </c:pt>
                <c:pt idx="111">
                  <c:v>-6846.5</c:v>
                </c:pt>
                <c:pt idx="112">
                  <c:v>-6841</c:v>
                </c:pt>
                <c:pt idx="113">
                  <c:v>-6248.5</c:v>
                </c:pt>
                <c:pt idx="114">
                  <c:v>-6149</c:v>
                </c:pt>
                <c:pt idx="115">
                  <c:v>-6077</c:v>
                </c:pt>
                <c:pt idx="116">
                  <c:v>-5931</c:v>
                </c:pt>
                <c:pt idx="117">
                  <c:v>-5919</c:v>
                </c:pt>
                <c:pt idx="118">
                  <c:v>-5917</c:v>
                </c:pt>
                <c:pt idx="119">
                  <c:v>-5280.5</c:v>
                </c:pt>
                <c:pt idx="120">
                  <c:v>-5219.5</c:v>
                </c:pt>
                <c:pt idx="121">
                  <c:v>-5217</c:v>
                </c:pt>
                <c:pt idx="122">
                  <c:v>-5087</c:v>
                </c:pt>
                <c:pt idx="123">
                  <c:v>-5065</c:v>
                </c:pt>
                <c:pt idx="124">
                  <c:v>-5047.5</c:v>
                </c:pt>
                <c:pt idx="125">
                  <c:v>-5018</c:v>
                </c:pt>
                <c:pt idx="126">
                  <c:v>-4968</c:v>
                </c:pt>
                <c:pt idx="127">
                  <c:v>-4953.5</c:v>
                </c:pt>
                <c:pt idx="128">
                  <c:v>-4928.5</c:v>
                </c:pt>
                <c:pt idx="129">
                  <c:v>-4315</c:v>
                </c:pt>
                <c:pt idx="130">
                  <c:v>-4210</c:v>
                </c:pt>
                <c:pt idx="131">
                  <c:v>-4153</c:v>
                </c:pt>
                <c:pt idx="132">
                  <c:v>-4152</c:v>
                </c:pt>
                <c:pt idx="133">
                  <c:v>-4099.5</c:v>
                </c:pt>
                <c:pt idx="134">
                  <c:v>-4049</c:v>
                </c:pt>
                <c:pt idx="135">
                  <c:v>-4025</c:v>
                </c:pt>
                <c:pt idx="136">
                  <c:v>-3975</c:v>
                </c:pt>
                <c:pt idx="137">
                  <c:v>-3812</c:v>
                </c:pt>
                <c:pt idx="138">
                  <c:v>-3219.5</c:v>
                </c:pt>
                <c:pt idx="139">
                  <c:v>-3203</c:v>
                </c:pt>
                <c:pt idx="140">
                  <c:v>-3086</c:v>
                </c:pt>
                <c:pt idx="141">
                  <c:v>-3081.5</c:v>
                </c:pt>
                <c:pt idx="142">
                  <c:v>-2946</c:v>
                </c:pt>
                <c:pt idx="143">
                  <c:v>-2895.5</c:v>
                </c:pt>
                <c:pt idx="144">
                  <c:v>-2766.5</c:v>
                </c:pt>
                <c:pt idx="145">
                  <c:v>-2221</c:v>
                </c:pt>
                <c:pt idx="146">
                  <c:v>-2163</c:v>
                </c:pt>
                <c:pt idx="147">
                  <c:v>-2101.5</c:v>
                </c:pt>
                <c:pt idx="148">
                  <c:v>-2096.5</c:v>
                </c:pt>
                <c:pt idx="149">
                  <c:v>-2094</c:v>
                </c:pt>
                <c:pt idx="150">
                  <c:v>-2038</c:v>
                </c:pt>
                <c:pt idx="151">
                  <c:v>-2014</c:v>
                </c:pt>
                <c:pt idx="152">
                  <c:v>-2008.5</c:v>
                </c:pt>
                <c:pt idx="153">
                  <c:v>-1250</c:v>
                </c:pt>
                <c:pt idx="154">
                  <c:v>-1217</c:v>
                </c:pt>
                <c:pt idx="155">
                  <c:v>-1103</c:v>
                </c:pt>
                <c:pt idx="156">
                  <c:v>-1095</c:v>
                </c:pt>
                <c:pt idx="157">
                  <c:v>-1018</c:v>
                </c:pt>
                <c:pt idx="158">
                  <c:v>-890</c:v>
                </c:pt>
                <c:pt idx="159">
                  <c:v>-796</c:v>
                </c:pt>
                <c:pt idx="160">
                  <c:v>-232</c:v>
                </c:pt>
                <c:pt idx="161">
                  <c:v>-185</c:v>
                </c:pt>
                <c:pt idx="162">
                  <c:v>-49</c:v>
                </c:pt>
                <c:pt idx="163">
                  <c:v>-32.5</c:v>
                </c:pt>
                <c:pt idx="164">
                  <c:v>0</c:v>
                </c:pt>
                <c:pt idx="165">
                  <c:v>3.5</c:v>
                </c:pt>
                <c:pt idx="166">
                  <c:v>36</c:v>
                </c:pt>
                <c:pt idx="167">
                  <c:v>69</c:v>
                </c:pt>
                <c:pt idx="168">
                  <c:v>761</c:v>
                </c:pt>
                <c:pt idx="169">
                  <c:v>913</c:v>
                </c:pt>
                <c:pt idx="170">
                  <c:v>985.5</c:v>
                </c:pt>
                <c:pt idx="171">
                  <c:v>990.5</c:v>
                </c:pt>
                <c:pt idx="172">
                  <c:v>1021.5</c:v>
                </c:pt>
                <c:pt idx="173">
                  <c:v>1038.5</c:v>
                </c:pt>
                <c:pt idx="174">
                  <c:v>1076</c:v>
                </c:pt>
                <c:pt idx="175">
                  <c:v>1079.5</c:v>
                </c:pt>
                <c:pt idx="176">
                  <c:v>1173.5</c:v>
                </c:pt>
                <c:pt idx="177">
                  <c:v>1256.5</c:v>
                </c:pt>
                <c:pt idx="178">
                  <c:v>1815</c:v>
                </c:pt>
                <c:pt idx="179">
                  <c:v>1853.5</c:v>
                </c:pt>
                <c:pt idx="180">
                  <c:v>1883.5</c:v>
                </c:pt>
                <c:pt idx="181">
                  <c:v>1912.5</c:v>
                </c:pt>
                <c:pt idx="182">
                  <c:v>1929</c:v>
                </c:pt>
                <c:pt idx="183">
                  <c:v>1939.5</c:v>
                </c:pt>
                <c:pt idx="184">
                  <c:v>1939.5</c:v>
                </c:pt>
                <c:pt idx="185">
                  <c:v>1942</c:v>
                </c:pt>
                <c:pt idx="186">
                  <c:v>2006.5</c:v>
                </c:pt>
                <c:pt idx="187">
                  <c:v>2020</c:v>
                </c:pt>
                <c:pt idx="188">
                  <c:v>2042.5</c:v>
                </c:pt>
                <c:pt idx="189">
                  <c:v>2080</c:v>
                </c:pt>
                <c:pt idx="190">
                  <c:v>2125</c:v>
                </c:pt>
                <c:pt idx="191">
                  <c:v>2208</c:v>
                </c:pt>
                <c:pt idx="192">
                  <c:v>2798</c:v>
                </c:pt>
                <c:pt idx="193">
                  <c:v>2820</c:v>
                </c:pt>
                <c:pt idx="194">
                  <c:v>2955.5</c:v>
                </c:pt>
                <c:pt idx="195">
                  <c:v>2972</c:v>
                </c:pt>
                <c:pt idx="196">
                  <c:v>2979.5</c:v>
                </c:pt>
                <c:pt idx="197">
                  <c:v>2996.5</c:v>
                </c:pt>
                <c:pt idx="198">
                  <c:v>3032.5</c:v>
                </c:pt>
                <c:pt idx="199">
                  <c:v>3038</c:v>
                </c:pt>
                <c:pt idx="200">
                  <c:v>3121</c:v>
                </c:pt>
                <c:pt idx="201">
                  <c:v>3929</c:v>
                </c:pt>
                <c:pt idx="202">
                  <c:v>3962</c:v>
                </c:pt>
                <c:pt idx="203">
                  <c:v>4014.5</c:v>
                </c:pt>
                <c:pt idx="204">
                  <c:v>4066.5</c:v>
                </c:pt>
                <c:pt idx="205">
                  <c:v>4108.5</c:v>
                </c:pt>
                <c:pt idx="206">
                  <c:v>4182.5</c:v>
                </c:pt>
                <c:pt idx="207">
                  <c:v>4894</c:v>
                </c:pt>
                <c:pt idx="208">
                  <c:v>5079.5</c:v>
                </c:pt>
                <c:pt idx="209">
                  <c:v>5087</c:v>
                </c:pt>
                <c:pt idx="210">
                  <c:v>5179</c:v>
                </c:pt>
                <c:pt idx="211">
                  <c:v>5245.5</c:v>
                </c:pt>
                <c:pt idx="212">
                  <c:v>5738.5</c:v>
                </c:pt>
                <c:pt idx="213">
                  <c:v>5893.5</c:v>
                </c:pt>
                <c:pt idx="214">
                  <c:v>5898.5</c:v>
                </c:pt>
                <c:pt idx="215">
                  <c:v>6036.5</c:v>
                </c:pt>
                <c:pt idx="216">
                  <c:v>6085.5</c:v>
                </c:pt>
                <c:pt idx="217">
                  <c:v>6086</c:v>
                </c:pt>
                <c:pt idx="218">
                  <c:v>6091</c:v>
                </c:pt>
                <c:pt idx="219">
                  <c:v>6091.5</c:v>
                </c:pt>
                <c:pt idx="220">
                  <c:v>6102.5</c:v>
                </c:pt>
                <c:pt idx="221">
                  <c:v>6125</c:v>
                </c:pt>
                <c:pt idx="222">
                  <c:v>6233</c:v>
                </c:pt>
                <c:pt idx="223">
                  <c:v>6260.5</c:v>
                </c:pt>
                <c:pt idx="224">
                  <c:v>6924</c:v>
                </c:pt>
                <c:pt idx="225">
                  <c:v>6949</c:v>
                </c:pt>
                <c:pt idx="226">
                  <c:v>6983</c:v>
                </c:pt>
                <c:pt idx="227">
                  <c:v>7028</c:v>
                </c:pt>
                <c:pt idx="228">
                  <c:v>7028.5</c:v>
                </c:pt>
                <c:pt idx="229">
                  <c:v>7146</c:v>
                </c:pt>
                <c:pt idx="230">
                  <c:v>7848</c:v>
                </c:pt>
                <c:pt idx="231">
                  <c:v>7887</c:v>
                </c:pt>
                <c:pt idx="232">
                  <c:v>7976</c:v>
                </c:pt>
                <c:pt idx="233">
                  <c:v>8028</c:v>
                </c:pt>
                <c:pt idx="234">
                  <c:v>8028</c:v>
                </c:pt>
                <c:pt idx="235">
                  <c:v>8057</c:v>
                </c:pt>
                <c:pt idx="236">
                  <c:v>8174</c:v>
                </c:pt>
                <c:pt idx="237">
                  <c:v>8174</c:v>
                </c:pt>
                <c:pt idx="238">
                  <c:v>8280</c:v>
                </c:pt>
                <c:pt idx="239">
                  <c:v>8968.5</c:v>
                </c:pt>
                <c:pt idx="240">
                  <c:v>9032</c:v>
                </c:pt>
                <c:pt idx="241">
                  <c:v>9032</c:v>
                </c:pt>
                <c:pt idx="242">
                  <c:v>9081.5</c:v>
                </c:pt>
                <c:pt idx="243">
                  <c:v>9084.5</c:v>
                </c:pt>
                <c:pt idx="244">
                  <c:v>9176.5</c:v>
                </c:pt>
                <c:pt idx="245">
                  <c:v>9272.5</c:v>
                </c:pt>
                <c:pt idx="246">
                  <c:v>9931</c:v>
                </c:pt>
                <c:pt idx="247">
                  <c:v>9931</c:v>
                </c:pt>
                <c:pt idx="248">
                  <c:v>9955</c:v>
                </c:pt>
                <c:pt idx="249">
                  <c:v>9955.5</c:v>
                </c:pt>
                <c:pt idx="250">
                  <c:v>9958</c:v>
                </c:pt>
                <c:pt idx="251">
                  <c:v>9960.5</c:v>
                </c:pt>
                <c:pt idx="252">
                  <c:v>9961</c:v>
                </c:pt>
                <c:pt idx="253">
                  <c:v>9984.5</c:v>
                </c:pt>
                <c:pt idx="254">
                  <c:v>10002</c:v>
                </c:pt>
                <c:pt idx="255">
                  <c:v>10061</c:v>
                </c:pt>
                <c:pt idx="256">
                  <c:v>10061</c:v>
                </c:pt>
                <c:pt idx="257">
                  <c:v>10124.5</c:v>
                </c:pt>
                <c:pt idx="258">
                  <c:v>10125</c:v>
                </c:pt>
                <c:pt idx="259">
                  <c:v>10163</c:v>
                </c:pt>
                <c:pt idx="260">
                  <c:v>10188</c:v>
                </c:pt>
                <c:pt idx="261">
                  <c:v>10188</c:v>
                </c:pt>
                <c:pt idx="262">
                  <c:v>11010.5</c:v>
                </c:pt>
                <c:pt idx="263">
                  <c:v>11018</c:v>
                </c:pt>
                <c:pt idx="264">
                  <c:v>11018</c:v>
                </c:pt>
                <c:pt idx="265">
                  <c:v>11018.5</c:v>
                </c:pt>
                <c:pt idx="266">
                  <c:v>11018.5</c:v>
                </c:pt>
                <c:pt idx="267">
                  <c:v>11023.5</c:v>
                </c:pt>
                <c:pt idx="268">
                  <c:v>11024</c:v>
                </c:pt>
                <c:pt idx="269">
                  <c:v>11024</c:v>
                </c:pt>
                <c:pt idx="270">
                  <c:v>11026.5</c:v>
                </c:pt>
                <c:pt idx="271">
                  <c:v>11027</c:v>
                </c:pt>
                <c:pt idx="272">
                  <c:v>11029</c:v>
                </c:pt>
                <c:pt idx="273">
                  <c:v>11029.5</c:v>
                </c:pt>
                <c:pt idx="274">
                  <c:v>11034.5</c:v>
                </c:pt>
                <c:pt idx="275">
                  <c:v>11035</c:v>
                </c:pt>
                <c:pt idx="276">
                  <c:v>11037.5</c:v>
                </c:pt>
                <c:pt idx="277">
                  <c:v>11040.5</c:v>
                </c:pt>
                <c:pt idx="278">
                  <c:v>11040.5</c:v>
                </c:pt>
                <c:pt idx="279">
                  <c:v>11085</c:v>
                </c:pt>
                <c:pt idx="280">
                  <c:v>11087</c:v>
                </c:pt>
                <c:pt idx="281">
                  <c:v>11087</c:v>
                </c:pt>
                <c:pt idx="282">
                  <c:v>11164.5</c:v>
                </c:pt>
                <c:pt idx="283">
                  <c:v>11170</c:v>
                </c:pt>
                <c:pt idx="284">
                  <c:v>11226</c:v>
                </c:pt>
                <c:pt idx="285">
                  <c:v>11300</c:v>
                </c:pt>
                <c:pt idx="286">
                  <c:v>11887</c:v>
                </c:pt>
                <c:pt idx="287">
                  <c:v>12058</c:v>
                </c:pt>
                <c:pt idx="288">
                  <c:v>12075.5</c:v>
                </c:pt>
                <c:pt idx="289">
                  <c:v>12291</c:v>
                </c:pt>
                <c:pt idx="290">
                  <c:v>12513.5</c:v>
                </c:pt>
                <c:pt idx="291">
                  <c:v>12809</c:v>
                </c:pt>
                <c:pt idx="292">
                  <c:v>12883.5</c:v>
                </c:pt>
                <c:pt idx="293">
                  <c:v>12939</c:v>
                </c:pt>
                <c:pt idx="294">
                  <c:v>13027</c:v>
                </c:pt>
                <c:pt idx="295">
                  <c:v>13077</c:v>
                </c:pt>
                <c:pt idx="296">
                  <c:v>13890.5</c:v>
                </c:pt>
                <c:pt idx="297">
                  <c:v>13920</c:v>
                </c:pt>
                <c:pt idx="298">
                  <c:v>13951.5</c:v>
                </c:pt>
                <c:pt idx="299">
                  <c:v>13994.5</c:v>
                </c:pt>
                <c:pt idx="300">
                  <c:v>14075.5</c:v>
                </c:pt>
                <c:pt idx="301">
                  <c:v>14094</c:v>
                </c:pt>
                <c:pt idx="302">
                  <c:v>14095</c:v>
                </c:pt>
                <c:pt idx="303">
                  <c:v>14233</c:v>
                </c:pt>
                <c:pt idx="304">
                  <c:v>14268</c:v>
                </c:pt>
                <c:pt idx="305">
                  <c:v>14268</c:v>
                </c:pt>
                <c:pt idx="306">
                  <c:v>14268</c:v>
                </c:pt>
                <c:pt idx="307">
                  <c:v>14268</c:v>
                </c:pt>
                <c:pt idx="308">
                  <c:v>14268</c:v>
                </c:pt>
                <c:pt idx="309">
                  <c:v>14980.5</c:v>
                </c:pt>
                <c:pt idx="310">
                  <c:v>15038.5</c:v>
                </c:pt>
                <c:pt idx="311">
                  <c:v>15077</c:v>
                </c:pt>
                <c:pt idx="312">
                  <c:v>15145</c:v>
                </c:pt>
                <c:pt idx="313">
                  <c:v>15208.5</c:v>
                </c:pt>
                <c:pt idx="314">
                  <c:v>15983.5</c:v>
                </c:pt>
                <c:pt idx="315">
                  <c:v>16014.5</c:v>
                </c:pt>
                <c:pt idx="316">
                  <c:v>16127</c:v>
                </c:pt>
                <c:pt idx="317">
                  <c:v>16144.5</c:v>
                </c:pt>
                <c:pt idx="318">
                  <c:v>16166.5</c:v>
                </c:pt>
                <c:pt idx="319">
                  <c:v>16199</c:v>
                </c:pt>
                <c:pt idx="320">
                  <c:v>16214</c:v>
                </c:pt>
                <c:pt idx="321">
                  <c:v>16265.5</c:v>
                </c:pt>
                <c:pt idx="322">
                  <c:v>16265.5</c:v>
                </c:pt>
                <c:pt idx="323">
                  <c:v>16268</c:v>
                </c:pt>
                <c:pt idx="324">
                  <c:v>16268</c:v>
                </c:pt>
                <c:pt idx="325">
                  <c:v>16268</c:v>
                </c:pt>
                <c:pt idx="326">
                  <c:v>16268</c:v>
                </c:pt>
                <c:pt idx="327">
                  <c:v>16268</c:v>
                </c:pt>
                <c:pt idx="328">
                  <c:v>16268</c:v>
                </c:pt>
                <c:pt idx="329">
                  <c:v>16916</c:v>
                </c:pt>
                <c:pt idx="330">
                  <c:v>17004.5</c:v>
                </c:pt>
                <c:pt idx="331">
                  <c:v>17042</c:v>
                </c:pt>
                <c:pt idx="332">
                  <c:v>17042.5</c:v>
                </c:pt>
                <c:pt idx="333">
                  <c:v>17058</c:v>
                </c:pt>
                <c:pt idx="334">
                  <c:v>17059.5</c:v>
                </c:pt>
                <c:pt idx="335">
                  <c:v>17059.5</c:v>
                </c:pt>
                <c:pt idx="336">
                  <c:v>17063.5</c:v>
                </c:pt>
                <c:pt idx="337">
                  <c:v>17093.5</c:v>
                </c:pt>
                <c:pt idx="338">
                  <c:v>17094</c:v>
                </c:pt>
                <c:pt idx="339">
                  <c:v>17181</c:v>
                </c:pt>
                <c:pt idx="340">
                  <c:v>17208.5</c:v>
                </c:pt>
                <c:pt idx="341">
                  <c:v>17289.5</c:v>
                </c:pt>
                <c:pt idx="342">
                  <c:v>17951.5</c:v>
                </c:pt>
                <c:pt idx="343">
                  <c:v>18037</c:v>
                </c:pt>
                <c:pt idx="344">
                  <c:v>18037</c:v>
                </c:pt>
                <c:pt idx="345">
                  <c:v>18094</c:v>
                </c:pt>
                <c:pt idx="346">
                  <c:v>18122.5</c:v>
                </c:pt>
                <c:pt idx="347">
                  <c:v>18123</c:v>
                </c:pt>
                <c:pt idx="348">
                  <c:v>18150</c:v>
                </c:pt>
                <c:pt idx="349">
                  <c:v>18152</c:v>
                </c:pt>
                <c:pt idx="350">
                  <c:v>18180</c:v>
                </c:pt>
                <c:pt idx="351">
                  <c:v>18180</c:v>
                </c:pt>
                <c:pt idx="352">
                  <c:v>18200</c:v>
                </c:pt>
                <c:pt idx="353">
                  <c:v>18236</c:v>
                </c:pt>
                <c:pt idx="354">
                  <c:v>18966.5</c:v>
                </c:pt>
                <c:pt idx="355">
                  <c:v>18966.5</c:v>
                </c:pt>
                <c:pt idx="356">
                  <c:v>19035.5</c:v>
                </c:pt>
                <c:pt idx="357">
                  <c:v>19035.5</c:v>
                </c:pt>
                <c:pt idx="358">
                  <c:v>19036</c:v>
                </c:pt>
                <c:pt idx="359">
                  <c:v>19036</c:v>
                </c:pt>
                <c:pt idx="360">
                  <c:v>19077</c:v>
                </c:pt>
                <c:pt idx="361">
                  <c:v>20033.5</c:v>
                </c:pt>
                <c:pt idx="362">
                  <c:v>20033.5</c:v>
                </c:pt>
                <c:pt idx="363">
                  <c:v>20041.5</c:v>
                </c:pt>
                <c:pt idx="364">
                  <c:v>20043</c:v>
                </c:pt>
                <c:pt idx="365">
                  <c:v>20113</c:v>
                </c:pt>
                <c:pt idx="366">
                  <c:v>20133.5</c:v>
                </c:pt>
                <c:pt idx="367">
                  <c:v>20134</c:v>
                </c:pt>
                <c:pt idx="368">
                  <c:v>20139</c:v>
                </c:pt>
                <c:pt idx="369">
                  <c:v>20219.5</c:v>
                </c:pt>
                <c:pt idx="370">
                  <c:v>20271</c:v>
                </c:pt>
                <c:pt idx="371">
                  <c:v>20274.5</c:v>
                </c:pt>
                <c:pt idx="372">
                  <c:v>20964</c:v>
                </c:pt>
                <c:pt idx="373">
                  <c:v>21079</c:v>
                </c:pt>
                <c:pt idx="374">
                  <c:v>21079</c:v>
                </c:pt>
                <c:pt idx="375">
                  <c:v>21083</c:v>
                </c:pt>
                <c:pt idx="376">
                  <c:v>21105.5</c:v>
                </c:pt>
                <c:pt idx="377">
                  <c:v>21106</c:v>
                </c:pt>
                <c:pt idx="378">
                  <c:v>21134.5</c:v>
                </c:pt>
                <c:pt idx="379">
                  <c:v>21134.5</c:v>
                </c:pt>
                <c:pt idx="380">
                  <c:v>21179.5</c:v>
                </c:pt>
                <c:pt idx="381">
                  <c:v>21198</c:v>
                </c:pt>
                <c:pt idx="382">
                  <c:v>21198</c:v>
                </c:pt>
                <c:pt idx="383">
                  <c:v>21215</c:v>
                </c:pt>
                <c:pt idx="384">
                  <c:v>21924</c:v>
                </c:pt>
                <c:pt idx="385">
                  <c:v>21987.5</c:v>
                </c:pt>
                <c:pt idx="386">
                  <c:v>22018</c:v>
                </c:pt>
                <c:pt idx="387">
                  <c:v>23265</c:v>
                </c:pt>
                <c:pt idx="388">
                  <c:v>23295</c:v>
                </c:pt>
                <c:pt idx="389">
                  <c:v>23397.5</c:v>
                </c:pt>
              </c:numCache>
            </c:numRef>
          </c:xVal>
          <c:yVal>
            <c:numRef>
              <c:f>B!$H$21:$H$410</c:f>
              <c:numCache>
                <c:formatCode>General</c:formatCode>
                <c:ptCount val="390"/>
                <c:pt idx="6">
                  <c:v>4.0709400003834162E-2</c:v>
                </c:pt>
                <c:pt idx="9">
                  <c:v>1.7272100005357061E-2</c:v>
                </c:pt>
                <c:pt idx="10">
                  <c:v>1.8719600004260428E-2</c:v>
                </c:pt>
                <c:pt idx="11">
                  <c:v>1.7087300002458505E-2</c:v>
                </c:pt>
                <c:pt idx="12">
                  <c:v>3.0551600000762846E-2</c:v>
                </c:pt>
                <c:pt idx="13">
                  <c:v>1.8952900005388074E-2</c:v>
                </c:pt>
                <c:pt idx="14">
                  <c:v>1.9429800002399134E-2</c:v>
                </c:pt>
                <c:pt idx="15">
                  <c:v>2.9006000004301313E-2</c:v>
                </c:pt>
                <c:pt idx="16">
                  <c:v>1.9377900000108639E-2</c:v>
                </c:pt>
                <c:pt idx="17">
                  <c:v>2.5193100005708402E-2</c:v>
                </c:pt>
                <c:pt idx="20">
                  <c:v>1.4029800004209392E-2</c:v>
                </c:pt>
                <c:pt idx="21">
                  <c:v>1.8229500004963484E-2</c:v>
                </c:pt>
                <c:pt idx="22">
                  <c:v>3.2702650005376199E-2</c:v>
                </c:pt>
                <c:pt idx="23">
                  <c:v>2.195160000337637E-2</c:v>
                </c:pt>
                <c:pt idx="24">
                  <c:v>1.5934800005197758E-2</c:v>
                </c:pt>
                <c:pt idx="25">
                  <c:v>1.418375000503147E-2</c:v>
                </c:pt>
                <c:pt idx="26">
                  <c:v>2.3597650004376192E-2</c:v>
                </c:pt>
                <c:pt idx="27">
                  <c:v>3.3074550003220793E-2</c:v>
                </c:pt>
                <c:pt idx="28">
                  <c:v>2.2720600001775892E-2</c:v>
                </c:pt>
                <c:pt idx="29">
                  <c:v>1.7197500004840549E-2</c:v>
                </c:pt>
                <c:pt idx="30">
                  <c:v>4.2446450002898928E-2</c:v>
                </c:pt>
                <c:pt idx="31">
                  <c:v>2.0184900000458583E-2</c:v>
                </c:pt>
                <c:pt idx="32">
                  <c:v>1.1219500003790017E-2</c:v>
                </c:pt>
                <c:pt idx="33">
                  <c:v>1.4822100005403627E-2</c:v>
                </c:pt>
                <c:pt idx="34">
                  <c:v>1.4103150002483744E-2</c:v>
                </c:pt>
                <c:pt idx="35">
                  <c:v>2.8580049998709001E-2</c:v>
                </c:pt>
                <c:pt idx="36">
                  <c:v>1.7550650001794565E-2</c:v>
                </c:pt>
                <c:pt idx="37">
                  <c:v>-1.1378299997886643E-2</c:v>
                </c:pt>
                <c:pt idx="38">
                  <c:v>1.0905400005867705E-2</c:v>
                </c:pt>
                <c:pt idx="41">
                  <c:v>-1.1973100001341663E-2</c:v>
                </c:pt>
                <c:pt idx="42">
                  <c:v>7.9044500016607344E-3</c:v>
                </c:pt>
                <c:pt idx="43">
                  <c:v>1.9109500004560687E-2</c:v>
                </c:pt>
                <c:pt idx="44">
                  <c:v>-1.2512999965110794E-3</c:v>
                </c:pt>
                <c:pt idx="45">
                  <c:v>2.7090000003227033E-3</c:v>
                </c:pt>
                <c:pt idx="46">
                  <c:v>-9.7487999955774285E-3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9CB-475A-9FED-18EBDC6F6181}"/>
            </c:ext>
          </c:extLst>
        </c:ser>
        <c:ser>
          <c:idx val="1"/>
          <c:order val="1"/>
          <c:tx>
            <c:strRef>
              <c:f>B!$I$20:$I$20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B!$F$21:$F$410</c:f>
              <c:numCache>
                <c:formatCode>General</c:formatCode>
                <c:ptCount val="390"/>
                <c:pt idx="0">
                  <c:v>-64783.5</c:v>
                </c:pt>
                <c:pt idx="1">
                  <c:v>-64783</c:v>
                </c:pt>
                <c:pt idx="2">
                  <c:v>-63723.5</c:v>
                </c:pt>
                <c:pt idx="3">
                  <c:v>-63723</c:v>
                </c:pt>
                <c:pt idx="4">
                  <c:v>-62539.5</c:v>
                </c:pt>
                <c:pt idx="5">
                  <c:v>-62539</c:v>
                </c:pt>
                <c:pt idx="6">
                  <c:v>-61814</c:v>
                </c:pt>
                <c:pt idx="7">
                  <c:v>-60699</c:v>
                </c:pt>
                <c:pt idx="8">
                  <c:v>-59482</c:v>
                </c:pt>
                <c:pt idx="9">
                  <c:v>-54701</c:v>
                </c:pt>
                <c:pt idx="10">
                  <c:v>-54676</c:v>
                </c:pt>
                <c:pt idx="11">
                  <c:v>-54613</c:v>
                </c:pt>
                <c:pt idx="12">
                  <c:v>-54596</c:v>
                </c:pt>
                <c:pt idx="13">
                  <c:v>-54549</c:v>
                </c:pt>
                <c:pt idx="14">
                  <c:v>-54538</c:v>
                </c:pt>
                <c:pt idx="15">
                  <c:v>-53860</c:v>
                </c:pt>
                <c:pt idx="16">
                  <c:v>-53799</c:v>
                </c:pt>
                <c:pt idx="17">
                  <c:v>-53711</c:v>
                </c:pt>
                <c:pt idx="18">
                  <c:v>-52578.5</c:v>
                </c:pt>
                <c:pt idx="19">
                  <c:v>-52578</c:v>
                </c:pt>
                <c:pt idx="20">
                  <c:v>-50538</c:v>
                </c:pt>
                <c:pt idx="21">
                  <c:v>-50395</c:v>
                </c:pt>
                <c:pt idx="22">
                  <c:v>-48596.5</c:v>
                </c:pt>
                <c:pt idx="23">
                  <c:v>-48596</c:v>
                </c:pt>
                <c:pt idx="24">
                  <c:v>-48588</c:v>
                </c:pt>
                <c:pt idx="25">
                  <c:v>-48587.5</c:v>
                </c:pt>
                <c:pt idx="26">
                  <c:v>-48546.5</c:v>
                </c:pt>
                <c:pt idx="27">
                  <c:v>-48535.5</c:v>
                </c:pt>
                <c:pt idx="28">
                  <c:v>-48486</c:v>
                </c:pt>
                <c:pt idx="29">
                  <c:v>-48475</c:v>
                </c:pt>
                <c:pt idx="30">
                  <c:v>-48474.5</c:v>
                </c:pt>
                <c:pt idx="31">
                  <c:v>-48469</c:v>
                </c:pt>
                <c:pt idx="32">
                  <c:v>-42295</c:v>
                </c:pt>
                <c:pt idx="33">
                  <c:v>-40201</c:v>
                </c:pt>
                <c:pt idx="34">
                  <c:v>-39501.5</c:v>
                </c:pt>
                <c:pt idx="35">
                  <c:v>-39490.5</c:v>
                </c:pt>
                <c:pt idx="36">
                  <c:v>-39476.5</c:v>
                </c:pt>
                <c:pt idx="37">
                  <c:v>-38677</c:v>
                </c:pt>
                <c:pt idx="38">
                  <c:v>-38574</c:v>
                </c:pt>
                <c:pt idx="39">
                  <c:v>-37464.5</c:v>
                </c:pt>
                <c:pt idx="40">
                  <c:v>-37464</c:v>
                </c:pt>
                <c:pt idx="41">
                  <c:v>-36489</c:v>
                </c:pt>
                <c:pt idx="42">
                  <c:v>-33454.5</c:v>
                </c:pt>
                <c:pt idx="43">
                  <c:v>-33195</c:v>
                </c:pt>
                <c:pt idx="44">
                  <c:v>-32547</c:v>
                </c:pt>
                <c:pt idx="45">
                  <c:v>-32290</c:v>
                </c:pt>
                <c:pt idx="46">
                  <c:v>-32072</c:v>
                </c:pt>
                <c:pt idx="47">
                  <c:v>-25418.5</c:v>
                </c:pt>
                <c:pt idx="48">
                  <c:v>-24489</c:v>
                </c:pt>
                <c:pt idx="49">
                  <c:v>-24412</c:v>
                </c:pt>
                <c:pt idx="50">
                  <c:v>-24406.5</c:v>
                </c:pt>
                <c:pt idx="51">
                  <c:v>-24398</c:v>
                </c:pt>
                <c:pt idx="52">
                  <c:v>-23972.5</c:v>
                </c:pt>
                <c:pt idx="53">
                  <c:v>-23347</c:v>
                </c:pt>
                <c:pt idx="54">
                  <c:v>-23344</c:v>
                </c:pt>
                <c:pt idx="55">
                  <c:v>-23341.5</c:v>
                </c:pt>
                <c:pt idx="56">
                  <c:v>-23195</c:v>
                </c:pt>
                <c:pt idx="57">
                  <c:v>-23189.5</c:v>
                </c:pt>
                <c:pt idx="58">
                  <c:v>-23178.5</c:v>
                </c:pt>
                <c:pt idx="59">
                  <c:v>-23173</c:v>
                </c:pt>
                <c:pt idx="60">
                  <c:v>-22511</c:v>
                </c:pt>
                <c:pt idx="61">
                  <c:v>-21012.5</c:v>
                </c:pt>
                <c:pt idx="62">
                  <c:v>-20453</c:v>
                </c:pt>
                <c:pt idx="63">
                  <c:v>-20063.5</c:v>
                </c:pt>
                <c:pt idx="64">
                  <c:v>-18433</c:v>
                </c:pt>
                <c:pt idx="65">
                  <c:v>-18433</c:v>
                </c:pt>
                <c:pt idx="66">
                  <c:v>-18408</c:v>
                </c:pt>
                <c:pt idx="67">
                  <c:v>-17415</c:v>
                </c:pt>
                <c:pt idx="68">
                  <c:v>-17349.5</c:v>
                </c:pt>
                <c:pt idx="69">
                  <c:v>-17347</c:v>
                </c:pt>
                <c:pt idx="70">
                  <c:v>-17291</c:v>
                </c:pt>
                <c:pt idx="71">
                  <c:v>-17280.5</c:v>
                </c:pt>
                <c:pt idx="72">
                  <c:v>-17280.5</c:v>
                </c:pt>
                <c:pt idx="73">
                  <c:v>-17272</c:v>
                </c:pt>
                <c:pt idx="74">
                  <c:v>-17253</c:v>
                </c:pt>
                <c:pt idx="75">
                  <c:v>-16071</c:v>
                </c:pt>
                <c:pt idx="76">
                  <c:v>-15288</c:v>
                </c:pt>
                <c:pt idx="77">
                  <c:v>-14353.5</c:v>
                </c:pt>
                <c:pt idx="78">
                  <c:v>-13988</c:v>
                </c:pt>
                <c:pt idx="79">
                  <c:v>-13299</c:v>
                </c:pt>
                <c:pt idx="80">
                  <c:v>-13258.5</c:v>
                </c:pt>
                <c:pt idx="81">
                  <c:v>-13258</c:v>
                </c:pt>
                <c:pt idx="82">
                  <c:v>-12234</c:v>
                </c:pt>
                <c:pt idx="83">
                  <c:v>-12198</c:v>
                </c:pt>
                <c:pt idx="84">
                  <c:v>-11180</c:v>
                </c:pt>
                <c:pt idx="85">
                  <c:v>-11180</c:v>
                </c:pt>
                <c:pt idx="86">
                  <c:v>-11172</c:v>
                </c:pt>
                <c:pt idx="87">
                  <c:v>-11020</c:v>
                </c:pt>
                <c:pt idx="88">
                  <c:v>-11001.5</c:v>
                </c:pt>
                <c:pt idx="89">
                  <c:v>-10996</c:v>
                </c:pt>
                <c:pt idx="90">
                  <c:v>-10995</c:v>
                </c:pt>
                <c:pt idx="91">
                  <c:v>-10179</c:v>
                </c:pt>
                <c:pt idx="92">
                  <c:v>-9924.5</c:v>
                </c:pt>
                <c:pt idx="93">
                  <c:v>-9114.5</c:v>
                </c:pt>
                <c:pt idx="94">
                  <c:v>-9094.5</c:v>
                </c:pt>
                <c:pt idx="95">
                  <c:v>-9045.5</c:v>
                </c:pt>
                <c:pt idx="96">
                  <c:v>-8967.5</c:v>
                </c:pt>
                <c:pt idx="97">
                  <c:v>-8967.5</c:v>
                </c:pt>
                <c:pt idx="98">
                  <c:v>-8226.5</c:v>
                </c:pt>
                <c:pt idx="99">
                  <c:v>-8157.5</c:v>
                </c:pt>
                <c:pt idx="100">
                  <c:v>-8152</c:v>
                </c:pt>
                <c:pt idx="101">
                  <c:v>-8149</c:v>
                </c:pt>
                <c:pt idx="102">
                  <c:v>-8129</c:v>
                </c:pt>
                <c:pt idx="103">
                  <c:v>-7219.5</c:v>
                </c:pt>
                <c:pt idx="104">
                  <c:v>-7175.5</c:v>
                </c:pt>
                <c:pt idx="105">
                  <c:v>-7161.5</c:v>
                </c:pt>
                <c:pt idx="106">
                  <c:v>-7106.5</c:v>
                </c:pt>
                <c:pt idx="107">
                  <c:v>-7087</c:v>
                </c:pt>
                <c:pt idx="108">
                  <c:v>-7012.5</c:v>
                </c:pt>
                <c:pt idx="109">
                  <c:v>-7001.5</c:v>
                </c:pt>
                <c:pt idx="110">
                  <c:v>-6852</c:v>
                </c:pt>
                <c:pt idx="111">
                  <c:v>-6846.5</c:v>
                </c:pt>
                <c:pt idx="112">
                  <c:v>-6841</c:v>
                </c:pt>
                <c:pt idx="113">
                  <c:v>-6248.5</c:v>
                </c:pt>
                <c:pt idx="114">
                  <c:v>-6149</c:v>
                </c:pt>
                <c:pt idx="115">
                  <c:v>-6077</c:v>
                </c:pt>
                <c:pt idx="116">
                  <c:v>-5931</c:v>
                </c:pt>
                <c:pt idx="117">
                  <c:v>-5919</c:v>
                </c:pt>
                <c:pt idx="118">
                  <c:v>-5917</c:v>
                </c:pt>
                <c:pt idx="119">
                  <c:v>-5280.5</c:v>
                </c:pt>
                <c:pt idx="120">
                  <c:v>-5219.5</c:v>
                </c:pt>
                <c:pt idx="121">
                  <c:v>-5217</c:v>
                </c:pt>
                <c:pt idx="122">
                  <c:v>-5087</c:v>
                </c:pt>
                <c:pt idx="123">
                  <c:v>-5065</c:v>
                </c:pt>
                <c:pt idx="124">
                  <c:v>-5047.5</c:v>
                </c:pt>
                <c:pt idx="125">
                  <c:v>-5018</c:v>
                </c:pt>
                <c:pt idx="126">
                  <c:v>-4968</c:v>
                </c:pt>
                <c:pt idx="127">
                  <c:v>-4953.5</c:v>
                </c:pt>
                <c:pt idx="128">
                  <c:v>-4928.5</c:v>
                </c:pt>
                <c:pt idx="129">
                  <c:v>-4315</c:v>
                </c:pt>
                <c:pt idx="130">
                  <c:v>-4210</c:v>
                </c:pt>
                <c:pt idx="131">
                  <c:v>-4153</c:v>
                </c:pt>
                <c:pt idx="132">
                  <c:v>-4152</c:v>
                </c:pt>
                <c:pt idx="133">
                  <c:v>-4099.5</c:v>
                </c:pt>
                <c:pt idx="134">
                  <c:v>-4049</c:v>
                </c:pt>
                <c:pt idx="135">
                  <c:v>-4025</c:v>
                </c:pt>
                <c:pt idx="136">
                  <c:v>-3975</c:v>
                </c:pt>
                <c:pt idx="137">
                  <c:v>-3812</c:v>
                </c:pt>
                <c:pt idx="138">
                  <c:v>-3219.5</c:v>
                </c:pt>
                <c:pt idx="139">
                  <c:v>-3203</c:v>
                </c:pt>
                <c:pt idx="140">
                  <c:v>-3086</c:v>
                </c:pt>
                <c:pt idx="141">
                  <c:v>-3081.5</c:v>
                </c:pt>
                <c:pt idx="142">
                  <c:v>-2946</c:v>
                </c:pt>
                <c:pt idx="143">
                  <c:v>-2895.5</c:v>
                </c:pt>
                <c:pt idx="144">
                  <c:v>-2766.5</c:v>
                </c:pt>
                <c:pt idx="145">
                  <c:v>-2221</c:v>
                </c:pt>
                <c:pt idx="146">
                  <c:v>-2163</c:v>
                </c:pt>
                <c:pt idx="147">
                  <c:v>-2101.5</c:v>
                </c:pt>
                <c:pt idx="148">
                  <c:v>-2096.5</c:v>
                </c:pt>
                <c:pt idx="149">
                  <c:v>-2094</c:v>
                </c:pt>
                <c:pt idx="150">
                  <c:v>-2038</c:v>
                </c:pt>
                <c:pt idx="151">
                  <c:v>-2014</c:v>
                </c:pt>
                <c:pt idx="152">
                  <c:v>-2008.5</c:v>
                </c:pt>
                <c:pt idx="153">
                  <c:v>-1250</c:v>
                </c:pt>
                <c:pt idx="154">
                  <c:v>-1217</c:v>
                </c:pt>
                <c:pt idx="155">
                  <c:v>-1103</c:v>
                </c:pt>
                <c:pt idx="156">
                  <c:v>-1095</c:v>
                </c:pt>
                <c:pt idx="157">
                  <c:v>-1018</c:v>
                </c:pt>
                <c:pt idx="158">
                  <c:v>-890</c:v>
                </c:pt>
                <c:pt idx="159">
                  <c:v>-796</c:v>
                </c:pt>
                <c:pt idx="160">
                  <c:v>-232</c:v>
                </c:pt>
                <c:pt idx="161">
                  <c:v>-185</c:v>
                </c:pt>
                <c:pt idx="162">
                  <c:v>-49</c:v>
                </c:pt>
                <c:pt idx="163">
                  <c:v>-32.5</c:v>
                </c:pt>
                <c:pt idx="164">
                  <c:v>0</c:v>
                </c:pt>
                <c:pt idx="165">
                  <c:v>3.5</c:v>
                </c:pt>
                <c:pt idx="166">
                  <c:v>36</c:v>
                </c:pt>
                <c:pt idx="167">
                  <c:v>69</c:v>
                </c:pt>
                <c:pt idx="168">
                  <c:v>761</c:v>
                </c:pt>
                <c:pt idx="169">
                  <c:v>913</c:v>
                </c:pt>
                <c:pt idx="170">
                  <c:v>985.5</c:v>
                </c:pt>
                <c:pt idx="171">
                  <c:v>990.5</c:v>
                </c:pt>
                <c:pt idx="172">
                  <c:v>1021.5</c:v>
                </c:pt>
                <c:pt idx="173">
                  <c:v>1038.5</c:v>
                </c:pt>
                <c:pt idx="174">
                  <c:v>1076</c:v>
                </c:pt>
                <c:pt idx="175">
                  <c:v>1079.5</c:v>
                </c:pt>
                <c:pt idx="176">
                  <c:v>1173.5</c:v>
                </c:pt>
                <c:pt idx="177">
                  <c:v>1256.5</c:v>
                </c:pt>
                <c:pt idx="178">
                  <c:v>1815</c:v>
                </c:pt>
                <c:pt idx="179">
                  <c:v>1853.5</c:v>
                </c:pt>
                <c:pt idx="180">
                  <c:v>1883.5</c:v>
                </c:pt>
                <c:pt idx="181">
                  <c:v>1912.5</c:v>
                </c:pt>
                <c:pt idx="182">
                  <c:v>1929</c:v>
                </c:pt>
                <c:pt idx="183">
                  <c:v>1939.5</c:v>
                </c:pt>
                <c:pt idx="184">
                  <c:v>1939.5</c:v>
                </c:pt>
                <c:pt idx="185">
                  <c:v>1942</c:v>
                </c:pt>
                <c:pt idx="186">
                  <c:v>2006.5</c:v>
                </c:pt>
                <c:pt idx="187">
                  <c:v>2020</c:v>
                </c:pt>
                <c:pt idx="188">
                  <c:v>2042.5</c:v>
                </c:pt>
                <c:pt idx="189">
                  <c:v>2080</c:v>
                </c:pt>
                <c:pt idx="190">
                  <c:v>2125</c:v>
                </c:pt>
                <c:pt idx="191">
                  <c:v>2208</c:v>
                </c:pt>
                <c:pt idx="192">
                  <c:v>2798</c:v>
                </c:pt>
                <c:pt idx="193">
                  <c:v>2820</c:v>
                </c:pt>
                <c:pt idx="194">
                  <c:v>2955.5</c:v>
                </c:pt>
                <c:pt idx="195">
                  <c:v>2972</c:v>
                </c:pt>
                <c:pt idx="196">
                  <c:v>2979.5</c:v>
                </c:pt>
                <c:pt idx="197">
                  <c:v>2996.5</c:v>
                </c:pt>
                <c:pt idx="198">
                  <c:v>3032.5</c:v>
                </c:pt>
                <c:pt idx="199">
                  <c:v>3038</c:v>
                </c:pt>
                <c:pt idx="200">
                  <c:v>3121</c:v>
                </c:pt>
                <c:pt idx="201">
                  <c:v>3929</c:v>
                </c:pt>
                <c:pt idx="202">
                  <c:v>3962</c:v>
                </c:pt>
                <c:pt idx="203">
                  <c:v>4014.5</c:v>
                </c:pt>
                <c:pt idx="204">
                  <c:v>4066.5</c:v>
                </c:pt>
                <c:pt idx="205">
                  <c:v>4108.5</c:v>
                </c:pt>
                <c:pt idx="206">
                  <c:v>4182.5</c:v>
                </c:pt>
                <c:pt idx="207">
                  <c:v>4894</c:v>
                </c:pt>
                <c:pt idx="208">
                  <c:v>5079.5</c:v>
                </c:pt>
                <c:pt idx="209">
                  <c:v>5087</c:v>
                </c:pt>
                <c:pt idx="210">
                  <c:v>5179</c:v>
                </c:pt>
                <c:pt idx="211">
                  <c:v>5245.5</c:v>
                </c:pt>
                <c:pt idx="212">
                  <c:v>5738.5</c:v>
                </c:pt>
                <c:pt idx="213">
                  <c:v>5893.5</c:v>
                </c:pt>
                <c:pt idx="214">
                  <c:v>5898.5</c:v>
                </c:pt>
                <c:pt idx="215">
                  <c:v>6036.5</c:v>
                </c:pt>
                <c:pt idx="216">
                  <c:v>6085.5</c:v>
                </c:pt>
                <c:pt idx="217">
                  <c:v>6086</c:v>
                </c:pt>
                <c:pt idx="218">
                  <c:v>6091</c:v>
                </c:pt>
                <c:pt idx="219">
                  <c:v>6091.5</c:v>
                </c:pt>
                <c:pt idx="220">
                  <c:v>6102.5</c:v>
                </c:pt>
                <c:pt idx="221">
                  <c:v>6125</c:v>
                </c:pt>
                <c:pt idx="222">
                  <c:v>6233</c:v>
                </c:pt>
                <c:pt idx="223">
                  <c:v>6260.5</c:v>
                </c:pt>
                <c:pt idx="224">
                  <c:v>6924</c:v>
                </c:pt>
                <c:pt idx="225">
                  <c:v>6949</c:v>
                </c:pt>
                <c:pt idx="226">
                  <c:v>6983</c:v>
                </c:pt>
                <c:pt idx="227">
                  <c:v>7028</c:v>
                </c:pt>
                <c:pt idx="228">
                  <c:v>7028.5</c:v>
                </c:pt>
                <c:pt idx="229">
                  <c:v>7146</c:v>
                </c:pt>
                <c:pt idx="230">
                  <c:v>7848</c:v>
                </c:pt>
                <c:pt idx="231">
                  <c:v>7887</c:v>
                </c:pt>
                <c:pt idx="232">
                  <c:v>7976</c:v>
                </c:pt>
                <c:pt idx="233">
                  <c:v>8028</c:v>
                </c:pt>
                <c:pt idx="234">
                  <c:v>8028</c:v>
                </c:pt>
                <c:pt idx="235">
                  <c:v>8057</c:v>
                </c:pt>
                <c:pt idx="236">
                  <c:v>8174</c:v>
                </c:pt>
                <c:pt idx="237">
                  <c:v>8174</c:v>
                </c:pt>
                <c:pt idx="238">
                  <c:v>8280</c:v>
                </c:pt>
                <c:pt idx="239">
                  <c:v>8968.5</c:v>
                </c:pt>
                <c:pt idx="240">
                  <c:v>9032</c:v>
                </c:pt>
                <c:pt idx="241">
                  <c:v>9032</c:v>
                </c:pt>
                <c:pt idx="242">
                  <c:v>9081.5</c:v>
                </c:pt>
                <c:pt idx="243">
                  <c:v>9084.5</c:v>
                </c:pt>
                <c:pt idx="244">
                  <c:v>9176.5</c:v>
                </c:pt>
                <c:pt idx="245">
                  <c:v>9272.5</c:v>
                </c:pt>
                <c:pt idx="246">
                  <c:v>9931</c:v>
                </c:pt>
                <c:pt idx="247">
                  <c:v>9931</c:v>
                </c:pt>
                <c:pt idx="248">
                  <c:v>9955</c:v>
                </c:pt>
                <c:pt idx="249">
                  <c:v>9955.5</c:v>
                </c:pt>
                <c:pt idx="250">
                  <c:v>9958</c:v>
                </c:pt>
                <c:pt idx="251">
                  <c:v>9960.5</c:v>
                </c:pt>
                <c:pt idx="252">
                  <c:v>9961</c:v>
                </c:pt>
                <c:pt idx="253">
                  <c:v>9984.5</c:v>
                </c:pt>
                <c:pt idx="254">
                  <c:v>10002</c:v>
                </c:pt>
                <c:pt idx="255">
                  <c:v>10061</c:v>
                </c:pt>
                <c:pt idx="256">
                  <c:v>10061</c:v>
                </c:pt>
                <c:pt idx="257">
                  <c:v>10124.5</c:v>
                </c:pt>
                <c:pt idx="258">
                  <c:v>10125</c:v>
                </c:pt>
                <c:pt idx="259">
                  <c:v>10163</c:v>
                </c:pt>
                <c:pt idx="260">
                  <c:v>10188</c:v>
                </c:pt>
                <c:pt idx="261">
                  <c:v>10188</c:v>
                </c:pt>
                <c:pt idx="262">
                  <c:v>11010.5</c:v>
                </c:pt>
                <c:pt idx="263">
                  <c:v>11018</c:v>
                </c:pt>
                <c:pt idx="264">
                  <c:v>11018</c:v>
                </c:pt>
                <c:pt idx="265">
                  <c:v>11018.5</c:v>
                </c:pt>
                <c:pt idx="266">
                  <c:v>11018.5</c:v>
                </c:pt>
                <c:pt idx="267">
                  <c:v>11023.5</c:v>
                </c:pt>
                <c:pt idx="268">
                  <c:v>11024</c:v>
                </c:pt>
                <c:pt idx="269">
                  <c:v>11024</c:v>
                </c:pt>
                <c:pt idx="270">
                  <c:v>11026.5</c:v>
                </c:pt>
                <c:pt idx="271">
                  <c:v>11027</c:v>
                </c:pt>
                <c:pt idx="272">
                  <c:v>11029</c:v>
                </c:pt>
                <c:pt idx="273">
                  <c:v>11029.5</c:v>
                </c:pt>
                <c:pt idx="274">
                  <c:v>11034.5</c:v>
                </c:pt>
                <c:pt idx="275">
                  <c:v>11035</c:v>
                </c:pt>
                <c:pt idx="276">
                  <c:v>11037.5</c:v>
                </c:pt>
                <c:pt idx="277">
                  <c:v>11040.5</c:v>
                </c:pt>
                <c:pt idx="278">
                  <c:v>11040.5</c:v>
                </c:pt>
                <c:pt idx="279">
                  <c:v>11085</c:v>
                </c:pt>
                <c:pt idx="280">
                  <c:v>11087</c:v>
                </c:pt>
                <c:pt idx="281">
                  <c:v>11087</c:v>
                </c:pt>
                <c:pt idx="282">
                  <c:v>11164.5</c:v>
                </c:pt>
                <c:pt idx="283">
                  <c:v>11170</c:v>
                </c:pt>
                <c:pt idx="284">
                  <c:v>11226</c:v>
                </c:pt>
                <c:pt idx="285">
                  <c:v>11300</c:v>
                </c:pt>
                <c:pt idx="286">
                  <c:v>11887</c:v>
                </c:pt>
                <c:pt idx="287">
                  <c:v>12058</c:v>
                </c:pt>
                <c:pt idx="288">
                  <c:v>12075.5</c:v>
                </c:pt>
                <c:pt idx="289">
                  <c:v>12291</c:v>
                </c:pt>
                <c:pt idx="290">
                  <c:v>12513.5</c:v>
                </c:pt>
                <c:pt idx="291">
                  <c:v>12809</c:v>
                </c:pt>
                <c:pt idx="292">
                  <c:v>12883.5</c:v>
                </c:pt>
                <c:pt idx="293">
                  <c:v>12939</c:v>
                </c:pt>
                <c:pt idx="294">
                  <c:v>13027</c:v>
                </c:pt>
                <c:pt idx="295">
                  <c:v>13077</c:v>
                </c:pt>
                <c:pt idx="296">
                  <c:v>13890.5</c:v>
                </c:pt>
                <c:pt idx="297">
                  <c:v>13920</c:v>
                </c:pt>
                <c:pt idx="298">
                  <c:v>13951.5</c:v>
                </c:pt>
                <c:pt idx="299">
                  <c:v>13994.5</c:v>
                </c:pt>
                <c:pt idx="300">
                  <c:v>14075.5</c:v>
                </c:pt>
                <c:pt idx="301">
                  <c:v>14094</c:v>
                </c:pt>
                <c:pt idx="302">
                  <c:v>14095</c:v>
                </c:pt>
                <c:pt idx="303">
                  <c:v>14233</c:v>
                </c:pt>
                <c:pt idx="304">
                  <c:v>14268</c:v>
                </c:pt>
                <c:pt idx="305">
                  <c:v>14268</c:v>
                </c:pt>
                <c:pt idx="306">
                  <c:v>14268</c:v>
                </c:pt>
                <c:pt idx="307">
                  <c:v>14268</c:v>
                </c:pt>
                <c:pt idx="308">
                  <c:v>14268</c:v>
                </c:pt>
                <c:pt idx="309">
                  <c:v>14980.5</c:v>
                </c:pt>
                <c:pt idx="310">
                  <c:v>15038.5</c:v>
                </c:pt>
                <c:pt idx="311">
                  <c:v>15077</c:v>
                </c:pt>
                <c:pt idx="312">
                  <c:v>15145</c:v>
                </c:pt>
                <c:pt idx="313">
                  <c:v>15208.5</c:v>
                </c:pt>
                <c:pt idx="314">
                  <c:v>15983.5</c:v>
                </c:pt>
                <c:pt idx="315">
                  <c:v>16014.5</c:v>
                </c:pt>
                <c:pt idx="316">
                  <c:v>16127</c:v>
                </c:pt>
                <c:pt idx="317">
                  <c:v>16144.5</c:v>
                </c:pt>
                <c:pt idx="318">
                  <c:v>16166.5</c:v>
                </c:pt>
                <c:pt idx="319">
                  <c:v>16199</c:v>
                </c:pt>
                <c:pt idx="320">
                  <c:v>16214</c:v>
                </c:pt>
                <c:pt idx="321">
                  <c:v>16265.5</c:v>
                </c:pt>
                <c:pt idx="322">
                  <c:v>16265.5</c:v>
                </c:pt>
                <c:pt idx="323">
                  <c:v>16268</c:v>
                </c:pt>
                <c:pt idx="324">
                  <c:v>16268</c:v>
                </c:pt>
                <c:pt idx="325">
                  <c:v>16268</c:v>
                </c:pt>
                <c:pt idx="326">
                  <c:v>16268</c:v>
                </c:pt>
                <c:pt idx="327">
                  <c:v>16268</c:v>
                </c:pt>
                <c:pt idx="328">
                  <c:v>16268</c:v>
                </c:pt>
                <c:pt idx="329">
                  <c:v>16916</c:v>
                </c:pt>
                <c:pt idx="330">
                  <c:v>17004.5</c:v>
                </c:pt>
                <c:pt idx="331">
                  <c:v>17042</c:v>
                </c:pt>
                <c:pt idx="332">
                  <c:v>17042.5</c:v>
                </c:pt>
                <c:pt idx="333">
                  <c:v>17058</c:v>
                </c:pt>
                <c:pt idx="334">
                  <c:v>17059.5</c:v>
                </c:pt>
                <c:pt idx="335">
                  <c:v>17059.5</c:v>
                </c:pt>
                <c:pt idx="336">
                  <c:v>17063.5</c:v>
                </c:pt>
                <c:pt idx="337">
                  <c:v>17093.5</c:v>
                </c:pt>
                <c:pt idx="338">
                  <c:v>17094</c:v>
                </c:pt>
                <c:pt idx="339">
                  <c:v>17181</c:v>
                </c:pt>
                <c:pt idx="340">
                  <c:v>17208.5</c:v>
                </c:pt>
                <c:pt idx="341">
                  <c:v>17289.5</c:v>
                </c:pt>
                <c:pt idx="342">
                  <c:v>17951.5</c:v>
                </c:pt>
                <c:pt idx="343">
                  <c:v>18037</c:v>
                </c:pt>
                <c:pt idx="344">
                  <c:v>18037</c:v>
                </c:pt>
                <c:pt idx="345">
                  <c:v>18094</c:v>
                </c:pt>
                <c:pt idx="346">
                  <c:v>18122.5</c:v>
                </c:pt>
                <c:pt idx="347">
                  <c:v>18123</c:v>
                </c:pt>
                <c:pt idx="348">
                  <c:v>18150</c:v>
                </c:pt>
                <c:pt idx="349">
                  <c:v>18152</c:v>
                </c:pt>
                <c:pt idx="350">
                  <c:v>18180</c:v>
                </c:pt>
                <c:pt idx="351">
                  <c:v>18180</c:v>
                </c:pt>
                <c:pt idx="352">
                  <c:v>18200</c:v>
                </c:pt>
                <c:pt idx="353">
                  <c:v>18236</c:v>
                </c:pt>
                <c:pt idx="354">
                  <c:v>18966.5</c:v>
                </c:pt>
                <c:pt idx="355">
                  <c:v>18966.5</c:v>
                </c:pt>
                <c:pt idx="356">
                  <c:v>19035.5</c:v>
                </c:pt>
                <c:pt idx="357">
                  <c:v>19035.5</c:v>
                </c:pt>
                <c:pt idx="358">
                  <c:v>19036</c:v>
                </c:pt>
                <c:pt idx="359">
                  <c:v>19036</c:v>
                </c:pt>
                <c:pt idx="360">
                  <c:v>19077</c:v>
                </c:pt>
                <c:pt idx="361">
                  <c:v>20033.5</c:v>
                </c:pt>
                <c:pt idx="362">
                  <c:v>20033.5</c:v>
                </c:pt>
                <c:pt idx="363">
                  <c:v>20041.5</c:v>
                </c:pt>
                <c:pt idx="364">
                  <c:v>20043</c:v>
                </c:pt>
                <c:pt idx="365">
                  <c:v>20113</c:v>
                </c:pt>
                <c:pt idx="366">
                  <c:v>20133.5</c:v>
                </c:pt>
                <c:pt idx="367">
                  <c:v>20134</c:v>
                </c:pt>
                <c:pt idx="368">
                  <c:v>20139</c:v>
                </c:pt>
                <c:pt idx="369">
                  <c:v>20219.5</c:v>
                </c:pt>
                <c:pt idx="370">
                  <c:v>20271</c:v>
                </c:pt>
                <c:pt idx="371">
                  <c:v>20274.5</c:v>
                </c:pt>
                <c:pt idx="372">
                  <c:v>20964</c:v>
                </c:pt>
                <c:pt idx="373">
                  <c:v>21079</c:v>
                </c:pt>
                <c:pt idx="374">
                  <c:v>21079</c:v>
                </c:pt>
                <c:pt idx="375">
                  <c:v>21083</c:v>
                </c:pt>
                <c:pt idx="376">
                  <c:v>21105.5</c:v>
                </c:pt>
                <c:pt idx="377">
                  <c:v>21106</c:v>
                </c:pt>
                <c:pt idx="378">
                  <c:v>21134.5</c:v>
                </c:pt>
                <c:pt idx="379">
                  <c:v>21134.5</c:v>
                </c:pt>
                <c:pt idx="380">
                  <c:v>21179.5</c:v>
                </c:pt>
                <c:pt idx="381">
                  <c:v>21198</c:v>
                </c:pt>
                <c:pt idx="382">
                  <c:v>21198</c:v>
                </c:pt>
                <c:pt idx="383">
                  <c:v>21215</c:v>
                </c:pt>
                <c:pt idx="384">
                  <c:v>21924</c:v>
                </c:pt>
                <c:pt idx="385">
                  <c:v>21987.5</c:v>
                </c:pt>
                <c:pt idx="386">
                  <c:v>22018</c:v>
                </c:pt>
                <c:pt idx="387">
                  <c:v>23265</c:v>
                </c:pt>
                <c:pt idx="388">
                  <c:v>23295</c:v>
                </c:pt>
                <c:pt idx="389">
                  <c:v>23397.5</c:v>
                </c:pt>
              </c:numCache>
            </c:numRef>
          </c:xVal>
          <c:yVal>
            <c:numRef>
              <c:f>B!$I$21:$I$410</c:f>
              <c:numCache>
                <c:formatCode>General</c:formatCode>
                <c:ptCount val="390"/>
                <c:pt idx="0">
                  <c:v>5.0195350002468331E-2</c:v>
                </c:pt>
                <c:pt idx="1">
                  <c:v>4.5444300001690863E-2</c:v>
                </c:pt>
                <c:pt idx="2">
                  <c:v>4.796935000558733E-2</c:v>
                </c:pt>
                <c:pt idx="3">
                  <c:v>4.8218300002190517E-2</c:v>
                </c:pt>
                <c:pt idx="4">
                  <c:v>4.8482950005563907E-2</c:v>
                </c:pt>
                <c:pt idx="5">
                  <c:v>4.7731900001963368E-2</c:v>
                </c:pt>
                <c:pt idx="7">
                  <c:v>4.2267900000297232E-2</c:v>
                </c:pt>
                <c:pt idx="8">
                  <c:v>5.4812200003652833E-2</c:v>
                </c:pt>
                <c:pt idx="18">
                  <c:v>3.1064850005350308E-2</c:v>
                </c:pt>
                <c:pt idx="19">
                  <c:v>3.0313800005387748E-2</c:v>
                </c:pt>
                <c:pt idx="39">
                  <c:v>1.4325449999887496E-2</c:v>
                </c:pt>
                <c:pt idx="40">
                  <c:v>3.5743999978876673E-3</c:v>
                </c:pt>
                <c:pt idx="48">
                  <c:v>7.8269000005093403E-3</c:v>
                </c:pt>
                <c:pt idx="49">
                  <c:v>1.0165200001210906E-2</c:v>
                </c:pt>
                <c:pt idx="50">
                  <c:v>1.7903650004882365E-2</c:v>
                </c:pt>
                <c:pt idx="51">
                  <c:v>-9.8642000011750497E-3</c:v>
                </c:pt>
                <c:pt idx="52">
                  <c:v>9.9225000303704292E-4</c:v>
                </c:pt>
                <c:pt idx="53">
                  <c:v>2.542869999888353E-2</c:v>
                </c:pt>
                <c:pt idx="54">
                  <c:v>8.9224000039394014E-3</c:v>
                </c:pt>
                <c:pt idx="55">
                  <c:v>1.2167150001914706E-2</c:v>
                </c:pt>
                <c:pt idx="56">
                  <c:v>-4.8905000003287569E-3</c:v>
                </c:pt>
                <c:pt idx="57">
                  <c:v>8.4795000293524936E-4</c:v>
                </c:pt>
                <c:pt idx="58">
                  <c:v>-6.7514999682316557E-4</c:v>
                </c:pt>
                <c:pt idx="59">
                  <c:v>1.0632999983499758E-3</c:v>
                </c:pt>
                <c:pt idx="60">
                  <c:v>-3.2689999352442101E-4</c:v>
                </c:pt>
                <c:pt idx="61">
                  <c:v>-1.322375000017928E-2</c:v>
                </c:pt>
                <c:pt idx="62">
                  <c:v>-9.6486999973421916E-3</c:v>
                </c:pt>
                <c:pt idx="63">
                  <c:v>-2.7716650001821108E-2</c:v>
                </c:pt>
                <c:pt idx="64">
                  <c:v>-8.9069999376079068E-4</c:v>
                </c:pt>
                <c:pt idx="65">
                  <c:v>4.1093000036198646E-3</c:v>
                </c:pt>
                <c:pt idx="66">
                  <c:v>1.4556800007994752E-2</c:v>
                </c:pt>
                <c:pt idx="67">
                  <c:v>-1.1028499997337349E-2</c:v>
                </c:pt>
                <c:pt idx="74">
                  <c:v>-5.9686999957193621E-3</c:v>
                </c:pt>
                <c:pt idx="75">
                  <c:v>3.1491000045207329E-3</c:v>
                </c:pt>
                <c:pt idx="76">
                  <c:v>-4.9951999972108752E-3</c:v>
                </c:pt>
                <c:pt idx="78">
                  <c:v>-7.251999995787628E-4</c:v>
                </c:pt>
                <c:pt idx="79">
                  <c:v>-4.6720999962417409E-3</c:v>
                </c:pt>
                <c:pt idx="82">
                  <c:v>-1.04085999992094E-2</c:v>
                </c:pt>
                <c:pt idx="83">
                  <c:v>-1.2484199993195944E-2</c:v>
                </c:pt>
                <c:pt idx="84">
                  <c:v>-1.1621999990893528E-2</c:v>
                </c:pt>
                <c:pt idx="85">
                  <c:v>-9.6219999904860742E-3</c:v>
                </c:pt>
                <c:pt idx="86">
                  <c:v>-1.2638799998967443E-2</c:v>
                </c:pt>
                <c:pt idx="87">
                  <c:v>4.2000006942544132E-5</c:v>
                </c:pt>
                <c:pt idx="90">
                  <c:v>-1.1510499993164558E-2</c:v>
                </c:pt>
                <c:pt idx="91">
                  <c:v>-2.2240999969653785E-3</c:v>
                </c:pt>
                <c:pt idx="92">
                  <c:v>-8.5085499958950095E-3</c:v>
                </c:pt>
                <c:pt idx="93">
                  <c:v>-6.2095499961287715E-3</c:v>
                </c:pt>
                <c:pt idx="94">
                  <c:v>-1.2251549997017719E-2</c:v>
                </c:pt>
                <c:pt idx="95">
                  <c:v>-2.8544500019052066E-3</c:v>
                </c:pt>
                <c:pt idx="96">
                  <c:v>-6.0182499946677126E-3</c:v>
                </c:pt>
                <c:pt idx="97">
                  <c:v>3.3981750006205402E-2</c:v>
                </c:pt>
                <c:pt idx="98">
                  <c:v>-1.8074349995004013E-2</c:v>
                </c:pt>
                <c:pt idx="99">
                  <c:v>-1.6719250001187902E-2</c:v>
                </c:pt>
                <c:pt idx="100">
                  <c:v>-1.6980799991870299E-2</c:v>
                </c:pt>
                <c:pt idx="101">
                  <c:v>-1.1487099996884353E-2</c:v>
                </c:pt>
                <c:pt idx="102">
                  <c:v>-7.5290999957360327E-3</c:v>
                </c:pt>
                <c:pt idx="103">
                  <c:v>-7.6890499913133681E-3</c:v>
                </c:pt>
                <c:pt idx="104">
                  <c:v>-1.1781449997215532E-2</c:v>
                </c:pt>
                <c:pt idx="105">
                  <c:v>-5.8108499943045899E-3</c:v>
                </c:pt>
                <c:pt idx="106">
                  <c:v>-3.4263499910593964E-3</c:v>
                </c:pt>
                <c:pt idx="107">
                  <c:v>-1.271729999280069E-2</c:v>
                </c:pt>
                <c:pt idx="108">
                  <c:v>-4.6237499991548248E-3</c:v>
                </c:pt>
                <c:pt idx="109">
                  <c:v>-1.9146849997923709E-2</c:v>
                </c:pt>
                <c:pt idx="110">
                  <c:v>5.2892000021529384E-3</c:v>
                </c:pt>
                <c:pt idx="111">
                  <c:v>-1.6972349993011449E-2</c:v>
                </c:pt>
                <c:pt idx="112">
                  <c:v>-2.2233899995626416E-2</c:v>
                </c:pt>
                <c:pt idx="113">
                  <c:v>-9.2281499964883551E-3</c:v>
                </c:pt>
                <c:pt idx="114">
                  <c:v>-8.6871000021346845E-3</c:v>
                </c:pt>
                <c:pt idx="115">
                  <c:v>-1.883829999860609E-2</c:v>
                </c:pt>
                <c:pt idx="116">
                  <c:v>-5.1448999947751872E-3</c:v>
                </c:pt>
                <c:pt idx="117">
                  <c:v>2.8299000041442923E-3</c:v>
                </c:pt>
                <c:pt idx="118">
                  <c:v>2.8257000085432082E-3</c:v>
                </c:pt>
                <c:pt idx="119">
                  <c:v>1.739050007017795E-3</c:v>
                </c:pt>
                <c:pt idx="120">
                  <c:v>-3.8890499999979511E-3</c:v>
                </c:pt>
                <c:pt idx="121">
                  <c:v>-6.4430000202264637E-4</c:v>
                </c:pt>
                <c:pt idx="122">
                  <c:v>-2.9173000002629124E-3</c:v>
                </c:pt>
                <c:pt idx="123">
                  <c:v>1.0365000052843243E-3</c:v>
                </c:pt>
                <c:pt idx="124">
                  <c:v>-1.4250249994802289E-2</c:v>
                </c:pt>
                <c:pt idx="125">
                  <c:v>-3.5621999995782971E-3</c:v>
                </c:pt>
                <c:pt idx="126">
                  <c:v>-2.6671999949030578E-3</c:v>
                </c:pt>
                <c:pt idx="127">
                  <c:v>-6.4476499974261969E-3</c:v>
                </c:pt>
                <c:pt idx="128">
                  <c:v>7.9998500004876405E-3</c:v>
                </c:pt>
                <c:pt idx="129">
                  <c:v>-5.5385000014211982E-3</c:v>
                </c:pt>
                <c:pt idx="130">
                  <c:v>1.0741000005509704E-2</c:v>
                </c:pt>
                <c:pt idx="132">
                  <c:v>-1.3380799995502457E-2</c:v>
                </c:pt>
                <c:pt idx="133">
                  <c:v>1.7589499984751455E-3</c:v>
                </c:pt>
                <c:pt idx="134">
                  <c:v>-4.0970999980345368E-3</c:v>
                </c:pt>
                <c:pt idx="135">
                  <c:v>1.2852500003646128E-2</c:v>
                </c:pt>
                <c:pt idx="136">
                  <c:v>4.7475000028498471E-3</c:v>
                </c:pt>
                <c:pt idx="137">
                  <c:v>-2.0948000019416213E-3</c:v>
                </c:pt>
                <c:pt idx="138">
                  <c:v>8.9109500040649436E-3</c:v>
                </c:pt>
                <c:pt idx="139">
                  <c:v>-3.8736999922548421E-3</c:v>
                </c:pt>
                <c:pt idx="140">
                  <c:v>1.7380600002070423E-2</c:v>
                </c:pt>
                <c:pt idx="141">
                  <c:v>-1.378850000037346E-3</c:v>
                </c:pt>
                <c:pt idx="142">
                  <c:v>-4.9133999928017147E-3</c:v>
                </c:pt>
                <c:pt idx="143">
                  <c:v>9.230550000211224E-3</c:v>
                </c:pt>
                <c:pt idx="144">
                  <c:v>5.459650004922878E-3</c:v>
                </c:pt>
                <c:pt idx="145">
                  <c:v>1.0064100002637133E-2</c:v>
                </c:pt>
                <c:pt idx="146">
                  <c:v>1.5942300000460818E-2</c:v>
                </c:pt>
                <c:pt idx="147">
                  <c:v>1.2563149997731671E-2</c:v>
                </c:pt>
                <c:pt idx="150">
                  <c:v>-8.2019999535987154E-4</c:v>
                </c:pt>
                <c:pt idx="153">
                  <c:v>-6.4749999946798198E-3</c:v>
                </c:pt>
                <c:pt idx="154">
                  <c:v>-6.0442999965744093E-3</c:v>
                </c:pt>
                <c:pt idx="155">
                  <c:v>-1.2836999958381057E-3</c:v>
                </c:pt>
                <c:pt idx="156">
                  <c:v>-1.6300499992212281E-2</c:v>
                </c:pt>
                <c:pt idx="157">
                  <c:v>1.5037800003483426E-2</c:v>
                </c:pt>
                <c:pt idx="158">
                  <c:v>-2.3099999816622585E-4</c:v>
                </c:pt>
                <c:pt idx="159">
                  <c:v>1.5716000052634627E-3</c:v>
                </c:pt>
                <c:pt idx="160">
                  <c:v>-6.1279999499674886E-4</c:v>
                </c:pt>
                <c:pt idx="161">
                  <c:v>-1.0211499997240026E-2</c:v>
                </c:pt>
                <c:pt idx="162">
                  <c:v>1.5029000060167164E-3</c:v>
                </c:pt>
                <c:pt idx="163">
                  <c:v>1.3718250003876165E-2</c:v>
                </c:pt>
                <c:pt idx="165">
                  <c:v>-3.3573499968042597E-3</c:v>
                </c:pt>
                <c:pt idx="166">
                  <c:v>-1.7559999105287716E-4</c:v>
                </c:pt>
                <c:pt idx="168">
                  <c:v>3.8019000057829544E-3</c:v>
                </c:pt>
                <c:pt idx="169">
                  <c:v>9.4827000066288747E-3</c:v>
                </c:pt>
                <c:pt idx="170">
                  <c:v>1.458045000617858E-2</c:v>
                </c:pt>
                <c:pt idx="172">
                  <c:v>3.5048499994445592E-3</c:v>
                </c:pt>
                <c:pt idx="173">
                  <c:v>-3.0308499990496784E-3</c:v>
                </c:pt>
                <c:pt idx="174">
                  <c:v>3.6404000056791119E-3</c:v>
                </c:pt>
                <c:pt idx="175">
                  <c:v>7.3830500041367486E-3</c:v>
                </c:pt>
                <c:pt idx="176">
                  <c:v>-8.1434999447083101E-4</c:v>
                </c:pt>
                <c:pt idx="177">
                  <c:v>-4.8864999553188682E-4</c:v>
                </c:pt>
                <c:pt idx="180">
                  <c:v>-9.3053500022506341E-3</c:v>
                </c:pt>
                <c:pt idx="181">
                  <c:v>-2.8662499971687794E-3</c:v>
                </c:pt>
                <c:pt idx="182">
                  <c:v>-1.6508999979123473E-3</c:v>
                </c:pt>
                <c:pt idx="185">
                  <c:v>-9.1782000017701648E-3</c:v>
                </c:pt>
                <c:pt idx="186">
                  <c:v>-1.0636499937390909E-3</c:v>
                </c:pt>
                <c:pt idx="187">
                  <c:v>1.0658000006515067E-2</c:v>
                </c:pt>
                <c:pt idx="188">
                  <c:v>2.0607499973266385E-3</c:v>
                </c:pt>
                <c:pt idx="189">
                  <c:v>1.4532000001054257E-2</c:v>
                </c:pt>
                <c:pt idx="190">
                  <c:v>-2.0624999961000867E-3</c:v>
                </c:pt>
                <c:pt idx="191">
                  <c:v>5.2632000006269664E-3</c:v>
                </c:pt>
                <c:pt idx="192">
                  <c:v>3.0242000066209584E-3</c:v>
                </c:pt>
                <c:pt idx="193">
                  <c:v>1.9780000075115822E-3</c:v>
                </c:pt>
                <c:pt idx="194">
                  <c:v>4.4434500014176592E-3</c:v>
                </c:pt>
                <c:pt idx="195">
                  <c:v>1.4158800004224759E-2</c:v>
                </c:pt>
                <c:pt idx="197">
                  <c:v>1.3857350000762381E-2</c:v>
                </c:pt>
                <c:pt idx="198">
                  <c:v>1.6781750004156493E-2</c:v>
                </c:pt>
                <c:pt idx="199">
                  <c:v>5.2020000293850899E-4</c:v>
                </c:pt>
                <c:pt idx="200">
                  <c:v>-3.1540999916614965E-3</c:v>
                </c:pt>
                <c:pt idx="202">
                  <c:v>-5.4201999955694191E-3</c:v>
                </c:pt>
                <c:pt idx="203">
                  <c:v>1.7195500040543266E-3</c:v>
                </c:pt>
                <c:pt idx="205">
                  <c:v>2.5221500036423095E-3</c:v>
                </c:pt>
                <c:pt idx="208">
                  <c:v>-7.0169499958865345E-3</c:v>
                </c:pt>
                <c:pt idx="211">
                  <c:v>-3.6554999678628519E-4</c:v>
                </c:pt>
                <c:pt idx="214">
                  <c:v>7.6315000478643924E-4</c:v>
                </c:pt>
                <c:pt idx="284">
                  <c:v>-1.6745999964768998E-3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9CB-475A-9FED-18EBDC6F6181}"/>
            </c:ext>
          </c:extLst>
        </c:ser>
        <c:ser>
          <c:idx val="2"/>
          <c:order val="2"/>
          <c:tx>
            <c:strRef>
              <c:f>B!$J$20:$J$20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99CC"/>
              </a:solidFill>
              <a:ln>
                <a:solidFill>
                  <a:srgbClr val="FF99CC"/>
                </a:solidFill>
                <a:prstDash val="solid"/>
              </a:ln>
            </c:spPr>
          </c:marker>
          <c:xVal>
            <c:numRef>
              <c:f>B!$F$21:$F$410</c:f>
              <c:numCache>
                <c:formatCode>General</c:formatCode>
                <c:ptCount val="390"/>
                <c:pt idx="0">
                  <c:v>-64783.5</c:v>
                </c:pt>
                <c:pt idx="1">
                  <c:v>-64783</c:v>
                </c:pt>
                <c:pt idx="2">
                  <c:v>-63723.5</c:v>
                </c:pt>
                <c:pt idx="3">
                  <c:v>-63723</c:v>
                </c:pt>
                <c:pt idx="4">
                  <c:v>-62539.5</c:v>
                </c:pt>
                <c:pt idx="5">
                  <c:v>-62539</c:v>
                </c:pt>
                <c:pt idx="6">
                  <c:v>-61814</c:v>
                </c:pt>
                <c:pt idx="7">
                  <c:v>-60699</c:v>
                </c:pt>
                <c:pt idx="8">
                  <c:v>-59482</c:v>
                </c:pt>
                <c:pt idx="9">
                  <c:v>-54701</c:v>
                </c:pt>
                <c:pt idx="10">
                  <c:v>-54676</c:v>
                </c:pt>
                <c:pt idx="11">
                  <c:v>-54613</c:v>
                </c:pt>
                <c:pt idx="12">
                  <c:v>-54596</c:v>
                </c:pt>
                <c:pt idx="13">
                  <c:v>-54549</c:v>
                </c:pt>
                <c:pt idx="14">
                  <c:v>-54538</c:v>
                </c:pt>
                <c:pt idx="15">
                  <c:v>-53860</c:v>
                </c:pt>
                <c:pt idx="16">
                  <c:v>-53799</c:v>
                </c:pt>
                <c:pt idx="17">
                  <c:v>-53711</c:v>
                </c:pt>
                <c:pt idx="18">
                  <c:v>-52578.5</c:v>
                </c:pt>
                <c:pt idx="19">
                  <c:v>-52578</c:v>
                </c:pt>
                <c:pt idx="20">
                  <c:v>-50538</c:v>
                </c:pt>
                <c:pt idx="21">
                  <c:v>-50395</c:v>
                </c:pt>
                <c:pt idx="22">
                  <c:v>-48596.5</c:v>
                </c:pt>
                <c:pt idx="23">
                  <c:v>-48596</c:v>
                </c:pt>
                <c:pt idx="24">
                  <c:v>-48588</c:v>
                </c:pt>
                <c:pt idx="25">
                  <c:v>-48587.5</c:v>
                </c:pt>
                <c:pt idx="26">
                  <c:v>-48546.5</c:v>
                </c:pt>
                <c:pt idx="27">
                  <c:v>-48535.5</c:v>
                </c:pt>
                <c:pt idx="28">
                  <c:v>-48486</c:v>
                </c:pt>
                <c:pt idx="29">
                  <c:v>-48475</c:v>
                </c:pt>
                <c:pt idx="30">
                  <c:v>-48474.5</c:v>
                </c:pt>
                <c:pt idx="31">
                  <c:v>-48469</c:v>
                </c:pt>
                <c:pt idx="32">
                  <c:v>-42295</c:v>
                </c:pt>
                <c:pt idx="33">
                  <c:v>-40201</c:v>
                </c:pt>
                <c:pt idx="34">
                  <c:v>-39501.5</c:v>
                </c:pt>
                <c:pt idx="35">
                  <c:v>-39490.5</c:v>
                </c:pt>
                <c:pt idx="36">
                  <c:v>-39476.5</c:v>
                </c:pt>
                <c:pt idx="37">
                  <c:v>-38677</c:v>
                </c:pt>
                <c:pt idx="38">
                  <c:v>-38574</c:v>
                </c:pt>
                <c:pt idx="39">
                  <c:v>-37464.5</c:v>
                </c:pt>
                <c:pt idx="40">
                  <c:v>-37464</c:v>
                </c:pt>
                <c:pt idx="41">
                  <c:v>-36489</c:v>
                </c:pt>
                <c:pt idx="42">
                  <c:v>-33454.5</c:v>
                </c:pt>
                <c:pt idx="43">
                  <c:v>-33195</c:v>
                </c:pt>
                <c:pt idx="44">
                  <c:v>-32547</c:v>
                </c:pt>
                <c:pt idx="45">
                  <c:v>-32290</c:v>
                </c:pt>
                <c:pt idx="46">
                  <c:v>-32072</c:v>
                </c:pt>
                <c:pt idx="47">
                  <c:v>-25418.5</c:v>
                </c:pt>
                <c:pt idx="48">
                  <c:v>-24489</c:v>
                </c:pt>
                <c:pt idx="49">
                  <c:v>-24412</c:v>
                </c:pt>
                <c:pt idx="50">
                  <c:v>-24406.5</c:v>
                </c:pt>
                <c:pt idx="51">
                  <c:v>-24398</c:v>
                </c:pt>
                <c:pt idx="52">
                  <c:v>-23972.5</c:v>
                </c:pt>
                <c:pt idx="53">
                  <c:v>-23347</c:v>
                </c:pt>
                <c:pt idx="54">
                  <c:v>-23344</c:v>
                </c:pt>
                <c:pt idx="55">
                  <c:v>-23341.5</c:v>
                </c:pt>
                <c:pt idx="56">
                  <c:v>-23195</c:v>
                </c:pt>
                <c:pt idx="57">
                  <c:v>-23189.5</c:v>
                </c:pt>
                <c:pt idx="58">
                  <c:v>-23178.5</c:v>
                </c:pt>
                <c:pt idx="59">
                  <c:v>-23173</c:v>
                </c:pt>
                <c:pt idx="60">
                  <c:v>-22511</c:v>
                </c:pt>
                <c:pt idx="61">
                  <c:v>-21012.5</c:v>
                </c:pt>
                <c:pt idx="62">
                  <c:v>-20453</c:v>
                </c:pt>
                <c:pt idx="63">
                  <c:v>-20063.5</c:v>
                </c:pt>
                <c:pt idx="64">
                  <c:v>-18433</c:v>
                </c:pt>
                <c:pt idx="65">
                  <c:v>-18433</c:v>
                </c:pt>
                <c:pt idx="66">
                  <c:v>-18408</c:v>
                </c:pt>
                <c:pt idx="67">
                  <c:v>-17415</c:v>
                </c:pt>
                <c:pt idx="68">
                  <c:v>-17349.5</c:v>
                </c:pt>
                <c:pt idx="69">
                  <c:v>-17347</c:v>
                </c:pt>
                <c:pt idx="70">
                  <c:v>-17291</c:v>
                </c:pt>
                <c:pt idx="71">
                  <c:v>-17280.5</c:v>
                </c:pt>
                <c:pt idx="72">
                  <c:v>-17280.5</c:v>
                </c:pt>
                <c:pt idx="73">
                  <c:v>-17272</c:v>
                </c:pt>
                <c:pt idx="74">
                  <c:v>-17253</c:v>
                </c:pt>
                <c:pt idx="75">
                  <c:v>-16071</c:v>
                </c:pt>
                <c:pt idx="76">
                  <c:v>-15288</c:v>
                </c:pt>
                <c:pt idx="77">
                  <c:v>-14353.5</c:v>
                </c:pt>
                <c:pt idx="78">
                  <c:v>-13988</c:v>
                </c:pt>
                <c:pt idx="79">
                  <c:v>-13299</c:v>
                </c:pt>
                <c:pt idx="80">
                  <c:v>-13258.5</c:v>
                </c:pt>
                <c:pt idx="81">
                  <c:v>-13258</c:v>
                </c:pt>
                <c:pt idx="82">
                  <c:v>-12234</c:v>
                </c:pt>
                <c:pt idx="83">
                  <c:v>-12198</c:v>
                </c:pt>
                <c:pt idx="84">
                  <c:v>-11180</c:v>
                </c:pt>
                <c:pt idx="85">
                  <c:v>-11180</c:v>
                </c:pt>
                <c:pt idx="86">
                  <c:v>-11172</c:v>
                </c:pt>
                <c:pt idx="87">
                  <c:v>-11020</c:v>
                </c:pt>
                <c:pt idx="88">
                  <c:v>-11001.5</c:v>
                </c:pt>
                <c:pt idx="89">
                  <c:v>-10996</c:v>
                </c:pt>
                <c:pt idx="90">
                  <c:v>-10995</c:v>
                </c:pt>
                <c:pt idx="91">
                  <c:v>-10179</c:v>
                </c:pt>
                <c:pt idx="92">
                  <c:v>-9924.5</c:v>
                </c:pt>
                <c:pt idx="93">
                  <c:v>-9114.5</c:v>
                </c:pt>
                <c:pt idx="94">
                  <c:v>-9094.5</c:v>
                </c:pt>
                <c:pt idx="95">
                  <c:v>-9045.5</c:v>
                </c:pt>
                <c:pt idx="96">
                  <c:v>-8967.5</c:v>
                </c:pt>
                <c:pt idx="97">
                  <c:v>-8967.5</c:v>
                </c:pt>
                <c:pt idx="98">
                  <c:v>-8226.5</c:v>
                </c:pt>
                <c:pt idx="99">
                  <c:v>-8157.5</c:v>
                </c:pt>
                <c:pt idx="100">
                  <c:v>-8152</c:v>
                </c:pt>
                <c:pt idx="101">
                  <c:v>-8149</c:v>
                </c:pt>
                <c:pt idx="102">
                  <c:v>-8129</c:v>
                </c:pt>
                <c:pt idx="103">
                  <c:v>-7219.5</c:v>
                </c:pt>
                <c:pt idx="104">
                  <c:v>-7175.5</c:v>
                </c:pt>
                <c:pt idx="105">
                  <c:v>-7161.5</c:v>
                </c:pt>
                <c:pt idx="106">
                  <c:v>-7106.5</c:v>
                </c:pt>
                <c:pt idx="107">
                  <c:v>-7087</c:v>
                </c:pt>
                <c:pt idx="108">
                  <c:v>-7012.5</c:v>
                </c:pt>
                <c:pt idx="109">
                  <c:v>-7001.5</c:v>
                </c:pt>
                <c:pt idx="110">
                  <c:v>-6852</c:v>
                </c:pt>
                <c:pt idx="111">
                  <c:v>-6846.5</c:v>
                </c:pt>
                <c:pt idx="112">
                  <c:v>-6841</c:v>
                </c:pt>
                <c:pt idx="113">
                  <c:v>-6248.5</c:v>
                </c:pt>
                <c:pt idx="114">
                  <c:v>-6149</c:v>
                </c:pt>
                <c:pt idx="115">
                  <c:v>-6077</c:v>
                </c:pt>
                <c:pt idx="116">
                  <c:v>-5931</c:v>
                </c:pt>
                <c:pt idx="117">
                  <c:v>-5919</c:v>
                </c:pt>
                <c:pt idx="118">
                  <c:v>-5917</c:v>
                </c:pt>
                <c:pt idx="119">
                  <c:v>-5280.5</c:v>
                </c:pt>
                <c:pt idx="120">
                  <c:v>-5219.5</c:v>
                </c:pt>
                <c:pt idx="121">
                  <c:v>-5217</c:v>
                </c:pt>
                <c:pt idx="122">
                  <c:v>-5087</c:v>
                </c:pt>
                <c:pt idx="123">
                  <c:v>-5065</c:v>
                </c:pt>
                <c:pt idx="124">
                  <c:v>-5047.5</c:v>
                </c:pt>
                <c:pt idx="125">
                  <c:v>-5018</c:v>
                </c:pt>
                <c:pt idx="126">
                  <c:v>-4968</c:v>
                </c:pt>
                <c:pt idx="127">
                  <c:v>-4953.5</c:v>
                </c:pt>
                <c:pt idx="128">
                  <c:v>-4928.5</c:v>
                </c:pt>
                <c:pt idx="129">
                  <c:v>-4315</c:v>
                </c:pt>
                <c:pt idx="130">
                  <c:v>-4210</c:v>
                </c:pt>
                <c:pt idx="131">
                  <c:v>-4153</c:v>
                </c:pt>
                <c:pt idx="132">
                  <c:v>-4152</c:v>
                </c:pt>
                <c:pt idx="133">
                  <c:v>-4099.5</c:v>
                </c:pt>
                <c:pt idx="134">
                  <c:v>-4049</c:v>
                </c:pt>
                <c:pt idx="135">
                  <c:v>-4025</c:v>
                </c:pt>
                <c:pt idx="136">
                  <c:v>-3975</c:v>
                </c:pt>
                <c:pt idx="137">
                  <c:v>-3812</c:v>
                </c:pt>
                <c:pt idx="138">
                  <c:v>-3219.5</c:v>
                </c:pt>
                <c:pt idx="139">
                  <c:v>-3203</c:v>
                </c:pt>
                <c:pt idx="140">
                  <c:v>-3086</c:v>
                </c:pt>
                <c:pt idx="141">
                  <c:v>-3081.5</c:v>
                </c:pt>
                <c:pt idx="142">
                  <c:v>-2946</c:v>
                </c:pt>
                <c:pt idx="143">
                  <c:v>-2895.5</c:v>
                </c:pt>
                <c:pt idx="144">
                  <c:v>-2766.5</c:v>
                </c:pt>
                <c:pt idx="145">
                  <c:v>-2221</c:v>
                </c:pt>
                <c:pt idx="146">
                  <c:v>-2163</c:v>
                </c:pt>
                <c:pt idx="147">
                  <c:v>-2101.5</c:v>
                </c:pt>
                <c:pt idx="148">
                  <c:v>-2096.5</c:v>
                </c:pt>
                <c:pt idx="149">
                  <c:v>-2094</c:v>
                </c:pt>
                <c:pt idx="150">
                  <c:v>-2038</c:v>
                </c:pt>
                <c:pt idx="151">
                  <c:v>-2014</c:v>
                </c:pt>
                <c:pt idx="152">
                  <c:v>-2008.5</c:v>
                </c:pt>
                <c:pt idx="153">
                  <c:v>-1250</c:v>
                </c:pt>
                <c:pt idx="154">
                  <c:v>-1217</c:v>
                </c:pt>
                <c:pt idx="155">
                  <c:v>-1103</c:v>
                </c:pt>
                <c:pt idx="156">
                  <c:v>-1095</c:v>
                </c:pt>
                <c:pt idx="157">
                  <c:v>-1018</c:v>
                </c:pt>
                <c:pt idx="158">
                  <c:v>-890</c:v>
                </c:pt>
                <c:pt idx="159">
                  <c:v>-796</c:v>
                </c:pt>
                <c:pt idx="160">
                  <c:v>-232</c:v>
                </c:pt>
                <c:pt idx="161">
                  <c:v>-185</c:v>
                </c:pt>
                <c:pt idx="162">
                  <c:v>-49</c:v>
                </c:pt>
                <c:pt idx="163">
                  <c:v>-32.5</c:v>
                </c:pt>
                <c:pt idx="164">
                  <c:v>0</c:v>
                </c:pt>
                <c:pt idx="165">
                  <c:v>3.5</c:v>
                </c:pt>
                <c:pt idx="166">
                  <c:v>36</c:v>
                </c:pt>
                <c:pt idx="167">
                  <c:v>69</c:v>
                </c:pt>
                <c:pt idx="168">
                  <c:v>761</c:v>
                </c:pt>
                <c:pt idx="169">
                  <c:v>913</c:v>
                </c:pt>
                <c:pt idx="170">
                  <c:v>985.5</c:v>
                </c:pt>
                <c:pt idx="171">
                  <c:v>990.5</c:v>
                </c:pt>
                <c:pt idx="172">
                  <c:v>1021.5</c:v>
                </c:pt>
                <c:pt idx="173">
                  <c:v>1038.5</c:v>
                </c:pt>
                <c:pt idx="174">
                  <c:v>1076</c:v>
                </c:pt>
                <c:pt idx="175">
                  <c:v>1079.5</c:v>
                </c:pt>
                <c:pt idx="176">
                  <c:v>1173.5</c:v>
                </c:pt>
                <c:pt idx="177">
                  <c:v>1256.5</c:v>
                </c:pt>
                <c:pt idx="178">
                  <c:v>1815</c:v>
                </c:pt>
                <c:pt idx="179">
                  <c:v>1853.5</c:v>
                </c:pt>
                <c:pt idx="180">
                  <c:v>1883.5</c:v>
                </c:pt>
                <c:pt idx="181">
                  <c:v>1912.5</c:v>
                </c:pt>
                <c:pt idx="182">
                  <c:v>1929</c:v>
                </c:pt>
                <c:pt idx="183">
                  <c:v>1939.5</c:v>
                </c:pt>
                <c:pt idx="184">
                  <c:v>1939.5</c:v>
                </c:pt>
                <c:pt idx="185">
                  <c:v>1942</c:v>
                </c:pt>
                <c:pt idx="186">
                  <c:v>2006.5</c:v>
                </c:pt>
                <c:pt idx="187">
                  <c:v>2020</c:v>
                </c:pt>
                <c:pt idx="188">
                  <c:v>2042.5</c:v>
                </c:pt>
                <c:pt idx="189">
                  <c:v>2080</c:v>
                </c:pt>
                <c:pt idx="190">
                  <c:v>2125</c:v>
                </c:pt>
                <c:pt idx="191">
                  <c:v>2208</c:v>
                </c:pt>
                <c:pt idx="192">
                  <c:v>2798</c:v>
                </c:pt>
                <c:pt idx="193">
                  <c:v>2820</c:v>
                </c:pt>
                <c:pt idx="194">
                  <c:v>2955.5</c:v>
                </c:pt>
                <c:pt idx="195">
                  <c:v>2972</c:v>
                </c:pt>
                <c:pt idx="196">
                  <c:v>2979.5</c:v>
                </c:pt>
                <c:pt idx="197">
                  <c:v>2996.5</c:v>
                </c:pt>
                <c:pt idx="198">
                  <c:v>3032.5</c:v>
                </c:pt>
                <c:pt idx="199">
                  <c:v>3038</c:v>
                </c:pt>
                <c:pt idx="200">
                  <c:v>3121</c:v>
                </c:pt>
                <c:pt idx="201">
                  <c:v>3929</c:v>
                </c:pt>
                <c:pt idx="202">
                  <c:v>3962</c:v>
                </c:pt>
                <c:pt idx="203">
                  <c:v>4014.5</c:v>
                </c:pt>
                <c:pt idx="204">
                  <c:v>4066.5</c:v>
                </c:pt>
                <c:pt idx="205">
                  <c:v>4108.5</c:v>
                </c:pt>
                <c:pt idx="206">
                  <c:v>4182.5</c:v>
                </c:pt>
                <c:pt idx="207">
                  <c:v>4894</c:v>
                </c:pt>
                <c:pt idx="208">
                  <c:v>5079.5</c:v>
                </c:pt>
                <c:pt idx="209">
                  <c:v>5087</c:v>
                </c:pt>
                <c:pt idx="210">
                  <c:v>5179</c:v>
                </c:pt>
                <c:pt idx="211">
                  <c:v>5245.5</c:v>
                </c:pt>
                <c:pt idx="212">
                  <c:v>5738.5</c:v>
                </c:pt>
                <c:pt idx="213">
                  <c:v>5893.5</c:v>
                </c:pt>
                <c:pt idx="214">
                  <c:v>5898.5</c:v>
                </c:pt>
                <c:pt idx="215">
                  <c:v>6036.5</c:v>
                </c:pt>
                <c:pt idx="216">
                  <c:v>6085.5</c:v>
                </c:pt>
                <c:pt idx="217">
                  <c:v>6086</c:v>
                </c:pt>
                <c:pt idx="218">
                  <c:v>6091</c:v>
                </c:pt>
                <c:pt idx="219">
                  <c:v>6091.5</c:v>
                </c:pt>
                <c:pt idx="220">
                  <c:v>6102.5</c:v>
                </c:pt>
                <c:pt idx="221">
                  <c:v>6125</c:v>
                </c:pt>
                <c:pt idx="222">
                  <c:v>6233</c:v>
                </c:pt>
                <c:pt idx="223">
                  <c:v>6260.5</c:v>
                </c:pt>
                <c:pt idx="224">
                  <c:v>6924</c:v>
                </c:pt>
                <c:pt idx="225">
                  <c:v>6949</c:v>
                </c:pt>
                <c:pt idx="226">
                  <c:v>6983</c:v>
                </c:pt>
                <c:pt idx="227">
                  <c:v>7028</c:v>
                </c:pt>
                <c:pt idx="228">
                  <c:v>7028.5</c:v>
                </c:pt>
                <c:pt idx="229">
                  <c:v>7146</c:v>
                </c:pt>
                <c:pt idx="230">
                  <c:v>7848</c:v>
                </c:pt>
                <c:pt idx="231">
                  <c:v>7887</c:v>
                </c:pt>
                <c:pt idx="232">
                  <c:v>7976</c:v>
                </c:pt>
                <c:pt idx="233">
                  <c:v>8028</c:v>
                </c:pt>
                <c:pt idx="234">
                  <c:v>8028</c:v>
                </c:pt>
                <c:pt idx="235">
                  <c:v>8057</c:v>
                </c:pt>
                <c:pt idx="236">
                  <c:v>8174</c:v>
                </c:pt>
                <c:pt idx="237">
                  <c:v>8174</c:v>
                </c:pt>
                <c:pt idx="238">
                  <c:v>8280</c:v>
                </c:pt>
                <c:pt idx="239">
                  <c:v>8968.5</c:v>
                </c:pt>
                <c:pt idx="240">
                  <c:v>9032</c:v>
                </c:pt>
                <c:pt idx="241">
                  <c:v>9032</c:v>
                </c:pt>
                <c:pt idx="242">
                  <c:v>9081.5</c:v>
                </c:pt>
                <c:pt idx="243">
                  <c:v>9084.5</c:v>
                </c:pt>
                <c:pt idx="244">
                  <c:v>9176.5</c:v>
                </c:pt>
                <c:pt idx="245">
                  <c:v>9272.5</c:v>
                </c:pt>
                <c:pt idx="246">
                  <c:v>9931</c:v>
                </c:pt>
                <c:pt idx="247">
                  <c:v>9931</c:v>
                </c:pt>
                <c:pt idx="248">
                  <c:v>9955</c:v>
                </c:pt>
                <c:pt idx="249">
                  <c:v>9955.5</c:v>
                </c:pt>
                <c:pt idx="250">
                  <c:v>9958</c:v>
                </c:pt>
                <c:pt idx="251">
                  <c:v>9960.5</c:v>
                </c:pt>
                <c:pt idx="252">
                  <c:v>9961</c:v>
                </c:pt>
                <c:pt idx="253">
                  <c:v>9984.5</c:v>
                </c:pt>
                <c:pt idx="254">
                  <c:v>10002</c:v>
                </c:pt>
                <c:pt idx="255">
                  <c:v>10061</c:v>
                </c:pt>
                <c:pt idx="256">
                  <c:v>10061</c:v>
                </c:pt>
                <c:pt idx="257">
                  <c:v>10124.5</c:v>
                </c:pt>
                <c:pt idx="258">
                  <c:v>10125</c:v>
                </c:pt>
                <c:pt idx="259">
                  <c:v>10163</c:v>
                </c:pt>
                <c:pt idx="260">
                  <c:v>10188</c:v>
                </c:pt>
                <c:pt idx="261">
                  <c:v>10188</c:v>
                </c:pt>
                <c:pt idx="262">
                  <c:v>11010.5</c:v>
                </c:pt>
                <c:pt idx="263">
                  <c:v>11018</c:v>
                </c:pt>
                <c:pt idx="264">
                  <c:v>11018</c:v>
                </c:pt>
                <c:pt idx="265">
                  <c:v>11018.5</c:v>
                </c:pt>
                <c:pt idx="266">
                  <c:v>11018.5</c:v>
                </c:pt>
                <c:pt idx="267">
                  <c:v>11023.5</c:v>
                </c:pt>
                <c:pt idx="268">
                  <c:v>11024</c:v>
                </c:pt>
                <c:pt idx="269">
                  <c:v>11024</c:v>
                </c:pt>
                <c:pt idx="270">
                  <c:v>11026.5</c:v>
                </c:pt>
                <c:pt idx="271">
                  <c:v>11027</c:v>
                </c:pt>
                <c:pt idx="272">
                  <c:v>11029</c:v>
                </c:pt>
                <c:pt idx="273">
                  <c:v>11029.5</c:v>
                </c:pt>
                <c:pt idx="274">
                  <c:v>11034.5</c:v>
                </c:pt>
                <c:pt idx="275">
                  <c:v>11035</c:v>
                </c:pt>
                <c:pt idx="276">
                  <c:v>11037.5</c:v>
                </c:pt>
                <c:pt idx="277">
                  <c:v>11040.5</c:v>
                </c:pt>
                <c:pt idx="278">
                  <c:v>11040.5</c:v>
                </c:pt>
                <c:pt idx="279">
                  <c:v>11085</c:v>
                </c:pt>
                <c:pt idx="280">
                  <c:v>11087</c:v>
                </c:pt>
                <c:pt idx="281">
                  <c:v>11087</c:v>
                </c:pt>
                <c:pt idx="282">
                  <c:v>11164.5</c:v>
                </c:pt>
                <c:pt idx="283">
                  <c:v>11170</c:v>
                </c:pt>
                <c:pt idx="284">
                  <c:v>11226</c:v>
                </c:pt>
                <c:pt idx="285">
                  <c:v>11300</c:v>
                </c:pt>
                <c:pt idx="286">
                  <c:v>11887</c:v>
                </c:pt>
                <c:pt idx="287">
                  <c:v>12058</c:v>
                </c:pt>
                <c:pt idx="288">
                  <c:v>12075.5</c:v>
                </c:pt>
                <c:pt idx="289">
                  <c:v>12291</c:v>
                </c:pt>
                <c:pt idx="290">
                  <c:v>12513.5</c:v>
                </c:pt>
                <c:pt idx="291">
                  <c:v>12809</c:v>
                </c:pt>
                <c:pt idx="292">
                  <c:v>12883.5</c:v>
                </c:pt>
                <c:pt idx="293">
                  <c:v>12939</c:v>
                </c:pt>
                <c:pt idx="294">
                  <c:v>13027</c:v>
                </c:pt>
                <c:pt idx="295">
                  <c:v>13077</c:v>
                </c:pt>
                <c:pt idx="296">
                  <c:v>13890.5</c:v>
                </c:pt>
                <c:pt idx="297">
                  <c:v>13920</c:v>
                </c:pt>
                <c:pt idx="298">
                  <c:v>13951.5</c:v>
                </c:pt>
                <c:pt idx="299">
                  <c:v>13994.5</c:v>
                </c:pt>
                <c:pt idx="300">
                  <c:v>14075.5</c:v>
                </c:pt>
                <c:pt idx="301">
                  <c:v>14094</c:v>
                </c:pt>
                <c:pt idx="302">
                  <c:v>14095</c:v>
                </c:pt>
                <c:pt idx="303">
                  <c:v>14233</c:v>
                </c:pt>
                <c:pt idx="304">
                  <c:v>14268</c:v>
                </c:pt>
                <c:pt idx="305">
                  <c:v>14268</c:v>
                </c:pt>
                <c:pt idx="306">
                  <c:v>14268</c:v>
                </c:pt>
                <c:pt idx="307">
                  <c:v>14268</c:v>
                </c:pt>
                <c:pt idx="308">
                  <c:v>14268</c:v>
                </c:pt>
                <c:pt idx="309">
                  <c:v>14980.5</c:v>
                </c:pt>
                <c:pt idx="310">
                  <c:v>15038.5</c:v>
                </c:pt>
                <c:pt idx="311">
                  <c:v>15077</c:v>
                </c:pt>
                <c:pt idx="312">
                  <c:v>15145</c:v>
                </c:pt>
                <c:pt idx="313">
                  <c:v>15208.5</c:v>
                </c:pt>
                <c:pt idx="314">
                  <c:v>15983.5</c:v>
                </c:pt>
                <c:pt idx="315">
                  <c:v>16014.5</c:v>
                </c:pt>
                <c:pt idx="316">
                  <c:v>16127</c:v>
                </c:pt>
                <c:pt idx="317">
                  <c:v>16144.5</c:v>
                </c:pt>
                <c:pt idx="318">
                  <c:v>16166.5</c:v>
                </c:pt>
                <c:pt idx="319">
                  <c:v>16199</c:v>
                </c:pt>
                <c:pt idx="320">
                  <c:v>16214</c:v>
                </c:pt>
                <c:pt idx="321">
                  <c:v>16265.5</c:v>
                </c:pt>
                <c:pt idx="322">
                  <c:v>16265.5</c:v>
                </c:pt>
                <c:pt idx="323">
                  <c:v>16268</c:v>
                </c:pt>
                <c:pt idx="324">
                  <c:v>16268</c:v>
                </c:pt>
                <c:pt idx="325">
                  <c:v>16268</c:v>
                </c:pt>
                <c:pt idx="326">
                  <c:v>16268</c:v>
                </c:pt>
                <c:pt idx="327">
                  <c:v>16268</c:v>
                </c:pt>
                <c:pt idx="328">
                  <c:v>16268</c:v>
                </c:pt>
                <c:pt idx="329">
                  <c:v>16916</c:v>
                </c:pt>
                <c:pt idx="330">
                  <c:v>17004.5</c:v>
                </c:pt>
                <c:pt idx="331">
                  <c:v>17042</c:v>
                </c:pt>
                <c:pt idx="332">
                  <c:v>17042.5</c:v>
                </c:pt>
                <c:pt idx="333">
                  <c:v>17058</c:v>
                </c:pt>
                <c:pt idx="334">
                  <c:v>17059.5</c:v>
                </c:pt>
                <c:pt idx="335">
                  <c:v>17059.5</c:v>
                </c:pt>
                <c:pt idx="336">
                  <c:v>17063.5</c:v>
                </c:pt>
                <c:pt idx="337">
                  <c:v>17093.5</c:v>
                </c:pt>
                <c:pt idx="338">
                  <c:v>17094</c:v>
                </c:pt>
                <c:pt idx="339">
                  <c:v>17181</c:v>
                </c:pt>
                <c:pt idx="340">
                  <c:v>17208.5</c:v>
                </c:pt>
                <c:pt idx="341">
                  <c:v>17289.5</c:v>
                </c:pt>
                <c:pt idx="342">
                  <c:v>17951.5</c:v>
                </c:pt>
                <c:pt idx="343">
                  <c:v>18037</c:v>
                </c:pt>
                <c:pt idx="344">
                  <c:v>18037</c:v>
                </c:pt>
                <c:pt idx="345">
                  <c:v>18094</c:v>
                </c:pt>
                <c:pt idx="346">
                  <c:v>18122.5</c:v>
                </c:pt>
                <c:pt idx="347">
                  <c:v>18123</c:v>
                </c:pt>
                <c:pt idx="348">
                  <c:v>18150</c:v>
                </c:pt>
                <c:pt idx="349">
                  <c:v>18152</c:v>
                </c:pt>
                <c:pt idx="350">
                  <c:v>18180</c:v>
                </c:pt>
                <c:pt idx="351">
                  <c:v>18180</c:v>
                </c:pt>
                <c:pt idx="352">
                  <c:v>18200</c:v>
                </c:pt>
                <c:pt idx="353">
                  <c:v>18236</c:v>
                </c:pt>
                <c:pt idx="354">
                  <c:v>18966.5</c:v>
                </c:pt>
                <c:pt idx="355">
                  <c:v>18966.5</c:v>
                </c:pt>
                <c:pt idx="356">
                  <c:v>19035.5</c:v>
                </c:pt>
                <c:pt idx="357">
                  <c:v>19035.5</c:v>
                </c:pt>
                <c:pt idx="358">
                  <c:v>19036</c:v>
                </c:pt>
                <c:pt idx="359">
                  <c:v>19036</c:v>
                </c:pt>
                <c:pt idx="360">
                  <c:v>19077</c:v>
                </c:pt>
                <c:pt idx="361">
                  <c:v>20033.5</c:v>
                </c:pt>
                <c:pt idx="362">
                  <c:v>20033.5</c:v>
                </c:pt>
                <c:pt idx="363">
                  <c:v>20041.5</c:v>
                </c:pt>
                <c:pt idx="364">
                  <c:v>20043</c:v>
                </c:pt>
                <c:pt idx="365">
                  <c:v>20113</c:v>
                </c:pt>
                <c:pt idx="366">
                  <c:v>20133.5</c:v>
                </c:pt>
                <c:pt idx="367">
                  <c:v>20134</c:v>
                </c:pt>
                <c:pt idx="368">
                  <c:v>20139</c:v>
                </c:pt>
                <c:pt idx="369">
                  <c:v>20219.5</c:v>
                </c:pt>
                <c:pt idx="370">
                  <c:v>20271</c:v>
                </c:pt>
                <c:pt idx="371">
                  <c:v>20274.5</c:v>
                </c:pt>
                <c:pt idx="372">
                  <c:v>20964</c:v>
                </c:pt>
                <c:pt idx="373">
                  <c:v>21079</c:v>
                </c:pt>
                <c:pt idx="374">
                  <c:v>21079</c:v>
                </c:pt>
                <c:pt idx="375">
                  <c:v>21083</c:v>
                </c:pt>
                <c:pt idx="376">
                  <c:v>21105.5</c:v>
                </c:pt>
                <c:pt idx="377">
                  <c:v>21106</c:v>
                </c:pt>
                <c:pt idx="378">
                  <c:v>21134.5</c:v>
                </c:pt>
                <c:pt idx="379">
                  <c:v>21134.5</c:v>
                </c:pt>
                <c:pt idx="380">
                  <c:v>21179.5</c:v>
                </c:pt>
                <c:pt idx="381">
                  <c:v>21198</c:v>
                </c:pt>
                <c:pt idx="382">
                  <c:v>21198</c:v>
                </c:pt>
                <c:pt idx="383">
                  <c:v>21215</c:v>
                </c:pt>
                <c:pt idx="384">
                  <c:v>21924</c:v>
                </c:pt>
                <c:pt idx="385">
                  <c:v>21987.5</c:v>
                </c:pt>
                <c:pt idx="386">
                  <c:v>22018</c:v>
                </c:pt>
                <c:pt idx="387">
                  <c:v>23265</c:v>
                </c:pt>
                <c:pt idx="388">
                  <c:v>23295</c:v>
                </c:pt>
                <c:pt idx="389">
                  <c:v>23397.5</c:v>
                </c:pt>
              </c:numCache>
            </c:numRef>
          </c:xVal>
          <c:yVal>
            <c:numRef>
              <c:f>B!$J$21:$J$410</c:f>
              <c:numCache>
                <c:formatCode>General</c:formatCode>
                <c:ptCount val="390"/>
                <c:pt idx="68">
                  <c:v>-5.3160499955993146E-3</c:v>
                </c:pt>
                <c:pt idx="69">
                  <c:v>-6.9712999975308776E-3</c:v>
                </c:pt>
                <c:pt idx="72">
                  <c:v>-8.4609499972430058E-3</c:v>
                </c:pt>
                <c:pt idx="73">
                  <c:v>-4.1287999993073754E-3</c:v>
                </c:pt>
                <c:pt idx="77">
                  <c:v>-1.250764999713283E-2</c:v>
                </c:pt>
                <c:pt idx="80">
                  <c:v>-8.4071499950368889E-3</c:v>
                </c:pt>
                <c:pt idx="81">
                  <c:v>-8.3581999933812767E-3</c:v>
                </c:pt>
                <c:pt idx="88">
                  <c:v>-9.7468499952810816E-3</c:v>
                </c:pt>
                <c:pt idx="89">
                  <c:v>-9.7083999935421161E-3</c:v>
                </c:pt>
                <c:pt idx="206">
                  <c:v>-2.7332499957992695E-3</c:v>
                </c:pt>
                <c:pt idx="209">
                  <c:v>-5.7826999909593724E-3</c:v>
                </c:pt>
                <c:pt idx="227">
                  <c:v>-2.8587999986484647E-3</c:v>
                </c:pt>
                <c:pt idx="228">
                  <c:v>-2.1098499928484671E-3</c:v>
                </c:pt>
                <c:pt idx="235">
                  <c:v>-5.4196999917621724E-3</c:v>
                </c:pt>
                <c:pt idx="248">
                  <c:v>-5.9054999946965836E-3</c:v>
                </c:pt>
                <c:pt idx="249">
                  <c:v>-5.4565499958698638E-3</c:v>
                </c:pt>
                <c:pt idx="250">
                  <c:v>-6.0117999964859337E-3</c:v>
                </c:pt>
                <c:pt idx="251">
                  <c:v>-6.1670499999308959E-3</c:v>
                </c:pt>
                <c:pt idx="252">
                  <c:v>-6.1180999982752837E-3</c:v>
                </c:pt>
                <c:pt idx="254">
                  <c:v>-6.2041999990469776E-3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9CB-475A-9FED-18EBDC6F6181}"/>
            </c:ext>
          </c:extLst>
        </c:ser>
        <c:ser>
          <c:idx val="3"/>
          <c:order val="3"/>
          <c:tx>
            <c:strRef>
              <c:f>B!$K$20:$K$20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B!$F$21:$F$410</c:f>
              <c:numCache>
                <c:formatCode>General</c:formatCode>
                <c:ptCount val="390"/>
                <c:pt idx="0">
                  <c:v>-64783.5</c:v>
                </c:pt>
                <c:pt idx="1">
                  <c:v>-64783</c:v>
                </c:pt>
                <c:pt idx="2">
                  <c:v>-63723.5</c:v>
                </c:pt>
                <c:pt idx="3">
                  <c:v>-63723</c:v>
                </c:pt>
                <c:pt idx="4">
                  <c:v>-62539.5</c:v>
                </c:pt>
                <c:pt idx="5">
                  <c:v>-62539</c:v>
                </c:pt>
                <c:pt idx="6">
                  <c:v>-61814</c:v>
                </c:pt>
                <c:pt idx="7">
                  <c:v>-60699</c:v>
                </c:pt>
                <c:pt idx="8">
                  <c:v>-59482</c:v>
                </c:pt>
                <c:pt idx="9">
                  <c:v>-54701</c:v>
                </c:pt>
                <c:pt idx="10">
                  <c:v>-54676</c:v>
                </c:pt>
                <c:pt idx="11">
                  <c:v>-54613</c:v>
                </c:pt>
                <c:pt idx="12">
                  <c:v>-54596</c:v>
                </c:pt>
                <c:pt idx="13">
                  <c:v>-54549</c:v>
                </c:pt>
                <c:pt idx="14">
                  <c:v>-54538</c:v>
                </c:pt>
                <c:pt idx="15">
                  <c:v>-53860</c:v>
                </c:pt>
                <c:pt idx="16">
                  <c:v>-53799</c:v>
                </c:pt>
                <c:pt idx="17">
                  <c:v>-53711</c:v>
                </c:pt>
                <c:pt idx="18">
                  <c:v>-52578.5</c:v>
                </c:pt>
                <c:pt idx="19">
                  <c:v>-52578</c:v>
                </c:pt>
                <c:pt idx="20">
                  <c:v>-50538</c:v>
                </c:pt>
                <c:pt idx="21">
                  <c:v>-50395</c:v>
                </c:pt>
                <c:pt idx="22">
                  <c:v>-48596.5</c:v>
                </c:pt>
                <c:pt idx="23">
                  <c:v>-48596</c:v>
                </c:pt>
                <c:pt idx="24">
                  <c:v>-48588</c:v>
                </c:pt>
                <c:pt idx="25">
                  <c:v>-48587.5</c:v>
                </c:pt>
                <c:pt idx="26">
                  <c:v>-48546.5</c:v>
                </c:pt>
                <c:pt idx="27">
                  <c:v>-48535.5</c:v>
                </c:pt>
                <c:pt idx="28">
                  <c:v>-48486</c:v>
                </c:pt>
                <c:pt idx="29">
                  <c:v>-48475</c:v>
                </c:pt>
                <c:pt idx="30">
                  <c:v>-48474.5</c:v>
                </c:pt>
                <c:pt idx="31">
                  <c:v>-48469</c:v>
                </c:pt>
                <c:pt idx="32">
                  <c:v>-42295</c:v>
                </c:pt>
                <c:pt idx="33">
                  <c:v>-40201</c:v>
                </c:pt>
                <c:pt idx="34">
                  <c:v>-39501.5</c:v>
                </c:pt>
                <c:pt idx="35">
                  <c:v>-39490.5</c:v>
                </c:pt>
                <c:pt idx="36">
                  <c:v>-39476.5</c:v>
                </c:pt>
                <c:pt idx="37">
                  <c:v>-38677</c:v>
                </c:pt>
                <c:pt idx="38">
                  <c:v>-38574</c:v>
                </c:pt>
                <c:pt idx="39">
                  <c:v>-37464.5</c:v>
                </c:pt>
                <c:pt idx="40">
                  <c:v>-37464</c:v>
                </c:pt>
                <c:pt idx="41">
                  <c:v>-36489</c:v>
                </c:pt>
                <c:pt idx="42">
                  <c:v>-33454.5</c:v>
                </c:pt>
                <c:pt idx="43">
                  <c:v>-33195</c:v>
                </c:pt>
                <c:pt idx="44">
                  <c:v>-32547</c:v>
                </c:pt>
                <c:pt idx="45">
                  <c:v>-32290</c:v>
                </c:pt>
                <c:pt idx="46">
                  <c:v>-32072</c:v>
                </c:pt>
                <c:pt idx="47">
                  <c:v>-25418.5</c:v>
                </c:pt>
                <c:pt idx="48">
                  <c:v>-24489</c:v>
                </c:pt>
                <c:pt idx="49">
                  <c:v>-24412</c:v>
                </c:pt>
                <c:pt idx="50">
                  <c:v>-24406.5</c:v>
                </c:pt>
                <c:pt idx="51">
                  <c:v>-24398</c:v>
                </c:pt>
                <c:pt idx="52">
                  <c:v>-23972.5</c:v>
                </c:pt>
                <c:pt idx="53">
                  <c:v>-23347</c:v>
                </c:pt>
                <c:pt idx="54">
                  <c:v>-23344</c:v>
                </c:pt>
                <c:pt idx="55">
                  <c:v>-23341.5</c:v>
                </c:pt>
                <c:pt idx="56">
                  <c:v>-23195</c:v>
                </c:pt>
                <c:pt idx="57">
                  <c:v>-23189.5</c:v>
                </c:pt>
                <c:pt idx="58">
                  <c:v>-23178.5</c:v>
                </c:pt>
                <c:pt idx="59">
                  <c:v>-23173</c:v>
                </c:pt>
                <c:pt idx="60">
                  <c:v>-22511</c:v>
                </c:pt>
                <c:pt idx="61">
                  <c:v>-21012.5</c:v>
                </c:pt>
                <c:pt idx="62">
                  <c:v>-20453</c:v>
                </c:pt>
                <c:pt idx="63">
                  <c:v>-20063.5</c:v>
                </c:pt>
                <c:pt idx="64">
                  <c:v>-18433</c:v>
                </c:pt>
                <c:pt idx="65">
                  <c:v>-18433</c:v>
                </c:pt>
                <c:pt idx="66">
                  <c:v>-18408</c:v>
                </c:pt>
                <c:pt idx="67">
                  <c:v>-17415</c:v>
                </c:pt>
                <c:pt idx="68">
                  <c:v>-17349.5</c:v>
                </c:pt>
                <c:pt idx="69">
                  <c:v>-17347</c:v>
                </c:pt>
                <c:pt idx="70">
                  <c:v>-17291</c:v>
                </c:pt>
                <c:pt idx="71">
                  <c:v>-17280.5</c:v>
                </c:pt>
                <c:pt idx="72">
                  <c:v>-17280.5</c:v>
                </c:pt>
                <c:pt idx="73">
                  <c:v>-17272</c:v>
                </c:pt>
                <c:pt idx="74">
                  <c:v>-17253</c:v>
                </c:pt>
                <c:pt idx="75">
                  <c:v>-16071</c:v>
                </c:pt>
                <c:pt idx="76">
                  <c:v>-15288</c:v>
                </c:pt>
                <c:pt idx="77">
                  <c:v>-14353.5</c:v>
                </c:pt>
                <c:pt idx="78">
                  <c:v>-13988</c:v>
                </c:pt>
                <c:pt idx="79">
                  <c:v>-13299</c:v>
                </c:pt>
                <c:pt idx="80">
                  <c:v>-13258.5</c:v>
                </c:pt>
                <c:pt idx="81">
                  <c:v>-13258</c:v>
                </c:pt>
                <c:pt idx="82">
                  <c:v>-12234</c:v>
                </c:pt>
                <c:pt idx="83">
                  <c:v>-12198</c:v>
                </c:pt>
                <c:pt idx="84">
                  <c:v>-11180</c:v>
                </c:pt>
                <c:pt idx="85">
                  <c:v>-11180</c:v>
                </c:pt>
                <c:pt idx="86">
                  <c:v>-11172</c:v>
                </c:pt>
                <c:pt idx="87">
                  <c:v>-11020</c:v>
                </c:pt>
                <c:pt idx="88">
                  <c:v>-11001.5</c:v>
                </c:pt>
                <c:pt idx="89">
                  <c:v>-10996</c:v>
                </c:pt>
                <c:pt idx="90">
                  <c:v>-10995</c:v>
                </c:pt>
                <c:pt idx="91">
                  <c:v>-10179</c:v>
                </c:pt>
                <c:pt idx="92">
                  <c:v>-9924.5</c:v>
                </c:pt>
                <c:pt idx="93">
                  <c:v>-9114.5</c:v>
                </c:pt>
                <c:pt idx="94">
                  <c:v>-9094.5</c:v>
                </c:pt>
                <c:pt idx="95">
                  <c:v>-9045.5</c:v>
                </c:pt>
                <c:pt idx="96">
                  <c:v>-8967.5</c:v>
                </c:pt>
                <c:pt idx="97">
                  <c:v>-8967.5</c:v>
                </c:pt>
                <c:pt idx="98">
                  <c:v>-8226.5</c:v>
                </c:pt>
                <c:pt idx="99">
                  <c:v>-8157.5</c:v>
                </c:pt>
                <c:pt idx="100">
                  <c:v>-8152</c:v>
                </c:pt>
                <c:pt idx="101">
                  <c:v>-8149</c:v>
                </c:pt>
                <c:pt idx="102">
                  <c:v>-8129</c:v>
                </c:pt>
                <c:pt idx="103">
                  <c:v>-7219.5</c:v>
                </c:pt>
                <c:pt idx="104">
                  <c:v>-7175.5</c:v>
                </c:pt>
                <c:pt idx="105">
                  <c:v>-7161.5</c:v>
                </c:pt>
                <c:pt idx="106">
                  <c:v>-7106.5</c:v>
                </c:pt>
                <c:pt idx="107">
                  <c:v>-7087</c:v>
                </c:pt>
                <c:pt idx="108">
                  <c:v>-7012.5</c:v>
                </c:pt>
                <c:pt idx="109">
                  <c:v>-7001.5</c:v>
                </c:pt>
                <c:pt idx="110">
                  <c:v>-6852</c:v>
                </c:pt>
                <c:pt idx="111">
                  <c:v>-6846.5</c:v>
                </c:pt>
                <c:pt idx="112">
                  <c:v>-6841</c:v>
                </c:pt>
                <c:pt idx="113">
                  <c:v>-6248.5</c:v>
                </c:pt>
                <c:pt idx="114">
                  <c:v>-6149</c:v>
                </c:pt>
                <c:pt idx="115">
                  <c:v>-6077</c:v>
                </c:pt>
                <c:pt idx="116">
                  <c:v>-5931</c:v>
                </c:pt>
                <c:pt idx="117">
                  <c:v>-5919</c:v>
                </c:pt>
                <c:pt idx="118">
                  <c:v>-5917</c:v>
                </c:pt>
                <c:pt idx="119">
                  <c:v>-5280.5</c:v>
                </c:pt>
                <c:pt idx="120">
                  <c:v>-5219.5</c:v>
                </c:pt>
                <c:pt idx="121">
                  <c:v>-5217</c:v>
                </c:pt>
                <c:pt idx="122">
                  <c:v>-5087</c:v>
                </c:pt>
                <c:pt idx="123">
                  <c:v>-5065</c:v>
                </c:pt>
                <c:pt idx="124">
                  <c:v>-5047.5</c:v>
                </c:pt>
                <c:pt idx="125">
                  <c:v>-5018</c:v>
                </c:pt>
                <c:pt idx="126">
                  <c:v>-4968</c:v>
                </c:pt>
                <c:pt idx="127">
                  <c:v>-4953.5</c:v>
                </c:pt>
                <c:pt idx="128">
                  <c:v>-4928.5</c:v>
                </c:pt>
                <c:pt idx="129">
                  <c:v>-4315</c:v>
                </c:pt>
                <c:pt idx="130">
                  <c:v>-4210</c:v>
                </c:pt>
                <c:pt idx="131">
                  <c:v>-4153</c:v>
                </c:pt>
                <c:pt idx="132">
                  <c:v>-4152</c:v>
                </c:pt>
                <c:pt idx="133">
                  <c:v>-4099.5</c:v>
                </c:pt>
                <c:pt idx="134">
                  <c:v>-4049</c:v>
                </c:pt>
                <c:pt idx="135">
                  <c:v>-4025</c:v>
                </c:pt>
                <c:pt idx="136">
                  <c:v>-3975</c:v>
                </c:pt>
                <c:pt idx="137">
                  <c:v>-3812</c:v>
                </c:pt>
                <c:pt idx="138">
                  <c:v>-3219.5</c:v>
                </c:pt>
                <c:pt idx="139">
                  <c:v>-3203</c:v>
                </c:pt>
                <c:pt idx="140">
                  <c:v>-3086</c:v>
                </c:pt>
                <c:pt idx="141">
                  <c:v>-3081.5</c:v>
                </c:pt>
                <c:pt idx="142">
                  <c:v>-2946</c:v>
                </c:pt>
                <c:pt idx="143">
                  <c:v>-2895.5</c:v>
                </c:pt>
                <c:pt idx="144">
                  <c:v>-2766.5</c:v>
                </c:pt>
                <c:pt idx="145">
                  <c:v>-2221</c:v>
                </c:pt>
                <c:pt idx="146">
                  <c:v>-2163</c:v>
                </c:pt>
                <c:pt idx="147">
                  <c:v>-2101.5</c:v>
                </c:pt>
                <c:pt idx="148">
                  <c:v>-2096.5</c:v>
                </c:pt>
                <c:pt idx="149">
                  <c:v>-2094</c:v>
                </c:pt>
                <c:pt idx="150">
                  <c:v>-2038</c:v>
                </c:pt>
                <c:pt idx="151">
                  <c:v>-2014</c:v>
                </c:pt>
                <c:pt idx="152">
                  <c:v>-2008.5</c:v>
                </c:pt>
                <c:pt idx="153">
                  <c:v>-1250</c:v>
                </c:pt>
                <c:pt idx="154">
                  <c:v>-1217</c:v>
                </c:pt>
                <c:pt idx="155">
                  <c:v>-1103</c:v>
                </c:pt>
                <c:pt idx="156">
                  <c:v>-1095</c:v>
                </c:pt>
                <c:pt idx="157">
                  <c:v>-1018</c:v>
                </c:pt>
                <c:pt idx="158">
                  <c:v>-890</c:v>
                </c:pt>
                <c:pt idx="159">
                  <c:v>-796</c:v>
                </c:pt>
                <c:pt idx="160">
                  <c:v>-232</c:v>
                </c:pt>
                <c:pt idx="161">
                  <c:v>-185</c:v>
                </c:pt>
                <c:pt idx="162">
                  <c:v>-49</c:v>
                </c:pt>
                <c:pt idx="163">
                  <c:v>-32.5</c:v>
                </c:pt>
                <c:pt idx="164">
                  <c:v>0</c:v>
                </c:pt>
                <c:pt idx="165">
                  <c:v>3.5</c:v>
                </c:pt>
                <c:pt idx="166">
                  <c:v>36</c:v>
                </c:pt>
                <c:pt idx="167">
                  <c:v>69</c:v>
                </c:pt>
                <c:pt idx="168">
                  <c:v>761</c:v>
                </c:pt>
                <c:pt idx="169">
                  <c:v>913</c:v>
                </c:pt>
                <c:pt idx="170">
                  <c:v>985.5</c:v>
                </c:pt>
                <c:pt idx="171">
                  <c:v>990.5</c:v>
                </c:pt>
                <c:pt idx="172">
                  <c:v>1021.5</c:v>
                </c:pt>
                <c:pt idx="173">
                  <c:v>1038.5</c:v>
                </c:pt>
                <c:pt idx="174">
                  <c:v>1076</c:v>
                </c:pt>
                <c:pt idx="175">
                  <c:v>1079.5</c:v>
                </c:pt>
                <c:pt idx="176">
                  <c:v>1173.5</c:v>
                </c:pt>
                <c:pt idx="177">
                  <c:v>1256.5</c:v>
                </c:pt>
                <c:pt idx="178">
                  <c:v>1815</c:v>
                </c:pt>
                <c:pt idx="179">
                  <c:v>1853.5</c:v>
                </c:pt>
                <c:pt idx="180">
                  <c:v>1883.5</c:v>
                </c:pt>
                <c:pt idx="181">
                  <c:v>1912.5</c:v>
                </c:pt>
                <c:pt idx="182">
                  <c:v>1929</c:v>
                </c:pt>
                <c:pt idx="183">
                  <c:v>1939.5</c:v>
                </c:pt>
                <c:pt idx="184">
                  <c:v>1939.5</c:v>
                </c:pt>
                <c:pt idx="185">
                  <c:v>1942</c:v>
                </c:pt>
                <c:pt idx="186">
                  <c:v>2006.5</c:v>
                </c:pt>
                <c:pt idx="187">
                  <c:v>2020</c:v>
                </c:pt>
                <c:pt idx="188">
                  <c:v>2042.5</c:v>
                </c:pt>
                <c:pt idx="189">
                  <c:v>2080</c:v>
                </c:pt>
                <c:pt idx="190">
                  <c:v>2125</c:v>
                </c:pt>
                <c:pt idx="191">
                  <c:v>2208</c:v>
                </c:pt>
                <c:pt idx="192">
                  <c:v>2798</c:v>
                </c:pt>
                <c:pt idx="193">
                  <c:v>2820</c:v>
                </c:pt>
                <c:pt idx="194">
                  <c:v>2955.5</c:v>
                </c:pt>
                <c:pt idx="195">
                  <c:v>2972</c:v>
                </c:pt>
                <c:pt idx="196">
                  <c:v>2979.5</c:v>
                </c:pt>
                <c:pt idx="197">
                  <c:v>2996.5</c:v>
                </c:pt>
                <c:pt idx="198">
                  <c:v>3032.5</c:v>
                </c:pt>
                <c:pt idx="199">
                  <c:v>3038</c:v>
                </c:pt>
                <c:pt idx="200">
                  <c:v>3121</c:v>
                </c:pt>
                <c:pt idx="201">
                  <c:v>3929</c:v>
                </c:pt>
                <c:pt idx="202">
                  <c:v>3962</c:v>
                </c:pt>
                <c:pt idx="203">
                  <c:v>4014.5</c:v>
                </c:pt>
                <c:pt idx="204">
                  <c:v>4066.5</c:v>
                </c:pt>
                <c:pt idx="205">
                  <c:v>4108.5</c:v>
                </c:pt>
                <c:pt idx="206">
                  <c:v>4182.5</c:v>
                </c:pt>
                <c:pt idx="207">
                  <c:v>4894</c:v>
                </c:pt>
                <c:pt idx="208">
                  <c:v>5079.5</c:v>
                </c:pt>
                <c:pt idx="209">
                  <c:v>5087</c:v>
                </c:pt>
                <c:pt idx="210">
                  <c:v>5179</c:v>
                </c:pt>
                <c:pt idx="211">
                  <c:v>5245.5</c:v>
                </c:pt>
                <c:pt idx="212">
                  <c:v>5738.5</c:v>
                </c:pt>
                <c:pt idx="213">
                  <c:v>5893.5</c:v>
                </c:pt>
                <c:pt idx="214">
                  <c:v>5898.5</c:v>
                </c:pt>
                <c:pt idx="215">
                  <c:v>6036.5</c:v>
                </c:pt>
                <c:pt idx="216">
                  <c:v>6085.5</c:v>
                </c:pt>
                <c:pt idx="217">
                  <c:v>6086</c:v>
                </c:pt>
                <c:pt idx="218">
                  <c:v>6091</c:v>
                </c:pt>
                <c:pt idx="219">
                  <c:v>6091.5</c:v>
                </c:pt>
                <c:pt idx="220">
                  <c:v>6102.5</c:v>
                </c:pt>
                <c:pt idx="221">
                  <c:v>6125</c:v>
                </c:pt>
                <c:pt idx="222">
                  <c:v>6233</c:v>
                </c:pt>
                <c:pt idx="223">
                  <c:v>6260.5</c:v>
                </c:pt>
                <c:pt idx="224">
                  <c:v>6924</c:v>
                </c:pt>
                <c:pt idx="225">
                  <c:v>6949</c:v>
                </c:pt>
                <c:pt idx="226">
                  <c:v>6983</c:v>
                </c:pt>
                <c:pt idx="227">
                  <c:v>7028</c:v>
                </c:pt>
                <c:pt idx="228">
                  <c:v>7028.5</c:v>
                </c:pt>
                <c:pt idx="229">
                  <c:v>7146</c:v>
                </c:pt>
                <c:pt idx="230">
                  <c:v>7848</c:v>
                </c:pt>
                <c:pt idx="231">
                  <c:v>7887</c:v>
                </c:pt>
                <c:pt idx="232">
                  <c:v>7976</c:v>
                </c:pt>
                <c:pt idx="233">
                  <c:v>8028</c:v>
                </c:pt>
                <c:pt idx="234">
                  <c:v>8028</c:v>
                </c:pt>
                <c:pt idx="235">
                  <c:v>8057</c:v>
                </c:pt>
                <c:pt idx="236">
                  <c:v>8174</c:v>
                </c:pt>
                <c:pt idx="237">
                  <c:v>8174</c:v>
                </c:pt>
                <c:pt idx="238">
                  <c:v>8280</c:v>
                </c:pt>
                <c:pt idx="239">
                  <c:v>8968.5</c:v>
                </c:pt>
                <c:pt idx="240">
                  <c:v>9032</c:v>
                </c:pt>
                <c:pt idx="241">
                  <c:v>9032</c:v>
                </c:pt>
                <c:pt idx="242">
                  <c:v>9081.5</c:v>
                </c:pt>
                <c:pt idx="243">
                  <c:v>9084.5</c:v>
                </c:pt>
                <c:pt idx="244">
                  <c:v>9176.5</c:v>
                </c:pt>
                <c:pt idx="245">
                  <c:v>9272.5</c:v>
                </c:pt>
                <c:pt idx="246">
                  <c:v>9931</c:v>
                </c:pt>
                <c:pt idx="247">
                  <c:v>9931</c:v>
                </c:pt>
                <c:pt idx="248">
                  <c:v>9955</c:v>
                </c:pt>
                <c:pt idx="249">
                  <c:v>9955.5</c:v>
                </c:pt>
                <c:pt idx="250">
                  <c:v>9958</c:v>
                </c:pt>
                <c:pt idx="251">
                  <c:v>9960.5</c:v>
                </c:pt>
                <c:pt idx="252">
                  <c:v>9961</c:v>
                </c:pt>
                <c:pt idx="253">
                  <c:v>9984.5</c:v>
                </c:pt>
                <c:pt idx="254">
                  <c:v>10002</c:v>
                </c:pt>
                <c:pt idx="255">
                  <c:v>10061</c:v>
                </c:pt>
                <c:pt idx="256">
                  <c:v>10061</c:v>
                </c:pt>
                <c:pt idx="257">
                  <c:v>10124.5</c:v>
                </c:pt>
                <c:pt idx="258">
                  <c:v>10125</c:v>
                </c:pt>
                <c:pt idx="259">
                  <c:v>10163</c:v>
                </c:pt>
                <c:pt idx="260">
                  <c:v>10188</c:v>
                </c:pt>
                <c:pt idx="261">
                  <c:v>10188</c:v>
                </c:pt>
                <c:pt idx="262">
                  <c:v>11010.5</c:v>
                </c:pt>
                <c:pt idx="263">
                  <c:v>11018</c:v>
                </c:pt>
                <c:pt idx="264">
                  <c:v>11018</c:v>
                </c:pt>
                <c:pt idx="265">
                  <c:v>11018.5</c:v>
                </c:pt>
                <c:pt idx="266">
                  <c:v>11018.5</c:v>
                </c:pt>
                <c:pt idx="267">
                  <c:v>11023.5</c:v>
                </c:pt>
                <c:pt idx="268">
                  <c:v>11024</c:v>
                </c:pt>
                <c:pt idx="269">
                  <c:v>11024</c:v>
                </c:pt>
                <c:pt idx="270">
                  <c:v>11026.5</c:v>
                </c:pt>
                <c:pt idx="271">
                  <c:v>11027</c:v>
                </c:pt>
                <c:pt idx="272">
                  <c:v>11029</c:v>
                </c:pt>
                <c:pt idx="273">
                  <c:v>11029.5</c:v>
                </c:pt>
                <c:pt idx="274">
                  <c:v>11034.5</c:v>
                </c:pt>
                <c:pt idx="275">
                  <c:v>11035</c:v>
                </c:pt>
                <c:pt idx="276">
                  <c:v>11037.5</c:v>
                </c:pt>
                <c:pt idx="277">
                  <c:v>11040.5</c:v>
                </c:pt>
                <c:pt idx="278">
                  <c:v>11040.5</c:v>
                </c:pt>
                <c:pt idx="279">
                  <c:v>11085</c:v>
                </c:pt>
                <c:pt idx="280">
                  <c:v>11087</c:v>
                </c:pt>
                <c:pt idx="281">
                  <c:v>11087</c:v>
                </c:pt>
                <c:pt idx="282">
                  <c:v>11164.5</c:v>
                </c:pt>
                <c:pt idx="283">
                  <c:v>11170</c:v>
                </c:pt>
                <c:pt idx="284">
                  <c:v>11226</c:v>
                </c:pt>
                <c:pt idx="285">
                  <c:v>11300</c:v>
                </c:pt>
                <c:pt idx="286">
                  <c:v>11887</c:v>
                </c:pt>
                <c:pt idx="287">
                  <c:v>12058</c:v>
                </c:pt>
                <c:pt idx="288">
                  <c:v>12075.5</c:v>
                </c:pt>
                <c:pt idx="289">
                  <c:v>12291</c:v>
                </c:pt>
                <c:pt idx="290">
                  <c:v>12513.5</c:v>
                </c:pt>
                <c:pt idx="291">
                  <c:v>12809</c:v>
                </c:pt>
                <c:pt idx="292">
                  <c:v>12883.5</c:v>
                </c:pt>
                <c:pt idx="293">
                  <c:v>12939</c:v>
                </c:pt>
                <c:pt idx="294">
                  <c:v>13027</c:v>
                </c:pt>
                <c:pt idx="295">
                  <c:v>13077</c:v>
                </c:pt>
                <c:pt idx="296">
                  <c:v>13890.5</c:v>
                </c:pt>
                <c:pt idx="297">
                  <c:v>13920</c:v>
                </c:pt>
                <c:pt idx="298">
                  <c:v>13951.5</c:v>
                </c:pt>
                <c:pt idx="299">
                  <c:v>13994.5</c:v>
                </c:pt>
                <c:pt idx="300">
                  <c:v>14075.5</c:v>
                </c:pt>
                <c:pt idx="301">
                  <c:v>14094</c:v>
                </c:pt>
                <c:pt idx="302">
                  <c:v>14095</c:v>
                </c:pt>
                <c:pt idx="303">
                  <c:v>14233</c:v>
                </c:pt>
                <c:pt idx="304">
                  <c:v>14268</c:v>
                </c:pt>
                <c:pt idx="305">
                  <c:v>14268</c:v>
                </c:pt>
                <c:pt idx="306">
                  <c:v>14268</c:v>
                </c:pt>
                <c:pt idx="307">
                  <c:v>14268</c:v>
                </c:pt>
                <c:pt idx="308">
                  <c:v>14268</c:v>
                </c:pt>
                <c:pt idx="309">
                  <c:v>14980.5</c:v>
                </c:pt>
                <c:pt idx="310">
                  <c:v>15038.5</c:v>
                </c:pt>
                <c:pt idx="311">
                  <c:v>15077</c:v>
                </c:pt>
                <c:pt idx="312">
                  <c:v>15145</c:v>
                </c:pt>
                <c:pt idx="313">
                  <c:v>15208.5</c:v>
                </c:pt>
                <c:pt idx="314">
                  <c:v>15983.5</c:v>
                </c:pt>
                <c:pt idx="315">
                  <c:v>16014.5</c:v>
                </c:pt>
                <c:pt idx="316">
                  <c:v>16127</c:v>
                </c:pt>
                <c:pt idx="317">
                  <c:v>16144.5</c:v>
                </c:pt>
                <c:pt idx="318">
                  <c:v>16166.5</c:v>
                </c:pt>
                <c:pt idx="319">
                  <c:v>16199</c:v>
                </c:pt>
                <c:pt idx="320">
                  <c:v>16214</c:v>
                </c:pt>
                <c:pt idx="321">
                  <c:v>16265.5</c:v>
                </c:pt>
                <c:pt idx="322">
                  <c:v>16265.5</c:v>
                </c:pt>
                <c:pt idx="323">
                  <c:v>16268</c:v>
                </c:pt>
                <c:pt idx="324">
                  <c:v>16268</c:v>
                </c:pt>
                <c:pt idx="325">
                  <c:v>16268</c:v>
                </c:pt>
                <c:pt idx="326">
                  <c:v>16268</c:v>
                </c:pt>
                <c:pt idx="327">
                  <c:v>16268</c:v>
                </c:pt>
                <c:pt idx="328">
                  <c:v>16268</c:v>
                </c:pt>
                <c:pt idx="329">
                  <c:v>16916</c:v>
                </c:pt>
                <c:pt idx="330">
                  <c:v>17004.5</c:v>
                </c:pt>
                <c:pt idx="331">
                  <c:v>17042</c:v>
                </c:pt>
                <c:pt idx="332">
                  <c:v>17042.5</c:v>
                </c:pt>
                <c:pt idx="333">
                  <c:v>17058</c:v>
                </c:pt>
                <c:pt idx="334">
                  <c:v>17059.5</c:v>
                </c:pt>
                <c:pt idx="335">
                  <c:v>17059.5</c:v>
                </c:pt>
                <c:pt idx="336">
                  <c:v>17063.5</c:v>
                </c:pt>
                <c:pt idx="337">
                  <c:v>17093.5</c:v>
                </c:pt>
                <c:pt idx="338">
                  <c:v>17094</c:v>
                </c:pt>
                <c:pt idx="339">
                  <c:v>17181</c:v>
                </c:pt>
                <c:pt idx="340">
                  <c:v>17208.5</c:v>
                </c:pt>
                <c:pt idx="341">
                  <c:v>17289.5</c:v>
                </c:pt>
                <c:pt idx="342">
                  <c:v>17951.5</c:v>
                </c:pt>
                <c:pt idx="343">
                  <c:v>18037</c:v>
                </c:pt>
                <c:pt idx="344">
                  <c:v>18037</c:v>
                </c:pt>
                <c:pt idx="345">
                  <c:v>18094</c:v>
                </c:pt>
                <c:pt idx="346">
                  <c:v>18122.5</c:v>
                </c:pt>
                <c:pt idx="347">
                  <c:v>18123</c:v>
                </c:pt>
                <c:pt idx="348">
                  <c:v>18150</c:v>
                </c:pt>
                <c:pt idx="349">
                  <c:v>18152</c:v>
                </c:pt>
                <c:pt idx="350">
                  <c:v>18180</c:v>
                </c:pt>
                <c:pt idx="351">
                  <c:v>18180</c:v>
                </c:pt>
                <c:pt idx="352">
                  <c:v>18200</c:v>
                </c:pt>
                <c:pt idx="353">
                  <c:v>18236</c:v>
                </c:pt>
                <c:pt idx="354">
                  <c:v>18966.5</c:v>
                </c:pt>
                <c:pt idx="355">
                  <c:v>18966.5</c:v>
                </c:pt>
                <c:pt idx="356">
                  <c:v>19035.5</c:v>
                </c:pt>
                <c:pt idx="357">
                  <c:v>19035.5</c:v>
                </c:pt>
                <c:pt idx="358">
                  <c:v>19036</c:v>
                </c:pt>
                <c:pt idx="359">
                  <c:v>19036</c:v>
                </c:pt>
                <c:pt idx="360">
                  <c:v>19077</c:v>
                </c:pt>
                <c:pt idx="361">
                  <c:v>20033.5</c:v>
                </c:pt>
                <c:pt idx="362">
                  <c:v>20033.5</c:v>
                </c:pt>
                <c:pt idx="363">
                  <c:v>20041.5</c:v>
                </c:pt>
                <c:pt idx="364">
                  <c:v>20043</c:v>
                </c:pt>
                <c:pt idx="365">
                  <c:v>20113</c:v>
                </c:pt>
                <c:pt idx="366">
                  <c:v>20133.5</c:v>
                </c:pt>
                <c:pt idx="367">
                  <c:v>20134</c:v>
                </c:pt>
                <c:pt idx="368">
                  <c:v>20139</c:v>
                </c:pt>
                <c:pt idx="369">
                  <c:v>20219.5</c:v>
                </c:pt>
                <c:pt idx="370">
                  <c:v>20271</c:v>
                </c:pt>
                <c:pt idx="371">
                  <c:v>20274.5</c:v>
                </c:pt>
                <c:pt idx="372">
                  <c:v>20964</c:v>
                </c:pt>
                <c:pt idx="373">
                  <c:v>21079</c:v>
                </c:pt>
                <c:pt idx="374">
                  <c:v>21079</c:v>
                </c:pt>
                <c:pt idx="375">
                  <c:v>21083</c:v>
                </c:pt>
                <c:pt idx="376">
                  <c:v>21105.5</c:v>
                </c:pt>
                <c:pt idx="377">
                  <c:v>21106</c:v>
                </c:pt>
                <c:pt idx="378">
                  <c:v>21134.5</c:v>
                </c:pt>
                <c:pt idx="379">
                  <c:v>21134.5</c:v>
                </c:pt>
                <c:pt idx="380">
                  <c:v>21179.5</c:v>
                </c:pt>
                <c:pt idx="381">
                  <c:v>21198</c:v>
                </c:pt>
                <c:pt idx="382">
                  <c:v>21198</c:v>
                </c:pt>
                <c:pt idx="383">
                  <c:v>21215</c:v>
                </c:pt>
                <c:pt idx="384">
                  <c:v>21924</c:v>
                </c:pt>
                <c:pt idx="385">
                  <c:v>21987.5</c:v>
                </c:pt>
                <c:pt idx="386">
                  <c:v>22018</c:v>
                </c:pt>
                <c:pt idx="387">
                  <c:v>23265</c:v>
                </c:pt>
                <c:pt idx="388">
                  <c:v>23295</c:v>
                </c:pt>
                <c:pt idx="389">
                  <c:v>23397.5</c:v>
                </c:pt>
              </c:numCache>
            </c:numRef>
          </c:xVal>
          <c:yVal>
            <c:numRef>
              <c:f>B!$K$21:$K$410</c:f>
              <c:numCache>
                <c:formatCode>General</c:formatCode>
                <c:ptCount val="390"/>
                <c:pt idx="47">
                  <c:v>8.2288500052527525E-3</c:v>
                </c:pt>
                <c:pt idx="148">
                  <c:v>2.526500029489398E-4</c:v>
                </c:pt>
                <c:pt idx="149">
                  <c:v>-7.0259999483823776E-4</c:v>
                </c:pt>
                <c:pt idx="151">
                  <c:v>-9.7059999097837135E-4</c:v>
                </c:pt>
                <c:pt idx="152">
                  <c:v>1.8678500055102631E-3</c:v>
                </c:pt>
                <c:pt idx="164">
                  <c:v>0</c:v>
                </c:pt>
                <c:pt idx="167">
                  <c:v>-2.4489999486831948E-4</c:v>
                </c:pt>
                <c:pt idx="171">
                  <c:v>-1.3004999345866963E-4</c:v>
                </c:pt>
                <c:pt idx="178">
                  <c:v>-3.9114999963203445E-3</c:v>
                </c:pt>
                <c:pt idx="179">
                  <c:v>-2.2423499976866879E-3</c:v>
                </c:pt>
                <c:pt idx="183">
                  <c:v>1.3770500008831732E-3</c:v>
                </c:pt>
                <c:pt idx="184">
                  <c:v>1.3770500008831732E-3</c:v>
                </c:pt>
                <c:pt idx="196">
                  <c:v>-2.0694999693660066E-4</c:v>
                </c:pt>
                <c:pt idx="204">
                  <c:v>-2.3896499988040887E-3</c:v>
                </c:pt>
                <c:pt idx="207">
                  <c:v>-5.1773999948636629E-3</c:v>
                </c:pt>
                <c:pt idx="210">
                  <c:v>-5.2758999954676256E-3</c:v>
                </c:pt>
                <c:pt idx="212">
                  <c:v>-4.9008499991032295E-3</c:v>
                </c:pt>
                <c:pt idx="213">
                  <c:v>-5.226349996519275E-3</c:v>
                </c:pt>
                <c:pt idx="215">
                  <c:v>-5.7266499934485182E-3</c:v>
                </c:pt>
                <c:pt idx="216">
                  <c:v>-5.3295499965315685E-3</c:v>
                </c:pt>
                <c:pt idx="217">
                  <c:v>-6.3805999961914495E-3</c:v>
                </c:pt>
                <c:pt idx="218">
                  <c:v>-5.7910999967134558E-3</c:v>
                </c:pt>
                <c:pt idx="219">
                  <c:v>-6.342149994452484E-3</c:v>
                </c:pt>
                <c:pt idx="220">
                  <c:v>-5.4652499966323376E-3</c:v>
                </c:pt>
                <c:pt idx="221">
                  <c:v>-4.9624999955995008E-3</c:v>
                </c:pt>
                <c:pt idx="222">
                  <c:v>-6.3892999969539233E-3</c:v>
                </c:pt>
                <c:pt idx="223">
                  <c:v>-5.0970500014955178E-3</c:v>
                </c:pt>
                <c:pt idx="224">
                  <c:v>-6.7403999928501435E-3</c:v>
                </c:pt>
                <c:pt idx="225">
                  <c:v>-1.3928999978816137E-3</c:v>
                </c:pt>
                <c:pt idx="226">
                  <c:v>-5.564299994148314E-3</c:v>
                </c:pt>
                <c:pt idx="229">
                  <c:v>-6.8065999948885292E-3</c:v>
                </c:pt>
                <c:pt idx="230">
                  <c:v>-1.5807999952812679E-3</c:v>
                </c:pt>
                <c:pt idx="231">
                  <c:v>-6.5626999930827878E-3</c:v>
                </c:pt>
                <c:pt idx="232">
                  <c:v>-6.5495999951963313E-3</c:v>
                </c:pt>
                <c:pt idx="234">
                  <c:v>-6.3187999912770465E-3</c:v>
                </c:pt>
                <c:pt idx="237">
                  <c:v>-5.8353999920655042E-3</c:v>
                </c:pt>
                <c:pt idx="238">
                  <c:v>-6.6880000013043173E-3</c:v>
                </c:pt>
                <c:pt idx="239">
                  <c:v>-5.9838499946636148E-3</c:v>
                </c:pt>
                <c:pt idx="241">
                  <c:v>-7.1571999942534603E-3</c:v>
                </c:pt>
                <c:pt idx="242">
                  <c:v>-5.2211500005796552E-3</c:v>
                </c:pt>
                <c:pt idx="243">
                  <c:v>-5.2274499976192601E-3</c:v>
                </c:pt>
                <c:pt idx="244">
                  <c:v>-5.5206499964697286E-3</c:v>
                </c:pt>
                <c:pt idx="245">
                  <c:v>-5.6222499988507479E-3</c:v>
                </c:pt>
                <c:pt idx="246">
                  <c:v>-7.8651000003446825E-3</c:v>
                </c:pt>
                <c:pt idx="253">
                  <c:v>-5.3174499989836477E-3</c:v>
                </c:pt>
                <c:pt idx="255">
                  <c:v>-6.8381000019144267E-3</c:v>
                </c:pt>
                <c:pt idx="257">
                  <c:v>-6.2114499960443936E-3</c:v>
                </c:pt>
                <c:pt idx="258">
                  <c:v>-4.8624999981257133E-3</c:v>
                </c:pt>
                <c:pt idx="259">
                  <c:v>-4.0423000027658418E-3</c:v>
                </c:pt>
                <c:pt idx="261">
                  <c:v>-4.8547999977017753E-3</c:v>
                </c:pt>
                <c:pt idx="262">
                  <c:v>-4.5720499911112711E-3</c:v>
                </c:pt>
                <c:pt idx="263">
                  <c:v>-6.3377999977092259E-3</c:v>
                </c:pt>
                <c:pt idx="264">
                  <c:v>-6.1377999954856932E-3</c:v>
                </c:pt>
                <c:pt idx="265">
                  <c:v>-5.0888499972643331E-3</c:v>
                </c:pt>
                <c:pt idx="266">
                  <c:v>-4.8888499950408004E-3</c:v>
                </c:pt>
                <c:pt idx="267">
                  <c:v>-4.9993499997071922E-3</c:v>
                </c:pt>
                <c:pt idx="268">
                  <c:v>-7.1504000006825663E-3</c:v>
                </c:pt>
                <c:pt idx="269">
                  <c:v>-6.6503999987617135E-3</c:v>
                </c:pt>
                <c:pt idx="270">
                  <c:v>-5.0056499967467971E-3</c:v>
                </c:pt>
                <c:pt idx="271">
                  <c:v>-5.8566999941831455E-3</c:v>
                </c:pt>
                <c:pt idx="272">
                  <c:v>-6.560899993928615E-3</c:v>
                </c:pt>
                <c:pt idx="273">
                  <c:v>-5.011949993786402E-3</c:v>
                </c:pt>
                <c:pt idx="274">
                  <c:v>-5.2224499959265813E-3</c:v>
                </c:pt>
                <c:pt idx="275">
                  <c:v>-6.7734999975073151E-3</c:v>
                </c:pt>
                <c:pt idx="276">
                  <c:v>-5.6287499974132515E-3</c:v>
                </c:pt>
                <c:pt idx="277">
                  <c:v>-4.1350499959662557E-3</c:v>
                </c:pt>
                <c:pt idx="278">
                  <c:v>-3.3350499943480827E-3</c:v>
                </c:pt>
                <c:pt idx="279">
                  <c:v>-5.4784999956609681E-3</c:v>
                </c:pt>
                <c:pt idx="280">
                  <c:v>-4.7126999925239943E-3</c:v>
                </c:pt>
                <c:pt idx="282">
                  <c:v>-7.4954500014428049E-3</c:v>
                </c:pt>
                <c:pt idx="283">
                  <c:v>-6.756999995559454E-3</c:v>
                </c:pt>
                <c:pt idx="285">
                  <c:v>-6.6299999962211587E-3</c:v>
                </c:pt>
                <c:pt idx="286">
                  <c:v>-7.1626999924774282E-3</c:v>
                </c:pt>
                <c:pt idx="287">
                  <c:v>-6.8218000014894642E-3</c:v>
                </c:pt>
                <c:pt idx="288">
                  <c:v>-6.0085499935667031E-3</c:v>
                </c:pt>
                <c:pt idx="289">
                  <c:v>-6.8110999927739613E-3</c:v>
                </c:pt>
                <c:pt idx="291">
                  <c:v>-7.298899996385444E-3</c:v>
                </c:pt>
                <c:pt idx="292">
                  <c:v>-7.2053499970934354E-3</c:v>
                </c:pt>
                <c:pt idx="293">
                  <c:v>-6.6718999951262958E-3</c:v>
                </c:pt>
                <c:pt idx="294">
                  <c:v>-8.6566999962087721E-3</c:v>
                </c:pt>
                <c:pt idx="295">
                  <c:v>-7.7616999915335327E-3</c:v>
                </c:pt>
                <c:pt idx="296">
                  <c:v>-9.0200499980710447E-3</c:v>
                </c:pt>
                <c:pt idx="297">
                  <c:v>-8.8319999995292164E-3</c:v>
                </c:pt>
                <c:pt idx="298">
                  <c:v>-9.7481499906280078E-3</c:v>
                </c:pt>
                <c:pt idx="299">
                  <c:v>-8.4384500005398877E-3</c:v>
                </c:pt>
                <c:pt idx="300">
                  <c:v>-9.1085499952896498E-3</c:v>
                </c:pt>
                <c:pt idx="301">
                  <c:v>-8.7973999980022199E-3</c:v>
                </c:pt>
                <c:pt idx="302">
                  <c:v>-9.099499999138061E-3</c:v>
                </c:pt>
                <c:pt idx="303">
                  <c:v>-9.3893000012030825E-3</c:v>
                </c:pt>
                <c:pt idx="304">
                  <c:v>-8.6627999917254783E-3</c:v>
                </c:pt>
                <c:pt idx="305">
                  <c:v>-8.6527999956160784E-3</c:v>
                </c:pt>
                <c:pt idx="307">
                  <c:v>-8.5527999908663332E-3</c:v>
                </c:pt>
                <c:pt idx="309">
                  <c:v>-9.6090500010177493E-3</c:v>
                </c:pt>
                <c:pt idx="310">
                  <c:v>-9.1308499977458268E-3</c:v>
                </c:pt>
                <c:pt idx="311">
                  <c:v>-9.4616999995196238E-3</c:v>
                </c:pt>
                <c:pt idx="312">
                  <c:v>-1.0204499994870275E-2</c:v>
                </c:pt>
                <c:pt idx="313">
                  <c:v>-9.5878499996615574E-3</c:v>
                </c:pt>
                <c:pt idx="314">
                  <c:v>-1.0215349997451995E-2</c:v>
                </c:pt>
                <c:pt idx="315">
                  <c:v>-1.0580449998087715E-2</c:v>
                </c:pt>
                <c:pt idx="316">
                  <c:v>-1.1166699994646478E-2</c:v>
                </c:pt>
                <c:pt idx="317">
                  <c:v>-1.0253449996525887E-2</c:v>
                </c:pt>
                <c:pt idx="318">
                  <c:v>-1.0099649996845983E-2</c:v>
                </c:pt>
                <c:pt idx="319">
                  <c:v>-9.3178999959491193E-3</c:v>
                </c:pt>
                <c:pt idx="320">
                  <c:v>-9.9493999950936995E-3</c:v>
                </c:pt>
                <c:pt idx="322">
                  <c:v>-1.146754999354016E-2</c:v>
                </c:pt>
                <c:pt idx="323">
                  <c:v>-1.1902799997187685E-2</c:v>
                </c:pt>
                <c:pt idx="325">
                  <c:v>-1.1002799998095725E-2</c:v>
                </c:pt>
                <c:pt idx="327">
                  <c:v>-1.0702799998398405E-2</c:v>
                </c:pt>
                <c:pt idx="329">
                  <c:v>-1.1823599998024292E-2</c:v>
                </c:pt>
                <c:pt idx="330">
                  <c:v>-1.3259450002806261E-2</c:v>
                </c:pt>
                <c:pt idx="331">
                  <c:v>-1.38881999955629E-2</c:v>
                </c:pt>
                <c:pt idx="332">
                  <c:v>-1.3039249999565072E-2</c:v>
                </c:pt>
                <c:pt idx="333">
                  <c:v>-1.4221799996448681E-2</c:v>
                </c:pt>
                <c:pt idx="334">
                  <c:v>-1.3524949994462077E-2</c:v>
                </c:pt>
                <c:pt idx="336">
                  <c:v>-1.3483349997841287E-2</c:v>
                </c:pt>
                <c:pt idx="337">
                  <c:v>-1.3246349990367889E-2</c:v>
                </c:pt>
                <c:pt idx="338">
                  <c:v>-1.339739999093581E-2</c:v>
                </c:pt>
                <c:pt idx="339">
                  <c:v>-1.5780099995026831E-2</c:v>
                </c:pt>
                <c:pt idx="340">
                  <c:v>-1.3587849993200507E-2</c:v>
                </c:pt>
                <c:pt idx="341">
                  <c:v>-1.3957949995528907E-2</c:v>
                </c:pt>
                <c:pt idx="342">
                  <c:v>-1.4548150000337046E-2</c:v>
                </c:pt>
                <c:pt idx="343">
                  <c:v>-1.5977700000803452E-2</c:v>
                </c:pt>
                <c:pt idx="344">
                  <c:v>-1.5977700000803452E-2</c:v>
                </c:pt>
                <c:pt idx="345">
                  <c:v>-1.5297400001145434E-2</c:v>
                </c:pt>
                <c:pt idx="346">
                  <c:v>-1.5507249998336192E-2</c:v>
                </c:pt>
                <c:pt idx="347">
                  <c:v>-1.5858300001127645E-2</c:v>
                </c:pt>
                <c:pt idx="348">
                  <c:v>-1.6214999996009283E-2</c:v>
                </c:pt>
                <c:pt idx="349">
                  <c:v>-1.5919199999189004E-2</c:v>
                </c:pt>
                <c:pt idx="351">
                  <c:v>-1.5967999999702442E-2</c:v>
                </c:pt>
                <c:pt idx="352">
                  <c:v>-1.6319999995175749E-2</c:v>
                </c:pt>
                <c:pt idx="353">
                  <c:v>-1.6495600000780541E-2</c:v>
                </c:pt>
                <c:pt idx="354">
                  <c:v>-1.8479649996152148E-2</c:v>
                </c:pt>
                <c:pt idx="355">
                  <c:v>-1.8479649996152148E-2</c:v>
                </c:pt>
                <c:pt idx="356">
                  <c:v>-1.8124549998901784E-2</c:v>
                </c:pt>
                <c:pt idx="357">
                  <c:v>-1.8124549998901784E-2</c:v>
                </c:pt>
                <c:pt idx="358">
                  <c:v>-1.9575599995732773E-2</c:v>
                </c:pt>
                <c:pt idx="359">
                  <c:v>-1.9575599995732773E-2</c:v>
                </c:pt>
                <c:pt idx="360">
                  <c:v>-1.9661699996504467E-2</c:v>
                </c:pt>
                <c:pt idx="361">
                  <c:v>-2.2020349992089905E-2</c:v>
                </c:pt>
                <c:pt idx="362">
                  <c:v>4.8979650004184805E-2</c:v>
                </c:pt>
                <c:pt idx="363">
                  <c:v>-2.2237149998545647E-2</c:v>
                </c:pt>
                <c:pt idx="364">
                  <c:v>-2.3290299999644049E-2</c:v>
                </c:pt>
                <c:pt idx="365">
                  <c:v>-2.4437299995042849E-2</c:v>
                </c:pt>
                <c:pt idx="366">
                  <c:v>-2.263035000214586E-2</c:v>
                </c:pt>
                <c:pt idx="367">
                  <c:v>-2.4781399995845277E-2</c:v>
                </c:pt>
                <c:pt idx="368">
                  <c:v>-2.369189999444643E-2</c:v>
                </c:pt>
                <c:pt idx="369">
                  <c:v>-2.4310950000653975E-2</c:v>
                </c:pt>
                <c:pt idx="370">
                  <c:v>-2.0669099998485763E-2</c:v>
                </c:pt>
                <c:pt idx="371">
                  <c:v>-2.3826450000342447E-2</c:v>
                </c:pt>
                <c:pt idx="372">
                  <c:v>-2.9324399998586159E-2</c:v>
                </c:pt>
                <c:pt idx="374">
                  <c:v>-2.8455899999244139E-2</c:v>
                </c:pt>
                <c:pt idx="375">
                  <c:v>-2.8774299993528984E-2</c:v>
                </c:pt>
                <c:pt idx="376">
                  <c:v>-2.757154999562772E-2</c:v>
                </c:pt>
                <c:pt idx="377">
                  <c:v>-2.8822599997511134E-2</c:v>
                </c:pt>
                <c:pt idx="380">
                  <c:v>-2.7526949997991323E-2</c:v>
                </c:pt>
                <c:pt idx="383">
                  <c:v>-2.9151499998988584E-2</c:v>
                </c:pt>
                <c:pt idx="384">
                  <c:v>-3.2540399995923508E-2</c:v>
                </c:pt>
                <c:pt idx="385">
                  <c:v>-3.1223749996570405E-2</c:v>
                </c:pt>
                <c:pt idx="386">
                  <c:v>-3.2837799997651018E-2</c:v>
                </c:pt>
                <c:pt idx="387">
                  <c:v>-3.7156499995035119E-2</c:v>
                </c:pt>
                <c:pt idx="388">
                  <c:v>-3.811949999362696E-2</c:v>
                </c:pt>
                <c:pt idx="389">
                  <c:v>-3.5684749993379228E-2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9CB-475A-9FED-18EBDC6F6181}"/>
            </c:ext>
          </c:extLst>
        </c:ser>
        <c:ser>
          <c:idx val="4"/>
          <c:order val="4"/>
          <c:tx>
            <c:strRef>
              <c:f>B!$L$20:$L$20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B!$F$21:$F$410</c:f>
              <c:numCache>
                <c:formatCode>General</c:formatCode>
                <c:ptCount val="390"/>
                <c:pt idx="0">
                  <c:v>-64783.5</c:v>
                </c:pt>
                <c:pt idx="1">
                  <c:v>-64783</c:v>
                </c:pt>
                <c:pt idx="2">
                  <c:v>-63723.5</c:v>
                </c:pt>
                <c:pt idx="3">
                  <c:v>-63723</c:v>
                </c:pt>
                <c:pt idx="4">
                  <c:v>-62539.5</c:v>
                </c:pt>
                <c:pt idx="5">
                  <c:v>-62539</c:v>
                </c:pt>
                <c:pt idx="6">
                  <c:v>-61814</c:v>
                </c:pt>
                <c:pt idx="7">
                  <c:v>-60699</c:v>
                </c:pt>
                <c:pt idx="8">
                  <c:v>-59482</c:v>
                </c:pt>
                <c:pt idx="9">
                  <c:v>-54701</c:v>
                </c:pt>
                <c:pt idx="10">
                  <c:v>-54676</c:v>
                </c:pt>
                <c:pt idx="11">
                  <c:v>-54613</c:v>
                </c:pt>
                <c:pt idx="12">
                  <c:v>-54596</c:v>
                </c:pt>
                <c:pt idx="13">
                  <c:v>-54549</c:v>
                </c:pt>
                <c:pt idx="14">
                  <c:v>-54538</c:v>
                </c:pt>
                <c:pt idx="15">
                  <c:v>-53860</c:v>
                </c:pt>
                <c:pt idx="16">
                  <c:v>-53799</c:v>
                </c:pt>
                <c:pt idx="17">
                  <c:v>-53711</c:v>
                </c:pt>
                <c:pt idx="18">
                  <c:v>-52578.5</c:v>
                </c:pt>
                <c:pt idx="19">
                  <c:v>-52578</c:v>
                </c:pt>
                <c:pt idx="20">
                  <c:v>-50538</c:v>
                </c:pt>
                <c:pt idx="21">
                  <c:v>-50395</c:v>
                </c:pt>
                <c:pt idx="22">
                  <c:v>-48596.5</c:v>
                </c:pt>
                <c:pt idx="23">
                  <c:v>-48596</c:v>
                </c:pt>
                <c:pt idx="24">
                  <c:v>-48588</c:v>
                </c:pt>
                <c:pt idx="25">
                  <c:v>-48587.5</c:v>
                </c:pt>
                <c:pt idx="26">
                  <c:v>-48546.5</c:v>
                </c:pt>
                <c:pt idx="27">
                  <c:v>-48535.5</c:v>
                </c:pt>
                <c:pt idx="28">
                  <c:v>-48486</c:v>
                </c:pt>
                <c:pt idx="29">
                  <c:v>-48475</c:v>
                </c:pt>
                <c:pt idx="30">
                  <c:v>-48474.5</c:v>
                </c:pt>
                <c:pt idx="31">
                  <c:v>-48469</c:v>
                </c:pt>
                <c:pt idx="32">
                  <c:v>-42295</c:v>
                </c:pt>
                <c:pt idx="33">
                  <c:v>-40201</c:v>
                </c:pt>
                <c:pt idx="34">
                  <c:v>-39501.5</c:v>
                </c:pt>
                <c:pt idx="35">
                  <c:v>-39490.5</c:v>
                </c:pt>
                <c:pt idx="36">
                  <c:v>-39476.5</c:v>
                </c:pt>
                <c:pt idx="37">
                  <c:v>-38677</c:v>
                </c:pt>
                <c:pt idx="38">
                  <c:v>-38574</c:v>
                </c:pt>
                <c:pt idx="39">
                  <c:v>-37464.5</c:v>
                </c:pt>
                <c:pt idx="40">
                  <c:v>-37464</c:v>
                </c:pt>
                <c:pt idx="41">
                  <c:v>-36489</c:v>
                </c:pt>
                <c:pt idx="42">
                  <c:v>-33454.5</c:v>
                </c:pt>
                <c:pt idx="43">
                  <c:v>-33195</c:v>
                </c:pt>
                <c:pt idx="44">
                  <c:v>-32547</c:v>
                </c:pt>
                <c:pt idx="45">
                  <c:v>-32290</c:v>
                </c:pt>
                <c:pt idx="46">
                  <c:v>-32072</c:v>
                </c:pt>
                <c:pt idx="47">
                  <c:v>-25418.5</c:v>
                </c:pt>
                <c:pt idx="48">
                  <c:v>-24489</c:v>
                </c:pt>
                <c:pt idx="49">
                  <c:v>-24412</c:v>
                </c:pt>
                <c:pt idx="50">
                  <c:v>-24406.5</c:v>
                </c:pt>
                <c:pt idx="51">
                  <c:v>-24398</c:v>
                </c:pt>
                <c:pt idx="52">
                  <c:v>-23972.5</c:v>
                </c:pt>
                <c:pt idx="53">
                  <c:v>-23347</c:v>
                </c:pt>
                <c:pt idx="54">
                  <c:v>-23344</c:v>
                </c:pt>
                <c:pt idx="55">
                  <c:v>-23341.5</c:v>
                </c:pt>
                <c:pt idx="56">
                  <c:v>-23195</c:v>
                </c:pt>
                <c:pt idx="57">
                  <c:v>-23189.5</c:v>
                </c:pt>
                <c:pt idx="58">
                  <c:v>-23178.5</c:v>
                </c:pt>
                <c:pt idx="59">
                  <c:v>-23173</c:v>
                </c:pt>
                <c:pt idx="60">
                  <c:v>-22511</c:v>
                </c:pt>
                <c:pt idx="61">
                  <c:v>-21012.5</c:v>
                </c:pt>
                <c:pt idx="62">
                  <c:v>-20453</c:v>
                </c:pt>
                <c:pt idx="63">
                  <c:v>-20063.5</c:v>
                </c:pt>
                <c:pt idx="64">
                  <c:v>-18433</c:v>
                </c:pt>
                <c:pt idx="65">
                  <c:v>-18433</c:v>
                </c:pt>
                <c:pt idx="66">
                  <c:v>-18408</c:v>
                </c:pt>
                <c:pt idx="67">
                  <c:v>-17415</c:v>
                </c:pt>
                <c:pt idx="68">
                  <c:v>-17349.5</c:v>
                </c:pt>
                <c:pt idx="69">
                  <c:v>-17347</c:v>
                </c:pt>
                <c:pt idx="70">
                  <c:v>-17291</c:v>
                </c:pt>
                <c:pt idx="71">
                  <c:v>-17280.5</c:v>
                </c:pt>
                <c:pt idx="72">
                  <c:v>-17280.5</c:v>
                </c:pt>
                <c:pt idx="73">
                  <c:v>-17272</c:v>
                </c:pt>
                <c:pt idx="74">
                  <c:v>-17253</c:v>
                </c:pt>
                <c:pt idx="75">
                  <c:v>-16071</c:v>
                </c:pt>
                <c:pt idx="76">
                  <c:v>-15288</c:v>
                </c:pt>
                <c:pt idx="77">
                  <c:v>-14353.5</c:v>
                </c:pt>
                <c:pt idx="78">
                  <c:v>-13988</c:v>
                </c:pt>
                <c:pt idx="79">
                  <c:v>-13299</c:v>
                </c:pt>
                <c:pt idx="80">
                  <c:v>-13258.5</c:v>
                </c:pt>
                <c:pt idx="81">
                  <c:v>-13258</c:v>
                </c:pt>
                <c:pt idx="82">
                  <c:v>-12234</c:v>
                </c:pt>
                <c:pt idx="83">
                  <c:v>-12198</c:v>
                </c:pt>
                <c:pt idx="84">
                  <c:v>-11180</c:v>
                </c:pt>
                <c:pt idx="85">
                  <c:v>-11180</c:v>
                </c:pt>
                <c:pt idx="86">
                  <c:v>-11172</c:v>
                </c:pt>
                <c:pt idx="87">
                  <c:v>-11020</c:v>
                </c:pt>
                <c:pt idx="88">
                  <c:v>-11001.5</c:v>
                </c:pt>
                <c:pt idx="89">
                  <c:v>-10996</c:v>
                </c:pt>
                <c:pt idx="90">
                  <c:v>-10995</c:v>
                </c:pt>
                <c:pt idx="91">
                  <c:v>-10179</c:v>
                </c:pt>
                <c:pt idx="92">
                  <c:v>-9924.5</c:v>
                </c:pt>
                <c:pt idx="93">
                  <c:v>-9114.5</c:v>
                </c:pt>
                <c:pt idx="94">
                  <c:v>-9094.5</c:v>
                </c:pt>
                <c:pt idx="95">
                  <c:v>-9045.5</c:v>
                </c:pt>
                <c:pt idx="96">
                  <c:v>-8967.5</c:v>
                </c:pt>
                <c:pt idx="97">
                  <c:v>-8967.5</c:v>
                </c:pt>
                <c:pt idx="98">
                  <c:v>-8226.5</c:v>
                </c:pt>
                <c:pt idx="99">
                  <c:v>-8157.5</c:v>
                </c:pt>
                <c:pt idx="100">
                  <c:v>-8152</c:v>
                </c:pt>
                <c:pt idx="101">
                  <c:v>-8149</c:v>
                </c:pt>
                <c:pt idx="102">
                  <c:v>-8129</c:v>
                </c:pt>
                <c:pt idx="103">
                  <c:v>-7219.5</c:v>
                </c:pt>
                <c:pt idx="104">
                  <c:v>-7175.5</c:v>
                </c:pt>
                <c:pt idx="105">
                  <c:v>-7161.5</c:v>
                </c:pt>
                <c:pt idx="106">
                  <c:v>-7106.5</c:v>
                </c:pt>
                <c:pt idx="107">
                  <c:v>-7087</c:v>
                </c:pt>
                <c:pt idx="108">
                  <c:v>-7012.5</c:v>
                </c:pt>
                <c:pt idx="109">
                  <c:v>-7001.5</c:v>
                </c:pt>
                <c:pt idx="110">
                  <c:v>-6852</c:v>
                </c:pt>
                <c:pt idx="111">
                  <c:v>-6846.5</c:v>
                </c:pt>
                <c:pt idx="112">
                  <c:v>-6841</c:v>
                </c:pt>
                <c:pt idx="113">
                  <c:v>-6248.5</c:v>
                </c:pt>
                <c:pt idx="114">
                  <c:v>-6149</c:v>
                </c:pt>
                <c:pt idx="115">
                  <c:v>-6077</c:v>
                </c:pt>
                <c:pt idx="116">
                  <c:v>-5931</c:v>
                </c:pt>
                <c:pt idx="117">
                  <c:v>-5919</c:v>
                </c:pt>
                <c:pt idx="118">
                  <c:v>-5917</c:v>
                </c:pt>
                <c:pt idx="119">
                  <c:v>-5280.5</c:v>
                </c:pt>
                <c:pt idx="120">
                  <c:v>-5219.5</c:v>
                </c:pt>
                <c:pt idx="121">
                  <c:v>-5217</c:v>
                </c:pt>
                <c:pt idx="122">
                  <c:v>-5087</c:v>
                </c:pt>
                <c:pt idx="123">
                  <c:v>-5065</c:v>
                </c:pt>
                <c:pt idx="124">
                  <c:v>-5047.5</c:v>
                </c:pt>
                <c:pt idx="125">
                  <c:v>-5018</c:v>
                </c:pt>
                <c:pt idx="126">
                  <c:v>-4968</c:v>
                </c:pt>
                <c:pt idx="127">
                  <c:v>-4953.5</c:v>
                </c:pt>
                <c:pt idx="128">
                  <c:v>-4928.5</c:v>
                </c:pt>
                <c:pt idx="129">
                  <c:v>-4315</c:v>
                </c:pt>
                <c:pt idx="130">
                  <c:v>-4210</c:v>
                </c:pt>
                <c:pt idx="131">
                  <c:v>-4153</c:v>
                </c:pt>
                <c:pt idx="132">
                  <c:v>-4152</c:v>
                </c:pt>
                <c:pt idx="133">
                  <c:v>-4099.5</c:v>
                </c:pt>
                <c:pt idx="134">
                  <c:v>-4049</c:v>
                </c:pt>
                <c:pt idx="135">
                  <c:v>-4025</c:v>
                </c:pt>
                <c:pt idx="136">
                  <c:v>-3975</c:v>
                </c:pt>
                <c:pt idx="137">
                  <c:v>-3812</c:v>
                </c:pt>
                <c:pt idx="138">
                  <c:v>-3219.5</c:v>
                </c:pt>
                <c:pt idx="139">
                  <c:v>-3203</c:v>
                </c:pt>
                <c:pt idx="140">
                  <c:v>-3086</c:v>
                </c:pt>
                <c:pt idx="141">
                  <c:v>-3081.5</c:v>
                </c:pt>
                <c:pt idx="142">
                  <c:v>-2946</c:v>
                </c:pt>
                <c:pt idx="143">
                  <c:v>-2895.5</c:v>
                </c:pt>
                <c:pt idx="144">
                  <c:v>-2766.5</c:v>
                </c:pt>
                <c:pt idx="145">
                  <c:v>-2221</c:v>
                </c:pt>
                <c:pt idx="146">
                  <c:v>-2163</c:v>
                </c:pt>
                <c:pt idx="147">
                  <c:v>-2101.5</c:v>
                </c:pt>
                <c:pt idx="148">
                  <c:v>-2096.5</c:v>
                </c:pt>
                <c:pt idx="149">
                  <c:v>-2094</c:v>
                </c:pt>
                <c:pt idx="150">
                  <c:v>-2038</c:v>
                </c:pt>
                <c:pt idx="151">
                  <c:v>-2014</c:v>
                </c:pt>
                <c:pt idx="152">
                  <c:v>-2008.5</c:v>
                </c:pt>
                <c:pt idx="153">
                  <c:v>-1250</c:v>
                </c:pt>
                <c:pt idx="154">
                  <c:v>-1217</c:v>
                </c:pt>
                <c:pt idx="155">
                  <c:v>-1103</c:v>
                </c:pt>
                <c:pt idx="156">
                  <c:v>-1095</c:v>
                </c:pt>
                <c:pt idx="157">
                  <c:v>-1018</c:v>
                </c:pt>
                <c:pt idx="158">
                  <c:v>-890</c:v>
                </c:pt>
                <c:pt idx="159">
                  <c:v>-796</c:v>
                </c:pt>
                <c:pt idx="160">
                  <c:v>-232</c:v>
                </c:pt>
                <c:pt idx="161">
                  <c:v>-185</c:v>
                </c:pt>
                <c:pt idx="162">
                  <c:v>-49</c:v>
                </c:pt>
                <c:pt idx="163">
                  <c:v>-32.5</c:v>
                </c:pt>
                <c:pt idx="164">
                  <c:v>0</c:v>
                </c:pt>
                <c:pt idx="165">
                  <c:v>3.5</c:v>
                </c:pt>
                <c:pt idx="166">
                  <c:v>36</c:v>
                </c:pt>
                <c:pt idx="167">
                  <c:v>69</c:v>
                </c:pt>
                <c:pt idx="168">
                  <c:v>761</c:v>
                </c:pt>
                <c:pt idx="169">
                  <c:v>913</c:v>
                </c:pt>
                <c:pt idx="170">
                  <c:v>985.5</c:v>
                </c:pt>
                <c:pt idx="171">
                  <c:v>990.5</c:v>
                </c:pt>
                <c:pt idx="172">
                  <c:v>1021.5</c:v>
                </c:pt>
                <c:pt idx="173">
                  <c:v>1038.5</c:v>
                </c:pt>
                <c:pt idx="174">
                  <c:v>1076</c:v>
                </c:pt>
                <c:pt idx="175">
                  <c:v>1079.5</c:v>
                </c:pt>
                <c:pt idx="176">
                  <c:v>1173.5</c:v>
                </c:pt>
                <c:pt idx="177">
                  <c:v>1256.5</c:v>
                </c:pt>
                <c:pt idx="178">
                  <c:v>1815</c:v>
                </c:pt>
                <c:pt idx="179">
                  <c:v>1853.5</c:v>
                </c:pt>
                <c:pt idx="180">
                  <c:v>1883.5</c:v>
                </c:pt>
                <c:pt idx="181">
                  <c:v>1912.5</c:v>
                </c:pt>
                <c:pt idx="182">
                  <c:v>1929</c:v>
                </c:pt>
                <c:pt idx="183">
                  <c:v>1939.5</c:v>
                </c:pt>
                <c:pt idx="184">
                  <c:v>1939.5</c:v>
                </c:pt>
                <c:pt idx="185">
                  <c:v>1942</c:v>
                </c:pt>
                <c:pt idx="186">
                  <c:v>2006.5</c:v>
                </c:pt>
                <c:pt idx="187">
                  <c:v>2020</c:v>
                </c:pt>
                <c:pt idx="188">
                  <c:v>2042.5</c:v>
                </c:pt>
                <c:pt idx="189">
                  <c:v>2080</c:v>
                </c:pt>
                <c:pt idx="190">
                  <c:v>2125</c:v>
                </c:pt>
                <c:pt idx="191">
                  <c:v>2208</c:v>
                </c:pt>
                <c:pt idx="192">
                  <c:v>2798</c:v>
                </c:pt>
                <c:pt idx="193">
                  <c:v>2820</c:v>
                </c:pt>
                <c:pt idx="194">
                  <c:v>2955.5</c:v>
                </c:pt>
                <c:pt idx="195">
                  <c:v>2972</c:v>
                </c:pt>
                <c:pt idx="196">
                  <c:v>2979.5</c:v>
                </c:pt>
                <c:pt idx="197">
                  <c:v>2996.5</c:v>
                </c:pt>
                <c:pt idx="198">
                  <c:v>3032.5</c:v>
                </c:pt>
                <c:pt idx="199">
                  <c:v>3038</c:v>
                </c:pt>
                <c:pt idx="200">
                  <c:v>3121</c:v>
                </c:pt>
                <c:pt idx="201">
                  <c:v>3929</c:v>
                </c:pt>
                <c:pt idx="202">
                  <c:v>3962</c:v>
                </c:pt>
                <c:pt idx="203">
                  <c:v>4014.5</c:v>
                </c:pt>
                <c:pt idx="204">
                  <c:v>4066.5</c:v>
                </c:pt>
                <c:pt idx="205">
                  <c:v>4108.5</c:v>
                </c:pt>
                <c:pt idx="206">
                  <c:v>4182.5</c:v>
                </c:pt>
                <c:pt idx="207">
                  <c:v>4894</c:v>
                </c:pt>
                <c:pt idx="208">
                  <c:v>5079.5</c:v>
                </c:pt>
                <c:pt idx="209">
                  <c:v>5087</c:v>
                </c:pt>
                <c:pt idx="210">
                  <c:v>5179</c:v>
                </c:pt>
                <c:pt idx="211">
                  <c:v>5245.5</c:v>
                </c:pt>
                <c:pt idx="212">
                  <c:v>5738.5</c:v>
                </c:pt>
                <c:pt idx="213">
                  <c:v>5893.5</c:v>
                </c:pt>
                <c:pt idx="214">
                  <c:v>5898.5</c:v>
                </c:pt>
                <c:pt idx="215">
                  <c:v>6036.5</c:v>
                </c:pt>
                <c:pt idx="216">
                  <c:v>6085.5</c:v>
                </c:pt>
                <c:pt idx="217">
                  <c:v>6086</c:v>
                </c:pt>
                <c:pt idx="218">
                  <c:v>6091</c:v>
                </c:pt>
                <c:pt idx="219">
                  <c:v>6091.5</c:v>
                </c:pt>
                <c:pt idx="220">
                  <c:v>6102.5</c:v>
                </c:pt>
                <c:pt idx="221">
                  <c:v>6125</c:v>
                </c:pt>
                <c:pt idx="222">
                  <c:v>6233</c:v>
                </c:pt>
                <c:pt idx="223">
                  <c:v>6260.5</c:v>
                </c:pt>
                <c:pt idx="224">
                  <c:v>6924</c:v>
                </c:pt>
                <c:pt idx="225">
                  <c:v>6949</c:v>
                </c:pt>
                <c:pt idx="226">
                  <c:v>6983</c:v>
                </c:pt>
                <c:pt idx="227">
                  <c:v>7028</c:v>
                </c:pt>
                <c:pt idx="228">
                  <c:v>7028.5</c:v>
                </c:pt>
                <c:pt idx="229">
                  <c:v>7146</c:v>
                </c:pt>
                <c:pt idx="230">
                  <c:v>7848</c:v>
                </c:pt>
                <c:pt idx="231">
                  <c:v>7887</c:v>
                </c:pt>
                <c:pt idx="232">
                  <c:v>7976</c:v>
                </c:pt>
                <c:pt idx="233">
                  <c:v>8028</c:v>
                </c:pt>
                <c:pt idx="234">
                  <c:v>8028</c:v>
                </c:pt>
                <c:pt idx="235">
                  <c:v>8057</c:v>
                </c:pt>
                <c:pt idx="236">
                  <c:v>8174</c:v>
                </c:pt>
                <c:pt idx="237">
                  <c:v>8174</c:v>
                </c:pt>
                <c:pt idx="238">
                  <c:v>8280</c:v>
                </c:pt>
                <c:pt idx="239">
                  <c:v>8968.5</c:v>
                </c:pt>
                <c:pt idx="240">
                  <c:v>9032</c:v>
                </c:pt>
                <c:pt idx="241">
                  <c:v>9032</c:v>
                </c:pt>
                <c:pt idx="242">
                  <c:v>9081.5</c:v>
                </c:pt>
                <c:pt idx="243">
                  <c:v>9084.5</c:v>
                </c:pt>
                <c:pt idx="244">
                  <c:v>9176.5</c:v>
                </c:pt>
                <c:pt idx="245">
                  <c:v>9272.5</c:v>
                </c:pt>
                <c:pt idx="246">
                  <c:v>9931</c:v>
                </c:pt>
                <c:pt idx="247">
                  <c:v>9931</c:v>
                </c:pt>
                <c:pt idx="248">
                  <c:v>9955</c:v>
                </c:pt>
                <c:pt idx="249">
                  <c:v>9955.5</c:v>
                </c:pt>
                <c:pt idx="250">
                  <c:v>9958</c:v>
                </c:pt>
                <c:pt idx="251">
                  <c:v>9960.5</c:v>
                </c:pt>
                <c:pt idx="252">
                  <c:v>9961</c:v>
                </c:pt>
                <c:pt idx="253">
                  <c:v>9984.5</c:v>
                </c:pt>
                <c:pt idx="254">
                  <c:v>10002</c:v>
                </c:pt>
                <c:pt idx="255">
                  <c:v>10061</c:v>
                </c:pt>
                <c:pt idx="256">
                  <c:v>10061</c:v>
                </c:pt>
                <c:pt idx="257">
                  <c:v>10124.5</c:v>
                </c:pt>
                <c:pt idx="258">
                  <c:v>10125</c:v>
                </c:pt>
                <c:pt idx="259">
                  <c:v>10163</c:v>
                </c:pt>
                <c:pt idx="260">
                  <c:v>10188</c:v>
                </c:pt>
                <c:pt idx="261">
                  <c:v>10188</c:v>
                </c:pt>
                <c:pt idx="262">
                  <c:v>11010.5</c:v>
                </c:pt>
                <c:pt idx="263">
                  <c:v>11018</c:v>
                </c:pt>
                <c:pt idx="264">
                  <c:v>11018</c:v>
                </c:pt>
                <c:pt idx="265">
                  <c:v>11018.5</c:v>
                </c:pt>
                <c:pt idx="266">
                  <c:v>11018.5</c:v>
                </c:pt>
                <c:pt idx="267">
                  <c:v>11023.5</c:v>
                </c:pt>
                <c:pt idx="268">
                  <c:v>11024</c:v>
                </c:pt>
                <c:pt idx="269">
                  <c:v>11024</c:v>
                </c:pt>
                <c:pt idx="270">
                  <c:v>11026.5</c:v>
                </c:pt>
                <c:pt idx="271">
                  <c:v>11027</c:v>
                </c:pt>
                <c:pt idx="272">
                  <c:v>11029</c:v>
                </c:pt>
                <c:pt idx="273">
                  <c:v>11029.5</c:v>
                </c:pt>
                <c:pt idx="274">
                  <c:v>11034.5</c:v>
                </c:pt>
                <c:pt idx="275">
                  <c:v>11035</c:v>
                </c:pt>
                <c:pt idx="276">
                  <c:v>11037.5</c:v>
                </c:pt>
                <c:pt idx="277">
                  <c:v>11040.5</c:v>
                </c:pt>
                <c:pt idx="278">
                  <c:v>11040.5</c:v>
                </c:pt>
                <c:pt idx="279">
                  <c:v>11085</c:v>
                </c:pt>
                <c:pt idx="280">
                  <c:v>11087</c:v>
                </c:pt>
                <c:pt idx="281">
                  <c:v>11087</c:v>
                </c:pt>
                <c:pt idx="282">
                  <c:v>11164.5</c:v>
                </c:pt>
                <c:pt idx="283">
                  <c:v>11170</c:v>
                </c:pt>
                <c:pt idx="284">
                  <c:v>11226</c:v>
                </c:pt>
                <c:pt idx="285">
                  <c:v>11300</c:v>
                </c:pt>
                <c:pt idx="286">
                  <c:v>11887</c:v>
                </c:pt>
                <c:pt idx="287">
                  <c:v>12058</c:v>
                </c:pt>
                <c:pt idx="288">
                  <c:v>12075.5</c:v>
                </c:pt>
                <c:pt idx="289">
                  <c:v>12291</c:v>
                </c:pt>
                <c:pt idx="290">
                  <c:v>12513.5</c:v>
                </c:pt>
                <c:pt idx="291">
                  <c:v>12809</c:v>
                </c:pt>
                <c:pt idx="292">
                  <c:v>12883.5</c:v>
                </c:pt>
                <c:pt idx="293">
                  <c:v>12939</c:v>
                </c:pt>
                <c:pt idx="294">
                  <c:v>13027</c:v>
                </c:pt>
                <c:pt idx="295">
                  <c:v>13077</c:v>
                </c:pt>
                <c:pt idx="296">
                  <c:v>13890.5</c:v>
                </c:pt>
                <c:pt idx="297">
                  <c:v>13920</c:v>
                </c:pt>
                <c:pt idx="298">
                  <c:v>13951.5</c:v>
                </c:pt>
                <c:pt idx="299">
                  <c:v>13994.5</c:v>
                </c:pt>
                <c:pt idx="300">
                  <c:v>14075.5</c:v>
                </c:pt>
                <c:pt idx="301">
                  <c:v>14094</c:v>
                </c:pt>
                <c:pt idx="302">
                  <c:v>14095</c:v>
                </c:pt>
                <c:pt idx="303">
                  <c:v>14233</c:v>
                </c:pt>
                <c:pt idx="304">
                  <c:v>14268</c:v>
                </c:pt>
                <c:pt idx="305">
                  <c:v>14268</c:v>
                </c:pt>
                <c:pt idx="306">
                  <c:v>14268</c:v>
                </c:pt>
                <c:pt idx="307">
                  <c:v>14268</c:v>
                </c:pt>
                <c:pt idx="308">
                  <c:v>14268</c:v>
                </c:pt>
                <c:pt idx="309">
                  <c:v>14980.5</c:v>
                </c:pt>
                <c:pt idx="310">
                  <c:v>15038.5</c:v>
                </c:pt>
                <c:pt idx="311">
                  <c:v>15077</c:v>
                </c:pt>
                <c:pt idx="312">
                  <c:v>15145</c:v>
                </c:pt>
                <c:pt idx="313">
                  <c:v>15208.5</c:v>
                </c:pt>
                <c:pt idx="314">
                  <c:v>15983.5</c:v>
                </c:pt>
                <c:pt idx="315">
                  <c:v>16014.5</c:v>
                </c:pt>
                <c:pt idx="316">
                  <c:v>16127</c:v>
                </c:pt>
                <c:pt idx="317">
                  <c:v>16144.5</c:v>
                </c:pt>
                <c:pt idx="318">
                  <c:v>16166.5</c:v>
                </c:pt>
                <c:pt idx="319">
                  <c:v>16199</c:v>
                </c:pt>
                <c:pt idx="320">
                  <c:v>16214</c:v>
                </c:pt>
                <c:pt idx="321">
                  <c:v>16265.5</c:v>
                </c:pt>
                <c:pt idx="322">
                  <c:v>16265.5</c:v>
                </c:pt>
                <c:pt idx="323">
                  <c:v>16268</c:v>
                </c:pt>
                <c:pt idx="324">
                  <c:v>16268</c:v>
                </c:pt>
                <c:pt idx="325">
                  <c:v>16268</c:v>
                </c:pt>
                <c:pt idx="326">
                  <c:v>16268</c:v>
                </c:pt>
                <c:pt idx="327">
                  <c:v>16268</c:v>
                </c:pt>
                <c:pt idx="328">
                  <c:v>16268</c:v>
                </c:pt>
                <c:pt idx="329">
                  <c:v>16916</c:v>
                </c:pt>
                <c:pt idx="330">
                  <c:v>17004.5</c:v>
                </c:pt>
                <c:pt idx="331">
                  <c:v>17042</c:v>
                </c:pt>
                <c:pt idx="332">
                  <c:v>17042.5</c:v>
                </c:pt>
                <c:pt idx="333">
                  <c:v>17058</c:v>
                </c:pt>
                <c:pt idx="334">
                  <c:v>17059.5</c:v>
                </c:pt>
                <c:pt idx="335">
                  <c:v>17059.5</c:v>
                </c:pt>
                <c:pt idx="336">
                  <c:v>17063.5</c:v>
                </c:pt>
                <c:pt idx="337">
                  <c:v>17093.5</c:v>
                </c:pt>
                <c:pt idx="338">
                  <c:v>17094</c:v>
                </c:pt>
                <c:pt idx="339">
                  <c:v>17181</c:v>
                </c:pt>
                <c:pt idx="340">
                  <c:v>17208.5</c:v>
                </c:pt>
                <c:pt idx="341">
                  <c:v>17289.5</c:v>
                </c:pt>
                <c:pt idx="342">
                  <c:v>17951.5</c:v>
                </c:pt>
                <c:pt idx="343">
                  <c:v>18037</c:v>
                </c:pt>
                <c:pt idx="344">
                  <c:v>18037</c:v>
                </c:pt>
                <c:pt idx="345">
                  <c:v>18094</c:v>
                </c:pt>
                <c:pt idx="346">
                  <c:v>18122.5</c:v>
                </c:pt>
                <c:pt idx="347">
                  <c:v>18123</c:v>
                </c:pt>
                <c:pt idx="348">
                  <c:v>18150</c:v>
                </c:pt>
                <c:pt idx="349">
                  <c:v>18152</c:v>
                </c:pt>
                <c:pt idx="350">
                  <c:v>18180</c:v>
                </c:pt>
                <c:pt idx="351">
                  <c:v>18180</c:v>
                </c:pt>
                <c:pt idx="352">
                  <c:v>18200</c:v>
                </c:pt>
                <c:pt idx="353">
                  <c:v>18236</c:v>
                </c:pt>
                <c:pt idx="354">
                  <c:v>18966.5</c:v>
                </c:pt>
                <c:pt idx="355">
                  <c:v>18966.5</c:v>
                </c:pt>
                <c:pt idx="356">
                  <c:v>19035.5</c:v>
                </c:pt>
                <c:pt idx="357">
                  <c:v>19035.5</c:v>
                </c:pt>
                <c:pt idx="358">
                  <c:v>19036</c:v>
                </c:pt>
                <c:pt idx="359">
                  <c:v>19036</c:v>
                </c:pt>
                <c:pt idx="360">
                  <c:v>19077</c:v>
                </c:pt>
                <c:pt idx="361">
                  <c:v>20033.5</c:v>
                </c:pt>
                <c:pt idx="362">
                  <c:v>20033.5</c:v>
                </c:pt>
                <c:pt idx="363">
                  <c:v>20041.5</c:v>
                </c:pt>
                <c:pt idx="364">
                  <c:v>20043</c:v>
                </c:pt>
                <c:pt idx="365">
                  <c:v>20113</c:v>
                </c:pt>
                <c:pt idx="366">
                  <c:v>20133.5</c:v>
                </c:pt>
                <c:pt idx="367">
                  <c:v>20134</c:v>
                </c:pt>
                <c:pt idx="368">
                  <c:v>20139</c:v>
                </c:pt>
                <c:pt idx="369">
                  <c:v>20219.5</c:v>
                </c:pt>
                <c:pt idx="370">
                  <c:v>20271</c:v>
                </c:pt>
                <c:pt idx="371">
                  <c:v>20274.5</c:v>
                </c:pt>
                <c:pt idx="372">
                  <c:v>20964</c:v>
                </c:pt>
                <c:pt idx="373">
                  <c:v>21079</c:v>
                </c:pt>
                <c:pt idx="374">
                  <c:v>21079</c:v>
                </c:pt>
                <c:pt idx="375">
                  <c:v>21083</c:v>
                </c:pt>
                <c:pt idx="376">
                  <c:v>21105.5</c:v>
                </c:pt>
                <c:pt idx="377">
                  <c:v>21106</c:v>
                </c:pt>
                <c:pt idx="378">
                  <c:v>21134.5</c:v>
                </c:pt>
                <c:pt idx="379">
                  <c:v>21134.5</c:v>
                </c:pt>
                <c:pt idx="380">
                  <c:v>21179.5</c:v>
                </c:pt>
                <c:pt idx="381">
                  <c:v>21198</c:v>
                </c:pt>
                <c:pt idx="382">
                  <c:v>21198</c:v>
                </c:pt>
                <c:pt idx="383">
                  <c:v>21215</c:v>
                </c:pt>
                <c:pt idx="384">
                  <c:v>21924</c:v>
                </c:pt>
                <c:pt idx="385">
                  <c:v>21987.5</c:v>
                </c:pt>
                <c:pt idx="386">
                  <c:v>22018</c:v>
                </c:pt>
                <c:pt idx="387">
                  <c:v>23265</c:v>
                </c:pt>
                <c:pt idx="388">
                  <c:v>23295</c:v>
                </c:pt>
                <c:pt idx="389">
                  <c:v>23397.5</c:v>
                </c:pt>
              </c:numCache>
            </c:numRef>
          </c:xVal>
          <c:yVal>
            <c:numRef>
              <c:f>B!$L$21:$L$410</c:f>
              <c:numCache>
                <c:formatCode>General</c:formatCode>
                <c:ptCount val="390"/>
                <c:pt idx="70">
                  <c:v>-8.288899996841792E-3</c:v>
                </c:pt>
                <c:pt idx="71">
                  <c:v>-9.0609499966376461E-3</c:v>
                </c:pt>
                <c:pt idx="131">
                  <c:v>-1.8787000008160248E-3</c:v>
                </c:pt>
                <c:pt idx="201">
                  <c:v>-5.8508999936748296E-3</c:v>
                </c:pt>
                <c:pt idx="233">
                  <c:v>-6.3587999902665615E-3</c:v>
                </c:pt>
                <c:pt idx="236">
                  <c:v>-5.8653999949456193E-3</c:v>
                </c:pt>
                <c:pt idx="240">
                  <c:v>-7.1671999903628603E-3</c:v>
                </c:pt>
                <c:pt idx="247">
                  <c:v>-7.8550999969593249E-3</c:v>
                </c:pt>
                <c:pt idx="256">
                  <c:v>-6.8280999985290691E-3</c:v>
                </c:pt>
                <c:pt idx="260">
                  <c:v>-4.8947999966912903E-3</c:v>
                </c:pt>
                <c:pt idx="281">
                  <c:v>-4.6826999969198368E-3</c:v>
                </c:pt>
                <c:pt idx="306">
                  <c:v>-8.5627999942516908E-3</c:v>
                </c:pt>
                <c:pt idx="308">
                  <c:v>-8.4627999967779033E-3</c:v>
                </c:pt>
                <c:pt idx="321">
                  <c:v>-1.1507549992529675E-2</c:v>
                </c:pt>
                <c:pt idx="324">
                  <c:v>-1.186279999819817E-2</c:v>
                </c:pt>
                <c:pt idx="326">
                  <c:v>-1.096279999910621E-2</c:v>
                </c:pt>
                <c:pt idx="328">
                  <c:v>-1.066279999940889E-2</c:v>
                </c:pt>
                <c:pt idx="335">
                  <c:v>-1.3474949999363162E-2</c:v>
                </c:pt>
                <c:pt idx="350">
                  <c:v>-1.5977999995811842E-2</c:v>
                </c:pt>
                <c:pt idx="373">
                  <c:v>-2.8465900002629496E-2</c:v>
                </c:pt>
                <c:pt idx="378">
                  <c:v>-2.8092449996620417E-2</c:v>
                </c:pt>
                <c:pt idx="379">
                  <c:v>-2.7572449995204806E-2</c:v>
                </c:pt>
                <c:pt idx="381">
                  <c:v>-2.9015799991611857E-2</c:v>
                </c:pt>
                <c:pt idx="382">
                  <c:v>-2.8505799993581604E-2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9CB-475A-9FED-18EBDC6F6181}"/>
            </c:ext>
          </c:extLst>
        </c:ser>
        <c:ser>
          <c:idx val="5"/>
          <c:order val="5"/>
          <c:tx>
            <c:strRef>
              <c:f>B!$M$20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B!$F$21:$F$410</c:f>
              <c:numCache>
                <c:formatCode>General</c:formatCode>
                <c:ptCount val="390"/>
                <c:pt idx="0">
                  <c:v>-64783.5</c:v>
                </c:pt>
                <c:pt idx="1">
                  <c:v>-64783</c:v>
                </c:pt>
                <c:pt idx="2">
                  <c:v>-63723.5</c:v>
                </c:pt>
                <c:pt idx="3">
                  <c:v>-63723</c:v>
                </c:pt>
                <c:pt idx="4">
                  <c:v>-62539.5</c:v>
                </c:pt>
                <c:pt idx="5">
                  <c:v>-62539</c:v>
                </c:pt>
                <c:pt idx="6">
                  <c:v>-61814</c:v>
                </c:pt>
                <c:pt idx="7">
                  <c:v>-60699</c:v>
                </c:pt>
                <c:pt idx="8">
                  <c:v>-59482</c:v>
                </c:pt>
                <c:pt idx="9">
                  <c:v>-54701</c:v>
                </c:pt>
                <c:pt idx="10">
                  <c:v>-54676</c:v>
                </c:pt>
                <c:pt idx="11">
                  <c:v>-54613</c:v>
                </c:pt>
                <c:pt idx="12">
                  <c:v>-54596</c:v>
                </c:pt>
                <c:pt idx="13">
                  <c:v>-54549</c:v>
                </c:pt>
                <c:pt idx="14">
                  <c:v>-54538</c:v>
                </c:pt>
                <c:pt idx="15">
                  <c:v>-53860</c:v>
                </c:pt>
                <c:pt idx="16">
                  <c:v>-53799</c:v>
                </c:pt>
                <c:pt idx="17">
                  <c:v>-53711</c:v>
                </c:pt>
                <c:pt idx="18">
                  <c:v>-52578.5</c:v>
                </c:pt>
                <c:pt idx="19">
                  <c:v>-52578</c:v>
                </c:pt>
                <c:pt idx="20">
                  <c:v>-50538</c:v>
                </c:pt>
                <c:pt idx="21">
                  <c:v>-50395</c:v>
                </c:pt>
                <c:pt idx="22">
                  <c:v>-48596.5</c:v>
                </c:pt>
                <c:pt idx="23">
                  <c:v>-48596</c:v>
                </c:pt>
                <c:pt idx="24">
                  <c:v>-48588</c:v>
                </c:pt>
                <c:pt idx="25">
                  <c:v>-48587.5</c:v>
                </c:pt>
                <c:pt idx="26">
                  <c:v>-48546.5</c:v>
                </c:pt>
                <c:pt idx="27">
                  <c:v>-48535.5</c:v>
                </c:pt>
                <c:pt idx="28">
                  <c:v>-48486</c:v>
                </c:pt>
                <c:pt idx="29">
                  <c:v>-48475</c:v>
                </c:pt>
                <c:pt idx="30">
                  <c:v>-48474.5</c:v>
                </c:pt>
                <c:pt idx="31">
                  <c:v>-48469</c:v>
                </c:pt>
                <c:pt idx="32">
                  <c:v>-42295</c:v>
                </c:pt>
                <c:pt idx="33">
                  <c:v>-40201</c:v>
                </c:pt>
                <c:pt idx="34">
                  <c:v>-39501.5</c:v>
                </c:pt>
                <c:pt idx="35">
                  <c:v>-39490.5</c:v>
                </c:pt>
                <c:pt idx="36">
                  <c:v>-39476.5</c:v>
                </c:pt>
                <c:pt idx="37">
                  <c:v>-38677</c:v>
                </c:pt>
                <c:pt idx="38">
                  <c:v>-38574</c:v>
                </c:pt>
                <c:pt idx="39">
                  <c:v>-37464.5</c:v>
                </c:pt>
                <c:pt idx="40">
                  <c:v>-37464</c:v>
                </c:pt>
                <c:pt idx="41">
                  <c:v>-36489</c:v>
                </c:pt>
                <c:pt idx="42">
                  <c:v>-33454.5</c:v>
                </c:pt>
                <c:pt idx="43">
                  <c:v>-33195</c:v>
                </c:pt>
                <c:pt idx="44">
                  <c:v>-32547</c:v>
                </c:pt>
                <c:pt idx="45">
                  <c:v>-32290</c:v>
                </c:pt>
                <c:pt idx="46">
                  <c:v>-32072</c:v>
                </c:pt>
                <c:pt idx="47">
                  <c:v>-25418.5</c:v>
                </c:pt>
                <c:pt idx="48">
                  <c:v>-24489</c:v>
                </c:pt>
                <c:pt idx="49">
                  <c:v>-24412</c:v>
                </c:pt>
                <c:pt idx="50">
                  <c:v>-24406.5</c:v>
                </c:pt>
                <c:pt idx="51">
                  <c:v>-24398</c:v>
                </c:pt>
                <c:pt idx="52">
                  <c:v>-23972.5</c:v>
                </c:pt>
                <c:pt idx="53">
                  <c:v>-23347</c:v>
                </c:pt>
                <c:pt idx="54">
                  <c:v>-23344</c:v>
                </c:pt>
                <c:pt idx="55">
                  <c:v>-23341.5</c:v>
                </c:pt>
                <c:pt idx="56">
                  <c:v>-23195</c:v>
                </c:pt>
                <c:pt idx="57">
                  <c:v>-23189.5</c:v>
                </c:pt>
                <c:pt idx="58">
                  <c:v>-23178.5</c:v>
                </c:pt>
                <c:pt idx="59">
                  <c:v>-23173</c:v>
                </c:pt>
                <c:pt idx="60">
                  <c:v>-22511</c:v>
                </c:pt>
                <c:pt idx="61">
                  <c:v>-21012.5</c:v>
                </c:pt>
                <c:pt idx="62">
                  <c:v>-20453</c:v>
                </c:pt>
                <c:pt idx="63">
                  <c:v>-20063.5</c:v>
                </c:pt>
                <c:pt idx="64">
                  <c:v>-18433</c:v>
                </c:pt>
                <c:pt idx="65">
                  <c:v>-18433</c:v>
                </c:pt>
                <c:pt idx="66">
                  <c:v>-18408</c:v>
                </c:pt>
                <c:pt idx="67">
                  <c:v>-17415</c:v>
                </c:pt>
                <c:pt idx="68">
                  <c:v>-17349.5</c:v>
                </c:pt>
                <c:pt idx="69">
                  <c:v>-17347</c:v>
                </c:pt>
                <c:pt idx="70">
                  <c:v>-17291</c:v>
                </c:pt>
                <c:pt idx="71">
                  <c:v>-17280.5</c:v>
                </c:pt>
                <c:pt idx="72">
                  <c:v>-17280.5</c:v>
                </c:pt>
                <c:pt idx="73">
                  <c:v>-17272</c:v>
                </c:pt>
                <c:pt idx="74">
                  <c:v>-17253</c:v>
                </c:pt>
                <c:pt idx="75">
                  <c:v>-16071</c:v>
                </c:pt>
                <c:pt idx="76">
                  <c:v>-15288</c:v>
                </c:pt>
                <c:pt idx="77">
                  <c:v>-14353.5</c:v>
                </c:pt>
                <c:pt idx="78">
                  <c:v>-13988</c:v>
                </c:pt>
                <c:pt idx="79">
                  <c:v>-13299</c:v>
                </c:pt>
                <c:pt idx="80">
                  <c:v>-13258.5</c:v>
                </c:pt>
                <c:pt idx="81">
                  <c:v>-13258</c:v>
                </c:pt>
                <c:pt idx="82">
                  <c:v>-12234</c:v>
                </c:pt>
                <c:pt idx="83">
                  <c:v>-12198</c:v>
                </c:pt>
                <c:pt idx="84">
                  <c:v>-11180</c:v>
                </c:pt>
                <c:pt idx="85">
                  <c:v>-11180</c:v>
                </c:pt>
                <c:pt idx="86">
                  <c:v>-11172</c:v>
                </c:pt>
                <c:pt idx="87">
                  <c:v>-11020</c:v>
                </c:pt>
                <c:pt idx="88">
                  <c:v>-11001.5</c:v>
                </c:pt>
                <c:pt idx="89">
                  <c:v>-10996</c:v>
                </c:pt>
                <c:pt idx="90">
                  <c:v>-10995</c:v>
                </c:pt>
                <c:pt idx="91">
                  <c:v>-10179</c:v>
                </c:pt>
                <c:pt idx="92">
                  <c:v>-9924.5</c:v>
                </c:pt>
                <c:pt idx="93">
                  <c:v>-9114.5</c:v>
                </c:pt>
                <c:pt idx="94">
                  <c:v>-9094.5</c:v>
                </c:pt>
                <c:pt idx="95">
                  <c:v>-9045.5</c:v>
                </c:pt>
                <c:pt idx="96">
                  <c:v>-8967.5</c:v>
                </c:pt>
                <c:pt idx="97">
                  <c:v>-8967.5</c:v>
                </c:pt>
                <c:pt idx="98">
                  <c:v>-8226.5</c:v>
                </c:pt>
                <c:pt idx="99">
                  <c:v>-8157.5</c:v>
                </c:pt>
                <c:pt idx="100">
                  <c:v>-8152</c:v>
                </c:pt>
                <c:pt idx="101">
                  <c:v>-8149</c:v>
                </c:pt>
                <c:pt idx="102">
                  <c:v>-8129</c:v>
                </c:pt>
                <c:pt idx="103">
                  <c:v>-7219.5</c:v>
                </c:pt>
                <c:pt idx="104">
                  <c:v>-7175.5</c:v>
                </c:pt>
                <c:pt idx="105">
                  <c:v>-7161.5</c:v>
                </c:pt>
                <c:pt idx="106">
                  <c:v>-7106.5</c:v>
                </c:pt>
                <c:pt idx="107">
                  <c:v>-7087</c:v>
                </c:pt>
                <c:pt idx="108">
                  <c:v>-7012.5</c:v>
                </c:pt>
                <c:pt idx="109">
                  <c:v>-7001.5</c:v>
                </c:pt>
                <c:pt idx="110">
                  <c:v>-6852</c:v>
                </c:pt>
                <c:pt idx="111">
                  <c:v>-6846.5</c:v>
                </c:pt>
                <c:pt idx="112">
                  <c:v>-6841</c:v>
                </c:pt>
                <c:pt idx="113">
                  <c:v>-6248.5</c:v>
                </c:pt>
                <c:pt idx="114">
                  <c:v>-6149</c:v>
                </c:pt>
                <c:pt idx="115">
                  <c:v>-6077</c:v>
                </c:pt>
                <c:pt idx="116">
                  <c:v>-5931</c:v>
                </c:pt>
                <c:pt idx="117">
                  <c:v>-5919</c:v>
                </c:pt>
                <c:pt idx="118">
                  <c:v>-5917</c:v>
                </c:pt>
                <c:pt idx="119">
                  <c:v>-5280.5</c:v>
                </c:pt>
                <c:pt idx="120">
                  <c:v>-5219.5</c:v>
                </c:pt>
                <c:pt idx="121">
                  <c:v>-5217</c:v>
                </c:pt>
                <c:pt idx="122">
                  <c:v>-5087</c:v>
                </c:pt>
                <c:pt idx="123">
                  <c:v>-5065</c:v>
                </c:pt>
                <c:pt idx="124">
                  <c:v>-5047.5</c:v>
                </c:pt>
                <c:pt idx="125">
                  <c:v>-5018</c:v>
                </c:pt>
                <c:pt idx="126">
                  <c:v>-4968</c:v>
                </c:pt>
                <c:pt idx="127">
                  <c:v>-4953.5</c:v>
                </c:pt>
                <c:pt idx="128">
                  <c:v>-4928.5</c:v>
                </c:pt>
                <c:pt idx="129">
                  <c:v>-4315</c:v>
                </c:pt>
                <c:pt idx="130">
                  <c:v>-4210</c:v>
                </c:pt>
                <c:pt idx="131">
                  <c:v>-4153</c:v>
                </c:pt>
                <c:pt idx="132">
                  <c:v>-4152</c:v>
                </c:pt>
                <c:pt idx="133">
                  <c:v>-4099.5</c:v>
                </c:pt>
                <c:pt idx="134">
                  <c:v>-4049</c:v>
                </c:pt>
                <c:pt idx="135">
                  <c:v>-4025</c:v>
                </c:pt>
                <c:pt idx="136">
                  <c:v>-3975</c:v>
                </c:pt>
                <c:pt idx="137">
                  <c:v>-3812</c:v>
                </c:pt>
                <c:pt idx="138">
                  <c:v>-3219.5</c:v>
                </c:pt>
                <c:pt idx="139">
                  <c:v>-3203</c:v>
                </c:pt>
                <c:pt idx="140">
                  <c:v>-3086</c:v>
                </c:pt>
                <c:pt idx="141">
                  <c:v>-3081.5</c:v>
                </c:pt>
                <c:pt idx="142">
                  <c:v>-2946</c:v>
                </c:pt>
                <c:pt idx="143">
                  <c:v>-2895.5</c:v>
                </c:pt>
                <c:pt idx="144">
                  <c:v>-2766.5</c:v>
                </c:pt>
                <c:pt idx="145">
                  <c:v>-2221</c:v>
                </c:pt>
                <c:pt idx="146">
                  <c:v>-2163</c:v>
                </c:pt>
                <c:pt idx="147">
                  <c:v>-2101.5</c:v>
                </c:pt>
                <c:pt idx="148">
                  <c:v>-2096.5</c:v>
                </c:pt>
                <c:pt idx="149">
                  <c:v>-2094</c:v>
                </c:pt>
                <c:pt idx="150">
                  <c:v>-2038</c:v>
                </c:pt>
                <c:pt idx="151">
                  <c:v>-2014</c:v>
                </c:pt>
                <c:pt idx="152">
                  <c:v>-2008.5</c:v>
                </c:pt>
                <c:pt idx="153">
                  <c:v>-1250</c:v>
                </c:pt>
                <c:pt idx="154">
                  <c:v>-1217</c:v>
                </c:pt>
                <c:pt idx="155">
                  <c:v>-1103</c:v>
                </c:pt>
                <c:pt idx="156">
                  <c:v>-1095</c:v>
                </c:pt>
                <c:pt idx="157">
                  <c:v>-1018</c:v>
                </c:pt>
                <c:pt idx="158">
                  <c:v>-890</c:v>
                </c:pt>
                <c:pt idx="159">
                  <c:v>-796</c:v>
                </c:pt>
                <c:pt idx="160">
                  <c:v>-232</c:v>
                </c:pt>
                <c:pt idx="161">
                  <c:v>-185</c:v>
                </c:pt>
                <c:pt idx="162">
                  <c:v>-49</c:v>
                </c:pt>
                <c:pt idx="163">
                  <c:v>-32.5</c:v>
                </c:pt>
                <c:pt idx="164">
                  <c:v>0</c:v>
                </c:pt>
                <c:pt idx="165">
                  <c:v>3.5</c:v>
                </c:pt>
                <c:pt idx="166">
                  <c:v>36</c:v>
                </c:pt>
                <c:pt idx="167">
                  <c:v>69</c:v>
                </c:pt>
                <c:pt idx="168">
                  <c:v>761</c:v>
                </c:pt>
                <c:pt idx="169">
                  <c:v>913</c:v>
                </c:pt>
                <c:pt idx="170">
                  <c:v>985.5</c:v>
                </c:pt>
                <c:pt idx="171">
                  <c:v>990.5</c:v>
                </c:pt>
                <c:pt idx="172">
                  <c:v>1021.5</c:v>
                </c:pt>
                <c:pt idx="173">
                  <c:v>1038.5</c:v>
                </c:pt>
                <c:pt idx="174">
                  <c:v>1076</c:v>
                </c:pt>
                <c:pt idx="175">
                  <c:v>1079.5</c:v>
                </c:pt>
                <c:pt idx="176">
                  <c:v>1173.5</c:v>
                </c:pt>
                <c:pt idx="177">
                  <c:v>1256.5</c:v>
                </c:pt>
                <c:pt idx="178">
                  <c:v>1815</c:v>
                </c:pt>
                <c:pt idx="179">
                  <c:v>1853.5</c:v>
                </c:pt>
                <c:pt idx="180">
                  <c:v>1883.5</c:v>
                </c:pt>
                <c:pt idx="181">
                  <c:v>1912.5</c:v>
                </c:pt>
                <c:pt idx="182">
                  <c:v>1929</c:v>
                </c:pt>
                <c:pt idx="183">
                  <c:v>1939.5</c:v>
                </c:pt>
                <c:pt idx="184">
                  <c:v>1939.5</c:v>
                </c:pt>
                <c:pt idx="185">
                  <c:v>1942</c:v>
                </c:pt>
                <c:pt idx="186">
                  <c:v>2006.5</c:v>
                </c:pt>
                <c:pt idx="187">
                  <c:v>2020</c:v>
                </c:pt>
                <c:pt idx="188">
                  <c:v>2042.5</c:v>
                </c:pt>
                <c:pt idx="189">
                  <c:v>2080</c:v>
                </c:pt>
                <c:pt idx="190">
                  <c:v>2125</c:v>
                </c:pt>
                <c:pt idx="191">
                  <c:v>2208</c:v>
                </c:pt>
                <c:pt idx="192">
                  <c:v>2798</c:v>
                </c:pt>
                <c:pt idx="193">
                  <c:v>2820</c:v>
                </c:pt>
                <c:pt idx="194">
                  <c:v>2955.5</c:v>
                </c:pt>
                <c:pt idx="195">
                  <c:v>2972</c:v>
                </c:pt>
                <c:pt idx="196">
                  <c:v>2979.5</c:v>
                </c:pt>
                <c:pt idx="197">
                  <c:v>2996.5</c:v>
                </c:pt>
                <c:pt idx="198">
                  <c:v>3032.5</c:v>
                </c:pt>
                <c:pt idx="199">
                  <c:v>3038</c:v>
                </c:pt>
                <c:pt idx="200">
                  <c:v>3121</c:v>
                </c:pt>
                <c:pt idx="201">
                  <c:v>3929</c:v>
                </c:pt>
                <c:pt idx="202">
                  <c:v>3962</c:v>
                </c:pt>
                <c:pt idx="203">
                  <c:v>4014.5</c:v>
                </c:pt>
                <c:pt idx="204">
                  <c:v>4066.5</c:v>
                </c:pt>
                <c:pt idx="205">
                  <c:v>4108.5</c:v>
                </c:pt>
                <c:pt idx="206">
                  <c:v>4182.5</c:v>
                </c:pt>
                <c:pt idx="207">
                  <c:v>4894</c:v>
                </c:pt>
                <c:pt idx="208">
                  <c:v>5079.5</c:v>
                </c:pt>
                <c:pt idx="209">
                  <c:v>5087</c:v>
                </c:pt>
                <c:pt idx="210">
                  <c:v>5179</c:v>
                </c:pt>
                <c:pt idx="211">
                  <c:v>5245.5</c:v>
                </c:pt>
                <c:pt idx="212">
                  <c:v>5738.5</c:v>
                </c:pt>
                <c:pt idx="213">
                  <c:v>5893.5</c:v>
                </c:pt>
                <c:pt idx="214">
                  <c:v>5898.5</c:v>
                </c:pt>
                <c:pt idx="215">
                  <c:v>6036.5</c:v>
                </c:pt>
                <c:pt idx="216">
                  <c:v>6085.5</c:v>
                </c:pt>
                <c:pt idx="217">
                  <c:v>6086</c:v>
                </c:pt>
                <c:pt idx="218">
                  <c:v>6091</c:v>
                </c:pt>
                <c:pt idx="219">
                  <c:v>6091.5</c:v>
                </c:pt>
                <c:pt idx="220">
                  <c:v>6102.5</c:v>
                </c:pt>
                <c:pt idx="221">
                  <c:v>6125</c:v>
                </c:pt>
                <c:pt idx="222">
                  <c:v>6233</c:v>
                </c:pt>
                <c:pt idx="223">
                  <c:v>6260.5</c:v>
                </c:pt>
                <c:pt idx="224">
                  <c:v>6924</c:v>
                </c:pt>
                <c:pt idx="225">
                  <c:v>6949</c:v>
                </c:pt>
                <c:pt idx="226">
                  <c:v>6983</c:v>
                </c:pt>
                <c:pt idx="227">
                  <c:v>7028</c:v>
                </c:pt>
                <c:pt idx="228">
                  <c:v>7028.5</c:v>
                </c:pt>
                <c:pt idx="229">
                  <c:v>7146</c:v>
                </c:pt>
                <c:pt idx="230">
                  <c:v>7848</c:v>
                </c:pt>
                <c:pt idx="231">
                  <c:v>7887</c:v>
                </c:pt>
                <c:pt idx="232">
                  <c:v>7976</c:v>
                </c:pt>
                <c:pt idx="233">
                  <c:v>8028</c:v>
                </c:pt>
                <c:pt idx="234">
                  <c:v>8028</c:v>
                </c:pt>
                <c:pt idx="235">
                  <c:v>8057</c:v>
                </c:pt>
                <c:pt idx="236">
                  <c:v>8174</c:v>
                </c:pt>
                <c:pt idx="237">
                  <c:v>8174</c:v>
                </c:pt>
                <c:pt idx="238">
                  <c:v>8280</c:v>
                </c:pt>
                <c:pt idx="239">
                  <c:v>8968.5</c:v>
                </c:pt>
                <c:pt idx="240">
                  <c:v>9032</c:v>
                </c:pt>
                <c:pt idx="241">
                  <c:v>9032</c:v>
                </c:pt>
                <c:pt idx="242">
                  <c:v>9081.5</c:v>
                </c:pt>
                <c:pt idx="243">
                  <c:v>9084.5</c:v>
                </c:pt>
                <c:pt idx="244">
                  <c:v>9176.5</c:v>
                </c:pt>
                <c:pt idx="245">
                  <c:v>9272.5</c:v>
                </c:pt>
                <c:pt idx="246">
                  <c:v>9931</c:v>
                </c:pt>
                <c:pt idx="247">
                  <c:v>9931</c:v>
                </c:pt>
                <c:pt idx="248">
                  <c:v>9955</c:v>
                </c:pt>
                <c:pt idx="249">
                  <c:v>9955.5</c:v>
                </c:pt>
                <c:pt idx="250">
                  <c:v>9958</c:v>
                </c:pt>
                <c:pt idx="251">
                  <c:v>9960.5</c:v>
                </c:pt>
                <c:pt idx="252">
                  <c:v>9961</c:v>
                </c:pt>
                <c:pt idx="253">
                  <c:v>9984.5</c:v>
                </c:pt>
                <c:pt idx="254">
                  <c:v>10002</c:v>
                </c:pt>
                <c:pt idx="255">
                  <c:v>10061</c:v>
                </c:pt>
                <c:pt idx="256">
                  <c:v>10061</c:v>
                </c:pt>
                <c:pt idx="257">
                  <c:v>10124.5</c:v>
                </c:pt>
                <c:pt idx="258">
                  <c:v>10125</c:v>
                </c:pt>
                <c:pt idx="259">
                  <c:v>10163</c:v>
                </c:pt>
                <c:pt idx="260">
                  <c:v>10188</c:v>
                </c:pt>
                <c:pt idx="261">
                  <c:v>10188</c:v>
                </c:pt>
                <c:pt idx="262">
                  <c:v>11010.5</c:v>
                </c:pt>
                <c:pt idx="263">
                  <c:v>11018</c:v>
                </c:pt>
                <c:pt idx="264">
                  <c:v>11018</c:v>
                </c:pt>
                <c:pt idx="265">
                  <c:v>11018.5</c:v>
                </c:pt>
                <c:pt idx="266">
                  <c:v>11018.5</c:v>
                </c:pt>
                <c:pt idx="267">
                  <c:v>11023.5</c:v>
                </c:pt>
                <c:pt idx="268">
                  <c:v>11024</c:v>
                </c:pt>
                <c:pt idx="269">
                  <c:v>11024</c:v>
                </c:pt>
                <c:pt idx="270">
                  <c:v>11026.5</c:v>
                </c:pt>
                <c:pt idx="271">
                  <c:v>11027</c:v>
                </c:pt>
                <c:pt idx="272">
                  <c:v>11029</c:v>
                </c:pt>
                <c:pt idx="273">
                  <c:v>11029.5</c:v>
                </c:pt>
                <c:pt idx="274">
                  <c:v>11034.5</c:v>
                </c:pt>
                <c:pt idx="275">
                  <c:v>11035</c:v>
                </c:pt>
                <c:pt idx="276">
                  <c:v>11037.5</c:v>
                </c:pt>
                <c:pt idx="277">
                  <c:v>11040.5</c:v>
                </c:pt>
                <c:pt idx="278">
                  <c:v>11040.5</c:v>
                </c:pt>
                <c:pt idx="279">
                  <c:v>11085</c:v>
                </c:pt>
                <c:pt idx="280">
                  <c:v>11087</c:v>
                </c:pt>
                <c:pt idx="281">
                  <c:v>11087</c:v>
                </c:pt>
                <c:pt idx="282">
                  <c:v>11164.5</c:v>
                </c:pt>
                <c:pt idx="283">
                  <c:v>11170</c:v>
                </c:pt>
                <c:pt idx="284">
                  <c:v>11226</c:v>
                </c:pt>
                <c:pt idx="285">
                  <c:v>11300</c:v>
                </c:pt>
                <c:pt idx="286">
                  <c:v>11887</c:v>
                </c:pt>
                <c:pt idx="287">
                  <c:v>12058</c:v>
                </c:pt>
                <c:pt idx="288">
                  <c:v>12075.5</c:v>
                </c:pt>
                <c:pt idx="289">
                  <c:v>12291</c:v>
                </c:pt>
                <c:pt idx="290">
                  <c:v>12513.5</c:v>
                </c:pt>
                <c:pt idx="291">
                  <c:v>12809</c:v>
                </c:pt>
                <c:pt idx="292">
                  <c:v>12883.5</c:v>
                </c:pt>
                <c:pt idx="293">
                  <c:v>12939</c:v>
                </c:pt>
                <c:pt idx="294">
                  <c:v>13027</c:v>
                </c:pt>
                <c:pt idx="295">
                  <c:v>13077</c:v>
                </c:pt>
                <c:pt idx="296">
                  <c:v>13890.5</c:v>
                </c:pt>
                <c:pt idx="297">
                  <c:v>13920</c:v>
                </c:pt>
                <c:pt idx="298">
                  <c:v>13951.5</c:v>
                </c:pt>
                <c:pt idx="299">
                  <c:v>13994.5</c:v>
                </c:pt>
                <c:pt idx="300">
                  <c:v>14075.5</c:v>
                </c:pt>
                <c:pt idx="301">
                  <c:v>14094</c:v>
                </c:pt>
                <c:pt idx="302">
                  <c:v>14095</c:v>
                </c:pt>
                <c:pt idx="303">
                  <c:v>14233</c:v>
                </c:pt>
                <c:pt idx="304">
                  <c:v>14268</c:v>
                </c:pt>
                <c:pt idx="305">
                  <c:v>14268</c:v>
                </c:pt>
                <c:pt idx="306">
                  <c:v>14268</c:v>
                </c:pt>
                <c:pt idx="307">
                  <c:v>14268</c:v>
                </c:pt>
                <c:pt idx="308">
                  <c:v>14268</c:v>
                </c:pt>
                <c:pt idx="309">
                  <c:v>14980.5</c:v>
                </c:pt>
                <c:pt idx="310">
                  <c:v>15038.5</c:v>
                </c:pt>
                <c:pt idx="311">
                  <c:v>15077</c:v>
                </c:pt>
                <c:pt idx="312">
                  <c:v>15145</c:v>
                </c:pt>
                <c:pt idx="313">
                  <c:v>15208.5</c:v>
                </c:pt>
                <c:pt idx="314">
                  <c:v>15983.5</c:v>
                </c:pt>
                <c:pt idx="315">
                  <c:v>16014.5</c:v>
                </c:pt>
                <c:pt idx="316">
                  <c:v>16127</c:v>
                </c:pt>
                <c:pt idx="317">
                  <c:v>16144.5</c:v>
                </c:pt>
                <c:pt idx="318">
                  <c:v>16166.5</c:v>
                </c:pt>
                <c:pt idx="319">
                  <c:v>16199</c:v>
                </c:pt>
                <c:pt idx="320">
                  <c:v>16214</c:v>
                </c:pt>
                <c:pt idx="321">
                  <c:v>16265.5</c:v>
                </c:pt>
                <c:pt idx="322">
                  <c:v>16265.5</c:v>
                </c:pt>
                <c:pt idx="323">
                  <c:v>16268</c:v>
                </c:pt>
                <c:pt idx="324">
                  <c:v>16268</c:v>
                </c:pt>
                <c:pt idx="325">
                  <c:v>16268</c:v>
                </c:pt>
                <c:pt idx="326">
                  <c:v>16268</c:v>
                </c:pt>
                <c:pt idx="327">
                  <c:v>16268</c:v>
                </c:pt>
                <c:pt idx="328">
                  <c:v>16268</c:v>
                </c:pt>
                <c:pt idx="329">
                  <c:v>16916</c:v>
                </c:pt>
                <c:pt idx="330">
                  <c:v>17004.5</c:v>
                </c:pt>
                <c:pt idx="331">
                  <c:v>17042</c:v>
                </c:pt>
                <c:pt idx="332">
                  <c:v>17042.5</c:v>
                </c:pt>
                <c:pt idx="333">
                  <c:v>17058</c:v>
                </c:pt>
                <c:pt idx="334">
                  <c:v>17059.5</c:v>
                </c:pt>
                <c:pt idx="335">
                  <c:v>17059.5</c:v>
                </c:pt>
                <c:pt idx="336">
                  <c:v>17063.5</c:v>
                </c:pt>
                <c:pt idx="337">
                  <c:v>17093.5</c:v>
                </c:pt>
                <c:pt idx="338">
                  <c:v>17094</c:v>
                </c:pt>
                <c:pt idx="339">
                  <c:v>17181</c:v>
                </c:pt>
                <c:pt idx="340">
                  <c:v>17208.5</c:v>
                </c:pt>
                <c:pt idx="341">
                  <c:v>17289.5</c:v>
                </c:pt>
                <c:pt idx="342">
                  <c:v>17951.5</c:v>
                </c:pt>
                <c:pt idx="343">
                  <c:v>18037</c:v>
                </c:pt>
                <c:pt idx="344">
                  <c:v>18037</c:v>
                </c:pt>
                <c:pt idx="345">
                  <c:v>18094</c:v>
                </c:pt>
                <c:pt idx="346">
                  <c:v>18122.5</c:v>
                </c:pt>
                <c:pt idx="347">
                  <c:v>18123</c:v>
                </c:pt>
                <c:pt idx="348">
                  <c:v>18150</c:v>
                </c:pt>
                <c:pt idx="349">
                  <c:v>18152</c:v>
                </c:pt>
                <c:pt idx="350">
                  <c:v>18180</c:v>
                </c:pt>
                <c:pt idx="351">
                  <c:v>18180</c:v>
                </c:pt>
                <c:pt idx="352">
                  <c:v>18200</c:v>
                </c:pt>
                <c:pt idx="353">
                  <c:v>18236</c:v>
                </c:pt>
                <c:pt idx="354">
                  <c:v>18966.5</c:v>
                </c:pt>
                <c:pt idx="355">
                  <c:v>18966.5</c:v>
                </c:pt>
                <c:pt idx="356">
                  <c:v>19035.5</c:v>
                </c:pt>
                <c:pt idx="357">
                  <c:v>19035.5</c:v>
                </c:pt>
                <c:pt idx="358">
                  <c:v>19036</c:v>
                </c:pt>
                <c:pt idx="359">
                  <c:v>19036</c:v>
                </c:pt>
                <c:pt idx="360">
                  <c:v>19077</c:v>
                </c:pt>
                <c:pt idx="361">
                  <c:v>20033.5</c:v>
                </c:pt>
                <c:pt idx="362">
                  <c:v>20033.5</c:v>
                </c:pt>
                <c:pt idx="363">
                  <c:v>20041.5</c:v>
                </c:pt>
                <c:pt idx="364">
                  <c:v>20043</c:v>
                </c:pt>
                <c:pt idx="365">
                  <c:v>20113</c:v>
                </c:pt>
                <c:pt idx="366">
                  <c:v>20133.5</c:v>
                </c:pt>
                <c:pt idx="367">
                  <c:v>20134</c:v>
                </c:pt>
                <c:pt idx="368">
                  <c:v>20139</c:v>
                </c:pt>
                <c:pt idx="369">
                  <c:v>20219.5</c:v>
                </c:pt>
                <c:pt idx="370">
                  <c:v>20271</c:v>
                </c:pt>
                <c:pt idx="371">
                  <c:v>20274.5</c:v>
                </c:pt>
                <c:pt idx="372">
                  <c:v>20964</c:v>
                </c:pt>
                <c:pt idx="373">
                  <c:v>21079</c:v>
                </c:pt>
                <c:pt idx="374">
                  <c:v>21079</c:v>
                </c:pt>
                <c:pt idx="375">
                  <c:v>21083</c:v>
                </c:pt>
                <c:pt idx="376">
                  <c:v>21105.5</c:v>
                </c:pt>
                <c:pt idx="377">
                  <c:v>21106</c:v>
                </c:pt>
                <c:pt idx="378">
                  <c:v>21134.5</c:v>
                </c:pt>
                <c:pt idx="379">
                  <c:v>21134.5</c:v>
                </c:pt>
                <c:pt idx="380">
                  <c:v>21179.5</c:v>
                </c:pt>
                <c:pt idx="381">
                  <c:v>21198</c:v>
                </c:pt>
                <c:pt idx="382">
                  <c:v>21198</c:v>
                </c:pt>
                <c:pt idx="383">
                  <c:v>21215</c:v>
                </c:pt>
                <c:pt idx="384">
                  <c:v>21924</c:v>
                </c:pt>
                <c:pt idx="385">
                  <c:v>21987.5</c:v>
                </c:pt>
                <c:pt idx="386">
                  <c:v>22018</c:v>
                </c:pt>
                <c:pt idx="387">
                  <c:v>23265</c:v>
                </c:pt>
                <c:pt idx="388">
                  <c:v>23295</c:v>
                </c:pt>
                <c:pt idx="389">
                  <c:v>23397.5</c:v>
                </c:pt>
              </c:numCache>
            </c:numRef>
          </c:xVal>
          <c:yVal>
            <c:numRef>
              <c:f>B!$M$21:$M$410</c:f>
              <c:numCache>
                <c:formatCode>General</c:formatCode>
                <c:ptCount val="3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9CB-475A-9FED-18EBDC6F6181}"/>
            </c:ext>
          </c:extLst>
        </c:ser>
        <c:ser>
          <c:idx val="6"/>
          <c:order val="6"/>
          <c:tx>
            <c:strRef>
              <c:f>B!$N$20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B!$F$21:$F$410</c:f>
              <c:numCache>
                <c:formatCode>General</c:formatCode>
                <c:ptCount val="390"/>
                <c:pt idx="0">
                  <c:v>-64783.5</c:v>
                </c:pt>
                <c:pt idx="1">
                  <c:v>-64783</c:v>
                </c:pt>
                <c:pt idx="2">
                  <c:v>-63723.5</c:v>
                </c:pt>
                <c:pt idx="3">
                  <c:v>-63723</c:v>
                </c:pt>
                <c:pt idx="4">
                  <c:v>-62539.5</c:v>
                </c:pt>
                <c:pt idx="5">
                  <c:v>-62539</c:v>
                </c:pt>
                <c:pt idx="6">
                  <c:v>-61814</c:v>
                </c:pt>
                <c:pt idx="7">
                  <c:v>-60699</c:v>
                </c:pt>
                <c:pt idx="8">
                  <c:v>-59482</c:v>
                </c:pt>
                <c:pt idx="9">
                  <c:v>-54701</c:v>
                </c:pt>
                <c:pt idx="10">
                  <c:v>-54676</c:v>
                </c:pt>
                <c:pt idx="11">
                  <c:v>-54613</c:v>
                </c:pt>
                <c:pt idx="12">
                  <c:v>-54596</c:v>
                </c:pt>
                <c:pt idx="13">
                  <c:v>-54549</c:v>
                </c:pt>
                <c:pt idx="14">
                  <c:v>-54538</c:v>
                </c:pt>
                <c:pt idx="15">
                  <c:v>-53860</c:v>
                </c:pt>
                <c:pt idx="16">
                  <c:v>-53799</c:v>
                </c:pt>
                <c:pt idx="17">
                  <c:v>-53711</c:v>
                </c:pt>
                <c:pt idx="18">
                  <c:v>-52578.5</c:v>
                </c:pt>
                <c:pt idx="19">
                  <c:v>-52578</c:v>
                </c:pt>
                <c:pt idx="20">
                  <c:v>-50538</c:v>
                </c:pt>
                <c:pt idx="21">
                  <c:v>-50395</c:v>
                </c:pt>
                <c:pt idx="22">
                  <c:v>-48596.5</c:v>
                </c:pt>
                <c:pt idx="23">
                  <c:v>-48596</c:v>
                </c:pt>
                <c:pt idx="24">
                  <c:v>-48588</c:v>
                </c:pt>
                <c:pt idx="25">
                  <c:v>-48587.5</c:v>
                </c:pt>
                <c:pt idx="26">
                  <c:v>-48546.5</c:v>
                </c:pt>
                <c:pt idx="27">
                  <c:v>-48535.5</c:v>
                </c:pt>
                <c:pt idx="28">
                  <c:v>-48486</c:v>
                </c:pt>
                <c:pt idx="29">
                  <c:v>-48475</c:v>
                </c:pt>
                <c:pt idx="30">
                  <c:v>-48474.5</c:v>
                </c:pt>
                <c:pt idx="31">
                  <c:v>-48469</c:v>
                </c:pt>
                <c:pt idx="32">
                  <c:v>-42295</c:v>
                </c:pt>
                <c:pt idx="33">
                  <c:v>-40201</c:v>
                </c:pt>
                <c:pt idx="34">
                  <c:v>-39501.5</c:v>
                </c:pt>
                <c:pt idx="35">
                  <c:v>-39490.5</c:v>
                </c:pt>
                <c:pt idx="36">
                  <c:v>-39476.5</c:v>
                </c:pt>
                <c:pt idx="37">
                  <c:v>-38677</c:v>
                </c:pt>
                <c:pt idx="38">
                  <c:v>-38574</c:v>
                </c:pt>
                <c:pt idx="39">
                  <c:v>-37464.5</c:v>
                </c:pt>
                <c:pt idx="40">
                  <c:v>-37464</c:v>
                </c:pt>
                <c:pt idx="41">
                  <c:v>-36489</c:v>
                </c:pt>
                <c:pt idx="42">
                  <c:v>-33454.5</c:v>
                </c:pt>
                <c:pt idx="43">
                  <c:v>-33195</c:v>
                </c:pt>
                <c:pt idx="44">
                  <c:v>-32547</c:v>
                </c:pt>
                <c:pt idx="45">
                  <c:v>-32290</c:v>
                </c:pt>
                <c:pt idx="46">
                  <c:v>-32072</c:v>
                </c:pt>
                <c:pt idx="47">
                  <c:v>-25418.5</c:v>
                </c:pt>
                <c:pt idx="48">
                  <c:v>-24489</c:v>
                </c:pt>
                <c:pt idx="49">
                  <c:v>-24412</c:v>
                </c:pt>
                <c:pt idx="50">
                  <c:v>-24406.5</c:v>
                </c:pt>
                <c:pt idx="51">
                  <c:v>-24398</c:v>
                </c:pt>
                <c:pt idx="52">
                  <c:v>-23972.5</c:v>
                </c:pt>
                <c:pt idx="53">
                  <c:v>-23347</c:v>
                </c:pt>
                <c:pt idx="54">
                  <c:v>-23344</c:v>
                </c:pt>
                <c:pt idx="55">
                  <c:v>-23341.5</c:v>
                </c:pt>
                <c:pt idx="56">
                  <c:v>-23195</c:v>
                </c:pt>
                <c:pt idx="57">
                  <c:v>-23189.5</c:v>
                </c:pt>
                <c:pt idx="58">
                  <c:v>-23178.5</c:v>
                </c:pt>
                <c:pt idx="59">
                  <c:v>-23173</c:v>
                </c:pt>
                <c:pt idx="60">
                  <c:v>-22511</c:v>
                </c:pt>
                <c:pt idx="61">
                  <c:v>-21012.5</c:v>
                </c:pt>
                <c:pt idx="62">
                  <c:v>-20453</c:v>
                </c:pt>
                <c:pt idx="63">
                  <c:v>-20063.5</c:v>
                </c:pt>
                <c:pt idx="64">
                  <c:v>-18433</c:v>
                </c:pt>
                <c:pt idx="65">
                  <c:v>-18433</c:v>
                </c:pt>
                <c:pt idx="66">
                  <c:v>-18408</c:v>
                </c:pt>
                <c:pt idx="67">
                  <c:v>-17415</c:v>
                </c:pt>
                <c:pt idx="68">
                  <c:v>-17349.5</c:v>
                </c:pt>
                <c:pt idx="69">
                  <c:v>-17347</c:v>
                </c:pt>
                <c:pt idx="70">
                  <c:v>-17291</c:v>
                </c:pt>
                <c:pt idx="71">
                  <c:v>-17280.5</c:v>
                </c:pt>
                <c:pt idx="72">
                  <c:v>-17280.5</c:v>
                </c:pt>
                <c:pt idx="73">
                  <c:v>-17272</c:v>
                </c:pt>
                <c:pt idx="74">
                  <c:v>-17253</c:v>
                </c:pt>
                <c:pt idx="75">
                  <c:v>-16071</c:v>
                </c:pt>
                <c:pt idx="76">
                  <c:v>-15288</c:v>
                </c:pt>
                <c:pt idx="77">
                  <c:v>-14353.5</c:v>
                </c:pt>
                <c:pt idx="78">
                  <c:v>-13988</c:v>
                </c:pt>
                <c:pt idx="79">
                  <c:v>-13299</c:v>
                </c:pt>
                <c:pt idx="80">
                  <c:v>-13258.5</c:v>
                </c:pt>
                <c:pt idx="81">
                  <c:v>-13258</c:v>
                </c:pt>
                <c:pt idx="82">
                  <c:v>-12234</c:v>
                </c:pt>
                <c:pt idx="83">
                  <c:v>-12198</c:v>
                </c:pt>
                <c:pt idx="84">
                  <c:v>-11180</c:v>
                </c:pt>
                <c:pt idx="85">
                  <c:v>-11180</c:v>
                </c:pt>
                <c:pt idx="86">
                  <c:v>-11172</c:v>
                </c:pt>
                <c:pt idx="87">
                  <c:v>-11020</c:v>
                </c:pt>
                <c:pt idx="88">
                  <c:v>-11001.5</c:v>
                </c:pt>
                <c:pt idx="89">
                  <c:v>-10996</c:v>
                </c:pt>
                <c:pt idx="90">
                  <c:v>-10995</c:v>
                </c:pt>
                <c:pt idx="91">
                  <c:v>-10179</c:v>
                </c:pt>
                <c:pt idx="92">
                  <c:v>-9924.5</c:v>
                </c:pt>
                <c:pt idx="93">
                  <c:v>-9114.5</c:v>
                </c:pt>
                <c:pt idx="94">
                  <c:v>-9094.5</c:v>
                </c:pt>
                <c:pt idx="95">
                  <c:v>-9045.5</c:v>
                </c:pt>
                <c:pt idx="96">
                  <c:v>-8967.5</c:v>
                </c:pt>
                <c:pt idx="97">
                  <c:v>-8967.5</c:v>
                </c:pt>
                <c:pt idx="98">
                  <c:v>-8226.5</c:v>
                </c:pt>
                <c:pt idx="99">
                  <c:v>-8157.5</c:v>
                </c:pt>
                <c:pt idx="100">
                  <c:v>-8152</c:v>
                </c:pt>
                <c:pt idx="101">
                  <c:v>-8149</c:v>
                </c:pt>
                <c:pt idx="102">
                  <c:v>-8129</c:v>
                </c:pt>
                <c:pt idx="103">
                  <c:v>-7219.5</c:v>
                </c:pt>
                <c:pt idx="104">
                  <c:v>-7175.5</c:v>
                </c:pt>
                <c:pt idx="105">
                  <c:v>-7161.5</c:v>
                </c:pt>
                <c:pt idx="106">
                  <c:v>-7106.5</c:v>
                </c:pt>
                <c:pt idx="107">
                  <c:v>-7087</c:v>
                </c:pt>
                <c:pt idx="108">
                  <c:v>-7012.5</c:v>
                </c:pt>
                <c:pt idx="109">
                  <c:v>-7001.5</c:v>
                </c:pt>
                <c:pt idx="110">
                  <c:v>-6852</c:v>
                </c:pt>
                <c:pt idx="111">
                  <c:v>-6846.5</c:v>
                </c:pt>
                <c:pt idx="112">
                  <c:v>-6841</c:v>
                </c:pt>
                <c:pt idx="113">
                  <c:v>-6248.5</c:v>
                </c:pt>
                <c:pt idx="114">
                  <c:v>-6149</c:v>
                </c:pt>
                <c:pt idx="115">
                  <c:v>-6077</c:v>
                </c:pt>
                <c:pt idx="116">
                  <c:v>-5931</c:v>
                </c:pt>
                <c:pt idx="117">
                  <c:v>-5919</c:v>
                </c:pt>
                <c:pt idx="118">
                  <c:v>-5917</c:v>
                </c:pt>
                <c:pt idx="119">
                  <c:v>-5280.5</c:v>
                </c:pt>
                <c:pt idx="120">
                  <c:v>-5219.5</c:v>
                </c:pt>
                <c:pt idx="121">
                  <c:v>-5217</c:v>
                </c:pt>
                <c:pt idx="122">
                  <c:v>-5087</c:v>
                </c:pt>
                <c:pt idx="123">
                  <c:v>-5065</c:v>
                </c:pt>
                <c:pt idx="124">
                  <c:v>-5047.5</c:v>
                </c:pt>
                <c:pt idx="125">
                  <c:v>-5018</c:v>
                </c:pt>
                <c:pt idx="126">
                  <c:v>-4968</c:v>
                </c:pt>
                <c:pt idx="127">
                  <c:v>-4953.5</c:v>
                </c:pt>
                <c:pt idx="128">
                  <c:v>-4928.5</c:v>
                </c:pt>
                <c:pt idx="129">
                  <c:v>-4315</c:v>
                </c:pt>
                <c:pt idx="130">
                  <c:v>-4210</c:v>
                </c:pt>
                <c:pt idx="131">
                  <c:v>-4153</c:v>
                </c:pt>
                <c:pt idx="132">
                  <c:v>-4152</c:v>
                </c:pt>
                <c:pt idx="133">
                  <c:v>-4099.5</c:v>
                </c:pt>
                <c:pt idx="134">
                  <c:v>-4049</c:v>
                </c:pt>
                <c:pt idx="135">
                  <c:v>-4025</c:v>
                </c:pt>
                <c:pt idx="136">
                  <c:v>-3975</c:v>
                </c:pt>
                <c:pt idx="137">
                  <c:v>-3812</c:v>
                </c:pt>
                <c:pt idx="138">
                  <c:v>-3219.5</c:v>
                </c:pt>
                <c:pt idx="139">
                  <c:v>-3203</c:v>
                </c:pt>
                <c:pt idx="140">
                  <c:v>-3086</c:v>
                </c:pt>
                <c:pt idx="141">
                  <c:v>-3081.5</c:v>
                </c:pt>
                <c:pt idx="142">
                  <c:v>-2946</c:v>
                </c:pt>
                <c:pt idx="143">
                  <c:v>-2895.5</c:v>
                </c:pt>
                <c:pt idx="144">
                  <c:v>-2766.5</c:v>
                </c:pt>
                <c:pt idx="145">
                  <c:v>-2221</c:v>
                </c:pt>
                <c:pt idx="146">
                  <c:v>-2163</c:v>
                </c:pt>
                <c:pt idx="147">
                  <c:v>-2101.5</c:v>
                </c:pt>
                <c:pt idx="148">
                  <c:v>-2096.5</c:v>
                </c:pt>
                <c:pt idx="149">
                  <c:v>-2094</c:v>
                </c:pt>
                <c:pt idx="150">
                  <c:v>-2038</c:v>
                </c:pt>
                <c:pt idx="151">
                  <c:v>-2014</c:v>
                </c:pt>
                <c:pt idx="152">
                  <c:v>-2008.5</c:v>
                </c:pt>
                <c:pt idx="153">
                  <c:v>-1250</c:v>
                </c:pt>
                <c:pt idx="154">
                  <c:v>-1217</c:v>
                </c:pt>
                <c:pt idx="155">
                  <c:v>-1103</c:v>
                </c:pt>
                <c:pt idx="156">
                  <c:v>-1095</c:v>
                </c:pt>
                <c:pt idx="157">
                  <c:v>-1018</c:v>
                </c:pt>
                <c:pt idx="158">
                  <c:v>-890</c:v>
                </c:pt>
                <c:pt idx="159">
                  <c:v>-796</c:v>
                </c:pt>
                <c:pt idx="160">
                  <c:v>-232</c:v>
                </c:pt>
                <c:pt idx="161">
                  <c:v>-185</c:v>
                </c:pt>
                <c:pt idx="162">
                  <c:v>-49</c:v>
                </c:pt>
                <c:pt idx="163">
                  <c:v>-32.5</c:v>
                </c:pt>
                <c:pt idx="164">
                  <c:v>0</c:v>
                </c:pt>
                <c:pt idx="165">
                  <c:v>3.5</c:v>
                </c:pt>
                <c:pt idx="166">
                  <c:v>36</c:v>
                </c:pt>
                <c:pt idx="167">
                  <c:v>69</c:v>
                </c:pt>
                <c:pt idx="168">
                  <c:v>761</c:v>
                </c:pt>
                <c:pt idx="169">
                  <c:v>913</c:v>
                </c:pt>
                <c:pt idx="170">
                  <c:v>985.5</c:v>
                </c:pt>
                <c:pt idx="171">
                  <c:v>990.5</c:v>
                </c:pt>
                <c:pt idx="172">
                  <c:v>1021.5</c:v>
                </c:pt>
                <c:pt idx="173">
                  <c:v>1038.5</c:v>
                </c:pt>
                <c:pt idx="174">
                  <c:v>1076</c:v>
                </c:pt>
                <c:pt idx="175">
                  <c:v>1079.5</c:v>
                </c:pt>
                <c:pt idx="176">
                  <c:v>1173.5</c:v>
                </c:pt>
                <c:pt idx="177">
                  <c:v>1256.5</c:v>
                </c:pt>
                <c:pt idx="178">
                  <c:v>1815</c:v>
                </c:pt>
                <c:pt idx="179">
                  <c:v>1853.5</c:v>
                </c:pt>
                <c:pt idx="180">
                  <c:v>1883.5</c:v>
                </c:pt>
                <c:pt idx="181">
                  <c:v>1912.5</c:v>
                </c:pt>
                <c:pt idx="182">
                  <c:v>1929</c:v>
                </c:pt>
                <c:pt idx="183">
                  <c:v>1939.5</c:v>
                </c:pt>
                <c:pt idx="184">
                  <c:v>1939.5</c:v>
                </c:pt>
                <c:pt idx="185">
                  <c:v>1942</c:v>
                </c:pt>
                <c:pt idx="186">
                  <c:v>2006.5</c:v>
                </c:pt>
                <c:pt idx="187">
                  <c:v>2020</c:v>
                </c:pt>
                <c:pt idx="188">
                  <c:v>2042.5</c:v>
                </c:pt>
                <c:pt idx="189">
                  <c:v>2080</c:v>
                </c:pt>
                <c:pt idx="190">
                  <c:v>2125</c:v>
                </c:pt>
                <c:pt idx="191">
                  <c:v>2208</c:v>
                </c:pt>
                <c:pt idx="192">
                  <c:v>2798</c:v>
                </c:pt>
                <c:pt idx="193">
                  <c:v>2820</c:v>
                </c:pt>
                <c:pt idx="194">
                  <c:v>2955.5</c:v>
                </c:pt>
                <c:pt idx="195">
                  <c:v>2972</c:v>
                </c:pt>
                <c:pt idx="196">
                  <c:v>2979.5</c:v>
                </c:pt>
                <c:pt idx="197">
                  <c:v>2996.5</c:v>
                </c:pt>
                <c:pt idx="198">
                  <c:v>3032.5</c:v>
                </c:pt>
                <c:pt idx="199">
                  <c:v>3038</c:v>
                </c:pt>
                <c:pt idx="200">
                  <c:v>3121</c:v>
                </c:pt>
                <c:pt idx="201">
                  <c:v>3929</c:v>
                </c:pt>
                <c:pt idx="202">
                  <c:v>3962</c:v>
                </c:pt>
                <c:pt idx="203">
                  <c:v>4014.5</c:v>
                </c:pt>
                <c:pt idx="204">
                  <c:v>4066.5</c:v>
                </c:pt>
                <c:pt idx="205">
                  <c:v>4108.5</c:v>
                </c:pt>
                <c:pt idx="206">
                  <c:v>4182.5</c:v>
                </c:pt>
                <c:pt idx="207">
                  <c:v>4894</c:v>
                </c:pt>
                <c:pt idx="208">
                  <c:v>5079.5</c:v>
                </c:pt>
                <c:pt idx="209">
                  <c:v>5087</c:v>
                </c:pt>
                <c:pt idx="210">
                  <c:v>5179</c:v>
                </c:pt>
                <c:pt idx="211">
                  <c:v>5245.5</c:v>
                </c:pt>
                <c:pt idx="212">
                  <c:v>5738.5</c:v>
                </c:pt>
                <c:pt idx="213">
                  <c:v>5893.5</c:v>
                </c:pt>
                <c:pt idx="214">
                  <c:v>5898.5</c:v>
                </c:pt>
                <c:pt idx="215">
                  <c:v>6036.5</c:v>
                </c:pt>
                <c:pt idx="216">
                  <c:v>6085.5</c:v>
                </c:pt>
                <c:pt idx="217">
                  <c:v>6086</c:v>
                </c:pt>
                <c:pt idx="218">
                  <c:v>6091</c:v>
                </c:pt>
                <c:pt idx="219">
                  <c:v>6091.5</c:v>
                </c:pt>
                <c:pt idx="220">
                  <c:v>6102.5</c:v>
                </c:pt>
                <c:pt idx="221">
                  <c:v>6125</c:v>
                </c:pt>
                <c:pt idx="222">
                  <c:v>6233</c:v>
                </c:pt>
                <c:pt idx="223">
                  <c:v>6260.5</c:v>
                </c:pt>
                <c:pt idx="224">
                  <c:v>6924</c:v>
                </c:pt>
                <c:pt idx="225">
                  <c:v>6949</c:v>
                </c:pt>
                <c:pt idx="226">
                  <c:v>6983</c:v>
                </c:pt>
                <c:pt idx="227">
                  <c:v>7028</c:v>
                </c:pt>
                <c:pt idx="228">
                  <c:v>7028.5</c:v>
                </c:pt>
                <c:pt idx="229">
                  <c:v>7146</c:v>
                </c:pt>
                <c:pt idx="230">
                  <c:v>7848</c:v>
                </c:pt>
                <c:pt idx="231">
                  <c:v>7887</c:v>
                </c:pt>
                <c:pt idx="232">
                  <c:v>7976</c:v>
                </c:pt>
                <c:pt idx="233">
                  <c:v>8028</c:v>
                </c:pt>
                <c:pt idx="234">
                  <c:v>8028</c:v>
                </c:pt>
                <c:pt idx="235">
                  <c:v>8057</c:v>
                </c:pt>
                <c:pt idx="236">
                  <c:v>8174</c:v>
                </c:pt>
                <c:pt idx="237">
                  <c:v>8174</c:v>
                </c:pt>
                <c:pt idx="238">
                  <c:v>8280</c:v>
                </c:pt>
                <c:pt idx="239">
                  <c:v>8968.5</c:v>
                </c:pt>
                <c:pt idx="240">
                  <c:v>9032</c:v>
                </c:pt>
                <c:pt idx="241">
                  <c:v>9032</c:v>
                </c:pt>
                <c:pt idx="242">
                  <c:v>9081.5</c:v>
                </c:pt>
                <c:pt idx="243">
                  <c:v>9084.5</c:v>
                </c:pt>
                <c:pt idx="244">
                  <c:v>9176.5</c:v>
                </c:pt>
                <c:pt idx="245">
                  <c:v>9272.5</c:v>
                </c:pt>
                <c:pt idx="246">
                  <c:v>9931</c:v>
                </c:pt>
                <c:pt idx="247">
                  <c:v>9931</c:v>
                </c:pt>
                <c:pt idx="248">
                  <c:v>9955</c:v>
                </c:pt>
                <c:pt idx="249">
                  <c:v>9955.5</c:v>
                </c:pt>
                <c:pt idx="250">
                  <c:v>9958</c:v>
                </c:pt>
                <c:pt idx="251">
                  <c:v>9960.5</c:v>
                </c:pt>
                <c:pt idx="252">
                  <c:v>9961</c:v>
                </c:pt>
                <c:pt idx="253">
                  <c:v>9984.5</c:v>
                </c:pt>
                <c:pt idx="254">
                  <c:v>10002</c:v>
                </c:pt>
                <c:pt idx="255">
                  <c:v>10061</c:v>
                </c:pt>
                <c:pt idx="256">
                  <c:v>10061</c:v>
                </c:pt>
                <c:pt idx="257">
                  <c:v>10124.5</c:v>
                </c:pt>
                <c:pt idx="258">
                  <c:v>10125</c:v>
                </c:pt>
                <c:pt idx="259">
                  <c:v>10163</c:v>
                </c:pt>
                <c:pt idx="260">
                  <c:v>10188</c:v>
                </c:pt>
                <c:pt idx="261">
                  <c:v>10188</c:v>
                </c:pt>
                <c:pt idx="262">
                  <c:v>11010.5</c:v>
                </c:pt>
                <c:pt idx="263">
                  <c:v>11018</c:v>
                </c:pt>
                <c:pt idx="264">
                  <c:v>11018</c:v>
                </c:pt>
                <c:pt idx="265">
                  <c:v>11018.5</c:v>
                </c:pt>
                <c:pt idx="266">
                  <c:v>11018.5</c:v>
                </c:pt>
                <c:pt idx="267">
                  <c:v>11023.5</c:v>
                </c:pt>
                <c:pt idx="268">
                  <c:v>11024</c:v>
                </c:pt>
                <c:pt idx="269">
                  <c:v>11024</c:v>
                </c:pt>
                <c:pt idx="270">
                  <c:v>11026.5</c:v>
                </c:pt>
                <c:pt idx="271">
                  <c:v>11027</c:v>
                </c:pt>
                <c:pt idx="272">
                  <c:v>11029</c:v>
                </c:pt>
                <c:pt idx="273">
                  <c:v>11029.5</c:v>
                </c:pt>
                <c:pt idx="274">
                  <c:v>11034.5</c:v>
                </c:pt>
                <c:pt idx="275">
                  <c:v>11035</c:v>
                </c:pt>
                <c:pt idx="276">
                  <c:v>11037.5</c:v>
                </c:pt>
                <c:pt idx="277">
                  <c:v>11040.5</c:v>
                </c:pt>
                <c:pt idx="278">
                  <c:v>11040.5</c:v>
                </c:pt>
                <c:pt idx="279">
                  <c:v>11085</c:v>
                </c:pt>
                <c:pt idx="280">
                  <c:v>11087</c:v>
                </c:pt>
                <c:pt idx="281">
                  <c:v>11087</c:v>
                </c:pt>
                <c:pt idx="282">
                  <c:v>11164.5</c:v>
                </c:pt>
                <c:pt idx="283">
                  <c:v>11170</c:v>
                </c:pt>
                <c:pt idx="284">
                  <c:v>11226</c:v>
                </c:pt>
                <c:pt idx="285">
                  <c:v>11300</c:v>
                </c:pt>
                <c:pt idx="286">
                  <c:v>11887</c:v>
                </c:pt>
                <c:pt idx="287">
                  <c:v>12058</c:v>
                </c:pt>
                <c:pt idx="288">
                  <c:v>12075.5</c:v>
                </c:pt>
                <c:pt idx="289">
                  <c:v>12291</c:v>
                </c:pt>
                <c:pt idx="290">
                  <c:v>12513.5</c:v>
                </c:pt>
                <c:pt idx="291">
                  <c:v>12809</c:v>
                </c:pt>
                <c:pt idx="292">
                  <c:v>12883.5</c:v>
                </c:pt>
                <c:pt idx="293">
                  <c:v>12939</c:v>
                </c:pt>
                <c:pt idx="294">
                  <c:v>13027</c:v>
                </c:pt>
                <c:pt idx="295">
                  <c:v>13077</c:v>
                </c:pt>
                <c:pt idx="296">
                  <c:v>13890.5</c:v>
                </c:pt>
                <c:pt idx="297">
                  <c:v>13920</c:v>
                </c:pt>
                <c:pt idx="298">
                  <c:v>13951.5</c:v>
                </c:pt>
                <c:pt idx="299">
                  <c:v>13994.5</c:v>
                </c:pt>
                <c:pt idx="300">
                  <c:v>14075.5</c:v>
                </c:pt>
                <c:pt idx="301">
                  <c:v>14094</c:v>
                </c:pt>
                <c:pt idx="302">
                  <c:v>14095</c:v>
                </c:pt>
                <c:pt idx="303">
                  <c:v>14233</c:v>
                </c:pt>
                <c:pt idx="304">
                  <c:v>14268</c:v>
                </c:pt>
                <c:pt idx="305">
                  <c:v>14268</c:v>
                </c:pt>
                <c:pt idx="306">
                  <c:v>14268</c:v>
                </c:pt>
                <c:pt idx="307">
                  <c:v>14268</c:v>
                </c:pt>
                <c:pt idx="308">
                  <c:v>14268</c:v>
                </c:pt>
                <c:pt idx="309">
                  <c:v>14980.5</c:v>
                </c:pt>
                <c:pt idx="310">
                  <c:v>15038.5</c:v>
                </c:pt>
                <c:pt idx="311">
                  <c:v>15077</c:v>
                </c:pt>
                <c:pt idx="312">
                  <c:v>15145</c:v>
                </c:pt>
                <c:pt idx="313">
                  <c:v>15208.5</c:v>
                </c:pt>
                <c:pt idx="314">
                  <c:v>15983.5</c:v>
                </c:pt>
                <c:pt idx="315">
                  <c:v>16014.5</c:v>
                </c:pt>
                <c:pt idx="316">
                  <c:v>16127</c:v>
                </c:pt>
                <c:pt idx="317">
                  <c:v>16144.5</c:v>
                </c:pt>
                <c:pt idx="318">
                  <c:v>16166.5</c:v>
                </c:pt>
                <c:pt idx="319">
                  <c:v>16199</c:v>
                </c:pt>
                <c:pt idx="320">
                  <c:v>16214</c:v>
                </c:pt>
                <c:pt idx="321">
                  <c:v>16265.5</c:v>
                </c:pt>
                <c:pt idx="322">
                  <c:v>16265.5</c:v>
                </c:pt>
                <c:pt idx="323">
                  <c:v>16268</c:v>
                </c:pt>
                <c:pt idx="324">
                  <c:v>16268</c:v>
                </c:pt>
                <c:pt idx="325">
                  <c:v>16268</c:v>
                </c:pt>
                <c:pt idx="326">
                  <c:v>16268</c:v>
                </c:pt>
                <c:pt idx="327">
                  <c:v>16268</c:v>
                </c:pt>
                <c:pt idx="328">
                  <c:v>16268</c:v>
                </c:pt>
                <c:pt idx="329">
                  <c:v>16916</c:v>
                </c:pt>
                <c:pt idx="330">
                  <c:v>17004.5</c:v>
                </c:pt>
                <c:pt idx="331">
                  <c:v>17042</c:v>
                </c:pt>
                <c:pt idx="332">
                  <c:v>17042.5</c:v>
                </c:pt>
                <c:pt idx="333">
                  <c:v>17058</c:v>
                </c:pt>
                <c:pt idx="334">
                  <c:v>17059.5</c:v>
                </c:pt>
                <c:pt idx="335">
                  <c:v>17059.5</c:v>
                </c:pt>
                <c:pt idx="336">
                  <c:v>17063.5</c:v>
                </c:pt>
                <c:pt idx="337">
                  <c:v>17093.5</c:v>
                </c:pt>
                <c:pt idx="338">
                  <c:v>17094</c:v>
                </c:pt>
                <c:pt idx="339">
                  <c:v>17181</c:v>
                </c:pt>
                <c:pt idx="340">
                  <c:v>17208.5</c:v>
                </c:pt>
                <c:pt idx="341">
                  <c:v>17289.5</c:v>
                </c:pt>
                <c:pt idx="342">
                  <c:v>17951.5</c:v>
                </c:pt>
                <c:pt idx="343">
                  <c:v>18037</c:v>
                </c:pt>
                <c:pt idx="344">
                  <c:v>18037</c:v>
                </c:pt>
                <c:pt idx="345">
                  <c:v>18094</c:v>
                </c:pt>
                <c:pt idx="346">
                  <c:v>18122.5</c:v>
                </c:pt>
                <c:pt idx="347">
                  <c:v>18123</c:v>
                </c:pt>
                <c:pt idx="348">
                  <c:v>18150</c:v>
                </c:pt>
                <c:pt idx="349">
                  <c:v>18152</c:v>
                </c:pt>
                <c:pt idx="350">
                  <c:v>18180</c:v>
                </c:pt>
                <c:pt idx="351">
                  <c:v>18180</c:v>
                </c:pt>
                <c:pt idx="352">
                  <c:v>18200</c:v>
                </c:pt>
                <c:pt idx="353">
                  <c:v>18236</c:v>
                </c:pt>
                <c:pt idx="354">
                  <c:v>18966.5</c:v>
                </c:pt>
                <c:pt idx="355">
                  <c:v>18966.5</c:v>
                </c:pt>
                <c:pt idx="356">
                  <c:v>19035.5</c:v>
                </c:pt>
                <c:pt idx="357">
                  <c:v>19035.5</c:v>
                </c:pt>
                <c:pt idx="358">
                  <c:v>19036</c:v>
                </c:pt>
                <c:pt idx="359">
                  <c:v>19036</c:v>
                </c:pt>
                <c:pt idx="360">
                  <c:v>19077</c:v>
                </c:pt>
                <c:pt idx="361">
                  <c:v>20033.5</c:v>
                </c:pt>
                <c:pt idx="362">
                  <c:v>20033.5</c:v>
                </c:pt>
                <c:pt idx="363">
                  <c:v>20041.5</c:v>
                </c:pt>
                <c:pt idx="364">
                  <c:v>20043</c:v>
                </c:pt>
                <c:pt idx="365">
                  <c:v>20113</c:v>
                </c:pt>
                <c:pt idx="366">
                  <c:v>20133.5</c:v>
                </c:pt>
                <c:pt idx="367">
                  <c:v>20134</c:v>
                </c:pt>
                <c:pt idx="368">
                  <c:v>20139</c:v>
                </c:pt>
                <c:pt idx="369">
                  <c:v>20219.5</c:v>
                </c:pt>
                <c:pt idx="370">
                  <c:v>20271</c:v>
                </c:pt>
                <c:pt idx="371">
                  <c:v>20274.5</c:v>
                </c:pt>
                <c:pt idx="372">
                  <c:v>20964</c:v>
                </c:pt>
                <c:pt idx="373">
                  <c:v>21079</c:v>
                </c:pt>
                <c:pt idx="374">
                  <c:v>21079</c:v>
                </c:pt>
                <c:pt idx="375">
                  <c:v>21083</c:v>
                </c:pt>
                <c:pt idx="376">
                  <c:v>21105.5</c:v>
                </c:pt>
                <c:pt idx="377">
                  <c:v>21106</c:v>
                </c:pt>
                <c:pt idx="378">
                  <c:v>21134.5</c:v>
                </c:pt>
                <c:pt idx="379">
                  <c:v>21134.5</c:v>
                </c:pt>
                <c:pt idx="380">
                  <c:v>21179.5</c:v>
                </c:pt>
                <c:pt idx="381">
                  <c:v>21198</c:v>
                </c:pt>
                <c:pt idx="382">
                  <c:v>21198</c:v>
                </c:pt>
                <c:pt idx="383">
                  <c:v>21215</c:v>
                </c:pt>
                <c:pt idx="384">
                  <c:v>21924</c:v>
                </c:pt>
                <c:pt idx="385">
                  <c:v>21987.5</c:v>
                </c:pt>
                <c:pt idx="386">
                  <c:v>22018</c:v>
                </c:pt>
                <c:pt idx="387">
                  <c:v>23265</c:v>
                </c:pt>
                <c:pt idx="388">
                  <c:v>23295</c:v>
                </c:pt>
                <c:pt idx="389">
                  <c:v>23397.5</c:v>
                </c:pt>
              </c:numCache>
            </c:numRef>
          </c:xVal>
          <c:yVal>
            <c:numRef>
              <c:f>B!$N$21:$N$410</c:f>
              <c:numCache>
                <c:formatCode>General</c:formatCode>
                <c:ptCount val="3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9CB-475A-9FED-18EBDC6F6181}"/>
            </c:ext>
          </c:extLst>
        </c:ser>
        <c:ser>
          <c:idx val="7"/>
          <c:order val="7"/>
          <c:tx>
            <c:strRef>
              <c:f>B!$AX$1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B!$AW$2:$AW$110</c:f>
              <c:numCache>
                <c:formatCode>General</c:formatCode>
                <c:ptCount val="109"/>
                <c:pt idx="0">
                  <c:v>-70000</c:v>
                </c:pt>
                <c:pt idx="1">
                  <c:v>-69000</c:v>
                </c:pt>
                <c:pt idx="2">
                  <c:v>-68000</c:v>
                </c:pt>
                <c:pt idx="3">
                  <c:v>-67000</c:v>
                </c:pt>
                <c:pt idx="4">
                  <c:v>-66000</c:v>
                </c:pt>
                <c:pt idx="5">
                  <c:v>-65000</c:v>
                </c:pt>
                <c:pt idx="6">
                  <c:v>-64000</c:v>
                </c:pt>
                <c:pt idx="7">
                  <c:v>-63000</c:v>
                </c:pt>
                <c:pt idx="8">
                  <c:v>-62000</c:v>
                </c:pt>
                <c:pt idx="9">
                  <c:v>-61000</c:v>
                </c:pt>
                <c:pt idx="10">
                  <c:v>-60000</c:v>
                </c:pt>
                <c:pt idx="11">
                  <c:v>-59000</c:v>
                </c:pt>
                <c:pt idx="12">
                  <c:v>-58000</c:v>
                </c:pt>
                <c:pt idx="13">
                  <c:v>-57000</c:v>
                </c:pt>
                <c:pt idx="14">
                  <c:v>-56000</c:v>
                </c:pt>
                <c:pt idx="15">
                  <c:v>-55000</c:v>
                </c:pt>
                <c:pt idx="16">
                  <c:v>-54000</c:v>
                </c:pt>
                <c:pt idx="17">
                  <c:v>-53000</c:v>
                </c:pt>
                <c:pt idx="18">
                  <c:v>-52000</c:v>
                </c:pt>
                <c:pt idx="19">
                  <c:v>-51000</c:v>
                </c:pt>
                <c:pt idx="20">
                  <c:v>-50000</c:v>
                </c:pt>
                <c:pt idx="21">
                  <c:v>-49000</c:v>
                </c:pt>
                <c:pt idx="22">
                  <c:v>-48000</c:v>
                </c:pt>
                <c:pt idx="23">
                  <c:v>-47000</c:v>
                </c:pt>
                <c:pt idx="24">
                  <c:v>-46000</c:v>
                </c:pt>
                <c:pt idx="25">
                  <c:v>-45000</c:v>
                </c:pt>
                <c:pt idx="26">
                  <c:v>-44000</c:v>
                </c:pt>
                <c:pt idx="27">
                  <c:v>-43000</c:v>
                </c:pt>
                <c:pt idx="28">
                  <c:v>-42000</c:v>
                </c:pt>
                <c:pt idx="29">
                  <c:v>-41000</c:v>
                </c:pt>
                <c:pt idx="30">
                  <c:v>-40000</c:v>
                </c:pt>
                <c:pt idx="31">
                  <c:v>-39000</c:v>
                </c:pt>
                <c:pt idx="32">
                  <c:v>-38000</c:v>
                </c:pt>
                <c:pt idx="33">
                  <c:v>-37000</c:v>
                </c:pt>
                <c:pt idx="34">
                  <c:v>-36000</c:v>
                </c:pt>
                <c:pt idx="35">
                  <c:v>-35000</c:v>
                </c:pt>
                <c:pt idx="36">
                  <c:v>-34000</c:v>
                </c:pt>
                <c:pt idx="37">
                  <c:v>-33000</c:v>
                </c:pt>
                <c:pt idx="38">
                  <c:v>-32000</c:v>
                </c:pt>
                <c:pt idx="39">
                  <c:v>-31000</c:v>
                </c:pt>
                <c:pt idx="40">
                  <c:v>-30000</c:v>
                </c:pt>
                <c:pt idx="41">
                  <c:v>-29000</c:v>
                </c:pt>
                <c:pt idx="42">
                  <c:v>-28000</c:v>
                </c:pt>
                <c:pt idx="43">
                  <c:v>-27000</c:v>
                </c:pt>
                <c:pt idx="44">
                  <c:v>-26000</c:v>
                </c:pt>
                <c:pt idx="45">
                  <c:v>-25000</c:v>
                </c:pt>
                <c:pt idx="46">
                  <c:v>-24000</c:v>
                </c:pt>
                <c:pt idx="47">
                  <c:v>-23000</c:v>
                </c:pt>
                <c:pt idx="48">
                  <c:v>-22000</c:v>
                </c:pt>
                <c:pt idx="49">
                  <c:v>-21000</c:v>
                </c:pt>
                <c:pt idx="50">
                  <c:v>-20000</c:v>
                </c:pt>
                <c:pt idx="51">
                  <c:v>-19000</c:v>
                </c:pt>
                <c:pt idx="52">
                  <c:v>-18000</c:v>
                </c:pt>
                <c:pt idx="53">
                  <c:v>-17000</c:v>
                </c:pt>
                <c:pt idx="54">
                  <c:v>-16000</c:v>
                </c:pt>
                <c:pt idx="55">
                  <c:v>-15000</c:v>
                </c:pt>
                <c:pt idx="56">
                  <c:v>-14000</c:v>
                </c:pt>
                <c:pt idx="57">
                  <c:v>-13000</c:v>
                </c:pt>
                <c:pt idx="58">
                  <c:v>-12000</c:v>
                </c:pt>
                <c:pt idx="59">
                  <c:v>-11000</c:v>
                </c:pt>
                <c:pt idx="60">
                  <c:v>-10000</c:v>
                </c:pt>
                <c:pt idx="61">
                  <c:v>-9000</c:v>
                </c:pt>
                <c:pt idx="62">
                  <c:v>-8000</c:v>
                </c:pt>
                <c:pt idx="63">
                  <c:v>-7000</c:v>
                </c:pt>
                <c:pt idx="64">
                  <c:v>-6000</c:v>
                </c:pt>
                <c:pt idx="65">
                  <c:v>-5000</c:v>
                </c:pt>
                <c:pt idx="66">
                  <c:v>-4000</c:v>
                </c:pt>
                <c:pt idx="67">
                  <c:v>-3000</c:v>
                </c:pt>
                <c:pt idx="68">
                  <c:v>-2000</c:v>
                </c:pt>
                <c:pt idx="69">
                  <c:v>-1000</c:v>
                </c:pt>
                <c:pt idx="70">
                  <c:v>0</c:v>
                </c:pt>
                <c:pt idx="71">
                  <c:v>1000</c:v>
                </c:pt>
                <c:pt idx="72">
                  <c:v>2000</c:v>
                </c:pt>
                <c:pt idx="73">
                  <c:v>3000</c:v>
                </c:pt>
                <c:pt idx="74">
                  <c:v>4000</c:v>
                </c:pt>
                <c:pt idx="75">
                  <c:v>5000</c:v>
                </c:pt>
                <c:pt idx="76">
                  <c:v>6000</c:v>
                </c:pt>
                <c:pt idx="77">
                  <c:v>7000</c:v>
                </c:pt>
                <c:pt idx="78">
                  <c:v>8000</c:v>
                </c:pt>
                <c:pt idx="79">
                  <c:v>9000</c:v>
                </c:pt>
                <c:pt idx="80">
                  <c:v>10000</c:v>
                </c:pt>
                <c:pt idx="81">
                  <c:v>11000</c:v>
                </c:pt>
                <c:pt idx="82">
                  <c:v>12000</c:v>
                </c:pt>
                <c:pt idx="83">
                  <c:v>13000</c:v>
                </c:pt>
                <c:pt idx="84">
                  <c:v>14000</c:v>
                </c:pt>
                <c:pt idx="85">
                  <c:v>15000</c:v>
                </c:pt>
                <c:pt idx="86">
                  <c:v>16000</c:v>
                </c:pt>
                <c:pt idx="87">
                  <c:v>17000</c:v>
                </c:pt>
                <c:pt idx="88">
                  <c:v>18000</c:v>
                </c:pt>
                <c:pt idx="89">
                  <c:v>19000</c:v>
                </c:pt>
                <c:pt idx="90">
                  <c:v>20000</c:v>
                </c:pt>
                <c:pt idx="91">
                  <c:v>21000</c:v>
                </c:pt>
                <c:pt idx="92">
                  <c:v>22000</c:v>
                </c:pt>
                <c:pt idx="93">
                  <c:v>23000</c:v>
                </c:pt>
                <c:pt idx="94">
                  <c:v>24000</c:v>
                </c:pt>
                <c:pt idx="95">
                  <c:v>25000</c:v>
                </c:pt>
                <c:pt idx="96">
                  <c:v>26000</c:v>
                </c:pt>
                <c:pt idx="97">
                  <c:v>27000</c:v>
                </c:pt>
                <c:pt idx="98">
                  <c:v>28000</c:v>
                </c:pt>
                <c:pt idx="99">
                  <c:v>29000</c:v>
                </c:pt>
              </c:numCache>
            </c:numRef>
          </c:xVal>
          <c:yVal>
            <c:numRef>
              <c:f>B!$AX$2:$AX$110</c:f>
              <c:numCache>
                <c:formatCode>General</c:formatCode>
                <c:ptCount val="109"/>
                <c:pt idx="0">
                  <c:v>6.6958936838700508E-2</c:v>
                </c:pt>
                <c:pt idx="1">
                  <c:v>6.5723443033738838E-2</c:v>
                </c:pt>
                <c:pt idx="2">
                  <c:v>6.4270879662758906E-2</c:v>
                </c:pt>
                <c:pt idx="3">
                  <c:v>6.261605736892864E-2</c:v>
                </c:pt>
                <c:pt idx="4">
                  <c:v>6.077233133540761E-2</c:v>
                </c:pt>
                <c:pt idx="5">
                  <c:v>5.8751452008802205E-2</c:v>
                </c:pt>
                <c:pt idx="6">
                  <c:v>5.6563155558641491E-2</c:v>
                </c:pt>
                <c:pt idx="7">
                  <c:v>5.4215037025904987E-2</c:v>
                </c:pt>
                <c:pt idx="8">
                  <c:v>5.1713048376609221E-2</c:v>
                </c:pt>
                <c:pt idx="9">
                  <c:v>4.9062532834808464E-2</c:v>
                </c:pt>
                <c:pt idx="10">
                  <c:v>4.6269337854534888E-2</c:v>
                </c:pt>
                <c:pt idx="11">
                  <c:v>4.3340494643289103E-2</c:v>
                </c:pt>
                <c:pt idx="12">
                  <c:v>4.0284278758205859E-2</c:v>
                </c:pt>
                <c:pt idx="13">
                  <c:v>3.7109994336780576E-2</c:v>
                </c:pt>
                <c:pt idx="14">
                  <c:v>3.3828206472768296E-2</c:v>
                </c:pt>
                <c:pt idx="15">
                  <c:v>3.0452099350551192E-2</c:v>
                </c:pt>
                <c:pt idx="16">
                  <c:v>2.7000243064311407E-2</c:v>
                </c:pt>
                <c:pt idx="17">
                  <c:v>2.3500894451457779E-2</c:v>
                </c:pt>
                <c:pt idx="18">
                  <c:v>1.9998804629703874E-2</c:v>
                </c:pt>
                <c:pt idx="19">
                  <c:v>1.656748803038334E-2</c:v>
                </c:pt>
                <c:pt idx="20">
                  <c:v>1.3332293678982773E-2</c:v>
                </c:pt>
                <c:pt idx="21">
                  <c:v>1.0512588577494266E-2</c:v>
                </c:pt>
                <c:pt idx="22">
                  <c:v>8.4868575184888582E-3</c:v>
                </c:pt>
                <c:pt idx="23">
                  <c:v>7.7969958087585091E-3</c:v>
                </c:pt>
                <c:pt idx="24">
                  <c:v>8.8038701286904143E-3</c:v>
                </c:pt>
                <c:pt idx="25">
                  <c:v>1.1125797501911415E-2</c:v>
                </c:pt>
                <c:pt idx="26">
                  <c:v>1.388582694191812E-2</c:v>
                </c:pt>
                <c:pt idx="27">
                  <c:v>1.6460577512928187E-2</c:v>
                </c:pt>
                <c:pt idx="28">
                  <c:v>1.8620098848974628E-2</c:v>
                </c:pt>
                <c:pt idx="29">
                  <c:v>2.0325503425465224E-2</c:v>
                </c:pt>
                <c:pt idx="30">
                  <c:v>2.1600007347091128E-2</c:v>
                </c:pt>
                <c:pt idx="31">
                  <c:v>2.2482599212052947E-2</c:v>
                </c:pt>
                <c:pt idx="32">
                  <c:v>2.3012713323606902E-2</c:v>
                </c:pt>
                <c:pt idx="33">
                  <c:v>2.3225650690462642E-2</c:v>
                </c:pt>
                <c:pt idx="34">
                  <c:v>2.3151681886404034E-2</c:v>
                </c:pt>
                <c:pt idx="35">
                  <c:v>2.281616398204523E-2</c:v>
                </c:pt>
                <c:pt idx="36">
                  <c:v>2.2240113520302175E-2</c:v>
                </c:pt>
                <c:pt idx="37">
                  <c:v>2.1441199909200535E-2</c:v>
                </c:pt>
                <c:pt idx="38">
                  <c:v>2.0434842464600311E-2</c:v>
                </c:pt>
                <c:pt idx="39">
                  <c:v>1.9234911854556003E-2</c:v>
                </c:pt>
                <c:pt idx="40">
                  <c:v>1.785378483476692E-2</c:v>
                </c:pt>
                <c:pt idx="41">
                  <c:v>1.6301967394047146E-2</c:v>
                </c:pt>
                <c:pt idx="42">
                  <c:v>1.4587808007394502E-2</c:v>
                </c:pt>
                <c:pt idx="43">
                  <c:v>1.2717755207260071E-2</c:v>
                </c:pt>
                <c:pt idx="44">
                  <c:v>1.0697235995674088E-2</c:v>
                </c:pt>
                <c:pt idx="45">
                  <c:v>8.5318052156162123E-3</c:v>
                </c:pt>
                <c:pt idx="46">
                  <c:v>6.2280278005310188E-3</c:v>
                </c:pt>
                <c:pt idx="47">
                  <c:v>3.793752350326105E-3</c:v>
                </c:pt>
                <c:pt idx="48">
                  <c:v>1.2379244483634831E-3</c:v>
                </c:pt>
                <c:pt idx="49">
                  <c:v>-1.4294345010790182E-3</c:v>
                </c:pt>
                <c:pt idx="50">
                  <c:v>-4.1963331002689589E-3</c:v>
                </c:pt>
                <c:pt idx="51">
                  <c:v>-7.0465614152515916E-3</c:v>
                </c:pt>
                <c:pt idx="52">
                  <c:v>-9.955985470418937E-3</c:v>
                </c:pt>
                <c:pt idx="53">
                  <c:v>-1.2886867050274094E-2</c:v>
                </c:pt>
                <c:pt idx="54">
                  <c:v>-1.5778062920545059E-2</c:v>
                </c:pt>
                <c:pt idx="55">
                  <c:v>-1.8526642627118707E-2</c:v>
                </c:pt>
                <c:pt idx="56">
                  <c:v>-2.0953795209448813E-2</c:v>
                </c:pt>
                <c:pt idx="57">
                  <c:v>-2.2746425419489881E-2</c:v>
                </c:pt>
                <c:pt idx="58">
                  <c:v>-2.3407755562424547E-2</c:v>
                </c:pt>
                <c:pt idx="59">
                  <c:v>-2.2440546878589485E-2</c:v>
                </c:pt>
                <c:pt idx="60">
                  <c:v>-1.9924505784936642E-2</c:v>
                </c:pt>
                <c:pt idx="61">
                  <c:v>-1.6650345211469308E-2</c:v>
                </c:pt>
                <c:pt idx="62">
                  <c:v>-1.3388476539360443E-2</c:v>
                </c:pt>
                <c:pt idx="63">
                  <c:v>-1.0491254099621419E-2</c:v>
                </c:pt>
                <c:pt idx="64">
                  <c:v>-8.0455136377351136E-3</c:v>
                </c:pt>
                <c:pt idx="65">
                  <c:v>-6.0423148614524138E-3</c:v>
                </c:pt>
                <c:pt idx="66">
                  <c:v>-4.4456598616215235E-3</c:v>
                </c:pt>
                <c:pt idx="67">
                  <c:v>-3.2154006538213896E-3</c:v>
                </c:pt>
                <c:pt idx="68">
                  <c:v>-2.3145314475049358E-3</c:v>
                </c:pt>
                <c:pt idx="69">
                  <c:v>-1.7109459202893848E-3</c:v>
                </c:pt>
                <c:pt idx="70">
                  <c:v>-1.3775502193604378E-3</c:v>
                </c:pt>
                <c:pt idx="71">
                  <c:v>-1.29185159238112E-3</c:v>
                </c:pt>
                <c:pt idx="72">
                  <c:v>-1.4351006217589619E-3</c:v>
                </c:pt>
                <c:pt idx="73">
                  <c:v>-1.7911746633104859E-3</c:v>
                </c:pt>
                <c:pt idx="74">
                  <c:v>-2.345682664985544E-3</c:v>
                </c:pt>
                <c:pt idx="75">
                  <c:v>-3.0856764488432914E-3</c:v>
                </c:pt>
                <c:pt idx="76">
                  <c:v>-3.9999225395428804E-3</c:v>
                </c:pt>
                <c:pt idx="77">
                  <c:v>-5.0792860449440803E-3</c:v>
                </c:pt>
                <c:pt idx="78">
                  <c:v>-6.3167030425403618E-3</c:v>
                </c:pt>
                <c:pt idx="79">
                  <c:v>-7.7065064126894765E-3</c:v>
                </c:pt>
                <c:pt idx="80">
                  <c:v>-9.2433145901462226E-3</c:v>
                </c:pt>
                <c:pt idx="81">
                  <c:v>-1.0920994456174647E-2</c:v>
                </c:pt>
                <c:pt idx="82">
                  <c:v>-1.273215527205928E-2</c:v>
                </c:pt>
                <c:pt idx="83">
                  <c:v>-1.4668220541884505E-2</c:v>
                </c:pt>
                <c:pt idx="84">
                  <c:v>-1.6719599597941191E-2</c:v>
                </c:pt>
                <c:pt idx="85">
                  <c:v>-1.8875198997633486E-2</c:v>
                </c:pt>
                <c:pt idx="86">
                  <c:v>-2.1120686258927514E-2</c:v>
                </c:pt>
                <c:pt idx="87">
                  <c:v>-2.3435324912237408E-2</c:v>
                </c:pt>
                <c:pt idx="88">
                  <c:v>-2.5787147162334823E-2</c:v>
                </c:pt>
                <c:pt idx="89">
                  <c:v>-2.8125035644497469E-2</c:v>
                </c:pt>
                <c:pt idx="90">
                  <c:v>-3.0364113428044931E-2</c:v>
                </c:pt>
                <c:pt idx="91">
                  <c:v>-3.2358382946156103E-2</c:v>
                </c:pt>
                <c:pt idx="92">
                  <c:v>-3.3851593128939428E-2</c:v>
                </c:pt>
                <c:pt idx="93">
                  <c:v>-3.4412396842399065E-2</c:v>
                </c:pt>
                <c:pt idx="94">
                  <c:v>-3.3492809886713451E-2</c:v>
                </c:pt>
                <c:pt idx="95">
                  <c:v>-3.0895944217441542E-2</c:v>
                </c:pt>
                <c:pt idx="96">
                  <c:v>-2.7212307660463887E-2</c:v>
                </c:pt>
                <c:pt idx="97">
                  <c:v>-2.3307174859835505E-2</c:v>
                </c:pt>
                <c:pt idx="98">
                  <c:v>-1.9682012978200367E-2</c:v>
                </c:pt>
                <c:pt idx="99">
                  <c:v>-1.6494202802378857E-2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9CB-475A-9FED-18EBDC6F6181}"/>
            </c:ext>
          </c:extLst>
        </c:ser>
        <c:ser>
          <c:idx val="8"/>
          <c:order val="8"/>
          <c:tx>
            <c:strRef>
              <c:f>B!$U$20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B!$F$21:$F$410</c:f>
              <c:numCache>
                <c:formatCode>General</c:formatCode>
                <c:ptCount val="390"/>
                <c:pt idx="0">
                  <c:v>-64783.5</c:v>
                </c:pt>
                <c:pt idx="1">
                  <c:v>-64783</c:v>
                </c:pt>
                <c:pt idx="2">
                  <c:v>-63723.5</c:v>
                </c:pt>
                <c:pt idx="3">
                  <c:v>-63723</c:v>
                </c:pt>
                <c:pt idx="4">
                  <c:v>-62539.5</c:v>
                </c:pt>
                <c:pt idx="5">
                  <c:v>-62539</c:v>
                </c:pt>
                <c:pt idx="6">
                  <c:v>-61814</c:v>
                </c:pt>
                <c:pt idx="7">
                  <c:v>-60699</c:v>
                </c:pt>
                <c:pt idx="8">
                  <c:v>-59482</c:v>
                </c:pt>
                <c:pt idx="9">
                  <c:v>-54701</c:v>
                </c:pt>
                <c:pt idx="10">
                  <c:v>-54676</c:v>
                </c:pt>
                <c:pt idx="11">
                  <c:v>-54613</c:v>
                </c:pt>
                <c:pt idx="12">
                  <c:v>-54596</c:v>
                </c:pt>
                <c:pt idx="13">
                  <c:v>-54549</c:v>
                </c:pt>
                <c:pt idx="14">
                  <c:v>-54538</c:v>
                </c:pt>
                <c:pt idx="15">
                  <c:v>-53860</c:v>
                </c:pt>
                <c:pt idx="16">
                  <c:v>-53799</c:v>
                </c:pt>
                <c:pt idx="17">
                  <c:v>-53711</c:v>
                </c:pt>
                <c:pt idx="18">
                  <c:v>-52578.5</c:v>
                </c:pt>
                <c:pt idx="19">
                  <c:v>-52578</c:v>
                </c:pt>
                <c:pt idx="20">
                  <c:v>-50538</c:v>
                </c:pt>
                <c:pt idx="21">
                  <c:v>-50395</c:v>
                </c:pt>
                <c:pt idx="22">
                  <c:v>-48596.5</c:v>
                </c:pt>
                <c:pt idx="23">
                  <c:v>-48596</c:v>
                </c:pt>
                <c:pt idx="24">
                  <c:v>-48588</c:v>
                </c:pt>
                <c:pt idx="25">
                  <c:v>-48587.5</c:v>
                </c:pt>
                <c:pt idx="26">
                  <c:v>-48546.5</c:v>
                </c:pt>
                <c:pt idx="27">
                  <c:v>-48535.5</c:v>
                </c:pt>
                <c:pt idx="28">
                  <c:v>-48486</c:v>
                </c:pt>
                <c:pt idx="29">
                  <c:v>-48475</c:v>
                </c:pt>
                <c:pt idx="30">
                  <c:v>-48474.5</c:v>
                </c:pt>
                <c:pt idx="31">
                  <c:v>-48469</c:v>
                </c:pt>
                <c:pt idx="32">
                  <c:v>-42295</c:v>
                </c:pt>
                <c:pt idx="33">
                  <c:v>-40201</c:v>
                </c:pt>
                <c:pt idx="34">
                  <c:v>-39501.5</c:v>
                </c:pt>
                <c:pt idx="35">
                  <c:v>-39490.5</c:v>
                </c:pt>
                <c:pt idx="36">
                  <c:v>-39476.5</c:v>
                </c:pt>
                <c:pt idx="37">
                  <c:v>-38677</c:v>
                </c:pt>
                <c:pt idx="38">
                  <c:v>-38574</c:v>
                </c:pt>
                <c:pt idx="39">
                  <c:v>-37464.5</c:v>
                </c:pt>
                <c:pt idx="40">
                  <c:v>-37464</c:v>
                </c:pt>
                <c:pt idx="41">
                  <c:v>-36489</c:v>
                </c:pt>
                <c:pt idx="42">
                  <c:v>-33454.5</c:v>
                </c:pt>
                <c:pt idx="43">
                  <c:v>-33195</c:v>
                </c:pt>
                <c:pt idx="44">
                  <c:v>-32547</c:v>
                </c:pt>
                <c:pt idx="45">
                  <c:v>-32290</c:v>
                </c:pt>
                <c:pt idx="46">
                  <c:v>-32072</c:v>
                </c:pt>
                <c:pt idx="47">
                  <c:v>-25418.5</c:v>
                </c:pt>
                <c:pt idx="48">
                  <c:v>-24489</c:v>
                </c:pt>
                <c:pt idx="49">
                  <c:v>-24412</c:v>
                </c:pt>
                <c:pt idx="50">
                  <c:v>-24406.5</c:v>
                </c:pt>
                <c:pt idx="51">
                  <c:v>-24398</c:v>
                </c:pt>
                <c:pt idx="52">
                  <c:v>-23972.5</c:v>
                </c:pt>
                <c:pt idx="53">
                  <c:v>-23347</c:v>
                </c:pt>
                <c:pt idx="54">
                  <c:v>-23344</c:v>
                </c:pt>
                <c:pt idx="55">
                  <c:v>-23341.5</c:v>
                </c:pt>
                <c:pt idx="56">
                  <c:v>-23195</c:v>
                </c:pt>
                <c:pt idx="57">
                  <c:v>-23189.5</c:v>
                </c:pt>
                <c:pt idx="58">
                  <c:v>-23178.5</c:v>
                </c:pt>
                <c:pt idx="59">
                  <c:v>-23173</c:v>
                </c:pt>
                <c:pt idx="60">
                  <c:v>-22511</c:v>
                </c:pt>
                <c:pt idx="61">
                  <c:v>-21012.5</c:v>
                </c:pt>
                <c:pt idx="62">
                  <c:v>-20453</c:v>
                </c:pt>
                <c:pt idx="63">
                  <c:v>-20063.5</c:v>
                </c:pt>
                <c:pt idx="64">
                  <c:v>-18433</c:v>
                </c:pt>
                <c:pt idx="65">
                  <c:v>-18433</c:v>
                </c:pt>
                <c:pt idx="66">
                  <c:v>-18408</c:v>
                </c:pt>
                <c:pt idx="67">
                  <c:v>-17415</c:v>
                </c:pt>
                <c:pt idx="68">
                  <c:v>-17349.5</c:v>
                </c:pt>
                <c:pt idx="69">
                  <c:v>-17347</c:v>
                </c:pt>
                <c:pt idx="70">
                  <c:v>-17291</c:v>
                </c:pt>
                <c:pt idx="71">
                  <c:v>-17280.5</c:v>
                </c:pt>
                <c:pt idx="72">
                  <c:v>-17280.5</c:v>
                </c:pt>
                <c:pt idx="73">
                  <c:v>-17272</c:v>
                </c:pt>
                <c:pt idx="74">
                  <c:v>-17253</c:v>
                </c:pt>
                <c:pt idx="75">
                  <c:v>-16071</c:v>
                </c:pt>
                <c:pt idx="76">
                  <c:v>-15288</c:v>
                </c:pt>
                <c:pt idx="77">
                  <c:v>-14353.5</c:v>
                </c:pt>
                <c:pt idx="78">
                  <c:v>-13988</c:v>
                </c:pt>
                <c:pt idx="79">
                  <c:v>-13299</c:v>
                </c:pt>
                <c:pt idx="80">
                  <c:v>-13258.5</c:v>
                </c:pt>
                <c:pt idx="81">
                  <c:v>-13258</c:v>
                </c:pt>
                <c:pt idx="82">
                  <c:v>-12234</c:v>
                </c:pt>
                <c:pt idx="83">
                  <c:v>-12198</c:v>
                </c:pt>
                <c:pt idx="84">
                  <c:v>-11180</c:v>
                </c:pt>
                <c:pt idx="85">
                  <c:v>-11180</c:v>
                </c:pt>
                <c:pt idx="86">
                  <c:v>-11172</c:v>
                </c:pt>
                <c:pt idx="87">
                  <c:v>-11020</c:v>
                </c:pt>
                <c:pt idx="88">
                  <c:v>-11001.5</c:v>
                </c:pt>
                <c:pt idx="89">
                  <c:v>-10996</c:v>
                </c:pt>
                <c:pt idx="90">
                  <c:v>-10995</c:v>
                </c:pt>
                <c:pt idx="91">
                  <c:v>-10179</c:v>
                </c:pt>
                <c:pt idx="92">
                  <c:v>-9924.5</c:v>
                </c:pt>
                <c:pt idx="93">
                  <c:v>-9114.5</c:v>
                </c:pt>
                <c:pt idx="94">
                  <c:v>-9094.5</c:v>
                </c:pt>
                <c:pt idx="95">
                  <c:v>-9045.5</c:v>
                </c:pt>
                <c:pt idx="96">
                  <c:v>-8967.5</c:v>
                </c:pt>
                <c:pt idx="97">
                  <c:v>-8967.5</c:v>
                </c:pt>
                <c:pt idx="98">
                  <c:v>-8226.5</c:v>
                </c:pt>
                <c:pt idx="99">
                  <c:v>-8157.5</c:v>
                </c:pt>
                <c:pt idx="100">
                  <c:v>-8152</c:v>
                </c:pt>
                <c:pt idx="101">
                  <c:v>-8149</c:v>
                </c:pt>
                <c:pt idx="102">
                  <c:v>-8129</c:v>
                </c:pt>
                <c:pt idx="103">
                  <c:v>-7219.5</c:v>
                </c:pt>
                <c:pt idx="104">
                  <c:v>-7175.5</c:v>
                </c:pt>
                <c:pt idx="105">
                  <c:v>-7161.5</c:v>
                </c:pt>
                <c:pt idx="106">
                  <c:v>-7106.5</c:v>
                </c:pt>
                <c:pt idx="107">
                  <c:v>-7087</c:v>
                </c:pt>
                <c:pt idx="108">
                  <c:v>-7012.5</c:v>
                </c:pt>
                <c:pt idx="109">
                  <c:v>-7001.5</c:v>
                </c:pt>
                <c:pt idx="110">
                  <c:v>-6852</c:v>
                </c:pt>
                <c:pt idx="111">
                  <c:v>-6846.5</c:v>
                </c:pt>
                <c:pt idx="112">
                  <c:v>-6841</c:v>
                </c:pt>
                <c:pt idx="113">
                  <c:v>-6248.5</c:v>
                </c:pt>
                <c:pt idx="114">
                  <c:v>-6149</c:v>
                </c:pt>
                <c:pt idx="115">
                  <c:v>-6077</c:v>
                </c:pt>
                <c:pt idx="116">
                  <c:v>-5931</c:v>
                </c:pt>
                <c:pt idx="117">
                  <c:v>-5919</c:v>
                </c:pt>
                <c:pt idx="118">
                  <c:v>-5917</c:v>
                </c:pt>
                <c:pt idx="119">
                  <c:v>-5280.5</c:v>
                </c:pt>
                <c:pt idx="120">
                  <c:v>-5219.5</c:v>
                </c:pt>
                <c:pt idx="121">
                  <c:v>-5217</c:v>
                </c:pt>
                <c:pt idx="122">
                  <c:v>-5087</c:v>
                </c:pt>
                <c:pt idx="123">
                  <c:v>-5065</c:v>
                </c:pt>
                <c:pt idx="124">
                  <c:v>-5047.5</c:v>
                </c:pt>
                <c:pt idx="125">
                  <c:v>-5018</c:v>
                </c:pt>
                <c:pt idx="126">
                  <c:v>-4968</c:v>
                </c:pt>
                <c:pt idx="127">
                  <c:v>-4953.5</c:v>
                </c:pt>
                <c:pt idx="128">
                  <c:v>-4928.5</c:v>
                </c:pt>
                <c:pt idx="129">
                  <c:v>-4315</c:v>
                </c:pt>
                <c:pt idx="130">
                  <c:v>-4210</c:v>
                </c:pt>
                <c:pt idx="131">
                  <c:v>-4153</c:v>
                </c:pt>
                <c:pt idx="132">
                  <c:v>-4152</c:v>
                </c:pt>
                <c:pt idx="133">
                  <c:v>-4099.5</c:v>
                </c:pt>
                <c:pt idx="134">
                  <c:v>-4049</c:v>
                </c:pt>
                <c:pt idx="135">
                  <c:v>-4025</c:v>
                </c:pt>
                <c:pt idx="136">
                  <c:v>-3975</c:v>
                </c:pt>
                <c:pt idx="137">
                  <c:v>-3812</c:v>
                </c:pt>
                <c:pt idx="138">
                  <c:v>-3219.5</c:v>
                </c:pt>
                <c:pt idx="139">
                  <c:v>-3203</c:v>
                </c:pt>
                <c:pt idx="140">
                  <c:v>-3086</c:v>
                </c:pt>
                <c:pt idx="141">
                  <c:v>-3081.5</c:v>
                </c:pt>
                <c:pt idx="142">
                  <c:v>-2946</c:v>
                </c:pt>
                <c:pt idx="143">
                  <c:v>-2895.5</c:v>
                </c:pt>
                <c:pt idx="144">
                  <c:v>-2766.5</c:v>
                </c:pt>
                <c:pt idx="145">
                  <c:v>-2221</c:v>
                </c:pt>
                <c:pt idx="146">
                  <c:v>-2163</c:v>
                </c:pt>
                <c:pt idx="147">
                  <c:v>-2101.5</c:v>
                </c:pt>
                <c:pt idx="148">
                  <c:v>-2096.5</c:v>
                </c:pt>
                <c:pt idx="149">
                  <c:v>-2094</c:v>
                </c:pt>
                <c:pt idx="150">
                  <c:v>-2038</c:v>
                </c:pt>
                <c:pt idx="151">
                  <c:v>-2014</c:v>
                </c:pt>
                <c:pt idx="152">
                  <c:v>-2008.5</c:v>
                </c:pt>
                <c:pt idx="153">
                  <c:v>-1250</c:v>
                </c:pt>
                <c:pt idx="154">
                  <c:v>-1217</c:v>
                </c:pt>
                <c:pt idx="155">
                  <c:v>-1103</c:v>
                </c:pt>
                <c:pt idx="156">
                  <c:v>-1095</c:v>
                </c:pt>
                <c:pt idx="157">
                  <c:v>-1018</c:v>
                </c:pt>
                <c:pt idx="158">
                  <c:v>-890</c:v>
                </c:pt>
                <c:pt idx="159">
                  <c:v>-796</c:v>
                </c:pt>
                <c:pt idx="160">
                  <c:v>-232</c:v>
                </c:pt>
                <c:pt idx="161">
                  <c:v>-185</c:v>
                </c:pt>
                <c:pt idx="162">
                  <c:v>-49</c:v>
                </c:pt>
                <c:pt idx="163">
                  <c:v>-32.5</c:v>
                </c:pt>
                <c:pt idx="164">
                  <c:v>0</c:v>
                </c:pt>
                <c:pt idx="165">
                  <c:v>3.5</c:v>
                </c:pt>
                <c:pt idx="166">
                  <c:v>36</c:v>
                </c:pt>
                <c:pt idx="167">
                  <c:v>69</c:v>
                </c:pt>
                <c:pt idx="168">
                  <c:v>761</c:v>
                </c:pt>
                <c:pt idx="169">
                  <c:v>913</c:v>
                </c:pt>
                <c:pt idx="170">
                  <c:v>985.5</c:v>
                </c:pt>
                <c:pt idx="171">
                  <c:v>990.5</c:v>
                </c:pt>
                <c:pt idx="172">
                  <c:v>1021.5</c:v>
                </c:pt>
                <c:pt idx="173">
                  <c:v>1038.5</c:v>
                </c:pt>
                <c:pt idx="174">
                  <c:v>1076</c:v>
                </c:pt>
                <c:pt idx="175">
                  <c:v>1079.5</c:v>
                </c:pt>
                <c:pt idx="176">
                  <c:v>1173.5</c:v>
                </c:pt>
                <c:pt idx="177">
                  <c:v>1256.5</c:v>
                </c:pt>
                <c:pt idx="178">
                  <c:v>1815</c:v>
                </c:pt>
                <c:pt idx="179">
                  <c:v>1853.5</c:v>
                </c:pt>
                <c:pt idx="180">
                  <c:v>1883.5</c:v>
                </c:pt>
                <c:pt idx="181">
                  <c:v>1912.5</c:v>
                </c:pt>
                <c:pt idx="182">
                  <c:v>1929</c:v>
                </c:pt>
                <c:pt idx="183">
                  <c:v>1939.5</c:v>
                </c:pt>
                <c:pt idx="184">
                  <c:v>1939.5</c:v>
                </c:pt>
                <c:pt idx="185">
                  <c:v>1942</c:v>
                </c:pt>
                <c:pt idx="186">
                  <c:v>2006.5</c:v>
                </c:pt>
                <c:pt idx="187">
                  <c:v>2020</c:v>
                </c:pt>
                <c:pt idx="188">
                  <c:v>2042.5</c:v>
                </c:pt>
                <c:pt idx="189">
                  <c:v>2080</c:v>
                </c:pt>
                <c:pt idx="190">
                  <c:v>2125</c:v>
                </c:pt>
                <c:pt idx="191">
                  <c:v>2208</c:v>
                </c:pt>
                <c:pt idx="192">
                  <c:v>2798</c:v>
                </c:pt>
                <c:pt idx="193">
                  <c:v>2820</c:v>
                </c:pt>
                <c:pt idx="194">
                  <c:v>2955.5</c:v>
                </c:pt>
                <c:pt idx="195">
                  <c:v>2972</c:v>
                </c:pt>
                <c:pt idx="196">
                  <c:v>2979.5</c:v>
                </c:pt>
                <c:pt idx="197">
                  <c:v>2996.5</c:v>
                </c:pt>
                <c:pt idx="198">
                  <c:v>3032.5</c:v>
                </c:pt>
                <c:pt idx="199">
                  <c:v>3038</c:v>
                </c:pt>
                <c:pt idx="200">
                  <c:v>3121</c:v>
                </c:pt>
                <c:pt idx="201">
                  <c:v>3929</c:v>
                </c:pt>
                <c:pt idx="202">
                  <c:v>3962</c:v>
                </c:pt>
                <c:pt idx="203">
                  <c:v>4014.5</c:v>
                </c:pt>
                <c:pt idx="204">
                  <c:v>4066.5</c:v>
                </c:pt>
                <c:pt idx="205">
                  <c:v>4108.5</c:v>
                </c:pt>
                <c:pt idx="206">
                  <c:v>4182.5</c:v>
                </c:pt>
                <c:pt idx="207">
                  <c:v>4894</c:v>
                </c:pt>
                <c:pt idx="208">
                  <c:v>5079.5</c:v>
                </c:pt>
                <c:pt idx="209">
                  <c:v>5087</c:v>
                </c:pt>
                <c:pt idx="210">
                  <c:v>5179</c:v>
                </c:pt>
                <c:pt idx="211">
                  <c:v>5245.5</c:v>
                </c:pt>
                <c:pt idx="212">
                  <c:v>5738.5</c:v>
                </c:pt>
                <c:pt idx="213">
                  <c:v>5893.5</c:v>
                </c:pt>
                <c:pt idx="214">
                  <c:v>5898.5</c:v>
                </c:pt>
                <c:pt idx="215">
                  <c:v>6036.5</c:v>
                </c:pt>
                <c:pt idx="216">
                  <c:v>6085.5</c:v>
                </c:pt>
                <c:pt idx="217">
                  <c:v>6086</c:v>
                </c:pt>
                <c:pt idx="218">
                  <c:v>6091</c:v>
                </c:pt>
                <c:pt idx="219">
                  <c:v>6091.5</c:v>
                </c:pt>
                <c:pt idx="220">
                  <c:v>6102.5</c:v>
                </c:pt>
                <c:pt idx="221">
                  <c:v>6125</c:v>
                </c:pt>
                <c:pt idx="222">
                  <c:v>6233</c:v>
                </c:pt>
                <c:pt idx="223">
                  <c:v>6260.5</c:v>
                </c:pt>
                <c:pt idx="224">
                  <c:v>6924</c:v>
                </c:pt>
                <c:pt idx="225">
                  <c:v>6949</c:v>
                </c:pt>
                <c:pt idx="226">
                  <c:v>6983</c:v>
                </c:pt>
                <c:pt idx="227">
                  <c:v>7028</c:v>
                </c:pt>
                <c:pt idx="228">
                  <c:v>7028.5</c:v>
                </c:pt>
                <c:pt idx="229">
                  <c:v>7146</c:v>
                </c:pt>
                <c:pt idx="230">
                  <c:v>7848</c:v>
                </c:pt>
                <c:pt idx="231">
                  <c:v>7887</c:v>
                </c:pt>
                <c:pt idx="232">
                  <c:v>7976</c:v>
                </c:pt>
                <c:pt idx="233">
                  <c:v>8028</c:v>
                </c:pt>
                <c:pt idx="234">
                  <c:v>8028</c:v>
                </c:pt>
                <c:pt idx="235">
                  <c:v>8057</c:v>
                </c:pt>
                <c:pt idx="236">
                  <c:v>8174</c:v>
                </c:pt>
                <c:pt idx="237">
                  <c:v>8174</c:v>
                </c:pt>
                <c:pt idx="238">
                  <c:v>8280</c:v>
                </c:pt>
                <c:pt idx="239">
                  <c:v>8968.5</c:v>
                </c:pt>
                <c:pt idx="240">
                  <c:v>9032</c:v>
                </c:pt>
                <c:pt idx="241">
                  <c:v>9032</c:v>
                </c:pt>
                <c:pt idx="242">
                  <c:v>9081.5</c:v>
                </c:pt>
                <c:pt idx="243">
                  <c:v>9084.5</c:v>
                </c:pt>
                <c:pt idx="244">
                  <c:v>9176.5</c:v>
                </c:pt>
                <c:pt idx="245">
                  <c:v>9272.5</c:v>
                </c:pt>
                <c:pt idx="246">
                  <c:v>9931</c:v>
                </c:pt>
                <c:pt idx="247">
                  <c:v>9931</c:v>
                </c:pt>
                <c:pt idx="248">
                  <c:v>9955</c:v>
                </c:pt>
                <c:pt idx="249">
                  <c:v>9955.5</c:v>
                </c:pt>
                <c:pt idx="250">
                  <c:v>9958</c:v>
                </c:pt>
                <c:pt idx="251">
                  <c:v>9960.5</c:v>
                </c:pt>
                <c:pt idx="252">
                  <c:v>9961</c:v>
                </c:pt>
                <c:pt idx="253">
                  <c:v>9984.5</c:v>
                </c:pt>
                <c:pt idx="254">
                  <c:v>10002</c:v>
                </c:pt>
                <c:pt idx="255">
                  <c:v>10061</c:v>
                </c:pt>
                <c:pt idx="256">
                  <c:v>10061</c:v>
                </c:pt>
                <c:pt idx="257">
                  <c:v>10124.5</c:v>
                </c:pt>
                <c:pt idx="258">
                  <c:v>10125</c:v>
                </c:pt>
                <c:pt idx="259">
                  <c:v>10163</c:v>
                </c:pt>
                <c:pt idx="260">
                  <c:v>10188</c:v>
                </c:pt>
                <c:pt idx="261">
                  <c:v>10188</c:v>
                </c:pt>
                <c:pt idx="262">
                  <c:v>11010.5</c:v>
                </c:pt>
                <c:pt idx="263">
                  <c:v>11018</c:v>
                </c:pt>
                <c:pt idx="264">
                  <c:v>11018</c:v>
                </c:pt>
                <c:pt idx="265">
                  <c:v>11018.5</c:v>
                </c:pt>
                <c:pt idx="266">
                  <c:v>11018.5</c:v>
                </c:pt>
                <c:pt idx="267">
                  <c:v>11023.5</c:v>
                </c:pt>
                <c:pt idx="268">
                  <c:v>11024</c:v>
                </c:pt>
                <c:pt idx="269">
                  <c:v>11024</c:v>
                </c:pt>
                <c:pt idx="270">
                  <c:v>11026.5</c:v>
                </c:pt>
                <c:pt idx="271">
                  <c:v>11027</c:v>
                </c:pt>
                <c:pt idx="272">
                  <c:v>11029</c:v>
                </c:pt>
                <c:pt idx="273">
                  <c:v>11029.5</c:v>
                </c:pt>
                <c:pt idx="274">
                  <c:v>11034.5</c:v>
                </c:pt>
                <c:pt idx="275">
                  <c:v>11035</c:v>
                </c:pt>
                <c:pt idx="276">
                  <c:v>11037.5</c:v>
                </c:pt>
                <c:pt idx="277">
                  <c:v>11040.5</c:v>
                </c:pt>
                <c:pt idx="278">
                  <c:v>11040.5</c:v>
                </c:pt>
                <c:pt idx="279">
                  <c:v>11085</c:v>
                </c:pt>
                <c:pt idx="280">
                  <c:v>11087</c:v>
                </c:pt>
                <c:pt idx="281">
                  <c:v>11087</c:v>
                </c:pt>
                <c:pt idx="282">
                  <c:v>11164.5</c:v>
                </c:pt>
                <c:pt idx="283">
                  <c:v>11170</c:v>
                </c:pt>
                <c:pt idx="284">
                  <c:v>11226</c:v>
                </c:pt>
                <c:pt idx="285">
                  <c:v>11300</c:v>
                </c:pt>
                <c:pt idx="286">
                  <c:v>11887</c:v>
                </c:pt>
                <c:pt idx="287">
                  <c:v>12058</c:v>
                </c:pt>
                <c:pt idx="288">
                  <c:v>12075.5</c:v>
                </c:pt>
                <c:pt idx="289">
                  <c:v>12291</c:v>
                </c:pt>
                <c:pt idx="290">
                  <c:v>12513.5</c:v>
                </c:pt>
                <c:pt idx="291">
                  <c:v>12809</c:v>
                </c:pt>
                <c:pt idx="292">
                  <c:v>12883.5</c:v>
                </c:pt>
                <c:pt idx="293">
                  <c:v>12939</c:v>
                </c:pt>
                <c:pt idx="294">
                  <c:v>13027</c:v>
                </c:pt>
                <c:pt idx="295">
                  <c:v>13077</c:v>
                </c:pt>
                <c:pt idx="296">
                  <c:v>13890.5</c:v>
                </c:pt>
                <c:pt idx="297">
                  <c:v>13920</c:v>
                </c:pt>
                <c:pt idx="298">
                  <c:v>13951.5</c:v>
                </c:pt>
                <c:pt idx="299">
                  <c:v>13994.5</c:v>
                </c:pt>
                <c:pt idx="300">
                  <c:v>14075.5</c:v>
                </c:pt>
                <c:pt idx="301">
                  <c:v>14094</c:v>
                </c:pt>
                <c:pt idx="302">
                  <c:v>14095</c:v>
                </c:pt>
                <c:pt idx="303">
                  <c:v>14233</c:v>
                </c:pt>
                <c:pt idx="304">
                  <c:v>14268</c:v>
                </c:pt>
                <c:pt idx="305">
                  <c:v>14268</c:v>
                </c:pt>
                <c:pt idx="306">
                  <c:v>14268</c:v>
                </c:pt>
                <c:pt idx="307">
                  <c:v>14268</c:v>
                </c:pt>
                <c:pt idx="308">
                  <c:v>14268</c:v>
                </c:pt>
                <c:pt idx="309">
                  <c:v>14980.5</c:v>
                </c:pt>
                <c:pt idx="310">
                  <c:v>15038.5</c:v>
                </c:pt>
                <c:pt idx="311">
                  <c:v>15077</c:v>
                </c:pt>
                <c:pt idx="312">
                  <c:v>15145</c:v>
                </c:pt>
                <c:pt idx="313">
                  <c:v>15208.5</c:v>
                </c:pt>
                <c:pt idx="314">
                  <c:v>15983.5</c:v>
                </c:pt>
                <c:pt idx="315">
                  <c:v>16014.5</c:v>
                </c:pt>
                <c:pt idx="316">
                  <c:v>16127</c:v>
                </c:pt>
                <c:pt idx="317">
                  <c:v>16144.5</c:v>
                </c:pt>
                <c:pt idx="318">
                  <c:v>16166.5</c:v>
                </c:pt>
                <c:pt idx="319">
                  <c:v>16199</c:v>
                </c:pt>
                <c:pt idx="320">
                  <c:v>16214</c:v>
                </c:pt>
                <c:pt idx="321">
                  <c:v>16265.5</c:v>
                </c:pt>
                <c:pt idx="322">
                  <c:v>16265.5</c:v>
                </c:pt>
                <c:pt idx="323">
                  <c:v>16268</c:v>
                </c:pt>
                <c:pt idx="324">
                  <c:v>16268</c:v>
                </c:pt>
                <c:pt idx="325">
                  <c:v>16268</c:v>
                </c:pt>
                <c:pt idx="326">
                  <c:v>16268</c:v>
                </c:pt>
                <c:pt idx="327">
                  <c:v>16268</c:v>
                </c:pt>
                <c:pt idx="328">
                  <c:v>16268</c:v>
                </c:pt>
                <c:pt idx="329">
                  <c:v>16916</c:v>
                </c:pt>
                <c:pt idx="330">
                  <c:v>17004.5</c:v>
                </c:pt>
                <c:pt idx="331">
                  <c:v>17042</c:v>
                </c:pt>
                <c:pt idx="332">
                  <c:v>17042.5</c:v>
                </c:pt>
                <c:pt idx="333">
                  <c:v>17058</c:v>
                </c:pt>
                <c:pt idx="334">
                  <c:v>17059.5</c:v>
                </c:pt>
                <c:pt idx="335">
                  <c:v>17059.5</c:v>
                </c:pt>
                <c:pt idx="336">
                  <c:v>17063.5</c:v>
                </c:pt>
                <c:pt idx="337">
                  <c:v>17093.5</c:v>
                </c:pt>
                <c:pt idx="338">
                  <c:v>17094</c:v>
                </c:pt>
                <c:pt idx="339">
                  <c:v>17181</c:v>
                </c:pt>
                <c:pt idx="340">
                  <c:v>17208.5</c:v>
                </c:pt>
                <c:pt idx="341">
                  <c:v>17289.5</c:v>
                </c:pt>
                <c:pt idx="342">
                  <c:v>17951.5</c:v>
                </c:pt>
                <c:pt idx="343">
                  <c:v>18037</c:v>
                </c:pt>
                <c:pt idx="344">
                  <c:v>18037</c:v>
                </c:pt>
                <c:pt idx="345">
                  <c:v>18094</c:v>
                </c:pt>
                <c:pt idx="346">
                  <c:v>18122.5</c:v>
                </c:pt>
                <c:pt idx="347">
                  <c:v>18123</c:v>
                </c:pt>
                <c:pt idx="348">
                  <c:v>18150</c:v>
                </c:pt>
                <c:pt idx="349">
                  <c:v>18152</c:v>
                </c:pt>
                <c:pt idx="350">
                  <c:v>18180</c:v>
                </c:pt>
                <c:pt idx="351">
                  <c:v>18180</c:v>
                </c:pt>
                <c:pt idx="352">
                  <c:v>18200</c:v>
                </c:pt>
                <c:pt idx="353">
                  <c:v>18236</c:v>
                </c:pt>
                <c:pt idx="354">
                  <c:v>18966.5</c:v>
                </c:pt>
                <c:pt idx="355">
                  <c:v>18966.5</c:v>
                </c:pt>
                <c:pt idx="356">
                  <c:v>19035.5</c:v>
                </c:pt>
                <c:pt idx="357">
                  <c:v>19035.5</c:v>
                </c:pt>
                <c:pt idx="358">
                  <c:v>19036</c:v>
                </c:pt>
                <c:pt idx="359">
                  <c:v>19036</c:v>
                </c:pt>
                <c:pt idx="360">
                  <c:v>19077</c:v>
                </c:pt>
                <c:pt idx="361">
                  <c:v>20033.5</c:v>
                </c:pt>
                <c:pt idx="362">
                  <c:v>20033.5</c:v>
                </c:pt>
                <c:pt idx="363">
                  <c:v>20041.5</c:v>
                </c:pt>
                <c:pt idx="364">
                  <c:v>20043</c:v>
                </c:pt>
                <c:pt idx="365">
                  <c:v>20113</c:v>
                </c:pt>
                <c:pt idx="366">
                  <c:v>20133.5</c:v>
                </c:pt>
                <c:pt idx="367">
                  <c:v>20134</c:v>
                </c:pt>
                <c:pt idx="368">
                  <c:v>20139</c:v>
                </c:pt>
                <c:pt idx="369">
                  <c:v>20219.5</c:v>
                </c:pt>
                <c:pt idx="370">
                  <c:v>20271</c:v>
                </c:pt>
                <c:pt idx="371">
                  <c:v>20274.5</c:v>
                </c:pt>
                <c:pt idx="372">
                  <c:v>20964</c:v>
                </c:pt>
                <c:pt idx="373">
                  <c:v>21079</c:v>
                </c:pt>
                <c:pt idx="374">
                  <c:v>21079</c:v>
                </c:pt>
                <c:pt idx="375">
                  <c:v>21083</c:v>
                </c:pt>
                <c:pt idx="376">
                  <c:v>21105.5</c:v>
                </c:pt>
                <c:pt idx="377">
                  <c:v>21106</c:v>
                </c:pt>
                <c:pt idx="378">
                  <c:v>21134.5</c:v>
                </c:pt>
                <c:pt idx="379">
                  <c:v>21134.5</c:v>
                </c:pt>
                <c:pt idx="380">
                  <c:v>21179.5</c:v>
                </c:pt>
                <c:pt idx="381">
                  <c:v>21198</c:v>
                </c:pt>
                <c:pt idx="382">
                  <c:v>21198</c:v>
                </c:pt>
                <c:pt idx="383">
                  <c:v>21215</c:v>
                </c:pt>
                <c:pt idx="384">
                  <c:v>21924</c:v>
                </c:pt>
                <c:pt idx="385">
                  <c:v>21987.5</c:v>
                </c:pt>
                <c:pt idx="386">
                  <c:v>22018</c:v>
                </c:pt>
                <c:pt idx="387">
                  <c:v>23265</c:v>
                </c:pt>
                <c:pt idx="388">
                  <c:v>23295</c:v>
                </c:pt>
                <c:pt idx="389">
                  <c:v>23397.5</c:v>
                </c:pt>
              </c:numCache>
            </c:numRef>
          </c:xVal>
          <c:yVal>
            <c:numRef>
              <c:f>B!$U$21:$U$410</c:f>
              <c:numCache>
                <c:formatCode>General</c:formatCode>
                <c:ptCount val="390"/>
                <c:pt idx="290">
                  <c:v>5.587165000179084E-2</c:v>
                </c:pt>
                <c:pt idx="362">
                  <c:v>4.8979650004184805E-2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9CB-475A-9FED-18EBDC6F6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1819016"/>
        <c:axId val="1"/>
      </c:scatterChart>
      <c:valAx>
        <c:axId val="681819016"/>
        <c:scaling>
          <c:orientation val="minMax"/>
          <c:min val="-70000"/>
        </c:scaling>
        <c:delete val="0"/>
        <c:axPos val="b"/>
        <c:majorGridlines>
          <c:spPr>
            <a:ln w="3175">
              <a:solidFill>
                <a:srgbClr val="333333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066225165562916"/>
              <c:y val="0.891428571428571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8"/>
        </c:scaling>
        <c:delete val="0"/>
        <c:axPos val="l"/>
        <c:majorGridlines>
          <c:spPr>
            <a:ln w="3175">
              <a:solidFill>
                <a:srgbClr val="333333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1.1920529801324504E-2"/>
              <c:y val="0.428571428571428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8181901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9072847682119207"/>
          <c:y val="0.92"/>
          <c:w val="0.87019867549668883"/>
          <c:h val="0.9714285714285714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BB Peg - O-C Diagr.</a:t>
            </a:r>
          </a:p>
        </c:rich>
      </c:tx>
      <c:layout>
        <c:manualLayout>
          <c:xMode val="edge"/>
          <c:yMode val="edge"/>
          <c:x val="0.39418044966601395"/>
          <c:y val="3.34261838440111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656194010667277E-2"/>
          <c:y val="0.2116991643454039"/>
          <c:w val="0.87037149467217301"/>
          <c:h val="0.60724233983286913"/>
        </c:manualLayout>
      </c:layout>
      <c:scatterChart>
        <c:scatterStyle val="lineMarker"/>
        <c:varyColors val="0"/>
        <c:ser>
          <c:idx val="0"/>
          <c:order val="0"/>
          <c:tx>
            <c:strRef>
              <c:f>B!$H$20:$H$20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B!$F$21:$F$410</c:f>
              <c:numCache>
                <c:formatCode>General</c:formatCode>
                <c:ptCount val="390"/>
                <c:pt idx="0">
                  <c:v>-64783.5</c:v>
                </c:pt>
                <c:pt idx="1">
                  <c:v>-64783</c:v>
                </c:pt>
                <c:pt idx="2">
                  <c:v>-63723.5</c:v>
                </c:pt>
                <c:pt idx="3">
                  <c:v>-63723</c:v>
                </c:pt>
                <c:pt idx="4">
                  <c:v>-62539.5</c:v>
                </c:pt>
                <c:pt idx="5">
                  <c:v>-62539</c:v>
                </c:pt>
                <c:pt idx="6">
                  <c:v>-61814</c:v>
                </c:pt>
                <c:pt idx="7">
                  <c:v>-60699</c:v>
                </c:pt>
                <c:pt idx="8">
                  <c:v>-59482</c:v>
                </c:pt>
                <c:pt idx="9">
                  <c:v>-54701</c:v>
                </c:pt>
                <c:pt idx="10">
                  <c:v>-54676</c:v>
                </c:pt>
                <c:pt idx="11">
                  <c:v>-54613</c:v>
                </c:pt>
                <c:pt idx="12">
                  <c:v>-54596</c:v>
                </c:pt>
                <c:pt idx="13">
                  <c:v>-54549</c:v>
                </c:pt>
                <c:pt idx="14">
                  <c:v>-54538</c:v>
                </c:pt>
                <c:pt idx="15">
                  <c:v>-53860</c:v>
                </c:pt>
                <c:pt idx="16">
                  <c:v>-53799</c:v>
                </c:pt>
                <c:pt idx="17">
                  <c:v>-53711</c:v>
                </c:pt>
                <c:pt idx="18">
                  <c:v>-52578.5</c:v>
                </c:pt>
                <c:pt idx="19">
                  <c:v>-52578</c:v>
                </c:pt>
                <c:pt idx="20">
                  <c:v>-50538</c:v>
                </c:pt>
                <c:pt idx="21">
                  <c:v>-50395</c:v>
                </c:pt>
                <c:pt idx="22">
                  <c:v>-48596.5</c:v>
                </c:pt>
                <c:pt idx="23">
                  <c:v>-48596</c:v>
                </c:pt>
                <c:pt idx="24">
                  <c:v>-48588</c:v>
                </c:pt>
                <c:pt idx="25">
                  <c:v>-48587.5</c:v>
                </c:pt>
                <c:pt idx="26">
                  <c:v>-48546.5</c:v>
                </c:pt>
                <c:pt idx="27">
                  <c:v>-48535.5</c:v>
                </c:pt>
                <c:pt idx="28">
                  <c:v>-48486</c:v>
                </c:pt>
                <c:pt idx="29">
                  <c:v>-48475</c:v>
                </c:pt>
                <c:pt idx="30">
                  <c:v>-48474.5</c:v>
                </c:pt>
                <c:pt idx="31">
                  <c:v>-48469</c:v>
                </c:pt>
                <c:pt idx="32">
                  <c:v>-42295</c:v>
                </c:pt>
                <c:pt idx="33">
                  <c:v>-40201</c:v>
                </c:pt>
                <c:pt idx="34">
                  <c:v>-39501.5</c:v>
                </c:pt>
                <c:pt idx="35">
                  <c:v>-39490.5</c:v>
                </c:pt>
                <c:pt idx="36">
                  <c:v>-39476.5</c:v>
                </c:pt>
                <c:pt idx="37">
                  <c:v>-38677</c:v>
                </c:pt>
                <c:pt idx="38">
                  <c:v>-38574</c:v>
                </c:pt>
                <c:pt idx="39">
                  <c:v>-37464.5</c:v>
                </c:pt>
                <c:pt idx="40">
                  <c:v>-37464</c:v>
                </c:pt>
                <c:pt idx="41">
                  <c:v>-36489</c:v>
                </c:pt>
                <c:pt idx="42">
                  <c:v>-33454.5</c:v>
                </c:pt>
                <c:pt idx="43">
                  <c:v>-33195</c:v>
                </c:pt>
                <c:pt idx="44">
                  <c:v>-32547</c:v>
                </c:pt>
                <c:pt idx="45">
                  <c:v>-32290</c:v>
                </c:pt>
                <c:pt idx="46">
                  <c:v>-32072</c:v>
                </c:pt>
                <c:pt idx="47">
                  <c:v>-25418.5</c:v>
                </c:pt>
                <c:pt idx="48">
                  <c:v>-24489</c:v>
                </c:pt>
                <c:pt idx="49">
                  <c:v>-24412</c:v>
                </c:pt>
                <c:pt idx="50">
                  <c:v>-24406.5</c:v>
                </c:pt>
                <c:pt idx="51">
                  <c:v>-24398</c:v>
                </c:pt>
                <c:pt idx="52">
                  <c:v>-23972.5</c:v>
                </c:pt>
                <c:pt idx="53">
                  <c:v>-23347</c:v>
                </c:pt>
                <c:pt idx="54">
                  <c:v>-23344</c:v>
                </c:pt>
                <c:pt idx="55">
                  <c:v>-23341.5</c:v>
                </c:pt>
                <c:pt idx="56">
                  <c:v>-23195</c:v>
                </c:pt>
                <c:pt idx="57">
                  <c:v>-23189.5</c:v>
                </c:pt>
                <c:pt idx="58">
                  <c:v>-23178.5</c:v>
                </c:pt>
                <c:pt idx="59">
                  <c:v>-23173</c:v>
                </c:pt>
                <c:pt idx="60">
                  <c:v>-22511</c:v>
                </c:pt>
                <c:pt idx="61">
                  <c:v>-21012.5</c:v>
                </c:pt>
                <c:pt idx="62">
                  <c:v>-20453</c:v>
                </c:pt>
                <c:pt idx="63">
                  <c:v>-20063.5</c:v>
                </c:pt>
                <c:pt idx="64">
                  <c:v>-18433</c:v>
                </c:pt>
                <c:pt idx="65">
                  <c:v>-18433</c:v>
                </c:pt>
                <c:pt idx="66">
                  <c:v>-18408</c:v>
                </c:pt>
                <c:pt idx="67">
                  <c:v>-17415</c:v>
                </c:pt>
                <c:pt idx="68">
                  <c:v>-17349.5</c:v>
                </c:pt>
                <c:pt idx="69">
                  <c:v>-17347</c:v>
                </c:pt>
                <c:pt idx="70">
                  <c:v>-17291</c:v>
                </c:pt>
                <c:pt idx="71">
                  <c:v>-17280.5</c:v>
                </c:pt>
                <c:pt idx="72">
                  <c:v>-17280.5</c:v>
                </c:pt>
                <c:pt idx="73">
                  <c:v>-17272</c:v>
                </c:pt>
                <c:pt idx="74">
                  <c:v>-17253</c:v>
                </c:pt>
                <c:pt idx="75">
                  <c:v>-16071</c:v>
                </c:pt>
                <c:pt idx="76">
                  <c:v>-15288</c:v>
                </c:pt>
                <c:pt idx="77">
                  <c:v>-14353.5</c:v>
                </c:pt>
                <c:pt idx="78">
                  <c:v>-13988</c:v>
                </c:pt>
                <c:pt idx="79">
                  <c:v>-13299</c:v>
                </c:pt>
                <c:pt idx="80">
                  <c:v>-13258.5</c:v>
                </c:pt>
                <c:pt idx="81">
                  <c:v>-13258</c:v>
                </c:pt>
                <c:pt idx="82">
                  <c:v>-12234</c:v>
                </c:pt>
                <c:pt idx="83">
                  <c:v>-12198</c:v>
                </c:pt>
                <c:pt idx="84">
                  <c:v>-11180</c:v>
                </c:pt>
                <c:pt idx="85">
                  <c:v>-11180</c:v>
                </c:pt>
                <c:pt idx="86">
                  <c:v>-11172</c:v>
                </c:pt>
                <c:pt idx="87">
                  <c:v>-11020</c:v>
                </c:pt>
                <c:pt idx="88">
                  <c:v>-11001.5</c:v>
                </c:pt>
                <c:pt idx="89">
                  <c:v>-10996</c:v>
                </c:pt>
                <c:pt idx="90">
                  <c:v>-10995</c:v>
                </c:pt>
                <c:pt idx="91">
                  <c:v>-10179</c:v>
                </c:pt>
                <c:pt idx="92">
                  <c:v>-9924.5</c:v>
                </c:pt>
                <c:pt idx="93">
                  <c:v>-9114.5</c:v>
                </c:pt>
                <c:pt idx="94">
                  <c:v>-9094.5</c:v>
                </c:pt>
                <c:pt idx="95">
                  <c:v>-9045.5</c:v>
                </c:pt>
                <c:pt idx="96">
                  <c:v>-8967.5</c:v>
                </c:pt>
                <c:pt idx="97">
                  <c:v>-8967.5</c:v>
                </c:pt>
                <c:pt idx="98">
                  <c:v>-8226.5</c:v>
                </c:pt>
                <c:pt idx="99">
                  <c:v>-8157.5</c:v>
                </c:pt>
                <c:pt idx="100">
                  <c:v>-8152</c:v>
                </c:pt>
                <c:pt idx="101">
                  <c:v>-8149</c:v>
                </c:pt>
                <c:pt idx="102">
                  <c:v>-8129</c:v>
                </c:pt>
                <c:pt idx="103">
                  <c:v>-7219.5</c:v>
                </c:pt>
                <c:pt idx="104">
                  <c:v>-7175.5</c:v>
                </c:pt>
                <c:pt idx="105">
                  <c:v>-7161.5</c:v>
                </c:pt>
                <c:pt idx="106">
                  <c:v>-7106.5</c:v>
                </c:pt>
                <c:pt idx="107">
                  <c:v>-7087</c:v>
                </c:pt>
                <c:pt idx="108">
                  <c:v>-7012.5</c:v>
                </c:pt>
                <c:pt idx="109">
                  <c:v>-7001.5</c:v>
                </c:pt>
                <c:pt idx="110">
                  <c:v>-6852</c:v>
                </c:pt>
                <c:pt idx="111">
                  <c:v>-6846.5</c:v>
                </c:pt>
                <c:pt idx="112">
                  <c:v>-6841</c:v>
                </c:pt>
                <c:pt idx="113">
                  <c:v>-6248.5</c:v>
                </c:pt>
                <c:pt idx="114">
                  <c:v>-6149</c:v>
                </c:pt>
                <c:pt idx="115">
                  <c:v>-6077</c:v>
                </c:pt>
                <c:pt idx="116">
                  <c:v>-5931</c:v>
                </c:pt>
                <c:pt idx="117">
                  <c:v>-5919</c:v>
                </c:pt>
                <c:pt idx="118">
                  <c:v>-5917</c:v>
                </c:pt>
                <c:pt idx="119">
                  <c:v>-5280.5</c:v>
                </c:pt>
                <c:pt idx="120">
                  <c:v>-5219.5</c:v>
                </c:pt>
                <c:pt idx="121">
                  <c:v>-5217</c:v>
                </c:pt>
                <c:pt idx="122">
                  <c:v>-5087</c:v>
                </c:pt>
                <c:pt idx="123">
                  <c:v>-5065</c:v>
                </c:pt>
                <c:pt idx="124">
                  <c:v>-5047.5</c:v>
                </c:pt>
                <c:pt idx="125">
                  <c:v>-5018</c:v>
                </c:pt>
                <c:pt idx="126">
                  <c:v>-4968</c:v>
                </c:pt>
                <c:pt idx="127">
                  <c:v>-4953.5</c:v>
                </c:pt>
                <c:pt idx="128">
                  <c:v>-4928.5</c:v>
                </c:pt>
                <c:pt idx="129">
                  <c:v>-4315</c:v>
                </c:pt>
                <c:pt idx="130">
                  <c:v>-4210</c:v>
                </c:pt>
                <c:pt idx="131">
                  <c:v>-4153</c:v>
                </c:pt>
                <c:pt idx="132">
                  <c:v>-4152</c:v>
                </c:pt>
                <c:pt idx="133">
                  <c:v>-4099.5</c:v>
                </c:pt>
                <c:pt idx="134">
                  <c:v>-4049</c:v>
                </c:pt>
                <c:pt idx="135">
                  <c:v>-4025</c:v>
                </c:pt>
                <c:pt idx="136">
                  <c:v>-3975</c:v>
                </c:pt>
                <c:pt idx="137">
                  <c:v>-3812</c:v>
                </c:pt>
                <c:pt idx="138">
                  <c:v>-3219.5</c:v>
                </c:pt>
                <c:pt idx="139">
                  <c:v>-3203</c:v>
                </c:pt>
                <c:pt idx="140">
                  <c:v>-3086</c:v>
                </c:pt>
                <c:pt idx="141">
                  <c:v>-3081.5</c:v>
                </c:pt>
                <c:pt idx="142">
                  <c:v>-2946</c:v>
                </c:pt>
                <c:pt idx="143">
                  <c:v>-2895.5</c:v>
                </c:pt>
                <c:pt idx="144">
                  <c:v>-2766.5</c:v>
                </c:pt>
                <c:pt idx="145">
                  <c:v>-2221</c:v>
                </c:pt>
                <c:pt idx="146">
                  <c:v>-2163</c:v>
                </c:pt>
                <c:pt idx="147">
                  <c:v>-2101.5</c:v>
                </c:pt>
                <c:pt idx="148">
                  <c:v>-2096.5</c:v>
                </c:pt>
                <c:pt idx="149">
                  <c:v>-2094</c:v>
                </c:pt>
                <c:pt idx="150">
                  <c:v>-2038</c:v>
                </c:pt>
                <c:pt idx="151">
                  <c:v>-2014</c:v>
                </c:pt>
                <c:pt idx="152">
                  <c:v>-2008.5</c:v>
                </c:pt>
                <c:pt idx="153">
                  <c:v>-1250</c:v>
                </c:pt>
                <c:pt idx="154">
                  <c:v>-1217</c:v>
                </c:pt>
                <c:pt idx="155">
                  <c:v>-1103</c:v>
                </c:pt>
                <c:pt idx="156">
                  <c:v>-1095</c:v>
                </c:pt>
                <c:pt idx="157">
                  <c:v>-1018</c:v>
                </c:pt>
                <c:pt idx="158">
                  <c:v>-890</c:v>
                </c:pt>
                <c:pt idx="159">
                  <c:v>-796</c:v>
                </c:pt>
                <c:pt idx="160">
                  <c:v>-232</c:v>
                </c:pt>
                <c:pt idx="161">
                  <c:v>-185</c:v>
                </c:pt>
                <c:pt idx="162">
                  <c:v>-49</c:v>
                </c:pt>
                <c:pt idx="163">
                  <c:v>-32.5</c:v>
                </c:pt>
                <c:pt idx="164">
                  <c:v>0</c:v>
                </c:pt>
                <c:pt idx="165">
                  <c:v>3.5</c:v>
                </c:pt>
                <c:pt idx="166">
                  <c:v>36</c:v>
                </c:pt>
                <c:pt idx="167">
                  <c:v>69</c:v>
                </c:pt>
                <c:pt idx="168">
                  <c:v>761</c:v>
                </c:pt>
                <c:pt idx="169">
                  <c:v>913</c:v>
                </c:pt>
                <c:pt idx="170">
                  <c:v>985.5</c:v>
                </c:pt>
                <c:pt idx="171">
                  <c:v>990.5</c:v>
                </c:pt>
                <c:pt idx="172">
                  <c:v>1021.5</c:v>
                </c:pt>
                <c:pt idx="173">
                  <c:v>1038.5</c:v>
                </c:pt>
                <c:pt idx="174">
                  <c:v>1076</c:v>
                </c:pt>
                <c:pt idx="175">
                  <c:v>1079.5</c:v>
                </c:pt>
                <c:pt idx="176">
                  <c:v>1173.5</c:v>
                </c:pt>
                <c:pt idx="177">
                  <c:v>1256.5</c:v>
                </c:pt>
                <c:pt idx="178">
                  <c:v>1815</c:v>
                </c:pt>
                <c:pt idx="179">
                  <c:v>1853.5</c:v>
                </c:pt>
                <c:pt idx="180">
                  <c:v>1883.5</c:v>
                </c:pt>
                <c:pt idx="181">
                  <c:v>1912.5</c:v>
                </c:pt>
                <c:pt idx="182">
                  <c:v>1929</c:v>
                </c:pt>
                <c:pt idx="183">
                  <c:v>1939.5</c:v>
                </c:pt>
                <c:pt idx="184">
                  <c:v>1939.5</c:v>
                </c:pt>
                <c:pt idx="185">
                  <c:v>1942</c:v>
                </c:pt>
                <c:pt idx="186">
                  <c:v>2006.5</c:v>
                </c:pt>
                <c:pt idx="187">
                  <c:v>2020</c:v>
                </c:pt>
                <c:pt idx="188">
                  <c:v>2042.5</c:v>
                </c:pt>
                <c:pt idx="189">
                  <c:v>2080</c:v>
                </c:pt>
                <c:pt idx="190">
                  <c:v>2125</c:v>
                </c:pt>
                <c:pt idx="191">
                  <c:v>2208</c:v>
                </c:pt>
                <c:pt idx="192">
                  <c:v>2798</c:v>
                </c:pt>
                <c:pt idx="193">
                  <c:v>2820</c:v>
                </c:pt>
                <c:pt idx="194">
                  <c:v>2955.5</c:v>
                </c:pt>
                <c:pt idx="195">
                  <c:v>2972</c:v>
                </c:pt>
                <c:pt idx="196">
                  <c:v>2979.5</c:v>
                </c:pt>
                <c:pt idx="197">
                  <c:v>2996.5</c:v>
                </c:pt>
                <c:pt idx="198">
                  <c:v>3032.5</c:v>
                </c:pt>
                <c:pt idx="199">
                  <c:v>3038</c:v>
                </c:pt>
                <c:pt idx="200">
                  <c:v>3121</c:v>
                </c:pt>
                <c:pt idx="201">
                  <c:v>3929</c:v>
                </c:pt>
                <c:pt idx="202">
                  <c:v>3962</c:v>
                </c:pt>
                <c:pt idx="203">
                  <c:v>4014.5</c:v>
                </c:pt>
                <c:pt idx="204">
                  <c:v>4066.5</c:v>
                </c:pt>
                <c:pt idx="205">
                  <c:v>4108.5</c:v>
                </c:pt>
                <c:pt idx="206">
                  <c:v>4182.5</c:v>
                </c:pt>
                <c:pt idx="207">
                  <c:v>4894</c:v>
                </c:pt>
                <c:pt idx="208">
                  <c:v>5079.5</c:v>
                </c:pt>
                <c:pt idx="209">
                  <c:v>5087</c:v>
                </c:pt>
                <c:pt idx="210">
                  <c:v>5179</c:v>
                </c:pt>
                <c:pt idx="211">
                  <c:v>5245.5</c:v>
                </c:pt>
                <c:pt idx="212">
                  <c:v>5738.5</c:v>
                </c:pt>
                <c:pt idx="213">
                  <c:v>5893.5</c:v>
                </c:pt>
                <c:pt idx="214">
                  <c:v>5898.5</c:v>
                </c:pt>
                <c:pt idx="215">
                  <c:v>6036.5</c:v>
                </c:pt>
                <c:pt idx="216">
                  <c:v>6085.5</c:v>
                </c:pt>
                <c:pt idx="217">
                  <c:v>6086</c:v>
                </c:pt>
                <c:pt idx="218">
                  <c:v>6091</c:v>
                </c:pt>
                <c:pt idx="219">
                  <c:v>6091.5</c:v>
                </c:pt>
                <c:pt idx="220">
                  <c:v>6102.5</c:v>
                </c:pt>
                <c:pt idx="221">
                  <c:v>6125</c:v>
                </c:pt>
                <c:pt idx="222">
                  <c:v>6233</c:v>
                </c:pt>
                <c:pt idx="223">
                  <c:v>6260.5</c:v>
                </c:pt>
                <c:pt idx="224">
                  <c:v>6924</c:v>
                </c:pt>
                <c:pt idx="225">
                  <c:v>6949</c:v>
                </c:pt>
                <c:pt idx="226">
                  <c:v>6983</c:v>
                </c:pt>
                <c:pt idx="227">
                  <c:v>7028</c:v>
                </c:pt>
                <c:pt idx="228">
                  <c:v>7028.5</c:v>
                </c:pt>
                <c:pt idx="229">
                  <c:v>7146</c:v>
                </c:pt>
                <c:pt idx="230">
                  <c:v>7848</c:v>
                </c:pt>
                <c:pt idx="231">
                  <c:v>7887</c:v>
                </c:pt>
                <c:pt idx="232">
                  <c:v>7976</c:v>
                </c:pt>
                <c:pt idx="233">
                  <c:v>8028</c:v>
                </c:pt>
                <c:pt idx="234">
                  <c:v>8028</c:v>
                </c:pt>
                <c:pt idx="235">
                  <c:v>8057</c:v>
                </c:pt>
                <c:pt idx="236">
                  <c:v>8174</c:v>
                </c:pt>
                <c:pt idx="237">
                  <c:v>8174</c:v>
                </c:pt>
                <c:pt idx="238">
                  <c:v>8280</c:v>
                </c:pt>
                <c:pt idx="239">
                  <c:v>8968.5</c:v>
                </c:pt>
                <c:pt idx="240">
                  <c:v>9032</c:v>
                </c:pt>
                <c:pt idx="241">
                  <c:v>9032</c:v>
                </c:pt>
                <c:pt idx="242">
                  <c:v>9081.5</c:v>
                </c:pt>
                <c:pt idx="243">
                  <c:v>9084.5</c:v>
                </c:pt>
                <c:pt idx="244">
                  <c:v>9176.5</c:v>
                </c:pt>
                <c:pt idx="245">
                  <c:v>9272.5</c:v>
                </c:pt>
                <c:pt idx="246">
                  <c:v>9931</c:v>
                </c:pt>
                <c:pt idx="247">
                  <c:v>9931</c:v>
                </c:pt>
                <c:pt idx="248">
                  <c:v>9955</c:v>
                </c:pt>
                <c:pt idx="249">
                  <c:v>9955.5</c:v>
                </c:pt>
                <c:pt idx="250">
                  <c:v>9958</c:v>
                </c:pt>
                <c:pt idx="251">
                  <c:v>9960.5</c:v>
                </c:pt>
                <c:pt idx="252">
                  <c:v>9961</c:v>
                </c:pt>
                <c:pt idx="253">
                  <c:v>9984.5</c:v>
                </c:pt>
                <c:pt idx="254">
                  <c:v>10002</c:v>
                </c:pt>
                <c:pt idx="255">
                  <c:v>10061</c:v>
                </c:pt>
                <c:pt idx="256">
                  <c:v>10061</c:v>
                </c:pt>
                <c:pt idx="257">
                  <c:v>10124.5</c:v>
                </c:pt>
                <c:pt idx="258">
                  <c:v>10125</c:v>
                </c:pt>
                <c:pt idx="259">
                  <c:v>10163</c:v>
                </c:pt>
                <c:pt idx="260">
                  <c:v>10188</c:v>
                </c:pt>
                <c:pt idx="261">
                  <c:v>10188</c:v>
                </c:pt>
                <c:pt idx="262">
                  <c:v>11010.5</c:v>
                </c:pt>
                <c:pt idx="263">
                  <c:v>11018</c:v>
                </c:pt>
                <c:pt idx="264">
                  <c:v>11018</c:v>
                </c:pt>
                <c:pt idx="265">
                  <c:v>11018.5</c:v>
                </c:pt>
                <c:pt idx="266">
                  <c:v>11018.5</c:v>
                </c:pt>
                <c:pt idx="267">
                  <c:v>11023.5</c:v>
                </c:pt>
                <c:pt idx="268">
                  <c:v>11024</c:v>
                </c:pt>
                <c:pt idx="269">
                  <c:v>11024</c:v>
                </c:pt>
                <c:pt idx="270">
                  <c:v>11026.5</c:v>
                </c:pt>
                <c:pt idx="271">
                  <c:v>11027</c:v>
                </c:pt>
                <c:pt idx="272">
                  <c:v>11029</c:v>
                </c:pt>
                <c:pt idx="273">
                  <c:v>11029.5</c:v>
                </c:pt>
                <c:pt idx="274">
                  <c:v>11034.5</c:v>
                </c:pt>
                <c:pt idx="275">
                  <c:v>11035</c:v>
                </c:pt>
                <c:pt idx="276">
                  <c:v>11037.5</c:v>
                </c:pt>
                <c:pt idx="277">
                  <c:v>11040.5</c:v>
                </c:pt>
                <c:pt idx="278">
                  <c:v>11040.5</c:v>
                </c:pt>
                <c:pt idx="279">
                  <c:v>11085</c:v>
                </c:pt>
                <c:pt idx="280">
                  <c:v>11087</c:v>
                </c:pt>
                <c:pt idx="281">
                  <c:v>11087</c:v>
                </c:pt>
                <c:pt idx="282">
                  <c:v>11164.5</c:v>
                </c:pt>
                <c:pt idx="283">
                  <c:v>11170</c:v>
                </c:pt>
                <c:pt idx="284">
                  <c:v>11226</c:v>
                </c:pt>
                <c:pt idx="285">
                  <c:v>11300</c:v>
                </c:pt>
                <c:pt idx="286">
                  <c:v>11887</c:v>
                </c:pt>
                <c:pt idx="287">
                  <c:v>12058</c:v>
                </c:pt>
                <c:pt idx="288">
                  <c:v>12075.5</c:v>
                </c:pt>
                <c:pt idx="289">
                  <c:v>12291</c:v>
                </c:pt>
                <c:pt idx="290">
                  <c:v>12513.5</c:v>
                </c:pt>
                <c:pt idx="291">
                  <c:v>12809</c:v>
                </c:pt>
                <c:pt idx="292">
                  <c:v>12883.5</c:v>
                </c:pt>
                <c:pt idx="293">
                  <c:v>12939</c:v>
                </c:pt>
                <c:pt idx="294">
                  <c:v>13027</c:v>
                </c:pt>
                <c:pt idx="295">
                  <c:v>13077</c:v>
                </c:pt>
                <c:pt idx="296">
                  <c:v>13890.5</c:v>
                </c:pt>
                <c:pt idx="297">
                  <c:v>13920</c:v>
                </c:pt>
                <c:pt idx="298">
                  <c:v>13951.5</c:v>
                </c:pt>
                <c:pt idx="299">
                  <c:v>13994.5</c:v>
                </c:pt>
                <c:pt idx="300">
                  <c:v>14075.5</c:v>
                </c:pt>
                <c:pt idx="301">
                  <c:v>14094</c:v>
                </c:pt>
                <c:pt idx="302">
                  <c:v>14095</c:v>
                </c:pt>
                <c:pt idx="303">
                  <c:v>14233</c:v>
                </c:pt>
                <c:pt idx="304">
                  <c:v>14268</c:v>
                </c:pt>
                <c:pt idx="305">
                  <c:v>14268</c:v>
                </c:pt>
                <c:pt idx="306">
                  <c:v>14268</c:v>
                </c:pt>
                <c:pt idx="307">
                  <c:v>14268</c:v>
                </c:pt>
                <c:pt idx="308">
                  <c:v>14268</c:v>
                </c:pt>
                <c:pt idx="309">
                  <c:v>14980.5</c:v>
                </c:pt>
                <c:pt idx="310">
                  <c:v>15038.5</c:v>
                </c:pt>
                <c:pt idx="311">
                  <c:v>15077</c:v>
                </c:pt>
                <c:pt idx="312">
                  <c:v>15145</c:v>
                </c:pt>
                <c:pt idx="313">
                  <c:v>15208.5</c:v>
                </c:pt>
                <c:pt idx="314">
                  <c:v>15983.5</c:v>
                </c:pt>
                <c:pt idx="315">
                  <c:v>16014.5</c:v>
                </c:pt>
                <c:pt idx="316">
                  <c:v>16127</c:v>
                </c:pt>
                <c:pt idx="317">
                  <c:v>16144.5</c:v>
                </c:pt>
                <c:pt idx="318">
                  <c:v>16166.5</c:v>
                </c:pt>
                <c:pt idx="319">
                  <c:v>16199</c:v>
                </c:pt>
                <c:pt idx="320">
                  <c:v>16214</c:v>
                </c:pt>
                <c:pt idx="321">
                  <c:v>16265.5</c:v>
                </c:pt>
                <c:pt idx="322">
                  <c:v>16265.5</c:v>
                </c:pt>
                <c:pt idx="323">
                  <c:v>16268</c:v>
                </c:pt>
                <c:pt idx="324">
                  <c:v>16268</c:v>
                </c:pt>
                <c:pt idx="325">
                  <c:v>16268</c:v>
                </c:pt>
                <c:pt idx="326">
                  <c:v>16268</c:v>
                </c:pt>
                <c:pt idx="327">
                  <c:v>16268</c:v>
                </c:pt>
                <c:pt idx="328">
                  <c:v>16268</c:v>
                </c:pt>
                <c:pt idx="329">
                  <c:v>16916</c:v>
                </c:pt>
                <c:pt idx="330">
                  <c:v>17004.5</c:v>
                </c:pt>
                <c:pt idx="331">
                  <c:v>17042</c:v>
                </c:pt>
                <c:pt idx="332">
                  <c:v>17042.5</c:v>
                </c:pt>
                <c:pt idx="333">
                  <c:v>17058</c:v>
                </c:pt>
                <c:pt idx="334">
                  <c:v>17059.5</c:v>
                </c:pt>
                <c:pt idx="335">
                  <c:v>17059.5</c:v>
                </c:pt>
                <c:pt idx="336">
                  <c:v>17063.5</c:v>
                </c:pt>
                <c:pt idx="337">
                  <c:v>17093.5</c:v>
                </c:pt>
                <c:pt idx="338">
                  <c:v>17094</c:v>
                </c:pt>
                <c:pt idx="339">
                  <c:v>17181</c:v>
                </c:pt>
                <c:pt idx="340">
                  <c:v>17208.5</c:v>
                </c:pt>
                <c:pt idx="341">
                  <c:v>17289.5</c:v>
                </c:pt>
                <c:pt idx="342">
                  <c:v>17951.5</c:v>
                </c:pt>
                <c:pt idx="343">
                  <c:v>18037</c:v>
                </c:pt>
                <c:pt idx="344">
                  <c:v>18037</c:v>
                </c:pt>
                <c:pt idx="345">
                  <c:v>18094</c:v>
                </c:pt>
                <c:pt idx="346">
                  <c:v>18122.5</c:v>
                </c:pt>
                <c:pt idx="347">
                  <c:v>18123</c:v>
                </c:pt>
                <c:pt idx="348">
                  <c:v>18150</c:v>
                </c:pt>
                <c:pt idx="349">
                  <c:v>18152</c:v>
                </c:pt>
                <c:pt idx="350">
                  <c:v>18180</c:v>
                </c:pt>
                <c:pt idx="351">
                  <c:v>18180</c:v>
                </c:pt>
                <c:pt idx="352">
                  <c:v>18200</c:v>
                </c:pt>
                <c:pt idx="353">
                  <c:v>18236</c:v>
                </c:pt>
                <c:pt idx="354">
                  <c:v>18966.5</c:v>
                </c:pt>
                <c:pt idx="355">
                  <c:v>18966.5</c:v>
                </c:pt>
                <c:pt idx="356">
                  <c:v>19035.5</c:v>
                </c:pt>
                <c:pt idx="357">
                  <c:v>19035.5</c:v>
                </c:pt>
                <c:pt idx="358">
                  <c:v>19036</c:v>
                </c:pt>
                <c:pt idx="359">
                  <c:v>19036</c:v>
                </c:pt>
                <c:pt idx="360">
                  <c:v>19077</c:v>
                </c:pt>
                <c:pt idx="361">
                  <c:v>20033.5</c:v>
                </c:pt>
                <c:pt idx="362">
                  <c:v>20033.5</c:v>
                </c:pt>
                <c:pt idx="363">
                  <c:v>20041.5</c:v>
                </c:pt>
                <c:pt idx="364">
                  <c:v>20043</c:v>
                </c:pt>
                <c:pt idx="365">
                  <c:v>20113</c:v>
                </c:pt>
                <c:pt idx="366">
                  <c:v>20133.5</c:v>
                </c:pt>
                <c:pt idx="367">
                  <c:v>20134</c:v>
                </c:pt>
                <c:pt idx="368">
                  <c:v>20139</c:v>
                </c:pt>
                <c:pt idx="369">
                  <c:v>20219.5</c:v>
                </c:pt>
                <c:pt idx="370">
                  <c:v>20271</c:v>
                </c:pt>
                <c:pt idx="371">
                  <c:v>20274.5</c:v>
                </c:pt>
                <c:pt idx="372">
                  <c:v>20964</c:v>
                </c:pt>
                <c:pt idx="373">
                  <c:v>21079</c:v>
                </c:pt>
                <c:pt idx="374">
                  <c:v>21079</c:v>
                </c:pt>
                <c:pt idx="375">
                  <c:v>21083</c:v>
                </c:pt>
                <c:pt idx="376">
                  <c:v>21105.5</c:v>
                </c:pt>
                <c:pt idx="377">
                  <c:v>21106</c:v>
                </c:pt>
                <c:pt idx="378">
                  <c:v>21134.5</c:v>
                </c:pt>
                <c:pt idx="379">
                  <c:v>21134.5</c:v>
                </c:pt>
                <c:pt idx="380">
                  <c:v>21179.5</c:v>
                </c:pt>
                <c:pt idx="381">
                  <c:v>21198</c:v>
                </c:pt>
                <c:pt idx="382">
                  <c:v>21198</c:v>
                </c:pt>
                <c:pt idx="383">
                  <c:v>21215</c:v>
                </c:pt>
                <c:pt idx="384">
                  <c:v>21924</c:v>
                </c:pt>
                <c:pt idx="385">
                  <c:v>21987.5</c:v>
                </c:pt>
                <c:pt idx="386">
                  <c:v>22018</c:v>
                </c:pt>
                <c:pt idx="387">
                  <c:v>23265</c:v>
                </c:pt>
                <c:pt idx="388">
                  <c:v>23295</c:v>
                </c:pt>
                <c:pt idx="389">
                  <c:v>23397.5</c:v>
                </c:pt>
              </c:numCache>
            </c:numRef>
          </c:xVal>
          <c:yVal>
            <c:numRef>
              <c:f>B!$H$21:$H$410</c:f>
              <c:numCache>
                <c:formatCode>General</c:formatCode>
                <c:ptCount val="390"/>
                <c:pt idx="6">
                  <c:v>4.0709400003834162E-2</c:v>
                </c:pt>
                <c:pt idx="9">
                  <c:v>1.7272100005357061E-2</c:v>
                </c:pt>
                <c:pt idx="10">
                  <c:v>1.8719600004260428E-2</c:v>
                </c:pt>
                <c:pt idx="11">
                  <c:v>1.7087300002458505E-2</c:v>
                </c:pt>
                <c:pt idx="12">
                  <c:v>3.0551600000762846E-2</c:v>
                </c:pt>
                <c:pt idx="13">
                  <c:v>1.8952900005388074E-2</c:v>
                </c:pt>
                <c:pt idx="14">
                  <c:v>1.9429800002399134E-2</c:v>
                </c:pt>
                <c:pt idx="15">
                  <c:v>2.9006000004301313E-2</c:v>
                </c:pt>
                <c:pt idx="16">
                  <c:v>1.9377900000108639E-2</c:v>
                </c:pt>
                <c:pt idx="17">
                  <c:v>2.5193100005708402E-2</c:v>
                </c:pt>
                <c:pt idx="20">
                  <c:v>1.4029800004209392E-2</c:v>
                </c:pt>
                <c:pt idx="21">
                  <c:v>1.8229500004963484E-2</c:v>
                </c:pt>
                <c:pt idx="22">
                  <c:v>3.2702650005376199E-2</c:v>
                </c:pt>
                <c:pt idx="23">
                  <c:v>2.195160000337637E-2</c:v>
                </c:pt>
                <c:pt idx="24">
                  <c:v>1.5934800005197758E-2</c:v>
                </c:pt>
                <c:pt idx="25">
                  <c:v>1.418375000503147E-2</c:v>
                </c:pt>
                <c:pt idx="26">
                  <c:v>2.3597650004376192E-2</c:v>
                </c:pt>
                <c:pt idx="27">
                  <c:v>3.3074550003220793E-2</c:v>
                </c:pt>
                <c:pt idx="28">
                  <c:v>2.2720600001775892E-2</c:v>
                </c:pt>
                <c:pt idx="29">
                  <c:v>1.7197500004840549E-2</c:v>
                </c:pt>
                <c:pt idx="30">
                  <c:v>4.2446450002898928E-2</c:v>
                </c:pt>
                <c:pt idx="31">
                  <c:v>2.0184900000458583E-2</c:v>
                </c:pt>
                <c:pt idx="32">
                  <c:v>1.1219500003790017E-2</c:v>
                </c:pt>
                <c:pt idx="33">
                  <c:v>1.4822100005403627E-2</c:v>
                </c:pt>
                <c:pt idx="34">
                  <c:v>1.4103150002483744E-2</c:v>
                </c:pt>
                <c:pt idx="35">
                  <c:v>2.8580049998709001E-2</c:v>
                </c:pt>
                <c:pt idx="36">
                  <c:v>1.7550650001794565E-2</c:v>
                </c:pt>
                <c:pt idx="37">
                  <c:v>-1.1378299997886643E-2</c:v>
                </c:pt>
                <c:pt idx="38">
                  <c:v>1.0905400005867705E-2</c:v>
                </c:pt>
                <c:pt idx="41">
                  <c:v>-1.1973100001341663E-2</c:v>
                </c:pt>
                <c:pt idx="42">
                  <c:v>7.9044500016607344E-3</c:v>
                </c:pt>
                <c:pt idx="43">
                  <c:v>1.9109500004560687E-2</c:v>
                </c:pt>
                <c:pt idx="44">
                  <c:v>-1.2512999965110794E-3</c:v>
                </c:pt>
                <c:pt idx="45">
                  <c:v>2.7090000003227033E-3</c:v>
                </c:pt>
                <c:pt idx="46">
                  <c:v>-9.7487999955774285E-3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66A-47F2-AE8A-5832DD0EFB72}"/>
            </c:ext>
          </c:extLst>
        </c:ser>
        <c:ser>
          <c:idx val="1"/>
          <c:order val="1"/>
          <c:tx>
            <c:strRef>
              <c:f>B!$I$20:$I$20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B!$F$21:$F$410</c:f>
              <c:numCache>
                <c:formatCode>General</c:formatCode>
                <c:ptCount val="390"/>
                <c:pt idx="0">
                  <c:v>-64783.5</c:v>
                </c:pt>
                <c:pt idx="1">
                  <c:v>-64783</c:v>
                </c:pt>
                <c:pt idx="2">
                  <c:v>-63723.5</c:v>
                </c:pt>
                <c:pt idx="3">
                  <c:v>-63723</c:v>
                </c:pt>
                <c:pt idx="4">
                  <c:v>-62539.5</c:v>
                </c:pt>
                <c:pt idx="5">
                  <c:v>-62539</c:v>
                </c:pt>
                <c:pt idx="6">
                  <c:v>-61814</c:v>
                </c:pt>
                <c:pt idx="7">
                  <c:v>-60699</c:v>
                </c:pt>
                <c:pt idx="8">
                  <c:v>-59482</c:v>
                </c:pt>
                <c:pt idx="9">
                  <c:v>-54701</c:v>
                </c:pt>
                <c:pt idx="10">
                  <c:v>-54676</c:v>
                </c:pt>
                <c:pt idx="11">
                  <c:v>-54613</c:v>
                </c:pt>
                <c:pt idx="12">
                  <c:v>-54596</c:v>
                </c:pt>
                <c:pt idx="13">
                  <c:v>-54549</c:v>
                </c:pt>
                <c:pt idx="14">
                  <c:v>-54538</c:v>
                </c:pt>
                <c:pt idx="15">
                  <c:v>-53860</c:v>
                </c:pt>
                <c:pt idx="16">
                  <c:v>-53799</c:v>
                </c:pt>
                <c:pt idx="17">
                  <c:v>-53711</c:v>
                </c:pt>
                <c:pt idx="18">
                  <c:v>-52578.5</c:v>
                </c:pt>
                <c:pt idx="19">
                  <c:v>-52578</c:v>
                </c:pt>
                <c:pt idx="20">
                  <c:v>-50538</c:v>
                </c:pt>
                <c:pt idx="21">
                  <c:v>-50395</c:v>
                </c:pt>
                <c:pt idx="22">
                  <c:v>-48596.5</c:v>
                </c:pt>
                <c:pt idx="23">
                  <c:v>-48596</c:v>
                </c:pt>
                <c:pt idx="24">
                  <c:v>-48588</c:v>
                </c:pt>
                <c:pt idx="25">
                  <c:v>-48587.5</c:v>
                </c:pt>
                <c:pt idx="26">
                  <c:v>-48546.5</c:v>
                </c:pt>
                <c:pt idx="27">
                  <c:v>-48535.5</c:v>
                </c:pt>
                <c:pt idx="28">
                  <c:v>-48486</c:v>
                </c:pt>
                <c:pt idx="29">
                  <c:v>-48475</c:v>
                </c:pt>
                <c:pt idx="30">
                  <c:v>-48474.5</c:v>
                </c:pt>
                <c:pt idx="31">
                  <c:v>-48469</c:v>
                </c:pt>
                <c:pt idx="32">
                  <c:v>-42295</c:v>
                </c:pt>
                <c:pt idx="33">
                  <c:v>-40201</c:v>
                </c:pt>
                <c:pt idx="34">
                  <c:v>-39501.5</c:v>
                </c:pt>
                <c:pt idx="35">
                  <c:v>-39490.5</c:v>
                </c:pt>
                <c:pt idx="36">
                  <c:v>-39476.5</c:v>
                </c:pt>
                <c:pt idx="37">
                  <c:v>-38677</c:v>
                </c:pt>
                <c:pt idx="38">
                  <c:v>-38574</c:v>
                </c:pt>
                <c:pt idx="39">
                  <c:v>-37464.5</c:v>
                </c:pt>
                <c:pt idx="40">
                  <c:v>-37464</c:v>
                </c:pt>
                <c:pt idx="41">
                  <c:v>-36489</c:v>
                </c:pt>
                <c:pt idx="42">
                  <c:v>-33454.5</c:v>
                </c:pt>
                <c:pt idx="43">
                  <c:v>-33195</c:v>
                </c:pt>
                <c:pt idx="44">
                  <c:v>-32547</c:v>
                </c:pt>
                <c:pt idx="45">
                  <c:v>-32290</c:v>
                </c:pt>
                <c:pt idx="46">
                  <c:v>-32072</c:v>
                </c:pt>
                <c:pt idx="47">
                  <c:v>-25418.5</c:v>
                </c:pt>
                <c:pt idx="48">
                  <c:v>-24489</c:v>
                </c:pt>
                <c:pt idx="49">
                  <c:v>-24412</c:v>
                </c:pt>
                <c:pt idx="50">
                  <c:v>-24406.5</c:v>
                </c:pt>
                <c:pt idx="51">
                  <c:v>-24398</c:v>
                </c:pt>
                <c:pt idx="52">
                  <c:v>-23972.5</c:v>
                </c:pt>
                <c:pt idx="53">
                  <c:v>-23347</c:v>
                </c:pt>
                <c:pt idx="54">
                  <c:v>-23344</c:v>
                </c:pt>
                <c:pt idx="55">
                  <c:v>-23341.5</c:v>
                </c:pt>
                <c:pt idx="56">
                  <c:v>-23195</c:v>
                </c:pt>
                <c:pt idx="57">
                  <c:v>-23189.5</c:v>
                </c:pt>
                <c:pt idx="58">
                  <c:v>-23178.5</c:v>
                </c:pt>
                <c:pt idx="59">
                  <c:v>-23173</c:v>
                </c:pt>
                <c:pt idx="60">
                  <c:v>-22511</c:v>
                </c:pt>
                <c:pt idx="61">
                  <c:v>-21012.5</c:v>
                </c:pt>
                <c:pt idx="62">
                  <c:v>-20453</c:v>
                </c:pt>
                <c:pt idx="63">
                  <c:v>-20063.5</c:v>
                </c:pt>
                <c:pt idx="64">
                  <c:v>-18433</c:v>
                </c:pt>
                <c:pt idx="65">
                  <c:v>-18433</c:v>
                </c:pt>
                <c:pt idx="66">
                  <c:v>-18408</c:v>
                </c:pt>
                <c:pt idx="67">
                  <c:v>-17415</c:v>
                </c:pt>
                <c:pt idx="68">
                  <c:v>-17349.5</c:v>
                </c:pt>
                <c:pt idx="69">
                  <c:v>-17347</c:v>
                </c:pt>
                <c:pt idx="70">
                  <c:v>-17291</c:v>
                </c:pt>
                <c:pt idx="71">
                  <c:v>-17280.5</c:v>
                </c:pt>
                <c:pt idx="72">
                  <c:v>-17280.5</c:v>
                </c:pt>
                <c:pt idx="73">
                  <c:v>-17272</c:v>
                </c:pt>
                <c:pt idx="74">
                  <c:v>-17253</c:v>
                </c:pt>
                <c:pt idx="75">
                  <c:v>-16071</c:v>
                </c:pt>
                <c:pt idx="76">
                  <c:v>-15288</c:v>
                </c:pt>
                <c:pt idx="77">
                  <c:v>-14353.5</c:v>
                </c:pt>
                <c:pt idx="78">
                  <c:v>-13988</c:v>
                </c:pt>
                <c:pt idx="79">
                  <c:v>-13299</c:v>
                </c:pt>
                <c:pt idx="80">
                  <c:v>-13258.5</c:v>
                </c:pt>
                <c:pt idx="81">
                  <c:v>-13258</c:v>
                </c:pt>
                <c:pt idx="82">
                  <c:v>-12234</c:v>
                </c:pt>
                <c:pt idx="83">
                  <c:v>-12198</c:v>
                </c:pt>
                <c:pt idx="84">
                  <c:v>-11180</c:v>
                </c:pt>
                <c:pt idx="85">
                  <c:v>-11180</c:v>
                </c:pt>
                <c:pt idx="86">
                  <c:v>-11172</c:v>
                </c:pt>
                <c:pt idx="87">
                  <c:v>-11020</c:v>
                </c:pt>
                <c:pt idx="88">
                  <c:v>-11001.5</c:v>
                </c:pt>
                <c:pt idx="89">
                  <c:v>-10996</c:v>
                </c:pt>
                <c:pt idx="90">
                  <c:v>-10995</c:v>
                </c:pt>
                <c:pt idx="91">
                  <c:v>-10179</c:v>
                </c:pt>
                <c:pt idx="92">
                  <c:v>-9924.5</c:v>
                </c:pt>
                <c:pt idx="93">
                  <c:v>-9114.5</c:v>
                </c:pt>
                <c:pt idx="94">
                  <c:v>-9094.5</c:v>
                </c:pt>
                <c:pt idx="95">
                  <c:v>-9045.5</c:v>
                </c:pt>
                <c:pt idx="96">
                  <c:v>-8967.5</c:v>
                </c:pt>
                <c:pt idx="97">
                  <c:v>-8967.5</c:v>
                </c:pt>
                <c:pt idx="98">
                  <c:v>-8226.5</c:v>
                </c:pt>
                <c:pt idx="99">
                  <c:v>-8157.5</c:v>
                </c:pt>
                <c:pt idx="100">
                  <c:v>-8152</c:v>
                </c:pt>
                <c:pt idx="101">
                  <c:v>-8149</c:v>
                </c:pt>
                <c:pt idx="102">
                  <c:v>-8129</c:v>
                </c:pt>
                <c:pt idx="103">
                  <c:v>-7219.5</c:v>
                </c:pt>
                <c:pt idx="104">
                  <c:v>-7175.5</c:v>
                </c:pt>
                <c:pt idx="105">
                  <c:v>-7161.5</c:v>
                </c:pt>
                <c:pt idx="106">
                  <c:v>-7106.5</c:v>
                </c:pt>
                <c:pt idx="107">
                  <c:v>-7087</c:v>
                </c:pt>
                <c:pt idx="108">
                  <c:v>-7012.5</c:v>
                </c:pt>
                <c:pt idx="109">
                  <c:v>-7001.5</c:v>
                </c:pt>
                <c:pt idx="110">
                  <c:v>-6852</c:v>
                </c:pt>
                <c:pt idx="111">
                  <c:v>-6846.5</c:v>
                </c:pt>
                <c:pt idx="112">
                  <c:v>-6841</c:v>
                </c:pt>
                <c:pt idx="113">
                  <c:v>-6248.5</c:v>
                </c:pt>
                <c:pt idx="114">
                  <c:v>-6149</c:v>
                </c:pt>
                <c:pt idx="115">
                  <c:v>-6077</c:v>
                </c:pt>
                <c:pt idx="116">
                  <c:v>-5931</c:v>
                </c:pt>
                <c:pt idx="117">
                  <c:v>-5919</c:v>
                </c:pt>
                <c:pt idx="118">
                  <c:v>-5917</c:v>
                </c:pt>
                <c:pt idx="119">
                  <c:v>-5280.5</c:v>
                </c:pt>
                <c:pt idx="120">
                  <c:v>-5219.5</c:v>
                </c:pt>
                <c:pt idx="121">
                  <c:v>-5217</c:v>
                </c:pt>
                <c:pt idx="122">
                  <c:v>-5087</c:v>
                </c:pt>
                <c:pt idx="123">
                  <c:v>-5065</c:v>
                </c:pt>
                <c:pt idx="124">
                  <c:v>-5047.5</c:v>
                </c:pt>
                <c:pt idx="125">
                  <c:v>-5018</c:v>
                </c:pt>
                <c:pt idx="126">
                  <c:v>-4968</c:v>
                </c:pt>
                <c:pt idx="127">
                  <c:v>-4953.5</c:v>
                </c:pt>
                <c:pt idx="128">
                  <c:v>-4928.5</c:v>
                </c:pt>
                <c:pt idx="129">
                  <c:v>-4315</c:v>
                </c:pt>
                <c:pt idx="130">
                  <c:v>-4210</c:v>
                </c:pt>
                <c:pt idx="131">
                  <c:v>-4153</c:v>
                </c:pt>
                <c:pt idx="132">
                  <c:v>-4152</c:v>
                </c:pt>
                <c:pt idx="133">
                  <c:v>-4099.5</c:v>
                </c:pt>
                <c:pt idx="134">
                  <c:v>-4049</c:v>
                </c:pt>
                <c:pt idx="135">
                  <c:v>-4025</c:v>
                </c:pt>
                <c:pt idx="136">
                  <c:v>-3975</c:v>
                </c:pt>
                <c:pt idx="137">
                  <c:v>-3812</c:v>
                </c:pt>
                <c:pt idx="138">
                  <c:v>-3219.5</c:v>
                </c:pt>
                <c:pt idx="139">
                  <c:v>-3203</c:v>
                </c:pt>
                <c:pt idx="140">
                  <c:v>-3086</c:v>
                </c:pt>
                <c:pt idx="141">
                  <c:v>-3081.5</c:v>
                </c:pt>
                <c:pt idx="142">
                  <c:v>-2946</c:v>
                </c:pt>
                <c:pt idx="143">
                  <c:v>-2895.5</c:v>
                </c:pt>
                <c:pt idx="144">
                  <c:v>-2766.5</c:v>
                </c:pt>
                <c:pt idx="145">
                  <c:v>-2221</c:v>
                </c:pt>
                <c:pt idx="146">
                  <c:v>-2163</c:v>
                </c:pt>
                <c:pt idx="147">
                  <c:v>-2101.5</c:v>
                </c:pt>
                <c:pt idx="148">
                  <c:v>-2096.5</c:v>
                </c:pt>
                <c:pt idx="149">
                  <c:v>-2094</c:v>
                </c:pt>
                <c:pt idx="150">
                  <c:v>-2038</c:v>
                </c:pt>
                <c:pt idx="151">
                  <c:v>-2014</c:v>
                </c:pt>
                <c:pt idx="152">
                  <c:v>-2008.5</c:v>
                </c:pt>
                <c:pt idx="153">
                  <c:v>-1250</c:v>
                </c:pt>
                <c:pt idx="154">
                  <c:v>-1217</c:v>
                </c:pt>
                <c:pt idx="155">
                  <c:v>-1103</c:v>
                </c:pt>
                <c:pt idx="156">
                  <c:v>-1095</c:v>
                </c:pt>
                <c:pt idx="157">
                  <c:v>-1018</c:v>
                </c:pt>
                <c:pt idx="158">
                  <c:v>-890</c:v>
                </c:pt>
                <c:pt idx="159">
                  <c:v>-796</c:v>
                </c:pt>
                <c:pt idx="160">
                  <c:v>-232</c:v>
                </c:pt>
                <c:pt idx="161">
                  <c:v>-185</c:v>
                </c:pt>
                <c:pt idx="162">
                  <c:v>-49</c:v>
                </c:pt>
                <c:pt idx="163">
                  <c:v>-32.5</c:v>
                </c:pt>
                <c:pt idx="164">
                  <c:v>0</c:v>
                </c:pt>
                <c:pt idx="165">
                  <c:v>3.5</c:v>
                </c:pt>
                <c:pt idx="166">
                  <c:v>36</c:v>
                </c:pt>
                <c:pt idx="167">
                  <c:v>69</c:v>
                </c:pt>
                <c:pt idx="168">
                  <c:v>761</c:v>
                </c:pt>
                <c:pt idx="169">
                  <c:v>913</c:v>
                </c:pt>
                <c:pt idx="170">
                  <c:v>985.5</c:v>
                </c:pt>
                <c:pt idx="171">
                  <c:v>990.5</c:v>
                </c:pt>
                <c:pt idx="172">
                  <c:v>1021.5</c:v>
                </c:pt>
                <c:pt idx="173">
                  <c:v>1038.5</c:v>
                </c:pt>
                <c:pt idx="174">
                  <c:v>1076</c:v>
                </c:pt>
                <c:pt idx="175">
                  <c:v>1079.5</c:v>
                </c:pt>
                <c:pt idx="176">
                  <c:v>1173.5</c:v>
                </c:pt>
                <c:pt idx="177">
                  <c:v>1256.5</c:v>
                </c:pt>
                <c:pt idx="178">
                  <c:v>1815</c:v>
                </c:pt>
                <c:pt idx="179">
                  <c:v>1853.5</c:v>
                </c:pt>
                <c:pt idx="180">
                  <c:v>1883.5</c:v>
                </c:pt>
                <c:pt idx="181">
                  <c:v>1912.5</c:v>
                </c:pt>
                <c:pt idx="182">
                  <c:v>1929</c:v>
                </c:pt>
                <c:pt idx="183">
                  <c:v>1939.5</c:v>
                </c:pt>
                <c:pt idx="184">
                  <c:v>1939.5</c:v>
                </c:pt>
                <c:pt idx="185">
                  <c:v>1942</c:v>
                </c:pt>
                <c:pt idx="186">
                  <c:v>2006.5</c:v>
                </c:pt>
                <c:pt idx="187">
                  <c:v>2020</c:v>
                </c:pt>
                <c:pt idx="188">
                  <c:v>2042.5</c:v>
                </c:pt>
                <c:pt idx="189">
                  <c:v>2080</c:v>
                </c:pt>
                <c:pt idx="190">
                  <c:v>2125</c:v>
                </c:pt>
                <c:pt idx="191">
                  <c:v>2208</c:v>
                </c:pt>
                <c:pt idx="192">
                  <c:v>2798</c:v>
                </c:pt>
                <c:pt idx="193">
                  <c:v>2820</c:v>
                </c:pt>
                <c:pt idx="194">
                  <c:v>2955.5</c:v>
                </c:pt>
                <c:pt idx="195">
                  <c:v>2972</c:v>
                </c:pt>
                <c:pt idx="196">
                  <c:v>2979.5</c:v>
                </c:pt>
                <c:pt idx="197">
                  <c:v>2996.5</c:v>
                </c:pt>
                <c:pt idx="198">
                  <c:v>3032.5</c:v>
                </c:pt>
                <c:pt idx="199">
                  <c:v>3038</c:v>
                </c:pt>
                <c:pt idx="200">
                  <c:v>3121</c:v>
                </c:pt>
                <c:pt idx="201">
                  <c:v>3929</c:v>
                </c:pt>
                <c:pt idx="202">
                  <c:v>3962</c:v>
                </c:pt>
                <c:pt idx="203">
                  <c:v>4014.5</c:v>
                </c:pt>
                <c:pt idx="204">
                  <c:v>4066.5</c:v>
                </c:pt>
                <c:pt idx="205">
                  <c:v>4108.5</c:v>
                </c:pt>
                <c:pt idx="206">
                  <c:v>4182.5</c:v>
                </c:pt>
                <c:pt idx="207">
                  <c:v>4894</c:v>
                </c:pt>
                <c:pt idx="208">
                  <c:v>5079.5</c:v>
                </c:pt>
                <c:pt idx="209">
                  <c:v>5087</c:v>
                </c:pt>
                <c:pt idx="210">
                  <c:v>5179</c:v>
                </c:pt>
                <c:pt idx="211">
                  <c:v>5245.5</c:v>
                </c:pt>
                <c:pt idx="212">
                  <c:v>5738.5</c:v>
                </c:pt>
                <c:pt idx="213">
                  <c:v>5893.5</c:v>
                </c:pt>
                <c:pt idx="214">
                  <c:v>5898.5</c:v>
                </c:pt>
                <c:pt idx="215">
                  <c:v>6036.5</c:v>
                </c:pt>
                <c:pt idx="216">
                  <c:v>6085.5</c:v>
                </c:pt>
                <c:pt idx="217">
                  <c:v>6086</c:v>
                </c:pt>
                <c:pt idx="218">
                  <c:v>6091</c:v>
                </c:pt>
                <c:pt idx="219">
                  <c:v>6091.5</c:v>
                </c:pt>
                <c:pt idx="220">
                  <c:v>6102.5</c:v>
                </c:pt>
                <c:pt idx="221">
                  <c:v>6125</c:v>
                </c:pt>
                <c:pt idx="222">
                  <c:v>6233</c:v>
                </c:pt>
                <c:pt idx="223">
                  <c:v>6260.5</c:v>
                </c:pt>
                <c:pt idx="224">
                  <c:v>6924</c:v>
                </c:pt>
                <c:pt idx="225">
                  <c:v>6949</c:v>
                </c:pt>
                <c:pt idx="226">
                  <c:v>6983</c:v>
                </c:pt>
                <c:pt idx="227">
                  <c:v>7028</c:v>
                </c:pt>
                <c:pt idx="228">
                  <c:v>7028.5</c:v>
                </c:pt>
                <c:pt idx="229">
                  <c:v>7146</c:v>
                </c:pt>
                <c:pt idx="230">
                  <c:v>7848</c:v>
                </c:pt>
                <c:pt idx="231">
                  <c:v>7887</c:v>
                </c:pt>
                <c:pt idx="232">
                  <c:v>7976</c:v>
                </c:pt>
                <c:pt idx="233">
                  <c:v>8028</c:v>
                </c:pt>
                <c:pt idx="234">
                  <c:v>8028</c:v>
                </c:pt>
                <c:pt idx="235">
                  <c:v>8057</c:v>
                </c:pt>
                <c:pt idx="236">
                  <c:v>8174</c:v>
                </c:pt>
                <c:pt idx="237">
                  <c:v>8174</c:v>
                </c:pt>
                <c:pt idx="238">
                  <c:v>8280</c:v>
                </c:pt>
                <c:pt idx="239">
                  <c:v>8968.5</c:v>
                </c:pt>
                <c:pt idx="240">
                  <c:v>9032</c:v>
                </c:pt>
                <c:pt idx="241">
                  <c:v>9032</c:v>
                </c:pt>
                <c:pt idx="242">
                  <c:v>9081.5</c:v>
                </c:pt>
                <c:pt idx="243">
                  <c:v>9084.5</c:v>
                </c:pt>
                <c:pt idx="244">
                  <c:v>9176.5</c:v>
                </c:pt>
                <c:pt idx="245">
                  <c:v>9272.5</c:v>
                </c:pt>
                <c:pt idx="246">
                  <c:v>9931</c:v>
                </c:pt>
                <c:pt idx="247">
                  <c:v>9931</c:v>
                </c:pt>
                <c:pt idx="248">
                  <c:v>9955</c:v>
                </c:pt>
                <c:pt idx="249">
                  <c:v>9955.5</c:v>
                </c:pt>
                <c:pt idx="250">
                  <c:v>9958</c:v>
                </c:pt>
                <c:pt idx="251">
                  <c:v>9960.5</c:v>
                </c:pt>
                <c:pt idx="252">
                  <c:v>9961</c:v>
                </c:pt>
                <c:pt idx="253">
                  <c:v>9984.5</c:v>
                </c:pt>
                <c:pt idx="254">
                  <c:v>10002</c:v>
                </c:pt>
                <c:pt idx="255">
                  <c:v>10061</c:v>
                </c:pt>
                <c:pt idx="256">
                  <c:v>10061</c:v>
                </c:pt>
                <c:pt idx="257">
                  <c:v>10124.5</c:v>
                </c:pt>
                <c:pt idx="258">
                  <c:v>10125</c:v>
                </c:pt>
                <c:pt idx="259">
                  <c:v>10163</c:v>
                </c:pt>
                <c:pt idx="260">
                  <c:v>10188</c:v>
                </c:pt>
                <c:pt idx="261">
                  <c:v>10188</c:v>
                </c:pt>
                <c:pt idx="262">
                  <c:v>11010.5</c:v>
                </c:pt>
                <c:pt idx="263">
                  <c:v>11018</c:v>
                </c:pt>
                <c:pt idx="264">
                  <c:v>11018</c:v>
                </c:pt>
                <c:pt idx="265">
                  <c:v>11018.5</c:v>
                </c:pt>
                <c:pt idx="266">
                  <c:v>11018.5</c:v>
                </c:pt>
                <c:pt idx="267">
                  <c:v>11023.5</c:v>
                </c:pt>
                <c:pt idx="268">
                  <c:v>11024</c:v>
                </c:pt>
                <c:pt idx="269">
                  <c:v>11024</c:v>
                </c:pt>
                <c:pt idx="270">
                  <c:v>11026.5</c:v>
                </c:pt>
                <c:pt idx="271">
                  <c:v>11027</c:v>
                </c:pt>
                <c:pt idx="272">
                  <c:v>11029</c:v>
                </c:pt>
                <c:pt idx="273">
                  <c:v>11029.5</c:v>
                </c:pt>
                <c:pt idx="274">
                  <c:v>11034.5</c:v>
                </c:pt>
                <c:pt idx="275">
                  <c:v>11035</c:v>
                </c:pt>
                <c:pt idx="276">
                  <c:v>11037.5</c:v>
                </c:pt>
                <c:pt idx="277">
                  <c:v>11040.5</c:v>
                </c:pt>
                <c:pt idx="278">
                  <c:v>11040.5</c:v>
                </c:pt>
                <c:pt idx="279">
                  <c:v>11085</c:v>
                </c:pt>
                <c:pt idx="280">
                  <c:v>11087</c:v>
                </c:pt>
                <c:pt idx="281">
                  <c:v>11087</c:v>
                </c:pt>
                <c:pt idx="282">
                  <c:v>11164.5</c:v>
                </c:pt>
                <c:pt idx="283">
                  <c:v>11170</c:v>
                </c:pt>
                <c:pt idx="284">
                  <c:v>11226</c:v>
                </c:pt>
                <c:pt idx="285">
                  <c:v>11300</c:v>
                </c:pt>
                <c:pt idx="286">
                  <c:v>11887</c:v>
                </c:pt>
                <c:pt idx="287">
                  <c:v>12058</c:v>
                </c:pt>
                <c:pt idx="288">
                  <c:v>12075.5</c:v>
                </c:pt>
                <c:pt idx="289">
                  <c:v>12291</c:v>
                </c:pt>
                <c:pt idx="290">
                  <c:v>12513.5</c:v>
                </c:pt>
                <c:pt idx="291">
                  <c:v>12809</c:v>
                </c:pt>
                <c:pt idx="292">
                  <c:v>12883.5</c:v>
                </c:pt>
                <c:pt idx="293">
                  <c:v>12939</c:v>
                </c:pt>
                <c:pt idx="294">
                  <c:v>13027</c:v>
                </c:pt>
                <c:pt idx="295">
                  <c:v>13077</c:v>
                </c:pt>
                <c:pt idx="296">
                  <c:v>13890.5</c:v>
                </c:pt>
                <c:pt idx="297">
                  <c:v>13920</c:v>
                </c:pt>
                <c:pt idx="298">
                  <c:v>13951.5</c:v>
                </c:pt>
                <c:pt idx="299">
                  <c:v>13994.5</c:v>
                </c:pt>
                <c:pt idx="300">
                  <c:v>14075.5</c:v>
                </c:pt>
                <c:pt idx="301">
                  <c:v>14094</c:v>
                </c:pt>
                <c:pt idx="302">
                  <c:v>14095</c:v>
                </c:pt>
                <c:pt idx="303">
                  <c:v>14233</c:v>
                </c:pt>
                <c:pt idx="304">
                  <c:v>14268</c:v>
                </c:pt>
                <c:pt idx="305">
                  <c:v>14268</c:v>
                </c:pt>
                <c:pt idx="306">
                  <c:v>14268</c:v>
                </c:pt>
                <c:pt idx="307">
                  <c:v>14268</c:v>
                </c:pt>
                <c:pt idx="308">
                  <c:v>14268</c:v>
                </c:pt>
                <c:pt idx="309">
                  <c:v>14980.5</c:v>
                </c:pt>
                <c:pt idx="310">
                  <c:v>15038.5</c:v>
                </c:pt>
                <c:pt idx="311">
                  <c:v>15077</c:v>
                </c:pt>
                <c:pt idx="312">
                  <c:v>15145</c:v>
                </c:pt>
                <c:pt idx="313">
                  <c:v>15208.5</c:v>
                </c:pt>
                <c:pt idx="314">
                  <c:v>15983.5</c:v>
                </c:pt>
                <c:pt idx="315">
                  <c:v>16014.5</c:v>
                </c:pt>
                <c:pt idx="316">
                  <c:v>16127</c:v>
                </c:pt>
                <c:pt idx="317">
                  <c:v>16144.5</c:v>
                </c:pt>
                <c:pt idx="318">
                  <c:v>16166.5</c:v>
                </c:pt>
                <c:pt idx="319">
                  <c:v>16199</c:v>
                </c:pt>
                <c:pt idx="320">
                  <c:v>16214</c:v>
                </c:pt>
                <c:pt idx="321">
                  <c:v>16265.5</c:v>
                </c:pt>
                <c:pt idx="322">
                  <c:v>16265.5</c:v>
                </c:pt>
                <c:pt idx="323">
                  <c:v>16268</c:v>
                </c:pt>
                <c:pt idx="324">
                  <c:v>16268</c:v>
                </c:pt>
                <c:pt idx="325">
                  <c:v>16268</c:v>
                </c:pt>
                <c:pt idx="326">
                  <c:v>16268</c:v>
                </c:pt>
                <c:pt idx="327">
                  <c:v>16268</c:v>
                </c:pt>
                <c:pt idx="328">
                  <c:v>16268</c:v>
                </c:pt>
                <c:pt idx="329">
                  <c:v>16916</c:v>
                </c:pt>
                <c:pt idx="330">
                  <c:v>17004.5</c:v>
                </c:pt>
                <c:pt idx="331">
                  <c:v>17042</c:v>
                </c:pt>
                <c:pt idx="332">
                  <c:v>17042.5</c:v>
                </c:pt>
                <c:pt idx="333">
                  <c:v>17058</c:v>
                </c:pt>
                <c:pt idx="334">
                  <c:v>17059.5</c:v>
                </c:pt>
                <c:pt idx="335">
                  <c:v>17059.5</c:v>
                </c:pt>
                <c:pt idx="336">
                  <c:v>17063.5</c:v>
                </c:pt>
                <c:pt idx="337">
                  <c:v>17093.5</c:v>
                </c:pt>
                <c:pt idx="338">
                  <c:v>17094</c:v>
                </c:pt>
                <c:pt idx="339">
                  <c:v>17181</c:v>
                </c:pt>
                <c:pt idx="340">
                  <c:v>17208.5</c:v>
                </c:pt>
                <c:pt idx="341">
                  <c:v>17289.5</c:v>
                </c:pt>
                <c:pt idx="342">
                  <c:v>17951.5</c:v>
                </c:pt>
                <c:pt idx="343">
                  <c:v>18037</c:v>
                </c:pt>
                <c:pt idx="344">
                  <c:v>18037</c:v>
                </c:pt>
                <c:pt idx="345">
                  <c:v>18094</c:v>
                </c:pt>
                <c:pt idx="346">
                  <c:v>18122.5</c:v>
                </c:pt>
                <c:pt idx="347">
                  <c:v>18123</c:v>
                </c:pt>
                <c:pt idx="348">
                  <c:v>18150</c:v>
                </c:pt>
                <c:pt idx="349">
                  <c:v>18152</c:v>
                </c:pt>
                <c:pt idx="350">
                  <c:v>18180</c:v>
                </c:pt>
                <c:pt idx="351">
                  <c:v>18180</c:v>
                </c:pt>
                <c:pt idx="352">
                  <c:v>18200</c:v>
                </c:pt>
                <c:pt idx="353">
                  <c:v>18236</c:v>
                </c:pt>
                <c:pt idx="354">
                  <c:v>18966.5</c:v>
                </c:pt>
                <c:pt idx="355">
                  <c:v>18966.5</c:v>
                </c:pt>
                <c:pt idx="356">
                  <c:v>19035.5</c:v>
                </c:pt>
                <c:pt idx="357">
                  <c:v>19035.5</c:v>
                </c:pt>
                <c:pt idx="358">
                  <c:v>19036</c:v>
                </c:pt>
                <c:pt idx="359">
                  <c:v>19036</c:v>
                </c:pt>
                <c:pt idx="360">
                  <c:v>19077</c:v>
                </c:pt>
                <c:pt idx="361">
                  <c:v>20033.5</c:v>
                </c:pt>
                <c:pt idx="362">
                  <c:v>20033.5</c:v>
                </c:pt>
                <c:pt idx="363">
                  <c:v>20041.5</c:v>
                </c:pt>
                <c:pt idx="364">
                  <c:v>20043</c:v>
                </c:pt>
                <c:pt idx="365">
                  <c:v>20113</c:v>
                </c:pt>
                <c:pt idx="366">
                  <c:v>20133.5</c:v>
                </c:pt>
                <c:pt idx="367">
                  <c:v>20134</c:v>
                </c:pt>
                <c:pt idx="368">
                  <c:v>20139</c:v>
                </c:pt>
                <c:pt idx="369">
                  <c:v>20219.5</c:v>
                </c:pt>
                <c:pt idx="370">
                  <c:v>20271</c:v>
                </c:pt>
                <c:pt idx="371">
                  <c:v>20274.5</c:v>
                </c:pt>
                <c:pt idx="372">
                  <c:v>20964</c:v>
                </c:pt>
                <c:pt idx="373">
                  <c:v>21079</c:v>
                </c:pt>
                <c:pt idx="374">
                  <c:v>21079</c:v>
                </c:pt>
                <c:pt idx="375">
                  <c:v>21083</c:v>
                </c:pt>
                <c:pt idx="376">
                  <c:v>21105.5</c:v>
                </c:pt>
                <c:pt idx="377">
                  <c:v>21106</c:v>
                </c:pt>
                <c:pt idx="378">
                  <c:v>21134.5</c:v>
                </c:pt>
                <c:pt idx="379">
                  <c:v>21134.5</c:v>
                </c:pt>
                <c:pt idx="380">
                  <c:v>21179.5</c:v>
                </c:pt>
                <c:pt idx="381">
                  <c:v>21198</c:v>
                </c:pt>
                <c:pt idx="382">
                  <c:v>21198</c:v>
                </c:pt>
                <c:pt idx="383">
                  <c:v>21215</c:v>
                </c:pt>
                <c:pt idx="384">
                  <c:v>21924</c:v>
                </c:pt>
                <c:pt idx="385">
                  <c:v>21987.5</c:v>
                </c:pt>
                <c:pt idx="386">
                  <c:v>22018</c:v>
                </c:pt>
                <c:pt idx="387">
                  <c:v>23265</c:v>
                </c:pt>
                <c:pt idx="388">
                  <c:v>23295</c:v>
                </c:pt>
                <c:pt idx="389">
                  <c:v>23397.5</c:v>
                </c:pt>
              </c:numCache>
            </c:numRef>
          </c:xVal>
          <c:yVal>
            <c:numRef>
              <c:f>B!$I$21:$I$410</c:f>
              <c:numCache>
                <c:formatCode>General</c:formatCode>
                <c:ptCount val="390"/>
                <c:pt idx="0">
                  <c:v>5.0195350002468331E-2</c:v>
                </c:pt>
                <c:pt idx="1">
                  <c:v>4.5444300001690863E-2</c:v>
                </c:pt>
                <c:pt idx="2">
                  <c:v>4.796935000558733E-2</c:v>
                </c:pt>
                <c:pt idx="3">
                  <c:v>4.8218300002190517E-2</c:v>
                </c:pt>
                <c:pt idx="4">
                  <c:v>4.8482950005563907E-2</c:v>
                </c:pt>
                <c:pt idx="5">
                  <c:v>4.7731900001963368E-2</c:v>
                </c:pt>
                <c:pt idx="7">
                  <c:v>4.2267900000297232E-2</c:v>
                </c:pt>
                <c:pt idx="8">
                  <c:v>5.4812200003652833E-2</c:v>
                </c:pt>
                <c:pt idx="18">
                  <c:v>3.1064850005350308E-2</c:v>
                </c:pt>
                <c:pt idx="19">
                  <c:v>3.0313800005387748E-2</c:v>
                </c:pt>
                <c:pt idx="39">
                  <c:v>1.4325449999887496E-2</c:v>
                </c:pt>
                <c:pt idx="40">
                  <c:v>3.5743999978876673E-3</c:v>
                </c:pt>
                <c:pt idx="48">
                  <c:v>7.8269000005093403E-3</c:v>
                </c:pt>
                <c:pt idx="49">
                  <c:v>1.0165200001210906E-2</c:v>
                </c:pt>
                <c:pt idx="50">
                  <c:v>1.7903650004882365E-2</c:v>
                </c:pt>
                <c:pt idx="51">
                  <c:v>-9.8642000011750497E-3</c:v>
                </c:pt>
                <c:pt idx="52">
                  <c:v>9.9225000303704292E-4</c:v>
                </c:pt>
                <c:pt idx="53">
                  <c:v>2.542869999888353E-2</c:v>
                </c:pt>
                <c:pt idx="54">
                  <c:v>8.9224000039394014E-3</c:v>
                </c:pt>
                <c:pt idx="55">
                  <c:v>1.2167150001914706E-2</c:v>
                </c:pt>
                <c:pt idx="56">
                  <c:v>-4.8905000003287569E-3</c:v>
                </c:pt>
                <c:pt idx="57">
                  <c:v>8.4795000293524936E-4</c:v>
                </c:pt>
                <c:pt idx="58">
                  <c:v>-6.7514999682316557E-4</c:v>
                </c:pt>
                <c:pt idx="59">
                  <c:v>1.0632999983499758E-3</c:v>
                </c:pt>
                <c:pt idx="60">
                  <c:v>-3.2689999352442101E-4</c:v>
                </c:pt>
                <c:pt idx="61">
                  <c:v>-1.322375000017928E-2</c:v>
                </c:pt>
                <c:pt idx="62">
                  <c:v>-9.6486999973421916E-3</c:v>
                </c:pt>
                <c:pt idx="63">
                  <c:v>-2.7716650001821108E-2</c:v>
                </c:pt>
                <c:pt idx="64">
                  <c:v>-8.9069999376079068E-4</c:v>
                </c:pt>
                <c:pt idx="65">
                  <c:v>4.1093000036198646E-3</c:v>
                </c:pt>
                <c:pt idx="66">
                  <c:v>1.4556800007994752E-2</c:v>
                </c:pt>
                <c:pt idx="67">
                  <c:v>-1.1028499997337349E-2</c:v>
                </c:pt>
                <c:pt idx="74">
                  <c:v>-5.9686999957193621E-3</c:v>
                </c:pt>
                <c:pt idx="75">
                  <c:v>3.1491000045207329E-3</c:v>
                </c:pt>
                <c:pt idx="76">
                  <c:v>-4.9951999972108752E-3</c:v>
                </c:pt>
                <c:pt idx="78">
                  <c:v>-7.251999995787628E-4</c:v>
                </c:pt>
                <c:pt idx="79">
                  <c:v>-4.6720999962417409E-3</c:v>
                </c:pt>
                <c:pt idx="82">
                  <c:v>-1.04085999992094E-2</c:v>
                </c:pt>
                <c:pt idx="83">
                  <c:v>-1.2484199993195944E-2</c:v>
                </c:pt>
                <c:pt idx="84">
                  <c:v>-1.1621999990893528E-2</c:v>
                </c:pt>
                <c:pt idx="85">
                  <c:v>-9.6219999904860742E-3</c:v>
                </c:pt>
                <c:pt idx="86">
                  <c:v>-1.2638799998967443E-2</c:v>
                </c:pt>
                <c:pt idx="87">
                  <c:v>4.2000006942544132E-5</c:v>
                </c:pt>
                <c:pt idx="90">
                  <c:v>-1.1510499993164558E-2</c:v>
                </c:pt>
                <c:pt idx="91">
                  <c:v>-2.2240999969653785E-3</c:v>
                </c:pt>
                <c:pt idx="92">
                  <c:v>-8.5085499958950095E-3</c:v>
                </c:pt>
                <c:pt idx="93">
                  <c:v>-6.2095499961287715E-3</c:v>
                </c:pt>
                <c:pt idx="94">
                  <c:v>-1.2251549997017719E-2</c:v>
                </c:pt>
                <c:pt idx="95">
                  <c:v>-2.8544500019052066E-3</c:v>
                </c:pt>
                <c:pt idx="96">
                  <c:v>-6.0182499946677126E-3</c:v>
                </c:pt>
                <c:pt idx="97">
                  <c:v>3.3981750006205402E-2</c:v>
                </c:pt>
                <c:pt idx="98">
                  <c:v>-1.8074349995004013E-2</c:v>
                </c:pt>
                <c:pt idx="99">
                  <c:v>-1.6719250001187902E-2</c:v>
                </c:pt>
                <c:pt idx="100">
                  <c:v>-1.6980799991870299E-2</c:v>
                </c:pt>
                <c:pt idx="101">
                  <c:v>-1.1487099996884353E-2</c:v>
                </c:pt>
                <c:pt idx="102">
                  <c:v>-7.5290999957360327E-3</c:v>
                </c:pt>
                <c:pt idx="103">
                  <c:v>-7.6890499913133681E-3</c:v>
                </c:pt>
                <c:pt idx="104">
                  <c:v>-1.1781449997215532E-2</c:v>
                </c:pt>
                <c:pt idx="105">
                  <c:v>-5.8108499943045899E-3</c:v>
                </c:pt>
                <c:pt idx="106">
                  <c:v>-3.4263499910593964E-3</c:v>
                </c:pt>
                <c:pt idx="107">
                  <c:v>-1.271729999280069E-2</c:v>
                </c:pt>
                <c:pt idx="108">
                  <c:v>-4.6237499991548248E-3</c:v>
                </c:pt>
                <c:pt idx="109">
                  <c:v>-1.9146849997923709E-2</c:v>
                </c:pt>
                <c:pt idx="110">
                  <c:v>5.2892000021529384E-3</c:v>
                </c:pt>
                <c:pt idx="111">
                  <c:v>-1.6972349993011449E-2</c:v>
                </c:pt>
                <c:pt idx="112">
                  <c:v>-2.2233899995626416E-2</c:v>
                </c:pt>
                <c:pt idx="113">
                  <c:v>-9.2281499964883551E-3</c:v>
                </c:pt>
                <c:pt idx="114">
                  <c:v>-8.6871000021346845E-3</c:v>
                </c:pt>
                <c:pt idx="115">
                  <c:v>-1.883829999860609E-2</c:v>
                </c:pt>
                <c:pt idx="116">
                  <c:v>-5.1448999947751872E-3</c:v>
                </c:pt>
                <c:pt idx="117">
                  <c:v>2.8299000041442923E-3</c:v>
                </c:pt>
                <c:pt idx="118">
                  <c:v>2.8257000085432082E-3</c:v>
                </c:pt>
                <c:pt idx="119">
                  <c:v>1.739050007017795E-3</c:v>
                </c:pt>
                <c:pt idx="120">
                  <c:v>-3.8890499999979511E-3</c:v>
                </c:pt>
                <c:pt idx="121">
                  <c:v>-6.4430000202264637E-4</c:v>
                </c:pt>
                <c:pt idx="122">
                  <c:v>-2.9173000002629124E-3</c:v>
                </c:pt>
                <c:pt idx="123">
                  <c:v>1.0365000052843243E-3</c:v>
                </c:pt>
                <c:pt idx="124">
                  <c:v>-1.4250249994802289E-2</c:v>
                </c:pt>
                <c:pt idx="125">
                  <c:v>-3.5621999995782971E-3</c:v>
                </c:pt>
                <c:pt idx="126">
                  <c:v>-2.6671999949030578E-3</c:v>
                </c:pt>
                <c:pt idx="127">
                  <c:v>-6.4476499974261969E-3</c:v>
                </c:pt>
                <c:pt idx="128">
                  <c:v>7.9998500004876405E-3</c:v>
                </c:pt>
                <c:pt idx="129">
                  <c:v>-5.5385000014211982E-3</c:v>
                </c:pt>
                <c:pt idx="130">
                  <c:v>1.0741000005509704E-2</c:v>
                </c:pt>
                <c:pt idx="132">
                  <c:v>-1.3380799995502457E-2</c:v>
                </c:pt>
                <c:pt idx="133">
                  <c:v>1.7589499984751455E-3</c:v>
                </c:pt>
                <c:pt idx="134">
                  <c:v>-4.0970999980345368E-3</c:v>
                </c:pt>
                <c:pt idx="135">
                  <c:v>1.2852500003646128E-2</c:v>
                </c:pt>
                <c:pt idx="136">
                  <c:v>4.7475000028498471E-3</c:v>
                </c:pt>
                <c:pt idx="137">
                  <c:v>-2.0948000019416213E-3</c:v>
                </c:pt>
                <c:pt idx="138">
                  <c:v>8.9109500040649436E-3</c:v>
                </c:pt>
                <c:pt idx="139">
                  <c:v>-3.8736999922548421E-3</c:v>
                </c:pt>
                <c:pt idx="140">
                  <c:v>1.7380600002070423E-2</c:v>
                </c:pt>
                <c:pt idx="141">
                  <c:v>-1.378850000037346E-3</c:v>
                </c:pt>
                <c:pt idx="142">
                  <c:v>-4.9133999928017147E-3</c:v>
                </c:pt>
                <c:pt idx="143">
                  <c:v>9.230550000211224E-3</c:v>
                </c:pt>
                <c:pt idx="144">
                  <c:v>5.459650004922878E-3</c:v>
                </c:pt>
                <c:pt idx="145">
                  <c:v>1.0064100002637133E-2</c:v>
                </c:pt>
                <c:pt idx="146">
                  <c:v>1.5942300000460818E-2</c:v>
                </c:pt>
                <c:pt idx="147">
                  <c:v>1.2563149997731671E-2</c:v>
                </c:pt>
                <c:pt idx="150">
                  <c:v>-8.2019999535987154E-4</c:v>
                </c:pt>
                <c:pt idx="153">
                  <c:v>-6.4749999946798198E-3</c:v>
                </c:pt>
                <c:pt idx="154">
                  <c:v>-6.0442999965744093E-3</c:v>
                </c:pt>
                <c:pt idx="155">
                  <c:v>-1.2836999958381057E-3</c:v>
                </c:pt>
                <c:pt idx="156">
                  <c:v>-1.6300499992212281E-2</c:v>
                </c:pt>
                <c:pt idx="157">
                  <c:v>1.5037800003483426E-2</c:v>
                </c:pt>
                <c:pt idx="158">
                  <c:v>-2.3099999816622585E-4</c:v>
                </c:pt>
                <c:pt idx="159">
                  <c:v>1.5716000052634627E-3</c:v>
                </c:pt>
                <c:pt idx="160">
                  <c:v>-6.1279999499674886E-4</c:v>
                </c:pt>
                <c:pt idx="161">
                  <c:v>-1.0211499997240026E-2</c:v>
                </c:pt>
                <c:pt idx="162">
                  <c:v>1.5029000060167164E-3</c:v>
                </c:pt>
                <c:pt idx="163">
                  <c:v>1.3718250003876165E-2</c:v>
                </c:pt>
                <c:pt idx="165">
                  <c:v>-3.3573499968042597E-3</c:v>
                </c:pt>
                <c:pt idx="166">
                  <c:v>-1.7559999105287716E-4</c:v>
                </c:pt>
                <c:pt idx="168">
                  <c:v>3.8019000057829544E-3</c:v>
                </c:pt>
                <c:pt idx="169">
                  <c:v>9.4827000066288747E-3</c:v>
                </c:pt>
                <c:pt idx="170">
                  <c:v>1.458045000617858E-2</c:v>
                </c:pt>
                <c:pt idx="172">
                  <c:v>3.5048499994445592E-3</c:v>
                </c:pt>
                <c:pt idx="173">
                  <c:v>-3.0308499990496784E-3</c:v>
                </c:pt>
                <c:pt idx="174">
                  <c:v>3.6404000056791119E-3</c:v>
                </c:pt>
                <c:pt idx="175">
                  <c:v>7.3830500041367486E-3</c:v>
                </c:pt>
                <c:pt idx="176">
                  <c:v>-8.1434999447083101E-4</c:v>
                </c:pt>
                <c:pt idx="177">
                  <c:v>-4.8864999553188682E-4</c:v>
                </c:pt>
                <c:pt idx="180">
                  <c:v>-9.3053500022506341E-3</c:v>
                </c:pt>
                <c:pt idx="181">
                  <c:v>-2.8662499971687794E-3</c:v>
                </c:pt>
                <c:pt idx="182">
                  <c:v>-1.6508999979123473E-3</c:v>
                </c:pt>
                <c:pt idx="185">
                  <c:v>-9.1782000017701648E-3</c:v>
                </c:pt>
                <c:pt idx="186">
                  <c:v>-1.0636499937390909E-3</c:v>
                </c:pt>
                <c:pt idx="187">
                  <c:v>1.0658000006515067E-2</c:v>
                </c:pt>
                <c:pt idx="188">
                  <c:v>2.0607499973266385E-3</c:v>
                </c:pt>
                <c:pt idx="189">
                  <c:v>1.4532000001054257E-2</c:v>
                </c:pt>
                <c:pt idx="190">
                  <c:v>-2.0624999961000867E-3</c:v>
                </c:pt>
                <c:pt idx="191">
                  <c:v>5.2632000006269664E-3</c:v>
                </c:pt>
                <c:pt idx="192">
                  <c:v>3.0242000066209584E-3</c:v>
                </c:pt>
                <c:pt idx="193">
                  <c:v>1.9780000075115822E-3</c:v>
                </c:pt>
                <c:pt idx="194">
                  <c:v>4.4434500014176592E-3</c:v>
                </c:pt>
                <c:pt idx="195">
                  <c:v>1.4158800004224759E-2</c:v>
                </c:pt>
                <c:pt idx="197">
                  <c:v>1.3857350000762381E-2</c:v>
                </c:pt>
                <c:pt idx="198">
                  <c:v>1.6781750004156493E-2</c:v>
                </c:pt>
                <c:pt idx="199">
                  <c:v>5.2020000293850899E-4</c:v>
                </c:pt>
                <c:pt idx="200">
                  <c:v>-3.1540999916614965E-3</c:v>
                </c:pt>
                <c:pt idx="202">
                  <c:v>-5.4201999955694191E-3</c:v>
                </c:pt>
                <c:pt idx="203">
                  <c:v>1.7195500040543266E-3</c:v>
                </c:pt>
                <c:pt idx="205">
                  <c:v>2.5221500036423095E-3</c:v>
                </c:pt>
                <c:pt idx="208">
                  <c:v>-7.0169499958865345E-3</c:v>
                </c:pt>
                <c:pt idx="211">
                  <c:v>-3.6554999678628519E-4</c:v>
                </c:pt>
                <c:pt idx="214">
                  <c:v>7.6315000478643924E-4</c:v>
                </c:pt>
                <c:pt idx="284">
                  <c:v>-1.6745999964768998E-3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66A-47F2-AE8A-5832DD0EFB72}"/>
            </c:ext>
          </c:extLst>
        </c:ser>
        <c:ser>
          <c:idx val="2"/>
          <c:order val="2"/>
          <c:tx>
            <c:strRef>
              <c:f>B!$J$20:$J$20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99CC"/>
              </a:solidFill>
              <a:ln>
                <a:solidFill>
                  <a:srgbClr val="FF99CC"/>
                </a:solidFill>
                <a:prstDash val="solid"/>
              </a:ln>
            </c:spPr>
          </c:marker>
          <c:xVal>
            <c:numRef>
              <c:f>B!$F$21:$F$410</c:f>
              <c:numCache>
                <c:formatCode>General</c:formatCode>
                <c:ptCount val="390"/>
                <c:pt idx="0">
                  <c:v>-64783.5</c:v>
                </c:pt>
                <c:pt idx="1">
                  <c:v>-64783</c:v>
                </c:pt>
                <c:pt idx="2">
                  <c:v>-63723.5</c:v>
                </c:pt>
                <c:pt idx="3">
                  <c:v>-63723</c:v>
                </c:pt>
                <c:pt idx="4">
                  <c:v>-62539.5</c:v>
                </c:pt>
                <c:pt idx="5">
                  <c:v>-62539</c:v>
                </c:pt>
                <c:pt idx="6">
                  <c:v>-61814</c:v>
                </c:pt>
                <c:pt idx="7">
                  <c:v>-60699</c:v>
                </c:pt>
                <c:pt idx="8">
                  <c:v>-59482</c:v>
                </c:pt>
                <c:pt idx="9">
                  <c:v>-54701</c:v>
                </c:pt>
                <c:pt idx="10">
                  <c:v>-54676</c:v>
                </c:pt>
                <c:pt idx="11">
                  <c:v>-54613</c:v>
                </c:pt>
                <c:pt idx="12">
                  <c:v>-54596</c:v>
                </c:pt>
                <c:pt idx="13">
                  <c:v>-54549</c:v>
                </c:pt>
                <c:pt idx="14">
                  <c:v>-54538</c:v>
                </c:pt>
                <c:pt idx="15">
                  <c:v>-53860</c:v>
                </c:pt>
                <c:pt idx="16">
                  <c:v>-53799</c:v>
                </c:pt>
                <c:pt idx="17">
                  <c:v>-53711</c:v>
                </c:pt>
                <c:pt idx="18">
                  <c:v>-52578.5</c:v>
                </c:pt>
                <c:pt idx="19">
                  <c:v>-52578</c:v>
                </c:pt>
                <c:pt idx="20">
                  <c:v>-50538</c:v>
                </c:pt>
                <c:pt idx="21">
                  <c:v>-50395</c:v>
                </c:pt>
                <c:pt idx="22">
                  <c:v>-48596.5</c:v>
                </c:pt>
                <c:pt idx="23">
                  <c:v>-48596</c:v>
                </c:pt>
                <c:pt idx="24">
                  <c:v>-48588</c:v>
                </c:pt>
                <c:pt idx="25">
                  <c:v>-48587.5</c:v>
                </c:pt>
                <c:pt idx="26">
                  <c:v>-48546.5</c:v>
                </c:pt>
                <c:pt idx="27">
                  <c:v>-48535.5</c:v>
                </c:pt>
                <c:pt idx="28">
                  <c:v>-48486</c:v>
                </c:pt>
                <c:pt idx="29">
                  <c:v>-48475</c:v>
                </c:pt>
                <c:pt idx="30">
                  <c:v>-48474.5</c:v>
                </c:pt>
                <c:pt idx="31">
                  <c:v>-48469</c:v>
                </c:pt>
                <c:pt idx="32">
                  <c:v>-42295</c:v>
                </c:pt>
                <c:pt idx="33">
                  <c:v>-40201</c:v>
                </c:pt>
                <c:pt idx="34">
                  <c:v>-39501.5</c:v>
                </c:pt>
                <c:pt idx="35">
                  <c:v>-39490.5</c:v>
                </c:pt>
                <c:pt idx="36">
                  <c:v>-39476.5</c:v>
                </c:pt>
                <c:pt idx="37">
                  <c:v>-38677</c:v>
                </c:pt>
                <c:pt idx="38">
                  <c:v>-38574</c:v>
                </c:pt>
                <c:pt idx="39">
                  <c:v>-37464.5</c:v>
                </c:pt>
                <c:pt idx="40">
                  <c:v>-37464</c:v>
                </c:pt>
                <c:pt idx="41">
                  <c:v>-36489</c:v>
                </c:pt>
                <c:pt idx="42">
                  <c:v>-33454.5</c:v>
                </c:pt>
                <c:pt idx="43">
                  <c:v>-33195</c:v>
                </c:pt>
                <c:pt idx="44">
                  <c:v>-32547</c:v>
                </c:pt>
                <c:pt idx="45">
                  <c:v>-32290</c:v>
                </c:pt>
                <c:pt idx="46">
                  <c:v>-32072</c:v>
                </c:pt>
                <c:pt idx="47">
                  <c:v>-25418.5</c:v>
                </c:pt>
                <c:pt idx="48">
                  <c:v>-24489</c:v>
                </c:pt>
                <c:pt idx="49">
                  <c:v>-24412</c:v>
                </c:pt>
                <c:pt idx="50">
                  <c:v>-24406.5</c:v>
                </c:pt>
                <c:pt idx="51">
                  <c:v>-24398</c:v>
                </c:pt>
                <c:pt idx="52">
                  <c:v>-23972.5</c:v>
                </c:pt>
                <c:pt idx="53">
                  <c:v>-23347</c:v>
                </c:pt>
                <c:pt idx="54">
                  <c:v>-23344</c:v>
                </c:pt>
                <c:pt idx="55">
                  <c:v>-23341.5</c:v>
                </c:pt>
                <c:pt idx="56">
                  <c:v>-23195</c:v>
                </c:pt>
                <c:pt idx="57">
                  <c:v>-23189.5</c:v>
                </c:pt>
                <c:pt idx="58">
                  <c:v>-23178.5</c:v>
                </c:pt>
                <c:pt idx="59">
                  <c:v>-23173</c:v>
                </c:pt>
                <c:pt idx="60">
                  <c:v>-22511</c:v>
                </c:pt>
                <c:pt idx="61">
                  <c:v>-21012.5</c:v>
                </c:pt>
                <c:pt idx="62">
                  <c:v>-20453</c:v>
                </c:pt>
                <c:pt idx="63">
                  <c:v>-20063.5</c:v>
                </c:pt>
                <c:pt idx="64">
                  <c:v>-18433</c:v>
                </c:pt>
                <c:pt idx="65">
                  <c:v>-18433</c:v>
                </c:pt>
                <c:pt idx="66">
                  <c:v>-18408</c:v>
                </c:pt>
                <c:pt idx="67">
                  <c:v>-17415</c:v>
                </c:pt>
                <c:pt idx="68">
                  <c:v>-17349.5</c:v>
                </c:pt>
                <c:pt idx="69">
                  <c:v>-17347</c:v>
                </c:pt>
                <c:pt idx="70">
                  <c:v>-17291</c:v>
                </c:pt>
                <c:pt idx="71">
                  <c:v>-17280.5</c:v>
                </c:pt>
                <c:pt idx="72">
                  <c:v>-17280.5</c:v>
                </c:pt>
                <c:pt idx="73">
                  <c:v>-17272</c:v>
                </c:pt>
                <c:pt idx="74">
                  <c:v>-17253</c:v>
                </c:pt>
                <c:pt idx="75">
                  <c:v>-16071</c:v>
                </c:pt>
                <c:pt idx="76">
                  <c:v>-15288</c:v>
                </c:pt>
                <c:pt idx="77">
                  <c:v>-14353.5</c:v>
                </c:pt>
                <c:pt idx="78">
                  <c:v>-13988</c:v>
                </c:pt>
                <c:pt idx="79">
                  <c:v>-13299</c:v>
                </c:pt>
                <c:pt idx="80">
                  <c:v>-13258.5</c:v>
                </c:pt>
                <c:pt idx="81">
                  <c:v>-13258</c:v>
                </c:pt>
                <c:pt idx="82">
                  <c:v>-12234</c:v>
                </c:pt>
                <c:pt idx="83">
                  <c:v>-12198</c:v>
                </c:pt>
                <c:pt idx="84">
                  <c:v>-11180</c:v>
                </c:pt>
                <c:pt idx="85">
                  <c:v>-11180</c:v>
                </c:pt>
                <c:pt idx="86">
                  <c:v>-11172</c:v>
                </c:pt>
                <c:pt idx="87">
                  <c:v>-11020</c:v>
                </c:pt>
                <c:pt idx="88">
                  <c:v>-11001.5</c:v>
                </c:pt>
                <c:pt idx="89">
                  <c:v>-10996</c:v>
                </c:pt>
                <c:pt idx="90">
                  <c:v>-10995</c:v>
                </c:pt>
                <c:pt idx="91">
                  <c:v>-10179</c:v>
                </c:pt>
                <c:pt idx="92">
                  <c:v>-9924.5</c:v>
                </c:pt>
                <c:pt idx="93">
                  <c:v>-9114.5</c:v>
                </c:pt>
                <c:pt idx="94">
                  <c:v>-9094.5</c:v>
                </c:pt>
                <c:pt idx="95">
                  <c:v>-9045.5</c:v>
                </c:pt>
                <c:pt idx="96">
                  <c:v>-8967.5</c:v>
                </c:pt>
                <c:pt idx="97">
                  <c:v>-8967.5</c:v>
                </c:pt>
                <c:pt idx="98">
                  <c:v>-8226.5</c:v>
                </c:pt>
                <c:pt idx="99">
                  <c:v>-8157.5</c:v>
                </c:pt>
                <c:pt idx="100">
                  <c:v>-8152</c:v>
                </c:pt>
                <c:pt idx="101">
                  <c:v>-8149</c:v>
                </c:pt>
                <c:pt idx="102">
                  <c:v>-8129</c:v>
                </c:pt>
                <c:pt idx="103">
                  <c:v>-7219.5</c:v>
                </c:pt>
                <c:pt idx="104">
                  <c:v>-7175.5</c:v>
                </c:pt>
                <c:pt idx="105">
                  <c:v>-7161.5</c:v>
                </c:pt>
                <c:pt idx="106">
                  <c:v>-7106.5</c:v>
                </c:pt>
                <c:pt idx="107">
                  <c:v>-7087</c:v>
                </c:pt>
                <c:pt idx="108">
                  <c:v>-7012.5</c:v>
                </c:pt>
                <c:pt idx="109">
                  <c:v>-7001.5</c:v>
                </c:pt>
                <c:pt idx="110">
                  <c:v>-6852</c:v>
                </c:pt>
                <c:pt idx="111">
                  <c:v>-6846.5</c:v>
                </c:pt>
                <c:pt idx="112">
                  <c:v>-6841</c:v>
                </c:pt>
                <c:pt idx="113">
                  <c:v>-6248.5</c:v>
                </c:pt>
                <c:pt idx="114">
                  <c:v>-6149</c:v>
                </c:pt>
                <c:pt idx="115">
                  <c:v>-6077</c:v>
                </c:pt>
                <c:pt idx="116">
                  <c:v>-5931</c:v>
                </c:pt>
                <c:pt idx="117">
                  <c:v>-5919</c:v>
                </c:pt>
                <c:pt idx="118">
                  <c:v>-5917</c:v>
                </c:pt>
                <c:pt idx="119">
                  <c:v>-5280.5</c:v>
                </c:pt>
                <c:pt idx="120">
                  <c:v>-5219.5</c:v>
                </c:pt>
                <c:pt idx="121">
                  <c:v>-5217</c:v>
                </c:pt>
                <c:pt idx="122">
                  <c:v>-5087</c:v>
                </c:pt>
                <c:pt idx="123">
                  <c:v>-5065</c:v>
                </c:pt>
                <c:pt idx="124">
                  <c:v>-5047.5</c:v>
                </c:pt>
                <c:pt idx="125">
                  <c:v>-5018</c:v>
                </c:pt>
                <c:pt idx="126">
                  <c:v>-4968</c:v>
                </c:pt>
                <c:pt idx="127">
                  <c:v>-4953.5</c:v>
                </c:pt>
                <c:pt idx="128">
                  <c:v>-4928.5</c:v>
                </c:pt>
                <c:pt idx="129">
                  <c:v>-4315</c:v>
                </c:pt>
                <c:pt idx="130">
                  <c:v>-4210</c:v>
                </c:pt>
                <c:pt idx="131">
                  <c:v>-4153</c:v>
                </c:pt>
                <c:pt idx="132">
                  <c:v>-4152</c:v>
                </c:pt>
                <c:pt idx="133">
                  <c:v>-4099.5</c:v>
                </c:pt>
                <c:pt idx="134">
                  <c:v>-4049</c:v>
                </c:pt>
                <c:pt idx="135">
                  <c:v>-4025</c:v>
                </c:pt>
                <c:pt idx="136">
                  <c:v>-3975</c:v>
                </c:pt>
                <c:pt idx="137">
                  <c:v>-3812</c:v>
                </c:pt>
                <c:pt idx="138">
                  <c:v>-3219.5</c:v>
                </c:pt>
                <c:pt idx="139">
                  <c:v>-3203</c:v>
                </c:pt>
                <c:pt idx="140">
                  <c:v>-3086</c:v>
                </c:pt>
                <c:pt idx="141">
                  <c:v>-3081.5</c:v>
                </c:pt>
                <c:pt idx="142">
                  <c:v>-2946</c:v>
                </c:pt>
                <c:pt idx="143">
                  <c:v>-2895.5</c:v>
                </c:pt>
                <c:pt idx="144">
                  <c:v>-2766.5</c:v>
                </c:pt>
                <c:pt idx="145">
                  <c:v>-2221</c:v>
                </c:pt>
                <c:pt idx="146">
                  <c:v>-2163</c:v>
                </c:pt>
                <c:pt idx="147">
                  <c:v>-2101.5</c:v>
                </c:pt>
                <c:pt idx="148">
                  <c:v>-2096.5</c:v>
                </c:pt>
                <c:pt idx="149">
                  <c:v>-2094</c:v>
                </c:pt>
                <c:pt idx="150">
                  <c:v>-2038</c:v>
                </c:pt>
                <c:pt idx="151">
                  <c:v>-2014</c:v>
                </c:pt>
                <c:pt idx="152">
                  <c:v>-2008.5</c:v>
                </c:pt>
                <c:pt idx="153">
                  <c:v>-1250</c:v>
                </c:pt>
                <c:pt idx="154">
                  <c:v>-1217</c:v>
                </c:pt>
                <c:pt idx="155">
                  <c:v>-1103</c:v>
                </c:pt>
                <c:pt idx="156">
                  <c:v>-1095</c:v>
                </c:pt>
                <c:pt idx="157">
                  <c:v>-1018</c:v>
                </c:pt>
                <c:pt idx="158">
                  <c:v>-890</c:v>
                </c:pt>
                <c:pt idx="159">
                  <c:v>-796</c:v>
                </c:pt>
                <c:pt idx="160">
                  <c:v>-232</c:v>
                </c:pt>
                <c:pt idx="161">
                  <c:v>-185</c:v>
                </c:pt>
                <c:pt idx="162">
                  <c:v>-49</c:v>
                </c:pt>
                <c:pt idx="163">
                  <c:v>-32.5</c:v>
                </c:pt>
                <c:pt idx="164">
                  <c:v>0</c:v>
                </c:pt>
                <c:pt idx="165">
                  <c:v>3.5</c:v>
                </c:pt>
                <c:pt idx="166">
                  <c:v>36</c:v>
                </c:pt>
                <c:pt idx="167">
                  <c:v>69</c:v>
                </c:pt>
                <c:pt idx="168">
                  <c:v>761</c:v>
                </c:pt>
                <c:pt idx="169">
                  <c:v>913</c:v>
                </c:pt>
                <c:pt idx="170">
                  <c:v>985.5</c:v>
                </c:pt>
                <c:pt idx="171">
                  <c:v>990.5</c:v>
                </c:pt>
                <c:pt idx="172">
                  <c:v>1021.5</c:v>
                </c:pt>
                <c:pt idx="173">
                  <c:v>1038.5</c:v>
                </c:pt>
                <c:pt idx="174">
                  <c:v>1076</c:v>
                </c:pt>
                <c:pt idx="175">
                  <c:v>1079.5</c:v>
                </c:pt>
                <c:pt idx="176">
                  <c:v>1173.5</c:v>
                </c:pt>
                <c:pt idx="177">
                  <c:v>1256.5</c:v>
                </c:pt>
                <c:pt idx="178">
                  <c:v>1815</c:v>
                </c:pt>
                <c:pt idx="179">
                  <c:v>1853.5</c:v>
                </c:pt>
                <c:pt idx="180">
                  <c:v>1883.5</c:v>
                </c:pt>
                <c:pt idx="181">
                  <c:v>1912.5</c:v>
                </c:pt>
                <c:pt idx="182">
                  <c:v>1929</c:v>
                </c:pt>
                <c:pt idx="183">
                  <c:v>1939.5</c:v>
                </c:pt>
                <c:pt idx="184">
                  <c:v>1939.5</c:v>
                </c:pt>
                <c:pt idx="185">
                  <c:v>1942</c:v>
                </c:pt>
                <c:pt idx="186">
                  <c:v>2006.5</c:v>
                </c:pt>
                <c:pt idx="187">
                  <c:v>2020</c:v>
                </c:pt>
                <c:pt idx="188">
                  <c:v>2042.5</c:v>
                </c:pt>
                <c:pt idx="189">
                  <c:v>2080</c:v>
                </c:pt>
                <c:pt idx="190">
                  <c:v>2125</c:v>
                </c:pt>
                <c:pt idx="191">
                  <c:v>2208</c:v>
                </c:pt>
                <c:pt idx="192">
                  <c:v>2798</c:v>
                </c:pt>
                <c:pt idx="193">
                  <c:v>2820</c:v>
                </c:pt>
                <c:pt idx="194">
                  <c:v>2955.5</c:v>
                </c:pt>
                <c:pt idx="195">
                  <c:v>2972</c:v>
                </c:pt>
                <c:pt idx="196">
                  <c:v>2979.5</c:v>
                </c:pt>
                <c:pt idx="197">
                  <c:v>2996.5</c:v>
                </c:pt>
                <c:pt idx="198">
                  <c:v>3032.5</c:v>
                </c:pt>
                <c:pt idx="199">
                  <c:v>3038</c:v>
                </c:pt>
                <c:pt idx="200">
                  <c:v>3121</c:v>
                </c:pt>
                <c:pt idx="201">
                  <c:v>3929</c:v>
                </c:pt>
                <c:pt idx="202">
                  <c:v>3962</c:v>
                </c:pt>
                <c:pt idx="203">
                  <c:v>4014.5</c:v>
                </c:pt>
                <c:pt idx="204">
                  <c:v>4066.5</c:v>
                </c:pt>
                <c:pt idx="205">
                  <c:v>4108.5</c:v>
                </c:pt>
                <c:pt idx="206">
                  <c:v>4182.5</c:v>
                </c:pt>
                <c:pt idx="207">
                  <c:v>4894</c:v>
                </c:pt>
                <c:pt idx="208">
                  <c:v>5079.5</c:v>
                </c:pt>
                <c:pt idx="209">
                  <c:v>5087</c:v>
                </c:pt>
                <c:pt idx="210">
                  <c:v>5179</c:v>
                </c:pt>
                <c:pt idx="211">
                  <c:v>5245.5</c:v>
                </c:pt>
                <c:pt idx="212">
                  <c:v>5738.5</c:v>
                </c:pt>
                <c:pt idx="213">
                  <c:v>5893.5</c:v>
                </c:pt>
                <c:pt idx="214">
                  <c:v>5898.5</c:v>
                </c:pt>
                <c:pt idx="215">
                  <c:v>6036.5</c:v>
                </c:pt>
                <c:pt idx="216">
                  <c:v>6085.5</c:v>
                </c:pt>
                <c:pt idx="217">
                  <c:v>6086</c:v>
                </c:pt>
                <c:pt idx="218">
                  <c:v>6091</c:v>
                </c:pt>
                <c:pt idx="219">
                  <c:v>6091.5</c:v>
                </c:pt>
                <c:pt idx="220">
                  <c:v>6102.5</c:v>
                </c:pt>
                <c:pt idx="221">
                  <c:v>6125</c:v>
                </c:pt>
                <c:pt idx="222">
                  <c:v>6233</c:v>
                </c:pt>
                <c:pt idx="223">
                  <c:v>6260.5</c:v>
                </c:pt>
                <c:pt idx="224">
                  <c:v>6924</c:v>
                </c:pt>
                <c:pt idx="225">
                  <c:v>6949</c:v>
                </c:pt>
                <c:pt idx="226">
                  <c:v>6983</c:v>
                </c:pt>
                <c:pt idx="227">
                  <c:v>7028</c:v>
                </c:pt>
                <c:pt idx="228">
                  <c:v>7028.5</c:v>
                </c:pt>
                <c:pt idx="229">
                  <c:v>7146</c:v>
                </c:pt>
                <c:pt idx="230">
                  <c:v>7848</c:v>
                </c:pt>
                <c:pt idx="231">
                  <c:v>7887</c:v>
                </c:pt>
                <c:pt idx="232">
                  <c:v>7976</c:v>
                </c:pt>
                <c:pt idx="233">
                  <c:v>8028</c:v>
                </c:pt>
                <c:pt idx="234">
                  <c:v>8028</c:v>
                </c:pt>
                <c:pt idx="235">
                  <c:v>8057</c:v>
                </c:pt>
                <c:pt idx="236">
                  <c:v>8174</c:v>
                </c:pt>
                <c:pt idx="237">
                  <c:v>8174</c:v>
                </c:pt>
                <c:pt idx="238">
                  <c:v>8280</c:v>
                </c:pt>
                <c:pt idx="239">
                  <c:v>8968.5</c:v>
                </c:pt>
                <c:pt idx="240">
                  <c:v>9032</c:v>
                </c:pt>
                <c:pt idx="241">
                  <c:v>9032</c:v>
                </c:pt>
                <c:pt idx="242">
                  <c:v>9081.5</c:v>
                </c:pt>
                <c:pt idx="243">
                  <c:v>9084.5</c:v>
                </c:pt>
                <c:pt idx="244">
                  <c:v>9176.5</c:v>
                </c:pt>
                <c:pt idx="245">
                  <c:v>9272.5</c:v>
                </c:pt>
                <c:pt idx="246">
                  <c:v>9931</c:v>
                </c:pt>
                <c:pt idx="247">
                  <c:v>9931</c:v>
                </c:pt>
                <c:pt idx="248">
                  <c:v>9955</c:v>
                </c:pt>
                <c:pt idx="249">
                  <c:v>9955.5</c:v>
                </c:pt>
                <c:pt idx="250">
                  <c:v>9958</c:v>
                </c:pt>
                <c:pt idx="251">
                  <c:v>9960.5</c:v>
                </c:pt>
                <c:pt idx="252">
                  <c:v>9961</c:v>
                </c:pt>
                <c:pt idx="253">
                  <c:v>9984.5</c:v>
                </c:pt>
                <c:pt idx="254">
                  <c:v>10002</c:v>
                </c:pt>
                <c:pt idx="255">
                  <c:v>10061</c:v>
                </c:pt>
                <c:pt idx="256">
                  <c:v>10061</c:v>
                </c:pt>
                <c:pt idx="257">
                  <c:v>10124.5</c:v>
                </c:pt>
                <c:pt idx="258">
                  <c:v>10125</c:v>
                </c:pt>
                <c:pt idx="259">
                  <c:v>10163</c:v>
                </c:pt>
                <c:pt idx="260">
                  <c:v>10188</c:v>
                </c:pt>
                <c:pt idx="261">
                  <c:v>10188</c:v>
                </c:pt>
                <c:pt idx="262">
                  <c:v>11010.5</c:v>
                </c:pt>
                <c:pt idx="263">
                  <c:v>11018</c:v>
                </c:pt>
                <c:pt idx="264">
                  <c:v>11018</c:v>
                </c:pt>
                <c:pt idx="265">
                  <c:v>11018.5</c:v>
                </c:pt>
                <c:pt idx="266">
                  <c:v>11018.5</c:v>
                </c:pt>
                <c:pt idx="267">
                  <c:v>11023.5</c:v>
                </c:pt>
                <c:pt idx="268">
                  <c:v>11024</c:v>
                </c:pt>
                <c:pt idx="269">
                  <c:v>11024</c:v>
                </c:pt>
                <c:pt idx="270">
                  <c:v>11026.5</c:v>
                </c:pt>
                <c:pt idx="271">
                  <c:v>11027</c:v>
                </c:pt>
                <c:pt idx="272">
                  <c:v>11029</c:v>
                </c:pt>
                <c:pt idx="273">
                  <c:v>11029.5</c:v>
                </c:pt>
                <c:pt idx="274">
                  <c:v>11034.5</c:v>
                </c:pt>
                <c:pt idx="275">
                  <c:v>11035</c:v>
                </c:pt>
                <c:pt idx="276">
                  <c:v>11037.5</c:v>
                </c:pt>
                <c:pt idx="277">
                  <c:v>11040.5</c:v>
                </c:pt>
                <c:pt idx="278">
                  <c:v>11040.5</c:v>
                </c:pt>
                <c:pt idx="279">
                  <c:v>11085</c:v>
                </c:pt>
                <c:pt idx="280">
                  <c:v>11087</c:v>
                </c:pt>
                <c:pt idx="281">
                  <c:v>11087</c:v>
                </c:pt>
                <c:pt idx="282">
                  <c:v>11164.5</c:v>
                </c:pt>
                <c:pt idx="283">
                  <c:v>11170</c:v>
                </c:pt>
                <c:pt idx="284">
                  <c:v>11226</c:v>
                </c:pt>
                <c:pt idx="285">
                  <c:v>11300</c:v>
                </c:pt>
                <c:pt idx="286">
                  <c:v>11887</c:v>
                </c:pt>
                <c:pt idx="287">
                  <c:v>12058</c:v>
                </c:pt>
                <c:pt idx="288">
                  <c:v>12075.5</c:v>
                </c:pt>
                <c:pt idx="289">
                  <c:v>12291</c:v>
                </c:pt>
                <c:pt idx="290">
                  <c:v>12513.5</c:v>
                </c:pt>
                <c:pt idx="291">
                  <c:v>12809</c:v>
                </c:pt>
                <c:pt idx="292">
                  <c:v>12883.5</c:v>
                </c:pt>
                <c:pt idx="293">
                  <c:v>12939</c:v>
                </c:pt>
                <c:pt idx="294">
                  <c:v>13027</c:v>
                </c:pt>
                <c:pt idx="295">
                  <c:v>13077</c:v>
                </c:pt>
                <c:pt idx="296">
                  <c:v>13890.5</c:v>
                </c:pt>
                <c:pt idx="297">
                  <c:v>13920</c:v>
                </c:pt>
                <c:pt idx="298">
                  <c:v>13951.5</c:v>
                </c:pt>
                <c:pt idx="299">
                  <c:v>13994.5</c:v>
                </c:pt>
                <c:pt idx="300">
                  <c:v>14075.5</c:v>
                </c:pt>
                <c:pt idx="301">
                  <c:v>14094</c:v>
                </c:pt>
                <c:pt idx="302">
                  <c:v>14095</c:v>
                </c:pt>
                <c:pt idx="303">
                  <c:v>14233</c:v>
                </c:pt>
                <c:pt idx="304">
                  <c:v>14268</c:v>
                </c:pt>
                <c:pt idx="305">
                  <c:v>14268</c:v>
                </c:pt>
                <c:pt idx="306">
                  <c:v>14268</c:v>
                </c:pt>
                <c:pt idx="307">
                  <c:v>14268</c:v>
                </c:pt>
                <c:pt idx="308">
                  <c:v>14268</c:v>
                </c:pt>
                <c:pt idx="309">
                  <c:v>14980.5</c:v>
                </c:pt>
                <c:pt idx="310">
                  <c:v>15038.5</c:v>
                </c:pt>
                <c:pt idx="311">
                  <c:v>15077</c:v>
                </c:pt>
                <c:pt idx="312">
                  <c:v>15145</c:v>
                </c:pt>
                <c:pt idx="313">
                  <c:v>15208.5</c:v>
                </c:pt>
                <c:pt idx="314">
                  <c:v>15983.5</c:v>
                </c:pt>
                <c:pt idx="315">
                  <c:v>16014.5</c:v>
                </c:pt>
                <c:pt idx="316">
                  <c:v>16127</c:v>
                </c:pt>
                <c:pt idx="317">
                  <c:v>16144.5</c:v>
                </c:pt>
                <c:pt idx="318">
                  <c:v>16166.5</c:v>
                </c:pt>
                <c:pt idx="319">
                  <c:v>16199</c:v>
                </c:pt>
                <c:pt idx="320">
                  <c:v>16214</c:v>
                </c:pt>
                <c:pt idx="321">
                  <c:v>16265.5</c:v>
                </c:pt>
                <c:pt idx="322">
                  <c:v>16265.5</c:v>
                </c:pt>
                <c:pt idx="323">
                  <c:v>16268</c:v>
                </c:pt>
                <c:pt idx="324">
                  <c:v>16268</c:v>
                </c:pt>
                <c:pt idx="325">
                  <c:v>16268</c:v>
                </c:pt>
                <c:pt idx="326">
                  <c:v>16268</c:v>
                </c:pt>
                <c:pt idx="327">
                  <c:v>16268</c:v>
                </c:pt>
                <c:pt idx="328">
                  <c:v>16268</c:v>
                </c:pt>
                <c:pt idx="329">
                  <c:v>16916</c:v>
                </c:pt>
                <c:pt idx="330">
                  <c:v>17004.5</c:v>
                </c:pt>
                <c:pt idx="331">
                  <c:v>17042</c:v>
                </c:pt>
                <c:pt idx="332">
                  <c:v>17042.5</c:v>
                </c:pt>
                <c:pt idx="333">
                  <c:v>17058</c:v>
                </c:pt>
                <c:pt idx="334">
                  <c:v>17059.5</c:v>
                </c:pt>
                <c:pt idx="335">
                  <c:v>17059.5</c:v>
                </c:pt>
                <c:pt idx="336">
                  <c:v>17063.5</c:v>
                </c:pt>
                <c:pt idx="337">
                  <c:v>17093.5</c:v>
                </c:pt>
                <c:pt idx="338">
                  <c:v>17094</c:v>
                </c:pt>
                <c:pt idx="339">
                  <c:v>17181</c:v>
                </c:pt>
                <c:pt idx="340">
                  <c:v>17208.5</c:v>
                </c:pt>
                <c:pt idx="341">
                  <c:v>17289.5</c:v>
                </c:pt>
                <c:pt idx="342">
                  <c:v>17951.5</c:v>
                </c:pt>
                <c:pt idx="343">
                  <c:v>18037</c:v>
                </c:pt>
                <c:pt idx="344">
                  <c:v>18037</c:v>
                </c:pt>
                <c:pt idx="345">
                  <c:v>18094</c:v>
                </c:pt>
                <c:pt idx="346">
                  <c:v>18122.5</c:v>
                </c:pt>
                <c:pt idx="347">
                  <c:v>18123</c:v>
                </c:pt>
                <c:pt idx="348">
                  <c:v>18150</c:v>
                </c:pt>
                <c:pt idx="349">
                  <c:v>18152</c:v>
                </c:pt>
                <c:pt idx="350">
                  <c:v>18180</c:v>
                </c:pt>
                <c:pt idx="351">
                  <c:v>18180</c:v>
                </c:pt>
                <c:pt idx="352">
                  <c:v>18200</c:v>
                </c:pt>
                <c:pt idx="353">
                  <c:v>18236</c:v>
                </c:pt>
                <c:pt idx="354">
                  <c:v>18966.5</c:v>
                </c:pt>
                <c:pt idx="355">
                  <c:v>18966.5</c:v>
                </c:pt>
                <c:pt idx="356">
                  <c:v>19035.5</c:v>
                </c:pt>
                <c:pt idx="357">
                  <c:v>19035.5</c:v>
                </c:pt>
                <c:pt idx="358">
                  <c:v>19036</c:v>
                </c:pt>
                <c:pt idx="359">
                  <c:v>19036</c:v>
                </c:pt>
                <c:pt idx="360">
                  <c:v>19077</c:v>
                </c:pt>
                <c:pt idx="361">
                  <c:v>20033.5</c:v>
                </c:pt>
                <c:pt idx="362">
                  <c:v>20033.5</c:v>
                </c:pt>
                <c:pt idx="363">
                  <c:v>20041.5</c:v>
                </c:pt>
                <c:pt idx="364">
                  <c:v>20043</c:v>
                </c:pt>
                <c:pt idx="365">
                  <c:v>20113</c:v>
                </c:pt>
                <c:pt idx="366">
                  <c:v>20133.5</c:v>
                </c:pt>
                <c:pt idx="367">
                  <c:v>20134</c:v>
                </c:pt>
                <c:pt idx="368">
                  <c:v>20139</c:v>
                </c:pt>
                <c:pt idx="369">
                  <c:v>20219.5</c:v>
                </c:pt>
                <c:pt idx="370">
                  <c:v>20271</c:v>
                </c:pt>
                <c:pt idx="371">
                  <c:v>20274.5</c:v>
                </c:pt>
                <c:pt idx="372">
                  <c:v>20964</c:v>
                </c:pt>
                <c:pt idx="373">
                  <c:v>21079</c:v>
                </c:pt>
                <c:pt idx="374">
                  <c:v>21079</c:v>
                </c:pt>
                <c:pt idx="375">
                  <c:v>21083</c:v>
                </c:pt>
                <c:pt idx="376">
                  <c:v>21105.5</c:v>
                </c:pt>
                <c:pt idx="377">
                  <c:v>21106</c:v>
                </c:pt>
                <c:pt idx="378">
                  <c:v>21134.5</c:v>
                </c:pt>
                <c:pt idx="379">
                  <c:v>21134.5</c:v>
                </c:pt>
                <c:pt idx="380">
                  <c:v>21179.5</c:v>
                </c:pt>
                <c:pt idx="381">
                  <c:v>21198</c:v>
                </c:pt>
                <c:pt idx="382">
                  <c:v>21198</c:v>
                </c:pt>
                <c:pt idx="383">
                  <c:v>21215</c:v>
                </c:pt>
                <c:pt idx="384">
                  <c:v>21924</c:v>
                </c:pt>
                <c:pt idx="385">
                  <c:v>21987.5</c:v>
                </c:pt>
                <c:pt idx="386">
                  <c:v>22018</c:v>
                </c:pt>
                <c:pt idx="387">
                  <c:v>23265</c:v>
                </c:pt>
                <c:pt idx="388">
                  <c:v>23295</c:v>
                </c:pt>
                <c:pt idx="389">
                  <c:v>23397.5</c:v>
                </c:pt>
              </c:numCache>
            </c:numRef>
          </c:xVal>
          <c:yVal>
            <c:numRef>
              <c:f>B!$J$21:$J$410</c:f>
              <c:numCache>
                <c:formatCode>General</c:formatCode>
                <c:ptCount val="390"/>
                <c:pt idx="68">
                  <c:v>-5.3160499955993146E-3</c:v>
                </c:pt>
                <c:pt idx="69">
                  <c:v>-6.9712999975308776E-3</c:v>
                </c:pt>
                <c:pt idx="72">
                  <c:v>-8.4609499972430058E-3</c:v>
                </c:pt>
                <c:pt idx="73">
                  <c:v>-4.1287999993073754E-3</c:v>
                </c:pt>
                <c:pt idx="77">
                  <c:v>-1.250764999713283E-2</c:v>
                </c:pt>
                <c:pt idx="80">
                  <c:v>-8.4071499950368889E-3</c:v>
                </c:pt>
                <c:pt idx="81">
                  <c:v>-8.3581999933812767E-3</c:v>
                </c:pt>
                <c:pt idx="88">
                  <c:v>-9.7468499952810816E-3</c:v>
                </c:pt>
                <c:pt idx="89">
                  <c:v>-9.7083999935421161E-3</c:v>
                </c:pt>
                <c:pt idx="206">
                  <c:v>-2.7332499957992695E-3</c:v>
                </c:pt>
                <c:pt idx="209">
                  <c:v>-5.7826999909593724E-3</c:v>
                </c:pt>
                <c:pt idx="227">
                  <c:v>-2.8587999986484647E-3</c:v>
                </c:pt>
                <c:pt idx="228">
                  <c:v>-2.1098499928484671E-3</c:v>
                </c:pt>
                <c:pt idx="235">
                  <c:v>-5.4196999917621724E-3</c:v>
                </c:pt>
                <c:pt idx="248">
                  <c:v>-5.9054999946965836E-3</c:v>
                </c:pt>
                <c:pt idx="249">
                  <c:v>-5.4565499958698638E-3</c:v>
                </c:pt>
                <c:pt idx="250">
                  <c:v>-6.0117999964859337E-3</c:v>
                </c:pt>
                <c:pt idx="251">
                  <c:v>-6.1670499999308959E-3</c:v>
                </c:pt>
                <c:pt idx="252">
                  <c:v>-6.1180999982752837E-3</c:v>
                </c:pt>
                <c:pt idx="254">
                  <c:v>-6.2041999990469776E-3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66A-47F2-AE8A-5832DD0EFB72}"/>
            </c:ext>
          </c:extLst>
        </c:ser>
        <c:ser>
          <c:idx val="3"/>
          <c:order val="3"/>
          <c:tx>
            <c:strRef>
              <c:f>B!$K$20:$K$20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B!$F$21:$F$410</c:f>
              <c:numCache>
                <c:formatCode>General</c:formatCode>
                <c:ptCount val="390"/>
                <c:pt idx="0">
                  <c:v>-64783.5</c:v>
                </c:pt>
                <c:pt idx="1">
                  <c:v>-64783</c:v>
                </c:pt>
                <c:pt idx="2">
                  <c:v>-63723.5</c:v>
                </c:pt>
                <c:pt idx="3">
                  <c:v>-63723</c:v>
                </c:pt>
                <c:pt idx="4">
                  <c:v>-62539.5</c:v>
                </c:pt>
                <c:pt idx="5">
                  <c:v>-62539</c:v>
                </c:pt>
                <c:pt idx="6">
                  <c:v>-61814</c:v>
                </c:pt>
                <c:pt idx="7">
                  <c:v>-60699</c:v>
                </c:pt>
                <c:pt idx="8">
                  <c:v>-59482</c:v>
                </c:pt>
                <c:pt idx="9">
                  <c:v>-54701</c:v>
                </c:pt>
                <c:pt idx="10">
                  <c:v>-54676</c:v>
                </c:pt>
                <c:pt idx="11">
                  <c:v>-54613</c:v>
                </c:pt>
                <c:pt idx="12">
                  <c:v>-54596</c:v>
                </c:pt>
                <c:pt idx="13">
                  <c:v>-54549</c:v>
                </c:pt>
                <c:pt idx="14">
                  <c:v>-54538</c:v>
                </c:pt>
                <c:pt idx="15">
                  <c:v>-53860</c:v>
                </c:pt>
                <c:pt idx="16">
                  <c:v>-53799</c:v>
                </c:pt>
                <c:pt idx="17">
                  <c:v>-53711</c:v>
                </c:pt>
                <c:pt idx="18">
                  <c:v>-52578.5</c:v>
                </c:pt>
                <c:pt idx="19">
                  <c:v>-52578</c:v>
                </c:pt>
                <c:pt idx="20">
                  <c:v>-50538</c:v>
                </c:pt>
                <c:pt idx="21">
                  <c:v>-50395</c:v>
                </c:pt>
                <c:pt idx="22">
                  <c:v>-48596.5</c:v>
                </c:pt>
                <c:pt idx="23">
                  <c:v>-48596</c:v>
                </c:pt>
                <c:pt idx="24">
                  <c:v>-48588</c:v>
                </c:pt>
                <c:pt idx="25">
                  <c:v>-48587.5</c:v>
                </c:pt>
                <c:pt idx="26">
                  <c:v>-48546.5</c:v>
                </c:pt>
                <c:pt idx="27">
                  <c:v>-48535.5</c:v>
                </c:pt>
                <c:pt idx="28">
                  <c:v>-48486</c:v>
                </c:pt>
                <c:pt idx="29">
                  <c:v>-48475</c:v>
                </c:pt>
                <c:pt idx="30">
                  <c:v>-48474.5</c:v>
                </c:pt>
                <c:pt idx="31">
                  <c:v>-48469</c:v>
                </c:pt>
                <c:pt idx="32">
                  <c:v>-42295</c:v>
                </c:pt>
                <c:pt idx="33">
                  <c:v>-40201</c:v>
                </c:pt>
                <c:pt idx="34">
                  <c:v>-39501.5</c:v>
                </c:pt>
                <c:pt idx="35">
                  <c:v>-39490.5</c:v>
                </c:pt>
                <c:pt idx="36">
                  <c:v>-39476.5</c:v>
                </c:pt>
                <c:pt idx="37">
                  <c:v>-38677</c:v>
                </c:pt>
                <c:pt idx="38">
                  <c:v>-38574</c:v>
                </c:pt>
                <c:pt idx="39">
                  <c:v>-37464.5</c:v>
                </c:pt>
                <c:pt idx="40">
                  <c:v>-37464</c:v>
                </c:pt>
                <c:pt idx="41">
                  <c:v>-36489</c:v>
                </c:pt>
                <c:pt idx="42">
                  <c:v>-33454.5</c:v>
                </c:pt>
                <c:pt idx="43">
                  <c:v>-33195</c:v>
                </c:pt>
                <c:pt idx="44">
                  <c:v>-32547</c:v>
                </c:pt>
                <c:pt idx="45">
                  <c:v>-32290</c:v>
                </c:pt>
                <c:pt idx="46">
                  <c:v>-32072</c:v>
                </c:pt>
                <c:pt idx="47">
                  <c:v>-25418.5</c:v>
                </c:pt>
                <c:pt idx="48">
                  <c:v>-24489</c:v>
                </c:pt>
                <c:pt idx="49">
                  <c:v>-24412</c:v>
                </c:pt>
                <c:pt idx="50">
                  <c:v>-24406.5</c:v>
                </c:pt>
                <c:pt idx="51">
                  <c:v>-24398</c:v>
                </c:pt>
                <c:pt idx="52">
                  <c:v>-23972.5</c:v>
                </c:pt>
                <c:pt idx="53">
                  <c:v>-23347</c:v>
                </c:pt>
                <c:pt idx="54">
                  <c:v>-23344</c:v>
                </c:pt>
                <c:pt idx="55">
                  <c:v>-23341.5</c:v>
                </c:pt>
                <c:pt idx="56">
                  <c:v>-23195</c:v>
                </c:pt>
                <c:pt idx="57">
                  <c:v>-23189.5</c:v>
                </c:pt>
                <c:pt idx="58">
                  <c:v>-23178.5</c:v>
                </c:pt>
                <c:pt idx="59">
                  <c:v>-23173</c:v>
                </c:pt>
                <c:pt idx="60">
                  <c:v>-22511</c:v>
                </c:pt>
                <c:pt idx="61">
                  <c:v>-21012.5</c:v>
                </c:pt>
                <c:pt idx="62">
                  <c:v>-20453</c:v>
                </c:pt>
                <c:pt idx="63">
                  <c:v>-20063.5</c:v>
                </c:pt>
                <c:pt idx="64">
                  <c:v>-18433</c:v>
                </c:pt>
                <c:pt idx="65">
                  <c:v>-18433</c:v>
                </c:pt>
                <c:pt idx="66">
                  <c:v>-18408</c:v>
                </c:pt>
                <c:pt idx="67">
                  <c:v>-17415</c:v>
                </c:pt>
                <c:pt idx="68">
                  <c:v>-17349.5</c:v>
                </c:pt>
                <c:pt idx="69">
                  <c:v>-17347</c:v>
                </c:pt>
                <c:pt idx="70">
                  <c:v>-17291</c:v>
                </c:pt>
                <c:pt idx="71">
                  <c:v>-17280.5</c:v>
                </c:pt>
                <c:pt idx="72">
                  <c:v>-17280.5</c:v>
                </c:pt>
                <c:pt idx="73">
                  <c:v>-17272</c:v>
                </c:pt>
                <c:pt idx="74">
                  <c:v>-17253</c:v>
                </c:pt>
                <c:pt idx="75">
                  <c:v>-16071</c:v>
                </c:pt>
                <c:pt idx="76">
                  <c:v>-15288</c:v>
                </c:pt>
                <c:pt idx="77">
                  <c:v>-14353.5</c:v>
                </c:pt>
                <c:pt idx="78">
                  <c:v>-13988</c:v>
                </c:pt>
                <c:pt idx="79">
                  <c:v>-13299</c:v>
                </c:pt>
                <c:pt idx="80">
                  <c:v>-13258.5</c:v>
                </c:pt>
                <c:pt idx="81">
                  <c:v>-13258</c:v>
                </c:pt>
                <c:pt idx="82">
                  <c:v>-12234</c:v>
                </c:pt>
                <c:pt idx="83">
                  <c:v>-12198</c:v>
                </c:pt>
                <c:pt idx="84">
                  <c:v>-11180</c:v>
                </c:pt>
                <c:pt idx="85">
                  <c:v>-11180</c:v>
                </c:pt>
                <c:pt idx="86">
                  <c:v>-11172</c:v>
                </c:pt>
                <c:pt idx="87">
                  <c:v>-11020</c:v>
                </c:pt>
                <c:pt idx="88">
                  <c:v>-11001.5</c:v>
                </c:pt>
                <c:pt idx="89">
                  <c:v>-10996</c:v>
                </c:pt>
                <c:pt idx="90">
                  <c:v>-10995</c:v>
                </c:pt>
                <c:pt idx="91">
                  <c:v>-10179</c:v>
                </c:pt>
                <c:pt idx="92">
                  <c:v>-9924.5</c:v>
                </c:pt>
                <c:pt idx="93">
                  <c:v>-9114.5</c:v>
                </c:pt>
                <c:pt idx="94">
                  <c:v>-9094.5</c:v>
                </c:pt>
                <c:pt idx="95">
                  <c:v>-9045.5</c:v>
                </c:pt>
                <c:pt idx="96">
                  <c:v>-8967.5</c:v>
                </c:pt>
                <c:pt idx="97">
                  <c:v>-8967.5</c:v>
                </c:pt>
                <c:pt idx="98">
                  <c:v>-8226.5</c:v>
                </c:pt>
                <c:pt idx="99">
                  <c:v>-8157.5</c:v>
                </c:pt>
                <c:pt idx="100">
                  <c:v>-8152</c:v>
                </c:pt>
                <c:pt idx="101">
                  <c:v>-8149</c:v>
                </c:pt>
                <c:pt idx="102">
                  <c:v>-8129</c:v>
                </c:pt>
                <c:pt idx="103">
                  <c:v>-7219.5</c:v>
                </c:pt>
                <c:pt idx="104">
                  <c:v>-7175.5</c:v>
                </c:pt>
                <c:pt idx="105">
                  <c:v>-7161.5</c:v>
                </c:pt>
                <c:pt idx="106">
                  <c:v>-7106.5</c:v>
                </c:pt>
                <c:pt idx="107">
                  <c:v>-7087</c:v>
                </c:pt>
                <c:pt idx="108">
                  <c:v>-7012.5</c:v>
                </c:pt>
                <c:pt idx="109">
                  <c:v>-7001.5</c:v>
                </c:pt>
                <c:pt idx="110">
                  <c:v>-6852</c:v>
                </c:pt>
                <c:pt idx="111">
                  <c:v>-6846.5</c:v>
                </c:pt>
                <c:pt idx="112">
                  <c:v>-6841</c:v>
                </c:pt>
                <c:pt idx="113">
                  <c:v>-6248.5</c:v>
                </c:pt>
                <c:pt idx="114">
                  <c:v>-6149</c:v>
                </c:pt>
                <c:pt idx="115">
                  <c:v>-6077</c:v>
                </c:pt>
                <c:pt idx="116">
                  <c:v>-5931</c:v>
                </c:pt>
                <c:pt idx="117">
                  <c:v>-5919</c:v>
                </c:pt>
                <c:pt idx="118">
                  <c:v>-5917</c:v>
                </c:pt>
                <c:pt idx="119">
                  <c:v>-5280.5</c:v>
                </c:pt>
                <c:pt idx="120">
                  <c:v>-5219.5</c:v>
                </c:pt>
                <c:pt idx="121">
                  <c:v>-5217</c:v>
                </c:pt>
                <c:pt idx="122">
                  <c:v>-5087</c:v>
                </c:pt>
                <c:pt idx="123">
                  <c:v>-5065</c:v>
                </c:pt>
                <c:pt idx="124">
                  <c:v>-5047.5</c:v>
                </c:pt>
                <c:pt idx="125">
                  <c:v>-5018</c:v>
                </c:pt>
                <c:pt idx="126">
                  <c:v>-4968</c:v>
                </c:pt>
                <c:pt idx="127">
                  <c:v>-4953.5</c:v>
                </c:pt>
                <c:pt idx="128">
                  <c:v>-4928.5</c:v>
                </c:pt>
                <c:pt idx="129">
                  <c:v>-4315</c:v>
                </c:pt>
                <c:pt idx="130">
                  <c:v>-4210</c:v>
                </c:pt>
                <c:pt idx="131">
                  <c:v>-4153</c:v>
                </c:pt>
                <c:pt idx="132">
                  <c:v>-4152</c:v>
                </c:pt>
                <c:pt idx="133">
                  <c:v>-4099.5</c:v>
                </c:pt>
                <c:pt idx="134">
                  <c:v>-4049</c:v>
                </c:pt>
                <c:pt idx="135">
                  <c:v>-4025</c:v>
                </c:pt>
                <c:pt idx="136">
                  <c:v>-3975</c:v>
                </c:pt>
                <c:pt idx="137">
                  <c:v>-3812</c:v>
                </c:pt>
                <c:pt idx="138">
                  <c:v>-3219.5</c:v>
                </c:pt>
                <c:pt idx="139">
                  <c:v>-3203</c:v>
                </c:pt>
                <c:pt idx="140">
                  <c:v>-3086</c:v>
                </c:pt>
                <c:pt idx="141">
                  <c:v>-3081.5</c:v>
                </c:pt>
                <c:pt idx="142">
                  <c:v>-2946</c:v>
                </c:pt>
                <c:pt idx="143">
                  <c:v>-2895.5</c:v>
                </c:pt>
                <c:pt idx="144">
                  <c:v>-2766.5</c:v>
                </c:pt>
                <c:pt idx="145">
                  <c:v>-2221</c:v>
                </c:pt>
                <c:pt idx="146">
                  <c:v>-2163</c:v>
                </c:pt>
                <c:pt idx="147">
                  <c:v>-2101.5</c:v>
                </c:pt>
                <c:pt idx="148">
                  <c:v>-2096.5</c:v>
                </c:pt>
                <c:pt idx="149">
                  <c:v>-2094</c:v>
                </c:pt>
                <c:pt idx="150">
                  <c:v>-2038</c:v>
                </c:pt>
                <c:pt idx="151">
                  <c:v>-2014</c:v>
                </c:pt>
                <c:pt idx="152">
                  <c:v>-2008.5</c:v>
                </c:pt>
                <c:pt idx="153">
                  <c:v>-1250</c:v>
                </c:pt>
                <c:pt idx="154">
                  <c:v>-1217</c:v>
                </c:pt>
                <c:pt idx="155">
                  <c:v>-1103</c:v>
                </c:pt>
                <c:pt idx="156">
                  <c:v>-1095</c:v>
                </c:pt>
                <c:pt idx="157">
                  <c:v>-1018</c:v>
                </c:pt>
                <c:pt idx="158">
                  <c:v>-890</c:v>
                </c:pt>
                <c:pt idx="159">
                  <c:v>-796</c:v>
                </c:pt>
                <c:pt idx="160">
                  <c:v>-232</c:v>
                </c:pt>
                <c:pt idx="161">
                  <c:v>-185</c:v>
                </c:pt>
                <c:pt idx="162">
                  <c:v>-49</c:v>
                </c:pt>
                <c:pt idx="163">
                  <c:v>-32.5</c:v>
                </c:pt>
                <c:pt idx="164">
                  <c:v>0</c:v>
                </c:pt>
                <c:pt idx="165">
                  <c:v>3.5</c:v>
                </c:pt>
                <c:pt idx="166">
                  <c:v>36</c:v>
                </c:pt>
                <c:pt idx="167">
                  <c:v>69</c:v>
                </c:pt>
                <c:pt idx="168">
                  <c:v>761</c:v>
                </c:pt>
                <c:pt idx="169">
                  <c:v>913</c:v>
                </c:pt>
                <c:pt idx="170">
                  <c:v>985.5</c:v>
                </c:pt>
                <c:pt idx="171">
                  <c:v>990.5</c:v>
                </c:pt>
                <c:pt idx="172">
                  <c:v>1021.5</c:v>
                </c:pt>
                <c:pt idx="173">
                  <c:v>1038.5</c:v>
                </c:pt>
                <c:pt idx="174">
                  <c:v>1076</c:v>
                </c:pt>
                <c:pt idx="175">
                  <c:v>1079.5</c:v>
                </c:pt>
                <c:pt idx="176">
                  <c:v>1173.5</c:v>
                </c:pt>
                <c:pt idx="177">
                  <c:v>1256.5</c:v>
                </c:pt>
                <c:pt idx="178">
                  <c:v>1815</c:v>
                </c:pt>
                <c:pt idx="179">
                  <c:v>1853.5</c:v>
                </c:pt>
                <c:pt idx="180">
                  <c:v>1883.5</c:v>
                </c:pt>
                <c:pt idx="181">
                  <c:v>1912.5</c:v>
                </c:pt>
                <c:pt idx="182">
                  <c:v>1929</c:v>
                </c:pt>
                <c:pt idx="183">
                  <c:v>1939.5</c:v>
                </c:pt>
                <c:pt idx="184">
                  <c:v>1939.5</c:v>
                </c:pt>
                <c:pt idx="185">
                  <c:v>1942</c:v>
                </c:pt>
                <c:pt idx="186">
                  <c:v>2006.5</c:v>
                </c:pt>
                <c:pt idx="187">
                  <c:v>2020</c:v>
                </c:pt>
                <c:pt idx="188">
                  <c:v>2042.5</c:v>
                </c:pt>
                <c:pt idx="189">
                  <c:v>2080</c:v>
                </c:pt>
                <c:pt idx="190">
                  <c:v>2125</c:v>
                </c:pt>
                <c:pt idx="191">
                  <c:v>2208</c:v>
                </c:pt>
                <c:pt idx="192">
                  <c:v>2798</c:v>
                </c:pt>
                <c:pt idx="193">
                  <c:v>2820</c:v>
                </c:pt>
                <c:pt idx="194">
                  <c:v>2955.5</c:v>
                </c:pt>
                <c:pt idx="195">
                  <c:v>2972</c:v>
                </c:pt>
                <c:pt idx="196">
                  <c:v>2979.5</c:v>
                </c:pt>
                <c:pt idx="197">
                  <c:v>2996.5</c:v>
                </c:pt>
                <c:pt idx="198">
                  <c:v>3032.5</c:v>
                </c:pt>
                <c:pt idx="199">
                  <c:v>3038</c:v>
                </c:pt>
                <c:pt idx="200">
                  <c:v>3121</c:v>
                </c:pt>
                <c:pt idx="201">
                  <c:v>3929</c:v>
                </c:pt>
                <c:pt idx="202">
                  <c:v>3962</c:v>
                </c:pt>
                <c:pt idx="203">
                  <c:v>4014.5</c:v>
                </c:pt>
                <c:pt idx="204">
                  <c:v>4066.5</c:v>
                </c:pt>
                <c:pt idx="205">
                  <c:v>4108.5</c:v>
                </c:pt>
                <c:pt idx="206">
                  <c:v>4182.5</c:v>
                </c:pt>
                <c:pt idx="207">
                  <c:v>4894</c:v>
                </c:pt>
                <c:pt idx="208">
                  <c:v>5079.5</c:v>
                </c:pt>
                <c:pt idx="209">
                  <c:v>5087</c:v>
                </c:pt>
                <c:pt idx="210">
                  <c:v>5179</c:v>
                </c:pt>
                <c:pt idx="211">
                  <c:v>5245.5</c:v>
                </c:pt>
                <c:pt idx="212">
                  <c:v>5738.5</c:v>
                </c:pt>
                <c:pt idx="213">
                  <c:v>5893.5</c:v>
                </c:pt>
                <c:pt idx="214">
                  <c:v>5898.5</c:v>
                </c:pt>
                <c:pt idx="215">
                  <c:v>6036.5</c:v>
                </c:pt>
                <c:pt idx="216">
                  <c:v>6085.5</c:v>
                </c:pt>
                <c:pt idx="217">
                  <c:v>6086</c:v>
                </c:pt>
                <c:pt idx="218">
                  <c:v>6091</c:v>
                </c:pt>
                <c:pt idx="219">
                  <c:v>6091.5</c:v>
                </c:pt>
                <c:pt idx="220">
                  <c:v>6102.5</c:v>
                </c:pt>
                <c:pt idx="221">
                  <c:v>6125</c:v>
                </c:pt>
                <c:pt idx="222">
                  <c:v>6233</c:v>
                </c:pt>
                <c:pt idx="223">
                  <c:v>6260.5</c:v>
                </c:pt>
                <c:pt idx="224">
                  <c:v>6924</c:v>
                </c:pt>
                <c:pt idx="225">
                  <c:v>6949</c:v>
                </c:pt>
                <c:pt idx="226">
                  <c:v>6983</c:v>
                </c:pt>
                <c:pt idx="227">
                  <c:v>7028</c:v>
                </c:pt>
                <c:pt idx="228">
                  <c:v>7028.5</c:v>
                </c:pt>
                <c:pt idx="229">
                  <c:v>7146</c:v>
                </c:pt>
                <c:pt idx="230">
                  <c:v>7848</c:v>
                </c:pt>
                <c:pt idx="231">
                  <c:v>7887</c:v>
                </c:pt>
                <c:pt idx="232">
                  <c:v>7976</c:v>
                </c:pt>
                <c:pt idx="233">
                  <c:v>8028</c:v>
                </c:pt>
                <c:pt idx="234">
                  <c:v>8028</c:v>
                </c:pt>
                <c:pt idx="235">
                  <c:v>8057</c:v>
                </c:pt>
                <c:pt idx="236">
                  <c:v>8174</c:v>
                </c:pt>
                <c:pt idx="237">
                  <c:v>8174</c:v>
                </c:pt>
                <c:pt idx="238">
                  <c:v>8280</c:v>
                </c:pt>
                <c:pt idx="239">
                  <c:v>8968.5</c:v>
                </c:pt>
                <c:pt idx="240">
                  <c:v>9032</c:v>
                </c:pt>
                <c:pt idx="241">
                  <c:v>9032</c:v>
                </c:pt>
                <c:pt idx="242">
                  <c:v>9081.5</c:v>
                </c:pt>
                <c:pt idx="243">
                  <c:v>9084.5</c:v>
                </c:pt>
                <c:pt idx="244">
                  <c:v>9176.5</c:v>
                </c:pt>
                <c:pt idx="245">
                  <c:v>9272.5</c:v>
                </c:pt>
                <c:pt idx="246">
                  <c:v>9931</c:v>
                </c:pt>
                <c:pt idx="247">
                  <c:v>9931</c:v>
                </c:pt>
                <c:pt idx="248">
                  <c:v>9955</c:v>
                </c:pt>
                <c:pt idx="249">
                  <c:v>9955.5</c:v>
                </c:pt>
                <c:pt idx="250">
                  <c:v>9958</c:v>
                </c:pt>
                <c:pt idx="251">
                  <c:v>9960.5</c:v>
                </c:pt>
                <c:pt idx="252">
                  <c:v>9961</c:v>
                </c:pt>
                <c:pt idx="253">
                  <c:v>9984.5</c:v>
                </c:pt>
                <c:pt idx="254">
                  <c:v>10002</c:v>
                </c:pt>
                <c:pt idx="255">
                  <c:v>10061</c:v>
                </c:pt>
                <c:pt idx="256">
                  <c:v>10061</c:v>
                </c:pt>
                <c:pt idx="257">
                  <c:v>10124.5</c:v>
                </c:pt>
                <c:pt idx="258">
                  <c:v>10125</c:v>
                </c:pt>
                <c:pt idx="259">
                  <c:v>10163</c:v>
                </c:pt>
                <c:pt idx="260">
                  <c:v>10188</c:v>
                </c:pt>
                <c:pt idx="261">
                  <c:v>10188</c:v>
                </c:pt>
                <c:pt idx="262">
                  <c:v>11010.5</c:v>
                </c:pt>
                <c:pt idx="263">
                  <c:v>11018</c:v>
                </c:pt>
                <c:pt idx="264">
                  <c:v>11018</c:v>
                </c:pt>
                <c:pt idx="265">
                  <c:v>11018.5</c:v>
                </c:pt>
                <c:pt idx="266">
                  <c:v>11018.5</c:v>
                </c:pt>
                <c:pt idx="267">
                  <c:v>11023.5</c:v>
                </c:pt>
                <c:pt idx="268">
                  <c:v>11024</c:v>
                </c:pt>
                <c:pt idx="269">
                  <c:v>11024</c:v>
                </c:pt>
                <c:pt idx="270">
                  <c:v>11026.5</c:v>
                </c:pt>
                <c:pt idx="271">
                  <c:v>11027</c:v>
                </c:pt>
                <c:pt idx="272">
                  <c:v>11029</c:v>
                </c:pt>
                <c:pt idx="273">
                  <c:v>11029.5</c:v>
                </c:pt>
                <c:pt idx="274">
                  <c:v>11034.5</c:v>
                </c:pt>
                <c:pt idx="275">
                  <c:v>11035</c:v>
                </c:pt>
                <c:pt idx="276">
                  <c:v>11037.5</c:v>
                </c:pt>
                <c:pt idx="277">
                  <c:v>11040.5</c:v>
                </c:pt>
                <c:pt idx="278">
                  <c:v>11040.5</c:v>
                </c:pt>
                <c:pt idx="279">
                  <c:v>11085</c:v>
                </c:pt>
                <c:pt idx="280">
                  <c:v>11087</c:v>
                </c:pt>
                <c:pt idx="281">
                  <c:v>11087</c:v>
                </c:pt>
                <c:pt idx="282">
                  <c:v>11164.5</c:v>
                </c:pt>
                <c:pt idx="283">
                  <c:v>11170</c:v>
                </c:pt>
                <c:pt idx="284">
                  <c:v>11226</c:v>
                </c:pt>
                <c:pt idx="285">
                  <c:v>11300</c:v>
                </c:pt>
                <c:pt idx="286">
                  <c:v>11887</c:v>
                </c:pt>
                <c:pt idx="287">
                  <c:v>12058</c:v>
                </c:pt>
                <c:pt idx="288">
                  <c:v>12075.5</c:v>
                </c:pt>
                <c:pt idx="289">
                  <c:v>12291</c:v>
                </c:pt>
                <c:pt idx="290">
                  <c:v>12513.5</c:v>
                </c:pt>
                <c:pt idx="291">
                  <c:v>12809</c:v>
                </c:pt>
                <c:pt idx="292">
                  <c:v>12883.5</c:v>
                </c:pt>
                <c:pt idx="293">
                  <c:v>12939</c:v>
                </c:pt>
                <c:pt idx="294">
                  <c:v>13027</c:v>
                </c:pt>
                <c:pt idx="295">
                  <c:v>13077</c:v>
                </c:pt>
                <c:pt idx="296">
                  <c:v>13890.5</c:v>
                </c:pt>
                <c:pt idx="297">
                  <c:v>13920</c:v>
                </c:pt>
                <c:pt idx="298">
                  <c:v>13951.5</c:v>
                </c:pt>
                <c:pt idx="299">
                  <c:v>13994.5</c:v>
                </c:pt>
                <c:pt idx="300">
                  <c:v>14075.5</c:v>
                </c:pt>
                <c:pt idx="301">
                  <c:v>14094</c:v>
                </c:pt>
                <c:pt idx="302">
                  <c:v>14095</c:v>
                </c:pt>
                <c:pt idx="303">
                  <c:v>14233</c:v>
                </c:pt>
                <c:pt idx="304">
                  <c:v>14268</c:v>
                </c:pt>
                <c:pt idx="305">
                  <c:v>14268</c:v>
                </c:pt>
                <c:pt idx="306">
                  <c:v>14268</c:v>
                </c:pt>
                <c:pt idx="307">
                  <c:v>14268</c:v>
                </c:pt>
                <c:pt idx="308">
                  <c:v>14268</c:v>
                </c:pt>
                <c:pt idx="309">
                  <c:v>14980.5</c:v>
                </c:pt>
                <c:pt idx="310">
                  <c:v>15038.5</c:v>
                </c:pt>
                <c:pt idx="311">
                  <c:v>15077</c:v>
                </c:pt>
                <c:pt idx="312">
                  <c:v>15145</c:v>
                </c:pt>
                <c:pt idx="313">
                  <c:v>15208.5</c:v>
                </c:pt>
                <c:pt idx="314">
                  <c:v>15983.5</c:v>
                </c:pt>
                <c:pt idx="315">
                  <c:v>16014.5</c:v>
                </c:pt>
                <c:pt idx="316">
                  <c:v>16127</c:v>
                </c:pt>
                <c:pt idx="317">
                  <c:v>16144.5</c:v>
                </c:pt>
                <c:pt idx="318">
                  <c:v>16166.5</c:v>
                </c:pt>
                <c:pt idx="319">
                  <c:v>16199</c:v>
                </c:pt>
                <c:pt idx="320">
                  <c:v>16214</c:v>
                </c:pt>
                <c:pt idx="321">
                  <c:v>16265.5</c:v>
                </c:pt>
                <c:pt idx="322">
                  <c:v>16265.5</c:v>
                </c:pt>
                <c:pt idx="323">
                  <c:v>16268</c:v>
                </c:pt>
                <c:pt idx="324">
                  <c:v>16268</c:v>
                </c:pt>
                <c:pt idx="325">
                  <c:v>16268</c:v>
                </c:pt>
                <c:pt idx="326">
                  <c:v>16268</c:v>
                </c:pt>
                <c:pt idx="327">
                  <c:v>16268</c:v>
                </c:pt>
                <c:pt idx="328">
                  <c:v>16268</c:v>
                </c:pt>
                <c:pt idx="329">
                  <c:v>16916</c:v>
                </c:pt>
                <c:pt idx="330">
                  <c:v>17004.5</c:v>
                </c:pt>
                <c:pt idx="331">
                  <c:v>17042</c:v>
                </c:pt>
                <c:pt idx="332">
                  <c:v>17042.5</c:v>
                </c:pt>
                <c:pt idx="333">
                  <c:v>17058</c:v>
                </c:pt>
                <c:pt idx="334">
                  <c:v>17059.5</c:v>
                </c:pt>
                <c:pt idx="335">
                  <c:v>17059.5</c:v>
                </c:pt>
                <c:pt idx="336">
                  <c:v>17063.5</c:v>
                </c:pt>
                <c:pt idx="337">
                  <c:v>17093.5</c:v>
                </c:pt>
                <c:pt idx="338">
                  <c:v>17094</c:v>
                </c:pt>
                <c:pt idx="339">
                  <c:v>17181</c:v>
                </c:pt>
                <c:pt idx="340">
                  <c:v>17208.5</c:v>
                </c:pt>
                <c:pt idx="341">
                  <c:v>17289.5</c:v>
                </c:pt>
                <c:pt idx="342">
                  <c:v>17951.5</c:v>
                </c:pt>
                <c:pt idx="343">
                  <c:v>18037</c:v>
                </c:pt>
                <c:pt idx="344">
                  <c:v>18037</c:v>
                </c:pt>
                <c:pt idx="345">
                  <c:v>18094</c:v>
                </c:pt>
                <c:pt idx="346">
                  <c:v>18122.5</c:v>
                </c:pt>
                <c:pt idx="347">
                  <c:v>18123</c:v>
                </c:pt>
                <c:pt idx="348">
                  <c:v>18150</c:v>
                </c:pt>
                <c:pt idx="349">
                  <c:v>18152</c:v>
                </c:pt>
                <c:pt idx="350">
                  <c:v>18180</c:v>
                </c:pt>
                <c:pt idx="351">
                  <c:v>18180</c:v>
                </c:pt>
                <c:pt idx="352">
                  <c:v>18200</c:v>
                </c:pt>
                <c:pt idx="353">
                  <c:v>18236</c:v>
                </c:pt>
                <c:pt idx="354">
                  <c:v>18966.5</c:v>
                </c:pt>
                <c:pt idx="355">
                  <c:v>18966.5</c:v>
                </c:pt>
                <c:pt idx="356">
                  <c:v>19035.5</c:v>
                </c:pt>
                <c:pt idx="357">
                  <c:v>19035.5</c:v>
                </c:pt>
                <c:pt idx="358">
                  <c:v>19036</c:v>
                </c:pt>
                <c:pt idx="359">
                  <c:v>19036</c:v>
                </c:pt>
                <c:pt idx="360">
                  <c:v>19077</c:v>
                </c:pt>
                <c:pt idx="361">
                  <c:v>20033.5</c:v>
                </c:pt>
                <c:pt idx="362">
                  <c:v>20033.5</c:v>
                </c:pt>
                <c:pt idx="363">
                  <c:v>20041.5</c:v>
                </c:pt>
                <c:pt idx="364">
                  <c:v>20043</c:v>
                </c:pt>
                <c:pt idx="365">
                  <c:v>20113</c:v>
                </c:pt>
                <c:pt idx="366">
                  <c:v>20133.5</c:v>
                </c:pt>
                <c:pt idx="367">
                  <c:v>20134</c:v>
                </c:pt>
                <c:pt idx="368">
                  <c:v>20139</c:v>
                </c:pt>
                <c:pt idx="369">
                  <c:v>20219.5</c:v>
                </c:pt>
                <c:pt idx="370">
                  <c:v>20271</c:v>
                </c:pt>
                <c:pt idx="371">
                  <c:v>20274.5</c:v>
                </c:pt>
                <c:pt idx="372">
                  <c:v>20964</c:v>
                </c:pt>
                <c:pt idx="373">
                  <c:v>21079</c:v>
                </c:pt>
                <c:pt idx="374">
                  <c:v>21079</c:v>
                </c:pt>
                <c:pt idx="375">
                  <c:v>21083</c:v>
                </c:pt>
                <c:pt idx="376">
                  <c:v>21105.5</c:v>
                </c:pt>
                <c:pt idx="377">
                  <c:v>21106</c:v>
                </c:pt>
                <c:pt idx="378">
                  <c:v>21134.5</c:v>
                </c:pt>
                <c:pt idx="379">
                  <c:v>21134.5</c:v>
                </c:pt>
                <c:pt idx="380">
                  <c:v>21179.5</c:v>
                </c:pt>
                <c:pt idx="381">
                  <c:v>21198</c:v>
                </c:pt>
                <c:pt idx="382">
                  <c:v>21198</c:v>
                </c:pt>
                <c:pt idx="383">
                  <c:v>21215</c:v>
                </c:pt>
                <c:pt idx="384">
                  <c:v>21924</c:v>
                </c:pt>
                <c:pt idx="385">
                  <c:v>21987.5</c:v>
                </c:pt>
                <c:pt idx="386">
                  <c:v>22018</c:v>
                </c:pt>
                <c:pt idx="387">
                  <c:v>23265</c:v>
                </c:pt>
                <c:pt idx="388">
                  <c:v>23295</c:v>
                </c:pt>
                <c:pt idx="389">
                  <c:v>23397.5</c:v>
                </c:pt>
              </c:numCache>
            </c:numRef>
          </c:xVal>
          <c:yVal>
            <c:numRef>
              <c:f>B!$K$21:$K$410</c:f>
              <c:numCache>
                <c:formatCode>General</c:formatCode>
                <c:ptCount val="390"/>
                <c:pt idx="47">
                  <c:v>8.2288500052527525E-3</c:v>
                </c:pt>
                <c:pt idx="148">
                  <c:v>2.526500029489398E-4</c:v>
                </c:pt>
                <c:pt idx="149">
                  <c:v>-7.0259999483823776E-4</c:v>
                </c:pt>
                <c:pt idx="151">
                  <c:v>-9.7059999097837135E-4</c:v>
                </c:pt>
                <c:pt idx="152">
                  <c:v>1.8678500055102631E-3</c:v>
                </c:pt>
                <c:pt idx="164">
                  <c:v>0</c:v>
                </c:pt>
                <c:pt idx="167">
                  <c:v>-2.4489999486831948E-4</c:v>
                </c:pt>
                <c:pt idx="171">
                  <c:v>-1.3004999345866963E-4</c:v>
                </c:pt>
                <c:pt idx="178">
                  <c:v>-3.9114999963203445E-3</c:v>
                </c:pt>
                <c:pt idx="179">
                  <c:v>-2.2423499976866879E-3</c:v>
                </c:pt>
                <c:pt idx="183">
                  <c:v>1.3770500008831732E-3</c:v>
                </c:pt>
                <c:pt idx="184">
                  <c:v>1.3770500008831732E-3</c:v>
                </c:pt>
                <c:pt idx="196">
                  <c:v>-2.0694999693660066E-4</c:v>
                </c:pt>
                <c:pt idx="204">
                  <c:v>-2.3896499988040887E-3</c:v>
                </c:pt>
                <c:pt idx="207">
                  <c:v>-5.1773999948636629E-3</c:v>
                </c:pt>
                <c:pt idx="210">
                  <c:v>-5.2758999954676256E-3</c:v>
                </c:pt>
                <c:pt idx="212">
                  <c:v>-4.9008499991032295E-3</c:v>
                </c:pt>
                <c:pt idx="213">
                  <c:v>-5.226349996519275E-3</c:v>
                </c:pt>
                <c:pt idx="215">
                  <c:v>-5.7266499934485182E-3</c:v>
                </c:pt>
                <c:pt idx="216">
                  <c:v>-5.3295499965315685E-3</c:v>
                </c:pt>
                <c:pt idx="217">
                  <c:v>-6.3805999961914495E-3</c:v>
                </c:pt>
                <c:pt idx="218">
                  <c:v>-5.7910999967134558E-3</c:v>
                </c:pt>
                <c:pt idx="219">
                  <c:v>-6.342149994452484E-3</c:v>
                </c:pt>
                <c:pt idx="220">
                  <c:v>-5.4652499966323376E-3</c:v>
                </c:pt>
                <c:pt idx="221">
                  <c:v>-4.9624999955995008E-3</c:v>
                </c:pt>
                <c:pt idx="222">
                  <c:v>-6.3892999969539233E-3</c:v>
                </c:pt>
                <c:pt idx="223">
                  <c:v>-5.0970500014955178E-3</c:v>
                </c:pt>
                <c:pt idx="224">
                  <c:v>-6.7403999928501435E-3</c:v>
                </c:pt>
                <c:pt idx="225">
                  <c:v>-1.3928999978816137E-3</c:v>
                </c:pt>
                <c:pt idx="226">
                  <c:v>-5.564299994148314E-3</c:v>
                </c:pt>
                <c:pt idx="229">
                  <c:v>-6.8065999948885292E-3</c:v>
                </c:pt>
                <c:pt idx="230">
                  <c:v>-1.5807999952812679E-3</c:v>
                </c:pt>
                <c:pt idx="231">
                  <c:v>-6.5626999930827878E-3</c:v>
                </c:pt>
                <c:pt idx="232">
                  <c:v>-6.5495999951963313E-3</c:v>
                </c:pt>
                <c:pt idx="234">
                  <c:v>-6.3187999912770465E-3</c:v>
                </c:pt>
                <c:pt idx="237">
                  <c:v>-5.8353999920655042E-3</c:v>
                </c:pt>
                <c:pt idx="238">
                  <c:v>-6.6880000013043173E-3</c:v>
                </c:pt>
                <c:pt idx="239">
                  <c:v>-5.9838499946636148E-3</c:v>
                </c:pt>
                <c:pt idx="241">
                  <c:v>-7.1571999942534603E-3</c:v>
                </c:pt>
                <c:pt idx="242">
                  <c:v>-5.2211500005796552E-3</c:v>
                </c:pt>
                <c:pt idx="243">
                  <c:v>-5.2274499976192601E-3</c:v>
                </c:pt>
                <c:pt idx="244">
                  <c:v>-5.5206499964697286E-3</c:v>
                </c:pt>
                <c:pt idx="245">
                  <c:v>-5.6222499988507479E-3</c:v>
                </c:pt>
                <c:pt idx="246">
                  <c:v>-7.8651000003446825E-3</c:v>
                </c:pt>
                <c:pt idx="253">
                  <c:v>-5.3174499989836477E-3</c:v>
                </c:pt>
                <c:pt idx="255">
                  <c:v>-6.8381000019144267E-3</c:v>
                </c:pt>
                <c:pt idx="257">
                  <c:v>-6.2114499960443936E-3</c:v>
                </c:pt>
                <c:pt idx="258">
                  <c:v>-4.8624999981257133E-3</c:v>
                </c:pt>
                <c:pt idx="259">
                  <c:v>-4.0423000027658418E-3</c:v>
                </c:pt>
                <c:pt idx="261">
                  <c:v>-4.8547999977017753E-3</c:v>
                </c:pt>
                <c:pt idx="262">
                  <c:v>-4.5720499911112711E-3</c:v>
                </c:pt>
                <c:pt idx="263">
                  <c:v>-6.3377999977092259E-3</c:v>
                </c:pt>
                <c:pt idx="264">
                  <c:v>-6.1377999954856932E-3</c:v>
                </c:pt>
                <c:pt idx="265">
                  <c:v>-5.0888499972643331E-3</c:v>
                </c:pt>
                <c:pt idx="266">
                  <c:v>-4.8888499950408004E-3</c:v>
                </c:pt>
                <c:pt idx="267">
                  <c:v>-4.9993499997071922E-3</c:v>
                </c:pt>
                <c:pt idx="268">
                  <c:v>-7.1504000006825663E-3</c:v>
                </c:pt>
                <c:pt idx="269">
                  <c:v>-6.6503999987617135E-3</c:v>
                </c:pt>
                <c:pt idx="270">
                  <c:v>-5.0056499967467971E-3</c:v>
                </c:pt>
                <c:pt idx="271">
                  <c:v>-5.8566999941831455E-3</c:v>
                </c:pt>
                <c:pt idx="272">
                  <c:v>-6.560899993928615E-3</c:v>
                </c:pt>
                <c:pt idx="273">
                  <c:v>-5.011949993786402E-3</c:v>
                </c:pt>
                <c:pt idx="274">
                  <c:v>-5.2224499959265813E-3</c:v>
                </c:pt>
                <c:pt idx="275">
                  <c:v>-6.7734999975073151E-3</c:v>
                </c:pt>
                <c:pt idx="276">
                  <c:v>-5.6287499974132515E-3</c:v>
                </c:pt>
                <c:pt idx="277">
                  <c:v>-4.1350499959662557E-3</c:v>
                </c:pt>
                <c:pt idx="278">
                  <c:v>-3.3350499943480827E-3</c:v>
                </c:pt>
                <c:pt idx="279">
                  <c:v>-5.4784999956609681E-3</c:v>
                </c:pt>
                <c:pt idx="280">
                  <c:v>-4.7126999925239943E-3</c:v>
                </c:pt>
                <c:pt idx="282">
                  <c:v>-7.4954500014428049E-3</c:v>
                </c:pt>
                <c:pt idx="283">
                  <c:v>-6.756999995559454E-3</c:v>
                </c:pt>
                <c:pt idx="285">
                  <c:v>-6.6299999962211587E-3</c:v>
                </c:pt>
                <c:pt idx="286">
                  <c:v>-7.1626999924774282E-3</c:v>
                </c:pt>
                <c:pt idx="287">
                  <c:v>-6.8218000014894642E-3</c:v>
                </c:pt>
                <c:pt idx="288">
                  <c:v>-6.0085499935667031E-3</c:v>
                </c:pt>
                <c:pt idx="289">
                  <c:v>-6.8110999927739613E-3</c:v>
                </c:pt>
                <c:pt idx="291">
                  <c:v>-7.298899996385444E-3</c:v>
                </c:pt>
                <c:pt idx="292">
                  <c:v>-7.2053499970934354E-3</c:v>
                </c:pt>
                <c:pt idx="293">
                  <c:v>-6.6718999951262958E-3</c:v>
                </c:pt>
                <c:pt idx="294">
                  <c:v>-8.6566999962087721E-3</c:v>
                </c:pt>
                <c:pt idx="295">
                  <c:v>-7.7616999915335327E-3</c:v>
                </c:pt>
                <c:pt idx="296">
                  <c:v>-9.0200499980710447E-3</c:v>
                </c:pt>
                <c:pt idx="297">
                  <c:v>-8.8319999995292164E-3</c:v>
                </c:pt>
                <c:pt idx="298">
                  <c:v>-9.7481499906280078E-3</c:v>
                </c:pt>
                <c:pt idx="299">
                  <c:v>-8.4384500005398877E-3</c:v>
                </c:pt>
                <c:pt idx="300">
                  <c:v>-9.1085499952896498E-3</c:v>
                </c:pt>
                <c:pt idx="301">
                  <c:v>-8.7973999980022199E-3</c:v>
                </c:pt>
                <c:pt idx="302">
                  <c:v>-9.099499999138061E-3</c:v>
                </c:pt>
                <c:pt idx="303">
                  <c:v>-9.3893000012030825E-3</c:v>
                </c:pt>
                <c:pt idx="304">
                  <c:v>-8.6627999917254783E-3</c:v>
                </c:pt>
                <c:pt idx="305">
                  <c:v>-8.6527999956160784E-3</c:v>
                </c:pt>
                <c:pt idx="307">
                  <c:v>-8.5527999908663332E-3</c:v>
                </c:pt>
                <c:pt idx="309">
                  <c:v>-9.6090500010177493E-3</c:v>
                </c:pt>
                <c:pt idx="310">
                  <c:v>-9.1308499977458268E-3</c:v>
                </c:pt>
                <c:pt idx="311">
                  <c:v>-9.4616999995196238E-3</c:v>
                </c:pt>
                <c:pt idx="312">
                  <c:v>-1.0204499994870275E-2</c:v>
                </c:pt>
                <c:pt idx="313">
                  <c:v>-9.5878499996615574E-3</c:v>
                </c:pt>
                <c:pt idx="314">
                  <c:v>-1.0215349997451995E-2</c:v>
                </c:pt>
                <c:pt idx="315">
                  <c:v>-1.0580449998087715E-2</c:v>
                </c:pt>
                <c:pt idx="316">
                  <c:v>-1.1166699994646478E-2</c:v>
                </c:pt>
                <c:pt idx="317">
                  <c:v>-1.0253449996525887E-2</c:v>
                </c:pt>
                <c:pt idx="318">
                  <c:v>-1.0099649996845983E-2</c:v>
                </c:pt>
                <c:pt idx="319">
                  <c:v>-9.3178999959491193E-3</c:v>
                </c:pt>
                <c:pt idx="320">
                  <c:v>-9.9493999950936995E-3</c:v>
                </c:pt>
                <c:pt idx="322">
                  <c:v>-1.146754999354016E-2</c:v>
                </c:pt>
                <c:pt idx="323">
                  <c:v>-1.1902799997187685E-2</c:v>
                </c:pt>
                <c:pt idx="325">
                  <c:v>-1.1002799998095725E-2</c:v>
                </c:pt>
                <c:pt idx="327">
                  <c:v>-1.0702799998398405E-2</c:v>
                </c:pt>
                <c:pt idx="329">
                  <c:v>-1.1823599998024292E-2</c:v>
                </c:pt>
                <c:pt idx="330">
                  <c:v>-1.3259450002806261E-2</c:v>
                </c:pt>
                <c:pt idx="331">
                  <c:v>-1.38881999955629E-2</c:v>
                </c:pt>
                <c:pt idx="332">
                  <c:v>-1.3039249999565072E-2</c:v>
                </c:pt>
                <c:pt idx="333">
                  <c:v>-1.4221799996448681E-2</c:v>
                </c:pt>
                <c:pt idx="334">
                  <c:v>-1.3524949994462077E-2</c:v>
                </c:pt>
                <c:pt idx="336">
                  <c:v>-1.3483349997841287E-2</c:v>
                </c:pt>
                <c:pt idx="337">
                  <c:v>-1.3246349990367889E-2</c:v>
                </c:pt>
                <c:pt idx="338">
                  <c:v>-1.339739999093581E-2</c:v>
                </c:pt>
                <c:pt idx="339">
                  <c:v>-1.5780099995026831E-2</c:v>
                </c:pt>
                <c:pt idx="340">
                  <c:v>-1.3587849993200507E-2</c:v>
                </c:pt>
                <c:pt idx="341">
                  <c:v>-1.3957949995528907E-2</c:v>
                </c:pt>
                <c:pt idx="342">
                  <c:v>-1.4548150000337046E-2</c:v>
                </c:pt>
                <c:pt idx="343">
                  <c:v>-1.5977700000803452E-2</c:v>
                </c:pt>
                <c:pt idx="344">
                  <c:v>-1.5977700000803452E-2</c:v>
                </c:pt>
                <c:pt idx="345">
                  <c:v>-1.5297400001145434E-2</c:v>
                </c:pt>
                <c:pt idx="346">
                  <c:v>-1.5507249998336192E-2</c:v>
                </c:pt>
                <c:pt idx="347">
                  <c:v>-1.5858300001127645E-2</c:v>
                </c:pt>
                <c:pt idx="348">
                  <c:v>-1.6214999996009283E-2</c:v>
                </c:pt>
                <c:pt idx="349">
                  <c:v>-1.5919199999189004E-2</c:v>
                </c:pt>
                <c:pt idx="351">
                  <c:v>-1.5967999999702442E-2</c:v>
                </c:pt>
                <c:pt idx="352">
                  <c:v>-1.6319999995175749E-2</c:v>
                </c:pt>
                <c:pt idx="353">
                  <c:v>-1.6495600000780541E-2</c:v>
                </c:pt>
                <c:pt idx="354">
                  <c:v>-1.8479649996152148E-2</c:v>
                </c:pt>
                <c:pt idx="355">
                  <c:v>-1.8479649996152148E-2</c:v>
                </c:pt>
                <c:pt idx="356">
                  <c:v>-1.8124549998901784E-2</c:v>
                </c:pt>
                <c:pt idx="357">
                  <c:v>-1.8124549998901784E-2</c:v>
                </c:pt>
                <c:pt idx="358">
                  <c:v>-1.9575599995732773E-2</c:v>
                </c:pt>
                <c:pt idx="359">
                  <c:v>-1.9575599995732773E-2</c:v>
                </c:pt>
                <c:pt idx="360">
                  <c:v>-1.9661699996504467E-2</c:v>
                </c:pt>
                <c:pt idx="361">
                  <c:v>-2.2020349992089905E-2</c:v>
                </c:pt>
                <c:pt idx="362">
                  <c:v>4.8979650004184805E-2</c:v>
                </c:pt>
                <c:pt idx="363">
                  <c:v>-2.2237149998545647E-2</c:v>
                </c:pt>
                <c:pt idx="364">
                  <c:v>-2.3290299999644049E-2</c:v>
                </c:pt>
                <c:pt idx="365">
                  <c:v>-2.4437299995042849E-2</c:v>
                </c:pt>
                <c:pt idx="366">
                  <c:v>-2.263035000214586E-2</c:v>
                </c:pt>
                <c:pt idx="367">
                  <c:v>-2.4781399995845277E-2</c:v>
                </c:pt>
                <c:pt idx="368">
                  <c:v>-2.369189999444643E-2</c:v>
                </c:pt>
                <c:pt idx="369">
                  <c:v>-2.4310950000653975E-2</c:v>
                </c:pt>
                <c:pt idx="370">
                  <c:v>-2.0669099998485763E-2</c:v>
                </c:pt>
                <c:pt idx="371">
                  <c:v>-2.3826450000342447E-2</c:v>
                </c:pt>
                <c:pt idx="372">
                  <c:v>-2.9324399998586159E-2</c:v>
                </c:pt>
                <c:pt idx="374">
                  <c:v>-2.8455899999244139E-2</c:v>
                </c:pt>
                <c:pt idx="375">
                  <c:v>-2.8774299993528984E-2</c:v>
                </c:pt>
                <c:pt idx="376">
                  <c:v>-2.757154999562772E-2</c:v>
                </c:pt>
                <c:pt idx="377">
                  <c:v>-2.8822599997511134E-2</c:v>
                </c:pt>
                <c:pt idx="380">
                  <c:v>-2.7526949997991323E-2</c:v>
                </c:pt>
                <c:pt idx="383">
                  <c:v>-2.9151499998988584E-2</c:v>
                </c:pt>
                <c:pt idx="384">
                  <c:v>-3.2540399995923508E-2</c:v>
                </c:pt>
                <c:pt idx="385">
                  <c:v>-3.1223749996570405E-2</c:v>
                </c:pt>
                <c:pt idx="386">
                  <c:v>-3.2837799997651018E-2</c:v>
                </c:pt>
                <c:pt idx="387">
                  <c:v>-3.7156499995035119E-2</c:v>
                </c:pt>
                <c:pt idx="388">
                  <c:v>-3.811949999362696E-2</c:v>
                </c:pt>
                <c:pt idx="389">
                  <c:v>-3.5684749993379228E-2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66A-47F2-AE8A-5832DD0EFB72}"/>
            </c:ext>
          </c:extLst>
        </c:ser>
        <c:ser>
          <c:idx val="4"/>
          <c:order val="4"/>
          <c:tx>
            <c:strRef>
              <c:f>B!$L$20:$L$20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B!$F$21:$F$410</c:f>
              <c:numCache>
                <c:formatCode>General</c:formatCode>
                <c:ptCount val="390"/>
                <c:pt idx="0">
                  <c:v>-64783.5</c:v>
                </c:pt>
                <c:pt idx="1">
                  <c:v>-64783</c:v>
                </c:pt>
                <c:pt idx="2">
                  <c:v>-63723.5</c:v>
                </c:pt>
                <c:pt idx="3">
                  <c:v>-63723</c:v>
                </c:pt>
                <c:pt idx="4">
                  <c:v>-62539.5</c:v>
                </c:pt>
                <c:pt idx="5">
                  <c:v>-62539</c:v>
                </c:pt>
                <c:pt idx="6">
                  <c:v>-61814</c:v>
                </c:pt>
                <c:pt idx="7">
                  <c:v>-60699</c:v>
                </c:pt>
                <c:pt idx="8">
                  <c:v>-59482</c:v>
                </c:pt>
                <c:pt idx="9">
                  <c:v>-54701</c:v>
                </c:pt>
                <c:pt idx="10">
                  <c:v>-54676</c:v>
                </c:pt>
                <c:pt idx="11">
                  <c:v>-54613</c:v>
                </c:pt>
                <c:pt idx="12">
                  <c:v>-54596</c:v>
                </c:pt>
                <c:pt idx="13">
                  <c:v>-54549</c:v>
                </c:pt>
                <c:pt idx="14">
                  <c:v>-54538</c:v>
                </c:pt>
                <c:pt idx="15">
                  <c:v>-53860</c:v>
                </c:pt>
                <c:pt idx="16">
                  <c:v>-53799</c:v>
                </c:pt>
                <c:pt idx="17">
                  <c:v>-53711</c:v>
                </c:pt>
                <c:pt idx="18">
                  <c:v>-52578.5</c:v>
                </c:pt>
                <c:pt idx="19">
                  <c:v>-52578</c:v>
                </c:pt>
                <c:pt idx="20">
                  <c:v>-50538</c:v>
                </c:pt>
                <c:pt idx="21">
                  <c:v>-50395</c:v>
                </c:pt>
                <c:pt idx="22">
                  <c:v>-48596.5</c:v>
                </c:pt>
                <c:pt idx="23">
                  <c:v>-48596</c:v>
                </c:pt>
                <c:pt idx="24">
                  <c:v>-48588</c:v>
                </c:pt>
                <c:pt idx="25">
                  <c:v>-48587.5</c:v>
                </c:pt>
                <c:pt idx="26">
                  <c:v>-48546.5</c:v>
                </c:pt>
                <c:pt idx="27">
                  <c:v>-48535.5</c:v>
                </c:pt>
                <c:pt idx="28">
                  <c:v>-48486</c:v>
                </c:pt>
                <c:pt idx="29">
                  <c:v>-48475</c:v>
                </c:pt>
                <c:pt idx="30">
                  <c:v>-48474.5</c:v>
                </c:pt>
                <c:pt idx="31">
                  <c:v>-48469</c:v>
                </c:pt>
                <c:pt idx="32">
                  <c:v>-42295</c:v>
                </c:pt>
                <c:pt idx="33">
                  <c:v>-40201</c:v>
                </c:pt>
                <c:pt idx="34">
                  <c:v>-39501.5</c:v>
                </c:pt>
                <c:pt idx="35">
                  <c:v>-39490.5</c:v>
                </c:pt>
                <c:pt idx="36">
                  <c:v>-39476.5</c:v>
                </c:pt>
                <c:pt idx="37">
                  <c:v>-38677</c:v>
                </c:pt>
                <c:pt idx="38">
                  <c:v>-38574</c:v>
                </c:pt>
                <c:pt idx="39">
                  <c:v>-37464.5</c:v>
                </c:pt>
                <c:pt idx="40">
                  <c:v>-37464</c:v>
                </c:pt>
                <c:pt idx="41">
                  <c:v>-36489</c:v>
                </c:pt>
                <c:pt idx="42">
                  <c:v>-33454.5</c:v>
                </c:pt>
                <c:pt idx="43">
                  <c:v>-33195</c:v>
                </c:pt>
                <c:pt idx="44">
                  <c:v>-32547</c:v>
                </c:pt>
                <c:pt idx="45">
                  <c:v>-32290</c:v>
                </c:pt>
                <c:pt idx="46">
                  <c:v>-32072</c:v>
                </c:pt>
                <c:pt idx="47">
                  <c:v>-25418.5</c:v>
                </c:pt>
                <c:pt idx="48">
                  <c:v>-24489</c:v>
                </c:pt>
                <c:pt idx="49">
                  <c:v>-24412</c:v>
                </c:pt>
                <c:pt idx="50">
                  <c:v>-24406.5</c:v>
                </c:pt>
                <c:pt idx="51">
                  <c:v>-24398</c:v>
                </c:pt>
                <c:pt idx="52">
                  <c:v>-23972.5</c:v>
                </c:pt>
                <c:pt idx="53">
                  <c:v>-23347</c:v>
                </c:pt>
                <c:pt idx="54">
                  <c:v>-23344</c:v>
                </c:pt>
                <c:pt idx="55">
                  <c:v>-23341.5</c:v>
                </c:pt>
                <c:pt idx="56">
                  <c:v>-23195</c:v>
                </c:pt>
                <c:pt idx="57">
                  <c:v>-23189.5</c:v>
                </c:pt>
                <c:pt idx="58">
                  <c:v>-23178.5</c:v>
                </c:pt>
                <c:pt idx="59">
                  <c:v>-23173</c:v>
                </c:pt>
                <c:pt idx="60">
                  <c:v>-22511</c:v>
                </c:pt>
                <c:pt idx="61">
                  <c:v>-21012.5</c:v>
                </c:pt>
                <c:pt idx="62">
                  <c:v>-20453</c:v>
                </c:pt>
                <c:pt idx="63">
                  <c:v>-20063.5</c:v>
                </c:pt>
                <c:pt idx="64">
                  <c:v>-18433</c:v>
                </c:pt>
                <c:pt idx="65">
                  <c:v>-18433</c:v>
                </c:pt>
                <c:pt idx="66">
                  <c:v>-18408</c:v>
                </c:pt>
                <c:pt idx="67">
                  <c:v>-17415</c:v>
                </c:pt>
                <c:pt idx="68">
                  <c:v>-17349.5</c:v>
                </c:pt>
                <c:pt idx="69">
                  <c:v>-17347</c:v>
                </c:pt>
                <c:pt idx="70">
                  <c:v>-17291</c:v>
                </c:pt>
                <c:pt idx="71">
                  <c:v>-17280.5</c:v>
                </c:pt>
                <c:pt idx="72">
                  <c:v>-17280.5</c:v>
                </c:pt>
                <c:pt idx="73">
                  <c:v>-17272</c:v>
                </c:pt>
                <c:pt idx="74">
                  <c:v>-17253</c:v>
                </c:pt>
                <c:pt idx="75">
                  <c:v>-16071</c:v>
                </c:pt>
                <c:pt idx="76">
                  <c:v>-15288</c:v>
                </c:pt>
                <c:pt idx="77">
                  <c:v>-14353.5</c:v>
                </c:pt>
                <c:pt idx="78">
                  <c:v>-13988</c:v>
                </c:pt>
                <c:pt idx="79">
                  <c:v>-13299</c:v>
                </c:pt>
                <c:pt idx="80">
                  <c:v>-13258.5</c:v>
                </c:pt>
                <c:pt idx="81">
                  <c:v>-13258</c:v>
                </c:pt>
                <c:pt idx="82">
                  <c:v>-12234</c:v>
                </c:pt>
                <c:pt idx="83">
                  <c:v>-12198</c:v>
                </c:pt>
                <c:pt idx="84">
                  <c:v>-11180</c:v>
                </c:pt>
                <c:pt idx="85">
                  <c:v>-11180</c:v>
                </c:pt>
                <c:pt idx="86">
                  <c:v>-11172</c:v>
                </c:pt>
                <c:pt idx="87">
                  <c:v>-11020</c:v>
                </c:pt>
                <c:pt idx="88">
                  <c:v>-11001.5</c:v>
                </c:pt>
                <c:pt idx="89">
                  <c:v>-10996</c:v>
                </c:pt>
                <c:pt idx="90">
                  <c:v>-10995</c:v>
                </c:pt>
                <c:pt idx="91">
                  <c:v>-10179</c:v>
                </c:pt>
                <c:pt idx="92">
                  <c:v>-9924.5</c:v>
                </c:pt>
                <c:pt idx="93">
                  <c:v>-9114.5</c:v>
                </c:pt>
                <c:pt idx="94">
                  <c:v>-9094.5</c:v>
                </c:pt>
                <c:pt idx="95">
                  <c:v>-9045.5</c:v>
                </c:pt>
                <c:pt idx="96">
                  <c:v>-8967.5</c:v>
                </c:pt>
                <c:pt idx="97">
                  <c:v>-8967.5</c:v>
                </c:pt>
                <c:pt idx="98">
                  <c:v>-8226.5</c:v>
                </c:pt>
                <c:pt idx="99">
                  <c:v>-8157.5</c:v>
                </c:pt>
                <c:pt idx="100">
                  <c:v>-8152</c:v>
                </c:pt>
                <c:pt idx="101">
                  <c:v>-8149</c:v>
                </c:pt>
                <c:pt idx="102">
                  <c:v>-8129</c:v>
                </c:pt>
                <c:pt idx="103">
                  <c:v>-7219.5</c:v>
                </c:pt>
                <c:pt idx="104">
                  <c:v>-7175.5</c:v>
                </c:pt>
                <c:pt idx="105">
                  <c:v>-7161.5</c:v>
                </c:pt>
                <c:pt idx="106">
                  <c:v>-7106.5</c:v>
                </c:pt>
                <c:pt idx="107">
                  <c:v>-7087</c:v>
                </c:pt>
                <c:pt idx="108">
                  <c:v>-7012.5</c:v>
                </c:pt>
                <c:pt idx="109">
                  <c:v>-7001.5</c:v>
                </c:pt>
                <c:pt idx="110">
                  <c:v>-6852</c:v>
                </c:pt>
                <c:pt idx="111">
                  <c:v>-6846.5</c:v>
                </c:pt>
                <c:pt idx="112">
                  <c:v>-6841</c:v>
                </c:pt>
                <c:pt idx="113">
                  <c:v>-6248.5</c:v>
                </c:pt>
                <c:pt idx="114">
                  <c:v>-6149</c:v>
                </c:pt>
                <c:pt idx="115">
                  <c:v>-6077</c:v>
                </c:pt>
                <c:pt idx="116">
                  <c:v>-5931</c:v>
                </c:pt>
                <c:pt idx="117">
                  <c:v>-5919</c:v>
                </c:pt>
                <c:pt idx="118">
                  <c:v>-5917</c:v>
                </c:pt>
                <c:pt idx="119">
                  <c:v>-5280.5</c:v>
                </c:pt>
                <c:pt idx="120">
                  <c:v>-5219.5</c:v>
                </c:pt>
                <c:pt idx="121">
                  <c:v>-5217</c:v>
                </c:pt>
                <c:pt idx="122">
                  <c:v>-5087</c:v>
                </c:pt>
                <c:pt idx="123">
                  <c:v>-5065</c:v>
                </c:pt>
                <c:pt idx="124">
                  <c:v>-5047.5</c:v>
                </c:pt>
                <c:pt idx="125">
                  <c:v>-5018</c:v>
                </c:pt>
                <c:pt idx="126">
                  <c:v>-4968</c:v>
                </c:pt>
                <c:pt idx="127">
                  <c:v>-4953.5</c:v>
                </c:pt>
                <c:pt idx="128">
                  <c:v>-4928.5</c:v>
                </c:pt>
                <c:pt idx="129">
                  <c:v>-4315</c:v>
                </c:pt>
                <c:pt idx="130">
                  <c:v>-4210</c:v>
                </c:pt>
                <c:pt idx="131">
                  <c:v>-4153</c:v>
                </c:pt>
                <c:pt idx="132">
                  <c:v>-4152</c:v>
                </c:pt>
                <c:pt idx="133">
                  <c:v>-4099.5</c:v>
                </c:pt>
                <c:pt idx="134">
                  <c:v>-4049</c:v>
                </c:pt>
                <c:pt idx="135">
                  <c:v>-4025</c:v>
                </c:pt>
                <c:pt idx="136">
                  <c:v>-3975</c:v>
                </c:pt>
                <c:pt idx="137">
                  <c:v>-3812</c:v>
                </c:pt>
                <c:pt idx="138">
                  <c:v>-3219.5</c:v>
                </c:pt>
                <c:pt idx="139">
                  <c:v>-3203</c:v>
                </c:pt>
                <c:pt idx="140">
                  <c:v>-3086</c:v>
                </c:pt>
                <c:pt idx="141">
                  <c:v>-3081.5</c:v>
                </c:pt>
                <c:pt idx="142">
                  <c:v>-2946</c:v>
                </c:pt>
                <c:pt idx="143">
                  <c:v>-2895.5</c:v>
                </c:pt>
                <c:pt idx="144">
                  <c:v>-2766.5</c:v>
                </c:pt>
                <c:pt idx="145">
                  <c:v>-2221</c:v>
                </c:pt>
                <c:pt idx="146">
                  <c:v>-2163</c:v>
                </c:pt>
                <c:pt idx="147">
                  <c:v>-2101.5</c:v>
                </c:pt>
                <c:pt idx="148">
                  <c:v>-2096.5</c:v>
                </c:pt>
                <c:pt idx="149">
                  <c:v>-2094</c:v>
                </c:pt>
                <c:pt idx="150">
                  <c:v>-2038</c:v>
                </c:pt>
                <c:pt idx="151">
                  <c:v>-2014</c:v>
                </c:pt>
                <c:pt idx="152">
                  <c:v>-2008.5</c:v>
                </c:pt>
                <c:pt idx="153">
                  <c:v>-1250</c:v>
                </c:pt>
                <c:pt idx="154">
                  <c:v>-1217</c:v>
                </c:pt>
                <c:pt idx="155">
                  <c:v>-1103</c:v>
                </c:pt>
                <c:pt idx="156">
                  <c:v>-1095</c:v>
                </c:pt>
                <c:pt idx="157">
                  <c:v>-1018</c:v>
                </c:pt>
                <c:pt idx="158">
                  <c:v>-890</c:v>
                </c:pt>
                <c:pt idx="159">
                  <c:v>-796</c:v>
                </c:pt>
                <c:pt idx="160">
                  <c:v>-232</c:v>
                </c:pt>
                <c:pt idx="161">
                  <c:v>-185</c:v>
                </c:pt>
                <c:pt idx="162">
                  <c:v>-49</c:v>
                </c:pt>
                <c:pt idx="163">
                  <c:v>-32.5</c:v>
                </c:pt>
                <c:pt idx="164">
                  <c:v>0</c:v>
                </c:pt>
                <c:pt idx="165">
                  <c:v>3.5</c:v>
                </c:pt>
                <c:pt idx="166">
                  <c:v>36</c:v>
                </c:pt>
                <c:pt idx="167">
                  <c:v>69</c:v>
                </c:pt>
                <c:pt idx="168">
                  <c:v>761</c:v>
                </c:pt>
                <c:pt idx="169">
                  <c:v>913</c:v>
                </c:pt>
                <c:pt idx="170">
                  <c:v>985.5</c:v>
                </c:pt>
                <c:pt idx="171">
                  <c:v>990.5</c:v>
                </c:pt>
                <c:pt idx="172">
                  <c:v>1021.5</c:v>
                </c:pt>
                <c:pt idx="173">
                  <c:v>1038.5</c:v>
                </c:pt>
                <c:pt idx="174">
                  <c:v>1076</c:v>
                </c:pt>
                <c:pt idx="175">
                  <c:v>1079.5</c:v>
                </c:pt>
                <c:pt idx="176">
                  <c:v>1173.5</c:v>
                </c:pt>
                <c:pt idx="177">
                  <c:v>1256.5</c:v>
                </c:pt>
                <c:pt idx="178">
                  <c:v>1815</c:v>
                </c:pt>
                <c:pt idx="179">
                  <c:v>1853.5</c:v>
                </c:pt>
                <c:pt idx="180">
                  <c:v>1883.5</c:v>
                </c:pt>
                <c:pt idx="181">
                  <c:v>1912.5</c:v>
                </c:pt>
                <c:pt idx="182">
                  <c:v>1929</c:v>
                </c:pt>
                <c:pt idx="183">
                  <c:v>1939.5</c:v>
                </c:pt>
                <c:pt idx="184">
                  <c:v>1939.5</c:v>
                </c:pt>
                <c:pt idx="185">
                  <c:v>1942</c:v>
                </c:pt>
                <c:pt idx="186">
                  <c:v>2006.5</c:v>
                </c:pt>
                <c:pt idx="187">
                  <c:v>2020</c:v>
                </c:pt>
                <c:pt idx="188">
                  <c:v>2042.5</c:v>
                </c:pt>
                <c:pt idx="189">
                  <c:v>2080</c:v>
                </c:pt>
                <c:pt idx="190">
                  <c:v>2125</c:v>
                </c:pt>
                <c:pt idx="191">
                  <c:v>2208</c:v>
                </c:pt>
                <c:pt idx="192">
                  <c:v>2798</c:v>
                </c:pt>
                <c:pt idx="193">
                  <c:v>2820</c:v>
                </c:pt>
                <c:pt idx="194">
                  <c:v>2955.5</c:v>
                </c:pt>
                <c:pt idx="195">
                  <c:v>2972</c:v>
                </c:pt>
                <c:pt idx="196">
                  <c:v>2979.5</c:v>
                </c:pt>
                <c:pt idx="197">
                  <c:v>2996.5</c:v>
                </c:pt>
                <c:pt idx="198">
                  <c:v>3032.5</c:v>
                </c:pt>
                <c:pt idx="199">
                  <c:v>3038</c:v>
                </c:pt>
                <c:pt idx="200">
                  <c:v>3121</c:v>
                </c:pt>
                <c:pt idx="201">
                  <c:v>3929</c:v>
                </c:pt>
                <c:pt idx="202">
                  <c:v>3962</c:v>
                </c:pt>
                <c:pt idx="203">
                  <c:v>4014.5</c:v>
                </c:pt>
                <c:pt idx="204">
                  <c:v>4066.5</c:v>
                </c:pt>
                <c:pt idx="205">
                  <c:v>4108.5</c:v>
                </c:pt>
                <c:pt idx="206">
                  <c:v>4182.5</c:v>
                </c:pt>
                <c:pt idx="207">
                  <c:v>4894</c:v>
                </c:pt>
                <c:pt idx="208">
                  <c:v>5079.5</c:v>
                </c:pt>
                <c:pt idx="209">
                  <c:v>5087</c:v>
                </c:pt>
                <c:pt idx="210">
                  <c:v>5179</c:v>
                </c:pt>
                <c:pt idx="211">
                  <c:v>5245.5</c:v>
                </c:pt>
                <c:pt idx="212">
                  <c:v>5738.5</c:v>
                </c:pt>
                <c:pt idx="213">
                  <c:v>5893.5</c:v>
                </c:pt>
                <c:pt idx="214">
                  <c:v>5898.5</c:v>
                </c:pt>
                <c:pt idx="215">
                  <c:v>6036.5</c:v>
                </c:pt>
                <c:pt idx="216">
                  <c:v>6085.5</c:v>
                </c:pt>
                <c:pt idx="217">
                  <c:v>6086</c:v>
                </c:pt>
                <c:pt idx="218">
                  <c:v>6091</c:v>
                </c:pt>
                <c:pt idx="219">
                  <c:v>6091.5</c:v>
                </c:pt>
                <c:pt idx="220">
                  <c:v>6102.5</c:v>
                </c:pt>
                <c:pt idx="221">
                  <c:v>6125</c:v>
                </c:pt>
                <c:pt idx="222">
                  <c:v>6233</c:v>
                </c:pt>
                <c:pt idx="223">
                  <c:v>6260.5</c:v>
                </c:pt>
                <c:pt idx="224">
                  <c:v>6924</c:v>
                </c:pt>
                <c:pt idx="225">
                  <c:v>6949</c:v>
                </c:pt>
                <c:pt idx="226">
                  <c:v>6983</c:v>
                </c:pt>
                <c:pt idx="227">
                  <c:v>7028</c:v>
                </c:pt>
                <c:pt idx="228">
                  <c:v>7028.5</c:v>
                </c:pt>
                <c:pt idx="229">
                  <c:v>7146</c:v>
                </c:pt>
                <c:pt idx="230">
                  <c:v>7848</c:v>
                </c:pt>
                <c:pt idx="231">
                  <c:v>7887</c:v>
                </c:pt>
                <c:pt idx="232">
                  <c:v>7976</c:v>
                </c:pt>
                <c:pt idx="233">
                  <c:v>8028</c:v>
                </c:pt>
                <c:pt idx="234">
                  <c:v>8028</c:v>
                </c:pt>
                <c:pt idx="235">
                  <c:v>8057</c:v>
                </c:pt>
                <c:pt idx="236">
                  <c:v>8174</c:v>
                </c:pt>
                <c:pt idx="237">
                  <c:v>8174</c:v>
                </c:pt>
                <c:pt idx="238">
                  <c:v>8280</c:v>
                </c:pt>
                <c:pt idx="239">
                  <c:v>8968.5</c:v>
                </c:pt>
                <c:pt idx="240">
                  <c:v>9032</c:v>
                </c:pt>
                <c:pt idx="241">
                  <c:v>9032</c:v>
                </c:pt>
                <c:pt idx="242">
                  <c:v>9081.5</c:v>
                </c:pt>
                <c:pt idx="243">
                  <c:v>9084.5</c:v>
                </c:pt>
                <c:pt idx="244">
                  <c:v>9176.5</c:v>
                </c:pt>
                <c:pt idx="245">
                  <c:v>9272.5</c:v>
                </c:pt>
                <c:pt idx="246">
                  <c:v>9931</c:v>
                </c:pt>
                <c:pt idx="247">
                  <c:v>9931</c:v>
                </c:pt>
                <c:pt idx="248">
                  <c:v>9955</c:v>
                </c:pt>
                <c:pt idx="249">
                  <c:v>9955.5</c:v>
                </c:pt>
                <c:pt idx="250">
                  <c:v>9958</c:v>
                </c:pt>
                <c:pt idx="251">
                  <c:v>9960.5</c:v>
                </c:pt>
                <c:pt idx="252">
                  <c:v>9961</c:v>
                </c:pt>
                <c:pt idx="253">
                  <c:v>9984.5</c:v>
                </c:pt>
                <c:pt idx="254">
                  <c:v>10002</c:v>
                </c:pt>
                <c:pt idx="255">
                  <c:v>10061</c:v>
                </c:pt>
                <c:pt idx="256">
                  <c:v>10061</c:v>
                </c:pt>
                <c:pt idx="257">
                  <c:v>10124.5</c:v>
                </c:pt>
                <c:pt idx="258">
                  <c:v>10125</c:v>
                </c:pt>
                <c:pt idx="259">
                  <c:v>10163</c:v>
                </c:pt>
                <c:pt idx="260">
                  <c:v>10188</c:v>
                </c:pt>
                <c:pt idx="261">
                  <c:v>10188</c:v>
                </c:pt>
                <c:pt idx="262">
                  <c:v>11010.5</c:v>
                </c:pt>
                <c:pt idx="263">
                  <c:v>11018</c:v>
                </c:pt>
                <c:pt idx="264">
                  <c:v>11018</c:v>
                </c:pt>
                <c:pt idx="265">
                  <c:v>11018.5</c:v>
                </c:pt>
                <c:pt idx="266">
                  <c:v>11018.5</c:v>
                </c:pt>
                <c:pt idx="267">
                  <c:v>11023.5</c:v>
                </c:pt>
                <c:pt idx="268">
                  <c:v>11024</c:v>
                </c:pt>
                <c:pt idx="269">
                  <c:v>11024</c:v>
                </c:pt>
                <c:pt idx="270">
                  <c:v>11026.5</c:v>
                </c:pt>
                <c:pt idx="271">
                  <c:v>11027</c:v>
                </c:pt>
                <c:pt idx="272">
                  <c:v>11029</c:v>
                </c:pt>
                <c:pt idx="273">
                  <c:v>11029.5</c:v>
                </c:pt>
                <c:pt idx="274">
                  <c:v>11034.5</c:v>
                </c:pt>
                <c:pt idx="275">
                  <c:v>11035</c:v>
                </c:pt>
                <c:pt idx="276">
                  <c:v>11037.5</c:v>
                </c:pt>
                <c:pt idx="277">
                  <c:v>11040.5</c:v>
                </c:pt>
                <c:pt idx="278">
                  <c:v>11040.5</c:v>
                </c:pt>
                <c:pt idx="279">
                  <c:v>11085</c:v>
                </c:pt>
                <c:pt idx="280">
                  <c:v>11087</c:v>
                </c:pt>
                <c:pt idx="281">
                  <c:v>11087</c:v>
                </c:pt>
                <c:pt idx="282">
                  <c:v>11164.5</c:v>
                </c:pt>
                <c:pt idx="283">
                  <c:v>11170</c:v>
                </c:pt>
                <c:pt idx="284">
                  <c:v>11226</c:v>
                </c:pt>
                <c:pt idx="285">
                  <c:v>11300</c:v>
                </c:pt>
                <c:pt idx="286">
                  <c:v>11887</c:v>
                </c:pt>
                <c:pt idx="287">
                  <c:v>12058</c:v>
                </c:pt>
                <c:pt idx="288">
                  <c:v>12075.5</c:v>
                </c:pt>
                <c:pt idx="289">
                  <c:v>12291</c:v>
                </c:pt>
                <c:pt idx="290">
                  <c:v>12513.5</c:v>
                </c:pt>
                <c:pt idx="291">
                  <c:v>12809</c:v>
                </c:pt>
                <c:pt idx="292">
                  <c:v>12883.5</c:v>
                </c:pt>
                <c:pt idx="293">
                  <c:v>12939</c:v>
                </c:pt>
                <c:pt idx="294">
                  <c:v>13027</c:v>
                </c:pt>
                <c:pt idx="295">
                  <c:v>13077</c:v>
                </c:pt>
                <c:pt idx="296">
                  <c:v>13890.5</c:v>
                </c:pt>
                <c:pt idx="297">
                  <c:v>13920</c:v>
                </c:pt>
                <c:pt idx="298">
                  <c:v>13951.5</c:v>
                </c:pt>
                <c:pt idx="299">
                  <c:v>13994.5</c:v>
                </c:pt>
                <c:pt idx="300">
                  <c:v>14075.5</c:v>
                </c:pt>
                <c:pt idx="301">
                  <c:v>14094</c:v>
                </c:pt>
                <c:pt idx="302">
                  <c:v>14095</c:v>
                </c:pt>
                <c:pt idx="303">
                  <c:v>14233</c:v>
                </c:pt>
                <c:pt idx="304">
                  <c:v>14268</c:v>
                </c:pt>
                <c:pt idx="305">
                  <c:v>14268</c:v>
                </c:pt>
                <c:pt idx="306">
                  <c:v>14268</c:v>
                </c:pt>
                <c:pt idx="307">
                  <c:v>14268</c:v>
                </c:pt>
                <c:pt idx="308">
                  <c:v>14268</c:v>
                </c:pt>
                <c:pt idx="309">
                  <c:v>14980.5</c:v>
                </c:pt>
                <c:pt idx="310">
                  <c:v>15038.5</c:v>
                </c:pt>
                <c:pt idx="311">
                  <c:v>15077</c:v>
                </c:pt>
                <c:pt idx="312">
                  <c:v>15145</c:v>
                </c:pt>
                <c:pt idx="313">
                  <c:v>15208.5</c:v>
                </c:pt>
                <c:pt idx="314">
                  <c:v>15983.5</c:v>
                </c:pt>
                <c:pt idx="315">
                  <c:v>16014.5</c:v>
                </c:pt>
                <c:pt idx="316">
                  <c:v>16127</c:v>
                </c:pt>
                <c:pt idx="317">
                  <c:v>16144.5</c:v>
                </c:pt>
                <c:pt idx="318">
                  <c:v>16166.5</c:v>
                </c:pt>
                <c:pt idx="319">
                  <c:v>16199</c:v>
                </c:pt>
                <c:pt idx="320">
                  <c:v>16214</c:v>
                </c:pt>
                <c:pt idx="321">
                  <c:v>16265.5</c:v>
                </c:pt>
                <c:pt idx="322">
                  <c:v>16265.5</c:v>
                </c:pt>
                <c:pt idx="323">
                  <c:v>16268</c:v>
                </c:pt>
                <c:pt idx="324">
                  <c:v>16268</c:v>
                </c:pt>
                <c:pt idx="325">
                  <c:v>16268</c:v>
                </c:pt>
                <c:pt idx="326">
                  <c:v>16268</c:v>
                </c:pt>
                <c:pt idx="327">
                  <c:v>16268</c:v>
                </c:pt>
                <c:pt idx="328">
                  <c:v>16268</c:v>
                </c:pt>
                <c:pt idx="329">
                  <c:v>16916</c:v>
                </c:pt>
                <c:pt idx="330">
                  <c:v>17004.5</c:v>
                </c:pt>
                <c:pt idx="331">
                  <c:v>17042</c:v>
                </c:pt>
                <c:pt idx="332">
                  <c:v>17042.5</c:v>
                </c:pt>
                <c:pt idx="333">
                  <c:v>17058</c:v>
                </c:pt>
                <c:pt idx="334">
                  <c:v>17059.5</c:v>
                </c:pt>
                <c:pt idx="335">
                  <c:v>17059.5</c:v>
                </c:pt>
                <c:pt idx="336">
                  <c:v>17063.5</c:v>
                </c:pt>
                <c:pt idx="337">
                  <c:v>17093.5</c:v>
                </c:pt>
                <c:pt idx="338">
                  <c:v>17094</c:v>
                </c:pt>
                <c:pt idx="339">
                  <c:v>17181</c:v>
                </c:pt>
                <c:pt idx="340">
                  <c:v>17208.5</c:v>
                </c:pt>
                <c:pt idx="341">
                  <c:v>17289.5</c:v>
                </c:pt>
                <c:pt idx="342">
                  <c:v>17951.5</c:v>
                </c:pt>
                <c:pt idx="343">
                  <c:v>18037</c:v>
                </c:pt>
                <c:pt idx="344">
                  <c:v>18037</c:v>
                </c:pt>
                <c:pt idx="345">
                  <c:v>18094</c:v>
                </c:pt>
                <c:pt idx="346">
                  <c:v>18122.5</c:v>
                </c:pt>
                <c:pt idx="347">
                  <c:v>18123</c:v>
                </c:pt>
                <c:pt idx="348">
                  <c:v>18150</c:v>
                </c:pt>
                <c:pt idx="349">
                  <c:v>18152</c:v>
                </c:pt>
                <c:pt idx="350">
                  <c:v>18180</c:v>
                </c:pt>
                <c:pt idx="351">
                  <c:v>18180</c:v>
                </c:pt>
                <c:pt idx="352">
                  <c:v>18200</c:v>
                </c:pt>
                <c:pt idx="353">
                  <c:v>18236</c:v>
                </c:pt>
                <c:pt idx="354">
                  <c:v>18966.5</c:v>
                </c:pt>
                <c:pt idx="355">
                  <c:v>18966.5</c:v>
                </c:pt>
                <c:pt idx="356">
                  <c:v>19035.5</c:v>
                </c:pt>
                <c:pt idx="357">
                  <c:v>19035.5</c:v>
                </c:pt>
                <c:pt idx="358">
                  <c:v>19036</c:v>
                </c:pt>
                <c:pt idx="359">
                  <c:v>19036</c:v>
                </c:pt>
                <c:pt idx="360">
                  <c:v>19077</c:v>
                </c:pt>
                <c:pt idx="361">
                  <c:v>20033.5</c:v>
                </c:pt>
                <c:pt idx="362">
                  <c:v>20033.5</c:v>
                </c:pt>
                <c:pt idx="363">
                  <c:v>20041.5</c:v>
                </c:pt>
                <c:pt idx="364">
                  <c:v>20043</c:v>
                </c:pt>
                <c:pt idx="365">
                  <c:v>20113</c:v>
                </c:pt>
                <c:pt idx="366">
                  <c:v>20133.5</c:v>
                </c:pt>
                <c:pt idx="367">
                  <c:v>20134</c:v>
                </c:pt>
                <c:pt idx="368">
                  <c:v>20139</c:v>
                </c:pt>
                <c:pt idx="369">
                  <c:v>20219.5</c:v>
                </c:pt>
                <c:pt idx="370">
                  <c:v>20271</c:v>
                </c:pt>
                <c:pt idx="371">
                  <c:v>20274.5</c:v>
                </c:pt>
                <c:pt idx="372">
                  <c:v>20964</c:v>
                </c:pt>
                <c:pt idx="373">
                  <c:v>21079</c:v>
                </c:pt>
                <c:pt idx="374">
                  <c:v>21079</c:v>
                </c:pt>
                <c:pt idx="375">
                  <c:v>21083</c:v>
                </c:pt>
                <c:pt idx="376">
                  <c:v>21105.5</c:v>
                </c:pt>
                <c:pt idx="377">
                  <c:v>21106</c:v>
                </c:pt>
                <c:pt idx="378">
                  <c:v>21134.5</c:v>
                </c:pt>
                <c:pt idx="379">
                  <c:v>21134.5</c:v>
                </c:pt>
                <c:pt idx="380">
                  <c:v>21179.5</c:v>
                </c:pt>
                <c:pt idx="381">
                  <c:v>21198</c:v>
                </c:pt>
                <c:pt idx="382">
                  <c:v>21198</c:v>
                </c:pt>
                <c:pt idx="383">
                  <c:v>21215</c:v>
                </c:pt>
                <c:pt idx="384">
                  <c:v>21924</c:v>
                </c:pt>
                <c:pt idx="385">
                  <c:v>21987.5</c:v>
                </c:pt>
                <c:pt idx="386">
                  <c:v>22018</c:v>
                </c:pt>
                <c:pt idx="387">
                  <c:v>23265</c:v>
                </c:pt>
                <c:pt idx="388">
                  <c:v>23295</c:v>
                </c:pt>
                <c:pt idx="389">
                  <c:v>23397.5</c:v>
                </c:pt>
              </c:numCache>
            </c:numRef>
          </c:xVal>
          <c:yVal>
            <c:numRef>
              <c:f>B!$L$21:$L$410</c:f>
              <c:numCache>
                <c:formatCode>General</c:formatCode>
                <c:ptCount val="390"/>
                <c:pt idx="70">
                  <c:v>-8.288899996841792E-3</c:v>
                </c:pt>
                <c:pt idx="71">
                  <c:v>-9.0609499966376461E-3</c:v>
                </c:pt>
                <c:pt idx="131">
                  <c:v>-1.8787000008160248E-3</c:v>
                </c:pt>
                <c:pt idx="201">
                  <c:v>-5.8508999936748296E-3</c:v>
                </c:pt>
                <c:pt idx="233">
                  <c:v>-6.3587999902665615E-3</c:v>
                </c:pt>
                <c:pt idx="236">
                  <c:v>-5.8653999949456193E-3</c:v>
                </c:pt>
                <c:pt idx="240">
                  <c:v>-7.1671999903628603E-3</c:v>
                </c:pt>
                <c:pt idx="247">
                  <c:v>-7.8550999969593249E-3</c:v>
                </c:pt>
                <c:pt idx="256">
                  <c:v>-6.8280999985290691E-3</c:v>
                </c:pt>
                <c:pt idx="260">
                  <c:v>-4.8947999966912903E-3</c:v>
                </c:pt>
                <c:pt idx="281">
                  <c:v>-4.6826999969198368E-3</c:v>
                </c:pt>
                <c:pt idx="306">
                  <c:v>-8.5627999942516908E-3</c:v>
                </c:pt>
                <c:pt idx="308">
                  <c:v>-8.4627999967779033E-3</c:v>
                </c:pt>
                <c:pt idx="321">
                  <c:v>-1.1507549992529675E-2</c:v>
                </c:pt>
                <c:pt idx="324">
                  <c:v>-1.186279999819817E-2</c:v>
                </c:pt>
                <c:pt idx="326">
                  <c:v>-1.096279999910621E-2</c:v>
                </c:pt>
                <c:pt idx="328">
                  <c:v>-1.066279999940889E-2</c:v>
                </c:pt>
                <c:pt idx="335">
                  <c:v>-1.3474949999363162E-2</c:v>
                </c:pt>
                <c:pt idx="350">
                  <c:v>-1.5977999995811842E-2</c:v>
                </c:pt>
                <c:pt idx="373">
                  <c:v>-2.8465900002629496E-2</c:v>
                </c:pt>
                <c:pt idx="378">
                  <c:v>-2.8092449996620417E-2</c:v>
                </c:pt>
                <c:pt idx="379">
                  <c:v>-2.7572449995204806E-2</c:v>
                </c:pt>
                <c:pt idx="381">
                  <c:v>-2.9015799991611857E-2</c:v>
                </c:pt>
                <c:pt idx="382">
                  <c:v>-2.8505799993581604E-2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66A-47F2-AE8A-5832DD0EFB72}"/>
            </c:ext>
          </c:extLst>
        </c:ser>
        <c:ser>
          <c:idx val="5"/>
          <c:order val="5"/>
          <c:tx>
            <c:strRef>
              <c:f>B!$M$20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B!$F$21:$F$410</c:f>
              <c:numCache>
                <c:formatCode>General</c:formatCode>
                <c:ptCount val="390"/>
                <c:pt idx="0">
                  <c:v>-64783.5</c:v>
                </c:pt>
                <c:pt idx="1">
                  <c:v>-64783</c:v>
                </c:pt>
                <c:pt idx="2">
                  <c:v>-63723.5</c:v>
                </c:pt>
                <c:pt idx="3">
                  <c:v>-63723</c:v>
                </c:pt>
                <c:pt idx="4">
                  <c:v>-62539.5</c:v>
                </c:pt>
                <c:pt idx="5">
                  <c:v>-62539</c:v>
                </c:pt>
                <c:pt idx="6">
                  <c:v>-61814</c:v>
                </c:pt>
                <c:pt idx="7">
                  <c:v>-60699</c:v>
                </c:pt>
                <c:pt idx="8">
                  <c:v>-59482</c:v>
                </c:pt>
                <c:pt idx="9">
                  <c:v>-54701</c:v>
                </c:pt>
                <c:pt idx="10">
                  <c:v>-54676</c:v>
                </c:pt>
                <c:pt idx="11">
                  <c:v>-54613</c:v>
                </c:pt>
                <c:pt idx="12">
                  <c:v>-54596</c:v>
                </c:pt>
                <c:pt idx="13">
                  <c:v>-54549</c:v>
                </c:pt>
                <c:pt idx="14">
                  <c:v>-54538</c:v>
                </c:pt>
                <c:pt idx="15">
                  <c:v>-53860</c:v>
                </c:pt>
                <c:pt idx="16">
                  <c:v>-53799</c:v>
                </c:pt>
                <c:pt idx="17">
                  <c:v>-53711</c:v>
                </c:pt>
                <c:pt idx="18">
                  <c:v>-52578.5</c:v>
                </c:pt>
                <c:pt idx="19">
                  <c:v>-52578</c:v>
                </c:pt>
                <c:pt idx="20">
                  <c:v>-50538</c:v>
                </c:pt>
                <c:pt idx="21">
                  <c:v>-50395</c:v>
                </c:pt>
                <c:pt idx="22">
                  <c:v>-48596.5</c:v>
                </c:pt>
                <c:pt idx="23">
                  <c:v>-48596</c:v>
                </c:pt>
                <c:pt idx="24">
                  <c:v>-48588</c:v>
                </c:pt>
                <c:pt idx="25">
                  <c:v>-48587.5</c:v>
                </c:pt>
                <c:pt idx="26">
                  <c:v>-48546.5</c:v>
                </c:pt>
                <c:pt idx="27">
                  <c:v>-48535.5</c:v>
                </c:pt>
                <c:pt idx="28">
                  <c:v>-48486</c:v>
                </c:pt>
                <c:pt idx="29">
                  <c:v>-48475</c:v>
                </c:pt>
                <c:pt idx="30">
                  <c:v>-48474.5</c:v>
                </c:pt>
                <c:pt idx="31">
                  <c:v>-48469</c:v>
                </c:pt>
                <c:pt idx="32">
                  <c:v>-42295</c:v>
                </c:pt>
                <c:pt idx="33">
                  <c:v>-40201</c:v>
                </c:pt>
                <c:pt idx="34">
                  <c:v>-39501.5</c:v>
                </c:pt>
                <c:pt idx="35">
                  <c:v>-39490.5</c:v>
                </c:pt>
                <c:pt idx="36">
                  <c:v>-39476.5</c:v>
                </c:pt>
                <c:pt idx="37">
                  <c:v>-38677</c:v>
                </c:pt>
                <c:pt idx="38">
                  <c:v>-38574</c:v>
                </c:pt>
                <c:pt idx="39">
                  <c:v>-37464.5</c:v>
                </c:pt>
                <c:pt idx="40">
                  <c:v>-37464</c:v>
                </c:pt>
                <c:pt idx="41">
                  <c:v>-36489</c:v>
                </c:pt>
                <c:pt idx="42">
                  <c:v>-33454.5</c:v>
                </c:pt>
                <c:pt idx="43">
                  <c:v>-33195</c:v>
                </c:pt>
                <c:pt idx="44">
                  <c:v>-32547</c:v>
                </c:pt>
                <c:pt idx="45">
                  <c:v>-32290</c:v>
                </c:pt>
                <c:pt idx="46">
                  <c:v>-32072</c:v>
                </c:pt>
                <c:pt idx="47">
                  <c:v>-25418.5</c:v>
                </c:pt>
                <c:pt idx="48">
                  <c:v>-24489</c:v>
                </c:pt>
                <c:pt idx="49">
                  <c:v>-24412</c:v>
                </c:pt>
                <c:pt idx="50">
                  <c:v>-24406.5</c:v>
                </c:pt>
                <c:pt idx="51">
                  <c:v>-24398</c:v>
                </c:pt>
                <c:pt idx="52">
                  <c:v>-23972.5</c:v>
                </c:pt>
                <c:pt idx="53">
                  <c:v>-23347</c:v>
                </c:pt>
                <c:pt idx="54">
                  <c:v>-23344</c:v>
                </c:pt>
                <c:pt idx="55">
                  <c:v>-23341.5</c:v>
                </c:pt>
                <c:pt idx="56">
                  <c:v>-23195</c:v>
                </c:pt>
                <c:pt idx="57">
                  <c:v>-23189.5</c:v>
                </c:pt>
                <c:pt idx="58">
                  <c:v>-23178.5</c:v>
                </c:pt>
                <c:pt idx="59">
                  <c:v>-23173</c:v>
                </c:pt>
                <c:pt idx="60">
                  <c:v>-22511</c:v>
                </c:pt>
                <c:pt idx="61">
                  <c:v>-21012.5</c:v>
                </c:pt>
                <c:pt idx="62">
                  <c:v>-20453</c:v>
                </c:pt>
                <c:pt idx="63">
                  <c:v>-20063.5</c:v>
                </c:pt>
                <c:pt idx="64">
                  <c:v>-18433</c:v>
                </c:pt>
                <c:pt idx="65">
                  <c:v>-18433</c:v>
                </c:pt>
                <c:pt idx="66">
                  <c:v>-18408</c:v>
                </c:pt>
                <c:pt idx="67">
                  <c:v>-17415</c:v>
                </c:pt>
                <c:pt idx="68">
                  <c:v>-17349.5</c:v>
                </c:pt>
                <c:pt idx="69">
                  <c:v>-17347</c:v>
                </c:pt>
                <c:pt idx="70">
                  <c:v>-17291</c:v>
                </c:pt>
                <c:pt idx="71">
                  <c:v>-17280.5</c:v>
                </c:pt>
                <c:pt idx="72">
                  <c:v>-17280.5</c:v>
                </c:pt>
                <c:pt idx="73">
                  <c:v>-17272</c:v>
                </c:pt>
                <c:pt idx="74">
                  <c:v>-17253</c:v>
                </c:pt>
                <c:pt idx="75">
                  <c:v>-16071</c:v>
                </c:pt>
                <c:pt idx="76">
                  <c:v>-15288</c:v>
                </c:pt>
                <c:pt idx="77">
                  <c:v>-14353.5</c:v>
                </c:pt>
                <c:pt idx="78">
                  <c:v>-13988</c:v>
                </c:pt>
                <c:pt idx="79">
                  <c:v>-13299</c:v>
                </c:pt>
                <c:pt idx="80">
                  <c:v>-13258.5</c:v>
                </c:pt>
                <c:pt idx="81">
                  <c:v>-13258</c:v>
                </c:pt>
                <c:pt idx="82">
                  <c:v>-12234</c:v>
                </c:pt>
                <c:pt idx="83">
                  <c:v>-12198</c:v>
                </c:pt>
                <c:pt idx="84">
                  <c:v>-11180</c:v>
                </c:pt>
                <c:pt idx="85">
                  <c:v>-11180</c:v>
                </c:pt>
                <c:pt idx="86">
                  <c:v>-11172</c:v>
                </c:pt>
                <c:pt idx="87">
                  <c:v>-11020</c:v>
                </c:pt>
                <c:pt idx="88">
                  <c:v>-11001.5</c:v>
                </c:pt>
                <c:pt idx="89">
                  <c:v>-10996</c:v>
                </c:pt>
                <c:pt idx="90">
                  <c:v>-10995</c:v>
                </c:pt>
                <c:pt idx="91">
                  <c:v>-10179</c:v>
                </c:pt>
                <c:pt idx="92">
                  <c:v>-9924.5</c:v>
                </c:pt>
                <c:pt idx="93">
                  <c:v>-9114.5</c:v>
                </c:pt>
                <c:pt idx="94">
                  <c:v>-9094.5</c:v>
                </c:pt>
                <c:pt idx="95">
                  <c:v>-9045.5</c:v>
                </c:pt>
                <c:pt idx="96">
                  <c:v>-8967.5</c:v>
                </c:pt>
                <c:pt idx="97">
                  <c:v>-8967.5</c:v>
                </c:pt>
                <c:pt idx="98">
                  <c:v>-8226.5</c:v>
                </c:pt>
                <c:pt idx="99">
                  <c:v>-8157.5</c:v>
                </c:pt>
                <c:pt idx="100">
                  <c:v>-8152</c:v>
                </c:pt>
                <c:pt idx="101">
                  <c:v>-8149</c:v>
                </c:pt>
                <c:pt idx="102">
                  <c:v>-8129</c:v>
                </c:pt>
                <c:pt idx="103">
                  <c:v>-7219.5</c:v>
                </c:pt>
                <c:pt idx="104">
                  <c:v>-7175.5</c:v>
                </c:pt>
                <c:pt idx="105">
                  <c:v>-7161.5</c:v>
                </c:pt>
                <c:pt idx="106">
                  <c:v>-7106.5</c:v>
                </c:pt>
                <c:pt idx="107">
                  <c:v>-7087</c:v>
                </c:pt>
                <c:pt idx="108">
                  <c:v>-7012.5</c:v>
                </c:pt>
                <c:pt idx="109">
                  <c:v>-7001.5</c:v>
                </c:pt>
                <c:pt idx="110">
                  <c:v>-6852</c:v>
                </c:pt>
                <c:pt idx="111">
                  <c:v>-6846.5</c:v>
                </c:pt>
                <c:pt idx="112">
                  <c:v>-6841</c:v>
                </c:pt>
                <c:pt idx="113">
                  <c:v>-6248.5</c:v>
                </c:pt>
                <c:pt idx="114">
                  <c:v>-6149</c:v>
                </c:pt>
                <c:pt idx="115">
                  <c:v>-6077</c:v>
                </c:pt>
                <c:pt idx="116">
                  <c:v>-5931</c:v>
                </c:pt>
                <c:pt idx="117">
                  <c:v>-5919</c:v>
                </c:pt>
                <c:pt idx="118">
                  <c:v>-5917</c:v>
                </c:pt>
                <c:pt idx="119">
                  <c:v>-5280.5</c:v>
                </c:pt>
                <c:pt idx="120">
                  <c:v>-5219.5</c:v>
                </c:pt>
                <c:pt idx="121">
                  <c:v>-5217</c:v>
                </c:pt>
                <c:pt idx="122">
                  <c:v>-5087</c:v>
                </c:pt>
                <c:pt idx="123">
                  <c:v>-5065</c:v>
                </c:pt>
                <c:pt idx="124">
                  <c:v>-5047.5</c:v>
                </c:pt>
                <c:pt idx="125">
                  <c:v>-5018</c:v>
                </c:pt>
                <c:pt idx="126">
                  <c:v>-4968</c:v>
                </c:pt>
                <c:pt idx="127">
                  <c:v>-4953.5</c:v>
                </c:pt>
                <c:pt idx="128">
                  <c:v>-4928.5</c:v>
                </c:pt>
                <c:pt idx="129">
                  <c:v>-4315</c:v>
                </c:pt>
                <c:pt idx="130">
                  <c:v>-4210</c:v>
                </c:pt>
                <c:pt idx="131">
                  <c:v>-4153</c:v>
                </c:pt>
                <c:pt idx="132">
                  <c:v>-4152</c:v>
                </c:pt>
                <c:pt idx="133">
                  <c:v>-4099.5</c:v>
                </c:pt>
                <c:pt idx="134">
                  <c:v>-4049</c:v>
                </c:pt>
                <c:pt idx="135">
                  <c:v>-4025</c:v>
                </c:pt>
                <c:pt idx="136">
                  <c:v>-3975</c:v>
                </c:pt>
                <c:pt idx="137">
                  <c:v>-3812</c:v>
                </c:pt>
                <c:pt idx="138">
                  <c:v>-3219.5</c:v>
                </c:pt>
                <c:pt idx="139">
                  <c:v>-3203</c:v>
                </c:pt>
                <c:pt idx="140">
                  <c:v>-3086</c:v>
                </c:pt>
                <c:pt idx="141">
                  <c:v>-3081.5</c:v>
                </c:pt>
                <c:pt idx="142">
                  <c:v>-2946</c:v>
                </c:pt>
                <c:pt idx="143">
                  <c:v>-2895.5</c:v>
                </c:pt>
                <c:pt idx="144">
                  <c:v>-2766.5</c:v>
                </c:pt>
                <c:pt idx="145">
                  <c:v>-2221</c:v>
                </c:pt>
                <c:pt idx="146">
                  <c:v>-2163</c:v>
                </c:pt>
                <c:pt idx="147">
                  <c:v>-2101.5</c:v>
                </c:pt>
                <c:pt idx="148">
                  <c:v>-2096.5</c:v>
                </c:pt>
                <c:pt idx="149">
                  <c:v>-2094</c:v>
                </c:pt>
                <c:pt idx="150">
                  <c:v>-2038</c:v>
                </c:pt>
                <c:pt idx="151">
                  <c:v>-2014</c:v>
                </c:pt>
                <c:pt idx="152">
                  <c:v>-2008.5</c:v>
                </c:pt>
                <c:pt idx="153">
                  <c:v>-1250</c:v>
                </c:pt>
                <c:pt idx="154">
                  <c:v>-1217</c:v>
                </c:pt>
                <c:pt idx="155">
                  <c:v>-1103</c:v>
                </c:pt>
                <c:pt idx="156">
                  <c:v>-1095</c:v>
                </c:pt>
                <c:pt idx="157">
                  <c:v>-1018</c:v>
                </c:pt>
                <c:pt idx="158">
                  <c:v>-890</c:v>
                </c:pt>
                <c:pt idx="159">
                  <c:v>-796</c:v>
                </c:pt>
                <c:pt idx="160">
                  <c:v>-232</c:v>
                </c:pt>
                <c:pt idx="161">
                  <c:v>-185</c:v>
                </c:pt>
                <c:pt idx="162">
                  <c:v>-49</c:v>
                </c:pt>
                <c:pt idx="163">
                  <c:v>-32.5</c:v>
                </c:pt>
                <c:pt idx="164">
                  <c:v>0</c:v>
                </c:pt>
                <c:pt idx="165">
                  <c:v>3.5</c:v>
                </c:pt>
                <c:pt idx="166">
                  <c:v>36</c:v>
                </c:pt>
                <c:pt idx="167">
                  <c:v>69</c:v>
                </c:pt>
                <c:pt idx="168">
                  <c:v>761</c:v>
                </c:pt>
                <c:pt idx="169">
                  <c:v>913</c:v>
                </c:pt>
                <c:pt idx="170">
                  <c:v>985.5</c:v>
                </c:pt>
                <c:pt idx="171">
                  <c:v>990.5</c:v>
                </c:pt>
                <c:pt idx="172">
                  <c:v>1021.5</c:v>
                </c:pt>
                <c:pt idx="173">
                  <c:v>1038.5</c:v>
                </c:pt>
                <c:pt idx="174">
                  <c:v>1076</c:v>
                </c:pt>
                <c:pt idx="175">
                  <c:v>1079.5</c:v>
                </c:pt>
                <c:pt idx="176">
                  <c:v>1173.5</c:v>
                </c:pt>
                <c:pt idx="177">
                  <c:v>1256.5</c:v>
                </c:pt>
                <c:pt idx="178">
                  <c:v>1815</c:v>
                </c:pt>
                <c:pt idx="179">
                  <c:v>1853.5</c:v>
                </c:pt>
                <c:pt idx="180">
                  <c:v>1883.5</c:v>
                </c:pt>
                <c:pt idx="181">
                  <c:v>1912.5</c:v>
                </c:pt>
                <c:pt idx="182">
                  <c:v>1929</c:v>
                </c:pt>
                <c:pt idx="183">
                  <c:v>1939.5</c:v>
                </c:pt>
                <c:pt idx="184">
                  <c:v>1939.5</c:v>
                </c:pt>
                <c:pt idx="185">
                  <c:v>1942</c:v>
                </c:pt>
                <c:pt idx="186">
                  <c:v>2006.5</c:v>
                </c:pt>
                <c:pt idx="187">
                  <c:v>2020</c:v>
                </c:pt>
                <c:pt idx="188">
                  <c:v>2042.5</c:v>
                </c:pt>
                <c:pt idx="189">
                  <c:v>2080</c:v>
                </c:pt>
                <c:pt idx="190">
                  <c:v>2125</c:v>
                </c:pt>
                <c:pt idx="191">
                  <c:v>2208</c:v>
                </c:pt>
                <c:pt idx="192">
                  <c:v>2798</c:v>
                </c:pt>
                <c:pt idx="193">
                  <c:v>2820</c:v>
                </c:pt>
                <c:pt idx="194">
                  <c:v>2955.5</c:v>
                </c:pt>
                <c:pt idx="195">
                  <c:v>2972</c:v>
                </c:pt>
                <c:pt idx="196">
                  <c:v>2979.5</c:v>
                </c:pt>
                <c:pt idx="197">
                  <c:v>2996.5</c:v>
                </c:pt>
                <c:pt idx="198">
                  <c:v>3032.5</c:v>
                </c:pt>
                <c:pt idx="199">
                  <c:v>3038</c:v>
                </c:pt>
                <c:pt idx="200">
                  <c:v>3121</c:v>
                </c:pt>
                <c:pt idx="201">
                  <c:v>3929</c:v>
                </c:pt>
                <c:pt idx="202">
                  <c:v>3962</c:v>
                </c:pt>
                <c:pt idx="203">
                  <c:v>4014.5</c:v>
                </c:pt>
                <c:pt idx="204">
                  <c:v>4066.5</c:v>
                </c:pt>
                <c:pt idx="205">
                  <c:v>4108.5</c:v>
                </c:pt>
                <c:pt idx="206">
                  <c:v>4182.5</c:v>
                </c:pt>
                <c:pt idx="207">
                  <c:v>4894</c:v>
                </c:pt>
                <c:pt idx="208">
                  <c:v>5079.5</c:v>
                </c:pt>
                <c:pt idx="209">
                  <c:v>5087</c:v>
                </c:pt>
                <c:pt idx="210">
                  <c:v>5179</c:v>
                </c:pt>
                <c:pt idx="211">
                  <c:v>5245.5</c:v>
                </c:pt>
                <c:pt idx="212">
                  <c:v>5738.5</c:v>
                </c:pt>
                <c:pt idx="213">
                  <c:v>5893.5</c:v>
                </c:pt>
                <c:pt idx="214">
                  <c:v>5898.5</c:v>
                </c:pt>
                <c:pt idx="215">
                  <c:v>6036.5</c:v>
                </c:pt>
                <c:pt idx="216">
                  <c:v>6085.5</c:v>
                </c:pt>
                <c:pt idx="217">
                  <c:v>6086</c:v>
                </c:pt>
                <c:pt idx="218">
                  <c:v>6091</c:v>
                </c:pt>
                <c:pt idx="219">
                  <c:v>6091.5</c:v>
                </c:pt>
                <c:pt idx="220">
                  <c:v>6102.5</c:v>
                </c:pt>
                <c:pt idx="221">
                  <c:v>6125</c:v>
                </c:pt>
                <c:pt idx="222">
                  <c:v>6233</c:v>
                </c:pt>
                <c:pt idx="223">
                  <c:v>6260.5</c:v>
                </c:pt>
                <c:pt idx="224">
                  <c:v>6924</c:v>
                </c:pt>
                <c:pt idx="225">
                  <c:v>6949</c:v>
                </c:pt>
                <c:pt idx="226">
                  <c:v>6983</c:v>
                </c:pt>
                <c:pt idx="227">
                  <c:v>7028</c:v>
                </c:pt>
                <c:pt idx="228">
                  <c:v>7028.5</c:v>
                </c:pt>
                <c:pt idx="229">
                  <c:v>7146</c:v>
                </c:pt>
                <c:pt idx="230">
                  <c:v>7848</c:v>
                </c:pt>
                <c:pt idx="231">
                  <c:v>7887</c:v>
                </c:pt>
                <c:pt idx="232">
                  <c:v>7976</c:v>
                </c:pt>
                <c:pt idx="233">
                  <c:v>8028</c:v>
                </c:pt>
                <c:pt idx="234">
                  <c:v>8028</c:v>
                </c:pt>
                <c:pt idx="235">
                  <c:v>8057</c:v>
                </c:pt>
                <c:pt idx="236">
                  <c:v>8174</c:v>
                </c:pt>
                <c:pt idx="237">
                  <c:v>8174</c:v>
                </c:pt>
                <c:pt idx="238">
                  <c:v>8280</c:v>
                </c:pt>
                <c:pt idx="239">
                  <c:v>8968.5</c:v>
                </c:pt>
                <c:pt idx="240">
                  <c:v>9032</c:v>
                </c:pt>
                <c:pt idx="241">
                  <c:v>9032</c:v>
                </c:pt>
                <c:pt idx="242">
                  <c:v>9081.5</c:v>
                </c:pt>
                <c:pt idx="243">
                  <c:v>9084.5</c:v>
                </c:pt>
                <c:pt idx="244">
                  <c:v>9176.5</c:v>
                </c:pt>
                <c:pt idx="245">
                  <c:v>9272.5</c:v>
                </c:pt>
                <c:pt idx="246">
                  <c:v>9931</c:v>
                </c:pt>
                <c:pt idx="247">
                  <c:v>9931</c:v>
                </c:pt>
                <c:pt idx="248">
                  <c:v>9955</c:v>
                </c:pt>
                <c:pt idx="249">
                  <c:v>9955.5</c:v>
                </c:pt>
                <c:pt idx="250">
                  <c:v>9958</c:v>
                </c:pt>
                <c:pt idx="251">
                  <c:v>9960.5</c:v>
                </c:pt>
                <c:pt idx="252">
                  <c:v>9961</c:v>
                </c:pt>
                <c:pt idx="253">
                  <c:v>9984.5</c:v>
                </c:pt>
                <c:pt idx="254">
                  <c:v>10002</c:v>
                </c:pt>
                <c:pt idx="255">
                  <c:v>10061</c:v>
                </c:pt>
                <c:pt idx="256">
                  <c:v>10061</c:v>
                </c:pt>
                <c:pt idx="257">
                  <c:v>10124.5</c:v>
                </c:pt>
                <c:pt idx="258">
                  <c:v>10125</c:v>
                </c:pt>
                <c:pt idx="259">
                  <c:v>10163</c:v>
                </c:pt>
                <c:pt idx="260">
                  <c:v>10188</c:v>
                </c:pt>
                <c:pt idx="261">
                  <c:v>10188</c:v>
                </c:pt>
                <c:pt idx="262">
                  <c:v>11010.5</c:v>
                </c:pt>
                <c:pt idx="263">
                  <c:v>11018</c:v>
                </c:pt>
                <c:pt idx="264">
                  <c:v>11018</c:v>
                </c:pt>
                <c:pt idx="265">
                  <c:v>11018.5</c:v>
                </c:pt>
                <c:pt idx="266">
                  <c:v>11018.5</c:v>
                </c:pt>
                <c:pt idx="267">
                  <c:v>11023.5</c:v>
                </c:pt>
                <c:pt idx="268">
                  <c:v>11024</c:v>
                </c:pt>
                <c:pt idx="269">
                  <c:v>11024</c:v>
                </c:pt>
                <c:pt idx="270">
                  <c:v>11026.5</c:v>
                </c:pt>
                <c:pt idx="271">
                  <c:v>11027</c:v>
                </c:pt>
                <c:pt idx="272">
                  <c:v>11029</c:v>
                </c:pt>
                <c:pt idx="273">
                  <c:v>11029.5</c:v>
                </c:pt>
                <c:pt idx="274">
                  <c:v>11034.5</c:v>
                </c:pt>
                <c:pt idx="275">
                  <c:v>11035</c:v>
                </c:pt>
                <c:pt idx="276">
                  <c:v>11037.5</c:v>
                </c:pt>
                <c:pt idx="277">
                  <c:v>11040.5</c:v>
                </c:pt>
                <c:pt idx="278">
                  <c:v>11040.5</c:v>
                </c:pt>
                <c:pt idx="279">
                  <c:v>11085</c:v>
                </c:pt>
                <c:pt idx="280">
                  <c:v>11087</c:v>
                </c:pt>
                <c:pt idx="281">
                  <c:v>11087</c:v>
                </c:pt>
                <c:pt idx="282">
                  <c:v>11164.5</c:v>
                </c:pt>
                <c:pt idx="283">
                  <c:v>11170</c:v>
                </c:pt>
                <c:pt idx="284">
                  <c:v>11226</c:v>
                </c:pt>
                <c:pt idx="285">
                  <c:v>11300</c:v>
                </c:pt>
                <c:pt idx="286">
                  <c:v>11887</c:v>
                </c:pt>
                <c:pt idx="287">
                  <c:v>12058</c:v>
                </c:pt>
                <c:pt idx="288">
                  <c:v>12075.5</c:v>
                </c:pt>
                <c:pt idx="289">
                  <c:v>12291</c:v>
                </c:pt>
                <c:pt idx="290">
                  <c:v>12513.5</c:v>
                </c:pt>
                <c:pt idx="291">
                  <c:v>12809</c:v>
                </c:pt>
                <c:pt idx="292">
                  <c:v>12883.5</c:v>
                </c:pt>
                <c:pt idx="293">
                  <c:v>12939</c:v>
                </c:pt>
                <c:pt idx="294">
                  <c:v>13027</c:v>
                </c:pt>
                <c:pt idx="295">
                  <c:v>13077</c:v>
                </c:pt>
                <c:pt idx="296">
                  <c:v>13890.5</c:v>
                </c:pt>
                <c:pt idx="297">
                  <c:v>13920</c:v>
                </c:pt>
                <c:pt idx="298">
                  <c:v>13951.5</c:v>
                </c:pt>
                <c:pt idx="299">
                  <c:v>13994.5</c:v>
                </c:pt>
                <c:pt idx="300">
                  <c:v>14075.5</c:v>
                </c:pt>
                <c:pt idx="301">
                  <c:v>14094</c:v>
                </c:pt>
                <c:pt idx="302">
                  <c:v>14095</c:v>
                </c:pt>
                <c:pt idx="303">
                  <c:v>14233</c:v>
                </c:pt>
                <c:pt idx="304">
                  <c:v>14268</c:v>
                </c:pt>
                <c:pt idx="305">
                  <c:v>14268</c:v>
                </c:pt>
                <c:pt idx="306">
                  <c:v>14268</c:v>
                </c:pt>
                <c:pt idx="307">
                  <c:v>14268</c:v>
                </c:pt>
                <c:pt idx="308">
                  <c:v>14268</c:v>
                </c:pt>
                <c:pt idx="309">
                  <c:v>14980.5</c:v>
                </c:pt>
                <c:pt idx="310">
                  <c:v>15038.5</c:v>
                </c:pt>
                <c:pt idx="311">
                  <c:v>15077</c:v>
                </c:pt>
                <c:pt idx="312">
                  <c:v>15145</c:v>
                </c:pt>
                <c:pt idx="313">
                  <c:v>15208.5</c:v>
                </c:pt>
                <c:pt idx="314">
                  <c:v>15983.5</c:v>
                </c:pt>
                <c:pt idx="315">
                  <c:v>16014.5</c:v>
                </c:pt>
                <c:pt idx="316">
                  <c:v>16127</c:v>
                </c:pt>
                <c:pt idx="317">
                  <c:v>16144.5</c:v>
                </c:pt>
                <c:pt idx="318">
                  <c:v>16166.5</c:v>
                </c:pt>
                <c:pt idx="319">
                  <c:v>16199</c:v>
                </c:pt>
                <c:pt idx="320">
                  <c:v>16214</c:v>
                </c:pt>
                <c:pt idx="321">
                  <c:v>16265.5</c:v>
                </c:pt>
                <c:pt idx="322">
                  <c:v>16265.5</c:v>
                </c:pt>
                <c:pt idx="323">
                  <c:v>16268</c:v>
                </c:pt>
                <c:pt idx="324">
                  <c:v>16268</c:v>
                </c:pt>
                <c:pt idx="325">
                  <c:v>16268</c:v>
                </c:pt>
                <c:pt idx="326">
                  <c:v>16268</c:v>
                </c:pt>
                <c:pt idx="327">
                  <c:v>16268</c:v>
                </c:pt>
                <c:pt idx="328">
                  <c:v>16268</c:v>
                </c:pt>
                <c:pt idx="329">
                  <c:v>16916</c:v>
                </c:pt>
                <c:pt idx="330">
                  <c:v>17004.5</c:v>
                </c:pt>
                <c:pt idx="331">
                  <c:v>17042</c:v>
                </c:pt>
                <c:pt idx="332">
                  <c:v>17042.5</c:v>
                </c:pt>
                <c:pt idx="333">
                  <c:v>17058</c:v>
                </c:pt>
                <c:pt idx="334">
                  <c:v>17059.5</c:v>
                </c:pt>
                <c:pt idx="335">
                  <c:v>17059.5</c:v>
                </c:pt>
                <c:pt idx="336">
                  <c:v>17063.5</c:v>
                </c:pt>
                <c:pt idx="337">
                  <c:v>17093.5</c:v>
                </c:pt>
                <c:pt idx="338">
                  <c:v>17094</c:v>
                </c:pt>
                <c:pt idx="339">
                  <c:v>17181</c:v>
                </c:pt>
                <c:pt idx="340">
                  <c:v>17208.5</c:v>
                </c:pt>
                <c:pt idx="341">
                  <c:v>17289.5</c:v>
                </c:pt>
                <c:pt idx="342">
                  <c:v>17951.5</c:v>
                </c:pt>
                <c:pt idx="343">
                  <c:v>18037</c:v>
                </c:pt>
                <c:pt idx="344">
                  <c:v>18037</c:v>
                </c:pt>
                <c:pt idx="345">
                  <c:v>18094</c:v>
                </c:pt>
                <c:pt idx="346">
                  <c:v>18122.5</c:v>
                </c:pt>
                <c:pt idx="347">
                  <c:v>18123</c:v>
                </c:pt>
                <c:pt idx="348">
                  <c:v>18150</c:v>
                </c:pt>
                <c:pt idx="349">
                  <c:v>18152</c:v>
                </c:pt>
                <c:pt idx="350">
                  <c:v>18180</c:v>
                </c:pt>
                <c:pt idx="351">
                  <c:v>18180</c:v>
                </c:pt>
                <c:pt idx="352">
                  <c:v>18200</c:v>
                </c:pt>
                <c:pt idx="353">
                  <c:v>18236</c:v>
                </c:pt>
                <c:pt idx="354">
                  <c:v>18966.5</c:v>
                </c:pt>
                <c:pt idx="355">
                  <c:v>18966.5</c:v>
                </c:pt>
                <c:pt idx="356">
                  <c:v>19035.5</c:v>
                </c:pt>
                <c:pt idx="357">
                  <c:v>19035.5</c:v>
                </c:pt>
                <c:pt idx="358">
                  <c:v>19036</c:v>
                </c:pt>
                <c:pt idx="359">
                  <c:v>19036</c:v>
                </c:pt>
                <c:pt idx="360">
                  <c:v>19077</c:v>
                </c:pt>
                <c:pt idx="361">
                  <c:v>20033.5</c:v>
                </c:pt>
                <c:pt idx="362">
                  <c:v>20033.5</c:v>
                </c:pt>
                <c:pt idx="363">
                  <c:v>20041.5</c:v>
                </c:pt>
                <c:pt idx="364">
                  <c:v>20043</c:v>
                </c:pt>
                <c:pt idx="365">
                  <c:v>20113</c:v>
                </c:pt>
                <c:pt idx="366">
                  <c:v>20133.5</c:v>
                </c:pt>
                <c:pt idx="367">
                  <c:v>20134</c:v>
                </c:pt>
                <c:pt idx="368">
                  <c:v>20139</c:v>
                </c:pt>
                <c:pt idx="369">
                  <c:v>20219.5</c:v>
                </c:pt>
                <c:pt idx="370">
                  <c:v>20271</c:v>
                </c:pt>
                <c:pt idx="371">
                  <c:v>20274.5</c:v>
                </c:pt>
                <c:pt idx="372">
                  <c:v>20964</c:v>
                </c:pt>
                <c:pt idx="373">
                  <c:v>21079</c:v>
                </c:pt>
                <c:pt idx="374">
                  <c:v>21079</c:v>
                </c:pt>
                <c:pt idx="375">
                  <c:v>21083</c:v>
                </c:pt>
                <c:pt idx="376">
                  <c:v>21105.5</c:v>
                </c:pt>
                <c:pt idx="377">
                  <c:v>21106</c:v>
                </c:pt>
                <c:pt idx="378">
                  <c:v>21134.5</c:v>
                </c:pt>
                <c:pt idx="379">
                  <c:v>21134.5</c:v>
                </c:pt>
                <c:pt idx="380">
                  <c:v>21179.5</c:v>
                </c:pt>
                <c:pt idx="381">
                  <c:v>21198</c:v>
                </c:pt>
                <c:pt idx="382">
                  <c:v>21198</c:v>
                </c:pt>
                <c:pt idx="383">
                  <c:v>21215</c:v>
                </c:pt>
                <c:pt idx="384">
                  <c:v>21924</c:v>
                </c:pt>
                <c:pt idx="385">
                  <c:v>21987.5</c:v>
                </c:pt>
                <c:pt idx="386">
                  <c:v>22018</c:v>
                </c:pt>
                <c:pt idx="387">
                  <c:v>23265</c:v>
                </c:pt>
                <c:pt idx="388">
                  <c:v>23295</c:v>
                </c:pt>
                <c:pt idx="389">
                  <c:v>23397.5</c:v>
                </c:pt>
              </c:numCache>
            </c:numRef>
          </c:xVal>
          <c:yVal>
            <c:numRef>
              <c:f>B!$M$21:$M$410</c:f>
              <c:numCache>
                <c:formatCode>General</c:formatCode>
                <c:ptCount val="3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66A-47F2-AE8A-5832DD0EFB72}"/>
            </c:ext>
          </c:extLst>
        </c:ser>
        <c:ser>
          <c:idx val="6"/>
          <c:order val="6"/>
          <c:tx>
            <c:strRef>
              <c:f>B!$N$20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B!$F$21:$F$410</c:f>
              <c:numCache>
                <c:formatCode>General</c:formatCode>
                <c:ptCount val="390"/>
                <c:pt idx="0">
                  <c:v>-64783.5</c:v>
                </c:pt>
                <c:pt idx="1">
                  <c:v>-64783</c:v>
                </c:pt>
                <c:pt idx="2">
                  <c:v>-63723.5</c:v>
                </c:pt>
                <c:pt idx="3">
                  <c:v>-63723</c:v>
                </c:pt>
                <c:pt idx="4">
                  <c:v>-62539.5</c:v>
                </c:pt>
                <c:pt idx="5">
                  <c:v>-62539</c:v>
                </c:pt>
                <c:pt idx="6">
                  <c:v>-61814</c:v>
                </c:pt>
                <c:pt idx="7">
                  <c:v>-60699</c:v>
                </c:pt>
                <c:pt idx="8">
                  <c:v>-59482</c:v>
                </c:pt>
                <c:pt idx="9">
                  <c:v>-54701</c:v>
                </c:pt>
                <c:pt idx="10">
                  <c:v>-54676</c:v>
                </c:pt>
                <c:pt idx="11">
                  <c:v>-54613</c:v>
                </c:pt>
                <c:pt idx="12">
                  <c:v>-54596</c:v>
                </c:pt>
                <c:pt idx="13">
                  <c:v>-54549</c:v>
                </c:pt>
                <c:pt idx="14">
                  <c:v>-54538</c:v>
                </c:pt>
                <c:pt idx="15">
                  <c:v>-53860</c:v>
                </c:pt>
                <c:pt idx="16">
                  <c:v>-53799</c:v>
                </c:pt>
                <c:pt idx="17">
                  <c:v>-53711</c:v>
                </c:pt>
                <c:pt idx="18">
                  <c:v>-52578.5</c:v>
                </c:pt>
                <c:pt idx="19">
                  <c:v>-52578</c:v>
                </c:pt>
                <c:pt idx="20">
                  <c:v>-50538</c:v>
                </c:pt>
                <c:pt idx="21">
                  <c:v>-50395</c:v>
                </c:pt>
                <c:pt idx="22">
                  <c:v>-48596.5</c:v>
                </c:pt>
                <c:pt idx="23">
                  <c:v>-48596</c:v>
                </c:pt>
                <c:pt idx="24">
                  <c:v>-48588</c:v>
                </c:pt>
                <c:pt idx="25">
                  <c:v>-48587.5</c:v>
                </c:pt>
                <c:pt idx="26">
                  <c:v>-48546.5</c:v>
                </c:pt>
                <c:pt idx="27">
                  <c:v>-48535.5</c:v>
                </c:pt>
                <c:pt idx="28">
                  <c:v>-48486</c:v>
                </c:pt>
                <c:pt idx="29">
                  <c:v>-48475</c:v>
                </c:pt>
                <c:pt idx="30">
                  <c:v>-48474.5</c:v>
                </c:pt>
                <c:pt idx="31">
                  <c:v>-48469</c:v>
                </c:pt>
                <c:pt idx="32">
                  <c:v>-42295</c:v>
                </c:pt>
                <c:pt idx="33">
                  <c:v>-40201</c:v>
                </c:pt>
                <c:pt idx="34">
                  <c:v>-39501.5</c:v>
                </c:pt>
                <c:pt idx="35">
                  <c:v>-39490.5</c:v>
                </c:pt>
                <c:pt idx="36">
                  <c:v>-39476.5</c:v>
                </c:pt>
                <c:pt idx="37">
                  <c:v>-38677</c:v>
                </c:pt>
                <c:pt idx="38">
                  <c:v>-38574</c:v>
                </c:pt>
                <c:pt idx="39">
                  <c:v>-37464.5</c:v>
                </c:pt>
                <c:pt idx="40">
                  <c:v>-37464</c:v>
                </c:pt>
                <c:pt idx="41">
                  <c:v>-36489</c:v>
                </c:pt>
                <c:pt idx="42">
                  <c:v>-33454.5</c:v>
                </c:pt>
                <c:pt idx="43">
                  <c:v>-33195</c:v>
                </c:pt>
                <c:pt idx="44">
                  <c:v>-32547</c:v>
                </c:pt>
                <c:pt idx="45">
                  <c:v>-32290</c:v>
                </c:pt>
                <c:pt idx="46">
                  <c:v>-32072</c:v>
                </c:pt>
                <c:pt idx="47">
                  <c:v>-25418.5</c:v>
                </c:pt>
                <c:pt idx="48">
                  <c:v>-24489</c:v>
                </c:pt>
                <c:pt idx="49">
                  <c:v>-24412</c:v>
                </c:pt>
                <c:pt idx="50">
                  <c:v>-24406.5</c:v>
                </c:pt>
                <c:pt idx="51">
                  <c:v>-24398</c:v>
                </c:pt>
                <c:pt idx="52">
                  <c:v>-23972.5</c:v>
                </c:pt>
                <c:pt idx="53">
                  <c:v>-23347</c:v>
                </c:pt>
                <c:pt idx="54">
                  <c:v>-23344</c:v>
                </c:pt>
                <c:pt idx="55">
                  <c:v>-23341.5</c:v>
                </c:pt>
                <c:pt idx="56">
                  <c:v>-23195</c:v>
                </c:pt>
                <c:pt idx="57">
                  <c:v>-23189.5</c:v>
                </c:pt>
                <c:pt idx="58">
                  <c:v>-23178.5</c:v>
                </c:pt>
                <c:pt idx="59">
                  <c:v>-23173</c:v>
                </c:pt>
                <c:pt idx="60">
                  <c:v>-22511</c:v>
                </c:pt>
                <c:pt idx="61">
                  <c:v>-21012.5</c:v>
                </c:pt>
                <c:pt idx="62">
                  <c:v>-20453</c:v>
                </c:pt>
                <c:pt idx="63">
                  <c:v>-20063.5</c:v>
                </c:pt>
                <c:pt idx="64">
                  <c:v>-18433</c:v>
                </c:pt>
                <c:pt idx="65">
                  <c:v>-18433</c:v>
                </c:pt>
                <c:pt idx="66">
                  <c:v>-18408</c:v>
                </c:pt>
                <c:pt idx="67">
                  <c:v>-17415</c:v>
                </c:pt>
                <c:pt idx="68">
                  <c:v>-17349.5</c:v>
                </c:pt>
                <c:pt idx="69">
                  <c:v>-17347</c:v>
                </c:pt>
                <c:pt idx="70">
                  <c:v>-17291</c:v>
                </c:pt>
                <c:pt idx="71">
                  <c:v>-17280.5</c:v>
                </c:pt>
                <c:pt idx="72">
                  <c:v>-17280.5</c:v>
                </c:pt>
                <c:pt idx="73">
                  <c:v>-17272</c:v>
                </c:pt>
                <c:pt idx="74">
                  <c:v>-17253</c:v>
                </c:pt>
                <c:pt idx="75">
                  <c:v>-16071</c:v>
                </c:pt>
                <c:pt idx="76">
                  <c:v>-15288</c:v>
                </c:pt>
                <c:pt idx="77">
                  <c:v>-14353.5</c:v>
                </c:pt>
                <c:pt idx="78">
                  <c:v>-13988</c:v>
                </c:pt>
                <c:pt idx="79">
                  <c:v>-13299</c:v>
                </c:pt>
                <c:pt idx="80">
                  <c:v>-13258.5</c:v>
                </c:pt>
                <c:pt idx="81">
                  <c:v>-13258</c:v>
                </c:pt>
                <c:pt idx="82">
                  <c:v>-12234</c:v>
                </c:pt>
                <c:pt idx="83">
                  <c:v>-12198</c:v>
                </c:pt>
                <c:pt idx="84">
                  <c:v>-11180</c:v>
                </c:pt>
                <c:pt idx="85">
                  <c:v>-11180</c:v>
                </c:pt>
                <c:pt idx="86">
                  <c:v>-11172</c:v>
                </c:pt>
                <c:pt idx="87">
                  <c:v>-11020</c:v>
                </c:pt>
                <c:pt idx="88">
                  <c:v>-11001.5</c:v>
                </c:pt>
                <c:pt idx="89">
                  <c:v>-10996</c:v>
                </c:pt>
                <c:pt idx="90">
                  <c:v>-10995</c:v>
                </c:pt>
                <c:pt idx="91">
                  <c:v>-10179</c:v>
                </c:pt>
                <c:pt idx="92">
                  <c:v>-9924.5</c:v>
                </c:pt>
                <c:pt idx="93">
                  <c:v>-9114.5</c:v>
                </c:pt>
                <c:pt idx="94">
                  <c:v>-9094.5</c:v>
                </c:pt>
                <c:pt idx="95">
                  <c:v>-9045.5</c:v>
                </c:pt>
                <c:pt idx="96">
                  <c:v>-8967.5</c:v>
                </c:pt>
                <c:pt idx="97">
                  <c:v>-8967.5</c:v>
                </c:pt>
                <c:pt idx="98">
                  <c:v>-8226.5</c:v>
                </c:pt>
                <c:pt idx="99">
                  <c:v>-8157.5</c:v>
                </c:pt>
                <c:pt idx="100">
                  <c:v>-8152</c:v>
                </c:pt>
                <c:pt idx="101">
                  <c:v>-8149</c:v>
                </c:pt>
                <c:pt idx="102">
                  <c:v>-8129</c:v>
                </c:pt>
                <c:pt idx="103">
                  <c:v>-7219.5</c:v>
                </c:pt>
                <c:pt idx="104">
                  <c:v>-7175.5</c:v>
                </c:pt>
                <c:pt idx="105">
                  <c:v>-7161.5</c:v>
                </c:pt>
                <c:pt idx="106">
                  <c:v>-7106.5</c:v>
                </c:pt>
                <c:pt idx="107">
                  <c:v>-7087</c:v>
                </c:pt>
                <c:pt idx="108">
                  <c:v>-7012.5</c:v>
                </c:pt>
                <c:pt idx="109">
                  <c:v>-7001.5</c:v>
                </c:pt>
                <c:pt idx="110">
                  <c:v>-6852</c:v>
                </c:pt>
                <c:pt idx="111">
                  <c:v>-6846.5</c:v>
                </c:pt>
                <c:pt idx="112">
                  <c:v>-6841</c:v>
                </c:pt>
                <c:pt idx="113">
                  <c:v>-6248.5</c:v>
                </c:pt>
                <c:pt idx="114">
                  <c:v>-6149</c:v>
                </c:pt>
                <c:pt idx="115">
                  <c:v>-6077</c:v>
                </c:pt>
                <c:pt idx="116">
                  <c:v>-5931</c:v>
                </c:pt>
                <c:pt idx="117">
                  <c:v>-5919</c:v>
                </c:pt>
                <c:pt idx="118">
                  <c:v>-5917</c:v>
                </c:pt>
                <c:pt idx="119">
                  <c:v>-5280.5</c:v>
                </c:pt>
                <c:pt idx="120">
                  <c:v>-5219.5</c:v>
                </c:pt>
                <c:pt idx="121">
                  <c:v>-5217</c:v>
                </c:pt>
                <c:pt idx="122">
                  <c:v>-5087</c:v>
                </c:pt>
                <c:pt idx="123">
                  <c:v>-5065</c:v>
                </c:pt>
                <c:pt idx="124">
                  <c:v>-5047.5</c:v>
                </c:pt>
                <c:pt idx="125">
                  <c:v>-5018</c:v>
                </c:pt>
                <c:pt idx="126">
                  <c:v>-4968</c:v>
                </c:pt>
                <c:pt idx="127">
                  <c:v>-4953.5</c:v>
                </c:pt>
                <c:pt idx="128">
                  <c:v>-4928.5</c:v>
                </c:pt>
                <c:pt idx="129">
                  <c:v>-4315</c:v>
                </c:pt>
                <c:pt idx="130">
                  <c:v>-4210</c:v>
                </c:pt>
                <c:pt idx="131">
                  <c:v>-4153</c:v>
                </c:pt>
                <c:pt idx="132">
                  <c:v>-4152</c:v>
                </c:pt>
                <c:pt idx="133">
                  <c:v>-4099.5</c:v>
                </c:pt>
                <c:pt idx="134">
                  <c:v>-4049</c:v>
                </c:pt>
                <c:pt idx="135">
                  <c:v>-4025</c:v>
                </c:pt>
                <c:pt idx="136">
                  <c:v>-3975</c:v>
                </c:pt>
                <c:pt idx="137">
                  <c:v>-3812</c:v>
                </c:pt>
                <c:pt idx="138">
                  <c:v>-3219.5</c:v>
                </c:pt>
                <c:pt idx="139">
                  <c:v>-3203</c:v>
                </c:pt>
                <c:pt idx="140">
                  <c:v>-3086</c:v>
                </c:pt>
                <c:pt idx="141">
                  <c:v>-3081.5</c:v>
                </c:pt>
                <c:pt idx="142">
                  <c:v>-2946</c:v>
                </c:pt>
                <c:pt idx="143">
                  <c:v>-2895.5</c:v>
                </c:pt>
                <c:pt idx="144">
                  <c:v>-2766.5</c:v>
                </c:pt>
                <c:pt idx="145">
                  <c:v>-2221</c:v>
                </c:pt>
                <c:pt idx="146">
                  <c:v>-2163</c:v>
                </c:pt>
                <c:pt idx="147">
                  <c:v>-2101.5</c:v>
                </c:pt>
                <c:pt idx="148">
                  <c:v>-2096.5</c:v>
                </c:pt>
                <c:pt idx="149">
                  <c:v>-2094</c:v>
                </c:pt>
                <c:pt idx="150">
                  <c:v>-2038</c:v>
                </c:pt>
                <c:pt idx="151">
                  <c:v>-2014</c:v>
                </c:pt>
                <c:pt idx="152">
                  <c:v>-2008.5</c:v>
                </c:pt>
                <c:pt idx="153">
                  <c:v>-1250</c:v>
                </c:pt>
                <c:pt idx="154">
                  <c:v>-1217</c:v>
                </c:pt>
                <c:pt idx="155">
                  <c:v>-1103</c:v>
                </c:pt>
                <c:pt idx="156">
                  <c:v>-1095</c:v>
                </c:pt>
                <c:pt idx="157">
                  <c:v>-1018</c:v>
                </c:pt>
                <c:pt idx="158">
                  <c:v>-890</c:v>
                </c:pt>
                <c:pt idx="159">
                  <c:v>-796</c:v>
                </c:pt>
                <c:pt idx="160">
                  <c:v>-232</c:v>
                </c:pt>
                <c:pt idx="161">
                  <c:v>-185</c:v>
                </c:pt>
                <c:pt idx="162">
                  <c:v>-49</c:v>
                </c:pt>
                <c:pt idx="163">
                  <c:v>-32.5</c:v>
                </c:pt>
                <c:pt idx="164">
                  <c:v>0</c:v>
                </c:pt>
                <c:pt idx="165">
                  <c:v>3.5</c:v>
                </c:pt>
                <c:pt idx="166">
                  <c:v>36</c:v>
                </c:pt>
                <c:pt idx="167">
                  <c:v>69</c:v>
                </c:pt>
                <c:pt idx="168">
                  <c:v>761</c:v>
                </c:pt>
                <c:pt idx="169">
                  <c:v>913</c:v>
                </c:pt>
                <c:pt idx="170">
                  <c:v>985.5</c:v>
                </c:pt>
                <c:pt idx="171">
                  <c:v>990.5</c:v>
                </c:pt>
                <c:pt idx="172">
                  <c:v>1021.5</c:v>
                </c:pt>
                <c:pt idx="173">
                  <c:v>1038.5</c:v>
                </c:pt>
                <c:pt idx="174">
                  <c:v>1076</c:v>
                </c:pt>
                <c:pt idx="175">
                  <c:v>1079.5</c:v>
                </c:pt>
                <c:pt idx="176">
                  <c:v>1173.5</c:v>
                </c:pt>
                <c:pt idx="177">
                  <c:v>1256.5</c:v>
                </c:pt>
                <c:pt idx="178">
                  <c:v>1815</c:v>
                </c:pt>
                <c:pt idx="179">
                  <c:v>1853.5</c:v>
                </c:pt>
                <c:pt idx="180">
                  <c:v>1883.5</c:v>
                </c:pt>
                <c:pt idx="181">
                  <c:v>1912.5</c:v>
                </c:pt>
                <c:pt idx="182">
                  <c:v>1929</c:v>
                </c:pt>
                <c:pt idx="183">
                  <c:v>1939.5</c:v>
                </c:pt>
                <c:pt idx="184">
                  <c:v>1939.5</c:v>
                </c:pt>
                <c:pt idx="185">
                  <c:v>1942</c:v>
                </c:pt>
                <c:pt idx="186">
                  <c:v>2006.5</c:v>
                </c:pt>
                <c:pt idx="187">
                  <c:v>2020</c:v>
                </c:pt>
                <c:pt idx="188">
                  <c:v>2042.5</c:v>
                </c:pt>
                <c:pt idx="189">
                  <c:v>2080</c:v>
                </c:pt>
                <c:pt idx="190">
                  <c:v>2125</c:v>
                </c:pt>
                <c:pt idx="191">
                  <c:v>2208</c:v>
                </c:pt>
                <c:pt idx="192">
                  <c:v>2798</c:v>
                </c:pt>
                <c:pt idx="193">
                  <c:v>2820</c:v>
                </c:pt>
                <c:pt idx="194">
                  <c:v>2955.5</c:v>
                </c:pt>
                <c:pt idx="195">
                  <c:v>2972</c:v>
                </c:pt>
                <c:pt idx="196">
                  <c:v>2979.5</c:v>
                </c:pt>
                <c:pt idx="197">
                  <c:v>2996.5</c:v>
                </c:pt>
                <c:pt idx="198">
                  <c:v>3032.5</c:v>
                </c:pt>
                <c:pt idx="199">
                  <c:v>3038</c:v>
                </c:pt>
                <c:pt idx="200">
                  <c:v>3121</c:v>
                </c:pt>
                <c:pt idx="201">
                  <c:v>3929</c:v>
                </c:pt>
                <c:pt idx="202">
                  <c:v>3962</c:v>
                </c:pt>
                <c:pt idx="203">
                  <c:v>4014.5</c:v>
                </c:pt>
                <c:pt idx="204">
                  <c:v>4066.5</c:v>
                </c:pt>
                <c:pt idx="205">
                  <c:v>4108.5</c:v>
                </c:pt>
                <c:pt idx="206">
                  <c:v>4182.5</c:v>
                </c:pt>
                <c:pt idx="207">
                  <c:v>4894</c:v>
                </c:pt>
                <c:pt idx="208">
                  <c:v>5079.5</c:v>
                </c:pt>
                <c:pt idx="209">
                  <c:v>5087</c:v>
                </c:pt>
                <c:pt idx="210">
                  <c:v>5179</c:v>
                </c:pt>
                <c:pt idx="211">
                  <c:v>5245.5</c:v>
                </c:pt>
                <c:pt idx="212">
                  <c:v>5738.5</c:v>
                </c:pt>
                <c:pt idx="213">
                  <c:v>5893.5</c:v>
                </c:pt>
                <c:pt idx="214">
                  <c:v>5898.5</c:v>
                </c:pt>
                <c:pt idx="215">
                  <c:v>6036.5</c:v>
                </c:pt>
                <c:pt idx="216">
                  <c:v>6085.5</c:v>
                </c:pt>
                <c:pt idx="217">
                  <c:v>6086</c:v>
                </c:pt>
                <c:pt idx="218">
                  <c:v>6091</c:v>
                </c:pt>
                <c:pt idx="219">
                  <c:v>6091.5</c:v>
                </c:pt>
                <c:pt idx="220">
                  <c:v>6102.5</c:v>
                </c:pt>
                <c:pt idx="221">
                  <c:v>6125</c:v>
                </c:pt>
                <c:pt idx="222">
                  <c:v>6233</c:v>
                </c:pt>
                <c:pt idx="223">
                  <c:v>6260.5</c:v>
                </c:pt>
                <c:pt idx="224">
                  <c:v>6924</c:v>
                </c:pt>
                <c:pt idx="225">
                  <c:v>6949</c:v>
                </c:pt>
                <c:pt idx="226">
                  <c:v>6983</c:v>
                </c:pt>
                <c:pt idx="227">
                  <c:v>7028</c:v>
                </c:pt>
                <c:pt idx="228">
                  <c:v>7028.5</c:v>
                </c:pt>
                <c:pt idx="229">
                  <c:v>7146</c:v>
                </c:pt>
                <c:pt idx="230">
                  <c:v>7848</c:v>
                </c:pt>
                <c:pt idx="231">
                  <c:v>7887</c:v>
                </c:pt>
                <c:pt idx="232">
                  <c:v>7976</c:v>
                </c:pt>
                <c:pt idx="233">
                  <c:v>8028</c:v>
                </c:pt>
                <c:pt idx="234">
                  <c:v>8028</c:v>
                </c:pt>
                <c:pt idx="235">
                  <c:v>8057</c:v>
                </c:pt>
                <c:pt idx="236">
                  <c:v>8174</c:v>
                </c:pt>
                <c:pt idx="237">
                  <c:v>8174</c:v>
                </c:pt>
                <c:pt idx="238">
                  <c:v>8280</c:v>
                </c:pt>
                <c:pt idx="239">
                  <c:v>8968.5</c:v>
                </c:pt>
                <c:pt idx="240">
                  <c:v>9032</c:v>
                </c:pt>
                <c:pt idx="241">
                  <c:v>9032</c:v>
                </c:pt>
                <c:pt idx="242">
                  <c:v>9081.5</c:v>
                </c:pt>
                <c:pt idx="243">
                  <c:v>9084.5</c:v>
                </c:pt>
                <c:pt idx="244">
                  <c:v>9176.5</c:v>
                </c:pt>
                <c:pt idx="245">
                  <c:v>9272.5</c:v>
                </c:pt>
                <c:pt idx="246">
                  <c:v>9931</c:v>
                </c:pt>
                <c:pt idx="247">
                  <c:v>9931</c:v>
                </c:pt>
                <c:pt idx="248">
                  <c:v>9955</c:v>
                </c:pt>
                <c:pt idx="249">
                  <c:v>9955.5</c:v>
                </c:pt>
                <c:pt idx="250">
                  <c:v>9958</c:v>
                </c:pt>
                <c:pt idx="251">
                  <c:v>9960.5</c:v>
                </c:pt>
                <c:pt idx="252">
                  <c:v>9961</c:v>
                </c:pt>
                <c:pt idx="253">
                  <c:v>9984.5</c:v>
                </c:pt>
                <c:pt idx="254">
                  <c:v>10002</c:v>
                </c:pt>
                <c:pt idx="255">
                  <c:v>10061</c:v>
                </c:pt>
                <c:pt idx="256">
                  <c:v>10061</c:v>
                </c:pt>
                <c:pt idx="257">
                  <c:v>10124.5</c:v>
                </c:pt>
                <c:pt idx="258">
                  <c:v>10125</c:v>
                </c:pt>
                <c:pt idx="259">
                  <c:v>10163</c:v>
                </c:pt>
                <c:pt idx="260">
                  <c:v>10188</c:v>
                </c:pt>
                <c:pt idx="261">
                  <c:v>10188</c:v>
                </c:pt>
                <c:pt idx="262">
                  <c:v>11010.5</c:v>
                </c:pt>
                <c:pt idx="263">
                  <c:v>11018</c:v>
                </c:pt>
                <c:pt idx="264">
                  <c:v>11018</c:v>
                </c:pt>
                <c:pt idx="265">
                  <c:v>11018.5</c:v>
                </c:pt>
                <c:pt idx="266">
                  <c:v>11018.5</c:v>
                </c:pt>
                <c:pt idx="267">
                  <c:v>11023.5</c:v>
                </c:pt>
                <c:pt idx="268">
                  <c:v>11024</c:v>
                </c:pt>
                <c:pt idx="269">
                  <c:v>11024</c:v>
                </c:pt>
                <c:pt idx="270">
                  <c:v>11026.5</c:v>
                </c:pt>
                <c:pt idx="271">
                  <c:v>11027</c:v>
                </c:pt>
                <c:pt idx="272">
                  <c:v>11029</c:v>
                </c:pt>
                <c:pt idx="273">
                  <c:v>11029.5</c:v>
                </c:pt>
                <c:pt idx="274">
                  <c:v>11034.5</c:v>
                </c:pt>
                <c:pt idx="275">
                  <c:v>11035</c:v>
                </c:pt>
                <c:pt idx="276">
                  <c:v>11037.5</c:v>
                </c:pt>
                <c:pt idx="277">
                  <c:v>11040.5</c:v>
                </c:pt>
                <c:pt idx="278">
                  <c:v>11040.5</c:v>
                </c:pt>
                <c:pt idx="279">
                  <c:v>11085</c:v>
                </c:pt>
                <c:pt idx="280">
                  <c:v>11087</c:v>
                </c:pt>
                <c:pt idx="281">
                  <c:v>11087</c:v>
                </c:pt>
                <c:pt idx="282">
                  <c:v>11164.5</c:v>
                </c:pt>
                <c:pt idx="283">
                  <c:v>11170</c:v>
                </c:pt>
                <c:pt idx="284">
                  <c:v>11226</c:v>
                </c:pt>
                <c:pt idx="285">
                  <c:v>11300</c:v>
                </c:pt>
                <c:pt idx="286">
                  <c:v>11887</c:v>
                </c:pt>
                <c:pt idx="287">
                  <c:v>12058</c:v>
                </c:pt>
                <c:pt idx="288">
                  <c:v>12075.5</c:v>
                </c:pt>
                <c:pt idx="289">
                  <c:v>12291</c:v>
                </c:pt>
                <c:pt idx="290">
                  <c:v>12513.5</c:v>
                </c:pt>
                <c:pt idx="291">
                  <c:v>12809</c:v>
                </c:pt>
                <c:pt idx="292">
                  <c:v>12883.5</c:v>
                </c:pt>
                <c:pt idx="293">
                  <c:v>12939</c:v>
                </c:pt>
                <c:pt idx="294">
                  <c:v>13027</c:v>
                </c:pt>
                <c:pt idx="295">
                  <c:v>13077</c:v>
                </c:pt>
                <c:pt idx="296">
                  <c:v>13890.5</c:v>
                </c:pt>
                <c:pt idx="297">
                  <c:v>13920</c:v>
                </c:pt>
                <c:pt idx="298">
                  <c:v>13951.5</c:v>
                </c:pt>
                <c:pt idx="299">
                  <c:v>13994.5</c:v>
                </c:pt>
                <c:pt idx="300">
                  <c:v>14075.5</c:v>
                </c:pt>
                <c:pt idx="301">
                  <c:v>14094</c:v>
                </c:pt>
                <c:pt idx="302">
                  <c:v>14095</c:v>
                </c:pt>
                <c:pt idx="303">
                  <c:v>14233</c:v>
                </c:pt>
                <c:pt idx="304">
                  <c:v>14268</c:v>
                </c:pt>
                <c:pt idx="305">
                  <c:v>14268</c:v>
                </c:pt>
                <c:pt idx="306">
                  <c:v>14268</c:v>
                </c:pt>
                <c:pt idx="307">
                  <c:v>14268</c:v>
                </c:pt>
                <c:pt idx="308">
                  <c:v>14268</c:v>
                </c:pt>
                <c:pt idx="309">
                  <c:v>14980.5</c:v>
                </c:pt>
                <c:pt idx="310">
                  <c:v>15038.5</c:v>
                </c:pt>
                <c:pt idx="311">
                  <c:v>15077</c:v>
                </c:pt>
                <c:pt idx="312">
                  <c:v>15145</c:v>
                </c:pt>
                <c:pt idx="313">
                  <c:v>15208.5</c:v>
                </c:pt>
                <c:pt idx="314">
                  <c:v>15983.5</c:v>
                </c:pt>
                <c:pt idx="315">
                  <c:v>16014.5</c:v>
                </c:pt>
                <c:pt idx="316">
                  <c:v>16127</c:v>
                </c:pt>
                <c:pt idx="317">
                  <c:v>16144.5</c:v>
                </c:pt>
                <c:pt idx="318">
                  <c:v>16166.5</c:v>
                </c:pt>
                <c:pt idx="319">
                  <c:v>16199</c:v>
                </c:pt>
                <c:pt idx="320">
                  <c:v>16214</c:v>
                </c:pt>
                <c:pt idx="321">
                  <c:v>16265.5</c:v>
                </c:pt>
                <c:pt idx="322">
                  <c:v>16265.5</c:v>
                </c:pt>
                <c:pt idx="323">
                  <c:v>16268</c:v>
                </c:pt>
                <c:pt idx="324">
                  <c:v>16268</c:v>
                </c:pt>
                <c:pt idx="325">
                  <c:v>16268</c:v>
                </c:pt>
                <c:pt idx="326">
                  <c:v>16268</c:v>
                </c:pt>
                <c:pt idx="327">
                  <c:v>16268</c:v>
                </c:pt>
                <c:pt idx="328">
                  <c:v>16268</c:v>
                </c:pt>
                <c:pt idx="329">
                  <c:v>16916</c:v>
                </c:pt>
                <c:pt idx="330">
                  <c:v>17004.5</c:v>
                </c:pt>
                <c:pt idx="331">
                  <c:v>17042</c:v>
                </c:pt>
                <c:pt idx="332">
                  <c:v>17042.5</c:v>
                </c:pt>
                <c:pt idx="333">
                  <c:v>17058</c:v>
                </c:pt>
                <c:pt idx="334">
                  <c:v>17059.5</c:v>
                </c:pt>
                <c:pt idx="335">
                  <c:v>17059.5</c:v>
                </c:pt>
                <c:pt idx="336">
                  <c:v>17063.5</c:v>
                </c:pt>
                <c:pt idx="337">
                  <c:v>17093.5</c:v>
                </c:pt>
                <c:pt idx="338">
                  <c:v>17094</c:v>
                </c:pt>
                <c:pt idx="339">
                  <c:v>17181</c:v>
                </c:pt>
                <c:pt idx="340">
                  <c:v>17208.5</c:v>
                </c:pt>
                <c:pt idx="341">
                  <c:v>17289.5</c:v>
                </c:pt>
                <c:pt idx="342">
                  <c:v>17951.5</c:v>
                </c:pt>
                <c:pt idx="343">
                  <c:v>18037</c:v>
                </c:pt>
                <c:pt idx="344">
                  <c:v>18037</c:v>
                </c:pt>
                <c:pt idx="345">
                  <c:v>18094</c:v>
                </c:pt>
                <c:pt idx="346">
                  <c:v>18122.5</c:v>
                </c:pt>
                <c:pt idx="347">
                  <c:v>18123</c:v>
                </c:pt>
                <c:pt idx="348">
                  <c:v>18150</c:v>
                </c:pt>
                <c:pt idx="349">
                  <c:v>18152</c:v>
                </c:pt>
                <c:pt idx="350">
                  <c:v>18180</c:v>
                </c:pt>
                <c:pt idx="351">
                  <c:v>18180</c:v>
                </c:pt>
                <c:pt idx="352">
                  <c:v>18200</c:v>
                </c:pt>
                <c:pt idx="353">
                  <c:v>18236</c:v>
                </c:pt>
                <c:pt idx="354">
                  <c:v>18966.5</c:v>
                </c:pt>
                <c:pt idx="355">
                  <c:v>18966.5</c:v>
                </c:pt>
                <c:pt idx="356">
                  <c:v>19035.5</c:v>
                </c:pt>
                <c:pt idx="357">
                  <c:v>19035.5</c:v>
                </c:pt>
                <c:pt idx="358">
                  <c:v>19036</c:v>
                </c:pt>
                <c:pt idx="359">
                  <c:v>19036</c:v>
                </c:pt>
                <c:pt idx="360">
                  <c:v>19077</c:v>
                </c:pt>
                <c:pt idx="361">
                  <c:v>20033.5</c:v>
                </c:pt>
                <c:pt idx="362">
                  <c:v>20033.5</c:v>
                </c:pt>
                <c:pt idx="363">
                  <c:v>20041.5</c:v>
                </c:pt>
                <c:pt idx="364">
                  <c:v>20043</c:v>
                </c:pt>
                <c:pt idx="365">
                  <c:v>20113</c:v>
                </c:pt>
                <c:pt idx="366">
                  <c:v>20133.5</c:v>
                </c:pt>
                <c:pt idx="367">
                  <c:v>20134</c:v>
                </c:pt>
                <c:pt idx="368">
                  <c:v>20139</c:v>
                </c:pt>
                <c:pt idx="369">
                  <c:v>20219.5</c:v>
                </c:pt>
                <c:pt idx="370">
                  <c:v>20271</c:v>
                </c:pt>
                <c:pt idx="371">
                  <c:v>20274.5</c:v>
                </c:pt>
                <c:pt idx="372">
                  <c:v>20964</c:v>
                </c:pt>
                <c:pt idx="373">
                  <c:v>21079</c:v>
                </c:pt>
                <c:pt idx="374">
                  <c:v>21079</c:v>
                </c:pt>
                <c:pt idx="375">
                  <c:v>21083</c:v>
                </c:pt>
                <c:pt idx="376">
                  <c:v>21105.5</c:v>
                </c:pt>
                <c:pt idx="377">
                  <c:v>21106</c:v>
                </c:pt>
                <c:pt idx="378">
                  <c:v>21134.5</c:v>
                </c:pt>
                <c:pt idx="379">
                  <c:v>21134.5</c:v>
                </c:pt>
                <c:pt idx="380">
                  <c:v>21179.5</c:v>
                </c:pt>
                <c:pt idx="381">
                  <c:v>21198</c:v>
                </c:pt>
                <c:pt idx="382">
                  <c:v>21198</c:v>
                </c:pt>
                <c:pt idx="383">
                  <c:v>21215</c:v>
                </c:pt>
                <c:pt idx="384">
                  <c:v>21924</c:v>
                </c:pt>
                <c:pt idx="385">
                  <c:v>21987.5</c:v>
                </c:pt>
                <c:pt idx="386">
                  <c:v>22018</c:v>
                </c:pt>
                <c:pt idx="387">
                  <c:v>23265</c:v>
                </c:pt>
                <c:pt idx="388">
                  <c:v>23295</c:v>
                </c:pt>
                <c:pt idx="389">
                  <c:v>23397.5</c:v>
                </c:pt>
              </c:numCache>
            </c:numRef>
          </c:xVal>
          <c:yVal>
            <c:numRef>
              <c:f>B!$N$21:$N$410</c:f>
              <c:numCache>
                <c:formatCode>General</c:formatCode>
                <c:ptCount val="3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66A-47F2-AE8A-5832DD0EFB72}"/>
            </c:ext>
          </c:extLst>
        </c:ser>
        <c:ser>
          <c:idx val="7"/>
          <c:order val="7"/>
          <c:tx>
            <c:strRef>
              <c:f>B!$AX$1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B!$AW$2:$AW$110</c:f>
              <c:numCache>
                <c:formatCode>General</c:formatCode>
                <c:ptCount val="109"/>
                <c:pt idx="0">
                  <c:v>-70000</c:v>
                </c:pt>
                <c:pt idx="1">
                  <c:v>-69000</c:v>
                </c:pt>
                <c:pt idx="2">
                  <c:v>-68000</c:v>
                </c:pt>
                <c:pt idx="3">
                  <c:v>-67000</c:v>
                </c:pt>
                <c:pt idx="4">
                  <c:v>-66000</c:v>
                </c:pt>
                <c:pt idx="5">
                  <c:v>-65000</c:v>
                </c:pt>
                <c:pt idx="6">
                  <c:v>-64000</c:v>
                </c:pt>
                <c:pt idx="7">
                  <c:v>-63000</c:v>
                </c:pt>
                <c:pt idx="8">
                  <c:v>-62000</c:v>
                </c:pt>
                <c:pt idx="9">
                  <c:v>-61000</c:v>
                </c:pt>
                <c:pt idx="10">
                  <c:v>-60000</c:v>
                </c:pt>
                <c:pt idx="11">
                  <c:v>-59000</c:v>
                </c:pt>
                <c:pt idx="12">
                  <c:v>-58000</c:v>
                </c:pt>
                <c:pt idx="13">
                  <c:v>-57000</c:v>
                </c:pt>
                <c:pt idx="14">
                  <c:v>-56000</c:v>
                </c:pt>
                <c:pt idx="15">
                  <c:v>-55000</c:v>
                </c:pt>
                <c:pt idx="16">
                  <c:v>-54000</c:v>
                </c:pt>
                <c:pt idx="17">
                  <c:v>-53000</c:v>
                </c:pt>
                <c:pt idx="18">
                  <c:v>-52000</c:v>
                </c:pt>
                <c:pt idx="19">
                  <c:v>-51000</c:v>
                </c:pt>
                <c:pt idx="20">
                  <c:v>-50000</c:v>
                </c:pt>
                <c:pt idx="21">
                  <c:v>-49000</c:v>
                </c:pt>
                <c:pt idx="22">
                  <c:v>-48000</c:v>
                </c:pt>
                <c:pt idx="23">
                  <c:v>-47000</c:v>
                </c:pt>
                <c:pt idx="24">
                  <c:v>-46000</c:v>
                </c:pt>
                <c:pt idx="25">
                  <c:v>-45000</c:v>
                </c:pt>
                <c:pt idx="26">
                  <c:v>-44000</c:v>
                </c:pt>
                <c:pt idx="27">
                  <c:v>-43000</c:v>
                </c:pt>
                <c:pt idx="28">
                  <c:v>-42000</c:v>
                </c:pt>
                <c:pt idx="29">
                  <c:v>-41000</c:v>
                </c:pt>
                <c:pt idx="30">
                  <c:v>-40000</c:v>
                </c:pt>
                <c:pt idx="31">
                  <c:v>-39000</c:v>
                </c:pt>
                <c:pt idx="32">
                  <c:v>-38000</c:v>
                </c:pt>
                <c:pt idx="33">
                  <c:v>-37000</c:v>
                </c:pt>
                <c:pt idx="34">
                  <c:v>-36000</c:v>
                </c:pt>
                <c:pt idx="35">
                  <c:v>-35000</c:v>
                </c:pt>
                <c:pt idx="36">
                  <c:v>-34000</c:v>
                </c:pt>
                <c:pt idx="37">
                  <c:v>-33000</c:v>
                </c:pt>
                <c:pt idx="38">
                  <c:v>-32000</c:v>
                </c:pt>
                <c:pt idx="39">
                  <c:v>-31000</c:v>
                </c:pt>
                <c:pt idx="40">
                  <c:v>-30000</c:v>
                </c:pt>
                <c:pt idx="41">
                  <c:v>-29000</c:v>
                </c:pt>
                <c:pt idx="42">
                  <c:v>-28000</c:v>
                </c:pt>
                <c:pt idx="43">
                  <c:v>-27000</c:v>
                </c:pt>
                <c:pt idx="44">
                  <c:v>-26000</c:v>
                </c:pt>
                <c:pt idx="45">
                  <c:v>-25000</c:v>
                </c:pt>
                <c:pt idx="46">
                  <c:v>-24000</c:v>
                </c:pt>
                <c:pt idx="47">
                  <c:v>-23000</c:v>
                </c:pt>
                <c:pt idx="48">
                  <c:v>-22000</c:v>
                </c:pt>
                <c:pt idx="49">
                  <c:v>-21000</c:v>
                </c:pt>
                <c:pt idx="50">
                  <c:v>-20000</c:v>
                </c:pt>
                <c:pt idx="51">
                  <c:v>-19000</c:v>
                </c:pt>
                <c:pt idx="52">
                  <c:v>-18000</c:v>
                </c:pt>
                <c:pt idx="53">
                  <c:v>-17000</c:v>
                </c:pt>
                <c:pt idx="54">
                  <c:v>-16000</c:v>
                </c:pt>
                <c:pt idx="55">
                  <c:v>-15000</c:v>
                </c:pt>
                <c:pt idx="56">
                  <c:v>-14000</c:v>
                </c:pt>
                <c:pt idx="57">
                  <c:v>-13000</c:v>
                </c:pt>
                <c:pt idx="58">
                  <c:v>-12000</c:v>
                </c:pt>
                <c:pt idx="59">
                  <c:v>-11000</c:v>
                </c:pt>
                <c:pt idx="60">
                  <c:v>-10000</c:v>
                </c:pt>
                <c:pt idx="61">
                  <c:v>-9000</c:v>
                </c:pt>
                <c:pt idx="62">
                  <c:v>-8000</c:v>
                </c:pt>
                <c:pt idx="63">
                  <c:v>-7000</c:v>
                </c:pt>
                <c:pt idx="64">
                  <c:v>-6000</c:v>
                </c:pt>
                <c:pt idx="65">
                  <c:v>-5000</c:v>
                </c:pt>
                <c:pt idx="66">
                  <c:v>-4000</c:v>
                </c:pt>
                <c:pt idx="67">
                  <c:v>-3000</c:v>
                </c:pt>
                <c:pt idx="68">
                  <c:v>-2000</c:v>
                </c:pt>
                <c:pt idx="69">
                  <c:v>-1000</c:v>
                </c:pt>
                <c:pt idx="70">
                  <c:v>0</c:v>
                </c:pt>
                <c:pt idx="71">
                  <c:v>1000</c:v>
                </c:pt>
                <c:pt idx="72">
                  <c:v>2000</c:v>
                </c:pt>
                <c:pt idx="73">
                  <c:v>3000</c:v>
                </c:pt>
                <c:pt idx="74">
                  <c:v>4000</c:v>
                </c:pt>
                <c:pt idx="75">
                  <c:v>5000</c:v>
                </c:pt>
                <c:pt idx="76">
                  <c:v>6000</c:v>
                </c:pt>
                <c:pt idx="77">
                  <c:v>7000</c:v>
                </c:pt>
                <c:pt idx="78">
                  <c:v>8000</c:v>
                </c:pt>
                <c:pt idx="79">
                  <c:v>9000</c:v>
                </c:pt>
                <c:pt idx="80">
                  <c:v>10000</c:v>
                </c:pt>
                <c:pt idx="81">
                  <c:v>11000</c:v>
                </c:pt>
                <c:pt idx="82">
                  <c:v>12000</c:v>
                </c:pt>
                <c:pt idx="83">
                  <c:v>13000</c:v>
                </c:pt>
                <c:pt idx="84">
                  <c:v>14000</c:v>
                </c:pt>
                <c:pt idx="85">
                  <c:v>15000</c:v>
                </c:pt>
                <c:pt idx="86">
                  <c:v>16000</c:v>
                </c:pt>
                <c:pt idx="87">
                  <c:v>17000</c:v>
                </c:pt>
                <c:pt idx="88">
                  <c:v>18000</c:v>
                </c:pt>
                <c:pt idx="89">
                  <c:v>19000</c:v>
                </c:pt>
                <c:pt idx="90">
                  <c:v>20000</c:v>
                </c:pt>
                <c:pt idx="91">
                  <c:v>21000</c:v>
                </c:pt>
                <c:pt idx="92">
                  <c:v>22000</c:v>
                </c:pt>
                <c:pt idx="93">
                  <c:v>23000</c:v>
                </c:pt>
                <c:pt idx="94">
                  <c:v>24000</c:v>
                </c:pt>
                <c:pt idx="95">
                  <c:v>25000</c:v>
                </c:pt>
                <c:pt idx="96">
                  <c:v>26000</c:v>
                </c:pt>
                <c:pt idx="97">
                  <c:v>27000</c:v>
                </c:pt>
                <c:pt idx="98">
                  <c:v>28000</c:v>
                </c:pt>
                <c:pt idx="99">
                  <c:v>29000</c:v>
                </c:pt>
              </c:numCache>
            </c:numRef>
          </c:xVal>
          <c:yVal>
            <c:numRef>
              <c:f>B!$AX$2:$AX$110</c:f>
              <c:numCache>
                <c:formatCode>General</c:formatCode>
                <c:ptCount val="109"/>
                <c:pt idx="0">
                  <c:v>6.6958936838700508E-2</c:v>
                </c:pt>
                <c:pt idx="1">
                  <c:v>6.5723443033738838E-2</c:v>
                </c:pt>
                <c:pt idx="2">
                  <c:v>6.4270879662758906E-2</c:v>
                </c:pt>
                <c:pt idx="3">
                  <c:v>6.261605736892864E-2</c:v>
                </c:pt>
                <c:pt idx="4">
                  <c:v>6.077233133540761E-2</c:v>
                </c:pt>
                <c:pt idx="5">
                  <c:v>5.8751452008802205E-2</c:v>
                </c:pt>
                <c:pt idx="6">
                  <c:v>5.6563155558641491E-2</c:v>
                </c:pt>
                <c:pt idx="7">
                  <c:v>5.4215037025904987E-2</c:v>
                </c:pt>
                <c:pt idx="8">
                  <c:v>5.1713048376609221E-2</c:v>
                </c:pt>
                <c:pt idx="9">
                  <c:v>4.9062532834808464E-2</c:v>
                </c:pt>
                <c:pt idx="10">
                  <c:v>4.6269337854534888E-2</c:v>
                </c:pt>
                <c:pt idx="11">
                  <c:v>4.3340494643289103E-2</c:v>
                </c:pt>
                <c:pt idx="12">
                  <c:v>4.0284278758205859E-2</c:v>
                </c:pt>
                <c:pt idx="13">
                  <c:v>3.7109994336780576E-2</c:v>
                </c:pt>
                <c:pt idx="14">
                  <c:v>3.3828206472768296E-2</c:v>
                </c:pt>
                <c:pt idx="15">
                  <c:v>3.0452099350551192E-2</c:v>
                </c:pt>
                <c:pt idx="16">
                  <c:v>2.7000243064311407E-2</c:v>
                </c:pt>
                <c:pt idx="17">
                  <c:v>2.3500894451457779E-2</c:v>
                </c:pt>
                <c:pt idx="18">
                  <c:v>1.9998804629703874E-2</c:v>
                </c:pt>
                <c:pt idx="19">
                  <c:v>1.656748803038334E-2</c:v>
                </c:pt>
                <c:pt idx="20">
                  <c:v>1.3332293678982773E-2</c:v>
                </c:pt>
                <c:pt idx="21">
                  <c:v>1.0512588577494266E-2</c:v>
                </c:pt>
                <c:pt idx="22">
                  <c:v>8.4868575184888582E-3</c:v>
                </c:pt>
                <c:pt idx="23">
                  <c:v>7.7969958087585091E-3</c:v>
                </c:pt>
                <c:pt idx="24">
                  <c:v>8.8038701286904143E-3</c:v>
                </c:pt>
                <c:pt idx="25">
                  <c:v>1.1125797501911415E-2</c:v>
                </c:pt>
                <c:pt idx="26">
                  <c:v>1.388582694191812E-2</c:v>
                </c:pt>
                <c:pt idx="27">
                  <c:v>1.6460577512928187E-2</c:v>
                </c:pt>
                <c:pt idx="28">
                  <c:v>1.8620098848974628E-2</c:v>
                </c:pt>
                <c:pt idx="29">
                  <c:v>2.0325503425465224E-2</c:v>
                </c:pt>
                <c:pt idx="30">
                  <c:v>2.1600007347091128E-2</c:v>
                </c:pt>
                <c:pt idx="31">
                  <c:v>2.2482599212052947E-2</c:v>
                </c:pt>
                <c:pt idx="32">
                  <c:v>2.3012713323606902E-2</c:v>
                </c:pt>
                <c:pt idx="33">
                  <c:v>2.3225650690462642E-2</c:v>
                </c:pt>
                <c:pt idx="34">
                  <c:v>2.3151681886404034E-2</c:v>
                </c:pt>
                <c:pt idx="35">
                  <c:v>2.281616398204523E-2</c:v>
                </c:pt>
                <c:pt idx="36">
                  <c:v>2.2240113520302175E-2</c:v>
                </c:pt>
                <c:pt idx="37">
                  <c:v>2.1441199909200535E-2</c:v>
                </c:pt>
                <c:pt idx="38">
                  <c:v>2.0434842464600311E-2</c:v>
                </c:pt>
                <c:pt idx="39">
                  <c:v>1.9234911854556003E-2</c:v>
                </c:pt>
                <c:pt idx="40">
                  <c:v>1.785378483476692E-2</c:v>
                </c:pt>
                <c:pt idx="41">
                  <c:v>1.6301967394047146E-2</c:v>
                </c:pt>
                <c:pt idx="42">
                  <c:v>1.4587808007394502E-2</c:v>
                </c:pt>
                <c:pt idx="43">
                  <c:v>1.2717755207260071E-2</c:v>
                </c:pt>
                <c:pt idx="44">
                  <c:v>1.0697235995674088E-2</c:v>
                </c:pt>
                <c:pt idx="45">
                  <c:v>8.5318052156162123E-3</c:v>
                </c:pt>
                <c:pt idx="46">
                  <c:v>6.2280278005310188E-3</c:v>
                </c:pt>
                <c:pt idx="47">
                  <c:v>3.793752350326105E-3</c:v>
                </c:pt>
                <c:pt idx="48">
                  <c:v>1.2379244483634831E-3</c:v>
                </c:pt>
                <c:pt idx="49">
                  <c:v>-1.4294345010790182E-3</c:v>
                </c:pt>
                <c:pt idx="50">
                  <c:v>-4.1963331002689589E-3</c:v>
                </c:pt>
                <c:pt idx="51">
                  <c:v>-7.0465614152515916E-3</c:v>
                </c:pt>
                <c:pt idx="52">
                  <c:v>-9.955985470418937E-3</c:v>
                </c:pt>
                <c:pt idx="53">
                  <c:v>-1.2886867050274094E-2</c:v>
                </c:pt>
                <c:pt idx="54">
                  <c:v>-1.5778062920545059E-2</c:v>
                </c:pt>
                <c:pt idx="55">
                  <c:v>-1.8526642627118707E-2</c:v>
                </c:pt>
                <c:pt idx="56">
                  <c:v>-2.0953795209448813E-2</c:v>
                </c:pt>
                <c:pt idx="57">
                  <c:v>-2.2746425419489881E-2</c:v>
                </c:pt>
                <c:pt idx="58">
                  <c:v>-2.3407755562424547E-2</c:v>
                </c:pt>
                <c:pt idx="59">
                  <c:v>-2.2440546878589485E-2</c:v>
                </c:pt>
                <c:pt idx="60">
                  <c:v>-1.9924505784936642E-2</c:v>
                </c:pt>
                <c:pt idx="61">
                  <c:v>-1.6650345211469308E-2</c:v>
                </c:pt>
                <c:pt idx="62">
                  <c:v>-1.3388476539360443E-2</c:v>
                </c:pt>
                <c:pt idx="63">
                  <c:v>-1.0491254099621419E-2</c:v>
                </c:pt>
                <c:pt idx="64">
                  <c:v>-8.0455136377351136E-3</c:v>
                </c:pt>
                <c:pt idx="65">
                  <c:v>-6.0423148614524138E-3</c:v>
                </c:pt>
                <c:pt idx="66">
                  <c:v>-4.4456598616215235E-3</c:v>
                </c:pt>
                <c:pt idx="67">
                  <c:v>-3.2154006538213896E-3</c:v>
                </c:pt>
                <c:pt idx="68">
                  <c:v>-2.3145314475049358E-3</c:v>
                </c:pt>
                <c:pt idx="69">
                  <c:v>-1.7109459202893848E-3</c:v>
                </c:pt>
                <c:pt idx="70">
                  <c:v>-1.3775502193604378E-3</c:v>
                </c:pt>
                <c:pt idx="71">
                  <c:v>-1.29185159238112E-3</c:v>
                </c:pt>
                <c:pt idx="72">
                  <c:v>-1.4351006217589619E-3</c:v>
                </c:pt>
                <c:pt idx="73">
                  <c:v>-1.7911746633104859E-3</c:v>
                </c:pt>
                <c:pt idx="74">
                  <c:v>-2.345682664985544E-3</c:v>
                </c:pt>
                <c:pt idx="75">
                  <c:v>-3.0856764488432914E-3</c:v>
                </c:pt>
                <c:pt idx="76">
                  <c:v>-3.9999225395428804E-3</c:v>
                </c:pt>
                <c:pt idx="77">
                  <c:v>-5.0792860449440803E-3</c:v>
                </c:pt>
                <c:pt idx="78">
                  <c:v>-6.3167030425403618E-3</c:v>
                </c:pt>
                <c:pt idx="79">
                  <c:v>-7.7065064126894765E-3</c:v>
                </c:pt>
                <c:pt idx="80">
                  <c:v>-9.2433145901462226E-3</c:v>
                </c:pt>
                <c:pt idx="81">
                  <c:v>-1.0920994456174647E-2</c:v>
                </c:pt>
                <c:pt idx="82">
                  <c:v>-1.273215527205928E-2</c:v>
                </c:pt>
                <c:pt idx="83">
                  <c:v>-1.4668220541884505E-2</c:v>
                </c:pt>
                <c:pt idx="84">
                  <c:v>-1.6719599597941191E-2</c:v>
                </c:pt>
                <c:pt idx="85">
                  <c:v>-1.8875198997633486E-2</c:v>
                </c:pt>
                <c:pt idx="86">
                  <c:v>-2.1120686258927514E-2</c:v>
                </c:pt>
                <c:pt idx="87">
                  <c:v>-2.3435324912237408E-2</c:v>
                </c:pt>
                <c:pt idx="88">
                  <c:v>-2.5787147162334823E-2</c:v>
                </c:pt>
                <c:pt idx="89">
                  <c:v>-2.8125035644497469E-2</c:v>
                </c:pt>
                <c:pt idx="90">
                  <c:v>-3.0364113428044931E-2</c:v>
                </c:pt>
                <c:pt idx="91">
                  <c:v>-3.2358382946156103E-2</c:v>
                </c:pt>
                <c:pt idx="92">
                  <c:v>-3.3851593128939428E-2</c:v>
                </c:pt>
                <c:pt idx="93">
                  <c:v>-3.4412396842399065E-2</c:v>
                </c:pt>
                <c:pt idx="94">
                  <c:v>-3.3492809886713451E-2</c:v>
                </c:pt>
                <c:pt idx="95">
                  <c:v>-3.0895944217441542E-2</c:v>
                </c:pt>
                <c:pt idx="96">
                  <c:v>-2.7212307660463887E-2</c:v>
                </c:pt>
                <c:pt idx="97">
                  <c:v>-2.3307174859835505E-2</c:v>
                </c:pt>
                <c:pt idx="98">
                  <c:v>-1.9682012978200367E-2</c:v>
                </c:pt>
                <c:pt idx="99">
                  <c:v>-1.6494202802378857E-2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66A-47F2-AE8A-5832DD0EFB72}"/>
            </c:ext>
          </c:extLst>
        </c:ser>
        <c:ser>
          <c:idx val="8"/>
          <c:order val="8"/>
          <c:tx>
            <c:strRef>
              <c:f>B!$U$20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B!$F$21:$F$410</c:f>
              <c:numCache>
                <c:formatCode>General</c:formatCode>
                <c:ptCount val="390"/>
                <c:pt idx="0">
                  <c:v>-64783.5</c:v>
                </c:pt>
                <c:pt idx="1">
                  <c:v>-64783</c:v>
                </c:pt>
                <c:pt idx="2">
                  <c:v>-63723.5</c:v>
                </c:pt>
                <c:pt idx="3">
                  <c:v>-63723</c:v>
                </c:pt>
                <c:pt idx="4">
                  <c:v>-62539.5</c:v>
                </c:pt>
                <c:pt idx="5">
                  <c:v>-62539</c:v>
                </c:pt>
                <c:pt idx="6">
                  <c:v>-61814</c:v>
                </c:pt>
                <c:pt idx="7">
                  <c:v>-60699</c:v>
                </c:pt>
                <c:pt idx="8">
                  <c:v>-59482</c:v>
                </c:pt>
                <c:pt idx="9">
                  <c:v>-54701</c:v>
                </c:pt>
                <c:pt idx="10">
                  <c:v>-54676</c:v>
                </c:pt>
                <c:pt idx="11">
                  <c:v>-54613</c:v>
                </c:pt>
                <c:pt idx="12">
                  <c:v>-54596</c:v>
                </c:pt>
                <c:pt idx="13">
                  <c:v>-54549</c:v>
                </c:pt>
                <c:pt idx="14">
                  <c:v>-54538</c:v>
                </c:pt>
                <c:pt idx="15">
                  <c:v>-53860</c:v>
                </c:pt>
                <c:pt idx="16">
                  <c:v>-53799</c:v>
                </c:pt>
                <c:pt idx="17">
                  <c:v>-53711</c:v>
                </c:pt>
                <c:pt idx="18">
                  <c:v>-52578.5</c:v>
                </c:pt>
                <c:pt idx="19">
                  <c:v>-52578</c:v>
                </c:pt>
                <c:pt idx="20">
                  <c:v>-50538</c:v>
                </c:pt>
                <c:pt idx="21">
                  <c:v>-50395</c:v>
                </c:pt>
                <c:pt idx="22">
                  <c:v>-48596.5</c:v>
                </c:pt>
                <c:pt idx="23">
                  <c:v>-48596</c:v>
                </c:pt>
                <c:pt idx="24">
                  <c:v>-48588</c:v>
                </c:pt>
                <c:pt idx="25">
                  <c:v>-48587.5</c:v>
                </c:pt>
                <c:pt idx="26">
                  <c:v>-48546.5</c:v>
                </c:pt>
                <c:pt idx="27">
                  <c:v>-48535.5</c:v>
                </c:pt>
                <c:pt idx="28">
                  <c:v>-48486</c:v>
                </c:pt>
                <c:pt idx="29">
                  <c:v>-48475</c:v>
                </c:pt>
                <c:pt idx="30">
                  <c:v>-48474.5</c:v>
                </c:pt>
                <c:pt idx="31">
                  <c:v>-48469</c:v>
                </c:pt>
                <c:pt idx="32">
                  <c:v>-42295</c:v>
                </c:pt>
                <c:pt idx="33">
                  <c:v>-40201</c:v>
                </c:pt>
                <c:pt idx="34">
                  <c:v>-39501.5</c:v>
                </c:pt>
                <c:pt idx="35">
                  <c:v>-39490.5</c:v>
                </c:pt>
                <c:pt idx="36">
                  <c:v>-39476.5</c:v>
                </c:pt>
                <c:pt idx="37">
                  <c:v>-38677</c:v>
                </c:pt>
                <c:pt idx="38">
                  <c:v>-38574</c:v>
                </c:pt>
                <c:pt idx="39">
                  <c:v>-37464.5</c:v>
                </c:pt>
                <c:pt idx="40">
                  <c:v>-37464</c:v>
                </c:pt>
                <c:pt idx="41">
                  <c:v>-36489</c:v>
                </c:pt>
                <c:pt idx="42">
                  <c:v>-33454.5</c:v>
                </c:pt>
                <c:pt idx="43">
                  <c:v>-33195</c:v>
                </c:pt>
                <c:pt idx="44">
                  <c:v>-32547</c:v>
                </c:pt>
                <c:pt idx="45">
                  <c:v>-32290</c:v>
                </c:pt>
                <c:pt idx="46">
                  <c:v>-32072</c:v>
                </c:pt>
                <c:pt idx="47">
                  <c:v>-25418.5</c:v>
                </c:pt>
                <c:pt idx="48">
                  <c:v>-24489</c:v>
                </c:pt>
                <c:pt idx="49">
                  <c:v>-24412</c:v>
                </c:pt>
                <c:pt idx="50">
                  <c:v>-24406.5</c:v>
                </c:pt>
                <c:pt idx="51">
                  <c:v>-24398</c:v>
                </c:pt>
                <c:pt idx="52">
                  <c:v>-23972.5</c:v>
                </c:pt>
                <c:pt idx="53">
                  <c:v>-23347</c:v>
                </c:pt>
                <c:pt idx="54">
                  <c:v>-23344</c:v>
                </c:pt>
                <c:pt idx="55">
                  <c:v>-23341.5</c:v>
                </c:pt>
                <c:pt idx="56">
                  <c:v>-23195</c:v>
                </c:pt>
                <c:pt idx="57">
                  <c:v>-23189.5</c:v>
                </c:pt>
                <c:pt idx="58">
                  <c:v>-23178.5</c:v>
                </c:pt>
                <c:pt idx="59">
                  <c:v>-23173</c:v>
                </c:pt>
                <c:pt idx="60">
                  <c:v>-22511</c:v>
                </c:pt>
                <c:pt idx="61">
                  <c:v>-21012.5</c:v>
                </c:pt>
                <c:pt idx="62">
                  <c:v>-20453</c:v>
                </c:pt>
                <c:pt idx="63">
                  <c:v>-20063.5</c:v>
                </c:pt>
                <c:pt idx="64">
                  <c:v>-18433</c:v>
                </c:pt>
                <c:pt idx="65">
                  <c:v>-18433</c:v>
                </c:pt>
                <c:pt idx="66">
                  <c:v>-18408</c:v>
                </c:pt>
                <c:pt idx="67">
                  <c:v>-17415</c:v>
                </c:pt>
                <c:pt idx="68">
                  <c:v>-17349.5</c:v>
                </c:pt>
                <c:pt idx="69">
                  <c:v>-17347</c:v>
                </c:pt>
                <c:pt idx="70">
                  <c:v>-17291</c:v>
                </c:pt>
                <c:pt idx="71">
                  <c:v>-17280.5</c:v>
                </c:pt>
                <c:pt idx="72">
                  <c:v>-17280.5</c:v>
                </c:pt>
                <c:pt idx="73">
                  <c:v>-17272</c:v>
                </c:pt>
                <c:pt idx="74">
                  <c:v>-17253</c:v>
                </c:pt>
                <c:pt idx="75">
                  <c:v>-16071</c:v>
                </c:pt>
                <c:pt idx="76">
                  <c:v>-15288</c:v>
                </c:pt>
                <c:pt idx="77">
                  <c:v>-14353.5</c:v>
                </c:pt>
                <c:pt idx="78">
                  <c:v>-13988</c:v>
                </c:pt>
                <c:pt idx="79">
                  <c:v>-13299</c:v>
                </c:pt>
                <c:pt idx="80">
                  <c:v>-13258.5</c:v>
                </c:pt>
                <c:pt idx="81">
                  <c:v>-13258</c:v>
                </c:pt>
                <c:pt idx="82">
                  <c:v>-12234</c:v>
                </c:pt>
                <c:pt idx="83">
                  <c:v>-12198</c:v>
                </c:pt>
                <c:pt idx="84">
                  <c:v>-11180</c:v>
                </c:pt>
                <c:pt idx="85">
                  <c:v>-11180</c:v>
                </c:pt>
                <c:pt idx="86">
                  <c:v>-11172</c:v>
                </c:pt>
                <c:pt idx="87">
                  <c:v>-11020</c:v>
                </c:pt>
                <c:pt idx="88">
                  <c:v>-11001.5</c:v>
                </c:pt>
                <c:pt idx="89">
                  <c:v>-10996</c:v>
                </c:pt>
                <c:pt idx="90">
                  <c:v>-10995</c:v>
                </c:pt>
                <c:pt idx="91">
                  <c:v>-10179</c:v>
                </c:pt>
                <c:pt idx="92">
                  <c:v>-9924.5</c:v>
                </c:pt>
                <c:pt idx="93">
                  <c:v>-9114.5</c:v>
                </c:pt>
                <c:pt idx="94">
                  <c:v>-9094.5</c:v>
                </c:pt>
                <c:pt idx="95">
                  <c:v>-9045.5</c:v>
                </c:pt>
                <c:pt idx="96">
                  <c:v>-8967.5</c:v>
                </c:pt>
                <c:pt idx="97">
                  <c:v>-8967.5</c:v>
                </c:pt>
                <c:pt idx="98">
                  <c:v>-8226.5</c:v>
                </c:pt>
                <c:pt idx="99">
                  <c:v>-8157.5</c:v>
                </c:pt>
                <c:pt idx="100">
                  <c:v>-8152</c:v>
                </c:pt>
                <c:pt idx="101">
                  <c:v>-8149</c:v>
                </c:pt>
                <c:pt idx="102">
                  <c:v>-8129</c:v>
                </c:pt>
                <c:pt idx="103">
                  <c:v>-7219.5</c:v>
                </c:pt>
                <c:pt idx="104">
                  <c:v>-7175.5</c:v>
                </c:pt>
                <c:pt idx="105">
                  <c:v>-7161.5</c:v>
                </c:pt>
                <c:pt idx="106">
                  <c:v>-7106.5</c:v>
                </c:pt>
                <c:pt idx="107">
                  <c:v>-7087</c:v>
                </c:pt>
                <c:pt idx="108">
                  <c:v>-7012.5</c:v>
                </c:pt>
                <c:pt idx="109">
                  <c:v>-7001.5</c:v>
                </c:pt>
                <c:pt idx="110">
                  <c:v>-6852</c:v>
                </c:pt>
                <c:pt idx="111">
                  <c:v>-6846.5</c:v>
                </c:pt>
                <c:pt idx="112">
                  <c:v>-6841</c:v>
                </c:pt>
                <c:pt idx="113">
                  <c:v>-6248.5</c:v>
                </c:pt>
                <c:pt idx="114">
                  <c:v>-6149</c:v>
                </c:pt>
                <c:pt idx="115">
                  <c:v>-6077</c:v>
                </c:pt>
                <c:pt idx="116">
                  <c:v>-5931</c:v>
                </c:pt>
                <c:pt idx="117">
                  <c:v>-5919</c:v>
                </c:pt>
                <c:pt idx="118">
                  <c:v>-5917</c:v>
                </c:pt>
                <c:pt idx="119">
                  <c:v>-5280.5</c:v>
                </c:pt>
                <c:pt idx="120">
                  <c:v>-5219.5</c:v>
                </c:pt>
                <c:pt idx="121">
                  <c:v>-5217</c:v>
                </c:pt>
                <c:pt idx="122">
                  <c:v>-5087</c:v>
                </c:pt>
                <c:pt idx="123">
                  <c:v>-5065</c:v>
                </c:pt>
                <c:pt idx="124">
                  <c:v>-5047.5</c:v>
                </c:pt>
                <c:pt idx="125">
                  <c:v>-5018</c:v>
                </c:pt>
                <c:pt idx="126">
                  <c:v>-4968</c:v>
                </c:pt>
                <c:pt idx="127">
                  <c:v>-4953.5</c:v>
                </c:pt>
                <c:pt idx="128">
                  <c:v>-4928.5</c:v>
                </c:pt>
                <c:pt idx="129">
                  <c:v>-4315</c:v>
                </c:pt>
                <c:pt idx="130">
                  <c:v>-4210</c:v>
                </c:pt>
                <c:pt idx="131">
                  <c:v>-4153</c:v>
                </c:pt>
                <c:pt idx="132">
                  <c:v>-4152</c:v>
                </c:pt>
                <c:pt idx="133">
                  <c:v>-4099.5</c:v>
                </c:pt>
                <c:pt idx="134">
                  <c:v>-4049</c:v>
                </c:pt>
                <c:pt idx="135">
                  <c:v>-4025</c:v>
                </c:pt>
                <c:pt idx="136">
                  <c:v>-3975</c:v>
                </c:pt>
                <c:pt idx="137">
                  <c:v>-3812</c:v>
                </c:pt>
                <c:pt idx="138">
                  <c:v>-3219.5</c:v>
                </c:pt>
                <c:pt idx="139">
                  <c:v>-3203</c:v>
                </c:pt>
                <c:pt idx="140">
                  <c:v>-3086</c:v>
                </c:pt>
                <c:pt idx="141">
                  <c:v>-3081.5</c:v>
                </c:pt>
                <c:pt idx="142">
                  <c:v>-2946</c:v>
                </c:pt>
                <c:pt idx="143">
                  <c:v>-2895.5</c:v>
                </c:pt>
                <c:pt idx="144">
                  <c:v>-2766.5</c:v>
                </c:pt>
                <c:pt idx="145">
                  <c:v>-2221</c:v>
                </c:pt>
                <c:pt idx="146">
                  <c:v>-2163</c:v>
                </c:pt>
                <c:pt idx="147">
                  <c:v>-2101.5</c:v>
                </c:pt>
                <c:pt idx="148">
                  <c:v>-2096.5</c:v>
                </c:pt>
                <c:pt idx="149">
                  <c:v>-2094</c:v>
                </c:pt>
                <c:pt idx="150">
                  <c:v>-2038</c:v>
                </c:pt>
                <c:pt idx="151">
                  <c:v>-2014</c:v>
                </c:pt>
                <c:pt idx="152">
                  <c:v>-2008.5</c:v>
                </c:pt>
                <c:pt idx="153">
                  <c:v>-1250</c:v>
                </c:pt>
                <c:pt idx="154">
                  <c:v>-1217</c:v>
                </c:pt>
                <c:pt idx="155">
                  <c:v>-1103</c:v>
                </c:pt>
                <c:pt idx="156">
                  <c:v>-1095</c:v>
                </c:pt>
                <c:pt idx="157">
                  <c:v>-1018</c:v>
                </c:pt>
                <c:pt idx="158">
                  <c:v>-890</c:v>
                </c:pt>
                <c:pt idx="159">
                  <c:v>-796</c:v>
                </c:pt>
                <c:pt idx="160">
                  <c:v>-232</c:v>
                </c:pt>
                <c:pt idx="161">
                  <c:v>-185</c:v>
                </c:pt>
                <c:pt idx="162">
                  <c:v>-49</c:v>
                </c:pt>
                <c:pt idx="163">
                  <c:v>-32.5</c:v>
                </c:pt>
                <c:pt idx="164">
                  <c:v>0</c:v>
                </c:pt>
                <c:pt idx="165">
                  <c:v>3.5</c:v>
                </c:pt>
                <c:pt idx="166">
                  <c:v>36</c:v>
                </c:pt>
                <c:pt idx="167">
                  <c:v>69</c:v>
                </c:pt>
                <c:pt idx="168">
                  <c:v>761</c:v>
                </c:pt>
                <c:pt idx="169">
                  <c:v>913</c:v>
                </c:pt>
                <c:pt idx="170">
                  <c:v>985.5</c:v>
                </c:pt>
                <c:pt idx="171">
                  <c:v>990.5</c:v>
                </c:pt>
                <c:pt idx="172">
                  <c:v>1021.5</c:v>
                </c:pt>
                <c:pt idx="173">
                  <c:v>1038.5</c:v>
                </c:pt>
                <c:pt idx="174">
                  <c:v>1076</c:v>
                </c:pt>
                <c:pt idx="175">
                  <c:v>1079.5</c:v>
                </c:pt>
                <c:pt idx="176">
                  <c:v>1173.5</c:v>
                </c:pt>
                <c:pt idx="177">
                  <c:v>1256.5</c:v>
                </c:pt>
                <c:pt idx="178">
                  <c:v>1815</c:v>
                </c:pt>
                <c:pt idx="179">
                  <c:v>1853.5</c:v>
                </c:pt>
                <c:pt idx="180">
                  <c:v>1883.5</c:v>
                </c:pt>
                <c:pt idx="181">
                  <c:v>1912.5</c:v>
                </c:pt>
                <c:pt idx="182">
                  <c:v>1929</c:v>
                </c:pt>
                <c:pt idx="183">
                  <c:v>1939.5</c:v>
                </c:pt>
                <c:pt idx="184">
                  <c:v>1939.5</c:v>
                </c:pt>
                <c:pt idx="185">
                  <c:v>1942</c:v>
                </c:pt>
                <c:pt idx="186">
                  <c:v>2006.5</c:v>
                </c:pt>
                <c:pt idx="187">
                  <c:v>2020</c:v>
                </c:pt>
                <c:pt idx="188">
                  <c:v>2042.5</c:v>
                </c:pt>
                <c:pt idx="189">
                  <c:v>2080</c:v>
                </c:pt>
                <c:pt idx="190">
                  <c:v>2125</c:v>
                </c:pt>
                <c:pt idx="191">
                  <c:v>2208</c:v>
                </c:pt>
                <c:pt idx="192">
                  <c:v>2798</c:v>
                </c:pt>
                <c:pt idx="193">
                  <c:v>2820</c:v>
                </c:pt>
                <c:pt idx="194">
                  <c:v>2955.5</c:v>
                </c:pt>
                <c:pt idx="195">
                  <c:v>2972</c:v>
                </c:pt>
                <c:pt idx="196">
                  <c:v>2979.5</c:v>
                </c:pt>
                <c:pt idx="197">
                  <c:v>2996.5</c:v>
                </c:pt>
                <c:pt idx="198">
                  <c:v>3032.5</c:v>
                </c:pt>
                <c:pt idx="199">
                  <c:v>3038</c:v>
                </c:pt>
                <c:pt idx="200">
                  <c:v>3121</c:v>
                </c:pt>
                <c:pt idx="201">
                  <c:v>3929</c:v>
                </c:pt>
                <c:pt idx="202">
                  <c:v>3962</c:v>
                </c:pt>
                <c:pt idx="203">
                  <c:v>4014.5</c:v>
                </c:pt>
                <c:pt idx="204">
                  <c:v>4066.5</c:v>
                </c:pt>
                <c:pt idx="205">
                  <c:v>4108.5</c:v>
                </c:pt>
                <c:pt idx="206">
                  <c:v>4182.5</c:v>
                </c:pt>
                <c:pt idx="207">
                  <c:v>4894</c:v>
                </c:pt>
                <c:pt idx="208">
                  <c:v>5079.5</c:v>
                </c:pt>
                <c:pt idx="209">
                  <c:v>5087</c:v>
                </c:pt>
                <c:pt idx="210">
                  <c:v>5179</c:v>
                </c:pt>
                <c:pt idx="211">
                  <c:v>5245.5</c:v>
                </c:pt>
                <c:pt idx="212">
                  <c:v>5738.5</c:v>
                </c:pt>
                <c:pt idx="213">
                  <c:v>5893.5</c:v>
                </c:pt>
                <c:pt idx="214">
                  <c:v>5898.5</c:v>
                </c:pt>
                <c:pt idx="215">
                  <c:v>6036.5</c:v>
                </c:pt>
                <c:pt idx="216">
                  <c:v>6085.5</c:v>
                </c:pt>
                <c:pt idx="217">
                  <c:v>6086</c:v>
                </c:pt>
                <c:pt idx="218">
                  <c:v>6091</c:v>
                </c:pt>
                <c:pt idx="219">
                  <c:v>6091.5</c:v>
                </c:pt>
                <c:pt idx="220">
                  <c:v>6102.5</c:v>
                </c:pt>
                <c:pt idx="221">
                  <c:v>6125</c:v>
                </c:pt>
                <c:pt idx="222">
                  <c:v>6233</c:v>
                </c:pt>
                <c:pt idx="223">
                  <c:v>6260.5</c:v>
                </c:pt>
                <c:pt idx="224">
                  <c:v>6924</c:v>
                </c:pt>
                <c:pt idx="225">
                  <c:v>6949</c:v>
                </c:pt>
                <c:pt idx="226">
                  <c:v>6983</c:v>
                </c:pt>
                <c:pt idx="227">
                  <c:v>7028</c:v>
                </c:pt>
                <c:pt idx="228">
                  <c:v>7028.5</c:v>
                </c:pt>
                <c:pt idx="229">
                  <c:v>7146</c:v>
                </c:pt>
                <c:pt idx="230">
                  <c:v>7848</c:v>
                </c:pt>
                <c:pt idx="231">
                  <c:v>7887</c:v>
                </c:pt>
                <c:pt idx="232">
                  <c:v>7976</c:v>
                </c:pt>
                <c:pt idx="233">
                  <c:v>8028</c:v>
                </c:pt>
                <c:pt idx="234">
                  <c:v>8028</c:v>
                </c:pt>
                <c:pt idx="235">
                  <c:v>8057</c:v>
                </c:pt>
                <c:pt idx="236">
                  <c:v>8174</c:v>
                </c:pt>
                <c:pt idx="237">
                  <c:v>8174</c:v>
                </c:pt>
                <c:pt idx="238">
                  <c:v>8280</c:v>
                </c:pt>
                <c:pt idx="239">
                  <c:v>8968.5</c:v>
                </c:pt>
                <c:pt idx="240">
                  <c:v>9032</c:v>
                </c:pt>
                <c:pt idx="241">
                  <c:v>9032</c:v>
                </c:pt>
                <c:pt idx="242">
                  <c:v>9081.5</c:v>
                </c:pt>
                <c:pt idx="243">
                  <c:v>9084.5</c:v>
                </c:pt>
                <c:pt idx="244">
                  <c:v>9176.5</c:v>
                </c:pt>
                <c:pt idx="245">
                  <c:v>9272.5</c:v>
                </c:pt>
                <c:pt idx="246">
                  <c:v>9931</c:v>
                </c:pt>
                <c:pt idx="247">
                  <c:v>9931</c:v>
                </c:pt>
                <c:pt idx="248">
                  <c:v>9955</c:v>
                </c:pt>
                <c:pt idx="249">
                  <c:v>9955.5</c:v>
                </c:pt>
                <c:pt idx="250">
                  <c:v>9958</c:v>
                </c:pt>
                <c:pt idx="251">
                  <c:v>9960.5</c:v>
                </c:pt>
                <c:pt idx="252">
                  <c:v>9961</c:v>
                </c:pt>
                <c:pt idx="253">
                  <c:v>9984.5</c:v>
                </c:pt>
                <c:pt idx="254">
                  <c:v>10002</c:v>
                </c:pt>
                <c:pt idx="255">
                  <c:v>10061</c:v>
                </c:pt>
                <c:pt idx="256">
                  <c:v>10061</c:v>
                </c:pt>
                <c:pt idx="257">
                  <c:v>10124.5</c:v>
                </c:pt>
                <c:pt idx="258">
                  <c:v>10125</c:v>
                </c:pt>
                <c:pt idx="259">
                  <c:v>10163</c:v>
                </c:pt>
                <c:pt idx="260">
                  <c:v>10188</c:v>
                </c:pt>
                <c:pt idx="261">
                  <c:v>10188</c:v>
                </c:pt>
                <c:pt idx="262">
                  <c:v>11010.5</c:v>
                </c:pt>
                <c:pt idx="263">
                  <c:v>11018</c:v>
                </c:pt>
                <c:pt idx="264">
                  <c:v>11018</c:v>
                </c:pt>
                <c:pt idx="265">
                  <c:v>11018.5</c:v>
                </c:pt>
                <c:pt idx="266">
                  <c:v>11018.5</c:v>
                </c:pt>
                <c:pt idx="267">
                  <c:v>11023.5</c:v>
                </c:pt>
                <c:pt idx="268">
                  <c:v>11024</c:v>
                </c:pt>
                <c:pt idx="269">
                  <c:v>11024</c:v>
                </c:pt>
                <c:pt idx="270">
                  <c:v>11026.5</c:v>
                </c:pt>
                <c:pt idx="271">
                  <c:v>11027</c:v>
                </c:pt>
                <c:pt idx="272">
                  <c:v>11029</c:v>
                </c:pt>
                <c:pt idx="273">
                  <c:v>11029.5</c:v>
                </c:pt>
                <c:pt idx="274">
                  <c:v>11034.5</c:v>
                </c:pt>
                <c:pt idx="275">
                  <c:v>11035</c:v>
                </c:pt>
                <c:pt idx="276">
                  <c:v>11037.5</c:v>
                </c:pt>
                <c:pt idx="277">
                  <c:v>11040.5</c:v>
                </c:pt>
                <c:pt idx="278">
                  <c:v>11040.5</c:v>
                </c:pt>
                <c:pt idx="279">
                  <c:v>11085</c:v>
                </c:pt>
                <c:pt idx="280">
                  <c:v>11087</c:v>
                </c:pt>
                <c:pt idx="281">
                  <c:v>11087</c:v>
                </c:pt>
                <c:pt idx="282">
                  <c:v>11164.5</c:v>
                </c:pt>
                <c:pt idx="283">
                  <c:v>11170</c:v>
                </c:pt>
                <c:pt idx="284">
                  <c:v>11226</c:v>
                </c:pt>
                <c:pt idx="285">
                  <c:v>11300</c:v>
                </c:pt>
                <c:pt idx="286">
                  <c:v>11887</c:v>
                </c:pt>
                <c:pt idx="287">
                  <c:v>12058</c:v>
                </c:pt>
                <c:pt idx="288">
                  <c:v>12075.5</c:v>
                </c:pt>
                <c:pt idx="289">
                  <c:v>12291</c:v>
                </c:pt>
                <c:pt idx="290">
                  <c:v>12513.5</c:v>
                </c:pt>
                <c:pt idx="291">
                  <c:v>12809</c:v>
                </c:pt>
                <c:pt idx="292">
                  <c:v>12883.5</c:v>
                </c:pt>
                <c:pt idx="293">
                  <c:v>12939</c:v>
                </c:pt>
                <c:pt idx="294">
                  <c:v>13027</c:v>
                </c:pt>
                <c:pt idx="295">
                  <c:v>13077</c:v>
                </c:pt>
                <c:pt idx="296">
                  <c:v>13890.5</c:v>
                </c:pt>
                <c:pt idx="297">
                  <c:v>13920</c:v>
                </c:pt>
                <c:pt idx="298">
                  <c:v>13951.5</c:v>
                </c:pt>
                <c:pt idx="299">
                  <c:v>13994.5</c:v>
                </c:pt>
                <c:pt idx="300">
                  <c:v>14075.5</c:v>
                </c:pt>
                <c:pt idx="301">
                  <c:v>14094</c:v>
                </c:pt>
                <c:pt idx="302">
                  <c:v>14095</c:v>
                </c:pt>
                <c:pt idx="303">
                  <c:v>14233</c:v>
                </c:pt>
                <c:pt idx="304">
                  <c:v>14268</c:v>
                </c:pt>
                <c:pt idx="305">
                  <c:v>14268</c:v>
                </c:pt>
                <c:pt idx="306">
                  <c:v>14268</c:v>
                </c:pt>
                <c:pt idx="307">
                  <c:v>14268</c:v>
                </c:pt>
                <c:pt idx="308">
                  <c:v>14268</c:v>
                </c:pt>
                <c:pt idx="309">
                  <c:v>14980.5</c:v>
                </c:pt>
                <c:pt idx="310">
                  <c:v>15038.5</c:v>
                </c:pt>
                <c:pt idx="311">
                  <c:v>15077</c:v>
                </c:pt>
                <c:pt idx="312">
                  <c:v>15145</c:v>
                </c:pt>
                <c:pt idx="313">
                  <c:v>15208.5</c:v>
                </c:pt>
                <c:pt idx="314">
                  <c:v>15983.5</c:v>
                </c:pt>
                <c:pt idx="315">
                  <c:v>16014.5</c:v>
                </c:pt>
                <c:pt idx="316">
                  <c:v>16127</c:v>
                </c:pt>
                <c:pt idx="317">
                  <c:v>16144.5</c:v>
                </c:pt>
                <c:pt idx="318">
                  <c:v>16166.5</c:v>
                </c:pt>
                <c:pt idx="319">
                  <c:v>16199</c:v>
                </c:pt>
                <c:pt idx="320">
                  <c:v>16214</c:v>
                </c:pt>
                <c:pt idx="321">
                  <c:v>16265.5</c:v>
                </c:pt>
                <c:pt idx="322">
                  <c:v>16265.5</c:v>
                </c:pt>
                <c:pt idx="323">
                  <c:v>16268</c:v>
                </c:pt>
                <c:pt idx="324">
                  <c:v>16268</c:v>
                </c:pt>
                <c:pt idx="325">
                  <c:v>16268</c:v>
                </c:pt>
                <c:pt idx="326">
                  <c:v>16268</c:v>
                </c:pt>
                <c:pt idx="327">
                  <c:v>16268</c:v>
                </c:pt>
                <c:pt idx="328">
                  <c:v>16268</c:v>
                </c:pt>
                <c:pt idx="329">
                  <c:v>16916</c:v>
                </c:pt>
                <c:pt idx="330">
                  <c:v>17004.5</c:v>
                </c:pt>
                <c:pt idx="331">
                  <c:v>17042</c:v>
                </c:pt>
                <c:pt idx="332">
                  <c:v>17042.5</c:v>
                </c:pt>
                <c:pt idx="333">
                  <c:v>17058</c:v>
                </c:pt>
                <c:pt idx="334">
                  <c:v>17059.5</c:v>
                </c:pt>
                <c:pt idx="335">
                  <c:v>17059.5</c:v>
                </c:pt>
                <c:pt idx="336">
                  <c:v>17063.5</c:v>
                </c:pt>
                <c:pt idx="337">
                  <c:v>17093.5</c:v>
                </c:pt>
                <c:pt idx="338">
                  <c:v>17094</c:v>
                </c:pt>
                <c:pt idx="339">
                  <c:v>17181</c:v>
                </c:pt>
                <c:pt idx="340">
                  <c:v>17208.5</c:v>
                </c:pt>
                <c:pt idx="341">
                  <c:v>17289.5</c:v>
                </c:pt>
                <c:pt idx="342">
                  <c:v>17951.5</c:v>
                </c:pt>
                <c:pt idx="343">
                  <c:v>18037</c:v>
                </c:pt>
                <c:pt idx="344">
                  <c:v>18037</c:v>
                </c:pt>
                <c:pt idx="345">
                  <c:v>18094</c:v>
                </c:pt>
                <c:pt idx="346">
                  <c:v>18122.5</c:v>
                </c:pt>
                <c:pt idx="347">
                  <c:v>18123</c:v>
                </c:pt>
                <c:pt idx="348">
                  <c:v>18150</c:v>
                </c:pt>
                <c:pt idx="349">
                  <c:v>18152</c:v>
                </c:pt>
                <c:pt idx="350">
                  <c:v>18180</c:v>
                </c:pt>
                <c:pt idx="351">
                  <c:v>18180</c:v>
                </c:pt>
                <c:pt idx="352">
                  <c:v>18200</c:v>
                </c:pt>
                <c:pt idx="353">
                  <c:v>18236</c:v>
                </c:pt>
                <c:pt idx="354">
                  <c:v>18966.5</c:v>
                </c:pt>
                <c:pt idx="355">
                  <c:v>18966.5</c:v>
                </c:pt>
                <c:pt idx="356">
                  <c:v>19035.5</c:v>
                </c:pt>
                <c:pt idx="357">
                  <c:v>19035.5</c:v>
                </c:pt>
                <c:pt idx="358">
                  <c:v>19036</c:v>
                </c:pt>
                <c:pt idx="359">
                  <c:v>19036</c:v>
                </c:pt>
                <c:pt idx="360">
                  <c:v>19077</c:v>
                </c:pt>
                <c:pt idx="361">
                  <c:v>20033.5</c:v>
                </c:pt>
                <c:pt idx="362">
                  <c:v>20033.5</c:v>
                </c:pt>
                <c:pt idx="363">
                  <c:v>20041.5</c:v>
                </c:pt>
                <c:pt idx="364">
                  <c:v>20043</c:v>
                </c:pt>
                <c:pt idx="365">
                  <c:v>20113</c:v>
                </c:pt>
                <c:pt idx="366">
                  <c:v>20133.5</c:v>
                </c:pt>
                <c:pt idx="367">
                  <c:v>20134</c:v>
                </c:pt>
                <c:pt idx="368">
                  <c:v>20139</c:v>
                </c:pt>
                <c:pt idx="369">
                  <c:v>20219.5</c:v>
                </c:pt>
                <c:pt idx="370">
                  <c:v>20271</c:v>
                </c:pt>
                <c:pt idx="371">
                  <c:v>20274.5</c:v>
                </c:pt>
                <c:pt idx="372">
                  <c:v>20964</c:v>
                </c:pt>
                <c:pt idx="373">
                  <c:v>21079</c:v>
                </c:pt>
                <c:pt idx="374">
                  <c:v>21079</c:v>
                </c:pt>
                <c:pt idx="375">
                  <c:v>21083</c:v>
                </c:pt>
                <c:pt idx="376">
                  <c:v>21105.5</c:v>
                </c:pt>
                <c:pt idx="377">
                  <c:v>21106</c:v>
                </c:pt>
                <c:pt idx="378">
                  <c:v>21134.5</c:v>
                </c:pt>
                <c:pt idx="379">
                  <c:v>21134.5</c:v>
                </c:pt>
                <c:pt idx="380">
                  <c:v>21179.5</c:v>
                </c:pt>
                <c:pt idx="381">
                  <c:v>21198</c:v>
                </c:pt>
                <c:pt idx="382">
                  <c:v>21198</c:v>
                </c:pt>
                <c:pt idx="383">
                  <c:v>21215</c:v>
                </c:pt>
                <c:pt idx="384">
                  <c:v>21924</c:v>
                </c:pt>
                <c:pt idx="385">
                  <c:v>21987.5</c:v>
                </c:pt>
                <c:pt idx="386">
                  <c:v>22018</c:v>
                </c:pt>
                <c:pt idx="387">
                  <c:v>23265</c:v>
                </c:pt>
                <c:pt idx="388">
                  <c:v>23295</c:v>
                </c:pt>
                <c:pt idx="389">
                  <c:v>23397.5</c:v>
                </c:pt>
              </c:numCache>
            </c:numRef>
          </c:xVal>
          <c:yVal>
            <c:numRef>
              <c:f>B!$U$21:$U$410</c:f>
              <c:numCache>
                <c:formatCode>General</c:formatCode>
                <c:ptCount val="390"/>
                <c:pt idx="290">
                  <c:v>5.587165000179084E-2</c:v>
                </c:pt>
                <c:pt idx="362">
                  <c:v>4.8979650004184805E-2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66A-47F2-AE8A-5832DD0EF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1822624"/>
        <c:axId val="1"/>
      </c:scatterChart>
      <c:valAx>
        <c:axId val="681822624"/>
        <c:scaling>
          <c:orientation val="minMax"/>
          <c:max val="30000"/>
          <c:min val="-20000"/>
        </c:scaling>
        <c:delete val="0"/>
        <c:axPos val="b"/>
        <c:majorGridlines>
          <c:spPr>
            <a:ln w="3175">
              <a:solidFill>
                <a:srgbClr val="333333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000069435764971"/>
              <c:y val="0.894150417827298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4"/>
          <c:min val="-0.06"/>
        </c:scaling>
        <c:delete val="0"/>
        <c:axPos val="l"/>
        <c:majorGridlines>
          <c:spPr>
            <a:ln w="3175">
              <a:solidFill>
                <a:srgbClr val="333333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1.0582010582010581E-2"/>
              <c:y val="0.431754874651810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8182262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9179921954200169"/>
          <c:y val="0.92200557103064062"/>
          <c:w val="0.87037148134261"/>
          <c:h val="0.9721448467966573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BB Peg - O-C Diagr.</a:t>
            </a:r>
          </a:p>
        </c:rich>
      </c:tx>
      <c:layout>
        <c:manualLayout>
          <c:xMode val="edge"/>
          <c:yMode val="edge"/>
          <c:x val="0.39442286845618396"/>
          <c:y val="3.14465408805031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321493092075832E-2"/>
          <c:y val="0.23270511714179548"/>
          <c:w val="0.87118306874464224"/>
          <c:h val="0.5628948103835322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'A(2)'!$H$20:$H$20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'A(2)'!$F$21:$F$304</c:f>
              <c:numCache>
                <c:formatCode>General</c:formatCode>
                <c:ptCount val="284"/>
                <c:pt idx="0">
                  <c:v>-10245.5</c:v>
                </c:pt>
                <c:pt idx="1">
                  <c:v>-10245</c:v>
                </c:pt>
                <c:pt idx="2">
                  <c:v>-9185.5</c:v>
                </c:pt>
                <c:pt idx="3">
                  <c:v>-9185</c:v>
                </c:pt>
                <c:pt idx="4">
                  <c:v>-8001.5</c:v>
                </c:pt>
                <c:pt idx="5">
                  <c:v>-8001</c:v>
                </c:pt>
                <c:pt idx="6">
                  <c:v>-7276</c:v>
                </c:pt>
                <c:pt idx="7">
                  <c:v>-6161</c:v>
                </c:pt>
                <c:pt idx="8">
                  <c:v>-4944</c:v>
                </c:pt>
                <c:pt idx="9">
                  <c:v>-163</c:v>
                </c:pt>
                <c:pt idx="10">
                  <c:v>-138</c:v>
                </c:pt>
                <c:pt idx="11">
                  <c:v>-75</c:v>
                </c:pt>
                <c:pt idx="12">
                  <c:v>-58</c:v>
                </c:pt>
                <c:pt idx="13">
                  <c:v>-11</c:v>
                </c:pt>
                <c:pt idx="14">
                  <c:v>0</c:v>
                </c:pt>
                <c:pt idx="15">
                  <c:v>678</c:v>
                </c:pt>
                <c:pt idx="16">
                  <c:v>739</c:v>
                </c:pt>
                <c:pt idx="17">
                  <c:v>827</c:v>
                </c:pt>
                <c:pt idx="18">
                  <c:v>1959.5</c:v>
                </c:pt>
                <c:pt idx="19">
                  <c:v>1960</c:v>
                </c:pt>
                <c:pt idx="20">
                  <c:v>4000</c:v>
                </c:pt>
                <c:pt idx="21">
                  <c:v>4143</c:v>
                </c:pt>
                <c:pt idx="22">
                  <c:v>5941.5</c:v>
                </c:pt>
                <c:pt idx="23">
                  <c:v>5942</c:v>
                </c:pt>
                <c:pt idx="24">
                  <c:v>5950</c:v>
                </c:pt>
                <c:pt idx="25">
                  <c:v>5950.5</c:v>
                </c:pt>
                <c:pt idx="26">
                  <c:v>5991.5</c:v>
                </c:pt>
                <c:pt idx="27">
                  <c:v>6002.5</c:v>
                </c:pt>
                <c:pt idx="28">
                  <c:v>6052</c:v>
                </c:pt>
                <c:pt idx="29">
                  <c:v>6063</c:v>
                </c:pt>
                <c:pt idx="30">
                  <c:v>6063.5</c:v>
                </c:pt>
                <c:pt idx="31">
                  <c:v>6069</c:v>
                </c:pt>
                <c:pt idx="32">
                  <c:v>12243</c:v>
                </c:pt>
                <c:pt idx="33">
                  <c:v>14337</c:v>
                </c:pt>
                <c:pt idx="34">
                  <c:v>15036.5</c:v>
                </c:pt>
                <c:pt idx="35">
                  <c:v>15047.5</c:v>
                </c:pt>
                <c:pt idx="36">
                  <c:v>15061.5</c:v>
                </c:pt>
                <c:pt idx="37">
                  <c:v>15861</c:v>
                </c:pt>
                <c:pt idx="38">
                  <c:v>15964</c:v>
                </c:pt>
                <c:pt idx="39">
                  <c:v>17073.5</c:v>
                </c:pt>
                <c:pt idx="40">
                  <c:v>17074</c:v>
                </c:pt>
                <c:pt idx="41">
                  <c:v>18049</c:v>
                </c:pt>
                <c:pt idx="42">
                  <c:v>21083.5</c:v>
                </c:pt>
                <c:pt idx="43">
                  <c:v>21343</c:v>
                </c:pt>
                <c:pt idx="44">
                  <c:v>21991</c:v>
                </c:pt>
                <c:pt idx="45">
                  <c:v>22248</c:v>
                </c:pt>
                <c:pt idx="46">
                  <c:v>22466</c:v>
                </c:pt>
                <c:pt idx="47">
                  <c:v>29119.5</c:v>
                </c:pt>
                <c:pt idx="48">
                  <c:v>30049</c:v>
                </c:pt>
                <c:pt idx="49">
                  <c:v>30126</c:v>
                </c:pt>
                <c:pt idx="50">
                  <c:v>30131.5</c:v>
                </c:pt>
                <c:pt idx="51">
                  <c:v>30140</c:v>
                </c:pt>
                <c:pt idx="52">
                  <c:v>30565.5</c:v>
                </c:pt>
                <c:pt idx="53">
                  <c:v>31191</c:v>
                </c:pt>
                <c:pt idx="54">
                  <c:v>31194</c:v>
                </c:pt>
                <c:pt idx="55">
                  <c:v>31196.5</c:v>
                </c:pt>
                <c:pt idx="56">
                  <c:v>31343</c:v>
                </c:pt>
                <c:pt idx="57">
                  <c:v>31348.5</c:v>
                </c:pt>
                <c:pt idx="58">
                  <c:v>31359.5</c:v>
                </c:pt>
                <c:pt idx="59">
                  <c:v>31365</c:v>
                </c:pt>
                <c:pt idx="60">
                  <c:v>32027</c:v>
                </c:pt>
                <c:pt idx="61">
                  <c:v>33525.5</c:v>
                </c:pt>
                <c:pt idx="62">
                  <c:v>34085</c:v>
                </c:pt>
                <c:pt idx="63">
                  <c:v>34474.5</c:v>
                </c:pt>
                <c:pt idx="64">
                  <c:v>36105</c:v>
                </c:pt>
                <c:pt idx="65">
                  <c:v>36105</c:v>
                </c:pt>
                <c:pt idx="66">
                  <c:v>36130</c:v>
                </c:pt>
                <c:pt idx="67">
                  <c:v>37123</c:v>
                </c:pt>
                <c:pt idx="68">
                  <c:v>37188.5</c:v>
                </c:pt>
                <c:pt idx="69">
                  <c:v>37191</c:v>
                </c:pt>
                <c:pt idx="70">
                  <c:v>37257.5</c:v>
                </c:pt>
                <c:pt idx="71">
                  <c:v>37266</c:v>
                </c:pt>
                <c:pt idx="72">
                  <c:v>37285</c:v>
                </c:pt>
                <c:pt idx="73">
                  <c:v>38467</c:v>
                </c:pt>
                <c:pt idx="74">
                  <c:v>39250</c:v>
                </c:pt>
                <c:pt idx="75">
                  <c:v>40184.5</c:v>
                </c:pt>
                <c:pt idx="76">
                  <c:v>40550</c:v>
                </c:pt>
                <c:pt idx="77">
                  <c:v>41239</c:v>
                </c:pt>
                <c:pt idx="78">
                  <c:v>41279.5</c:v>
                </c:pt>
                <c:pt idx="79">
                  <c:v>41280</c:v>
                </c:pt>
                <c:pt idx="80">
                  <c:v>42304</c:v>
                </c:pt>
                <c:pt idx="81">
                  <c:v>42340</c:v>
                </c:pt>
                <c:pt idx="82">
                  <c:v>43358</c:v>
                </c:pt>
                <c:pt idx="83">
                  <c:v>43358</c:v>
                </c:pt>
                <c:pt idx="84">
                  <c:v>43366</c:v>
                </c:pt>
                <c:pt idx="85">
                  <c:v>43518</c:v>
                </c:pt>
                <c:pt idx="86">
                  <c:v>43536.5</c:v>
                </c:pt>
                <c:pt idx="87">
                  <c:v>43542</c:v>
                </c:pt>
                <c:pt idx="88">
                  <c:v>43543</c:v>
                </c:pt>
                <c:pt idx="89">
                  <c:v>44359</c:v>
                </c:pt>
                <c:pt idx="90">
                  <c:v>44613.5</c:v>
                </c:pt>
                <c:pt idx="91">
                  <c:v>45423.5</c:v>
                </c:pt>
                <c:pt idx="92">
                  <c:v>45443.5</c:v>
                </c:pt>
                <c:pt idx="93">
                  <c:v>45492.5</c:v>
                </c:pt>
                <c:pt idx="94">
                  <c:v>45570.5</c:v>
                </c:pt>
                <c:pt idx="95">
                  <c:v>46311.5</c:v>
                </c:pt>
                <c:pt idx="96">
                  <c:v>46380.5</c:v>
                </c:pt>
                <c:pt idx="97">
                  <c:v>46386</c:v>
                </c:pt>
                <c:pt idx="98">
                  <c:v>46389</c:v>
                </c:pt>
                <c:pt idx="99">
                  <c:v>46409</c:v>
                </c:pt>
                <c:pt idx="100">
                  <c:v>47318.5</c:v>
                </c:pt>
                <c:pt idx="101">
                  <c:v>47362.5</c:v>
                </c:pt>
                <c:pt idx="102">
                  <c:v>47376.5</c:v>
                </c:pt>
                <c:pt idx="103">
                  <c:v>47431.5</c:v>
                </c:pt>
                <c:pt idx="104">
                  <c:v>47451</c:v>
                </c:pt>
                <c:pt idx="105">
                  <c:v>47525.5</c:v>
                </c:pt>
                <c:pt idx="106">
                  <c:v>47536.5</c:v>
                </c:pt>
                <c:pt idx="107">
                  <c:v>47686</c:v>
                </c:pt>
                <c:pt idx="108">
                  <c:v>47691.5</c:v>
                </c:pt>
                <c:pt idx="109">
                  <c:v>47697</c:v>
                </c:pt>
                <c:pt idx="110">
                  <c:v>48289.5</c:v>
                </c:pt>
                <c:pt idx="111">
                  <c:v>48389</c:v>
                </c:pt>
                <c:pt idx="112">
                  <c:v>48461</c:v>
                </c:pt>
                <c:pt idx="113">
                  <c:v>48607</c:v>
                </c:pt>
                <c:pt idx="114">
                  <c:v>48619</c:v>
                </c:pt>
                <c:pt idx="115">
                  <c:v>48621</c:v>
                </c:pt>
                <c:pt idx="116">
                  <c:v>49257.5</c:v>
                </c:pt>
                <c:pt idx="117">
                  <c:v>49318.5</c:v>
                </c:pt>
                <c:pt idx="118">
                  <c:v>49321</c:v>
                </c:pt>
                <c:pt idx="119">
                  <c:v>49451</c:v>
                </c:pt>
                <c:pt idx="120">
                  <c:v>49473</c:v>
                </c:pt>
                <c:pt idx="121">
                  <c:v>49490.5</c:v>
                </c:pt>
                <c:pt idx="122">
                  <c:v>49520</c:v>
                </c:pt>
                <c:pt idx="123">
                  <c:v>49570</c:v>
                </c:pt>
                <c:pt idx="124">
                  <c:v>49584.5</c:v>
                </c:pt>
                <c:pt idx="125">
                  <c:v>49609.5</c:v>
                </c:pt>
                <c:pt idx="126">
                  <c:v>50223</c:v>
                </c:pt>
                <c:pt idx="127">
                  <c:v>50328</c:v>
                </c:pt>
                <c:pt idx="128">
                  <c:v>50386</c:v>
                </c:pt>
                <c:pt idx="129">
                  <c:v>50438.5</c:v>
                </c:pt>
                <c:pt idx="130">
                  <c:v>50489</c:v>
                </c:pt>
                <c:pt idx="131">
                  <c:v>50513</c:v>
                </c:pt>
                <c:pt idx="132">
                  <c:v>50563</c:v>
                </c:pt>
                <c:pt idx="133">
                  <c:v>50726</c:v>
                </c:pt>
                <c:pt idx="134">
                  <c:v>51318.5</c:v>
                </c:pt>
                <c:pt idx="135">
                  <c:v>51335</c:v>
                </c:pt>
                <c:pt idx="136">
                  <c:v>51452</c:v>
                </c:pt>
                <c:pt idx="137">
                  <c:v>51456.5</c:v>
                </c:pt>
                <c:pt idx="138">
                  <c:v>51592</c:v>
                </c:pt>
                <c:pt idx="139">
                  <c:v>51642.5</c:v>
                </c:pt>
                <c:pt idx="140">
                  <c:v>51771.5</c:v>
                </c:pt>
                <c:pt idx="141">
                  <c:v>52317</c:v>
                </c:pt>
                <c:pt idx="142">
                  <c:v>52375</c:v>
                </c:pt>
                <c:pt idx="143">
                  <c:v>52436.5</c:v>
                </c:pt>
                <c:pt idx="144">
                  <c:v>52441.5</c:v>
                </c:pt>
                <c:pt idx="145">
                  <c:v>52444</c:v>
                </c:pt>
                <c:pt idx="146">
                  <c:v>52500</c:v>
                </c:pt>
                <c:pt idx="147">
                  <c:v>52524</c:v>
                </c:pt>
                <c:pt idx="148">
                  <c:v>52529.5</c:v>
                </c:pt>
                <c:pt idx="149">
                  <c:v>53288</c:v>
                </c:pt>
                <c:pt idx="150">
                  <c:v>53321</c:v>
                </c:pt>
                <c:pt idx="151">
                  <c:v>53435</c:v>
                </c:pt>
                <c:pt idx="152">
                  <c:v>53443</c:v>
                </c:pt>
                <c:pt idx="153">
                  <c:v>53520</c:v>
                </c:pt>
                <c:pt idx="154">
                  <c:v>53648</c:v>
                </c:pt>
                <c:pt idx="155">
                  <c:v>53742</c:v>
                </c:pt>
                <c:pt idx="156">
                  <c:v>54306</c:v>
                </c:pt>
                <c:pt idx="157">
                  <c:v>54353</c:v>
                </c:pt>
                <c:pt idx="158">
                  <c:v>54489</c:v>
                </c:pt>
                <c:pt idx="159">
                  <c:v>54505.5</c:v>
                </c:pt>
                <c:pt idx="160">
                  <c:v>54538</c:v>
                </c:pt>
                <c:pt idx="161">
                  <c:v>54541.5</c:v>
                </c:pt>
                <c:pt idx="162">
                  <c:v>54574</c:v>
                </c:pt>
                <c:pt idx="163">
                  <c:v>54607</c:v>
                </c:pt>
                <c:pt idx="164">
                  <c:v>55299</c:v>
                </c:pt>
                <c:pt idx="165">
                  <c:v>55451</c:v>
                </c:pt>
                <c:pt idx="166">
                  <c:v>55523.5</c:v>
                </c:pt>
                <c:pt idx="167">
                  <c:v>55528.5</c:v>
                </c:pt>
                <c:pt idx="168">
                  <c:v>55559.5</c:v>
                </c:pt>
                <c:pt idx="169">
                  <c:v>55576.5</c:v>
                </c:pt>
                <c:pt idx="170">
                  <c:v>55614</c:v>
                </c:pt>
                <c:pt idx="171">
                  <c:v>55617.5</c:v>
                </c:pt>
                <c:pt idx="172">
                  <c:v>55711.5</c:v>
                </c:pt>
                <c:pt idx="173">
                  <c:v>55794.5</c:v>
                </c:pt>
                <c:pt idx="174">
                  <c:v>56353</c:v>
                </c:pt>
                <c:pt idx="175">
                  <c:v>56391.5</c:v>
                </c:pt>
                <c:pt idx="176">
                  <c:v>56421.5</c:v>
                </c:pt>
                <c:pt idx="177">
                  <c:v>56450.5</c:v>
                </c:pt>
                <c:pt idx="178">
                  <c:v>56467</c:v>
                </c:pt>
                <c:pt idx="179">
                  <c:v>56477.5</c:v>
                </c:pt>
                <c:pt idx="180">
                  <c:v>56477.5</c:v>
                </c:pt>
                <c:pt idx="181">
                  <c:v>56480</c:v>
                </c:pt>
                <c:pt idx="182">
                  <c:v>56544.5</c:v>
                </c:pt>
                <c:pt idx="183">
                  <c:v>56558</c:v>
                </c:pt>
                <c:pt idx="184">
                  <c:v>56580.5</c:v>
                </c:pt>
                <c:pt idx="185">
                  <c:v>56618</c:v>
                </c:pt>
                <c:pt idx="186">
                  <c:v>56663</c:v>
                </c:pt>
                <c:pt idx="187">
                  <c:v>56746</c:v>
                </c:pt>
                <c:pt idx="188">
                  <c:v>57336</c:v>
                </c:pt>
                <c:pt idx="189">
                  <c:v>57358</c:v>
                </c:pt>
                <c:pt idx="190">
                  <c:v>57493.5</c:v>
                </c:pt>
                <c:pt idx="191">
                  <c:v>57510</c:v>
                </c:pt>
                <c:pt idx="192">
                  <c:v>57517.5</c:v>
                </c:pt>
                <c:pt idx="193">
                  <c:v>57534.5</c:v>
                </c:pt>
                <c:pt idx="194">
                  <c:v>57570.5</c:v>
                </c:pt>
                <c:pt idx="195">
                  <c:v>57576</c:v>
                </c:pt>
                <c:pt idx="196">
                  <c:v>57659</c:v>
                </c:pt>
                <c:pt idx="197">
                  <c:v>58500</c:v>
                </c:pt>
                <c:pt idx="198">
                  <c:v>58552.5</c:v>
                </c:pt>
                <c:pt idx="199">
                  <c:v>58604.5</c:v>
                </c:pt>
                <c:pt idx="200">
                  <c:v>58646.5</c:v>
                </c:pt>
                <c:pt idx="201">
                  <c:v>58720.5</c:v>
                </c:pt>
                <c:pt idx="202">
                  <c:v>59432</c:v>
                </c:pt>
                <c:pt idx="203">
                  <c:v>59617.5</c:v>
                </c:pt>
                <c:pt idx="204">
                  <c:v>59625</c:v>
                </c:pt>
                <c:pt idx="205">
                  <c:v>59717</c:v>
                </c:pt>
                <c:pt idx="206">
                  <c:v>59783.5</c:v>
                </c:pt>
                <c:pt idx="207">
                  <c:v>60276.5</c:v>
                </c:pt>
                <c:pt idx="208">
                  <c:v>60431.5</c:v>
                </c:pt>
                <c:pt idx="209">
                  <c:v>60436.5</c:v>
                </c:pt>
                <c:pt idx="210">
                  <c:v>60574.5</c:v>
                </c:pt>
                <c:pt idx="211">
                  <c:v>60623.5</c:v>
                </c:pt>
                <c:pt idx="212">
                  <c:v>60624</c:v>
                </c:pt>
                <c:pt idx="213">
                  <c:v>60629</c:v>
                </c:pt>
                <c:pt idx="214">
                  <c:v>60629.5</c:v>
                </c:pt>
                <c:pt idx="215">
                  <c:v>60640.5</c:v>
                </c:pt>
                <c:pt idx="216">
                  <c:v>60663</c:v>
                </c:pt>
                <c:pt idx="217">
                  <c:v>60771</c:v>
                </c:pt>
                <c:pt idx="218">
                  <c:v>60798.5</c:v>
                </c:pt>
                <c:pt idx="219">
                  <c:v>61462</c:v>
                </c:pt>
                <c:pt idx="220">
                  <c:v>61487</c:v>
                </c:pt>
                <c:pt idx="221">
                  <c:v>61521</c:v>
                </c:pt>
                <c:pt idx="222">
                  <c:v>61566</c:v>
                </c:pt>
                <c:pt idx="223">
                  <c:v>61566.5</c:v>
                </c:pt>
                <c:pt idx="224">
                  <c:v>61684</c:v>
                </c:pt>
                <c:pt idx="225">
                  <c:v>62386</c:v>
                </c:pt>
                <c:pt idx="226">
                  <c:v>62425</c:v>
                </c:pt>
                <c:pt idx="227">
                  <c:v>62514</c:v>
                </c:pt>
                <c:pt idx="228">
                  <c:v>62566</c:v>
                </c:pt>
                <c:pt idx="229">
                  <c:v>62595</c:v>
                </c:pt>
                <c:pt idx="230">
                  <c:v>62712</c:v>
                </c:pt>
                <c:pt idx="231">
                  <c:v>62818</c:v>
                </c:pt>
                <c:pt idx="232">
                  <c:v>63506.5</c:v>
                </c:pt>
                <c:pt idx="233">
                  <c:v>63570</c:v>
                </c:pt>
                <c:pt idx="234">
                  <c:v>63619.5</c:v>
                </c:pt>
                <c:pt idx="235">
                  <c:v>63622.5</c:v>
                </c:pt>
                <c:pt idx="236">
                  <c:v>63714.5</c:v>
                </c:pt>
                <c:pt idx="237">
                  <c:v>63810.5</c:v>
                </c:pt>
                <c:pt idx="238">
                  <c:v>64469</c:v>
                </c:pt>
                <c:pt idx="239">
                  <c:v>64493</c:v>
                </c:pt>
                <c:pt idx="240">
                  <c:v>64493.5</c:v>
                </c:pt>
                <c:pt idx="241">
                  <c:v>64496</c:v>
                </c:pt>
                <c:pt idx="242">
                  <c:v>64498.5</c:v>
                </c:pt>
                <c:pt idx="243">
                  <c:v>64499</c:v>
                </c:pt>
                <c:pt idx="244">
                  <c:v>64522.5</c:v>
                </c:pt>
                <c:pt idx="245">
                  <c:v>64540</c:v>
                </c:pt>
                <c:pt idx="246">
                  <c:v>64599</c:v>
                </c:pt>
                <c:pt idx="247">
                  <c:v>64662.5</c:v>
                </c:pt>
                <c:pt idx="248">
                  <c:v>64663</c:v>
                </c:pt>
                <c:pt idx="249">
                  <c:v>64701</c:v>
                </c:pt>
                <c:pt idx="250">
                  <c:v>64726</c:v>
                </c:pt>
                <c:pt idx="251">
                  <c:v>65548.5</c:v>
                </c:pt>
                <c:pt idx="252">
                  <c:v>65556</c:v>
                </c:pt>
                <c:pt idx="253">
                  <c:v>65556</c:v>
                </c:pt>
                <c:pt idx="254">
                  <c:v>65556.5</c:v>
                </c:pt>
                <c:pt idx="255">
                  <c:v>65556.5</c:v>
                </c:pt>
                <c:pt idx="256">
                  <c:v>65561.5</c:v>
                </c:pt>
                <c:pt idx="257">
                  <c:v>65562</c:v>
                </c:pt>
                <c:pt idx="258">
                  <c:v>65562</c:v>
                </c:pt>
                <c:pt idx="259">
                  <c:v>65564.5</c:v>
                </c:pt>
                <c:pt idx="260">
                  <c:v>65565</c:v>
                </c:pt>
                <c:pt idx="261">
                  <c:v>65567</c:v>
                </c:pt>
                <c:pt idx="262">
                  <c:v>65567.5</c:v>
                </c:pt>
                <c:pt idx="263">
                  <c:v>65572.5</c:v>
                </c:pt>
                <c:pt idx="264">
                  <c:v>65573</c:v>
                </c:pt>
                <c:pt idx="265">
                  <c:v>65575.5</c:v>
                </c:pt>
                <c:pt idx="266">
                  <c:v>65578.5</c:v>
                </c:pt>
                <c:pt idx="267">
                  <c:v>65578.5</c:v>
                </c:pt>
                <c:pt idx="268">
                  <c:v>65623</c:v>
                </c:pt>
                <c:pt idx="269">
                  <c:v>65625</c:v>
                </c:pt>
                <c:pt idx="270">
                  <c:v>65702.5</c:v>
                </c:pt>
                <c:pt idx="271">
                  <c:v>65708</c:v>
                </c:pt>
                <c:pt idx="272">
                  <c:v>65764</c:v>
                </c:pt>
                <c:pt idx="273">
                  <c:v>65838</c:v>
                </c:pt>
                <c:pt idx="274">
                  <c:v>66425</c:v>
                </c:pt>
                <c:pt idx="275">
                  <c:v>66596</c:v>
                </c:pt>
                <c:pt idx="276">
                  <c:v>66613.5</c:v>
                </c:pt>
                <c:pt idx="277">
                  <c:v>66829</c:v>
                </c:pt>
                <c:pt idx="278">
                  <c:v>67052</c:v>
                </c:pt>
                <c:pt idx="279">
                  <c:v>67347</c:v>
                </c:pt>
                <c:pt idx="280">
                  <c:v>67421.5</c:v>
                </c:pt>
                <c:pt idx="281">
                  <c:v>67477</c:v>
                </c:pt>
                <c:pt idx="282">
                  <c:v>67565</c:v>
                </c:pt>
                <c:pt idx="283">
                  <c:v>67615</c:v>
                </c:pt>
              </c:numCache>
            </c:numRef>
          </c:xVal>
          <c:yVal>
            <c:numRef>
              <c:f>'A(2)'!$H$21:$H$304</c:f>
              <c:numCache>
                <c:formatCode>General</c:formatCode>
                <c:ptCount val="284"/>
                <c:pt idx="6">
                  <c:v>4.0036000027612317E-3</c:v>
                </c:pt>
                <c:pt idx="9">
                  <c:v>-1.2320699999690987E-2</c:v>
                </c:pt>
                <c:pt idx="10">
                  <c:v>-1.0848199995962204E-2</c:v>
                </c:pt>
                <c:pt idx="11">
                  <c:v>-1.2417499998264248E-2</c:v>
                </c:pt>
                <c:pt idx="12">
                  <c:v>1.0637999985192437E-3</c:v>
                </c:pt>
                <c:pt idx="13">
                  <c:v>-1.0487899999134243E-2</c:v>
                </c:pt>
                <c:pt idx="14">
                  <c:v>-9.9999999983992893E-3</c:v>
                </c:pt>
                <c:pt idx="15">
                  <c:v>2.542000001994893E-4</c:v>
                </c:pt>
                <c:pt idx="16">
                  <c:v>-9.3129000015323982E-3</c:v>
                </c:pt>
                <c:pt idx="17">
                  <c:v>-3.4096999988832977E-3</c:v>
                </c:pt>
                <c:pt idx="20">
                  <c:v>-1.1399999999412103E-2</c:v>
                </c:pt>
                <c:pt idx="21">
                  <c:v>-7.0572999975411221E-3</c:v>
                </c:pt>
                <c:pt idx="22">
                  <c:v>9.2143500005477108E-3</c:v>
                </c:pt>
                <c:pt idx="23">
                  <c:v>-1.5361999976448715E-3</c:v>
                </c:pt>
                <c:pt idx="24">
                  <c:v>-7.5449999967531767E-3</c:v>
                </c:pt>
                <c:pt idx="25">
                  <c:v>-9.2955499967501964E-3</c:v>
                </c:pt>
                <c:pt idx="26">
                  <c:v>1.5935000192257576E-4</c:v>
                </c:pt>
                <c:pt idx="27">
                  <c:v>9.6472500008530915E-3</c:v>
                </c:pt>
                <c:pt idx="28">
                  <c:v>-6.5720000202418305E-4</c:v>
                </c:pt>
                <c:pt idx="29">
                  <c:v>-6.1692999988736119E-3</c:v>
                </c:pt>
                <c:pt idx="30">
                  <c:v>1.9080149999354035E-2</c:v>
                </c:pt>
                <c:pt idx="31">
                  <c:v>-3.1759000012243632E-3</c:v>
                </c:pt>
                <c:pt idx="32">
                  <c:v>-5.9672999996109866E-3</c:v>
                </c:pt>
                <c:pt idx="33">
                  <c:v>-2.7070000214735046E-4</c:v>
                </c:pt>
                <c:pt idx="34">
                  <c:v>-2.9014999745413661E-4</c:v>
                </c:pt>
                <c:pt idx="35">
                  <c:v>1.4197749995219056E-2</c:v>
                </c:pt>
                <c:pt idx="36">
                  <c:v>3.182350003044121E-3</c:v>
                </c:pt>
                <c:pt idx="37">
                  <c:v>-2.4947099998826161E-2</c:v>
                </c:pt>
                <c:pt idx="38">
                  <c:v>-2.5603999965824187E-3</c:v>
                </c:pt>
                <c:pt idx="41">
                  <c:v>-2.3353900003712624E-2</c:v>
                </c:pt>
                <c:pt idx="42">
                  <c:v>-4.4185000297147781E-4</c:v>
                </c:pt>
                <c:pt idx="43">
                  <c:v>1.1022700004104991E-2</c:v>
                </c:pt>
                <c:pt idx="44">
                  <c:v>-8.6900999958743341E-3</c:v>
                </c:pt>
                <c:pt idx="45">
                  <c:v>-4.4727999993483536E-3</c:v>
                </c:pt>
                <c:pt idx="46">
                  <c:v>-1.6712599994207267E-2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66E-4810-B679-C63145E111DF}"/>
            </c:ext>
          </c:extLst>
        </c:ser>
        <c:ser>
          <c:idx val="1"/>
          <c:order val="1"/>
          <c:tx>
            <c:strRef>
              <c:f>'A(2)'!$I$20:$I$20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'A(2)'!$F$21:$F$304</c:f>
              <c:numCache>
                <c:formatCode>General</c:formatCode>
                <c:ptCount val="284"/>
                <c:pt idx="0">
                  <c:v>-10245.5</c:v>
                </c:pt>
                <c:pt idx="1">
                  <c:v>-10245</c:v>
                </c:pt>
                <c:pt idx="2">
                  <c:v>-9185.5</c:v>
                </c:pt>
                <c:pt idx="3">
                  <c:v>-9185</c:v>
                </c:pt>
                <c:pt idx="4">
                  <c:v>-8001.5</c:v>
                </c:pt>
                <c:pt idx="5">
                  <c:v>-8001</c:v>
                </c:pt>
                <c:pt idx="6">
                  <c:v>-7276</c:v>
                </c:pt>
                <c:pt idx="7">
                  <c:v>-6161</c:v>
                </c:pt>
                <c:pt idx="8">
                  <c:v>-4944</c:v>
                </c:pt>
                <c:pt idx="9">
                  <c:v>-163</c:v>
                </c:pt>
                <c:pt idx="10">
                  <c:v>-138</c:v>
                </c:pt>
                <c:pt idx="11">
                  <c:v>-75</c:v>
                </c:pt>
                <c:pt idx="12">
                  <c:v>-58</c:v>
                </c:pt>
                <c:pt idx="13">
                  <c:v>-11</c:v>
                </c:pt>
                <c:pt idx="14">
                  <c:v>0</c:v>
                </c:pt>
                <c:pt idx="15">
                  <c:v>678</c:v>
                </c:pt>
                <c:pt idx="16">
                  <c:v>739</c:v>
                </c:pt>
                <c:pt idx="17">
                  <c:v>827</c:v>
                </c:pt>
                <c:pt idx="18">
                  <c:v>1959.5</c:v>
                </c:pt>
                <c:pt idx="19">
                  <c:v>1960</c:v>
                </c:pt>
                <c:pt idx="20">
                  <c:v>4000</c:v>
                </c:pt>
                <c:pt idx="21">
                  <c:v>4143</c:v>
                </c:pt>
                <c:pt idx="22">
                  <c:v>5941.5</c:v>
                </c:pt>
                <c:pt idx="23">
                  <c:v>5942</c:v>
                </c:pt>
                <c:pt idx="24">
                  <c:v>5950</c:v>
                </c:pt>
                <c:pt idx="25">
                  <c:v>5950.5</c:v>
                </c:pt>
                <c:pt idx="26">
                  <c:v>5991.5</c:v>
                </c:pt>
                <c:pt idx="27">
                  <c:v>6002.5</c:v>
                </c:pt>
                <c:pt idx="28">
                  <c:v>6052</c:v>
                </c:pt>
                <c:pt idx="29">
                  <c:v>6063</c:v>
                </c:pt>
                <c:pt idx="30">
                  <c:v>6063.5</c:v>
                </c:pt>
                <c:pt idx="31">
                  <c:v>6069</c:v>
                </c:pt>
                <c:pt idx="32">
                  <c:v>12243</c:v>
                </c:pt>
                <c:pt idx="33">
                  <c:v>14337</c:v>
                </c:pt>
                <c:pt idx="34">
                  <c:v>15036.5</c:v>
                </c:pt>
                <c:pt idx="35">
                  <c:v>15047.5</c:v>
                </c:pt>
                <c:pt idx="36">
                  <c:v>15061.5</c:v>
                </c:pt>
                <c:pt idx="37">
                  <c:v>15861</c:v>
                </c:pt>
                <c:pt idx="38">
                  <c:v>15964</c:v>
                </c:pt>
                <c:pt idx="39">
                  <c:v>17073.5</c:v>
                </c:pt>
                <c:pt idx="40">
                  <c:v>17074</c:v>
                </c:pt>
                <c:pt idx="41">
                  <c:v>18049</c:v>
                </c:pt>
                <c:pt idx="42">
                  <c:v>21083.5</c:v>
                </c:pt>
                <c:pt idx="43">
                  <c:v>21343</c:v>
                </c:pt>
                <c:pt idx="44">
                  <c:v>21991</c:v>
                </c:pt>
                <c:pt idx="45">
                  <c:v>22248</c:v>
                </c:pt>
                <c:pt idx="46">
                  <c:v>22466</c:v>
                </c:pt>
                <c:pt idx="47">
                  <c:v>29119.5</c:v>
                </c:pt>
                <c:pt idx="48">
                  <c:v>30049</c:v>
                </c:pt>
                <c:pt idx="49">
                  <c:v>30126</c:v>
                </c:pt>
                <c:pt idx="50">
                  <c:v>30131.5</c:v>
                </c:pt>
                <c:pt idx="51">
                  <c:v>30140</c:v>
                </c:pt>
                <c:pt idx="52">
                  <c:v>30565.5</c:v>
                </c:pt>
                <c:pt idx="53">
                  <c:v>31191</c:v>
                </c:pt>
                <c:pt idx="54">
                  <c:v>31194</c:v>
                </c:pt>
                <c:pt idx="55">
                  <c:v>31196.5</c:v>
                </c:pt>
                <c:pt idx="56">
                  <c:v>31343</c:v>
                </c:pt>
                <c:pt idx="57">
                  <c:v>31348.5</c:v>
                </c:pt>
                <c:pt idx="58">
                  <c:v>31359.5</c:v>
                </c:pt>
                <c:pt idx="59">
                  <c:v>31365</c:v>
                </c:pt>
                <c:pt idx="60">
                  <c:v>32027</c:v>
                </c:pt>
                <c:pt idx="61">
                  <c:v>33525.5</c:v>
                </c:pt>
                <c:pt idx="62">
                  <c:v>34085</c:v>
                </c:pt>
                <c:pt idx="63">
                  <c:v>34474.5</c:v>
                </c:pt>
                <c:pt idx="64">
                  <c:v>36105</c:v>
                </c:pt>
                <c:pt idx="65">
                  <c:v>36105</c:v>
                </c:pt>
                <c:pt idx="66">
                  <c:v>36130</c:v>
                </c:pt>
                <c:pt idx="67">
                  <c:v>37123</c:v>
                </c:pt>
                <c:pt idx="68">
                  <c:v>37188.5</c:v>
                </c:pt>
                <c:pt idx="69">
                  <c:v>37191</c:v>
                </c:pt>
                <c:pt idx="70">
                  <c:v>37257.5</c:v>
                </c:pt>
                <c:pt idx="71">
                  <c:v>37266</c:v>
                </c:pt>
                <c:pt idx="72">
                  <c:v>37285</c:v>
                </c:pt>
                <c:pt idx="73">
                  <c:v>38467</c:v>
                </c:pt>
                <c:pt idx="74">
                  <c:v>39250</c:v>
                </c:pt>
                <c:pt idx="75">
                  <c:v>40184.5</c:v>
                </c:pt>
                <c:pt idx="76">
                  <c:v>40550</c:v>
                </c:pt>
                <c:pt idx="77">
                  <c:v>41239</c:v>
                </c:pt>
                <c:pt idx="78">
                  <c:v>41279.5</c:v>
                </c:pt>
                <c:pt idx="79">
                  <c:v>41280</c:v>
                </c:pt>
                <c:pt idx="80">
                  <c:v>42304</c:v>
                </c:pt>
                <c:pt idx="81">
                  <c:v>42340</c:v>
                </c:pt>
                <c:pt idx="82">
                  <c:v>43358</c:v>
                </c:pt>
                <c:pt idx="83">
                  <c:v>43358</c:v>
                </c:pt>
                <c:pt idx="84">
                  <c:v>43366</c:v>
                </c:pt>
                <c:pt idx="85">
                  <c:v>43518</c:v>
                </c:pt>
                <c:pt idx="86">
                  <c:v>43536.5</c:v>
                </c:pt>
                <c:pt idx="87">
                  <c:v>43542</c:v>
                </c:pt>
                <c:pt idx="88">
                  <c:v>43543</c:v>
                </c:pt>
                <c:pt idx="89">
                  <c:v>44359</c:v>
                </c:pt>
                <c:pt idx="90">
                  <c:v>44613.5</c:v>
                </c:pt>
                <c:pt idx="91">
                  <c:v>45423.5</c:v>
                </c:pt>
                <c:pt idx="92">
                  <c:v>45443.5</c:v>
                </c:pt>
                <c:pt idx="93">
                  <c:v>45492.5</c:v>
                </c:pt>
                <c:pt idx="94">
                  <c:v>45570.5</c:v>
                </c:pt>
                <c:pt idx="95">
                  <c:v>46311.5</c:v>
                </c:pt>
                <c:pt idx="96">
                  <c:v>46380.5</c:v>
                </c:pt>
                <c:pt idx="97">
                  <c:v>46386</c:v>
                </c:pt>
                <c:pt idx="98">
                  <c:v>46389</c:v>
                </c:pt>
                <c:pt idx="99">
                  <c:v>46409</c:v>
                </c:pt>
                <c:pt idx="100">
                  <c:v>47318.5</c:v>
                </c:pt>
                <c:pt idx="101">
                  <c:v>47362.5</c:v>
                </c:pt>
                <c:pt idx="102">
                  <c:v>47376.5</c:v>
                </c:pt>
                <c:pt idx="103">
                  <c:v>47431.5</c:v>
                </c:pt>
                <c:pt idx="104">
                  <c:v>47451</c:v>
                </c:pt>
                <c:pt idx="105">
                  <c:v>47525.5</c:v>
                </c:pt>
                <c:pt idx="106">
                  <c:v>47536.5</c:v>
                </c:pt>
                <c:pt idx="107">
                  <c:v>47686</c:v>
                </c:pt>
                <c:pt idx="108">
                  <c:v>47691.5</c:v>
                </c:pt>
                <c:pt idx="109">
                  <c:v>47697</c:v>
                </c:pt>
                <c:pt idx="110">
                  <c:v>48289.5</c:v>
                </c:pt>
                <c:pt idx="111">
                  <c:v>48389</c:v>
                </c:pt>
                <c:pt idx="112">
                  <c:v>48461</c:v>
                </c:pt>
                <c:pt idx="113">
                  <c:v>48607</c:v>
                </c:pt>
                <c:pt idx="114">
                  <c:v>48619</c:v>
                </c:pt>
                <c:pt idx="115">
                  <c:v>48621</c:v>
                </c:pt>
                <c:pt idx="116">
                  <c:v>49257.5</c:v>
                </c:pt>
                <c:pt idx="117">
                  <c:v>49318.5</c:v>
                </c:pt>
                <c:pt idx="118">
                  <c:v>49321</c:v>
                </c:pt>
                <c:pt idx="119">
                  <c:v>49451</c:v>
                </c:pt>
                <c:pt idx="120">
                  <c:v>49473</c:v>
                </c:pt>
                <c:pt idx="121">
                  <c:v>49490.5</c:v>
                </c:pt>
                <c:pt idx="122">
                  <c:v>49520</c:v>
                </c:pt>
                <c:pt idx="123">
                  <c:v>49570</c:v>
                </c:pt>
                <c:pt idx="124">
                  <c:v>49584.5</c:v>
                </c:pt>
                <c:pt idx="125">
                  <c:v>49609.5</c:v>
                </c:pt>
                <c:pt idx="126">
                  <c:v>50223</c:v>
                </c:pt>
                <c:pt idx="127">
                  <c:v>50328</c:v>
                </c:pt>
                <c:pt idx="128">
                  <c:v>50386</c:v>
                </c:pt>
                <c:pt idx="129">
                  <c:v>50438.5</c:v>
                </c:pt>
                <c:pt idx="130">
                  <c:v>50489</c:v>
                </c:pt>
                <c:pt idx="131">
                  <c:v>50513</c:v>
                </c:pt>
                <c:pt idx="132">
                  <c:v>50563</c:v>
                </c:pt>
                <c:pt idx="133">
                  <c:v>50726</c:v>
                </c:pt>
                <c:pt idx="134">
                  <c:v>51318.5</c:v>
                </c:pt>
                <c:pt idx="135">
                  <c:v>51335</c:v>
                </c:pt>
                <c:pt idx="136">
                  <c:v>51452</c:v>
                </c:pt>
                <c:pt idx="137">
                  <c:v>51456.5</c:v>
                </c:pt>
                <c:pt idx="138">
                  <c:v>51592</c:v>
                </c:pt>
                <c:pt idx="139">
                  <c:v>51642.5</c:v>
                </c:pt>
                <c:pt idx="140">
                  <c:v>51771.5</c:v>
                </c:pt>
                <c:pt idx="141">
                  <c:v>52317</c:v>
                </c:pt>
                <c:pt idx="142">
                  <c:v>52375</c:v>
                </c:pt>
                <c:pt idx="143">
                  <c:v>52436.5</c:v>
                </c:pt>
                <c:pt idx="144">
                  <c:v>52441.5</c:v>
                </c:pt>
                <c:pt idx="145">
                  <c:v>52444</c:v>
                </c:pt>
                <c:pt idx="146">
                  <c:v>52500</c:v>
                </c:pt>
                <c:pt idx="147">
                  <c:v>52524</c:v>
                </c:pt>
                <c:pt idx="148">
                  <c:v>52529.5</c:v>
                </c:pt>
                <c:pt idx="149">
                  <c:v>53288</c:v>
                </c:pt>
                <c:pt idx="150">
                  <c:v>53321</c:v>
                </c:pt>
                <c:pt idx="151">
                  <c:v>53435</c:v>
                </c:pt>
                <c:pt idx="152">
                  <c:v>53443</c:v>
                </c:pt>
                <c:pt idx="153">
                  <c:v>53520</c:v>
                </c:pt>
                <c:pt idx="154">
                  <c:v>53648</c:v>
                </c:pt>
                <c:pt idx="155">
                  <c:v>53742</c:v>
                </c:pt>
                <c:pt idx="156">
                  <c:v>54306</c:v>
                </c:pt>
                <c:pt idx="157">
                  <c:v>54353</c:v>
                </c:pt>
                <c:pt idx="158">
                  <c:v>54489</c:v>
                </c:pt>
                <c:pt idx="159">
                  <c:v>54505.5</c:v>
                </c:pt>
                <c:pt idx="160">
                  <c:v>54538</c:v>
                </c:pt>
                <c:pt idx="161">
                  <c:v>54541.5</c:v>
                </c:pt>
                <c:pt idx="162">
                  <c:v>54574</c:v>
                </c:pt>
                <c:pt idx="163">
                  <c:v>54607</c:v>
                </c:pt>
                <c:pt idx="164">
                  <c:v>55299</c:v>
                </c:pt>
                <c:pt idx="165">
                  <c:v>55451</c:v>
                </c:pt>
                <c:pt idx="166">
                  <c:v>55523.5</c:v>
                </c:pt>
                <c:pt idx="167">
                  <c:v>55528.5</c:v>
                </c:pt>
                <c:pt idx="168">
                  <c:v>55559.5</c:v>
                </c:pt>
                <c:pt idx="169">
                  <c:v>55576.5</c:v>
                </c:pt>
                <c:pt idx="170">
                  <c:v>55614</c:v>
                </c:pt>
                <c:pt idx="171">
                  <c:v>55617.5</c:v>
                </c:pt>
                <c:pt idx="172">
                  <c:v>55711.5</c:v>
                </c:pt>
                <c:pt idx="173">
                  <c:v>55794.5</c:v>
                </c:pt>
                <c:pt idx="174">
                  <c:v>56353</c:v>
                </c:pt>
                <c:pt idx="175">
                  <c:v>56391.5</c:v>
                </c:pt>
                <c:pt idx="176">
                  <c:v>56421.5</c:v>
                </c:pt>
                <c:pt idx="177">
                  <c:v>56450.5</c:v>
                </c:pt>
                <c:pt idx="178">
                  <c:v>56467</c:v>
                </c:pt>
                <c:pt idx="179">
                  <c:v>56477.5</c:v>
                </c:pt>
                <c:pt idx="180">
                  <c:v>56477.5</c:v>
                </c:pt>
                <c:pt idx="181">
                  <c:v>56480</c:v>
                </c:pt>
                <c:pt idx="182">
                  <c:v>56544.5</c:v>
                </c:pt>
                <c:pt idx="183">
                  <c:v>56558</c:v>
                </c:pt>
                <c:pt idx="184">
                  <c:v>56580.5</c:v>
                </c:pt>
                <c:pt idx="185">
                  <c:v>56618</c:v>
                </c:pt>
                <c:pt idx="186">
                  <c:v>56663</c:v>
                </c:pt>
                <c:pt idx="187">
                  <c:v>56746</c:v>
                </c:pt>
                <c:pt idx="188">
                  <c:v>57336</c:v>
                </c:pt>
                <c:pt idx="189">
                  <c:v>57358</c:v>
                </c:pt>
                <c:pt idx="190">
                  <c:v>57493.5</c:v>
                </c:pt>
                <c:pt idx="191">
                  <c:v>57510</c:v>
                </c:pt>
                <c:pt idx="192">
                  <c:v>57517.5</c:v>
                </c:pt>
                <c:pt idx="193">
                  <c:v>57534.5</c:v>
                </c:pt>
                <c:pt idx="194">
                  <c:v>57570.5</c:v>
                </c:pt>
                <c:pt idx="195">
                  <c:v>57576</c:v>
                </c:pt>
                <c:pt idx="196">
                  <c:v>57659</c:v>
                </c:pt>
                <c:pt idx="197">
                  <c:v>58500</c:v>
                </c:pt>
                <c:pt idx="198">
                  <c:v>58552.5</c:v>
                </c:pt>
                <c:pt idx="199">
                  <c:v>58604.5</c:v>
                </c:pt>
                <c:pt idx="200">
                  <c:v>58646.5</c:v>
                </c:pt>
                <c:pt idx="201">
                  <c:v>58720.5</c:v>
                </c:pt>
                <c:pt idx="202">
                  <c:v>59432</c:v>
                </c:pt>
                <c:pt idx="203">
                  <c:v>59617.5</c:v>
                </c:pt>
                <c:pt idx="204">
                  <c:v>59625</c:v>
                </c:pt>
                <c:pt idx="205">
                  <c:v>59717</c:v>
                </c:pt>
                <c:pt idx="206">
                  <c:v>59783.5</c:v>
                </c:pt>
                <c:pt idx="207">
                  <c:v>60276.5</c:v>
                </c:pt>
                <c:pt idx="208">
                  <c:v>60431.5</c:v>
                </c:pt>
                <c:pt idx="209">
                  <c:v>60436.5</c:v>
                </c:pt>
                <c:pt idx="210">
                  <c:v>60574.5</c:v>
                </c:pt>
                <c:pt idx="211">
                  <c:v>60623.5</c:v>
                </c:pt>
                <c:pt idx="212">
                  <c:v>60624</c:v>
                </c:pt>
                <c:pt idx="213">
                  <c:v>60629</c:v>
                </c:pt>
                <c:pt idx="214">
                  <c:v>60629.5</c:v>
                </c:pt>
                <c:pt idx="215">
                  <c:v>60640.5</c:v>
                </c:pt>
                <c:pt idx="216">
                  <c:v>60663</c:v>
                </c:pt>
                <c:pt idx="217">
                  <c:v>60771</c:v>
                </c:pt>
                <c:pt idx="218">
                  <c:v>60798.5</c:v>
                </c:pt>
                <c:pt idx="219">
                  <c:v>61462</c:v>
                </c:pt>
                <c:pt idx="220">
                  <c:v>61487</c:v>
                </c:pt>
                <c:pt idx="221">
                  <c:v>61521</c:v>
                </c:pt>
                <c:pt idx="222">
                  <c:v>61566</c:v>
                </c:pt>
                <c:pt idx="223">
                  <c:v>61566.5</c:v>
                </c:pt>
                <c:pt idx="224">
                  <c:v>61684</c:v>
                </c:pt>
                <c:pt idx="225">
                  <c:v>62386</c:v>
                </c:pt>
                <c:pt idx="226">
                  <c:v>62425</c:v>
                </c:pt>
                <c:pt idx="227">
                  <c:v>62514</c:v>
                </c:pt>
                <c:pt idx="228">
                  <c:v>62566</c:v>
                </c:pt>
                <c:pt idx="229">
                  <c:v>62595</c:v>
                </c:pt>
                <c:pt idx="230">
                  <c:v>62712</c:v>
                </c:pt>
                <c:pt idx="231">
                  <c:v>62818</c:v>
                </c:pt>
                <c:pt idx="232">
                  <c:v>63506.5</c:v>
                </c:pt>
                <c:pt idx="233">
                  <c:v>63570</c:v>
                </c:pt>
                <c:pt idx="234">
                  <c:v>63619.5</c:v>
                </c:pt>
                <c:pt idx="235">
                  <c:v>63622.5</c:v>
                </c:pt>
                <c:pt idx="236">
                  <c:v>63714.5</c:v>
                </c:pt>
                <c:pt idx="237">
                  <c:v>63810.5</c:v>
                </c:pt>
                <c:pt idx="238">
                  <c:v>64469</c:v>
                </c:pt>
                <c:pt idx="239">
                  <c:v>64493</c:v>
                </c:pt>
                <c:pt idx="240">
                  <c:v>64493.5</c:v>
                </c:pt>
                <c:pt idx="241">
                  <c:v>64496</c:v>
                </c:pt>
                <c:pt idx="242">
                  <c:v>64498.5</c:v>
                </c:pt>
                <c:pt idx="243">
                  <c:v>64499</c:v>
                </c:pt>
                <c:pt idx="244">
                  <c:v>64522.5</c:v>
                </c:pt>
                <c:pt idx="245">
                  <c:v>64540</c:v>
                </c:pt>
                <c:pt idx="246">
                  <c:v>64599</c:v>
                </c:pt>
                <c:pt idx="247">
                  <c:v>64662.5</c:v>
                </c:pt>
                <c:pt idx="248">
                  <c:v>64663</c:v>
                </c:pt>
                <c:pt idx="249">
                  <c:v>64701</c:v>
                </c:pt>
                <c:pt idx="250">
                  <c:v>64726</c:v>
                </c:pt>
                <c:pt idx="251">
                  <c:v>65548.5</c:v>
                </c:pt>
                <c:pt idx="252">
                  <c:v>65556</c:v>
                </c:pt>
                <c:pt idx="253">
                  <c:v>65556</c:v>
                </c:pt>
                <c:pt idx="254">
                  <c:v>65556.5</c:v>
                </c:pt>
                <c:pt idx="255">
                  <c:v>65556.5</c:v>
                </c:pt>
                <c:pt idx="256">
                  <c:v>65561.5</c:v>
                </c:pt>
                <c:pt idx="257">
                  <c:v>65562</c:v>
                </c:pt>
                <c:pt idx="258">
                  <c:v>65562</c:v>
                </c:pt>
                <c:pt idx="259">
                  <c:v>65564.5</c:v>
                </c:pt>
                <c:pt idx="260">
                  <c:v>65565</c:v>
                </c:pt>
                <c:pt idx="261">
                  <c:v>65567</c:v>
                </c:pt>
                <c:pt idx="262">
                  <c:v>65567.5</c:v>
                </c:pt>
                <c:pt idx="263">
                  <c:v>65572.5</c:v>
                </c:pt>
                <c:pt idx="264">
                  <c:v>65573</c:v>
                </c:pt>
                <c:pt idx="265">
                  <c:v>65575.5</c:v>
                </c:pt>
                <c:pt idx="266">
                  <c:v>65578.5</c:v>
                </c:pt>
                <c:pt idx="267">
                  <c:v>65578.5</c:v>
                </c:pt>
                <c:pt idx="268">
                  <c:v>65623</c:v>
                </c:pt>
                <c:pt idx="269">
                  <c:v>65625</c:v>
                </c:pt>
                <c:pt idx="270">
                  <c:v>65702.5</c:v>
                </c:pt>
                <c:pt idx="271">
                  <c:v>65708</c:v>
                </c:pt>
                <c:pt idx="272">
                  <c:v>65764</c:v>
                </c:pt>
                <c:pt idx="273">
                  <c:v>65838</c:v>
                </c:pt>
                <c:pt idx="274">
                  <c:v>66425</c:v>
                </c:pt>
                <c:pt idx="275">
                  <c:v>66596</c:v>
                </c:pt>
                <c:pt idx="276">
                  <c:v>66613.5</c:v>
                </c:pt>
                <c:pt idx="277">
                  <c:v>66829</c:v>
                </c:pt>
                <c:pt idx="278">
                  <c:v>67052</c:v>
                </c:pt>
                <c:pt idx="279">
                  <c:v>67347</c:v>
                </c:pt>
                <c:pt idx="280">
                  <c:v>67421.5</c:v>
                </c:pt>
                <c:pt idx="281">
                  <c:v>67477</c:v>
                </c:pt>
                <c:pt idx="282">
                  <c:v>67565</c:v>
                </c:pt>
                <c:pt idx="283">
                  <c:v>67615</c:v>
                </c:pt>
              </c:numCache>
            </c:numRef>
          </c:xVal>
          <c:yVal>
            <c:numRef>
              <c:f>'A(2)'!$I$21:$I$304</c:f>
              <c:numCache>
                <c:formatCode>General</c:formatCode>
                <c:ptCount val="284"/>
                <c:pt idx="0">
                  <c:v>1.0520050000195624E-2</c:v>
                </c:pt>
                <c:pt idx="1">
                  <c:v>5.7694999995874241E-3</c:v>
                </c:pt>
                <c:pt idx="2">
                  <c:v>9.3540500020026229E-3</c:v>
                </c:pt>
                <c:pt idx="3">
                  <c:v>9.603499998775078E-3</c:v>
                </c:pt>
                <c:pt idx="4">
                  <c:v>1.1051650002627866E-2</c:v>
                </c:pt>
                <c:pt idx="5">
                  <c:v>1.0301099999196595E-2</c:v>
                </c:pt>
                <c:pt idx="7">
                  <c:v>6.6770999983418733E-3</c:v>
                </c:pt>
                <c:pt idx="8">
                  <c:v>2.0438400002603885E-2</c:v>
                </c:pt>
                <c:pt idx="18">
                  <c:v>3.5945500021625776E-3</c:v>
                </c:pt>
                <c:pt idx="19">
                  <c:v>2.8440000023692846E-3</c:v>
                </c:pt>
                <c:pt idx="39">
                  <c:v>1.9691499983309768E-3</c:v>
                </c:pt>
                <c:pt idx="40">
                  <c:v>-8.7813999998616055E-3</c:v>
                </c:pt>
                <c:pt idx="48">
                  <c:v>8.4460999933071434E-3</c:v>
                </c:pt>
                <c:pt idx="49">
                  <c:v>1.0861399998248089E-2</c:v>
                </c:pt>
                <c:pt idx="50">
                  <c:v>1.8605350000143517E-2</c:v>
                </c:pt>
                <c:pt idx="51">
                  <c:v>-9.1539999993983656E-3</c:v>
                </c:pt>
                <c:pt idx="52">
                  <c:v>2.12794999970356E-3</c:v>
                </c:pt>
                <c:pt idx="53">
                  <c:v>2.7189899999939371E-2</c:v>
                </c:pt>
                <c:pt idx="54">
                  <c:v>1.0686599998734891E-2</c:v>
                </c:pt>
                <c:pt idx="55">
                  <c:v>1.3933849993918557E-2</c:v>
                </c:pt>
                <c:pt idx="56">
                  <c:v>-2.9773000060231425E-3</c:v>
                </c:pt>
                <c:pt idx="57">
                  <c:v>2.7666500027407892E-3</c:v>
                </c:pt>
                <c:pt idx="58">
                  <c:v>1.25454999943031E-3</c:v>
                </c:pt>
                <c:pt idx="59">
                  <c:v>2.9985000001033768E-3</c:v>
                </c:pt>
                <c:pt idx="60">
                  <c:v>2.2702999995090067E-3</c:v>
                </c:pt>
                <c:pt idx="61">
                  <c:v>-9.1280499982531182E-3</c:v>
                </c:pt>
                <c:pt idx="62">
                  <c:v>-4.9934999988181517E-3</c:v>
                </c:pt>
                <c:pt idx="63">
                  <c:v>-2.2671950006042607E-2</c:v>
                </c:pt>
                <c:pt idx="64">
                  <c:v>5.7845000046654604E-3</c:v>
                </c:pt>
                <c:pt idx="65">
                  <c:v>1.0784500002046116E-2</c:v>
                </c:pt>
                <c:pt idx="66">
                  <c:v>2.1257000000332482E-2</c:v>
                </c:pt>
                <c:pt idx="67">
                  <c:v>-3.3353000035276636E-3</c:v>
                </c:pt>
                <c:pt idx="72">
                  <c:v>1.8865000020014122E-3</c:v>
                </c:pt>
                <c:pt idx="73">
                  <c:v>1.2186300002213102E-2</c:v>
                </c:pt>
                <c:pt idx="74">
                  <c:v>4.8250000036205165E-3</c:v>
                </c:pt>
                <c:pt idx="76">
                  <c:v>1.0394999997515697E-2</c:v>
                </c:pt>
                <c:pt idx="77">
                  <c:v>7.1371000012732111E-3</c:v>
                </c:pt>
                <c:pt idx="80">
                  <c:v>2.4656000023242086E-3</c:v>
                </c:pt>
                <c:pt idx="81">
                  <c:v>4.2599999869707972E-4</c:v>
                </c:pt>
                <c:pt idx="82">
                  <c:v>2.306200003658887E-3</c:v>
                </c:pt>
                <c:pt idx="83">
                  <c:v>4.3062000040663406E-3</c:v>
                </c:pt>
                <c:pt idx="84">
                  <c:v>1.2973999982932582E-3</c:v>
                </c:pt>
                <c:pt idx="85">
                  <c:v>1.4130200004728977E-2</c:v>
                </c:pt>
                <c:pt idx="88">
                  <c:v>2.6026999985333532E-3</c:v>
                </c:pt>
                <c:pt idx="89">
                  <c:v>1.2705100001767278E-2</c:v>
                </c:pt>
                <c:pt idx="90">
                  <c:v>6.6751499980455264E-3</c:v>
                </c:pt>
                <c:pt idx="91">
                  <c:v>9.784150002815295E-3</c:v>
                </c:pt>
                <c:pt idx="92">
                  <c:v>3.7621500014211051E-3</c:v>
                </c:pt>
                <c:pt idx="93">
                  <c:v>1.3208249998569954E-2</c:v>
                </c:pt>
                <c:pt idx="94">
                  <c:v>1.0122450003109407E-2</c:v>
                </c:pt>
                <c:pt idx="95">
                  <c:v>-1.1926500010304153E-3</c:v>
                </c:pt>
                <c:pt idx="96">
                  <c:v>2.3144999431679025E-4</c:v>
                </c:pt>
                <c:pt idx="97">
                  <c:v>-2.4599998141638935E-5</c:v>
                </c:pt>
                <c:pt idx="98">
                  <c:v>5.4720999978599139E-3</c:v>
                </c:pt>
                <c:pt idx="99">
                  <c:v>9.4501000057789497E-3</c:v>
                </c:pt>
                <c:pt idx="100">
                  <c:v>1.0199650001595728E-2</c:v>
                </c:pt>
                <c:pt idx="101">
                  <c:v>6.1512500033131801E-3</c:v>
                </c:pt>
                <c:pt idx="102">
                  <c:v>1.2135850003687665E-2</c:v>
                </c:pt>
                <c:pt idx="103">
                  <c:v>1.4575350003724452E-2</c:v>
                </c:pt>
                <c:pt idx="104">
                  <c:v>5.3039000049466267E-3</c:v>
                </c:pt>
                <c:pt idx="105">
                  <c:v>1.3471949998347554E-2</c:v>
                </c:pt>
                <c:pt idx="106">
                  <c:v>-1.040149996697437E-3</c:v>
                </c:pt>
                <c:pt idx="107">
                  <c:v>2.3545399999420624E-2</c:v>
                </c:pt>
                <c:pt idx="108">
                  <c:v>1.2893500024802051E-3</c:v>
                </c:pt>
                <c:pt idx="109">
                  <c:v>-3.9666999946348369E-3</c:v>
                </c:pt>
                <c:pt idx="110">
                  <c:v>9.631550004996825E-3</c:v>
                </c:pt>
                <c:pt idx="111">
                  <c:v>1.0272100000292994E-2</c:v>
                </c:pt>
                <c:pt idx="112">
                  <c:v>1.9289999909233302E-4</c:v>
                </c:pt>
                <c:pt idx="113">
                  <c:v>1.4032299994141795E-2</c:v>
                </c:pt>
                <c:pt idx="114">
                  <c:v>2.2019100004399661E-2</c:v>
                </c:pt>
                <c:pt idx="115">
                  <c:v>2.2016900002199691E-2</c:v>
                </c:pt>
                <c:pt idx="116">
                  <c:v>2.1566750001511537E-2</c:v>
                </c:pt>
                <c:pt idx="117">
                  <c:v>1.5999649993318599E-2</c:v>
                </c:pt>
                <c:pt idx="118">
                  <c:v>1.9246899995778222E-2</c:v>
                </c:pt>
                <c:pt idx="119">
                  <c:v>1.7103899997891858E-2</c:v>
                </c:pt>
                <c:pt idx="120">
                  <c:v>2.1079699996334966E-2</c:v>
                </c:pt>
                <c:pt idx="121">
                  <c:v>5.8104499985347502E-3</c:v>
                </c:pt>
                <c:pt idx="122">
                  <c:v>1.6528000000107568E-2</c:v>
                </c:pt>
                <c:pt idx="123">
                  <c:v>1.7472999999881722E-2</c:v>
                </c:pt>
                <c:pt idx="124">
                  <c:v>1.3707049998629373E-2</c:v>
                </c:pt>
                <c:pt idx="125">
                  <c:v>2.8179549997730646E-2</c:v>
                </c:pt>
                <c:pt idx="126">
                  <c:v>1.5254699996148702E-2</c:v>
                </c:pt>
                <c:pt idx="127">
                  <c:v>3.1639200002246071E-2</c:v>
                </c:pt>
                <c:pt idx="128">
                  <c:v>7.5753999990411103E-3</c:v>
                </c:pt>
                <c:pt idx="129">
                  <c:v>2.2767649992601946E-2</c:v>
                </c:pt>
                <c:pt idx="130">
                  <c:v>1.6962099994998425E-2</c:v>
                </c:pt>
                <c:pt idx="131">
                  <c:v>3.3935700004803948E-2</c:v>
                </c:pt>
                <c:pt idx="132">
                  <c:v>2.5880699999106582E-2</c:v>
                </c:pt>
                <c:pt idx="133">
                  <c:v>1.9201399991288781E-2</c:v>
                </c:pt>
                <c:pt idx="134">
                  <c:v>3.0799649997788947E-2</c:v>
                </c:pt>
                <c:pt idx="135">
                  <c:v>1.8031500003417023E-2</c:v>
                </c:pt>
                <c:pt idx="136">
                  <c:v>3.9402800000971183E-2</c:v>
                </c:pt>
                <c:pt idx="137">
                  <c:v>2.0647849996748846E-2</c:v>
                </c:pt>
                <c:pt idx="138">
                  <c:v>1.7248800002562348E-2</c:v>
                </c:pt>
                <c:pt idx="139">
                  <c:v>3.1443249994481448E-2</c:v>
                </c:pt>
                <c:pt idx="140">
                  <c:v>2.7801349999208469E-2</c:v>
                </c:pt>
                <c:pt idx="141">
                  <c:v>3.295129999605706E-2</c:v>
                </c:pt>
                <c:pt idx="142">
                  <c:v>3.8887499998963904E-2</c:v>
                </c:pt>
                <c:pt idx="143">
                  <c:v>3.5569849998864811E-2</c:v>
                </c:pt>
                <c:pt idx="146">
                  <c:v>2.2250000001804437E-2</c:v>
                </c:pt>
                <c:pt idx="149">
                  <c:v>1.7383200000040233E-2</c:v>
                </c:pt>
                <c:pt idx="150">
                  <c:v>1.7846900002041366E-2</c:v>
                </c:pt>
                <c:pt idx="151">
                  <c:v>2.2721499997715E-2</c:v>
                </c:pt>
                <c:pt idx="152">
                  <c:v>7.7126999967731535E-3</c:v>
                </c:pt>
                <c:pt idx="153">
                  <c:v>3.9128000003984198E-2</c:v>
                </c:pt>
                <c:pt idx="154">
                  <c:v>2.398719999473542E-2</c:v>
                </c:pt>
                <c:pt idx="155">
                  <c:v>2.5883799993607681E-2</c:v>
                </c:pt>
                <c:pt idx="156">
                  <c:v>2.4263400002382696E-2</c:v>
                </c:pt>
                <c:pt idx="157">
                  <c:v>1.4711700001498684E-2</c:v>
                </c:pt>
                <c:pt idx="158">
                  <c:v>2.6562099999864586E-2</c:v>
                </c:pt>
                <c:pt idx="159">
                  <c:v>3.8793949999671895E-2</c:v>
                </c:pt>
                <c:pt idx="161">
                  <c:v>2.1754349996626843E-2</c:v>
                </c:pt>
                <c:pt idx="162">
                  <c:v>2.4968600002466701E-2</c:v>
                </c:pt>
                <c:pt idx="164">
                  <c:v>2.9671100004634354E-2</c:v>
                </c:pt>
                <c:pt idx="165">
                  <c:v>3.5503899998730049E-2</c:v>
                </c:pt>
                <c:pt idx="166">
                  <c:v>4.0674150004633702E-2</c:v>
                </c:pt>
                <c:pt idx="168">
                  <c:v>2.9634549995535053E-2</c:v>
                </c:pt>
                <c:pt idx="169">
                  <c:v>2.3115850002795924E-2</c:v>
                </c:pt>
                <c:pt idx="170">
                  <c:v>2.9824600002029911E-2</c:v>
                </c:pt>
                <c:pt idx="171">
                  <c:v>3.3570750005310401E-2</c:v>
                </c:pt>
                <c:pt idx="172">
                  <c:v>2.5467350002145395E-2</c:v>
                </c:pt>
                <c:pt idx="173">
                  <c:v>2.5876049992803019E-2</c:v>
                </c:pt>
                <c:pt idx="176">
                  <c:v>1.7686349994619377E-2</c:v>
                </c:pt>
                <c:pt idx="177">
                  <c:v>2.4154450002242811E-2</c:v>
                </c:pt>
                <c:pt idx="178">
                  <c:v>2.5386300003447104E-2</c:v>
                </c:pt>
                <c:pt idx="181">
                  <c:v>1.7871999996714294E-2</c:v>
                </c:pt>
                <c:pt idx="182">
                  <c:v>2.6051050001115073E-2</c:v>
                </c:pt>
                <c:pt idx="183">
                  <c:v>3.7786200002301484E-2</c:v>
                </c:pt>
                <c:pt idx="184">
                  <c:v>2.9211449997092132E-2</c:v>
                </c:pt>
                <c:pt idx="185">
                  <c:v>4.1720200002600905E-2</c:v>
                </c:pt>
                <c:pt idx="186">
                  <c:v>2.5170700006128754E-2</c:v>
                </c:pt>
                <c:pt idx="187">
                  <c:v>3.2579399994574487E-2</c:v>
                </c:pt>
                <c:pt idx="188">
                  <c:v>3.093040000385372E-2</c:v>
                </c:pt>
                <c:pt idx="189">
                  <c:v>2.9906199997640215E-2</c:v>
                </c:pt>
                <c:pt idx="190">
                  <c:v>3.250714999740012E-2</c:v>
                </c:pt>
                <c:pt idx="191">
                  <c:v>4.223900000215508E-2</c:v>
                </c:pt>
                <c:pt idx="193">
                  <c:v>4.1962049996072892E-2</c:v>
                </c:pt>
                <c:pt idx="194">
                  <c:v>4.4922450004378334E-2</c:v>
                </c:pt>
                <c:pt idx="195">
                  <c:v>2.8666400001384318E-2</c:v>
                </c:pt>
                <c:pt idx="196">
                  <c:v>2.5075099998502992E-2</c:v>
                </c:pt>
                <c:pt idx="197">
                  <c:v>2.3650000002817251E-2</c:v>
                </c:pt>
                <c:pt idx="198">
                  <c:v>3.0842249994748272E-2</c:v>
                </c:pt>
                <c:pt idx="200">
                  <c:v>3.1738850004330743E-2</c:v>
                </c:pt>
                <c:pt idx="203">
                  <c:v>2.3170749998826068E-2</c:v>
                </c:pt>
                <c:pt idx="206">
                  <c:v>2.9988149995915592E-2</c:v>
                </c:pt>
                <c:pt idx="209">
                  <c:v>3.1769850000273436E-2</c:v>
                </c:pt>
                <c:pt idx="272">
                  <c:v>3.4659600001759827E-2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66E-4810-B679-C63145E111DF}"/>
            </c:ext>
          </c:extLst>
        </c:ser>
        <c:ser>
          <c:idx val="2"/>
          <c:order val="2"/>
          <c:tx>
            <c:strRef>
              <c:f>'A(2)'!$J$20:$J$20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99CC"/>
              </a:solidFill>
              <a:ln>
                <a:solidFill>
                  <a:srgbClr val="FF99CC"/>
                </a:solidFill>
                <a:prstDash val="solid"/>
              </a:ln>
            </c:spPr>
          </c:marker>
          <c:xVal>
            <c:numRef>
              <c:f>'A(2)'!$F$21:$F$304</c:f>
              <c:numCache>
                <c:formatCode>General</c:formatCode>
                <c:ptCount val="284"/>
                <c:pt idx="0">
                  <c:v>-10245.5</c:v>
                </c:pt>
                <c:pt idx="1">
                  <c:v>-10245</c:v>
                </c:pt>
                <c:pt idx="2">
                  <c:v>-9185.5</c:v>
                </c:pt>
                <c:pt idx="3">
                  <c:v>-9185</c:v>
                </c:pt>
                <c:pt idx="4">
                  <c:v>-8001.5</c:v>
                </c:pt>
                <c:pt idx="5">
                  <c:v>-8001</c:v>
                </c:pt>
                <c:pt idx="6">
                  <c:v>-7276</c:v>
                </c:pt>
                <c:pt idx="7">
                  <c:v>-6161</c:v>
                </c:pt>
                <c:pt idx="8">
                  <c:v>-4944</c:v>
                </c:pt>
                <c:pt idx="9">
                  <c:v>-163</c:v>
                </c:pt>
                <c:pt idx="10">
                  <c:v>-138</c:v>
                </c:pt>
                <c:pt idx="11">
                  <c:v>-75</c:v>
                </c:pt>
                <c:pt idx="12">
                  <c:v>-58</c:v>
                </c:pt>
                <c:pt idx="13">
                  <c:v>-11</c:v>
                </c:pt>
                <c:pt idx="14">
                  <c:v>0</c:v>
                </c:pt>
                <c:pt idx="15">
                  <c:v>678</c:v>
                </c:pt>
                <c:pt idx="16">
                  <c:v>739</c:v>
                </c:pt>
                <c:pt idx="17">
                  <c:v>827</c:v>
                </c:pt>
                <c:pt idx="18">
                  <c:v>1959.5</c:v>
                </c:pt>
                <c:pt idx="19">
                  <c:v>1960</c:v>
                </c:pt>
                <c:pt idx="20">
                  <c:v>4000</c:v>
                </c:pt>
                <c:pt idx="21">
                  <c:v>4143</c:v>
                </c:pt>
                <c:pt idx="22">
                  <c:v>5941.5</c:v>
                </c:pt>
                <c:pt idx="23">
                  <c:v>5942</c:v>
                </c:pt>
                <c:pt idx="24">
                  <c:v>5950</c:v>
                </c:pt>
                <c:pt idx="25">
                  <c:v>5950.5</c:v>
                </c:pt>
                <c:pt idx="26">
                  <c:v>5991.5</c:v>
                </c:pt>
                <c:pt idx="27">
                  <c:v>6002.5</c:v>
                </c:pt>
                <c:pt idx="28">
                  <c:v>6052</c:v>
                </c:pt>
                <c:pt idx="29">
                  <c:v>6063</c:v>
                </c:pt>
                <c:pt idx="30">
                  <c:v>6063.5</c:v>
                </c:pt>
                <c:pt idx="31">
                  <c:v>6069</c:v>
                </c:pt>
                <c:pt idx="32">
                  <c:v>12243</c:v>
                </c:pt>
                <c:pt idx="33">
                  <c:v>14337</c:v>
                </c:pt>
                <c:pt idx="34">
                  <c:v>15036.5</c:v>
                </c:pt>
                <c:pt idx="35">
                  <c:v>15047.5</c:v>
                </c:pt>
                <c:pt idx="36">
                  <c:v>15061.5</c:v>
                </c:pt>
                <c:pt idx="37">
                  <c:v>15861</c:v>
                </c:pt>
                <c:pt idx="38">
                  <c:v>15964</c:v>
                </c:pt>
                <c:pt idx="39">
                  <c:v>17073.5</c:v>
                </c:pt>
                <c:pt idx="40">
                  <c:v>17074</c:v>
                </c:pt>
                <c:pt idx="41">
                  <c:v>18049</c:v>
                </c:pt>
                <c:pt idx="42">
                  <c:v>21083.5</c:v>
                </c:pt>
                <c:pt idx="43">
                  <c:v>21343</c:v>
                </c:pt>
                <c:pt idx="44">
                  <c:v>21991</c:v>
                </c:pt>
                <c:pt idx="45">
                  <c:v>22248</c:v>
                </c:pt>
                <c:pt idx="46">
                  <c:v>22466</c:v>
                </c:pt>
                <c:pt idx="47">
                  <c:v>29119.5</c:v>
                </c:pt>
                <c:pt idx="48">
                  <c:v>30049</c:v>
                </c:pt>
                <c:pt idx="49">
                  <c:v>30126</c:v>
                </c:pt>
                <c:pt idx="50">
                  <c:v>30131.5</c:v>
                </c:pt>
                <c:pt idx="51">
                  <c:v>30140</c:v>
                </c:pt>
                <c:pt idx="52">
                  <c:v>30565.5</c:v>
                </c:pt>
                <c:pt idx="53">
                  <c:v>31191</c:v>
                </c:pt>
                <c:pt idx="54">
                  <c:v>31194</c:v>
                </c:pt>
                <c:pt idx="55">
                  <c:v>31196.5</c:v>
                </c:pt>
                <c:pt idx="56">
                  <c:v>31343</c:v>
                </c:pt>
                <c:pt idx="57">
                  <c:v>31348.5</c:v>
                </c:pt>
                <c:pt idx="58">
                  <c:v>31359.5</c:v>
                </c:pt>
                <c:pt idx="59">
                  <c:v>31365</c:v>
                </c:pt>
                <c:pt idx="60">
                  <c:v>32027</c:v>
                </c:pt>
                <c:pt idx="61">
                  <c:v>33525.5</c:v>
                </c:pt>
                <c:pt idx="62">
                  <c:v>34085</c:v>
                </c:pt>
                <c:pt idx="63">
                  <c:v>34474.5</c:v>
                </c:pt>
                <c:pt idx="64">
                  <c:v>36105</c:v>
                </c:pt>
                <c:pt idx="65">
                  <c:v>36105</c:v>
                </c:pt>
                <c:pt idx="66">
                  <c:v>36130</c:v>
                </c:pt>
                <c:pt idx="67">
                  <c:v>37123</c:v>
                </c:pt>
                <c:pt idx="68">
                  <c:v>37188.5</c:v>
                </c:pt>
                <c:pt idx="69">
                  <c:v>37191</c:v>
                </c:pt>
                <c:pt idx="70">
                  <c:v>37257.5</c:v>
                </c:pt>
                <c:pt idx="71">
                  <c:v>37266</c:v>
                </c:pt>
                <c:pt idx="72">
                  <c:v>37285</c:v>
                </c:pt>
                <c:pt idx="73">
                  <c:v>38467</c:v>
                </c:pt>
                <c:pt idx="74">
                  <c:v>39250</c:v>
                </c:pt>
                <c:pt idx="75">
                  <c:v>40184.5</c:v>
                </c:pt>
                <c:pt idx="76">
                  <c:v>40550</c:v>
                </c:pt>
                <c:pt idx="77">
                  <c:v>41239</c:v>
                </c:pt>
                <c:pt idx="78">
                  <c:v>41279.5</c:v>
                </c:pt>
                <c:pt idx="79">
                  <c:v>41280</c:v>
                </c:pt>
                <c:pt idx="80">
                  <c:v>42304</c:v>
                </c:pt>
                <c:pt idx="81">
                  <c:v>42340</c:v>
                </c:pt>
                <c:pt idx="82">
                  <c:v>43358</c:v>
                </c:pt>
                <c:pt idx="83">
                  <c:v>43358</c:v>
                </c:pt>
                <c:pt idx="84">
                  <c:v>43366</c:v>
                </c:pt>
                <c:pt idx="85">
                  <c:v>43518</c:v>
                </c:pt>
                <c:pt idx="86">
                  <c:v>43536.5</c:v>
                </c:pt>
                <c:pt idx="87">
                  <c:v>43542</c:v>
                </c:pt>
                <c:pt idx="88">
                  <c:v>43543</c:v>
                </c:pt>
                <c:pt idx="89">
                  <c:v>44359</c:v>
                </c:pt>
                <c:pt idx="90">
                  <c:v>44613.5</c:v>
                </c:pt>
                <c:pt idx="91">
                  <c:v>45423.5</c:v>
                </c:pt>
                <c:pt idx="92">
                  <c:v>45443.5</c:v>
                </c:pt>
                <c:pt idx="93">
                  <c:v>45492.5</c:v>
                </c:pt>
                <c:pt idx="94">
                  <c:v>45570.5</c:v>
                </c:pt>
                <c:pt idx="95">
                  <c:v>46311.5</c:v>
                </c:pt>
                <c:pt idx="96">
                  <c:v>46380.5</c:v>
                </c:pt>
                <c:pt idx="97">
                  <c:v>46386</c:v>
                </c:pt>
                <c:pt idx="98">
                  <c:v>46389</c:v>
                </c:pt>
                <c:pt idx="99">
                  <c:v>46409</c:v>
                </c:pt>
                <c:pt idx="100">
                  <c:v>47318.5</c:v>
                </c:pt>
                <c:pt idx="101">
                  <c:v>47362.5</c:v>
                </c:pt>
                <c:pt idx="102">
                  <c:v>47376.5</c:v>
                </c:pt>
                <c:pt idx="103">
                  <c:v>47431.5</c:v>
                </c:pt>
                <c:pt idx="104">
                  <c:v>47451</c:v>
                </c:pt>
                <c:pt idx="105">
                  <c:v>47525.5</c:v>
                </c:pt>
                <c:pt idx="106">
                  <c:v>47536.5</c:v>
                </c:pt>
                <c:pt idx="107">
                  <c:v>47686</c:v>
                </c:pt>
                <c:pt idx="108">
                  <c:v>47691.5</c:v>
                </c:pt>
                <c:pt idx="109">
                  <c:v>47697</c:v>
                </c:pt>
                <c:pt idx="110">
                  <c:v>48289.5</c:v>
                </c:pt>
                <c:pt idx="111">
                  <c:v>48389</c:v>
                </c:pt>
                <c:pt idx="112">
                  <c:v>48461</c:v>
                </c:pt>
                <c:pt idx="113">
                  <c:v>48607</c:v>
                </c:pt>
                <c:pt idx="114">
                  <c:v>48619</c:v>
                </c:pt>
                <c:pt idx="115">
                  <c:v>48621</c:v>
                </c:pt>
                <c:pt idx="116">
                  <c:v>49257.5</c:v>
                </c:pt>
                <c:pt idx="117">
                  <c:v>49318.5</c:v>
                </c:pt>
                <c:pt idx="118">
                  <c:v>49321</c:v>
                </c:pt>
                <c:pt idx="119">
                  <c:v>49451</c:v>
                </c:pt>
                <c:pt idx="120">
                  <c:v>49473</c:v>
                </c:pt>
                <c:pt idx="121">
                  <c:v>49490.5</c:v>
                </c:pt>
                <c:pt idx="122">
                  <c:v>49520</c:v>
                </c:pt>
                <c:pt idx="123">
                  <c:v>49570</c:v>
                </c:pt>
                <c:pt idx="124">
                  <c:v>49584.5</c:v>
                </c:pt>
                <c:pt idx="125">
                  <c:v>49609.5</c:v>
                </c:pt>
                <c:pt idx="126">
                  <c:v>50223</c:v>
                </c:pt>
                <c:pt idx="127">
                  <c:v>50328</c:v>
                </c:pt>
                <c:pt idx="128">
                  <c:v>50386</c:v>
                </c:pt>
                <c:pt idx="129">
                  <c:v>50438.5</c:v>
                </c:pt>
                <c:pt idx="130">
                  <c:v>50489</c:v>
                </c:pt>
                <c:pt idx="131">
                  <c:v>50513</c:v>
                </c:pt>
                <c:pt idx="132">
                  <c:v>50563</c:v>
                </c:pt>
                <c:pt idx="133">
                  <c:v>50726</c:v>
                </c:pt>
                <c:pt idx="134">
                  <c:v>51318.5</c:v>
                </c:pt>
                <c:pt idx="135">
                  <c:v>51335</c:v>
                </c:pt>
                <c:pt idx="136">
                  <c:v>51452</c:v>
                </c:pt>
                <c:pt idx="137">
                  <c:v>51456.5</c:v>
                </c:pt>
                <c:pt idx="138">
                  <c:v>51592</c:v>
                </c:pt>
                <c:pt idx="139">
                  <c:v>51642.5</c:v>
                </c:pt>
                <c:pt idx="140">
                  <c:v>51771.5</c:v>
                </c:pt>
                <c:pt idx="141">
                  <c:v>52317</c:v>
                </c:pt>
                <c:pt idx="142">
                  <c:v>52375</c:v>
                </c:pt>
                <c:pt idx="143">
                  <c:v>52436.5</c:v>
                </c:pt>
                <c:pt idx="144">
                  <c:v>52441.5</c:v>
                </c:pt>
                <c:pt idx="145">
                  <c:v>52444</c:v>
                </c:pt>
                <c:pt idx="146">
                  <c:v>52500</c:v>
                </c:pt>
                <c:pt idx="147">
                  <c:v>52524</c:v>
                </c:pt>
                <c:pt idx="148">
                  <c:v>52529.5</c:v>
                </c:pt>
                <c:pt idx="149">
                  <c:v>53288</c:v>
                </c:pt>
                <c:pt idx="150">
                  <c:v>53321</c:v>
                </c:pt>
                <c:pt idx="151">
                  <c:v>53435</c:v>
                </c:pt>
                <c:pt idx="152">
                  <c:v>53443</c:v>
                </c:pt>
                <c:pt idx="153">
                  <c:v>53520</c:v>
                </c:pt>
                <c:pt idx="154">
                  <c:v>53648</c:v>
                </c:pt>
                <c:pt idx="155">
                  <c:v>53742</c:v>
                </c:pt>
                <c:pt idx="156">
                  <c:v>54306</c:v>
                </c:pt>
                <c:pt idx="157">
                  <c:v>54353</c:v>
                </c:pt>
                <c:pt idx="158">
                  <c:v>54489</c:v>
                </c:pt>
                <c:pt idx="159">
                  <c:v>54505.5</c:v>
                </c:pt>
                <c:pt idx="160">
                  <c:v>54538</c:v>
                </c:pt>
                <c:pt idx="161">
                  <c:v>54541.5</c:v>
                </c:pt>
                <c:pt idx="162">
                  <c:v>54574</c:v>
                </c:pt>
                <c:pt idx="163">
                  <c:v>54607</c:v>
                </c:pt>
                <c:pt idx="164">
                  <c:v>55299</c:v>
                </c:pt>
                <c:pt idx="165">
                  <c:v>55451</c:v>
                </c:pt>
                <c:pt idx="166">
                  <c:v>55523.5</c:v>
                </c:pt>
                <c:pt idx="167">
                  <c:v>55528.5</c:v>
                </c:pt>
                <c:pt idx="168">
                  <c:v>55559.5</c:v>
                </c:pt>
                <c:pt idx="169">
                  <c:v>55576.5</c:v>
                </c:pt>
                <c:pt idx="170">
                  <c:v>55614</c:v>
                </c:pt>
                <c:pt idx="171">
                  <c:v>55617.5</c:v>
                </c:pt>
                <c:pt idx="172">
                  <c:v>55711.5</c:v>
                </c:pt>
                <c:pt idx="173">
                  <c:v>55794.5</c:v>
                </c:pt>
                <c:pt idx="174">
                  <c:v>56353</c:v>
                </c:pt>
                <c:pt idx="175">
                  <c:v>56391.5</c:v>
                </c:pt>
                <c:pt idx="176">
                  <c:v>56421.5</c:v>
                </c:pt>
                <c:pt idx="177">
                  <c:v>56450.5</c:v>
                </c:pt>
                <c:pt idx="178">
                  <c:v>56467</c:v>
                </c:pt>
                <c:pt idx="179">
                  <c:v>56477.5</c:v>
                </c:pt>
                <c:pt idx="180">
                  <c:v>56477.5</c:v>
                </c:pt>
                <c:pt idx="181">
                  <c:v>56480</c:v>
                </c:pt>
                <c:pt idx="182">
                  <c:v>56544.5</c:v>
                </c:pt>
                <c:pt idx="183">
                  <c:v>56558</c:v>
                </c:pt>
                <c:pt idx="184">
                  <c:v>56580.5</c:v>
                </c:pt>
                <c:pt idx="185">
                  <c:v>56618</c:v>
                </c:pt>
                <c:pt idx="186">
                  <c:v>56663</c:v>
                </c:pt>
                <c:pt idx="187">
                  <c:v>56746</c:v>
                </c:pt>
                <c:pt idx="188">
                  <c:v>57336</c:v>
                </c:pt>
                <c:pt idx="189">
                  <c:v>57358</c:v>
                </c:pt>
                <c:pt idx="190">
                  <c:v>57493.5</c:v>
                </c:pt>
                <c:pt idx="191">
                  <c:v>57510</c:v>
                </c:pt>
                <c:pt idx="192">
                  <c:v>57517.5</c:v>
                </c:pt>
                <c:pt idx="193">
                  <c:v>57534.5</c:v>
                </c:pt>
                <c:pt idx="194">
                  <c:v>57570.5</c:v>
                </c:pt>
                <c:pt idx="195">
                  <c:v>57576</c:v>
                </c:pt>
                <c:pt idx="196">
                  <c:v>57659</c:v>
                </c:pt>
                <c:pt idx="197">
                  <c:v>58500</c:v>
                </c:pt>
                <c:pt idx="198">
                  <c:v>58552.5</c:v>
                </c:pt>
                <c:pt idx="199">
                  <c:v>58604.5</c:v>
                </c:pt>
                <c:pt idx="200">
                  <c:v>58646.5</c:v>
                </c:pt>
                <c:pt idx="201">
                  <c:v>58720.5</c:v>
                </c:pt>
                <c:pt idx="202">
                  <c:v>59432</c:v>
                </c:pt>
                <c:pt idx="203">
                  <c:v>59617.5</c:v>
                </c:pt>
                <c:pt idx="204">
                  <c:v>59625</c:v>
                </c:pt>
                <c:pt idx="205">
                  <c:v>59717</c:v>
                </c:pt>
                <c:pt idx="206">
                  <c:v>59783.5</c:v>
                </c:pt>
                <c:pt idx="207">
                  <c:v>60276.5</c:v>
                </c:pt>
                <c:pt idx="208">
                  <c:v>60431.5</c:v>
                </c:pt>
                <c:pt idx="209">
                  <c:v>60436.5</c:v>
                </c:pt>
                <c:pt idx="210">
                  <c:v>60574.5</c:v>
                </c:pt>
                <c:pt idx="211">
                  <c:v>60623.5</c:v>
                </c:pt>
                <c:pt idx="212">
                  <c:v>60624</c:v>
                </c:pt>
                <c:pt idx="213">
                  <c:v>60629</c:v>
                </c:pt>
                <c:pt idx="214">
                  <c:v>60629.5</c:v>
                </c:pt>
                <c:pt idx="215">
                  <c:v>60640.5</c:v>
                </c:pt>
                <c:pt idx="216">
                  <c:v>60663</c:v>
                </c:pt>
                <c:pt idx="217">
                  <c:v>60771</c:v>
                </c:pt>
                <c:pt idx="218">
                  <c:v>60798.5</c:v>
                </c:pt>
                <c:pt idx="219">
                  <c:v>61462</c:v>
                </c:pt>
                <c:pt idx="220">
                  <c:v>61487</c:v>
                </c:pt>
                <c:pt idx="221">
                  <c:v>61521</c:v>
                </c:pt>
                <c:pt idx="222">
                  <c:v>61566</c:v>
                </c:pt>
                <c:pt idx="223">
                  <c:v>61566.5</c:v>
                </c:pt>
                <c:pt idx="224">
                  <c:v>61684</c:v>
                </c:pt>
                <c:pt idx="225">
                  <c:v>62386</c:v>
                </c:pt>
                <c:pt idx="226">
                  <c:v>62425</c:v>
                </c:pt>
                <c:pt idx="227">
                  <c:v>62514</c:v>
                </c:pt>
                <c:pt idx="228">
                  <c:v>62566</c:v>
                </c:pt>
                <c:pt idx="229">
                  <c:v>62595</c:v>
                </c:pt>
                <c:pt idx="230">
                  <c:v>62712</c:v>
                </c:pt>
                <c:pt idx="231">
                  <c:v>62818</c:v>
                </c:pt>
                <c:pt idx="232">
                  <c:v>63506.5</c:v>
                </c:pt>
                <c:pt idx="233">
                  <c:v>63570</c:v>
                </c:pt>
                <c:pt idx="234">
                  <c:v>63619.5</c:v>
                </c:pt>
                <c:pt idx="235">
                  <c:v>63622.5</c:v>
                </c:pt>
                <c:pt idx="236">
                  <c:v>63714.5</c:v>
                </c:pt>
                <c:pt idx="237">
                  <c:v>63810.5</c:v>
                </c:pt>
                <c:pt idx="238">
                  <c:v>64469</c:v>
                </c:pt>
                <c:pt idx="239">
                  <c:v>64493</c:v>
                </c:pt>
                <c:pt idx="240">
                  <c:v>64493.5</c:v>
                </c:pt>
                <c:pt idx="241">
                  <c:v>64496</c:v>
                </c:pt>
                <c:pt idx="242">
                  <c:v>64498.5</c:v>
                </c:pt>
                <c:pt idx="243">
                  <c:v>64499</c:v>
                </c:pt>
                <c:pt idx="244">
                  <c:v>64522.5</c:v>
                </c:pt>
                <c:pt idx="245">
                  <c:v>64540</c:v>
                </c:pt>
                <c:pt idx="246">
                  <c:v>64599</c:v>
                </c:pt>
                <c:pt idx="247">
                  <c:v>64662.5</c:v>
                </c:pt>
                <c:pt idx="248">
                  <c:v>64663</c:v>
                </c:pt>
                <c:pt idx="249">
                  <c:v>64701</c:v>
                </c:pt>
                <c:pt idx="250">
                  <c:v>64726</c:v>
                </c:pt>
                <c:pt idx="251">
                  <c:v>65548.5</c:v>
                </c:pt>
                <c:pt idx="252">
                  <c:v>65556</c:v>
                </c:pt>
                <c:pt idx="253">
                  <c:v>65556</c:v>
                </c:pt>
                <c:pt idx="254">
                  <c:v>65556.5</c:v>
                </c:pt>
                <c:pt idx="255">
                  <c:v>65556.5</c:v>
                </c:pt>
                <c:pt idx="256">
                  <c:v>65561.5</c:v>
                </c:pt>
                <c:pt idx="257">
                  <c:v>65562</c:v>
                </c:pt>
                <c:pt idx="258">
                  <c:v>65562</c:v>
                </c:pt>
                <c:pt idx="259">
                  <c:v>65564.5</c:v>
                </c:pt>
                <c:pt idx="260">
                  <c:v>65565</c:v>
                </c:pt>
                <c:pt idx="261">
                  <c:v>65567</c:v>
                </c:pt>
                <c:pt idx="262">
                  <c:v>65567.5</c:v>
                </c:pt>
                <c:pt idx="263">
                  <c:v>65572.5</c:v>
                </c:pt>
                <c:pt idx="264">
                  <c:v>65573</c:v>
                </c:pt>
                <c:pt idx="265">
                  <c:v>65575.5</c:v>
                </c:pt>
                <c:pt idx="266">
                  <c:v>65578.5</c:v>
                </c:pt>
                <c:pt idx="267">
                  <c:v>65578.5</c:v>
                </c:pt>
                <c:pt idx="268">
                  <c:v>65623</c:v>
                </c:pt>
                <c:pt idx="269">
                  <c:v>65625</c:v>
                </c:pt>
                <c:pt idx="270">
                  <c:v>65702.5</c:v>
                </c:pt>
                <c:pt idx="271">
                  <c:v>65708</c:v>
                </c:pt>
                <c:pt idx="272">
                  <c:v>65764</c:v>
                </c:pt>
                <c:pt idx="273">
                  <c:v>65838</c:v>
                </c:pt>
                <c:pt idx="274">
                  <c:v>66425</c:v>
                </c:pt>
                <c:pt idx="275">
                  <c:v>66596</c:v>
                </c:pt>
                <c:pt idx="276">
                  <c:v>66613.5</c:v>
                </c:pt>
                <c:pt idx="277">
                  <c:v>66829</c:v>
                </c:pt>
                <c:pt idx="278">
                  <c:v>67052</c:v>
                </c:pt>
                <c:pt idx="279">
                  <c:v>67347</c:v>
                </c:pt>
                <c:pt idx="280">
                  <c:v>67421.5</c:v>
                </c:pt>
                <c:pt idx="281">
                  <c:v>67477</c:v>
                </c:pt>
                <c:pt idx="282">
                  <c:v>67565</c:v>
                </c:pt>
                <c:pt idx="283">
                  <c:v>67615</c:v>
                </c:pt>
              </c:numCache>
            </c:numRef>
          </c:xVal>
          <c:yVal>
            <c:numRef>
              <c:f>'A(2)'!$J$21:$J$304</c:f>
              <c:numCache>
                <c:formatCode>General</c:formatCode>
                <c:ptCount val="284"/>
                <c:pt idx="68">
                  <c:v>2.4426500021945685E-3</c:v>
                </c:pt>
                <c:pt idx="69">
                  <c:v>7.8989999747136608E-4</c:v>
                </c:pt>
                <c:pt idx="70">
                  <c:v>-6.3324999791802838E-4</c:v>
                </c:pt>
                <c:pt idx="71">
                  <c:v>3.7073999992571771E-3</c:v>
                </c:pt>
                <c:pt idx="75">
                  <c:v>-1.752949996443931E-3</c:v>
                </c:pt>
                <c:pt idx="78">
                  <c:v>3.4425499979988672E-3</c:v>
                </c:pt>
                <c:pt idx="79">
                  <c:v>3.492000003461726E-3</c:v>
                </c:pt>
                <c:pt idx="86">
                  <c:v>4.3598499978543259E-3</c:v>
                </c:pt>
                <c:pt idx="87">
                  <c:v>4.4037999978172593E-3</c:v>
                </c:pt>
                <c:pt idx="201">
                  <c:v>2.6557449993561022E-2</c:v>
                </c:pt>
                <c:pt idx="204">
                  <c:v>2.4412500002654269E-2</c:v>
                </c:pt>
                <c:pt idx="222">
                  <c:v>2.9277399997226894E-2</c:v>
                </c:pt>
                <c:pt idx="223">
                  <c:v>3.0026849999558181E-2</c:v>
                </c:pt>
                <c:pt idx="229">
                  <c:v>2.7745500003220513E-2</c:v>
                </c:pt>
                <c:pt idx="239">
                  <c:v>2.9157700002542697E-2</c:v>
                </c:pt>
                <c:pt idx="240">
                  <c:v>2.9607150005176663E-2</c:v>
                </c:pt>
                <c:pt idx="241">
                  <c:v>2.9054400001768954E-2</c:v>
                </c:pt>
                <c:pt idx="242">
                  <c:v>2.8901649995532352E-2</c:v>
                </c:pt>
                <c:pt idx="243">
                  <c:v>2.8951100000995211E-2</c:v>
                </c:pt>
                <c:pt idx="245">
                  <c:v>2.8905999999551568E-2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66E-4810-B679-C63145E111DF}"/>
            </c:ext>
          </c:extLst>
        </c:ser>
        <c:ser>
          <c:idx val="3"/>
          <c:order val="3"/>
          <c:tx>
            <c:strRef>
              <c:f>'A(2)'!$K$20:$K$20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'A(2)'!$F$21:$F$304</c:f>
              <c:numCache>
                <c:formatCode>General</c:formatCode>
                <c:ptCount val="284"/>
                <c:pt idx="0">
                  <c:v>-10245.5</c:v>
                </c:pt>
                <c:pt idx="1">
                  <c:v>-10245</c:v>
                </c:pt>
                <c:pt idx="2">
                  <c:v>-9185.5</c:v>
                </c:pt>
                <c:pt idx="3">
                  <c:v>-9185</c:v>
                </c:pt>
                <c:pt idx="4">
                  <c:v>-8001.5</c:v>
                </c:pt>
                <c:pt idx="5">
                  <c:v>-8001</c:v>
                </c:pt>
                <c:pt idx="6">
                  <c:v>-7276</c:v>
                </c:pt>
                <c:pt idx="7">
                  <c:v>-6161</c:v>
                </c:pt>
                <c:pt idx="8">
                  <c:v>-4944</c:v>
                </c:pt>
                <c:pt idx="9">
                  <c:v>-163</c:v>
                </c:pt>
                <c:pt idx="10">
                  <c:v>-138</c:v>
                </c:pt>
                <c:pt idx="11">
                  <c:v>-75</c:v>
                </c:pt>
                <c:pt idx="12">
                  <c:v>-58</c:v>
                </c:pt>
                <c:pt idx="13">
                  <c:v>-11</c:v>
                </c:pt>
                <c:pt idx="14">
                  <c:v>0</c:v>
                </c:pt>
                <c:pt idx="15">
                  <c:v>678</c:v>
                </c:pt>
                <c:pt idx="16">
                  <c:v>739</c:v>
                </c:pt>
                <c:pt idx="17">
                  <c:v>827</c:v>
                </c:pt>
                <c:pt idx="18">
                  <c:v>1959.5</c:v>
                </c:pt>
                <c:pt idx="19">
                  <c:v>1960</c:v>
                </c:pt>
                <c:pt idx="20">
                  <c:v>4000</c:v>
                </c:pt>
                <c:pt idx="21">
                  <c:v>4143</c:v>
                </c:pt>
                <c:pt idx="22">
                  <c:v>5941.5</c:v>
                </c:pt>
                <c:pt idx="23">
                  <c:v>5942</c:v>
                </c:pt>
                <c:pt idx="24">
                  <c:v>5950</c:v>
                </c:pt>
                <c:pt idx="25">
                  <c:v>5950.5</c:v>
                </c:pt>
                <c:pt idx="26">
                  <c:v>5991.5</c:v>
                </c:pt>
                <c:pt idx="27">
                  <c:v>6002.5</c:v>
                </c:pt>
                <c:pt idx="28">
                  <c:v>6052</c:v>
                </c:pt>
                <c:pt idx="29">
                  <c:v>6063</c:v>
                </c:pt>
                <c:pt idx="30">
                  <c:v>6063.5</c:v>
                </c:pt>
                <c:pt idx="31">
                  <c:v>6069</c:v>
                </c:pt>
                <c:pt idx="32">
                  <c:v>12243</c:v>
                </c:pt>
                <c:pt idx="33">
                  <c:v>14337</c:v>
                </c:pt>
                <c:pt idx="34">
                  <c:v>15036.5</c:v>
                </c:pt>
                <c:pt idx="35">
                  <c:v>15047.5</c:v>
                </c:pt>
                <c:pt idx="36">
                  <c:v>15061.5</c:v>
                </c:pt>
                <c:pt idx="37">
                  <c:v>15861</c:v>
                </c:pt>
                <c:pt idx="38">
                  <c:v>15964</c:v>
                </c:pt>
                <c:pt idx="39">
                  <c:v>17073.5</c:v>
                </c:pt>
                <c:pt idx="40">
                  <c:v>17074</c:v>
                </c:pt>
                <c:pt idx="41">
                  <c:v>18049</c:v>
                </c:pt>
                <c:pt idx="42">
                  <c:v>21083.5</c:v>
                </c:pt>
                <c:pt idx="43">
                  <c:v>21343</c:v>
                </c:pt>
                <c:pt idx="44">
                  <c:v>21991</c:v>
                </c:pt>
                <c:pt idx="45">
                  <c:v>22248</c:v>
                </c:pt>
                <c:pt idx="46">
                  <c:v>22466</c:v>
                </c:pt>
                <c:pt idx="47">
                  <c:v>29119.5</c:v>
                </c:pt>
                <c:pt idx="48">
                  <c:v>30049</c:v>
                </c:pt>
                <c:pt idx="49">
                  <c:v>30126</c:v>
                </c:pt>
                <c:pt idx="50">
                  <c:v>30131.5</c:v>
                </c:pt>
                <c:pt idx="51">
                  <c:v>30140</c:v>
                </c:pt>
                <c:pt idx="52">
                  <c:v>30565.5</c:v>
                </c:pt>
                <c:pt idx="53">
                  <c:v>31191</c:v>
                </c:pt>
                <c:pt idx="54">
                  <c:v>31194</c:v>
                </c:pt>
                <c:pt idx="55">
                  <c:v>31196.5</c:v>
                </c:pt>
                <c:pt idx="56">
                  <c:v>31343</c:v>
                </c:pt>
                <c:pt idx="57">
                  <c:v>31348.5</c:v>
                </c:pt>
                <c:pt idx="58">
                  <c:v>31359.5</c:v>
                </c:pt>
                <c:pt idx="59">
                  <c:v>31365</c:v>
                </c:pt>
                <c:pt idx="60">
                  <c:v>32027</c:v>
                </c:pt>
                <c:pt idx="61">
                  <c:v>33525.5</c:v>
                </c:pt>
                <c:pt idx="62">
                  <c:v>34085</c:v>
                </c:pt>
                <c:pt idx="63">
                  <c:v>34474.5</c:v>
                </c:pt>
                <c:pt idx="64">
                  <c:v>36105</c:v>
                </c:pt>
                <c:pt idx="65">
                  <c:v>36105</c:v>
                </c:pt>
                <c:pt idx="66">
                  <c:v>36130</c:v>
                </c:pt>
                <c:pt idx="67">
                  <c:v>37123</c:v>
                </c:pt>
                <c:pt idx="68">
                  <c:v>37188.5</c:v>
                </c:pt>
                <c:pt idx="69">
                  <c:v>37191</c:v>
                </c:pt>
                <c:pt idx="70">
                  <c:v>37257.5</c:v>
                </c:pt>
                <c:pt idx="71">
                  <c:v>37266</c:v>
                </c:pt>
                <c:pt idx="72">
                  <c:v>37285</c:v>
                </c:pt>
                <c:pt idx="73">
                  <c:v>38467</c:v>
                </c:pt>
                <c:pt idx="74">
                  <c:v>39250</c:v>
                </c:pt>
                <c:pt idx="75">
                  <c:v>40184.5</c:v>
                </c:pt>
                <c:pt idx="76">
                  <c:v>40550</c:v>
                </c:pt>
                <c:pt idx="77">
                  <c:v>41239</c:v>
                </c:pt>
                <c:pt idx="78">
                  <c:v>41279.5</c:v>
                </c:pt>
                <c:pt idx="79">
                  <c:v>41280</c:v>
                </c:pt>
                <c:pt idx="80">
                  <c:v>42304</c:v>
                </c:pt>
                <c:pt idx="81">
                  <c:v>42340</c:v>
                </c:pt>
                <c:pt idx="82">
                  <c:v>43358</c:v>
                </c:pt>
                <c:pt idx="83">
                  <c:v>43358</c:v>
                </c:pt>
                <c:pt idx="84">
                  <c:v>43366</c:v>
                </c:pt>
                <c:pt idx="85">
                  <c:v>43518</c:v>
                </c:pt>
                <c:pt idx="86">
                  <c:v>43536.5</c:v>
                </c:pt>
                <c:pt idx="87">
                  <c:v>43542</c:v>
                </c:pt>
                <c:pt idx="88">
                  <c:v>43543</c:v>
                </c:pt>
                <c:pt idx="89">
                  <c:v>44359</c:v>
                </c:pt>
                <c:pt idx="90">
                  <c:v>44613.5</c:v>
                </c:pt>
                <c:pt idx="91">
                  <c:v>45423.5</c:v>
                </c:pt>
                <c:pt idx="92">
                  <c:v>45443.5</c:v>
                </c:pt>
                <c:pt idx="93">
                  <c:v>45492.5</c:v>
                </c:pt>
                <c:pt idx="94">
                  <c:v>45570.5</c:v>
                </c:pt>
                <c:pt idx="95">
                  <c:v>46311.5</c:v>
                </c:pt>
                <c:pt idx="96">
                  <c:v>46380.5</c:v>
                </c:pt>
                <c:pt idx="97">
                  <c:v>46386</c:v>
                </c:pt>
                <c:pt idx="98">
                  <c:v>46389</c:v>
                </c:pt>
                <c:pt idx="99">
                  <c:v>46409</c:v>
                </c:pt>
                <c:pt idx="100">
                  <c:v>47318.5</c:v>
                </c:pt>
                <c:pt idx="101">
                  <c:v>47362.5</c:v>
                </c:pt>
                <c:pt idx="102">
                  <c:v>47376.5</c:v>
                </c:pt>
                <c:pt idx="103">
                  <c:v>47431.5</c:v>
                </c:pt>
                <c:pt idx="104">
                  <c:v>47451</c:v>
                </c:pt>
                <c:pt idx="105">
                  <c:v>47525.5</c:v>
                </c:pt>
                <c:pt idx="106">
                  <c:v>47536.5</c:v>
                </c:pt>
                <c:pt idx="107">
                  <c:v>47686</c:v>
                </c:pt>
                <c:pt idx="108">
                  <c:v>47691.5</c:v>
                </c:pt>
                <c:pt idx="109">
                  <c:v>47697</c:v>
                </c:pt>
                <c:pt idx="110">
                  <c:v>48289.5</c:v>
                </c:pt>
                <c:pt idx="111">
                  <c:v>48389</c:v>
                </c:pt>
                <c:pt idx="112">
                  <c:v>48461</c:v>
                </c:pt>
                <c:pt idx="113">
                  <c:v>48607</c:v>
                </c:pt>
                <c:pt idx="114">
                  <c:v>48619</c:v>
                </c:pt>
                <c:pt idx="115">
                  <c:v>48621</c:v>
                </c:pt>
                <c:pt idx="116">
                  <c:v>49257.5</c:v>
                </c:pt>
                <c:pt idx="117">
                  <c:v>49318.5</c:v>
                </c:pt>
                <c:pt idx="118">
                  <c:v>49321</c:v>
                </c:pt>
                <c:pt idx="119">
                  <c:v>49451</c:v>
                </c:pt>
                <c:pt idx="120">
                  <c:v>49473</c:v>
                </c:pt>
                <c:pt idx="121">
                  <c:v>49490.5</c:v>
                </c:pt>
                <c:pt idx="122">
                  <c:v>49520</c:v>
                </c:pt>
                <c:pt idx="123">
                  <c:v>49570</c:v>
                </c:pt>
                <c:pt idx="124">
                  <c:v>49584.5</c:v>
                </c:pt>
                <c:pt idx="125">
                  <c:v>49609.5</c:v>
                </c:pt>
                <c:pt idx="126">
                  <c:v>50223</c:v>
                </c:pt>
                <c:pt idx="127">
                  <c:v>50328</c:v>
                </c:pt>
                <c:pt idx="128">
                  <c:v>50386</c:v>
                </c:pt>
                <c:pt idx="129">
                  <c:v>50438.5</c:v>
                </c:pt>
                <c:pt idx="130">
                  <c:v>50489</c:v>
                </c:pt>
                <c:pt idx="131">
                  <c:v>50513</c:v>
                </c:pt>
                <c:pt idx="132">
                  <c:v>50563</c:v>
                </c:pt>
                <c:pt idx="133">
                  <c:v>50726</c:v>
                </c:pt>
                <c:pt idx="134">
                  <c:v>51318.5</c:v>
                </c:pt>
                <c:pt idx="135">
                  <c:v>51335</c:v>
                </c:pt>
                <c:pt idx="136">
                  <c:v>51452</c:v>
                </c:pt>
                <c:pt idx="137">
                  <c:v>51456.5</c:v>
                </c:pt>
                <c:pt idx="138">
                  <c:v>51592</c:v>
                </c:pt>
                <c:pt idx="139">
                  <c:v>51642.5</c:v>
                </c:pt>
                <c:pt idx="140">
                  <c:v>51771.5</c:v>
                </c:pt>
                <c:pt idx="141">
                  <c:v>52317</c:v>
                </c:pt>
                <c:pt idx="142">
                  <c:v>52375</c:v>
                </c:pt>
                <c:pt idx="143">
                  <c:v>52436.5</c:v>
                </c:pt>
                <c:pt idx="144">
                  <c:v>52441.5</c:v>
                </c:pt>
                <c:pt idx="145">
                  <c:v>52444</c:v>
                </c:pt>
                <c:pt idx="146">
                  <c:v>52500</c:v>
                </c:pt>
                <c:pt idx="147">
                  <c:v>52524</c:v>
                </c:pt>
                <c:pt idx="148">
                  <c:v>52529.5</c:v>
                </c:pt>
                <c:pt idx="149">
                  <c:v>53288</c:v>
                </c:pt>
                <c:pt idx="150">
                  <c:v>53321</c:v>
                </c:pt>
                <c:pt idx="151">
                  <c:v>53435</c:v>
                </c:pt>
                <c:pt idx="152">
                  <c:v>53443</c:v>
                </c:pt>
                <c:pt idx="153">
                  <c:v>53520</c:v>
                </c:pt>
                <c:pt idx="154">
                  <c:v>53648</c:v>
                </c:pt>
                <c:pt idx="155">
                  <c:v>53742</c:v>
                </c:pt>
                <c:pt idx="156">
                  <c:v>54306</c:v>
                </c:pt>
                <c:pt idx="157">
                  <c:v>54353</c:v>
                </c:pt>
                <c:pt idx="158">
                  <c:v>54489</c:v>
                </c:pt>
                <c:pt idx="159">
                  <c:v>54505.5</c:v>
                </c:pt>
                <c:pt idx="160">
                  <c:v>54538</c:v>
                </c:pt>
                <c:pt idx="161">
                  <c:v>54541.5</c:v>
                </c:pt>
                <c:pt idx="162">
                  <c:v>54574</c:v>
                </c:pt>
                <c:pt idx="163">
                  <c:v>54607</c:v>
                </c:pt>
                <c:pt idx="164">
                  <c:v>55299</c:v>
                </c:pt>
                <c:pt idx="165">
                  <c:v>55451</c:v>
                </c:pt>
                <c:pt idx="166">
                  <c:v>55523.5</c:v>
                </c:pt>
                <c:pt idx="167">
                  <c:v>55528.5</c:v>
                </c:pt>
                <c:pt idx="168">
                  <c:v>55559.5</c:v>
                </c:pt>
                <c:pt idx="169">
                  <c:v>55576.5</c:v>
                </c:pt>
                <c:pt idx="170">
                  <c:v>55614</c:v>
                </c:pt>
                <c:pt idx="171">
                  <c:v>55617.5</c:v>
                </c:pt>
                <c:pt idx="172">
                  <c:v>55711.5</c:v>
                </c:pt>
                <c:pt idx="173">
                  <c:v>55794.5</c:v>
                </c:pt>
                <c:pt idx="174">
                  <c:v>56353</c:v>
                </c:pt>
                <c:pt idx="175">
                  <c:v>56391.5</c:v>
                </c:pt>
                <c:pt idx="176">
                  <c:v>56421.5</c:v>
                </c:pt>
                <c:pt idx="177">
                  <c:v>56450.5</c:v>
                </c:pt>
                <c:pt idx="178">
                  <c:v>56467</c:v>
                </c:pt>
                <c:pt idx="179">
                  <c:v>56477.5</c:v>
                </c:pt>
                <c:pt idx="180">
                  <c:v>56477.5</c:v>
                </c:pt>
                <c:pt idx="181">
                  <c:v>56480</c:v>
                </c:pt>
                <c:pt idx="182">
                  <c:v>56544.5</c:v>
                </c:pt>
                <c:pt idx="183">
                  <c:v>56558</c:v>
                </c:pt>
                <c:pt idx="184">
                  <c:v>56580.5</c:v>
                </c:pt>
                <c:pt idx="185">
                  <c:v>56618</c:v>
                </c:pt>
                <c:pt idx="186">
                  <c:v>56663</c:v>
                </c:pt>
                <c:pt idx="187">
                  <c:v>56746</c:v>
                </c:pt>
                <c:pt idx="188">
                  <c:v>57336</c:v>
                </c:pt>
                <c:pt idx="189">
                  <c:v>57358</c:v>
                </c:pt>
                <c:pt idx="190">
                  <c:v>57493.5</c:v>
                </c:pt>
                <c:pt idx="191">
                  <c:v>57510</c:v>
                </c:pt>
                <c:pt idx="192">
                  <c:v>57517.5</c:v>
                </c:pt>
                <c:pt idx="193">
                  <c:v>57534.5</c:v>
                </c:pt>
                <c:pt idx="194">
                  <c:v>57570.5</c:v>
                </c:pt>
                <c:pt idx="195">
                  <c:v>57576</c:v>
                </c:pt>
                <c:pt idx="196">
                  <c:v>57659</c:v>
                </c:pt>
                <c:pt idx="197">
                  <c:v>58500</c:v>
                </c:pt>
                <c:pt idx="198">
                  <c:v>58552.5</c:v>
                </c:pt>
                <c:pt idx="199">
                  <c:v>58604.5</c:v>
                </c:pt>
                <c:pt idx="200">
                  <c:v>58646.5</c:v>
                </c:pt>
                <c:pt idx="201">
                  <c:v>58720.5</c:v>
                </c:pt>
                <c:pt idx="202">
                  <c:v>59432</c:v>
                </c:pt>
                <c:pt idx="203">
                  <c:v>59617.5</c:v>
                </c:pt>
                <c:pt idx="204">
                  <c:v>59625</c:v>
                </c:pt>
                <c:pt idx="205">
                  <c:v>59717</c:v>
                </c:pt>
                <c:pt idx="206">
                  <c:v>59783.5</c:v>
                </c:pt>
                <c:pt idx="207">
                  <c:v>60276.5</c:v>
                </c:pt>
                <c:pt idx="208">
                  <c:v>60431.5</c:v>
                </c:pt>
                <c:pt idx="209">
                  <c:v>60436.5</c:v>
                </c:pt>
                <c:pt idx="210">
                  <c:v>60574.5</c:v>
                </c:pt>
                <c:pt idx="211">
                  <c:v>60623.5</c:v>
                </c:pt>
                <c:pt idx="212">
                  <c:v>60624</c:v>
                </c:pt>
                <c:pt idx="213">
                  <c:v>60629</c:v>
                </c:pt>
                <c:pt idx="214">
                  <c:v>60629.5</c:v>
                </c:pt>
                <c:pt idx="215">
                  <c:v>60640.5</c:v>
                </c:pt>
                <c:pt idx="216">
                  <c:v>60663</c:v>
                </c:pt>
                <c:pt idx="217">
                  <c:v>60771</c:v>
                </c:pt>
                <c:pt idx="218">
                  <c:v>60798.5</c:v>
                </c:pt>
                <c:pt idx="219">
                  <c:v>61462</c:v>
                </c:pt>
                <c:pt idx="220">
                  <c:v>61487</c:v>
                </c:pt>
                <c:pt idx="221">
                  <c:v>61521</c:v>
                </c:pt>
                <c:pt idx="222">
                  <c:v>61566</c:v>
                </c:pt>
                <c:pt idx="223">
                  <c:v>61566.5</c:v>
                </c:pt>
                <c:pt idx="224">
                  <c:v>61684</c:v>
                </c:pt>
                <c:pt idx="225">
                  <c:v>62386</c:v>
                </c:pt>
                <c:pt idx="226">
                  <c:v>62425</c:v>
                </c:pt>
                <c:pt idx="227">
                  <c:v>62514</c:v>
                </c:pt>
                <c:pt idx="228">
                  <c:v>62566</c:v>
                </c:pt>
                <c:pt idx="229">
                  <c:v>62595</c:v>
                </c:pt>
                <c:pt idx="230">
                  <c:v>62712</c:v>
                </c:pt>
                <c:pt idx="231">
                  <c:v>62818</c:v>
                </c:pt>
                <c:pt idx="232">
                  <c:v>63506.5</c:v>
                </c:pt>
                <c:pt idx="233">
                  <c:v>63570</c:v>
                </c:pt>
                <c:pt idx="234">
                  <c:v>63619.5</c:v>
                </c:pt>
                <c:pt idx="235">
                  <c:v>63622.5</c:v>
                </c:pt>
                <c:pt idx="236">
                  <c:v>63714.5</c:v>
                </c:pt>
                <c:pt idx="237">
                  <c:v>63810.5</c:v>
                </c:pt>
                <c:pt idx="238">
                  <c:v>64469</c:v>
                </c:pt>
                <c:pt idx="239">
                  <c:v>64493</c:v>
                </c:pt>
                <c:pt idx="240">
                  <c:v>64493.5</c:v>
                </c:pt>
                <c:pt idx="241">
                  <c:v>64496</c:v>
                </c:pt>
                <c:pt idx="242">
                  <c:v>64498.5</c:v>
                </c:pt>
                <c:pt idx="243">
                  <c:v>64499</c:v>
                </c:pt>
                <c:pt idx="244">
                  <c:v>64522.5</c:v>
                </c:pt>
                <c:pt idx="245">
                  <c:v>64540</c:v>
                </c:pt>
                <c:pt idx="246">
                  <c:v>64599</c:v>
                </c:pt>
                <c:pt idx="247">
                  <c:v>64662.5</c:v>
                </c:pt>
                <c:pt idx="248">
                  <c:v>64663</c:v>
                </c:pt>
                <c:pt idx="249">
                  <c:v>64701</c:v>
                </c:pt>
                <c:pt idx="250">
                  <c:v>64726</c:v>
                </c:pt>
                <c:pt idx="251">
                  <c:v>65548.5</c:v>
                </c:pt>
                <c:pt idx="252">
                  <c:v>65556</c:v>
                </c:pt>
                <c:pt idx="253">
                  <c:v>65556</c:v>
                </c:pt>
                <c:pt idx="254">
                  <c:v>65556.5</c:v>
                </c:pt>
                <c:pt idx="255">
                  <c:v>65556.5</c:v>
                </c:pt>
                <c:pt idx="256">
                  <c:v>65561.5</c:v>
                </c:pt>
                <c:pt idx="257">
                  <c:v>65562</c:v>
                </c:pt>
                <c:pt idx="258">
                  <c:v>65562</c:v>
                </c:pt>
                <c:pt idx="259">
                  <c:v>65564.5</c:v>
                </c:pt>
                <c:pt idx="260">
                  <c:v>65565</c:v>
                </c:pt>
                <c:pt idx="261">
                  <c:v>65567</c:v>
                </c:pt>
                <c:pt idx="262">
                  <c:v>65567.5</c:v>
                </c:pt>
                <c:pt idx="263">
                  <c:v>65572.5</c:v>
                </c:pt>
                <c:pt idx="264">
                  <c:v>65573</c:v>
                </c:pt>
                <c:pt idx="265">
                  <c:v>65575.5</c:v>
                </c:pt>
                <c:pt idx="266">
                  <c:v>65578.5</c:v>
                </c:pt>
                <c:pt idx="267">
                  <c:v>65578.5</c:v>
                </c:pt>
                <c:pt idx="268">
                  <c:v>65623</c:v>
                </c:pt>
                <c:pt idx="269">
                  <c:v>65625</c:v>
                </c:pt>
                <c:pt idx="270">
                  <c:v>65702.5</c:v>
                </c:pt>
                <c:pt idx="271">
                  <c:v>65708</c:v>
                </c:pt>
                <c:pt idx="272">
                  <c:v>65764</c:v>
                </c:pt>
                <c:pt idx="273">
                  <c:v>65838</c:v>
                </c:pt>
                <c:pt idx="274">
                  <c:v>66425</c:v>
                </c:pt>
                <c:pt idx="275">
                  <c:v>66596</c:v>
                </c:pt>
                <c:pt idx="276">
                  <c:v>66613.5</c:v>
                </c:pt>
                <c:pt idx="277">
                  <c:v>66829</c:v>
                </c:pt>
                <c:pt idx="278">
                  <c:v>67052</c:v>
                </c:pt>
                <c:pt idx="279">
                  <c:v>67347</c:v>
                </c:pt>
                <c:pt idx="280">
                  <c:v>67421.5</c:v>
                </c:pt>
                <c:pt idx="281">
                  <c:v>67477</c:v>
                </c:pt>
                <c:pt idx="282">
                  <c:v>67565</c:v>
                </c:pt>
                <c:pt idx="283">
                  <c:v>67615</c:v>
                </c:pt>
              </c:numCache>
            </c:numRef>
          </c:xVal>
          <c:yVal>
            <c:numRef>
              <c:f>'A(2)'!$K$21:$K$304</c:f>
              <c:numCache>
                <c:formatCode>General</c:formatCode>
                <c:ptCount val="284"/>
                <c:pt idx="47">
                  <c:v>7.9185500071616843E-3</c:v>
                </c:pt>
                <c:pt idx="144">
                  <c:v>2.3264349998498801E-2</c:v>
                </c:pt>
                <c:pt idx="145">
                  <c:v>2.2311599997919984E-2</c:v>
                </c:pt>
                <c:pt idx="147">
                  <c:v>2.2123599999758881E-2</c:v>
                </c:pt>
                <c:pt idx="148">
                  <c:v>2.4967550001747441E-2</c:v>
                </c:pt>
                <c:pt idx="160">
                  <c:v>2.5108199995884206E-2</c:v>
                </c:pt>
                <c:pt idx="163">
                  <c:v>2.4932300002546981E-2</c:v>
                </c:pt>
                <c:pt idx="167">
                  <c:v>2.5968649999413174E-2</c:v>
                </c:pt>
                <c:pt idx="174">
                  <c:v>2.3011699995549861E-2</c:v>
                </c:pt>
                <c:pt idx="175">
                  <c:v>2.4719350003579166E-2</c:v>
                </c:pt>
                <c:pt idx="179">
                  <c:v>2.8424750002159271E-2</c:v>
                </c:pt>
                <c:pt idx="180">
                  <c:v>2.8424750002159271E-2</c:v>
                </c:pt>
                <c:pt idx="192">
                  <c:v>2.7880749999894761E-2</c:v>
                </c:pt>
                <c:pt idx="199">
                  <c:v>2.6785050002217758E-2</c:v>
                </c:pt>
                <c:pt idx="202">
                  <c:v>2.4824799998896196E-2</c:v>
                </c:pt>
                <c:pt idx="205">
                  <c:v>2.5011300000187475E-2</c:v>
                </c:pt>
                <c:pt idx="207">
                  <c:v>2.594584999314975E-2</c:v>
                </c:pt>
                <c:pt idx="208">
                  <c:v>2.5775349997275043E-2</c:v>
                </c:pt>
                <c:pt idx="210">
                  <c:v>2.5418050005100667E-2</c:v>
                </c:pt>
                <c:pt idx="211">
                  <c:v>2.5864150004053954E-2</c:v>
                </c:pt>
                <c:pt idx="212">
                  <c:v>2.4813600000925362E-2</c:v>
                </c:pt>
                <c:pt idx="213">
                  <c:v>2.5408100002096035E-2</c:v>
                </c:pt>
                <c:pt idx="214">
                  <c:v>2.4857550000888295E-2</c:v>
                </c:pt>
                <c:pt idx="215">
                  <c:v>2.5745450002432335E-2</c:v>
                </c:pt>
                <c:pt idx="216">
                  <c:v>2.627070000016829E-2</c:v>
                </c:pt>
                <c:pt idx="217">
                  <c:v>2.4951899998995941E-2</c:v>
                </c:pt>
                <c:pt idx="218">
                  <c:v>2.6271649992850143E-2</c:v>
                </c:pt>
                <c:pt idx="219">
                  <c:v>2.5291800004197285E-2</c:v>
                </c:pt>
                <c:pt idx="220">
                  <c:v>3.0664300000353251E-2</c:v>
                </c:pt>
                <c:pt idx="221">
                  <c:v>2.6526900001044851E-2</c:v>
                </c:pt>
                <c:pt idx="224">
                  <c:v>2.5447599997278303E-2</c:v>
                </c:pt>
                <c:pt idx="225">
                  <c:v>3.1375400001707021E-2</c:v>
                </c:pt>
                <c:pt idx="226">
                  <c:v>2.643250000255648E-2</c:v>
                </c:pt>
                <c:pt idx="227">
                  <c:v>2.6534600001468789E-2</c:v>
                </c:pt>
                <c:pt idx="228">
                  <c:v>2.681740000116406E-2</c:v>
                </c:pt>
                <c:pt idx="230">
                  <c:v>2.7446799998870119E-2</c:v>
                </c:pt>
                <c:pt idx="231">
                  <c:v>2.6700199996412266E-2</c:v>
                </c:pt>
                <c:pt idx="232">
                  <c:v>2.8092850006942172E-2</c:v>
                </c:pt>
                <c:pt idx="233">
                  <c:v>2.6982999996107537E-2</c:v>
                </c:pt>
                <c:pt idx="234">
                  <c:v>2.8968549995624926E-2</c:v>
                </c:pt>
                <c:pt idx="235">
                  <c:v>2.8965249999600928E-2</c:v>
                </c:pt>
                <c:pt idx="236">
                  <c:v>2.8764049995515961E-2</c:v>
                </c:pt>
                <c:pt idx="237">
                  <c:v>2.8758449996530544E-2</c:v>
                </c:pt>
                <c:pt idx="238">
                  <c:v>2.7174099996045697E-2</c:v>
                </c:pt>
                <c:pt idx="244">
                  <c:v>2.9775249997328501E-2</c:v>
                </c:pt>
                <c:pt idx="246">
                  <c:v>2.8331100002105813E-2</c:v>
                </c:pt>
                <c:pt idx="247">
                  <c:v>2.9021249996731058E-2</c:v>
                </c:pt>
                <c:pt idx="248">
                  <c:v>3.0370699998456985E-2</c:v>
                </c:pt>
                <c:pt idx="249">
                  <c:v>3.1228899999405257E-2</c:v>
                </c:pt>
                <c:pt idx="250">
                  <c:v>3.0441399998380803E-2</c:v>
                </c:pt>
                <c:pt idx="251">
                  <c:v>3.1546650003292598E-2</c:v>
                </c:pt>
                <c:pt idx="252">
                  <c:v>2.9788399995595682E-2</c:v>
                </c:pt>
                <c:pt idx="253">
                  <c:v>2.9988399997819215E-2</c:v>
                </c:pt>
                <c:pt idx="254">
                  <c:v>3.1037849999847822E-2</c:v>
                </c:pt>
                <c:pt idx="255">
                  <c:v>3.1237850002071355E-2</c:v>
                </c:pt>
                <c:pt idx="256">
                  <c:v>3.1132349999097642E-2</c:v>
                </c:pt>
                <c:pt idx="257">
                  <c:v>2.8981799994653556E-2</c:v>
                </c:pt>
                <c:pt idx="258">
                  <c:v>2.9481799996574409E-2</c:v>
                </c:pt>
                <c:pt idx="259">
                  <c:v>3.1129049995797686E-2</c:v>
                </c:pt>
                <c:pt idx="260">
                  <c:v>3.0278500002168585E-2</c:v>
                </c:pt>
                <c:pt idx="261">
                  <c:v>2.9576300003100187E-2</c:v>
                </c:pt>
                <c:pt idx="262">
                  <c:v>3.1125749999773689E-2</c:v>
                </c:pt>
                <c:pt idx="263">
                  <c:v>3.0920250006602146E-2</c:v>
                </c:pt>
                <c:pt idx="264">
                  <c:v>2.9369700001552701E-2</c:v>
                </c:pt>
                <c:pt idx="265">
                  <c:v>3.0516949998855125E-2</c:v>
                </c:pt>
                <c:pt idx="266">
                  <c:v>3.2013650001317728E-2</c:v>
                </c:pt>
                <c:pt idx="267">
                  <c:v>3.2813650002935901E-2</c:v>
                </c:pt>
                <c:pt idx="268">
                  <c:v>3.0714699998497963E-2</c:v>
                </c:pt>
                <c:pt idx="269">
                  <c:v>3.1482500002312008E-2</c:v>
                </c:pt>
                <c:pt idx="270">
                  <c:v>2.8777249994163867E-2</c:v>
                </c:pt>
                <c:pt idx="271">
                  <c:v>2.9521199998271186E-2</c:v>
                </c:pt>
                <c:pt idx="273">
                  <c:v>2.9778199997963384E-2</c:v>
                </c:pt>
                <c:pt idx="274">
                  <c:v>2.9832500003976747E-2</c:v>
                </c:pt>
                <c:pt idx="275">
                  <c:v>3.0344399994646665E-2</c:v>
                </c:pt>
                <c:pt idx="276">
                  <c:v>3.1175149997579865E-2</c:v>
                </c:pt>
                <c:pt idx="277">
                  <c:v>3.0588100002205465E-2</c:v>
                </c:pt>
                <c:pt idx="278">
                  <c:v>0</c:v>
                </c:pt>
                <c:pt idx="279">
                  <c:v>3.0618299999332521E-2</c:v>
                </c:pt>
                <c:pt idx="280">
                  <c:v>3.0786349998379592E-2</c:v>
                </c:pt>
                <c:pt idx="281">
                  <c:v>3.1375300000945572E-2</c:v>
                </c:pt>
                <c:pt idx="282">
                  <c:v>2.9478500000550412E-2</c:v>
                </c:pt>
                <c:pt idx="283">
                  <c:v>3.0423500000324566E-2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66E-4810-B679-C63145E111DF}"/>
            </c:ext>
          </c:extLst>
        </c:ser>
        <c:ser>
          <c:idx val="4"/>
          <c:order val="4"/>
          <c:tx>
            <c:strRef>
              <c:f>'A(2)'!$L$20:$L$20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'A(2)'!$F$21:$F$304</c:f>
              <c:numCache>
                <c:formatCode>General</c:formatCode>
                <c:ptCount val="284"/>
                <c:pt idx="0">
                  <c:v>-10245.5</c:v>
                </c:pt>
                <c:pt idx="1">
                  <c:v>-10245</c:v>
                </c:pt>
                <c:pt idx="2">
                  <c:v>-9185.5</c:v>
                </c:pt>
                <c:pt idx="3">
                  <c:v>-9185</c:v>
                </c:pt>
                <c:pt idx="4">
                  <c:v>-8001.5</c:v>
                </c:pt>
                <c:pt idx="5">
                  <c:v>-8001</c:v>
                </c:pt>
                <c:pt idx="6">
                  <c:v>-7276</c:v>
                </c:pt>
                <c:pt idx="7">
                  <c:v>-6161</c:v>
                </c:pt>
                <c:pt idx="8">
                  <c:v>-4944</c:v>
                </c:pt>
                <c:pt idx="9">
                  <c:v>-163</c:v>
                </c:pt>
                <c:pt idx="10">
                  <c:v>-138</c:v>
                </c:pt>
                <c:pt idx="11">
                  <c:v>-75</c:v>
                </c:pt>
                <c:pt idx="12">
                  <c:v>-58</c:v>
                </c:pt>
                <c:pt idx="13">
                  <c:v>-11</c:v>
                </c:pt>
                <c:pt idx="14">
                  <c:v>0</c:v>
                </c:pt>
                <c:pt idx="15">
                  <c:v>678</c:v>
                </c:pt>
                <c:pt idx="16">
                  <c:v>739</c:v>
                </c:pt>
                <c:pt idx="17">
                  <c:v>827</c:v>
                </c:pt>
                <c:pt idx="18">
                  <c:v>1959.5</c:v>
                </c:pt>
                <c:pt idx="19">
                  <c:v>1960</c:v>
                </c:pt>
                <c:pt idx="20">
                  <c:v>4000</c:v>
                </c:pt>
                <c:pt idx="21">
                  <c:v>4143</c:v>
                </c:pt>
                <c:pt idx="22">
                  <c:v>5941.5</c:v>
                </c:pt>
                <c:pt idx="23">
                  <c:v>5942</c:v>
                </c:pt>
                <c:pt idx="24">
                  <c:v>5950</c:v>
                </c:pt>
                <c:pt idx="25">
                  <c:v>5950.5</c:v>
                </c:pt>
                <c:pt idx="26">
                  <c:v>5991.5</c:v>
                </c:pt>
                <c:pt idx="27">
                  <c:v>6002.5</c:v>
                </c:pt>
                <c:pt idx="28">
                  <c:v>6052</c:v>
                </c:pt>
                <c:pt idx="29">
                  <c:v>6063</c:v>
                </c:pt>
                <c:pt idx="30">
                  <c:v>6063.5</c:v>
                </c:pt>
                <c:pt idx="31">
                  <c:v>6069</c:v>
                </c:pt>
                <c:pt idx="32">
                  <c:v>12243</c:v>
                </c:pt>
                <c:pt idx="33">
                  <c:v>14337</c:v>
                </c:pt>
                <c:pt idx="34">
                  <c:v>15036.5</c:v>
                </c:pt>
                <c:pt idx="35">
                  <c:v>15047.5</c:v>
                </c:pt>
                <c:pt idx="36">
                  <c:v>15061.5</c:v>
                </c:pt>
                <c:pt idx="37">
                  <c:v>15861</c:v>
                </c:pt>
                <c:pt idx="38">
                  <c:v>15964</c:v>
                </c:pt>
                <c:pt idx="39">
                  <c:v>17073.5</c:v>
                </c:pt>
                <c:pt idx="40">
                  <c:v>17074</c:v>
                </c:pt>
                <c:pt idx="41">
                  <c:v>18049</c:v>
                </c:pt>
                <c:pt idx="42">
                  <c:v>21083.5</c:v>
                </c:pt>
                <c:pt idx="43">
                  <c:v>21343</c:v>
                </c:pt>
                <c:pt idx="44">
                  <c:v>21991</c:v>
                </c:pt>
                <c:pt idx="45">
                  <c:v>22248</c:v>
                </c:pt>
                <c:pt idx="46">
                  <c:v>22466</c:v>
                </c:pt>
                <c:pt idx="47">
                  <c:v>29119.5</c:v>
                </c:pt>
                <c:pt idx="48">
                  <c:v>30049</c:v>
                </c:pt>
                <c:pt idx="49">
                  <c:v>30126</c:v>
                </c:pt>
                <c:pt idx="50">
                  <c:v>30131.5</c:v>
                </c:pt>
                <c:pt idx="51">
                  <c:v>30140</c:v>
                </c:pt>
                <c:pt idx="52">
                  <c:v>30565.5</c:v>
                </c:pt>
                <c:pt idx="53">
                  <c:v>31191</c:v>
                </c:pt>
                <c:pt idx="54">
                  <c:v>31194</c:v>
                </c:pt>
                <c:pt idx="55">
                  <c:v>31196.5</c:v>
                </c:pt>
                <c:pt idx="56">
                  <c:v>31343</c:v>
                </c:pt>
                <c:pt idx="57">
                  <c:v>31348.5</c:v>
                </c:pt>
                <c:pt idx="58">
                  <c:v>31359.5</c:v>
                </c:pt>
                <c:pt idx="59">
                  <c:v>31365</c:v>
                </c:pt>
                <c:pt idx="60">
                  <c:v>32027</c:v>
                </c:pt>
                <c:pt idx="61">
                  <c:v>33525.5</c:v>
                </c:pt>
                <c:pt idx="62">
                  <c:v>34085</c:v>
                </c:pt>
                <c:pt idx="63">
                  <c:v>34474.5</c:v>
                </c:pt>
                <c:pt idx="64">
                  <c:v>36105</c:v>
                </c:pt>
                <c:pt idx="65">
                  <c:v>36105</c:v>
                </c:pt>
                <c:pt idx="66">
                  <c:v>36130</c:v>
                </c:pt>
                <c:pt idx="67">
                  <c:v>37123</c:v>
                </c:pt>
                <c:pt idx="68">
                  <c:v>37188.5</c:v>
                </c:pt>
                <c:pt idx="69">
                  <c:v>37191</c:v>
                </c:pt>
                <c:pt idx="70">
                  <c:v>37257.5</c:v>
                </c:pt>
                <c:pt idx="71">
                  <c:v>37266</c:v>
                </c:pt>
                <c:pt idx="72">
                  <c:v>37285</c:v>
                </c:pt>
                <c:pt idx="73">
                  <c:v>38467</c:v>
                </c:pt>
                <c:pt idx="74">
                  <c:v>39250</c:v>
                </c:pt>
                <c:pt idx="75">
                  <c:v>40184.5</c:v>
                </c:pt>
                <c:pt idx="76">
                  <c:v>40550</c:v>
                </c:pt>
                <c:pt idx="77">
                  <c:v>41239</c:v>
                </c:pt>
                <c:pt idx="78">
                  <c:v>41279.5</c:v>
                </c:pt>
                <c:pt idx="79">
                  <c:v>41280</c:v>
                </c:pt>
                <c:pt idx="80">
                  <c:v>42304</c:v>
                </c:pt>
                <c:pt idx="81">
                  <c:v>42340</c:v>
                </c:pt>
                <c:pt idx="82">
                  <c:v>43358</c:v>
                </c:pt>
                <c:pt idx="83">
                  <c:v>43358</c:v>
                </c:pt>
                <c:pt idx="84">
                  <c:v>43366</c:v>
                </c:pt>
                <c:pt idx="85">
                  <c:v>43518</c:v>
                </c:pt>
                <c:pt idx="86">
                  <c:v>43536.5</c:v>
                </c:pt>
                <c:pt idx="87">
                  <c:v>43542</c:v>
                </c:pt>
                <c:pt idx="88">
                  <c:v>43543</c:v>
                </c:pt>
                <c:pt idx="89">
                  <c:v>44359</c:v>
                </c:pt>
                <c:pt idx="90">
                  <c:v>44613.5</c:v>
                </c:pt>
                <c:pt idx="91">
                  <c:v>45423.5</c:v>
                </c:pt>
                <c:pt idx="92">
                  <c:v>45443.5</c:v>
                </c:pt>
                <c:pt idx="93">
                  <c:v>45492.5</c:v>
                </c:pt>
                <c:pt idx="94">
                  <c:v>45570.5</c:v>
                </c:pt>
                <c:pt idx="95">
                  <c:v>46311.5</c:v>
                </c:pt>
                <c:pt idx="96">
                  <c:v>46380.5</c:v>
                </c:pt>
                <c:pt idx="97">
                  <c:v>46386</c:v>
                </c:pt>
                <c:pt idx="98">
                  <c:v>46389</c:v>
                </c:pt>
                <c:pt idx="99">
                  <c:v>46409</c:v>
                </c:pt>
                <c:pt idx="100">
                  <c:v>47318.5</c:v>
                </c:pt>
                <c:pt idx="101">
                  <c:v>47362.5</c:v>
                </c:pt>
                <c:pt idx="102">
                  <c:v>47376.5</c:v>
                </c:pt>
                <c:pt idx="103">
                  <c:v>47431.5</c:v>
                </c:pt>
                <c:pt idx="104">
                  <c:v>47451</c:v>
                </c:pt>
                <c:pt idx="105">
                  <c:v>47525.5</c:v>
                </c:pt>
                <c:pt idx="106">
                  <c:v>47536.5</c:v>
                </c:pt>
                <c:pt idx="107">
                  <c:v>47686</c:v>
                </c:pt>
                <c:pt idx="108">
                  <c:v>47691.5</c:v>
                </c:pt>
                <c:pt idx="109">
                  <c:v>47697</c:v>
                </c:pt>
                <c:pt idx="110">
                  <c:v>48289.5</c:v>
                </c:pt>
                <c:pt idx="111">
                  <c:v>48389</c:v>
                </c:pt>
                <c:pt idx="112">
                  <c:v>48461</c:v>
                </c:pt>
                <c:pt idx="113">
                  <c:v>48607</c:v>
                </c:pt>
                <c:pt idx="114">
                  <c:v>48619</c:v>
                </c:pt>
                <c:pt idx="115">
                  <c:v>48621</c:v>
                </c:pt>
                <c:pt idx="116">
                  <c:v>49257.5</c:v>
                </c:pt>
                <c:pt idx="117">
                  <c:v>49318.5</c:v>
                </c:pt>
                <c:pt idx="118">
                  <c:v>49321</c:v>
                </c:pt>
                <c:pt idx="119">
                  <c:v>49451</c:v>
                </c:pt>
                <c:pt idx="120">
                  <c:v>49473</c:v>
                </c:pt>
                <c:pt idx="121">
                  <c:v>49490.5</c:v>
                </c:pt>
                <c:pt idx="122">
                  <c:v>49520</c:v>
                </c:pt>
                <c:pt idx="123">
                  <c:v>49570</c:v>
                </c:pt>
                <c:pt idx="124">
                  <c:v>49584.5</c:v>
                </c:pt>
                <c:pt idx="125">
                  <c:v>49609.5</c:v>
                </c:pt>
                <c:pt idx="126">
                  <c:v>50223</c:v>
                </c:pt>
                <c:pt idx="127">
                  <c:v>50328</c:v>
                </c:pt>
                <c:pt idx="128">
                  <c:v>50386</c:v>
                </c:pt>
                <c:pt idx="129">
                  <c:v>50438.5</c:v>
                </c:pt>
                <c:pt idx="130">
                  <c:v>50489</c:v>
                </c:pt>
                <c:pt idx="131">
                  <c:v>50513</c:v>
                </c:pt>
                <c:pt idx="132">
                  <c:v>50563</c:v>
                </c:pt>
                <c:pt idx="133">
                  <c:v>50726</c:v>
                </c:pt>
                <c:pt idx="134">
                  <c:v>51318.5</c:v>
                </c:pt>
                <c:pt idx="135">
                  <c:v>51335</c:v>
                </c:pt>
                <c:pt idx="136">
                  <c:v>51452</c:v>
                </c:pt>
                <c:pt idx="137">
                  <c:v>51456.5</c:v>
                </c:pt>
                <c:pt idx="138">
                  <c:v>51592</c:v>
                </c:pt>
                <c:pt idx="139">
                  <c:v>51642.5</c:v>
                </c:pt>
                <c:pt idx="140">
                  <c:v>51771.5</c:v>
                </c:pt>
                <c:pt idx="141">
                  <c:v>52317</c:v>
                </c:pt>
                <c:pt idx="142">
                  <c:v>52375</c:v>
                </c:pt>
                <c:pt idx="143">
                  <c:v>52436.5</c:v>
                </c:pt>
                <c:pt idx="144">
                  <c:v>52441.5</c:v>
                </c:pt>
                <c:pt idx="145">
                  <c:v>52444</c:v>
                </c:pt>
                <c:pt idx="146">
                  <c:v>52500</c:v>
                </c:pt>
                <c:pt idx="147">
                  <c:v>52524</c:v>
                </c:pt>
                <c:pt idx="148">
                  <c:v>52529.5</c:v>
                </c:pt>
                <c:pt idx="149">
                  <c:v>53288</c:v>
                </c:pt>
                <c:pt idx="150">
                  <c:v>53321</c:v>
                </c:pt>
                <c:pt idx="151">
                  <c:v>53435</c:v>
                </c:pt>
                <c:pt idx="152">
                  <c:v>53443</c:v>
                </c:pt>
                <c:pt idx="153">
                  <c:v>53520</c:v>
                </c:pt>
                <c:pt idx="154">
                  <c:v>53648</c:v>
                </c:pt>
                <c:pt idx="155">
                  <c:v>53742</c:v>
                </c:pt>
                <c:pt idx="156">
                  <c:v>54306</c:v>
                </c:pt>
                <c:pt idx="157">
                  <c:v>54353</c:v>
                </c:pt>
                <c:pt idx="158">
                  <c:v>54489</c:v>
                </c:pt>
                <c:pt idx="159">
                  <c:v>54505.5</c:v>
                </c:pt>
                <c:pt idx="160">
                  <c:v>54538</c:v>
                </c:pt>
                <c:pt idx="161">
                  <c:v>54541.5</c:v>
                </c:pt>
                <c:pt idx="162">
                  <c:v>54574</c:v>
                </c:pt>
                <c:pt idx="163">
                  <c:v>54607</c:v>
                </c:pt>
                <c:pt idx="164">
                  <c:v>55299</c:v>
                </c:pt>
                <c:pt idx="165">
                  <c:v>55451</c:v>
                </c:pt>
                <c:pt idx="166">
                  <c:v>55523.5</c:v>
                </c:pt>
                <c:pt idx="167">
                  <c:v>55528.5</c:v>
                </c:pt>
                <c:pt idx="168">
                  <c:v>55559.5</c:v>
                </c:pt>
                <c:pt idx="169">
                  <c:v>55576.5</c:v>
                </c:pt>
                <c:pt idx="170">
                  <c:v>55614</c:v>
                </c:pt>
                <c:pt idx="171">
                  <c:v>55617.5</c:v>
                </c:pt>
                <c:pt idx="172">
                  <c:v>55711.5</c:v>
                </c:pt>
                <c:pt idx="173">
                  <c:v>55794.5</c:v>
                </c:pt>
                <c:pt idx="174">
                  <c:v>56353</c:v>
                </c:pt>
                <c:pt idx="175">
                  <c:v>56391.5</c:v>
                </c:pt>
                <c:pt idx="176">
                  <c:v>56421.5</c:v>
                </c:pt>
                <c:pt idx="177">
                  <c:v>56450.5</c:v>
                </c:pt>
                <c:pt idx="178">
                  <c:v>56467</c:v>
                </c:pt>
                <c:pt idx="179">
                  <c:v>56477.5</c:v>
                </c:pt>
                <c:pt idx="180">
                  <c:v>56477.5</c:v>
                </c:pt>
                <c:pt idx="181">
                  <c:v>56480</c:v>
                </c:pt>
                <c:pt idx="182">
                  <c:v>56544.5</c:v>
                </c:pt>
                <c:pt idx="183">
                  <c:v>56558</c:v>
                </c:pt>
                <c:pt idx="184">
                  <c:v>56580.5</c:v>
                </c:pt>
                <c:pt idx="185">
                  <c:v>56618</c:v>
                </c:pt>
                <c:pt idx="186">
                  <c:v>56663</c:v>
                </c:pt>
                <c:pt idx="187">
                  <c:v>56746</c:v>
                </c:pt>
                <c:pt idx="188">
                  <c:v>57336</c:v>
                </c:pt>
                <c:pt idx="189">
                  <c:v>57358</c:v>
                </c:pt>
                <c:pt idx="190">
                  <c:v>57493.5</c:v>
                </c:pt>
                <c:pt idx="191">
                  <c:v>57510</c:v>
                </c:pt>
                <c:pt idx="192">
                  <c:v>57517.5</c:v>
                </c:pt>
                <c:pt idx="193">
                  <c:v>57534.5</c:v>
                </c:pt>
                <c:pt idx="194">
                  <c:v>57570.5</c:v>
                </c:pt>
                <c:pt idx="195">
                  <c:v>57576</c:v>
                </c:pt>
                <c:pt idx="196">
                  <c:v>57659</c:v>
                </c:pt>
                <c:pt idx="197">
                  <c:v>58500</c:v>
                </c:pt>
                <c:pt idx="198">
                  <c:v>58552.5</c:v>
                </c:pt>
                <c:pt idx="199">
                  <c:v>58604.5</c:v>
                </c:pt>
                <c:pt idx="200">
                  <c:v>58646.5</c:v>
                </c:pt>
                <c:pt idx="201">
                  <c:v>58720.5</c:v>
                </c:pt>
                <c:pt idx="202">
                  <c:v>59432</c:v>
                </c:pt>
                <c:pt idx="203">
                  <c:v>59617.5</c:v>
                </c:pt>
                <c:pt idx="204">
                  <c:v>59625</c:v>
                </c:pt>
                <c:pt idx="205">
                  <c:v>59717</c:v>
                </c:pt>
                <c:pt idx="206">
                  <c:v>59783.5</c:v>
                </c:pt>
                <c:pt idx="207">
                  <c:v>60276.5</c:v>
                </c:pt>
                <c:pt idx="208">
                  <c:v>60431.5</c:v>
                </c:pt>
                <c:pt idx="209">
                  <c:v>60436.5</c:v>
                </c:pt>
                <c:pt idx="210">
                  <c:v>60574.5</c:v>
                </c:pt>
                <c:pt idx="211">
                  <c:v>60623.5</c:v>
                </c:pt>
                <c:pt idx="212">
                  <c:v>60624</c:v>
                </c:pt>
                <c:pt idx="213">
                  <c:v>60629</c:v>
                </c:pt>
                <c:pt idx="214">
                  <c:v>60629.5</c:v>
                </c:pt>
                <c:pt idx="215">
                  <c:v>60640.5</c:v>
                </c:pt>
                <c:pt idx="216">
                  <c:v>60663</c:v>
                </c:pt>
                <c:pt idx="217">
                  <c:v>60771</c:v>
                </c:pt>
                <c:pt idx="218">
                  <c:v>60798.5</c:v>
                </c:pt>
                <c:pt idx="219">
                  <c:v>61462</c:v>
                </c:pt>
                <c:pt idx="220">
                  <c:v>61487</c:v>
                </c:pt>
                <c:pt idx="221">
                  <c:v>61521</c:v>
                </c:pt>
                <c:pt idx="222">
                  <c:v>61566</c:v>
                </c:pt>
                <c:pt idx="223">
                  <c:v>61566.5</c:v>
                </c:pt>
                <c:pt idx="224">
                  <c:v>61684</c:v>
                </c:pt>
                <c:pt idx="225">
                  <c:v>62386</c:v>
                </c:pt>
                <c:pt idx="226">
                  <c:v>62425</c:v>
                </c:pt>
                <c:pt idx="227">
                  <c:v>62514</c:v>
                </c:pt>
                <c:pt idx="228">
                  <c:v>62566</c:v>
                </c:pt>
                <c:pt idx="229">
                  <c:v>62595</c:v>
                </c:pt>
                <c:pt idx="230">
                  <c:v>62712</c:v>
                </c:pt>
                <c:pt idx="231">
                  <c:v>62818</c:v>
                </c:pt>
                <c:pt idx="232">
                  <c:v>63506.5</c:v>
                </c:pt>
                <c:pt idx="233">
                  <c:v>63570</c:v>
                </c:pt>
                <c:pt idx="234">
                  <c:v>63619.5</c:v>
                </c:pt>
                <c:pt idx="235">
                  <c:v>63622.5</c:v>
                </c:pt>
                <c:pt idx="236">
                  <c:v>63714.5</c:v>
                </c:pt>
                <c:pt idx="237">
                  <c:v>63810.5</c:v>
                </c:pt>
                <c:pt idx="238">
                  <c:v>64469</c:v>
                </c:pt>
                <c:pt idx="239">
                  <c:v>64493</c:v>
                </c:pt>
                <c:pt idx="240">
                  <c:v>64493.5</c:v>
                </c:pt>
                <c:pt idx="241">
                  <c:v>64496</c:v>
                </c:pt>
                <c:pt idx="242">
                  <c:v>64498.5</c:v>
                </c:pt>
                <c:pt idx="243">
                  <c:v>64499</c:v>
                </c:pt>
                <c:pt idx="244">
                  <c:v>64522.5</c:v>
                </c:pt>
                <c:pt idx="245">
                  <c:v>64540</c:v>
                </c:pt>
                <c:pt idx="246">
                  <c:v>64599</c:v>
                </c:pt>
                <c:pt idx="247">
                  <c:v>64662.5</c:v>
                </c:pt>
                <c:pt idx="248">
                  <c:v>64663</c:v>
                </c:pt>
                <c:pt idx="249">
                  <c:v>64701</c:v>
                </c:pt>
                <c:pt idx="250">
                  <c:v>64726</c:v>
                </c:pt>
                <c:pt idx="251">
                  <c:v>65548.5</c:v>
                </c:pt>
                <c:pt idx="252">
                  <c:v>65556</c:v>
                </c:pt>
                <c:pt idx="253">
                  <c:v>65556</c:v>
                </c:pt>
                <c:pt idx="254">
                  <c:v>65556.5</c:v>
                </c:pt>
                <c:pt idx="255">
                  <c:v>65556.5</c:v>
                </c:pt>
                <c:pt idx="256">
                  <c:v>65561.5</c:v>
                </c:pt>
                <c:pt idx="257">
                  <c:v>65562</c:v>
                </c:pt>
                <c:pt idx="258">
                  <c:v>65562</c:v>
                </c:pt>
                <c:pt idx="259">
                  <c:v>65564.5</c:v>
                </c:pt>
                <c:pt idx="260">
                  <c:v>65565</c:v>
                </c:pt>
                <c:pt idx="261">
                  <c:v>65567</c:v>
                </c:pt>
                <c:pt idx="262">
                  <c:v>65567.5</c:v>
                </c:pt>
                <c:pt idx="263">
                  <c:v>65572.5</c:v>
                </c:pt>
                <c:pt idx="264">
                  <c:v>65573</c:v>
                </c:pt>
                <c:pt idx="265">
                  <c:v>65575.5</c:v>
                </c:pt>
                <c:pt idx="266">
                  <c:v>65578.5</c:v>
                </c:pt>
                <c:pt idx="267">
                  <c:v>65578.5</c:v>
                </c:pt>
                <c:pt idx="268">
                  <c:v>65623</c:v>
                </c:pt>
                <c:pt idx="269">
                  <c:v>65625</c:v>
                </c:pt>
                <c:pt idx="270">
                  <c:v>65702.5</c:v>
                </c:pt>
                <c:pt idx="271">
                  <c:v>65708</c:v>
                </c:pt>
                <c:pt idx="272">
                  <c:v>65764</c:v>
                </c:pt>
                <c:pt idx="273">
                  <c:v>65838</c:v>
                </c:pt>
                <c:pt idx="274">
                  <c:v>66425</c:v>
                </c:pt>
                <c:pt idx="275">
                  <c:v>66596</c:v>
                </c:pt>
                <c:pt idx="276">
                  <c:v>66613.5</c:v>
                </c:pt>
                <c:pt idx="277">
                  <c:v>66829</c:v>
                </c:pt>
                <c:pt idx="278">
                  <c:v>67052</c:v>
                </c:pt>
                <c:pt idx="279">
                  <c:v>67347</c:v>
                </c:pt>
                <c:pt idx="280">
                  <c:v>67421.5</c:v>
                </c:pt>
                <c:pt idx="281">
                  <c:v>67477</c:v>
                </c:pt>
                <c:pt idx="282">
                  <c:v>67565</c:v>
                </c:pt>
                <c:pt idx="283">
                  <c:v>67615</c:v>
                </c:pt>
              </c:numCache>
            </c:numRef>
          </c:xVal>
          <c:yVal>
            <c:numRef>
              <c:f>'A(2)'!$L$21:$L$304</c:f>
              <c:numCache>
                <c:formatCode>General</c:formatCode>
                <c:ptCount val="28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66E-4810-B679-C63145E111DF}"/>
            </c:ext>
          </c:extLst>
        </c:ser>
        <c:ser>
          <c:idx val="5"/>
          <c:order val="5"/>
          <c:tx>
            <c:strRef>
              <c:f>'A(2)'!$M$20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'A(2)'!$F$21:$F$304</c:f>
              <c:numCache>
                <c:formatCode>General</c:formatCode>
                <c:ptCount val="284"/>
                <c:pt idx="0">
                  <c:v>-10245.5</c:v>
                </c:pt>
                <c:pt idx="1">
                  <c:v>-10245</c:v>
                </c:pt>
                <c:pt idx="2">
                  <c:v>-9185.5</c:v>
                </c:pt>
                <c:pt idx="3">
                  <c:v>-9185</c:v>
                </c:pt>
                <c:pt idx="4">
                  <c:v>-8001.5</c:v>
                </c:pt>
                <c:pt idx="5">
                  <c:v>-8001</c:v>
                </c:pt>
                <c:pt idx="6">
                  <c:v>-7276</c:v>
                </c:pt>
                <c:pt idx="7">
                  <c:v>-6161</c:v>
                </c:pt>
                <c:pt idx="8">
                  <c:v>-4944</c:v>
                </c:pt>
                <c:pt idx="9">
                  <c:v>-163</c:v>
                </c:pt>
                <c:pt idx="10">
                  <c:v>-138</c:v>
                </c:pt>
                <c:pt idx="11">
                  <c:v>-75</c:v>
                </c:pt>
                <c:pt idx="12">
                  <c:v>-58</c:v>
                </c:pt>
                <c:pt idx="13">
                  <c:v>-11</c:v>
                </c:pt>
                <c:pt idx="14">
                  <c:v>0</c:v>
                </c:pt>
                <c:pt idx="15">
                  <c:v>678</c:v>
                </c:pt>
                <c:pt idx="16">
                  <c:v>739</c:v>
                </c:pt>
                <c:pt idx="17">
                  <c:v>827</c:v>
                </c:pt>
                <c:pt idx="18">
                  <c:v>1959.5</c:v>
                </c:pt>
                <c:pt idx="19">
                  <c:v>1960</c:v>
                </c:pt>
                <c:pt idx="20">
                  <c:v>4000</c:v>
                </c:pt>
                <c:pt idx="21">
                  <c:v>4143</c:v>
                </c:pt>
                <c:pt idx="22">
                  <c:v>5941.5</c:v>
                </c:pt>
                <c:pt idx="23">
                  <c:v>5942</c:v>
                </c:pt>
                <c:pt idx="24">
                  <c:v>5950</c:v>
                </c:pt>
                <c:pt idx="25">
                  <c:v>5950.5</c:v>
                </c:pt>
                <c:pt idx="26">
                  <c:v>5991.5</c:v>
                </c:pt>
                <c:pt idx="27">
                  <c:v>6002.5</c:v>
                </c:pt>
                <c:pt idx="28">
                  <c:v>6052</c:v>
                </c:pt>
                <c:pt idx="29">
                  <c:v>6063</c:v>
                </c:pt>
                <c:pt idx="30">
                  <c:v>6063.5</c:v>
                </c:pt>
                <c:pt idx="31">
                  <c:v>6069</c:v>
                </c:pt>
                <c:pt idx="32">
                  <c:v>12243</c:v>
                </c:pt>
                <c:pt idx="33">
                  <c:v>14337</c:v>
                </c:pt>
                <c:pt idx="34">
                  <c:v>15036.5</c:v>
                </c:pt>
                <c:pt idx="35">
                  <c:v>15047.5</c:v>
                </c:pt>
                <c:pt idx="36">
                  <c:v>15061.5</c:v>
                </c:pt>
                <c:pt idx="37">
                  <c:v>15861</c:v>
                </c:pt>
                <c:pt idx="38">
                  <c:v>15964</c:v>
                </c:pt>
                <c:pt idx="39">
                  <c:v>17073.5</c:v>
                </c:pt>
                <c:pt idx="40">
                  <c:v>17074</c:v>
                </c:pt>
                <c:pt idx="41">
                  <c:v>18049</c:v>
                </c:pt>
                <c:pt idx="42">
                  <c:v>21083.5</c:v>
                </c:pt>
                <c:pt idx="43">
                  <c:v>21343</c:v>
                </c:pt>
                <c:pt idx="44">
                  <c:v>21991</c:v>
                </c:pt>
                <c:pt idx="45">
                  <c:v>22248</c:v>
                </c:pt>
                <c:pt idx="46">
                  <c:v>22466</c:v>
                </c:pt>
                <c:pt idx="47">
                  <c:v>29119.5</c:v>
                </c:pt>
                <c:pt idx="48">
                  <c:v>30049</c:v>
                </c:pt>
                <c:pt idx="49">
                  <c:v>30126</c:v>
                </c:pt>
                <c:pt idx="50">
                  <c:v>30131.5</c:v>
                </c:pt>
                <c:pt idx="51">
                  <c:v>30140</c:v>
                </c:pt>
                <c:pt idx="52">
                  <c:v>30565.5</c:v>
                </c:pt>
                <c:pt idx="53">
                  <c:v>31191</c:v>
                </c:pt>
                <c:pt idx="54">
                  <c:v>31194</c:v>
                </c:pt>
                <c:pt idx="55">
                  <c:v>31196.5</c:v>
                </c:pt>
                <c:pt idx="56">
                  <c:v>31343</c:v>
                </c:pt>
                <c:pt idx="57">
                  <c:v>31348.5</c:v>
                </c:pt>
                <c:pt idx="58">
                  <c:v>31359.5</c:v>
                </c:pt>
                <c:pt idx="59">
                  <c:v>31365</c:v>
                </c:pt>
                <c:pt idx="60">
                  <c:v>32027</c:v>
                </c:pt>
                <c:pt idx="61">
                  <c:v>33525.5</c:v>
                </c:pt>
                <c:pt idx="62">
                  <c:v>34085</c:v>
                </c:pt>
                <c:pt idx="63">
                  <c:v>34474.5</c:v>
                </c:pt>
                <c:pt idx="64">
                  <c:v>36105</c:v>
                </c:pt>
                <c:pt idx="65">
                  <c:v>36105</c:v>
                </c:pt>
                <c:pt idx="66">
                  <c:v>36130</c:v>
                </c:pt>
                <c:pt idx="67">
                  <c:v>37123</c:v>
                </c:pt>
                <c:pt idx="68">
                  <c:v>37188.5</c:v>
                </c:pt>
                <c:pt idx="69">
                  <c:v>37191</c:v>
                </c:pt>
                <c:pt idx="70">
                  <c:v>37257.5</c:v>
                </c:pt>
                <c:pt idx="71">
                  <c:v>37266</c:v>
                </c:pt>
                <c:pt idx="72">
                  <c:v>37285</c:v>
                </c:pt>
                <c:pt idx="73">
                  <c:v>38467</c:v>
                </c:pt>
                <c:pt idx="74">
                  <c:v>39250</c:v>
                </c:pt>
                <c:pt idx="75">
                  <c:v>40184.5</c:v>
                </c:pt>
                <c:pt idx="76">
                  <c:v>40550</c:v>
                </c:pt>
                <c:pt idx="77">
                  <c:v>41239</c:v>
                </c:pt>
                <c:pt idx="78">
                  <c:v>41279.5</c:v>
                </c:pt>
                <c:pt idx="79">
                  <c:v>41280</c:v>
                </c:pt>
                <c:pt idx="80">
                  <c:v>42304</c:v>
                </c:pt>
                <c:pt idx="81">
                  <c:v>42340</c:v>
                </c:pt>
                <c:pt idx="82">
                  <c:v>43358</c:v>
                </c:pt>
                <c:pt idx="83">
                  <c:v>43358</c:v>
                </c:pt>
                <c:pt idx="84">
                  <c:v>43366</c:v>
                </c:pt>
                <c:pt idx="85">
                  <c:v>43518</c:v>
                </c:pt>
                <c:pt idx="86">
                  <c:v>43536.5</c:v>
                </c:pt>
                <c:pt idx="87">
                  <c:v>43542</c:v>
                </c:pt>
                <c:pt idx="88">
                  <c:v>43543</c:v>
                </c:pt>
                <c:pt idx="89">
                  <c:v>44359</c:v>
                </c:pt>
                <c:pt idx="90">
                  <c:v>44613.5</c:v>
                </c:pt>
                <c:pt idx="91">
                  <c:v>45423.5</c:v>
                </c:pt>
                <c:pt idx="92">
                  <c:v>45443.5</c:v>
                </c:pt>
                <c:pt idx="93">
                  <c:v>45492.5</c:v>
                </c:pt>
                <c:pt idx="94">
                  <c:v>45570.5</c:v>
                </c:pt>
                <c:pt idx="95">
                  <c:v>46311.5</c:v>
                </c:pt>
                <c:pt idx="96">
                  <c:v>46380.5</c:v>
                </c:pt>
                <c:pt idx="97">
                  <c:v>46386</c:v>
                </c:pt>
                <c:pt idx="98">
                  <c:v>46389</c:v>
                </c:pt>
                <c:pt idx="99">
                  <c:v>46409</c:v>
                </c:pt>
                <c:pt idx="100">
                  <c:v>47318.5</c:v>
                </c:pt>
                <c:pt idx="101">
                  <c:v>47362.5</c:v>
                </c:pt>
                <c:pt idx="102">
                  <c:v>47376.5</c:v>
                </c:pt>
                <c:pt idx="103">
                  <c:v>47431.5</c:v>
                </c:pt>
                <c:pt idx="104">
                  <c:v>47451</c:v>
                </c:pt>
                <c:pt idx="105">
                  <c:v>47525.5</c:v>
                </c:pt>
                <c:pt idx="106">
                  <c:v>47536.5</c:v>
                </c:pt>
                <c:pt idx="107">
                  <c:v>47686</c:v>
                </c:pt>
                <c:pt idx="108">
                  <c:v>47691.5</c:v>
                </c:pt>
                <c:pt idx="109">
                  <c:v>47697</c:v>
                </c:pt>
                <c:pt idx="110">
                  <c:v>48289.5</c:v>
                </c:pt>
                <c:pt idx="111">
                  <c:v>48389</c:v>
                </c:pt>
                <c:pt idx="112">
                  <c:v>48461</c:v>
                </c:pt>
                <c:pt idx="113">
                  <c:v>48607</c:v>
                </c:pt>
                <c:pt idx="114">
                  <c:v>48619</c:v>
                </c:pt>
                <c:pt idx="115">
                  <c:v>48621</c:v>
                </c:pt>
                <c:pt idx="116">
                  <c:v>49257.5</c:v>
                </c:pt>
                <c:pt idx="117">
                  <c:v>49318.5</c:v>
                </c:pt>
                <c:pt idx="118">
                  <c:v>49321</c:v>
                </c:pt>
                <c:pt idx="119">
                  <c:v>49451</c:v>
                </c:pt>
                <c:pt idx="120">
                  <c:v>49473</c:v>
                </c:pt>
                <c:pt idx="121">
                  <c:v>49490.5</c:v>
                </c:pt>
                <c:pt idx="122">
                  <c:v>49520</c:v>
                </c:pt>
                <c:pt idx="123">
                  <c:v>49570</c:v>
                </c:pt>
                <c:pt idx="124">
                  <c:v>49584.5</c:v>
                </c:pt>
                <c:pt idx="125">
                  <c:v>49609.5</c:v>
                </c:pt>
                <c:pt idx="126">
                  <c:v>50223</c:v>
                </c:pt>
                <c:pt idx="127">
                  <c:v>50328</c:v>
                </c:pt>
                <c:pt idx="128">
                  <c:v>50386</c:v>
                </c:pt>
                <c:pt idx="129">
                  <c:v>50438.5</c:v>
                </c:pt>
                <c:pt idx="130">
                  <c:v>50489</c:v>
                </c:pt>
                <c:pt idx="131">
                  <c:v>50513</c:v>
                </c:pt>
                <c:pt idx="132">
                  <c:v>50563</c:v>
                </c:pt>
                <c:pt idx="133">
                  <c:v>50726</c:v>
                </c:pt>
                <c:pt idx="134">
                  <c:v>51318.5</c:v>
                </c:pt>
                <c:pt idx="135">
                  <c:v>51335</c:v>
                </c:pt>
                <c:pt idx="136">
                  <c:v>51452</c:v>
                </c:pt>
                <c:pt idx="137">
                  <c:v>51456.5</c:v>
                </c:pt>
                <c:pt idx="138">
                  <c:v>51592</c:v>
                </c:pt>
                <c:pt idx="139">
                  <c:v>51642.5</c:v>
                </c:pt>
                <c:pt idx="140">
                  <c:v>51771.5</c:v>
                </c:pt>
                <c:pt idx="141">
                  <c:v>52317</c:v>
                </c:pt>
                <c:pt idx="142">
                  <c:v>52375</c:v>
                </c:pt>
                <c:pt idx="143">
                  <c:v>52436.5</c:v>
                </c:pt>
                <c:pt idx="144">
                  <c:v>52441.5</c:v>
                </c:pt>
                <c:pt idx="145">
                  <c:v>52444</c:v>
                </c:pt>
                <c:pt idx="146">
                  <c:v>52500</c:v>
                </c:pt>
                <c:pt idx="147">
                  <c:v>52524</c:v>
                </c:pt>
                <c:pt idx="148">
                  <c:v>52529.5</c:v>
                </c:pt>
                <c:pt idx="149">
                  <c:v>53288</c:v>
                </c:pt>
                <c:pt idx="150">
                  <c:v>53321</c:v>
                </c:pt>
                <c:pt idx="151">
                  <c:v>53435</c:v>
                </c:pt>
                <c:pt idx="152">
                  <c:v>53443</c:v>
                </c:pt>
                <c:pt idx="153">
                  <c:v>53520</c:v>
                </c:pt>
                <c:pt idx="154">
                  <c:v>53648</c:v>
                </c:pt>
                <c:pt idx="155">
                  <c:v>53742</c:v>
                </c:pt>
                <c:pt idx="156">
                  <c:v>54306</c:v>
                </c:pt>
                <c:pt idx="157">
                  <c:v>54353</c:v>
                </c:pt>
                <c:pt idx="158">
                  <c:v>54489</c:v>
                </c:pt>
                <c:pt idx="159">
                  <c:v>54505.5</c:v>
                </c:pt>
                <c:pt idx="160">
                  <c:v>54538</c:v>
                </c:pt>
                <c:pt idx="161">
                  <c:v>54541.5</c:v>
                </c:pt>
                <c:pt idx="162">
                  <c:v>54574</c:v>
                </c:pt>
                <c:pt idx="163">
                  <c:v>54607</c:v>
                </c:pt>
                <c:pt idx="164">
                  <c:v>55299</c:v>
                </c:pt>
                <c:pt idx="165">
                  <c:v>55451</c:v>
                </c:pt>
                <c:pt idx="166">
                  <c:v>55523.5</c:v>
                </c:pt>
                <c:pt idx="167">
                  <c:v>55528.5</c:v>
                </c:pt>
                <c:pt idx="168">
                  <c:v>55559.5</c:v>
                </c:pt>
                <c:pt idx="169">
                  <c:v>55576.5</c:v>
                </c:pt>
                <c:pt idx="170">
                  <c:v>55614</c:v>
                </c:pt>
                <c:pt idx="171">
                  <c:v>55617.5</c:v>
                </c:pt>
                <c:pt idx="172">
                  <c:v>55711.5</c:v>
                </c:pt>
                <c:pt idx="173">
                  <c:v>55794.5</c:v>
                </c:pt>
                <c:pt idx="174">
                  <c:v>56353</c:v>
                </c:pt>
                <c:pt idx="175">
                  <c:v>56391.5</c:v>
                </c:pt>
                <c:pt idx="176">
                  <c:v>56421.5</c:v>
                </c:pt>
                <c:pt idx="177">
                  <c:v>56450.5</c:v>
                </c:pt>
                <c:pt idx="178">
                  <c:v>56467</c:v>
                </c:pt>
                <c:pt idx="179">
                  <c:v>56477.5</c:v>
                </c:pt>
                <c:pt idx="180">
                  <c:v>56477.5</c:v>
                </c:pt>
                <c:pt idx="181">
                  <c:v>56480</c:v>
                </c:pt>
                <c:pt idx="182">
                  <c:v>56544.5</c:v>
                </c:pt>
                <c:pt idx="183">
                  <c:v>56558</c:v>
                </c:pt>
                <c:pt idx="184">
                  <c:v>56580.5</c:v>
                </c:pt>
                <c:pt idx="185">
                  <c:v>56618</c:v>
                </c:pt>
                <c:pt idx="186">
                  <c:v>56663</c:v>
                </c:pt>
                <c:pt idx="187">
                  <c:v>56746</c:v>
                </c:pt>
                <c:pt idx="188">
                  <c:v>57336</c:v>
                </c:pt>
                <c:pt idx="189">
                  <c:v>57358</c:v>
                </c:pt>
                <c:pt idx="190">
                  <c:v>57493.5</c:v>
                </c:pt>
                <c:pt idx="191">
                  <c:v>57510</c:v>
                </c:pt>
                <c:pt idx="192">
                  <c:v>57517.5</c:v>
                </c:pt>
                <c:pt idx="193">
                  <c:v>57534.5</c:v>
                </c:pt>
                <c:pt idx="194">
                  <c:v>57570.5</c:v>
                </c:pt>
                <c:pt idx="195">
                  <c:v>57576</c:v>
                </c:pt>
                <c:pt idx="196">
                  <c:v>57659</c:v>
                </c:pt>
                <c:pt idx="197">
                  <c:v>58500</c:v>
                </c:pt>
                <c:pt idx="198">
                  <c:v>58552.5</c:v>
                </c:pt>
                <c:pt idx="199">
                  <c:v>58604.5</c:v>
                </c:pt>
                <c:pt idx="200">
                  <c:v>58646.5</c:v>
                </c:pt>
                <c:pt idx="201">
                  <c:v>58720.5</c:v>
                </c:pt>
                <c:pt idx="202">
                  <c:v>59432</c:v>
                </c:pt>
                <c:pt idx="203">
                  <c:v>59617.5</c:v>
                </c:pt>
                <c:pt idx="204">
                  <c:v>59625</c:v>
                </c:pt>
                <c:pt idx="205">
                  <c:v>59717</c:v>
                </c:pt>
                <c:pt idx="206">
                  <c:v>59783.5</c:v>
                </c:pt>
                <c:pt idx="207">
                  <c:v>60276.5</c:v>
                </c:pt>
                <c:pt idx="208">
                  <c:v>60431.5</c:v>
                </c:pt>
                <c:pt idx="209">
                  <c:v>60436.5</c:v>
                </c:pt>
                <c:pt idx="210">
                  <c:v>60574.5</c:v>
                </c:pt>
                <c:pt idx="211">
                  <c:v>60623.5</c:v>
                </c:pt>
                <c:pt idx="212">
                  <c:v>60624</c:v>
                </c:pt>
                <c:pt idx="213">
                  <c:v>60629</c:v>
                </c:pt>
                <c:pt idx="214">
                  <c:v>60629.5</c:v>
                </c:pt>
                <c:pt idx="215">
                  <c:v>60640.5</c:v>
                </c:pt>
                <c:pt idx="216">
                  <c:v>60663</c:v>
                </c:pt>
                <c:pt idx="217">
                  <c:v>60771</c:v>
                </c:pt>
                <c:pt idx="218">
                  <c:v>60798.5</c:v>
                </c:pt>
                <c:pt idx="219">
                  <c:v>61462</c:v>
                </c:pt>
                <c:pt idx="220">
                  <c:v>61487</c:v>
                </c:pt>
                <c:pt idx="221">
                  <c:v>61521</c:v>
                </c:pt>
                <c:pt idx="222">
                  <c:v>61566</c:v>
                </c:pt>
                <c:pt idx="223">
                  <c:v>61566.5</c:v>
                </c:pt>
                <c:pt idx="224">
                  <c:v>61684</c:v>
                </c:pt>
                <c:pt idx="225">
                  <c:v>62386</c:v>
                </c:pt>
                <c:pt idx="226">
                  <c:v>62425</c:v>
                </c:pt>
                <c:pt idx="227">
                  <c:v>62514</c:v>
                </c:pt>
                <c:pt idx="228">
                  <c:v>62566</c:v>
                </c:pt>
                <c:pt idx="229">
                  <c:v>62595</c:v>
                </c:pt>
                <c:pt idx="230">
                  <c:v>62712</c:v>
                </c:pt>
                <c:pt idx="231">
                  <c:v>62818</c:v>
                </c:pt>
                <c:pt idx="232">
                  <c:v>63506.5</c:v>
                </c:pt>
                <c:pt idx="233">
                  <c:v>63570</c:v>
                </c:pt>
                <c:pt idx="234">
                  <c:v>63619.5</c:v>
                </c:pt>
                <c:pt idx="235">
                  <c:v>63622.5</c:v>
                </c:pt>
                <c:pt idx="236">
                  <c:v>63714.5</c:v>
                </c:pt>
                <c:pt idx="237">
                  <c:v>63810.5</c:v>
                </c:pt>
                <c:pt idx="238">
                  <c:v>64469</c:v>
                </c:pt>
                <c:pt idx="239">
                  <c:v>64493</c:v>
                </c:pt>
                <c:pt idx="240">
                  <c:v>64493.5</c:v>
                </c:pt>
                <c:pt idx="241">
                  <c:v>64496</c:v>
                </c:pt>
                <c:pt idx="242">
                  <c:v>64498.5</c:v>
                </c:pt>
                <c:pt idx="243">
                  <c:v>64499</c:v>
                </c:pt>
                <c:pt idx="244">
                  <c:v>64522.5</c:v>
                </c:pt>
                <c:pt idx="245">
                  <c:v>64540</c:v>
                </c:pt>
                <c:pt idx="246">
                  <c:v>64599</c:v>
                </c:pt>
                <c:pt idx="247">
                  <c:v>64662.5</c:v>
                </c:pt>
                <c:pt idx="248">
                  <c:v>64663</c:v>
                </c:pt>
                <c:pt idx="249">
                  <c:v>64701</c:v>
                </c:pt>
                <c:pt idx="250">
                  <c:v>64726</c:v>
                </c:pt>
                <c:pt idx="251">
                  <c:v>65548.5</c:v>
                </c:pt>
                <c:pt idx="252">
                  <c:v>65556</c:v>
                </c:pt>
                <c:pt idx="253">
                  <c:v>65556</c:v>
                </c:pt>
                <c:pt idx="254">
                  <c:v>65556.5</c:v>
                </c:pt>
                <c:pt idx="255">
                  <c:v>65556.5</c:v>
                </c:pt>
                <c:pt idx="256">
                  <c:v>65561.5</c:v>
                </c:pt>
                <c:pt idx="257">
                  <c:v>65562</c:v>
                </c:pt>
                <c:pt idx="258">
                  <c:v>65562</c:v>
                </c:pt>
                <c:pt idx="259">
                  <c:v>65564.5</c:v>
                </c:pt>
                <c:pt idx="260">
                  <c:v>65565</c:v>
                </c:pt>
                <c:pt idx="261">
                  <c:v>65567</c:v>
                </c:pt>
                <c:pt idx="262">
                  <c:v>65567.5</c:v>
                </c:pt>
                <c:pt idx="263">
                  <c:v>65572.5</c:v>
                </c:pt>
                <c:pt idx="264">
                  <c:v>65573</c:v>
                </c:pt>
                <c:pt idx="265">
                  <c:v>65575.5</c:v>
                </c:pt>
                <c:pt idx="266">
                  <c:v>65578.5</c:v>
                </c:pt>
                <c:pt idx="267">
                  <c:v>65578.5</c:v>
                </c:pt>
                <c:pt idx="268">
                  <c:v>65623</c:v>
                </c:pt>
                <c:pt idx="269">
                  <c:v>65625</c:v>
                </c:pt>
                <c:pt idx="270">
                  <c:v>65702.5</c:v>
                </c:pt>
                <c:pt idx="271">
                  <c:v>65708</c:v>
                </c:pt>
                <c:pt idx="272">
                  <c:v>65764</c:v>
                </c:pt>
                <c:pt idx="273">
                  <c:v>65838</c:v>
                </c:pt>
                <c:pt idx="274">
                  <c:v>66425</c:v>
                </c:pt>
                <c:pt idx="275">
                  <c:v>66596</c:v>
                </c:pt>
                <c:pt idx="276">
                  <c:v>66613.5</c:v>
                </c:pt>
                <c:pt idx="277">
                  <c:v>66829</c:v>
                </c:pt>
                <c:pt idx="278">
                  <c:v>67052</c:v>
                </c:pt>
                <c:pt idx="279">
                  <c:v>67347</c:v>
                </c:pt>
                <c:pt idx="280">
                  <c:v>67421.5</c:v>
                </c:pt>
                <c:pt idx="281">
                  <c:v>67477</c:v>
                </c:pt>
                <c:pt idx="282">
                  <c:v>67565</c:v>
                </c:pt>
                <c:pt idx="283">
                  <c:v>67615</c:v>
                </c:pt>
              </c:numCache>
            </c:numRef>
          </c:xVal>
          <c:yVal>
            <c:numRef>
              <c:f>'A(2)'!$M$21:$M$304</c:f>
              <c:numCache>
                <c:formatCode>General</c:formatCode>
                <c:ptCount val="28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66E-4810-B679-C63145E111DF}"/>
            </c:ext>
          </c:extLst>
        </c:ser>
        <c:ser>
          <c:idx val="6"/>
          <c:order val="6"/>
          <c:tx>
            <c:strRef>
              <c:f>'A(2)'!$N$20</c:f>
              <c:strCache>
                <c:ptCount val="1"/>
                <c:pt idx="0">
                  <c:v>Qian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'A(2)'!$F$21:$F$304</c:f>
              <c:numCache>
                <c:formatCode>General</c:formatCode>
                <c:ptCount val="284"/>
                <c:pt idx="0">
                  <c:v>-10245.5</c:v>
                </c:pt>
                <c:pt idx="1">
                  <c:v>-10245</c:v>
                </c:pt>
                <c:pt idx="2">
                  <c:v>-9185.5</c:v>
                </c:pt>
                <c:pt idx="3">
                  <c:v>-9185</c:v>
                </c:pt>
                <c:pt idx="4">
                  <c:v>-8001.5</c:v>
                </c:pt>
                <c:pt idx="5">
                  <c:v>-8001</c:v>
                </c:pt>
                <c:pt idx="6">
                  <c:v>-7276</c:v>
                </c:pt>
                <c:pt idx="7">
                  <c:v>-6161</c:v>
                </c:pt>
                <c:pt idx="8">
                  <c:v>-4944</c:v>
                </c:pt>
                <c:pt idx="9">
                  <c:v>-163</c:v>
                </c:pt>
                <c:pt idx="10">
                  <c:v>-138</c:v>
                </c:pt>
                <c:pt idx="11">
                  <c:v>-75</c:v>
                </c:pt>
                <c:pt idx="12">
                  <c:v>-58</c:v>
                </c:pt>
                <c:pt idx="13">
                  <c:v>-11</c:v>
                </c:pt>
                <c:pt idx="14">
                  <c:v>0</c:v>
                </c:pt>
                <c:pt idx="15">
                  <c:v>678</c:v>
                </c:pt>
                <c:pt idx="16">
                  <c:v>739</c:v>
                </c:pt>
                <c:pt idx="17">
                  <c:v>827</c:v>
                </c:pt>
                <c:pt idx="18">
                  <c:v>1959.5</c:v>
                </c:pt>
                <c:pt idx="19">
                  <c:v>1960</c:v>
                </c:pt>
                <c:pt idx="20">
                  <c:v>4000</c:v>
                </c:pt>
                <c:pt idx="21">
                  <c:v>4143</c:v>
                </c:pt>
                <c:pt idx="22">
                  <c:v>5941.5</c:v>
                </c:pt>
                <c:pt idx="23">
                  <c:v>5942</c:v>
                </c:pt>
                <c:pt idx="24">
                  <c:v>5950</c:v>
                </c:pt>
                <c:pt idx="25">
                  <c:v>5950.5</c:v>
                </c:pt>
                <c:pt idx="26">
                  <c:v>5991.5</c:v>
                </c:pt>
                <c:pt idx="27">
                  <c:v>6002.5</c:v>
                </c:pt>
                <c:pt idx="28">
                  <c:v>6052</c:v>
                </c:pt>
                <c:pt idx="29">
                  <c:v>6063</c:v>
                </c:pt>
                <c:pt idx="30">
                  <c:v>6063.5</c:v>
                </c:pt>
                <c:pt idx="31">
                  <c:v>6069</c:v>
                </c:pt>
                <c:pt idx="32">
                  <c:v>12243</c:v>
                </c:pt>
                <c:pt idx="33">
                  <c:v>14337</c:v>
                </c:pt>
                <c:pt idx="34">
                  <c:v>15036.5</c:v>
                </c:pt>
                <c:pt idx="35">
                  <c:v>15047.5</c:v>
                </c:pt>
                <c:pt idx="36">
                  <c:v>15061.5</c:v>
                </c:pt>
                <c:pt idx="37">
                  <c:v>15861</c:v>
                </c:pt>
                <c:pt idx="38">
                  <c:v>15964</c:v>
                </c:pt>
                <c:pt idx="39">
                  <c:v>17073.5</c:v>
                </c:pt>
                <c:pt idx="40">
                  <c:v>17074</c:v>
                </c:pt>
                <c:pt idx="41">
                  <c:v>18049</c:v>
                </c:pt>
                <c:pt idx="42">
                  <c:v>21083.5</c:v>
                </c:pt>
                <c:pt idx="43">
                  <c:v>21343</c:v>
                </c:pt>
                <c:pt idx="44">
                  <c:v>21991</c:v>
                </c:pt>
                <c:pt idx="45">
                  <c:v>22248</c:v>
                </c:pt>
                <c:pt idx="46">
                  <c:v>22466</c:v>
                </c:pt>
                <c:pt idx="47">
                  <c:v>29119.5</c:v>
                </c:pt>
                <c:pt idx="48">
                  <c:v>30049</c:v>
                </c:pt>
                <c:pt idx="49">
                  <c:v>30126</c:v>
                </c:pt>
                <c:pt idx="50">
                  <c:v>30131.5</c:v>
                </c:pt>
                <c:pt idx="51">
                  <c:v>30140</c:v>
                </c:pt>
                <c:pt idx="52">
                  <c:v>30565.5</c:v>
                </c:pt>
                <c:pt idx="53">
                  <c:v>31191</c:v>
                </c:pt>
                <c:pt idx="54">
                  <c:v>31194</c:v>
                </c:pt>
                <c:pt idx="55">
                  <c:v>31196.5</c:v>
                </c:pt>
                <c:pt idx="56">
                  <c:v>31343</c:v>
                </c:pt>
                <c:pt idx="57">
                  <c:v>31348.5</c:v>
                </c:pt>
                <c:pt idx="58">
                  <c:v>31359.5</c:v>
                </c:pt>
                <c:pt idx="59">
                  <c:v>31365</c:v>
                </c:pt>
                <c:pt idx="60">
                  <c:v>32027</c:v>
                </c:pt>
                <c:pt idx="61">
                  <c:v>33525.5</c:v>
                </c:pt>
                <c:pt idx="62">
                  <c:v>34085</c:v>
                </c:pt>
                <c:pt idx="63">
                  <c:v>34474.5</c:v>
                </c:pt>
                <c:pt idx="64">
                  <c:v>36105</c:v>
                </c:pt>
                <c:pt idx="65">
                  <c:v>36105</c:v>
                </c:pt>
                <c:pt idx="66">
                  <c:v>36130</c:v>
                </c:pt>
                <c:pt idx="67">
                  <c:v>37123</c:v>
                </c:pt>
                <c:pt idx="68">
                  <c:v>37188.5</c:v>
                </c:pt>
                <c:pt idx="69">
                  <c:v>37191</c:v>
                </c:pt>
                <c:pt idx="70">
                  <c:v>37257.5</c:v>
                </c:pt>
                <c:pt idx="71">
                  <c:v>37266</c:v>
                </c:pt>
                <c:pt idx="72">
                  <c:v>37285</c:v>
                </c:pt>
                <c:pt idx="73">
                  <c:v>38467</c:v>
                </c:pt>
                <c:pt idx="74">
                  <c:v>39250</c:v>
                </c:pt>
                <c:pt idx="75">
                  <c:v>40184.5</c:v>
                </c:pt>
                <c:pt idx="76">
                  <c:v>40550</c:v>
                </c:pt>
                <c:pt idx="77">
                  <c:v>41239</c:v>
                </c:pt>
                <c:pt idx="78">
                  <c:v>41279.5</c:v>
                </c:pt>
                <c:pt idx="79">
                  <c:v>41280</c:v>
                </c:pt>
                <c:pt idx="80">
                  <c:v>42304</c:v>
                </c:pt>
                <c:pt idx="81">
                  <c:v>42340</c:v>
                </c:pt>
                <c:pt idx="82">
                  <c:v>43358</c:v>
                </c:pt>
                <c:pt idx="83">
                  <c:v>43358</c:v>
                </c:pt>
                <c:pt idx="84">
                  <c:v>43366</c:v>
                </c:pt>
                <c:pt idx="85">
                  <c:v>43518</c:v>
                </c:pt>
                <c:pt idx="86">
                  <c:v>43536.5</c:v>
                </c:pt>
                <c:pt idx="87">
                  <c:v>43542</c:v>
                </c:pt>
                <c:pt idx="88">
                  <c:v>43543</c:v>
                </c:pt>
                <c:pt idx="89">
                  <c:v>44359</c:v>
                </c:pt>
                <c:pt idx="90">
                  <c:v>44613.5</c:v>
                </c:pt>
                <c:pt idx="91">
                  <c:v>45423.5</c:v>
                </c:pt>
                <c:pt idx="92">
                  <c:v>45443.5</c:v>
                </c:pt>
                <c:pt idx="93">
                  <c:v>45492.5</c:v>
                </c:pt>
                <c:pt idx="94">
                  <c:v>45570.5</c:v>
                </c:pt>
                <c:pt idx="95">
                  <c:v>46311.5</c:v>
                </c:pt>
                <c:pt idx="96">
                  <c:v>46380.5</c:v>
                </c:pt>
                <c:pt idx="97">
                  <c:v>46386</c:v>
                </c:pt>
                <c:pt idx="98">
                  <c:v>46389</c:v>
                </c:pt>
                <c:pt idx="99">
                  <c:v>46409</c:v>
                </c:pt>
                <c:pt idx="100">
                  <c:v>47318.5</c:v>
                </c:pt>
                <c:pt idx="101">
                  <c:v>47362.5</c:v>
                </c:pt>
                <c:pt idx="102">
                  <c:v>47376.5</c:v>
                </c:pt>
                <c:pt idx="103">
                  <c:v>47431.5</c:v>
                </c:pt>
                <c:pt idx="104">
                  <c:v>47451</c:v>
                </c:pt>
                <c:pt idx="105">
                  <c:v>47525.5</c:v>
                </c:pt>
                <c:pt idx="106">
                  <c:v>47536.5</c:v>
                </c:pt>
                <c:pt idx="107">
                  <c:v>47686</c:v>
                </c:pt>
                <c:pt idx="108">
                  <c:v>47691.5</c:v>
                </c:pt>
                <c:pt idx="109">
                  <c:v>47697</c:v>
                </c:pt>
                <c:pt idx="110">
                  <c:v>48289.5</c:v>
                </c:pt>
                <c:pt idx="111">
                  <c:v>48389</c:v>
                </c:pt>
                <c:pt idx="112">
                  <c:v>48461</c:v>
                </c:pt>
                <c:pt idx="113">
                  <c:v>48607</c:v>
                </c:pt>
                <c:pt idx="114">
                  <c:v>48619</c:v>
                </c:pt>
                <c:pt idx="115">
                  <c:v>48621</c:v>
                </c:pt>
                <c:pt idx="116">
                  <c:v>49257.5</c:v>
                </c:pt>
                <c:pt idx="117">
                  <c:v>49318.5</c:v>
                </c:pt>
                <c:pt idx="118">
                  <c:v>49321</c:v>
                </c:pt>
                <c:pt idx="119">
                  <c:v>49451</c:v>
                </c:pt>
                <c:pt idx="120">
                  <c:v>49473</c:v>
                </c:pt>
                <c:pt idx="121">
                  <c:v>49490.5</c:v>
                </c:pt>
                <c:pt idx="122">
                  <c:v>49520</c:v>
                </c:pt>
                <c:pt idx="123">
                  <c:v>49570</c:v>
                </c:pt>
                <c:pt idx="124">
                  <c:v>49584.5</c:v>
                </c:pt>
                <c:pt idx="125">
                  <c:v>49609.5</c:v>
                </c:pt>
                <c:pt idx="126">
                  <c:v>50223</c:v>
                </c:pt>
                <c:pt idx="127">
                  <c:v>50328</c:v>
                </c:pt>
                <c:pt idx="128">
                  <c:v>50386</c:v>
                </c:pt>
                <c:pt idx="129">
                  <c:v>50438.5</c:v>
                </c:pt>
                <c:pt idx="130">
                  <c:v>50489</c:v>
                </c:pt>
                <c:pt idx="131">
                  <c:v>50513</c:v>
                </c:pt>
                <c:pt idx="132">
                  <c:v>50563</c:v>
                </c:pt>
                <c:pt idx="133">
                  <c:v>50726</c:v>
                </c:pt>
                <c:pt idx="134">
                  <c:v>51318.5</c:v>
                </c:pt>
                <c:pt idx="135">
                  <c:v>51335</c:v>
                </c:pt>
                <c:pt idx="136">
                  <c:v>51452</c:v>
                </c:pt>
                <c:pt idx="137">
                  <c:v>51456.5</c:v>
                </c:pt>
                <c:pt idx="138">
                  <c:v>51592</c:v>
                </c:pt>
                <c:pt idx="139">
                  <c:v>51642.5</c:v>
                </c:pt>
                <c:pt idx="140">
                  <c:v>51771.5</c:v>
                </c:pt>
                <c:pt idx="141">
                  <c:v>52317</c:v>
                </c:pt>
                <c:pt idx="142">
                  <c:v>52375</c:v>
                </c:pt>
                <c:pt idx="143">
                  <c:v>52436.5</c:v>
                </c:pt>
                <c:pt idx="144">
                  <c:v>52441.5</c:v>
                </c:pt>
                <c:pt idx="145">
                  <c:v>52444</c:v>
                </c:pt>
                <c:pt idx="146">
                  <c:v>52500</c:v>
                </c:pt>
                <c:pt idx="147">
                  <c:v>52524</c:v>
                </c:pt>
                <c:pt idx="148">
                  <c:v>52529.5</c:v>
                </c:pt>
                <c:pt idx="149">
                  <c:v>53288</c:v>
                </c:pt>
                <c:pt idx="150">
                  <c:v>53321</c:v>
                </c:pt>
                <c:pt idx="151">
                  <c:v>53435</c:v>
                </c:pt>
                <c:pt idx="152">
                  <c:v>53443</c:v>
                </c:pt>
                <c:pt idx="153">
                  <c:v>53520</c:v>
                </c:pt>
                <c:pt idx="154">
                  <c:v>53648</c:v>
                </c:pt>
                <c:pt idx="155">
                  <c:v>53742</c:v>
                </c:pt>
                <c:pt idx="156">
                  <c:v>54306</c:v>
                </c:pt>
                <c:pt idx="157">
                  <c:v>54353</c:v>
                </c:pt>
                <c:pt idx="158">
                  <c:v>54489</c:v>
                </c:pt>
                <c:pt idx="159">
                  <c:v>54505.5</c:v>
                </c:pt>
                <c:pt idx="160">
                  <c:v>54538</c:v>
                </c:pt>
                <c:pt idx="161">
                  <c:v>54541.5</c:v>
                </c:pt>
                <c:pt idx="162">
                  <c:v>54574</c:v>
                </c:pt>
                <c:pt idx="163">
                  <c:v>54607</c:v>
                </c:pt>
                <c:pt idx="164">
                  <c:v>55299</c:v>
                </c:pt>
                <c:pt idx="165">
                  <c:v>55451</c:v>
                </c:pt>
                <c:pt idx="166">
                  <c:v>55523.5</c:v>
                </c:pt>
                <c:pt idx="167">
                  <c:v>55528.5</c:v>
                </c:pt>
                <c:pt idx="168">
                  <c:v>55559.5</c:v>
                </c:pt>
                <c:pt idx="169">
                  <c:v>55576.5</c:v>
                </c:pt>
                <c:pt idx="170">
                  <c:v>55614</c:v>
                </c:pt>
                <c:pt idx="171">
                  <c:v>55617.5</c:v>
                </c:pt>
                <c:pt idx="172">
                  <c:v>55711.5</c:v>
                </c:pt>
                <c:pt idx="173">
                  <c:v>55794.5</c:v>
                </c:pt>
                <c:pt idx="174">
                  <c:v>56353</c:v>
                </c:pt>
                <c:pt idx="175">
                  <c:v>56391.5</c:v>
                </c:pt>
                <c:pt idx="176">
                  <c:v>56421.5</c:v>
                </c:pt>
                <c:pt idx="177">
                  <c:v>56450.5</c:v>
                </c:pt>
                <c:pt idx="178">
                  <c:v>56467</c:v>
                </c:pt>
                <c:pt idx="179">
                  <c:v>56477.5</c:v>
                </c:pt>
                <c:pt idx="180">
                  <c:v>56477.5</c:v>
                </c:pt>
                <c:pt idx="181">
                  <c:v>56480</c:v>
                </c:pt>
                <c:pt idx="182">
                  <c:v>56544.5</c:v>
                </c:pt>
                <c:pt idx="183">
                  <c:v>56558</c:v>
                </c:pt>
                <c:pt idx="184">
                  <c:v>56580.5</c:v>
                </c:pt>
                <c:pt idx="185">
                  <c:v>56618</c:v>
                </c:pt>
                <c:pt idx="186">
                  <c:v>56663</c:v>
                </c:pt>
                <c:pt idx="187">
                  <c:v>56746</c:v>
                </c:pt>
                <c:pt idx="188">
                  <c:v>57336</c:v>
                </c:pt>
                <c:pt idx="189">
                  <c:v>57358</c:v>
                </c:pt>
                <c:pt idx="190">
                  <c:v>57493.5</c:v>
                </c:pt>
                <c:pt idx="191">
                  <c:v>57510</c:v>
                </c:pt>
                <c:pt idx="192">
                  <c:v>57517.5</c:v>
                </c:pt>
                <c:pt idx="193">
                  <c:v>57534.5</c:v>
                </c:pt>
                <c:pt idx="194">
                  <c:v>57570.5</c:v>
                </c:pt>
                <c:pt idx="195">
                  <c:v>57576</c:v>
                </c:pt>
                <c:pt idx="196">
                  <c:v>57659</c:v>
                </c:pt>
                <c:pt idx="197">
                  <c:v>58500</c:v>
                </c:pt>
                <c:pt idx="198">
                  <c:v>58552.5</c:v>
                </c:pt>
                <c:pt idx="199">
                  <c:v>58604.5</c:v>
                </c:pt>
                <c:pt idx="200">
                  <c:v>58646.5</c:v>
                </c:pt>
                <c:pt idx="201">
                  <c:v>58720.5</c:v>
                </c:pt>
                <c:pt idx="202">
                  <c:v>59432</c:v>
                </c:pt>
                <c:pt idx="203">
                  <c:v>59617.5</c:v>
                </c:pt>
                <c:pt idx="204">
                  <c:v>59625</c:v>
                </c:pt>
                <c:pt idx="205">
                  <c:v>59717</c:v>
                </c:pt>
                <c:pt idx="206">
                  <c:v>59783.5</c:v>
                </c:pt>
                <c:pt idx="207">
                  <c:v>60276.5</c:v>
                </c:pt>
                <c:pt idx="208">
                  <c:v>60431.5</c:v>
                </c:pt>
                <c:pt idx="209">
                  <c:v>60436.5</c:v>
                </c:pt>
                <c:pt idx="210">
                  <c:v>60574.5</c:v>
                </c:pt>
                <c:pt idx="211">
                  <c:v>60623.5</c:v>
                </c:pt>
                <c:pt idx="212">
                  <c:v>60624</c:v>
                </c:pt>
                <c:pt idx="213">
                  <c:v>60629</c:v>
                </c:pt>
                <c:pt idx="214">
                  <c:v>60629.5</c:v>
                </c:pt>
                <c:pt idx="215">
                  <c:v>60640.5</c:v>
                </c:pt>
                <c:pt idx="216">
                  <c:v>60663</c:v>
                </c:pt>
                <c:pt idx="217">
                  <c:v>60771</c:v>
                </c:pt>
                <c:pt idx="218">
                  <c:v>60798.5</c:v>
                </c:pt>
                <c:pt idx="219">
                  <c:v>61462</c:v>
                </c:pt>
                <c:pt idx="220">
                  <c:v>61487</c:v>
                </c:pt>
                <c:pt idx="221">
                  <c:v>61521</c:v>
                </c:pt>
                <c:pt idx="222">
                  <c:v>61566</c:v>
                </c:pt>
                <c:pt idx="223">
                  <c:v>61566.5</c:v>
                </c:pt>
                <c:pt idx="224">
                  <c:v>61684</c:v>
                </c:pt>
                <c:pt idx="225">
                  <c:v>62386</c:v>
                </c:pt>
                <c:pt idx="226">
                  <c:v>62425</c:v>
                </c:pt>
                <c:pt idx="227">
                  <c:v>62514</c:v>
                </c:pt>
                <c:pt idx="228">
                  <c:v>62566</c:v>
                </c:pt>
                <c:pt idx="229">
                  <c:v>62595</c:v>
                </c:pt>
                <c:pt idx="230">
                  <c:v>62712</c:v>
                </c:pt>
                <c:pt idx="231">
                  <c:v>62818</c:v>
                </c:pt>
                <c:pt idx="232">
                  <c:v>63506.5</c:v>
                </c:pt>
                <c:pt idx="233">
                  <c:v>63570</c:v>
                </c:pt>
                <c:pt idx="234">
                  <c:v>63619.5</c:v>
                </c:pt>
                <c:pt idx="235">
                  <c:v>63622.5</c:v>
                </c:pt>
                <c:pt idx="236">
                  <c:v>63714.5</c:v>
                </c:pt>
                <c:pt idx="237">
                  <c:v>63810.5</c:v>
                </c:pt>
                <c:pt idx="238">
                  <c:v>64469</c:v>
                </c:pt>
                <c:pt idx="239">
                  <c:v>64493</c:v>
                </c:pt>
                <c:pt idx="240">
                  <c:v>64493.5</c:v>
                </c:pt>
                <c:pt idx="241">
                  <c:v>64496</c:v>
                </c:pt>
                <c:pt idx="242">
                  <c:v>64498.5</c:v>
                </c:pt>
                <c:pt idx="243">
                  <c:v>64499</c:v>
                </c:pt>
                <c:pt idx="244">
                  <c:v>64522.5</c:v>
                </c:pt>
                <c:pt idx="245">
                  <c:v>64540</c:v>
                </c:pt>
                <c:pt idx="246">
                  <c:v>64599</c:v>
                </c:pt>
                <c:pt idx="247">
                  <c:v>64662.5</c:v>
                </c:pt>
                <c:pt idx="248">
                  <c:v>64663</c:v>
                </c:pt>
                <c:pt idx="249">
                  <c:v>64701</c:v>
                </c:pt>
                <c:pt idx="250">
                  <c:v>64726</c:v>
                </c:pt>
                <c:pt idx="251">
                  <c:v>65548.5</c:v>
                </c:pt>
                <c:pt idx="252">
                  <c:v>65556</c:v>
                </c:pt>
                <c:pt idx="253">
                  <c:v>65556</c:v>
                </c:pt>
                <c:pt idx="254">
                  <c:v>65556.5</c:v>
                </c:pt>
                <c:pt idx="255">
                  <c:v>65556.5</c:v>
                </c:pt>
                <c:pt idx="256">
                  <c:v>65561.5</c:v>
                </c:pt>
                <c:pt idx="257">
                  <c:v>65562</c:v>
                </c:pt>
                <c:pt idx="258">
                  <c:v>65562</c:v>
                </c:pt>
                <c:pt idx="259">
                  <c:v>65564.5</c:v>
                </c:pt>
                <c:pt idx="260">
                  <c:v>65565</c:v>
                </c:pt>
                <c:pt idx="261">
                  <c:v>65567</c:v>
                </c:pt>
                <c:pt idx="262">
                  <c:v>65567.5</c:v>
                </c:pt>
                <c:pt idx="263">
                  <c:v>65572.5</c:v>
                </c:pt>
                <c:pt idx="264">
                  <c:v>65573</c:v>
                </c:pt>
                <c:pt idx="265">
                  <c:v>65575.5</c:v>
                </c:pt>
                <c:pt idx="266">
                  <c:v>65578.5</c:v>
                </c:pt>
                <c:pt idx="267">
                  <c:v>65578.5</c:v>
                </c:pt>
                <c:pt idx="268">
                  <c:v>65623</c:v>
                </c:pt>
                <c:pt idx="269">
                  <c:v>65625</c:v>
                </c:pt>
                <c:pt idx="270">
                  <c:v>65702.5</c:v>
                </c:pt>
                <c:pt idx="271">
                  <c:v>65708</c:v>
                </c:pt>
                <c:pt idx="272">
                  <c:v>65764</c:v>
                </c:pt>
                <c:pt idx="273">
                  <c:v>65838</c:v>
                </c:pt>
                <c:pt idx="274">
                  <c:v>66425</c:v>
                </c:pt>
                <c:pt idx="275">
                  <c:v>66596</c:v>
                </c:pt>
                <c:pt idx="276">
                  <c:v>66613.5</c:v>
                </c:pt>
                <c:pt idx="277">
                  <c:v>66829</c:v>
                </c:pt>
                <c:pt idx="278">
                  <c:v>67052</c:v>
                </c:pt>
                <c:pt idx="279">
                  <c:v>67347</c:v>
                </c:pt>
                <c:pt idx="280">
                  <c:v>67421.5</c:v>
                </c:pt>
                <c:pt idx="281">
                  <c:v>67477</c:v>
                </c:pt>
                <c:pt idx="282">
                  <c:v>67565</c:v>
                </c:pt>
                <c:pt idx="283">
                  <c:v>67615</c:v>
                </c:pt>
              </c:numCache>
            </c:numRef>
          </c:xVal>
          <c:yVal>
            <c:numRef>
              <c:f>'A(2)'!$N$21:$N$304</c:f>
              <c:numCache>
                <c:formatCode>General</c:formatCode>
                <c:ptCount val="284"/>
                <c:pt idx="68">
                  <c:v>2.4426500021945685E-3</c:v>
                </c:pt>
                <c:pt idx="69">
                  <c:v>7.8989999747136608E-4</c:v>
                </c:pt>
                <c:pt idx="70">
                  <c:v>-6.3324999791802838E-4</c:v>
                </c:pt>
                <c:pt idx="71">
                  <c:v>3.7073999992571771E-3</c:v>
                </c:pt>
                <c:pt idx="72">
                  <c:v>1.8865000020014122E-3</c:v>
                </c:pt>
                <c:pt idx="78">
                  <c:v>3.4425499979988672E-3</c:v>
                </c:pt>
                <c:pt idx="79">
                  <c:v>3.492000003461726E-3</c:v>
                </c:pt>
                <c:pt idx="86">
                  <c:v>4.3598499978543259E-3</c:v>
                </c:pt>
                <c:pt idx="87">
                  <c:v>4.4037999978172593E-3</c:v>
                </c:pt>
                <c:pt idx="144">
                  <c:v>2.3264349998498801E-2</c:v>
                </c:pt>
                <c:pt idx="145">
                  <c:v>2.2311599997919984E-2</c:v>
                </c:pt>
                <c:pt idx="147">
                  <c:v>2.2123599999758881E-2</c:v>
                </c:pt>
                <c:pt idx="148">
                  <c:v>2.4967550001747441E-2</c:v>
                </c:pt>
                <c:pt idx="160">
                  <c:v>2.5108199995884206E-2</c:v>
                </c:pt>
                <c:pt idx="167">
                  <c:v>2.5968649999413174E-2</c:v>
                </c:pt>
                <c:pt idx="174">
                  <c:v>2.3011699995549861E-2</c:v>
                </c:pt>
                <c:pt idx="175">
                  <c:v>2.4719350003579166E-2</c:v>
                </c:pt>
                <c:pt idx="179">
                  <c:v>2.8424750002159271E-2</c:v>
                </c:pt>
                <c:pt idx="180">
                  <c:v>2.8424750002159271E-2</c:v>
                </c:pt>
                <c:pt idx="184">
                  <c:v>2.9211449997092132E-2</c:v>
                </c:pt>
                <c:pt idx="186">
                  <c:v>2.5170700006128754E-2</c:v>
                </c:pt>
                <c:pt idx="192">
                  <c:v>2.7880749999894761E-2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66E-4810-B679-C63145E111DF}"/>
            </c:ext>
          </c:extLst>
        </c:ser>
        <c:ser>
          <c:idx val="7"/>
          <c:order val="7"/>
          <c:tx>
            <c:strRef>
              <c:f>'A(2)'!$O$20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'A(2)'!$F$21:$F$304</c:f>
              <c:numCache>
                <c:formatCode>General</c:formatCode>
                <c:ptCount val="284"/>
                <c:pt idx="0">
                  <c:v>-10245.5</c:v>
                </c:pt>
                <c:pt idx="1">
                  <c:v>-10245</c:v>
                </c:pt>
                <c:pt idx="2">
                  <c:v>-9185.5</c:v>
                </c:pt>
                <c:pt idx="3">
                  <c:v>-9185</c:v>
                </c:pt>
                <c:pt idx="4">
                  <c:v>-8001.5</c:v>
                </c:pt>
                <c:pt idx="5">
                  <c:v>-8001</c:v>
                </c:pt>
                <c:pt idx="6">
                  <c:v>-7276</c:v>
                </c:pt>
                <c:pt idx="7">
                  <c:v>-6161</c:v>
                </c:pt>
                <c:pt idx="8">
                  <c:v>-4944</c:v>
                </c:pt>
                <c:pt idx="9">
                  <c:v>-163</c:v>
                </c:pt>
                <c:pt idx="10">
                  <c:v>-138</c:v>
                </c:pt>
                <c:pt idx="11">
                  <c:v>-75</c:v>
                </c:pt>
                <c:pt idx="12">
                  <c:v>-58</c:v>
                </c:pt>
                <c:pt idx="13">
                  <c:v>-11</c:v>
                </c:pt>
                <c:pt idx="14">
                  <c:v>0</c:v>
                </c:pt>
                <c:pt idx="15">
                  <c:v>678</c:v>
                </c:pt>
                <c:pt idx="16">
                  <c:v>739</c:v>
                </c:pt>
                <c:pt idx="17">
                  <c:v>827</c:v>
                </c:pt>
                <c:pt idx="18">
                  <c:v>1959.5</c:v>
                </c:pt>
                <c:pt idx="19">
                  <c:v>1960</c:v>
                </c:pt>
                <c:pt idx="20">
                  <c:v>4000</c:v>
                </c:pt>
                <c:pt idx="21">
                  <c:v>4143</c:v>
                </c:pt>
                <c:pt idx="22">
                  <c:v>5941.5</c:v>
                </c:pt>
                <c:pt idx="23">
                  <c:v>5942</c:v>
                </c:pt>
                <c:pt idx="24">
                  <c:v>5950</c:v>
                </c:pt>
                <c:pt idx="25">
                  <c:v>5950.5</c:v>
                </c:pt>
                <c:pt idx="26">
                  <c:v>5991.5</c:v>
                </c:pt>
                <c:pt idx="27">
                  <c:v>6002.5</c:v>
                </c:pt>
                <c:pt idx="28">
                  <c:v>6052</c:v>
                </c:pt>
                <c:pt idx="29">
                  <c:v>6063</c:v>
                </c:pt>
                <c:pt idx="30">
                  <c:v>6063.5</c:v>
                </c:pt>
                <c:pt idx="31">
                  <c:v>6069</c:v>
                </c:pt>
                <c:pt idx="32">
                  <c:v>12243</c:v>
                </c:pt>
                <c:pt idx="33">
                  <c:v>14337</c:v>
                </c:pt>
                <c:pt idx="34">
                  <c:v>15036.5</c:v>
                </c:pt>
                <c:pt idx="35">
                  <c:v>15047.5</c:v>
                </c:pt>
                <c:pt idx="36">
                  <c:v>15061.5</c:v>
                </c:pt>
                <c:pt idx="37">
                  <c:v>15861</c:v>
                </c:pt>
                <c:pt idx="38">
                  <c:v>15964</c:v>
                </c:pt>
                <c:pt idx="39">
                  <c:v>17073.5</c:v>
                </c:pt>
                <c:pt idx="40">
                  <c:v>17074</c:v>
                </c:pt>
                <c:pt idx="41">
                  <c:v>18049</c:v>
                </c:pt>
                <c:pt idx="42">
                  <c:v>21083.5</c:v>
                </c:pt>
                <c:pt idx="43">
                  <c:v>21343</c:v>
                </c:pt>
                <c:pt idx="44">
                  <c:v>21991</c:v>
                </c:pt>
                <c:pt idx="45">
                  <c:v>22248</c:v>
                </c:pt>
                <c:pt idx="46">
                  <c:v>22466</c:v>
                </c:pt>
                <c:pt idx="47">
                  <c:v>29119.5</c:v>
                </c:pt>
                <c:pt idx="48">
                  <c:v>30049</c:v>
                </c:pt>
                <c:pt idx="49">
                  <c:v>30126</c:v>
                </c:pt>
                <c:pt idx="50">
                  <c:v>30131.5</c:v>
                </c:pt>
                <c:pt idx="51">
                  <c:v>30140</c:v>
                </c:pt>
                <c:pt idx="52">
                  <c:v>30565.5</c:v>
                </c:pt>
                <c:pt idx="53">
                  <c:v>31191</c:v>
                </c:pt>
                <c:pt idx="54">
                  <c:v>31194</c:v>
                </c:pt>
                <c:pt idx="55">
                  <c:v>31196.5</c:v>
                </c:pt>
                <c:pt idx="56">
                  <c:v>31343</c:v>
                </c:pt>
                <c:pt idx="57">
                  <c:v>31348.5</c:v>
                </c:pt>
                <c:pt idx="58">
                  <c:v>31359.5</c:v>
                </c:pt>
                <c:pt idx="59">
                  <c:v>31365</c:v>
                </c:pt>
                <c:pt idx="60">
                  <c:v>32027</c:v>
                </c:pt>
                <c:pt idx="61">
                  <c:v>33525.5</c:v>
                </c:pt>
                <c:pt idx="62">
                  <c:v>34085</c:v>
                </c:pt>
                <c:pt idx="63">
                  <c:v>34474.5</c:v>
                </c:pt>
                <c:pt idx="64">
                  <c:v>36105</c:v>
                </c:pt>
                <c:pt idx="65">
                  <c:v>36105</c:v>
                </c:pt>
                <c:pt idx="66">
                  <c:v>36130</c:v>
                </c:pt>
                <c:pt idx="67">
                  <c:v>37123</c:v>
                </c:pt>
                <c:pt idx="68">
                  <c:v>37188.5</c:v>
                </c:pt>
                <c:pt idx="69">
                  <c:v>37191</c:v>
                </c:pt>
                <c:pt idx="70">
                  <c:v>37257.5</c:v>
                </c:pt>
                <c:pt idx="71">
                  <c:v>37266</c:v>
                </c:pt>
                <c:pt idx="72">
                  <c:v>37285</c:v>
                </c:pt>
                <c:pt idx="73">
                  <c:v>38467</c:v>
                </c:pt>
                <c:pt idx="74">
                  <c:v>39250</c:v>
                </c:pt>
                <c:pt idx="75">
                  <c:v>40184.5</c:v>
                </c:pt>
                <c:pt idx="76">
                  <c:v>40550</c:v>
                </c:pt>
                <c:pt idx="77">
                  <c:v>41239</c:v>
                </c:pt>
                <c:pt idx="78">
                  <c:v>41279.5</c:v>
                </c:pt>
                <c:pt idx="79">
                  <c:v>41280</c:v>
                </c:pt>
                <c:pt idx="80">
                  <c:v>42304</c:v>
                </c:pt>
                <c:pt idx="81">
                  <c:v>42340</c:v>
                </c:pt>
                <c:pt idx="82">
                  <c:v>43358</c:v>
                </c:pt>
                <c:pt idx="83">
                  <c:v>43358</c:v>
                </c:pt>
                <c:pt idx="84">
                  <c:v>43366</c:v>
                </c:pt>
                <c:pt idx="85">
                  <c:v>43518</c:v>
                </c:pt>
                <c:pt idx="86">
                  <c:v>43536.5</c:v>
                </c:pt>
                <c:pt idx="87">
                  <c:v>43542</c:v>
                </c:pt>
                <c:pt idx="88">
                  <c:v>43543</c:v>
                </c:pt>
                <c:pt idx="89">
                  <c:v>44359</c:v>
                </c:pt>
                <c:pt idx="90">
                  <c:v>44613.5</c:v>
                </c:pt>
                <c:pt idx="91">
                  <c:v>45423.5</c:v>
                </c:pt>
                <c:pt idx="92">
                  <c:v>45443.5</c:v>
                </c:pt>
                <c:pt idx="93">
                  <c:v>45492.5</c:v>
                </c:pt>
                <c:pt idx="94">
                  <c:v>45570.5</c:v>
                </c:pt>
                <c:pt idx="95">
                  <c:v>46311.5</c:v>
                </c:pt>
                <c:pt idx="96">
                  <c:v>46380.5</c:v>
                </c:pt>
                <c:pt idx="97">
                  <c:v>46386</c:v>
                </c:pt>
                <c:pt idx="98">
                  <c:v>46389</c:v>
                </c:pt>
                <c:pt idx="99">
                  <c:v>46409</c:v>
                </c:pt>
                <c:pt idx="100">
                  <c:v>47318.5</c:v>
                </c:pt>
                <c:pt idx="101">
                  <c:v>47362.5</c:v>
                </c:pt>
                <c:pt idx="102">
                  <c:v>47376.5</c:v>
                </c:pt>
                <c:pt idx="103">
                  <c:v>47431.5</c:v>
                </c:pt>
                <c:pt idx="104">
                  <c:v>47451</c:v>
                </c:pt>
                <c:pt idx="105">
                  <c:v>47525.5</c:v>
                </c:pt>
                <c:pt idx="106">
                  <c:v>47536.5</c:v>
                </c:pt>
                <c:pt idx="107">
                  <c:v>47686</c:v>
                </c:pt>
                <c:pt idx="108">
                  <c:v>47691.5</c:v>
                </c:pt>
                <c:pt idx="109">
                  <c:v>47697</c:v>
                </c:pt>
                <c:pt idx="110">
                  <c:v>48289.5</c:v>
                </c:pt>
                <c:pt idx="111">
                  <c:v>48389</c:v>
                </c:pt>
                <c:pt idx="112">
                  <c:v>48461</c:v>
                </c:pt>
                <c:pt idx="113">
                  <c:v>48607</c:v>
                </c:pt>
                <c:pt idx="114">
                  <c:v>48619</c:v>
                </c:pt>
                <c:pt idx="115">
                  <c:v>48621</c:v>
                </c:pt>
                <c:pt idx="116">
                  <c:v>49257.5</c:v>
                </c:pt>
                <c:pt idx="117">
                  <c:v>49318.5</c:v>
                </c:pt>
                <c:pt idx="118">
                  <c:v>49321</c:v>
                </c:pt>
                <c:pt idx="119">
                  <c:v>49451</c:v>
                </c:pt>
                <c:pt idx="120">
                  <c:v>49473</c:v>
                </c:pt>
                <c:pt idx="121">
                  <c:v>49490.5</c:v>
                </c:pt>
                <c:pt idx="122">
                  <c:v>49520</c:v>
                </c:pt>
                <c:pt idx="123">
                  <c:v>49570</c:v>
                </c:pt>
                <c:pt idx="124">
                  <c:v>49584.5</c:v>
                </c:pt>
                <c:pt idx="125">
                  <c:v>49609.5</c:v>
                </c:pt>
                <c:pt idx="126">
                  <c:v>50223</c:v>
                </c:pt>
                <c:pt idx="127">
                  <c:v>50328</c:v>
                </c:pt>
                <c:pt idx="128">
                  <c:v>50386</c:v>
                </c:pt>
                <c:pt idx="129">
                  <c:v>50438.5</c:v>
                </c:pt>
                <c:pt idx="130">
                  <c:v>50489</c:v>
                </c:pt>
                <c:pt idx="131">
                  <c:v>50513</c:v>
                </c:pt>
                <c:pt idx="132">
                  <c:v>50563</c:v>
                </c:pt>
                <c:pt idx="133">
                  <c:v>50726</c:v>
                </c:pt>
                <c:pt idx="134">
                  <c:v>51318.5</c:v>
                </c:pt>
                <c:pt idx="135">
                  <c:v>51335</c:v>
                </c:pt>
                <c:pt idx="136">
                  <c:v>51452</c:v>
                </c:pt>
                <c:pt idx="137">
                  <c:v>51456.5</c:v>
                </c:pt>
                <c:pt idx="138">
                  <c:v>51592</c:v>
                </c:pt>
                <c:pt idx="139">
                  <c:v>51642.5</c:v>
                </c:pt>
                <c:pt idx="140">
                  <c:v>51771.5</c:v>
                </c:pt>
                <c:pt idx="141">
                  <c:v>52317</c:v>
                </c:pt>
                <c:pt idx="142">
                  <c:v>52375</c:v>
                </c:pt>
                <c:pt idx="143">
                  <c:v>52436.5</c:v>
                </c:pt>
                <c:pt idx="144">
                  <c:v>52441.5</c:v>
                </c:pt>
                <c:pt idx="145">
                  <c:v>52444</c:v>
                </c:pt>
                <c:pt idx="146">
                  <c:v>52500</c:v>
                </c:pt>
                <c:pt idx="147">
                  <c:v>52524</c:v>
                </c:pt>
                <c:pt idx="148">
                  <c:v>52529.5</c:v>
                </c:pt>
                <c:pt idx="149">
                  <c:v>53288</c:v>
                </c:pt>
                <c:pt idx="150">
                  <c:v>53321</c:v>
                </c:pt>
                <c:pt idx="151">
                  <c:v>53435</c:v>
                </c:pt>
                <c:pt idx="152">
                  <c:v>53443</c:v>
                </c:pt>
                <c:pt idx="153">
                  <c:v>53520</c:v>
                </c:pt>
                <c:pt idx="154">
                  <c:v>53648</c:v>
                </c:pt>
                <c:pt idx="155">
                  <c:v>53742</c:v>
                </c:pt>
                <c:pt idx="156">
                  <c:v>54306</c:v>
                </c:pt>
                <c:pt idx="157">
                  <c:v>54353</c:v>
                </c:pt>
                <c:pt idx="158">
                  <c:v>54489</c:v>
                </c:pt>
                <c:pt idx="159">
                  <c:v>54505.5</c:v>
                </c:pt>
                <c:pt idx="160">
                  <c:v>54538</c:v>
                </c:pt>
                <c:pt idx="161">
                  <c:v>54541.5</c:v>
                </c:pt>
                <c:pt idx="162">
                  <c:v>54574</c:v>
                </c:pt>
                <c:pt idx="163">
                  <c:v>54607</c:v>
                </c:pt>
                <c:pt idx="164">
                  <c:v>55299</c:v>
                </c:pt>
                <c:pt idx="165">
                  <c:v>55451</c:v>
                </c:pt>
                <c:pt idx="166">
                  <c:v>55523.5</c:v>
                </c:pt>
                <c:pt idx="167">
                  <c:v>55528.5</c:v>
                </c:pt>
                <c:pt idx="168">
                  <c:v>55559.5</c:v>
                </c:pt>
                <c:pt idx="169">
                  <c:v>55576.5</c:v>
                </c:pt>
                <c:pt idx="170">
                  <c:v>55614</c:v>
                </c:pt>
                <c:pt idx="171">
                  <c:v>55617.5</c:v>
                </c:pt>
                <c:pt idx="172">
                  <c:v>55711.5</c:v>
                </c:pt>
                <c:pt idx="173">
                  <c:v>55794.5</c:v>
                </c:pt>
                <c:pt idx="174">
                  <c:v>56353</c:v>
                </c:pt>
                <c:pt idx="175">
                  <c:v>56391.5</c:v>
                </c:pt>
                <c:pt idx="176">
                  <c:v>56421.5</c:v>
                </c:pt>
                <c:pt idx="177">
                  <c:v>56450.5</c:v>
                </c:pt>
                <c:pt idx="178">
                  <c:v>56467</c:v>
                </c:pt>
                <c:pt idx="179">
                  <c:v>56477.5</c:v>
                </c:pt>
                <c:pt idx="180">
                  <c:v>56477.5</c:v>
                </c:pt>
                <c:pt idx="181">
                  <c:v>56480</c:v>
                </c:pt>
                <c:pt idx="182">
                  <c:v>56544.5</c:v>
                </c:pt>
                <c:pt idx="183">
                  <c:v>56558</c:v>
                </c:pt>
                <c:pt idx="184">
                  <c:v>56580.5</c:v>
                </c:pt>
                <c:pt idx="185">
                  <c:v>56618</c:v>
                </c:pt>
                <c:pt idx="186">
                  <c:v>56663</c:v>
                </c:pt>
                <c:pt idx="187">
                  <c:v>56746</c:v>
                </c:pt>
                <c:pt idx="188">
                  <c:v>57336</c:v>
                </c:pt>
                <c:pt idx="189">
                  <c:v>57358</c:v>
                </c:pt>
                <c:pt idx="190">
                  <c:v>57493.5</c:v>
                </c:pt>
                <c:pt idx="191">
                  <c:v>57510</c:v>
                </c:pt>
                <c:pt idx="192">
                  <c:v>57517.5</c:v>
                </c:pt>
                <c:pt idx="193">
                  <c:v>57534.5</c:v>
                </c:pt>
                <c:pt idx="194">
                  <c:v>57570.5</c:v>
                </c:pt>
                <c:pt idx="195">
                  <c:v>57576</c:v>
                </c:pt>
                <c:pt idx="196">
                  <c:v>57659</c:v>
                </c:pt>
                <c:pt idx="197">
                  <c:v>58500</c:v>
                </c:pt>
                <c:pt idx="198">
                  <c:v>58552.5</c:v>
                </c:pt>
                <c:pt idx="199">
                  <c:v>58604.5</c:v>
                </c:pt>
                <c:pt idx="200">
                  <c:v>58646.5</c:v>
                </c:pt>
                <c:pt idx="201">
                  <c:v>58720.5</c:v>
                </c:pt>
                <c:pt idx="202">
                  <c:v>59432</c:v>
                </c:pt>
                <c:pt idx="203">
                  <c:v>59617.5</c:v>
                </c:pt>
                <c:pt idx="204">
                  <c:v>59625</c:v>
                </c:pt>
                <c:pt idx="205">
                  <c:v>59717</c:v>
                </c:pt>
                <c:pt idx="206">
                  <c:v>59783.5</c:v>
                </c:pt>
                <c:pt idx="207">
                  <c:v>60276.5</c:v>
                </c:pt>
                <c:pt idx="208">
                  <c:v>60431.5</c:v>
                </c:pt>
                <c:pt idx="209">
                  <c:v>60436.5</c:v>
                </c:pt>
                <c:pt idx="210">
                  <c:v>60574.5</c:v>
                </c:pt>
                <c:pt idx="211">
                  <c:v>60623.5</c:v>
                </c:pt>
                <c:pt idx="212">
                  <c:v>60624</c:v>
                </c:pt>
                <c:pt idx="213">
                  <c:v>60629</c:v>
                </c:pt>
                <c:pt idx="214">
                  <c:v>60629.5</c:v>
                </c:pt>
                <c:pt idx="215">
                  <c:v>60640.5</c:v>
                </c:pt>
                <c:pt idx="216">
                  <c:v>60663</c:v>
                </c:pt>
                <c:pt idx="217">
                  <c:v>60771</c:v>
                </c:pt>
                <c:pt idx="218">
                  <c:v>60798.5</c:v>
                </c:pt>
                <c:pt idx="219">
                  <c:v>61462</c:v>
                </c:pt>
                <c:pt idx="220">
                  <c:v>61487</c:v>
                </c:pt>
                <c:pt idx="221">
                  <c:v>61521</c:v>
                </c:pt>
                <c:pt idx="222">
                  <c:v>61566</c:v>
                </c:pt>
                <c:pt idx="223">
                  <c:v>61566.5</c:v>
                </c:pt>
                <c:pt idx="224">
                  <c:v>61684</c:v>
                </c:pt>
                <c:pt idx="225">
                  <c:v>62386</c:v>
                </c:pt>
                <c:pt idx="226">
                  <c:v>62425</c:v>
                </c:pt>
                <c:pt idx="227">
                  <c:v>62514</c:v>
                </c:pt>
                <c:pt idx="228">
                  <c:v>62566</c:v>
                </c:pt>
                <c:pt idx="229">
                  <c:v>62595</c:v>
                </c:pt>
                <c:pt idx="230">
                  <c:v>62712</c:v>
                </c:pt>
                <c:pt idx="231">
                  <c:v>62818</c:v>
                </c:pt>
                <c:pt idx="232">
                  <c:v>63506.5</c:v>
                </c:pt>
                <c:pt idx="233">
                  <c:v>63570</c:v>
                </c:pt>
                <c:pt idx="234">
                  <c:v>63619.5</c:v>
                </c:pt>
                <c:pt idx="235">
                  <c:v>63622.5</c:v>
                </c:pt>
                <c:pt idx="236">
                  <c:v>63714.5</c:v>
                </c:pt>
                <c:pt idx="237">
                  <c:v>63810.5</c:v>
                </c:pt>
                <c:pt idx="238">
                  <c:v>64469</c:v>
                </c:pt>
                <c:pt idx="239">
                  <c:v>64493</c:v>
                </c:pt>
                <c:pt idx="240">
                  <c:v>64493.5</c:v>
                </c:pt>
                <c:pt idx="241">
                  <c:v>64496</c:v>
                </c:pt>
                <c:pt idx="242">
                  <c:v>64498.5</c:v>
                </c:pt>
                <c:pt idx="243">
                  <c:v>64499</c:v>
                </c:pt>
                <c:pt idx="244">
                  <c:v>64522.5</c:v>
                </c:pt>
                <c:pt idx="245">
                  <c:v>64540</c:v>
                </c:pt>
                <c:pt idx="246">
                  <c:v>64599</c:v>
                </c:pt>
                <c:pt idx="247">
                  <c:v>64662.5</c:v>
                </c:pt>
                <c:pt idx="248">
                  <c:v>64663</c:v>
                </c:pt>
                <c:pt idx="249">
                  <c:v>64701</c:v>
                </c:pt>
                <c:pt idx="250">
                  <c:v>64726</c:v>
                </c:pt>
                <c:pt idx="251">
                  <c:v>65548.5</c:v>
                </c:pt>
                <c:pt idx="252">
                  <c:v>65556</c:v>
                </c:pt>
                <c:pt idx="253">
                  <c:v>65556</c:v>
                </c:pt>
                <c:pt idx="254">
                  <c:v>65556.5</c:v>
                </c:pt>
                <c:pt idx="255">
                  <c:v>65556.5</c:v>
                </c:pt>
                <c:pt idx="256">
                  <c:v>65561.5</c:v>
                </c:pt>
                <c:pt idx="257">
                  <c:v>65562</c:v>
                </c:pt>
                <c:pt idx="258">
                  <c:v>65562</c:v>
                </c:pt>
                <c:pt idx="259">
                  <c:v>65564.5</c:v>
                </c:pt>
                <c:pt idx="260">
                  <c:v>65565</c:v>
                </c:pt>
                <c:pt idx="261">
                  <c:v>65567</c:v>
                </c:pt>
                <c:pt idx="262">
                  <c:v>65567.5</c:v>
                </c:pt>
                <c:pt idx="263">
                  <c:v>65572.5</c:v>
                </c:pt>
                <c:pt idx="264">
                  <c:v>65573</c:v>
                </c:pt>
                <c:pt idx="265">
                  <c:v>65575.5</c:v>
                </c:pt>
                <c:pt idx="266">
                  <c:v>65578.5</c:v>
                </c:pt>
                <c:pt idx="267">
                  <c:v>65578.5</c:v>
                </c:pt>
                <c:pt idx="268">
                  <c:v>65623</c:v>
                </c:pt>
                <c:pt idx="269">
                  <c:v>65625</c:v>
                </c:pt>
                <c:pt idx="270">
                  <c:v>65702.5</c:v>
                </c:pt>
                <c:pt idx="271">
                  <c:v>65708</c:v>
                </c:pt>
                <c:pt idx="272">
                  <c:v>65764</c:v>
                </c:pt>
                <c:pt idx="273">
                  <c:v>65838</c:v>
                </c:pt>
                <c:pt idx="274">
                  <c:v>66425</c:v>
                </c:pt>
                <c:pt idx="275">
                  <c:v>66596</c:v>
                </c:pt>
                <c:pt idx="276">
                  <c:v>66613.5</c:v>
                </c:pt>
                <c:pt idx="277">
                  <c:v>66829</c:v>
                </c:pt>
                <c:pt idx="278">
                  <c:v>67052</c:v>
                </c:pt>
                <c:pt idx="279">
                  <c:v>67347</c:v>
                </c:pt>
                <c:pt idx="280">
                  <c:v>67421.5</c:v>
                </c:pt>
                <c:pt idx="281">
                  <c:v>67477</c:v>
                </c:pt>
                <c:pt idx="282">
                  <c:v>67565</c:v>
                </c:pt>
                <c:pt idx="283">
                  <c:v>67615</c:v>
                </c:pt>
              </c:numCache>
            </c:numRef>
          </c:xVal>
          <c:yVal>
            <c:numRef>
              <c:f>'A(2)'!$O$21:$O$304</c:f>
              <c:numCache>
                <c:formatCode>0.00E+00</c:formatCode>
                <c:ptCount val="284"/>
                <c:pt idx="0">
                  <c:v>7.8243903758923247E-2</c:v>
                </c:pt>
                <c:pt idx="1">
                  <c:v>7.8243565965300146E-2</c:v>
                </c:pt>
                <c:pt idx="2">
                  <c:v>7.7527781277950528E-2</c:v>
                </c:pt>
                <c:pt idx="3">
                  <c:v>7.7527443484327427E-2</c:v>
                </c:pt>
                <c:pt idx="4">
                  <c:v>7.6727885978448929E-2</c:v>
                </c:pt>
                <c:pt idx="5">
                  <c:v>7.6727548184825828E-2</c:v>
                </c:pt>
                <c:pt idx="6">
                  <c:v>7.6237747431330327E-2</c:v>
                </c:pt>
                <c:pt idx="7">
                  <c:v>7.5484467651816572E-2</c:v>
                </c:pt>
                <c:pt idx="8">
                  <c:v>7.4662277973190347E-2</c:v>
                </c:pt>
                <c:pt idx="9">
                  <c:v>7.1432295349104918E-2</c:v>
                </c:pt>
                <c:pt idx="10">
                  <c:v>7.1415405667949891E-2</c:v>
                </c:pt>
                <c:pt idx="11">
                  <c:v>7.1372843671439257E-2</c:v>
                </c:pt>
                <c:pt idx="12">
                  <c:v>7.1361358688253843E-2</c:v>
                </c:pt>
                <c:pt idx="13">
                  <c:v>7.1329606087682407E-2</c:v>
                </c:pt>
                <c:pt idx="14">
                  <c:v>7.1322174627974202E-2</c:v>
                </c:pt>
                <c:pt idx="15">
                  <c:v>7.0864126475050138E-2</c:v>
                </c:pt>
                <c:pt idx="16">
                  <c:v>7.0822915653031907E-2</c:v>
                </c:pt>
                <c:pt idx="17">
                  <c:v>7.0763463975366245E-2</c:v>
                </c:pt>
                <c:pt idx="18">
                  <c:v>6.9998361419043975E-2</c:v>
                </c:pt>
                <c:pt idx="19">
                  <c:v>6.9998023625420874E-2</c:v>
                </c:pt>
                <c:pt idx="20">
                  <c:v>6.8619825643171498E-2</c:v>
                </c:pt>
                <c:pt idx="21">
                  <c:v>6.8523216666964801E-2</c:v>
                </c:pt>
                <c:pt idx="22">
                  <c:v>6.7308173004672872E-2</c:v>
                </c:pt>
                <c:pt idx="23">
                  <c:v>6.7307835211049771E-2</c:v>
                </c:pt>
                <c:pt idx="24">
                  <c:v>6.7302430513080172E-2</c:v>
                </c:pt>
                <c:pt idx="25">
                  <c:v>6.7302092719457071E-2</c:v>
                </c:pt>
                <c:pt idx="26">
                  <c:v>6.7274393642362845E-2</c:v>
                </c:pt>
                <c:pt idx="27">
                  <c:v>6.7266962182654641E-2</c:v>
                </c:pt>
                <c:pt idx="28">
                  <c:v>6.7233520613967701E-2</c:v>
                </c:pt>
                <c:pt idx="29">
                  <c:v>6.7226089154259497E-2</c:v>
                </c:pt>
                <c:pt idx="30">
                  <c:v>6.7225751360636396E-2</c:v>
                </c:pt>
                <c:pt idx="31">
                  <c:v>6.7222035630782287E-2</c:v>
                </c:pt>
                <c:pt idx="32">
                  <c:v>6.3050959972739309E-2</c:v>
                </c:pt>
                <c:pt idx="33">
                  <c:v>6.1636280279195092E-2</c:v>
                </c:pt>
                <c:pt idx="34">
                  <c:v>6.1163707000477713E-2</c:v>
                </c:pt>
                <c:pt idx="35">
                  <c:v>6.1156275540769509E-2</c:v>
                </c:pt>
                <c:pt idx="36">
                  <c:v>6.1146817319322699E-2</c:v>
                </c:pt>
                <c:pt idx="37">
                  <c:v>6.0606685315985259E-2</c:v>
                </c:pt>
                <c:pt idx="38">
                  <c:v>6.0537099829626587E-2</c:v>
                </c:pt>
                <c:pt idx="39">
                  <c:v>5.9787535779966941E-2</c:v>
                </c:pt>
                <c:pt idx="40">
                  <c:v>5.978719798634384E-2</c:v>
                </c:pt>
                <c:pt idx="41">
                  <c:v>5.9128500421298177E-2</c:v>
                </c:pt>
                <c:pt idx="42">
                  <c:v>5.707843092270222E-2</c:v>
                </c:pt>
                <c:pt idx="43">
                  <c:v>5.6903116032313142E-2</c:v>
                </c:pt>
                <c:pt idx="44">
                  <c:v>5.6465335496775106E-2</c:v>
                </c:pt>
                <c:pt idx="45">
                  <c:v>5.6291709574501532E-2</c:v>
                </c:pt>
                <c:pt idx="46">
                  <c:v>5.6144431554829788E-2</c:v>
                </c:pt>
                <c:pt idx="78">
                  <c:v>4.3434270898433339E-2</c:v>
                </c:pt>
                <c:pt idx="79">
                  <c:v>4.3433933104810238E-2</c:v>
                </c:pt>
                <c:pt idx="86">
                  <c:v>4.1909470483758413E-2</c:v>
                </c:pt>
                <c:pt idx="87">
                  <c:v>4.1905754753904303E-2</c:v>
                </c:pt>
                <c:pt idx="94">
                  <c:v>4.0535326024986232E-2</c:v>
                </c:pt>
                <c:pt idx="103">
                  <c:v>3.927805815980677E-2</c:v>
                </c:pt>
                <c:pt idx="197">
                  <c:v>3.1800320725234574E-2</c:v>
                </c:pt>
                <c:pt idx="198">
                  <c:v>3.1764852394809036E-2</c:v>
                </c:pt>
                <c:pt idx="200">
                  <c:v>3.1701347193666178E-2</c:v>
                </c:pt>
                <c:pt idx="201">
                  <c:v>3.1651353737447326E-2</c:v>
                </c:pt>
                <c:pt idx="203">
                  <c:v>3.1045351977605315E-2</c:v>
                </c:pt>
                <c:pt idx="204">
                  <c:v>3.104028507325881E-2</c:v>
                </c:pt>
                <c:pt idx="205">
                  <c:v>3.0978131046608348E-2</c:v>
                </c:pt>
                <c:pt idx="206">
                  <c:v>3.0933204494736008E-2</c:v>
                </c:pt>
                <c:pt idx="207">
                  <c:v>3.0600139982359074E-2</c:v>
                </c:pt>
                <c:pt idx="208">
                  <c:v>3.0495423959197965E-2</c:v>
                </c:pt>
                <c:pt idx="209">
                  <c:v>3.0492046022966963E-2</c:v>
                </c:pt>
                <c:pt idx="210">
                  <c:v>3.0398814982991268E-2</c:v>
                </c:pt>
                <c:pt idx="211">
                  <c:v>3.0365711207927436E-2</c:v>
                </c:pt>
                <c:pt idx="212">
                  <c:v>3.0365373414304335E-2</c:v>
                </c:pt>
                <c:pt idx="213">
                  <c:v>3.0361995478073334E-2</c:v>
                </c:pt>
                <c:pt idx="214">
                  <c:v>3.0361657684450233E-2</c:v>
                </c:pt>
                <c:pt idx="215">
                  <c:v>3.0354226224742022E-2</c:v>
                </c:pt>
                <c:pt idx="216">
                  <c:v>3.0339025511702512E-2</c:v>
                </c:pt>
                <c:pt idx="217">
                  <c:v>3.0266062089112838E-2</c:v>
                </c:pt>
                <c:pt idx="218">
                  <c:v>3.0247483439842321E-2</c:v>
                </c:pt>
                <c:pt idx="219">
                  <c:v>2.9799231301988166E-2</c:v>
                </c:pt>
                <c:pt idx="220">
                  <c:v>2.9782341620833153E-2</c:v>
                </c:pt>
                <c:pt idx="221">
                  <c:v>2.9759371654462331E-2</c:v>
                </c:pt>
                <c:pt idx="222">
                  <c:v>2.9728970228383299E-2</c:v>
                </c:pt>
                <c:pt idx="223">
                  <c:v>2.9728632434760198E-2</c:v>
                </c:pt>
                <c:pt idx="224">
                  <c:v>2.9649250933331615E-2</c:v>
                </c:pt>
                <c:pt idx="225">
                  <c:v>2.9174988686498746E-2</c:v>
                </c:pt>
                <c:pt idx="226">
                  <c:v>2.9148640783896916E-2</c:v>
                </c:pt>
                <c:pt idx="227">
                  <c:v>2.9088513518985053E-2</c:v>
                </c:pt>
                <c:pt idx="228">
                  <c:v>2.9053382982182623E-2</c:v>
                </c:pt>
                <c:pt idx="229">
                  <c:v>2.9033790952042803E-2</c:v>
                </c:pt>
                <c:pt idx="230">
                  <c:v>2.8954747244237321E-2</c:v>
                </c:pt>
                <c:pt idx="231">
                  <c:v>2.888313499614005E-2</c:v>
                </c:pt>
                <c:pt idx="232">
                  <c:v>2.8417993177130882E-2</c:v>
                </c:pt>
                <c:pt idx="233">
                  <c:v>2.837509338699714E-2</c:v>
                </c:pt>
                <c:pt idx="234">
                  <c:v>2.8341651818310207E-2</c:v>
                </c:pt>
                <c:pt idx="235">
                  <c:v>2.8339625056571602E-2</c:v>
                </c:pt>
                <c:pt idx="236">
                  <c:v>2.827747102992114E-2</c:v>
                </c:pt>
                <c:pt idx="237">
                  <c:v>2.8212614654285879E-2</c:v>
                </c:pt>
                <c:pt idx="238">
                  <c:v>2.7767740452662733E-2</c:v>
                </c:pt>
                <c:pt idx="239">
                  <c:v>2.7751526358753914E-2</c:v>
                </c:pt>
                <c:pt idx="240">
                  <c:v>2.7751188565130813E-2</c:v>
                </c:pt>
                <c:pt idx="241">
                  <c:v>2.7749499597015316E-2</c:v>
                </c:pt>
                <c:pt idx="242">
                  <c:v>2.7747810628899812E-2</c:v>
                </c:pt>
                <c:pt idx="243">
                  <c:v>2.7747472835276711E-2</c:v>
                </c:pt>
                <c:pt idx="244">
                  <c:v>2.7731596534990993E-2</c:v>
                </c:pt>
                <c:pt idx="245">
                  <c:v>2.7719773758182485E-2</c:v>
                </c:pt>
                <c:pt idx="246">
                  <c:v>2.7679914110656643E-2</c:v>
                </c:pt>
                <c:pt idx="247">
                  <c:v>2.7637014320522901E-2</c:v>
                </c:pt>
                <c:pt idx="248">
                  <c:v>2.76366765268998E-2</c:v>
                </c:pt>
                <c:pt idx="249">
                  <c:v>2.7611004211544173E-2</c:v>
                </c:pt>
                <c:pt idx="250">
                  <c:v>2.7594114530389159E-2</c:v>
                </c:pt>
                <c:pt idx="251">
                  <c:v>2.7038444020389102E-2</c:v>
                </c:pt>
                <c:pt idx="252">
                  <c:v>2.7033377116042596E-2</c:v>
                </c:pt>
                <c:pt idx="253">
                  <c:v>2.7033377116042596E-2</c:v>
                </c:pt>
                <c:pt idx="254">
                  <c:v>2.7033039322419496E-2</c:v>
                </c:pt>
                <c:pt idx="255">
                  <c:v>2.7033039322419496E-2</c:v>
                </c:pt>
                <c:pt idx="256">
                  <c:v>2.7029661386188494E-2</c:v>
                </c:pt>
                <c:pt idx="257">
                  <c:v>2.7029323592565394E-2</c:v>
                </c:pt>
                <c:pt idx="258">
                  <c:v>2.7029323592565394E-2</c:v>
                </c:pt>
                <c:pt idx="259">
                  <c:v>2.7027634624449889E-2</c:v>
                </c:pt>
                <c:pt idx="260">
                  <c:v>2.7027296830826789E-2</c:v>
                </c:pt>
                <c:pt idx="261">
                  <c:v>2.7025945656334385E-2</c:v>
                </c:pt>
                <c:pt idx="262">
                  <c:v>2.7025607862711284E-2</c:v>
                </c:pt>
                <c:pt idx="263">
                  <c:v>2.7022229926480283E-2</c:v>
                </c:pt>
                <c:pt idx="264">
                  <c:v>2.7021892132857182E-2</c:v>
                </c:pt>
                <c:pt idx="265">
                  <c:v>2.7020203164741685E-2</c:v>
                </c:pt>
                <c:pt idx="266">
                  <c:v>2.701817640300308E-2</c:v>
                </c:pt>
                <c:pt idx="267">
                  <c:v>2.701817640300308E-2</c:v>
                </c:pt>
                <c:pt idx="268">
                  <c:v>2.6988112770547149E-2</c:v>
                </c:pt>
                <c:pt idx="269">
                  <c:v>2.6986761596054745E-2</c:v>
                </c:pt>
                <c:pt idx="270">
                  <c:v>2.6934403584474194E-2</c:v>
                </c:pt>
                <c:pt idx="271">
                  <c:v>2.6930687854620092E-2</c:v>
                </c:pt>
                <c:pt idx="272">
                  <c:v>2.6892854968832855E-2</c:v>
                </c:pt>
                <c:pt idx="273">
                  <c:v>2.6842861512614002E-2</c:v>
                </c:pt>
                <c:pt idx="274">
                  <c:v>2.6446291799094204E-2</c:v>
                </c:pt>
                <c:pt idx="275">
                  <c:v>2.6330766379993889E-2</c:v>
                </c:pt>
                <c:pt idx="276">
                  <c:v>2.6318943603185381E-2</c:v>
                </c:pt>
                <c:pt idx="277">
                  <c:v>2.6173354551629134E-2</c:v>
                </c:pt>
                <c:pt idx="278">
                  <c:v>2.6022698595726382E-2</c:v>
                </c:pt>
                <c:pt idx="279">
                  <c:v>2.582340035809718E-2</c:v>
                </c:pt>
                <c:pt idx="280">
                  <c:v>2.5773069108255234E-2</c:v>
                </c:pt>
                <c:pt idx="281">
                  <c:v>2.5735574016091091E-2</c:v>
                </c:pt>
                <c:pt idx="282">
                  <c:v>2.5676122338425436E-2</c:v>
                </c:pt>
                <c:pt idx="283">
                  <c:v>2.5642342976115402E-2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66E-4810-B679-C63145E11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0120816"/>
        <c:axId val="1"/>
      </c:scatterChart>
      <c:valAx>
        <c:axId val="750120816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rgbClr val="333333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199272899652481"/>
              <c:y val="0.880505785833374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333333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1.1952191235059761E-2"/>
              <c:y val="0.418240314300335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012081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4966827353752094"/>
          <c:y val="0.91195232671387771"/>
          <c:w val="0.82204612869606442"/>
          <c:h val="0.9685564304461942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BB Peg - O-C Diagr.</a:t>
            </a:r>
          </a:p>
        </c:rich>
      </c:tx>
      <c:layout>
        <c:manualLayout>
          <c:xMode val="edge"/>
          <c:yMode val="edge"/>
          <c:x val="0.36798731841688104"/>
          <c:y val="3.1152647975077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511576151854101"/>
          <c:y val="0.23053029634654992"/>
          <c:w val="0.78878014899853832"/>
          <c:h val="0.570095192316468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'A(2)'!$H$20:$H$20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'A(2)'!$F$21:$F$304</c:f>
              <c:numCache>
                <c:formatCode>General</c:formatCode>
                <c:ptCount val="284"/>
                <c:pt idx="0">
                  <c:v>-10245.5</c:v>
                </c:pt>
                <c:pt idx="1">
                  <c:v>-10245</c:v>
                </c:pt>
                <c:pt idx="2">
                  <c:v>-9185.5</c:v>
                </c:pt>
                <c:pt idx="3">
                  <c:v>-9185</c:v>
                </c:pt>
                <c:pt idx="4">
                  <c:v>-8001.5</c:v>
                </c:pt>
                <c:pt idx="5">
                  <c:v>-8001</c:v>
                </c:pt>
                <c:pt idx="6">
                  <c:v>-7276</c:v>
                </c:pt>
                <c:pt idx="7">
                  <c:v>-6161</c:v>
                </c:pt>
                <c:pt idx="8">
                  <c:v>-4944</c:v>
                </c:pt>
                <c:pt idx="9">
                  <c:v>-163</c:v>
                </c:pt>
                <c:pt idx="10">
                  <c:v>-138</c:v>
                </c:pt>
                <c:pt idx="11">
                  <c:v>-75</c:v>
                </c:pt>
                <c:pt idx="12">
                  <c:v>-58</c:v>
                </c:pt>
                <c:pt idx="13">
                  <c:v>-11</c:v>
                </c:pt>
                <c:pt idx="14">
                  <c:v>0</c:v>
                </c:pt>
                <c:pt idx="15">
                  <c:v>678</c:v>
                </c:pt>
                <c:pt idx="16">
                  <c:v>739</c:v>
                </c:pt>
                <c:pt idx="17">
                  <c:v>827</c:v>
                </c:pt>
                <c:pt idx="18">
                  <c:v>1959.5</c:v>
                </c:pt>
                <c:pt idx="19">
                  <c:v>1960</c:v>
                </c:pt>
                <c:pt idx="20">
                  <c:v>4000</c:v>
                </c:pt>
                <c:pt idx="21">
                  <c:v>4143</c:v>
                </c:pt>
                <c:pt idx="22">
                  <c:v>5941.5</c:v>
                </c:pt>
                <c:pt idx="23">
                  <c:v>5942</c:v>
                </c:pt>
                <c:pt idx="24">
                  <c:v>5950</c:v>
                </c:pt>
                <c:pt idx="25">
                  <c:v>5950.5</c:v>
                </c:pt>
                <c:pt idx="26">
                  <c:v>5991.5</c:v>
                </c:pt>
                <c:pt idx="27">
                  <c:v>6002.5</c:v>
                </c:pt>
                <c:pt idx="28">
                  <c:v>6052</c:v>
                </c:pt>
                <c:pt idx="29">
                  <c:v>6063</c:v>
                </c:pt>
                <c:pt idx="30">
                  <c:v>6063.5</c:v>
                </c:pt>
                <c:pt idx="31">
                  <c:v>6069</c:v>
                </c:pt>
                <c:pt idx="32">
                  <c:v>12243</c:v>
                </c:pt>
                <c:pt idx="33">
                  <c:v>14337</c:v>
                </c:pt>
                <c:pt idx="34">
                  <c:v>15036.5</c:v>
                </c:pt>
                <c:pt idx="35">
                  <c:v>15047.5</c:v>
                </c:pt>
                <c:pt idx="36">
                  <c:v>15061.5</c:v>
                </c:pt>
                <c:pt idx="37">
                  <c:v>15861</c:v>
                </c:pt>
                <c:pt idx="38">
                  <c:v>15964</c:v>
                </c:pt>
                <c:pt idx="39">
                  <c:v>17073.5</c:v>
                </c:pt>
                <c:pt idx="40">
                  <c:v>17074</c:v>
                </c:pt>
                <c:pt idx="41">
                  <c:v>18049</c:v>
                </c:pt>
                <c:pt idx="42">
                  <c:v>21083.5</c:v>
                </c:pt>
                <c:pt idx="43">
                  <c:v>21343</c:v>
                </c:pt>
                <c:pt idx="44">
                  <c:v>21991</c:v>
                </c:pt>
                <c:pt idx="45">
                  <c:v>22248</c:v>
                </c:pt>
                <c:pt idx="46">
                  <c:v>22466</c:v>
                </c:pt>
                <c:pt idx="47">
                  <c:v>29119.5</c:v>
                </c:pt>
                <c:pt idx="48">
                  <c:v>30049</c:v>
                </c:pt>
                <c:pt idx="49">
                  <c:v>30126</c:v>
                </c:pt>
                <c:pt idx="50">
                  <c:v>30131.5</c:v>
                </c:pt>
                <c:pt idx="51">
                  <c:v>30140</c:v>
                </c:pt>
                <c:pt idx="52">
                  <c:v>30565.5</c:v>
                </c:pt>
                <c:pt idx="53">
                  <c:v>31191</c:v>
                </c:pt>
                <c:pt idx="54">
                  <c:v>31194</c:v>
                </c:pt>
                <c:pt idx="55">
                  <c:v>31196.5</c:v>
                </c:pt>
                <c:pt idx="56">
                  <c:v>31343</c:v>
                </c:pt>
                <c:pt idx="57">
                  <c:v>31348.5</c:v>
                </c:pt>
                <c:pt idx="58">
                  <c:v>31359.5</c:v>
                </c:pt>
                <c:pt idx="59">
                  <c:v>31365</c:v>
                </c:pt>
                <c:pt idx="60">
                  <c:v>32027</c:v>
                </c:pt>
                <c:pt idx="61">
                  <c:v>33525.5</c:v>
                </c:pt>
                <c:pt idx="62">
                  <c:v>34085</c:v>
                </c:pt>
                <c:pt idx="63">
                  <c:v>34474.5</c:v>
                </c:pt>
                <c:pt idx="64">
                  <c:v>36105</c:v>
                </c:pt>
                <c:pt idx="65">
                  <c:v>36105</c:v>
                </c:pt>
                <c:pt idx="66">
                  <c:v>36130</c:v>
                </c:pt>
                <c:pt idx="67">
                  <c:v>37123</c:v>
                </c:pt>
                <c:pt idx="68">
                  <c:v>37188.5</c:v>
                </c:pt>
                <c:pt idx="69">
                  <c:v>37191</c:v>
                </c:pt>
                <c:pt idx="70">
                  <c:v>37257.5</c:v>
                </c:pt>
                <c:pt idx="71">
                  <c:v>37266</c:v>
                </c:pt>
                <c:pt idx="72">
                  <c:v>37285</c:v>
                </c:pt>
                <c:pt idx="73">
                  <c:v>38467</c:v>
                </c:pt>
                <c:pt idx="74">
                  <c:v>39250</c:v>
                </c:pt>
                <c:pt idx="75">
                  <c:v>40184.5</c:v>
                </c:pt>
                <c:pt idx="76">
                  <c:v>40550</c:v>
                </c:pt>
                <c:pt idx="77">
                  <c:v>41239</c:v>
                </c:pt>
                <c:pt idx="78">
                  <c:v>41279.5</c:v>
                </c:pt>
                <c:pt idx="79">
                  <c:v>41280</c:v>
                </c:pt>
                <c:pt idx="80">
                  <c:v>42304</c:v>
                </c:pt>
                <c:pt idx="81">
                  <c:v>42340</c:v>
                </c:pt>
                <c:pt idx="82">
                  <c:v>43358</c:v>
                </c:pt>
                <c:pt idx="83">
                  <c:v>43358</c:v>
                </c:pt>
                <c:pt idx="84">
                  <c:v>43366</c:v>
                </c:pt>
                <c:pt idx="85">
                  <c:v>43518</c:v>
                </c:pt>
                <c:pt idx="86">
                  <c:v>43536.5</c:v>
                </c:pt>
                <c:pt idx="87">
                  <c:v>43542</c:v>
                </c:pt>
                <c:pt idx="88">
                  <c:v>43543</c:v>
                </c:pt>
                <c:pt idx="89">
                  <c:v>44359</c:v>
                </c:pt>
                <c:pt idx="90">
                  <c:v>44613.5</c:v>
                </c:pt>
                <c:pt idx="91">
                  <c:v>45423.5</c:v>
                </c:pt>
                <c:pt idx="92">
                  <c:v>45443.5</c:v>
                </c:pt>
                <c:pt idx="93">
                  <c:v>45492.5</c:v>
                </c:pt>
                <c:pt idx="94">
                  <c:v>45570.5</c:v>
                </c:pt>
                <c:pt idx="95">
                  <c:v>46311.5</c:v>
                </c:pt>
                <c:pt idx="96">
                  <c:v>46380.5</c:v>
                </c:pt>
                <c:pt idx="97">
                  <c:v>46386</c:v>
                </c:pt>
                <c:pt idx="98">
                  <c:v>46389</c:v>
                </c:pt>
                <c:pt idx="99">
                  <c:v>46409</c:v>
                </c:pt>
                <c:pt idx="100">
                  <c:v>47318.5</c:v>
                </c:pt>
                <c:pt idx="101">
                  <c:v>47362.5</c:v>
                </c:pt>
                <c:pt idx="102">
                  <c:v>47376.5</c:v>
                </c:pt>
                <c:pt idx="103">
                  <c:v>47431.5</c:v>
                </c:pt>
                <c:pt idx="104">
                  <c:v>47451</c:v>
                </c:pt>
                <c:pt idx="105">
                  <c:v>47525.5</c:v>
                </c:pt>
                <c:pt idx="106">
                  <c:v>47536.5</c:v>
                </c:pt>
                <c:pt idx="107">
                  <c:v>47686</c:v>
                </c:pt>
                <c:pt idx="108">
                  <c:v>47691.5</c:v>
                </c:pt>
                <c:pt idx="109">
                  <c:v>47697</c:v>
                </c:pt>
                <c:pt idx="110">
                  <c:v>48289.5</c:v>
                </c:pt>
                <c:pt idx="111">
                  <c:v>48389</c:v>
                </c:pt>
                <c:pt idx="112">
                  <c:v>48461</c:v>
                </c:pt>
                <c:pt idx="113">
                  <c:v>48607</c:v>
                </c:pt>
                <c:pt idx="114">
                  <c:v>48619</c:v>
                </c:pt>
                <c:pt idx="115">
                  <c:v>48621</c:v>
                </c:pt>
                <c:pt idx="116">
                  <c:v>49257.5</c:v>
                </c:pt>
                <c:pt idx="117">
                  <c:v>49318.5</c:v>
                </c:pt>
                <c:pt idx="118">
                  <c:v>49321</c:v>
                </c:pt>
                <c:pt idx="119">
                  <c:v>49451</c:v>
                </c:pt>
                <c:pt idx="120">
                  <c:v>49473</c:v>
                </c:pt>
                <c:pt idx="121">
                  <c:v>49490.5</c:v>
                </c:pt>
                <c:pt idx="122">
                  <c:v>49520</c:v>
                </c:pt>
                <c:pt idx="123">
                  <c:v>49570</c:v>
                </c:pt>
                <c:pt idx="124">
                  <c:v>49584.5</c:v>
                </c:pt>
                <c:pt idx="125">
                  <c:v>49609.5</c:v>
                </c:pt>
                <c:pt idx="126">
                  <c:v>50223</c:v>
                </c:pt>
                <c:pt idx="127">
                  <c:v>50328</c:v>
                </c:pt>
                <c:pt idx="128">
                  <c:v>50386</c:v>
                </c:pt>
                <c:pt idx="129">
                  <c:v>50438.5</c:v>
                </c:pt>
                <c:pt idx="130">
                  <c:v>50489</c:v>
                </c:pt>
                <c:pt idx="131">
                  <c:v>50513</c:v>
                </c:pt>
                <c:pt idx="132">
                  <c:v>50563</c:v>
                </c:pt>
                <c:pt idx="133">
                  <c:v>50726</c:v>
                </c:pt>
                <c:pt idx="134">
                  <c:v>51318.5</c:v>
                </c:pt>
                <c:pt idx="135">
                  <c:v>51335</c:v>
                </c:pt>
                <c:pt idx="136">
                  <c:v>51452</c:v>
                </c:pt>
                <c:pt idx="137">
                  <c:v>51456.5</c:v>
                </c:pt>
                <c:pt idx="138">
                  <c:v>51592</c:v>
                </c:pt>
                <c:pt idx="139">
                  <c:v>51642.5</c:v>
                </c:pt>
                <c:pt idx="140">
                  <c:v>51771.5</c:v>
                </c:pt>
                <c:pt idx="141">
                  <c:v>52317</c:v>
                </c:pt>
                <c:pt idx="142">
                  <c:v>52375</c:v>
                </c:pt>
                <c:pt idx="143">
                  <c:v>52436.5</c:v>
                </c:pt>
                <c:pt idx="144">
                  <c:v>52441.5</c:v>
                </c:pt>
                <c:pt idx="145">
                  <c:v>52444</c:v>
                </c:pt>
                <c:pt idx="146">
                  <c:v>52500</c:v>
                </c:pt>
                <c:pt idx="147">
                  <c:v>52524</c:v>
                </c:pt>
                <c:pt idx="148">
                  <c:v>52529.5</c:v>
                </c:pt>
                <c:pt idx="149">
                  <c:v>53288</c:v>
                </c:pt>
                <c:pt idx="150">
                  <c:v>53321</c:v>
                </c:pt>
                <c:pt idx="151">
                  <c:v>53435</c:v>
                </c:pt>
                <c:pt idx="152">
                  <c:v>53443</c:v>
                </c:pt>
                <c:pt idx="153">
                  <c:v>53520</c:v>
                </c:pt>
                <c:pt idx="154">
                  <c:v>53648</c:v>
                </c:pt>
                <c:pt idx="155">
                  <c:v>53742</c:v>
                </c:pt>
                <c:pt idx="156">
                  <c:v>54306</c:v>
                </c:pt>
                <c:pt idx="157">
                  <c:v>54353</c:v>
                </c:pt>
                <c:pt idx="158">
                  <c:v>54489</c:v>
                </c:pt>
                <c:pt idx="159">
                  <c:v>54505.5</c:v>
                </c:pt>
                <c:pt idx="160">
                  <c:v>54538</c:v>
                </c:pt>
                <c:pt idx="161">
                  <c:v>54541.5</c:v>
                </c:pt>
                <c:pt idx="162">
                  <c:v>54574</c:v>
                </c:pt>
                <c:pt idx="163">
                  <c:v>54607</c:v>
                </c:pt>
                <c:pt idx="164">
                  <c:v>55299</c:v>
                </c:pt>
                <c:pt idx="165">
                  <c:v>55451</c:v>
                </c:pt>
                <c:pt idx="166">
                  <c:v>55523.5</c:v>
                </c:pt>
                <c:pt idx="167">
                  <c:v>55528.5</c:v>
                </c:pt>
                <c:pt idx="168">
                  <c:v>55559.5</c:v>
                </c:pt>
                <c:pt idx="169">
                  <c:v>55576.5</c:v>
                </c:pt>
                <c:pt idx="170">
                  <c:v>55614</c:v>
                </c:pt>
                <c:pt idx="171">
                  <c:v>55617.5</c:v>
                </c:pt>
                <c:pt idx="172">
                  <c:v>55711.5</c:v>
                </c:pt>
                <c:pt idx="173">
                  <c:v>55794.5</c:v>
                </c:pt>
                <c:pt idx="174">
                  <c:v>56353</c:v>
                </c:pt>
                <c:pt idx="175">
                  <c:v>56391.5</c:v>
                </c:pt>
                <c:pt idx="176">
                  <c:v>56421.5</c:v>
                </c:pt>
                <c:pt idx="177">
                  <c:v>56450.5</c:v>
                </c:pt>
                <c:pt idx="178">
                  <c:v>56467</c:v>
                </c:pt>
                <c:pt idx="179">
                  <c:v>56477.5</c:v>
                </c:pt>
                <c:pt idx="180">
                  <c:v>56477.5</c:v>
                </c:pt>
                <c:pt idx="181">
                  <c:v>56480</c:v>
                </c:pt>
                <c:pt idx="182">
                  <c:v>56544.5</c:v>
                </c:pt>
                <c:pt idx="183">
                  <c:v>56558</c:v>
                </c:pt>
                <c:pt idx="184">
                  <c:v>56580.5</c:v>
                </c:pt>
                <c:pt idx="185">
                  <c:v>56618</c:v>
                </c:pt>
                <c:pt idx="186">
                  <c:v>56663</c:v>
                </c:pt>
                <c:pt idx="187">
                  <c:v>56746</c:v>
                </c:pt>
                <c:pt idx="188">
                  <c:v>57336</c:v>
                </c:pt>
                <c:pt idx="189">
                  <c:v>57358</c:v>
                </c:pt>
                <c:pt idx="190">
                  <c:v>57493.5</c:v>
                </c:pt>
                <c:pt idx="191">
                  <c:v>57510</c:v>
                </c:pt>
                <c:pt idx="192">
                  <c:v>57517.5</c:v>
                </c:pt>
                <c:pt idx="193">
                  <c:v>57534.5</c:v>
                </c:pt>
                <c:pt idx="194">
                  <c:v>57570.5</c:v>
                </c:pt>
                <c:pt idx="195">
                  <c:v>57576</c:v>
                </c:pt>
                <c:pt idx="196">
                  <c:v>57659</c:v>
                </c:pt>
                <c:pt idx="197">
                  <c:v>58500</c:v>
                </c:pt>
                <c:pt idx="198">
                  <c:v>58552.5</c:v>
                </c:pt>
                <c:pt idx="199">
                  <c:v>58604.5</c:v>
                </c:pt>
                <c:pt idx="200">
                  <c:v>58646.5</c:v>
                </c:pt>
                <c:pt idx="201">
                  <c:v>58720.5</c:v>
                </c:pt>
                <c:pt idx="202">
                  <c:v>59432</c:v>
                </c:pt>
                <c:pt idx="203">
                  <c:v>59617.5</c:v>
                </c:pt>
                <c:pt idx="204">
                  <c:v>59625</c:v>
                </c:pt>
                <c:pt idx="205">
                  <c:v>59717</c:v>
                </c:pt>
                <c:pt idx="206">
                  <c:v>59783.5</c:v>
                </c:pt>
                <c:pt idx="207">
                  <c:v>60276.5</c:v>
                </c:pt>
                <c:pt idx="208">
                  <c:v>60431.5</c:v>
                </c:pt>
                <c:pt idx="209">
                  <c:v>60436.5</c:v>
                </c:pt>
                <c:pt idx="210">
                  <c:v>60574.5</c:v>
                </c:pt>
                <c:pt idx="211">
                  <c:v>60623.5</c:v>
                </c:pt>
                <c:pt idx="212">
                  <c:v>60624</c:v>
                </c:pt>
                <c:pt idx="213">
                  <c:v>60629</c:v>
                </c:pt>
                <c:pt idx="214">
                  <c:v>60629.5</c:v>
                </c:pt>
                <c:pt idx="215">
                  <c:v>60640.5</c:v>
                </c:pt>
                <c:pt idx="216">
                  <c:v>60663</c:v>
                </c:pt>
                <c:pt idx="217">
                  <c:v>60771</c:v>
                </c:pt>
                <c:pt idx="218">
                  <c:v>60798.5</c:v>
                </c:pt>
                <c:pt idx="219">
                  <c:v>61462</c:v>
                </c:pt>
                <c:pt idx="220">
                  <c:v>61487</c:v>
                </c:pt>
                <c:pt idx="221">
                  <c:v>61521</c:v>
                </c:pt>
                <c:pt idx="222">
                  <c:v>61566</c:v>
                </c:pt>
                <c:pt idx="223">
                  <c:v>61566.5</c:v>
                </c:pt>
                <c:pt idx="224">
                  <c:v>61684</c:v>
                </c:pt>
                <c:pt idx="225">
                  <c:v>62386</c:v>
                </c:pt>
                <c:pt idx="226">
                  <c:v>62425</c:v>
                </c:pt>
                <c:pt idx="227">
                  <c:v>62514</c:v>
                </c:pt>
                <c:pt idx="228">
                  <c:v>62566</c:v>
                </c:pt>
                <c:pt idx="229">
                  <c:v>62595</c:v>
                </c:pt>
                <c:pt idx="230">
                  <c:v>62712</c:v>
                </c:pt>
                <c:pt idx="231">
                  <c:v>62818</c:v>
                </c:pt>
                <c:pt idx="232">
                  <c:v>63506.5</c:v>
                </c:pt>
                <c:pt idx="233">
                  <c:v>63570</c:v>
                </c:pt>
                <c:pt idx="234">
                  <c:v>63619.5</c:v>
                </c:pt>
                <c:pt idx="235">
                  <c:v>63622.5</c:v>
                </c:pt>
                <c:pt idx="236">
                  <c:v>63714.5</c:v>
                </c:pt>
                <c:pt idx="237">
                  <c:v>63810.5</c:v>
                </c:pt>
                <c:pt idx="238">
                  <c:v>64469</c:v>
                </c:pt>
                <c:pt idx="239">
                  <c:v>64493</c:v>
                </c:pt>
                <c:pt idx="240">
                  <c:v>64493.5</c:v>
                </c:pt>
                <c:pt idx="241">
                  <c:v>64496</c:v>
                </c:pt>
                <c:pt idx="242">
                  <c:v>64498.5</c:v>
                </c:pt>
                <c:pt idx="243">
                  <c:v>64499</c:v>
                </c:pt>
                <c:pt idx="244">
                  <c:v>64522.5</c:v>
                </c:pt>
                <c:pt idx="245">
                  <c:v>64540</c:v>
                </c:pt>
                <c:pt idx="246">
                  <c:v>64599</c:v>
                </c:pt>
                <c:pt idx="247">
                  <c:v>64662.5</c:v>
                </c:pt>
                <c:pt idx="248">
                  <c:v>64663</c:v>
                </c:pt>
                <c:pt idx="249">
                  <c:v>64701</c:v>
                </c:pt>
                <c:pt idx="250">
                  <c:v>64726</c:v>
                </c:pt>
                <c:pt idx="251">
                  <c:v>65548.5</c:v>
                </c:pt>
                <c:pt idx="252">
                  <c:v>65556</c:v>
                </c:pt>
                <c:pt idx="253">
                  <c:v>65556</c:v>
                </c:pt>
                <c:pt idx="254">
                  <c:v>65556.5</c:v>
                </c:pt>
                <c:pt idx="255">
                  <c:v>65556.5</c:v>
                </c:pt>
                <c:pt idx="256">
                  <c:v>65561.5</c:v>
                </c:pt>
                <c:pt idx="257">
                  <c:v>65562</c:v>
                </c:pt>
                <c:pt idx="258">
                  <c:v>65562</c:v>
                </c:pt>
                <c:pt idx="259">
                  <c:v>65564.5</c:v>
                </c:pt>
                <c:pt idx="260">
                  <c:v>65565</c:v>
                </c:pt>
                <c:pt idx="261">
                  <c:v>65567</c:v>
                </c:pt>
                <c:pt idx="262">
                  <c:v>65567.5</c:v>
                </c:pt>
                <c:pt idx="263">
                  <c:v>65572.5</c:v>
                </c:pt>
                <c:pt idx="264">
                  <c:v>65573</c:v>
                </c:pt>
                <c:pt idx="265">
                  <c:v>65575.5</c:v>
                </c:pt>
                <c:pt idx="266">
                  <c:v>65578.5</c:v>
                </c:pt>
                <c:pt idx="267">
                  <c:v>65578.5</c:v>
                </c:pt>
                <c:pt idx="268">
                  <c:v>65623</c:v>
                </c:pt>
                <c:pt idx="269">
                  <c:v>65625</c:v>
                </c:pt>
                <c:pt idx="270">
                  <c:v>65702.5</c:v>
                </c:pt>
                <c:pt idx="271">
                  <c:v>65708</c:v>
                </c:pt>
                <c:pt idx="272">
                  <c:v>65764</c:v>
                </c:pt>
                <c:pt idx="273">
                  <c:v>65838</c:v>
                </c:pt>
                <c:pt idx="274">
                  <c:v>66425</c:v>
                </c:pt>
                <c:pt idx="275">
                  <c:v>66596</c:v>
                </c:pt>
                <c:pt idx="276">
                  <c:v>66613.5</c:v>
                </c:pt>
                <c:pt idx="277">
                  <c:v>66829</c:v>
                </c:pt>
                <c:pt idx="278">
                  <c:v>67052</c:v>
                </c:pt>
                <c:pt idx="279">
                  <c:v>67347</c:v>
                </c:pt>
                <c:pt idx="280">
                  <c:v>67421.5</c:v>
                </c:pt>
                <c:pt idx="281">
                  <c:v>67477</c:v>
                </c:pt>
                <c:pt idx="282">
                  <c:v>67565</c:v>
                </c:pt>
                <c:pt idx="283">
                  <c:v>67615</c:v>
                </c:pt>
              </c:numCache>
            </c:numRef>
          </c:xVal>
          <c:yVal>
            <c:numRef>
              <c:f>'A(2)'!$H$21:$H$304</c:f>
              <c:numCache>
                <c:formatCode>General</c:formatCode>
                <c:ptCount val="284"/>
                <c:pt idx="6">
                  <c:v>4.0036000027612317E-3</c:v>
                </c:pt>
                <c:pt idx="9">
                  <c:v>-1.2320699999690987E-2</c:v>
                </c:pt>
                <c:pt idx="10">
                  <c:v>-1.0848199995962204E-2</c:v>
                </c:pt>
                <c:pt idx="11">
                  <c:v>-1.2417499998264248E-2</c:v>
                </c:pt>
                <c:pt idx="12">
                  <c:v>1.0637999985192437E-3</c:v>
                </c:pt>
                <c:pt idx="13">
                  <c:v>-1.0487899999134243E-2</c:v>
                </c:pt>
                <c:pt idx="14">
                  <c:v>-9.9999999983992893E-3</c:v>
                </c:pt>
                <c:pt idx="15">
                  <c:v>2.542000001994893E-4</c:v>
                </c:pt>
                <c:pt idx="16">
                  <c:v>-9.3129000015323982E-3</c:v>
                </c:pt>
                <c:pt idx="17">
                  <c:v>-3.4096999988832977E-3</c:v>
                </c:pt>
                <c:pt idx="20">
                  <c:v>-1.1399999999412103E-2</c:v>
                </c:pt>
                <c:pt idx="21">
                  <c:v>-7.0572999975411221E-3</c:v>
                </c:pt>
                <c:pt idx="22">
                  <c:v>9.2143500005477108E-3</c:v>
                </c:pt>
                <c:pt idx="23">
                  <c:v>-1.5361999976448715E-3</c:v>
                </c:pt>
                <c:pt idx="24">
                  <c:v>-7.5449999967531767E-3</c:v>
                </c:pt>
                <c:pt idx="25">
                  <c:v>-9.2955499967501964E-3</c:v>
                </c:pt>
                <c:pt idx="26">
                  <c:v>1.5935000192257576E-4</c:v>
                </c:pt>
                <c:pt idx="27">
                  <c:v>9.6472500008530915E-3</c:v>
                </c:pt>
                <c:pt idx="28">
                  <c:v>-6.5720000202418305E-4</c:v>
                </c:pt>
                <c:pt idx="29">
                  <c:v>-6.1692999988736119E-3</c:v>
                </c:pt>
                <c:pt idx="30">
                  <c:v>1.9080149999354035E-2</c:v>
                </c:pt>
                <c:pt idx="31">
                  <c:v>-3.1759000012243632E-3</c:v>
                </c:pt>
                <c:pt idx="32">
                  <c:v>-5.9672999996109866E-3</c:v>
                </c:pt>
                <c:pt idx="33">
                  <c:v>-2.7070000214735046E-4</c:v>
                </c:pt>
                <c:pt idx="34">
                  <c:v>-2.9014999745413661E-4</c:v>
                </c:pt>
                <c:pt idx="35">
                  <c:v>1.4197749995219056E-2</c:v>
                </c:pt>
                <c:pt idx="36">
                  <c:v>3.182350003044121E-3</c:v>
                </c:pt>
                <c:pt idx="37">
                  <c:v>-2.4947099998826161E-2</c:v>
                </c:pt>
                <c:pt idx="38">
                  <c:v>-2.5603999965824187E-3</c:v>
                </c:pt>
                <c:pt idx="41">
                  <c:v>-2.3353900003712624E-2</c:v>
                </c:pt>
                <c:pt idx="42">
                  <c:v>-4.4185000297147781E-4</c:v>
                </c:pt>
                <c:pt idx="43">
                  <c:v>1.1022700004104991E-2</c:v>
                </c:pt>
                <c:pt idx="44">
                  <c:v>-8.6900999958743341E-3</c:v>
                </c:pt>
                <c:pt idx="45">
                  <c:v>-4.4727999993483536E-3</c:v>
                </c:pt>
                <c:pt idx="46">
                  <c:v>-1.6712599994207267E-2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775-4D1B-9BA4-196C52B3642E}"/>
            </c:ext>
          </c:extLst>
        </c:ser>
        <c:ser>
          <c:idx val="1"/>
          <c:order val="1"/>
          <c:tx>
            <c:strRef>
              <c:f>'A(2)'!$I$20:$I$20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'A(2)'!$F$21:$F$304</c:f>
              <c:numCache>
                <c:formatCode>General</c:formatCode>
                <c:ptCount val="284"/>
                <c:pt idx="0">
                  <c:v>-10245.5</c:v>
                </c:pt>
                <c:pt idx="1">
                  <c:v>-10245</c:v>
                </c:pt>
                <c:pt idx="2">
                  <c:v>-9185.5</c:v>
                </c:pt>
                <c:pt idx="3">
                  <c:v>-9185</c:v>
                </c:pt>
                <c:pt idx="4">
                  <c:v>-8001.5</c:v>
                </c:pt>
                <c:pt idx="5">
                  <c:v>-8001</c:v>
                </c:pt>
                <c:pt idx="6">
                  <c:v>-7276</c:v>
                </c:pt>
                <c:pt idx="7">
                  <c:v>-6161</c:v>
                </c:pt>
                <c:pt idx="8">
                  <c:v>-4944</c:v>
                </c:pt>
                <c:pt idx="9">
                  <c:v>-163</c:v>
                </c:pt>
                <c:pt idx="10">
                  <c:v>-138</c:v>
                </c:pt>
                <c:pt idx="11">
                  <c:v>-75</c:v>
                </c:pt>
                <c:pt idx="12">
                  <c:v>-58</c:v>
                </c:pt>
                <c:pt idx="13">
                  <c:v>-11</c:v>
                </c:pt>
                <c:pt idx="14">
                  <c:v>0</c:v>
                </c:pt>
                <c:pt idx="15">
                  <c:v>678</c:v>
                </c:pt>
                <c:pt idx="16">
                  <c:v>739</c:v>
                </c:pt>
                <c:pt idx="17">
                  <c:v>827</c:v>
                </c:pt>
                <c:pt idx="18">
                  <c:v>1959.5</c:v>
                </c:pt>
                <c:pt idx="19">
                  <c:v>1960</c:v>
                </c:pt>
                <c:pt idx="20">
                  <c:v>4000</c:v>
                </c:pt>
                <c:pt idx="21">
                  <c:v>4143</c:v>
                </c:pt>
                <c:pt idx="22">
                  <c:v>5941.5</c:v>
                </c:pt>
                <c:pt idx="23">
                  <c:v>5942</c:v>
                </c:pt>
                <c:pt idx="24">
                  <c:v>5950</c:v>
                </c:pt>
                <c:pt idx="25">
                  <c:v>5950.5</c:v>
                </c:pt>
                <c:pt idx="26">
                  <c:v>5991.5</c:v>
                </c:pt>
                <c:pt idx="27">
                  <c:v>6002.5</c:v>
                </c:pt>
                <c:pt idx="28">
                  <c:v>6052</c:v>
                </c:pt>
                <c:pt idx="29">
                  <c:v>6063</c:v>
                </c:pt>
                <c:pt idx="30">
                  <c:v>6063.5</c:v>
                </c:pt>
                <c:pt idx="31">
                  <c:v>6069</c:v>
                </c:pt>
                <c:pt idx="32">
                  <c:v>12243</c:v>
                </c:pt>
                <c:pt idx="33">
                  <c:v>14337</c:v>
                </c:pt>
                <c:pt idx="34">
                  <c:v>15036.5</c:v>
                </c:pt>
                <c:pt idx="35">
                  <c:v>15047.5</c:v>
                </c:pt>
                <c:pt idx="36">
                  <c:v>15061.5</c:v>
                </c:pt>
                <c:pt idx="37">
                  <c:v>15861</c:v>
                </c:pt>
                <c:pt idx="38">
                  <c:v>15964</c:v>
                </c:pt>
                <c:pt idx="39">
                  <c:v>17073.5</c:v>
                </c:pt>
                <c:pt idx="40">
                  <c:v>17074</c:v>
                </c:pt>
                <c:pt idx="41">
                  <c:v>18049</c:v>
                </c:pt>
                <c:pt idx="42">
                  <c:v>21083.5</c:v>
                </c:pt>
                <c:pt idx="43">
                  <c:v>21343</c:v>
                </c:pt>
                <c:pt idx="44">
                  <c:v>21991</c:v>
                </c:pt>
                <c:pt idx="45">
                  <c:v>22248</c:v>
                </c:pt>
                <c:pt idx="46">
                  <c:v>22466</c:v>
                </c:pt>
                <c:pt idx="47">
                  <c:v>29119.5</c:v>
                </c:pt>
                <c:pt idx="48">
                  <c:v>30049</c:v>
                </c:pt>
                <c:pt idx="49">
                  <c:v>30126</c:v>
                </c:pt>
                <c:pt idx="50">
                  <c:v>30131.5</c:v>
                </c:pt>
                <c:pt idx="51">
                  <c:v>30140</c:v>
                </c:pt>
                <c:pt idx="52">
                  <c:v>30565.5</c:v>
                </c:pt>
                <c:pt idx="53">
                  <c:v>31191</c:v>
                </c:pt>
                <c:pt idx="54">
                  <c:v>31194</c:v>
                </c:pt>
                <c:pt idx="55">
                  <c:v>31196.5</c:v>
                </c:pt>
                <c:pt idx="56">
                  <c:v>31343</c:v>
                </c:pt>
                <c:pt idx="57">
                  <c:v>31348.5</c:v>
                </c:pt>
                <c:pt idx="58">
                  <c:v>31359.5</c:v>
                </c:pt>
                <c:pt idx="59">
                  <c:v>31365</c:v>
                </c:pt>
                <c:pt idx="60">
                  <c:v>32027</c:v>
                </c:pt>
                <c:pt idx="61">
                  <c:v>33525.5</c:v>
                </c:pt>
                <c:pt idx="62">
                  <c:v>34085</c:v>
                </c:pt>
                <c:pt idx="63">
                  <c:v>34474.5</c:v>
                </c:pt>
                <c:pt idx="64">
                  <c:v>36105</c:v>
                </c:pt>
                <c:pt idx="65">
                  <c:v>36105</c:v>
                </c:pt>
                <c:pt idx="66">
                  <c:v>36130</c:v>
                </c:pt>
                <c:pt idx="67">
                  <c:v>37123</c:v>
                </c:pt>
                <c:pt idx="68">
                  <c:v>37188.5</c:v>
                </c:pt>
                <c:pt idx="69">
                  <c:v>37191</c:v>
                </c:pt>
                <c:pt idx="70">
                  <c:v>37257.5</c:v>
                </c:pt>
                <c:pt idx="71">
                  <c:v>37266</c:v>
                </c:pt>
                <c:pt idx="72">
                  <c:v>37285</c:v>
                </c:pt>
                <c:pt idx="73">
                  <c:v>38467</c:v>
                </c:pt>
                <c:pt idx="74">
                  <c:v>39250</c:v>
                </c:pt>
                <c:pt idx="75">
                  <c:v>40184.5</c:v>
                </c:pt>
                <c:pt idx="76">
                  <c:v>40550</c:v>
                </c:pt>
                <c:pt idx="77">
                  <c:v>41239</c:v>
                </c:pt>
                <c:pt idx="78">
                  <c:v>41279.5</c:v>
                </c:pt>
                <c:pt idx="79">
                  <c:v>41280</c:v>
                </c:pt>
                <c:pt idx="80">
                  <c:v>42304</c:v>
                </c:pt>
                <c:pt idx="81">
                  <c:v>42340</c:v>
                </c:pt>
                <c:pt idx="82">
                  <c:v>43358</c:v>
                </c:pt>
                <c:pt idx="83">
                  <c:v>43358</c:v>
                </c:pt>
                <c:pt idx="84">
                  <c:v>43366</c:v>
                </c:pt>
                <c:pt idx="85">
                  <c:v>43518</c:v>
                </c:pt>
                <c:pt idx="86">
                  <c:v>43536.5</c:v>
                </c:pt>
                <c:pt idx="87">
                  <c:v>43542</c:v>
                </c:pt>
                <c:pt idx="88">
                  <c:v>43543</c:v>
                </c:pt>
                <c:pt idx="89">
                  <c:v>44359</c:v>
                </c:pt>
                <c:pt idx="90">
                  <c:v>44613.5</c:v>
                </c:pt>
                <c:pt idx="91">
                  <c:v>45423.5</c:v>
                </c:pt>
                <c:pt idx="92">
                  <c:v>45443.5</c:v>
                </c:pt>
                <c:pt idx="93">
                  <c:v>45492.5</c:v>
                </c:pt>
                <c:pt idx="94">
                  <c:v>45570.5</c:v>
                </c:pt>
                <c:pt idx="95">
                  <c:v>46311.5</c:v>
                </c:pt>
                <c:pt idx="96">
                  <c:v>46380.5</c:v>
                </c:pt>
                <c:pt idx="97">
                  <c:v>46386</c:v>
                </c:pt>
                <c:pt idx="98">
                  <c:v>46389</c:v>
                </c:pt>
                <c:pt idx="99">
                  <c:v>46409</c:v>
                </c:pt>
                <c:pt idx="100">
                  <c:v>47318.5</c:v>
                </c:pt>
                <c:pt idx="101">
                  <c:v>47362.5</c:v>
                </c:pt>
                <c:pt idx="102">
                  <c:v>47376.5</c:v>
                </c:pt>
                <c:pt idx="103">
                  <c:v>47431.5</c:v>
                </c:pt>
                <c:pt idx="104">
                  <c:v>47451</c:v>
                </c:pt>
                <c:pt idx="105">
                  <c:v>47525.5</c:v>
                </c:pt>
                <c:pt idx="106">
                  <c:v>47536.5</c:v>
                </c:pt>
                <c:pt idx="107">
                  <c:v>47686</c:v>
                </c:pt>
                <c:pt idx="108">
                  <c:v>47691.5</c:v>
                </c:pt>
                <c:pt idx="109">
                  <c:v>47697</c:v>
                </c:pt>
                <c:pt idx="110">
                  <c:v>48289.5</c:v>
                </c:pt>
                <c:pt idx="111">
                  <c:v>48389</c:v>
                </c:pt>
                <c:pt idx="112">
                  <c:v>48461</c:v>
                </c:pt>
                <c:pt idx="113">
                  <c:v>48607</c:v>
                </c:pt>
                <c:pt idx="114">
                  <c:v>48619</c:v>
                </c:pt>
                <c:pt idx="115">
                  <c:v>48621</c:v>
                </c:pt>
                <c:pt idx="116">
                  <c:v>49257.5</c:v>
                </c:pt>
                <c:pt idx="117">
                  <c:v>49318.5</c:v>
                </c:pt>
                <c:pt idx="118">
                  <c:v>49321</c:v>
                </c:pt>
                <c:pt idx="119">
                  <c:v>49451</c:v>
                </c:pt>
                <c:pt idx="120">
                  <c:v>49473</c:v>
                </c:pt>
                <c:pt idx="121">
                  <c:v>49490.5</c:v>
                </c:pt>
                <c:pt idx="122">
                  <c:v>49520</c:v>
                </c:pt>
                <c:pt idx="123">
                  <c:v>49570</c:v>
                </c:pt>
                <c:pt idx="124">
                  <c:v>49584.5</c:v>
                </c:pt>
                <c:pt idx="125">
                  <c:v>49609.5</c:v>
                </c:pt>
                <c:pt idx="126">
                  <c:v>50223</c:v>
                </c:pt>
                <c:pt idx="127">
                  <c:v>50328</c:v>
                </c:pt>
                <c:pt idx="128">
                  <c:v>50386</c:v>
                </c:pt>
                <c:pt idx="129">
                  <c:v>50438.5</c:v>
                </c:pt>
                <c:pt idx="130">
                  <c:v>50489</c:v>
                </c:pt>
                <c:pt idx="131">
                  <c:v>50513</c:v>
                </c:pt>
                <c:pt idx="132">
                  <c:v>50563</c:v>
                </c:pt>
                <c:pt idx="133">
                  <c:v>50726</c:v>
                </c:pt>
                <c:pt idx="134">
                  <c:v>51318.5</c:v>
                </c:pt>
                <c:pt idx="135">
                  <c:v>51335</c:v>
                </c:pt>
                <c:pt idx="136">
                  <c:v>51452</c:v>
                </c:pt>
                <c:pt idx="137">
                  <c:v>51456.5</c:v>
                </c:pt>
                <c:pt idx="138">
                  <c:v>51592</c:v>
                </c:pt>
                <c:pt idx="139">
                  <c:v>51642.5</c:v>
                </c:pt>
                <c:pt idx="140">
                  <c:v>51771.5</c:v>
                </c:pt>
                <c:pt idx="141">
                  <c:v>52317</c:v>
                </c:pt>
                <c:pt idx="142">
                  <c:v>52375</c:v>
                </c:pt>
                <c:pt idx="143">
                  <c:v>52436.5</c:v>
                </c:pt>
                <c:pt idx="144">
                  <c:v>52441.5</c:v>
                </c:pt>
                <c:pt idx="145">
                  <c:v>52444</c:v>
                </c:pt>
                <c:pt idx="146">
                  <c:v>52500</c:v>
                </c:pt>
                <c:pt idx="147">
                  <c:v>52524</c:v>
                </c:pt>
                <c:pt idx="148">
                  <c:v>52529.5</c:v>
                </c:pt>
                <c:pt idx="149">
                  <c:v>53288</c:v>
                </c:pt>
                <c:pt idx="150">
                  <c:v>53321</c:v>
                </c:pt>
                <c:pt idx="151">
                  <c:v>53435</c:v>
                </c:pt>
                <c:pt idx="152">
                  <c:v>53443</c:v>
                </c:pt>
                <c:pt idx="153">
                  <c:v>53520</c:v>
                </c:pt>
                <c:pt idx="154">
                  <c:v>53648</c:v>
                </c:pt>
                <c:pt idx="155">
                  <c:v>53742</c:v>
                </c:pt>
                <c:pt idx="156">
                  <c:v>54306</c:v>
                </c:pt>
                <c:pt idx="157">
                  <c:v>54353</c:v>
                </c:pt>
                <c:pt idx="158">
                  <c:v>54489</c:v>
                </c:pt>
                <c:pt idx="159">
                  <c:v>54505.5</c:v>
                </c:pt>
                <c:pt idx="160">
                  <c:v>54538</c:v>
                </c:pt>
                <c:pt idx="161">
                  <c:v>54541.5</c:v>
                </c:pt>
                <c:pt idx="162">
                  <c:v>54574</c:v>
                </c:pt>
                <c:pt idx="163">
                  <c:v>54607</c:v>
                </c:pt>
                <c:pt idx="164">
                  <c:v>55299</c:v>
                </c:pt>
                <c:pt idx="165">
                  <c:v>55451</c:v>
                </c:pt>
                <c:pt idx="166">
                  <c:v>55523.5</c:v>
                </c:pt>
                <c:pt idx="167">
                  <c:v>55528.5</c:v>
                </c:pt>
                <c:pt idx="168">
                  <c:v>55559.5</c:v>
                </c:pt>
                <c:pt idx="169">
                  <c:v>55576.5</c:v>
                </c:pt>
                <c:pt idx="170">
                  <c:v>55614</c:v>
                </c:pt>
                <c:pt idx="171">
                  <c:v>55617.5</c:v>
                </c:pt>
                <c:pt idx="172">
                  <c:v>55711.5</c:v>
                </c:pt>
                <c:pt idx="173">
                  <c:v>55794.5</c:v>
                </c:pt>
                <c:pt idx="174">
                  <c:v>56353</c:v>
                </c:pt>
                <c:pt idx="175">
                  <c:v>56391.5</c:v>
                </c:pt>
                <c:pt idx="176">
                  <c:v>56421.5</c:v>
                </c:pt>
                <c:pt idx="177">
                  <c:v>56450.5</c:v>
                </c:pt>
                <c:pt idx="178">
                  <c:v>56467</c:v>
                </c:pt>
                <c:pt idx="179">
                  <c:v>56477.5</c:v>
                </c:pt>
                <c:pt idx="180">
                  <c:v>56477.5</c:v>
                </c:pt>
                <c:pt idx="181">
                  <c:v>56480</c:v>
                </c:pt>
                <c:pt idx="182">
                  <c:v>56544.5</c:v>
                </c:pt>
                <c:pt idx="183">
                  <c:v>56558</c:v>
                </c:pt>
                <c:pt idx="184">
                  <c:v>56580.5</c:v>
                </c:pt>
                <c:pt idx="185">
                  <c:v>56618</c:v>
                </c:pt>
                <c:pt idx="186">
                  <c:v>56663</c:v>
                </c:pt>
                <c:pt idx="187">
                  <c:v>56746</c:v>
                </c:pt>
                <c:pt idx="188">
                  <c:v>57336</c:v>
                </c:pt>
                <c:pt idx="189">
                  <c:v>57358</c:v>
                </c:pt>
                <c:pt idx="190">
                  <c:v>57493.5</c:v>
                </c:pt>
                <c:pt idx="191">
                  <c:v>57510</c:v>
                </c:pt>
                <c:pt idx="192">
                  <c:v>57517.5</c:v>
                </c:pt>
                <c:pt idx="193">
                  <c:v>57534.5</c:v>
                </c:pt>
                <c:pt idx="194">
                  <c:v>57570.5</c:v>
                </c:pt>
                <c:pt idx="195">
                  <c:v>57576</c:v>
                </c:pt>
                <c:pt idx="196">
                  <c:v>57659</c:v>
                </c:pt>
                <c:pt idx="197">
                  <c:v>58500</c:v>
                </c:pt>
                <c:pt idx="198">
                  <c:v>58552.5</c:v>
                </c:pt>
                <c:pt idx="199">
                  <c:v>58604.5</c:v>
                </c:pt>
                <c:pt idx="200">
                  <c:v>58646.5</c:v>
                </c:pt>
                <c:pt idx="201">
                  <c:v>58720.5</c:v>
                </c:pt>
                <c:pt idx="202">
                  <c:v>59432</c:v>
                </c:pt>
                <c:pt idx="203">
                  <c:v>59617.5</c:v>
                </c:pt>
                <c:pt idx="204">
                  <c:v>59625</c:v>
                </c:pt>
                <c:pt idx="205">
                  <c:v>59717</c:v>
                </c:pt>
                <c:pt idx="206">
                  <c:v>59783.5</c:v>
                </c:pt>
                <c:pt idx="207">
                  <c:v>60276.5</c:v>
                </c:pt>
                <c:pt idx="208">
                  <c:v>60431.5</c:v>
                </c:pt>
                <c:pt idx="209">
                  <c:v>60436.5</c:v>
                </c:pt>
                <c:pt idx="210">
                  <c:v>60574.5</c:v>
                </c:pt>
                <c:pt idx="211">
                  <c:v>60623.5</c:v>
                </c:pt>
                <c:pt idx="212">
                  <c:v>60624</c:v>
                </c:pt>
                <c:pt idx="213">
                  <c:v>60629</c:v>
                </c:pt>
                <c:pt idx="214">
                  <c:v>60629.5</c:v>
                </c:pt>
                <c:pt idx="215">
                  <c:v>60640.5</c:v>
                </c:pt>
                <c:pt idx="216">
                  <c:v>60663</c:v>
                </c:pt>
                <c:pt idx="217">
                  <c:v>60771</c:v>
                </c:pt>
                <c:pt idx="218">
                  <c:v>60798.5</c:v>
                </c:pt>
                <c:pt idx="219">
                  <c:v>61462</c:v>
                </c:pt>
                <c:pt idx="220">
                  <c:v>61487</c:v>
                </c:pt>
                <c:pt idx="221">
                  <c:v>61521</c:v>
                </c:pt>
                <c:pt idx="222">
                  <c:v>61566</c:v>
                </c:pt>
                <c:pt idx="223">
                  <c:v>61566.5</c:v>
                </c:pt>
                <c:pt idx="224">
                  <c:v>61684</c:v>
                </c:pt>
                <c:pt idx="225">
                  <c:v>62386</c:v>
                </c:pt>
                <c:pt idx="226">
                  <c:v>62425</c:v>
                </c:pt>
                <c:pt idx="227">
                  <c:v>62514</c:v>
                </c:pt>
                <c:pt idx="228">
                  <c:v>62566</c:v>
                </c:pt>
                <c:pt idx="229">
                  <c:v>62595</c:v>
                </c:pt>
                <c:pt idx="230">
                  <c:v>62712</c:v>
                </c:pt>
                <c:pt idx="231">
                  <c:v>62818</c:v>
                </c:pt>
                <c:pt idx="232">
                  <c:v>63506.5</c:v>
                </c:pt>
                <c:pt idx="233">
                  <c:v>63570</c:v>
                </c:pt>
                <c:pt idx="234">
                  <c:v>63619.5</c:v>
                </c:pt>
                <c:pt idx="235">
                  <c:v>63622.5</c:v>
                </c:pt>
                <c:pt idx="236">
                  <c:v>63714.5</c:v>
                </c:pt>
                <c:pt idx="237">
                  <c:v>63810.5</c:v>
                </c:pt>
                <c:pt idx="238">
                  <c:v>64469</c:v>
                </c:pt>
                <c:pt idx="239">
                  <c:v>64493</c:v>
                </c:pt>
                <c:pt idx="240">
                  <c:v>64493.5</c:v>
                </c:pt>
                <c:pt idx="241">
                  <c:v>64496</c:v>
                </c:pt>
                <c:pt idx="242">
                  <c:v>64498.5</c:v>
                </c:pt>
                <c:pt idx="243">
                  <c:v>64499</c:v>
                </c:pt>
                <c:pt idx="244">
                  <c:v>64522.5</c:v>
                </c:pt>
                <c:pt idx="245">
                  <c:v>64540</c:v>
                </c:pt>
                <c:pt idx="246">
                  <c:v>64599</c:v>
                </c:pt>
                <c:pt idx="247">
                  <c:v>64662.5</c:v>
                </c:pt>
                <c:pt idx="248">
                  <c:v>64663</c:v>
                </c:pt>
                <c:pt idx="249">
                  <c:v>64701</c:v>
                </c:pt>
                <c:pt idx="250">
                  <c:v>64726</c:v>
                </c:pt>
                <c:pt idx="251">
                  <c:v>65548.5</c:v>
                </c:pt>
                <c:pt idx="252">
                  <c:v>65556</c:v>
                </c:pt>
                <c:pt idx="253">
                  <c:v>65556</c:v>
                </c:pt>
                <c:pt idx="254">
                  <c:v>65556.5</c:v>
                </c:pt>
                <c:pt idx="255">
                  <c:v>65556.5</c:v>
                </c:pt>
                <c:pt idx="256">
                  <c:v>65561.5</c:v>
                </c:pt>
                <c:pt idx="257">
                  <c:v>65562</c:v>
                </c:pt>
                <c:pt idx="258">
                  <c:v>65562</c:v>
                </c:pt>
                <c:pt idx="259">
                  <c:v>65564.5</c:v>
                </c:pt>
                <c:pt idx="260">
                  <c:v>65565</c:v>
                </c:pt>
                <c:pt idx="261">
                  <c:v>65567</c:v>
                </c:pt>
                <c:pt idx="262">
                  <c:v>65567.5</c:v>
                </c:pt>
                <c:pt idx="263">
                  <c:v>65572.5</c:v>
                </c:pt>
                <c:pt idx="264">
                  <c:v>65573</c:v>
                </c:pt>
                <c:pt idx="265">
                  <c:v>65575.5</c:v>
                </c:pt>
                <c:pt idx="266">
                  <c:v>65578.5</c:v>
                </c:pt>
                <c:pt idx="267">
                  <c:v>65578.5</c:v>
                </c:pt>
                <c:pt idx="268">
                  <c:v>65623</c:v>
                </c:pt>
                <c:pt idx="269">
                  <c:v>65625</c:v>
                </c:pt>
                <c:pt idx="270">
                  <c:v>65702.5</c:v>
                </c:pt>
                <c:pt idx="271">
                  <c:v>65708</c:v>
                </c:pt>
                <c:pt idx="272">
                  <c:v>65764</c:v>
                </c:pt>
                <c:pt idx="273">
                  <c:v>65838</c:v>
                </c:pt>
                <c:pt idx="274">
                  <c:v>66425</c:v>
                </c:pt>
                <c:pt idx="275">
                  <c:v>66596</c:v>
                </c:pt>
                <c:pt idx="276">
                  <c:v>66613.5</c:v>
                </c:pt>
                <c:pt idx="277">
                  <c:v>66829</c:v>
                </c:pt>
                <c:pt idx="278">
                  <c:v>67052</c:v>
                </c:pt>
                <c:pt idx="279">
                  <c:v>67347</c:v>
                </c:pt>
                <c:pt idx="280">
                  <c:v>67421.5</c:v>
                </c:pt>
                <c:pt idx="281">
                  <c:v>67477</c:v>
                </c:pt>
                <c:pt idx="282">
                  <c:v>67565</c:v>
                </c:pt>
                <c:pt idx="283">
                  <c:v>67615</c:v>
                </c:pt>
              </c:numCache>
            </c:numRef>
          </c:xVal>
          <c:yVal>
            <c:numRef>
              <c:f>'A(2)'!$I$21:$I$304</c:f>
              <c:numCache>
                <c:formatCode>General</c:formatCode>
                <c:ptCount val="284"/>
                <c:pt idx="0">
                  <c:v>1.0520050000195624E-2</c:v>
                </c:pt>
                <c:pt idx="1">
                  <c:v>5.7694999995874241E-3</c:v>
                </c:pt>
                <c:pt idx="2">
                  <c:v>9.3540500020026229E-3</c:v>
                </c:pt>
                <c:pt idx="3">
                  <c:v>9.603499998775078E-3</c:v>
                </c:pt>
                <c:pt idx="4">
                  <c:v>1.1051650002627866E-2</c:v>
                </c:pt>
                <c:pt idx="5">
                  <c:v>1.0301099999196595E-2</c:v>
                </c:pt>
                <c:pt idx="7">
                  <c:v>6.6770999983418733E-3</c:v>
                </c:pt>
                <c:pt idx="8">
                  <c:v>2.0438400002603885E-2</c:v>
                </c:pt>
                <c:pt idx="18">
                  <c:v>3.5945500021625776E-3</c:v>
                </c:pt>
                <c:pt idx="19">
                  <c:v>2.8440000023692846E-3</c:v>
                </c:pt>
                <c:pt idx="39">
                  <c:v>1.9691499983309768E-3</c:v>
                </c:pt>
                <c:pt idx="40">
                  <c:v>-8.7813999998616055E-3</c:v>
                </c:pt>
                <c:pt idx="48">
                  <c:v>8.4460999933071434E-3</c:v>
                </c:pt>
                <c:pt idx="49">
                  <c:v>1.0861399998248089E-2</c:v>
                </c:pt>
                <c:pt idx="50">
                  <c:v>1.8605350000143517E-2</c:v>
                </c:pt>
                <c:pt idx="51">
                  <c:v>-9.1539999993983656E-3</c:v>
                </c:pt>
                <c:pt idx="52">
                  <c:v>2.12794999970356E-3</c:v>
                </c:pt>
                <c:pt idx="53">
                  <c:v>2.7189899999939371E-2</c:v>
                </c:pt>
                <c:pt idx="54">
                  <c:v>1.0686599998734891E-2</c:v>
                </c:pt>
                <c:pt idx="55">
                  <c:v>1.3933849993918557E-2</c:v>
                </c:pt>
                <c:pt idx="56">
                  <c:v>-2.9773000060231425E-3</c:v>
                </c:pt>
                <c:pt idx="57">
                  <c:v>2.7666500027407892E-3</c:v>
                </c:pt>
                <c:pt idx="58">
                  <c:v>1.25454999943031E-3</c:v>
                </c:pt>
                <c:pt idx="59">
                  <c:v>2.9985000001033768E-3</c:v>
                </c:pt>
                <c:pt idx="60">
                  <c:v>2.2702999995090067E-3</c:v>
                </c:pt>
                <c:pt idx="61">
                  <c:v>-9.1280499982531182E-3</c:v>
                </c:pt>
                <c:pt idx="62">
                  <c:v>-4.9934999988181517E-3</c:v>
                </c:pt>
                <c:pt idx="63">
                  <c:v>-2.2671950006042607E-2</c:v>
                </c:pt>
                <c:pt idx="64">
                  <c:v>5.7845000046654604E-3</c:v>
                </c:pt>
                <c:pt idx="65">
                  <c:v>1.0784500002046116E-2</c:v>
                </c:pt>
                <c:pt idx="66">
                  <c:v>2.1257000000332482E-2</c:v>
                </c:pt>
                <c:pt idx="67">
                  <c:v>-3.3353000035276636E-3</c:v>
                </c:pt>
                <c:pt idx="72">
                  <c:v>1.8865000020014122E-3</c:v>
                </c:pt>
                <c:pt idx="73">
                  <c:v>1.2186300002213102E-2</c:v>
                </c:pt>
                <c:pt idx="74">
                  <c:v>4.8250000036205165E-3</c:v>
                </c:pt>
                <c:pt idx="76">
                  <c:v>1.0394999997515697E-2</c:v>
                </c:pt>
                <c:pt idx="77">
                  <c:v>7.1371000012732111E-3</c:v>
                </c:pt>
                <c:pt idx="80">
                  <c:v>2.4656000023242086E-3</c:v>
                </c:pt>
                <c:pt idx="81">
                  <c:v>4.2599999869707972E-4</c:v>
                </c:pt>
                <c:pt idx="82">
                  <c:v>2.306200003658887E-3</c:v>
                </c:pt>
                <c:pt idx="83">
                  <c:v>4.3062000040663406E-3</c:v>
                </c:pt>
                <c:pt idx="84">
                  <c:v>1.2973999982932582E-3</c:v>
                </c:pt>
                <c:pt idx="85">
                  <c:v>1.4130200004728977E-2</c:v>
                </c:pt>
                <c:pt idx="88">
                  <c:v>2.6026999985333532E-3</c:v>
                </c:pt>
                <c:pt idx="89">
                  <c:v>1.2705100001767278E-2</c:v>
                </c:pt>
                <c:pt idx="90">
                  <c:v>6.6751499980455264E-3</c:v>
                </c:pt>
                <c:pt idx="91">
                  <c:v>9.784150002815295E-3</c:v>
                </c:pt>
                <c:pt idx="92">
                  <c:v>3.7621500014211051E-3</c:v>
                </c:pt>
                <c:pt idx="93">
                  <c:v>1.3208249998569954E-2</c:v>
                </c:pt>
                <c:pt idx="94">
                  <c:v>1.0122450003109407E-2</c:v>
                </c:pt>
                <c:pt idx="95">
                  <c:v>-1.1926500010304153E-3</c:v>
                </c:pt>
                <c:pt idx="96">
                  <c:v>2.3144999431679025E-4</c:v>
                </c:pt>
                <c:pt idx="97">
                  <c:v>-2.4599998141638935E-5</c:v>
                </c:pt>
                <c:pt idx="98">
                  <c:v>5.4720999978599139E-3</c:v>
                </c:pt>
                <c:pt idx="99">
                  <c:v>9.4501000057789497E-3</c:v>
                </c:pt>
                <c:pt idx="100">
                  <c:v>1.0199650001595728E-2</c:v>
                </c:pt>
                <c:pt idx="101">
                  <c:v>6.1512500033131801E-3</c:v>
                </c:pt>
                <c:pt idx="102">
                  <c:v>1.2135850003687665E-2</c:v>
                </c:pt>
                <c:pt idx="103">
                  <c:v>1.4575350003724452E-2</c:v>
                </c:pt>
                <c:pt idx="104">
                  <c:v>5.3039000049466267E-3</c:v>
                </c:pt>
                <c:pt idx="105">
                  <c:v>1.3471949998347554E-2</c:v>
                </c:pt>
                <c:pt idx="106">
                  <c:v>-1.040149996697437E-3</c:v>
                </c:pt>
                <c:pt idx="107">
                  <c:v>2.3545399999420624E-2</c:v>
                </c:pt>
                <c:pt idx="108">
                  <c:v>1.2893500024802051E-3</c:v>
                </c:pt>
                <c:pt idx="109">
                  <c:v>-3.9666999946348369E-3</c:v>
                </c:pt>
                <c:pt idx="110">
                  <c:v>9.631550004996825E-3</c:v>
                </c:pt>
                <c:pt idx="111">
                  <c:v>1.0272100000292994E-2</c:v>
                </c:pt>
                <c:pt idx="112">
                  <c:v>1.9289999909233302E-4</c:v>
                </c:pt>
                <c:pt idx="113">
                  <c:v>1.4032299994141795E-2</c:v>
                </c:pt>
                <c:pt idx="114">
                  <c:v>2.2019100004399661E-2</c:v>
                </c:pt>
                <c:pt idx="115">
                  <c:v>2.2016900002199691E-2</c:v>
                </c:pt>
                <c:pt idx="116">
                  <c:v>2.1566750001511537E-2</c:v>
                </c:pt>
                <c:pt idx="117">
                  <c:v>1.5999649993318599E-2</c:v>
                </c:pt>
                <c:pt idx="118">
                  <c:v>1.9246899995778222E-2</c:v>
                </c:pt>
                <c:pt idx="119">
                  <c:v>1.7103899997891858E-2</c:v>
                </c:pt>
                <c:pt idx="120">
                  <c:v>2.1079699996334966E-2</c:v>
                </c:pt>
                <c:pt idx="121">
                  <c:v>5.8104499985347502E-3</c:v>
                </c:pt>
                <c:pt idx="122">
                  <c:v>1.6528000000107568E-2</c:v>
                </c:pt>
                <c:pt idx="123">
                  <c:v>1.7472999999881722E-2</c:v>
                </c:pt>
                <c:pt idx="124">
                  <c:v>1.3707049998629373E-2</c:v>
                </c:pt>
                <c:pt idx="125">
                  <c:v>2.8179549997730646E-2</c:v>
                </c:pt>
                <c:pt idx="126">
                  <c:v>1.5254699996148702E-2</c:v>
                </c:pt>
                <c:pt idx="127">
                  <c:v>3.1639200002246071E-2</c:v>
                </c:pt>
                <c:pt idx="128">
                  <c:v>7.5753999990411103E-3</c:v>
                </c:pt>
                <c:pt idx="129">
                  <c:v>2.2767649992601946E-2</c:v>
                </c:pt>
                <c:pt idx="130">
                  <c:v>1.6962099994998425E-2</c:v>
                </c:pt>
                <c:pt idx="131">
                  <c:v>3.3935700004803948E-2</c:v>
                </c:pt>
                <c:pt idx="132">
                  <c:v>2.5880699999106582E-2</c:v>
                </c:pt>
                <c:pt idx="133">
                  <c:v>1.9201399991288781E-2</c:v>
                </c:pt>
                <c:pt idx="134">
                  <c:v>3.0799649997788947E-2</c:v>
                </c:pt>
                <c:pt idx="135">
                  <c:v>1.8031500003417023E-2</c:v>
                </c:pt>
                <c:pt idx="136">
                  <c:v>3.9402800000971183E-2</c:v>
                </c:pt>
                <c:pt idx="137">
                  <c:v>2.0647849996748846E-2</c:v>
                </c:pt>
                <c:pt idx="138">
                  <c:v>1.7248800002562348E-2</c:v>
                </c:pt>
                <c:pt idx="139">
                  <c:v>3.1443249994481448E-2</c:v>
                </c:pt>
                <c:pt idx="140">
                  <c:v>2.7801349999208469E-2</c:v>
                </c:pt>
                <c:pt idx="141">
                  <c:v>3.295129999605706E-2</c:v>
                </c:pt>
                <c:pt idx="142">
                  <c:v>3.8887499998963904E-2</c:v>
                </c:pt>
                <c:pt idx="143">
                  <c:v>3.5569849998864811E-2</c:v>
                </c:pt>
                <c:pt idx="146">
                  <c:v>2.2250000001804437E-2</c:v>
                </c:pt>
                <c:pt idx="149">
                  <c:v>1.7383200000040233E-2</c:v>
                </c:pt>
                <c:pt idx="150">
                  <c:v>1.7846900002041366E-2</c:v>
                </c:pt>
                <c:pt idx="151">
                  <c:v>2.2721499997715E-2</c:v>
                </c:pt>
                <c:pt idx="152">
                  <c:v>7.7126999967731535E-3</c:v>
                </c:pt>
                <c:pt idx="153">
                  <c:v>3.9128000003984198E-2</c:v>
                </c:pt>
                <c:pt idx="154">
                  <c:v>2.398719999473542E-2</c:v>
                </c:pt>
                <c:pt idx="155">
                  <c:v>2.5883799993607681E-2</c:v>
                </c:pt>
                <c:pt idx="156">
                  <c:v>2.4263400002382696E-2</c:v>
                </c:pt>
                <c:pt idx="157">
                  <c:v>1.4711700001498684E-2</c:v>
                </c:pt>
                <c:pt idx="158">
                  <c:v>2.6562099999864586E-2</c:v>
                </c:pt>
                <c:pt idx="159">
                  <c:v>3.8793949999671895E-2</c:v>
                </c:pt>
                <c:pt idx="161">
                  <c:v>2.1754349996626843E-2</c:v>
                </c:pt>
                <c:pt idx="162">
                  <c:v>2.4968600002466701E-2</c:v>
                </c:pt>
                <c:pt idx="164">
                  <c:v>2.9671100004634354E-2</c:v>
                </c:pt>
                <c:pt idx="165">
                  <c:v>3.5503899998730049E-2</c:v>
                </c:pt>
                <c:pt idx="166">
                  <c:v>4.0674150004633702E-2</c:v>
                </c:pt>
                <c:pt idx="168">
                  <c:v>2.9634549995535053E-2</c:v>
                </c:pt>
                <c:pt idx="169">
                  <c:v>2.3115850002795924E-2</c:v>
                </c:pt>
                <c:pt idx="170">
                  <c:v>2.9824600002029911E-2</c:v>
                </c:pt>
                <c:pt idx="171">
                  <c:v>3.3570750005310401E-2</c:v>
                </c:pt>
                <c:pt idx="172">
                  <c:v>2.5467350002145395E-2</c:v>
                </c:pt>
                <c:pt idx="173">
                  <c:v>2.5876049992803019E-2</c:v>
                </c:pt>
                <c:pt idx="176">
                  <c:v>1.7686349994619377E-2</c:v>
                </c:pt>
                <c:pt idx="177">
                  <c:v>2.4154450002242811E-2</c:v>
                </c:pt>
                <c:pt idx="178">
                  <c:v>2.5386300003447104E-2</c:v>
                </c:pt>
                <c:pt idx="181">
                  <c:v>1.7871999996714294E-2</c:v>
                </c:pt>
                <c:pt idx="182">
                  <c:v>2.6051050001115073E-2</c:v>
                </c:pt>
                <c:pt idx="183">
                  <c:v>3.7786200002301484E-2</c:v>
                </c:pt>
                <c:pt idx="184">
                  <c:v>2.9211449997092132E-2</c:v>
                </c:pt>
                <c:pt idx="185">
                  <c:v>4.1720200002600905E-2</c:v>
                </c:pt>
                <c:pt idx="186">
                  <c:v>2.5170700006128754E-2</c:v>
                </c:pt>
                <c:pt idx="187">
                  <c:v>3.2579399994574487E-2</c:v>
                </c:pt>
                <c:pt idx="188">
                  <c:v>3.093040000385372E-2</c:v>
                </c:pt>
                <c:pt idx="189">
                  <c:v>2.9906199997640215E-2</c:v>
                </c:pt>
                <c:pt idx="190">
                  <c:v>3.250714999740012E-2</c:v>
                </c:pt>
                <c:pt idx="191">
                  <c:v>4.223900000215508E-2</c:v>
                </c:pt>
                <c:pt idx="193">
                  <c:v>4.1962049996072892E-2</c:v>
                </c:pt>
                <c:pt idx="194">
                  <c:v>4.4922450004378334E-2</c:v>
                </c:pt>
                <c:pt idx="195">
                  <c:v>2.8666400001384318E-2</c:v>
                </c:pt>
                <c:pt idx="196">
                  <c:v>2.5075099998502992E-2</c:v>
                </c:pt>
                <c:pt idx="197">
                  <c:v>2.3650000002817251E-2</c:v>
                </c:pt>
                <c:pt idx="198">
                  <c:v>3.0842249994748272E-2</c:v>
                </c:pt>
                <c:pt idx="200">
                  <c:v>3.1738850004330743E-2</c:v>
                </c:pt>
                <c:pt idx="203">
                  <c:v>2.3170749998826068E-2</c:v>
                </c:pt>
                <c:pt idx="206">
                  <c:v>2.9988149995915592E-2</c:v>
                </c:pt>
                <c:pt idx="209">
                  <c:v>3.1769850000273436E-2</c:v>
                </c:pt>
                <c:pt idx="272">
                  <c:v>3.4659600001759827E-2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775-4D1B-9BA4-196C52B3642E}"/>
            </c:ext>
          </c:extLst>
        </c:ser>
        <c:ser>
          <c:idx val="2"/>
          <c:order val="2"/>
          <c:tx>
            <c:strRef>
              <c:f>'A(2)'!$J$20:$J$20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99CC"/>
              </a:solidFill>
              <a:ln>
                <a:solidFill>
                  <a:srgbClr val="FF99CC"/>
                </a:solidFill>
                <a:prstDash val="solid"/>
              </a:ln>
            </c:spPr>
          </c:marker>
          <c:xVal>
            <c:numRef>
              <c:f>'A(2)'!$F$21:$F$304</c:f>
              <c:numCache>
                <c:formatCode>General</c:formatCode>
                <c:ptCount val="284"/>
                <c:pt idx="0">
                  <c:v>-10245.5</c:v>
                </c:pt>
                <c:pt idx="1">
                  <c:v>-10245</c:v>
                </c:pt>
                <c:pt idx="2">
                  <c:v>-9185.5</c:v>
                </c:pt>
                <c:pt idx="3">
                  <c:v>-9185</c:v>
                </c:pt>
                <c:pt idx="4">
                  <c:v>-8001.5</c:v>
                </c:pt>
                <c:pt idx="5">
                  <c:v>-8001</c:v>
                </c:pt>
                <c:pt idx="6">
                  <c:v>-7276</c:v>
                </c:pt>
                <c:pt idx="7">
                  <c:v>-6161</c:v>
                </c:pt>
                <c:pt idx="8">
                  <c:v>-4944</c:v>
                </c:pt>
                <c:pt idx="9">
                  <c:v>-163</c:v>
                </c:pt>
                <c:pt idx="10">
                  <c:v>-138</c:v>
                </c:pt>
                <c:pt idx="11">
                  <c:v>-75</c:v>
                </c:pt>
                <c:pt idx="12">
                  <c:v>-58</c:v>
                </c:pt>
                <c:pt idx="13">
                  <c:v>-11</c:v>
                </c:pt>
                <c:pt idx="14">
                  <c:v>0</c:v>
                </c:pt>
                <c:pt idx="15">
                  <c:v>678</c:v>
                </c:pt>
                <c:pt idx="16">
                  <c:v>739</c:v>
                </c:pt>
                <c:pt idx="17">
                  <c:v>827</c:v>
                </c:pt>
                <c:pt idx="18">
                  <c:v>1959.5</c:v>
                </c:pt>
                <c:pt idx="19">
                  <c:v>1960</c:v>
                </c:pt>
                <c:pt idx="20">
                  <c:v>4000</c:v>
                </c:pt>
                <c:pt idx="21">
                  <c:v>4143</c:v>
                </c:pt>
                <c:pt idx="22">
                  <c:v>5941.5</c:v>
                </c:pt>
                <c:pt idx="23">
                  <c:v>5942</c:v>
                </c:pt>
                <c:pt idx="24">
                  <c:v>5950</c:v>
                </c:pt>
                <c:pt idx="25">
                  <c:v>5950.5</c:v>
                </c:pt>
                <c:pt idx="26">
                  <c:v>5991.5</c:v>
                </c:pt>
                <c:pt idx="27">
                  <c:v>6002.5</c:v>
                </c:pt>
                <c:pt idx="28">
                  <c:v>6052</c:v>
                </c:pt>
                <c:pt idx="29">
                  <c:v>6063</c:v>
                </c:pt>
                <c:pt idx="30">
                  <c:v>6063.5</c:v>
                </c:pt>
                <c:pt idx="31">
                  <c:v>6069</c:v>
                </c:pt>
                <c:pt idx="32">
                  <c:v>12243</c:v>
                </c:pt>
                <c:pt idx="33">
                  <c:v>14337</c:v>
                </c:pt>
                <c:pt idx="34">
                  <c:v>15036.5</c:v>
                </c:pt>
                <c:pt idx="35">
                  <c:v>15047.5</c:v>
                </c:pt>
                <c:pt idx="36">
                  <c:v>15061.5</c:v>
                </c:pt>
                <c:pt idx="37">
                  <c:v>15861</c:v>
                </c:pt>
                <c:pt idx="38">
                  <c:v>15964</c:v>
                </c:pt>
                <c:pt idx="39">
                  <c:v>17073.5</c:v>
                </c:pt>
                <c:pt idx="40">
                  <c:v>17074</c:v>
                </c:pt>
                <c:pt idx="41">
                  <c:v>18049</c:v>
                </c:pt>
                <c:pt idx="42">
                  <c:v>21083.5</c:v>
                </c:pt>
                <c:pt idx="43">
                  <c:v>21343</c:v>
                </c:pt>
                <c:pt idx="44">
                  <c:v>21991</c:v>
                </c:pt>
                <c:pt idx="45">
                  <c:v>22248</c:v>
                </c:pt>
                <c:pt idx="46">
                  <c:v>22466</c:v>
                </c:pt>
                <c:pt idx="47">
                  <c:v>29119.5</c:v>
                </c:pt>
                <c:pt idx="48">
                  <c:v>30049</c:v>
                </c:pt>
                <c:pt idx="49">
                  <c:v>30126</c:v>
                </c:pt>
                <c:pt idx="50">
                  <c:v>30131.5</c:v>
                </c:pt>
                <c:pt idx="51">
                  <c:v>30140</c:v>
                </c:pt>
                <c:pt idx="52">
                  <c:v>30565.5</c:v>
                </c:pt>
                <c:pt idx="53">
                  <c:v>31191</c:v>
                </c:pt>
                <c:pt idx="54">
                  <c:v>31194</c:v>
                </c:pt>
                <c:pt idx="55">
                  <c:v>31196.5</c:v>
                </c:pt>
                <c:pt idx="56">
                  <c:v>31343</c:v>
                </c:pt>
                <c:pt idx="57">
                  <c:v>31348.5</c:v>
                </c:pt>
                <c:pt idx="58">
                  <c:v>31359.5</c:v>
                </c:pt>
                <c:pt idx="59">
                  <c:v>31365</c:v>
                </c:pt>
                <c:pt idx="60">
                  <c:v>32027</c:v>
                </c:pt>
                <c:pt idx="61">
                  <c:v>33525.5</c:v>
                </c:pt>
                <c:pt idx="62">
                  <c:v>34085</c:v>
                </c:pt>
                <c:pt idx="63">
                  <c:v>34474.5</c:v>
                </c:pt>
                <c:pt idx="64">
                  <c:v>36105</c:v>
                </c:pt>
                <c:pt idx="65">
                  <c:v>36105</c:v>
                </c:pt>
                <c:pt idx="66">
                  <c:v>36130</c:v>
                </c:pt>
                <c:pt idx="67">
                  <c:v>37123</c:v>
                </c:pt>
                <c:pt idx="68">
                  <c:v>37188.5</c:v>
                </c:pt>
                <c:pt idx="69">
                  <c:v>37191</c:v>
                </c:pt>
                <c:pt idx="70">
                  <c:v>37257.5</c:v>
                </c:pt>
                <c:pt idx="71">
                  <c:v>37266</c:v>
                </c:pt>
                <c:pt idx="72">
                  <c:v>37285</c:v>
                </c:pt>
                <c:pt idx="73">
                  <c:v>38467</c:v>
                </c:pt>
                <c:pt idx="74">
                  <c:v>39250</c:v>
                </c:pt>
                <c:pt idx="75">
                  <c:v>40184.5</c:v>
                </c:pt>
                <c:pt idx="76">
                  <c:v>40550</c:v>
                </c:pt>
                <c:pt idx="77">
                  <c:v>41239</c:v>
                </c:pt>
                <c:pt idx="78">
                  <c:v>41279.5</c:v>
                </c:pt>
                <c:pt idx="79">
                  <c:v>41280</c:v>
                </c:pt>
                <c:pt idx="80">
                  <c:v>42304</c:v>
                </c:pt>
                <c:pt idx="81">
                  <c:v>42340</c:v>
                </c:pt>
                <c:pt idx="82">
                  <c:v>43358</c:v>
                </c:pt>
                <c:pt idx="83">
                  <c:v>43358</c:v>
                </c:pt>
                <c:pt idx="84">
                  <c:v>43366</c:v>
                </c:pt>
                <c:pt idx="85">
                  <c:v>43518</c:v>
                </c:pt>
                <c:pt idx="86">
                  <c:v>43536.5</c:v>
                </c:pt>
                <c:pt idx="87">
                  <c:v>43542</c:v>
                </c:pt>
                <c:pt idx="88">
                  <c:v>43543</c:v>
                </c:pt>
                <c:pt idx="89">
                  <c:v>44359</c:v>
                </c:pt>
                <c:pt idx="90">
                  <c:v>44613.5</c:v>
                </c:pt>
                <c:pt idx="91">
                  <c:v>45423.5</c:v>
                </c:pt>
                <c:pt idx="92">
                  <c:v>45443.5</c:v>
                </c:pt>
                <c:pt idx="93">
                  <c:v>45492.5</c:v>
                </c:pt>
                <c:pt idx="94">
                  <c:v>45570.5</c:v>
                </c:pt>
                <c:pt idx="95">
                  <c:v>46311.5</c:v>
                </c:pt>
                <c:pt idx="96">
                  <c:v>46380.5</c:v>
                </c:pt>
                <c:pt idx="97">
                  <c:v>46386</c:v>
                </c:pt>
                <c:pt idx="98">
                  <c:v>46389</c:v>
                </c:pt>
                <c:pt idx="99">
                  <c:v>46409</c:v>
                </c:pt>
                <c:pt idx="100">
                  <c:v>47318.5</c:v>
                </c:pt>
                <c:pt idx="101">
                  <c:v>47362.5</c:v>
                </c:pt>
                <c:pt idx="102">
                  <c:v>47376.5</c:v>
                </c:pt>
                <c:pt idx="103">
                  <c:v>47431.5</c:v>
                </c:pt>
                <c:pt idx="104">
                  <c:v>47451</c:v>
                </c:pt>
                <c:pt idx="105">
                  <c:v>47525.5</c:v>
                </c:pt>
                <c:pt idx="106">
                  <c:v>47536.5</c:v>
                </c:pt>
                <c:pt idx="107">
                  <c:v>47686</c:v>
                </c:pt>
                <c:pt idx="108">
                  <c:v>47691.5</c:v>
                </c:pt>
                <c:pt idx="109">
                  <c:v>47697</c:v>
                </c:pt>
                <c:pt idx="110">
                  <c:v>48289.5</c:v>
                </c:pt>
                <c:pt idx="111">
                  <c:v>48389</c:v>
                </c:pt>
                <c:pt idx="112">
                  <c:v>48461</c:v>
                </c:pt>
                <c:pt idx="113">
                  <c:v>48607</c:v>
                </c:pt>
                <c:pt idx="114">
                  <c:v>48619</c:v>
                </c:pt>
                <c:pt idx="115">
                  <c:v>48621</c:v>
                </c:pt>
                <c:pt idx="116">
                  <c:v>49257.5</c:v>
                </c:pt>
                <c:pt idx="117">
                  <c:v>49318.5</c:v>
                </c:pt>
                <c:pt idx="118">
                  <c:v>49321</c:v>
                </c:pt>
                <c:pt idx="119">
                  <c:v>49451</c:v>
                </c:pt>
                <c:pt idx="120">
                  <c:v>49473</c:v>
                </c:pt>
                <c:pt idx="121">
                  <c:v>49490.5</c:v>
                </c:pt>
                <c:pt idx="122">
                  <c:v>49520</c:v>
                </c:pt>
                <c:pt idx="123">
                  <c:v>49570</c:v>
                </c:pt>
                <c:pt idx="124">
                  <c:v>49584.5</c:v>
                </c:pt>
                <c:pt idx="125">
                  <c:v>49609.5</c:v>
                </c:pt>
                <c:pt idx="126">
                  <c:v>50223</c:v>
                </c:pt>
                <c:pt idx="127">
                  <c:v>50328</c:v>
                </c:pt>
                <c:pt idx="128">
                  <c:v>50386</c:v>
                </c:pt>
                <c:pt idx="129">
                  <c:v>50438.5</c:v>
                </c:pt>
                <c:pt idx="130">
                  <c:v>50489</c:v>
                </c:pt>
                <c:pt idx="131">
                  <c:v>50513</c:v>
                </c:pt>
                <c:pt idx="132">
                  <c:v>50563</c:v>
                </c:pt>
                <c:pt idx="133">
                  <c:v>50726</c:v>
                </c:pt>
                <c:pt idx="134">
                  <c:v>51318.5</c:v>
                </c:pt>
                <c:pt idx="135">
                  <c:v>51335</c:v>
                </c:pt>
                <c:pt idx="136">
                  <c:v>51452</c:v>
                </c:pt>
                <c:pt idx="137">
                  <c:v>51456.5</c:v>
                </c:pt>
                <c:pt idx="138">
                  <c:v>51592</c:v>
                </c:pt>
                <c:pt idx="139">
                  <c:v>51642.5</c:v>
                </c:pt>
                <c:pt idx="140">
                  <c:v>51771.5</c:v>
                </c:pt>
                <c:pt idx="141">
                  <c:v>52317</c:v>
                </c:pt>
                <c:pt idx="142">
                  <c:v>52375</c:v>
                </c:pt>
                <c:pt idx="143">
                  <c:v>52436.5</c:v>
                </c:pt>
                <c:pt idx="144">
                  <c:v>52441.5</c:v>
                </c:pt>
                <c:pt idx="145">
                  <c:v>52444</c:v>
                </c:pt>
                <c:pt idx="146">
                  <c:v>52500</c:v>
                </c:pt>
                <c:pt idx="147">
                  <c:v>52524</c:v>
                </c:pt>
                <c:pt idx="148">
                  <c:v>52529.5</c:v>
                </c:pt>
                <c:pt idx="149">
                  <c:v>53288</c:v>
                </c:pt>
                <c:pt idx="150">
                  <c:v>53321</c:v>
                </c:pt>
                <c:pt idx="151">
                  <c:v>53435</c:v>
                </c:pt>
                <c:pt idx="152">
                  <c:v>53443</c:v>
                </c:pt>
                <c:pt idx="153">
                  <c:v>53520</c:v>
                </c:pt>
                <c:pt idx="154">
                  <c:v>53648</c:v>
                </c:pt>
                <c:pt idx="155">
                  <c:v>53742</c:v>
                </c:pt>
                <c:pt idx="156">
                  <c:v>54306</c:v>
                </c:pt>
                <c:pt idx="157">
                  <c:v>54353</c:v>
                </c:pt>
                <c:pt idx="158">
                  <c:v>54489</c:v>
                </c:pt>
                <c:pt idx="159">
                  <c:v>54505.5</c:v>
                </c:pt>
                <c:pt idx="160">
                  <c:v>54538</c:v>
                </c:pt>
                <c:pt idx="161">
                  <c:v>54541.5</c:v>
                </c:pt>
                <c:pt idx="162">
                  <c:v>54574</c:v>
                </c:pt>
                <c:pt idx="163">
                  <c:v>54607</c:v>
                </c:pt>
                <c:pt idx="164">
                  <c:v>55299</c:v>
                </c:pt>
                <c:pt idx="165">
                  <c:v>55451</c:v>
                </c:pt>
                <c:pt idx="166">
                  <c:v>55523.5</c:v>
                </c:pt>
                <c:pt idx="167">
                  <c:v>55528.5</c:v>
                </c:pt>
                <c:pt idx="168">
                  <c:v>55559.5</c:v>
                </c:pt>
                <c:pt idx="169">
                  <c:v>55576.5</c:v>
                </c:pt>
                <c:pt idx="170">
                  <c:v>55614</c:v>
                </c:pt>
                <c:pt idx="171">
                  <c:v>55617.5</c:v>
                </c:pt>
                <c:pt idx="172">
                  <c:v>55711.5</c:v>
                </c:pt>
                <c:pt idx="173">
                  <c:v>55794.5</c:v>
                </c:pt>
                <c:pt idx="174">
                  <c:v>56353</c:v>
                </c:pt>
                <c:pt idx="175">
                  <c:v>56391.5</c:v>
                </c:pt>
                <c:pt idx="176">
                  <c:v>56421.5</c:v>
                </c:pt>
                <c:pt idx="177">
                  <c:v>56450.5</c:v>
                </c:pt>
                <c:pt idx="178">
                  <c:v>56467</c:v>
                </c:pt>
                <c:pt idx="179">
                  <c:v>56477.5</c:v>
                </c:pt>
                <c:pt idx="180">
                  <c:v>56477.5</c:v>
                </c:pt>
                <c:pt idx="181">
                  <c:v>56480</c:v>
                </c:pt>
                <c:pt idx="182">
                  <c:v>56544.5</c:v>
                </c:pt>
                <c:pt idx="183">
                  <c:v>56558</c:v>
                </c:pt>
                <c:pt idx="184">
                  <c:v>56580.5</c:v>
                </c:pt>
                <c:pt idx="185">
                  <c:v>56618</c:v>
                </c:pt>
                <c:pt idx="186">
                  <c:v>56663</c:v>
                </c:pt>
                <c:pt idx="187">
                  <c:v>56746</c:v>
                </c:pt>
                <c:pt idx="188">
                  <c:v>57336</c:v>
                </c:pt>
                <c:pt idx="189">
                  <c:v>57358</c:v>
                </c:pt>
                <c:pt idx="190">
                  <c:v>57493.5</c:v>
                </c:pt>
                <c:pt idx="191">
                  <c:v>57510</c:v>
                </c:pt>
                <c:pt idx="192">
                  <c:v>57517.5</c:v>
                </c:pt>
                <c:pt idx="193">
                  <c:v>57534.5</c:v>
                </c:pt>
                <c:pt idx="194">
                  <c:v>57570.5</c:v>
                </c:pt>
                <c:pt idx="195">
                  <c:v>57576</c:v>
                </c:pt>
                <c:pt idx="196">
                  <c:v>57659</c:v>
                </c:pt>
                <c:pt idx="197">
                  <c:v>58500</c:v>
                </c:pt>
                <c:pt idx="198">
                  <c:v>58552.5</c:v>
                </c:pt>
                <c:pt idx="199">
                  <c:v>58604.5</c:v>
                </c:pt>
                <c:pt idx="200">
                  <c:v>58646.5</c:v>
                </c:pt>
                <c:pt idx="201">
                  <c:v>58720.5</c:v>
                </c:pt>
                <c:pt idx="202">
                  <c:v>59432</c:v>
                </c:pt>
                <c:pt idx="203">
                  <c:v>59617.5</c:v>
                </c:pt>
                <c:pt idx="204">
                  <c:v>59625</c:v>
                </c:pt>
                <c:pt idx="205">
                  <c:v>59717</c:v>
                </c:pt>
                <c:pt idx="206">
                  <c:v>59783.5</c:v>
                </c:pt>
                <c:pt idx="207">
                  <c:v>60276.5</c:v>
                </c:pt>
                <c:pt idx="208">
                  <c:v>60431.5</c:v>
                </c:pt>
                <c:pt idx="209">
                  <c:v>60436.5</c:v>
                </c:pt>
                <c:pt idx="210">
                  <c:v>60574.5</c:v>
                </c:pt>
                <c:pt idx="211">
                  <c:v>60623.5</c:v>
                </c:pt>
                <c:pt idx="212">
                  <c:v>60624</c:v>
                </c:pt>
                <c:pt idx="213">
                  <c:v>60629</c:v>
                </c:pt>
                <c:pt idx="214">
                  <c:v>60629.5</c:v>
                </c:pt>
                <c:pt idx="215">
                  <c:v>60640.5</c:v>
                </c:pt>
                <c:pt idx="216">
                  <c:v>60663</c:v>
                </c:pt>
                <c:pt idx="217">
                  <c:v>60771</c:v>
                </c:pt>
                <c:pt idx="218">
                  <c:v>60798.5</c:v>
                </c:pt>
                <c:pt idx="219">
                  <c:v>61462</c:v>
                </c:pt>
                <c:pt idx="220">
                  <c:v>61487</c:v>
                </c:pt>
                <c:pt idx="221">
                  <c:v>61521</c:v>
                </c:pt>
                <c:pt idx="222">
                  <c:v>61566</c:v>
                </c:pt>
                <c:pt idx="223">
                  <c:v>61566.5</c:v>
                </c:pt>
                <c:pt idx="224">
                  <c:v>61684</c:v>
                </c:pt>
                <c:pt idx="225">
                  <c:v>62386</c:v>
                </c:pt>
                <c:pt idx="226">
                  <c:v>62425</c:v>
                </c:pt>
                <c:pt idx="227">
                  <c:v>62514</c:v>
                </c:pt>
                <c:pt idx="228">
                  <c:v>62566</c:v>
                </c:pt>
                <c:pt idx="229">
                  <c:v>62595</c:v>
                </c:pt>
                <c:pt idx="230">
                  <c:v>62712</c:v>
                </c:pt>
                <c:pt idx="231">
                  <c:v>62818</c:v>
                </c:pt>
                <c:pt idx="232">
                  <c:v>63506.5</c:v>
                </c:pt>
                <c:pt idx="233">
                  <c:v>63570</c:v>
                </c:pt>
                <c:pt idx="234">
                  <c:v>63619.5</c:v>
                </c:pt>
                <c:pt idx="235">
                  <c:v>63622.5</c:v>
                </c:pt>
                <c:pt idx="236">
                  <c:v>63714.5</c:v>
                </c:pt>
                <c:pt idx="237">
                  <c:v>63810.5</c:v>
                </c:pt>
                <c:pt idx="238">
                  <c:v>64469</c:v>
                </c:pt>
                <c:pt idx="239">
                  <c:v>64493</c:v>
                </c:pt>
                <c:pt idx="240">
                  <c:v>64493.5</c:v>
                </c:pt>
                <c:pt idx="241">
                  <c:v>64496</c:v>
                </c:pt>
                <c:pt idx="242">
                  <c:v>64498.5</c:v>
                </c:pt>
                <c:pt idx="243">
                  <c:v>64499</c:v>
                </c:pt>
                <c:pt idx="244">
                  <c:v>64522.5</c:v>
                </c:pt>
                <c:pt idx="245">
                  <c:v>64540</c:v>
                </c:pt>
                <c:pt idx="246">
                  <c:v>64599</c:v>
                </c:pt>
                <c:pt idx="247">
                  <c:v>64662.5</c:v>
                </c:pt>
                <c:pt idx="248">
                  <c:v>64663</c:v>
                </c:pt>
                <c:pt idx="249">
                  <c:v>64701</c:v>
                </c:pt>
                <c:pt idx="250">
                  <c:v>64726</c:v>
                </c:pt>
                <c:pt idx="251">
                  <c:v>65548.5</c:v>
                </c:pt>
                <c:pt idx="252">
                  <c:v>65556</c:v>
                </c:pt>
                <c:pt idx="253">
                  <c:v>65556</c:v>
                </c:pt>
                <c:pt idx="254">
                  <c:v>65556.5</c:v>
                </c:pt>
                <c:pt idx="255">
                  <c:v>65556.5</c:v>
                </c:pt>
                <c:pt idx="256">
                  <c:v>65561.5</c:v>
                </c:pt>
                <c:pt idx="257">
                  <c:v>65562</c:v>
                </c:pt>
                <c:pt idx="258">
                  <c:v>65562</c:v>
                </c:pt>
                <c:pt idx="259">
                  <c:v>65564.5</c:v>
                </c:pt>
                <c:pt idx="260">
                  <c:v>65565</c:v>
                </c:pt>
                <c:pt idx="261">
                  <c:v>65567</c:v>
                </c:pt>
                <c:pt idx="262">
                  <c:v>65567.5</c:v>
                </c:pt>
                <c:pt idx="263">
                  <c:v>65572.5</c:v>
                </c:pt>
                <c:pt idx="264">
                  <c:v>65573</c:v>
                </c:pt>
                <c:pt idx="265">
                  <c:v>65575.5</c:v>
                </c:pt>
                <c:pt idx="266">
                  <c:v>65578.5</c:v>
                </c:pt>
                <c:pt idx="267">
                  <c:v>65578.5</c:v>
                </c:pt>
                <c:pt idx="268">
                  <c:v>65623</c:v>
                </c:pt>
                <c:pt idx="269">
                  <c:v>65625</c:v>
                </c:pt>
                <c:pt idx="270">
                  <c:v>65702.5</c:v>
                </c:pt>
                <c:pt idx="271">
                  <c:v>65708</c:v>
                </c:pt>
                <c:pt idx="272">
                  <c:v>65764</c:v>
                </c:pt>
                <c:pt idx="273">
                  <c:v>65838</c:v>
                </c:pt>
                <c:pt idx="274">
                  <c:v>66425</c:v>
                </c:pt>
                <c:pt idx="275">
                  <c:v>66596</c:v>
                </c:pt>
                <c:pt idx="276">
                  <c:v>66613.5</c:v>
                </c:pt>
                <c:pt idx="277">
                  <c:v>66829</c:v>
                </c:pt>
                <c:pt idx="278">
                  <c:v>67052</c:v>
                </c:pt>
                <c:pt idx="279">
                  <c:v>67347</c:v>
                </c:pt>
                <c:pt idx="280">
                  <c:v>67421.5</c:v>
                </c:pt>
                <c:pt idx="281">
                  <c:v>67477</c:v>
                </c:pt>
                <c:pt idx="282">
                  <c:v>67565</c:v>
                </c:pt>
                <c:pt idx="283">
                  <c:v>67615</c:v>
                </c:pt>
              </c:numCache>
            </c:numRef>
          </c:xVal>
          <c:yVal>
            <c:numRef>
              <c:f>'A(2)'!$J$21:$J$304</c:f>
              <c:numCache>
                <c:formatCode>General</c:formatCode>
                <c:ptCount val="284"/>
                <c:pt idx="68">
                  <c:v>2.4426500021945685E-3</c:v>
                </c:pt>
                <c:pt idx="69">
                  <c:v>7.8989999747136608E-4</c:v>
                </c:pt>
                <c:pt idx="70">
                  <c:v>-6.3324999791802838E-4</c:v>
                </c:pt>
                <c:pt idx="71">
                  <c:v>3.7073999992571771E-3</c:v>
                </c:pt>
                <c:pt idx="75">
                  <c:v>-1.752949996443931E-3</c:v>
                </c:pt>
                <c:pt idx="78">
                  <c:v>3.4425499979988672E-3</c:v>
                </c:pt>
                <c:pt idx="79">
                  <c:v>3.492000003461726E-3</c:v>
                </c:pt>
                <c:pt idx="86">
                  <c:v>4.3598499978543259E-3</c:v>
                </c:pt>
                <c:pt idx="87">
                  <c:v>4.4037999978172593E-3</c:v>
                </c:pt>
                <c:pt idx="201">
                  <c:v>2.6557449993561022E-2</c:v>
                </c:pt>
                <c:pt idx="204">
                  <c:v>2.4412500002654269E-2</c:v>
                </c:pt>
                <c:pt idx="222">
                  <c:v>2.9277399997226894E-2</c:v>
                </c:pt>
                <c:pt idx="223">
                  <c:v>3.0026849999558181E-2</c:v>
                </c:pt>
                <c:pt idx="229">
                  <c:v>2.7745500003220513E-2</c:v>
                </c:pt>
                <c:pt idx="239">
                  <c:v>2.9157700002542697E-2</c:v>
                </c:pt>
                <c:pt idx="240">
                  <c:v>2.9607150005176663E-2</c:v>
                </c:pt>
                <c:pt idx="241">
                  <c:v>2.9054400001768954E-2</c:v>
                </c:pt>
                <c:pt idx="242">
                  <c:v>2.8901649995532352E-2</c:v>
                </c:pt>
                <c:pt idx="243">
                  <c:v>2.8951100000995211E-2</c:v>
                </c:pt>
                <c:pt idx="245">
                  <c:v>2.8905999999551568E-2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775-4D1B-9BA4-196C52B3642E}"/>
            </c:ext>
          </c:extLst>
        </c:ser>
        <c:ser>
          <c:idx val="3"/>
          <c:order val="3"/>
          <c:tx>
            <c:strRef>
              <c:f>'A(2)'!$K$20:$K$20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'A(2)'!$F$21:$F$304</c:f>
              <c:numCache>
                <c:formatCode>General</c:formatCode>
                <c:ptCount val="284"/>
                <c:pt idx="0">
                  <c:v>-10245.5</c:v>
                </c:pt>
                <c:pt idx="1">
                  <c:v>-10245</c:v>
                </c:pt>
                <c:pt idx="2">
                  <c:v>-9185.5</c:v>
                </c:pt>
                <c:pt idx="3">
                  <c:v>-9185</c:v>
                </c:pt>
                <c:pt idx="4">
                  <c:v>-8001.5</c:v>
                </c:pt>
                <c:pt idx="5">
                  <c:v>-8001</c:v>
                </c:pt>
                <c:pt idx="6">
                  <c:v>-7276</c:v>
                </c:pt>
                <c:pt idx="7">
                  <c:v>-6161</c:v>
                </c:pt>
                <c:pt idx="8">
                  <c:v>-4944</c:v>
                </c:pt>
                <c:pt idx="9">
                  <c:v>-163</c:v>
                </c:pt>
                <c:pt idx="10">
                  <c:v>-138</c:v>
                </c:pt>
                <c:pt idx="11">
                  <c:v>-75</c:v>
                </c:pt>
                <c:pt idx="12">
                  <c:v>-58</c:v>
                </c:pt>
                <c:pt idx="13">
                  <c:v>-11</c:v>
                </c:pt>
                <c:pt idx="14">
                  <c:v>0</c:v>
                </c:pt>
                <c:pt idx="15">
                  <c:v>678</c:v>
                </c:pt>
                <c:pt idx="16">
                  <c:v>739</c:v>
                </c:pt>
                <c:pt idx="17">
                  <c:v>827</c:v>
                </c:pt>
                <c:pt idx="18">
                  <c:v>1959.5</c:v>
                </c:pt>
                <c:pt idx="19">
                  <c:v>1960</c:v>
                </c:pt>
                <c:pt idx="20">
                  <c:v>4000</c:v>
                </c:pt>
                <c:pt idx="21">
                  <c:v>4143</c:v>
                </c:pt>
                <c:pt idx="22">
                  <c:v>5941.5</c:v>
                </c:pt>
                <c:pt idx="23">
                  <c:v>5942</c:v>
                </c:pt>
                <c:pt idx="24">
                  <c:v>5950</c:v>
                </c:pt>
                <c:pt idx="25">
                  <c:v>5950.5</c:v>
                </c:pt>
                <c:pt idx="26">
                  <c:v>5991.5</c:v>
                </c:pt>
                <c:pt idx="27">
                  <c:v>6002.5</c:v>
                </c:pt>
                <c:pt idx="28">
                  <c:v>6052</c:v>
                </c:pt>
                <c:pt idx="29">
                  <c:v>6063</c:v>
                </c:pt>
                <c:pt idx="30">
                  <c:v>6063.5</c:v>
                </c:pt>
                <c:pt idx="31">
                  <c:v>6069</c:v>
                </c:pt>
                <c:pt idx="32">
                  <c:v>12243</c:v>
                </c:pt>
                <c:pt idx="33">
                  <c:v>14337</c:v>
                </c:pt>
                <c:pt idx="34">
                  <c:v>15036.5</c:v>
                </c:pt>
                <c:pt idx="35">
                  <c:v>15047.5</c:v>
                </c:pt>
                <c:pt idx="36">
                  <c:v>15061.5</c:v>
                </c:pt>
                <c:pt idx="37">
                  <c:v>15861</c:v>
                </c:pt>
                <c:pt idx="38">
                  <c:v>15964</c:v>
                </c:pt>
                <c:pt idx="39">
                  <c:v>17073.5</c:v>
                </c:pt>
                <c:pt idx="40">
                  <c:v>17074</c:v>
                </c:pt>
                <c:pt idx="41">
                  <c:v>18049</c:v>
                </c:pt>
                <c:pt idx="42">
                  <c:v>21083.5</c:v>
                </c:pt>
                <c:pt idx="43">
                  <c:v>21343</c:v>
                </c:pt>
                <c:pt idx="44">
                  <c:v>21991</c:v>
                </c:pt>
                <c:pt idx="45">
                  <c:v>22248</c:v>
                </c:pt>
                <c:pt idx="46">
                  <c:v>22466</c:v>
                </c:pt>
                <c:pt idx="47">
                  <c:v>29119.5</c:v>
                </c:pt>
                <c:pt idx="48">
                  <c:v>30049</c:v>
                </c:pt>
                <c:pt idx="49">
                  <c:v>30126</c:v>
                </c:pt>
                <c:pt idx="50">
                  <c:v>30131.5</c:v>
                </c:pt>
                <c:pt idx="51">
                  <c:v>30140</c:v>
                </c:pt>
                <c:pt idx="52">
                  <c:v>30565.5</c:v>
                </c:pt>
                <c:pt idx="53">
                  <c:v>31191</c:v>
                </c:pt>
                <c:pt idx="54">
                  <c:v>31194</c:v>
                </c:pt>
                <c:pt idx="55">
                  <c:v>31196.5</c:v>
                </c:pt>
                <c:pt idx="56">
                  <c:v>31343</c:v>
                </c:pt>
                <c:pt idx="57">
                  <c:v>31348.5</c:v>
                </c:pt>
                <c:pt idx="58">
                  <c:v>31359.5</c:v>
                </c:pt>
                <c:pt idx="59">
                  <c:v>31365</c:v>
                </c:pt>
                <c:pt idx="60">
                  <c:v>32027</c:v>
                </c:pt>
                <c:pt idx="61">
                  <c:v>33525.5</c:v>
                </c:pt>
                <c:pt idx="62">
                  <c:v>34085</c:v>
                </c:pt>
                <c:pt idx="63">
                  <c:v>34474.5</c:v>
                </c:pt>
                <c:pt idx="64">
                  <c:v>36105</c:v>
                </c:pt>
                <c:pt idx="65">
                  <c:v>36105</c:v>
                </c:pt>
                <c:pt idx="66">
                  <c:v>36130</c:v>
                </c:pt>
                <c:pt idx="67">
                  <c:v>37123</c:v>
                </c:pt>
                <c:pt idx="68">
                  <c:v>37188.5</c:v>
                </c:pt>
                <c:pt idx="69">
                  <c:v>37191</c:v>
                </c:pt>
                <c:pt idx="70">
                  <c:v>37257.5</c:v>
                </c:pt>
                <c:pt idx="71">
                  <c:v>37266</c:v>
                </c:pt>
                <c:pt idx="72">
                  <c:v>37285</c:v>
                </c:pt>
                <c:pt idx="73">
                  <c:v>38467</c:v>
                </c:pt>
                <c:pt idx="74">
                  <c:v>39250</c:v>
                </c:pt>
                <c:pt idx="75">
                  <c:v>40184.5</c:v>
                </c:pt>
                <c:pt idx="76">
                  <c:v>40550</c:v>
                </c:pt>
                <c:pt idx="77">
                  <c:v>41239</c:v>
                </c:pt>
                <c:pt idx="78">
                  <c:v>41279.5</c:v>
                </c:pt>
                <c:pt idx="79">
                  <c:v>41280</c:v>
                </c:pt>
                <c:pt idx="80">
                  <c:v>42304</c:v>
                </c:pt>
                <c:pt idx="81">
                  <c:v>42340</c:v>
                </c:pt>
                <c:pt idx="82">
                  <c:v>43358</c:v>
                </c:pt>
                <c:pt idx="83">
                  <c:v>43358</c:v>
                </c:pt>
                <c:pt idx="84">
                  <c:v>43366</c:v>
                </c:pt>
                <c:pt idx="85">
                  <c:v>43518</c:v>
                </c:pt>
                <c:pt idx="86">
                  <c:v>43536.5</c:v>
                </c:pt>
                <c:pt idx="87">
                  <c:v>43542</c:v>
                </c:pt>
                <c:pt idx="88">
                  <c:v>43543</c:v>
                </c:pt>
                <c:pt idx="89">
                  <c:v>44359</c:v>
                </c:pt>
                <c:pt idx="90">
                  <c:v>44613.5</c:v>
                </c:pt>
                <c:pt idx="91">
                  <c:v>45423.5</c:v>
                </c:pt>
                <c:pt idx="92">
                  <c:v>45443.5</c:v>
                </c:pt>
                <c:pt idx="93">
                  <c:v>45492.5</c:v>
                </c:pt>
                <c:pt idx="94">
                  <c:v>45570.5</c:v>
                </c:pt>
                <c:pt idx="95">
                  <c:v>46311.5</c:v>
                </c:pt>
                <c:pt idx="96">
                  <c:v>46380.5</c:v>
                </c:pt>
                <c:pt idx="97">
                  <c:v>46386</c:v>
                </c:pt>
                <c:pt idx="98">
                  <c:v>46389</c:v>
                </c:pt>
                <c:pt idx="99">
                  <c:v>46409</c:v>
                </c:pt>
                <c:pt idx="100">
                  <c:v>47318.5</c:v>
                </c:pt>
                <c:pt idx="101">
                  <c:v>47362.5</c:v>
                </c:pt>
                <c:pt idx="102">
                  <c:v>47376.5</c:v>
                </c:pt>
                <c:pt idx="103">
                  <c:v>47431.5</c:v>
                </c:pt>
                <c:pt idx="104">
                  <c:v>47451</c:v>
                </c:pt>
                <c:pt idx="105">
                  <c:v>47525.5</c:v>
                </c:pt>
                <c:pt idx="106">
                  <c:v>47536.5</c:v>
                </c:pt>
                <c:pt idx="107">
                  <c:v>47686</c:v>
                </c:pt>
                <c:pt idx="108">
                  <c:v>47691.5</c:v>
                </c:pt>
                <c:pt idx="109">
                  <c:v>47697</c:v>
                </c:pt>
                <c:pt idx="110">
                  <c:v>48289.5</c:v>
                </c:pt>
                <c:pt idx="111">
                  <c:v>48389</c:v>
                </c:pt>
                <c:pt idx="112">
                  <c:v>48461</c:v>
                </c:pt>
                <c:pt idx="113">
                  <c:v>48607</c:v>
                </c:pt>
                <c:pt idx="114">
                  <c:v>48619</c:v>
                </c:pt>
                <c:pt idx="115">
                  <c:v>48621</c:v>
                </c:pt>
                <c:pt idx="116">
                  <c:v>49257.5</c:v>
                </c:pt>
                <c:pt idx="117">
                  <c:v>49318.5</c:v>
                </c:pt>
                <c:pt idx="118">
                  <c:v>49321</c:v>
                </c:pt>
                <c:pt idx="119">
                  <c:v>49451</c:v>
                </c:pt>
                <c:pt idx="120">
                  <c:v>49473</c:v>
                </c:pt>
                <c:pt idx="121">
                  <c:v>49490.5</c:v>
                </c:pt>
                <c:pt idx="122">
                  <c:v>49520</c:v>
                </c:pt>
                <c:pt idx="123">
                  <c:v>49570</c:v>
                </c:pt>
                <c:pt idx="124">
                  <c:v>49584.5</c:v>
                </c:pt>
                <c:pt idx="125">
                  <c:v>49609.5</c:v>
                </c:pt>
                <c:pt idx="126">
                  <c:v>50223</c:v>
                </c:pt>
                <c:pt idx="127">
                  <c:v>50328</c:v>
                </c:pt>
                <c:pt idx="128">
                  <c:v>50386</c:v>
                </c:pt>
                <c:pt idx="129">
                  <c:v>50438.5</c:v>
                </c:pt>
                <c:pt idx="130">
                  <c:v>50489</c:v>
                </c:pt>
                <c:pt idx="131">
                  <c:v>50513</c:v>
                </c:pt>
                <c:pt idx="132">
                  <c:v>50563</c:v>
                </c:pt>
                <c:pt idx="133">
                  <c:v>50726</c:v>
                </c:pt>
                <c:pt idx="134">
                  <c:v>51318.5</c:v>
                </c:pt>
                <c:pt idx="135">
                  <c:v>51335</c:v>
                </c:pt>
                <c:pt idx="136">
                  <c:v>51452</c:v>
                </c:pt>
                <c:pt idx="137">
                  <c:v>51456.5</c:v>
                </c:pt>
                <c:pt idx="138">
                  <c:v>51592</c:v>
                </c:pt>
                <c:pt idx="139">
                  <c:v>51642.5</c:v>
                </c:pt>
                <c:pt idx="140">
                  <c:v>51771.5</c:v>
                </c:pt>
                <c:pt idx="141">
                  <c:v>52317</c:v>
                </c:pt>
                <c:pt idx="142">
                  <c:v>52375</c:v>
                </c:pt>
                <c:pt idx="143">
                  <c:v>52436.5</c:v>
                </c:pt>
                <c:pt idx="144">
                  <c:v>52441.5</c:v>
                </c:pt>
                <c:pt idx="145">
                  <c:v>52444</c:v>
                </c:pt>
                <c:pt idx="146">
                  <c:v>52500</c:v>
                </c:pt>
                <c:pt idx="147">
                  <c:v>52524</c:v>
                </c:pt>
                <c:pt idx="148">
                  <c:v>52529.5</c:v>
                </c:pt>
                <c:pt idx="149">
                  <c:v>53288</c:v>
                </c:pt>
                <c:pt idx="150">
                  <c:v>53321</c:v>
                </c:pt>
                <c:pt idx="151">
                  <c:v>53435</c:v>
                </c:pt>
                <c:pt idx="152">
                  <c:v>53443</c:v>
                </c:pt>
                <c:pt idx="153">
                  <c:v>53520</c:v>
                </c:pt>
                <c:pt idx="154">
                  <c:v>53648</c:v>
                </c:pt>
                <c:pt idx="155">
                  <c:v>53742</c:v>
                </c:pt>
                <c:pt idx="156">
                  <c:v>54306</c:v>
                </c:pt>
                <c:pt idx="157">
                  <c:v>54353</c:v>
                </c:pt>
                <c:pt idx="158">
                  <c:v>54489</c:v>
                </c:pt>
                <c:pt idx="159">
                  <c:v>54505.5</c:v>
                </c:pt>
                <c:pt idx="160">
                  <c:v>54538</c:v>
                </c:pt>
                <c:pt idx="161">
                  <c:v>54541.5</c:v>
                </c:pt>
                <c:pt idx="162">
                  <c:v>54574</c:v>
                </c:pt>
                <c:pt idx="163">
                  <c:v>54607</c:v>
                </c:pt>
                <c:pt idx="164">
                  <c:v>55299</c:v>
                </c:pt>
                <c:pt idx="165">
                  <c:v>55451</c:v>
                </c:pt>
                <c:pt idx="166">
                  <c:v>55523.5</c:v>
                </c:pt>
                <c:pt idx="167">
                  <c:v>55528.5</c:v>
                </c:pt>
                <c:pt idx="168">
                  <c:v>55559.5</c:v>
                </c:pt>
                <c:pt idx="169">
                  <c:v>55576.5</c:v>
                </c:pt>
                <c:pt idx="170">
                  <c:v>55614</c:v>
                </c:pt>
                <c:pt idx="171">
                  <c:v>55617.5</c:v>
                </c:pt>
                <c:pt idx="172">
                  <c:v>55711.5</c:v>
                </c:pt>
                <c:pt idx="173">
                  <c:v>55794.5</c:v>
                </c:pt>
                <c:pt idx="174">
                  <c:v>56353</c:v>
                </c:pt>
                <c:pt idx="175">
                  <c:v>56391.5</c:v>
                </c:pt>
                <c:pt idx="176">
                  <c:v>56421.5</c:v>
                </c:pt>
                <c:pt idx="177">
                  <c:v>56450.5</c:v>
                </c:pt>
                <c:pt idx="178">
                  <c:v>56467</c:v>
                </c:pt>
                <c:pt idx="179">
                  <c:v>56477.5</c:v>
                </c:pt>
                <c:pt idx="180">
                  <c:v>56477.5</c:v>
                </c:pt>
                <c:pt idx="181">
                  <c:v>56480</c:v>
                </c:pt>
                <c:pt idx="182">
                  <c:v>56544.5</c:v>
                </c:pt>
                <c:pt idx="183">
                  <c:v>56558</c:v>
                </c:pt>
                <c:pt idx="184">
                  <c:v>56580.5</c:v>
                </c:pt>
                <c:pt idx="185">
                  <c:v>56618</c:v>
                </c:pt>
                <c:pt idx="186">
                  <c:v>56663</c:v>
                </c:pt>
                <c:pt idx="187">
                  <c:v>56746</c:v>
                </c:pt>
                <c:pt idx="188">
                  <c:v>57336</c:v>
                </c:pt>
                <c:pt idx="189">
                  <c:v>57358</c:v>
                </c:pt>
                <c:pt idx="190">
                  <c:v>57493.5</c:v>
                </c:pt>
                <c:pt idx="191">
                  <c:v>57510</c:v>
                </c:pt>
                <c:pt idx="192">
                  <c:v>57517.5</c:v>
                </c:pt>
                <c:pt idx="193">
                  <c:v>57534.5</c:v>
                </c:pt>
                <c:pt idx="194">
                  <c:v>57570.5</c:v>
                </c:pt>
                <c:pt idx="195">
                  <c:v>57576</c:v>
                </c:pt>
                <c:pt idx="196">
                  <c:v>57659</c:v>
                </c:pt>
                <c:pt idx="197">
                  <c:v>58500</c:v>
                </c:pt>
                <c:pt idx="198">
                  <c:v>58552.5</c:v>
                </c:pt>
                <c:pt idx="199">
                  <c:v>58604.5</c:v>
                </c:pt>
                <c:pt idx="200">
                  <c:v>58646.5</c:v>
                </c:pt>
                <c:pt idx="201">
                  <c:v>58720.5</c:v>
                </c:pt>
                <c:pt idx="202">
                  <c:v>59432</c:v>
                </c:pt>
                <c:pt idx="203">
                  <c:v>59617.5</c:v>
                </c:pt>
                <c:pt idx="204">
                  <c:v>59625</c:v>
                </c:pt>
                <c:pt idx="205">
                  <c:v>59717</c:v>
                </c:pt>
                <c:pt idx="206">
                  <c:v>59783.5</c:v>
                </c:pt>
                <c:pt idx="207">
                  <c:v>60276.5</c:v>
                </c:pt>
                <c:pt idx="208">
                  <c:v>60431.5</c:v>
                </c:pt>
                <c:pt idx="209">
                  <c:v>60436.5</c:v>
                </c:pt>
                <c:pt idx="210">
                  <c:v>60574.5</c:v>
                </c:pt>
                <c:pt idx="211">
                  <c:v>60623.5</c:v>
                </c:pt>
                <c:pt idx="212">
                  <c:v>60624</c:v>
                </c:pt>
                <c:pt idx="213">
                  <c:v>60629</c:v>
                </c:pt>
                <c:pt idx="214">
                  <c:v>60629.5</c:v>
                </c:pt>
                <c:pt idx="215">
                  <c:v>60640.5</c:v>
                </c:pt>
                <c:pt idx="216">
                  <c:v>60663</c:v>
                </c:pt>
                <c:pt idx="217">
                  <c:v>60771</c:v>
                </c:pt>
                <c:pt idx="218">
                  <c:v>60798.5</c:v>
                </c:pt>
                <c:pt idx="219">
                  <c:v>61462</c:v>
                </c:pt>
                <c:pt idx="220">
                  <c:v>61487</c:v>
                </c:pt>
                <c:pt idx="221">
                  <c:v>61521</c:v>
                </c:pt>
                <c:pt idx="222">
                  <c:v>61566</c:v>
                </c:pt>
                <c:pt idx="223">
                  <c:v>61566.5</c:v>
                </c:pt>
                <c:pt idx="224">
                  <c:v>61684</c:v>
                </c:pt>
                <c:pt idx="225">
                  <c:v>62386</c:v>
                </c:pt>
                <c:pt idx="226">
                  <c:v>62425</c:v>
                </c:pt>
                <c:pt idx="227">
                  <c:v>62514</c:v>
                </c:pt>
                <c:pt idx="228">
                  <c:v>62566</c:v>
                </c:pt>
                <c:pt idx="229">
                  <c:v>62595</c:v>
                </c:pt>
                <c:pt idx="230">
                  <c:v>62712</c:v>
                </c:pt>
                <c:pt idx="231">
                  <c:v>62818</c:v>
                </c:pt>
                <c:pt idx="232">
                  <c:v>63506.5</c:v>
                </c:pt>
                <c:pt idx="233">
                  <c:v>63570</c:v>
                </c:pt>
                <c:pt idx="234">
                  <c:v>63619.5</c:v>
                </c:pt>
                <c:pt idx="235">
                  <c:v>63622.5</c:v>
                </c:pt>
                <c:pt idx="236">
                  <c:v>63714.5</c:v>
                </c:pt>
                <c:pt idx="237">
                  <c:v>63810.5</c:v>
                </c:pt>
                <c:pt idx="238">
                  <c:v>64469</c:v>
                </c:pt>
                <c:pt idx="239">
                  <c:v>64493</c:v>
                </c:pt>
                <c:pt idx="240">
                  <c:v>64493.5</c:v>
                </c:pt>
                <c:pt idx="241">
                  <c:v>64496</c:v>
                </c:pt>
                <c:pt idx="242">
                  <c:v>64498.5</c:v>
                </c:pt>
                <c:pt idx="243">
                  <c:v>64499</c:v>
                </c:pt>
                <c:pt idx="244">
                  <c:v>64522.5</c:v>
                </c:pt>
                <c:pt idx="245">
                  <c:v>64540</c:v>
                </c:pt>
                <c:pt idx="246">
                  <c:v>64599</c:v>
                </c:pt>
                <c:pt idx="247">
                  <c:v>64662.5</c:v>
                </c:pt>
                <c:pt idx="248">
                  <c:v>64663</c:v>
                </c:pt>
                <c:pt idx="249">
                  <c:v>64701</c:v>
                </c:pt>
                <c:pt idx="250">
                  <c:v>64726</c:v>
                </c:pt>
                <c:pt idx="251">
                  <c:v>65548.5</c:v>
                </c:pt>
                <c:pt idx="252">
                  <c:v>65556</c:v>
                </c:pt>
                <c:pt idx="253">
                  <c:v>65556</c:v>
                </c:pt>
                <c:pt idx="254">
                  <c:v>65556.5</c:v>
                </c:pt>
                <c:pt idx="255">
                  <c:v>65556.5</c:v>
                </c:pt>
                <c:pt idx="256">
                  <c:v>65561.5</c:v>
                </c:pt>
                <c:pt idx="257">
                  <c:v>65562</c:v>
                </c:pt>
                <c:pt idx="258">
                  <c:v>65562</c:v>
                </c:pt>
                <c:pt idx="259">
                  <c:v>65564.5</c:v>
                </c:pt>
                <c:pt idx="260">
                  <c:v>65565</c:v>
                </c:pt>
                <c:pt idx="261">
                  <c:v>65567</c:v>
                </c:pt>
                <c:pt idx="262">
                  <c:v>65567.5</c:v>
                </c:pt>
                <c:pt idx="263">
                  <c:v>65572.5</c:v>
                </c:pt>
                <c:pt idx="264">
                  <c:v>65573</c:v>
                </c:pt>
                <c:pt idx="265">
                  <c:v>65575.5</c:v>
                </c:pt>
                <c:pt idx="266">
                  <c:v>65578.5</c:v>
                </c:pt>
                <c:pt idx="267">
                  <c:v>65578.5</c:v>
                </c:pt>
                <c:pt idx="268">
                  <c:v>65623</c:v>
                </c:pt>
                <c:pt idx="269">
                  <c:v>65625</c:v>
                </c:pt>
                <c:pt idx="270">
                  <c:v>65702.5</c:v>
                </c:pt>
                <c:pt idx="271">
                  <c:v>65708</c:v>
                </c:pt>
                <c:pt idx="272">
                  <c:v>65764</c:v>
                </c:pt>
                <c:pt idx="273">
                  <c:v>65838</c:v>
                </c:pt>
                <c:pt idx="274">
                  <c:v>66425</c:v>
                </c:pt>
                <c:pt idx="275">
                  <c:v>66596</c:v>
                </c:pt>
                <c:pt idx="276">
                  <c:v>66613.5</c:v>
                </c:pt>
                <c:pt idx="277">
                  <c:v>66829</c:v>
                </c:pt>
                <c:pt idx="278">
                  <c:v>67052</c:v>
                </c:pt>
                <c:pt idx="279">
                  <c:v>67347</c:v>
                </c:pt>
                <c:pt idx="280">
                  <c:v>67421.5</c:v>
                </c:pt>
                <c:pt idx="281">
                  <c:v>67477</c:v>
                </c:pt>
                <c:pt idx="282">
                  <c:v>67565</c:v>
                </c:pt>
                <c:pt idx="283">
                  <c:v>67615</c:v>
                </c:pt>
              </c:numCache>
            </c:numRef>
          </c:xVal>
          <c:yVal>
            <c:numRef>
              <c:f>'A(2)'!$K$21:$K$304</c:f>
              <c:numCache>
                <c:formatCode>General</c:formatCode>
                <c:ptCount val="284"/>
                <c:pt idx="47">
                  <c:v>7.9185500071616843E-3</c:v>
                </c:pt>
                <c:pt idx="144">
                  <c:v>2.3264349998498801E-2</c:v>
                </c:pt>
                <c:pt idx="145">
                  <c:v>2.2311599997919984E-2</c:v>
                </c:pt>
                <c:pt idx="147">
                  <c:v>2.2123599999758881E-2</c:v>
                </c:pt>
                <c:pt idx="148">
                  <c:v>2.4967550001747441E-2</c:v>
                </c:pt>
                <c:pt idx="160">
                  <c:v>2.5108199995884206E-2</c:v>
                </c:pt>
                <c:pt idx="163">
                  <c:v>2.4932300002546981E-2</c:v>
                </c:pt>
                <c:pt idx="167">
                  <c:v>2.5968649999413174E-2</c:v>
                </c:pt>
                <c:pt idx="174">
                  <c:v>2.3011699995549861E-2</c:v>
                </c:pt>
                <c:pt idx="175">
                  <c:v>2.4719350003579166E-2</c:v>
                </c:pt>
                <c:pt idx="179">
                  <c:v>2.8424750002159271E-2</c:v>
                </c:pt>
                <c:pt idx="180">
                  <c:v>2.8424750002159271E-2</c:v>
                </c:pt>
                <c:pt idx="192">
                  <c:v>2.7880749999894761E-2</c:v>
                </c:pt>
                <c:pt idx="199">
                  <c:v>2.6785050002217758E-2</c:v>
                </c:pt>
                <c:pt idx="202">
                  <c:v>2.4824799998896196E-2</c:v>
                </c:pt>
                <c:pt idx="205">
                  <c:v>2.5011300000187475E-2</c:v>
                </c:pt>
                <c:pt idx="207">
                  <c:v>2.594584999314975E-2</c:v>
                </c:pt>
                <c:pt idx="208">
                  <c:v>2.5775349997275043E-2</c:v>
                </c:pt>
                <c:pt idx="210">
                  <c:v>2.5418050005100667E-2</c:v>
                </c:pt>
                <c:pt idx="211">
                  <c:v>2.5864150004053954E-2</c:v>
                </c:pt>
                <c:pt idx="212">
                  <c:v>2.4813600000925362E-2</c:v>
                </c:pt>
                <c:pt idx="213">
                  <c:v>2.5408100002096035E-2</c:v>
                </c:pt>
                <c:pt idx="214">
                  <c:v>2.4857550000888295E-2</c:v>
                </c:pt>
                <c:pt idx="215">
                  <c:v>2.5745450002432335E-2</c:v>
                </c:pt>
                <c:pt idx="216">
                  <c:v>2.627070000016829E-2</c:v>
                </c:pt>
                <c:pt idx="217">
                  <c:v>2.4951899998995941E-2</c:v>
                </c:pt>
                <c:pt idx="218">
                  <c:v>2.6271649992850143E-2</c:v>
                </c:pt>
                <c:pt idx="219">
                  <c:v>2.5291800004197285E-2</c:v>
                </c:pt>
                <c:pt idx="220">
                  <c:v>3.0664300000353251E-2</c:v>
                </c:pt>
                <c:pt idx="221">
                  <c:v>2.6526900001044851E-2</c:v>
                </c:pt>
                <c:pt idx="224">
                  <c:v>2.5447599997278303E-2</c:v>
                </c:pt>
                <c:pt idx="225">
                  <c:v>3.1375400001707021E-2</c:v>
                </c:pt>
                <c:pt idx="226">
                  <c:v>2.643250000255648E-2</c:v>
                </c:pt>
                <c:pt idx="227">
                  <c:v>2.6534600001468789E-2</c:v>
                </c:pt>
                <c:pt idx="228">
                  <c:v>2.681740000116406E-2</c:v>
                </c:pt>
                <c:pt idx="230">
                  <c:v>2.7446799998870119E-2</c:v>
                </c:pt>
                <c:pt idx="231">
                  <c:v>2.6700199996412266E-2</c:v>
                </c:pt>
                <c:pt idx="232">
                  <c:v>2.8092850006942172E-2</c:v>
                </c:pt>
                <c:pt idx="233">
                  <c:v>2.6982999996107537E-2</c:v>
                </c:pt>
                <c:pt idx="234">
                  <c:v>2.8968549995624926E-2</c:v>
                </c:pt>
                <c:pt idx="235">
                  <c:v>2.8965249999600928E-2</c:v>
                </c:pt>
                <c:pt idx="236">
                  <c:v>2.8764049995515961E-2</c:v>
                </c:pt>
                <c:pt idx="237">
                  <c:v>2.8758449996530544E-2</c:v>
                </c:pt>
                <c:pt idx="238">
                  <c:v>2.7174099996045697E-2</c:v>
                </c:pt>
                <c:pt idx="244">
                  <c:v>2.9775249997328501E-2</c:v>
                </c:pt>
                <c:pt idx="246">
                  <c:v>2.8331100002105813E-2</c:v>
                </c:pt>
                <c:pt idx="247">
                  <c:v>2.9021249996731058E-2</c:v>
                </c:pt>
                <c:pt idx="248">
                  <c:v>3.0370699998456985E-2</c:v>
                </c:pt>
                <c:pt idx="249">
                  <c:v>3.1228899999405257E-2</c:v>
                </c:pt>
                <c:pt idx="250">
                  <c:v>3.0441399998380803E-2</c:v>
                </c:pt>
                <c:pt idx="251">
                  <c:v>3.1546650003292598E-2</c:v>
                </c:pt>
                <c:pt idx="252">
                  <c:v>2.9788399995595682E-2</c:v>
                </c:pt>
                <c:pt idx="253">
                  <c:v>2.9988399997819215E-2</c:v>
                </c:pt>
                <c:pt idx="254">
                  <c:v>3.1037849999847822E-2</c:v>
                </c:pt>
                <c:pt idx="255">
                  <c:v>3.1237850002071355E-2</c:v>
                </c:pt>
                <c:pt idx="256">
                  <c:v>3.1132349999097642E-2</c:v>
                </c:pt>
                <c:pt idx="257">
                  <c:v>2.8981799994653556E-2</c:v>
                </c:pt>
                <c:pt idx="258">
                  <c:v>2.9481799996574409E-2</c:v>
                </c:pt>
                <c:pt idx="259">
                  <c:v>3.1129049995797686E-2</c:v>
                </c:pt>
                <c:pt idx="260">
                  <c:v>3.0278500002168585E-2</c:v>
                </c:pt>
                <c:pt idx="261">
                  <c:v>2.9576300003100187E-2</c:v>
                </c:pt>
                <c:pt idx="262">
                  <c:v>3.1125749999773689E-2</c:v>
                </c:pt>
                <c:pt idx="263">
                  <c:v>3.0920250006602146E-2</c:v>
                </c:pt>
                <c:pt idx="264">
                  <c:v>2.9369700001552701E-2</c:v>
                </c:pt>
                <c:pt idx="265">
                  <c:v>3.0516949998855125E-2</c:v>
                </c:pt>
                <c:pt idx="266">
                  <c:v>3.2013650001317728E-2</c:v>
                </c:pt>
                <c:pt idx="267">
                  <c:v>3.2813650002935901E-2</c:v>
                </c:pt>
                <c:pt idx="268">
                  <c:v>3.0714699998497963E-2</c:v>
                </c:pt>
                <c:pt idx="269">
                  <c:v>3.1482500002312008E-2</c:v>
                </c:pt>
                <c:pt idx="270">
                  <c:v>2.8777249994163867E-2</c:v>
                </c:pt>
                <c:pt idx="271">
                  <c:v>2.9521199998271186E-2</c:v>
                </c:pt>
                <c:pt idx="273">
                  <c:v>2.9778199997963384E-2</c:v>
                </c:pt>
                <c:pt idx="274">
                  <c:v>2.9832500003976747E-2</c:v>
                </c:pt>
                <c:pt idx="275">
                  <c:v>3.0344399994646665E-2</c:v>
                </c:pt>
                <c:pt idx="276">
                  <c:v>3.1175149997579865E-2</c:v>
                </c:pt>
                <c:pt idx="277">
                  <c:v>3.0588100002205465E-2</c:v>
                </c:pt>
                <c:pt idx="278">
                  <c:v>0</c:v>
                </c:pt>
                <c:pt idx="279">
                  <c:v>3.0618299999332521E-2</c:v>
                </c:pt>
                <c:pt idx="280">
                  <c:v>3.0786349998379592E-2</c:v>
                </c:pt>
                <c:pt idx="281">
                  <c:v>3.1375300000945572E-2</c:v>
                </c:pt>
                <c:pt idx="282">
                  <c:v>2.9478500000550412E-2</c:v>
                </c:pt>
                <c:pt idx="283">
                  <c:v>3.0423500000324566E-2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775-4D1B-9BA4-196C52B3642E}"/>
            </c:ext>
          </c:extLst>
        </c:ser>
        <c:ser>
          <c:idx val="4"/>
          <c:order val="4"/>
          <c:tx>
            <c:strRef>
              <c:f>'A(2)'!$L$20:$L$20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'A(2)'!$F$21:$F$304</c:f>
              <c:numCache>
                <c:formatCode>General</c:formatCode>
                <c:ptCount val="284"/>
                <c:pt idx="0">
                  <c:v>-10245.5</c:v>
                </c:pt>
                <c:pt idx="1">
                  <c:v>-10245</c:v>
                </c:pt>
                <c:pt idx="2">
                  <c:v>-9185.5</c:v>
                </c:pt>
                <c:pt idx="3">
                  <c:v>-9185</c:v>
                </c:pt>
                <c:pt idx="4">
                  <c:v>-8001.5</c:v>
                </c:pt>
                <c:pt idx="5">
                  <c:v>-8001</c:v>
                </c:pt>
                <c:pt idx="6">
                  <c:v>-7276</c:v>
                </c:pt>
                <c:pt idx="7">
                  <c:v>-6161</c:v>
                </c:pt>
                <c:pt idx="8">
                  <c:v>-4944</c:v>
                </c:pt>
                <c:pt idx="9">
                  <c:v>-163</c:v>
                </c:pt>
                <c:pt idx="10">
                  <c:v>-138</c:v>
                </c:pt>
                <c:pt idx="11">
                  <c:v>-75</c:v>
                </c:pt>
                <c:pt idx="12">
                  <c:v>-58</c:v>
                </c:pt>
                <c:pt idx="13">
                  <c:v>-11</c:v>
                </c:pt>
                <c:pt idx="14">
                  <c:v>0</c:v>
                </c:pt>
                <c:pt idx="15">
                  <c:v>678</c:v>
                </c:pt>
                <c:pt idx="16">
                  <c:v>739</c:v>
                </c:pt>
                <c:pt idx="17">
                  <c:v>827</c:v>
                </c:pt>
                <c:pt idx="18">
                  <c:v>1959.5</c:v>
                </c:pt>
                <c:pt idx="19">
                  <c:v>1960</c:v>
                </c:pt>
                <c:pt idx="20">
                  <c:v>4000</c:v>
                </c:pt>
                <c:pt idx="21">
                  <c:v>4143</c:v>
                </c:pt>
                <c:pt idx="22">
                  <c:v>5941.5</c:v>
                </c:pt>
                <c:pt idx="23">
                  <c:v>5942</c:v>
                </c:pt>
                <c:pt idx="24">
                  <c:v>5950</c:v>
                </c:pt>
                <c:pt idx="25">
                  <c:v>5950.5</c:v>
                </c:pt>
                <c:pt idx="26">
                  <c:v>5991.5</c:v>
                </c:pt>
                <c:pt idx="27">
                  <c:v>6002.5</c:v>
                </c:pt>
                <c:pt idx="28">
                  <c:v>6052</c:v>
                </c:pt>
                <c:pt idx="29">
                  <c:v>6063</c:v>
                </c:pt>
                <c:pt idx="30">
                  <c:v>6063.5</c:v>
                </c:pt>
                <c:pt idx="31">
                  <c:v>6069</c:v>
                </c:pt>
                <c:pt idx="32">
                  <c:v>12243</c:v>
                </c:pt>
                <c:pt idx="33">
                  <c:v>14337</c:v>
                </c:pt>
                <c:pt idx="34">
                  <c:v>15036.5</c:v>
                </c:pt>
                <c:pt idx="35">
                  <c:v>15047.5</c:v>
                </c:pt>
                <c:pt idx="36">
                  <c:v>15061.5</c:v>
                </c:pt>
                <c:pt idx="37">
                  <c:v>15861</c:v>
                </c:pt>
                <c:pt idx="38">
                  <c:v>15964</c:v>
                </c:pt>
                <c:pt idx="39">
                  <c:v>17073.5</c:v>
                </c:pt>
                <c:pt idx="40">
                  <c:v>17074</c:v>
                </c:pt>
                <c:pt idx="41">
                  <c:v>18049</c:v>
                </c:pt>
                <c:pt idx="42">
                  <c:v>21083.5</c:v>
                </c:pt>
                <c:pt idx="43">
                  <c:v>21343</c:v>
                </c:pt>
                <c:pt idx="44">
                  <c:v>21991</c:v>
                </c:pt>
                <c:pt idx="45">
                  <c:v>22248</c:v>
                </c:pt>
                <c:pt idx="46">
                  <c:v>22466</c:v>
                </c:pt>
                <c:pt idx="47">
                  <c:v>29119.5</c:v>
                </c:pt>
                <c:pt idx="48">
                  <c:v>30049</c:v>
                </c:pt>
                <c:pt idx="49">
                  <c:v>30126</c:v>
                </c:pt>
                <c:pt idx="50">
                  <c:v>30131.5</c:v>
                </c:pt>
                <c:pt idx="51">
                  <c:v>30140</c:v>
                </c:pt>
                <c:pt idx="52">
                  <c:v>30565.5</c:v>
                </c:pt>
                <c:pt idx="53">
                  <c:v>31191</c:v>
                </c:pt>
                <c:pt idx="54">
                  <c:v>31194</c:v>
                </c:pt>
                <c:pt idx="55">
                  <c:v>31196.5</c:v>
                </c:pt>
                <c:pt idx="56">
                  <c:v>31343</c:v>
                </c:pt>
                <c:pt idx="57">
                  <c:v>31348.5</c:v>
                </c:pt>
                <c:pt idx="58">
                  <c:v>31359.5</c:v>
                </c:pt>
                <c:pt idx="59">
                  <c:v>31365</c:v>
                </c:pt>
                <c:pt idx="60">
                  <c:v>32027</c:v>
                </c:pt>
                <c:pt idx="61">
                  <c:v>33525.5</c:v>
                </c:pt>
                <c:pt idx="62">
                  <c:v>34085</c:v>
                </c:pt>
                <c:pt idx="63">
                  <c:v>34474.5</c:v>
                </c:pt>
                <c:pt idx="64">
                  <c:v>36105</c:v>
                </c:pt>
                <c:pt idx="65">
                  <c:v>36105</c:v>
                </c:pt>
                <c:pt idx="66">
                  <c:v>36130</c:v>
                </c:pt>
                <c:pt idx="67">
                  <c:v>37123</c:v>
                </c:pt>
                <c:pt idx="68">
                  <c:v>37188.5</c:v>
                </c:pt>
                <c:pt idx="69">
                  <c:v>37191</c:v>
                </c:pt>
                <c:pt idx="70">
                  <c:v>37257.5</c:v>
                </c:pt>
                <c:pt idx="71">
                  <c:v>37266</c:v>
                </c:pt>
                <c:pt idx="72">
                  <c:v>37285</c:v>
                </c:pt>
                <c:pt idx="73">
                  <c:v>38467</c:v>
                </c:pt>
                <c:pt idx="74">
                  <c:v>39250</c:v>
                </c:pt>
                <c:pt idx="75">
                  <c:v>40184.5</c:v>
                </c:pt>
                <c:pt idx="76">
                  <c:v>40550</c:v>
                </c:pt>
                <c:pt idx="77">
                  <c:v>41239</c:v>
                </c:pt>
                <c:pt idx="78">
                  <c:v>41279.5</c:v>
                </c:pt>
                <c:pt idx="79">
                  <c:v>41280</c:v>
                </c:pt>
                <c:pt idx="80">
                  <c:v>42304</c:v>
                </c:pt>
                <c:pt idx="81">
                  <c:v>42340</c:v>
                </c:pt>
                <c:pt idx="82">
                  <c:v>43358</c:v>
                </c:pt>
                <c:pt idx="83">
                  <c:v>43358</c:v>
                </c:pt>
                <c:pt idx="84">
                  <c:v>43366</c:v>
                </c:pt>
                <c:pt idx="85">
                  <c:v>43518</c:v>
                </c:pt>
                <c:pt idx="86">
                  <c:v>43536.5</c:v>
                </c:pt>
                <c:pt idx="87">
                  <c:v>43542</c:v>
                </c:pt>
                <c:pt idx="88">
                  <c:v>43543</c:v>
                </c:pt>
                <c:pt idx="89">
                  <c:v>44359</c:v>
                </c:pt>
                <c:pt idx="90">
                  <c:v>44613.5</c:v>
                </c:pt>
                <c:pt idx="91">
                  <c:v>45423.5</c:v>
                </c:pt>
                <c:pt idx="92">
                  <c:v>45443.5</c:v>
                </c:pt>
                <c:pt idx="93">
                  <c:v>45492.5</c:v>
                </c:pt>
                <c:pt idx="94">
                  <c:v>45570.5</c:v>
                </c:pt>
                <c:pt idx="95">
                  <c:v>46311.5</c:v>
                </c:pt>
                <c:pt idx="96">
                  <c:v>46380.5</c:v>
                </c:pt>
                <c:pt idx="97">
                  <c:v>46386</c:v>
                </c:pt>
                <c:pt idx="98">
                  <c:v>46389</c:v>
                </c:pt>
                <c:pt idx="99">
                  <c:v>46409</c:v>
                </c:pt>
                <c:pt idx="100">
                  <c:v>47318.5</c:v>
                </c:pt>
                <c:pt idx="101">
                  <c:v>47362.5</c:v>
                </c:pt>
                <c:pt idx="102">
                  <c:v>47376.5</c:v>
                </c:pt>
                <c:pt idx="103">
                  <c:v>47431.5</c:v>
                </c:pt>
                <c:pt idx="104">
                  <c:v>47451</c:v>
                </c:pt>
                <c:pt idx="105">
                  <c:v>47525.5</c:v>
                </c:pt>
                <c:pt idx="106">
                  <c:v>47536.5</c:v>
                </c:pt>
                <c:pt idx="107">
                  <c:v>47686</c:v>
                </c:pt>
                <c:pt idx="108">
                  <c:v>47691.5</c:v>
                </c:pt>
                <c:pt idx="109">
                  <c:v>47697</c:v>
                </c:pt>
                <c:pt idx="110">
                  <c:v>48289.5</c:v>
                </c:pt>
                <c:pt idx="111">
                  <c:v>48389</c:v>
                </c:pt>
                <c:pt idx="112">
                  <c:v>48461</c:v>
                </c:pt>
                <c:pt idx="113">
                  <c:v>48607</c:v>
                </c:pt>
                <c:pt idx="114">
                  <c:v>48619</c:v>
                </c:pt>
                <c:pt idx="115">
                  <c:v>48621</c:v>
                </c:pt>
                <c:pt idx="116">
                  <c:v>49257.5</c:v>
                </c:pt>
                <c:pt idx="117">
                  <c:v>49318.5</c:v>
                </c:pt>
                <c:pt idx="118">
                  <c:v>49321</c:v>
                </c:pt>
                <c:pt idx="119">
                  <c:v>49451</c:v>
                </c:pt>
                <c:pt idx="120">
                  <c:v>49473</c:v>
                </c:pt>
                <c:pt idx="121">
                  <c:v>49490.5</c:v>
                </c:pt>
                <c:pt idx="122">
                  <c:v>49520</c:v>
                </c:pt>
                <c:pt idx="123">
                  <c:v>49570</c:v>
                </c:pt>
                <c:pt idx="124">
                  <c:v>49584.5</c:v>
                </c:pt>
                <c:pt idx="125">
                  <c:v>49609.5</c:v>
                </c:pt>
                <c:pt idx="126">
                  <c:v>50223</c:v>
                </c:pt>
                <c:pt idx="127">
                  <c:v>50328</c:v>
                </c:pt>
                <c:pt idx="128">
                  <c:v>50386</c:v>
                </c:pt>
                <c:pt idx="129">
                  <c:v>50438.5</c:v>
                </c:pt>
                <c:pt idx="130">
                  <c:v>50489</c:v>
                </c:pt>
                <c:pt idx="131">
                  <c:v>50513</c:v>
                </c:pt>
                <c:pt idx="132">
                  <c:v>50563</c:v>
                </c:pt>
                <c:pt idx="133">
                  <c:v>50726</c:v>
                </c:pt>
                <c:pt idx="134">
                  <c:v>51318.5</c:v>
                </c:pt>
                <c:pt idx="135">
                  <c:v>51335</c:v>
                </c:pt>
                <c:pt idx="136">
                  <c:v>51452</c:v>
                </c:pt>
                <c:pt idx="137">
                  <c:v>51456.5</c:v>
                </c:pt>
                <c:pt idx="138">
                  <c:v>51592</c:v>
                </c:pt>
                <c:pt idx="139">
                  <c:v>51642.5</c:v>
                </c:pt>
                <c:pt idx="140">
                  <c:v>51771.5</c:v>
                </c:pt>
                <c:pt idx="141">
                  <c:v>52317</c:v>
                </c:pt>
                <c:pt idx="142">
                  <c:v>52375</c:v>
                </c:pt>
                <c:pt idx="143">
                  <c:v>52436.5</c:v>
                </c:pt>
                <c:pt idx="144">
                  <c:v>52441.5</c:v>
                </c:pt>
                <c:pt idx="145">
                  <c:v>52444</c:v>
                </c:pt>
                <c:pt idx="146">
                  <c:v>52500</c:v>
                </c:pt>
                <c:pt idx="147">
                  <c:v>52524</c:v>
                </c:pt>
                <c:pt idx="148">
                  <c:v>52529.5</c:v>
                </c:pt>
                <c:pt idx="149">
                  <c:v>53288</c:v>
                </c:pt>
                <c:pt idx="150">
                  <c:v>53321</c:v>
                </c:pt>
                <c:pt idx="151">
                  <c:v>53435</c:v>
                </c:pt>
                <c:pt idx="152">
                  <c:v>53443</c:v>
                </c:pt>
                <c:pt idx="153">
                  <c:v>53520</c:v>
                </c:pt>
                <c:pt idx="154">
                  <c:v>53648</c:v>
                </c:pt>
                <c:pt idx="155">
                  <c:v>53742</c:v>
                </c:pt>
                <c:pt idx="156">
                  <c:v>54306</c:v>
                </c:pt>
                <c:pt idx="157">
                  <c:v>54353</c:v>
                </c:pt>
                <c:pt idx="158">
                  <c:v>54489</c:v>
                </c:pt>
                <c:pt idx="159">
                  <c:v>54505.5</c:v>
                </c:pt>
                <c:pt idx="160">
                  <c:v>54538</c:v>
                </c:pt>
                <c:pt idx="161">
                  <c:v>54541.5</c:v>
                </c:pt>
                <c:pt idx="162">
                  <c:v>54574</c:v>
                </c:pt>
                <c:pt idx="163">
                  <c:v>54607</c:v>
                </c:pt>
                <c:pt idx="164">
                  <c:v>55299</c:v>
                </c:pt>
                <c:pt idx="165">
                  <c:v>55451</c:v>
                </c:pt>
                <c:pt idx="166">
                  <c:v>55523.5</c:v>
                </c:pt>
                <c:pt idx="167">
                  <c:v>55528.5</c:v>
                </c:pt>
                <c:pt idx="168">
                  <c:v>55559.5</c:v>
                </c:pt>
                <c:pt idx="169">
                  <c:v>55576.5</c:v>
                </c:pt>
                <c:pt idx="170">
                  <c:v>55614</c:v>
                </c:pt>
                <c:pt idx="171">
                  <c:v>55617.5</c:v>
                </c:pt>
                <c:pt idx="172">
                  <c:v>55711.5</c:v>
                </c:pt>
                <c:pt idx="173">
                  <c:v>55794.5</c:v>
                </c:pt>
                <c:pt idx="174">
                  <c:v>56353</c:v>
                </c:pt>
                <c:pt idx="175">
                  <c:v>56391.5</c:v>
                </c:pt>
                <c:pt idx="176">
                  <c:v>56421.5</c:v>
                </c:pt>
                <c:pt idx="177">
                  <c:v>56450.5</c:v>
                </c:pt>
                <c:pt idx="178">
                  <c:v>56467</c:v>
                </c:pt>
                <c:pt idx="179">
                  <c:v>56477.5</c:v>
                </c:pt>
                <c:pt idx="180">
                  <c:v>56477.5</c:v>
                </c:pt>
                <c:pt idx="181">
                  <c:v>56480</c:v>
                </c:pt>
                <c:pt idx="182">
                  <c:v>56544.5</c:v>
                </c:pt>
                <c:pt idx="183">
                  <c:v>56558</c:v>
                </c:pt>
                <c:pt idx="184">
                  <c:v>56580.5</c:v>
                </c:pt>
                <c:pt idx="185">
                  <c:v>56618</c:v>
                </c:pt>
                <c:pt idx="186">
                  <c:v>56663</c:v>
                </c:pt>
                <c:pt idx="187">
                  <c:v>56746</c:v>
                </c:pt>
                <c:pt idx="188">
                  <c:v>57336</c:v>
                </c:pt>
                <c:pt idx="189">
                  <c:v>57358</c:v>
                </c:pt>
                <c:pt idx="190">
                  <c:v>57493.5</c:v>
                </c:pt>
                <c:pt idx="191">
                  <c:v>57510</c:v>
                </c:pt>
                <c:pt idx="192">
                  <c:v>57517.5</c:v>
                </c:pt>
                <c:pt idx="193">
                  <c:v>57534.5</c:v>
                </c:pt>
                <c:pt idx="194">
                  <c:v>57570.5</c:v>
                </c:pt>
                <c:pt idx="195">
                  <c:v>57576</c:v>
                </c:pt>
                <c:pt idx="196">
                  <c:v>57659</c:v>
                </c:pt>
                <c:pt idx="197">
                  <c:v>58500</c:v>
                </c:pt>
                <c:pt idx="198">
                  <c:v>58552.5</c:v>
                </c:pt>
                <c:pt idx="199">
                  <c:v>58604.5</c:v>
                </c:pt>
                <c:pt idx="200">
                  <c:v>58646.5</c:v>
                </c:pt>
                <c:pt idx="201">
                  <c:v>58720.5</c:v>
                </c:pt>
                <c:pt idx="202">
                  <c:v>59432</c:v>
                </c:pt>
                <c:pt idx="203">
                  <c:v>59617.5</c:v>
                </c:pt>
                <c:pt idx="204">
                  <c:v>59625</c:v>
                </c:pt>
                <c:pt idx="205">
                  <c:v>59717</c:v>
                </c:pt>
                <c:pt idx="206">
                  <c:v>59783.5</c:v>
                </c:pt>
                <c:pt idx="207">
                  <c:v>60276.5</c:v>
                </c:pt>
                <c:pt idx="208">
                  <c:v>60431.5</c:v>
                </c:pt>
                <c:pt idx="209">
                  <c:v>60436.5</c:v>
                </c:pt>
                <c:pt idx="210">
                  <c:v>60574.5</c:v>
                </c:pt>
                <c:pt idx="211">
                  <c:v>60623.5</c:v>
                </c:pt>
                <c:pt idx="212">
                  <c:v>60624</c:v>
                </c:pt>
                <c:pt idx="213">
                  <c:v>60629</c:v>
                </c:pt>
                <c:pt idx="214">
                  <c:v>60629.5</c:v>
                </c:pt>
                <c:pt idx="215">
                  <c:v>60640.5</c:v>
                </c:pt>
                <c:pt idx="216">
                  <c:v>60663</c:v>
                </c:pt>
                <c:pt idx="217">
                  <c:v>60771</c:v>
                </c:pt>
                <c:pt idx="218">
                  <c:v>60798.5</c:v>
                </c:pt>
                <c:pt idx="219">
                  <c:v>61462</c:v>
                </c:pt>
                <c:pt idx="220">
                  <c:v>61487</c:v>
                </c:pt>
                <c:pt idx="221">
                  <c:v>61521</c:v>
                </c:pt>
                <c:pt idx="222">
                  <c:v>61566</c:v>
                </c:pt>
                <c:pt idx="223">
                  <c:v>61566.5</c:v>
                </c:pt>
                <c:pt idx="224">
                  <c:v>61684</c:v>
                </c:pt>
                <c:pt idx="225">
                  <c:v>62386</c:v>
                </c:pt>
                <c:pt idx="226">
                  <c:v>62425</c:v>
                </c:pt>
                <c:pt idx="227">
                  <c:v>62514</c:v>
                </c:pt>
                <c:pt idx="228">
                  <c:v>62566</c:v>
                </c:pt>
                <c:pt idx="229">
                  <c:v>62595</c:v>
                </c:pt>
                <c:pt idx="230">
                  <c:v>62712</c:v>
                </c:pt>
                <c:pt idx="231">
                  <c:v>62818</c:v>
                </c:pt>
                <c:pt idx="232">
                  <c:v>63506.5</c:v>
                </c:pt>
                <c:pt idx="233">
                  <c:v>63570</c:v>
                </c:pt>
                <c:pt idx="234">
                  <c:v>63619.5</c:v>
                </c:pt>
                <c:pt idx="235">
                  <c:v>63622.5</c:v>
                </c:pt>
                <c:pt idx="236">
                  <c:v>63714.5</c:v>
                </c:pt>
                <c:pt idx="237">
                  <c:v>63810.5</c:v>
                </c:pt>
                <c:pt idx="238">
                  <c:v>64469</c:v>
                </c:pt>
                <c:pt idx="239">
                  <c:v>64493</c:v>
                </c:pt>
                <c:pt idx="240">
                  <c:v>64493.5</c:v>
                </c:pt>
                <c:pt idx="241">
                  <c:v>64496</c:v>
                </c:pt>
                <c:pt idx="242">
                  <c:v>64498.5</c:v>
                </c:pt>
                <c:pt idx="243">
                  <c:v>64499</c:v>
                </c:pt>
                <c:pt idx="244">
                  <c:v>64522.5</c:v>
                </c:pt>
                <c:pt idx="245">
                  <c:v>64540</c:v>
                </c:pt>
                <c:pt idx="246">
                  <c:v>64599</c:v>
                </c:pt>
                <c:pt idx="247">
                  <c:v>64662.5</c:v>
                </c:pt>
                <c:pt idx="248">
                  <c:v>64663</c:v>
                </c:pt>
                <c:pt idx="249">
                  <c:v>64701</c:v>
                </c:pt>
                <c:pt idx="250">
                  <c:v>64726</c:v>
                </c:pt>
                <c:pt idx="251">
                  <c:v>65548.5</c:v>
                </c:pt>
                <c:pt idx="252">
                  <c:v>65556</c:v>
                </c:pt>
                <c:pt idx="253">
                  <c:v>65556</c:v>
                </c:pt>
                <c:pt idx="254">
                  <c:v>65556.5</c:v>
                </c:pt>
                <c:pt idx="255">
                  <c:v>65556.5</c:v>
                </c:pt>
                <c:pt idx="256">
                  <c:v>65561.5</c:v>
                </c:pt>
                <c:pt idx="257">
                  <c:v>65562</c:v>
                </c:pt>
                <c:pt idx="258">
                  <c:v>65562</c:v>
                </c:pt>
                <c:pt idx="259">
                  <c:v>65564.5</c:v>
                </c:pt>
                <c:pt idx="260">
                  <c:v>65565</c:v>
                </c:pt>
                <c:pt idx="261">
                  <c:v>65567</c:v>
                </c:pt>
                <c:pt idx="262">
                  <c:v>65567.5</c:v>
                </c:pt>
                <c:pt idx="263">
                  <c:v>65572.5</c:v>
                </c:pt>
                <c:pt idx="264">
                  <c:v>65573</c:v>
                </c:pt>
                <c:pt idx="265">
                  <c:v>65575.5</c:v>
                </c:pt>
                <c:pt idx="266">
                  <c:v>65578.5</c:v>
                </c:pt>
                <c:pt idx="267">
                  <c:v>65578.5</c:v>
                </c:pt>
                <c:pt idx="268">
                  <c:v>65623</c:v>
                </c:pt>
                <c:pt idx="269">
                  <c:v>65625</c:v>
                </c:pt>
                <c:pt idx="270">
                  <c:v>65702.5</c:v>
                </c:pt>
                <c:pt idx="271">
                  <c:v>65708</c:v>
                </c:pt>
                <c:pt idx="272">
                  <c:v>65764</c:v>
                </c:pt>
                <c:pt idx="273">
                  <c:v>65838</c:v>
                </c:pt>
                <c:pt idx="274">
                  <c:v>66425</c:v>
                </c:pt>
                <c:pt idx="275">
                  <c:v>66596</c:v>
                </c:pt>
                <c:pt idx="276">
                  <c:v>66613.5</c:v>
                </c:pt>
                <c:pt idx="277">
                  <c:v>66829</c:v>
                </c:pt>
                <c:pt idx="278">
                  <c:v>67052</c:v>
                </c:pt>
                <c:pt idx="279">
                  <c:v>67347</c:v>
                </c:pt>
                <c:pt idx="280">
                  <c:v>67421.5</c:v>
                </c:pt>
                <c:pt idx="281">
                  <c:v>67477</c:v>
                </c:pt>
                <c:pt idx="282">
                  <c:v>67565</c:v>
                </c:pt>
                <c:pt idx="283">
                  <c:v>67615</c:v>
                </c:pt>
              </c:numCache>
            </c:numRef>
          </c:xVal>
          <c:yVal>
            <c:numRef>
              <c:f>'A(2)'!$L$21:$L$304</c:f>
              <c:numCache>
                <c:formatCode>General</c:formatCode>
                <c:ptCount val="28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775-4D1B-9BA4-196C52B3642E}"/>
            </c:ext>
          </c:extLst>
        </c:ser>
        <c:ser>
          <c:idx val="5"/>
          <c:order val="5"/>
          <c:tx>
            <c:strRef>
              <c:f>'A(2)'!$M$20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'A(2)'!$F$21:$F$304</c:f>
              <c:numCache>
                <c:formatCode>General</c:formatCode>
                <c:ptCount val="284"/>
                <c:pt idx="0">
                  <c:v>-10245.5</c:v>
                </c:pt>
                <c:pt idx="1">
                  <c:v>-10245</c:v>
                </c:pt>
                <c:pt idx="2">
                  <c:v>-9185.5</c:v>
                </c:pt>
                <c:pt idx="3">
                  <c:v>-9185</c:v>
                </c:pt>
                <c:pt idx="4">
                  <c:v>-8001.5</c:v>
                </c:pt>
                <c:pt idx="5">
                  <c:v>-8001</c:v>
                </c:pt>
                <c:pt idx="6">
                  <c:v>-7276</c:v>
                </c:pt>
                <c:pt idx="7">
                  <c:v>-6161</c:v>
                </c:pt>
                <c:pt idx="8">
                  <c:v>-4944</c:v>
                </c:pt>
                <c:pt idx="9">
                  <c:v>-163</c:v>
                </c:pt>
                <c:pt idx="10">
                  <c:v>-138</c:v>
                </c:pt>
                <c:pt idx="11">
                  <c:v>-75</c:v>
                </c:pt>
                <c:pt idx="12">
                  <c:v>-58</c:v>
                </c:pt>
                <c:pt idx="13">
                  <c:v>-11</c:v>
                </c:pt>
                <c:pt idx="14">
                  <c:v>0</c:v>
                </c:pt>
                <c:pt idx="15">
                  <c:v>678</c:v>
                </c:pt>
                <c:pt idx="16">
                  <c:v>739</c:v>
                </c:pt>
                <c:pt idx="17">
                  <c:v>827</c:v>
                </c:pt>
                <c:pt idx="18">
                  <c:v>1959.5</c:v>
                </c:pt>
                <c:pt idx="19">
                  <c:v>1960</c:v>
                </c:pt>
                <c:pt idx="20">
                  <c:v>4000</c:v>
                </c:pt>
                <c:pt idx="21">
                  <c:v>4143</c:v>
                </c:pt>
                <c:pt idx="22">
                  <c:v>5941.5</c:v>
                </c:pt>
                <c:pt idx="23">
                  <c:v>5942</c:v>
                </c:pt>
                <c:pt idx="24">
                  <c:v>5950</c:v>
                </c:pt>
                <c:pt idx="25">
                  <c:v>5950.5</c:v>
                </c:pt>
                <c:pt idx="26">
                  <c:v>5991.5</c:v>
                </c:pt>
                <c:pt idx="27">
                  <c:v>6002.5</c:v>
                </c:pt>
                <c:pt idx="28">
                  <c:v>6052</c:v>
                </c:pt>
                <c:pt idx="29">
                  <c:v>6063</c:v>
                </c:pt>
                <c:pt idx="30">
                  <c:v>6063.5</c:v>
                </c:pt>
                <c:pt idx="31">
                  <c:v>6069</c:v>
                </c:pt>
                <c:pt idx="32">
                  <c:v>12243</c:v>
                </c:pt>
                <c:pt idx="33">
                  <c:v>14337</c:v>
                </c:pt>
                <c:pt idx="34">
                  <c:v>15036.5</c:v>
                </c:pt>
                <c:pt idx="35">
                  <c:v>15047.5</c:v>
                </c:pt>
                <c:pt idx="36">
                  <c:v>15061.5</c:v>
                </c:pt>
                <c:pt idx="37">
                  <c:v>15861</c:v>
                </c:pt>
                <c:pt idx="38">
                  <c:v>15964</c:v>
                </c:pt>
                <c:pt idx="39">
                  <c:v>17073.5</c:v>
                </c:pt>
                <c:pt idx="40">
                  <c:v>17074</c:v>
                </c:pt>
                <c:pt idx="41">
                  <c:v>18049</c:v>
                </c:pt>
                <c:pt idx="42">
                  <c:v>21083.5</c:v>
                </c:pt>
                <c:pt idx="43">
                  <c:v>21343</c:v>
                </c:pt>
                <c:pt idx="44">
                  <c:v>21991</c:v>
                </c:pt>
                <c:pt idx="45">
                  <c:v>22248</c:v>
                </c:pt>
                <c:pt idx="46">
                  <c:v>22466</c:v>
                </c:pt>
                <c:pt idx="47">
                  <c:v>29119.5</c:v>
                </c:pt>
                <c:pt idx="48">
                  <c:v>30049</c:v>
                </c:pt>
                <c:pt idx="49">
                  <c:v>30126</c:v>
                </c:pt>
                <c:pt idx="50">
                  <c:v>30131.5</c:v>
                </c:pt>
                <c:pt idx="51">
                  <c:v>30140</c:v>
                </c:pt>
                <c:pt idx="52">
                  <c:v>30565.5</c:v>
                </c:pt>
                <c:pt idx="53">
                  <c:v>31191</c:v>
                </c:pt>
                <c:pt idx="54">
                  <c:v>31194</c:v>
                </c:pt>
                <c:pt idx="55">
                  <c:v>31196.5</c:v>
                </c:pt>
                <c:pt idx="56">
                  <c:v>31343</c:v>
                </c:pt>
                <c:pt idx="57">
                  <c:v>31348.5</c:v>
                </c:pt>
                <c:pt idx="58">
                  <c:v>31359.5</c:v>
                </c:pt>
                <c:pt idx="59">
                  <c:v>31365</c:v>
                </c:pt>
                <c:pt idx="60">
                  <c:v>32027</c:v>
                </c:pt>
                <c:pt idx="61">
                  <c:v>33525.5</c:v>
                </c:pt>
                <c:pt idx="62">
                  <c:v>34085</c:v>
                </c:pt>
                <c:pt idx="63">
                  <c:v>34474.5</c:v>
                </c:pt>
                <c:pt idx="64">
                  <c:v>36105</c:v>
                </c:pt>
                <c:pt idx="65">
                  <c:v>36105</c:v>
                </c:pt>
                <c:pt idx="66">
                  <c:v>36130</c:v>
                </c:pt>
                <c:pt idx="67">
                  <c:v>37123</c:v>
                </c:pt>
                <c:pt idx="68">
                  <c:v>37188.5</c:v>
                </c:pt>
                <c:pt idx="69">
                  <c:v>37191</c:v>
                </c:pt>
                <c:pt idx="70">
                  <c:v>37257.5</c:v>
                </c:pt>
                <c:pt idx="71">
                  <c:v>37266</c:v>
                </c:pt>
                <c:pt idx="72">
                  <c:v>37285</c:v>
                </c:pt>
                <c:pt idx="73">
                  <c:v>38467</c:v>
                </c:pt>
                <c:pt idx="74">
                  <c:v>39250</c:v>
                </c:pt>
                <c:pt idx="75">
                  <c:v>40184.5</c:v>
                </c:pt>
                <c:pt idx="76">
                  <c:v>40550</c:v>
                </c:pt>
                <c:pt idx="77">
                  <c:v>41239</c:v>
                </c:pt>
                <c:pt idx="78">
                  <c:v>41279.5</c:v>
                </c:pt>
                <c:pt idx="79">
                  <c:v>41280</c:v>
                </c:pt>
                <c:pt idx="80">
                  <c:v>42304</c:v>
                </c:pt>
                <c:pt idx="81">
                  <c:v>42340</c:v>
                </c:pt>
                <c:pt idx="82">
                  <c:v>43358</c:v>
                </c:pt>
                <c:pt idx="83">
                  <c:v>43358</c:v>
                </c:pt>
                <c:pt idx="84">
                  <c:v>43366</c:v>
                </c:pt>
                <c:pt idx="85">
                  <c:v>43518</c:v>
                </c:pt>
                <c:pt idx="86">
                  <c:v>43536.5</c:v>
                </c:pt>
                <c:pt idx="87">
                  <c:v>43542</c:v>
                </c:pt>
                <c:pt idx="88">
                  <c:v>43543</c:v>
                </c:pt>
                <c:pt idx="89">
                  <c:v>44359</c:v>
                </c:pt>
                <c:pt idx="90">
                  <c:v>44613.5</c:v>
                </c:pt>
                <c:pt idx="91">
                  <c:v>45423.5</c:v>
                </c:pt>
                <c:pt idx="92">
                  <c:v>45443.5</c:v>
                </c:pt>
                <c:pt idx="93">
                  <c:v>45492.5</c:v>
                </c:pt>
                <c:pt idx="94">
                  <c:v>45570.5</c:v>
                </c:pt>
                <c:pt idx="95">
                  <c:v>46311.5</c:v>
                </c:pt>
                <c:pt idx="96">
                  <c:v>46380.5</c:v>
                </c:pt>
                <c:pt idx="97">
                  <c:v>46386</c:v>
                </c:pt>
                <c:pt idx="98">
                  <c:v>46389</c:v>
                </c:pt>
                <c:pt idx="99">
                  <c:v>46409</c:v>
                </c:pt>
                <c:pt idx="100">
                  <c:v>47318.5</c:v>
                </c:pt>
                <c:pt idx="101">
                  <c:v>47362.5</c:v>
                </c:pt>
                <c:pt idx="102">
                  <c:v>47376.5</c:v>
                </c:pt>
                <c:pt idx="103">
                  <c:v>47431.5</c:v>
                </c:pt>
                <c:pt idx="104">
                  <c:v>47451</c:v>
                </c:pt>
                <c:pt idx="105">
                  <c:v>47525.5</c:v>
                </c:pt>
                <c:pt idx="106">
                  <c:v>47536.5</c:v>
                </c:pt>
                <c:pt idx="107">
                  <c:v>47686</c:v>
                </c:pt>
                <c:pt idx="108">
                  <c:v>47691.5</c:v>
                </c:pt>
                <c:pt idx="109">
                  <c:v>47697</c:v>
                </c:pt>
                <c:pt idx="110">
                  <c:v>48289.5</c:v>
                </c:pt>
                <c:pt idx="111">
                  <c:v>48389</c:v>
                </c:pt>
                <c:pt idx="112">
                  <c:v>48461</c:v>
                </c:pt>
                <c:pt idx="113">
                  <c:v>48607</c:v>
                </c:pt>
                <c:pt idx="114">
                  <c:v>48619</c:v>
                </c:pt>
                <c:pt idx="115">
                  <c:v>48621</c:v>
                </c:pt>
                <c:pt idx="116">
                  <c:v>49257.5</c:v>
                </c:pt>
                <c:pt idx="117">
                  <c:v>49318.5</c:v>
                </c:pt>
                <c:pt idx="118">
                  <c:v>49321</c:v>
                </c:pt>
                <c:pt idx="119">
                  <c:v>49451</c:v>
                </c:pt>
                <c:pt idx="120">
                  <c:v>49473</c:v>
                </c:pt>
                <c:pt idx="121">
                  <c:v>49490.5</c:v>
                </c:pt>
                <c:pt idx="122">
                  <c:v>49520</c:v>
                </c:pt>
                <c:pt idx="123">
                  <c:v>49570</c:v>
                </c:pt>
                <c:pt idx="124">
                  <c:v>49584.5</c:v>
                </c:pt>
                <c:pt idx="125">
                  <c:v>49609.5</c:v>
                </c:pt>
                <c:pt idx="126">
                  <c:v>50223</c:v>
                </c:pt>
                <c:pt idx="127">
                  <c:v>50328</c:v>
                </c:pt>
                <c:pt idx="128">
                  <c:v>50386</c:v>
                </c:pt>
                <c:pt idx="129">
                  <c:v>50438.5</c:v>
                </c:pt>
                <c:pt idx="130">
                  <c:v>50489</c:v>
                </c:pt>
                <c:pt idx="131">
                  <c:v>50513</c:v>
                </c:pt>
                <c:pt idx="132">
                  <c:v>50563</c:v>
                </c:pt>
                <c:pt idx="133">
                  <c:v>50726</c:v>
                </c:pt>
                <c:pt idx="134">
                  <c:v>51318.5</c:v>
                </c:pt>
                <c:pt idx="135">
                  <c:v>51335</c:v>
                </c:pt>
                <c:pt idx="136">
                  <c:v>51452</c:v>
                </c:pt>
                <c:pt idx="137">
                  <c:v>51456.5</c:v>
                </c:pt>
                <c:pt idx="138">
                  <c:v>51592</c:v>
                </c:pt>
                <c:pt idx="139">
                  <c:v>51642.5</c:v>
                </c:pt>
                <c:pt idx="140">
                  <c:v>51771.5</c:v>
                </c:pt>
                <c:pt idx="141">
                  <c:v>52317</c:v>
                </c:pt>
                <c:pt idx="142">
                  <c:v>52375</c:v>
                </c:pt>
                <c:pt idx="143">
                  <c:v>52436.5</c:v>
                </c:pt>
                <c:pt idx="144">
                  <c:v>52441.5</c:v>
                </c:pt>
                <c:pt idx="145">
                  <c:v>52444</c:v>
                </c:pt>
                <c:pt idx="146">
                  <c:v>52500</c:v>
                </c:pt>
                <c:pt idx="147">
                  <c:v>52524</c:v>
                </c:pt>
                <c:pt idx="148">
                  <c:v>52529.5</c:v>
                </c:pt>
                <c:pt idx="149">
                  <c:v>53288</c:v>
                </c:pt>
                <c:pt idx="150">
                  <c:v>53321</c:v>
                </c:pt>
                <c:pt idx="151">
                  <c:v>53435</c:v>
                </c:pt>
                <c:pt idx="152">
                  <c:v>53443</c:v>
                </c:pt>
                <c:pt idx="153">
                  <c:v>53520</c:v>
                </c:pt>
                <c:pt idx="154">
                  <c:v>53648</c:v>
                </c:pt>
                <c:pt idx="155">
                  <c:v>53742</c:v>
                </c:pt>
                <c:pt idx="156">
                  <c:v>54306</c:v>
                </c:pt>
                <c:pt idx="157">
                  <c:v>54353</c:v>
                </c:pt>
                <c:pt idx="158">
                  <c:v>54489</c:v>
                </c:pt>
                <c:pt idx="159">
                  <c:v>54505.5</c:v>
                </c:pt>
                <c:pt idx="160">
                  <c:v>54538</c:v>
                </c:pt>
                <c:pt idx="161">
                  <c:v>54541.5</c:v>
                </c:pt>
                <c:pt idx="162">
                  <c:v>54574</c:v>
                </c:pt>
                <c:pt idx="163">
                  <c:v>54607</c:v>
                </c:pt>
                <c:pt idx="164">
                  <c:v>55299</c:v>
                </c:pt>
                <c:pt idx="165">
                  <c:v>55451</c:v>
                </c:pt>
                <c:pt idx="166">
                  <c:v>55523.5</c:v>
                </c:pt>
                <c:pt idx="167">
                  <c:v>55528.5</c:v>
                </c:pt>
                <c:pt idx="168">
                  <c:v>55559.5</c:v>
                </c:pt>
                <c:pt idx="169">
                  <c:v>55576.5</c:v>
                </c:pt>
                <c:pt idx="170">
                  <c:v>55614</c:v>
                </c:pt>
                <c:pt idx="171">
                  <c:v>55617.5</c:v>
                </c:pt>
                <c:pt idx="172">
                  <c:v>55711.5</c:v>
                </c:pt>
                <c:pt idx="173">
                  <c:v>55794.5</c:v>
                </c:pt>
                <c:pt idx="174">
                  <c:v>56353</c:v>
                </c:pt>
                <c:pt idx="175">
                  <c:v>56391.5</c:v>
                </c:pt>
                <c:pt idx="176">
                  <c:v>56421.5</c:v>
                </c:pt>
                <c:pt idx="177">
                  <c:v>56450.5</c:v>
                </c:pt>
                <c:pt idx="178">
                  <c:v>56467</c:v>
                </c:pt>
                <c:pt idx="179">
                  <c:v>56477.5</c:v>
                </c:pt>
                <c:pt idx="180">
                  <c:v>56477.5</c:v>
                </c:pt>
                <c:pt idx="181">
                  <c:v>56480</c:v>
                </c:pt>
                <c:pt idx="182">
                  <c:v>56544.5</c:v>
                </c:pt>
                <c:pt idx="183">
                  <c:v>56558</c:v>
                </c:pt>
                <c:pt idx="184">
                  <c:v>56580.5</c:v>
                </c:pt>
                <c:pt idx="185">
                  <c:v>56618</c:v>
                </c:pt>
                <c:pt idx="186">
                  <c:v>56663</c:v>
                </c:pt>
                <c:pt idx="187">
                  <c:v>56746</c:v>
                </c:pt>
                <c:pt idx="188">
                  <c:v>57336</c:v>
                </c:pt>
                <c:pt idx="189">
                  <c:v>57358</c:v>
                </c:pt>
                <c:pt idx="190">
                  <c:v>57493.5</c:v>
                </c:pt>
                <c:pt idx="191">
                  <c:v>57510</c:v>
                </c:pt>
                <c:pt idx="192">
                  <c:v>57517.5</c:v>
                </c:pt>
                <c:pt idx="193">
                  <c:v>57534.5</c:v>
                </c:pt>
                <c:pt idx="194">
                  <c:v>57570.5</c:v>
                </c:pt>
                <c:pt idx="195">
                  <c:v>57576</c:v>
                </c:pt>
                <c:pt idx="196">
                  <c:v>57659</c:v>
                </c:pt>
                <c:pt idx="197">
                  <c:v>58500</c:v>
                </c:pt>
                <c:pt idx="198">
                  <c:v>58552.5</c:v>
                </c:pt>
                <c:pt idx="199">
                  <c:v>58604.5</c:v>
                </c:pt>
                <c:pt idx="200">
                  <c:v>58646.5</c:v>
                </c:pt>
                <c:pt idx="201">
                  <c:v>58720.5</c:v>
                </c:pt>
                <c:pt idx="202">
                  <c:v>59432</c:v>
                </c:pt>
                <c:pt idx="203">
                  <c:v>59617.5</c:v>
                </c:pt>
                <c:pt idx="204">
                  <c:v>59625</c:v>
                </c:pt>
                <c:pt idx="205">
                  <c:v>59717</c:v>
                </c:pt>
                <c:pt idx="206">
                  <c:v>59783.5</c:v>
                </c:pt>
                <c:pt idx="207">
                  <c:v>60276.5</c:v>
                </c:pt>
                <c:pt idx="208">
                  <c:v>60431.5</c:v>
                </c:pt>
                <c:pt idx="209">
                  <c:v>60436.5</c:v>
                </c:pt>
                <c:pt idx="210">
                  <c:v>60574.5</c:v>
                </c:pt>
                <c:pt idx="211">
                  <c:v>60623.5</c:v>
                </c:pt>
                <c:pt idx="212">
                  <c:v>60624</c:v>
                </c:pt>
                <c:pt idx="213">
                  <c:v>60629</c:v>
                </c:pt>
                <c:pt idx="214">
                  <c:v>60629.5</c:v>
                </c:pt>
                <c:pt idx="215">
                  <c:v>60640.5</c:v>
                </c:pt>
                <c:pt idx="216">
                  <c:v>60663</c:v>
                </c:pt>
                <c:pt idx="217">
                  <c:v>60771</c:v>
                </c:pt>
                <c:pt idx="218">
                  <c:v>60798.5</c:v>
                </c:pt>
                <c:pt idx="219">
                  <c:v>61462</c:v>
                </c:pt>
                <c:pt idx="220">
                  <c:v>61487</c:v>
                </c:pt>
                <c:pt idx="221">
                  <c:v>61521</c:v>
                </c:pt>
                <c:pt idx="222">
                  <c:v>61566</c:v>
                </c:pt>
                <c:pt idx="223">
                  <c:v>61566.5</c:v>
                </c:pt>
                <c:pt idx="224">
                  <c:v>61684</c:v>
                </c:pt>
                <c:pt idx="225">
                  <c:v>62386</c:v>
                </c:pt>
                <c:pt idx="226">
                  <c:v>62425</c:v>
                </c:pt>
                <c:pt idx="227">
                  <c:v>62514</c:v>
                </c:pt>
                <c:pt idx="228">
                  <c:v>62566</c:v>
                </c:pt>
                <c:pt idx="229">
                  <c:v>62595</c:v>
                </c:pt>
                <c:pt idx="230">
                  <c:v>62712</c:v>
                </c:pt>
                <c:pt idx="231">
                  <c:v>62818</c:v>
                </c:pt>
                <c:pt idx="232">
                  <c:v>63506.5</c:v>
                </c:pt>
                <c:pt idx="233">
                  <c:v>63570</c:v>
                </c:pt>
                <c:pt idx="234">
                  <c:v>63619.5</c:v>
                </c:pt>
                <c:pt idx="235">
                  <c:v>63622.5</c:v>
                </c:pt>
                <c:pt idx="236">
                  <c:v>63714.5</c:v>
                </c:pt>
                <c:pt idx="237">
                  <c:v>63810.5</c:v>
                </c:pt>
                <c:pt idx="238">
                  <c:v>64469</c:v>
                </c:pt>
                <c:pt idx="239">
                  <c:v>64493</c:v>
                </c:pt>
                <c:pt idx="240">
                  <c:v>64493.5</c:v>
                </c:pt>
                <c:pt idx="241">
                  <c:v>64496</c:v>
                </c:pt>
                <c:pt idx="242">
                  <c:v>64498.5</c:v>
                </c:pt>
                <c:pt idx="243">
                  <c:v>64499</c:v>
                </c:pt>
                <c:pt idx="244">
                  <c:v>64522.5</c:v>
                </c:pt>
                <c:pt idx="245">
                  <c:v>64540</c:v>
                </c:pt>
                <c:pt idx="246">
                  <c:v>64599</c:v>
                </c:pt>
                <c:pt idx="247">
                  <c:v>64662.5</c:v>
                </c:pt>
                <c:pt idx="248">
                  <c:v>64663</c:v>
                </c:pt>
                <c:pt idx="249">
                  <c:v>64701</c:v>
                </c:pt>
                <c:pt idx="250">
                  <c:v>64726</c:v>
                </c:pt>
                <c:pt idx="251">
                  <c:v>65548.5</c:v>
                </c:pt>
                <c:pt idx="252">
                  <c:v>65556</c:v>
                </c:pt>
                <c:pt idx="253">
                  <c:v>65556</c:v>
                </c:pt>
                <c:pt idx="254">
                  <c:v>65556.5</c:v>
                </c:pt>
                <c:pt idx="255">
                  <c:v>65556.5</c:v>
                </c:pt>
                <c:pt idx="256">
                  <c:v>65561.5</c:v>
                </c:pt>
                <c:pt idx="257">
                  <c:v>65562</c:v>
                </c:pt>
                <c:pt idx="258">
                  <c:v>65562</c:v>
                </c:pt>
                <c:pt idx="259">
                  <c:v>65564.5</c:v>
                </c:pt>
                <c:pt idx="260">
                  <c:v>65565</c:v>
                </c:pt>
                <c:pt idx="261">
                  <c:v>65567</c:v>
                </c:pt>
                <c:pt idx="262">
                  <c:v>65567.5</c:v>
                </c:pt>
                <c:pt idx="263">
                  <c:v>65572.5</c:v>
                </c:pt>
                <c:pt idx="264">
                  <c:v>65573</c:v>
                </c:pt>
                <c:pt idx="265">
                  <c:v>65575.5</c:v>
                </c:pt>
                <c:pt idx="266">
                  <c:v>65578.5</c:v>
                </c:pt>
                <c:pt idx="267">
                  <c:v>65578.5</c:v>
                </c:pt>
                <c:pt idx="268">
                  <c:v>65623</c:v>
                </c:pt>
                <c:pt idx="269">
                  <c:v>65625</c:v>
                </c:pt>
                <c:pt idx="270">
                  <c:v>65702.5</c:v>
                </c:pt>
                <c:pt idx="271">
                  <c:v>65708</c:v>
                </c:pt>
                <c:pt idx="272">
                  <c:v>65764</c:v>
                </c:pt>
                <c:pt idx="273">
                  <c:v>65838</c:v>
                </c:pt>
                <c:pt idx="274">
                  <c:v>66425</c:v>
                </c:pt>
                <c:pt idx="275">
                  <c:v>66596</c:v>
                </c:pt>
                <c:pt idx="276">
                  <c:v>66613.5</c:v>
                </c:pt>
                <c:pt idx="277">
                  <c:v>66829</c:v>
                </c:pt>
                <c:pt idx="278">
                  <c:v>67052</c:v>
                </c:pt>
                <c:pt idx="279">
                  <c:v>67347</c:v>
                </c:pt>
                <c:pt idx="280">
                  <c:v>67421.5</c:v>
                </c:pt>
                <c:pt idx="281">
                  <c:v>67477</c:v>
                </c:pt>
                <c:pt idx="282">
                  <c:v>67565</c:v>
                </c:pt>
                <c:pt idx="283">
                  <c:v>67615</c:v>
                </c:pt>
              </c:numCache>
            </c:numRef>
          </c:xVal>
          <c:yVal>
            <c:numRef>
              <c:f>'A(2)'!$M$21:$M$304</c:f>
              <c:numCache>
                <c:formatCode>General</c:formatCode>
                <c:ptCount val="28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775-4D1B-9BA4-196C52B3642E}"/>
            </c:ext>
          </c:extLst>
        </c:ser>
        <c:ser>
          <c:idx val="6"/>
          <c:order val="6"/>
          <c:tx>
            <c:strRef>
              <c:f>'A(2)'!$N$20</c:f>
              <c:strCache>
                <c:ptCount val="1"/>
                <c:pt idx="0">
                  <c:v>Qian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'A(2)'!$F$21:$F$304</c:f>
              <c:numCache>
                <c:formatCode>General</c:formatCode>
                <c:ptCount val="284"/>
                <c:pt idx="0">
                  <c:v>-10245.5</c:v>
                </c:pt>
                <c:pt idx="1">
                  <c:v>-10245</c:v>
                </c:pt>
                <c:pt idx="2">
                  <c:v>-9185.5</c:v>
                </c:pt>
                <c:pt idx="3">
                  <c:v>-9185</c:v>
                </c:pt>
                <c:pt idx="4">
                  <c:v>-8001.5</c:v>
                </c:pt>
                <c:pt idx="5">
                  <c:v>-8001</c:v>
                </c:pt>
                <c:pt idx="6">
                  <c:v>-7276</c:v>
                </c:pt>
                <c:pt idx="7">
                  <c:v>-6161</c:v>
                </c:pt>
                <c:pt idx="8">
                  <c:v>-4944</c:v>
                </c:pt>
                <c:pt idx="9">
                  <c:v>-163</c:v>
                </c:pt>
                <c:pt idx="10">
                  <c:v>-138</c:v>
                </c:pt>
                <c:pt idx="11">
                  <c:v>-75</c:v>
                </c:pt>
                <c:pt idx="12">
                  <c:v>-58</c:v>
                </c:pt>
                <c:pt idx="13">
                  <c:v>-11</c:v>
                </c:pt>
                <c:pt idx="14">
                  <c:v>0</c:v>
                </c:pt>
                <c:pt idx="15">
                  <c:v>678</c:v>
                </c:pt>
                <c:pt idx="16">
                  <c:v>739</c:v>
                </c:pt>
                <c:pt idx="17">
                  <c:v>827</c:v>
                </c:pt>
                <c:pt idx="18">
                  <c:v>1959.5</c:v>
                </c:pt>
                <c:pt idx="19">
                  <c:v>1960</c:v>
                </c:pt>
                <c:pt idx="20">
                  <c:v>4000</c:v>
                </c:pt>
                <c:pt idx="21">
                  <c:v>4143</c:v>
                </c:pt>
                <c:pt idx="22">
                  <c:v>5941.5</c:v>
                </c:pt>
                <c:pt idx="23">
                  <c:v>5942</c:v>
                </c:pt>
                <c:pt idx="24">
                  <c:v>5950</c:v>
                </c:pt>
                <c:pt idx="25">
                  <c:v>5950.5</c:v>
                </c:pt>
                <c:pt idx="26">
                  <c:v>5991.5</c:v>
                </c:pt>
                <c:pt idx="27">
                  <c:v>6002.5</c:v>
                </c:pt>
                <c:pt idx="28">
                  <c:v>6052</c:v>
                </c:pt>
                <c:pt idx="29">
                  <c:v>6063</c:v>
                </c:pt>
                <c:pt idx="30">
                  <c:v>6063.5</c:v>
                </c:pt>
                <c:pt idx="31">
                  <c:v>6069</c:v>
                </c:pt>
                <c:pt idx="32">
                  <c:v>12243</c:v>
                </c:pt>
                <c:pt idx="33">
                  <c:v>14337</c:v>
                </c:pt>
                <c:pt idx="34">
                  <c:v>15036.5</c:v>
                </c:pt>
                <c:pt idx="35">
                  <c:v>15047.5</c:v>
                </c:pt>
                <c:pt idx="36">
                  <c:v>15061.5</c:v>
                </c:pt>
                <c:pt idx="37">
                  <c:v>15861</c:v>
                </c:pt>
                <c:pt idx="38">
                  <c:v>15964</c:v>
                </c:pt>
                <c:pt idx="39">
                  <c:v>17073.5</c:v>
                </c:pt>
                <c:pt idx="40">
                  <c:v>17074</c:v>
                </c:pt>
                <c:pt idx="41">
                  <c:v>18049</c:v>
                </c:pt>
                <c:pt idx="42">
                  <c:v>21083.5</c:v>
                </c:pt>
                <c:pt idx="43">
                  <c:v>21343</c:v>
                </c:pt>
                <c:pt idx="44">
                  <c:v>21991</c:v>
                </c:pt>
                <c:pt idx="45">
                  <c:v>22248</c:v>
                </c:pt>
                <c:pt idx="46">
                  <c:v>22466</c:v>
                </c:pt>
                <c:pt idx="47">
                  <c:v>29119.5</c:v>
                </c:pt>
                <c:pt idx="48">
                  <c:v>30049</c:v>
                </c:pt>
                <c:pt idx="49">
                  <c:v>30126</c:v>
                </c:pt>
                <c:pt idx="50">
                  <c:v>30131.5</c:v>
                </c:pt>
                <c:pt idx="51">
                  <c:v>30140</c:v>
                </c:pt>
                <c:pt idx="52">
                  <c:v>30565.5</c:v>
                </c:pt>
                <c:pt idx="53">
                  <c:v>31191</c:v>
                </c:pt>
                <c:pt idx="54">
                  <c:v>31194</c:v>
                </c:pt>
                <c:pt idx="55">
                  <c:v>31196.5</c:v>
                </c:pt>
                <c:pt idx="56">
                  <c:v>31343</c:v>
                </c:pt>
                <c:pt idx="57">
                  <c:v>31348.5</c:v>
                </c:pt>
                <c:pt idx="58">
                  <c:v>31359.5</c:v>
                </c:pt>
                <c:pt idx="59">
                  <c:v>31365</c:v>
                </c:pt>
                <c:pt idx="60">
                  <c:v>32027</c:v>
                </c:pt>
                <c:pt idx="61">
                  <c:v>33525.5</c:v>
                </c:pt>
                <c:pt idx="62">
                  <c:v>34085</c:v>
                </c:pt>
                <c:pt idx="63">
                  <c:v>34474.5</c:v>
                </c:pt>
                <c:pt idx="64">
                  <c:v>36105</c:v>
                </c:pt>
                <c:pt idx="65">
                  <c:v>36105</c:v>
                </c:pt>
                <c:pt idx="66">
                  <c:v>36130</c:v>
                </c:pt>
                <c:pt idx="67">
                  <c:v>37123</c:v>
                </c:pt>
                <c:pt idx="68">
                  <c:v>37188.5</c:v>
                </c:pt>
                <c:pt idx="69">
                  <c:v>37191</c:v>
                </c:pt>
                <c:pt idx="70">
                  <c:v>37257.5</c:v>
                </c:pt>
                <c:pt idx="71">
                  <c:v>37266</c:v>
                </c:pt>
                <c:pt idx="72">
                  <c:v>37285</c:v>
                </c:pt>
                <c:pt idx="73">
                  <c:v>38467</c:v>
                </c:pt>
                <c:pt idx="74">
                  <c:v>39250</c:v>
                </c:pt>
                <c:pt idx="75">
                  <c:v>40184.5</c:v>
                </c:pt>
                <c:pt idx="76">
                  <c:v>40550</c:v>
                </c:pt>
                <c:pt idx="77">
                  <c:v>41239</c:v>
                </c:pt>
                <c:pt idx="78">
                  <c:v>41279.5</c:v>
                </c:pt>
                <c:pt idx="79">
                  <c:v>41280</c:v>
                </c:pt>
                <c:pt idx="80">
                  <c:v>42304</c:v>
                </c:pt>
                <c:pt idx="81">
                  <c:v>42340</c:v>
                </c:pt>
                <c:pt idx="82">
                  <c:v>43358</c:v>
                </c:pt>
                <c:pt idx="83">
                  <c:v>43358</c:v>
                </c:pt>
                <c:pt idx="84">
                  <c:v>43366</c:v>
                </c:pt>
                <c:pt idx="85">
                  <c:v>43518</c:v>
                </c:pt>
                <c:pt idx="86">
                  <c:v>43536.5</c:v>
                </c:pt>
                <c:pt idx="87">
                  <c:v>43542</c:v>
                </c:pt>
                <c:pt idx="88">
                  <c:v>43543</c:v>
                </c:pt>
                <c:pt idx="89">
                  <c:v>44359</c:v>
                </c:pt>
                <c:pt idx="90">
                  <c:v>44613.5</c:v>
                </c:pt>
                <c:pt idx="91">
                  <c:v>45423.5</c:v>
                </c:pt>
                <c:pt idx="92">
                  <c:v>45443.5</c:v>
                </c:pt>
                <c:pt idx="93">
                  <c:v>45492.5</c:v>
                </c:pt>
                <c:pt idx="94">
                  <c:v>45570.5</c:v>
                </c:pt>
                <c:pt idx="95">
                  <c:v>46311.5</c:v>
                </c:pt>
                <c:pt idx="96">
                  <c:v>46380.5</c:v>
                </c:pt>
                <c:pt idx="97">
                  <c:v>46386</c:v>
                </c:pt>
                <c:pt idx="98">
                  <c:v>46389</c:v>
                </c:pt>
                <c:pt idx="99">
                  <c:v>46409</c:v>
                </c:pt>
                <c:pt idx="100">
                  <c:v>47318.5</c:v>
                </c:pt>
                <c:pt idx="101">
                  <c:v>47362.5</c:v>
                </c:pt>
                <c:pt idx="102">
                  <c:v>47376.5</c:v>
                </c:pt>
                <c:pt idx="103">
                  <c:v>47431.5</c:v>
                </c:pt>
                <c:pt idx="104">
                  <c:v>47451</c:v>
                </c:pt>
                <c:pt idx="105">
                  <c:v>47525.5</c:v>
                </c:pt>
                <c:pt idx="106">
                  <c:v>47536.5</c:v>
                </c:pt>
                <c:pt idx="107">
                  <c:v>47686</c:v>
                </c:pt>
                <c:pt idx="108">
                  <c:v>47691.5</c:v>
                </c:pt>
                <c:pt idx="109">
                  <c:v>47697</c:v>
                </c:pt>
                <c:pt idx="110">
                  <c:v>48289.5</c:v>
                </c:pt>
                <c:pt idx="111">
                  <c:v>48389</c:v>
                </c:pt>
                <c:pt idx="112">
                  <c:v>48461</c:v>
                </c:pt>
                <c:pt idx="113">
                  <c:v>48607</c:v>
                </c:pt>
                <c:pt idx="114">
                  <c:v>48619</c:v>
                </c:pt>
                <c:pt idx="115">
                  <c:v>48621</c:v>
                </c:pt>
                <c:pt idx="116">
                  <c:v>49257.5</c:v>
                </c:pt>
                <c:pt idx="117">
                  <c:v>49318.5</c:v>
                </c:pt>
                <c:pt idx="118">
                  <c:v>49321</c:v>
                </c:pt>
                <c:pt idx="119">
                  <c:v>49451</c:v>
                </c:pt>
                <c:pt idx="120">
                  <c:v>49473</c:v>
                </c:pt>
                <c:pt idx="121">
                  <c:v>49490.5</c:v>
                </c:pt>
                <c:pt idx="122">
                  <c:v>49520</c:v>
                </c:pt>
                <c:pt idx="123">
                  <c:v>49570</c:v>
                </c:pt>
                <c:pt idx="124">
                  <c:v>49584.5</c:v>
                </c:pt>
                <c:pt idx="125">
                  <c:v>49609.5</c:v>
                </c:pt>
                <c:pt idx="126">
                  <c:v>50223</c:v>
                </c:pt>
                <c:pt idx="127">
                  <c:v>50328</c:v>
                </c:pt>
                <c:pt idx="128">
                  <c:v>50386</c:v>
                </c:pt>
                <c:pt idx="129">
                  <c:v>50438.5</c:v>
                </c:pt>
                <c:pt idx="130">
                  <c:v>50489</c:v>
                </c:pt>
                <c:pt idx="131">
                  <c:v>50513</c:v>
                </c:pt>
                <c:pt idx="132">
                  <c:v>50563</c:v>
                </c:pt>
                <c:pt idx="133">
                  <c:v>50726</c:v>
                </c:pt>
                <c:pt idx="134">
                  <c:v>51318.5</c:v>
                </c:pt>
                <c:pt idx="135">
                  <c:v>51335</c:v>
                </c:pt>
                <c:pt idx="136">
                  <c:v>51452</c:v>
                </c:pt>
                <c:pt idx="137">
                  <c:v>51456.5</c:v>
                </c:pt>
                <c:pt idx="138">
                  <c:v>51592</c:v>
                </c:pt>
                <c:pt idx="139">
                  <c:v>51642.5</c:v>
                </c:pt>
                <c:pt idx="140">
                  <c:v>51771.5</c:v>
                </c:pt>
                <c:pt idx="141">
                  <c:v>52317</c:v>
                </c:pt>
                <c:pt idx="142">
                  <c:v>52375</c:v>
                </c:pt>
                <c:pt idx="143">
                  <c:v>52436.5</c:v>
                </c:pt>
                <c:pt idx="144">
                  <c:v>52441.5</c:v>
                </c:pt>
                <c:pt idx="145">
                  <c:v>52444</c:v>
                </c:pt>
                <c:pt idx="146">
                  <c:v>52500</c:v>
                </c:pt>
                <c:pt idx="147">
                  <c:v>52524</c:v>
                </c:pt>
                <c:pt idx="148">
                  <c:v>52529.5</c:v>
                </c:pt>
                <c:pt idx="149">
                  <c:v>53288</c:v>
                </c:pt>
                <c:pt idx="150">
                  <c:v>53321</c:v>
                </c:pt>
                <c:pt idx="151">
                  <c:v>53435</c:v>
                </c:pt>
                <c:pt idx="152">
                  <c:v>53443</c:v>
                </c:pt>
                <c:pt idx="153">
                  <c:v>53520</c:v>
                </c:pt>
                <c:pt idx="154">
                  <c:v>53648</c:v>
                </c:pt>
                <c:pt idx="155">
                  <c:v>53742</c:v>
                </c:pt>
                <c:pt idx="156">
                  <c:v>54306</c:v>
                </c:pt>
                <c:pt idx="157">
                  <c:v>54353</c:v>
                </c:pt>
                <c:pt idx="158">
                  <c:v>54489</c:v>
                </c:pt>
                <c:pt idx="159">
                  <c:v>54505.5</c:v>
                </c:pt>
                <c:pt idx="160">
                  <c:v>54538</c:v>
                </c:pt>
                <c:pt idx="161">
                  <c:v>54541.5</c:v>
                </c:pt>
                <c:pt idx="162">
                  <c:v>54574</c:v>
                </c:pt>
                <c:pt idx="163">
                  <c:v>54607</c:v>
                </c:pt>
                <c:pt idx="164">
                  <c:v>55299</c:v>
                </c:pt>
                <c:pt idx="165">
                  <c:v>55451</c:v>
                </c:pt>
                <c:pt idx="166">
                  <c:v>55523.5</c:v>
                </c:pt>
                <c:pt idx="167">
                  <c:v>55528.5</c:v>
                </c:pt>
                <c:pt idx="168">
                  <c:v>55559.5</c:v>
                </c:pt>
                <c:pt idx="169">
                  <c:v>55576.5</c:v>
                </c:pt>
                <c:pt idx="170">
                  <c:v>55614</c:v>
                </c:pt>
                <c:pt idx="171">
                  <c:v>55617.5</c:v>
                </c:pt>
                <c:pt idx="172">
                  <c:v>55711.5</c:v>
                </c:pt>
                <c:pt idx="173">
                  <c:v>55794.5</c:v>
                </c:pt>
                <c:pt idx="174">
                  <c:v>56353</c:v>
                </c:pt>
                <c:pt idx="175">
                  <c:v>56391.5</c:v>
                </c:pt>
                <c:pt idx="176">
                  <c:v>56421.5</c:v>
                </c:pt>
                <c:pt idx="177">
                  <c:v>56450.5</c:v>
                </c:pt>
                <c:pt idx="178">
                  <c:v>56467</c:v>
                </c:pt>
                <c:pt idx="179">
                  <c:v>56477.5</c:v>
                </c:pt>
                <c:pt idx="180">
                  <c:v>56477.5</c:v>
                </c:pt>
                <c:pt idx="181">
                  <c:v>56480</c:v>
                </c:pt>
                <c:pt idx="182">
                  <c:v>56544.5</c:v>
                </c:pt>
                <c:pt idx="183">
                  <c:v>56558</c:v>
                </c:pt>
                <c:pt idx="184">
                  <c:v>56580.5</c:v>
                </c:pt>
                <c:pt idx="185">
                  <c:v>56618</c:v>
                </c:pt>
                <c:pt idx="186">
                  <c:v>56663</c:v>
                </c:pt>
                <c:pt idx="187">
                  <c:v>56746</c:v>
                </c:pt>
                <c:pt idx="188">
                  <c:v>57336</c:v>
                </c:pt>
                <c:pt idx="189">
                  <c:v>57358</c:v>
                </c:pt>
                <c:pt idx="190">
                  <c:v>57493.5</c:v>
                </c:pt>
                <c:pt idx="191">
                  <c:v>57510</c:v>
                </c:pt>
                <c:pt idx="192">
                  <c:v>57517.5</c:v>
                </c:pt>
                <c:pt idx="193">
                  <c:v>57534.5</c:v>
                </c:pt>
                <c:pt idx="194">
                  <c:v>57570.5</c:v>
                </c:pt>
                <c:pt idx="195">
                  <c:v>57576</c:v>
                </c:pt>
                <c:pt idx="196">
                  <c:v>57659</c:v>
                </c:pt>
                <c:pt idx="197">
                  <c:v>58500</c:v>
                </c:pt>
                <c:pt idx="198">
                  <c:v>58552.5</c:v>
                </c:pt>
                <c:pt idx="199">
                  <c:v>58604.5</c:v>
                </c:pt>
                <c:pt idx="200">
                  <c:v>58646.5</c:v>
                </c:pt>
                <c:pt idx="201">
                  <c:v>58720.5</c:v>
                </c:pt>
                <c:pt idx="202">
                  <c:v>59432</c:v>
                </c:pt>
                <c:pt idx="203">
                  <c:v>59617.5</c:v>
                </c:pt>
                <c:pt idx="204">
                  <c:v>59625</c:v>
                </c:pt>
                <c:pt idx="205">
                  <c:v>59717</c:v>
                </c:pt>
                <c:pt idx="206">
                  <c:v>59783.5</c:v>
                </c:pt>
                <c:pt idx="207">
                  <c:v>60276.5</c:v>
                </c:pt>
                <c:pt idx="208">
                  <c:v>60431.5</c:v>
                </c:pt>
                <c:pt idx="209">
                  <c:v>60436.5</c:v>
                </c:pt>
                <c:pt idx="210">
                  <c:v>60574.5</c:v>
                </c:pt>
                <c:pt idx="211">
                  <c:v>60623.5</c:v>
                </c:pt>
                <c:pt idx="212">
                  <c:v>60624</c:v>
                </c:pt>
                <c:pt idx="213">
                  <c:v>60629</c:v>
                </c:pt>
                <c:pt idx="214">
                  <c:v>60629.5</c:v>
                </c:pt>
                <c:pt idx="215">
                  <c:v>60640.5</c:v>
                </c:pt>
                <c:pt idx="216">
                  <c:v>60663</c:v>
                </c:pt>
                <c:pt idx="217">
                  <c:v>60771</c:v>
                </c:pt>
                <c:pt idx="218">
                  <c:v>60798.5</c:v>
                </c:pt>
                <c:pt idx="219">
                  <c:v>61462</c:v>
                </c:pt>
                <c:pt idx="220">
                  <c:v>61487</c:v>
                </c:pt>
                <c:pt idx="221">
                  <c:v>61521</c:v>
                </c:pt>
                <c:pt idx="222">
                  <c:v>61566</c:v>
                </c:pt>
                <c:pt idx="223">
                  <c:v>61566.5</c:v>
                </c:pt>
                <c:pt idx="224">
                  <c:v>61684</c:v>
                </c:pt>
                <c:pt idx="225">
                  <c:v>62386</c:v>
                </c:pt>
                <c:pt idx="226">
                  <c:v>62425</c:v>
                </c:pt>
                <c:pt idx="227">
                  <c:v>62514</c:v>
                </c:pt>
                <c:pt idx="228">
                  <c:v>62566</c:v>
                </c:pt>
                <c:pt idx="229">
                  <c:v>62595</c:v>
                </c:pt>
                <c:pt idx="230">
                  <c:v>62712</c:v>
                </c:pt>
                <c:pt idx="231">
                  <c:v>62818</c:v>
                </c:pt>
                <c:pt idx="232">
                  <c:v>63506.5</c:v>
                </c:pt>
                <c:pt idx="233">
                  <c:v>63570</c:v>
                </c:pt>
                <c:pt idx="234">
                  <c:v>63619.5</c:v>
                </c:pt>
                <c:pt idx="235">
                  <c:v>63622.5</c:v>
                </c:pt>
                <c:pt idx="236">
                  <c:v>63714.5</c:v>
                </c:pt>
                <c:pt idx="237">
                  <c:v>63810.5</c:v>
                </c:pt>
                <c:pt idx="238">
                  <c:v>64469</c:v>
                </c:pt>
                <c:pt idx="239">
                  <c:v>64493</c:v>
                </c:pt>
                <c:pt idx="240">
                  <c:v>64493.5</c:v>
                </c:pt>
                <c:pt idx="241">
                  <c:v>64496</c:v>
                </c:pt>
                <c:pt idx="242">
                  <c:v>64498.5</c:v>
                </c:pt>
                <c:pt idx="243">
                  <c:v>64499</c:v>
                </c:pt>
                <c:pt idx="244">
                  <c:v>64522.5</c:v>
                </c:pt>
                <c:pt idx="245">
                  <c:v>64540</c:v>
                </c:pt>
                <c:pt idx="246">
                  <c:v>64599</c:v>
                </c:pt>
                <c:pt idx="247">
                  <c:v>64662.5</c:v>
                </c:pt>
                <c:pt idx="248">
                  <c:v>64663</c:v>
                </c:pt>
                <c:pt idx="249">
                  <c:v>64701</c:v>
                </c:pt>
                <c:pt idx="250">
                  <c:v>64726</c:v>
                </c:pt>
                <c:pt idx="251">
                  <c:v>65548.5</c:v>
                </c:pt>
                <c:pt idx="252">
                  <c:v>65556</c:v>
                </c:pt>
                <c:pt idx="253">
                  <c:v>65556</c:v>
                </c:pt>
                <c:pt idx="254">
                  <c:v>65556.5</c:v>
                </c:pt>
                <c:pt idx="255">
                  <c:v>65556.5</c:v>
                </c:pt>
                <c:pt idx="256">
                  <c:v>65561.5</c:v>
                </c:pt>
                <c:pt idx="257">
                  <c:v>65562</c:v>
                </c:pt>
                <c:pt idx="258">
                  <c:v>65562</c:v>
                </c:pt>
                <c:pt idx="259">
                  <c:v>65564.5</c:v>
                </c:pt>
                <c:pt idx="260">
                  <c:v>65565</c:v>
                </c:pt>
                <c:pt idx="261">
                  <c:v>65567</c:v>
                </c:pt>
                <c:pt idx="262">
                  <c:v>65567.5</c:v>
                </c:pt>
                <c:pt idx="263">
                  <c:v>65572.5</c:v>
                </c:pt>
                <c:pt idx="264">
                  <c:v>65573</c:v>
                </c:pt>
                <c:pt idx="265">
                  <c:v>65575.5</c:v>
                </c:pt>
                <c:pt idx="266">
                  <c:v>65578.5</c:v>
                </c:pt>
                <c:pt idx="267">
                  <c:v>65578.5</c:v>
                </c:pt>
                <c:pt idx="268">
                  <c:v>65623</c:v>
                </c:pt>
                <c:pt idx="269">
                  <c:v>65625</c:v>
                </c:pt>
                <c:pt idx="270">
                  <c:v>65702.5</c:v>
                </c:pt>
                <c:pt idx="271">
                  <c:v>65708</c:v>
                </c:pt>
                <c:pt idx="272">
                  <c:v>65764</c:v>
                </c:pt>
                <c:pt idx="273">
                  <c:v>65838</c:v>
                </c:pt>
                <c:pt idx="274">
                  <c:v>66425</c:v>
                </c:pt>
                <c:pt idx="275">
                  <c:v>66596</c:v>
                </c:pt>
                <c:pt idx="276">
                  <c:v>66613.5</c:v>
                </c:pt>
                <c:pt idx="277">
                  <c:v>66829</c:v>
                </c:pt>
                <c:pt idx="278">
                  <c:v>67052</c:v>
                </c:pt>
                <c:pt idx="279">
                  <c:v>67347</c:v>
                </c:pt>
                <c:pt idx="280">
                  <c:v>67421.5</c:v>
                </c:pt>
                <c:pt idx="281">
                  <c:v>67477</c:v>
                </c:pt>
                <c:pt idx="282">
                  <c:v>67565</c:v>
                </c:pt>
                <c:pt idx="283">
                  <c:v>67615</c:v>
                </c:pt>
              </c:numCache>
            </c:numRef>
          </c:xVal>
          <c:yVal>
            <c:numRef>
              <c:f>'A(2)'!$N$21:$N$304</c:f>
              <c:numCache>
                <c:formatCode>General</c:formatCode>
                <c:ptCount val="284"/>
                <c:pt idx="68">
                  <c:v>2.4426500021945685E-3</c:v>
                </c:pt>
                <c:pt idx="69">
                  <c:v>7.8989999747136608E-4</c:v>
                </c:pt>
                <c:pt idx="70">
                  <c:v>-6.3324999791802838E-4</c:v>
                </c:pt>
                <c:pt idx="71">
                  <c:v>3.7073999992571771E-3</c:v>
                </c:pt>
                <c:pt idx="72">
                  <c:v>1.8865000020014122E-3</c:v>
                </c:pt>
                <c:pt idx="78">
                  <c:v>3.4425499979988672E-3</c:v>
                </c:pt>
                <c:pt idx="79">
                  <c:v>3.492000003461726E-3</c:v>
                </c:pt>
                <c:pt idx="86">
                  <c:v>4.3598499978543259E-3</c:v>
                </c:pt>
                <c:pt idx="87">
                  <c:v>4.4037999978172593E-3</c:v>
                </c:pt>
                <c:pt idx="144">
                  <c:v>2.3264349998498801E-2</c:v>
                </c:pt>
                <c:pt idx="145">
                  <c:v>2.2311599997919984E-2</c:v>
                </c:pt>
                <c:pt idx="147">
                  <c:v>2.2123599999758881E-2</c:v>
                </c:pt>
                <c:pt idx="148">
                  <c:v>2.4967550001747441E-2</c:v>
                </c:pt>
                <c:pt idx="160">
                  <c:v>2.5108199995884206E-2</c:v>
                </c:pt>
                <c:pt idx="167">
                  <c:v>2.5968649999413174E-2</c:v>
                </c:pt>
                <c:pt idx="174">
                  <c:v>2.3011699995549861E-2</c:v>
                </c:pt>
                <c:pt idx="175">
                  <c:v>2.4719350003579166E-2</c:v>
                </c:pt>
                <c:pt idx="179">
                  <c:v>2.8424750002159271E-2</c:v>
                </c:pt>
                <c:pt idx="180">
                  <c:v>2.8424750002159271E-2</c:v>
                </c:pt>
                <c:pt idx="184">
                  <c:v>2.9211449997092132E-2</c:v>
                </c:pt>
                <c:pt idx="186">
                  <c:v>2.5170700006128754E-2</c:v>
                </c:pt>
                <c:pt idx="192">
                  <c:v>2.7880749999894761E-2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775-4D1B-9BA4-196C52B3642E}"/>
            </c:ext>
          </c:extLst>
        </c:ser>
        <c:ser>
          <c:idx val="7"/>
          <c:order val="7"/>
          <c:tx>
            <c:strRef>
              <c:f>'A(2)'!$O$20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'A(2)'!$F$21:$F$304</c:f>
              <c:numCache>
                <c:formatCode>General</c:formatCode>
                <c:ptCount val="284"/>
                <c:pt idx="0">
                  <c:v>-10245.5</c:v>
                </c:pt>
                <c:pt idx="1">
                  <c:v>-10245</c:v>
                </c:pt>
                <c:pt idx="2">
                  <c:v>-9185.5</c:v>
                </c:pt>
                <c:pt idx="3">
                  <c:v>-9185</c:v>
                </c:pt>
                <c:pt idx="4">
                  <c:v>-8001.5</c:v>
                </c:pt>
                <c:pt idx="5">
                  <c:v>-8001</c:v>
                </c:pt>
                <c:pt idx="6">
                  <c:v>-7276</c:v>
                </c:pt>
                <c:pt idx="7">
                  <c:v>-6161</c:v>
                </c:pt>
                <c:pt idx="8">
                  <c:v>-4944</c:v>
                </c:pt>
                <c:pt idx="9">
                  <c:v>-163</c:v>
                </c:pt>
                <c:pt idx="10">
                  <c:v>-138</c:v>
                </c:pt>
                <c:pt idx="11">
                  <c:v>-75</c:v>
                </c:pt>
                <c:pt idx="12">
                  <c:v>-58</c:v>
                </c:pt>
                <c:pt idx="13">
                  <c:v>-11</c:v>
                </c:pt>
                <c:pt idx="14">
                  <c:v>0</c:v>
                </c:pt>
                <c:pt idx="15">
                  <c:v>678</c:v>
                </c:pt>
                <c:pt idx="16">
                  <c:v>739</c:v>
                </c:pt>
                <c:pt idx="17">
                  <c:v>827</c:v>
                </c:pt>
                <c:pt idx="18">
                  <c:v>1959.5</c:v>
                </c:pt>
                <c:pt idx="19">
                  <c:v>1960</c:v>
                </c:pt>
                <c:pt idx="20">
                  <c:v>4000</c:v>
                </c:pt>
                <c:pt idx="21">
                  <c:v>4143</c:v>
                </c:pt>
                <c:pt idx="22">
                  <c:v>5941.5</c:v>
                </c:pt>
                <c:pt idx="23">
                  <c:v>5942</c:v>
                </c:pt>
                <c:pt idx="24">
                  <c:v>5950</c:v>
                </c:pt>
                <c:pt idx="25">
                  <c:v>5950.5</c:v>
                </c:pt>
                <c:pt idx="26">
                  <c:v>5991.5</c:v>
                </c:pt>
                <c:pt idx="27">
                  <c:v>6002.5</c:v>
                </c:pt>
                <c:pt idx="28">
                  <c:v>6052</c:v>
                </c:pt>
                <c:pt idx="29">
                  <c:v>6063</c:v>
                </c:pt>
                <c:pt idx="30">
                  <c:v>6063.5</c:v>
                </c:pt>
                <c:pt idx="31">
                  <c:v>6069</c:v>
                </c:pt>
                <c:pt idx="32">
                  <c:v>12243</c:v>
                </c:pt>
                <c:pt idx="33">
                  <c:v>14337</c:v>
                </c:pt>
                <c:pt idx="34">
                  <c:v>15036.5</c:v>
                </c:pt>
                <c:pt idx="35">
                  <c:v>15047.5</c:v>
                </c:pt>
                <c:pt idx="36">
                  <c:v>15061.5</c:v>
                </c:pt>
                <c:pt idx="37">
                  <c:v>15861</c:v>
                </c:pt>
                <c:pt idx="38">
                  <c:v>15964</c:v>
                </c:pt>
                <c:pt idx="39">
                  <c:v>17073.5</c:v>
                </c:pt>
                <c:pt idx="40">
                  <c:v>17074</c:v>
                </c:pt>
                <c:pt idx="41">
                  <c:v>18049</c:v>
                </c:pt>
                <c:pt idx="42">
                  <c:v>21083.5</c:v>
                </c:pt>
                <c:pt idx="43">
                  <c:v>21343</c:v>
                </c:pt>
                <c:pt idx="44">
                  <c:v>21991</c:v>
                </c:pt>
                <c:pt idx="45">
                  <c:v>22248</c:v>
                </c:pt>
                <c:pt idx="46">
                  <c:v>22466</c:v>
                </c:pt>
                <c:pt idx="47">
                  <c:v>29119.5</c:v>
                </c:pt>
                <c:pt idx="48">
                  <c:v>30049</c:v>
                </c:pt>
                <c:pt idx="49">
                  <c:v>30126</c:v>
                </c:pt>
                <c:pt idx="50">
                  <c:v>30131.5</c:v>
                </c:pt>
                <c:pt idx="51">
                  <c:v>30140</c:v>
                </c:pt>
                <c:pt idx="52">
                  <c:v>30565.5</c:v>
                </c:pt>
                <c:pt idx="53">
                  <c:v>31191</c:v>
                </c:pt>
                <c:pt idx="54">
                  <c:v>31194</c:v>
                </c:pt>
                <c:pt idx="55">
                  <c:v>31196.5</c:v>
                </c:pt>
                <c:pt idx="56">
                  <c:v>31343</c:v>
                </c:pt>
                <c:pt idx="57">
                  <c:v>31348.5</c:v>
                </c:pt>
                <c:pt idx="58">
                  <c:v>31359.5</c:v>
                </c:pt>
                <c:pt idx="59">
                  <c:v>31365</c:v>
                </c:pt>
                <c:pt idx="60">
                  <c:v>32027</c:v>
                </c:pt>
                <c:pt idx="61">
                  <c:v>33525.5</c:v>
                </c:pt>
                <c:pt idx="62">
                  <c:v>34085</c:v>
                </c:pt>
                <c:pt idx="63">
                  <c:v>34474.5</c:v>
                </c:pt>
                <c:pt idx="64">
                  <c:v>36105</c:v>
                </c:pt>
                <c:pt idx="65">
                  <c:v>36105</c:v>
                </c:pt>
                <c:pt idx="66">
                  <c:v>36130</c:v>
                </c:pt>
                <c:pt idx="67">
                  <c:v>37123</c:v>
                </c:pt>
                <c:pt idx="68">
                  <c:v>37188.5</c:v>
                </c:pt>
                <c:pt idx="69">
                  <c:v>37191</c:v>
                </c:pt>
                <c:pt idx="70">
                  <c:v>37257.5</c:v>
                </c:pt>
                <c:pt idx="71">
                  <c:v>37266</c:v>
                </c:pt>
                <c:pt idx="72">
                  <c:v>37285</c:v>
                </c:pt>
                <c:pt idx="73">
                  <c:v>38467</c:v>
                </c:pt>
                <c:pt idx="74">
                  <c:v>39250</c:v>
                </c:pt>
                <c:pt idx="75">
                  <c:v>40184.5</c:v>
                </c:pt>
                <c:pt idx="76">
                  <c:v>40550</c:v>
                </c:pt>
                <c:pt idx="77">
                  <c:v>41239</c:v>
                </c:pt>
                <c:pt idx="78">
                  <c:v>41279.5</c:v>
                </c:pt>
                <c:pt idx="79">
                  <c:v>41280</c:v>
                </c:pt>
                <c:pt idx="80">
                  <c:v>42304</c:v>
                </c:pt>
                <c:pt idx="81">
                  <c:v>42340</c:v>
                </c:pt>
                <c:pt idx="82">
                  <c:v>43358</c:v>
                </c:pt>
                <c:pt idx="83">
                  <c:v>43358</c:v>
                </c:pt>
                <c:pt idx="84">
                  <c:v>43366</c:v>
                </c:pt>
                <c:pt idx="85">
                  <c:v>43518</c:v>
                </c:pt>
                <c:pt idx="86">
                  <c:v>43536.5</c:v>
                </c:pt>
                <c:pt idx="87">
                  <c:v>43542</c:v>
                </c:pt>
                <c:pt idx="88">
                  <c:v>43543</c:v>
                </c:pt>
                <c:pt idx="89">
                  <c:v>44359</c:v>
                </c:pt>
                <c:pt idx="90">
                  <c:v>44613.5</c:v>
                </c:pt>
                <c:pt idx="91">
                  <c:v>45423.5</c:v>
                </c:pt>
                <c:pt idx="92">
                  <c:v>45443.5</c:v>
                </c:pt>
                <c:pt idx="93">
                  <c:v>45492.5</c:v>
                </c:pt>
                <c:pt idx="94">
                  <c:v>45570.5</c:v>
                </c:pt>
                <c:pt idx="95">
                  <c:v>46311.5</c:v>
                </c:pt>
                <c:pt idx="96">
                  <c:v>46380.5</c:v>
                </c:pt>
                <c:pt idx="97">
                  <c:v>46386</c:v>
                </c:pt>
                <c:pt idx="98">
                  <c:v>46389</c:v>
                </c:pt>
                <c:pt idx="99">
                  <c:v>46409</c:v>
                </c:pt>
                <c:pt idx="100">
                  <c:v>47318.5</c:v>
                </c:pt>
                <c:pt idx="101">
                  <c:v>47362.5</c:v>
                </c:pt>
                <c:pt idx="102">
                  <c:v>47376.5</c:v>
                </c:pt>
                <c:pt idx="103">
                  <c:v>47431.5</c:v>
                </c:pt>
                <c:pt idx="104">
                  <c:v>47451</c:v>
                </c:pt>
                <c:pt idx="105">
                  <c:v>47525.5</c:v>
                </c:pt>
                <c:pt idx="106">
                  <c:v>47536.5</c:v>
                </c:pt>
                <c:pt idx="107">
                  <c:v>47686</c:v>
                </c:pt>
                <c:pt idx="108">
                  <c:v>47691.5</c:v>
                </c:pt>
                <c:pt idx="109">
                  <c:v>47697</c:v>
                </c:pt>
                <c:pt idx="110">
                  <c:v>48289.5</c:v>
                </c:pt>
                <c:pt idx="111">
                  <c:v>48389</c:v>
                </c:pt>
                <c:pt idx="112">
                  <c:v>48461</c:v>
                </c:pt>
                <c:pt idx="113">
                  <c:v>48607</c:v>
                </c:pt>
                <c:pt idx="114">
                  <c:v>48619</c:v>
                </c:pt>
                <c:pt idx="115">
                  <c:v>48621</c:v>
                </c:pt>
                <c:pt idx="116">
                  <c:v>49257.5</c:v>
                </c:pt>
                <c:pt idx="117">
                  <c:v>49318.5</c:v>
                </c:pt>
                <c:pt idx="118">
                  <c:v>49321</c:v>
                </c:pt>
                <c:pt idx="119">
                  <c:v>49451</c:v>
                </c:pt>
                <c:pt idx="120">
                  <c:v>49473</c:v>
                </c:pt>
                <c:pt idx="121">
                  <c:v>49490.5</c:v>
                </c:pt>
                <c:pt idx="122">
                  <c:v>49520</c:v>
                </c:pt>
                <c:pt idx="123">
                  <c:v>49570</c:v>
                </c:pt>
                <c:pt idx="124">
                  <c:v>49584.5</c:v>
                </c:pt>
                <c:pt idx="125">
                  <c:v>49609.5</c:v>
                </c:pt>
                <c:pt idx="126">
                  <c:v>50223</c:v>
                </c:pt>
                <c:pt idx="127">
                  <c:v>50328</c:v>
                </c:pt>
                <c:pt idx="128">
                  <c:v>50386</c:v>
                </c:pt>
                <c:pt idx="129">
                  <c:v>50438.5</c:v>
                </c:pt>
                <c:pt idx="130">
                  <c:v>50489</c:v>
                </c:pt>
                <c:pt idx="131">
                  <c:v>50513</c:v>
                </c:pt>
                <c:pt idx="132">
                  <c:v>50563</c:v>
                </c:pt>
                <c:pt idx="133">
                  <c:v>50726</c:v>
                </c:pt>
                <c:pt idx="134">
                  <c:v>51318.5</c:v>
                </c:pt>
                <c:pt idx="135">
                  <c:v>51335</c:v>
                </c:pt>
                <c:pt idx="136">
                  <c:v>51452</c:v>
                </c:pt>
                <c:pt idx="137">
                  <c:v>51456.5</c:v>
                </c:pt>
                <c:pt idx="138">
                  <c:v>51592</c:v>
                </c:pt>
                <c:pt idx="139">
                  <c:v>51642.5</c:v>
                </c:pt>
                <c:pt idx="140">
                  <c:v>51771.5</c:v>
                </c:pt>
                <c:pt idx="141">
                  <c:v>52317</c:v>
                </c:pt>
                <c:pt idx="142">
                  <c:v>52375</c:v>
                </c:pt>
                <c:pt idx="143">
                  <c:v>52436.5</c:v>
                </c:pt>
                <c:pt idx="144">
                  <c:v>52441.5</c:v>
                </c:pt>
                <c:pt idx="145">
                  <c:v>52444</c:v>
                </c:pt>
                <c:pt idx="146">
                  <c:v>52500</c:v>
                </c:pt>
                <c:pt idx="147">
                  <c:v>52524</c:v>
                </c:pt>
                <c:pt idx="148">
                  <c:v>52529.5</c:v>
                </c:pt>
                <c:pt idx="149">
                  <c:v>53288</c:v>
                </c:pt>
                <c:pt idx="150">
                  <c:v>53321</c:v>
                </c:pt>
                <c:pt idx="151">
                  <c:v>53435</c:v>
                </c:pt>
                <c:pt idx="152">
                  <c:v>53443</c:v>
                </c:pt>
                <c:pt idx="153">
                  <c:v>53520</c:v>
                </c:pt>
                <c:pt idx="154">
                  <c:v>53648</c:v>
                </c:pt>
                <c:pt idx="155">
                  <c:v>53742</c:v>
                </c:pt>
                <c:pt idx="156">
                  <c:v>54306</c:v>
                </c:pt>
                <c:pt idx="157">
                  <c:v>54353</c:v>
                </c:pt>
                <c:pt idx="158">
                  <c:v>54489</c:v>
                </c:pt>
                <c:pt idx="159">
                  <c:v>54505.5</c:v>
                </c:pt>
                <c:pt idx="160">
                  <c:v>54538</c:v>
                </c:pt>
                <c:pt idx="161">
                  <c:v>54541.5</c:v>
                </c:pt>
                <c:pt idx="162">
                  <c:v>54574</c:v>
                </c:pt>
                <c:pt idx="163">
                  <c:v>54607</c:v>
                </c:pt>
                <c:pt idx="164">
                  <c:v>55299</c:v>
                </c:pt>
                <c:pt idx="165">
                  <c:v>55451</c:v>
                </c:pt>
                <c:pt idx="166">
                  <c:v>55523.5</c:v>
                </c:pt>
                <c:pt idx="167">
                  <c:v>55528.5</c:v>
                </c:pt>
                <c:pt idx="168">
                  <c:v>55559.5</c:v>
                </c:pt>
                <c:pt idx="169">
                  <c:v>55576.5</c:v>
                </c:pt>
                <c:pt idx="170">
                  <c:v>55614</c:v>
                </c:pt>
                <c:pt idx="171">
                  <c:v>55617.5</c:v>
                </c:pt>
                <c:pt idx="172">
                  <c:v>55711.5</c:v>
                </c:pt>
                <c:pt idx="173">
                  <c:v>55794.5</c:v>
                </c:pt>
                <c:pt idx="174">
                  <c:v>56353</c:v>
                </c:pt>
                <c:pt idx="175">
                  <c:v>56391.5</c:v>
                </c:pt>
                <c:pt idx="176">
                  <c:v>56421.5</c:v>
                </c:pt>
                <c:pt idx="177">
                  <c:v>56450.5</c:v>
                </c:pt>
                <c:pt idx="178">
                  <c:v>56467</c:v>
                </c:pt>
                <c:pt idx="179">
                  <c:v>56477.5</c:v>
                </c:pt>
                <c:pt idx="180">
                  <c:v>56477.5</c:v>
                </c:pt>
                <c:pt idx="181">
                  <c:v>56480</c:v>
                </c:pt>
                <c:pt idx="182">
                  <c:v>56544.5</c:v>
                </c:pt>
                <c:pt idx="183">
                  <c:v>56558</c:v>
                </c:pt>
                <c:pt idx="184">
                  <c:v>56580.5</c:v>
                </c:pt>
                <c:pt idx="185">
                  <c:v>56618</c:v>
                </c:pt>
                <c:pt idx="186">
                  <c:v>56663</c:v>
                </c:pt>
                <c:pt idx="187">
                  <c:v>56746</c:v>
                </c:pt>
                <c:pt idx="188">
                  <c:v>57336</c:v>
                </c:pt>
                <c:pt idx="189">
                  <c:v>57358</c:v>
                </c:pt>
                <c:pt idx="190">
                  <c:v>57493.5</c:v>
                </c:pt>
                <c:pt idx="191">
                  <c:v>57510</c:v>
                </c:pt>
                <c:pt idx="192">
                  <c:v>57517.5</c:v>
                </c:pt>
                <c:pt idx="193">
                  <c:v>57534.5</c:v>
                </c:pt>
                <c:pt idx="194">
                  <c:v>57570.5</c:v>
                </c:pt>
                <c:pt idx="195">
                  <c:v>57576</c:v>
                </c:pt>
                <c:pt idx="196">
                  <c:v>57659</c:v>
                </c:pt>
                <c:pt idx="197">
                  <c:v>58500</c:v>
                </c:pt>
                <c:pt idx="198">
                  <c:v>58552.5</c:v>
                </c:pt>
                <c:pt idx="199">
                  <c:v>58604.5</c:v>
                </c:pt>
                <c:pt idx="200">
                  <c:v>58646.5</c:v>
                </c:pt>
                <c:pt idx="201">
                  <c:v>58720.5</c:v>
                </c:pt>
                <c:pt idx="202">
                  <c:v>59432</c:v>
                </c:pt>
                <c:pt idx="203">
                  <c:v>59617.5</c:v>
                </c:pt>
                <c:pt idx="204">
                  <c:v>59625</c:v>
                </c:pt>
                <c:pt idx="205">
                  <c:v>59717</c:v>
                </c:pt>
                <c:pt idx="206">
                  <c:v>59783.5</c:v>
                </c:pt>
                <c:pt idx="207">
                  <c:v>60276.5</c:v>
                </c:pt>
                <c:pt idx="208">
                  <c:v>60431.5</c:v>
                </c:pt>
                <c:pt idx="209">
                  <c:v>60436.5</c:v>
                </c:pt>
                <c:pt idx="210">
                  <c:v>60574.5</c:v>
                </c:pt>
                <c:pt idx="211">
                  <c:v>60623.5</c:v>
                </c:pt>
                <c:pt idx="212">
                  <c:v>60624</c:v>
                </c:pt>
                <c:pt idx="213">
                  <c:v>60629</c:v>
                </c:pt>
                <c:pt idx="214">
                  <c:v>60629.5</c:v>
                </c:pt>
                <c:pt idx="215">
                  <c:v>60640.5</c:v>
                </c:pt>
                <c:pt idx="216">
                  <c:v>60663</c:v>
                </c:pt>
                <c:pt idx="217">
                  <c:v>60771</c:v>
                </c:pt>
                <c:pt idx="218">
                  <c:v>60798.5</c:v>
                </c:pt>
                <c:pt idx="219">
                  <c:v>61462</c:v>
                </c:pt>
                <c:pt idx="220">
                  <c:v>61487</c:v>
                </c:pt>
                <c:pt idx="221">
                  <c:v>61521</c:v>
                </c:pt>
                <c:pt idx="222">
                  <c:v>61566</c:v>
                </c:pt>
                <c:pt idx="223">
                  <c:v>61566.5</c:v>
                </c:pt>
                <c:pt idx="224">
                  <c:v>61684</c:v>
                </c:pt>
                <c:pt idx="225">
                  <c:v>62386</c:v>
                </c:pt>
                <c:pt idx="226">
                  <c:v>62425</c:v>
                </c:pt>
                <c:pt idx="227">
                  <c:v>62514</c:v>
                </c:pt>
                <c:pt idx="228">
                  <c:v>62566</c:v>
                </c:pt>
                <c:pt idx="229">
                  <c:v>62595</c:v>
                </c:pt>
                <c:pt idx="230">
                  <c:v>62712</c:v>
                </c:pt>
                <c:pt idx="231">
                  <c:v>62818</c:v>
                </c:pt>
                <c:pt idx="232">
                  <c:v>63506.5</c:v>
                </c:pt>
                <c:pt idx="233">
                  <c:v>63570</c:v>
                </c:pt>
                <c:pt idx="234">
                  <c:v>63619.5</c:v>
                </c:pt>
                <c:pt idx="235">
                  <c:v>63622.5</c:v>
                </c:pt>
                <c:pt idx="236">
                  <c:v>63714.5</c:v>
                </c:pt>
                <c:pt idx="237">
                  <c:v>63810.5</c:v>
                </c:pt>
                <c:pt idx="238">
                  <c:v>64469</c:v>
                </c:pt>
                <c:pt idx="239">
                  <c:v>64493</c:v>
                </c:pt>
                <c:pt idx="240">
                  <c:v>64493.5</c:v>
                </c:pt>
                <c:pt idx="241">
                  <c:v>64496</c:v>
                </c:pt>
                <c:pt idx="242">
                  <c:v>64498.5</c:v>
                </c:pt>
                <c:pt idx="243">
                  <c:v>64499</c:v>
                </c:pt>
                <c:pt idx="244">
                  <c:v>64522.5</c:v>
                </c:pt>
                <c:pt idx="245">
                  <c:v>64540</c:v>
                </c:pt>
                <c:pt idx="246">
                  <c:v>64599</c:v>
                </c:pt>
                <c:pt idx="247">
                  <c:v>64662.5</c:v>
                </c:pt>
                <c:pt idx="248">
                  <c:v>64663</c:v>
                </c:pt>
                <c:pt idx="249">
                  <c:v>64701</c:v>
                </c:pt>
                <c:pt idx="250">
                  <c:v>64726</c:v>
                </c:pt>
                <c:pt idx="251">
                  <c:v>65548.5</c:v>
                </c:pt>
                <c:pt idx="252">
                  <c:v>65556</c:v>
                </c:pt>
                <c:pt idx="253">
                  <c:v>65556</c:v>
                </c:pt>
                <c:pt idx="254">
                  <c:v>65556.5</c:v>
                </c:pt>
                <c:pt idx="255">
                  <c:v>65556.5</c:v>
                </c:pt>
                <c:pt idx="256">
                  <c:v>65561.5</c:v>
                </c:pt>
                <c:pt idx="257">
                  <c:v>65562</c:v>
                </c:pt>
                <c:pt idx="258">
                  <c:v>65562</c:v>
                </c:pt>
                <c:pt idx="259">
                  <c:v>65564.5</c:v>
                </c:pt>
                <c:pt idx="260">
                  <c:v>65565</c:v>
                </c:pt>
                <c:pt idx="261">
                  <c:v>65567</c:v>
                </c:pt>
                <c:pt idx="262">
                  <c:v>65567.5</c:v>
                </c:pt>
                <c:pt idx="263">
                  <c:v>65572.5</c:v>
                </c:pt>
                <c:pt idx="264">
                  <c:v>65573</c:v>
                </c:pt>
                <c:pt idx="265">
                  <c:v>65575.5</c:v>
                </c:pt>
                <c:pt idx="266">
                  <c:v>65578.5</c:v>
                </c:pt>
                <c:pt idx="267">
                  <c:v>65578.5</c:v>
                </c:pt>
                <c:pt idx="268">
                  <c:v>65623</c:v>
                </c:pt>
                <c:pt idx="269">
                  <c:v>65625</c:v>
                </c:pt>
                <c:pt idx="270">
                  <c:v>65702.5</c:v>
                </c:pt>
                <c:pt idx="271">
                  <c:v>65708</c:v>
                </c:pt>
                <c:pt idx="272">
                  <c:v>65764</c:v>
                </c:pt>
                <c:pt idx="273">
                  <c:v>65838</c:v>
                </c:pt>
                <c:pt idx="274">
                  <c:v>66425</c:v>
                </c:pt>
                <c:pt idx="275">
                  <c:v>66596</c:v>
                </c:pt>
                <c:pt idx="276">
                  <c:v>66613.5</c:v>
                </c:pt>
                <c:pt idx="277">
                  <c:v>66829</c:v>
                </c:pt>
                <c:pt idx="278">
                  <c:v>67052</c:v>
                </c:pt>
                <c:pt idx="279">
                  <c:v>67347</c:v>
                </c:pt>
                <c:pt idx="280">
                  <c:v>67421.5</c:v>
                </c:pt>
                <c:pt idx="281">
                  <c:v>67477</c:v>
                </c:pt>
                <c:pt idx="282">
                  <c:v>67565</c:v>
                </c:pt>
                <c:pt idx="283">
                  <c:v>67615</c:v>
                </c:pt>
              </c:numCache>
            </c:numRef>
          </c:xVal>
          <c:yVal>
            <c:numRef>
              <c:f>'A(2)'!$O$21:$O$304</c:f>
              <c:numCache>
                <c:formatCode>0.00E+00</c:formatCode>
                <c:ptCount val="284"/>
                <c:pt idx="0">
                  <c:v>7.8243903758923247E-2</c:v>
                </c:pt>
                <c:pt idx="1">
                  <c:v>7.8243565965300146E-2</c:v>
                </c:pt>
                <c:pt idx="2">
                  <c:v>7.7527781277950528E-2</c:v>
                </c:pt>
                <c:pt idx="3">
                  <c:v>7.7527443484327427E-2</c:v>
                </c:pt>
                <c:pt idx="4">
                  <c:v>7.6727885978448929E-2</c:v>
                </c:pt>
                <c:pt idx="5">
                  <c:v>7.6727548184825828E-2</c:v>
                </c:pt>
                <c:pt idx="6">
                  <c:v>7.6237747431330327E-2</c:v>
                </c:pt>
                <c:pt idx="7">
                  <c:v>7.5484467651816572E-2</c:v>
                </c:pt>
                <c:pt idx="8">
                  <c:v>7.4662277973190347E-2</c:v>
                </c:pt>
                <c:pt idx="9">
                  <c:v>7.1432295349104918E-2</c:v>
                </c:pt>
                <c:pt idx="10">
                  <c:v>7.1415405667949891E-2</c:v>
                </c:pt>
                <c:pt idx="11">
                  <c:v>7.1372843671439257E-2</c:v>
                </c:pt>
                <c:pt idx="12">
                  <c:v>7.1361358688253843E-2</c:v>
                </c:pt>
                <c:pt idx="13">
                  <c:v>7.1329606087682407E-2</c:v>
                </c:pt>
                <c:pt idx="14">
                  <c:v>7.1322174627974202E-2</c:v>
                </c:pt>
                <c:pt idx="15">
                  <c:v>7.0864126475050138E-2</c:v>
                </c:pt>
                <c:pt idx="16">
                  <c:v>7.0822915653031907E-2</c:v>
                </c:pt>
                <c:pt idx="17">
                  <c:v>7.0763463975366245E-2</c:v>
                </c:pt>
                <c:pt idx="18">
                  <c:v>6.9998361419043975E-2</c:v>
                </c:pt>
                <c:pt idx="19">
                  <c:v>6.9998023625420874E-2</c:v>
                </c:pt>
                <c:pt idx="20">
                  <c:v>6.8619825643171498E-2</c:v>
                </c:pt>
                <c:pt idx="21">
                  <c:v>6.8523216666964801E-2</c:v>
                </c:pt>
                <c:pt idx="22">
                  <c:v>6.7308173004672872E-2</c:v>
                </c:pt>
                <c:pt idx="23">
                  <c:v>6.7307835211049771E-2</c:v>
                </c:pt>
                <c:pt idx="24">
                  <c:v>6.7302430513080172E-2</c:v>
                </c:pt>
                <c:pt idx="25">
                  <c:v>6.7302092719457071E-2</c:v>
                </c:pt>
                <c:pt idx="26">
                  <c:v>6.7274393642362845E-2</c:v>
                </c:pt>
                <c:pt idx="27">
                  <c:v>6.7266962182654641E-2</c:v>
                </c:pt>
                <c:pt idx="28">
                  <c:v>6.7233520613967701E-2</c:v>
                </c:pt>
                <c:pt idx="29">
                  <c:v>6.7226089154259497E-2</c:v>
                </c:pt>
                <c:pt idx="30">
                  <c:v>6.7225751360636396E-2</c:v>
                </c:pt>
                <c:pt idx="31">
                  <c:v>6.7222035630782287E-2</c:v>
                </c:pt>
                <c:pt idx="32">
                  <c:v>6.3050959972739309E-2</c:v>
                </c:pt>
                <c:pt idx="33">
                  <c:v>6.1636280279195092E-2</c:v>
                </c:pt>
                <c:pt idx="34">
                  <c:v>6.1163707000477713E-2</c:v>
                </c:pt>
                <c:pt idx="35">
                  <c:v>6.1156275540769509E-2</c:v>
                </c:pt>
                <c:pt idx="36">
                  <c:v>6.1146817319322699E-2</c:v>
                </c:pt>
                <c:pt idx="37">
                  <c:v>6.0606685315985259E-2</c:v>
                </c:pt>
                <c:pt idx="38">
                  <c:v>6.0537099829626587E-2</c:v>
                </c:pt>
                <c:pt idx="39">
                  <c:v>5.9787535779966941E-2</c:v>
                </c:pt>
                <c:pt idx="40">
                  <c:v>5.978719798634384E-2</c:v>
                </c:pt>
                <c:pt idx="41">
                  <c:v>5.9128500421298177E-2</c:v>
                </c:pt>
                <c:pt idx="42">
                  <c:v>5.707843092270222E-2</c:v>
                </c:pt>
                <c:pt idx="43">
                  <c:v>5.6903116032313142E-2</c:v>
                </c:pt>
                <c:pt idx="44">
                  <c:v>5.6465335496775106E-2</c:v>
                </c:pt>
                <c:pt idx="45">
                  <c:v>5.6291709574501532E-2</c:v>
                </c:pt>
                <c:pt idx="46">
                  <c:v>5.6144431554829788E-2</c:v>
                </c:pt>
                <c:pt idx="78">
                  <c:v>4.3434270898433339E-2</c:v>
                </c:pt>
                <c:pt idx="79">
                  <c:v>4.3433933104810238E-2</c:v>
                </c:pt>
                <c:pt idx="86">
                  <c:v>4.1909470483758413E-2</c:v>
                </c:pt>
                <c:pt idx="87">
                  <c:v>4.1905754753904303E-2</c:v>
                </c:pt>
                <c:pt idx="94">
                  <c:v>4.0535326024986232E-2</c:v>
                </c:pt>
                <c:pt idx="103">
                  <c:v>3.927805815980677E-2</c:v>
                </c:pt>
                <c:pt idx="197">
                  <c:v>3.1800320725234574E-2</c:v>
                </c:pt>
                <c:pt idx="198">
                  <c:v>3.1764852394809036E-2</c:v>
                </c:pt>
                <c:pt idx="200">
                  <c:v>3.1701347193666178E-2</c:v>
                </c:pt>
                <c:pt idx="201">
                  <c:v>3.1651353737447326E-2</c:v>
                </c:pt>
                <c:pt idx="203">
                  <c:v>3.1045351977605315E-2</c:v>
                </c:pt>
                <c:pt idx="204">
                  <c:v>3.104028507325881E-2</c:v>
                </c:pt>
                <c:pt idx="205">
                  <c:v>3.0978131046608348E-2</c:v>
                </c:pt>
                <c:pt idx="206">
                  <c:v>3.0933204494736008E-2</c:v>
                </c:pt>
                <c:pt idx="207">
                  <c:v>3.0600139982359074E-2</c:v>
                </c:pt>
                <c:pt idx="208">
                  <c:v>3.0495423959197965E-2</c:v>
                </c:pt>
                <c:pt idx="209">
                  <c:v>3.0492046022966963E-2</c:v>
                </c:pt>
                <c:pt idx="210">
                  <c:v>3.0398814982991268E-2</c:v>
                </c:pt>
                <c:pt idx="211">
                  <c:v>3.0365711207927436E-2</c:v>
                </c:pt>
                <c:pt idx="212">
                  <c:v>3.0365373414304335E-2</c:v>
                </c:pt>
                <c:pt idx="213">
                  <c:v>3.0361995478073334E-2</c:v>
                </c:pt>
                <c:pt idx="214">
                  <c:v>3.0361657684450233E-2</c:v>
                </c:pt>
                <c:pt idx="215">
                  <c:v>3.0354226224742022E-2</c:v>
                </c:pt>
                <c:pt idx="216">
                  <c:v>3.0339025511702512E-2</c:v>
                </c:pt>
                <c:pt idx="217">
                  <c:v>3.0266062089112838E-2</c:v>
                </c:pt>
                <c:pt idx="218">
                  <c:v>3.0247483439842321E-2</c:v>
                </c:pt>
                <c:pt idx="219">
                  <c:v>2.9799231301988166E-2</c:v>
                </c:pt>
                <c:pt idx="220">
                  <c:v>2.9782341620833153E-2</c:v>
                </c:pt>
                <c:pt idx="221">
                  <c:v>2.9759371654462331E-2</c:v>
                </c:pt>
                <c:pt idx="222">
                  <c:v>2.9728970228383299E-2</c:v>
                </c:pt>
                <c:pt idx="223">
                  <c:v>2.9728632434760198E-2</c:v>
                </c:pt>
                <c:pt idx="224">
                  <c:v>2.9649250933331615E-2</c:v>
                </c:pt>
                <c:pt idx="225">
                  <c:v>2.9174988686498746E-2</c:v>
                </c:pt>
                <c:pt idx="226">
                  <c:v>2.9148640783896916E-2</c:v>
                </c:pt>
                <c:pt idx="227">
                  <c:v>2.9088513518985053E-2</c:v>
                </c:pt>
                <c:pt idx="228">
                  <c:v>2.9053382982182623E-2</c:v>
                </c:pt>
                <c:pt idx="229">
                  <c:v>2.9033790952042803E-2</c:v>
                </c:pt>
                <c:pt idx="230">
                  <c:v>2.8954747244237321E-2</c:v>
                </c:pt>
                <c:pt idx="231">
                  <c:v>2.888313499614005E-2</c:v>
                </c:pt>
                <c:pt idx="232">
                  <c:v>2.8417993177130882E-2</c:v>
                </c:pt>
                <c:pt idx="233">
                  <c:v>2.837509338699714E-2</c:v>
                </c:pt>
                <c:pt idx="234">
                  <c:v>2.8341651818310207E-2</c:v>
                </c:pt>
                <c:pt idx="235">
                  <c:v>2.8339625056571602E-2</c:v>
                </c:pt>
                <c:pt idx="236">
                  <c:v>2.827747102992114E-2</c:v>
                </c:pt>
                <c:pt idx="237">
                  <c:v>2.8212614654285879E-2</c:v>
                </c:pt>
                <c:pt idx="238">
                  <c:v>2.7767740452662733E-2</c:v>
                </c:pt>
                <c:pt idx="239">
                  <c:v>2.7751526358753914E-2</c:v>
                </c:pt>
                <c:pt idx="240">
                  <c:v>2.7751188565130813E-2</c:v>
                </c:pt>
                <c:pt idx="241">
                  <c:v>2.7749499597015316E-2</c:v>
                </c:pt>
                <c:pt idx="242">
                  <c:v>2.7747810628899812E-2</c:v>
                </c:pt>
                <c:pt idx="243">
                  <c:v>2.7747472835276711E-2</c:v>
                </c:pt>
                <c:pt idx="244">
                  <c:v>2.7731596534990993E-2</c:v>
                </c:pt>
                <c:pt idx="245">
                  <c:v>2.7719773758182485E-2</c:v>
                </c:pt>
                <c:pt idx="246">
                  <c:v>2.7679914110656643E-2</c:v>
                </c:pt>
                <c:pt idx="247">
                  <c:v>2.7637014320522901E-2</c:v>
                </c:pt>
                <c:pt idx="248">
                  <c:v>2.76366765268998E-2</c:v>
                </c:pt>
                <c:pt idx="249">
                  <c:v>2.7611004211544173E-2</c:v>
                </c:pt>
                <c:pt idx="250">
                  <c:v>2.7594114530389159E-2</c:v>
                </c:pt>
                <c:pt idx="251">
                  <c:v>2.7038444020389102E-2</c:v>
                </c:pt>
                <c:pt idx="252">
                  <c:v>2.7033377116042596E-2</c:v>
                </c:pt>
                <c:pt idx="253">
                  <c:v>2.7033377116042596E-2</c:v>
                </c:pt>
                <c:pt idx="254">
                  <c:v>2.7033039322419496E-2</c:v>
                </c:pt>
                <c:pt idx="255">
                  <c:v>2.7033039322419496E-2</c:v>
                </c:pt>
                <c:pt idx="256">
                  <c:v>2.7029661386188494E-2</c:v>
                </c:pt>
                <c:pt idx="257">
                  <c:v>2.7029323592565394E-2</c:v>
                </c:pt>
                <c:pt idx="258">
                  <c:v>2.7029323592565394E-2</c:v>
                </c:pt>
                <c:pt idx="259">
                  <c:v>2.7027634624449889E-2</c:v>
                </c:pt>
                <c:pt idx="260">
                  <c:v>2.7027296830826789E-2</c:v>
                </c:pt>
                <c:pt idx="261">
                  <c:v>2.7025945656334385E-2</c:v>
                </c:pt>
                <c:pt idx="262">
                  <c:v>2.7025607862711284E-2</c:v>
                </c:pt>
                <c:pt idx="263">
                  <c:v>2.7022229926480283E-2</c:v>
                </c:pt>
                <c:pt idx="264">
                  <c:v>2.7021892132857182E-2</c:v>
                </c:pt>
                <c:pt idx="265">
                  <c:v>2.7020203164741685E-2</c:v>
                </c:pt>
                <c:pt idx="266">
                  <c:v>2.701817640300308E-2</c:v>
                </c:pt>
                <c:pt idx="267">
                  <c:v>2.701817640300308E-2</c:v>
                </c:pt>
                <c:pt idx="268">
                  <c:v>2.6988112770547149E-2</c:v>
                </c:pt>
                <c:pt idx="269">
                  <c:v>2.6986761596054745E-2</c:v>
                </c:pt>
                <c:pt idx="270">
                  <c:v>2.6934403584474194E-2</c:v>
                </c:pt>
                <c:pt idx="271">
                  <c:v>2.6930687854620092E-2</c:v>
                </c:pt>
                <c:pt idx="272">
                  <c:v>2.6892854968832855E-2</c:v>
                </c:pt>
                <c:pt idx="273">
                  <c:v>2.6842861512614002E-2</c:v>
                </c:pt>
                <c:pt idx="274">
                  <c:v>2.6446291799094204E-2</c:v>
                </c:pt>
                <c:pt idx="275">
                  <c:v>2.6330766379993889E-2</c:v>
                </c:pt>
                <c:pt idx="276">
                  <c:v>2.6318943603185381E-2</c:v>
                </c:pt>
                <c:pt idx="277">
                  <c:v>2.6173354551629134E-2</c:v>
                </c:pt>
                <c:pt idx="278">
                  <c:v>2.6022698595726382E-2</c:v>
                </c:pt>
                <c:pt idx="279">
                  <c:v>2.582340035809718E-2</c:v>
                </c:pt>
                <c:pt idx="280">
                  <c:v>2.5773069108255234E-2</c:v>
                </c:pt>
                <c:pt idx="281">
                  <c:v>2.5735574016091091E-2</c:v>
                </c:pt>
                <c:pt idx="282">
                  <c:v>2.5676122338425436E-2</c:v>
                </c:pt>
                <c:pt idx="283">
                  <c:v>2.5642342976115402E-2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775-4D1B-9BA4-196C52B3642E}"/>
            </c:ext>
          </c:extLst>
        </c:ser>
        <c:ser>
          <c:idx val="8"/>
          <c:order val="8"/>
          <c:tx>
            <c:strRef>
              <c:f>'A(2)'!$W$1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'A(2)'!$V$2:$V$50</c:f>
              <c:numCache>
                <c:formatCode>General</c:formatCode>
                <c:ptCount val="49"/>
                <c:pt idx="0">
                  <c:v>0</c:v>
                </c:pt>
                <c:pt idx="1">
                  <c:v>2250</c:v>
                </c:pt>
                <c:pt idx="2">
                  <c:v>4500</c:v>
                </c:pt>
                <c:pt idx="3">
                  <c:v>6750</c:v>
                </c:pt>
                <c:pt idx="4">
                  <c:v>9000</c:v>
                </c:pt>
                <c:pt idx="5">
                  <c:v>11250</c:v>
                </c:pt>
                <c:pt idx="6">
                  <c:v>13500</c:v>
                </c:pt>
                <c:pt idx="7">
                  <c:v>15750</c:v>
                </c:pt>
                <c:pt idx="8">
                  <c:v>18000</c:v>
                </c:pt>
                <c:pt idx="9">
                  <c:v>20250</c:v>
                </c:pt>
                <c:pt idx="10">
                  <c:v>22500</c:v>
                </c:pt>
                <c:pt idx="11">
                  <c:v>24750</c:v>
                </c:pt>
                <c:pt idx="12">
                  <c:v>27000</c:v>
                </c:pt>
                <c:pt idx="13">
                  <c:v>29250</c:v>
                </c:pt>
                <c:pt idx="14">
                  <c:v>31500</c:v>
                </c:pt>
                <c:pt idx="15">
                  <c:v>33750</c:v>
                </c:pt>
                <c:pt idx="16">
                  <c:v>36000</c:v>
                </c:pt>
                <c:pt idx="17">
                  <c:v>38250</c:v>
                </c:pt>
                <c:pt idx="18">
                  <c:v>40500</c:v>
                </c:pt>
                <c:pt idx="19">
                  <c:v>42750</c:v>
                </c:pt>
                <c:pt idx="20">
                  <c:v>45000</c:v>
                </c:pt>
                <c:pt idx="21">
                  <c:v>47250</c:v>
                </c:pt>
                <c:pt idx="22">
                  <c:v>49500</c:v>
                </c:pt>
                <c:pt idx="23">
                  <c:v>51750</c:v>
                </c:pt>
                <c:pt idx="24">
                  <c:v>54000</c:v>
                </c:pt>
                <c:pt idx="25">
                  <c:v>56250</c:v>
                </c:pt>
                <c:pt idx="26">
                  <c:v>58500</c:v>
                </c:pt>
                <c:pt idx="27">
                  <c:v>60750</c:v>
                </c:pt>
                <c:pt idx="28">
                  <c:v>63000</c:v>
                </c:pt>
                <c:pt idx="29">
                  <c:v>65250</c:v>
                </c:pt>
                <c:pt idx="30">
                  <c:v>67500</c:v>
                </c:pt>
                <c:pt idx="31">
                  <c:v>69750</c:v>
                </c:pt>
                <c:pt idx="32">
                  <c:v>72000</c:v>
                </c:pt>
              </c:numCache>
            </c:numRef>
          </c:xVal>
          <c:yVal>
            <c:numRef>
              <c:f>'A(2)'!$W$2:$W$50</c:f>
              <c:numCache>
                <c:formatCode>General</c:formatCode>
                <c:ptCount val="49"/>
                <c:pt idx="0">
                  <c:v>-1.1999999987892807E-3</c:v>
                </c:pt>
                <c:pt idx="1">
                  <c:v>-2.9485312488055117E-3</c:v>
                </c:pt>
                <c:pt idx="2">
                  <c:v>-4.4591249988217433E-3</c:v>
                </c:pt>
                <c:pt idx="3">
                  <c:v>-5.7317812488379746E-3</c:v>
                </c:pt>
                <c:pt idx="4">
                  <c:v>-6.7664999988542055E-3</c:v>
                </c:pt>
                <c:pt idx="5">
                  <c:v>-7.5632812488704362E-3</c:v>
                </c:pt>
                <c:pt idx="6">
                  <c:v>-8.1221249988866675E-3</c:v>
                </c:pt>
                <c:pt idx="7">
                  <c:v>-8.4430312489028984E-3</c:v>
                </c:pt>
                <c:pt idx="8">
                  <c:v>-8.5259999989191308E-3</c:v>
                </c:pt>
                <c:pt idx="9">
                  <c:v>-8.3710312489353612E-3</c:v>
                </c:pt>
                <c:pt idx="10">
                  <c:v>-7.978124998951593E-3</c:v>
                </c:pt>
                <c:pt idx="11">
                  <c:v>-7.3472812489678244E-3</c:v>
                </c:pt>
                <c:pt idx="12">
                  <c:v>-6.4784999989840539E-3</c:v>
                </c:pt>
                <c:pt idx="13">
                  <c:v>-5.3717812490002848E-3</c:v>
                </c:pt>
                <c:pt idx="14">
                  <c:v>-4.0271249990165188E-3</c:v>
                </c:pt>
                <c:pt idx="15">
                  <c:v>-2.4445312490327491E-3</c:v>
                </c:pt>
                <c:pt idx="16">
                  <c:v>-6.2399999904897904E-4</c:v>
                </c:pt>
                <c:pt idx="17">
                  <c:v>1.4344687509347878E-3</c:v>
                </c:pt>
                <c:pt idx="18">
                  <c:v>3.7308750009185584E-3</c:v>
                </c:pt>
                <c:pt idx="19">
                  <c:v>6.2652187509023294E-3</c:v>
                </c:pt>
                <c:pt idx="20">
                  <c:v>9.0375000008860937E-3</c:v>
                </c:pt>
                <c:pt idx="21">
                  <c:v>1.2047718750869865E-2</c:v>
                </c:pt>
                <c:pt idx="22">
                  <c:v>1.529587500085363E-2</c:v>
                </c:pt>
                <c:pt idx="23">
                  <c:v>1.8781968750837402E-2</c:v>
                </c:pt>
                <c:pt idx="24">
                  <c:v>2.2506000000821175E-2</c:v>
                </c:pt>
                <c:pt idx="25">
                  <c:v>2.646796875080494E-2</c:v>
                </c:pt>
                <c:pt idx="26">
                  <c:v>3.0667875000788714E-2</c:v>
                </c:pt>
                <c:pt idx="27">
                  <c:v>3.510571875077248E-2</c:v>
                </c:pt>
                <c:pt idx="28">
                  <c:v>3.978150000075624E-2</c:v>
                </c:pt>
                <c:pt idx="29">
                  <c:v>4.4695218750740007E-2</c:v>
                </c:pt>
                <c:pt idx="30">
                  <c:v>4.9846875000723781E-2</c:v>
                </c:pt>
                <c:pt idx="31">
                  <c:v>5.5236468750707549E-2</c:v>
                </c:pt>
                <c:pt idx="32">
                  <c:v>6.0864000000691323E-2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775-4D1B-9BA4-196C52B36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0104088"/>
        <c:axId val="1"/>
      </c:scatterChart>
      <c:valAx>
        <c:axId val="750104088"/>
        <c:scaling>
          <c:orientation val="minMax"/>
          <c:max val="70000"/>
          <c:min val="-20000"/>
        </c:scaling>
        <c:delete val="0"/>
        <c:axPos val="b"/>
        <c:majorGridlines>
          <c:spPr>
            <a:ln w="3175">
              <a:solidFill>
                <a:srgbClr val="333333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475334147587993"/>
              <c:y val="0.884737818987579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333333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2706443872733733E-2"/>
              <c:y val="0.420562055911235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010408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2541271449979643"/>
          <c:y val="0.91277520216514996"/>
          <c:w val="0.93729528858397637"/>
          <c:h val="0.9688502955822111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BB Peg - O-C Diagr.</a:t>
            </a:r>
          </a:p>
        </c:rich>
      </c:tx>
      <c:layout>
        <c:manualLayout>
          <c:xMode val="edge"/>
          <c:yMode val="edge"/>
          <c:x val="0.33177619152746091"/>
          <c:y val="3.86904761904761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900451318589552E-2"/>
          <c:y val="0.21726253622156408"/>
          <c:w val="0.702493280418371"/>
          <c:h val="0.69047819730688853"/>
        </c:manualLayout>
      </c:layout>
      <c:scatterChart>
        <c:scatterStyle val="lineMarker"/>
        <c:varyColors val="0"/>
        <c:ser>
          <c:idx val="0"/>
          <c:order val="0"/>
          <c:tx>
            <c:strRef>
              <c:f>errors!$H$20:$H$20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errors!$F$21:$F$408</c:f>
              <c:numCache>
                <c:formatCode>General</c:formatCode>
                <c:ptCount val="388"/>
                <c:pt idx="0">
                  <c:v>-19236</c:v>
                </c:pt>
                <c:pt idx="1">
                  <c:v>-21424</c:v>
                </c:pt>
                <c:pt idx="2">
                  <c:v>-14819</c:v>
                </c:pt>
                <c:pt idx="3">
                  <c:v>-15294</c:v>
                </c:pt>
                <c:pt idx="4">
                  <c:v>-15037</c:v>
                </c:pt>
                <c:pt idx="5">
                  <c:v>-16201.5</c:v>
                </c:pt>
                <c:pt idx="6">
                  <c:v>-21321</c:v>
                </c:pt>
                <c:pt idx="7">
                  <c:v>-25042</c:v>
                </c:pt>
                <c:pt idx="8">
                  <c:v>-22248.5</c:v>
                </c:pt>
                <c:pt idx="9">
                  <c:v>-33285</c:v>
                </c:pt>
                <c:pt idx="10">
                  <c:v>-31334.5</c:v>
                </c:pt>
                <c:pt idx="11">
                  <c:v>-22948</c:v>
                </c:pt>
                <c:pt idx="12">
                  <c:v>-31335</c:v>
                </c:pt>
                <c:pt idx="13">
                  <c:v>-31222</c:v>
                </c:pt>
                <c:pt idx="14">
                  <c:v>-37360</c:v>
                </c:pt>
                <c:pt idx="15">
                  <c:v>-22223.5</c:v>
                </c:pt>
                <c:pt idx="16">
                  <c:v>-37448</c:v>
                </c:pt>
                <c:pt idx="17">
                  <c:v>-33142</c:v>
                </c:pt>
                <c:pt idx="18">
                  <c:v>-15942</c:v>
                </c:pt>
                <c:pt idx="19">
                  <c:v>-37423</c:v>
                </c:pt>
                <c:pt idx="20">
                  <c:v>-37296</c:v>
                </c:pt>
                <c:pt idx="21">
                  <c:v>-36546</c:v>
                </c:pt>
                <c:pt idx="22">
                  <c:v>-37285</c:v>
                </c:pt>
                <c:pt idx="23">
                  <c:v>-31216</c:v>
                </c:pt>
                <c:pt idx="24">
                  <c:v>-31343</c:v>
                </c:pt>
                <c:pt idx="25">
                  <c:v>-31233</c:v>
                </c:pt>
                <c:pt idx="26">
                  <c:v>-31293.5</c:v>
                </c:pt>
                <c:pt idx="27">
                  <c:v>-36458</c:v>
                </c:pt>
                <c:pt idx="28">
                  <c:v>-22237.5</c:v>
                </c:pt>
                <c:pt idx="29">
                  <c:v>-36607</c:v>
                </c:pt>
                <c:pt idx="30">
                  <c:v>-37343</c:v>
                </c:pt>
                <c:pt idx="31">
                  <c:v>-31343.5</c:v>
                </c:pt>
                <c:pt idx="32">
                  <c:v>-31282.5</c:v>
                </c:pt>
                <c:pt idx="33">
                  <c:v>-44561</c:v>
                </c:pt>
                <c:pt idx="34">
                  <c:v>-31221.5</c:v>
                </c:pt>
                <c:pt idx="35">
                  <c:v>-2810.5</c:v>
                </c:pt>
                <c:pt idx="36">
                  <c:v>10412</c:v>
                </c:pt>
                <c:pt idx="37">
                  <c:v>10251.5</c:v>
                </c:pt>
                <c:pt idx="38">
                  <c:v>11176</c:v>
                </c:pt>
                <c:pt idx="39">
                  <c:v>9026.5</c:v>
                </c:pt>
                <c:pt idx="40">
                  <c:v>10406.5</c:v>
                </c:pt>
                <c:pt idx="41">
                  <c:v>9101</c:v>
                </c:pt>
                <c:pt idx="42">
                  <c:v>9095.5</c:v>
                </c:pt>
                <c:pt idx="43">
                  <c:v>16158</c:v>
                </c:pt>
                <c:pt idx="44">
                  <c:v>12205.5</c:v>
                </c:pt>
                <c:pt idx="45">
                  <c:v>13101</c:v>
                </c:pt>
                <c:pt idx="46">
                  <c:v>-3759.5</c:v>
                </c:pt>
                <c:pt idx="47">
                  <c:v>10166</c:v>
                </c:pt>
                <c:pt idx="48">
                  <c:v>6081</c:v>
                </c:pt>
                <c:pt idx="49">
                  <c:v>5055</c:v>
                </c:pt>
                <c:pt idx="50">
                  <c:v>8158.5</c:v>
                </c:pt>
                <c:pt idx="51">
                  <c:v>10077.5</c:v>
                </c:pt>
                <c:pt idx="52">
                  <c:v>6073</c:v>
                </c:pt>
                <c:pt idx="53">
                  <c:v>9104</c:v>
                </c:pt>
                <c:pt idx="54">
                  <c:v>6258</c:v>
                </c:pt>
                <c:pt idx="55">
                  <c:v>-162</c:v>
                </c:pt>
                <c:pt idx="56">
                  <c:v>17068</c:v>
                </c:pt>
                <c:pt idx="57">
                  <c:v>5019</c:v>
                </c:pt>
                <c:pt idx="58">
                  <c:v>19136.5</c:v>
                </c:pt>
                <c:pt idx="59">
                  <c:v>6073</c:v>
                </c:pt>
                <c:pt idx="60">
                  <c:v>19195</c:v>
                </c:pt>
                <c:pt idx="61">
                  <c:v>-7145</c:v>
                </c:pt>
                <c:pt idx="62">
                  <c:v>-3200</c:v>
                </c:pt>
                <c:pt idx="63">
                  <c:v>11004.5</c:v>
                </c:pt>
                <c:pt idx="64">
                  <c:v>11104</c:v>
                </c:pt>
                <c:pt idx="65">
                  <c:v>7328.5</c:v>
                </c:pt>
                <c:pt idx="66">
                  <c:v>10033.5</c:v>
                </c:pt>
                <c:pt idx="67">
                  <c:v>9124</c:v>
                </c:pt>
                <c:pt idx="68">
                  <c:v>22332.5</c:v>
                </c:pt>
                <c:pt idx="69">
                  <c:v>16003</c:v>
                </c:pt>
                <c:pt idx="70">
                  <c:v>12299.5</c:v>
                </c:pt>
                <c:pt idx="71">
                  <c:v>16036</c:v>
                </c:pt>
                <c:pt idx="72">
                  <c:v>8138.5</c:v>
                </c:pt>
                <c:pt idx="73">
                  <c:v>8285.5</c:v>
                </c:pt>
                <c:pt idx="74">
                  <c:v>10091.5</c:v>
                </c:pt>
                <c:pt idx="75">
                  <c:v>21215</c:v>
                </c:pt>
                <c:pt idx="76">
                  <c:v>0</c:v>
                </c:pt>
                <c:pt idx="77">
                  <c:v>12938</c:v>
                </c:pt>
                <c:pt idx="78">
                  <c:v>11322</c:v>
                </c:pt>
                <c:pt idx="79">
                  <c:v>14307</c:v>
                </c:pt>
                <c:pt idx="80">
                  <c:v>1965</c:v>
                </c:pt>
                <c:pt idx="81">
                  <c:v>10240.5</c:v>
                </c:pt>
                <c:pt idx="82">
                  <c:v>3954</c:v>
                </c:pt>
                <c:pt idx="83">
                  <c:v>-5942</c:v>
                </c:pt>
                <c:pt idx="84">
                  <c:v>13204</c:v>
                </c:pt>
                <c:pt idx="85">
                  <c:v>14050</c:v>
                </c:pt>
                <c:pt idx="86">
                  <c:v>12033.5</c:v>
                </c:pt>
                <c:pt idx="87">
                  <c:v>12235</c:v>
                </c:pt>
                <c:pt idx="88">
                  <c:v>17256.5</c:v>
                </c:pt>
                <c:pt idx="89">
                  <c:v>20374</c:v>
                </c:pt>
                <c:pt idx="90">
                  <c:v>10146.5</c:v>
                </c:pt>
                <c:pt idx="91">
                  <c:v>18291.5</c:v>
                </c:pt>
                <c:pt idx="92">
                  <c:v>19165.5</c:v>
                </c:pt>
                <c:pt idx="93">
                  <c:v>12166</c:v>
                </c:pt>
                <c:pt idx="94">
                  <c:v>8207.5</c:v>
                </c:pt>
                <c:pt idx="95">
                  <c:v>12285</c:v>
                </c:pt>
                <c:pt idx="96">
                  <c:v>19378</c:v>
                </c:pt>
                <c:pt idx="97">
                  <c:v>13441</c:v>
                </c:pt>
                <c:pt idx="98">
                  <c:v>28479</c:v>
                </c:pt>
                <c:pt idx="99">
                  <c:v>7074</c:v>
                </c:pt>
                <c:pt idx="100">
                  <c:v>19182</c:v>
                </c:pt>
                <c:pt idx="101">
                  <c:v>14171.5</c:v>
                </c:pt>
                <c:pt idx="102">
                  <c:v>16150</c:v>
                </c:pt>
                <c:pt idx="103">
                  <c:v>19259.5</c:v>
                </c:pt>
                <c:pt idx="104">
                  <c:v>18426.5</c:v>
                </c:pt>
                <c:pt idx="105">
                  <c:v>15215</c:v>
                </c:pt>
                <c:pt idx="106">
                  <c:v>17021</c:v>
                </c:pt>
                <c:pt idx="107">
                  <c:v>18509.5</c:v>
                </c:pt>
                <c:pt idx="108">
                  <c:v>22498.5</c:v>
                </c:pt>
                <c:pt idx="109">
                  <c:v>12036</c:v>
                </c:pt>
                <c:pt idx="110">
                  <c:v>-1180</c:v>
                </c:pt>
                <c:pt idx="111">
                  <c:v>3265</c:v>
                </c:pt>
                <c:pt idx="112">
                  <c:v>16363</c:v>
                </c:pt>
                <c:pt idx="113">
                  <c:v>17289</c:v>
                </c:pt>
                <c:pt idx="114">
                  <c:v>-5925.5</c:v>
                </c:pt>
                <c:pt idx="115">
                  <c:v>-5258</c:v>
                </c:pt>
                <c:pt idx="116">
                  <c:v>6233</c:v>
                </c:pt>
                <c:pt idx="117">
                  <c:v>20291</c:v>
                </c:pt>
                <c:pt idx="118">
                  <c:v>23151.5</c:v>
                </c:pt>
                <c:pt idx="119">
                  <c:v>12188</c:v>
                </c:pt>
                <c:pt idx="120">
                  <c:v>-5936.5</c:v>
                </c:pt>
                <c:pt idx="121">
                  <c:v>17204</c:v>
                </c:pt>
                <c:pt idx="122">
                  <c:v>16457</c:v>
                </c:pt>
                <c:pt idx="123">
                  <c:v>21267.5</c:v>
                </c:pt>
                <c:pt idx="124">
                  <c:v>-6719.5</c:v>
                </c:pt>
                <c:pt idx="125">
                  <c:v>-5920</c:v>
                </c:pt>
                <c:pt idx="126">
                  <c:v>13153.5</c:v>
                </c:pt>
                <c:pt idx="127">
                  <c:v>11972.5</c:v>
                </c:pt>
                <c:pt idx="128">
                  <c:v>20073</c:v>
                </c:pt>
                <c:pt idx="129">
                  <c:v>19295.5</c:v>
                </c:pt>
                <c:pt idx="130">
                  <c:v>21361.5</c:v>
                </c:pt>
                <c:pt idx="131">
                  <c:v>20051</c:v>
                </c:pt>
                <c:pt idx="132">
                  <c:v>11336</c:v>
                </c:pt>
                <c:pt idx="133">
                  <c:v>11334</c:v>
                </c:pt>
                <c:pt idx="134">
                  <c:v>18274.5</c:v>
                </c:pt>
                <c:pt idx="135">
                  <c:v>1182</c:v>
                </c:pt>
                <c:pt idx="136">
                  <c:v>18329</c:v>
                </c:pt>
                <c:pt idx="137">
                  <c:v>18014</c:v>
                </c:pt>
                <c:pt idx="138">
                  <c:v>20208.5</c:v>
                </c:pt>
                <c:pt idx="139">
                  <c:v>-20211</c:v>
                </c:pt>
                <c:pt idx="140">
                  <c:v>-1180</c:v>
                </c:pt>
                <c:pt idx="141">
                  <c:v>13278</c:v>
                </c:pt>
                <c:pt idx="142">
                  <c:v>19461</c:v>
                </c:pt>
                <c:pt idx="143">
                  <c:v>10401</c:v>
                </c:pt>
                <c:pt idx="144">
                  <c:v>14486.5</c:v>
                </c:pt>
                <c:pt idx="145">
                  <c:v>18332.5</c:v>
                </c:pt>
                <c:pt idx="146">
                  <c:v>12324.5</c:v>
                </c:pt>
                <c:pt idx="147">
                  <c:v>-7236</c:v>
                </c:pt>
                <c:pt idx="148">
                  <c:v>14033.5</c:v>
                </c:pt>
                <c:pt idx="149">
                  <c:v>14357.5</c:v>
                </c:pt>
                <c:pt idx="150">
                  <c:v>18166</c:v>
                </c:pt>
                <c:pt idx="151">
                  <c:v>-6091</c:v>
                </c:pt>
                <c:pt idx="152">
                  <c:v>15032</c:v>
                </c:pt>
                <c:pt idx="153">
                  <c:v>19273</c:v>
                </c:pt>
                <c:pt idx="154">
                  <c:v>-7159</c:v>
                </c:pt>
                <c:pt idx="155">
                  <c:v>13043</c:v>
                </c:pt>
                <c:pt idx="156">
                  <c:v>15151.5</c:v>
                </c:pt>
                <c:pt idx="157">
                  <c:v>-6088.5</c:v>
                </c:pt>
                <c:pt idx="158">
                  <c:v>13228</c:v>
                </c:pt>
                <c:pt idx="159">
                  <c:v>17220.5</c:v>
                </c:pt>
                <c:pt idx="160">
                  <c:v>20249.5</c:v>
                </c:pt>
                <c:pt idx="161">
                  <c:v>20225</c:v>
                </c:pt>
                <c:pt idx="162">
                  <c:v>19333</c:v>
                </c:pt>
                <c:pt idx="163">
                  <c:v>18238.5</c:v>
                </c:pt>
                <c:pt idx="164">
                  <c:v>-1155</c:v>
                </c:pt>
                <c:pt idx="165">
                  <c:v>16235</c:v>
                </c:pt>
                <c:pt idx="166">
                  <c:v>-20211.5</c:v>
                </c:pt>
                <c:pt idx="167">
                  <c:v>15090</c:v>
                </c:pt>
                <c:pt idx="168">
                  <c:v>20285.5</c:v>
                </c:pt>
                <c:pt idx="169">
                  <c:v>14167</c:v>
                </c:pt>
                <c:pt idx="170">
                  <c:v>-7153.5</c:v>
                </c:pt>
                <c:pt idx="171">
                  <c:v>-6094</c:v>
                </c:pt>
                <c:pt idx="172">
                  <c:v>-35325</c:v>
                </c:pt>
                <c:pt idx="173">
                  <c:v>-35325.5</c:v>
                </c:pt>
                <c:pt idx="174">
                  <c:v>8285.5</c:v>
                </c:pt>
                <c:pt idx="175">
                  <c:v>-43446</c:v>
                </c:pt>
                <c:pt idx="176">
                  <c:v>-47530</c:v>
                </c:pt>
                <c:pt idx="177">
                  <c:v>-45286</c:v>
                </c:pt>
                <c:pt idx="178">
                  <c:v>-46470.5</c:v>
                </c:pt>
                <c:pt idx="179">
                  <c:v>-46470</c:v>
                </c:pt>
                <c:pt idx="180">
                  <c:v>-45286.5</c:v>
                </c:pt>
                <c:pt idx="181">
                  <c:v>-47530.5</c:v>
                </c:pt>
                <c:pt idx="182">
                  <c:v>-42229</c:v>
                </c:pt>
                <c:pt idx="183">
                  <c:v>2899.5</c:v>
                </c:pt>
                <c:pt idx="184">
                  <c:v>6251.5</c:v>
                </c:pt>
                <c:pt idx="185">
                  <c:v>6257</c:v>
                </c:pt>
                <c:pt idx="186">
                  <c:v>3994.5</c:v>
                </c:pt>
                <c:pt idx="187">
                  <c:v>3995</c:v>
                </c:pt>
                <c:pt idx="188">
                  <c:v>-27.5</c:v>
                </c:pt>
                <c:pt idx="189">
                  <c:v>-94</c:v>
                </c:pt>
                <c:pt idx="190">
                  <c:v>27255</c:v>
                </c:pt>
                <c:pt idx="191">
                  <c:v>27213.5</c:v>
                </c:pt>
                <c:pt idx="192">
                  <c:v>27214</c:v>
                </c:pt>
                <c:pt idx="193">
                  <c:v>27211</c:v>
                </c:pt>
                <c:pt idx="194">
                  <c:v>27208</c:v>
                </c:pt>
                <c:pt idx="195">
                  <c:v>22340</c:v>
                </c:pt>
                <c:pt idx="196">
                  <c:v>27208.5</c:v>
                </c:pt>
                <c:pt idx="197">
                  <c:v>25310</c:v>
                </c:pt>
                <c:pt idx="198">
                  <c:v>-96.5</c:v>
                </c:pt>
                <c:pt idx="199">
                  <c:v>-19</c:v>
                </c:pt>
                <c:pt idx="200">
                  <c:v>24281</c:v>
                </c:pt>
                <c:pt idx="201">
                  <c:v>21435.5</c:v>
                </c:pt>
                <c:pt idx="202">
                  <c:v>24281.5</c:v>
                </c:pt>
                <c:pt idx="203">
                  <c:v>-8165.5</c:v>
                </c:pt>
                <c:pt idx="204">
                  <c:v>-38</c:v>
                </c:pt>
                <c:pt idx="205">
                  <c:v>-27.5</c:v>
                </c:pt>
                <c:pt idx="206">
                  <c:v>13100</c:v>
                </c:pt>
                <c:pt idx="207">
                  <c:v>15156.5</c:v>
                </c:pt>
                <c:pt idx="208">
                  <c:v>15159</c:v>
                </c:pt>
                <c:pt idx="209">
                  <c:v>15239</c:v>
                </c:pt>
                <c:pt idx="210">
                  <c:v>15244.5</c:v>
                </c:pt>
                <c:pt idx="211">
                  <c:v>17253</c:v>
                </c:pt>
                <c:pt idx="212">
                  <c:v>17322</c:v>
                </c:pt>
                <c:pt idx="213">
                  <c:v>18243.5</c:v>
                </c:pt>
                <c:pt idx="214">
                  <c:v>19068</c:v>
                </c:pt>
                <c:pt idx="215">
                  <c:v>19106.5</c:v>
                </c:pt>
                <c:pt idx="216">
                  <c:v>19192.5</c:v>
                </c:pt>
                <c:pt idx="217">
                  <c:v>19192.5</c:v>
                </c:pt>
                <c:pt idx="218">
                  <c:v>20232.5</c:v>
                </c:pt>
                <c:pt idx="219">
                  <c:v>21182</c:v>
                </c:pt>
                <c:pt idx="220">
                  <c:v>21319.5</c:v>
                </c:pt>
                <c:pt idx="221">
                  <c:v>22147</c:v>
                </c:pt>
                <c:pt idx="222">
                  <c:v>22432</c:v>
                </c:pt>
                <c:pt idx="223">
                  <c:v>22991.5</c:v>
                </c:pt>
                <c:pt idx="224">
                  <c:v>23146.5</c:v>
                </c:pt>
                <c:pt idx="225">
                  <c:v>23289.5</c:v>
                </c:pt>
                <c:pt idx="226">
                  <c:v>23338.5</c:v>
                </c:pt>
                <c:pt idx="227">
                  <c:v>23339</c:v>
                </c:pt>
                <c:pt idx="228">
                  <c:v>23344</c:v>
                </c:pt>
                <c:pt idx="229">
                  <c:v>23344.5</c:v>
                </c:pt>
                <c:pt idx="230">
                  <c:v>23355.5</c:v>
                </c:pt>
                <c:pt idx="231">
                  <c:v>23378</c:v>
                </c:pt>
                <c:pt idx="232">
                  <c:v>23486</c:v>
                </c:pt>
                <c:pt idx="233">
                  <c:v>23513.5</c:v>
                </c:pt>
                <c:pt idx="234">
                  <c:v>24177</c:v>
                </c:pt>
                <c:pt idx="235">
                  <c:v>24202</c:v>
                </c:pt>
                <c:pt idx="236">
                  <c:v>24236</c:v>
                </c:pt>
                <c:pt idx="237">
                  <c:v>24399</c:v>
                </c:pt>
                <c:pt idx="238">
                  <c:v>25101</c:v>
                </c:pt>
                <c:pt idx="239">
                  <c:v>25140</c:v>
                </c:pt>
                <c:pt idx="240">
                  <c:v>25229</c:v>
                </c:pt>
                <c:pt idx="241">
                  <c:v>25281</c:v>
                </c:pt>
                <c:pt idx="242">
                  <c:v>25281</c:v>
                </c:pt>
                <c:pt idx="243">
                  <c:v>25427</c:v>
                </c:pt>
                <c:pt idx="244">
                  <c:v>25427</c:v>
                </c:pt>
                <c:pt idx="245">
                  <c:v>25533</c:v>
                </c:pt>
                <c:pt idx="246">
                  <c:v>26221.5</c:v>
                </c:pt>
                <c:pt idx="247">
                  <c:v>26285</c:v>
                </c:pt>
                <c:pt idx="248">
                  <c:v>26285</c:v>
                </c:pt>
                <c:pt idx="249">
                  <c:v>26334.5</c:v>
                </c:pt>
                <c:pt idx="250">
                  <c:v>26337.5</c:v>
                </c:pt>
                <c:pt idx="251">
                  <c:v>26429.5</c:v>
                </c:pt>
                <c:pt idx="252">
                  <c:v>26525.5</c:v>
                </c:pt>
                <c:pt idx="253">
                  <c:v>27184</c:v>
                </c:pt>
                <c:pt idx="254">
                  <c:v>27184</c:v>
                </c:pt>
                <c:pt idx="255">
                  <c:v>27237.5</c:v>
                </c:pt>
                <c:pt idx="256">
                  <c:v>27314</c:v>
                </c:pt>
                <c:pt idx="257">
                  <c:v>27314</c:v>
                </c:pt>
                <c:pt idx="258">
                  <c:v>27377.5</c:v>
                </c:pt>
                <c:pt idx="259">
                  <c:v>27378</c:v>
                </c:pt>
                <c:pt idx="260">
                  <c:v>27416</c:v>
                </c:pt>
                <c:pt idx="261">
                  <c:v>27441</c:v>
                </c:pt>
                <c:pt idx="262">
                  <c:v>27441</c:v>
                </c:pt>
                <c:pt idx="263">
                  <c:v>28263.5</c:v>
                </c:pt>
                <c:pt idx="264">
                  <c:v>28271</c:v>
                </c:pt>
                <c:pt idx="265">
                  <c:v>28271</c:v>
                </c:pt>
                <c:pt idx="266">
                  <c:v>28271.5</c:v>
                </c:pt>
                <c:pt idx="267">
                  <c:v>28271.5</c:v>
                </c:pt>
                <c:pt idx="268">
                  <c:v>28276.5</c:v>
                </c:pt>
                <c:pt idx="269">
                  <c:v>28277</c:v>
                </c:pt>
                <c:pt idx="270">
                  <c:v>28277</c:v>
                </c:pt>
                <c:pt idx="271">
                  <c:v>28279.5</c:v>
                </c:pt>
                <c:pt idx="272">
                  <c:v>28280</c:v>
                </c:pt>
                <c:pt idx="273">
                  <c:v>28282</c:v>
                </c:pt>
                <c:pt idx="274">
                  <c:v>28282.5</c:v>
                </c:pt>
                <c:pt idx="275">
                  <c:v>28287.5</c:v>
                </c:pt>
                <c:pt idx="276">
                  <c:v>28288</c:v>
                </c:pt>
                <c:pt idx="277">
                  <c:v>28290.5</c:v>
                </c:pt>
                <c:pt idx="278">
                  <c:v>28293.5</c:v>
                </c:pt>
                <c:pt idx="279">
                  <c:v>28293.5</c:v>
                </c:pt>
                <c:pt idx="280">
                  <c:v>28338</c:v>
                </c:pt>
                <c:pt idx="281">
                  <c:v>28340</c:v>
                </c:pt>
                <c:pt idx="282">
                  <c:v>28340</c:v>
                </c:pt>
                <c:pt idx="283">
                  <c:v>28417.5</c:v>
                </c:pt>
                <c:pt idx="284">
                  <c:v>28423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30062</c:v>
                </c:pt>
                <c:pt idx="291">
                  <c:v>30136.5</c:v>
                </c:pt>
                <c:pt idx="292">
                  <c:v>30192</c:v>
                </c:pt>
                <c:pt idx="293">
                  <c:v>30280</c:v>
                </c:pt>
                <c:pt idx="294">
                  <c:v>30330</c:v>
                </c:pt>
                <c:pt idx="295">
                  <c:v>31143.5</c:v>
                </c:pt>
                <c:pt idx="296">
                  <c:v>31173</c:v>
                </c:pt>
                <c:pt idx="297">
                  <c:v>31204.5</c:v>
                </c:pt>
                <c:pt idx="298">
                  <c:v>31247.5</c:v>
                </c:pt>
                <c:pt idx="299">
                  <c:v>31328.5</c:v>
                </c:pt>
                <c:pt idx="300">
                  <c:v>31347</c:v>
                </c:pt>
                <c:pt idx="301">
                  <c:v>31348</c:v>
                </c:pt>
                <c:pt idx="302">
                  <c:v>31486</c:v>
                </c:pt>
                <c:pt idx="303">
                  <c:v>31521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32233.5</c:v>
                </c:pt>
                <c:pt idx="309">
                  <c:v>32291.5</c:v>
                </c:pt>
                <c:pt idx="310">
                  <c:v>32330</c:v>
                </c:pt>
                <c:pt idx="311">
                  <c:v>32398</c:v>
                </c:pt>
                <c:pt idx="312">
                  <c:v>32461.5</c:v>
                </c:pt>
                <c:pt idx="313">
                  <c:v>33236.5</c:v>
                </c:pt>
                <c:pt idx="314">
                  <c:v>33267.5</c:v>
                </c:pt>
                <c:pt idx="315">
                  <c:v>33380</c:v>
                </c:pt>
                <c:pt idx="316">
                  <c:v>33397.5</c:v>
                </c:pt>
                <c:pt idx="317">
                  <c:v>33419.5</c:v>
                </c:pt>
                <c:pt idx="318">
                  <c:v>33452</c:v>
                </c:pt>
                <c:pt idx="319">
                  <c:v>33467</c:v>
                </c:pt>
                <c:pt idx="320">
                  <c:v>33518.5</c:v>
                </c:pt>
                <c:pt idx="321">
                  <c:v>33518.5</c:v>
                </c:pt>
                <c:pt idx="322">
                  <c:v>33521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34169</c:v>
                </c:pt>
                <c:pt idx="329">
                  <c:v>34257.5</c:v>
                </c:pt>
                <c:pt idx="330">
                  <c:v>34295</c:v>
                </c:pt>
                <c:pt idx="331">
                  <c:v>34295.5</c:v>
                </c:pt>
                <c:pt idx="332">
                  <c:v>34311</c:v>
                </c:pt>
                <c:pt idx="333">
                  <c:v>34312.5</c:v>
                </c:pt>
                <c:pt idx="334">
                  <c:v>34312.5</c:v>
                </c:pt>
                <c:pt idx="335">
                  <c:v>34316.5</c:v>
                </c:pt>
                <c:pt idx="336">
                  <c:v>34346.5</c:v>
                </c:pt>
                <c:pt idx="337">
                  <c:v>34347</c:v>
                </c:pt>
                <c:pt idx="338">
                  <c:v>34434</c:v>
                </c:pt>
                <c:pt idx="339">
                  <c:v>34461.5</c:v>
                </c:pt>
                <c:pt idx="340">
                  <c:v>34542.5</c:v>
                </c:pt>
                <c:pt idx="341">
                  <c:v>35204.5</c:v>
                </c:pt>
                <c:pt idx="342">
                  <c:v>35290</c:v>
                </c:pt>
                <c:pt idx="343">
                  <c:v>35290</c:v>
                </c:pt>
                <c:pt idx="344">
                  <c:v>35347</c:v>
                </c:pt>
                <c:pt idx="345">
                  <c:v>35375.5</c:v>
                </c:pt>
                <c:pt idx="346">
                  <c:v>35376</c:v>
                </c:pt>
                <c:pt idx="347">
                  <c:v>35403</c:v>
                </c:pt>
                <c:pt idx="348">
                  <c:v>35405</c:v>
                </c:pt>
                <c:pt idx="349">
                  <c:v>35433</c:v>
                </c:pt>
                <c:pt idx="350">
                  <c:v>35433</c:v>
                </c:pt>
                <c:pt idx="351">
                  <c:v>35453</c:v>
                </c:pt>
                <c:pt idx="352">
                  <c:v>35489</c:v>
                </c:pt>
                <c:pt idx="353">
                  <c:v>36219.5</c:v>
                </c:pt>
                <c:pt idx="354">
                  <c:v>36219.5</c:v>
                </c:pt>
                <c:pt idx="355">
                  <c:v>36288.5</c:v>
                </c:pt>
                <c:pt idx="356">
                  <c:v>36288.5</c:v>
                </c:pt>
                <c:pt idx="357">
                  <c:v>36289</c:v>
                </c:pt>
                <c:pt idx="358">
                  <c:v>36289</c:v>
                </c:pt>
                <c:pt idx="359">
                  <c:v>36330</c:v>
                </c:pt>
                <c:pt idx="360">
                  <c:v>37286.5</c:v>
                </c:pt>
                <c:pt idx="361">
                  <c:v>37294.5</c:v>
                </c:pt>
                <c:pt idx="362">
                  <c:v>37296</c:v>
                </c:pt>
                <c:pt idx="363">
                  <c:v>37366</c:v>
                </c:pt>
                <c:pt idx="364">
                  <c:v>37386.5</c:v>
                </c:pt>
                <c:pt idx="365">
                  <c:v>37387</c:v>
                </c:pt>
                <c:pt idx="366">
                  <c:v>37392</c:v>
                </c:pt>
                <c:pt idx="367">
                  <c:v>37472.5</c:v>
                </c:pt>
                <c:pt idx="368">
                  <c:v>37524</c:v>
                </c:pt>
                <c:pt idx="369">
                  <c:v>37527.5</c:v>
                </c:pt>
                <c:pt idx="370">
                  <c:v>38217</c:v>
                </c:pt>
                <c:pt idx="371">
                  <c:v>38332</c:v>
                </c:pt>
                <c:pt idx="372">
                  <c:v>38332</c:v>
                </c:pt>
                <c:pt idx="373">
                  <c:v>38336</c:v>
                </c:pt>
                <c:pt idx="374">
                  <c:v>38358.5</c:v>
                </c:pt>
                <c:pt idx="375">
                  <c:v>38359</c:v>
                </c:pt>
                <c:pt idx="376">
                  <c:v>38387.5</c:v>
                </c:pt>
                <c:pt idx="377">
                  <c:v>38387.5</c:v>
                </c:pt>
                <c:pt idx="378">
                  <c:v>38432.5</c:v>
                </c:pt>
                <c:pt idx="379">
                  <c:v>38451</c:v>
                </c:pt>
                <c:pt idx="380">
                  <c:v>38451</c:v>
                </c:pt>
                <c:pt idx="381">
                  <c:v>38468</c:v>
                </c:pt>
                <c:pt idx="382">
                  <c:v>39177</c:v>
                </c:pt>
                <c:pt idx="383">
                  <c:v>39240.5</c:v>
                </c:pt>
                <c:pt idx="384">
                  <c:v>39271</c:v>
                </c:pt>
                <c:pt idx="385">
                  <c:v>40518</c:v>
                </c:pt>
                <c:pt idx="386">
                  <c:v>40548</c:v>
                </c:pt>
                <c:pt idx="387">
                  <c:v>40650.5</c:v>
                </c:pt>
              </c:numCache>
            </c:numRef>
          </c:xVal>
          <c:yVal>
            <c:numRef>
              <c:f>errors!$H$21:$H$408</c:f>
              <c:numCache>
                <c:formatCode>General</c:formatCode>
                <c:ptCount val="388"/>
                <c:pt idx="0">
                  <c:v>-5.2750280010513961E-3</c:v>
                </c:pt>
                <c:pt idx="1">
                  <c:v>-4.6211520020733587E-3</c:v>
                </c:pt>
                <c:pt idx="2">
                  <c:v>-3.1699869941803627E-3</c:v>
                </c:pt>
                <c:pt idx="3">
                  <c:v>5.3403380079544149E-3</c:v>
                </c:pt>
                <c:pt idx="4">
                  <c:v>9.293698996771127E-3</c:v>
                </c:pt>
                <c:pt idx="5">
                  <c:v>1.452059049915988E-2</c:v>
                </c:pt>
                <c:pt idx="6">
                  <c:v>1.7659767006989568E-2</c:v>
                </c:pt>
                <c:pt idx="7">
                  <c:v>1.8074334002449177E-2</c:v>
                </c:pt>
                <c:pt idx="8">
                  <c:v>2.0882559503661469E-2</c:v>
                </c:pt>
                <c:pt idx="9">
                  <c:v>2.110719500342384E-2</c:v>
                </c:pt>
                <c:pt idx="10">
                  <c:v>2.1208481506619137E-2</c:v>
                </c:pt>
                <c:pt idx="11">
                  <c:v>2.1620396000798792E-2</c:v>
                </c:pt>
                <c:pt idx="12">
                  <c:v>2.2959545003686799E-2</c:v>
                </c:pt>
                <c:pt idx="13">
                  <c:v>2.4219194005127065E-2</c:v>
                </c:pt>
                <c:pt idx="14">
                  <c:v>2.4274720002722461E-2</c:v>
                </c:pt>
                <c:pt idx="15">
                  <c:v>2.4329384505108465E-2</c:v>
                </c:pt>
                <c:pt idx="16">
                  <c:v>2.4461896005959716E-2</c:v>
                </c:pt>
                <c:pt idx="17">
                  <c:v>2.530303400271805E-2</c:v>
                </c:pt>
                <c:pt idx="18">
                  <c:v>2.5718634002259932E-2</c:v>
                </c:pt>
                <c:pt idx="19">
                  <c:v>2.5908721003361279E-2</c:v>
                </c:pt>
                <c:pt idx="20">
                  <c:v>2.6138592005736427E-2</c:v>
                </c:pt>
                <c:pt idx="21">
                  <c:v>2.6543341999058612E-2</c:v>
                </c:pt>
                <c:pt idx="22">
                  <c:v>2.6615195001795655E-2</c:v>
                </c:pt>
                <c:pt idx="23">
                  <c:v>2.7206432001548819E-2</c:v>
                </c:pt>
                <c:pt idx="24">
                  <c:v>2.8976560999581125E-2</c:v>
                </c:pt>
                <c:pt idx="25">
                  <c:v>2.9742590999376262E-2</c:v>
                </c:pt>
                <c:pt idx="26">
                  <c:v>3.0621274505392648E-2</c:v>
                </c:pt>
                <c:pt idx="27">
                  <c:v>3.2356166004319675E-2</c:v>
                </c:pt>
                <c:pt idx="28">
                  <c:v>3.5359162502572872E-2</c:v>
                </c:pt>
                <c:pt idx="29">
                  <c:v>3.6173089003568748E-2</c:v>
                </c:pt>
                <c:pt idx="30">
                  <c:v>3.773856100087869E-2</c:v>
                </c:pt>
                <c:pt idx="31">
                  <c:v>3.9727624505758286E-2</c:v>
                </c:pt>
                <c:pt idx="32">
                  <c:v>4.0097877503285417E-2</c:v>
                </c:pt>
                <c:pt idx="33">
                  <c:v>4.8091247001138981E-2</c:v>
                </c:pt>
                <c:pt idx="34">
                  <c:v>4.9468130499008112E-2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303-4418-A790-811A685E8F81}"/>
            </c:ext>
          </c:extLst>
        </c:ser>
        <c:ser>
          <c:idx val="1"/>
          <c:order val="1"/>
          <c:tx>
            <c:strRef>
              <c:f>errors!$I$20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errors!$F$21:$F$408</c:f>
              <c:numCache>
                <c:formatCode>General</c:formatCode>
                <c:ptCount val="388"/>
                <c:pt idx="0">
                  <c:v>-19236</c:v>
                </c:pt>
                <c:pt idx="1">
                  <c:v>-21424</c:v>
                </c:pt>
                <c:pt idx="2">
                  <c:v>-14819</c:v>
                </c:pt>
                <c:pt idx="3">
                  <c:v>-15294</c:v>
                </c:pt>
                <c:pt idx="4">
                  <c:v>-15037</c:v>
                </c:pt>
                <c:pt idx="5">
                  <c:v>-16201.5</c:v>
                </c:pt>
                <c:pt idx="6">
                  <c:v>-21321</c:v>
                </c:pt>
                <c:pt idx="7">
                  <c:v>-25042</c:v>
                </c:pt>
                <c:pt idx="8">
                  <c:v>-22248.5</c:v>
                </c:pt>
                <c:pt idx="9">
                  <c:v>-33285</c:v>
                </c:pt>
                <c:pt idx="10">
                  <c:v>-31334.5</c:v>
                </c:pt>
                <c:pt idx="11">
                  <c:v>-22948</c:v>
                </c:pt>
                <c:pt idx="12">
                  <c:v>-31335</c:v>
                </c:pt>
                <c:pt idx="13">
                  <c:v>-31222</c:v>
                </c:pt>
                <c:pt idx="14">
                  <c:v>-37360</c:v>
                </c:pt>
                <c:pt idx="15">
                  <c:v>-22223.5</c:v>
                </c:pt>
                <c:pt idx="16">
                  <c:v>-37448</c:v>
                </c:pt>
                <c:pt idx="17">
                  <c:v>-33142</c:v>
                </c:pt>
                <c:pt idx="18">
                  <c:v>-15942</c:v>
                </c:pt>
                <c:pt idx="19">
                  <c:v>-37423</c:v>
                </c:pt>
                <c:pt idx="20">
                  <c:v>-37296</c:v>
                </c:pt>
                <c:pt idx="21">
                  <c:v>-36546</c:v>
                </c:pt>
                <c:pt idx="22">
                  <c:v>-37285</c:v>
                </c:pt>
                <c:pt idx="23">
                  <c:v>-31216</c:v>
                </c:pt>
                <c:pt idx="24">
                  <c:v>-31343</c:v>
                </c:pt>
                <c:pt idx="25">
                  <c:v>-31233</c:v>
                </c:pt>
                <c:pt idx="26">
                  <c:v>-31293.5</c:v>
                </c:pt>
                <c:pt idx="27">
                  <c:v>-36458</c:v>
                </c:pt>
                <c:pt idx="28">
                  <c:v>-22237.5</c:v>
                </c:pt>
                <c:pt idx="29">
                  <c:v>-36607</c:v>
                </c:pt>
                <c:pt idx="30">
                  <c:v>-37343</c:v>
                </c:pt>
                <c:pt idx="31">
                  <c:v>-31343.5</c:v>
                </c:pt>
                <c:pt idx="32">
                  <c:v>-31282.5</c:v>
                </c:pt>
                <c:pt idx="33">
                  <c:v>-44561</c:v>
                </c:pt>
                <c:pt idx="34">
                  <c:v>-31221.5</c:v>
                </c:pt>
                <c:pt idx="35">
                  <c:v>-2810.5</c:v>
                </c:pt>
                <c:pt idx="36">
                  <c:v>10412</c:v>
                </c:pt>
                <c:pt idx="37">
                  <c:v>10251.5</c:v>
                </c:pt>
                <c:pt idx="38">
                  <c:v>11176</c:v>
                </c:pt>
                <c:pt idx="39">
                  <c:v>9026.5</c:v>
                </c:pt>
                <c:pt idx="40">
                  <c:v>10406.5</c:v>
                </c:pt>
                <c:pt idx="41">
                  <c:v>9101</c:v>
                </c:pt>
                <c:pt idx="42">
                  <c:v>9095.5</c:v>
                </c:pt>
                <c:pt idx="43">
                  <c:v>16158</c:v>
                </c:pt>
                <c:pt idx="44">
                  <c:v>12205.5</c:v>
                </c:pt>
                <c:pt idx="45">
                  <c:v>13101</c:v>
                </c:pt>
                <c:pt idx="46">
                  <c:v>-3759.5</c:v>
                </c:pt>
                <c:pt idx="47">
                  <c:v>10166</c:v>
                </c:pt>
                <c:pt idx="48">
                  <c:v>6081</c:v>
                </c:pt>
                <c:pt idx="49">
                  <c:v>5055</c:v>
                </c:pt>
                <c:pt idx="50">
                  <c:v>8158.5</c:v>
                </c:pt>
                <c:pt idx="51">
                  <c:v>10077.5</c:v>
                </c:pt>
                <c:pt idx="52">
                  <c:v>6073</c:v>
                </c:pt>
                <c:pt idx="53">
                  <c:v>9104</c:v>
                </c:pt>
                <c:pt idx="54">
                  <c:v>6258</c:v>
                </c:pt>
                <c:pt idx="55">
                  <c:v>-162</c:v>
                </c:pt>
                <c:pt idx="56">
                  <c:v>17068</c:v>
                </c:pt>
                <c:pt idx="57">
                  <c:v>5019</c:v>
                </c:pt>
                <c:pt idx="58">
                  <c:v>19136.5</c:v>
                </c:pt>
                <c:pt idx="59">
                  <c:v>6073</c:v>
                </c:pt>
                <c:pt idx="60">
                  <c:v>19195</c:v>
                </c:pt>
                <c:pt idx="61">
                  <c:v>-7145</c:v>
                </c:pt>
                <c:pt idx="62">
                  <c:v>-3200</c:v>
                </c:pt>
                <c:pt idx="63">
                  <c:v>11004.5</c:v>
                </c:pt>
                <c:pt idx="64">
                  <c:v>11104</c:v>
                </c:pt>
                <c:pt idx="65">
                  <c:v>7328.5</c:v>
                </c:pt>
                <c:pt idx="66">
                  <c:v>10033.5</c:v>
                </c:pt>
                <c:pt idx="67">
                  <c:v>9124</c:v>
                </c:pt>
                <c:pt idx="68">
                  <c:v>22332.5</c:v>
                </c:pt>
                <c:pt idx="69">
                  <c:v>16003</c:v>
                </c:pt>
                <c:pt idx="70">
                  <c:v>12299.5</c:v>
                </c:pt>
                <c:pt idx="71">
                  <c:v>16036</c:v>
                </c:pt>
                <c:pt idx="72">
                  <c:v>8138.5</c:v>
                </c:pt>
                <c:pt idx="73">
                  <c:v>8285.5</c:v>
                </c:pt>
                <c:pt idx="74">
                  <c:v>10091.5</c:v>
                </c:pt>
                <c:pt idx="75">
                  <c:v>21215</c:v>
                </c:pt>
                <c:pt idx="76">
                  <c:v>0</c:v>
                </c:pt>
                <c:pt idx="77">
                  <c:v>12938</c:v>
                </c:pt>
                <c:pt idx="78">
                  <c:v>11322</c:v>
                </c:pt>
                <c:pt idx="79">
                  <c:v>14307</c:v>
                </c:pt>
                <c:pt idx="80">
                  <c:v>1965</c:v>
                </c:pt>
                <c:pt idx="81">
                  <c:v>10240.5</c:v>
                </c:pt>
                <c:pt idx="82">
                  <c:v>3954</c:v>
                </c:pt>
                <c:pt idx="83">
                  <c:v>-5942</c:v>
                </c:pt>
                <c:pt idx="84">
                  <c:v>13204</c:v>
                </c:pt>
                <c:pt idx="85">
                  <c:v>14050</c:v>
                </c:pt>
                <c:pt idx="86">
                  <c:v>12033.5</c:v>
                </c:pt>
                <c:pt idx="87">
                  <c:v>12235</c:v>
                </c:pt>
                <c:pt idx="88">
                  <c:v>17256.5</c:v>
                </c:pt>
                <c:pt idx="89">
                  <c:v>20374</c:v>
                </c:pt>
                <c:pt idx="90">
                  <c:v>10146.5</c:v>
                </c:pt>
                <c:pt idx="91">
                  <c:v>18291.5</c:v>
                </c:pt>
                <c:pt idx="92">
                  <c:v>19165.5</c:v>
                </c:pt>
                <c:pt idx="93">
                  <c:v>12166</c:v>
                </c:pt>
                <c:pt idx="94">
                  <c:v>8207.5</c:v>
                </c:pt>
                <c:pt idx="95">
                  <c:v>12285</c:v>
                </c:pt>
                <c:pt idx="96">
                  <c:v>19378</c:v>
                </c:pt>
                <c:pt idx="97">
                  <c:v>13441</c:v>
                </c:pt>
                <c:pt idx="98">
                  <c:v>28479</c:v>
                </c:pt>
                <c:pt idx="99">
                  <c:v>7074</c:v>
                </c:pt>
                <c:pt idx="100">
                  <c:v>19182</c:v>
                </c:pt>
                <c:pt idx="101">
                  <c:v>14171.5</c:v>
                </c:pt>
                <c:pt idx="102">
                  <c:v>16150</c:v>
                </c:pt>
                <c:pt idx="103">
                  <c:v>19259.5</c:v>
                </c:pt>
                <c:pt idx="104">
                  <c:v>18426.5</c:v>
                </c:pt>
                <c:pt idx="105">
                  <c:v>15215</c:v>
                </c:pt>
                <c:pt idx="106">
                  <c:v>17021</c:v>
                </c:pt>
                <c:pt idx="107">
                  <c:v>18509.5</c:v>
                </c:pt>
                <c:pt idx="108">
                  <c:v>22498.5</c:v>
                </c:pt>
                <c:pt idx="109">
                  <c:v>12036</c:v>
                </c:pt>
                <c:pt idx="110">
                  <c:v>-1180</c:v>
                </c:pt>
                <c:pt idx="111">
                  <c:v>3265</c:v>
                </c:pt>
                <c:pt idx="112">
                  <c:v>16363</c:v>
                </c:pt>
                <c:pt idx="113">
                  <c:v>17289</c:v>
                </c:pt>
                <c:pt idx="114">
                  <c:v>-5925.5</c:v>
                </c:pt>
                <c:pt idx="115">
                  <c:v>-5258</c:v>
                </c:pt>
                <c:pt idx="116">
                  <c:v>6233</c:v>
                </c:pt>
                <c:pt idx="117">
                  <c:v>20291</c:v>
                </c:pt>
                <c:pt idx="118">
                  <c:v>23151.5</c:v>
                </c:pt>
                <c:pt idx="119">
                  <c:v>12188</c:v>
                </c:pt>
                <c:pt idx="120">
                  <c:v>-5936.5</c:v>
                </c:pt>
                <c:pt idx="121">
                  <c:v>17204</c:v>
                </c:pt>
                <c:pt idx="122">
                  <c:v>16457</c:v>
                </c:pt>
                <c:pt idx="123">
                  <c:v>21267.5</c:v>
                </c:pt>
                <c:pt idx="124">
                  <c:v>-6719.5</c:v>
                </c:pt>
                <c:pt idx="125">
                  <c:v>-5920</c:v>
                </c:pt>
                <c:pt idx="126">
                  <c:v>13153.5</c:v>
                </c:pt>
                <c:pt idx="127">
                  <c:v>11972.5</c:v>
                </c:pt>
                <c:pt idx="128">
                  <c:v>20073</c:v>
                </c:pt>
                <c:pt idx="129">
                  <c:v>19295.5</c:v>
                </c:pt>
                <c:pt idx="130">
                  <c:v>21361.5</c:v>
                </c:pt>
                <c:pt idx="131">
                  <c:v>20051</c:v>
                </c:pt>
                <c:pt idx="132">
                  <c:v>11336</c:v>
                </c:pt>
                <c:pt idx="133">
                  <c:v>11334</c:v>
                </c:pt>
                <c:pt idx="134">
                  <c:v>18274.5</c:v>
                </c:pt>
                <c:pt idx="135">
                  <c:v>1182</c:v>
                </c:pt>
                <c:pt idx="136">
                  <c:v>18329</c:v>
                </c:pt>
                <c:pt idx="137">
                  <c:v>18014</c:v>
                </c:pt>
                <c:pt idx="138">
                  <c:v>20208.5</c:v>
                </c:pt>
                <c:pt idx="139">
                  <c:v>-20211</c:v>
                </c:pt>
                <c:pt idx="140">
                  <c:v>-1180</c:v>
                </c:pt>
                <c:pt idx="141">
                  <c:v>13278</c:v>
                </c:pt>
                <c:pt idx="142">
                  <c:v>19461</c:v>
                </c:pt>
                <c:pt idx="143">
                  <c:v>10401</c:v>
                </c:pt>
                <c:pt idx="144">
                  <c:v>14486.5</c:v>
                </c:pt>
                <c:pt idx="145">
                  <c:v>18332.5</c:v>
                </c:pt>
                <c:pt idx="146">
                  <c:v>12324.5</c:v>
                </c:pt>
                <c:pt idx="147">
                  <c:v>-7236</c:v>
                </c:pt>
                <c:pt idx="148">
                  <c:v>14033.5</c:v>
                </c:pt>
                <c:pt idx="149">
                  <c:v>14357.5</c:v>
                </c:pt>
                <c:pt idx="150">
                  <c:v>18166</c:v>
                </c:pt>
                <c:pt idx="151">
                  <c:v>-6091</c:v>
                </c:pt>
                <c:pt idx="152">
                  <c:v>15032</c:v>
                </c:pt>
                <c:pt idx="153">
                  <c:v>19273</c:v>
                </c:pt>
                <c:pt idx="154">
                  <c:v>-7159</c:v>
                </c:pt>
                <c:pt idx="155">
                  <c:v>13043</c:v>
                </c:pt>
                <c:pt idx="156">
                  <c:v>15151.5</c:v>
                </c:pt>
                <c:pt idx="157">
                  <c:v>-6088.5</c:v>
                </c:pt>
                <c:pt idx="158">
                  <c:v>13228</c:v>
                </c:pt>
                <c:pt idx="159">
                  <c:v>17220.5</c:v>
                </c:pt>
                <c:pt idx="160">
                  <c:v>20249.5</c:v>
                </c:pt>
                <c:pt idx="161">
                  <c:v>20225</c:v>
                </c:pt>
                <c:pt idx="162">
                  <c:v>19333</c:v>
                </c:pt>
                <c:pt idx="163">
                  <c:v>18238.5</c:v>
                </c:pt>
                <c:pt idx="164">
                  <c:v>-1155</c:v>
                </c:pt>
                <c:pt idx="165">
                  <c:v>16235</c:v>
                </c:pt>
                <c:pt idx="166">
                  <c:v>-20211.5</c:v>
                </c:pt>
                <c:pt idx="167">
                  <c:v>15090</c:v>
                </c:pt>
                <c:pt idx="168">
                  <c:v>20285.5</c:v>
                </c:pt>
                <c:pt idx="169">
                  <c:v>14167</c:v>
                </c:pt>
                <c:pt idx="170">
                  <c:v>-7153.5</c:v>
                </c:pt>
                <c:pt idx="171">
                  <c:v>-6094</c:v>
                </c:pt>
                <c:pt idx="172">
                  <c:v>-35325</c:v>
                </c:pt>
                <c:pt idx="173">
                  <c:v>-35325.5</c:v>
                </c:pt>
                <c:pt idx="174">
                  <c:v>8285.5</c:v>
                </c:pt>
                <c:pt idx="175">
                  <c:v>-43446</c:v>
                </c:pt>
                <c:pt idx="176">
                  <c:v>-47530</c:v>
                </c:pt>
                <c:pt idx="177">
                  <c:v>-45286</c:v>
                </c:pt>
                <c:pt idx="178">
                  <c:v>-46470.5</c:v>
                </c:pt>
                <c:pt idx="179">
                  <c:v>-46470</c:v>
                </c:pt>
                <c:pt idx="180">
                  <c:v>-45286.5</c:v>
                </c:pt>
                <c:pt idx="181">
                  <c:v>-47530.5</c:v>
                </c:pt>
                <c:pt idx="182">
                  <c:v>-42229</c:v>
                </c:pt>
                <c:pt idx="183">
                  <c:v>2899.5</c:v>
                </c:pt>
                <c:pt idx="184">
                  <c:v>6251.5</c:v>
                </c:pt>
                <c:pt idx="185">
                  <c:v>6257</c:v>
                </c:pt>
                <c:pt idx="186">
                  <c:v>3994.5</c:v>
                </c:pt>
                <c:pt idx="187">
                  <c:v>3995</c:v>
                </c:pt>
                <c:pt idx="188">
                  <c:v>-27.5</c:v>
                </c:pt>
                <c:pt idx="189">
                  <c:v>-94</c:v>
                </c:pt>
                <c:pt idx="190">
                  <c:v>27255</c:v>
                </c:pt>
                <c:pt idx="191">
                  <c:v>27213.5</c:v>
                </c:pt>
                <c:pt idx="192">
                  <c:v>27214</c:v>
                </c:pt>
                <c:pt idx="193">
                  <c:v>27211</c:v>
                </c:pt>
                <c:pt idx="194">
                  <c:v>27208</c:v>
                </c:pt>
                <c:pt idx="195">
                  <c:v>22340</c:v>
                </c:pt>
                <c:pt idx="196">
                  <c:v>27208.5</c:v>
                </c:pt>
                <c:pt idx="197">
                  <c:v>25310</c:v>
                </c:pt>
                <c:pt idx="198">
                  <c:v>-96.5</c:v>
                </c:pt>
                <c:pt idx="199">
                  <c:v>-19</c:v>
                </c:pt>
                <c:pt idx="200">
                  <c:v>24281</c:v>
                </c:pt>
                <c:pt idx="201">
                  <c:v>21435.5</c:v>
                </c:pt>
                <c:pt idx="202">
                  <c:v>24281.5</c:v>
                </c:pt>
                <c:pt idx="203">
                  <c:v>-8165.5</c:v>
                </c:pt>
                <c:pt idx="204">
                  <c:v>-38</c:v>
                </c:pt>
                <c:pt idx="205">
                  <c:v>-27.5</c:v>
                </c:pt>
                <c:pt idx="206">
                  <c:v>13100</c:v>
                </c:pt>
                <c:pt idx="207">
                  <c:v>15156.5</c:v>
                </c:pt>
                <c:pt idx="208">
                  <c:v>15159</c:v>
                </c:pt>
                <c:pt idx="209">
                  <c:v>15239</c:v>
                </c:pt>
                <c:pt idx="210">
                  <c:v>15244.5</c:v>
                </c:pt>
                <c:pt idx="211">
                  <c:v>17253</c:v>
                </c:pt>
                <c:pt idx="212">
                  <c:v>17322</c:v>
                </c:pt>
                <c:pt idx="213">
                  <c:v>18243.5</c:v>
                </c:pt>
                <c:pt idx="214">
                  <c:v>19068</c:v>
                </c:pt>
                <c:pt idx="215">
                  <c:v>19106.5</c:v>
                </c:pt>
                <c:pt idx="216">
                  <c:v>19192.5</c:v>
                </c:pt>
                <c:pt idx="217">
                  <c:v>19192.5</c:v>
                </c:pt>
                <c:pt idx="218">
                  <c:v>20232.5</c:v>
                </c:pt>
                <c:pt idx="219">
                  <c:v>21182</c:v>
                </c:pt>
                <c:pt idx="220">
                  <c:v>21319.5</c:v>
                </c:pt>
                <c:pt idx="221">
                  <c:v>22147</c:v>
                </c:pt>
                <c:pt idx="222">
                  <c:v>22432</c:v>
                </c:pt>
                <c:pt idx="223">
                  <c:v>22991.5</c:v>
                </c:pt>
                <c:pt idx="224">
                  <c:v>23146.5</c:v>
                </c:pt>
                <c:pt idx="225">
                  <c:v>23289.5</c:v>
                </c:pt>
                <c:pt idx="226">
                  <c:v>23338.5</c:v>
                </c:pt>
                <c:pt idx="227">
                  <c:v>23339</c:v>
                </c:pt>
                <c:pt idx="228">
                  <c:v>23344</c:v>
                </c:pt>
                <c:pt idx="229">
                  <c:v>23344.5</c:v>
                </c:pt>
                <c:pt idx="230">
                  <c:v>23355.5</c:v>
                </c:pt>
                <c:pt idx="231">
                  <c:v>23378</c:v>
                </c:pt>
                <c:pt idx="232">
                  <c:v>23486</c:v>
                </c:pt>
                <c:pt idx="233">
                  <c:v>23513.5</c:v>
                </c:pt>
                <c:pt idx="234">
                  <c:v>24177</c:v>
                </c:pt>
                <c:pt idx="235">
                  <c:v>24202</c:v>
                </c:pt>
                <c:pt idx="236">
                  <c:v>24236</c:v>
                </c:pt>
                <c:pt idx="237">
                  <c:v>24399</c:v>
                </c:pt>
                <c:pt idx="238">
                  <c:v>25101</c:v>
                </c:pt>
                <c:pt idx="239">
                  <c:v>25140</c:v>
                </c:pt>
                <c:pt idx="240">
                  <c:v>25229</c:v>
                </c:pt>
                <c:pt idx="241">
                  <c:v>25281</c:v>
                </c:pt>
                <c:pt idx="242">
                  <c:v>25281</c:v>
                </c:pt>
                <c:pt idx="243">
                  <c:v>25427</c:v>
                </c:pt>
                <c:pt idx="244">
                  <c:v>25427</c:v>
                </c:pt>
                <c:pt idx="245">
                  <c:v>25533</c:v>
                </c:pt>
                <c:pt idx="246">
                  <c:v>26221.5</c:v>
                </c:pt>
                <c:pt idx="247">
                  <c:v>26285</c:v>
                </c:pt>
                <c:pt idx="248">
                  <c:v>26285</c:v>
                </c:pt>
                <c:pt idx="249">
                  <c:v>26334.5</c:v>
                </c:pt>
                <c:pt idx="250">
                  <c:v>26337.5</c:v>
                </c:pt>
                <c:pt idx="251">
                  <c:v>26429.5</c:v>
                </c:pt>
                <c:pt idx="252">
                  <c:v>26525.5</c:v>
                </c:pt>
                <c:pt idx="253">
                  <c:v>27184</c:v>
                </c:pt>
                <c:pt idx="254">
                  <c:v>27184</c:v>
                </c:pt>
                <c:pt idx="255">
                  <c:v>27237.5</c:v>
                </c:pt>
                <c:pt idx="256">
                  <c:v>27314</c:v>
                </c:pt>
                <c:pt idx="257">
                  <c:v>27314</c:v>
                </c:pt>
                <c:pt idx="258">
                  <c:v>27377.5</c:v>
                </c:pt>
                <c:pt idx="259">
                  <c:v>27378</c:v>
                </c:pt>
                <c:pt idx="260">
                  <c:v>27416</c:v>
                </c:pt>
                <c:pt idx="261">
                  <c:v>27441</c:v>
                </c:pt>
                <c:pt idx="262">
                  <c:v>27441</c:v>
                </c:pt>
                <c:pt idx="263">
                  <c:v>28263.5</c:v>
                </c:pt>
                <c:pt idx="264">
                  <c:v>28271</c:v>
                </c:pt>
                <c:pt idx="265">
                  <c:v>28271</c:v>
                </c:pt>
                <c:pt idx="266">
                  <c:v>28271.5</c:v>
                </c:pt>
                <c:pt idx="267">
                  <c:v>28271.5</c:v>
                </c:pt>
                <c:pt idx="268">
                  <c:v>28276.5</c:v>
                </c:pt>
                <c:pt idx="269">
                  <c:v>28277</c:v>
                </c:pt>
                <c:pt idx="270">
                  <c:v>28277</c:v>
                </c:pt>
                <c:pt idx="271">
                  <c:v>28279.5</c:v>
                </c:pt>
                <c:pt idx="272">
                  <c:v>28280</c:v>
                </c:pt>
                <c:pt idx="273">
                  <c:v>28282</c:v>
                </c:pt>
                <c:pt idx="274">
                  <c:v>28282.5</c:v>
                </c:pt>
                <c:pt idx="275">
                  <c:v>28287.5</c:v>
                </c:pt>
                <c:pt idx="276">
                  <c:v>28288</c:v>
                </c:pt>
                <c:pt idx="277">
                  <c:v>28290.5</c:v>
                </c:pt>
                <c:pt idx="278">
                  <c:v>28293.5</c:v>
                </c:pt>
                <c:pt idx="279">
                  <c:v>28293.5</c:v>
                </c:pt>
                <c:pt idx="280">
                  <c:v>28338</c:v>
                </c:pt>
                <c:pt idx="281">
                  <c:v>28340</c:v>
                </c:pt>
                <c:pt idx="282">
                  <c:v>28340</c:v>
                </c:pt>
                <c:pt idx="283">
                  <c:v>28417.5</c:v>
                </c:pt>
                <c:pt idx="284">
                  <c:v>28423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30062</c:v>
                </c:pt>
                <c:pt idx="291">
                  <c:v>30136.5</c:v>
                </c:pt>
                <c:pt idx="292">
                  <c:v>30192</c:v>
                </c:pt>
                <c:pt idx="293">
                  <c:v>30280</c:v>
                </c:pt>
                <c:pt idx="294">
                  <c:v>30330</c:v>
                </c:pt>
                <c:pt idx="295">
                  <c:v>31143.5</c:v>
                </c:pt>
                <c:pt idx="296">
                  <c:v>31173</c:v>
                </c:pt>
                <c:pt idx="297">
                  <c:v>31204.5</c:v>
                </c:pt>
                <c:pt idx="298">
                  <c:v>31247.5</c:v>
                </c:pt>
                <c:pt idx="299">
                  <c:v>31328.5</c:v>
                </c:pt>
                <c:pt idx="300">
                  <c:v>31347</c:v>
                </c:pt>
                <c:pt idx="301">
                  <c:v>31348</c:v>
                </c:pt>
                <c:pt idx="302">
                  <c:v>31486</c:v>
                </c:pt>
                <c:pt idx="303">
                  <c:v>31521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32233.5</c:v>
                </c:pt>
                <c:pt idx="309">
                  <c:v>32291.5</c:v>
                </c:pt>
                <c:pt idx="310">
                  <c:v>32330</c:v>
                </c:pt>
                <c:pt idx="311">
                  <c:v>32398</c:v>
                </c:pt>
                <c:pt idx="312">
                  <c:v>32461.5</c:v>
                </c:pt>
                <c:pt idx="313">
                  <c:v>33236.5</c:v>
                </c:pt>
                <c:pt idx="314">
                  <c:v>33267.5</c:v>
                </c:pt>
                <c:pt idx="315">
                  <c:v>33380</c:v>
                </c:pt>
                <c:pt idx="316">
                  <c:v>33397.5</c:v>
                </c:pt>
                <c:pt idx="317">
                  <c:v>33419.5</c:v>
                </c:pt>
                <c:pt idx="318">
                  <c:v>33452</c:v>
                </c:pt>
                <c:pt idx="319">
                  <c:v>33467</c:v>
                </c:pt>
                <c:pt idx="320">
                  <c:v>33518.5</c:v>
                </c:pt>
                <c:pt idx="321">
                  <c:v>33518.5</c:v>
                </c:pt>
                <c:pt idx="322">
                  <c:v>33521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34169</c:v>
                </c:pt>
                <c:pt idx="329">
                  <c:v>34257.5</c:v>
                </c:pt>
                <c:pt idx="330">
                  <c:v>34295</c:v>
                </c:pt>
                <c:pt idx="331">
                  <c:v>34295.5</c:v>
                </c:pt>
                <c:pt idx="332">
                  <c:v>34311</c:v>
                </c:pt>
                <c:pt idx="333">
                  <c:v>34312.5</c:v>
                </c:pt>
                <c:pt idx="334">
                  <c:v>34312.5</c:v>
                </c:pt>
                <c:pt idx="335">
                  <c:v>34316.5</c:v>
                </c:pt>
                <c:pt idx="336">
                  <c:v>34346.5</c:v>
                </c:pt>
                <c:pt idx="337">
                  <c:v>34347</c:v>
                </c:pt>
                <c:pt idx="338">
                  <c:v>34434</c:v>
                </c:pt>
                <c:pt idx="339">
                  <c:v>34461.5</c:v>
                </c:pt>
                <c:pt idx="340">
                  <c:v>34542.5</c:v>
                </c:pt>
                <c:pt idx="341">
                  <c:v>35204.5</c:v>
                </c:pt>
                <c:pt idx="342">
                  <c:v>35290</c:v>
                </c:pt>
                <c:pt idx="343">
                  <c:v>35290</c:v>
                </c:pt>
                <c:pt idx="344">
                  <c:v>35347</c:v>
                </c:pt>
                <c:pt idx="345">
                  <c:v>35375.5</c:v>
                </c:pt>
                <c:pt idx="346">
                  <c:v>35376</c:v>
                </c:pt>
                <c:pt idx="347">
                  <c:v>35403</c:v>
                </c:pt>
                <c:pt idx="348">
                  <c:v>35405</c:v>
                </c:pt>
                <c:pt idx="349">
                  <c:v>35433</c:v>
                </c:pt>
                <c:pt idx="350">
                  <c:v>35433</c:v>
                </c:pt>
                <c:pt idx="351">
                  <c:v>35453</c:v>
                </c:pt>
                <c:pt idx="352">
                  <c:v>35489</c:v>
                </c:pt>
                <c:pt idx="353">
                  <c:v>36219.5</c:v>
                </c:pt>
                <c:pt idx="354">
                  <c:v>36219.5</c:v>
                </c:pt>
                <c:pt idx="355">
                  <c:v>36288.5</c:v>
                </c:pt>
                <c:pt idx="356">
                  <c:v>36288.5</c:v>
                </c:pt>
                <c:pt idx="357">
                  <c:v>36289</c:v>
                </c:pt>
                <c:pt idx="358">
                  <c:v>36289</c:v>
                </c:pt>
                <c:pt idx="359">
                  <c:v>36330</c:v>
                </c:pt>
                <c:pt idx="360">
                  <c:v>37286.5</c:v>
                </c:pt>
                <c:pt idx="361">
                  <c:v>37294.5</c:v>
                </c:pt>
                <c:pt idx="362">
                  <c:v>37296</c:v>
                </c:pt>
                <c:pt idx="363">
                  <c:v>37366</c:v>
                </c:pt>
                <c:pt idx="364">
                  <c:v>37386.5</c:v>
                </c:pt>
                <c:pt idx="365">
                  <c:v>37387</c:v>
                </c:pt>
                <c:pt idx="366">
                  <c:v>37392</c:v>
                </c:pt>
                <c:pt idx="367">
                  <c:v>37472.5</c:v>
                </c:pt>
                <c:pt idx="368">
                  <c:v>37524</c:v>
                </c:pt>
                <c:pt idx="369">
                  <c:v>37527.5</c:v>
                </c:pt>
                <c:pt idx="370">
                  <c:v>38217</c:v>
                </c:pt>
                <c:pt idx="371">
                  <c:v>38332</c:v>
                </c:pt>
                <c:pt idx="372">
                  <c:v>38332</c:v>
                </c:pt>
                <c:pt idx="373">
                  <c:v>38336</c:v>
                </c:pt>
                <c:pt idx="374">
                  <c:v>38358.5</c:v>
                </c:pt>
                <c:pt idx="375">
                  <c:v>38359</c:v>
                </c:pt>
                <c:pt idx="376">
                  <c:v>38387.5</c:v>
                </c:pt>
                <c:pt idx="377">
                  <c:v>38387.5</c:v>
                </c:pt>
                <c:pt idx="378">
                  <c:v>38432.5</c:v>
                </c:pt>
                <c:pt idx="379">
                  <c:v>38451</c:v>
                </c:pt>
                <c:pt idx="380">
                  <c:v>38451</c:v>
                </c:pt>
                <c:pt idx="381">
                  <c:v>38468</c:v>
                </c:pt>
                <c:pt idx="382">
                  <c:v>39177</c:v>
                </c:pt>
                <c:pt idx="383">
                  <c:v>39240.5</c:v>
                </c:pt>
                <c:pt idx="384">
                  <c:v>39271</c:v>
                </c:pt>
                <c:pt idx="385">
                  <c:v>40518</c:v>
                </c:pt>
                <c:pt idx="386">
                  <c:v>40548</c:v>
                </c:pt>
                <c:pt idx="387">
                  <c:v>40650.5</c:v>
                </c:pt>
              </c:numCache>
            </c:numRef>
          </c:xVal>
          <c:yVal>
            <c:numRef>
              <c:f>errors!$I$21:$I$408</c:f>
              <c:numCache>
                <c:formatCode>General</c:formatCode>
                <c:ptCount val="388"/>
                <c:pt idx="35">
                  <c:v>-2.146206649922533E-2</c:v>
                </c:pt>
                <c:pt idx="36">
                  <c:v>-1.6336323998984881E-2</c:v>
                </c:pt>
                <c:pt idx="37">
                  <c:v>-1.3244940499134827E-2</c:v>
                </c:pt>
                <c:pt idx="38">
                  <c:v>-1.2961351996636949E-2</c:v>
                </c:pt>
                <c:pt idx="39">
                  <c:v>-1.2139365499024279E-2</c:v>
                </c:pt>
                <c:pt idx="40">
                  <c:v>-1.1074625494075008E-2</c:v>
                </c:pt>
                <c:pt idx="41">
                  <c:v>-1.1047826992580667E-2</c:v>
                </c:pt>
                <c:pt idx="42">
                  <c:v>-1.0786128499603365E-2</c:v>
                </c:pt>
                <c:pt idx="43">
                  <c:v>-1.0558065994700883E-2</c:v>
                </c:pt>
                <c:pt idx="44">
                  <c:v>-8.4010984937776811E-3</c:v>
                </c:pt>
                <c:pt idx="45">
                  <c:v>-7.5558269963948987E-3</c:v>
                </c:pt>
                <c:pt idx="46">
                  <c:v>-6.9435434998013079E-3</c:v>
                </c:pt>
                <c:pt idx="47">
                  <c:v>-6.8130819927318953E-3</c:v>
                </c:pt>
                <c:pt idx="48">
                  <c:v>-6.6242870016139932E-3</c:v>
                </c:pt>
                <c:pt idx="49">
                  <c:v>-6.4419849950354546E-3</c:v>
                </c:pt>
                <c:pt idx="50">
                  <c:v>-6.293129496043548E-3</c:v>
                </c:pt>
                <c:pt idx="51">
                  <c:v>-5.8748424999066629E-3</c:v>
                </c:pt>
                <c:pt idx="52">
                  <c:v>-5.6072709921863861E-3</c:v>
                </c:pt>
                <c:pt idx="53">
                  <c:v>-5.5542080008308403E-3</c:v>
                </c:pt>
                <c:pt idx="54">
                  <c:v>-5.5007659975672141E-3</c:v>
                </c:pt>
                <c:pt idx="55">
                  <c:v>-4.8454259958816692E-3</c:v>
                </c:pt>
                <c:pt idx="56">
                  <c:v>-4.4936359990970232E-3</c:v>
                </c:pt>
                <c:pt idx="57">
                  <c:v>-4.365412998595275E-3</c:v>
                </c:pt>
                <c:pt idx="58">
                  <c:v>-3.6433354980545118E-3</c:v>
                </c:pt>
                <c:pt idx="59">
                  <c:v>-3.6072709917789325E-3</c:v>
                </c:pt>
                <c:pt idx="60">
                  <c:v>-3.5177649988327175E-3</c:v>
                </c:pt>
                <c:pt idx="61">
                  <c:v>-3.492584997729864E-3</c:v>
                </c:pt>
                <c:pt idx="62">
                  <c:v>-3.3835999929578975E-3</c:v>
                </c:pt>
                <c:pt idx="63">
                  <c:v>-3.346571495058015E-3</c:v>
                </c:pt>
                <c:pt idx="64">
                  <c:v>-2.8082080025342293E-3</c:v>
                </c:pt>
                <c:pt idx="65">
                  <c:v>-2.5277194945374504E-3</c:v>
                </c:pt>
                <c:pt idx="66">
                  <c:v>-1.7812544974731281E-3</c:v>
                </c:pt>
                <c:pt idx="67">
                  <c:v>-1.5967479921528138E-3</c:v>
                </c:pt>
                <c:pt idx="68">
                  <c:v>-1.4412274977075867E-3</c:v>
                </c:pt>
                <c:pt idx="69">
                  <c:v>-7.2838099731598049E-4</c:v>
                </c:pt>
                <c:pt idx="70">
                  <c:v>-6.0103650321252644E-4</c:v>
                </c:pt>
                <c:pt idx="71">
                  <c:v>-2.9857199842808768E-4</c:v>
                </c:pt>
                <c:pt idx="72">
                  <c:v>-2.5058950268430635E-4</c:v>
                </c:pt>
                <c:pt idx="73">
                  <c:v>-6.3258499721996486E-5</c:v>
                </c:pt>
                <c:pt idx="74">
                  <c:v>9.537950245430693E-5</c:v>
                </c:pt>
                <c:pt idx="75">
                  <c:v>1.8569500389276072E-4</c:v>
                </c:pt>
                <c:pt idx="76">
                  <c:v>2.1000000560889021E-4</c:v>
                </c:pt>
                <c:pt idx="77">
                  <c:v>2.9087399889249355E-4</c:v>
                </c:pt>
                <c:pt idx="78">
                  <c:v>7.2810600249795243E-4</c:v>
                </c:pt>
                <c:pt idx="79">
                  <c:v>8.7901100050657988E-4</c:v>
                </c:pt>
                <c:pt idx="80">
                  <c:v>1.1304450017632917E-3</c:v>
                </c:pt>
                <c:pt idx="81">
                  <c:v>1.2784565042238683E-3</c:v>
                </c:pt>
                <c:pt idx="82">
                  <c:v>1.3998420035932213E-3</c:v>
                </c:pt>
                <c:pt idx="83">
                  <c:v>1.4486340005532838E-3</c:v>
                </c:pt>
                <c:pt idx="84">
                  <c:v>1.7250919991056435E-3</c:v>
                </c:pt>
                <c:pt idx="85">
                  <c:v>1.9256500017945655E-3</c:v>
                </c:pt>
                <c:pt idx="86">
                  <c:v>1.9647454973892309E-3</c:v>
                </c:pt>
                <c:pt idx="87">
                  <c:v>2.2861550023662858E-3</c:v>
                </c:pt>
                <c:pt idx="88">
                  <c:v>2.3554245053674094E-3</c:v>
                </c:pt>
                <c:pt idx="89">
                  <c:v>2.474502005497925E-3</c:v>
                </c:pt>
                <c:pt idx="90">
                  <c:v>2.4783945045783184E-3</c:v>
                </c:pt>
                <c:pt idx="91">
                  <c:v>2.6539794998825528E-3</c:v>
                </c:pt>
                <c:pt idx="92">
                  <c:v>2.7949815048486926E-3</c:v>
                </c:pt>
                <c:pt idx="93">
                  <c:v>2.9329180033528246E-3</c:v>
                </c:pt>
                <c:pt idx="94">
                  <c:v>3.1026474971440621E-3</c:v>
                </c:pt>
                <c:pt idx="95">
                  <c:v>3.1798050040379167E-3</c:v>
                </c:pt>
                <c:pt idx="96">
                  <c:v>3.5929940058849752E-3</c:v>
                </c:pt>
                <c:pt idx="97">
                  <c:v>3.7209930014796555E-3</c:v>
                </c:pt>
                <c:pt idx="98">
                  <c:v>3.7351670034695417E-3</c:v>
                </c:pt>
                <c:pt idx="99">
                  <c:v>3.7636020060745068E-3</c:v>
                </c:pt>
                <c:pt idx="100">
                  <c:v>4.0098860044963658E-3</c:v>
                </c:pt>
                <c:pt idx="101">
                  <c:v>4.4172194975544699E-3</c:v>
                </c:pt>
                <c:pt idx="102">
                  <c:v>4.4589500030269846E-3</c:v>
                </c:pt>
                <c:pt idx="103">
                  <c:v>4.595043501467444E-3</c:v>
                </c:pt>
                <c:pt idx="104">
                  <c:v>4.8668345043552108E-3</c:v>
                </c:pt>
                <c:pt idx="105">
                  <c:v>4.9476950007374398E-3</c:v>
                </c:pt>
                <c:pt idx="106">
                  <c:v>5.1063330029137433E-3</c:v>
                </c:pt>
                <c:pt idx="107">
                  <c:v>5.1902935010730289E-3</c:v>
                </c:pt>
                <c:pt idx="108">
                  <c:v>5.2056904969504103E-3</c:v>
                </c:pt>
                <c:pt idx="109">
                  <c:v>5.2094279963057488E-3</c:v>
                </c:pt>
                <c:pt idx="110">
                  <c:v>5.319860007148236E-3</c:v>
                </c:pt>
                <c:pt idx="111">
                  <c:v>5.3653450013371184E-3</c:v>
                </c:pt>
                <c:pt idx="112">
                  <c:v>5.5058989964891225E-3</c:v>
                </c:pt>
                <c:pt idx="113">
                  <c:v>5.536297001526691E-3</c:v>
                </c:pt>
                <c:pt idx="114">
                  <c:v>5.6635385044501163E-3</c:v>
                </c:pt>
                <c:pt idx="115">
                  <c:v>5.9937660043942742E-3</c:v>
                </c:pt>
                <c:pt idx="116">
                  <c:v>6.052409007679671E-3</c:v>
                </c:pt>
                <c:pt idx="117">
                  <c:v>6.1510430023190565E-3</c:v>
                </c:pt>
                <c:pt idx="118">
                  <c:v>6.3167595071718097E-3</c:v>
                </c:pt>
                <c:pt idx="119">
                  <c:v>6.8861240069963969E-3</c:v>
                </c:pt>
                <c:pt idx="120">
                  <c:v>7.1869355087983422E-3</c:v>
                </c:pt>
                <c:pt idx="121">
                  <c:v>7.2170920029748231E-3</c:v>
                </c:pt>
                <c:pt idx="122">
                  <c:v>7.3059610003838316E-3</c:v>
                </c:pt>
                <c:pt idx="123">
                  <c:v>7.3240275014541112E-3</c:v>
                </c:pt>
                <c:pt idx="124">
                  <c:v>7.3523765022400767E-3</c:v>
                </c:pt>
                <c:pt idx="125">
                  <c:v>7.4018400046043098E-3</c:v>
                </c:pt>
                <c:pt idx="126">
                  <c:v>7.5825054955203086E-3</c:v>
                </c:pt>
                <c:pt idx="127">
                  <c:v>7.5944925047224388E-3</c:v>
                </c:pt>
                <c:pt idx="128">
                  <c:v>7.6147290019434877E-3</c:v>
                </c:pt>
                <c:pt idx="129">
                  <c:v>7.7184714973554946E-3</c:v>
                </c:pt>
                <c:pt idx="130">
                  <c:v>8.1240895087830722E-3</c:v>
                </c:pt>
                <c:pt idx="131">
                  <c:v>8.6615230029565282E-3</c:v>
                </c:pt>
                <c:pt idx="132">
                  <c:v>8.6983280052663758E-3</c:v>
                </c:pt>
                <c:pt idx="133">
                  <c:v>8.7025820030248724E-3</c:v>
                </c:pt>
                <c:pt idx="134">
                  <c:v>9.1901385021628812E-3</c:v>
                </c:pt>
                <c:pt idx="135">
                  <c:v>9.2958860041107982E-3</c:v>
                </c:pt>
                <c:pt idx="136">
                  <c:v>9.3242170041776262E-3</c:v>
                </c:pt>
                <c:pt idx="137">
                  <c:v>9.4942220021039248E-3</c:v>
                </c:pt>
                <c:pt idx="138">
                  <c:v>1.0076520498842001E-2</c:v>
                </c:pt>
                <c:pt idx="139">
                  <c:v>1.0298797002178617E-2</c:v>
                </c:pt>
                <c:pt idx="140">
                  <c:v>1.0319860004528891E-2</c:v>
                </c:pt>
                <c:pt idx="141">
                  <c:v>1.05676940002013E-2</c:v>
                </c:pt>
                <c:pt idx="142">
                  <c:v>1.0916453000390902E-2</c:v>
                </c:pt>
                <c:pt idx="143">
                  <c:v>1.1187073003384285E-2</c:v>
                </c:pt>
                <c:pt idx="144">
                  <c:v>1.1247214504692238E-2</c:v>
                </c:pt>
                <c:pt idx="145">
                  <c:v>1.306677250249777E-2</c:v>
                </c:pt>
                <c:pt idx="146">
                  <c:v>1.3845788504113443E-2</c:v>
                </c:pt>
                <c:pt idx="147">
                  <c:v>1.4200972000253387E-2</c:v>
                </c:pt>
                <c:pt idx="148">
                  <c:v>1.471074549772311E-2</c:v>
                </c:pt>
                <c:pt idx="149">
                  <c:v>1.5021597500890493E-2</c:v>
                </c:pt>
                <c:pt idx="150">
                  <c:v>1.5170917999057565E-2</c:v>
                </c:pt>
                <c:pt idx="151">
                  <c:v>1.5265556998201646E-2</c:v>
                </c:pt>
                <c:pt idx="152">
                  <c:v>1.583693599968683E-2</c:v>
                </c:pt>
                <c:pt idx="153">
                  <c:v>1.6316329005348962E-2</c:v>
                </c:pt>
                <c:pt idx="154">
                  <c:v>1.6537193005206063E-2</c:v>
                </c:pt>
                <c:pt idx="155">
                  <c:v>1.6567539001698606E-2</c:v>
                </c:pt>
                <c:pt idx="156">
                  <c:v>1.8332759500481188E-2</c:v>
                </c:pt>
                <c:pt idx="157">
                  <c:v>1.8510239497118164E-2</c:v>
                </c:pt>
                <c:pt idx="158">
                  <c:v>1.8674044004001189E-2</c:v>
                </c:pt>
                <c:pt idx="159">
                  <c:v>1.9431996501225512E-2</c:v>
                </c:pt>
                <c:pt idx="160">
                  <c:v>1.9489313497615512E-2</c:v>
                </c:pt>
                <c:pt idx="161">
                  <c:v>1.9791425002040341E-2</c:v>
                </c:pt>
                <c:pt idx="162">
                  <c:v>2.0188709000649396E-2</c:v>
                </c:pt>
                <c:pt idx="163">
                  <c:v>2.0266710504074581E-2</c:v>
                </c:pt>
                <c:pt idx="164">
                  <c:v>2.0766685003763996E-2</c:v>
                </c:pt>
                <c:pt idx="165">
                  <c:v>2.0778155005245935E-2</c:v>
                </c:pt>
                <c:pt idx="166">
                  <c:v>2.104986050107982E-2</c:v>
                </c:pt>
                <c:pt idx="167">
                  <c:v>2.1713570000429172E-2</c:v>
                </c:pt>
                <c:pt idx="168">
                  <c:v>2.2412741505831946E-2</c:v>
                </c:pt>
                <c:pt idx="169">
                  <c:v>2.3176791000878438E-2</c:v>
                </c:pt>
                <c:pt idx="170">
                  <c:v>2.427549449930666E-2</c:v>
                </c:pt>
                <c:pt idx="171">
                  <c:v>3.1771938003657851E-2</c:v>
                </c:pt>
                <c:pt idx="172">
                  <c:v>3.7446275004185736E-2</c:v>
                </c:pt>
                <c:pt idx="173">
                  <c:v>3.819733850468765E-2</c:v>
                </c:pt>
                <c:pt idx="174">
                  <c:v>3.9936741501151118E-2</c:v>
                </c:pt>
                <c:pt idx="175">
                  <c:v>4.9619641999015585E-2</c:v>
                </c:pt>
                <c:pt idx="176">
                  <c:v>5.2906310000253143E-2</c:v>
                </c:pt>
                <c:pt idx="177">
                  <c:v>5.5133321999164764E-2</c:v>
                </c:pt>
                <c:pt idx="178">
                  <c:v>5.54027535035857E-2</c:v>
                </c:pt>
                <c:pt idx="179">
                  <c:v>5.5651689999649534E-2</c:v>
                </c:pt>
                <c:pt idx="180">
                  <c:v>5.5884385506942635E-2</c:v>
                </c:pt>
                <c:pt idx="181">
                  <c:v>5.7657373501569964E-2</c:v>
                </c:pt>
                <c:pt idx="182">
                  <c:v>6.2131083002896048E-2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303-4418-A790-811A685E8F81}"/>
            </c:ext>
          </c:extLst>
        </c:ser>
        <c:ser>
          <c:idx val="2"/>
          <c:order val="2"/>
          <c:tx>
            <c:strRef>
              <c:f>errors!$J$20:$J$20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errors!$F$21:$F$408</c:f>
              <c:numCache>
                <c:formatCode>General</c:formatCode>
                <c:ptCount val="388"/>
                <c:pt idx="0">
                  <c:v>-19236</c:v>
                </c:pt>
                <c:pt idx="1">
                  <c:v>-21424</c:v>
                </c:pt>
                <c:pt idx="2">
                  <c:v>-14819</c:v>
                </c:pt>
                <c:pt idx="3">
                  <c:v>-15294</c:v>
                </c:pt>
                <c:pt idx="4">
                  <c:v>-15037</c:v>
                </c:pt>
                <c:pt idx="5">
                  <c:v>-16201.5</c:v>
                </c:pt>
                <c:pt idx="6">
                  <c:v>-21321</c:v>
                </c:pt>
                <c:pt idx="7">
                  <c:v>-25042</c:v>
                </c:pt>
                <c:pt idx="8">
                  <c:v>-22248.5</c:v>
                </c:pt>
                <c:pt idx="9">
                  <c:v>-33285</c:v>
                </c:pt>
                <c:pt idx="10">
                  <c:v>-31334.5</c:v>
                </c:pt>
                <c:pt idx="11">
                  <c:v>-22948</c:v>
                </c:pt>
                <c:pt idx="12">
                  <c:v>-31335</c:v>
                </c:pt>
                <c:pt idx="13">
                  <c:v>-31222</c:v>
                </c:pt>
                <c:pt idx="14">
                  <c:v>-37360</c:v>
                </c:pt>
                <c:pt idx="15">
                  <c:v>-22223.5</c:v>
                </c:pt>
                <c:pt idx="16">
                  <c:v>-37448</c:v>
                </c:pt>
                <c:pt idx="17">
                  <c:v>-33142</c:v>
                </c:pt>
                <c:pt idx="18">
                  <c:v>-15942</c:v>
                </c:pt>
                <c:pt idx="19">
                  <c:v>-37423</c:v>
                </c:pt>
                <c:pt idx="20">
                  <c:v>-37296</c:v>
                </c:pt>
                <c:pt idx="21">
                  <c:v>-36546</c:v>
                </c:pt>
                <c:pt idx="22">
                  <c:v>-37285</c:v>
                </c:pt>
                <c:pt idx="23">
                  <c:v>-31216</c:v>
                </c:pt>
                <c:pt idx="24">
                  <c:v>-31343</c:v>
                </c:pt>
                <c:pt idx="25">
                  <c:v>-31233</c:v>
                </c:pt>
                <c:pt idx="26">
                  <c:v>-31293.5</c:v>
                </c:pt>
                <c:pt idx="27">
                  <c:v>-36458</c:v>
                </c:pt>
                <c:pt idx="28">
                  <c:v>-22237.5</c:v>
                </c:pt>
                <c:pt idx="29">
                  <c:v>-36607</c:v>
                </c:pt>
                <c:pt idx="30">
                  <c:v>-37343</c:v>
                </c:pt>
                <c:pt idx="31">
                  <c:v>-31343.5</c:v>
                </c:pt>
                <c:pt idx="32">
                  <c:v>-31282.5</c:v>
                </c:pt>
                <c:pt idx="33">
                  <c:v>-44561</c:v>
                </c:pt>
                <c:pt idx="34">
                  <c:v>-31221.5</c:v>
                </c:pt>
                <c:pt idx="35">
                  <c:v>-2810.5</c:v>
                </c:pt>
                <c:pt idx="36">
                  <c:v>10412</c:v>
                </c:pt>
                <c:pt idx="37">
                  <c:v>10251.5</c:v>
                </c:pt>
                <c:pt idx="38">
                  <c:v>11176</c:v>
                </c:pt>
                <c:pt idx="39">
                  <c:v>9026.5</c:v>
                </c:pt>
                <c:pt idx="40">
                  <c:v>10406.5</c:v>
                </c:pt>
                <c:pt idx="41">
                  <c:v>9101</c:v>
                </c:pt>
                <c:pt idx="42">
                  <c:v>9095.5</c:v>
                </c:pt>
                <c:pt idx="43">
                  <c:v>16158</c:v>
                </c:pt>
                <c:pt idx="44">
                  <c:v>12205.5</c:v>
                </c:pt>
                <c:pt idx="45">
                  <c:v>13101</c:v>
                </c:pt>
                <c:pt idx="46">
                  <c:v>-3759.5</c:v>
                </c:pt>
                <c:pt idx="47">
                  <c:v>10166</c:v>
                </c:pt>
                <c:pt idx="48">
                  <c:v>6081</c:v>
                </c:pt>
                <c:pt idx="49">
                  <c:v>5055</c:v>
                </c:pt>
                <c:pt idx="50">
                  <c:v>8158.5</c:v>
                </c:pt>
                <c:pt idx="51">
                  <c:v>10077.5</c:v>
                </c:pt>
                <c:pt idx="52">
                  <c:v>6073</c:v>
                </c:pt>
                <c:pt idx="53">
                  <c:v>9104</c:v>
                </c:pt>
                <c:pt idx="54">
                  <c:v>6258</c:v>
                </c:pt>
                <c:pt idx="55">
                  <c:v>-162</c:v>
                </c:pt>
                <c:pt idx="56">
                  <c:v>17068</c:v>
                </c:pt>
                <c:pt idx="57">
                  <c:v>5019</c:v>
                </c:pt>
                <c:pt idx="58">
                  <c:v>19136.5</c:v>
                </c:pt>
                <c:pt idx="59">
                  <c:v>6073</c:v>
                </c:pt>
                <c:pt idx="60">
                  <c:v>19195</c:v>
                </c:pt>
                <c:pt idx="61">
                  <c:v>-7145</c:v>
                </c:pt>
                <c:pt idx="62">
                  <c:v>-3200</c:v>
                </c:pt>
                <c:pt idx="63">
                  <c:v>11004.5</c:v>
                </c:pt>
                <c:pt idx="64">
                  <c:v>11104</c:v>
                </c:pt>
                <c:pt idx="65">
                  <c:v>7328.5</c:v>
                </c:pt>
                <c:pt idx="66">
                  <c:v>10033.5</c:v>
                </c:pt>
                <c:pt idx="67">
                  <c:v>9124</c:v>
                </c:pt>
                <c:pt idx="68">
                  <c:v>22332.5</c:v>
                </c:pt>
                <c:pt idx="69">
                  <c:v>16003</c:v>
                </c:pt>
                <c:pt idx="70">
                  <c:v>12299.5</c:v>
                </c:pt>
                <c:pt idx="71">
                  <c:v>16036</c:v>
                </c:pt>
                <c:pt idx="72">
                  <c:v>8138.5</c:v>
                </c:pt>
                <c:pt idx="73">
                  <c:v>8285.5</c:v>
                </c:pt>
                <c:pt idx="74">
                  <c:v>10091.5</c:v>
                </c:pt>
                <c:pt idx="75">
                  <c:v>21215</c:v>
                </c:pt>
                <c:pt idx="76">
                  <c:v>0</c:v>
                </c:pt>
                <c:pt idx="77">
                  <c:v>12938</c:v>
                </c:pt>
                <c:pt idx="78">
                  <c:v>11322</c:v>
                </c:pt>
                <c:pt idx="79">
                  <c:v>14307</c:v>
                </c:pt>
                <c:pt idx="80">
                  <c:v>1965</c:v>
                </c:pt>
                <c:pt idx="81">
                  <c:v>10240.5</c:v>
                </c:pt>
                <c:pt idx="82">
                  <c:v>3954</c:v>
                </c:pt>
                <c:pt idx="83">
                  <c:v>-5942</c:v>
                </c:pt>
                <c:pt idx="84">
                  <c:v>13204</c:v>
                </c:pt>
                <c:pt idx="85">
                  <c:v>14050</c:v>
                </c:pt>
                <c:pt idx="86">
                  <c:v>12033.5</c:v>
                </c:pt>
                <c:pt idx="87">
                  <c:v>12235</c:v>
                </c:pt>
                <c:pt idx="88">
                  <c:v>17256.5</c:v>
                </c:pt>
                <c:pt idx="89">
                  <c:v>20374</c:v>
                </c:pt>
                <c:pt idx="90">
                  <c:v>10146.5</c:v>
                </c:pt>
                <c:pt idx="91">
                  <c:v>18291.5</c:v>
                </c:pt>
                <c:pt idx="92">
                  <c:v>19165.5</c:v>
                </c:pt>
                <c:pt idx="93">
                  <c:v>12166</c:v>
                </c:pt>
                <c:pt idx="94">
                  <c:v>8207.5</c:v>
                </c:pt>
                <c:pt idx="95">
                  <c:v>12285</c:v>
                </c:pt>
                <c:pt idx="96">
                  <c:v>19378</c:v>
                </c:pt>
                <c:pt idx="97">
                  <c:v>13441</c:v>
                </c:pt>
                <c:pt idx="98">
                  <c:v>28479</c:v>
                </c:pt>
                <c:pt idx="99">
                  <c:v>7074</c:v>
                </c:pt>
                <c:pt idx="100">
                  <c:v>19182</c:v>
                </c:pt>
                <c:pt idx="101">
                  <c:v>14171.5</c:v>
                </c:pt>
                <c:pt idx="102">
                  <c:v>16150</c:v>
                </c:pt>
                <c:pt idx="103">
                  <c:v>19259.5</c:v>
                </c:pt>
                <c:pt idx="104">
                  <c:v>18426.5</c:v>
                </c:pt>
                <c:pt idx="105">
                  <c:v>15215</c:v>
                </c:pt>
                <c:pt idx="106">
                  <c:v>17021</c:v>
                </c:pt>
                <c:pt idx="107">
                  <c:v>18509.5</c:v>
                </c:pt>
                <c:pt idx="108">
                  <c:v>22498.5</c:v>
                </c:pt>
                <c:pt idx="109">
                  <c:v>12036</c:v>
                </c:pt>
                <c:pt idx="110">
                  <c:v>-1180</c:v>
                </c:pt>
                <c:pt idx="111">
                  <c:v>3265</c:v>
                </c:pt>
                <c:pt idx="112">
                  <c:v>16363</c:v>
                </c:pt>
                <c:pt idx="113">
                  <c:v>17289</c:v>
                </c:pt>
                <c:pt idx="114">
                  <c:v>-5925.5</c:v>
                </c:pt>
                <c:pt idx="115">
                  <c:v>-5258</c:v>
                </c:pt>
                <c:pt idx="116">
                  <c:v>6233</c:v>
                </c:pt>
                <c:pt idx="117">
                  <c:v>20291</c:v>
                </c:pt>
                <c:pt idx="118">
                  <c:v>23151.5</c:v>
                </c:pt>
                <c:pt idx="119">
                  <c:v>12188</c:v>
                </c:pt>
                <c:pt idx="120">
                  <c:v>-5936.5</c:v>
                </c:pt>
                <c:pt idx="121">
                  <c:v>17204</c:v>
                </c:pt>
                <c:pt idx="122">
                  <c:v>16457</c:v>
                </c:pt>
                <c:pt idx="123">
                  <c:v>21267.5</c:v>
                </c:pt>
                <c:pt idx="124">
                  <c:v>-6719.5</c:v>
                </c:pt>
                <c:pt idx="125">
                  <c:v>-5920</c:v>
                </c:pt>
                <c:pt idx="126">
                  <c:v>13153.5</c:v>
                </c:pt>
                <c:pt idx="127">
                  <c:v>11972.5</c:v>
                </c:pt>
                <c:pt idx="128">
                  <c:v>20073</c:v>
                </c:pt>
                <c:pt idx="129">
                  <c:v>19295.5</c:v>
                </c:pt>
                <c:pt idx="130">
                  <c:v>21361.5</c:v>
                </c:pt>
                <c:pt idx="131">
                  <c:v>20051</c:v>
                </c:pt>
                <c:pt idx="132">
                  <c:v>11336</c:v>
                </c:pt>
                <c:pt idx="133">
                  <c:v>11334</c:v>
                </c:pt>
                <c:pt idx="134">
                  <c:v>18274.5</c:v>
                </c:pt>
                <c:pt idx="135">
                  <c:v>1182</c:v>
                </c:pt>
                <c:pt idx="136">
                  <c:v>18329</c:v>
                </c:pt>
                <c:pt idx="137">
                  <c:v>18014</c:v>
                </c:pt>
                <c:pt idx="138">
                  <c:v>20208.5</c:v>
                </c:pt>
                <c:pt idx="139">
                  <c:v>-20211</c:v>
                </c:pt>
                <c:pt idx="140">
                  <c:v>-1180</c:v>
                </c:pt>
                <c:pt idx="141">
                  <c:v>13278</c:v>
                </c:pt>
                <c:pt idx="142">
                  <c:v>19461</c:v>
                </c:pt>
                <c:pt idx="143">
                  <c:v>10401</c:v>
                </c:pt>
                <c:pt idx="144">
                  <c:v>14486.5</c:v>
                </c:pt>
                <c:pt idx="145">
                  <c:v>18332.5</c:v>
                </c:pt>
                <c:pt idx="146">
                  <c:v>12324.5</c:v>
                </c:pt>
                <c:pt idx="147">
                  <c:v>-7236</c:v>
                </c:pt>
                <c:pt idx="148">
                  <c:v>14033.5</c:v>
                </c:pt>
                <c:pt idx="149">
                  <c:v>14357.5</c:v>
                </c:pt>
                <c:pt idx="150">
                  <c:v>18166</c:v>
                </c:pt>
                <c:pt idx="151">
                  <c:v>-6091</c:v>
                </c:pt>
                <c:pt idx="152">
                  <c:v>15032</c:v>
                </c:pt>
                <c:pt idx="153">
                  <c:v>19273</c:v>
                </c:pt>
                <c:pt idx="154">
                  <c:v>-7159</c:v>
                </c:pt>
                <c:pt idx="155">
                  <c:v>13043</c:v>
                </c:pt>
                <c:pt idx="156">
                  <c:v>15151.5</c:v>
                </c:pt>
                <c:pt idx="157">
                  <c:v>-6088.5</c:v>
                </c:pt>
                <c:pt idx="158">
                  <c:v>13228</c:v>
                </c:pt>
                <c:pt idx="159">
                  <c:v>17220.5</c:v>
                </c:pt>
                <c:pt idx="160">
                  <c:v>20249.5</c:v>
                </c:pt>
                <c:pt idx="161">
                  <c:v>20225</c:v>
                </c:pt>
                <c:pt idx="162">
                  <c:v>19333</c:v>
                </c:pt>
                <c:pt idx="163">
                  <c:v>18238.5</c:v>
                </c:pt>
                <c:pt idx="164">
                  <c:v>-1155</c:v>
                </c:pt>
                <c:pt idx="165">
                  <c:v>16235</c:v>
                </c:pt>
                <c:pt idx="166">
                  <c:v>-20211.5</c:v>
                </c:pt>
                <c:pt idx="167">
                  <c:v>15090</c:v>
                </c:pt>
                <c:pt idx="168">
                  <c:v>20285.5</c:v>
                </c:pt>
                <c:pt idx="169">
                  <c:v>14167</c:v>
                </c:pt>
                <c:pt idx="170">
                  <c:v>-7153.5</c:v>
                </c:pt>
                <c:pt idx="171">
                  <c:v>-6094</c:v>
                </c:pt>
                <c:pt idx="172">
                  <c:v>-35325</c:v>
                </c:pt>
                <c:pt idx="173">
                  <c:v>-35325.5</c:v>
                </c:pt>
                <c:pt idx="174">
                  <c:v>8285.5</c:v>
                </c:pt>
                <c:pt idx="175">
                  <c:v>-43446</c:v>
                </c:pt>
                <c:pt idx="176">
                  <c:v>-47530</c:v>
                </c:pt>
                <c:pt idx="177">
                  <c:v>-45286</c:v>
                </c:pt>
                <c:pt idx="178">
                  <c:v>-46470.5</c:v>
                </c:pt>
                <c:pt idx="179">
                  <c:v>-46470</c:v>
                </c:pt>
                <c:pt idx="180">
                  <c:v>-45286.5</c:v>
                </c:pt>
                <c:pt idx="181">
                  <c:v>-47530.5</c:v>
                </c:pt>
                <c:pt idx="182">
                  <c:v>-42229</c:v>
                </c:pt>
                <c:pt idx="183">
                  <c:v>2899.5</c:v>
                </c:pt>
                <c:pt idx="184">
                  <c:v>6251.5</c:v>
                </c:pt>
                <c:pt idx="185">
                  <c:v>6257</c:v>
                </c:pt>
                <c:pt idx="186">
                  <c:v>3994.5</c:v>
                </c:pt>
                <c:pt idx="187">
                  <c:v>3995</c:v>
                </c:pt>
                <c:pt idx="188">
                  <c:v>-27.5</c:v>
                </c:pt>
                <c:pt idx="189">
                  <c:v>-94</c:v>
                </c:pt>
                <c:pt idx="190">
                  <c:v>27255</c:v>
                </c:pt>
                <c:pt idx="191">
                  <c:v>27213.5</c:v>
                </c:pt>
                <c:pt idx="192">
                  <c:v>27214</c:v>
                </c:pt>
                <c:pt idx="193">
                  <c:v>27211</c:v>
                </c:pt>
                <c:pt idx="194">
                  <c:v>27208</c:v>
                </c:pt>
                <c:pt idx="195">
                  <c:v>22340</c:v>
                </c:pt>
                <c:pt idx="196">
                  <c:v>27208.5</c:v>
                </c:pt>
                <c:pt idx="197">
                  <c:v>25310</c:v>
                </c:pt>
                <c:pt idx="198">
                  <c:v>-96.5</c:v>
                </c:pt>
                <c:pt idx="199">
                  <c:v>-19</c:v>
                </c:pt>
                <c:pt idx="200">
                  <c:v>24281</c:v>
                </c:pt>
                <c:pt idx="201">
                  <c:v>21435.5</c:v>
                </c:pt>
                <c:pt idx="202">
                  <c:v>24281.5</c:v>
                </c:pt>
                <c:pt idx="203">
                  <c:v>-8165.5</c:v>
                </c:pt>
                <c:pt idx="204">
                  <c:v>-38</c:v>
                </c:pt>
                <c:pt idx="205">
                  <c:v>-27.5</c:v>
                </c:pt>
                <c:pt idx="206">
                  <c:v>13100</c:v>
                </c:pt>
                <c:pt idx="207">
                  <c:v>15156.5</c:v>
                </c:pt>
                <c:pt idx="208">
                  <c:v>15159</c:v>
                </c:pt>
                <c:pt idx="209">
                  <c:v>15239</c:v>
                </c:pt>
                <c:pt idx="210">
                  <c:v>15244.5</c:v>
                </c:pt>
                <c:pt idx="211">
                  <c:v>17253</c:v>
                </c:pt>
                <c:pt idx="212">
                  <c:v>17322</c:v>
                </c:pt>
                <c:pt idx="213">
                  <c:v>18243.5</c:v>
                </c:pt>
                <c:pt idx="214">
                  <c:v>19068</c:v>
                </c:pt>
                <c:pt idx="215">
                  <c:v>19106.5</c:v>
                </c:pt>
                <c:pt idx="216">
                  <c:v>19192.5</c:v>
                </c:pt>
                <c:pt idx="217">
                  <c:v>19192.5</c:v>
                </c:pt>
                <c:pt idx="218">
                  <c:v>20232.5</c:v>
                </c:pt>
                <c:pt idx="219">
                  <c:v>21182</c:v>
                </c:pt>
                <c:pt idx="220">
                  <c:v>21319.5</c:v>
                </c:pt>
                <c:pt idx="221">
                  <c:v>22147</c:v>
                </c:pt>
                <c:pt idx="222">
                  <c:v>22432</c:v>
                </c:pt>
                <c:pt idx="223">
                  <c:v>22991.5</c:v>
                </c:pt>
                <c:pt idx="224">
                  <c:v>23146.5</c:v>
                </c:pt>
                <c:pt idx="225">
                  <c:v>23289.5</c:v>
                </c:pt>
                <c:pt idx="226">
                  <c:v>23338.5</c:v>
                </c:pt>
                <c:pt idx="227">
                  <c:v>23339</c:v>
                </c:pt>
                <c:pt idx="228">
                  <c:v>23344</c:v>
                </c:pt>
                <c:pt idx="229">
                  <c:v>23344.5</c:v>
                </c:pt>
                <c:pt idx="230">
                  <c:v>23355.5</c:v>
                </c:pt>
                <c:pt idx="231">
                  <c:v>23378</c:v>
                </c:pt>
                <c:pt idx="232">
                  <c:v>23486</c:v>
                </c:pt>
                <c:pt idx="233">
                  <c:v>23513.5</c:v>
                </c:pt>
                <c:pt idx="234">
                  <c:v>24177</c:v>
                </c:pt>
                <c:pt idx="235">
                  <c:v>24202</c:v>
                </c:pt>
                <c:pt idx="236">
                  <c:v>24236</c:v>
                </c:pt>
                <c:pt idx="237">
                  <c:v>24399</c:v>
                </c:pt>
                <c:pt idx="238">
                  <c:v>25101</c:v>
                </c:pt>
                <c:pt idx="239">
                  <c:v>25140</c:v>
                </c:pt>
                <c:pt idx="240">
                  <c:v>25229</c:v>
                </c:pt>
                <c:pt idx="241">
                  <c:v>25281</c:v>
                </c:pt>
                <c:pt idx="242">
                  <c:v>25281</c:v>
                </c:pt>
                <c:pt idx="243">
                  <c:v>25427</c:v>
                </c:pt>
                <c:pt idx="244">
                  <c:v>25427</c:v>
                </c:pt>
                <c:pt idx="245">
                  <c:v>25533</c:v>
                </c:pt>
                <c:pt idx="246">
                  <c:v>26221.5</c:v>
                </c:pt>
                <c:pt idx="247">
                  <c:v>26285</c:v>
                </c:pt>
                <c:pt idx="248">
                  <c:v>26285</c:v>
                </c:pt>
                <c:pt idx="249">
                  <c:v>26334.5</c:v>
                </c:pt>
                <c:pt idx="250">
                  <c:v>26337.5</c:v>
                </c:pt>
                <c:pt idx="251">
                  <c:v>26429.5</c:v>
                </c:pt>
                <c:pt idx="252">
                  <c:v>26525.5</c:v>
                </c:pt>
                <c:pt idx="253">
                  <c:v>27184</c:v>
                </c:pt>
                <c:pt idx="254">
                  <c:v>27184</c:v>
                </c:pt>
                <c:pt idx="255">
                  <c:v>27237.5</c:v>
                </c:pt>
                <c:pt idx="256">
                  <c:v>27314</c:v>
                </c:pt>
                <c:pt idx="257">
                  <c:v>27314</c:v>
                </c:pt>
                <c:pt idx="258">
                  <c:v>27377.5</c:v>
                </c:pt>
                <c:pt idx="259">
                  <c:v>27378</c:v>
                </c:pt>
                <c:pt idx="260">
                  <c:v>27416</c:v>
                </c:pt>
                <c:pt idx="261">
                  <c:v>27441</c:v>
                </c:pt>
                <c:pt idx="262">
                  <c:v>27441</c:v>
                </c:pt>
                <c:pt idx="263">
                  <c:v>28263.5</c:v>
                </c:pt>
                <c:pt idx="264">
                  <c:v>28271</c:v>
                </c:pt>
                <c:pt idx="265">
                  <c:v>28271</c:v>
                </c:pt>
                <c:pt idx="266">
                  <c:v>28271.5</c:v>
                </c:pt>
                <c:pt idx="267">
                  <c:v>28271.5</c:v>
                </c:pt>
                <c:pt idx="268">
                  <c:v>28276.5</c:v>
                </c:pt>
                <c:pt idx="269">
                  <c:v>28277</c:v>
                </c:pt>
                <c:pt idx="270">
                  <c:v>28277</c:v>
                </c:pt>
                <c:pt idx="271">
                  <c:v>28279.5</c:v>
                </c:pt>
                <c:pt idx="272">
                  <c:v>28280</c:v>
                </c:pt>
                <c:pt idx="273">
                  <c:v>28282</c:v>
                </c:pt>
                <c:pt idx="274">
                  <c:v>28282.5</c:v>
                </c:pt>
                <c:pt idx="275">
                  <c:v>28287.5</c:v>
                </c:pt>
                <c:pt idx="276">
                  <c:v>28288</c:v>
                </c:pt>
                <c:pt idx="277">
                  <c:v>28290.5</c:v>
                </c:pt>
                <c:pt idx="278">
                  <c:v>28293.5</c:v>
                </c:pt>
                <c:pt idx="279">
                  <c:v>28293.5</c:v>
                </c:pt>
                <c:pt idx="280">
                  <c:v>28338</c:v>
                </c:pt>
                <c:pt idx="281">
                  <c:v>28340</c:v>
                </c:pt>
                <c:pt idx="282">
                  <c:v>28340</c:v>
                </c:pt>
                <c:pt idx="283">
                  <c:v>28417.5</c:v>
                </c:pt>
                <c:pt idx="284">
                  <c:v>28423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30062</c:v>
                </c:pt>
                <c:pt idx="291">
                  <c:v>30136.5</c:v>
                </c:pt>
                <c:pt idx="292">
                  <c:v>30192</c:v>
                </c:pt>
                <c:pt idx="293">
                  <c:v>30280</c:v>
                </c:pt>
                <c:pt idx="294">
                  <c:v>30330</c:v>
                </c:pt>
                <c:pt idx="295">
                  <c:v>31143.5</c:v>
                </c:pt>
                <c:pt idx="296">
                  <c:v>31173</c:v>
                </c:pt>
                <c:pt idx="297">
                  <c:v>31204.5</c:v>
                </c:pt>
                <c:pt idx="298">
                  <c:v>31247.5</c:v>
                </c:pt>
                <c:pt idx="299">
                  <c:v>31328.5</c:v>
                </c:pt>
                <c:pt idx="300">
                  <c:v>31347</c:v>
                </c:pt>
                <c:pt idx="301">
                  <c:v>31348</c:v>
                </c:pt>
                <c:pt idx="302">
                  <c:v>31486</c:v>
                </c:pt>
                <c:pt idx="303">
                  <c:v>31521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32233.5</c:v>
                </c:pt>
                <c:pt idx="309">
                  <c:v>32291.5</c:v>
                </c:pt>
                <c:pt idx="310">
                  <c:v>32330</c:v>
                </c:pt>
                <c:pt idx="311">
                  <c:v>32398</c:v>
                </c:pt>
                <c:pt idx="312">
                  <c:v>32461.5</c:v>
                </c:pt>
                <c:pt idx="313">
                  <c:v>33236.5</c:v>
                </c:pt>
                <c:pt idx="314">
                  <c:v>33267.5</c:v>
                </c:pt>
                <c:pt idx="315">
                  <c:v>33380</c:v>
                </c:pt>
                <c:pt idx="316">
                  <c:v>33397.5</c:v>
                </c:pt>
                <c:pt idx="317">
                  <c:v>33419.5</c:v>
                </c:pt>
                <c:pt idx="318">
                  <c:v>33452</c:v>
                </c:pt>
                <c:pt idx="319">
                  <c:v>33467</c:v>
                </c:pt>
                <c:pt idx="320">
                  <c:v>33518.5</c:v>
                </c:pt>
                <c:pt idx="321">
                  <c:v>33518.5</c:v>
                </c:pt>
                <c:pt idx="322">
                  <c:v>33521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34169</c:v>
                </c:pt>
                <c:pt idx="329">
                  <c:v>34257.5</c:v>
                </c:pt>
                <c:pt idx="330">
                  <c:v>34295</c:v>
                </c:pt>
                <c:pt idx="331">
                  <c:v>34295.5</c:v>
                </c:pt>
                <c:pt idx="332">
                  <c:v>34311</c:v>
                </c:pt>
                <c:pt idx="333">
                  <c:v>34312.5</c:v>
                </c:pt>
                <c:pt idx="334">
                  <c:v>34312.5</c:v>
                </c:pt>
                <c:pt idx="335">
                  <c:v>34316.5</c:v>
                </c:pt>
                <c:pt idx="336">
                  <c:v>34346.5</c:v>
                </c:pt>
                <c:pt idx="337">
                  <c:v>34347</c:v>
                </c:pt>
                <c:pt idx="338">
                  <c:v>34434</c:v>
                </c:pt>
                <c:pt idx="339">
                  <c:v>34461.5</c:v>
                </c:pt>
                <c:pt idx="340">
                  <c:v>34542.5</c:v>
                </c:pt>
                <c:pt idx="341">
                  <c:v>35204.5</c:v>
                </c:pt>
                <c:pt idx="342">
                  <c:v>35290</c:v>
                </c:pt>
                <c:pt idx="343">
                  <c:v>35290</c:v>
                </c:pt>
                <c:pt idx="344">
                  <c:v>35347</c:v>
                </c:pt>
                <c:pt idx="345">
                  <c:v>35375.5</c:v>
                </c:pt>
                <c:pt idx="346">
                  <c:v>35376</c:v>
                </c:pt>
                <c:pt idx="347">
                  <c:v>35403</c:v>
                </c:pt>
                <c:pt idx="348">
                  <c:v>35405</c:v>
                </c:pt>
                <c:pt idx="349">
                  <c:v>35433</c:v>
                </c:pt>
                <c:pt idx="350">
                  <c:v>35433</c:v>
                </c:pt>
                <c:pt idx="351">
                  <c:v>35453</c:v>
                </c:pt>
                <c:pt idx="352">
                  <c:v>35489</c:v>
                </c:pt>
                <c:pt idx="353">
                  <c:v>36219.5</c:v>
                </c:pt>
                <c:pt idx="354">
                  <c:v>36219.5</c:v>
                </c:pt>
                <c:pt idx="355">
                  <c:v>36288.5</c:v>
                </c:pt>
                <c:pt idx="356">
                  <c:v>36288.5</c:v>
                </c:pt>
                <c:pt idx="357">
                  <c:v>36289</c:v>
                </c:pt>
                <c:pt idx="358">
                  <c:v>36289</c:v>
                </c:pt>
                <c:pt idx="359">
                  <c:v>36330</c:v>
                </c:pt>
                <c:pt idx="360">
                  <c:v>37286.5</c:v>
                </c:pt>
                <c:pt idx="361">
                  <c:v>37294.5</c:v>
                </c:pt>
                <c:pt idx="362">
                  <c:v>37296</c:v>
                </c:pt>
                <c:pt idx="363">
                  <c:v>37366</c:v>
                </c:pt>
                <c:pt idx="364">
                  <c:v>37386.5</c:v>
                </c:pt>
                <c:pt idx="365">
                  <c:v>37387</c:v>
                </c:pt>
                <c:pt idx="366">
                  <c:v>37392</c:v>
                </c:pt>
                <c:pt idx="367">
                  <c:v>37472.5</c:v>
                </c:pt>
                <c:pt idx="368">
                  <c:v>37524</c:v>
                </c:pt>
                <c:pt idx="369">
                  <c:v>37527.5</c:v>
                </c:pt>
                <c:pt idx="370">
                  <c:v>38217</c:v>
                </c:pt>
                <c:pt idx="371">
                  <c:v>38332</c:v>
                </c:pt>
                <c:pt idx="372">
                  <c:v>38332</c:v>
                </c:pt>
                <c:pt idx="373">
                  <c:v>38336</c:v>
                </c:pt>
                <c:pt idx="374">
                  <c:v>38358.5</c:v>
                </c:pt>
                <c:pt idx="375">
                  <c:v>38359</c:v>
                </c:pt>
                <c:pt idx="376">
                  <c:v>38387.5</c:v>
                </c:pt>
                <c:pt idx="377">
                  <c:v>38387.5</c:v>
                </c:pt>
                <c:pt idx="378">
                  <c:v>38432.5</c:v>
                </c:pt>
                <c:pt idx="379">
                  <c:v>38451</c:v>
                </c:pt>
                <c:pt idx="380">
                  <c:v>38451</c:v>
                </c:pt>
                <c:pt idx="381">
                  <c:v>38468</c:v>
                </c:pt>
                <c:pt idx="382">
                  <c:v>39177</c:v>
                </c:pt>
                <c:pt idx="383">
                  <c:v>39240.5</c:v>
                </c:pt>
                <c:pt idx="384">
                  <c:v>39271</c:v>
                </c:pt>
                <c:pt idx="385">
                  <c:v>40518</c:v>
                </c:pt>
                <c:pt idx="386">
                  <c:v>40548</c:v>
                </c:pt>
                <c:pt idx="387">
                  <c:v>40650.5</c:v>
                </c:pt>
              </c:numCache>
            </c:numRef>
          </c:xVal>
          <c:yVal>
            <c:numRef>
              <c:f>errors!$J$21:$J$408</c:f>
              <c:numCache>
                <c:formatCode>General</c:formatCode>
                <c:ptCount val="388"/>
                <c:pt idx="183">
                  <c:v>-6.4072364912135527E-3</c:v>
                </c:pt>
                <c:pt idx="184">
                  <c:v>-3.736940496310126E-3</c:v>
                </c:pt>
                <c:pt idx="185">
                  <c:v>-3.698638996866066E-3</c:v>
                </c:pt>
                <c:pt idx="186">
                  <c:v>-2.3363014988717623E-3</c:v>
                </c:pt>
                <c:pt idx="187">
                  <c:v>-2.2873649941175245E-3</c:v>
                </c:pt>
                <c:pt idx="188">
                  <c:v>-2.2815074917161837E-3</c:v>
                </c:pt>
                <c:pt idx="189">
                  <c:v>-7.9006199666764587E-4</c:v>
                </c:pt>
                <c:pt idx="190">
                  <c:v>-7.6138500298839062E-4</c:v>
                </c:pt>
                <c:pt idx="191">
                  <c:v>-7.2311449912376702E-4</c:v>
                </c:pt>
                <c:pt idx="192">
                  <c:v>-6.7417799436952919E-4</c:v>
                </c:pt>
                <c:pt idx="193">
                  <c:v>-5.6779699662001804E-4</c:v>
                </c:pt>
                <c:pt idx="194">
                  <c:v>-4.6141599887050688E-4</c:v>
                </c:pt>
                <c:pt idx="195">
                  <c:v>-2.0717999723274261E-4</c:v>
                </c:pt>
                <c:pt idx="196">
                  <c:v>-1.2479496945161372E-5</c:v>
                </c:pt>
                <c:pt idx="197">
                  <c:v>7.5630006904248148E-5</c:v>
                </c:pt>
                <c:pt idx="198">
                  <c:v>8.6525549704674631E-4</c:v>
                </c:pt>
                <c:pt idx="199">
                  <c:v>2.0504130006884225E-3</c:v>
                </c:pt>
                <c:pt idx="200">
                  <c:v>2.6643129967851564E-3</c:v>
                </c:pt>
                <c:pt idx="201">
                  <c:v>2.866691502276808E-3</c:v>
                </c:pt>
                <c:pt idx="202">
                  <c:v>7.975273883609621E-3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303-4418-A790-811A685E8F81}"/>
            </c:ext>
          </c:extLst>
        </c:ser>
        <c:ser>
          <c:idx val="3"/>
          <c:order val="3"/>
          <c:tx>
            <c:strRef>
              <c:f>errors!$K$20:$K$20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errors!$F$21:$F$408</c:f>
              <c:numCache>
                <c:formatCode>General</c:formatCode>
                <c:ptCount val="388"/>
                <c:pt idx="0">
                  <c:v>-19236</c:v>
                </c:pt>
                <c:pt idx="1">
                  <c:v>-21424</c:v>
                </c:pt>
                <c:pt idx="2">
                  <c:v>-14819</c:v>
                </c:pt>
                <c:pt idx="3">
                  <c:v>-15294</c:v>
                </c:pt>
                <c:pt idx="4">
                  <c:v>-15037</c:v>
                </c:pt>
                <c:pt idx="5">
                  <c:v>-16201.5</c:v>
                </c:pt>
                <c:pt idx="6">
                  <c:v>-21321</c:v>
                </c:pt>
                <c:pt idx="7">
                  <c:v>-25042</c:v>
                </c:pt>
                <c:pt idx="8">
                  <c:v>-22248.5</c:v>
                </c:pt>
                <c:pt idx="9">
                  <c:v>-33285</c:v>
                </c:pt>
                <c:pt idx="10">
                  <c:v>-31334.5</c:v>
                </c:pt>
                <c:pt idx="11">
                  <c:v>-22948</c:v>
                </c:pt>
                <c:pt idx="12">
                  <c:v>-31335</c:v>
                </c:pt>
                <c:pt idx="13">
                  <c:v>-31222</c:v>
                </c:pt>
                <c:pt idx="14">
                  <c:v>-37360</c:v>
                </c:pt>
                <c:pt idx="15">
                  <c:v>-22223.5</c:v>
                </c:pt>
                <c:pt idx="16">
                  <c:v>-37448</c:v>
                </c:pt>
                <c:pt idx="17">
                  <c:v>-33142</c:v>
                </c:pt>
                <c:pt idx="18">
                  <c:v>-15942</c:v>
                </c:pt>
                <c:pt idx="19">
                  <c:v>-37423</c:v>
                </c:pt>
                <c:pt idx="20">
                  <c:v>-37296</c:v>
                </c:pt>
                <c:pt idx="21">
                  <c:v>-36546</c:v>
                </c:pt>
                <c:pt idx="22">
                  <c:v>-37285</c:v>
                </c:pt>
                <c:pt idx="23">
                  <c:v>-31216</c:v>
                </c:pt>
                <c:pt idx="24">
                  <c:v>-31343</c:v>
                </c:pt>
                <c:pt idx="25">
                  <c:v>-31233</c:v>
                </c:pt>
                <c:pt idx="26">
                  <c:v>-31293.5</c:v>
                </c:pt>
                <c:pt idx="27">
                  <c:v>-36458</c:v>
                </c:pt>
                <c:pt idx="28">
                  <c:v>-22237.5</c:v>
                </c:pt>
                <c:pt idx="29">
                  <c:v>-36607</c:v>
                </c:pt>
                <c:pt idx="30">
                  <c:v>-37343</c:v>
                </c:pt>
                <c:pt idx="31">
                  <c:v>-31343.5</c:v>
                </c:pt>
                <c:pt idx="32">
                  <c:v>-31282.5</c:v>
                </c:pt>
                <c:pt idx="33">
                  <c:v>-44561</c:v>
                </c:pt>
                <c:pt idx="34">
                  <c:v>-31221.5</c:v>
                </c:pt>
                <c:pt idx="35">
                  <c:v>-2810.5</c:v>
                </c:pt>
                <c:pt idx="36">
                  <c:v>10412</c:v>
                </c:pt>
                <c:pt idx="37">
                  <c:v>10251.5</c:v>
                </c:pt>
                <c:pt idx="38">
                  <c:v>11176</c:v>
                </c:pt>
                <c:pt idx="39">
                  <c:v>9026.5</c:v>
                </c:pt>
                <c:pt idx="40">
                  <c:v>10406.5</c:v>
                </c:pt>
                <c:pt idx="41">
                  <c:v>9101</c:v>
                </c:pt>
                <c:pt idx="42">
                  <c:v>9095.5</c:v>
                </c:pt>
                <c:pt idx="43">
                  <c:v>16158</c:v>
                </c:pt>
                <c:pt idx="44">
                  <c:v>12205.5</c:v>
                </c:pt>
                <c:pt idx="45">
                  <c:v>13101</c:v>
                </c:pt>
                <c:pt idx="46">
                  <c:v>-3759.5</c:v>
                </c:pt>
                <c:pt idx="47">
                  <c:v>10166</c:v>
                </c:pt>
                <c:pt idx="48">
                  <c:v>6081</c:v>
                </c:pt>
                <c:pt idx="49">
                  <c:v>5055</c:v>
                </c:pt>
                <c:pt idx="50">
                  <c:v>8158.5</c:v>
                </c:pt>
                <c:pt idx="51">
                  <c:v>10077.5</c:v>
                </c:pt>
                <c:pt idx="52">
                  <c:v>6073</c:v>
                </c:pt>
                <c:pt idx="53">
                  <c:v>9104</c:v>
                </c:pt>
                <c:pt idx="54">
                  <c:v>6258</c:v>
                </c:pt>
                <c:pt idx="55">
                  <c:v>-162</c:v>
                </c:pt>
                <c:pt idx="56">
                  <c:v>17068</c:v>
                </c:pt>
                <c:pt idx="57">
                  <c:v>5019</c:v>
                </c:pt>
                <c:pt idx="58">
                  <c:v>19136.5</c:v>
                </c:pt>
                <c:pt idx="59">
                  <c:v>6073</c:v>
                </c:pt>
                <c:pt idx="60">
                  <c:v>19195</c:v>
                </c:pt>
                <c:pt idx="61">
                  <c:v>-7145</c:v>
                </c:pt>
                <c:pt idx="62">
                  <c:v>-3200</c:v>
                </c:pt>
                <c:pt idx="63">
                  <c:v>11004.5</c:v>
                </c:pt>
                <c:pt idx="64">
                  <c:v>11104</c:v>
                </c:pt>
                <c:pt idx="65">
                  <c:v>7328.5</c:v>
                </c:pt>
                <c:pt idx="66">
                  <c:v>10033.5</c:v>
                </c:pt>
                <c:pt idx="67">
                  <c:v>9124</c:v>
                </c:pt>
                <c:pt idx="68">
                  <c:v>22332.5</c:v>
                </c:pt>
                <c:pt idx="69">
                  <c:v>16003</c:v>
                </c:pt>
                <c:pt idx="70">
                  <c:v>12299.5</c:v>
                </c:pt>
                <c:pt idx="71">
                  <c:v>16036</c:v>
                </c:pt>
                <c:pt idx="72">
                  <c:v>8138.5</c:v>
                </c:pt>
                <c:pt idx="73">
                  <c:v>8285.5</c:v>
                </c:pt>
                <c:pt idx="74">
                  <c:v>10091.5</c:v>
                </c:pt>
                <c:pt idx="75">
                  <c:v>21215</c:v>
                </c:pt>
                <c:pt idx="76">
                  <c:v>0</c:v>
                </c:pt>
                <c:pt idx="77">
                  <c:v>12938</c:v>
                </c:pt>
                <c:pt idx="78">
                  <c:v>11322</c:v>
                </c:pt>
                <c:pt idx="79">
                  <c:v>14307</c:v>
                </c:pt>
                <c:pt idx="80">
                  <c:v>1965</c:v>
                </c:pt>
                <c:pt idx="81">
                  <c:v>10240.5</c:v>
                </c:pt>
                <c:pt idx="82">
                  <c:v>3954</c:v>
                </c:pt>
                <c:pt idx="83">
                  <c:v>-5942</c:v>
                </c:pt>
                <c:pt idx="84">
                  <c:v>13204</c:v>
                </c:pt>
                <c:pt idx="85">
                  <c:v>14050</c:v>
                </c:pt>
                <c:pt idx="86">
                  <c:v>12033.5</c:v>
                </c:pt>
                <c:pt idx="87">
                  <c:v>12235</c:v>
                </c:pt>
                <c:pt idx="88">
                  <c:v>17256.5</c:v>
                </c:pt>
                <c:pt idx="89">
                  <c:v>20374</c:v>
                </c:pt>
                <c:pt idx="90">
                  <c:v>10146.5</c:v>
                </c:pt>
                <c:pt idx="91">
                  <c:v>18291.5</c:v>
                </c:pt>
                <c:pt idx="92">
                  <c:v>19165.5</c:v>
                </c:pt>
                <c:pt idx="93">
                  <c:v>12166</c:v>
                </c:pt>
                <c:pt idx="94">
                  <c:v>8207.5</c:v>
                </c:pt>
                <c:pt idx="95">
                  <c:v>12285</c:v>
                </c:pt>
                <c:pt idx="96">
                  <c:v>19378</c:v>
                </c:pt>
                <c:pt idx="97">
                  <c:v>13441</c:v>
                </c:pt>
                <c:pt idx="98">
                  <c:v>28479</c:v>
                </c:pt>
                <c:pt idx="99">
                  <c:v>7074</c:v>
                </c:pt>
                <c:pt idx="100">
                  <c:v>19182</c:v>
                </c:pt>
                <c:pt idx="101">
                  <c:v>14171.5</c:v>
                </c:pt>
                <c:pt idx="102">
                  <c:v>16150</c:v>
                </c:pt>
                <c:pt idx="103">
                  <c:v>19259.5</c:v>
                </c:pt>
                <c:pt idx="104">
                  <c:v>18426.5</c:v>
                </c:pt>
                <c:pt idx="105">
                  <c:v>15215</c:v>
                </c:pt>
                <c:pt idx="106">
                  <c:v>17021</c:v>
                </c:pt>
                <c:pt idx="107">
                  <c:v>18509.5</c:v>
                </c:pt>
                <c:pt idx="108">
                  <c:v>22498.5</c:v>
                </c:pt>
                <c:pt idx="109">
                  <c:v>12036</c:v>
                </c:pt>
                <c:pt idx="110">
                  <c:v>-1180</c:v>
                </c:pt>
                <c:pt idx="111">
                  <c:v>3265</c:v>
                </c:pt>
                <c:pt idx="112">
                  <c:v>16363</c:v>
                </c:pt>
                <c:pt idx="113">
                  <c:v>17289</c:v>
                </c:pt>
                <c:pt idx="114">
                  <c:v>-5925.5</c:v>
                </c:pt>
                <c:pt idx="115">
                  <c:v>-5258</c:v>
                </c:pt>
                <c:pt idx="116">
                  <c:v>6233</c:v>
                </c:pt>
                <c:pt idx="117">
                  <c:v>20291</c:v>
                </c:pt>
                <c:pt idx="118">
                  <c:v>23151.5</c:v>
                </c:pt>
                <c:pt idx="119">
                  <c:v>12188</c:v>
                </c:pt>
                <c:pt idx="120">
                  <c:v>-5936.5</c:v>
                </c:pt>
                <c:pt idx="121">
                  <c:v>17204</c:v>
                </c:pt>
                <c:pt idx="122">
                  <c:v>16457</c:v>
                </c:pt>
                <c:pt idx="123">
                  <c:v>21267.5</c:v>
                </c:pt>
                <c:pt idx="124">
                  <c:v>-6719.5</c:v>
                </c:pt>
                <c:pt idx="125">
                  <c:v>-5920</c:v>
                </c:pt>
                <c:pt idx="126">
                  <c:v>13153.5</c:v>
                </c:pt>
                <c:pt idx="127">
                  <c:v>11972.5</c:v>
                </c:pt>
                <c:pt idx="128">
                  <c:v>20073</c:v>
                </c:pt>
                <c:pt idx="129">
                  <c:v>19295.5</c:v>
                </c:pt>
                <c:pt idx="130">
                  <c:v>21361.5</c:v>
                </c:pt>
                <c:pt idx="131">
                  <c:v>20051</c:v>
                </c:pt>
                <c:pt idx="132">
                  <c:v>11336</c:v>
                </c:pt>
                <c:pt idx="133">
                  <c:v>11334</c:v>
                </c:pt>
                <c:pt idx="134">
                  <c:v>18274.5</c:v>
                </c:pt>
                <c:pt idx="135">
                  <c:v>1182</c:v>
                </c:pt>
                <c:pt idx="136">
                  <c:v>18329</c:v>
                </c:pt>
                <c:pt idx="137">
                  <c:v>18014</c:v>
                </c:pt>
                <c:pt idx="138">
                  <c:v>20208.5</c:v>
                </c:pt>
                <c:pt idx="139">
                  <c:v>-20211</c:v>
                </c:pt>
                <c:pt idx="140">
                  <c:v>-1180</c:v>
                </c:pt>
                <c:pt idx="141">
                  <c:v>13278</c:v>
                </c:pt>
                <c:pt idx="142">
                  <c:v>19461</c:v>
                </c:pt>
                <c:pt idx="143">
                  <c:v>10401</c:v>
                </c:pt>
                <c:pt idx="144">
                  <c:v>14486.5</c:v>
                </c:pt>
                <c:pt idx="145">
                  <c:v>18332.5</c:v>
                </c:pt>
                <c:pt idx="146">
                  <c:v>12324.5</c:v>
                </c:pt>
                <c:pt idx="147">
                  <c:v>-7236</c:v>
                </c:pt>
                <c:pt idx="148">
                  <c:v>14033.5</c:v>
                </c:pt>
                <c:pt idx="149">
                  <c:v>14357.5</c:v>
                </c:pt>
                <c:pt idx="150">
                  <c:v>18166</c:v>
                </c:pt>
                <c:pt idx="151">
                  <c:v>-6091</c:v>
                </c:pt>
                <c:pt idx="152">
                  <c:v>15032</c:v>
                </c:pt>
                <c:pt idx="153">
                  <c:v>19273</c:v>
                </c:pt>
                <c:pt idx="154">
                  <c:v>-7159</c:v>
                </c:pt>
                <c:pt idx="155">
                  <c:v>13043</c:v>
                </c:pt>
                <c:pt idx="156">
                  <c:v>15151.5</c:v>
                </c:pt>
                <c:pt idx="157">
                  <c:v>-6088.5</c:v>
                </c:pt>
                <c:pt idx="158">
                  <c:v>13228</c:v>
                </c:pt>
                <c:pt idx="159">
                  <c:v>17220.5</c:v>
                </c:pt>
                <c:pt idx="160">
                  <c:v>20249.5</c:v>
                </c:pt>
                <c:pt idx="161">
                  <c:v>20225</c:v>
                </c:pt>
                <c:pt idx="162">
                  <c:v>19333</c:v>
                </c:pt>
                <c:pt idx="163">
                  <c:v>18238.5</c:v>
                </c:pt>
                <c:pt idx="164">
                  <c:v>-1155</c:v>
                </c:pt>
                <c:pt idx="165">
                  <c:v>16235</c:v>
                </c:pt>
                <c:pt idx="166">
                  <c:v>-20211.5</c:v>
                </c:pt>
                <c:pt idx="167">
                  <c:v>15090</c:v>
                </c:pt>
                <c:pt idx="168">
                  <c:v>20285.5</c:v>
                </c:pt>
                <c:pt idx="169">
                  <c:v>14167</c:v>
                </c:pt>
                <c:pt idx="170">
                  <c:v>-7153.5</c:v>
                </c:pt>
                <c:pt idx="171">
                  <c:v>-6094</c:v>
                </c:pt>
                <c:pt idx="172">
                  <c:v>-35325</c:v>
                </c:pt>
                <c:pt idx="173">
                  <c:v>-35325.5</c:v>
                </c:pt>
                <c:pt idx="174">
                  <c:v>8285.5</c:v>
                </c:pt>
                <c:pt idx="175">
                  <c:v>-43446</c:v>
                </c:pt>
                <c:pt idx="176">
                  <c:v>-47530</c:v>
                </c:pt>
                <c:pt idx="177">
                  <c:v>-45286</c:v>
                </c:pt>
                <c:pt idx="178">
                  <c:v>-46470.5</c:v>
                </c:pt>
                <c:pt idx="179">
                  <c:v>-46470</c:v>
                </c:pt>
                <c:pt idx="180">
                  <c:v>-45286.5</c:v>
                </c:pt>
                <c:pt idx="181">
                  <c:v>-47530.5</c:v>
                </c:pt>
                <c:pt idx="182">
                  <c:v>-42229</c:v>
                </c:pt>
                <c:pt idx="183">
                  <c:v>2899.5</c:v>
                </c:pt>
                <c:pt idx="184">
                  <c:v>6251.5</c:v>
                </c:pt>
                <c:pt idx="185">
                  <c:v>6257</c:v>
                </c:pt>
                <c:pt idx="186">
                  <c:v>3994.5</c:v>
                </c:pt>
                <c:pt idx="187">
                  <c:v>3995</c:v>
                </c:pt>
                <c:pt idx="188">
                  <c:v>-27.5</c:v>
                </c:pt>
                <c:pt idx="189">
                  <c:v>-94</c:v>
                </c:pt>
                <c:pt idx="190">
                  <c:v>27255</c:v>
                </c:pt>
                <c:pt idx="191">
                  <c:v>27213.5</c:v>
                </c:pt>
                <c:pt idx="192">
                  <c:v>27214</c:v>
                </c:pt>
                <c:pt idx="193">
                  <c:v>27211</c:v>
                </c:pt>
                <c:pt idx="194">
                  <c:v>27208</c:v>
                </c:pt>
                <c:pt idx="195">
                  <c:v>22340</c:v>
                </c:pt>
                <c:pt idx="196">
                  <c:v>27208.5</c:v>
                </c:pt>
                <c:pt idx="197">
                  <c:v>25310</c:v>
                </c:pt>
                <c:pt idx="198">
                  <c:v>-96.5</c:v>
                </c:pt>
                <c:pt idx="199">
                  <c:v>-19</c:v>
                </c:pt>
                <c:pt idx="200">
                  <c:v>24281</c:v>
                </c:pt>
                <c:pt idx="201">
                  <c:v>21435.5</c:v>
                </c:pt>
                <c:pt idx="202">
                  <c:v>24281.5</c:v>
                </c:pt>
                <c:pt idx="203">
                  <c:v>-8165.5</c:v>
                </c:pt>
                <c:pt idx="204">
                  <c:v>-38</c:v>
                </c:pt>
                <c:pt idx="205">
                  <c:v>-27.5</c:v>
                </c:pt>
                <c:pt idx="206">
                  <c:v>13100</c:v>
                </c:pt>
                <c:pt idx="207">
                  <c:v>15156.5</c:v>
                </c:pt>
                <c:pt idx="208">
                  <c:v>15159</c:v>
                </c:pt>
                <c:pt idx="209">
                  <c:v>15239</c:v>
                </c:pt>
                <c:pt idx="210">
                  <c:v>15244.5</c:v>
                </c:pt>
                <c:pt idx="211">
                  <c:v>17253</c:v>
                </c:pt>
                <c:pt idx="212">
                  <c:v>17322</c:v>
                </c:pt>
                <c:pt idx="213">
                  <c:v>18243.5</c:v>
                </c:pt>
                <c:pt idx="214">
                  <c:v>19068</c:v>
                </c:pt>
                <c:pt idx="215">
                  <c:v>19106.5</c:v>
                </c:pt>
                <c:pt idx="216">
                  <c:v>19192.5</c:v>
                </c:pt>
                <c:pt idx="217">
                  <c:v>19192.5</c:v>
                </c:pt>
                <c:pt idx="218">
                  <c:v>20232.5</c:v>
                </c:pt>
                <c:pt idx="219">
                  <c:v>21182</c:v>
                </c:pt>
                <c:pt idx="220">
                  <c:v>21319.5</c:v>
                </c:pt>
                <c:pt idx="221">
                  <c:v>22147</c:v>
                </c:pt>
                <c:pt idx="222">
                  <c:v>22432</c:v>
                </c:pt>
                <c:pt idx="223">
                  <c:v>22991.5</c:v>
                </c:pt>
                <c:pt idx="224">
                  <c:v>23146.5</c:v>
                </c:pt>
                <c:pt idx="225">
                  <c:v>23289.5</c:v>
                </c:pt>
                <c:pt idx="226">
                  <c:v>23338.5</c:v>
                </c:pt>
                <c:pt idx="227">
                  <c:v>23339</c:v>
                </c:pt>
                <c:pt idx="228">
                  <c:v>23344</c:v>
                </c:pt>
                <c:pt idx="229">
                  <c:v>23344.5</c:v>
                </c:pt>
                <c:pt idx="230">
                  <c:v>23355.5</c:v>
                </c:pt>
                <c:pt idx="231">
                  <c:v>23378</c:v>
                </c:pt>
                <c:pt idx="232">
                  <c:v>23486</c:v>
                </c:pt>
                <c:pt idx="233">
                  <c:v>23513.5</c:v>
                </c:pt>
                <c:pt idx="234">
                  <c:v>24177</c:v>
                </c:pt>
                <c:pt idx="235">
                  <c:v>24202</c:v>
                </c:pt>
                <c:pt idx="236">
                  <c:v>24236</c:v>
                </c:pt>
                <c:pt idx="237">
                  <c:v>24399</c:v>
                </c:pt>
                <c:pt idx="238">
                  <c:v>25101</c:v>
                </c:pt>
                <c:pt idx="239">
                  <c:v>25140</c:v>
                </c:pt>
                <c:pt idx="240">
                  <c:v>25229</c:v>
                </c:pt>
                <c:pt idx="241">
                  <c:v>25281</c:v>
                </c:pt>
                <c:pt idx="242">
                  <c:v>25281</c:v>
                </c:pt>
                <c:pt idx="243">
                  <c:v>25427</c:v>
                </c:pt>
                <c:pt idx="244">
                  <c:v>25427</c:v>
                </c:pt>
                <c:pt idx="245">
                  <c:v>25533</c:v>
                </c:pt>
                <c:pt idx="246">
                  <c:v>26221.5</c:v>
                </c:pt>
                <c:pt idx="247">
                  <c:v>26285</c:v>
                </c:pt>
                <c:pt idx="248">
                  <c:v>26285</c:v>
                </c:pt>
                <c:pt idx="249">
                  <c:v>26334.5</c:v>
                </c:pt>
                <c:pt idx="250">
                  <c:v>26337.5</c:v>
                </c:pt>
                <c:pt idx="251">
                  <c:v>26429.5</c:v>
                </c:pt>
                <c:pt idx="252">
                  <c:v>26525.5</c:v>
                </c:pt>
                <c:pt idx="253">
                  <c:v>27184</c:v>
                </c:pt>
                <c:pt idx="254">
                  <c:v>27184</c:v>
                </c:pt>
                <c:pt idx="255">
                  <c:v>27237.5</c:v>
                </c:pt>
                <c:pt idx="256">
                  <c:v>27314</c:v>
                </c:pt>
                <c:pt idx="257">
                  <c:v>27314</c:v>
                </c:pt>
                <c:pt idx="258">
                  <c:v>27377.5</c:v>
                </c:pt>
                <c:pt idx="259">
                  <c:v>27378</c:v>
                </c:pt>
                <c:pt idx="260">
                  <c:v>27416</c:v>
                </c:pt>
                <c:pt idx="261">
                  <c:v>27441</c:v>
                </c:pt>
                <c:pt idx="262">
                  <c:v>27441</c:v>
                </c:pt>
                <c:pt idx="263">
                  <c:v>28263.5</c:v>
                </c:pt>
                <c:pt idx="264">
                  <c:v>28271</c:v>
                </c:pt>
                <c:pt idx="265">
                  <c:v>28271</c:v>
                </c:pt>
                <c:pt idx="266">
                  <c:v>28271.5</c:v>
                </c:pt>
                <c:pt idx="267">
                  <c:v>28271.5</c:v>
                </c:pt>
                <c:pt idx="268">
                  <c:v>28276.5</c:v>
                </c:pt>
                <c:pt idx="269">
                  <c:v>28277</c:v>
                </c:pt>
                <c:pt idx="270">
                  <c:v>28277</c:v>
                </c:pt>
                <c:pt idx="271">
                  <c:v>28279.5</c:v>
                </c:pt>
                <c:pt idx="272">
                  <c:v>28280</c:v>
                </c:pt>
                <c:pt idx="273">
                  <c:v>28282</c:v>
                </c:pt>
                <c:pt idx="274">
                  <c:v>28282.5</c:v>
                </c:pt>
                <c:pt idx="275">
                  <c:v>28287.5</c:v>
                </c:pt>
                <c:pt idx="276">
                  <c:v>28288</c:v>
                </c:pt>
                <c:pt idx="277">
                  <c:v>28290.5</c:v>
                </c:pt>
                <c:pt idx="278">
                  <c:v>28293.5</c:v>
                </c:pt>
                <c:pt idx="279">
                  <c:v>28293.5</c:v>
                </c:pt>
                <c:pt idx="280">
                  <c:v>28338</c:v>
                </c:pt>
                <c:pt idx="281">
                  <c:v>28340</c:v>
                </c:pt>
                <c:pt idx="282">
                  <c:v>28340</c:v>
                </c:pt>
                <c:pt idx="283">
                  <c:v>28417.5</c:v>
                </c:pt>
                <c:pt idx="284">
                  <c:v>28423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30062</c:v>
                </c:pt>
                <c:pt idx="291">
                  <c:v>30136.5</c:v>
                </c:pt>
                <c:pt idx="292">
                  <c:v>30192</c:v>
                </c:pt>
                <c:pt idx="293">
                  <c:v>30280</c:v>
                </c:pt>
                <c:pt idx="294">
                  <c:v>30330</c:v>
                </c:pt>
                <c:pt idx="295">
                  <c:v>31143.5</c:v>
                </c:pt>
                <c:pt idx="296">
                  <c:v>31173</c:v>
                </c:pt>
                <c:pt idx="297">
                  <c:v>31204.5</c:v>
                </c:pt>
                <c:pt idx="298">
                  <c:v>31247.5</c:v>
                </c:pt>
                <c:pt idx="299">
                  <c:v>31328.5</c:v>
                </c:pt>
                <c:pt idx="300">
                  <c:v>31347</c:v>
                </c:pt>
                <c:pt idx="301">
                  <c:v>31348</c:v>
                </c:pt>
                <c:pt idx="302">
                  <c:v>31486</c:v>
                </c:pt>
                <c:pt idx="303">
                  <c:v>31521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32233.5</c:v>
                </c:pt>
                <c:pt idx="309">
                  <c:v>32291.5</c:v>
                </c:pt>
                <c:pt idx="310">
                  <c:v>32330</c:v>
                </c:pt>
                <c:pt idx="311">
                  <c:v>32398</c:v>
                </c:pt>
                <c:pt idx="312">
                  <c:v>32461.5</c:v>
                </c:pt>
                <c:pt idx="313">
                  <c:v>33236.5</c:v>
                </c:pt>
                <c:pt idx="314">
                  <c:v>33267.5</c:v>
                </c:pt>
                <c:pt idx="315">
                  <c:v>33380</c:v>
                </c:pt>
                <c:pt idx="316">
                  <c:v>33397.5</c:v>
                </c:pt>
                <c:pt idx="317">
                  <c:v>33419.5</c:v>
                </c:pt>
                <c:pt idx="318">
                  <c:v>33452</c:v>
                </c:pt>
                <c:pt idx="319">
                  <c:v>33467</c:v>
                </c:pt>
                <c:pt idx="320">
                  <c:v>33518.5</c:v>
                </c:pt>
                <c:pt idx="321">
                  <c:v>33518.5</c:v>
                </c:pt>
                <c:pt idx="322">
                  <c:v>33521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34169</c:v>
                </c:pt>
                <c:pt idx="329">
                  <c:v>34257.5</c:v>
                </c:pt>
                <c:pt idx="330">
                  <c:v>34295</c:v>
                </c:pt>
                <c:pt idx="331">
                  <c:v>34295.5</c:v>
                </c:pt>
                <c:pt idx="332">
                  <c:v>34311</c:v>
                </c:pt>
                <c:pt idx="333">
                  <c:v>34312.5</c:v>
                </c:pt>
                <c:pt idx="334">
                  <c:v>34312.5</c:v>
                </c:pt>
                <c:pt idx="335">
                  <c:v>34316.5</c:v>
                </c:pt>
                <c:pt idx="336">
                  <c:v>34346.5</c:v>
                </c:pt>
                <c:pt idx="337">
                  <c:v>34347</c:v>
                </c:pt>
                <c:pt idx="338">
                  <c:v>34434</c:v>
                </c:pt>
                <c:pt idx="339">
                  <c:v>34461.5</c:v>
                </c:pt>
                <c:pt idx="340">
                  <c:v>34542.5</c:v>
                </c:pt>
                <c:pt idx="341">
                  <c:v>35204.5</c:v>
                </c:pt>
                <c:pt idx="342">
                  <c:v>35290</c:v>
                </c:pt>
                <c:pt idx="343">
                  <c:v>35290</c:v>
                </c:pt>
                <c:pt idx="344">
                  <c:v>35347</c:v>
                </c:pt>
                <c:pt idx="345">
                  <c:v>35375.5</c:v>
                </c:pt>
                <c:pt idx="346">
                  <c:v>35376</c:v>
                </c:pt>
                <c:pt idx="347">
                  <c:v>35403</c:v>
                </c:pt>
                <c:pt idx="348">
                  <c:v>35405</c:v>
                </c:pt>
                <c:pt idx="349">
                  <c:v>35433</c:v>
                </c:pt>
                <c:pt idx="350">
                  <c:v>35433</c:v>
                </c:pt>
                <c:pt idx="351">
                  <c:v>35453</c:v>
                </c:pt>
                <c:pt idx="352">
                  <c:v>35489</c:v>
                </c:pt>
                <c:pt idx="353">
                  <c:v>36219.5</c:v>
                </c:pt>
                <c:pt idx="354">
                  <c:v>36219.5</c:v>
                </c:pt>
                <c:pt idx="355">
                  <c:v>36288.5</c:v>
                </c:pt>
                <c:pt idx="356">
                  <c:v>36288.5</c:v>
                </c:pt>
                <c:pt idx="357">
                  <c:v>36289</c:v>
                </c:pt>
                <c:pt idx="358">
                  <c:v>36289</c:v>
                </c:pt>
                <c:pt idx="359">
                  <c:v>36330</c:v>
                </c:pt>
                <c:pt idx="360">
                  <c:v>37286.5</c:v>
                </c:pt>
                <c:pt idx="361">
                  <c:v>37294.5</c:v>
                </c:pt>
                <c:pt idx="362">
                  <c:v>37296</c:v>
                </c:pt>
                <c:pt idx="363">
                  <c:v>37366</c:v>
                </c:pt>
                <c:pt idx="364">
                  <c:v>37386.5</c:v>
                </c:pt>
                <c:pt idx="365">
                  <c:v>37387</c:v>
                </c:pt>
                <c:pt idx="366">
                  <c:v>37392</c:v>
                </c:pt>
                <c:pt idx="367">
                  <c:v>37472.5</c:v>
                </c:pt>
                <c:pt idx="368">
                  <c:v>37524</c:v>
                </c:pt>
                <c:pt idx="369">
                  <c:v>37527.5</c:v>
                </c:pt>
                <c:pt idx="370">
                  <c:v>38217</c:v>
                </c:pt>
                <c:pt idx="371">
                  <c:v>38332</c:v>
                </c:pt>
                <c:pt idx="372">
                  <c:v>38332</c:v>
                </c:pt>
                <c:pt idx="373">
                  <c:v>38336</c:v>
                </c:pt>
                <c:pt idx="374">
                  <c:v>38358.5</c:v>
                </c:pt>
                <c:pt idx="375">
                  <c:v>38359</c:v>
                </c:pt>
                <c:pt idx="376">
                  <c:v>38387.5</c:v>
                </c:pt>
                <c:pt idx="377">
                  <c:v>38387.5</c:v>
                </c:pt>
                <c:pt idx="378">
                  <c:v>38432.5</c:v>
                </c:pt>
                <c:pt idx="379">
                  <c:v>38451</c:v>
                </c:pt>
                <c:pt idx="380">
                  <c:v>38451</c:v>
                </c:pt>
                <c:pt idx="381">
                  <c:v>38468</c:v>
                </c:pt>
                <c:pt idx="382">
                  <c:v>39177</c:v>
                </c:pt>
                <c:pt idx="383">
                  <c:v>39240.5</c:v>
                </c:pt>
                <c:pt idx="384">
                  <c:v>39271</c:v>
                </c:pt>
                <c:pt idx="385">
                  <c:v>40518</c:v>
                </c:pt>
                <c:pt idx="386">
                  <c:v>40548</c:v>
                </c:pt>
                <c:pt idx="387">
                  <c:v>40650.5</c:v>
                </c:pt>
              </c:numCache>
            </c:numRef>
          </c:xVal>
          <c:yVal>
            <c:numRef>
              <c:f>errors!$K$21:$K$408</c:f>
              <c:numCache>
                <c:formatCode>General</c:formatCode>
                <c:ptCount val="388"/>
                <c:pt idx="203">
                  <c:v>1.4628018507210072E-2</c:v>
                </c:pt>
                <c:pt idx="204">
                  <c:v>-2.1091739981784485E-3</c:v>
                </c:pt>
                <c:pt idx="205">
                  <c:v>-2.881507491110824E-3</c:v>
                </c:pt>
                <c:pt idx="206">
                  <c:v>3.9462999993702397E-3</c:v>
                </c:pt>
                <c:pt idx="207">
                  <c:v>6.0221245003049262E-3</c:v>
                </c:pt>
                <c:pt idx="208">
                  <c:v>5.0668070034589618E-3</c:v>
                </c:pt>
                <c:pt idx="209">
                  <c:v>4.7966470083338208E-3</c:v>
                </c:pt>
                <c:pt idx="210">
                  <c:v>7.6349485025275499E-3</c:v>
                </c:pt>
                <c:pt idx="211">
                  <c:v>5.7128689950332046E-3</c:v>
                </c:pt>
                <c:pt idx="212">
                  <c:v>5.4661060057696886E-3</c:v>
                </c:pt>
                <c:pt idx="213">
                  <c:v>5.5560755063197576E-3</c:v>
                </c:pt>
                <c:pt idx="214">
                  <c:v>1.7523639980936423E-3</c:v>
                </c:pt>
                <c:pt idx="215">
                  <c:v>3.4204745024908334E-3</c:v>
                </c:pt>
                <c:pt idx="216">
                  <c:v>7.0375525028794073E-3</c:v>
                </c:pt>
                <c:pt idx="217">
                  <c:v>7.0375525028794073E-3</c:v>
                </c:pt>
                <c:pt idx="218">
                  <c:v>5.4254724964266643E-3</c:v>
                </c:pt>
                <c:pt idx="219">
                  <c:v>-2.4411399499513209E-4</c:v>
                </c:pt>
                <c:pt idx="220">
                  <c:v>3.2134235007106327E-3</c:v>
                </c:pt>
                <c:pt idx="221">
                  <c:v>4.0333100332645699E-4</c:v>
                </c:pt>
                <c:pt idx="222">
                  <c:v>2.9713600088143721E-4</c:v>
                </c:pt>
                <c:pt idx="223">
                  <c:v>6.5707950125215575E-4</c:v>
                </c:pt>
                <c:pt idx="224">
                  <c:v>3.2739450398366898E-4</c:v>
                </c:pt>
                <c:pt idx="225">
                  <c:v>-1.7676649440545589E-4</c:v>
                </c:pt>
                <c:pt idx="226">
                  <c:v>2.1901050786254928E-4</c:v>
                </c:pt>
                <c:pt idx="227">
                  <c:v>-8.3205299597466365E-4</c:v>
                </c:pt>
                <c:pt idx="228">
                  <c:v>-2.4268800189020112E-4</c:v>
                </c:pt>
                <c:pt idx="229">
                  <c:v>-7.9375149653060362E-4</c:v>
                </c:pt>
                <c:pt idx="230">
                  <c:v>8.2851503975689411E-5</c:v>
                </c:pt>
                <c:pt idx="231">
                  <c:v>5.849939989275299E-4</c:v>
                </c:pt>
                <c:pt idx="232">
                  <c:v>-8.4472199523588642E-4</c:v>
                </c:pt>
                <c:pt idx="233">
                  <c:v>4.4678549602394924E-4</c:v>
                </c:pt>
                <c:pt idx="234">
                  <c:v>-1.2144789943704382E-3</c:v>
                </c:pt>
                <c:pt idx="235">
                  <c:v>4.1323460027342662E-3</c:v>
                </c:pt>
                <c:pt idx="236">
                  <c:v>-3.9971993828658015E-5</c:v>
                </c:pt>
                <c:pt idx="237">
                  <c:v>-1.2866729957750067E-3</c:v>
                </c:pt>
                <c:pt idx="238">
                  <c:v>3.9201730032800697E-3</c:v>
                </c:pt>
                <c:pt idx="239">
                  <c:v>-1.0627800002112053E-3</c:v>
                </c:pt>
                <c:pt idx="240">
                  <c:v>-1.0520829964661971E-3</c:v>
                </c:pt>
                <c:pt idx="241">
                  <c:v>-8.6268699669744819E-4</c:v>
                </c:pt>
                <c:pt idx="242">
                  <c:v>-8.2268699770793319E-4</c:v>
                </c:pt>
                <c:pt idx="243">
                  <c:v>-3.7322899879654869E-4</c:v>
                </c:pt>
                <c:pt idx="244">
                  <c:v>-3.4322899591643363E-4</c:v>
                </c:pt>
                <c:pt idx="245">
                  <c:v>-1.1986910030827858E-3</c:v>
                </c:pt>
                <c:pt idx="246">
                  <c:v>-5.131304933456704E-4</c:v>
                </c:pt>
                <c:pt idx="247">
                  <c:v>-1.6981949956971221E-3</c:v>
                </c:pt>
                <c:pt idx="248">
                  <c:v>-1.6881949995877221E-3</c:v>
                </c:pt>
                <c:pt idx="249">
                  <c:v>2.4651849525980651E-4</c:v>
                </c:pt>
                <c:pt idx="250">
                  <c:v>2.4013750226004049E-4</c:v>
                </c:pt>
                <c:pt idx="251">
                  <c:v>-5.5546501243952662E-5</c:v>
                </c:pt>
                <c:pt idx="252">
                  <c:v>-1.5973849804140627E-4</c:v>
                </c:pt>
                <c:pt idx="253">
                  <c:v>-2.420368000457529E-3</c:v>
                </c:pt>
                <c:pt idx="254">
                  <c:v>-2.4103679970721714E-3</c:v>
                </c:pt>
                <c:pt idx="255">
                  <c:v>1.2583749776240438E-4</c:v>
                </c:pt>
                <c:pt idx="256">
                  <c:v>-1.396878004015889E-3</c:v>
                </c:pt>
                <c:pt idx="257">
                  <c:v>-1.3868780006305315E-3</c:v>
                </c:pt>
                <c:pt idx="258">
                  <c:v>-7.7194249752210453E-4</c:v>
                </c:pt>
                <c:pt idx="259">
                  <c:v>5.7699399621924385E-4</c:v>
                </c:pt>
                <c:pt idx="260">
                  <c:v>1.3961680015199818E-3</c:v>
                </c:pt>
                <c:pt idx="261">
                  <c:v>5.4299300245475024E-4</c:v>
                </c:pt>
                <c:pt idx="262">
                  <c:v>5.8299300144426525E-4</c:v>
                </c:pt>
                <c:pt idx="263">
                  <c:v>8.4353550482774153E-4</c:v>
                </c:pt>
                <c:pt idx="264">
                  <c:v>-9.2241699894657359E-4</c:v>
                </c:pt>
                <c:pt idx="265">
                  <c:v>-7.2241699672304094E-4</c:v>
                </c:pt>
                <c:pt idx="266">
                  <c:v>3.265195045969449E-4</c:v>
                </c:pt>
                <c:pt idx="267">
                  <c:v>5.2651950682047755E-4</c:v>
                </c:pt>
                <c:pt idx="268">
                  <c:v>4.1588450403651223E-4</c:v>
                </c:pt>
                <c:pt idx="269">
                  <c:v>-1.7351790011161938E-3</c:v>
                </c:pt>
                <c:pt idx="270">
                  <c:v>-1.235178999195341E-3</c:v>
                </c:pt>
                <c:pt idx="271">
                  <c:v>4.0950350376078859E-4</c:v>
                </c:pt>
                <c:pt idx="272">
                  <c:v>-4.4155999785289168E-4</c:v>
                </c:pt>
                <c:pt idx="273">
                  <c:v>-1.1458139924798161E-3</c:v>
                </c:pt>
                <c:pt idx="274">
                  <c:v>4.0312250348506495E-4</c:v>
                </c:pt>
                <c:pt idx="275">
                  <c:v>1.9248750322731212E-4</c:v>
                </c:pt>
                <c:pt idx="276">
                  <c:v>-1.358575995254796E-3</c:v>
                </c:pt>
                <c:pt idx="277">
                  <c:v>-2.138934942195192E-4</c:v>
                </c:pt>
                <c:pt idx="278">
                  <c:v>1.2797254967154004E-3</c:v>
                </c:pt>
                <c:pt idx="279">
                  <c:v>2.0797254983335733E-3</c:v>
                </c:pt>
                <c:pt idx="280">
                  <c:v>-6.492599641205743E-5</c:v>
                </c:pt>
                <c:pt idx="281">
                  <c:v>7.0082000456750393E-4</c:v>
                </c:pt>
                <c:pt idx="282">
                  <c:v>7.3082000017166138E-4</c:v>
                </c:pt>
                <c:pt idx="283">
                  <c:v>-2.0840224970015697E-3</c:v>
                </c:pt>
                <c:pt idx="284">
                  <c:v>-1.3457210006890818E-3</c:v>
                </c:pt>
                <c:pt idx="285">
                  <c:v>-1.2222309960634448E-3</c:v>
                </c:pt>
                <c:pt idx="286">
                  <c:v>-1.7707799997879192E-3</c:v>
                </c:pt>
                <c:pt idx="287">
                  <c:v>-1.4344969968078658E-3</c:v>
                </c:pt>
                <c:pt idx="288">
                  <c:v>-6.2171949684852734E-4</c:v>
                </c:pt>
                <c:pt idx="289">
                  <c:v>-1.4300879993243143E-3</c:v>
                </c:pt>
                <c:pt idx="290">
                  <c:v>-1.9318739941809326E-3</c:v>
                </c:pt>
                <c:pt idx="291">
                  <c:v>-1.8403354988549836E-3</c:v>
                </c:pt>
                <c:pt idx="292">
                  <c:v>-1.3083839949104004E-3</c:v>
                </c:pt>
                <c:pt idx="293">
                  <c:v>-3.2955599963315763E-3</c:v>
                </c:pt>
                <c:pt idx="294">
                  <c:v>-2.4019099946599454E-3</c:v>
                </c:pt>
                <c:pt idx="295">
                  <c:v>-3.6822244946961291E-3</c:v>
                </c:pt>
                <c:pt idx="296">
                  <c:v>-3.4949710025102831E-3</c:v>
                </c:pt>
                <c:pt idx="297">
                  <c:v>-4.4119714948465116E-3</c:v>
                </c:pt>
                <c:pt idx="298">
                  <c:v>-3.1034325002110563E-3</c:v>
                </c:pt>
                <c:pt idx="299">
                  <c:v>-3.7757194950245321E-3</c:v>
                </c:pt>
                <c:pt idx="300">
                  <c:v>-3.4650689995032735E-3</c:v>
                </c:pt>
                <c:pt idx="301">
                  <c:v>-3.7671959944418631E-3</c:v>
                </c:pt>
                <c:pt idx="302">
                  <c:v>-4.0607219998491928E-3</c:v>
                </c:pt>
                <c:pt idx="303">
                  <c:v>-3.3351669990224764E-3</c:v>
                </c:pt>
                <c:pt idx="304">
                  <c:v>-3.3251670029130764E-3</c:v>
                </c:pt>
                <c:pt idx="305">
                  <c:v>-3.2351670015486889E-3</c:v>
                </c:pt>
                <c:pt idx="306">
                  <c:v>-3.2251669981633313E-3</c:v>
                </c:pt>
                <c:pt idx="307">
                  <c:v>-3.1351670040749013E-3</c:v>
                </c:pt>
                <c:pt idx="308">
                  <c:v>-4.3006545020034537E-3</c:v>
                </c:pt>
                <c:pt idx="309">
                  <c:v>-3.8240204958128743E-3</c:v>
                </c:pt>
                <c:pt idx="310">
                  <c:v>-4.1559099990990944E-3</c:v>
                </c:pt>
                <c:pt idx="311">
                  <c:v>-4.9005460023181513E-3</c:v>
                </c:pt>
                <c:pt idx="312">
                  <c:v>-4.2856104992097244E-3</c:v>
                </c:pt>
                <c:pt idx="313">
                  <c:v>-4.9340354962623678E-3</c:v>
                </c:pt>
                <c:pt idx="314">
                  <c:v>-5.2999725012341514E-3</c:v>
                </c:pt>
                <c:pt idx="315">
                  <c:v>-5.8892599918181077E-3</c:v>
                </c:pt>
                <c:pt idx="316">
                  <c:v>-4.9764824943849817E-3</c:v>
                </c:pt>
                <c:pt idx="317">
                  <c:v>-4.8232764966087416E-3</c:v>
                </c:pt>
                <c:pt idx="318">
                  <c:v>-4.0424039980280213E-3</c:v>
                </c:pt>
                <c:pt idx="319">
                  <c:v>-4.6743089988012798E-3</c:v>
                </c:pt>
                <c:pt idx="320">
                  <c:v>-6.2338494972209446E-3</c:v>
                </c:pt>
                <c:pt idx="321">
                  <c:v>-6.1938494982314296E-3</c:v>
                </c:pt>
                <c:pt idx="322">
                  <c:v>-6.6291670009377412E-3</c:v>
                </c:pt>
                <c:pt idx="323">
                  <c:v>-6.5891670019482262E-3</c:v>
                </c:pt>
                <c:pt idx="324">
                  <c:v>-5.7291670018457808E-3</c:v>
                </c:pt>
                <c:pt idx="325">
                  <c:v>-5.6891670028562658E-3</c:v>
                </c:pt>
                <c:pt idx="326">
                  <c:v>-5.4291670021484606E-3</c:v>
                </c:pt>
                <c:pt idx="327">
                  <c:v>-5.3891670031589456E-3</c:v>
                </c:pt>
                <c:pt idx="328">
                  <c:v>-6.5674629950080998E-3</c:v>
                </c:pt>
                <c:pt idx="329">
                  <c:v>-8.0057025043061003E-3</c:v>
                </c:pt>
                <c:pt idx="330">
                  <c:v>-8.6354649974964559E-3</c:v>
                </c:pt>
                <c:pt idx="331">
                  <c:v>-7.7865284984000027E-3</c:v>
                </c:pt>
                <c:pt idx="332">
                  <c:v>-8.9694970010896213E-3</c:v>
                </c:pt>
                <c:pt idx="333">
                  <c:v>-8.2726874898071401E-3</c:v>
                </c:pt>
                <c:pt idx="334">
                  <c:v>-8.2226874947082251E-3</c:v>
                </c:pt>
                <c:pt idx="335">
                  <c:v>-8.2311954975011759E-3</c:v>
                </c:pt>
                <c:pt idx="336">
                  <c:v>-7.9950054932851344E-3</c:v>
                </c:pt>
                <c:pt idx="337">
                  <c:v>-8.1460689980303869E-3</c:v>
                </c:pt>
                <c:pt idx="338">
                  <c:v>-1.0531118001381401E-2</c:v>
                </c:pt>
                <c:pt idx="339">
                  <c:v>-8.3396104964776896E-3</c:v>
                </c:pt>
                <c:pt idx="340">
                  <c:v>-8.7118974915938452E-3</c:v>
                </c:pt>
                <c:pt idx="341">
                  <c:v>-9.3199714974616654E-3</c:v>
                </c:pt>
                <c:pt idx="342">
                  <c:v>-1.0751829999207985E-2</c:v>
                </c:pt>
                <c:pt idx="343">
                  <c:v>-1.0751829999207985E-2</c:v>
                </c:pt>
                <c:pt idx="344">
                  <c:v>-1.0073069002828561E-2</c:v>
                </c:pt>
                <c:pt idx="345">
                  <c:v>-1.0283688498020638E-2</c:v>
                </c:pt>
                <c:pt idx="346">
                  <c:v>-1.0634751997713465E-2</c:v>
                </c:pt>
                <c:pt idx="347">
                  <c:v>-1.0992180999892298E-2</c:v>
                </c:pt>
                <c:pt idx="348">
                  <c:v>-1.0696434997953475E-2</c:v>
                </c:pt>
                <c:pt idx="349">
                  <c:v>-1.0755990995676257E-2</c:v>
                </c:pt>
                <c:pt idx="350">
                  <c:v>-1.0745990999566857E-2</c:v>
                </c:pt>
                <c:pt idx="351">
                  <c:v>-1.1098530994786415E-2</c:v>
                </c:pt>
                <c:pt idx="352">
                  <c:v>-1.1275103002844844E-2</c:v>
                </c:pt>
                <c:pt idx="353">
                  <c:v>-1.3278876496769954E-2</c:v>
                </c:pt>
                <c:pt idx="354">
                  <c:v>-1.3278876496769954E-2</c:v>
                </c:pt>
                <c:pt idx="355">
                  <c:v>-1.2925639501190744E-2</c:v>
                </c:pt>
                <c:pt idx="356">
                  <c:v>-1.2925639501190744E-2</c:v>
                </c:pt>
                <c:pt idx="357">
                  <c:v>-1.4376702994923107E-2</c:v>
                </c:pt>
                <c:pt idx="358">
                  <c:v>-1.4376702994923107E-2</c:v>
                </c:pt>
                <c:pt idx="359">
                  <c:v>-1.4463909996266011E-2</c:v>
                </c:pt>
                <c:pt idx="360">
                  <c:v>-1.684838549408596E-2</c:v>
                </c:pt>
                <c:pt idx="361">
                  <c:v>-1.7065401501895394E-2</c:v>
                </c:pt>
                <c:pt idx="362">
                  <c:v>-1.8118592000973877E-2</c:v>
                </c:pt>
                <c:pt idx="363">
                  <c:v>-1.926748199184658E-2</c:v>
                </c:pt>
                <c:pt idx="364">
                  <c:v>-1.7461085495597217E-2</c:v>
                </c:pt>
                <c:pt idx="365">
                  <c:v>-1.9612149000749923E-2</c:v>
                </c:pt>
                <c:pt idx="366">
                  <c:v>-1.852278399746865E-2</c:v>
                </c:pt>
                <c:pt idx="367">
                  <c:v>-1.9144007499562576E-2</c:v>
                </c:pt>
                <c:pt idx="368">
                  <c:v>-1.5503547998378053E-2</c:v>
                </c:pt>
                <c:pt idx="369">
                  <c:v>-1.8660992500372231E-2</c:v>
                </c:pt>
                <c:pt idx="370">
                  <c:v>-2.4177558996598236E-2</c:v>
                </c:pt>
                <c:pt idx="371">
                  <c:v>-2.3322164001001511E-2</c:v>
                </c:pt>
                <c:pt idx="372">
                  <c:v>-2.3312163997616153E-2</c:v>
                </c:pt>
                <c:pt idx="373">
                  <c:v>-2.3630671996215824E-2</c:v>
                </c:pt>
                <c:pt idx="374">
                  <c:v>-2.2428529497119598E-2</c:v>
                </c:pt>
                <c:pt idx="375">
                  <c:v>-2.3679592995904386E-2</c:v>
                </c:pt>
                <c:pt idx="376">
                  <c:v>-2.2950212500290945E-2</c:v>
                </c:pt>
                <c:pt idx="377">
                  <c:v>-2.2430212498875335E-2</c:v>
                </c:pt>
                <c:pt idx="378">
                  <c:v>-2.2385927491995972E-2</c:v>
                </c:pt>
                <c:pt idx="379">
                  <c:v>-2.3875276994658634E-2</c:v>
                </c:pt>
                <c:pt idx="380">
                  <c:v>-2.3365276996628381E-2</c:v>
                </c:pt>
                <c:pt idx="381">
                  <c:v>-2.4011435998545494E-2</c:v>
                </c:pt>
                <c:pt idx="382">
                  <c:v>-2.7419478996307589E-2</c:v>
                </c:pt>
                <c:pt idx="383">
                  <c:v>-2.6104543496330734E-2</c:v>
                </c:pt>
                <c:pt idx="384">
                  <c:v>-2.7719416997570079E-2</c:v>
                </c:pt>
                <c:pt idx="385">
                  <c:v>-3.2071786001324654E-2</c:v>
                </c:pt>
                <c:pt idx="386">
                  <c:v>-3.3035595995897893E-2</c:v>
                </c:pt>
                <c:pt idx="387">
                  <c:v>-3.0603613493440207E-2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303-4418-A790-811A685E8F81}"/>
            </c:ext>
          </c:extLst>
        </c:ser>
        <c:ser>
          <c:idx val="4"/>
          <c:order val="4"/>
          <c:tx>
            <c:strRef>
              <c:f>errors!$L$20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errors!$F$21:$F$408</c:f>
              <c:numCache>
                <c:formatCode>General</c:formatCode>
                <c:ptCount val="388"/>
                <c:pt idx="0">
                  <c:v>-19236</c:v>
                </c:pt>
                <c:pt idx="1">
                  <c:v>-21424</c:v>
                </c:pt>
                <c:pt idx="2">
                  <c:v>-14819</c:v>
                </c:pt>
                <c:pt idx="3">
                  <c:v>-15294</c:v>
                </c:pt>
                <c:pt idx="4">
                  <c:v>-15037</c:v>
                </c:pt>
                <c:pt idx="5">
                  <c:v>-16201.5</c:v>
                </c:pt>
                <c:pt idx="6">
                  <c:v>-21321</c:v>
                </c:pt>
                <c:pt idx="7">
                  <c:v>-25042</c:v>
                </c:pt>
                <c:pt idx="8">
                  <c:v>-22248.5</c:v>
                </c:pt>
                <c:pt idx="9">
                  <c:v>-33285</c:v>
                </c:pt>
                <c:pt idx="10">
                  <c:v>-31334.5</c:v>
                </c:pt>
                <c:pt idx="11">
                  <c:v>-22948</c:v>
                </c:pt>
                <c:pt idx="12">
                  <c:v>-31335</c:v>
                </c:pt>
                <c:pt idx="13">
                  <c:v>-31222</c:v>
                </c:pt>
                <c:pt idx="14">
                  <c:v>-37360</c:v>
                </c:pt>
                <c:pt idx="15">
                  <c:v>-22223.5</c:v>
                </c:pt>
                <c:pt idx="16">
                  <c:v>-37448</c:v>
                </c:pt>
                <c:pt idx="17">
                  <c:v>-33142</c:v>
                </c:pt>
                <c:pt idx="18">
                  <c:v>-15942</c:v>
                </c:pt>
                <c:pt idx="19">
                  <c:v>-37423</c:v>
                </c:pt>
                <c:pt idx="20">
                  <c:v>-37296</c:v>
                </c:pt>
                <c:pt idx="21">
                  <c:v>-36546</c:v>
                </c:pt>
                <c:pt idx="22">
                  <c:v>-37285</c:v>
                </c:pt>
                <c:pt idx="23">
                  <c:v>-31216</c:v>
                </c:pt>
                <c:pt idx="24">
                  <c:v>-31343</c:v>
                </c:pt>
                <c:pt idx="25">
                  <c:v>-31233</c:v>
                </c:pt>
                <c:pt idx="26">
                  <c:v>-31293.5</c:v>
                </c:pt>
                <c:pt idx="27">
                  <c:v>-36458</c:v>
                </c:pt>
                <c:pt idx="28">
                  <c:v>-22237.5</c:v>
                </c:pt>
                <c:pt idx="29">
                  <c:v>-36607</c:v>
                </c:pt>
                <c:pt idx="30">
                  <c:v>-37343</c:v>
                </c:pt>
                <c:pt idx="31">
                  <c:v>-31343.5</c:v>
                </c:pt>
                <c:pt idx="32">
                  <c:v>-31282.5</c:v>
                </c:pt>
                <c:pt idx="33">
                  <c:v>-44561</c:v>
                </c:pt>
                <c:pt idx="34">
                  <c:v>-31221.5</c:v>
                </c:pt>
                <c:pt idx="35">
                  <c:v>-2810.5</c:v>
                </c:pt>
                <c:pt idx="36">
                  <c:v>10412</c:v>
                </c:pt>
                <c:pt idx="37">
                  <c:v>10251.5</c:v>
                </c:pt>
                <c:pt idx="38">
                  <c:v>11176</c:v>
                </c:pt>
                <c:pt idx="39">
                  <c:v>9026.5</c:v>
                </c:pt>
                <c:pt idx="40">
                  <c:v>10406.5</c:v>
                </c:pt>
                <c:pt idx="41">
                  <c:v>9101</c:v>
                </c:pt>
                <c:pt idx="42">
                  <c:v>9095.5</c:v>
                </c:pt>
                <c:pt idx="43">
                  <c:v>16158</c:v>
                </c:pt>
                <c:pt idx="44">
                  <c:v>12205.5</c:v>
                </c:pt>
                <c:pt idx="45">
                  <c:v>13101</c:v>
                </c:pt>
                <c:pt idx="46">
                  <c:v>-3759.5</c:v>
                </c:pt>
                <c:pt idx="47">
                  <c:v>10166</c:v>
                </c:pt>
                <c:pt idx="48">
                  <c:v>6081</c:v>
                </c:pt>
                <c:pt idx="49">
                  <c:v>5055</c:v>
                </c:pt>
                <c:pt idx="50">
                  <c:v>8158.5</c:v>
                </c:pt>
                <c:pt idx="51">
                  <c:v>10077.5</c:v>
                </c:pt>
                <c:pt idx="52">
                  <c:v>6073</c:v>
                </c:pt>
                <c:pt idx="53">
                  <c:v>9104</c:v>
                </c:pt>
                <c:pt idx="54">
                  <c:v>6258</c:v>
                </c:pt>
                <c:pt idx="55">
                  <c:v>-162</c:v>
                </c:pt>
                <c:pt idx="56">
                  <c:v>17068</c:v>
                </c:pt>
                <c:pt idx="57">
                  <c:v>5019</c:v>
                </c:pt>
                <c:pt idx="58">
                  <c:v>19136.5</c:v>
                </c:pt>
                <c:pt idx="59">
                  <c:v>6073</c:v>
                </c:pt>
                <c:pt idx="60">
                  <c:v>19195</c:v>
                </c:pt>
                <c:pt idx="61">
                  <c:v>-7145</c:v>
                </c:pt>
                <c:pt idx="62">
                  <c:v>-3200</c:v>
                </c:pt>
                <c:pt idx="63">
                  <c:v>11004.5</c:v>
                </c:pt>
                <c:pt idx="64">
                  <c:v>11104</c:v>
                </c:pt>
                <c:pt idx="65">
                  <c:v>7328.5</c:v>
                </c:pt>
                <c:pt idx="66">
                  <c:v>10033.5</c:v>
                </c:pt>
                <c:pt idx="67">
                  <c:v>9124</c:v>
                </c:pt>
                <c:pt idx="68">
                  <c:v>22332.5</c:v>
                </c:pt>
                <c:pt idx="69">
                  <c:v>16003</c:v>
                </c:pt>
                <c:pt idx="70">
                  <c:v>12299.5</c:v>
                </c:pt>
                <c:pt idx="71">
                  <c:v>16036</c:v>
                </c:pt>
                <c:pt idx="72">
                  <c:v>8138.5</c:v>
                </c:pt>
                <c:pt idx="73">
                  <c:v>8285.5</c:v>
                </c:pt>
                <c:pt idx="74">
                  <c:v>10091.5</c:v>
                </c:pt>
                <c:pt idx="75">
                  <c:v>21215</c:v>
                </c:pt>
                <c:pt idx="76">
                  <c:v>0</c:v>
                </c:pt>
                <c:pt idx="77">
                  <c:v>12938</c:v>
                </c:pt>
                <c:pt idx="78">
                  <c:v>11322</c:v>
                </c:pt>
                <c:pt idx="79">
                  <c:v>14307</c:v>
                </c:pt>
                <c:pt idx="80">
                  <c:v>1965</c:v>
                </c:pt>
                <c:pt idx="81">
                  <c:v>10240.5</c:v>
                </c:pt>
                <c:pt idx="82">
                  <c:v>3954</c:v>
                </c:pt>
                <c:pt idx="83">
                  <c:v>-5942</c:v>
                </c:pt>
                <c:pt idx="84">
                  <c:v>13204</c:v>
                </c:pt>
                <c:pt idx="85">
                  <c:v>14050</c:v>
                </c:pt>
                <c:pt idx="86">
                  <c:v>12033.5</c:v>
                </c:pt>
                <c:pt idx="87">
                  <c:v>12235</c:v>
                </c:pt>
                <c:pt idx="88">
                  <c:v>17256.5</c:v>
                </c:pt>
                <c:pt idx="89">
                  <c:v>20374</c:v>
                </c:pt>
                <c:pt idx="90">
                  <c:v>10146.5</c:v>
                </c:pt>
                <c:pt idx="91">
                  <c:v>18291.5</c:v>
                </c:pt>
                <c:pt idx="92">
                  <c:v>19165.5</c:v>
                </c:pt>
                <c:pt idx="93">
                  <c:v>12166</c:v>
                </c:pt>
                <c:pt idx="94">
                  <c:v>8207.5</c:v>
                </c:pt>
                <c:pt idx="95">
                  <c:v>12285</c:v>
                </c:pt>
                <c:pt idx="96">
                  <c:v>19378</c:v>
                </c:pt>
                <c:pt idx="97">
                  <c:v>13441</c:v>
                </c:pt>
                <c:pt idx="98">
                  <c:v>28479</c:v>
                </c:pt>
                <c:pt idx="99">
                  <c:v>7074</c:v>
                </c:pt>
                <c:pt idx="100">
                  <c:v>19182</c:v>
                </c:pt>
                <c:pt idx="101">
                  <c:v>14171.5</c:v>
                </c:pt>
                <c:pt idx="102">
                  <c:v>16150</c:v>
                </c:pt>
                <c:pt idx="103">
                  <c:v>19259.5</c:v>
                </c:pt>
                <c:pt idx="104">
                  <c:v>18426.5</c:v>
                </c:pt>
                <c:pt idx="105">
                  <c:v>15215</c:v>
                </c:pt>
                <c:pt idx="106">
                  <c:v>17021</c:v>
                </c:pt>
                <c:pt idx="107">
                  <c:v>18509.5</c:v>
                </c:pt>
                <c:pt idx="108">
                  <c:v>22498.5</c:v>
                </c:pt>
                <c:pt idx="109">
                  <c:v>12036</c:v>
                </c:pt>
                <c:pt idx="110">
                  <c:v>-1180</c:v>
                </c:pt>
                <c:pt idx="111">
                  <c:v>3265</c:v>
                </c:pt>
                <c:pt idx="112">
                  <c:v>16363</c:v>
                </c:pt>
                <c:pt idx="113">
                  <c:v>17289</c:v>
                </c:pt>
                <c:pt idx="114">
                  <c:v>-5925.5</c:v>
                </c:pt>
                <c:pt idx="115">
                  <c:v>-5258</c:v>
                </c:pt>
                <c:pt idx="116">
                  <c:v>6233</c:v>
                </c:pt>
                <c:pt idx="117">
                  <c:v>20291</c:v>
                </c:pt>
                <c:pt idx="118">
                  <c:v>23151.5</c:v>
                </c:pt>
                <c:pt idx="119">
                  <c:v>12188</c:v>
                </c:pt>
                <c:pt idx="120">
                  <c:v>-5936.5</c:v>
                </c:pt>
                <c:pt idx="121">
                  <c:v>17204</c:v>
                </c:pt>
                <c:pt idx="122">
                  <c:v>16457</c:v>
                </c:pt>
                <c:pt idx="123">
                  <c:v>21267.5</c:v>
                </c:pt>
                <c:pt idx="124">
                  <c:v>-6719.5</c:v>
                </c:pt>
                <c:pt idx="125">
                  <c:v>-5920</c:v>
                </c:pt>
                <c:pt idx="126">
                  <c:v>13153.5</c:v>
                </c:pt>
                <c:pt idx="127">
                  <c:v>11972.5</c:v>
                </c:pt>
                <c:pt idx="128">
                  <c:v>20073</c:v>
                </c:pt>
                <c:pt idx="129">
                  <c:v>19295.5</c:v>
                </c:pt>
                <c:pt idx="130">
                  <c:v>21361.5</c:v>
                </c:pt>
                <c:pt idx="131">
                  <c:v>20051</c:v>
                </c:pt>
                <c:pt idx="132">
                  <c:v>11336</c:v>
                </c:pt>
                <c:pt idx="133">
                  <c:v>11334</c:v>
                </c:pt>
                <c:pt idx="134">
                  <c:v>18274.5</c:v>
                </c:pt>
                <c:pt idx="135">
                  <c:v>1182</c:v>
                </c:pt>
                <c:pt idx="136">
                  <c:v>18329</c:v>
                </c:pt>
                <c:pt idx="137">
                  <c:v>18014</c:v>
                </c:pt>
                <c:pt idx="138">
                  <c:v>20208.5</c:v>
                </c:pt>
                <c:pt idx="139">
                  <c:v>-20211</c:v>
                </c:pt>
                <c:pt idx="140">
                  <c:v>-1180</c:v>
                </c:pt>
                <c:pt idx="141">
                  <c:v>13278</c:v>
                </c:pt>
                <c:pt idx="142">
                  <c:v>19461</c:v>
                </c:pt>
                <c:pt idx="143">
                  <c:v>10401</c:v>
                </c:pt>
                <c:pt idx="144">
                  <c:v>14486.5</c:v>
                </c:pt>
                <c:pt idx="145">
                  <c:v>18332.5</c:v>
                </c:pt>
                <c:pt idx="146">
                  <c:v>12324.5</c:v>
                </c:pt>
                <c:pt idx="147">
                  <c:v>-7236</c:v>
                </c:pt>
                <c:pt idx="148">
                  <c:v>14033.5</c:v>
                </c:pt>
                <c:pt idx="149">
                  <c:v>14357.5</c:v>
                </c:pt>
                <c:pt idx="150">
                  <c:v>18166</c:v>
                </c:pt>
                <c:pt idx="151">
                  <c:v>-6091</c:v>
                </c:pt>
                <c:pt idx="152">
                  <c:v>15032</c:v>
                </c:pt>
                <c:pt idx="153">
                  <c:v>19273</c:v>
                </c:pt>
                <c:pt idx="154">
                  <c:v>-7159</c:v>
                </c:pt>
                <c:pt idx="155">
                  <c:v>13043</c:v>
                </c:pt>
                <c:pt idx="156">
                  <c:v>15151.5</c:v>
                </c:pt>
                <c:pt idx="157">
                  <c:v>-6088.5</c:v>
                </c:pt>
                <c:pt idx="158">
                  <c:v>13228</c:v>
                </c:pt>
                <c:pt idx="159">
                  <c:v>17220.5</c:v>
                </c:pt>
                <c:pt idx="160">
                  <c:v>20249.5</c:v>
                </c:pt>
                <c:pt idx="161">
                  <c:v>20225</c:v>
                </c:pt>
                <c:pt idx="162">
                  <c:v>19333</c:v>
                </c:pt>
                <c:pt idx="163">
                  <c:v>18238.5</c:v>
                </c:pt>
                <c:pt idx="164">
                  <c:v>-1155</c:v>
                </c:pt>
                <c:pt idx="165">
                  <c:v>16235</c:v>
                </c:pt>
                <c:pt idx="166">
                  <c:v>-20211.5</c:v>
                </c:pt>
                <c:pt idx="167">
                  <c:v>15090</c:v>
                </c:pt>
                <c:pt idx="168">
                  <c:v>20285.5</c:v>
                </c:pt>
                <c:pt idx="169">
                  <c:v>14167</c:v>
                </c:pt>
                <c:pt idx="170">
                  <c:v>-7153.5</c:v>
                </c:pt>
                <c:pt idx="171">
                  <c:v>-6094</c:v>
                </c:pt>
                <c:pt idx="172">
                  <c:v>-35325</c:v>
                </c:pt>
                <c:pt idx="173">
                  <c:v>-35325.5</c:v>
                </c:pt>
                <c:pt idx="174">
                  <c:v>8285.5</c:v>
                </c:pt>
                <c:pt idx="175">
                  <c:v>-43446</c:v>
                </c:pt>
                <c:pt idx="176">
                  <c:v>-47530</c:v>
                </c:pt>
                <c:pt idx="177">
                  <c:v>-45286</c:v>
                </c:pt>
                <c:pt idx="178">
                  <c:v>-46470.5</c:v>
                </c:pt>
                <c:pt idx="179">
                  <c:v>-46470</c:v>
                </c:pt>
                <c:pt idx="180">
                  <c:v>-45286.5</c:v>
                </c:pt>
                <c:pt idx="181">
                  <c:v>-47530.5</c:v>
                </c:pt>
                <c:pt idx="182">
                  <c:v>-42229</c:v>
                </c:pt>
                <c:pt idx="183">
                  <c:v>2899.5</c:v>
                </c:pt>
                <c:pt idx="184">
                  <c:v>6251.5</c:v>
                </c:pt>
                <c:pt idx="185">
                  <c:v>6257</c:v>
                </c:pt>
                <c:pt idx="186">
                  <c:v>3994.5</c:v>
                </c:pt>
                <c:pt idx="187">
                  <c:v>3995</c:v>
                </c:pt>
                <c:pt idx="188">
                  <c:v>-27.5</c:v>
                </c:pt>
                <c:pt idx="189">
                  <c:v>-94</c:v>
                </c:pt>
                <c:pt idx="190">
                  <c:v>27255</c:v>
                </c:pt>
                <c:pt idx="191">
                  <c:v>27213.5</c:v>
                </c:pt>
                <c:pt idx="192">
                  <c:v>27214</c:v>
                </c:pt>
                <c:pt idx="193">
                  <c:v>27211</c:v>
                </c:pt>
                <c:pt idx="194">
                  <c:v>27208</c:v>
                </c:pt>
                <c:pt idx="195">
                  <c:v>22340</c:v>
                </c:pt>
                <c:pt idx="196">
                  <c:v>27208.5</c:v>
                </c:pt>
                <c:pt idx="197">
                  <c:v>25310</c:v>
                </c:pt>
                <c:pt idx="198">
                  <c:v>-96.5</c:v>
                </c:pt>
                <c:pt idx="199">
                  <c:v>-19</c:v>
                </c:pt>
                <c:pt idx="200">
                  <c:v>24281</c:v>
                </c:pt>
                <c:pt idx="201">
                  <c:v>21435.5</c:v>
                </c:pt>
                <c:pt idx="202">
                  <c:v>24281.5</c:v>
                </c:pt>
                <c:pt idx="203">
                  <c:v>-8165.5</c:v>
                </c:pt>
                <c:pt idx="204">
                  <c:v>-38</c:v>
                </c:pt>
                <c:pt idx="205">
                  <c:v>-27.5</c:v>
                </c:pt>
                <c:pt idx="206">
                  <c:v>13100</c:v>
                </c:pt>
                <c:pt idx="207">
                  <c:v>15156.5</c:v>
                </c:pt>
                <c:pt idx="208">
                  <c:v>15159</c:v>
                </c:pt>
                <c:pt idx="209">
                  <c:v>15239</c:v>
                </c:pt>
                <c:pt idx="210">
                  <c:v>15244.5</c:v>
                </c:pt>
                <c:pt idx="211">
                  <c:v>17253</c:v>
                </c:pt>
                <c:pt idx="212">
                  <c:v>17322</c:v>
                </c:pt>
                <c:pt idx="213">
                  <c:v>18243.5</c:v>
                </c:pt>
                <c:pt idx="214">
                  <c:v>19068</c:v>
                </c:pt>
                <c:pt idx="215">
                  <c:v>19106.5</c:v>
                </c:pt>
                <c:pt idx="216">
                  <c:v>19192.5</c:v>
                </c:pt>
                <c:pt idx="217">
                  <c:v>19192.5</c:v>
                </c:pt>
                <c:pt idx="218">
                  <c:v>20232.5</c:v>
                </c:pt>
                <c:pt idx="219">
                  <c:v>21182</c:v>
                </c:pt>
                <c:pt idx="220">
                  <c:v>21319.5</c:v>
                </c:pt>
                <c:pt idx="221">
                  <c:v>22147</c:v>
                </c:pt>
                <c:pt idx="222">
                  <c:v>22432</c:v>
                </c:pt>
                <c:pt idx="223">
                  <c:v>22991.5</c:v>
                </c:pt>
                <c:pt idx="224">
                  <c:v>23146.5</c:v>
                </c:pt>
                <c:pt idx="225">
                  <c:v>23289.5</c:v>
                </c:pt>
                <c:pt idx="226">
                  <c:v>23338.5</c:v>
                </c:pt>
                <c:pt idx="227">
                  <c:v>23339</c:v>
                </c:pt>
                <c:pt idx="228">
                  <c:v>23344</c:v>
                </c:pt>
                <c:pt idx="229">
                  <c:v>23344.5</c:v>
                </c:pt>
                <c:pt idx="230">
                  <c:v>23355.5</c:v>
                </c:pt>
                <c:pt idx="231">
                  <c:v>23378</c:v>
                </c:pt>
                <c:pt idx="232">
                  <c:v>23486</c:v>
                </c:pt>
                <c:pt idx="233">
                  <c:v>23513.5</c:v>
                </c:pt>
                <c:pt idx="234">
                  <c:v>24177</c:v>
                </c:pt>
                <c:pt idx="235">
                  <c:v>24202</c:v>
                </c:pt>
                <c:pt idx="236">
                  <c:v>24236</c:v>
                </c:pt>
                <c:pt idx="237">
                  <c:v>24399</c:v>
                </c:pt>
                <c:pt idx="238">
                  <c:v>25101</c:v>
                </c:pt>
                <c:pt idx="239">
                  <c:v>25140</c:v>
                </c:pt>
                <c:pt idx="240">
                  <c:v>25229</c:v>
                </c:pt>
                <c:pt idx="241">
                  <c:v>25281</c:v>
                </c:pt>
                <c:pt idx="242">
                  <c:v>25281</c:v>
                </c:pt>
                <c:pt idx="243">
                  <c:v>25427</c:v>
                </c:pt>
                <c:pt idx="244">
                  <c:v>25427</c:v>
                </c:pt>
                <c:pt idx="245">
                  <c:v>25533</c:v>
                </c:pt>
                <c:pt idx="246">
                  <c:v>26221.5</c:v>
                </c:pt>
                <c:pt idx="247">
                  <c:v>26285</c:v>
                </c:pt>
                <c:pt idx="248">
                  <c:v>26285</c:v>
                </c:pt>
                <c:pt idx="249">
                  <c:v>26334.5</c:v>
                </c:pt>
                <c:pt idx="250">
                  <c:v>26337.5</c:v>
                </c:pt>
                <c:pt idx="251">
                  <c:v>26429.5</c:v>
                </c:pt>
                <c:pt idx="252">
                  <c:v>26525.5</c:v>
                </c:pt>
                <c:pt idx="253">
                  <c:v>27184</c:v>
                </c:pt>
                <c:pt idx="254">
                  <c:v>27184</c:v>
                </c:pt>
                <c:pt idx="255">
                  <c:v>27237.5</c:v>
                </c:pt>
                <c:pt idx="256">
                  <c:v>27314</c:v>
                </c:pt>
                <c:pt idx="257">
                  <c:v>27314</c:v>
                </c:pt>
                <c:pt idx="258">
                  <c:v>27377.5</c:v>
                </c:pt>
                <c:pt idx="259">
                  <c:v>27378</c:v>
                </c:pt>
                <c:pt idx="260">
                  <c:v>27416</c:v>
                </c:pt>
                <c:pt idx="261">
                  <c:v>27441</c:v>
                </c:pt>
                <c:pt idx="262">
                  <c:v>27441</c:v>
                </c:pt>
                <c:pt idx="263">
                  <c:v>28263.5</c:v>
                </c:pt>
                <c:pt idx="264">
                  <c:v>28271</c:v>
                </c:pt>
                <c:pt idx="265">
                  <c:v>28271</c:v>
                </c:pt>
                <c:pt idx="266">
                  <c:v>28271.5</c:v>
                </c:pt>
                <c:pt idx="267">
                  <c:v>28271.5</c:v>
                </c:pt>
                <c:pt idx="268">
                  <c:v>28276.5</c:v>
                </c:pt>
                <c:pt idx="269">
                  <c:v>28277</c:v>
                </c:pt>
                <c:pt idx="270">
                  <c:v>28277</c:v>
                </c:pt>
                <c:pt idx="271">
                  <c:v>28279.5</c:v>
                </c:pt>
                <c:pt idx="272">
                  <c:v>28280</c:v>
                </c:pt>
                <c:pt idx="273">
                  <c:v>28282</c:v>
                </c:pt>
                <c:pt idx="274">
                  <c:v>28282.5</c:v>
                </c:pt>
                <c:pt idx="275">
                  <c:v>28287.5</c:v>
                </c:pt>
                <c:pt idx="276">
                  <c:v>28288</c:v>
                </c:pt>
                <c:pt idx="277">
                  <c:v>28290.5</c:v>
                </c:pt>
                <c:pt idx="278">
                  <c:v>28293.5</c:v>
                </c:pt>
                <c:pt idx="279">
                  <c:v>28293.5</c:v>
                </c:pt>
                <c:pt idx="280">
                  <c:v>28338</c:v>
                </c:pt>
                <c:pt idx="281">
                  <c:v>28340</c:v>
                </c:pt>
                <c:pt idx="282">
                  <c:v>28340</c:v>
                </c:pt>
                <c:pt idx="283">
                  <c:v>28417.5</c:v>
                </c:pt>
                <c:pt idx="284">
                  <c:v>28423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30062</c:v>
                </c:pt>
                <c:pt idx="291">
                  <c:v>30136.5</c:v>
                </c:pt>
                <c:pt idx="292">
                  <c:v>30192</c:v>
                </c:pt>
                <c:pt idx="293">
                  <c:v>30280</c:v>
                </c:pt>
                <c:pt idx="294">
                  <c:v>30330</c:v>
                </c:pt>
                <c:pt idx="295">
                  <c:v>31143.5</c:v>
                </c:pt>
                <c:pt idx="296">
                  <c:v>31173</c:v>
                </c:pt>
                <c:pt idx="297">
                  <c:v>31204.5</c:v>
                </c:pt>
                <c:pt idx="298">
                  <c:v>31247.5</c:v>
                </c:pt>
                <c:pt idx="299">
                  <c:v>31328.5</c:v>
                </c:pt>
                <c:pt idx="300">
                  <c:v>31347</c:v>
                </c:pt>
                <c:pt idx="301">
                  <c:v>31348</c:v>
                </c:pt>
                <c:pt idx="302">
                  <c:v>31486</c:v>
                </c:pt>
                <c:pt idx="303">
                  <c:v>31521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32233.5</c:v>
                </c:pt>
                <c:pt idx="309">
                  <c:v>32291.5</c:v>
                </c:pt>
                <c:pt idx="310">
                  <c:v>32330</c:v>
                </c:pt>
                <c:pt idx="311">
                  <c:v>32398</c:v>
                </c:pt>
                <c:pt idx="312">
                  <c:v>32461.5</c:v>
                </c:pt>
                <c:pt idx="313">
                  <c:v>33236.5</c:v>
                </c:pt>
                <c:pt idx="314">
                  <c:v>33267.5</c:v>
                </c:pt>
                <c:pt idx="315">
                  <c:v>33380</c:v>
                </c:pt>
                <c:pt idx="316">
                  <c:v>33397.5</c:v>
                </c:pt>
                <c:pt idx="317">
                  <c:v>33419.5</c:v>
                </c:pt>
                <c:pt idx="318">
                  <c:v>33452</c:v>
                </c:pt>
                <c:pt idx="319">
                  <c:v>33467</c:v>
                </c:pt>
                <c:pt idx="320">
                  <c:v>33518.5</c:v>
                </c:pt>
                <c:pt idx="321">
                  <c:v>33518.5</c:v>
                </c:pt>
                <c:pt idx="322">
                  <c:v>33521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34169</c:v>
                </c:pt>
                <c:pt idx="329">
                  <c:v>34257.5</c:v>
                </c:pt>
                <c:pt idx="330">
                  <c:v>34295</c:v>
                </c:pt>
                <c:pt idx="331">
                  <c:v>34295.5</c:v>
                </c:pt>
                <c:pt idx="332">
                  <c:v>34311</c:v>
                </c:pt>
                <c:pt idx="333">
                  <c:v>34312.5</c:v>
                </c:pt>
                <c:pt idx="334">
                  <c:v>34312.5</c:v>
                </c:pt>
                <c:pt idx="335">
                  <c:v>34316.5</c:v>
                </c:pt>
                <c:pt idx="336">
                  <c:v>34346.5</c:v>
                </c:pt>
                <c:pt idx="337">
                  <c:v>34347</c:v>
                </c:pt>
                <c:pt idx="338">
                  <c:v>34434</c:v>
                </c:pt>
                <c:pt idx="339">
                  <c:v>34461.5</c:v>
                </c:pt>
                <c:pt idx="340">
                  <c:v>34542.5</c:v>
                </c:pt>
                <c:pt idx="341">
                  <c:v>35204.5</c:v>
                </c:pt>
                <c:pt idx="342">
                  <c:v>35290</c:v>
                </c:pt>
                <c:pt idx="343">
                  <c:v>35290</c:v>
                </c:pt>
                <c:pt idx="344">
                  <c:v>35347</c:v>
                </c:pt>
                <c:pt idx="345">
                  <c:v>35375.5</c:v>
                </c:pt>
                <c:pt idx="346">
                  <c:v>35376</c:v>
                </c:pt>
                <c:pt idx="347">
                  <c:v>35403</c:v>
                </c:pt>
                <c:pt idx="348">
                  <c:v>35405</c:v>
                </c:pt>
                <c:pt idx="349">
                  <c:v>35433</c:v>
                </c:pt>
                <c:pt idx="350">
                  <c:v>35433</c:v>
                </c:pt>
                <c:pt idx="351">
                  <c:v>35453</c:v>
                </c:pt>
                <c:pt idx="352">
                  <c:v>35489</c:v>
                </c:pt>
                <c:pt idx="353">
                  <c:v>36219.5</c:v>
                </c:pt>
                <c:pt idx="354">
                  <c:v>36219.5</c:v>
                </c:pt>
                <c:pt idx="355">
                  <c:v>36288.5</c:v>
                </c:pt>
                <c:pt idx="356">
                  <c:v>36288.5</c:v>
                </c:pt>
                <c:pt idx="357">
                  <c:v>36289</c:v>
                </c:pt>
                <c:pt idx="358">
                  <c:v>36289</c:v>
                </c:pt>
                <c:pt idx="359">
                  <c:v>36330</c:v>
                </c:pt>
                <c:pt idx="360">
                  <c:v>37286.5</c:v>
                </c:pt>
                <c:pt idx="361">
                  <c:v>37294.5</c:v>
                </c:pt>
                <c:pt idx="362">
                  <c:v>37296</c:v>
                </c:pt>
                <c:pt idx="363">
                  <c:v>37366</c:v>
                </c:pt>
                <c:pt idx="364">
                  <c:v>37386.5</c:v>
                </c:pt>
                <c:pt idx="365">
                  <c:v>37387</c:v>
                </c:pt>
                <c:pt idx="366">
                  <c:v>37392</c:v>
                </c:pt>
                <c:pt idx="367">
                  <c:v>37472.5</c:v>
                </c:pt>
                <c:pt idx="368">
                  <c:v>37524</c:v>
                </c:pt>
                <c:pt idx="369">
                  <c:v>37527.5</c:v>
                </c:pt>
                <c:pt idx="370">
                  <c:v>38217</c:v>
                </c:pt>
                <c:pt idx="371">
                  <c:v>38332</c:v>
                </c:pt>
                <c:pt idx="372">
                  <c:v>38332</c:v>
                </c:pt>
                <c:pt idx="373">
                  <c:v>38336</c:v>
                </c:pt>
                <c:pt idx="374">
                  <c:v>38358.5</c:v>
                </c:pt>
                <c:pt idx="375">
                  <c:v>38359</c:v>
                </c:pt>
                <c:pt idx="376">
                  <c:v>38387.5</c:v>
                </c:pt>
                <c:pt idx="377">
                  <c:v>38387.5</c:v>
                </c:pt>
                <c:pt idx="378">
                  <c:v>38432.5</c:v>
                </c:pt>
                <c:pt idx="379">
                  <c:v>38451</c:v>
                </c:pt>
                <c:pt idx="380">
                  <c:v>38451</c:v>
                </c:pt>
                <c:pt idx="381">
                  <c:v>38468</c:v>
                </c:pt>
                <c:pt idx="382">
                  <c:v>39177</c:v>
                </c:pt>
                <c:pt idx="383">
                  <c:v>39240.5</c:v>
                </c:pt>
                <c:pt idx="384">
                  <c:v>39271</c:v>
                </c:pt>
                <c:pt idx="385">
                  <c:v>40518</c:v>
                </c:pt>
                <c:pt idx="386">
                  <c:v>40548</c:v>
                </c:pt>
                <c:pt idx="387">
                  <c:v>40650.5</c:v>
                </c:pt>
              </c:numCache>
            </c:numRef>
          </c:xVal>
          <c:yVal>
            <c:numRef>
              <c:f>errors!$L$21:$L$408</c:f>
              <c:numCache>
                <c:formatCode>General</c:formatCode>
                <c:ptCount val="38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303-4418-A790-811A685E8F81}"/>
            </c:ext>
          </c:extLst>
        </c:ser>
        <c:ser>
          <c:idx val="5"/>
          <c:order val="5"/>
          <c:tx>
            <c:strRef>
              <c:f>errors!$M$20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errors!$F$21:$F$408</c:f>
              <c:numCache>
                <c:formatCode>General</c:formatCode>
                <c:ptCount val="388"/>
                <c:pt idx="0">
                  <c:v>-19236</c:v>
                </c:pt>
                <c:pt idx="1">
                  <c:v>-21424</c:v>
                </c:pt>
                <c:pt idx="2">
                  <c:v>-14819</c:v>
                </c:pt>
                <c:pt idx="3">
                  <c:v>-15294</c:v>
                </c:pt>
                <c:pt idx="4">
                  <c:v>-15037</c:v>
                </c:pt>
                <c:pt idx="5">
                  <c:v>-16201.5</c:v>
                </c:pt>
                <c:pt idx="6">
                  <c:v>-21321</c:v>
                </c:pt>
                <c:pt idx="7">
                  <c:v>-25042</c:v>
                </c:pt>
                <c:pt idx="8">
                  <c:v>-22248.5</c:v>
                </c:pt>
                <c:pt idx="9">
                  <c:v>-33285</c:v>
                </c:pt>
                <c:pt idx="10">
                  <c:v>-31334.5</c:v>
                </c:pt>
                <c:pt idx="11">
                  <c:v>-22948</c:v>
                </c:pt>
                <c:pt idx="12">
                  <c:v>-31335</c:v>
                </c:pt>
                <c:pt idx="13">
                  <c:v>-31222</c:v>
                </c:pt>
                <c:pt idx="14">
                  <c:v>-37360</c:v>
                </c:pt>
                <c:pt idx="15">
                  <c:v>-22223.5</c:v>
                </c:pt>
                <c:pt idx="16">
                  <c:v>-37448</c:v>
                </c:pt>
                <c:pt idx="17">
                  <c:v>-33142</c:v>
                </c:pt>
                <c:pt idx="18">
                  <c:v>-15942</c:v>
                </c:pt>
                <c:pt idx="19">
                  <c:v>-37423</c:v>
                </c:pt>
                <c:pt idx="20">
                  <c:v>-37296</c:v>
                </c:pt>
                <c:pt idx="21">
                  <c:v>-36546</c:v>
                </c:pt>
                <c:pt idx="22">
                  <c:v>-37285</c:v>
                </c:pt>
                <c:pt idx="23">
                  <c:v>-31216</c:v>
                </c:pt>
                <c:pt idx="24">
                  <c:v>-31343</c:v>
                </c:pt>
                <c:pt idx="25">
                  <c:v>-31233</c:v>
                </c:pt>
                <c:pt idx="26">
                  <c:v>-31293.5</c:v>
                </c:pt>
                <c:pt idx="27">
                  <c:v>-36458</c:v>
                </c:pt>
                <c:pt idx="28">
                  <c:v>-22237.5</c:v>
                </c:pt>
                <c:pt idx="29">
                  <c:v>-36607</c:v>
                </c:pt>
                <c:pt idx="30">
                  <c:v>-37343</c:v>
                </c:pt>
                <c:pt idx="31">
                  <c:v>-31343.5</c:v>
                </c:pt>
                <c:pt idx="32">
                  <c:v>-31282.5</c:v>
                </c:pt>
                <c:pt idx="33">
                  <c:v>-44561</c:v>
                </c:pt>
                <c:pt idx="34">
                  <c:v>-31221.5</c:v>
                </c:pt>
                <c:pt idx="35">
                  <c:v>-2810.5</c:v>
                </c:pt>
                <c:pt idx="36">
                  <c:v>10412</c:v>
                </c:pt>
                <c:pt idx="37">
                  <c:v>10251.5</c:v>
                </c:pt>
                <c:pt idx="38">
                  <c:v>11176</c:v>
                </c:pt>
                <c:pt idx="39">
                  <c:v>9026.5</c:v>
                </c:pt>
                <c:pt idx="40">
                  <c:v>10406.5</c:v>
                </c:pt>
                <c:pt idx="41">
                  <c:v>9101</c:v>
                </c:pt>
                <c:pt idx="42">
                  <c:v>9095.5</c:v>
                </c:pt>
                <c:pt idx="43">
                  <c:v>16158</c:v>
                </c:pt>
                <c:pt idx="44">
                  <c:v>12205.5</c:v>
                </c:pt>
                <c:pt idx="45">
                  <c:v>13101</c:v>
                </c:pt>
                <c:pt idx="46">
                  <c:v>-3759.5</c:v>
                </c:pt>
                <c:pt idx="47">
                  <c:v>10166</c:v>
                </c:pt>
                <c:pt idx="48">
                  <c:v>6081</c:v>
                </c:pt>
                <c:pt idx="49">
                  <c:v>5055</c:v>
                </c:pt>
                <c:pt idx="50">
                  <c:v>8158.5</c:v>
                </c:pt>
                <c:pt idx="51">
                  <c:v>10077.5</c:v>
                </c:pt>
                <c:pt idx="52">
                  <c:v>6073</c:v>
                </c:pt>
                <c:pt idx="53">
                  <c:v>9104</c:v>
                </c:pt>
                <c:pt idx="54">
                  <c:v>6258</c:v>
                </c:pt>
                <c:pt idx="55">
                  <c:v>-162</c:v>
                </c:pt>
                <c:pt idx="56">
                  <c:v>17068</c:v>
                </c:pt>
                <c:pt idx="57">
                  <c:v>5019</c:v>
                </c:pt>
                <c:pt idx="58">
                  <c:v>19136.5</c:v>
                </c:pt>
                <c:pt idx="59">
                  <c:v>6073</c:v>
                </c:pt>
                <c:pt idx="60">
                  <c:v>19195</c:v>
                </c:pt>
                <c:pt idx="61">
                  <c:v>-7145</c:v>
                </c:pt>
                <c:pt idx="62">
                  <c:v>-3200</c:v>
                </c:pt>
                <c:pt idx="63">
                  <c:v>11004.5</c:v>
                </c:pt>
                <c:pt idx="64">
                  <c:v>11104</c:v>
                </c:pt>
                <c:pt idx="65">
                  <c:v>7328.5</c:v>
                </c:pt>
                <c:pt idx="66">
                  <c:v>10033.5</c:v>
                </c:pt>
                <c:pt idx="67">
                  <c:v>9124</c:v>
                </c:pt>
                <c:pt idx="68">
                  <c:v>22332.5</c:v>
                </c:pt>
                <c:pt idx="69">
                  <c:v>16003</c:v>
                </c:pt>
                <c:pt idx="70">
                  <c:v>12299.5</c:v>
                </c:pt>
                <c:pt idx="71">
                  <c:v>16036</c:v>
                </c:pt>
                <c:pt idx="72">
                  <c:v>8138.5</c:v>
                </c:pt>
                <c:pt idx="73">
                  <c:v>8285.5</c:v>
                </c:pt>
                <c:pt idx="74">
                  <c:v>10091.5</c:v>
                </c:pt>
                <c:pt idx="75">
                  <c:v>21215</c:v>
                </c:pt>
                <c:pt idx="76">
                  <c:v>0</c:v>
                </c:pt>
                <c:pt idx="77">
                  <c:v>12938</c:v>
                </c:pt>
                <c:pt idx="78">
                  <c:v>11322</c:v>
                </c:pt>
                <c:pt idx="79">
                  <c:v>14307</c:v>
                </c:pt>
                <c:pt idx="80">
                  <c:v>1965</c:v>
                </c:pt>
                <c:pt idx="81">
                  <c:v>10240.5</c:v>
                </c:pt>
                <c:pt idx="82">
                  <c:v>3954</c:v>
                </c:pt>
                <c:pt idx="83">
                  <c:v>-5942</c:v>
                </c:pt>
                <c:pt idx="84">
                  <c:v>13204</c:v>
                </c:pt>
                <c:pt idx="85">
                  <c:v>14050</c:v>
                </c:pt>
                <c:pt idx="86">
                  <c:v>12033.5</c:v>
                </c:pt>
                <c:pt idx="87">
                  <c:v>12235</c:v>
                </c:pt>
                <c:pt idx="88">
                  <c:v>17256.5</c:v>
                </c:pt>
                <c:pt idx="89">
                  <c:v>20374</c:v>
                </c:pt>
                <c:pt idx="90">
                  <c:v>10146.5</c:v>
                </c:pt>
                <c:pt idx="91">
                  <c:v>18291.5</c:v>
                </c:pt>
                <c:pt idx="92">
                  <c:v>19165.5</c:v>
                </c:pt>
                <c:pt idx="93">
                  <c:v>12166</c:v>
                </c:pt>
                <c:pt idx="94">
                  <c:v>8207.5</c:v>
                </c:pt>
                <c:pt idx="95">
                  <c:v>12285</c:v>
                </c:pt>
                <c:pt idx="96">
                  <c:v>19378</c:v>
                </c:pt>
                <c:pt idx="97">
                  <c:v>13441</c:v>
                </c:pt>
                <c:pt idx="98">
                  <c:v>28479</c:v>
                </c:pt>
                <c:pt idx="99">
                  <c:v>7074</c:v>
                </c:pt>
                <c:pt idx="100">
                  <c:v>19182</c:v>
                </c:pt>
                <c:pt idx="101">
                  <c:v>14171.5</c:v>
                </c:pt>
                <c:pt idx="102">
                  <c:v>16150</c:v>
                </c:pt>
                <c:pt idx="103">
                  <c:v>19259.5</c:v>
                </c:pt>
                <c:pt idx="104">
                  <c:v>18426.5</c:v>
                </c:pt>
                <c:pt idx="105">
                  <c:v>15215</c:v>
                </c:pt>
                <c:pt idx="106">
                  <c:v>17021</c:v>
                </c:pt>
                <c:pt idx="107">
                  <c:v>18509.5</c:v>
                </c:pt>
                <c:pt idx="108">
                  <c:v>22498.5</c:v>
                </c:pt>
                <c:pt idx="109">
                  <c:v>12036</c:v>
                </c:pt>
                <c:pt idx="110">
                  <c:v>-1180</c:v>
                </c:pt>
                <c:pt idx="111">
                  <c:v>3265</c:v>
                </c:pt>
                <c:pt idx="112">
                  <c:v>16363</c:v>
                </c:pt>
                <c:pt idx="113">
                  <c:v>17289</c:v>
                </c:pt>
                <c:pt idx="114">
                  <c:v>-5925.5</c:v>
                </c:pt>
                <c:pt idx="115">
                  <c:v>-5258</c:v>
                </c:pt>
                <c:pt idx="116">
                  <c:v>6233</c:v>
                </c:pt>
                <c:pt idx="117">
                  <c:v>20291</c:v>
                </c:pt>
                <c:pt idx="118">
                  <c:v>23151.5</c:v>
                </c:pt>
                <c:pt idx="119">
                  <c:v>12188</c:v>
                </c:pt>
                <c:pt idx="120">
                  <c:v>-5936.5</c:v>
                </c:pt>
                <c:pt idx="121">
                  <c:v>17204</c:v>
                </c:pt>
                <c:pt idx="122">
                  <c:v>16457</c:v>
                </c:pt>
                <c:pt idx="123">
                  <c:v>21267.5</c:v>
                </c:pt>
                <c:pt idx="124">
                  <c:v>-6719.5</c:v>
                </c:pt>
                <c:pt idx="125">
                  <c:v>-5920</c:v>
                </c:pt>
                <c:pt idx="126">
                  <c:v>13153.5</c:v>
                </c:pt>
                <c:pt idx="127">
                  <c:v>11972.5</c:v>
                </c:pt>
                <c:pt idx="128">
                  <c:v>20073</c:v>
                </c:pt>
                <c:pt idx="129">
                  <c:v>19295.5</c:v>
                </c:pt>
                <c:pt idx="130">
                  <c:v>21361.5</c:v>
                </c:pt>
                <c:pt idx="131">
                  <c:v>20051</c:v>
                </c:pt>
                <c:pt idx="132">
                  <c:v>11336</c:v>
                </c:pt>
                <c:pt idx="133">
                  <c:v>11334</c:v>
                </c:pt>
                <c:pt idx="134">
                  <c:v>18274.5</c:v>
                </c:pt>
                <c:pt idx="135">
                  <c:v>1182</c:v>
                </c:pt>
                <c:pt idx="136">
                  <c:v>18329</c:v>
                </c:pt>
                <c:pt idx="137">
                  <c:v>18014</c:v>
                </c:pt>
                <c:pt idx="138">
                  <c:v>20208.5</c:v>
                </c:pt>
                <c:pt idx="139">
                  <c:v>-20211</c:v>
                </c:pt>
                <c:pt idx="140">
                  <c:v>-1180</c:v>
                </c:pt>
                <c:pt idx="141">
                  <c:v>13278</c:v>
                </c:pt>
                <c:pt idx="142">
                  <c:v>19461</c:v>
                </c:pt>
                <c:pt idx="143">
                  <c:v>10401</c:v>
                </c:pt>
                <c:pt idx="144">
                  <c:v>14486.5</c:v>
                </c:pt>
                <c:pt idx="145">
                  <c:v>18332.5</c:v>
                </c:pt>
                <c:pt idx="146">
                  <c:v>12324.5</c:v>
                </c:pt>
                <c:pt idx="147">
                  <c:v>-7236</c:v>
                </c:pt>
                <c:pt idx="148">
                  <c:v>14033.5</c:v>
                </c:pt>
                <c:pt idx="149">
                  <c:v>14357.5</c:v>
                </c:pt>
                <c:pt idx="150">
                  <c:v>18166</c:v>
                </c:pt>
                <c:pt idx="151">
                  <c:v>-6091</c:v>
                </c:pt>
                <c:pt idx="152">
                  <c:v>15032</c:v>
                </c:pt>
                <c:pt idx="153">
                  <c:v>19273</c:v>
                </c:pt>
                <c:pt idx="154">
                  <c:v>-7159</c:v>
                </c:pt>
                <c:pt idx="155">
                  <c:v>13043</c:v>
                </c:pt>
                <c:pt idx="156">
                  <c:v>15151.5</c:v>
                </c:pt>
                <c:pt idx="157">
                  <c:v>-6088.5</c:v>
                </c:pt>
                <c:pt idx="158">
                  <c:v>13228</c:v>
                </c:pt>
                <c:pt idx="159">
                  <c:v>17220.5</c:v>
                </c:pt>
                <c:pt idx="160">
                  <c:v>20249.5</c:v>
                </c:pt>
                <c:pt idx="161">
                  <c:v>20225</c:v>
                </c:pt>
                <c:pt idx="162">
                  <c:v>19333</c:v>
                </c:pt>
                <c:pt idx="163">
                  <c:v>18238.5</c:v>
                </c:pt>
                <c:pt idx="164">
                  <c:v>-1155</c:v>
                </c:pt>
                <c:pt idx="165">
                  <c:v>16235</c:v>
                </c:pt>
                <c:pt idx="166">
                  <c:v>-20211.5</c:v>
                </c:pt>
                <c:pt idx="167">
                  <c:v>15090</c:v>
                </c:pt>
                <c:pt idx="168">
                  <c:v>20285.5</c:v>
                </c:pt>
                <c:pt idx="169">
                  <c:v>14167</c:v>
                </c:pt>
                <c:pt idx="170">
                  <c:v>-7153.5</c:v>
                </c:pt>
                <c:pt idx="171">
                  <c:v>-6094</c:v>
                </c:pt>
                <c:pt idx="172">
                  <c:v>-35325</c:v>
                </c:pt>
                <c:pt idx="173">
                  <c:v>-35325.5</c:v>
                </c:pt>
                <c:pt idx="174">
                  <c:v>8285.5</c:v>
                </c:pt>
                <c:pt idx="175">
                  <c:v>-43446</c:v>
                </c:pt>
                <c:pt idx="176">
                  <c:v>-47530</c:v>
                </c:pt>
                <c:pt idx="177">
                  <c:v>-45286</c:v>
                </c:pt>
                <c:pt idx="178">
                  <c:v>-46470.5</c:v>
                </c:pt>
                <c:pt idx="179">
                  <c:v>-46470</c:v>
                </c:pt>
                <c:pt idx="180">
                  <c:v>-45286.5</c:v>
                </c:pt>
                <c:pt idx="181">
                  <c:v>-47530.5</c:v>
                </c:pt>
                <c:pt idx="182">
                  <c:v>-42229</c:v>
                </c:pt>
                <c:pt idx="183">
                  <c:v>2899.5</c:v>
                </c:pt>
                <c:pt idx="184">
                  <c:v>6251.5</c:v>
                </c:pt>
                <c:pt idx="185">
                  <c:v>6257</c:v>
                </c:pt>
                <c:pt idx="186">
                  <c:v>3994.5</c:v>
                </c:pt>
                <c:pt idx="187">
                  <c:v>3995</c:v>
                </c:pt>
                <c:pt idx="188">
                  <c:v>-27.5</c:v>
                </c:pt>
                <c:pt idx="189">
                  <c:v>-94</c:v>
                </c:pt>
                <c:pt idx="190">
                  <c:v>27255</c:v>
                </c:pt>
                <c:pt idx="191">
                  <c:v>27213.5</c:v>
                </c:pt>
                <c:pt idx="192">
                  <c:v>27214</c:v>
                </c:pt>
                <c:pt idx="193">
                  <c:v>27211</c:v>
                </c:pt>
                <c:pt idx="194">
                  <c:v>27208</c:v>
                </c:pt>
                <c:pt idx="195">
                  <c:v>22340</c:v>
                </c:pt>
                <c:pt idx="196">
                  <c:v>27208.5</c:v>
                </c:pt>
                <c:pt idx="197">
                  <c:v>25310</c:v>
                </c:pt>
                <c:pt idx="198">
                  <c:v>-96.5</c:v>
                </c:pt>
                <c:pt idx="199">
                  <c:v>-19</c:v>
                </c:pt>
                <c:pt idx="200">
                  <c:v>24281</c:v>
                </c:pt>
                <c:pt idx="201">
                  <c:v>21435.5</c:v>
                </c:pt>
                <c:pt idx="202">
                  <c:v>24281.5</c:v>
                </c:pt>
                <c:pt idx="203">
                  <c:v>-8165.5</c:v>
                </c:pt>
                <c:pt idx="204">
                  <c:v>-38</c:v>
                </c:pt>
                <c:pt idx="205">
                  <c:v>-27.5</c:v>
                </c:pt>
                <c:pt idx="206">
                  <c:v>13100</c:v>
                </c:pt>
                <c:pt idx="207">
                  <c:v>15156.5</c:v>
                </c:pt>
                <c:pt idx="208">
                  <c:v>15159</c:v>
                </c:pt>
                <c:pt idx="209">
                  <c:v>15239</c:v>
                </c:pt>
                <c:pt idx="210">
                  <c:v>15244.5</c:v>
                </c:pt>
                <c:pt idx="211">
                  <c:v>17253</c:v>
                </c:pt>
                <c:pt idx="212">
                  <c:v>17322</c:v>
                </c:pt>
                <c:pt idx="213">
                  <c:v>18243.5</c:v>
                </c:pt>
                <c:pt idx="214">
                  <c:v>19068</c:v>
                </c:pt>
                <c:pt idx="215">
                  <c:v>19106.5</c:v>
                </c:pt>
                <c:pt idx="216">
                  <c:v>19192.5</c:v>
                </c:pt>
                <c:pt idx="217">
                  <c:v>19192.5</c:v>
                </c:pt>
                <c:pt idx="218">
                  <c:v>20232.5</c:v>
                </c:pt>
                <c:pt idx="219">
                  <c:v>21182</c:v>
                </c:pt>
                <c:pt idx="220">
                  <c:v>21319.5</c:v>
                </c:pt>
                <c:pt idx="221">
                  <c:v>22147</c:v>
                </c:pt>
                <c:pt idx="222">
                  <c:v>22432</c:v>
                </c:pt>
                <c:pt idx="223">
                  <c:v>22991.5</c:v>
                </c:pt>
                <c:pt idx="224">
                  <c:v>23146.5</c:v>
                </c:pt>
                <c:pt idx="225">
                  <c:v>23289.5</c:v>
                </c:pt>
                <c:pt idx="226">
                  <c:v>23338.5</c:v>
                </c:pt>
                <c:pt idx="227">
                  <c:v>23339</c:v>
                </c:pt>
                <c:pt idx="228">
                  <c:v>23344</c:v>
                </c:pt>
                <c:pt idx="229">
                  <c:v>23344.5</c:v>
                </c:pt>
                <c:pt idx="230">
                  <c:v>23355.5</c:v>
                </c:pt>
                <c:pt idx="231">
                  <c:v>23378</c:v>
                </c:pt>
                <c:pt idx="232">
                  <c:v>23486</c:v>
                </c:pt>
                <c:pt idx="233">
                  <c:v>23513.5</c:v>
                </c:pt>
                <c:pt idx="234">
                  <c:v>24177</c:v>
                </c:pt>
                <c:pt idx="235">
                  <c:v>24202</c:v>
                </c:pt>
                <c:pt idx="236">
                  <c:v>24236</c:v>
                </c:pt>
                <c:pt idx="237">
                  <c:v>24399</c:v>
                </c:pt>
                <c:pt idx="238">
                  <c:v>25101</c:v>
                </c:pt>
                <c:pt idx="239">
                  <c:v>25140</c:v>
                </c:pt>
                <c:pt idx="240">
                  <c:v>25229</c:v>
                </c:pt>
                <c:pt idx="241">
                  <c:v>25281</c:v>
                </c:pt>
                <c:pt idx="242">
                  <c:v>25281</c:v>
                </c:pt>
                <c:pt idx="243">
                  <c:v>25427</c:v>
                </c:pt>
                <c:pt idx="244">
                  <c:v>25427</c:v>
                </c:pt>
                <c:pt idx="245">
                  <c:v>25533</c:v>
                </c:pt>
                <c:pt idx="246">
                  <c:v>26221.5</c:v>
                </c:pt>
                <c:pt idx="247">
                  <c:v>26285</c:v>
                </c:pt>
                <c:pt idx="248">
                  <c:v>26285</c:v>
                </c:pt>
                <c:pt idx="249">
                  <c:v>26334.5</c:v>
                </c:pt>
                <c:pt idx="250">
                  <c:v>26337.5</c:v>
                </c:pt>
                <c:pt idx="251">
                  <c:v>26429.5</c:v>
                </c:pt>
                <c:pt idx="252">
                  <c:v>26525.5</c:v>
                </c:pt>
                <c:pt idx="253">
                  <c:v>27184</c:v>
                </c:pt>
                <c:pt idx="254">
                  <c:v>27184</c:v>
                </c:pt>
                <c:pt idx="255">
                  <c:v>27237.5</c:v>
                </c:pt>
                <c:pt idx="256">
                  <c:v>27314</c:v>
                </c:pt>
                <c:pt idx="257">
                  <c:v>27314</c:v>
                </c:pt>
                <c:pt idx="258">
                  <c:v>27377.5</c:v>
                </c:pt>
                <c:pt idx="259">
                  <c:v>27378</c:v>
                </c:pt>
                <c:pt idx="260">
                  <c:v>27416</c:v>
                </c:pt>
                <c:pt idx="261">
                  <c:v>27441</c:v>
                </c:pt>
                <c:pt idx="262">
                  <c:v>27441</c:v>
                </c:pt>
                <c:pt idx="263">
                  <c:v>28263.5</c:v>
                </c:pt>
                <c:pt idx="264">
                  <c:v>28271</c:v>
                </c:pt>
                <c:pt idx="265">
                  <c:v>28271</c:v>
                </c:pt>
                <c:pt idx="266">
                  <c:v>28271.5</c:v>
                </c:pt>
                <c:pt idx="267">
                  <c:v>28271.5</c:v>
                </c:pt>
                <c:pt idx="268">
                  <c:v>28276.5</c:v>
                </c:pt>
                <c:pt idx="269">
                  <c:v>28277</c:v>
                </c:pt>
                <c:pt idx="270">
                  <c:v>28277</c:v>
                </c:pt>
                <c:pt idx="271">
                  <c:v>28279.5</c:v>
                </c:pt>
                <c:pt idx="272">
                  <c:v>28280</c:v>
                </c:pt>
                <c:pt idx="273">
                  <c:v>28282</c:v>
                </c:pt>
                <c:pt idx="274">
                  <c:v>28282.5</c:v>
                </c:pt>
                <c:pt idx="275">
                  <c:v>28287.5</c:v>
                </c:pt>
                <c:pt idx="276">
                  <c:v>28288</c:v>
                </c:pt>
                <c:pt idx="277">
                  <c:v>28290.5</c:v>
                </c:pt>
                <c:pt idx="278">
                  <c:v>28293.5</c:v>
                </c:pt>
                <c:pt idx="279">
                  <c:v>28293.5</c:v>
                </c:pt>
                <c:pt idx="280">
                  <c:v>28338</c:v>
                </c:pt>
                <c:pt idx="281">
                  <c:v>28340</c:v>
                </c:pt>
                <c:pt idx="282">
                  <c:v>28340</c:v>
                </c:pt>
                <c:pt idx="283">
                  <c:v>28417.5</c:v>
                </c:pt>
                <c:pt idx="284">
                  <c:v>28423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30062</c:v>
                </c:pt>
                <c:pt idx="291">
                  <c:v>30136.5</c:v>
                </c:pt>
                <c:pt idx="292">
                  <c:v>30192</c:v>
                </c:pt>
                <c:pt idx="293">
                  <c:v>30280</c:v>
                </c:pt>
                <c:pt idx="294">
                  <c:v>30330</c:v>
                </c:pt>
                <c:pt idx="295">
                  <c:v>31143.5</c:v>
                </c:pt>
                <c:pt idx="296">
                  <c:v>31173</c:v>
                </c:pt>
                <c:pt idx="297">
                  <c:v>31204.5</c:v>
                </c:pt>
                <c:pt idx="298">
                  <c:v>31247.5</c:v>
                </c:pt>
                <c:pt idx="299">
                  <c:v>31328.5</c:v>
                </c:pt>
                <c:pt idx="300">
                  <c:v>31347</c:v>
                </c:pt>
                <c:pt idx="301">
                  <c:v>31348</c:v>
                </c:pt>
                <c:pt idx="302">
                  <c:v>31486</c:v>
                </c:pt>
                <c:pt idx="303">
                  <c:v>31521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32233.5</c:v>
                </c:pt>
                <c:pt idx="309">
                  <c:v>32291.5</c:v>
                </c:pt>
                <c:pt idx="310">
                  <c:v>32330</c:v>
                </c:pt>
                <c:pt idx="311">
                  <c:v>32398</c:v>
                </c:pt>
                <c:pt idx="312">
                  <c:v>32461.5</c:v>
                </c:pt>
                <c:pt idx="313">
                  <c:v>33236.5</c:v>
                </c:pt>
                <c:pt idx="314">
                  <c:v>33267.5</c:v>
                </c:pt>
                <c:pt idx="315">
                  <c:v>33380</c:v>
                </c:pt>
                <c:pt idx="316">
                  <c:v>33397.5</c:v>
                </c:pt>
                <c:pt idx="317">
                  <c:v>33419.5</c:v>
                </c:pt>
                <c:pt idx="318">
                  <c:v>33452</c:v>
                </c:pt>
                <c:pt idx="319">
                  <c:v>33467</c:v>
                </c:pt>
                <c:pt idx="320">
                  <c:v>33518.5</c:v>
                </c:pt>
                <c:pt idx="321">
                  <c:v>33518.5</c:v>
                </c:pt>
                <c:pt idx="322">
                  <c:v>33521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34169</c:v>
                </c:pt>
                <c:pt idx="329">
                  <c:v>34257.5</c:v>
                </c:pt>
                <c:pt idx="330">
                  <c:v>34295</c:v>
                </c:pt>
                <c:pt idx="331">
                  <c:v>34295.5</c:v>
                </c:pt>
                <c:pt idx="332">
                  <c:v>34311</c:v>
                </c:pt>
                <c:pt idx="333">
                  <c:v>34312.5</c:v>
                </c:pt>
                <c:pt idx="334">
                  <c:v>34312.5</c:v>
                </c:pt>
                <c:pt idx="335">
                  <c:v>34316.5</c:v>
                </c:pt>
                <c:pt idx="336">
                  <c:v>34346.5</c:v>
                </c:pt>
                <c:pt idx="337">
                  <c:v>34347</c:v>
                </c:pt>
                <c:pt idx="338">
                  <c:v>34434</c:v>
                </c:pt>
                <c:pt idx="339">
                  <c:v>34461.5</c:v>
                </c:pt>
                <c:pt idx="340">
                  <c:v>34542.5</c:v>
                </c:pt>
                <c:pt idx="341">
                  <c:v>35204.5</c:v>
                </c:pt>
                <c:pt idx="342">
                  <c:v>35290</c:v>
                </c:pt>
                <c:pt idx="343">
                  <c:v>35290</c:v>
                </c:pt>
                <c:pt idx="344">
                  <c:v>35347</c:v>
                </c:pt>
                <c:pt idx="345">
                  <c:v>35375.5</c:v>
                </c:pt>
                <c:pt idx="346">
                  <c:v>35376</c:v>
                </c:pt>
                <c:pt idx="347">
                  <c:v>35403</c:v>
                </c:pt>
                <c:pt idx="348">
                  <c:v>35405</c:v>
                </c:pt>
                <c:pt idx="349">
                  <c:v>35433</c:v>
                </c:pt>
                <c:pt idx="350">
                  <c:v>35433</c:v>
                </c:pt>
                <c:pt idx="351">
                  <c:v>35453</c:v>
                </c:pt>
                <c:pt idx="352">
                  <c:v>35489</c:v>
                </c:pt>
                <c:pt idx="353">
                  <c:v>36219.5</c:v>
                </c:pt>
                <c:pt idx="354">
                  <c:v>36219.5</c:v>
                </c:pt>
                <c:pt idx="355">
                  <c:v>36288.5</c:v>
                </c:pt>
                <c:pt idx="356">
                  <c:v>36288.5</c:v>
                </c:pt>
                <c:pt idx="357">
                  <c:v>36289</c:v>
                </c:pt>
                <c:pt idx="358">
                  <c:v>36289</c:v>
                </c:pt>
                <c:pt idx="359">
                  <c:v>36330</c:v>
                </c:pt>
                <c:pt idx="360">
                  <c:v>37286.5</c:v>
                </c:pt>
                <c:pt idx="361">
                  <c:v>37294.5</c:v>
                </c:pt>
                <c:pt idx="362">
                  <c:v>37296</c:v>
                </c:pt>
                <c:pt idx="363">
                  <c:v>37366</c:v>
                </c:pt>
                <c:pt idx="364">
                  <c:v>37386.5</c:v>
                </c:pt>
                <c:pt idx="365">
                  <c:v>37387</c:v>
                </c:pt>
                <c:pt idx="366">
                  <c:v>37392</c:v>
                </c:pt>
                <c:pt idx="367">
                  <c:v>37472.5</c:v>
                </c:pt>
                <c:pt idx="368">
                  <c:v>37524</c:v>
                </c:pt>
                <c:pt idx="369">
                  <c:v>37527.5</c:v>
                </c:pt>
                <c:pt idx="370">
                  <c:v>38217</c:v>
                </c:pt>
                <c:pt idx="371">
                  <c:v>38332</c:v>
                </c:pt>
                <c:pt idx="372">
                  <c:v>38332</c:v>
                </c:pt>
                <c:pt idx="373">
                  <c:v>38336</c:v>
                </c:pt>
                <c:pt idx="374">
                  <c:v>38358.5</c:v>
                </c:pt>
                <c:pt idx="375">
                  <c:v>38359</c:v>
                </c:pt>
                <c:pt idx="376">
                  <c:v>38387.5</c:v>
                </c:pt>
                <c:pt idx="377">
                  <c:v>38387.5</c:v>
                </c:pt>
                <c:pt idx="378">
                  <c:v>38432.5</c:v>
                </c:pt>
                <c:pt idx="379">
                  <c:v>38451</c:v>
                </c:pt>
                <c:pt idx="380">
                  <c:v>38451</c:v>
                </c:pt>
                <c:pt idx="381">
                  <c:v>38468</c:v>
                </c:pt>
                <c:pt idx="382">
                  <c:v>39177</c:v>
                </c:pt>
                <c:pt idx="383">
                  <c:v>39240.5</c:v>
                </c:pt>
                <c:pt idx="384">
                  <c:v>39271</c:v>
                </c:pt>
                <c:pt idx="385">
                  <c:v>40518</c:v>
                </c:pt>
                <c:pt idx="386">
                  <c:v>40548</c:v>
                </c:pt>
                <c:pt idx="387">
                  <c:v>40650.5</c:v>
                </c:pt>
              </c:numCache>
            </c:numRef>
          </c:xVal>
          <c:yVal>
            <c:numRef>
              <c:f>errors!$M$21:$M$408</c:f>
              <c:numCache>
                <c:formatCode>General</c:formatCode>
                <c:ptCount val="38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303-4418-A790-811A685E8F81}"/>
            </c:ext>
          </c:extLst>
        </c:ser>
        <c:ser>
          <c:idx val="6"/>
          <c:order val="6"/>
          <c:tx>
            <c:strRef>
              <c:f>errors!$N$20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errors!$F$21:$F$408</c:f>
              <c:numCache>
                <c:formatCode>General</c:formatCode>
                <c:ptCount val="388"/>
                <c:pt idx="0">
                  <c:v>-19236</c:v>
                </c:pt>
                <c:pt idx="1">
                  <c:v>-21424</c:v>
                </c:pt>
                <c:pt idx="2">
                  <c:v>-14819</c:v>
                </c:pt>
                <c:pt idx="3">
                  <c:v>-15294</c:v>
                </c:pt>
                <c:pt idx="4">
                  <c:v>-15037</c:v>
                </c:pt>
                <c:pt idx="5">
                  <c:v>-16201.5</c:v>
                </c:pt>
                <c:pt idx="6">
                  <c:v>-21321</c:v>
                </c:pt>
                <c:pt idx="7">
                  <c:v>-25042</c:v>
                </c:pt>
                <c:pt idx="8">
                  <c:v>-22248.5</c:v>
                </c:pt>
                <c:pt idx="9">
                  <c:v>-33285</c:v>
                </c:pt>
                <c:pt idx="10">
                  <c:v>-31334.5</c:v>
                </c:pt>
                <c:pt idx="11">
                  <c:v>-22948</c:v>
                </c:pt>
                <c:pt idx="12">
                  <c:v>-31335</c:v>
                </c:pt>
                <c:pt idx="13">
                  <c:v>-31222</c:v>
                </c:pt>
                <c:pt idx="14">
                  <c:v>-37360</c:v>
                </c:pt>
                <c:pt idx="15">
                  <c:v>-22223.5</c:v>
                </c:pt>
                <c:pt idx="16">
                  <c:v>-37448</c:v>
                </c:pt>
                <c:pt idx="17">
                  <c:v>-33142</c:v>
                </c:pt>
                <c:pt idx="18">
                  <c:v>-15942</c:v>
                </c:pt>
                <c:pt idx="19">
                  <c:v>-37423</c:v>
                </c:pt>
                <c:pt idx="20">
                  <c:v>-37296</c:v>
                </c:pt>
                <c:pt idx="21">
                  <c:v>-36546</c:v>
                </c:pt>
                <c:pt idx="22">
                  <c:v>-37285</c:v>
                </c:pt>
                <c:pt idx="23">
                  <c:v>-31216</c:v>
                </c:pt>
                <c:pt idx="24">
                  <c:v>-31343</c:v>
                </c:pt>
                <c:pt idx="25">
                  <c:v>-31233</c:v>
                </c:pt>
                <c:pt idx="26">
                  <c:v>-31293.5</c:v>
                </c:pt>
                <c:pt idx="27">
                  <c:v>-36458</c:v>
                </c:pt>
                <c:pt idx="28">
                  <c:v>-22237.5</c:v>
                </c:pt>
                <c:pt idx="29">
                  <c:v>-36607</c:v>
                </c:pt>
                <c:pt idx="30">
                  <c:v>-37343</c:v>
                </c:pt>
                <c:pt idx="31">
                  <c:v>-31343.5</c:v>
                </c:pt>
                <c:pt idx="32">
                  <c:v>-31282.5</c:v>
                </c:pt>
                <c:pt idx="33">
                  <c:v>-44561</c:v>
                </c:pt>
                <c:pt idx="34">
                  <c:v>-31221.5</c:v>
                </c:pt>
                <c:pt idx="35">
                  <c:v>-2810.5</c:v>
                </c:pt>
                <c:pt idx="36">
                  <c:v>10412</c:v>
                </c:pt>
                <c:pt idx="37">
                  <c:v>10251.5</c:v>
                </c:pt>
                <c:pt idx="38">
                  <c:v>11176</c:v>
                </c:pt>
                <c:pt idx="39">
                  <c:v>9026.5</c:v>
                </c:pt>
                <c:pt idx="40">
                  <c:v>10406.5</c:v>
                </c:pt>
                <c:pt idx="41">
                  <c:v>9101</c:v>
                </c:pt>
                <c:pt idx="42">
                  <c:v>9095.5</c:v>
                </c:pt>
                <c:pt idx="43">
                  <c:v>16158</c:v>
                </c:pt>
                <c:pt idx="44">
                  <c:v>12205.5</c:v>
                </c:pt>
                <c:pt idx="45">
                  <c:v>13101</c:v>
                </c:pt>
                <c:pt idx="46">
                  <c:v>-3759.5</c:v>
                </c:pt>
                <c:pt idx="47">
                  <c:v>10166</c:v>
                </c:pt>
                <c:pt idx="48">
                  <c:v>6081</c:v>
                </c:pt>
                <c:pt idx="49">
                  <c:v>5055</c:v>
                </c:pt>
                <c:pt idx="50">
                  <c:v>8158.5</c:v>
                </c:pt>
                <c:pt idx="51">
                  <c:v>10077.5</c:v>
                </c:pt>
                <c:pt idx="52">
                  <c:v>6073</c:v>
                </c:pt>
                <c:pt idx="53">
                  <c:v>9104</c:v>
                </c:pt>
                <c:pt idx="54">
                  <c:v>6258</c:v>
                </c:pt>
                <c:pt idx="55">
                  <c:v>-162</c:v>
                </c:pt>
                <c:pt idx="56">
                  <c:v>17068</c:v>
                </c:pt>
                <c:pt idx="57">
                  <c:v>5019</c:v>
                </c:pt>
                <c:pt idx="58">
                  <c:v>19136.5</c:v>
                </c:pt>
                <c:pt idx="59">
                  <c:v>6073</c:v>
                </c:pt>
                <c:pt idx="60">
                  <c:v>19195</c:v>
                </c:pt>
                <c:pt idx="61">
                  <c:v>-7145</c:v>
                </c:pt>
                <c:pt idx="62">
                  <c:v>-3200</c:v>
                </c:pt>
                <c:pt idx="63">
                  <c:v>11004.5</c:v>
                </c:pt>
                <c:pt idx="64">
                  <c:v>11104</c:v>
                </c:pt>
                <c:pt idx="65">
                  <c:v>7328.5</c:v>
                </c:pt>
                <c:pt idx="66">
                  <c:v>10033.5</c:v>
                </c:pt>
                <c:pt idx="67">
                  <c:v>9124</c:v>
                </c:pt>
                <c:pt idx="68">
                  <c:v>22332.5</c:v>
                </c:pt>
                <c:pt idx="69">
                  <c:v>16003</c:v>
                </c:pt>
                <c:pt idx="70">
                  <c:v>12299.5</c:v>
                </c:pt>
                <c:pt idx="71">
                  <c:v>16036</c:v>
                </c:pt>
                <c:pt idx="72">
                  <c:v>8138.5</c:v>
                </c:pt>
                <c:pt idx="73">
                  <c:v>8285.5</c:v>
                </c:pt>
                <c:pt idx="74">
                  <c:v>10091.5</c:v>
                </c:pt>
                <c:pt idx="75">
                  <c:v>21215</c:v>
                </c:pt>
                <c:pt idx="76">
                  <c:v>0</c:v>
                </c:pt>
                <c:pt idx="77">
                  <c:v>12938</c:v>
                </c:pt>
                <c:pt idx="78">
                  <c:v>11322</c:v>
                </c:pt>
                <c:pt idx="79">
                  <c:v>14307</c:v>
                </c:pt>
                <c:pt idx="80">
                  <c:v>1965</c:v>
                </c:pt>
                <c:pt idx="81">
                  <c:v>10240.5</c:v>
                </c:pt>
                <c:pt idx="82">
                  <c:v>3954</c:v>
                </c:pt>
                <c:pt idx="83">
                  <c:v>-5942</c:v>
                </c:pt>
                <c:pt idx="84">
                  <c:v>13204</c:v>
                </c:pt>
                <c:pt idx="85">
                  <c:v>14050</c:v>
                </c:pt>
                <c:pt idx="86">
                  <c:v>12033.5</c:v>
                </c:pt>
                <c:pt idx="87">
                  <c:v>12235</c:v>
                </c:pt>
                <c:pt idx="88">
                  <c:v>17256.5</c:v>
                </c:pt>
                <c:pt idx="89">
                  <c:v>20374</c:v>
                </c:pt>
                <c:pt idx="90">
                  <c:v>10146.5</c:v>
                </c:pt>
                <c:pt idx="91">
                  <c:v>18291.5</c:v>
                </c:pt>
                <c:pt idx="92">
                  <c:v>19165.5</c:v>
                </c:pt>
                <c:pt idx="93">
                  <c:v>12166</c:v>
                </c:pt>
                <c:pt idx="94">
                  <c:v>8207.5</c:v>
                </c:pt>
                <c:pt idx="95">
                  <c:v>12285</c:v>
                </c:pt>
                <c:pt idx="96">
                  <c:v>19378</c:v>
                </c:pt>
                <c:pt idx="97">
                  <c:v>13441</c:v>
                </c:pt>
                <c:pt idx="98">
                  <c:v>28479</c:v>
                </c:pt>
                <c:pt idx="99">
                  <c:v>7074</c:v>
                </c:pt>
                <c:pt idx="100">
                  <c:v>19182</c:v>
                </c:pt>
                <c:pt idx="101">
                  <c:v>14171.5</c:v>
                </c:pt>
                <c:pt idx="102">
                  <c:v>16150</c:v>
                </c:pt>
                <c:pt idx="103">
                  <c:v>19259.5</c:v>
                </c:pt>
                <c:pt idx="104">
                  <c:v>18426.5</c:v>
                </c:pt>
                <c:pt idx="105">
                  <c:v>15215</c:v>
                </c:pt>
                <c:pt idx="106">
                  <c:v>17021</c:v>
                </c:pt>
                <c:pt idx="107">
                  <c:v>18509.5</c:v>
                </c:pt>
                <c:pt idx="108">
                  <c:v>22498.5</c:v>
                </c:pt>
                <c:pt idx="109">
                  <c:v>12036</c:v>
                </c:pt>
                <c:pt idx="110">
                  <c:v>-1180</c:v>
                </c:pt>
                <c:pt idx="111">
                  <c:v>3265</c:v>
                </c:pt>
                <c:pt idx="112">
                  <c:v>16363</c:v>
                </c:pt>
                <c:pt idx="113">
                  <c:v>17289</c:v>
                </c:pt>
                <c:pt idx="114">
                  <c:v>-5925.5</c:v>
                </c:pt>
                <c:pt idx="115">
                  <c:v>-5258</c:v>
                </c:pt>
                <c:pt idx="116">
                  <c:v>6233</c:v>
                </c:pt>
                <c:pt idx="117">
                  <c:v>20291</c:v>
                </c:pt>
                <c:pt idx="118">
                  <c:v>23151.5</c:v>
                </c:pt>
                <c:pt idx="119">
                  <c:v>12188</c:v>
                </c:pt>
                <c:pt idx="120">
                  <c:v>-5936.5</c:v>
                </c:pt>
                <c:pt idx="121">
                  <c:v>17204</c:v>
                </c:pt>
                <c:pt idx="122">
                  <c:v>16457</c:v>
                </c:pt>
                <c:pt idx="123">
                  <c:v>21267.5</c:v>
                </c:pt>
                <c:pt idx="124">
                  <c:v>-6719.5</c:v>
                </c:pt>
                <c:pt idx="125">
                  <c:v>-5920</c:v>
                </c:pt>
                <c:pt idx="126">
                  <c:v>13153.5</c:v>
                </c:pt>
                <c:pt idx="127">
                  <c:v>11972.5</c:v>
                </c:pt>
                <c:pt idx="128">
                  <c:v>20073</c:v>
                </c:pt>
                <c:pt idx="129">
                  <c:v>19295.5</c:v>
                </c:pt>
                <c:pt idx="130">
                  <c:v>21361.5</c:v>
                </c:pt>
                <c:pt idx="131">
                  <c:v>20051</c:v>
                </c:pt>
                <c:pt idx="132">
                  <c:v>11336</c:v>
                </c:pt>
                <c:pt idx="133">
                  <c:v>11334</c:v>
                </c:pt>
                <c:pt idx="134">
                  <c:v>18274.5</c:v>
                </c:pt>
                <c:pt idx="135">
                  <c:v>1182</c:v>
                </c:pt>
                <c:pt idx="136">
                  <c:v>18329</c:v>
                </c:pt>
                <c:pt idx="137">
                  <c:v>18014</c:v>
                </c:pt>
                <c:pt idx="138">
                  <c:v>20208.5</c:v>
                </c:pt>
                <c:pt idx="139">
                  <c:v>-20211</c:v>
                </c:pt>
                <c:pt idx="140">
                  <c:v>-1180</c:v>
                </c:pt>
                <c:pt idx="141">
                  <c:v>13278</c:v>
                </c:pt>
                <c:pt idx="142">
                  <c:v>19461</c:v>
                </c:pt>
                <c:pt idx="143">
                  <c:v>10401</c:v>
                </c:pt>
                <c:pt idx="144">
                  <c:v>14486.5</c:v>
                </c:pt>
                <c:pt idx="145">
                  <c:v>18332.5</c:v>
                </c:pt>
                <c:pt idx="146">
                  <c:v>12324.5</c:v>
                </c:pt>
                <c:pt idx="147">
                  <c:v>-7236</c:v>
                </c:pt>
                <c:pt idx="148">
                  <c:v>14033.5</c:v>
                </c:pt>
                <c:pt idx="149">
                  <c:v>14357.5</c:v>
                </c:pt>
                <c:pt idx="150">
                  <c:v>18166</c:v>
                </c:pt>
                <c:pt idx="151">
                  <c:v>-6091</c:v>
                </c:pt>
                <c:pt idx="152">
                  <c:v>15032</c:v>
                </c:pt>
                <c:pt idx="153">
                  <c:v>19273</c:v>
                </c:pt>
                <c:pt idx="154">
                  <c:v>-7159</c:v>
                </c:pt>
                <c:pt idx="155">
                  <c:v>13043</c:v>
                </c:pt>
                <c:pt idx="156">
                  <c:v>15151.5</c:v>
                </c:pt>
                <c:pt idx="157">
                  <c:v>-6088.5</c:v>
                </c:pt>
                <c:pt idx="158">
                  <c:v>13228</c:v>
                </c:pt>
                <c:pt idx="159">
                  <c:v>17220.5</c:v>
                </c:pt>
                <c:pt idx="160">
                  <c:v>20249.5</c:v>
                </c:pt>
                <c:pt idx="161">
                  <c:v>20225</c:v>
                </c:pt>
                <c:pt idx="162">
                  <c:v>19333</c:v>
                </c:pt>
                <c:pt idx="163">
                  <c:v>18238.5</c:v>
                </c:pt>
                <c:pt idx="164">
                  <c:v>-1155</c:v>
                </c:pt>
                <c:pt idx="165">
                  <c:v>16235</c:v>
                </c:pt>
                <c:pt idx="166">
                  <c:v>-20211.5</c:v>
                </c:pt>
                <c:pt idx="167">
                  <c:v>15090</c:v>
                </c:pt>
                <c:pt idx="168">
                  <c:v>20285.5</c:v>
                </c:pt>
                <c:pt idx="169">
                  <c:v>14167</c:v>
                </c:pt>
                <c:pt idx="170">
                  <c:v>-7153.5</c:v>
                </c:pt>
                <c:pt idx="171">
                  <c:v>-6094</c:v>
                </c:pt>
                <c:pt idx="172">
                  <c:v>-35325</c:v>
                </c:pt>
                <c:pt idx="173">
                  <c:v>-35325.5</c:v>
                </c:pt>
                <c:pt idx="174">
                  <c:v>8285.5</c:v>
                </c:pt>
                <c:pt idx="175">
                  <c:v>-43446</c:v>
                </c:pt>
                <c:pt idx="176">
                  <c:v>-47530</c:v>
                </c:pt>
                <c:pt idx="177">
                  <c:v>-45286</c:v>
                </c:pt>
                <c:pt idx="178">
                  <c:v>-46470.5</c:v>
                </c:pt>
                <c:pt idx="179">
                  <c:v>-46470</c:v>
                </c:pt>
                <c:pt idx="180">
                  <c:v>-45286.5</c:v>
                </c:pt>
                <c:pt idx="181">
                  <c:v>-47530.5</c:v>
                </c:pt>
                <c:pt idx="182">
                  <c:v>-42229</c:v>
                </c:pt>
                <c:pt idx="183">
                  <c:v>2899.5</c:v>
                </c:pt>
                <c:pt idx="184">
                  <c:v>6251.5</c:v>
                </c:pt>
                <c:pt idx="185">
                  <c:v>6257</c:v>
                </c:pt>
                <c:pt idx="186">
                  <c:v>3994.5</c:v>
                </c:pt>
                <c:pt idx="187">
                  <c:v>3995</c:v>
                </c:pt>
                <c:pt idx="188">
                  <c:v>-27.5</c:v>
                </c:pt>
                <c:pt idx="189">
                  <c:v>-94</c:v>
                </c:pt>
                <c:pt idx="190">
                  <c:v>27255</c:v>
                </c:pt>
                <c:pt idx="191">
                  <c:v>27213.5</c:v>
                </c:pt>
                <c:pt idx="192">
                  <c:v>27214</c:v>
                </c:pt>
                <c:pt idx="193">
                  <c:v>27211</c:v>
                </c:pt>
                <c:pt idx="194">
                  <c:v>27208</c:v>
                </c:pt>
                <c:pt idx="195">
                  <c:v>22340</c:v>
                </c:pt>
                <c:pt idx="196">
                  <c:v>27208.5</c:v>
                </c:pt>
                <c:pt idx="197">
                  <c:v>25310</c:v>
                </c:pt>
                <c:pt idx="198">
                  <c:v>-96.5</c:v>
                </c:pt>
                <c:pt idx="199">
                  <c:v>-19</c:v>
                </c:pt>
                <c:pt idx="200">
                  <c:v>24281</c:v>
                </c:pt>
                <c:pt idx="201">
                  <c:v>21435.5</c:v>
                </c:pt>
                <c:pt idx="202">
                  <c:v>24281.5</c:v>
                </c:pt>
                <c:pt idx="203">
                  <c:v>-8165.5</c:v>
                </c:pt>
                <c:pt idx="204">
                  <c:v>-38</c:v>
                </c:pt>
                <c:pt idx="205">
                  <c:v>-27.5</c:v>
                </c:pt>
                <c:pt idx="206">
                  <c:v>13100</c:v>
                </c:pt>
                <c:pt idx="207">
                  <c:v>15156.5</c:v>
                </c:pt>
                <c:pt idx="208">
                  <c:v>15159</c:v>
                </c:pt>
                <c:pt idx="209">
                  <c:v>15239</c:v>
                </c:pt>
                <c:pt idx="210">
                  <c:v>15244.5</c:v>
                </c:pt>
                <c:pt idx="211">
                  <c:v>17253</c:v>
                </c:pt>
                <c:pt idx="212">
                  <c:v>17322</c:v>
                </c:pt>
                <c:pt idx="213">
                  <c:v>18243.5</c:v>
                </c:pt>
                <c:pt idx="214">
                  <c:v>19068</c:v>
                </c:pt>
                <c:pt idx="215">
                  <c:v>19106.5</c:v>
                </c:pt>
                <c:pt idx="216">
                  <c:v>19192.5</c:v>
                </c:pt>
                <c:pt idx="217">
                  <c:v>19192.5</c:v>
                </c:pt>
                <c:pt idx="218">
                  <c:v>20232.5</c:v>
                </c:pt>
                <c:pt idx="219">
                  <c:v>21182</c:v>
                </c:pt>
                <c:pt idx="220">
                  <c:v>21319.5</c:v>
                </c:pt>
                <c:pt idx="221">
                  <c:v>22147</c:v>
                </c:pt>
                <c:pt idx="222">
                  <c:v>22432</c:v>
                </c:pt>
                <c:pt idx="223">
                  <c:v>22991.5</c:v>
                </c:pt>
                <c:pt idx="224">
                  <c:v>23146.5</c:v>
                </c:pt>
                <c:pt idx="225">
                  <c:v>23289.5</c:v>
                </c:pt>
                <c:pt idx="226">
                  <c:v>23338.5</c:v>
                </c:pt>
                <c:pt idx="227">
                  <c:v>23339</c:v>
                </c:pt>
                <c:pt idx="228">
                  <c:v>23344</c:v>
                </c:pt>
                <c:pt idx="229">
                  <c:v>23344.5</c:v>
                </c:pt>
                <c:pt idx="230">
                  <c:v>23355.5</c:v>
                </c:pt>
                <c:pt idx="231">
                  <c:v>23378</c:v>
                </c:pt>
                <c:pt idx="232">
                  <c:v>23486</c:v>
                </c:pt>
                <c:pt idx="233">
                  <c:v>23513.5</c:v>
                </c:pt>
                <c:pt idx="234">
                  <c:v>24177</c:v>
                </c:pt>
                <c:pt idx="235">
                  <c:v>24202</c:v>
                </c:pt>
                <c:pt idx="236">
                  <c:v>24236</c:v>
                </c:pt>
                <c:pt idx="237">
                  <c:v>24399</c:v>
                </c:pt>
                <c:pt idx="238">
                  <c:v>25101</c:v>
                </c:pt>
                <c:pt idx="239">
                  <c:v>25140</c:v>
                </c:pt>
                <c:pt idx="240">
                  <c:v>25229</c:v>
                </c:pt>
                <c:pt idx="241">
                  <c:v>25281</c:v>
                </c:pt>
                <c:pt idx="242">
                  <c:v>25281</c:v>
                </c:pt>
                <c:pt idx="243">
                  <c:v>25427</c:v>
                </c:pt>
                <c:pt idx="244">
                  <c:v>25427</c:v>
                </c:pt>
                <c:pt idx="245">
                  <c:v>25533</c:v>
                </c:pt>
                <c:pt idx="246">
                  <c:v>26221.5</c:v>
                </c:pt>
                <c:pt idx="247">
                  <c:v>26285</c:v>
                </c:pt>
                <c:pt idx="248">
                  <c:v>26285</c:v>
                </c:pt>
                <c:pt idx="249">
                  <c:v>26334.5</c:v>
                </c:pt>
                <c:pt idx="250">
                  <c:v>26337.5</c:v>
                </c:pt>
                <c:pt idx="251">
                  <c:v>26429.5</c:v>
                </c:pt>
                <c:pt idx="252">
                  <c:v>26525.5</c:v>
                </c:pt>
                <c:pt idx="253">
                  <c:v>27184</c:v>
                </c:pt>
                <c:pt idx="254">
                  <c:v>27184</c:v>
                </c:pt>
                <c:pt idx="255">
                  <c:v>27237.5</c:v>
                </c:pt>
                <c:pt idx="256">
                  <c:v>27314</c:v>
                </c:pt>
                <c:pt idx="257">
                  <c:v>27314</c:v>
                </c:pt>
                <c:pt idx="258">
                  <c:v>27377.5</c:v>
                </c:pt>
                <c:pt idx="259">
                  <c:v>27378</c:v>
                </c:pt>
                <c:pt idx="260">
                  <c:v>27416</c:v>
                </c:pt>
                <c:pt idx="261">
                  <c:v>27441</c:v>
                </c:pt>
                <c:pt idx="262">
                  <c:v>27441</c:v>
                </c:pt>
                <c:pt idx="263">
                  <c:v>28263.5</c:v>
                </c:pt>
                <c:pt idx="264">
                  <c:v>28271</c:v>
                </c:pt>
                <c:pt idx="265">
                  <c:v>28271</c:v>
                </c:pt>
                <c:pt idx="266">
                  <c:v>28271.5</c:v>
                </c:pt>
                <c:pt idx="267">
                  <c:v>28271.5</c:v>
                </c:pt>
                <c:pt idx="268">
                  <c:v>28276.5</c:v>
                </c:pt>
                <c:pt idx="269">
                  <c:v>28277</c:v>
                </c:pt>
                <c:pt idx="270">
                  <c:v>28277</c:v>
                </c:pt>
                <c:pt idx="271">
                  <c:v>28279.5</c:v>
                </c:pt>
                <c:pt idx="272">
                  <c:v>28280</c:v>
                </c:pt>
                <c:pt idx="273">
                  <c:v>28282</c:v>
                </c:pt>
                <c:pt idx="274">
                  <c:v>28282.5</c:v>
                </c:pt>
                <c:pt idx="275">
                  <c:v>28287.5</c:v>
                </c:pt>
                <c:pt idx="276">
                  <c:v>28288</c:v>
                </c:pt>
                <c:pt idx="277">
                  <c:v>28290.5</c:v>
                </c:pt>
                <c:pt idx="278">
                  <c:v>28293.5</c:v>
                </c:pt>
                <c:pt idx="279">
                  <c:v>28293.5</c:v>
                </c:pt>
                <c:pt idx="280">
                  <c:v>28338</c:v>
                </c:pt>
                <c:pt idx="281">
                  <c:v>28340</c:v>
                </c:pt>
                <c:pt idx="282">
                  <c:v>28340</c:v>
                </c:pt>
                <c:pt idx="283">
                  <c:v>28417.5</c:v>
                </c:pt>
                <c:pt idx="284">
                  <c:v>28423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30062</c:v>
                </c:pt>
                <c:pt idx="291">
                  <c:v>30136.5</c:v>
                </c:pt>
                <c:pt idx="292">
                  <c:v>30192</c:v>
                </c:pt>
                <c:pt idx="293">
                  <c:v>30280</c:v>
                </c:pt>
                <c:pt idx="294">
                  <c:v>30330</c:v>
                </c:pt>
                <c:pt idx="295">
                  <c:v>31143.5</c:v>
                </c:pt>
                <c:pt idx="296">
                  <c:v>31173</c:v>
                </c:pt>
                <c:pt idx="297">
                  <c:v>31204.5</c:v>
                </c:pt>
                <c:pt idx="298">
                  <c:v>31247.5</c:v>
                </c:pt>
                <c:pt idx="299">
                  <c:v>31328.5</c:v>
                </c:pt>
                <c:pt idx="300">
                  <c:v>31347</c:v>
                </c:pt>
                <c:pt idx="301">
                  <c:v>31348</c:v>
                </c:pt>
                <c:pt idx="302">
                  <c:v>31486</c:v>
                </c:pt>
                <c:pt idx="303">
                  <c:v>31521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32233.5</c:v>
                </c:pt>
                <c:pt idx="309">
                  <c:v>32291.5</c:v>
                </c:pt>
                <c:pt idx="310">
                  <c:v>32330</c:v>
                </c:pt>
                <c:pt idx="311">
                  <c:v>32398</c:v>
                </c:pt>
                <c:pt idx="312">
                  <c:v>32461.5</c:v>
                </c:pt>
                <c:pt idx="313">
                  <c:v>33236.5</c:v>
                </c:pt>
                <c:pt idx="314">
                  <c:v>33267.5</c:v>
                </c:pt>
                <c:pt idx="315">
                  <c:v>33380</c:v>
                </c:pt>
                <c:pt idx="316">
                  <c:v>33397.5</c:v>
                </c:pt>
                <c:pt idx="317">
                  <c:v>33419.5</c:v>
                </c:pt>
                <c:pt idx="318">
                  <c:v>33452</c:v>
                </c:pt>
                <c:pt idx="319">
                  <c:v>33467</c:v>
                </c:pt>
                <c:pt idx="320">
                  <c:v>33518.5</c:v>
                </c:pt>
                <c:pt idx="321">
                  <c:v>33518.5</c:v>
                </c:pt>
                <c:pt idx="322">
                  <c:v>33521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34169</c:v>
                </c:pt>
                <c:pt idx="329">
                  <c:v>34257.5</c:v>
                </c:pt>
                <c:pt idx="330">
                  <c:v>34295</c:v>
                </c:pt>
                <c:pt idx="331">
                  <c:v>34295.5</c:v>
                </c:pt>
                <c:pt idx="332">
                  <c:v>34311</c:v>
                </c:pt>
                <c:pt idx="333">
                  <c:v>34312.5</c:v>
                </c:pt>
                <c:pt idx="334">
                  <c:v>34312.5</c:v>
                </c:pt>
                <c:pt idx="335">
                  <c:v>34316.5</c:v>
                </c:pt>
                <c:pt idx="336">
                  <c:v>34346.5</c:v>
                </c:pt>
                <c:pt idx="337">
                  <c:v>34347</c:v>
                </c:pt>
                <c:pt idx="338">
                  <c:v>34434</c:v>
                </c:pt>
                <c:pt idx="339">
                  <c:v>34461.5</c:v>
                </c:pt>
                <c:pt idx="340">
                  <c:v>34542.5</c:v>
                </c:pt>
                <c:pt idx="341">
                  <c:v>35204.5</c:v>
                </c:pt>
                <c:pt idx="342">
                  <c:v>35290</c:v>
                </c:pt>
                <c:pt idx="343">
                  <c:v>35290</c:v>
                </c:pt>
                <c:pt idx="344">
                  <c:v>35347</c:v>
                </c:pt>
                <c:pt idx="345">
                  <c:v>35375.5</c:v>
                </c:pt>
                <c:pt idx="346">
                  <c:v>35376</c:v>
                </c:pt>
                <c:pt idx="347">
                  <c:v>35403</c:v>
                </c:pt>
                <c:pt idx="348">
                  <c:v>35405</c:v>
                </c:pt>
                <c:pt idx="349">
                  <c:v>35433</c:v>
                </c:pt>
                <c:pt idx="350">
                  <c:v>35433</c:v>
                </c:pt>
                <c:pt idx="351">
                  <c:v>35453</c:v>
                </c:pt>
                <c:pt idx="352">
                  <c:v>35489</c:v>
                </c:pt>
                <c:pt idx="353">
                  <c:v>36219.5</c:v>
                </c:pt>
                <c:pt idx="354">
                  <c:v>36219.5</c:v>
                </c:pt>
                <c:pt idx="355">
                  <c:v>36288.5</c:v>
                </c:pt>
                <c:pt idx="356">
                  <c:v>36288.5</c:v>
                </c:pt>
                <c:pt idx="357">
                  <c:v>36289</c:v>
                </c:pt>
                <c:pt idx="358">
                  <c:v>36289</c:v>
                </c:pt>
                <c:pt idx="359">
                  <c:v>36330</c:v>
                </c:pt>
                <c:pt idx="360">
                  <c:v>37286.5</c:v>
                </c:pt>
                <c:pt idx="361">
                  <c:v>37294.5</c:v>
                </c:pt>
                <c:pt idx="362">
                  <c:v>37296</c:v>
                </c:pt>
                <c:pt idx="363">
                  <c:v>37366</c:v>
                </c:pt>
                <c:pt idx="364">
                  <c:v>37386.5</c:v>
                </c:pt>
                <c:pt idx="365">
                  <c:v>37387</c:v>
                </c:pt>
                <c:pt idx="366">
                  <c:v>37392</c:v>
                </c:pt>
                <c:pt idx="367">
                  <c:v>37472.5</c:v>
                </c:pt>
                <c:pt idx="368">
                  <c:v>37524</c:v>
                </c:pt>
                <c:pt idx="369">
                  <c:v>37527.5</c:v>
                </c:pt>
                <c:pt idx="370">
                  <c:v>38217</c:v>
                </c:pt>
                <c:pt idx="371">
                  <c:v>38332</c:v>
                </c:pt>
                <c:pt idx="372">
                  <c:v>38332</c:v>
                </c:pt>
                <c:pt idx="373">
                  <c:v>38336</c:v>
                </c:pt>
                <c:pt idx="374">
                  <c:v>38358.5</c:v>
                </c:pt>
                <c:pt idx="375">
                  <c:v>38359</c:v>
                </c:pt>
                <c:pt idx="376">
                  <c:v>38387.5</c:v>
                </c:pt>
                <c:pt idx="377">
                  <c:v>38387.5</c:v>
                </c:pt>
                <c:pt idx="378">
                  <c:v>38432.5</c:v>
                </c:pt>
                <c:pt idx="379">
                  <c:v>38451</c:v>
                </c:pt>
                <c:pt idx="380">
                  <c:v>38451</c:v>
                </c:pt>
                <c:pt idx="381">
                  <c:v>38468</c:v>
                </c:pt>
                <c:pt idx="382">
                  <c:v>39177</c:v>
                </c:pt>
                <c:pt idx="383">
                  <c:v>39240.5</c:v>
                </c:pt>
                <c:pt idx="384">
                  <c:v>39271</c:v>
                </c:pt>
                <c:pt idx="385">
                  <c:v>40518</c:v>
                </c:pt>
                <c:pt idx="386">
                  <c:v>40548</c:v>
                </c:pt>
                <c:pt idx="387">
                  <c:v>40650.5</c:v>
                </c:pt>
              </c:numCache>
            </c:numRef>
          </c:xVal>
          <c:yVal>
            <c:numRef>
              <c:f>errors!$N$21:$N$408</c:f>
              <c:numCache>
                <c:formatCode>General</c:formatCode>
                <c:ptCount val="38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303-4418-A790-811A685E8F81}"/>
            </c:ext>
          </c:extLst>
        </c:ser>
        <c:ser>
          <c:idx val="7"/>
          <c:order val="7"/>
          <c:tx>
            <c:strRef>
              <c:f>errors!$BW$1</c:f>
              <c:strCache>
                <c:ptCount val="1"/>
                <c:pt idx="0">
                  <c:v>Q.+2 LiTE fit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errors!$BX$2:$BX$121</c:f>
              <c:numCache>
                <c:formatCode>General</c:formatCode>
                <c:ptCount val="120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  <c:pt idx="99">
                  <c:v>39000</c:v>
                </c:pt>
                <c:pt idx="100">
                  <c:v>40000</c:v>
                </c:pt>
                <c:pt idx="101">
                  <c:v>41000</c:v>
                </c:pt>
                <c:pt idx="102">
                  <c:v>42000</c:v>
                </c:pt>
                <c:pt idx="103">
                  <c:v>43000</c:v>
                </c:pt>
                <c:pt idx="104">
                  <c:v>44000</c:v>
                </c:pt>
                <c:pt idx="105">
                  <c:v>45000</c:v>
                </c:pt>
                <c:pt idx="106">
                  <c:v>46000</c:v>
                </c:pt>
                <c:pt idx="107">
                  <c:v>47000</c:v>
                </c:pt>
                <c:pt idx="108">
                  <c:v>48000</c:v>
                </c:pt>
                <c:pt idx="109">
                  <c:v>49000</c:v>
                </c:pt>
                <c:pt idx="110">
                  <c:v>50000</c:v>
                </c:pt>
                <c:pt idx="111">
                  <c:v>51000</c:v>
                </c:pt>
                <c:pt idx="112">
                  <c:v>52000</c:v>
                </c:pt>
                <c:pt idx="113">
                  <c:v>53000</c:v>
                </c:pt>
                <c:pt idx="114">
                  <c:v>54000</c:v>
                </c:pt>
                <c:pt idx="115">
                  <c:v>55000</c:v>
                </c:pt>
                <c:pt idx="116">
                  <c:v>56000</c:v>
                </c:pt>
                <c:pt idx="117">
                  <c:v>57000</c:v>
                </c:pt>
                <c:pt idx="118">
                  <c:v>58000</c:v>
                </c:pt>
                <c:pt idx="119">
                  <c:v>59000</c:v>
                </c:pt>
              </c:numCache>
            </c:numRef>
          </c:xVal>
          <c:yVal>
            <c:numRef>
              <c:f>errors!$BW$2:$BW$121</c:f>
              <c:numCache>
                <c:formatCode>General</c:formatCode>
                <c:ptCount val="120"/>
                <c:pt idx="0">
                  <c:v>4.9188322283611904E-2</c:v>
                </c:pt>
                <c:pt idx="1">
                  <c:v>4.8284093783731129E-2</c:v>
                </c:pt>
                <c:pt idx="2">
                  <c:v>4.7422624545794947E-2</c:v>
                </c:pt>
                <c:pt idx="3">
                  <c:v>4.6596005585047187E-2</c:v>
                </c:pt>
                <c:pt idx="4">
                  <c:v>4.5783724456487172E-2</c:v>
                </c:pt>
                <c:pt idx="5">
                  <c:v>4.493525886585456E-2</c:v>
                </c:pt>
                <c:pt idx="6">
                  <c:v>4.3956929311189247E-2</c:v>
                </c:pt>
                <c:pt idx="7">
                  <c:v>4.3176148652902341E-2</c:v>
                </c:pt>
                <c:pt idx="8">
                  <c:v>4.4659461502195553E-2</c:v>
                </c:pt>
                <c:pt idx="9">
                  <c:v>4.7751944449917871E-2</c:v>
                </c:pt>
                <c:pt idx="10">
                  <c:v>4.9561969323725037E-2</c:v>
                </c:pt>
                <c:pt idx="11">
                  <c:v>5.018786065651399E-2</c:v>
                </c:pt>
                <c:pt idx="12">
                  <c:v>5.0218990284143984E-2</c:v>
                </c:pt>
                <c:pt idx="13">
                  <c:v>4.9919237859357868E-2</c:v>
                </c:pt>
                <c:pt idx="14">
                  <c:v>4.9410891828650876E-2</c:v>
                </c:pt>
                <c:pt idx="15">
                  <c:v>4.8758608113325323E-2</c:v>
                </c:pt>
                <c:pt idx="16">
                  <c:v>4.7994201681148728E-2</c:v>
                </c:pt>
                <c:pt idx="17">
                  <c:v>4.7128406667674094E-2</c:v>
                </c:pt>
                <c:pt idx="18">
                  <c:v>4.6164758905859936E-2</c:v>
                </c:pt>
                <c:pt idx="19">
                  <c:v>4.5111003755217094E-2</c:v>
                </c:pt>
                <c:pt idx="20">
                  <c:v>4.3979243240250959E-2</c:v>
                </c:pt>
                <c:pt idx="21">
                  <c:v>4.2776898029294207E-2</c:v>
                </c:pt>
                <c:pt idx="22">
                  <c:v>4.1498386583532561E-2</c:v>
                </c:pt>
                <c:pt idx="23">
                  <c:v>4.012197892282536E-2</c:v>
                </c:pt>
                <c:pt idx="24">
                  <c:v>3.8606491436041633E-2</c:v>
                </c:pt>
                <c:pt idx="25">
                  <c:v>3.6882537086843102E-2</c:v>
                </c:pt>
                <c:pt idx="26">
                  <c:v>3.4838827401991589E-2</c:v>
                </c:pt>
                <c:pt idx="27">
                  <c:v>3.2294609850449296E-2</c:v>
                </c:pt>
                <c:pt idx="28">
                  <c:v>2.8926154227520942E-2</c:v>
                </c:pt>
                <c:pt idx="29">
                  <c:v>2.4182906735729016E-2</c:v>
                </c:pt>
                <c:pt idx="30">
                  <c:v>1.8273221014623094E-2</c:v>
                </c:pt>
                <c:pt idx="31">
                  <c:v>1.3455602131077347E-2</c:v>
                </c:pt>
                <c:pt idx="32">
                  <c:v>1.0391416424018231E-2</c:v>
                </c:pt>
                <c:pt idx="33">
                  <c:v>8.4653989370121942E-3</c:v>
                </c:pt>
                <c:pt idx="34">
                  <c:v>7.3025476296893765E-3</c:v>
                </c:pt>
                <c:pt idx="35">
                  <c:v>6.7473110954353165E-3</c:v>
                </c:pt>
                <c:pt idx="36">
                  <c:v>6.7683045948900809E-3</c:v>
                </c:pt>
                <c:pt idx="37">
                  <c:v>7.4330028210162864E-3</c:v>
                </c:pt>
                <c:pt idx="38">
                  <c:v>8.9332823774806482E-3</c:v>
                </c:pt>
                <c:pt idx="39">
                  <c:v>1.1704590436987615E-2</c:v>
                </c:pt>
                <c:pt idx="40">
                  <c:v>1.6593123516511717E-2</c:v>
                </c:pt>
                <c:pt idx="41">
                  <c:v>2.3480151245876772E-2</c:v>
                </c:pt>
                <c:pt idx="42">
                  <c:v>2.9182252792293171E-2</c:v>
                </c:pt>
                <c:pt idx="43">
                  <c:v>3.2312429981702535E-2</c:v>
                </c:pt>
                <c:pt idx="44">
                  <c:v>3.3826263272136316E-2</c:v>
                </c:pt>
                <c:pt idx="45">
                  <c:v>3.4393028249275905E-2</c:v>
                </c:pt>
                <c:pt idx="46">
                  <c:v>3.4300428280454674E-2</c:v>
                </c:pt>
                <c:pt idx="47">
                  <c:v>3.3670552276093599E-2</c:v>
                </c:pt>
                <c:pt idx="48">
                  <c:v>3.2527721230171051E-2</c:v>
                </c:pt>
                <c:pt idx="49">
                  <c:v>3.0805457532452944E-2</c:v>
                </c:pt>
                <c:pt idx="50">
                  <c:v>2.8310525830704009E-2</c:v>
                </c:pt>
                <c:pt idx="51">
                  <c:v>2.4627243778253167E-2</c:v>
                </c:pt>
                <c:pt idx="52">
                  <c:v>1.9274129752017827E-2</c:v>
                </c:pt>
                <c:pt idx="53">
                  <c:v>1.3523100059933981E-2</c:v>
                </c:pt>
                <c:pt idx="54">
                  <c:v>9.3561735666926917E-3</c:v>
                </c:pt>
                <c:pt idx="55">
                  <c:v>6.5277997093828232E-3</c:v>
                </c:pt>
                <c:pt idx="56">
                  <c:v>4.473886904968599E-3</c:v>
                </c:pt>
                <c:pt idx="57">
                  <c:v>2.8928843291616329E-3</c:v>
                </c:pt>
                <c:pt idx="58">
                  <c:v>1.6173053415177198E-3</c:v>
                </c:pt>
                <c:pt idx="59">
                  <c:v>5.4768007829202655E-4</c:v>
                </c:pt>
                <c:pt idx="60">
                  <c:v>-3.7290698831098697E-4</c:v>
                </c:pt>
                <c:pt idx="61">
                  <c:v>-1.1745040440691071E-3</c:v>
                </c:pt>
                <c:pt idx="62">
                  <c:v>-1.8705057369699869E-3</c:v>
                </c:pt>
                <c:pt idx="63">
                  <c:v>-2.4613651638955838E-3</c:v>
                </c:pt>
                <c:pt idx="64">
                  <c:v>-2.9377343353840595E-3</c:v>
                </c:pt>
                <c:pt idx="65">
                  <c:v>-3.2872922637209919E-3</c:v>
                </c:pt>
                <c:pt idx="66">
                  <c:v>-3.5001576139307438E-3</c:v>
                </c:pt>
                <c:pt idx="67">
                  <c:v>-3.5650699251332206E-3</c:v>
                </c:pt>
                <c:pt idx="68">
                  <c:v>-3.4567592698939035E-3</c:v>
                </c:pt>
                <c:pt idx="69">
                  <c:v>-3.1213433169104748E-3</c:v>
                </c:pt>
                <c:pt idx="70">
                  <c:v>-2.4580326450111241E-3</c:v>
                </c:pt>
                <c:pt idx="71">
                  <c:v>-1.2718128227500597E-3</c:v>
                </c:pt>
                <c:pt idx="72">
                  <c:v>8.6767205210297894E-4</c:v>
                </c:pt>
                <c:pt idx="73">
                  <c:v>4.5291673534288042E-3</c:v>
                </c:pt>
                <c:pt idx="74">
                  <c:v>8.0600472315106308E-3</c:v>
                </c:pt>
                <c:pt idx="75">
                  <c:v>8.1706809208039362E-3</c:v>
                </c:pt>
                <c:pt idx="76">
                  <c:v>6.7376905871376529E-3</c:v>
                </c:pt>
                <c:pt idx="77">
                  <c:v>5.6855830382526781E-3</c:v>
                </c:pt>
                <c:pt idx="78">
                  <c:v>4.9437732120383802E-3</c:v>
                </c:pt>
                <c:pt idx="79">
                  <c:v>4.3363832290505208E-3</c:v>
                </c:pt>
                <c:pt idx="80">
                  <c:v>3.7843174662931947E-3</c:v>
                </c:pt>
                <c:pt idx="81">
                  <c:v>3.2517952049916417E-3</c:v>
                </c:pt>
                <c:pt idx="82">
                  <c:v>2.7205495023150577E-3</c:v>
                </c:pt>
                <c:pt idx="83">
                  <c:v>2.176481391914798E-3</c:v>
                </c:pt>
                <c:pt idx="84">
                  <c:v>1.60485885597127E-3</c:v>
                </c:pt>
                <c:pt idx="85">
                  <c:v>9.961675247362879E-4</c:v>
                </c:pt>
                <c:pt idx="86">
                  <c:v>3.5386051503619788E-4</c:v>
                </c:pt>
                <c:pt idx="87">
                  <c:v>-3.0914734807280567E-4</c:v>
                </c:pt>
                <c:pt idx="88">
                  <c:v>-9.8615992828074168E-4</c:v>
                </c:pt>
                <c:pt idx="89">
                  <c:v>-1.6913015571971626E-3</c:v>
                </c:pt>
                <c:pt idx="90">
                  <c:v>-2.4607687299911269E-3</c:v>
                </c:pt>
                <c:pt idx="91">
                  <c:v>-3.3434954893339338E-3</c:v>
                </c:pt>
                <c:pt idx="92">
                  <c:v>-4.3953368686424979E-3</c:v>
                </c:pt>
                <c:pt idx="93">
                  <c:v>-5.6863017735894082E-3</c:v>
                </c:pt>
                <c:pt idx="94">
                  <c:v>-7.3229930000411753E-3</c:v>
                </c:pt>
                <c:pt idx="95">
                  <c:v>-9.4991081490829101E-3</c:v>
                </c:pt>
                <c:pt idx="96">
                  <c:v>-1.2602213272703479E-2</c:v>
                </c:pt>
                <c:pt idx="97">
                  <c:v>-1.7155425189648896E-2</c:v>
                </c:pt>
                <c:pt idx="98">
                  <c:v>-2.2153183278255564E-2</c:v>
                </c:pt>
                <c:pt idx="99">
                  <c:v>-2.54506321846978E-2</c:v>
                </c:pt>
                <c:pt idx="100">
                  <c:v>-2.7105253677503348E-2</c:v>
                </c:pt>
                <c:pt idx="101">
                  <c:v>-2.7649568925285133E-2</c:v>
                </c:pt>
                <c:pt idx="102">
                  <c:v>-2.7294083113919849E-2</c:v>
                </c:pt>
                <c:pt idx="103">
                  <c:v>-2.6016758648903834E-2</c:v>
                </c:pt>
                <c:pt idx="104">
                  <c:v>-2.3552423319309318E-2</c:v>
                </c:pt>
                <c:pt idx="105">
                  <c:v>-1.9222345542309588E-2</c:v>
                </c:pt>
                <c:pt idx="106">
                  <c:v>-1.2427944029619505E-2</c:v>
                </c:pt>
                <c:pt idx="107">
                  <c:v>-5.4228622042638876E-3</c:v>
                </c:pt>
                <c:pt idx="108">
                  <c:v>-9.0164130076801651E-4</c:v>
                </c:pt>
                <c:pt idx="109">
                  <c:v>1.6586762358632365E-3</c:v>
                </c:pt>
                <c:pt idx="110">
                  <c:v>3.1463583848332761E-3</c:v>
                </c:pt>
                <c:pt idx="111">
                  <c:v>3.977105697182827E-3</c:v>
                </c:pt>
                <c:pt idx="112">
                  <c:v>4.3394800937667172E-3</c:v>
                </c:pt>
                <c:pt idx="113">
                  <c:v>4.3199398990861207E-3</c:v>
                </c:pt>
                <c:pt idx="114">
                  <c:v>3.9506546788778607E-3</c:v>
                </c:pt>
                <c:pt idx="115">
                  <c:v>3.2208123352737645E-3</c:v>
                </c:pt>
                <c:pt idx="116">
                  <c:v>2.0688878506904887E-3</c:v>
                </c:pt>
                <c:pt idx="117">
                  <c:v>3.6095371395705213E-4</c:v>
                </c:pt>
                <c:pt idx="118">
                  <c:v>-2.1689084364788476E-3</c:v>
                </c:pt>
                <c:pt idx="119">
                  <c:v>-6.0260087498022882E-3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303-4418-A790-811A685E8F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1809176"/>
        <c:axId val="1"/>
      </c:scatterChart>
      <c:valAx>
        <c:axId val="681809176"/>
        <c:scaling>
          <c:orientation val="minMax"/>
          <c:max val="6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1900376938863948"/>
              <c:y val="0.925598050243719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8"/>
          <c:min val="-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7881619937694704E-3"/>
              <c:y val="0.473215535558055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81809176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0218183007497901"/>
          <c:y val="0.21726252968378953"/>
          <c:w val="0.96884882380356663"/>
          <c:h val="0.8244072615923010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BB Peg - O-C Diagr.</a:t>
            </a:r>
          </a:p>
        </c:rich>
      </c:tx>
      <c:layout>
        <c:manualLayout>
          <c:xMode val="edge"/>
          <c:yMode val="edge"/>
          <c:x val="0.33227848101265822"/>
          <c:y val="3.86904761904761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354430379746833E-2"/>
          <c:y val="0.21726253622156408"/>
          <c:w val="0.72626582278481011"/>
          <c:h val="0.6904781973068885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(6)'!$H$20:$H$20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 (6)'!$F$21:$F$410</c:f>
              <c:numCache>
                <c:formatCode>General</c:formatCode>
                <c:ptCount val="39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39177</c:v>
                </c:pt>
                <c:pt idx="385">
                  <c:v>39240.5</c:v>
                </c:pt>
                <c:pt idx="386">
                  <c:v>39271</c:v>
                </c:pt>
                <c:pt idx="387">
                  <c:v>40518</c:v>
                </c:pt>
                <c:pt idx="388">
                  <c:v>40548</c:v>
                </c:pt>
                <c:pt idx="389">
                  <c:v>40650.5</c:v>
                </c:pt>
              </c:numCache>
            </c:numRef>
          </c:xVal>
          <c:yVal>
            <c:numRef>
              <c:f>'A (6)'!$H$21:$H$410</c:f>
              <c:numCache>
                <c:formatCode>General</c:formatCode>
                <c:ptCount val="390"/>
                <c:pt idx="6">
                  <c:v>4.8091247001138981E-2</c:v>
                </c:pt>
                <c:pt idx="9">
                  <c:v>2.4461896005959716E-2</c:v>
                </c:pt>
                <c:pt idx="10">
                  <c:v>2.5908721003361279E-2</c:v>
                </c:pt>
                <c:pt idx="11">
                  <c:v>2.4274720002722461E-2</c:v>
                </c:pt>
                <c:pt idx="12">
                  <c:v>3.773856100087869E-2</c:v>
                </c:pt>
                <c:pt idx="13">
                  <c:v>2.6138592005736427E-2</c:v>
                </c:pt>
                <c:pt idx="14">
                  <c:v>2.6615195001795655E-2</c:v>
                </c:pt>
                <c:pt idx="15">
                  <c:v>3.6173089003568748E-2</c:v>
                </c:pt>
                <c:pt idx="16">
                  <c:v>2.6543341999058612E-2</c:v>
                </c:pt>
                <c:pt idx="17">
                  <c:v>3.2356166004319675E-2</c:v>
                </c:pt>
                <c:pt idx="20">
                  <c:v>2.110719500342384E-2</c:v>
                </c:pt>
                <c:pt idx="21">
                  <c:v>2.530303400271805E-2</c:v>
                </c:pt>
                <c:pt idx="22">
                  <c:v>3.9727624505758286E-2</c:v>
                </c:pt>
                <c:pt idx="23">
                  <c:v>2.8976560999581125E-2</c:v>
                </c:pt>
                <c:pt idx="24">
                  <c:v>2.2959545003686799E-2</c:v>
                </c:pt>
                <c:pt idx="25">
                  <c:v>2.1208481506619137E-2</c:v>
                </c:pt>
                <c:pt idx="26">
                  <c:v>3.0621274505392648E-2</c:v>
                </c:pt>
                <c:pt idx="27">
                  <c:v>4.0097877503285417E-2</c:v>
                </c:pt>
                <c:pt idx="28">
                  <c:v>2.9742590999376262E-2</c:v>
                </c:pt>
                <c:pt idx="29">
                  <c:v>2.4219194005127065E-2</c:v>
                </c:pt>
                <c:pt idx="30">
                  <c:v>4.9468130499008112E-2</c:v>
                </c:pt>
                <c:pt idx="31">
                  <c:v>2.7206432001548819E-2</c:v>
                </c:pt>
                <c:pt idx="32">
                  <c:v>1.8074334002449177E-2</c:v>
                </c:pt>
                <c:pt idx="33">
                  <c:v>2.1620396000798792E-2</c:v>
                </c:pt>
                <c:pt idx="34">
                  <c:v>2.0882559503661469E-2</c:v>
                </c:pt>
                <c:pt idx="35">
                  <c:v>3.5359162502572872E-2</c:v>
                </c:pt>
                <c:pt idx="36">
                  <c:v>2.4329384505108465E-2</c:v>
                </c:pt>
                <c:pt idx="37">
                  <c:v>-4.6211520020733587E-3</c:v>
                </c:pt>
                <c:pt idx="38">
                  <c:v>1.7659767006989568E-2</c:v>
                </c:pt>
                <c:pt idx="41">
                  <c:v>-5.2750280010513961E-3</c:v>
                </c:pt>
                <c:pt idx="42">
                  <c:v>1.452059049915988E-2</c:v>
                </c:pt>
                <c:pt idx="43">
                  <c:v>2.5718634002259932E-2</c:v>
                </c:pt>
                <c:pt idx="44">
                  <c:v>5.3403380079544149E-3</c:v>
                </c:pt>
                <c:pt idx="45">
                  <c:v>9.293698996771127E-3</c:v>
                </c:pt>
                <c:pt idx="46">
                  <c:v>-3.1699869941803627E-3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308-4539-94C5-ED75E6CB303B}"/>
            </c:ext>
          </c:extLst>
        </c:ser>
        <c:ser>
          <c:idx val="1"/>
          <c:order val="1"/>
          <c:tx>
            <c:strRef>
              <c:f>'A (6)'!$I$20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(6)'!$F$21:$F$410</c:f>
              <c:numCache>
                <c:formatCode>General</c:formatCode>
                <c:ptCount val="39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39177</c:v>
                </c:pt>
                <c:pt idx="385">
                  <c:v>39240.5</c:v>
                </c:pt>
                <c:pt idx="386">
                  <c:v>39271</c:v>
                </c:pt>
                <c:pt idx="387">
                  <c:v>40518</c:v>
                </c:pt>
                <c:pt idx="388">
                  <c:v>40548</c:v>
                </c:pt>
                <c:pt idx="389">
                  <c:v>40650.5</c:v>
                </c:pt>
              </c:numCache>
            </c:numRef>
          </c:xVal>
          <c:yVal>
            <c:numRef>
              <c:f>'A (6)'!$I$21:$I$410</c:f>
              <c:numCache>
                <c:formatCode>General</c:formatCode>
                <c:ptCount val="390"/>
                <c:pt idx="0">
                  <c:v>5.7657373501569964E-2</c:v>
                </c:pt>
                <c:pt idx="1">
                  <c:v>5.2906310000253143E-2</c:v>
                </c:pt>
                <c:pt idx="2">
                  <c:v>5.54027535035857E-2</c:v>
                </c:pt>
                <c:pt idx="3">
                  <c:v>5.5651689999649534E-2</c:v>
                </c:pt>
                <c:pt idx="4">
                  <c:v>5.5884385506942635E-2</c:v>
                </c:pt>
                <c:pt idx="5">
                  <c:v>5.5133321999164764E-2</c:v>
                </c:pt>
                <c:pt idx="7">
                  <c:v>4.9619641999015585E-2</c:v>
                </c:pt>
                <c:pt idx="8">
                  <c:v>6.2131083002896048E-2</c:v>
                </c:pt>
                <c:pt idx="18">
                  <c:v>3.819733850468765E-2</c:v>
                </c:pt>
                <c:pt idx="19">
                  <c:v>3.7446275004185736E-2</c:v>
                </c:pt>
                <c:pt idx="39">
                  <c:v>2.104986050107982E-2</c:v>
                </c:pt>
                <c:pt idx="40">
                  <c:v>1.0298797002178617E-2</c:v>
                </c:pt>
                <c:pt idx="48">
                  <c:v>1.4200972000253387E-2</c:v>
                </c:pt>
                <c:pt idx="49">
                  <c:v>1.6537193005206063E-2</c:v>
                </c:pt>
                <c:pt idx="50">
                  <c:v>2.427549449930666E-2</c:v>
                </c:pt>
                <c:pt idx="51">
                  <c:v>-3.492584997729864E-3</c:v>
                </c:pt>
                <c:pt idx="52">
                  <c:v>7.3523765022400767E-3</c:v>
                </c:pt>
                <c:pt idx="53">
                  <c:v>3.1771938003657851E-2</c:v>
                </c:pt>
                <c:pt idx="54">
                  <c:v>1.5265556998201646E-2</c:v>
                </c:pt>
                <c:pt idx="55">
                  <c:v>1.8510239497118164E-2</c:v>
                </c:pt>
                <c:pt idx="56">
                  <c:v>1.4486340005532838E-3</c:v>
                </c:pt>
                <c:pt idx="57">
                  <c:v>7.1869355087983422E-3</c:v>
                </c:pt>
                <c:pt idx="58">
                  <c:v>5.6635385044501163E-3</c:v>
                </c:pt>
                <c:pt idx="59">
                  <c:v>7.4018400046043098E-3</c:v>
                </c:pt>
                <c:pt idx="60">
                  <c:v>5.9937660043942742E-3</c:v>
                </c:pt>
                <c:pt idx="61">
                  <c:v>-6.9435434998013079E-3</c:v>
                </c:pt>
                <c:pt idx="62">
                  <c:v>-3.3835999929578975E-3</c:v>
                </c:pt>
                <c:pt idx="63">
                  <c:v>-2.146206649922533E-2</c:v>
                </c:pt>
                <c:pt idx="64">
                  <c:v>5.319860007148236E-3</c:v>
                </c:pt>
                <c:pt idx="65">
                  <c:v>1.0319860004528891E-2</c:v>
                </c:pt>
                <c:pt idx="66">
                  <c:v>2.0766685003763996E-2</c:v>
                </c:pt>
                <c:pt idx="67">
                  <c:v>-4.8454259958816692E-3</c:v>
                </c:pt>
                <c:pt idx="74">
                  <c:v>2.1000000560889021E-4</c:v>
                </c:pt>
                <c:pt idx="75">
                  <c:v>9.2958860041107982E-3</c:v>
                </c:pt>
                <c:pt idx="76">
                  <c:v>1.1304450017632917E-3</c:v>
                </c:pt>
                <c:pt idx="78">
                  <c:v>5.3653450013371184E-3</c:v>
                </c:pt>
                <c:pt idx="79">
                  <c:v>1.3998420035932213E-3</c:v>
                </c:pt>
                <c:pt idx="82">
                  <c:v>-4.365412998595275E-3</c:v>
                </c:pt>
                <c:pt idx="83">
                  <c:v>-6.4419849950354546E-3</c:v>
                </c:pt>
                <c:pt idx="84">
                  <c:v>-5.6072709921863861E-3</c:v>
                </c:pt>
                <c:pt idx="85">
                  <c:v>-3.6072709917789325E-3</c:v>
                </c:pt>
                <c:pt idx="86">
                  <c:v>-6.6242870016139932E-3</c:v>
                </c:pt>
                <c:pt idx="87">
                  <c:v>6.052409007679671E-3</c:v>
                </c:pt>
                <c:pt idx="90">
                  <c:v>-5.5007659975672141E-3</c:v>
                </c:pt>
                <c:pt idx="91">
                  <c:v>3.7636020060745068E-3</c:v>
                </c:pt>
                <c:pt idx="92">
                  <c:v>-2.5277194945374504E-3</c:v>
                </c:pt>
                <c:pt idx="93">
                  <c:v>-2.5058950268430635E-4</c:v>
                </c:pt>
                <c:pt idx="94">
                  <c:v>-6.293129496043548E-3</c:v>
                </c:pt>
                <c:pt idx="95">
                  <c:v>3.1026474971440621E-3</c:v>
                </c:pt>
                <c:pt idx="96">
                  <c:v>-6.3258499721996486E-5</c:v>
                </c:pt>
                <c:pt idx="97">
                  <c:v>3.9936741501151118E-2</c:v>
                </c:pt>
                <c:pt idx="98">
                  <c:v>-1.2139365499024279E-2</c:v>
                </c:pt>
                <c:pt idx="99">
                  <c:v>-1.0786128499603365E-2</c:v>
                </c:pt>
                <c:pt idx="100">
                  <c:v>-1.1047826992580667E-2</c:v>
                </c:pt>
                <c:pt idx="101">
                  <c:v>-5.5542080008308403E-3</c:v>
                </c:pt>
                <c:pt idx="102">
                  <c:v>-1.5967479921528138E-3</c:v>
                </c:pt>
                <c:pt idx="103">
                  <c:v>-1.7812544974731281E-3</c:v>
                </c:pt>
                <c:pt idx="104">
                  <c:v>-5.8748424999066629E-3</c:v>
                </c:pt>
                <c:pt idx="105">
                  <c:v>9.537950245430693E-5</c:v>
                </c:pt>
                <c:pt idx="106">
                  <c:v>2.4783945045783184E-3</c:v>
                </c:pt>
                <c:pt idx="107">
                  <c:v>-6.8130819927318953E-3</c:v>
                </c:pt>
                <c:pt idx="108">
                  <c:v>1.2784565042238683E-3</c:v>
                </c:pt>
                <c:pt idx="109">
                  <c:v>-1.3244940499134827E-2</c:v>
                </c:pt>
                <c:pt idx="110">
                  <c:v>1.1187073003384285E-2</c:v>
                </c:pt>
                <c:pt idx="111">
                  <c:v>-1.1074625494075008E-2</c:v>
                </c:pt>
                <c:pt idx="112">
                  <c:v>-1.6336323998984881E-2</c:v>
                </c:pt>
                <c:pt idx="113">
                  <c:v>-3.346571495058015E-3</c:v>
                </c:pt>
                <c:pt idx="114">
                  <c:v>-2.8082080025342293E-3</c:v>
                </c:pt>
                <c:pt idx="115">
                  <c:v>-1.2961351996636949E-2</c:v>
                </c:pt>
                <c:pt idx="116">
                  <c:v>7.2810600249795243E-4</c:v>
                </c:pt>
                <c:pt idx="117">
                  <c:v>8.7025820030248724E-3</c:v>
                </c:pt>
                <c:pt idx="118">
                  <c:v>8.6983280052663758E-3</c:v>
                </c:pt>
                <c:pt idx="119">
                  <c:v>7.5944925047224388E-3</c:v>
                </c:pt>
                <c:pt idx="120">
                  <c:v>1.9647454973892309E-3</c:v>
                </c:pt>
                <c:pt idx="121">
                  <c:v>5.2094279963057488E-3</c:v>
                </c:pt>
                <c:pt idx="122">
                  <c:v>2.9329180033528246E-3</c:v>
                </c:pt>
                <c:pt idx="123">
                  <c:v>6.8861240069963969E-3</c:v>
                </c:pt>
                <c:pt idx="124">
                  <c:v>-8.4010984937776811E-3</c:v>
                </c:pt>
                <c:pt idx="125">
                  <c:v>2.2861550023662858E-3</c:v>
                </c:pt>
                <c:pt idx="126">
                  <c:v>3.1798050040379167E-3</c:v>
                </c:pt>
                <c:pt idx="127">
                  <c:v>-6.0103650321252644E-4</c:v>
                </c:pt>
                <c:pt idx="128">
                  <c:v>1.3845788504113443E-2</c:v>
                </c:pt>
                <c:pt idx="129">
                  <c:v>2.9087399889249355E-4</c:v>
                </c:pt>
                <c:pt idx="130">
                  <c:v>1.6567539001698606E-2</c:v>
                </c:pt>
                <c:pt idx="132">
                  <c:v>-7.5558269963948987E-3</c:v>
                </c:pt>
                <c:pt idx="133">
                  <c:v>7.5825054955203086E-3</c:v>
                </c:pt>
                <c:pt idx="134">
                  <c:v>1.7250919991056435E-3</c:v>
                </c:pt>
                <c:pt idx="135">
                  <c:v>1.8674044004001189E-2</c:v>
                </c:pt>
                <c:pt idx="136">
                  <c:v>1.05676940002013E-2</c:v>
                </c:pt>
                <c:pt idx="137">
                  <c:v>3.7209930014796555E-3</c:v>
                </c:pt>
                <c:pt idx="138">
                  <c:v>1.471074549772311E-2</c:v>
                </c:pt>
                <c:pt idx="139">
                  <c:v>1.9256500017945655E-3</c:v>
                </c:pt>
                <c:pt idx="140">
                  <c:v>2.3176791000878438E-2</c:v>
                </c:pt>
                <c:pt idx="141">
                  <c:v>4.4172194975544699E-3</c:v>
                </c:pt>
                <c:pt idx="142">
                  <c:v>8.7901100050657988E-4</c:v>
                </c:pt>
                <c:pt idx="143">
                  <c:v>1.5021597500890493E-2</c:v>
                </c:pt>
                <c:pt idx="144">
                  <c:v>1.1247214504692238E-2</c:v>
                </c:pt>
                <c:pt idx="145">
                  <c:v>1.583693599968683E-2</c:v>
                </c:pt>
                <c:pt idx="146">
                  <c:v>2.1713570000429172E-2</c:v>
                </c:pt>
                <c:pt idx="147">
                  <c:v>1.8332759500481188E-2</c:v>
                </c:pt>
                <c:pt idx="150">
                  <c:v>4.9476950007374398E-3</c:v>
                </c:pt>
                <c:pt idx="153">
                  <c:v>-7.2838099731598049E-4</c:v>
                </c:pt>
                <c:pt idx="154">
                  <c:v>-2.9857199842808768E-4</c:v>
                </c:pt>
                <c:pt idx="155">
                  <c:v>4.4589500030269846E-3</c:v>
                </c:pt>
                <c:pt idx="156">
                  <c:v>-1.0558065994700883E-2</c:v>
                </c:pt>
                <c:pt idx="157">
                  <c:v>2.0778155005245935E-2</c:v>
                </c:pt>
                <c:pt idx="158">
                  <c:v>5.5058989964891225E-3</c:v>
                </c:pt>
                <c:pt idx="159">
                  <c:v>7.3059610003838316E-3</c:v>
                </c:pt>
                <c:pt idx="160">
                  <c:v>5.1063330029137433E-3</c:v>
                </c:pt>
                <c:pt idx="161">
                  <c:v>-4.4936359990970232E-3</c:v>
                </c:pt>
                <c:pt idx="162">
                  <c:v>7.2170920029748231E-3</c:v>
                </c:pt>
                <c:pt idx="163">
                  <c:v>1.9431996501225512E-2</c:v>
                </c:pt>
                <c:pt idx="165">
                  <c:v>2.3554245053674094E-3</c:v>
                </c:pt>
                <c:pt idx="166">
                  <c:v>5.536297001526691E-3</c:v>
                </c:pt>
                <c:pt idx="168">
                  <c:v>9.4942220021039248E-3</c:v>
                </c:pt>
                <c:pt idx="169">
                  <c:v>1.5170917999057565E-2</c:v>
                </c:pt>
                <c:pt idx="170">
                  <c:v>2.0266710504074581E-2</c:v>
                </c:pt>
                <c:pt idx="172">
                  <c:v>9.1901385021628812E-3</c:v>
                </c:pt>
                <c:pt idx="173">
                  <c:v>2.6539794998825528E-3</c:v>
                </c:pt>
                <c:pt idx="174">
                  <c:v>9.3242170041776262E-3</c:v>
                </c:pt>
                <c:pt idx="175">
                  <c:v>1.306677250249777E-2</c:v>
                </c:pt>
                <c:pt idx="176">
                  <c:v>4.8668345043552108E-3</c:v>
                </c:pt>
                <c:pt idx="177">
                  <c:v>5.1902935010730289E-3</c:v>
                </c:pt>
                <c:pt idx="180">
                  <c:v>-3.6433354980545118E-3</c:v>
                </c:pt>
                <c:pt idx="181">
                  <c:v>2.7949815048486926E-3</c:v>
                </c:pt>
                <c:pt idx="182">
                  <c:v>4.0098860044963658E-3</c:v>
                </c:pt>
                <c:pt idx="185">
                  <c:v>-3.5177649988327175E-3</c:v>
                </c:pt>
                <c:pt idx="186">
                  <c:v>4.595043501467444E-3</c:v>
                </c:pt>
                <c:pt idx="187">
                  <c:v>1.6316329005348962E-2</c:v>
                </c:pt>
                <c:pt idx="188">
                  <c:v>7.7184714973554946E-3</c:v>
                </c:pt>
                <c:pt idx="189">
                  <c:v>2.0188709000649396E-2</c:v>
                </c:pt>
                <c:pt idx="190">
                  <c:v>3.5929940058849752E-3</c:v>
                </c:pt>
                <c:pt idx="191">
                  <c:v>1.0916453000390902E-2</c:v>
                </c:pt>
                <c:pt idx="192">
                  <c:v>8.6615230029565282E-3</c:v>
                </c:pt>
                <c:pt idx="193">
                  <c:v>7.6147290019434877E-3</c:v>
                </c:pt>
                <c:pt idx="194">
                  <c:v>1.0076520498842001E-2</c:v>
                </c:pt>
                <c:pt idx="195">
                  <c:v>1.9791425002040341E-2</c:v>
                </c:pt>
                <c:pt idx="197">
                  <c:v>1.9489313497615512E-2</c:v>
                </c:pt>
                <c:pt idx="198">
                  <c:v>2.2412741505831946E-2</c:v>
                </c:pt>
                <c:pt idx="199">
                  <c:v>6.1510430023190565E-3</c:v>
                </c:pt>
                <c:pt idx="200">
                  <c:v>2.474502005497925E-3</c:v>
                </c:pt>
                <c:pt idx="202">
                  <c:v>1.8569500389276072E-4</c:v>
                </c:pt>
                <c:pt idx="203">
                  <c:v>7.3240275014541112E-3</c:v>
                </c:pt>
                <c:pt idx="205">
                  <c:v>8.1240895087830722E-3</c:v>
                </c:pt>
                <c:pt idx="208">
                  <c:v>-1.4412274977075867E-3</c:v>
                </c:pt>
                <c:pt idx="211">
                  <c:v>5.2056904969504103E-3</c:v>
                </c:pt>
                <c:pt idx="214">
                  <c:v>6.3167595071718097E-3</c:v>
                </c:pt>
                <c:pt idx="284">
                  <c:v>3.7351670034695417E-3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308-4539-94C5-ED75E6CB303B}"/>
            </c:ext>
          </c:extLst>
        </c:ser>
        <c:ser>
          <c:idx val="2"/>
          <c:order val="2"/>
          <c:tx>
            <c:strRef>
              <c:f>'A (6)'!$J$20:$J$20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(6)'!$F$21:$F$410</c:f>
              <c:numCache>
                <c:formatCode>General</c:formatCode>
                <c:ptCount val="39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39177</c:v>
                </c:pt>
                <c:pt idx="385">
                  <c:v>39240.5</c:v>
                </c:pt>
                <c:pt idx="386">
                  <c:v>39271</c:v>
                </c:pt>
                <c:pt idx="387">
                  <c:v>40518</c:v>
                </c:pt>
                <c:pt idx="388">
                  <c:v>40548</c:v>
                </c:pt>
                <c:pt idx="389">
                  <c:v>40650.5</c:v>
                </c:pt>
              </c:numCache>
            </c:numRef>
          </c:xVal>
          <c:yVal>
            <c:numRef>
              <c:f>'A (6)'!$J$21:$J$410</c:f>
              <c:numCache>
                <c:formatCode>General</c:formatCode>
                <c:ptCount val="390"/>
                <c:pt idx="68">
                  <c:v>8.6525549704674631E-4</c:v>
                </c:pt>
                <c:pt idx="69">
                  <c:v>-7.9006199666764587E-4</c:v>
                </c:pt>
                <c:pt idx="72">
                  <c:v>-2.2815074917161837E-3</c:v>
                </c:pt>
                <c:pt idx="73">
                  <c:v>2.0504130006884225E-3</c:v>
                </c:pt>
                <c:pt idx="77">
                  <c:v>-6.4072364912135527E-3</c:v>
                </c:pt>
                <c:pt idx="80">
                  <c:v>-2.3363014988717623E-3</c:v>
                </c:pt>
                <c:pt idx="81">
                  <c:v>-2.2873649941175245E-3</c:v>
                </c:pt>
                <c:pt idx="88">
                  <c:v>-3.736940496310126E-3</c:v>
                </c:pt>
                <c:pt idx="89">
                  <c:v>-3.698638996866066E-3</c:v>
                </c:pt>
                <c:pt idx="206">
                  <c:v>2.866691502276808E-3</c:v>
                </c:pt>
                <c:pt idx="209">
                  <c:v>-2.0717999723274261E-4</c:v>
                </c:pt>
                <c:pt idx="227">
                  <c:v>2.6643129967851564E-3</c:v>
                </c:pt>
                <c:pt idx="228">
                  <c:v>3.4132495056837797E-3</c:v>
                </c:pt>
                <c:pt idx="235">
                  <c:v>7.5630006904248148E-5</c:v>
                </c:pt>
                <c:pt idx="248">
                  <c:v>-4.6141599887050688E-4</c:v>
                </c:pt>
                <c:pt idx="249">
                  <c:v>-1.2479496945161372E-5</c:v>
                </c:pt>
                <c:pt idx="250">
                  <c:v>-5.6779699662001804E-4</c:v>
                </c:pt>
                <c:pt idx="251">
                  <c:v>-7.2311449912376702E-4</c:v>
                </c:pt>
                <c:pt idx="252">
                  <c:v>-6.7417799436952919E-4</c:v>
                </c:pt>
                <c:pt idx="254">
                  <c:v>-7.6138500298839062E-4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308-4539-94C5-ED75E6CB303B}"/>
            </c:ext>
          </c:extLst>
        </c:ser>
        <c:ser>
          <c:idx val="3"/>
          <c:order val="3"/>
          <c:tx>
            <c:strRef>
              <c:f>'A (6)'!$K$20:$K$20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(6)'!$F$21:$F$410</c:f>
              <c:numCache>
                <c:formatCode>General</c:formatCode>
                <c:ptCount val="39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39177</c:v>
                </c:pt>
                <c:pt idx="385">
                  <c:v>39240.5</c:v>
                </c:pt>
                <c:pt idx="386">
                  <c:v>39271</c:v>
                </c:pt>
                <c:pt idx="387">
                  <c:v>40518</c:v>
                </c:pt>
                <c:pt idx="388">
                  <c:v>40548</c:v>
                </c:pt>
                <c:pt idx="389">
                  <c:v>40650.5</c:v>
                </c:pt>
              </c:numCache>
            </c:numRef>
          </c:xVal>
          <c:yVal>
            <c:numRef>
              <c:f>'A (6)'!$K$21:$K$410</c:f>
              <c:numCache>
                <c:formatCode>General</c:formatCode>
                <c:ptCount val="390"/>
                <c:pt idx="47">
                  <c:v>1.4628018507210072E-2</c:v>
                </c:pt>
                <c:pt idx="70">
                  <c:v>-2.1091739981784485E-3</c:v>
                </c:pt>
                <c:pt idx="71">
                  <c:v>-2.881507491110824E-3</c:v>
                </c:pt>
                <c:pt idx="131">
                  <c:v>3.9462999993702397E-3</c:v>
                </c:pt>
                <c:pt idx="148">
                  <c:v>6.0221245003049262E-3</c:v>
                </c:pt>
                <c:pt idx="149">
                  <c:v>5.0668070034589618E-3</c:v>
                </c:pt>
                <c:pt idx="151">
                  <c:v>4.7966470083338208E-3</c:v>
                </c:pt>
                <c:pt idx="152">
                  <c:v>7.6349485025275499E-3</c:v>
                </c:pt>
                <c:pt idx="164">
                  <c:v>5.7128689950332046E-3</c:v>
                </c:pt>
                <c:pt idx="167">
                  <c:v>5.4661060057696886E-3</c:v>
                </c:pt>
                <c:pt idx="171">
                  <c:v>5.5560755063197576E-3</c:v>
                </c:pt>
                <c:pt idx="178">
                  <c:v>1.7523639980936423E-3</c:v>
                </c:pt>
                <c:pt idx="179">
                  <c:v>3.4204745024908334E-3</c:v>
                </c:pt>
                <c:pt idx="183">
                  <c:v>7.0375525028794073E-3</c:v>
                </c:pt>
                <c:pt idx="184">
                  <c:v>7.0375525028794073E-3</c:v>
                </c:pt>
                <c:pt idx="196">
                  <c:v>5.4254724964266643E-3</c:v>
                </c:pt>
                <c:pt idx="201">
                  <c:v>-2.4411399499513209E-4</c:v>
                </c:pt>
                <c:pt idx="204">
                  <c:v>3.2134235007106327E-3</c:v>
                </c:pt>
                <c:pt idx="207">
                  <c:v>4.0333100332645699E-4</c:v>
                </c:pt>
                <c:pt idx="210">
                  <c:v>2.9713600088143721E-4</c:v>
                </c:pt>
                <c:pt idx="212">
                  <c:v>6.5707950125215575E-4</c:v>
                </c:pt>
                <c:pt idx="215">
                  <c:v>-1.7676649440545589E-4</c:v>
                </c:pt>
                <c:pt idx="216">
                  <c:v>2.1901050786254928E-4</c:v>
                </c:pt>
                <c:pt idx="217">
                  <c:v>-8.3205299597466365E-4</c:v>
                </c:pt>
                <c:pt idx="218">
                  <c:v>-2.4268800189020112E-4</c:v>
                </c:pt>
                <c:pt idx="219">
                  <c:v>-7.9375149653060362E-4</c:v>
                </c:pt>
                <c:pt idx="220">
                  <c:v>8.2851503975689411E-5</c:v>
                </c:pt>
                <c:pt idx="221">
                  <c:v>5.849939989275299E-4</c:v>
                </c:pt>
                <c:pt idx="222">
                  <c:v>-8.4472199523588642E-4</c:v>
                </c:pt>
                <c:pt idx="223">
                  <c:v>4.4678549602394924E-4</c:v>
                </c:pt>
                <c:pt idx="224">
                  <c:v>-1.2144789943704382E-3</c:v>
                </c:pt>
                <c:pt idx="225">
                  <c:v>4.1323460027342662E-3</c:v>
                </c:pt>
                <c:pt idx="226">
                  <c:v>-3.9971993828658015E-5</c:v>
                </c:pt>
                <c:pt idx="229">
                  <c:v>-1.2866729957750067E-3</c:v>
                </c:pt>
                <c:pt idx="230">
                  <c:v>3.9201730032800697E-3</c:v>
                </c:pt>
                <c:pt idx="231">
                  <c:v>-1.0627800002112053E-3</c:v>
                </c:pt>
                <c:pt idx="232">
                  <c:v>-1.0520829964661971E-3</c:v>
                </c:pt>
                <c:pt idx="233">
                  <c:v>-8.6268699669744819E-4</c:v>
                </c:pt>
                <c:pt idx="234">
                  <c:v>-8.2268699770793319E-4</c:v>
                </c:pt>
                <c:pt idx="236">
                  <c:v>-3.7322899879654869E-4</c:v>
                </c:pt>
                <c:pt idx="237">
                  <c:v>-3.4322899591643363E-4</c:v>
                </c:pt>
                <c:pt idx="238">
                  <c:v>-1.1986910030827858E-3</c:v>
                </c:pt>
                <c:pt idx="239">
                  <c:v>-5.131304933456704E-4</c:v>
                </c:pt>
                <c:pt idx="240">
                  <c:v>-1.6981949956971221E-3</c:v>
                </c:pt>
                <c:pt idx="241">
                  <c:v>-1.6881949995877221E-3</c:v>
                </c:pt>
                <c:pt idx="242">
                  <c:v>2.4651849525980651E-4</c:v>
                </c:pt>
                <c:pt idx="243">
                  <c:v>2.4013750226004049E-4</c:v>
                </c:pt>
                <c:pt idx="244">
                  <c:v>-5.5546501243952662E-5</c:v>
                </c:pt>
                <c:pt idx="245">
                  <c:v>-1.5973849804140627E-4</c:v>
                </c:pt>
                <c:pt idx="246">
                  <c:v>-2.420368000457529E-3</c:v>
                </c:pt>
                <c:pt idx="247">
                  <c:v>-2.4103679970721714E-3</c:v>
                </c:pt>
                <c:pt idx="253">
                  <c:v>1.2583749776240438E-4</c:v>
                </c:pt>
                <c:pt idx="255">
                  <c:v>-1.396878004015889E-3</c:v>
                </c:pt>
                <c:pt idx="256">
                  <c:v>-1.3868780006305315E-3</c:v>
                </c:pt>
                <c:pt idx="257">
                  <c:v>-7.7194249752210453E-4</c:v>
                </c:pt>
                <c:pt idx="258">
                  <c:v>5.7699399621924385E-4</c:v>
                </c:pt>
                <c:pt idx="259">
                  <c:v>1.3961680015199818E-3</c:v>
                </c:pt>
                <c:pt idx="260">
                  <c:v>5.4299300245475024E-4</c:v>
                </c:pt>
                <c:pt idx="261">
                  <c:v>5.8299300144426525E-4</c:v>
                </c:pt>
                <c:pt idx="262">
                  <c:v>8.4353550482774153E-4</c:v>
                </c:pt>
                <c:pt idx="263">
                  <c:v>-9.2241699894657359E-4</c:v>
                </c:pt>
                <c:pt idx="264">
                  <c:v>-7.2241699672304094E-4</c:v>
                </c:pt>
                <c:pt idx="265">
                  <c:v>3.265195045969449E-4</c:v>
                </c:pt>
                <c:pt idx="266">
                  <c:v>5.2651950682047755E-4</c:v>
                </c:pt>
                <c:pt idx="267">
                  <c:v>4.1588450403651223E-4</c:v>
                </c:pt>
                <c:pt idx="268">
                  <c:v>-1.7351790011161938E-3</c:v>
                </c:pt>
                <c:pt idx="269">
                  <c:v>-1.235178999195341E-3</c:v>
                </c:pt>
                <c:pt idx="270">
                  <c:v>4.0950350376078859E-4</c:v>
                </c:pt>
                <c:pt idx="271">
                  <c:v>-4.4155999785289168E-4</c:v>
                </c:pt>
                <c:pt idx="272">
                  <c:v>-1.1458139924798161E-3</c:v>
                </c:pt>
                <c:pt idx="273">
                  <c:v>4.0312250348506495E-4</c:v>
                </c:pt>
                <c:pt idx="274">
                  <c:v>1.9248750322731212E-4</c:v>
                </c:pt>
                <c:pt idx="275">
                  <c:v>-1.358575995254796E-3</c:v>
                </c:pt>
                <c:pt idx="276">
                  <c:v>-2.138934942195192E-4</c:v>
                </c:pt>
                <c:pt idx="277">
                  <c:v>1.2797254967154004E-3</c:v>
                </c:pt>
                <c:pt idx="278">
                  <c:v>2.0797254983335733E-3</c:v>
                </c:pt>
                <c:pt idx="279">
                  <c:v>-6.492599641205743E-5</c:v>
                </c:pt>
                <c:pt idx="280">
                  <c:v>7.0082000456750393E-4</c:v>
                </c:pt>
                <c:pt idx="281">
                  <c:v>7.3082000017166138E-4</c:v>
                </c:pt>
                <c:pt idx="282">
                  <c:v>-2.0840224970015697E-3</c:v>
                </c:pt>
                <c:pt idx="283">
                  <c:v>-1.3457210006890818E-3</c:v>
                </c:pt>
                <c:pt idx="285">
                  <c:v>-1.2222309960634448E-3</c:v>
                </c:pt>
                <c:pt idx="286">
                  <c:v>-1.7707799997879192E-3</c:v>
                </c:pt>
                <c:pt idx="287">
                  <c:v>-1.4344969968078658E-3</c:v>
                </c:pt>
                <c:pt idx="288">
                  <c:v>-6.2171949684852734E-4</c:v>
                </c:pt>
                <c:pt idx="289">
                  <c:v>-1.4300879993243143E-3</c:v>
                </c:pt>
                <c:pt idx="291">
                  <c:v>-1.9318739941809326E-3</c:v>
                </c:pt>
                <c:pt idx="292">
                  <c:v>-1.8403354988549836E-3</c:v>
                </c:pt>
                <c:pt idx="293">
                  <c:v>-1.3083839949104004E-3</c:v>
                </c:pt>
                <c:pt idx="294">
                  <c:v>-3.2955599963315763E-3</c:v>
                </c:pt>
                <c:pt idx="295">
                  <c:v>-2.4019099946599454E-3</c:v>
                </c:pt>
                <c:pt idx="296">
                  <c:v>-3.6822244946961291E-3</c:v>
                </c:pt>
                <c:pt idx="297">
                  <c:v>-3.4949710025102831E-3</c:v>
                </c:pt>
                <c:pt idx="298">
                  <c:v>-4.4119714948465116E-3</c:v>
                </c:pt>
                <c:pt idx="299">
                  <c:v>-3.1034325002110563E-3</c:v>
                </c:pt>
                <c:pt idx="300">
                  <c:v>-3.7757194950245321E-3</c:v>
                </c:pt>
                <c:pt idx="301">
                  <c:v>-3.4650689995032735E-3</c:v>
                </c:pt>
                <c:pt idx="302">
                  <c:v>-3.7671959944418631E-3</c:v>
                </c:pt>
                <c:pt idx="303">
                  <c:v>-4.0607219998491928E-3</c:v>
                </c:pt>
                <c:pt idx="304">
                  <c:v>-3.3351669990224764E-3</c:v>
                </c:pt>
                <c:pt idx="305">
                  <c:v>-3.3251670029130764E-3</c:v>
                </c:pt>
                <c:pt idx="306">
                  <c:v>-3.2351670015486889E-3</c:v>
                </c:pt>
                <c:pt idx="307">
                  <c:v>-3.2251669981633313E-3</c:v>
                </c:pt>
                <c:pt idx="308">
                  <c:v>-3.1351670040749013E-3</c:v>
                </c:pt>
                <c:pt idx="309">
                  <c:v>-4.3006545020034537E-3</c:v>
                </c:pt>
                <c:pt idx="310">
                  <c:v>-3.8240204958128743E-3</c:v>
                </c:pt>
                <c:pt idx="311">
                  <c:v>-4.1559099990990944E-3</c:v>
                </c:pt>
                <c:pt idx="312">
                  <c:v>-4.9005460023181513E-3</c:v>
                </c:pt>
                <c:pt idx="313">
                  <c:v>-4.2856104992097244E-3</c:v>
                </c:pt>
                <c:pt idx="314">
                  <c:v>-4.9340354962623678E-3</c:v>
                </c:pt>
                <c:pt idx="315">
                  <c:v>-5.2999725012341514E-3</c:v>
                </c:pt>
                <c:pt idx="316">
                  <c:v>-5.8892599918181077E-3</c:v>
                </c:pt>
                <c:pt idx="317">
                  <c:v>-4.9764824943849817E-3</c:v>
                </c:pt>
                <c:pt idx="318">
                  <c:v>-4.8232764966087416E-3</c:v>
                </c:pt>
                <c:pt idx="319">
                  <c:v>-4.0424039980280213E-3</c:v>
                </c:pt>
                <c:pt idx="320">
                  <c:v>-4.6743089988012798E-3</c:v>
                </c:pt>
                <c:pt idx="321">
                  <c:v>-6.2338494972209446E-3</c:v>
                </c:pt>
                <c:pt idx="322">
                  <c:v>-6.1938494982314296E-3</c:v>
                </c:pt>
                <c:pt idx="323">
                  <c:v>-6.6291670009377412E-3</c:v>
                </c:pt>
                <c:pt idx="324">
                  <c:v>-6.5891670019482262E-3</c:v>
                </c:pt>
                <c:pt idx="325">
                  <c:v>-5.7291670018457808E-3</c:v>
                </c:pt>
                <c:pt idx="326">
                  <c:v>-5.6891670028562658E-3</c:v>
                </c:pt>
                <c:pt idx="327">
                  <c:v>-5.4291670021484606E-3</c:v>
                </c:pt>
                <c:pt idx="328">
                  <c:v>-5.3891670031589456E-3</c:v>
                </c:pt>
                <c:pt idx="329">
                  <c:v>-6.5674629950080998E-3</c:v>
                </c:pt>
                <c:pt idx="330">
                  <c:v>-8.0057025043061003E-3</c:v>
                </c:pt>
                <c:pt idx="331">
                  <c:v>-8.6354649974964559E-3</c:v>
                </c:pt>
                <c:pt idx="332">
                  <c:v>-7.7865284984000027E-3</c:v>
                </c:pt>
                <c:pt idx="333">
                  <c:v>-8.9694970010896213E-3</c:v>
                </c:pt>
                <c:pt idx="334">
                  <c:v>-8.2726874898071401E-3</c:v>
                </c:pt>
                <c:pt idx="335">
                  <c:v>-8.2226874947082251E-3</c:v>
                </c:pt>
                <c:pt idx="336">
                  <c:v>-8.2311954975011759E-3</c:v>
                </c:pt>
                <c:pt idx="337">
                  <c:v>-7.9950054932851344E-3</c:v>
                </c:pt>
                <c:pt idx="338">
                  <c:v>-8.1460689980303869E-3</c:v>
                </c:pt>
                <c:pt idx="339">
                  <c:v>-1.0531118001381401E-2</c:v>
                </c:pt>
                <c:pt idx="340">
                  <c:v>-8.3396104964776896E-3</c:v>
                </c:pt>
                <c:pt idx="341">
                  <c:v>-8.7118974915938452E-3</c:v>
                </c:pt>
                <c:pt idx="342">
                  <c:v>-9.3199714974616654E-3</c:v>
                </c:pt>
                <c:pt idx="343">
                  <c:v>-1.0751829999207985E-2</c:v>
                </c:pt>
                <c:pt idx="344">
                  <c:v>-1.0751829999207985E-2</c:v>
                </c:pt>
                <c:pt idx="345">
                  <c:v>-1.0073069002828561E-2</c:v>
                </c:pt>
                <c:pt idx="346">
                  <c:v>-1.0283688498020638E-2</c:v>
                </c:pt>
                <c:pt idx="347">
                  <c:v>-1.0634751997713465E-2</c:v>
                </c:pt>
                <c:pt idx="348">
                  <c:v>-1.0992180999892298E-2</c:v>
                </c:pt>
                <c:pt idx="349">
                  <c:v>-1.0696434997953475E-2</c:v>
                </c:pt>
                <c:pt idx="350">
                  <c:v>-1.0755990995676257E-2</c:v>
                </c:pt>
                <c:pt idx="351">
                  <c:v>-1.0745990999566857E-2</c:v>
                </c:pt>
                <c:pt idx="352">
                  <c:v>-1.1098530994786415E-2</c:v>
                </c:pt>
                <c:pt idx="353">
                  <c:v>-1.1275103002844844E-2</c:v>
                </c:pt>
                <c:pt idx="354">
                  <c:v>-1.3278876496769954E-2</c:v>
                </c:pt>
                <c:pt idx="355">
                  <c:v>-1.3278876496769954E-2</c:v>
                </c:pt>
                <c:pt idx="356">
                  <c:v>-1.2925639501190744E-2</c:v>
                </c:pt>
                <c:pt idx="357">
                  <c:v>-1.2925639501190744E-2</c:v>
                </c:pt>
                <c:pt idx="358">
                  <c:v>-1.4376702994923107E-2</c:v>
                </c:pt>
                <c:pt idx="359">
                  <c:v>-1.4376702994923107E-2</c:v>
                </c:pt>
                <c:pt idx="360">
                  <c:v>-1.4463909996266011E-2</c:v>
                </c:pt>
                <c:pt idx="361">
                  <c:v>-1.684838549408596E-2</c:v>
                </c:pt>
                <c:pt idx="363">
                  <c:v>-1.7065401501895394E-2</c:v>
                </c:pt>
                <c:pt idx="364">
                  <c:v>-1.8118592000973877E-2</c:v>
                </c:pt>
                <c:pt idx="365">
                  <c:v>-1.926748199184658E-2</c:v>
                </c:pt>
                <c:pt idx="366">
                  <c:v>-1.7461085495597217E-2</c:v>
                </c:pt>
                <c:pt idx="367">
                  <c:v>-1.9612149000749923E-2</c:v>
                </c:pt>
                <c:pt idx="368">
                  <c:v>-1.852278399746865E-2</c:v>
                </c:pt>
                <c:pt idx="369">
                  <c:v>-1.9144007499562576E-2</c:v>
                </c:pt>
                <c:pt idx="370">
                  <c:v>-1.5503547998378053E-2</c:v>
                </c:pt>
                <c:pt idx="371">
                  <c:v>-1.8660992500372231E-2</c:v>
                </c:pt>
                <c:pt idx="372">
                  <c:v>-2.4177558996598236E-2</c:v>
                </c:pt>
                <c:pt idx="373">
                  <c:v>-2.3322164001001511E-2</c:v>
                </c:pt>
                <c:pt idx="374">
                  <c:v>-2.3312163997616153E-2</c:v>
                </c:pt>
                <c:pt idx="375">
                  <c:v>-2.3630671996215824E-2</c:v>
                </c:pt>
                <c:pt idx="376">
                  <c:v>-2.2428529497119598E-2</c:v>
                </c:pt>
                <c:pt idx="377">
                  <c:v>-2.3679592995904386E-2</c:v>
                </c:pt>
                <c:pt idx="378">
                  <c:v>-2.2950212500290945E-2</c:v>
                </c:pt>
                <c:pt idx="379">
                  <c:v>-2.2430212498875335E-2</c:v>
                </c:pt>
                <c:pt idx="380">
                  <c:v>-2.2385927491995972E-2</c:v>
                </c:pt>
                <c:pt idx="381">
                  <c:v>-2.3875276994658634E-2</c:v>
                </c:pt>
                <c:pt idx="382">
                  <c:v>-2.3365276996628381E-2</c:v>
                </c:pt>
                <c:pt idx="383">
                  <c:v>-2.4011435998545494E-2</c:v>
                </c:pt>
                <c:pt idx="384">
                  <c:v>-2.7419478996307589E-2</c:v>
                </c:pt>
                <c:pt idx="385">
                  <c:v>-2.6104543496330734E-2</c:v>
                </c:pt>
                <c:pt idx="387">
                  <c:v>-3.2071786001324654E-2</c:v>
                </c:pt>
                <c:pt idx="388">
                  <c:v>-3.3035595995897893E-2</c:v>
                </c:pt>
                <c:pt idx="389">
                  <c:v>-3.0603613493440207E-2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308-4539-94C5-ED75E6CB303B}"/>
            </c:ext>
          </c:extLst>
        </c:ser>
        <c:ser>
          <c:idx val="4"/>
          <c:order val="4"/>
          <c:tx>
            <c:strRef>
              <c:f>'A (6)'!$L$20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(6)'!$F$21:$F$410</c:f>
              <c:numCache>
                <c:formatCode>General</c:formatCode>
                <c:ptCount val="39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39177</c:v>
                </c:pt>
                <c:pt idx="385">
                  <c:v>39240.5</c:v>
                </c:pt>
                <c:pt idx="386">
                  <c:v>39271</c:v>
                </c:pt>
                <c:pt idx="387">
                  <c:v>40518</c:v>
                </c:pt>
                <c:pt idx="388">
                  <c:v>40548</c:v>
                </c:pt>
                <c:pt idx="389">
                  <c:v>40650.5</c:v>
                </c:pt>
              </c:numCache>
            </c:numRef>
          </c:xVal>
          <c:yVal>
            <c:numRef>
              <c:f>'A (6)'!$L$21:$L$410</c:f>
              <c:numCache>
                <c:formatCode>General</c:formatCode>
                <c:ptCount val="390"/>
                <c:pt idx="213">
                  <c:v>3.2739450398366898E-4</c:v>
                </c:pt>
                <c:pt idx="386">
                  <c:v>-2.7719416997570079E-2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308-4539-94C5-ED75E6CB303B}"/>
            </c:ext>
          </c:extLst>
        </c:ser>
        <c:ser>
          <c:idx val="5"/>
          <c:order val="5"/>
          <c:tx>
            <c:strRef>
              <c:f>'A (6)'!$M$20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(6)'!$F$21:$F$410</c:f>
              <c:numCache>
                <c:formatCode>General</c:formatCode>
                <c:ptCount val="39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39177</c:v>
                </c:pt>
                <c:pt idx="385">
                  <c:v>39240.5</c:v>
                </c:pt>
                <c:pt idx="386">
                  <c:v>39271</c:v>
                </c:pt>
                <c:pt idx="387">
                  <c:v>40518</c:v>
                </c:pt>
                <c:pt idx="388">
                  <c:v>40548</c:v>
                </c:pt>
                <c:pt idx="389">
                  <c:v>40650.5</c:v>
                </c:pt>
              </c:numCache>
            </c:numRef>
          </c:xVal>
          <c:yVal>
            <c:numRef>
              <c:f>'A (6)'!$M$21:$M$410</c:f>
              <c:numCache>
                <c:formatCode>General</c:formatCode>
                <c:ptCount val="3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308-4539-94C5-ED75E6CB303B}"/>
            </c:ext>
          </c:extLst>
        </c:ser>
        <c:ser>
          <c:idx val="6"/>
          <c:order val="6"/>
          <c:tx>
            <c:strRef>
              <c:f>'A (6)'!$N$20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(6)'!$F$21:$F$410</c:f>
              <c:numCache>
                <c:formatCode>General</c:formatCode>
                <c:ptCount val="39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39177</c:v>
                </c:pt>
                <c:pt idx="385">
                  <c:v>39240.5</c:v>
                </c:pt>
                <c:pt idx="386">
                  <c:v>39271</c:v>
                </c:pt>
                <c:pt idx="387">
                  <c:v>40518</c:v>
                </c:pt>
                <c:pt idx="388">
                  <c:v>40548</c:v>
                </c:pt>
                <c:pt idx="389">
                  <c:v>40650.5</c:v>
                </c:pt>
              </c:numCache>
            </c:numRef>
          </c:xVal>
          <c:yVal>
            <c:numRef>
              <c:f>'A (6)'!$N$21:$N$410</c:f>
              <c:numCache>
                <c:formatCode>General</c:formatCode>
                <c:ptCount val="3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308-4539-94C5-ED75E6CB303B}"/>
            </c:ext>
          </c:extLst>
        </c:ser>
        <c:ser>
          <c:idx val="7"/>
          <c:order val="7"/>
          <c:tx>
            <c:strRef>
              <c:f>'A (6)'!$BQ$1</c:f>
              <c:strCache>
                <c:ptCount val="1"/>
                <c:pt idx="0">
                  <c:v>Q.+2 LiTE fit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(6)'!$BR$2:$BR$121</c:f>
              <c:numCache>
                <c:formatCode>General</c:formatCode>
                <c:ptCount val="120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  <c:pt idx="99">
                  <c:v>39000</c:v>
                </c:pt>
                <c:pt idx="100">
                  <c:v>40000</c:v>
                </c:pt>
                <c:pt idx="101">
                  <c:v>41000</c:v>
                </c:pt>
                <c:pt idx="102">
                  <c:v>42000</c:v>
                </c:pt>
                <c:pt idx="103">
                  <c:v>43000</c:v>
                </c:pt>
                <c:pt idx="104">
                  <c:v>44000</c:v>
                </c:pt>
                <c:pt idx="105">
                  <c:v>45000</c:v>
                </c:pt>
                <c:pt idx="106">
                  <c:v>46000</c:v>
                </c:pt>
                <c:pt idx="107">
                  <c:v>47000</c:v>
                </c:pt>
                <c:pt idx="108">
                  <c:v>48000</c:v>
                </c:pt>
                <c:pt idx="109">
                  <c:v>49000</c:v>
                </c:pt>
                <c:pt idx="110">
                  <c:v>50000</c:v>
                </c:pt>
                <c:pt idx="111">
                  <c:v>51000</c:v>
                </c:pt>
                <c:pt idx="112">
                  <c:v>52000</c:v>
                </c:pt>
                <c:pt idx="113">
                  <c:v>53000</c:v>
                </c:pt>
                <c:pt idx="114">
                  <c:v>54000</c:v>
                </c:pt>
                <c:pt idx="115">
                  <c:v>55000</c:v>
                </c:pt>
                <c:pt idx="116">
                  <c:v>56000</c:v>
                </c:pt>
                <c:pt idx="117">
                  <c:v>57000</c:v>
                </c:pt>
                <c:pt idx="118">
                  <c:v>58000</c:v>
                </c:pt>
                <c:pt idx="119">
                  <c:v>59000</c:v>
                </c:pt>
              </c:numCache>
            </c:numRef>
          </c:xVal>
          <c:yVal>
            <c:numRef>
              <c:f>'A (6)'!$BQ$2:$BQ$121</c:f>
              <c:numCache>
                <c:formatCode>General</c:formatCode>
                <c:ptCount val="120"/>
                <c:pt idx="0">
                  <c:v>3.87426488122804E-2</c:v>
                </c:pt>
                <c:pt idx="1">
                  <c:v>4.014917429089427E-2</c:v>
                </c:pt>
                <c:pt idx="2">
                  <c:v>4.308490654370991E-2</c:v>
                </c:pt>
                <c:pt idx="3">
                  <c:v>4.7879866756938484E-2</c:v>
                </c:pt>
                <c:pt idx="4">
                  <c:v>5.3300802330502897E-2</c:v>
                </c:pt>
                <c:pt idx="5">
                  <c:v>5.7500516627659357E-2</c:v>
                </c:pt>
                <c:pt idx="6">
                  <c:v>6.0035518365841485E-2</c:v>
                </c:pt>
                <c:pt idx="7">
                  <c:v>6.1100872142960928E-2</c:v>
                </c:pt>
                <c:pt idx="8">
                  <c:v>6.0863092124125953E-2</c:v>
                </c:pt>
                <c:pt idx="9">
                  <c:v>5.9499261775451631E-2</c:v>
                </c:pt>
                <c:pt idx="10">
                  <c:v>5.7286973534908373E-2</c:v>
                </c:pt>
                <c:pt idx="11">
                  <c:v>5.4573190432884319E-2</c:v>
                </c:pt>
                <c:pt idx="12">
                  <c:v>5.1675486847984134E-2</c:v>
                </c:pt>
                <c:pt idx="13">
                  <c:v>4.8819169953096465E-2</c:v>
                </c:pt>
                <c:pt idx="14">
                  <c:v>4.613629439866003E-2</c:v>
                </c:pt>
                <c:pt idx="15">
                  <c:v>4.3693223065893953E-2</c:v>
                </c:pt>
                <c:pt idx="16">
                  <c:v>4.151805809653044E-2</c:v>
                </c:pt>
                <c:pt idx="17">
                  <c:v>3.9618279918249323E-2</c:v>
                </c:pt>
                <c:pt idx="18">
                  <c:v>3.7988947186599259E-2</c:v>
                </c:pt>
                <c:pt idx="19">
                  <c:v>3.6614940702413452E-2</c:v>
                </c:pt>
                <c:pt idx="20">
                  <c:v>3.547093044668443E-2</c:v>
                </c:pt>
                <c:pt idx="21">
                  <c:v>3.4521529602594032E-2</c:v>
                </c:pt>
                <c:pt idx="22">
                  <c:v>3.3722252221401114E-2</c:v>
                </c:pt>
                <c:pt idx="23">
                  <c:v>3.302020275999025E-2</c:v>
                </c:pt>
                <c:pt idx="24">
                  <c:v>3.2352590359031999E-2</c:v>
                </c:pt>
                <c:pt idx="25">
                  <c:v>3.1641670759630917E-2</c:v>
                </c:pt>
                <c:pt idx="26">
                  <c:v>3.0786884373275161E-2</c:v>
                </c:pt>
                <c:pt idx="27">
                  <c:v>2.9659177360062697E-2</c:v>
                </c:pt>
                <c:pt idx="28">
                  <c:v>2.8109240259850128E-2</c:v>
                </c:pt>
                <c:pt idx="29">
                  <c:v>2.6007473124350342E-2</c:v>
                </c:pt>
                <c:pt idx="30">
                  <c:v>2.3321851517947138E-2</c:v>
                </c:pt>
                <c:pt idx="31">
                  <c:v>2.0190127550757012E-2</c:v>
                </c:pt>
                <c:pt idx="32">
                  <c:v>1.690777387725886E-2</c:v>
                </c:pt>
                <c:pt idx="33">
                  <c:v>1.3834106719797351E-2</c:v>
                </c:pt>
                <c:pt idx="34">
                  <c:v>1.1320089432517413E-2</c:v>
                </c:pt>
                <c:pt idx="35">
                  <c:v>9.7283217716428831E-3</c:v>
                </c:pt>
                <c:pt idx="36">
                  <c:v>9.5484608389067097E-3</c:v>
                </c:pt>
                <c:pt idx="37">
                  <c:v>1.1429602096757235E-2</c:v>
                </c:pt>
                <c:pt idx="38">
                  <c:v>1.5272389493238066E-2</c:v>
                </c:pt>
                <c:pt idx="39">
                  <c:v>1.9343307535359386E-2</c:v>
                </c:pt>
                <c:pt idx="40">
                  <c:v>2.2428569517735579E-2</c:v>
                </c:pt>
                <c:pt idx="41">
                  <c:v>2.4634416100906092E-2</c:v>
                </c:pt>
                <c:pt idx="42">
                  <c:v>2.6285486136603083E-2</c:v>
                </c:pt>
                <c:pt idx="43">
                  <c:v>2.7577189158459955E-2</c:v>
                </c:pt>
                <c:pt idx="44">
                  <c:v>2.8606137808625642E-2</c:v>
                </c:pt>
                <c:pt idx="45">
                  <c:v>2.9405191401523163E-2</c:v>
                </c:pt>
                <c:pt idx="46">
                  <c:v>2.9958598611958411E-2</c:v>
                </c:pt>
                <c:pt idx="47">
                  <c:v>3.0206562412281236E-2</c:v>
                </c:pt>
                <c:pt idx="48">
                  <c:v>3.0046434274995443E-2</c:v>
                </c:pt>
                <c:pt idx="49">
                  <c:v>2.9340856173100172E-2</c:v>
                </c:pt>
                <c:pt idx="50">
                  <c:v>2.7948103525291822E-2</c:v>
                </c:pt>
                <c:pt idx="51">
                  <c:v>2.5787337352351863E-2</c:v>
                </c:pt>
                <c:pt idx="52">
                  <c:v>2.291730376756666E-2</c:v>
                </c:pt>
                <c:pt idx="53">
                  <c:v>1.9554448923084E-2</c:v>
                </c:pt>
                <c:pt idx="54">
                  <c:v>1.5989425762145813E-2</c:v>
                </c:pt>
                <c:pt idx="55">
                  <c:v>1.2476425127047263E-2</c:v>
                </c:pt>
                <c:pt idx="56">
                  <c:v>9.1820117105942956E-3</c:v>
                </c:pt>
                <c:pt idx="57">
                  <c:v>6.1935512599222177E-3</c:v>
                </c:pt>
                <c:pt idx="58">
                  <c:v>3.5479006998580809E-3</c:v>
                </c:pt>
                <c:pt idx="59">
                  <c:v>1.255864397479922E-3</c:v>
                </c:pt>
                <c:pt idx="60">
                  <c:v>-6.8368825434386975E-4</c:v>
                </c:pt>
                <c:pt idx="61">
                  <c:v>-2.2781104952060184E-3</c:v>
                </c:pt>
                <c:pt idx="62">
                  <c:v>-3.5396660880085782E-3</c:v>
                </c:pt>
                <c:pt idx="63">
                  <c:v>-4.4850091038528828E-3</c:v>
                </c:pt>
                <c:pt idx="64">
                  <c:v>-5.1335409414681853E-3</c:v>
                </c:pt>
                <c:pt idx="65">
                  <c:v>-5.5047838073529892E-3</c:v>
                </c:pt>
                <c:pt idx="66">
                  <c:v>-5.6158425204888606E-3</c:v>
                </c:pt>
                <c:pt idx="67">
                  <c:v>-5.4783851544419598E-3</c:v>
                </c:pt>
                <c:pt idx="68">
                  <c:v>-5.0904306737768858E-3</c:v>
                </c:pt>
                <c:pt idx="69">
                  <c:v>-4.4123895699539426E-3</c:v>
                </c:pt>
                <c:pt idx="70">
                  <c:v>-3.3023261294839248E-3</c:v>
                </c:pt>
                <c:pt idx="71">
                  <c:v>-1.3916872617999584E-3</c:v>
                </c:pt>
                <c:pt idx="72">
                  <c:v>1.7100432155676359E-3</c:v>
                </c:pt>
                <c:pt idx="73">
                  <c:v>5.1589408756739785E-3</c:v>
                </c:pt>
                <c:pt idx="74">
                  <c:v>7.2733761441843067E-3</c:v>
                </c:pt>
                <c:pt idx="75">
                  <c:v>7.790045941232642E-3</c:v>
                </c:pt>
                <c:pt idx="76">
                  <c:v>7.3115299878648114E-3</c:v>
                </c:pt>
                <c:pt idx="77">
                  <c:v>6.3489600122442306E-3</c:v>
                </c:pt>
                <c:pt idx="78">
                  <c:v>5.2094234434425287E-3</c:v>
                </c:pt>
                <c:pt idx="79">
                  <c:v>4.0657989113488859E-3</c:v>
                </c:pt>
                <c:pt idx="80">
                  <c:v>3.0112910277097201E-3</c:v>
                </c:pt>
                <c:pt idx="81">
                  <c:v>2.0925226002701742E-3</c:v>
                </c:pt>
                <c:pt idx="82">
                  <c:v>1.3280388778824813E-3</c:v>
                </c:pt>
                <c:pt idx="83">
                  <c:v>7.1870628588726129E-4</c:v>
                </c:pt>
                <c:pt idx="84">
                  <c:v>2.5423877559525463E-4</c:v>
                </c:pt>
                <c:pt idx="85">
                  <c:v>-8.3102024320957837E-5</c:v>
                </c:pt>
                <c:pt idx="86">
                  <c:v>-3.1826841560382416E-4</c:v>
                </c:pt>
                <c:pt idx="87">
                  <c:v>-4.8699222129291081E-4</c:v>
                </c:pt>
                <c:pt idx="88">
                  <c:v>-6.4230912484500259E-4</c:v>
                </c:pt>
                <c:pt idx="89">
                  <c:v>-8.6223528565887008E-4</c:v>
                </c:pt>
                <c:pt idx="90">
                  <c:v>-1.2562363486313573E-3</c:v>
                </c:pt>
                <c:pt idx="91">
                  <c:v>-1.9668139728498671E-3</c:v>
                </c:pt>
                <c:pt idx="92">
                  <c:v>-3.1583330254364543E-3</c:v>
                </c:pt>
                <c:pt idx="93">
                  <c:v>-4.9790529400743511E-3</c:v>
                </c:pt>
                <c:pt idx="94">
                  <c:v>-7.488921994104559E-3</c:v>
                </c:pt>
                <c:pt idx="95">
                  <c:v>-1.0589025360199926E-2</c:v>
                </c:pt>
                <c:pt idx="96">
                  <c:v>-1.4030447187505353E-2</c:v>
                </c:pt>
                <c:pt idx="97">
                  <c:v>-1.7515067633875215E-2</c:v>
                </c:pt>
                <c:pt idx="98">
                  <c:v>-2.0795187985242623E-2</c:v>
                </c:pt>
                <c:pt idx="99">
                  <c:v>-2.3704973501531178E-2</c:v>
                </c:pt>
                <c:pt idx="100">
                  <c:v>-2.6141502396004029E-2</c:v>
                </c:pt>
                <c:pt idx="101">
                  <c:v>-2.8032708672874971E-2</c:v>
                </c:pt>
                <c:pt idx="102">
                  <c:v>-2.9307329136137782E-2</c:v>
                </c:pt>
                <c:pt idx="103">
                  <c:v>-2.986304267359121E-2</c:v>
                </c:pt>
                <c:pt idx="104">
                  <c:v>-2.9518550888540704E-2</c:v>
                </c:pt>
                <c:pt idx="105">
                  <c:v>-2.7921383499445413E-2</c:v>
                </c:pt>
                <c:pt idx="106">
                  <c:v>-2.4486713993078106E-2</c:v>
                </c:pt>
                <c:pt idx="107">
                  <c:v>-1.9108538481562937E-2</c:v>
                </c:pt>
                <c:pt idx="108">
                  <c:v>-1.3356975437157319E-2</c:v>
                </c:pt>
                <c:pt idx="109">
                  <c:v>-8.7334695678475318E-3</c:v>
                </c:pt>
                <c:pt idx="110">
                  <c:v>-5.3236687117278313E-3</c:v>
                </c:pt>
                <c:pt idx="111">
                  <c:v>-2.8598943064325083E-3</c:v>
                </c:pt>
                <c:pt idx="112">
                  <c:v>-1.215713220173084E-3</c:v>
                </c:pt>
                <c:pt idx="113">
                  <c:v>-3.9144906043110574E-4</c:v>
                </c:pt>
                <c:pt idx="114">
                  <c:v>-4.4880758929800955E-4</c:v>
                </c:pt>
                <c:pt idx="115">
                  <c:v>-1.429655934781256E-3</c:v>
                </c:pt>
                <c:pt idx="116">
                  <c:v>-3.2641481083511043E-3</c:v>
                </c:pt>
                <c:pt idx="117">
                  <c:v>-5.7331777171712398E-3</c:v>
                </c:pt>
                <c:pt idx="118">
                  <c:v>-8.5347288831621876E-3</c:v>
                </c:pt>
                <c:pt idx="119">
                  <c:v>-1.1391578600464643E-2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308-4539-94C5-ED75E6CB3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0126392"/>
        <c:axId val="1"/>
      </c:scatterChart>
      <c:valAx>
        <c:axId val="750126392"/>
        <c:scaling>
          <c:orientation val="minMax"/>
          <c:max val="6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3196202531645572"/>
              <c:y val="0.925598050243719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8"/>
          <c:min val="-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9113924050632917E-3"/>
              <c:y val="0.473215535558055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0126392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4018987341772156"/>
          <c:y val="0.16964348206474192"/>
          <c:w val="0.96835443037974689"/>
          <c:h val="0.827383452068491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BB Peg - O-C Diagr.</a:t>
            </a:r>
          </a:p>
        </c:rich>
      </c:tx>
      <c:layout>
        <c:manualLayout>
          <c:xMode val="edge"/>
          <c:yMode val="edge"/>
          <c:x val="0.33465127135787864"/>
          <c:y val="3.73333333333333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733960358459364E-2"/>
          <c:y val="0.19733384722356048"/>
          <c:w val="0.7220035640073853"/>
          <c:h val="0.7200018750048827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(6)'!$H$20:$H$20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 (6)'!$F$21:$F$410</c:f>
              <c:numCache>
                <c:formatCode>General</c:formatCode>
                <c:ptCount val="39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39177</c:v>
                </c:pt>
                <c:pt idx="385">
                  <c:v>39240.5</c:v>
                </c:pt>
                <c:pt idx="386">
                  <c:v>39271</c:v>
                </c:pt>
                <c:pt idx="387">
                  <c:v>40518</c:v>
                </c:pt>
                <c:pt idx="388">
                  <c:v>40548</c:v>
                </c:pt>
                <c:pt idx="389">
                  <c:v>40650.5</c:v>
                </c:pt>
              </c:numCache>
            </c:numRef>
          </c:xVal>
          <c:yVal>
            <c:numRef>
              <c:f>'A (6)'!$H$21:$H$410</c:f>
              <c:numCache>
                <c:formatCode>General</c:formatCode>
                <c:ptCount val="390"/>
                <c:pt idx="6">
                  <c:v>4.8091247001138981E-2</c:v>
                </c:pt>
                <c:pt idx="9">
                  <c:v>2.4461896005959716E-2</c:v>
                </c:pt>
                <c:pt idx="10">
                  <c:v>2.5908721003361279E-2</c:v>
                </c:pt>
                <c:pt idx="11">
                  <c:v>2.4274720002722461E-2</c:v>
                </c:pt>
                <c:pt idx="12">
                  <c:v>3.773856100087869E-2</c:v>
                </c:pt>
                <c:pt idx="13">
                  <c:v>2.6138592005736427E-2</c:v>
                </c:pt>
                <c:pt idx="14">
                  <c:v>2.6615195001795655E-2</c:v>
                </c:pt>
                <c:pt idx="15">
                  <c:v>3.6173089003568748E-2</c:v>
                </c:pt>
                <c:pt idx="16">
                  <c:v>2.6543341999058612E-2</c:v>
                </c:pt>
                <c:pt idx="17">
                  <c:v>3.2356166004319675E-2</c:v>
                </c:pt>
                <c:pt idx="20">
                  <c:v>2.110719500342384E-2</c:v>
                </c:pt>
                <c:pt idx="21">
                  <c:v>2.530303400271805E-2</c:v>
                </c:pt>
                <c:pt idx="22">
                  <c:v>3.9727624505758286E-2</c:v>
                </c:pt>
                <c:pt idx="23">
                  <c:v>2.8976560999581125E-2</c:v>
                </c:pt>
                <c:pt idx="24">
                  <c:v>2.2959545003686799E-2</c:v>
                </c:pt>
                <c:pt idx="25">
                  <c:v>2.1208481506619137E-2</c:v>
                </c:pt>
                <c:pt idx="26">
                  <c:v>3.0621274505392648E-2</c:v>
                </c:pt>
                <c:pt idx="27">
                  <c:v>4.0097877503285417E-2</c:v>
                </c:pt>
                <c:pt idx="28">
                  <c:v>2.9742590999376262E-2</c:v>
                </c:pt>
                <c:pt idx="29">
                  <c:v>2.4219194005127065E-2</c:v>
                </c:pt>
                <c:pt idx="30">
                  <c:v>4.9468130499008112E-2</c:v>
                </c:pt>
                <c:pt idx="31">
                  <c:v>2.7206432001548819E-2</c:v>
                </c:pt>
                <c:pt idx="32">
                  <c:v>1.8074334002449177E-2</c:v>
                </c:pt>
                <c:pt idx="33">
                  <c:v>2.1620396000798792E-2</c:v>
                </c:pt>
                <c:pt idx="34">
                  <c:v>2.0882559503661469E-2</c:v>
                </c:pt>
                <c:pt idx="35">
                  <c:v>3.5359162502572872E-2</c:v>
                </c:pt>
                <c:pt idx="36">
                  <c:v>2.4329384505108465E-2</c:v>
                </c:pt>
                <c:pt idx="37">
                  <c:v>-4.6211520020733587E-3</c:v>
                </c:pt>
                <c:pt idx="38">
                  <c:v>1.7659767006989568E-2</c:v>
                </c:pt>
                <c:pt idx="41">
                  <c:v>-5.2750280010513961E-3</c:v>
                </c:pt>
                <c:pt idx="42">
                  <c:v>1.452059049915988E-2</c:v>
                </c:pt>
                <c:pt idx="43">
                  <c:v>2.5718634002259932E-2</c:v>
                </c:pt>
                <c:pt idx="44">
                  <c:v>5.3403380079544149E-3</c:v>
                </c:pt>
                <c:pt idx="45">
                  <c:v>9.293698996771127E-3</c:v>
                </c:pt>
                <c:pt idx="46">
                  <c:v>-3.1699869941803627E-3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315-4C0E-8CA4-ABD378D7B4C3}"/>
            </c:ext>
          </c:extLst>
        </c:ser>
        <c:ser>
          <c:idx val="1"/>
          <c:order val="1"/>
          <c:tx>
            <c:strRef>
              <c:f>'A (6)'!$I$20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(6)'!$F$21:$F$410</c:f>
              <c:numCache>
                <c:formatCode>General</c:formatCode>
                <c:ptCount val="39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39177</c:v>
                </c:pt>
                <c:pt idx="385">
                  <c:v>39240.5</c:v>
                </c:pt>
                <c:pt idx="386">
                  <c:v>39271</c:v>
                </c:pt>
                <c:pt idx="387">
                  <c:v>40518</c:v>
                </c:pt>
                <c:pt idx="388">
                  <c:v>40548</c:v>
                </c:pt>
                <c:pt idx="389">
                  <c:v>40650.5</c:v>
                </c:pt>
              </c:numCache>
            </c:numRef>
          </c:xVal>
          <c:yVal>
            <c:numRef>
              <c:f>'A (6)'!$I$21:$I$410</c:f>
              <c:numCache>
                <c:formatCode>General</c:formatCode>
                <c:ptCount val="390"/>
                <c:pt idx="0">
                  <c:v>5.7657373501569964E-2</c:v>
                </c:pt>
                <c:pt idx="1">
                  <c:v>5.2906310000253143E-2</c:v>
                </c:pt>
                <c:pt idx="2">
                  <c:v>5.54027535035857E-2</c:v>
                </c:pt>
                <c:pt idx="3">
                  <c:v>5.5651689999649534E-2</c:v>
                </c:pt>
                <c:pt idx="4">
                  <c:v>5.5884385506942635E-2</c:v>
                </c:pt>
                <c:pt idx="5">
                  <c:v>5.5133321999164764E-2</c:v>
                </c:pt>
                <c:pt idx="7">
                  <c:v>4.9619641999015585E-2</c:v>
                </c:pt>
                <c:pt idx="8">
                  <c:v>6.2131083002896048E-2</c:v>
                </c:pt>
                <c:pt idx="18">
                  <c:v>3.819733850468765E-2</c:v>
                </c:pt>
                <c:pt idx="19">
                  <c:v>3.7446275004185736E-2</c:v>
                </c:pt>
                <c:pt idx="39">
                  <c:v>2.104986050107982E-2</c:v>
                </c:pt>
                <c:pt idx="40">
                  <c:v>1.0298797002178617E-2</c:v>
                </c:pt>
                <c:pt idx="48">
                  <c:v>1.4200972000253387E-2</c:v>
                </c:pt>
                <c:pt idx="49">
                  <c:v>1.6537193005206063E-2</c:v>
                </c:pt>
                <c:pt idx="50">
                  <c:v>2.427549449930666E-2</c:v>
                </c:pt>
                <c:pt idx="51">
                  <c:v>-3.492584997729864E-3</c:v>
                </c:pt>
                <c:pt idx="52">
                  <c:v>7.3523765022400767E-3</c:v>
                </c:pt>
                <c:pt idx="53">
                  <c:v>3.1771938003657851E-2</c:v>
                </c:pt>
                <c:pt idx="54">
                  <c:v>1.5265556998201646E-2</c:v>
                </c:pt>
                <c:pt idx="55">
                  <c:v>1.8510239497118164E-2</c:v>
                </c:pt>
                <c:pt idx="56">
                  <c:v>1.4486340005532838E-3</c:v>
                </c:pt>
                <c:pt idx="57">
                  <c:v>7.1869355087983422E-3</c:v>
                </c:pt>
                <c:pt idx="58">
                  <c:v>5.6635385044501163E-3</c:v>
                </c:pt>
                <c:pt idx="59">
                  <c:v>7.4018400046043098E-3</c:v>
                </c:pt>
                <c:pt idx="60">
                  <c:v>5.9937660043942742E-3</c:v>
                </c:pt>
                <c:pt idx="61">
                  <c:v>-6.9435434998013079E-3</c:v>
                </c:pt>
                <c:pt idx="62">
                  <c:v>-3.3835999929578975E-3</c:v>
                </c:pt>
                <c:pt idx="63">
                  <c:v>-2.146206649922533E-2</c:v>
                </c:pt>
                <c:pt idx="64">
                  <c:v>5.319860007148236E-3</c:v>
                </c:pt>
                <c:pt idx="65">
                  <c:v>1.0319860004528891E-2</c:v>
                </c:pt>
                <c:pt idx="66">
                  <c:v>2.0766685003763996E-2</c:v>
                </c:pt>
                <c:pt idx="67">
                  <c:v>-4.8454259958816692E-3</c:v>
                </c:pt>
                <c:pt idx="74">
                  <c:v>2.1000000560889021E-4</c:v>
                </c:pt>
                <c:pt idx="75">
                  <c:v>9.2958860041107982E-3</c:v>
                </c:pt>
                <c:pt idx="76">
                  <c:v>1.1304450017632917E-3</c:v>
                </c:pt>
                <c:pt idx="78">
                  <c:v>5.3653450013371184E-3</c:v>
                </c:pt>
                <c:pt idx="79">
                  <c:v>1.3998420035932213E-3</c:v>
                </c:pt>
                <c:pt idx="82">
                  <c:v>-4.365412998595275E-3</c:v>
                </c:pt>
                <c:pt idx="83">
                  <c:v>-6.4419849950354546E-3</c:v>
                </c:pt>
                <c:pt idx="84">
                  <c:v>-5.6072709921863861E-3</c:v>
                </c:pt>
                <c:pt idx="85">
                  <c:v>-3.6072709917789325E-3</c:v>
                </c:pt>
                <c:pt idx="86">
                  <c:v>-6.6242870016139932E-3</c:v>
                </c:pt>
                <c:pt idx="87">
                  <c:v>6.052409007679671E-3</c:v>
                </c:pt>
                <c:pt idx="90">
                  <c:v>-5.5007659975672141E-3</c:v>
                </c:pt>
                <c:pt idx="91">
                  <c:v>3.7636020060745068E-3</c:v>
                </c:pt>
                <c:pt idx="92">
                  <c:v>-2.5277194945374504E-3</c:v>
                </c:pt>
                <c:pt idx="93">
                  <c:v>-2.5058950268430635E-4</c:v>
                </c:pt>
                <c:pt idx="94">
                  <c:v>-6.293129496043548E-3</c:v>
                </c:pt>
                <c:pt idx="95">
                  <c:v>3.1026474971440621E-3</c:v>
                </c:pt>
                <c:pt idx="96">
                  <c:v>-6.3258499721996486E-5</c:v>
                </c:pt>
                <c:pt idx="97">
                  <c:v>3.9936741501151118E-2</c:v>
                </c:pt>
                <c:pt idx="98">
                  <c:v>-1.2139365499024279E-2</c:v>
                </c:pt>
                <c:pt idx="99">
                  <c:v>-1.0786128499603365E-2</c:v>
                </c:pt>
                <c:pt idx="100">
                  <c:v>-1.1047826992580667E-2</c:v>
                </c:pt>
                <c:pt idx="101">
                  <c:v>-5.5542080008308403E-3</c:v>
                </c:pt>
                <c:pt idx="102">
                  <c:v>-1.5967479921528138E-3</c:v>
                </c:pt>
                <c:pt idx="103">
                  <c:v>-1.7812544974731281E-3</c:v>
                </c:pt>
                <c:pt idx="104">
                  <c:v>-5.8748424999066629E-3</c:v>
                </c:pt>
                <c:pt idx="105">
                  <c:v>9.537950245430693E-5</c:v>
                </c:pt>
                <c:pt idx="106">
                  <c:v>2.4783945045783184E-3</c:v>
                </c:pt>
                <c:pt idx="107">
                  <c:v>-6.8130819927318953E-3</c:v>
                </c:pt>
                <c:pt idx="108">
                  <c:v>1.2784565042238683E-3</c:v>
                </c:pt>
                <c:pt idx="109">
                  <c:v>-1.3244940499134827E-2</c:v>
                </c:pt>
                <c:pt idx="110">
                  <c:v>1.1187073003384285E-2</c:v>
                </c:pt>
                <c:pt idx="111">
                  <c:v>-1.1074625494075008E-2</c:v>
                </c:pt>
                <c:pt idx="112">
                  <c:v>-1.6336323998984881E-2</c:v>
                </c:pt>
                <c:pt idx="113">
                  <c:v>-3.346571495058015E-3</c:v>
                </c:pt>
                <c:pt idx="114">
                  <c:v>-2.8082080025342293E-3</c:v>
                </c:pt>
                <c:pt idx="115">
                  <c:v>-1.2961351996636949E-2</c:v>
                </c:pt>
                <c:pt idx="116">
                  <c:v>7.2810600249795243E-4</c:v>
                </c:pt>
                <c:pt idx="117">
                  <c:v>8.7025820030248724E-3</c:v>
                </c:pt>
                <c:pt idx="118">
                  <c:v>8.6983280052663758E-3</c:v>
                </c:pt>
                <c:pt idx="119">
                  <c:v>7.5944925047224388E-3</c:v>
                </c:pt>
                <c:pt idx="120">
                  <c:v>1.9647454973892309E-3</c:v>
                </c:pt>
                <c:pt idx="121">
                  <c:v>5.2094279963057488E-3</c:v>
                </c:pt>
                <c:pt idx="122">
                  <c:v>2.9329180033528246E-3</c:v>
                </c:pt>
                <c:pt idx="123">
                  <c:v>6.8861240069963969E-3</c:v>
                </c:pt>
                <c:pt idx="124">
                  <c:v>-8.4010984937776811E-3</c:v>
                </c:pt>
                <c:pt idx="125">
                  <c:v>2.2861550023662858E-3</c:v>
                </c:pt>
                <c:pt idx="126">
                  <c:v>3.1798050040379167E-3</c:v>
                </c:pt>
                <c:pt idx="127">
                  <c:v>-6.0103650321252644E-4</c:v>
                </c:pt>
                <c:pt idx="128">
                  <c:v>1.3845788504113443E-2</c:v>
                </c:pt>
                <c:pt idx="129">
                  <c:v>2.9087399889249355E-4</c:v>
                </c:pt>
                <c:pt idx="130">
                  <c:v>1.6567539001698606E-2</c:v>
                </c:pt>
                <c:pt idx="132">
                  <c:v>-7.5558269963948987E-3</c:v>
                </c:pt>
                <c:pt idx="133">
                  <c:v>7.5825054955203086E-3</c:v>
                </c:pt>
                <c:pt idx="134">
                  <c:v>1.7250919991056435E-3</c:v>
                </c:pt>
                <c:pt idx="135">
                  <c:v>1.8674044004001189E-2</c:v>
                </c:pt>
                <c:pt idx="136">
                  <c:v>1.05676940002013E-2</c:v>
                </c:pt>
                <c:pt idx="137">
                  <c:v>3.7209930014796555E-3</c:v>
                </c:pt>
                <c:pt idx="138">
                  <c:v>1.471074549772311E-2</c:v>
                </c:pt>
                <c:pt idx="139">
                  <c:v>1.9256500017945655E-3</c:v>
                </c:pt>
                <c:pt idx="140">
                  <c:v>2.3176791000878438E-2</c:v>
                </c:pt>
                <c:pt idx="141">
                  <c:v>4.4172194975544699E-3</c:v>
                </c:pt>
                <c:pt idx="142">
                  <c:v>8.7901100050657988E-4</c:v>
                </c:pt>
                <c:pt idx="143">
                  <c:v>1.5021597500890493E-2</c:v>
                </c:pt>
                <c:pt idx="144">
                  <c:v>1.1247214504692238E-2</c:v>
                </c:pt>
                <c:pt idx="145">
                  <c:v>1.583693599968683E-2</c:v>
                </c:pt>
                <c:pt idx="146">
                  <c:v>2.1713570000429172E-2</c:v>
                </c:pt>
                <c:pt idx="147">
                  <c:v>1.8332759500481188E-2</c:v>
                </c:pt>
                <c:pt idx="150">
                  <c:v>4.9476950007374398E-3</c:v>
                </c:pt>
                <c:pt idx="153">
                  <c:v>-7.2838099731598049E-4</c:v>
                </c:pt>
                <c:pt idx="154">
                  <c:v>-2.9857199842808768E-4</c:v>
                </c:pt>
                <c:pt idx="155">
                  <c:v>4.4589500030269846E-3</c:v>
                </c:pt>
                <c:pt idx="156">
                  <c:v>-1.0558065994700883E-2</c:v>
                </c:pt>
                <c:pt idx="157">
                  <c:v>2.0778155005245935E-2</c:v>
                </c:pt>
                <c:pt idx="158">
                  <c:v>5.5058989964891225E-3</c:v>
                </c:pt>
                <c:pt idx="159">
                  <c:v>7.3059610003838316E-3</c:v>
                </c:pt>
                <c:pt idx="160">
                  <c:v>5.1063330029137433E-3</c:v>
                </c:pt>
                <c:pt idx="161">
                  <c:v>-4.4936359990970232E-3</c:v>
                </c:pt>
                <c:pt idx="162">
                  <c:v>7.2170920029748231E-3</c:v>
                </c:pt>
                <c:pt idx="163">
                  <c:v>1.9431996501225512E-2</c:v>
                </c:pt>
                <c:pt idx="165">
                  <c:v>2.3554245053674094E-3</c:v>
                </c:pt>
                <c:pt idx="166">
                  <c:v>5.536297001526691E-3</c:v>
                </c:pt>
                <c:pt idx="168">
                  <c:v>9.4942220021039248E-3</c:v>
                </c:pt>
                <c:pt idx="169">
                  <c:v>1.5170917999057565E-2</c:v>
                </c:pt>
                <c:pt idx="170">
                  <c:v>2.0266710504074581E-2</c:v>
                </c:pt>
                <c:pt idx="172">
                  <c:v>9.1901385021628812E-3</c:v>
                </c:pt>
                <c:pt idx="173">
                  <c:v>2.6539794998825528E-3</c:v>
                </c:pt>
                <c:pt idx="174">
                  <c:v>9.3242170041776262E-3</c:v>
                </c:pt>
                <c:pt idx="175">
                  <c:v>1.306677250249777E-2</c:v>
                </c:pt>
                <c:pt idx="176">
                  <c:v>4.8668345043552108E-3</c:v>
                </c:pt>
                <c:pt idx="177">
                  <c:v>5.1902935010730289E-3</c:v>
                </c:pt>
                <c:pt idx="180">
                  <c:v>-3.6433354980545118E-3</c:v>
                </c:pt>
                <c:pt idx="181">
                  <c:v>2.7949815048486926E-3</c:v>
                </c:pt>
                <c:pt idx="182">
                  <c:v>4.0098860044963658E-3</c:v>
                </c:pt>
                <c:pt idx="185">
                  <c:v>-3.5177649988327175E-3</c:v>
                </c:pt>
                <c:pt idx="186">
                  <c:v>4.595043501467444E-3</c:v>
                </c:pt>
                <c:pt idx="187">
                  <c:v>1.6316329005348962E-2</c:v>
                </c:pt>
                <c:pt idx="188">
                  <c:v>7.7184714973554946E-3</c:v>
                </c:pt>
                <c:pt idx="189">
                  <c:v>2.0188709000649396E-2</c:v>
                </c:pt>
                <c:pt idx="190">
                  <c:v>3.5929940058849752E-3</c:v>
                </c:pt>
                <c:pt idx="191">
                  <c:v>1.0916453000390902E-2</c:v>
                </c:pt>
                <c:pt idx="192">
                  <c:v>8.6615230029565282E-3</c:v>
                </c:pt>
                <c:pt idx="193">
                  <c:v>7.6147290019434877E-3</c:v>
                </c:pt>
                <c:pt idx="194">
                  <c:v>1.0076520498842001E-2</c:v>
                </c:pt>
                <c:pt idx="195">
                  <c:v>1.9791425002040341E-2</c:v>
                </c:pt>
                <c:pt idx="197">
                  <c:v>1.9489313497615512E-2</c:v>
                </c:pt>
                <c:pt idx="198">
                  <c:v>2.2412741505831946E-2</c:v>
                </c:pt>
                <c:pt idx="199">
                  <c:v>6.1510430023190565E-3</c:v>
                </c:pt>
                <c:pt idx="200">
                  <c:v>2.474502005497925E-3</c:v>
                </c:pt>
                <c:pt idx="202">
                  <c:v>1.8569500389276072E-4</c:v>
                </c:pt>
                <c:pt idx="203">
                  <c:v>7.3240275014541112E-3</c:v>
                </c:pt>
                <c:pt idx="205">
                  <c:v>8.1240895087830722E-3</c:v>
                </c:pt>
                <c:pt idx="208">
                  <c:v>-1.4412274977075867E-3</c:v>
                </c:pt>
                <c:pt idx="211">
                  <c:v>5.2056904969504103E-3</c:v>
                </c:pt>
                <c:pt idx="214">
                  <c:v>6.3167595071718097E-3</c:v>
                </c:pt>
                <c:pt idx="284">
                  <c:v>3.7351670034695417E-3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315-4C0E-8CA4-ABD378D7B4C3}"/>
            </c:ext>
          </c:extLst>
        </c:ser>
        <c:ser>
          <c:idx val="2"/>
          <c:order val="2"/>
          <c:tx>
            <c:strRef>
              <c:f>'A (6)'!$J$20:$J$20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(6)'!$F$21:$F$410</c:f>
              <c:numCache>
                <c:formatCode>General</c:formatCode>
                <c:ptCount val="39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39177</c:v>
                </c:pt>
                <c:pt idx="385">
                  <c:v>39240.5</c:v>
                </c:pt>
                <c:pt idx="386">
                  <c:v>39271</c:v>
                </c:pt>
                <c:pt idx="387">
                  <c:v>40518</c:v>
                </c:pt>
                <c:pt idx="388">
                  <c:v>40548</c:v>
                </c:pt>
                <c:pt idx="389">
                  <c:v>40650.5</c:v>
                </c:pt>
              </c:numCache>
            </c:numRef>
          </c:xVal>
          <c:yVal>
            <c:numRef>
              <c:f>'A (6)'!$J$21:$J$410</c:f>
              <c:numCache>
                <c:formatCode>General</c:formatCode>
                <c:ptCount val="390"/>
                <c:pt idx="68">
                  <c:v>8.6525549704674631E-4</c:v>
                </c:pt>
                <c:pt idx="69">
                  <c:v>-7.9006199666764587E-4</c:v>
                </c:pt>
                <c:pt idx="72">
                  <c:v>-2.2815074917161837E-3</c:v>
                </c:pt>
                <c:pt idx="73">
                  <c:v>2.0504130006884225E-3</c:v>
                </c:pt>
                <c:pt idx="77">
                  <c:v>-6.4072364912135527E-3</c:v>
                </c:pt>
                <c:pt idx="80">
                  <c:v>-2.3363014988717623E-3</c:v>
                </c:pt>
                <c:pt idx="81">
                  <c:v>-2.2873649941175245E-3</c:v>
                </c:pt>
                <c:pt idx="88">
                  <c:v>-3.736940496310126E-3</c:v>
                </c:pt>
                <c:pt idx="89">
                  <c:v>-3.698638996866066E-3</c:v>
                </c:pt>
                <c:pt idx="206">
                  <c:v>2.866691502276808E-3</c:v>
                </c:pt>
                <c:pt idx="209">
                  <c:v>-2.0717999723274261E-4</c:v>
                </c:pt>
                <c:pt idx="227">
                  <c:v>2.6643129967851564E-3</c:v>
                </c:pt>
                <c:pt idx="228">
                  <c:v>3.4132495056837797E-3</c:v>
                </c:pt>
                <c:pt idx="235">
                  <c:v>7.5630006904248148E-5</c:v>
                </c:pt>
                <c:pt idx="248">
                  <c:v>-4.6141599887050688E-4</c:v>
                </c:pt>
                <c:pt idx="249">
                  <c:v>-1.2479496945161372E-5</c:v>
                </c:pt>
                <c:pt idx="250">
                  <c:v>-5.6779699662001804E-4</c:v>
                </c:pt>
                <c:pt idx="251">
                  <c:v>-7.2311449912376702E-4</c:v>
                </c:pt>
                <c:pt idx="252">
                  <c:v>-6.7417799436952919E-4</c:v>
                </c:pt>
                <c:pt idx="254">
                  <c:v>-7.6138500298839062E-4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315-4C0E-8CA4-ABD378D7B4C3}"/>
            </c:ext>
          </c:extLst>
        </c:ser>
        <c:ser>
          <c:idx val="3"/>
          <c:order val="3"/>
          <c:tx>
            <c:strRef>
              <c:f>'A (6)'!$K$20:$K$20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(6)'!$F$21:$F$410</c:f>
              <c:numCache>
                <c:formatCode>General</c:formatCode>
                <c:ptCount val="39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39177</c:v>
                </c:pt>
                <c:pt idx="385">
                  <c:v>39240.5</c:v>
                </c:pt>
                <c:pt idx="386">
                  <c:v>39271</c:v>
                </c:pt>
                <c:pt idx="387">
                  <c:v>40518</c:v>
                </c:pt>
                <c:pt idx="388">
                  <c:v>40548</c:v>
                </c:pt>
                <c:pt idx="389">
                  <c:v>40650.5</c:v>
                </c:pt>
              </c:numCache>
            </c:numRef>
          </c:xVal>
          <c:yVal>
            <c:numRef>
              <c:f>'A (6)'!$K$21:$K$410</c:f>
              <c:numCache>
                <c:formatCode>General</c:formatCode>
                <c:ptCount val="390"/>
                <c:pt idx="47">
                  <c:v>1.4628018507210072E-2</c:v>
                </c:pt>
                <c:pt idx="70">
                  <c:v>-2.1091739981784485E-3</c:v>
                </c:pt>
                <c:pt idx="71">
                  <c:v>-2.881507491110824E-3</c:v>
                </c:pt>
                <c:pt idx="131">
                  <c:v>3.9462999993702397E-3</c:v>
                </c:pt>
                <c:pt idx="148">
                  <c:v>6.0221245003049262E-3</c:v>
                </c:pt>
                <c:pt idx="149">
                  <c:v>5.0668070034589618E-3</c:v>
                </c:pt>
                <c:pt idx="151">
                  <c:v>4.7966470083338208E-3</c:v>
                </c:pt>
                <c:pt idx="152">
                  <c:v>7.6349485025275499E-3</c:v>
                </c:pt>
                <c:pt idx="164">
                  <c:v>5.7128689950332046E-3</c:v>
                </c:pt>
                <c:pt idx="167">
                  <c:v>5.4661060057696886E-3</c:v>
                </c:pt>
                <c:pt idx="171">
                  <c:v>5.5560755063197576E-3</c:v>
                </c:pt>
                <c:pt idx="178">
                  <c:v>1.7523639980936423E-3</c:v>
                </c:pt>
                <c:pt idx="179">
                  <c:v>3.4204745024908334E-3</c:v>
                </c:pt>
                <c:pt idx="183">
                  <c:v>7.0375525028794073E-3</c:v>
                </c:pt>
                <c:pt idx="184">
                  <c:v>7.0375525028794073E-3</c:v>
                </c:pt>
                <c:pt idx="196">
                  <c:v>5.4254724964266643E-3</c:v>
                </c:pt>
                <c:pt idx="201">
                  <c:v>-2.4411399499513209E-4</c:v>
                </c:pt>
                <c:pt idx="204">
                  <c:v>3.2134235007106327E-3</c:v>
                </c:pt>
                <c:pt idx="207">
                  <c:v>4.0333100332645699E-4</c:v>
                </c:pt>
                <c:pt idx="210">
                  <c:v>2.9713600088143721E-4</c:v>
                </c:pt>
                <c:pt idx="212">
                  <c:v>6.5707950125215575E-4</c:v>
                </c:pt>
                <c:pt idx="215">
                  <c:v>-1.7676649440545589E-4</c:v>
                </c:pt>
                <c:pt idx="216">
                  <c:v>2.1901050786254928E-4</c:v>
                </c:pt>
                <c:pt idx="217">
                  <c:v>-8.3205299597466365E-4</c:v>
                </c:pt>
                <c:pt idx="218">
                  <c:v>-2.4268800189020112E-4</c:v>
                </c:pt>
                <c:pt idx="219">
                  <c:v>-7.9375149653060362E-4</c:v>
                </c:pt>
                <c:pt idx="220">
                  <c:v>8.2851503975689411E-5</c:v>
                </c:pt>
                <c:pt idx="221">
                  <c:v>5.849939989275299E-4</c:v>
                </c:pt>
                <c:pt idx="222">
                  <c:v>-8.4472199523588642E-4</c:v>
                </c:pt>
                <c:pt idx="223">
                  <c:v>4.4678549602394924E-4</c:v>
                </c:pt>
                <c:pt idx="224">
                  <c:v>-1.2144789943704382E-3</c:v>
                </c:pt>
                <c:pt idx="225">
                  <c:v>4.1323460027342662E-3</c:v>
                </c:pt>
                <c:pt idx="226">
                  <c:v>-3.9971993828658015E-5</c:v>
                </c:pt>
                <c:pt idx="229">
                  <c:v>-1.2866729957750067E-3</c:v>
                </c:pt>
                <c:pt idx="230">
                  <c:v>3.9201730032800697E-3</c:v>
                </c:pt>
                <c:pt idx="231">
                  <c:v>-1.0627800002112053E-3</c:v>
                </c:pt>
                <c:pt idx="232">
                  <c:v>-1.0520829964661971E-3</c:v>
                </c:pt>
                <c:pt idx="233">
                  <c:v>-8.6268699669744819E-4</c:v>
                </c:pt>
                <c:pt idx="234">
                  <c:v>-8.2268699770793319E-4</c:v>
                </c:pt>
                <c:pt idx="236">
                  <c:v>-3.7322899879654869E-4</c:v>
                </c:pt>
                <c:pt idx="237">
                  <c:v>-3.4322899591643363E-4</c:v>
                </c:pt>
                <c:pt idx="238">
                  <c:v>-1.1986910030827858E-3</c:v>
                </c:pt>
                <c:pt idx="239">
                  <c:v>-5.131304933456704E-4</c:v>
                </c:pt>
                <c:pt idx="240">
                  <c:v>-1.6981949956971221E-3</c:v>
                </c:pt>
                <c:pt idx="241">
                  <c:v>-1.6881949995877221E-3</c:v>
                </c:pt>
                <c:pt idx="242">
                  <c:v>2.4651849525980651E-4</c:v>
                </c:pt>
                <c:pt idx="243">
                  <c:v>2.4013750226004049E-4</c:v>
                </c:pt>
                <c:pt idx="244">
                  <c:v>-5.5546501243952662E-5</c:v>
                </c:pt>
                <c:pt idx="245">
                  <c:v>-1.5973849804140627E-4</c:v>
                </c:pt>
                <c:pt idx="246">
                  <c:v>-2.420368000457529E-3</c:v>
                </c:pt>
                <c:pt idx="247">
                  <c:v>-2.4103679970721714E-3</c:v>
                </c:pt>
                <c:pt idx="253">
                  <c:v>1.2583749776240438E-4</c:v>
                </c:pt>
                <c:pt idx="255">
                  <c:v>-1.396878004015889E-3</c:v>
                </c:pt>
                <c:pt idx="256">
                  <c:v>-1.3868780006305315E-3</c:v>
                </c:pt>
                <c:pt idx="257">
                  <c:v>-7.7194249752210453E-4</c:v>
                </c:pt>
                <c:pt idx="258">
                  <c:v>5.7699399621924385E-4</c:v>
                </c:pt>
                <c:pt idx="259">
                  <c:v>1.3961680015199818E-3</c:v>
                </c:pt>
                <c:pt idx="260">
                  <c:v>5.4299300245475024E-4</c:v>
                </c:pt>
                <c:pt idx="261">
                  <c:v>5.8299300144426525E-4</c:v>
                </c:pt>
                <c:pt idx="262">
                  <c:v>8.4353550482774153E-4</c:v>
                </c:pt>
                <c:pt idx="263">
                  <c:v>-9.2241699894657359E-4</c:v>
                </c:pt>
                <c:pt idx="264">
                  <c:v>-7.2241699672304094E-4</c:v>
                </c:pt>
                <c:pt idx="265">
                  <c:v>3.265195045969449E-4</c:v>
                </c:pt>
                <c:pt idx="266">
                  <c:v>5.2651950682047755E-4</c:v>
                </c:pt>
                <c:pt idx="267">
                  <c:v>4.1588450403651223E-4</c:v>
                </c:pt>
                <c:pt idx="268">
                  <c:v>-1.7351790011161938E-3</c:v>
                </c:pt>
                <c:pt idx="269">
                  <c:v>-1.235178999195341E-3</c:v>
                </c:pt>
                <c:pt idx="270">
                  <c:v>4.0950350376078859E-4</c:v>
                </c:pt>
                <c:pt idx="271">
                  <c:v>-4.4155999785289168E-4</c:v>
                </c:pt>
                <c:pt idx="272">
                  <c:v>-1.1458139924798161E-3</c:v>
                </c:pt>
                <c:pt idx="273">
                  <c:v>4.0312250348506495E-4</c:v>
                </c:pt>
                <c:pt idx="274">
                  <c:v>1.9248750322731212E-4</c:v>
                </c:pt>
                <c:pt idx="275">
                  <c:v>-1.358575995254796E-3</c:v>
                </c:pt>
                <c:pt idx="276">
                  <c:v>-2.138934942195192E-4</c:v>
                </c:pt>
                <c:pt idx="277">
                  <c:v>1.2797254967154004E-3</c:v>
                </c:pt>
                <c:pt idx="278">
                  <c:v>2.0797254983335733E-3</c:v>
                </c:pt>
                <c:pt idx="279">
                  <c:v>-6.492599641205743E-5</c:v>
                </c:pt>
                <c:pt idx="280">
                  <c:v>7.0082000456750393E-4</c:v>
                </c:pt>
                <c:pt idx="281">
                  <c:v>7.3082000017166138E-4</c:v>
                </c:pt>
                <c:pt idx="282">
                  <c:v>-2.0840224970015697E-3</c:v>
                </c:pt>
                <c:pt idx="283">
                  <c:v>-1.3457210006890818E-3</c:v>
                </c:pt>
                <c:pt idx="285">
                  <c:v>-1.2222309960634448E-3</c:v>
                </c:pt>
                <c:pt idx="286">
                  <c:v>-1.7707799997879192E-3</c:v>
                </c:pt>
                <c:pt idx="287">
                  <c:v>-1.4344969968078658E-3</c:v>
                </c:pt>
                <c:pt idx="288">
                  <c:v>-6.2171949684852734E-4</c:v>
                </c:pt>
                <c:pt idx="289">
                  <c:v>-1.4300879993243143E-3</c:v>
                </c:pt>
                <c:pt idx="291">
                  <c:v>-1.9318739941809326E-3</c:v>
                </c:pt>
                <c:pt idx="292">
                  <c:v>-1.8403354988549836E-3</c:v>
                </c:pt>
                <c:pt idx="293">
                  <c:v>-1.3083839949104004E-3</c:v>
                </c:pt>
                <c:pt idx="294">
                  <c:v>-3.2955599963315763E-3</c:v>
                </c:pt>
                <c:pt idx="295">
                  <c:v>-2.4019099946599454E-3</c:v>
                </c:pt>
                <c:pt idx="296">
                  <c:v>-3.6822244946961291E-3</c:v>
                </c:pt>
                <c:pt idx="297">
                  <c:v>-3.4949710025102831E-3</c:v>
                </c:pt>
                <c:pt idx="298">
                  <c:v>-4.4119714948465116E-3</c:v>
                </c:pt>
                <c:pt idx="299">
                  <c:v>-3.1034325002110563E-3</c:v>
                </c:pt>
                <c:pt idx="300">
                  <c:v>-3.7757194950245321E-3</c:v>
                </c:pt>
                <c:pt idx="301">
                  <c:v>-3.4650689995032735E-3</c:v>
                </c:pt>
                <c:pt idx="302">
                  <c:v>-3.7671959944418631E-3</c:v>
                </c:pt>
                <c:pt idx="303">
                  <c:v>-4.0607219998491928E-3</c:v>
                </c:pt>
                <c:pt idx="304">
                  <c:v>-3.3351669990224764E-3</c:v>
                </c:pt>
                <c:pt idx="305">
                  <c:v>-3.3251670029130764E-3</c:v>
                </c:pt>
                <c:pt idx="306">
                  <c:v>-3.2351670015486889E-3</c:v>
                </c:pt>
                <c:pt idx="307">
                  <c:v>-3.2251669981633313E-3</c:v>
                </c:pt>
                <c:pt idx="308">
                  <c:v>-3.1351670040749013E-3</c:v>
                </c:pt>
                <c:pt idx="309">
                  <c:v>-4.3006545020034537E-3</c:v>
                </c:pt>
                <c:pt idx="310">
                  <c:v>-3.8240204958128743E-3</c:v>
                </c:pt>
                <c:pt idx="311">
                  <c:v>-4.1559099990990944E-3</c:v>
                </c:pt>
                <c:pt idx="312">
                  <c:v>-4.9005460023181513E-3</c:v>
                </c:pt>
                <c:pt idx="313">
                  <c:v>-4.2856104992097244E-3</c:v>
                </c:pt>
                <c:pt idx="314">
                  <c:v>-4.9340354962623678E-3</c:v>
                </c:pt>
                <c:pt idx="315">
                  <c:v>-5.2999725012341514E-3</c:v>
                </c:pt>
                <c:pt idx="316">
                  <c:v>-5.8892599918181077E-3</c:v>
                </c:pt>
                <c:pt idx="317">
                  <c:v>-4.9764824943849817E-3</c:v>
                </c:pt>
                <c:pt idx="318">
                  <c:v>-4.8232764966087416E-3</c:v>
                </c:pt>
                <c:pt idx="319">
                  <c:v>-4.0424039980280213E-3</c:v>
                </c:pt>
                <c:pt idx="320">
                  <c:v>-4.6743089988012798E-3</c:v>
                </c:pt>
                <c:pt idx="321">
                  <c:v>-6.2338494972209446E-3</c:v>
                </c:pt>
                <c:pt idx="322">
                  <c:v>-6.1938494982314296E-3</c:v>
                </c:pt>
                <c:pt idx="323">
                  <c:v>-6.6291670009377412E-3</c:v>
                </c:pt>
                <c:pt idx="324">
                  <c:v>-6.5891670019482262E-3</c:v>
                </c:pt>
                <c:pt idx="325">
                  <c:v>-5.7291670018457808E-3</c:v>
                </c:pt>
                <c:pt idx="326">
                  <c:v>-5.6891670028562658E-3</c:v>
                </c:pt>
                <c:pt idx="327">
                  <c:v>-5.4291670021484606E-3</c:v>
                </c:pt>
                <c:pt idx="328">
                  <c:v>-5.3891670031589456E-3</c:v>
                </c:pt>
                <c:pt idx="329">
                  <c:v>-6.5674629950080998E-3</c:v>
                </c:pt>
                <c:pt idx="330">
                  <c:v>-8.0057025043061003E-3</c:v>
                </c:pt>
                <c:pt idx="331">
                  <c:v>-8.6354649974964559E-3</c:v>
                </c:pt>
                <c:pt idx="332">
                  <c:v>-7.7865284984000027E-3</c:v>
                </c:pt>
                <c:pt idx="333">
                  <c:v>-8.9694970010896213E-3</c:v>
                </c:pt>
                <c:pt idx="334">
                  <c:v>-8.2726874898071401E-3</c:v>
                </c:pt>
                <c:pt idx="335">
                  <c:v>-8.2226874947082251E-3</c:v>
                </c:pt>
                <c:pt idx="336">
                  <c:v>-8.2311954975011759E-3</c:v>
                </c:pt>
                <c:pt idx="337">
                  <c:v>-7.9950054932851344E-3</c:v>
                </c:pt>
                <c:pt idx="338">
                  <c:v>-8.1460689980303869E-3</c:v>
                </c:pt>
                <c:pt idx="339">
                  <c:v>-1.0531118001381401E-2</c:v>
                </c:pt>
                <c:pt idx="340">
                  <c:v>-8.3396104964776896E-3</c:v>
                </c:pt>
                <c:pt idx="341">
                  <c:v>-8.7118974915938452E-3</c:v>
                </c:pt>
                <c:pt idx="342">
                  <c:v>-9.3199714974616654E-3</c:v>
                </c:pt>
                <c:pt idx="343">
                  <c:v>-1.0751829999207985E-2</c:v>
                </c:pt>
                <c:pt idx="344">
                  <c:v>-1.0751829999207985E-2</c:v>
                </c:pt>
                <c:pt idx="345">
                  <c:v>-1.0073069002828561E-2</c:v>
                </c:pt>
                <c:pt idx="346">
                  <c:v>-1.0283688498020638E-2</c:v>
                </c:pt>
                <c:pt idx="347">
                  <c:v>-1.0634751997713465E-2</c:v>
                </c:pt>
                <c:pt idx="348">
                  <c:v>-1.0992180999892298E-2</c:v>
                </c:pt>
                <c:pt idx="349">
                  <c:v>-1.0696434997953475E-2</c:v>
                </c:pt>
                <c:pt idx="350">
                  <c:v>-1.0755990995676257E-2</c:v>
                </c:pt>
                <c:pt idx="351">
                  <c:v>-1.0745990999566857E-2</c:v>
                </c:pt>
                <c:pt idx="352">
                  <c:v>-1.1098530994786415E-2</c:v>
                </c:pt>
                <c:pt idx="353">
                  <c:v>-1.1275103002844844E-2</c:v>
                </c:pt>
                <c:pt idx="354">
                  <c:v>-1.3278876496769954E-2</c:v>
                </c:pt>
                <c:pt idx="355">
                  <c:v>-1.3278876496769954E-2</c:v>
                </c:pt>
                <c:pt idx="356">
                  <c:v>-1.2925639501190744E-2</c:v>
                </c:pt>
                <c:pt idx="357">
                  <c:v>-1.2925639501190744E-2</c:v>
                </c:pt>
                <c:pt idx="358">
                  <c:v>-1.4376702994923107E-2</c:v>
                </c:pt>
                <c:pt idx="359">
                  <c:v>-1.4376702994923107E-2</c:v>
                </c:pt>
                <c:pt idx="360">
                  <c:v>-1.4463909996266011E-2</c:v>
                </c:pt>
                <c:pt idx="361">
                  <c:v>-1.684838549408596E-2</c:v>
                </c:pt>
                <c:pt idx="363">
                  <c:v>-1.7065401501895394E-2</c:v>
                </c:pt>
                <c:pt idx="364">
                  <c:v>-1.8118592000973877E-2</c:v>
                </c:pt>
                <c:pt idx="365">
                  <c:v>-1.926748199184658E-2</c:v>
                </c:pt>
                <c:pt idx="366">
                  <c:v>-1.7461085495597217E-2</c:v>
                </c:pt>
                <c:pt idx="367">
                  <c:v>-1.9612149000749923E-2</c:v>
                </c:pt>
                <c:pt idx="368">
                  <c:v>-1.852278399746865E-2</c:v>
                </c:pt>
                <c:pt idx="369">
                  <c:v>-1.9144007499562576E-2</c:v>
                </c:pt>
                <c:pt idx="370">
                  <c:v>-1.5503547998378053E-2</c:v>
                </c:pt>
                <c:pt idx="371">
                  <c:v>-1.8660992500372231E-2</c:v>
                </c:pt>
                <c:pt idx="372">
                  <c:v>-2.4177558996598236E-2</c:v>
                </c:pt>
                <c:pt idx="373">
                  <c:v>-2.3322164001001511E-2</c:v>
                </c:pt>
                <c:pt idx="374">
                  <c:v>-2.3312163997616153E-2</c:v>
                </c:pt>
                <c:pt idx="375">
                  <c:v>-2.3630671996215824E-2</c:v>
                </c:pt>
                <c:pt idx="376">
                  <c:v>-2.2428529497119598E-2</c:v>
                </c:pt>
                <c:pt idx="377">
                  <c:v>-2.3679592995904386E-2</c:v>
                </c:pt>
                <c:pt idx="378">
                  <c:v>-2.2950212500290945E-2</c:v>
                </c:pt>
                <c:pt idx="379">
                  <c:v>-2.2430212498875335E-2</c:v>
                </c:pt>
                <c:pt idx="380">
                  <c:v>-2.2385927491995972E-2</c:v>
                </c:pt>
                <c:pt idx="381">
                  <c:v>-2.3875276994658634E-2</c:v>
                </c:pt>
                <c:pt idx="382">
                  <c:v>-2.3365276996628381E-2</c:v>
                </c:pt>
                <c:pt idx="383">
                  <c:v>-2.4011435998545494E-2</c:v>
                </c:pt>
                <c:pt idx="384">
                  <c:v>-2.7419478996307589E-2</c:v>
                </c:pt>
                <c:pt idx="385">
                  <c:v>-2.6104543496330734E-2</c:v>
                </c:pt>
                <c:pt idx="387">
                  <c:v>-3.2071786001324654E-2</c:v>
                </c:pt>
                <c:pt idx="388">
                  <c:v>-3.3035595995897893E-2</c:v>
                </c:pt>
                <c:pt idx="389">
                  <c:v>-3.0603613493440207E-2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315-4C0E-8CA4-ABD378D7B4C3}"/>
            </c:ext>
          </c:extLst>
        </c:ser>
        <c:ser>
          <c:idx val="4"/>
          <c:order val="4"/>
          <c:tx>
            <c:strRef>
              <c:f>'A (6)'!$L$20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(6)'!$F$21:$F$410</c:f>
              <c:numCache>
                <c:formatCode>General</c:formatCode>
                <c:ptCount val="39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39177</c:v>
                </c:pt>
                <c:pt idx="385">
                  <c:v>39240.5</c:v>
                </c:pt>
                <c:pt idx="386">
                  <c:v>39271</c:v>
                </c:pt>
                <c:pt idx="387">
                  <c:v>40518</c:v>
                </c:pt>
                <c:pt idx="388">
                  <c:v>40548</c:v>
                </c:pt>
                <c:pt idx="389">
                  <c:v>40650.5</c:v>
                </c:pt>
              </c:numCache>
            </c:numRef>
          </c:xVal>
          <c:yVal>
            <c:numRef>
              <c:f>'A (6)'!$L$21:$L$410</c:f>
              <c:numCache>
                <c:formatCode>General</c:formatCode>
                <c:ptCount val="390"/>
                <c:pt idx="213">
                  <c:v>3.2739450398366898E-4</c:v>
                </c:pt>
                <c:pt idx="386">
                  <c:v>-2.7719416997570079E-2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315-4C0E-8CA4-ABD378D7B4C3}"/>
            </c:ext>
          </c:extLst>
        </c:ser>
        <c:ser>
          <c:idx val="5"/>
          <c:order val="5"/>
          <c:tx>
            <c:strRef>
              <c:f>'A (6)'!$M$20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(6)'!$F$21:$F$410</c:f>
              <c:numCache>
                <c:formatCode>General</c:formatCode>
                <c:ptCount val="39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39177</c:v>
                </c:pt>
                <c:pt idx="385">
                  <c:v>39240.5</c:v>
                </c:pt>
                <c:pt idx="386">
                  <c:v>39271</c:v>
                </c:pt>
                <c:pt idx="387">
                  <c:v>40518</c:v>
                </c:pt>
                <c:pt idx="388">
                  <c:v>40548</c:v>
                </c:pt>
                <c:pt idx="389">
                  <c:v>40650.5</c:v>
                </c:pt>
              </c:numCache>
            </c:numRef>
          </c:xVal>
          <c:yVal>
            <c:numRef>
              <c:f>'A (6)'!$M$21:$M$410</c:f>
              <c:numCache>
                <c:formatCode>General</c:formatCode>
                <c:ptCount val="3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315-4C0E-8CA4-ABD378D7B4C3}"/>
            </c:ext>
          </c:extLst>
        </c:ser>
        <c:ser>
          <c:idx val="6"/>
          <c:order val="6"/>
          <c:tx>
            <c:strRef>
              <c:f>'A (6)'!$N$20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(6)'!$F$21:$F$410</c:f>
              <c:numCache>
                <c:formatCode>General</c:formatCode>
                <c:ptCount val="39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39177</c:v>
                </c:pt>
                <c:pt idx="385">
                  <c:v>39240.5</c:v>
                </c:pt>
                <c:pt idx="386">
                  <c:v>39271</c:v>
                </c:pt>
                <c:pt idx="387">
                  <c:v>40518</c:v>
                </c:pt>
                <c:pt idx="388">
                  <c:v>40548</c:v>
                </c:pt>
                <c:pt idx="389">
                  <c:v>40650.5</c:v>
                </c:pt>
              </c:numCache>
            </c:numRef>
          </c:xVal>
          <c:yVal>
            <c:numRef>
              <c:f>'A (6)'!$N$21:$N$410</c:f>
              <c:numCache>
                <c:formatCode>General</c:formatCode>
                <c:ptCount val="3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315-4C0E-8CA4-ABD378D7B4C3}"/>
            </c:ext>
          </c:extLst>
        </c:ser>
        <c:ser>
          <c:idx val="7"/>
          <c:order val="7"/>
          <c:tx>
            <c:strRef>
              <c:f>'A (6)'!$BQ$1</c:f>
              <c:strCache>
                <c:ptCount val="1"/>
                <c:pt idx="0">
                  <c:v>Q.+2 LiTE fit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(6)'!$BR$2:$BR$121</c:f>
              <c:numCache>
                <c:formatCode>General</c:formatCode>
                <c:ptCount val="120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  <c:pt idx="99">
                  <c:v>39000</c:v>
                </c:pt>
                <c:pt idx="100">
                  <c:v>40000</c:v>
                </c:pt>
                <c:pt idx="101">
                  <c:v>41000</c:v>
                </c:pt>
                <c:pt idx="102">
                  <c:v>42000</c:v>
                </c:pt>
                <c:pt idx="103">
                  <c:v>43000</c:v>
                </c:pt>
                <c:pt idx="104">
                  <c:v>44000</c:v>
                </c:pt>
                <c:pt idx="105">
                  <c:v>45000</c:v>
                </c:pt>
                <c:pt idx="106">
                  <c:v>46000</c:v>
                </c:pt>
                <c:pt idx="107">
                  <c:v>47000</c:v>
                </c:pt>
                <c:pt idx="108">
                  <c:v>48000</c:v>
                </c:pt>
                <c:pt idx="109">
                  <c:v>49000</c:v>
                </c:pt>
                <c:pt idx="110">
                  <c:v>50000</c:v>
                </c:pt>
                <c:pt idx="111">
                  <c:v>51000</c:v>
                </c:pt>
                <c:pt idx="112">
                  <c:v>52000</c:v>
                </c:pt>
                <c:pt idx="113">
                  <c:v>53000</c:v>
                </c:pt>
                <c:pt idx="114">
                  <c:v>54000</c:v>
                </c:pt>
                <c:pt idx="115">
                  <c:v>55000</c:v>
                </c:pt>
                <c:pt idx="116">
                  <c:v>56000</c:v>
                </c:pt>
                <c:pt idx="117">
                  <c:v>57000</c:v>
                </c:pt>
                <c:pt idx="118">
                  <c:v>58000</c:v>
                </c:pt>
                <c:pt idx="119">
                  <c:v>59000</c:v>
                </c:pt>
              </c:numCache>
            </c:numRef>
          </c:xVal>
          <c:yVal>
            <c:numRef>
              <c:f>'A (6)'!$BQ$2:$BQ$121</c:f>
              <c:numCache>
                <c:formatCode>General</c:formatCode>
                <c:ptCount val="120"/>
                <c:pt idx="0">
                  <c:v>3.87426488122804E-2</c:v>
                </c:pt>
                <c:pt idx="1">
                  <c:v>4.014917429089427E-2</c:v>
                </c:pt>
                <c:pt idx="2">
                  <c:v>4.308490654370991E-2</c:v>
                </c:pt>
                <c:pt idx="3">
                  <c:v>4.7879866756938484E-2</c:v>
                </c:pt>
                <c:pt idx="4">
                  <c:v>5.3300802330502897E-2</c:v>
                </c:pt>
                <c:pt idx="5">
                  <c:v>5.7500516627659357E-2</c:v>
                </c:pt>
                <c:pt idx="6">
                  <c:v>6.0035518365841485E-2</c:v>
                </c:pt>
                <c:pt idx="7">
                  <c:v>6.1100872142960928E-2</c:v>
                </c:pt>
                <c:pt idx="8">
                  <c:v>6.0863092124125953E-2</c:v>
                </c:pt>
                <c:pt idx="9">
                  <c:v>5.9499261775451631E-2</c:v>
                </c:pt>
                <c:pt idx="10">
                  <c:v>5.7286973534908373E-2</c:v>
                </c:pt>
                <c:pt idx="11">
                  <c:v>5.4573190432884319E-2</c:v>
                </c:pt>
                <c:pt idx="12">
                  <c:v>5.1675486847984134E-2</c:v>
                </c:pt>
                <c:pt idx="13">
                  <c:v>4.8819169953096465E-2</c:v>
                </c:pt>
                <c:pt idx="14">
                  <c:v>4.613629439866003E-2</c:v>
                </c:pt>
                <c:pt idx="15">
                  <c:v>4.3693223065893953E-2</c:v>
                </c:pt>
                <c:pt idx="16">
                  <c:v>4.151805809653044E-2</c:v>
                </c:pt>
                <c:pt idx="17">
                  <c:v>3.9618279918249323E-2</c:v>
                </c:pt>
                <c:pt idx="18">
                  <c:v>3.7988947186599259E-2</c:v>
                </c:pt>
                <c:pt idx="19">
                  <c:v>3.6614940702413452E-2</c:v>
                </c:pt>
                <c:pt idx="20">
                  <c:v>3.547093044668443E-2</c:v>
                </c:pt>
                <c:pt idx="21">
                  <c:v>3.4521529602594032E-2</c:v>
                </c:pt>
                <c:pt idx="22">
                  <c:v>3.3722252221401114E-2</c:v>
                </c:pt>
                <c:pt idx="23">
                  <c:v>3.302020275999025E-2</c:v>
                </c:pt>
                <c:pt idx="24">
                  <c:v>3.2352590359031999E-2</c:v>
                </c:pt>
                <c:pt idx="25">
                  <c:v>3.1641670759630917E-2</c:v>
                </c:pt>
                <c:pt idx="26">
                  <c:v>3.0786884373275161E-2</c:v>
                </c:pt>
                <c:pt idx="27">
                  <c:v>2.9659177360062697E-2</c:v>
                </c:pt>
                <c:pt idx="28">
                  <c:v>2.8109240259850128E-2</c:v>
                </c:pt>
                <c:pt idx="29">
                  <c:v>2.6007473124350342E-2</c:v>
                </c:pt>
                <c:pt idx="30">
                  <c:v>2.3321851517947138E-2</c:v>
                </c:pt>
                <c:pt idx="31">
                  <c:v>2.0190127550757012E-2</c:v>
                </c:pt>
                <c:pt idx="32">
                  <c:v>1.690777387725886E-2</c:v>
                </c:pt>
                <c:pt idx="33">
                  <c:v>1.3834106719797351E-2</c:v>
                </c:pt>
                <c:pt idx="34">
                  <c:v>1.1320089432517413E-2</c:v>
                </c:pt>
                <c:pt idx="35">
                  <c:v>9.7283217716428831E-3</c:v>
                </c:pt>
                <c:pt idx="36">
                  <c:v>9.5484608389067097E-3</c:v>
                </c:pt>
                <c:pt idx="37">
                  <c:v>1.1429602096757235E-2</c:v>
                </c:pt>
                <c:pt idx="38">
                  <c:v>1.5272389493238066E-2</c:v>
                </c:pt>
                <c:pt idx="39">
                  <c:v>1.9343307535359386E-2</c:v>
                </c:pt>
                <c:pt idx="40">
                  <c:v>2.2428569517735579E-2</c:v>
                </c:pt>
                <c:pt idx="41">
                  <c:v>2.4634416100906092E-2</c:v>
                </c:pt>
                <c:pt idx="42">
                  <c:v>2.6285486136603083E-2</c:v>
                </c:pt>
                <c:pt idx="43">
                  <c:v>2.7577189158459955E-2</c:v>
                </c:pt>
                <c:pt idx="44">
                  <c:v>2.8606137808625642E-2</c:v>
                </c:pt>
                <c:pt idx="45">
                  <c:v>2.9405191401523163E-2</c:v>
                </c:pt>
                <c:pt idx="46">
                  <c:v>2.9958598611958411E-2</c:v>
                </c:pt>
                <c:pt idx="47">
                  <c:v>3.0206562412281236E-2</c:v>
                </c:pt>
                <c:pt idx="48">
                  <c:v>3.0046434274995443E-2</c:v>
                </c:pt>
                <c:pt idx="49">
                  <c:v>2.9340856173100172E-2</c:v>
                </c:pt>
                <c:pt idx="50">
                  <c:v>2.7948103525291822E-2</c:v>
                </c:pt>
                <c:pt idx="51">
                  <c:v>2.5787337352351863E-2</c:v>
                </c:pt>
                <c:pt idx="52">
                  <c:v>2.291730376756666E-2</c:v>
                </c:pt>
                <c:pt idx="53">
                  <c:v>1.9554448923084E-2</c:v>
                </c:pt>
                <c:pt idx="54">
                  <c:v>1.5989425762145813E-2</c:v>
                </c:pt>
                <c:pt idx="55">
                  <c:v>1.2476425127047263E-2</c:v>
                </c:pt>
                <c:pt idx="56">
                  <c:v>9.1820117105942956E-3</c:v>
                </c:pt>
                <c:pt idx="57">
                  <c:v>6.1935512599222177E-3</c:v>
                </c:pt>
                <c:pt idx="58">
                  <c:v>3.5479006998580809E-3</c:v>
                </c:pt>
                <c:pt idx="59">
                  <c:v>1.255864397479922E-3</c:v>
                </c:pt>
                <c:pt idx="60">
                  <c:v>-6.8368825434386975E-4</c:v>
                </c:pt>
                <c:pt idx="61">
                  <c:v>-2.2781104952060184E-3</c:v>
                </c:pt>
                <c:pt idx="62">
                  <c:v>-3.5396660880085782E-3</c:v>
                </c:pt>
                <c:pt idx="63">
                  <c:v>-4.4850091038528828E-3</c:v>
                </c:pt>
                <c:pt idx="64">
                  <c:v>-5.1335409414681853E-3</c:v>
                </c:pt>
                <c:pt idx="65">
                  <c:v>-5.5047838073529892E-3</c:v>
                </c:pt>
                <c:pt idx="66">
                  <c:v>-5.6158425204888606E-3</c:v>
                </c:pt>
                <c:pt idx="67">
                  <c:v>-5.4783851544419598E-3</c:v>
                </c:pt>
                <c:pt idx="68">
                  <c:v>-5.0904306737768858E-3</c:v>
                </c:pt>
                <c:pt idx="69">
                  <c:v>-4.4123895699539426E-3</c:v>
                </c:pt>
                <c:pt idx="70">
                  <c:v>-3.3023261294839248E-3</c:v>
                </c:pt>
                <c:pt idx="71">
                  <c:v>-1.3916872617999584E-3</c:v>
                </c:pt>
                <c:pt idx="72">
                  <c:v>1.7100432155676359E-3</c:v>
                </c:pt>
                <c:pt idx="73">
                  <c:v>5.1589408756739785E-3</c:v>
                </c:pt>
                <c:pt idx="74">
                  <c:v>7.2733761441843067E-3</c:v>
                </c:pt>
                <c:pt idx="75">
                  <c:v>7.790045941232642E-3</c:v>
                </c:pt>
                <c:pt idx="76">
                  <c:v>7.3115299878648114E-3</c:v>
                </c:pt>
                <c:pt idx="77">
                  <c:v>6.3489600122442306E-3</c:v>
                </c:pt>
                <c:pt idx="78">
                  <c:v>5.2094234434425287E-3</c:v>
                </c:pt>
                <c:pt idx="79">
                  <c:v>4.0657989113488859E-3</c:v>
                </c:pt>
                <c:pt idx="80">
                  <c:v>3.0112910277097201E-3</c:v>
                </c:pt>
                <c:pt idx="81">
                  <c:v>2.0925226002701742E-3</c:v>
                </c:pt>
                <c:pt idx="82">
                  <c:v>1.3280388778824813E-3</c:v>
                </c:pt>
                <c:pt idx="83">
                  <c:v>7.1870628588726129E-4</c:v>
                </c:pt>
                <c:pt idx="84">
                  <c:v>2.5423877559525463E-4</c:v>
                </c:pt>
                <c:pt idx="85">
                  <c:v>-8.3102024320957837E-5</c:v>
                </c:pt>
                <c:pt idx="86">
                  <c:v>-3.1826841560382416E-4</c:v>
                </c:pt>
                <c:pt idx="87">
                  <c:v>-4.8699222129291081E-4</c:v>
                </c:pt>
                <c:pt idx="88">
                  <c:v>-6.4230912484500259E-4</c:v>
                </c:pt>
                <c:pt idx="89">
                  <c:v>-8.6223528565887008E-4</c:v>
                </c:pt>
                <c:pt idx="90">
                  <c:v>-1.2562363486313573E-3</c:v>
                </c:pt>
                <c:pt idx="91">
                  <c:v>-1.9668139728498671E-3</c:v>
                </c:pt>
                <c:pt idx="92">
                  <c:v>-3.1583330254364543E-3</c:v>
                </c:pt>
                <c:pt idx="93">
                  <c:v>-4.9790529400743511E-3</c:v>
                </c:pt>
                <c:pt idx="94">
                  <c:v>-7.488921994104559E-3</c:v>
                </c:pt>
                <c:pt idx="95">
                  <c:v>-1.0589025360199926E-2</c:v>
                </c:pt>
                <c:pt idx="96">
                  <c:v>-1.4030447187505353E-2</c:v>
                </c:pt>
                <c:pt idx="97">
                  <c:v>-1.7515067633875215E-2</c:v>
                </c:pt>
                <c:pt idx="98">
                  <c:v>-2.0795187985242623E-2</c:v>
                </c:pt>
                <c:pt idx="99">
                  <c:v>-2.3704973501531178E-2</c:v>
                </c:pt>
                <c:pt idx="100">
                  <c:v>-2.6141502396004029E-2</c:v>
                </c:pt>
                <c:pt idx="101">
                  <c:v>-2.8032708672874971E-2</c:v>
                </c:pt>
                <c:pt idx="102">
                  <c:v>-2.9307329136137782E-2</c:v>
                </c:pt>
                <c:pt idx="103">
                  <c:v>-2.986304267359121E-2</c:v>
                </c:pt>
                <c:pt idx="104">
                  <c:v>-2.9518550888540704E-2</c:v>
                </c:pt>
                <c:pt idx="105">
                  <c:v>-2.7921383499445413E-2</c:v>
                </c:pt>
                <c:pt idx="106">
                  <c:v>-2.4486713993078106E-2</c:v>
                </c:pt>
                <c:pt idx="107">
                  <c:v>-1.9108538481562937E-2</c:v>
                </c:pt>
                <c:pt idx="108">
                  <c:v>-1.3356975437157319E-2</c:v>
                </c:pt>
                <c:pt idx="109">
                  <c:v>-8.7334695678475318E-3</c:v>
                </c:pt>
                <c:pt idx="110">
                  <c:v>-5.3236687117278313E-3</c:v>
                </c:pt>
                <c:pt idx="111">
                  <c:v>-2.8598943064325083E-3</c:v>
                </c:pt>
                <c:pt idx="112">
                  <c:v>-1.215713220173084E-3</c:v>
                </c:pt>
                <c:pt idx="113">
                  <c:v>-3.9144906043110574E-4</c:v>
                </c:pt>
                <c:pt idx="114">
                  <c:v>-4.4880758929800955E-4</c:v>
                </c:pt>
                <c:pt idx="115">
                  <c:v>-1.429655934781256E-3</c:v>
                </c:pt>
                <c:pt idx="116">
                  <c:v>-3.2641481083511043E-3</c:v>
                </c:pt>
                <c:pt idx="117">
                  <c:v>-5.7331777171712398E-3</c:v>
                </c:pt>
                <c:pt idx="118">
                  <c:v>-8.5347288831621876E-3</c:v>
                </c:pt>
                <c:pt idx="119">
                  <c:v>-1.1391578600464643E-2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315-4C0E-8CA4-ABD378D7B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0118520"/>
        <c:axId val="1"/>
      </c:scatterChart>
      <c:valAx>
        <c:axId val="750118520"/>
        <c:scaling>
          <c:orientation val="minMax"/>
          <c:max val="6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1897288530633275"/>
              <c:y val="0.933335853018372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8"/>
          <c:min val="-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587615283267457E-3"/>
              <c:y val="0.477334453193350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0118520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1950044781951659"/>
          <c:y val="0.24266722659667539"/>
          <c:w val="0.96047555320407074"/>
          <c:h val="0.7866686264216973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BB Peg - O-C Diagr.</a:t>
            </a:r>
          </a:p>
        </c:rich>
      </c:tx>
      <c:layout>
        <c:manualLayout>
          <c:xMode val="edge"/>
          <c:yMode val="edge"/>
          <c:x val="0.3938994827238107"/>
          <c:y val="3.17460317460317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206952378300353E-2"/>
          <c:y val="0.23492136322347229"/>
          <c:w val="0.86870082781210356"/>
          <c:h val="0.5587318909098800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1'!$F$21:$F$500</c:f>
              <c:numCache>
                <c:formatCode>General</c:formatCode>
                <c:ptCount val="480"/>
                <c:pt idx="0">
                  <c:v>-77595.5</c:v>
                </c:pt>
                <c:pt idx="1">
                  <c:v>-77595</c:v>
                </c:pt>
                <c:pt idx="2">
                  <c:v>-76535.5</c:v>
                </c:pt>
                <c:pt idx="3">
                  <c:v>-76535</c:v>
                </c:pt>
                <c:pt idx="4">
                  <c:v>-75351.5</c:v>
                </c:pt>
                <c:pt idx="5">
                  <c:v>-75351</c:v>
                </c:pt>
                <c:pt idx="6">
                  <c:v>-74626</c:v>
                </c:pt>
                <c:pt idx="7">
                  <c:v>-73511</c:v>
                </c:pt>
                <c:pt idx="8">
                  <c:v>-72294</c:v>
                </c:pt>
                <c:pt idx="9">
                  <c:v>-67513</c:v>
                </c:pt>
                <c:pt idx="10">
                  <c:v>-67488</c:v>
                </c:pt>
                <c:pt idx="11">
                  <c:v>-67425</c:v>
                </c:pt>
                <c:pt idx="12">
                  <c:v>-67408</c:v>
                </c:pt>
                <c:pt idx="13">
                  <c:v>-67361</c:v>
                </c:pt>
                <c:pt idx="14">
                  <c:v>-67350</c:v>
                </c:pt>
                <c:pt idx="15">
                  <c:v>-66672</c:v>
                </c:pt>
                <c:pt idx="16">
                  <c:v>-66611</c:v>
                </c:pt>
                <c:pt idx="17">
                  <c:v>-66523</c:v>
                </c:pt>
                <c:pt idx="18">
                  <c:v>-65390.5</c:v>
                </c:pt>
                <c:pt idx="19">
                  <c:v>-65390</c:v>
                </c:pt>
                <c:pt idx="20">
                  <c:v>-63350</c:v>
                </c:pt>
                <c:pt idx="21">
                  <c:v>-63207</c:v>
                </c:pt>
                <c:pt idx="22">
                  <c:v>-61408.5</c:v>
                </c:pt>
                <c:pt idx="23">
                  <c:v>-61408</c:v>
                </c:pt>
                <c:pt idx="24">
                  <c:v>-61400</c:v>
                </c:pt>
                <c:pt idx="25">
                  <c:v>-61399.5</c:v>
                </c:pt>
                <c:pt idx="26">
                  <c:v>-61358.5</c:v>
                </c:pt>
                <c:pt idx="27">
                  <c:v>-61347.5</c:v>
                </c:pt>
                <c:pt idx="28">
                  <c:v>-61298</c:v>
                </c:pt>
                <c:pt idx="29">
                  <c:v>-61287</c:v>
                </c:pt>
                <c:pt idx="30">
                  <c:v>-61286.5</c:v>
                </c:pt>
                <c:pt idx="31">
                  <c:v>-61281</c:v>
                </c:pt>
                <c:pt idx="32">
                  <c:v>-55107</c:v>
                </c:pt>
                <c:pt idx="33">
                  <c:v>-53013</c:v>
                </c:pt>
                <c:pt idx="34">
                  <c:v>-52313.5</c:v>
                </c:pt>
                <c:pt idx="35">
                  <c:v>-52302.5</c:v>
                </c:pt>
                <c:pt idx="36">
                  <c:v>-52288.5</c:v>
                </c:pt>
                <c:pt idx="37">
                  <c:v>-51489</c:v>
                </c:pt>
                <c:pt idx="38">
                  <c:v>-51386</c:v>
                </c:pt>
                <c:pt idx="39">
                  <c:v>-50276.5</c:v>
                </c:pt>
                <c:pt idx="40">
                  <c:v>-50276</c:v>
                </c:pt>
                <c:pt idx="41">
                  <c:v>-49301</c:v>
                </c:pt>
                <c:pt idx="42">
                  <c:v>-46266.5</c:v>
                </c:pt>
                <c:pt idx="43">
                  <c:v>-46007</c:v>
                </c:pt>
                <c:pt idx="44">
                  <c:v>-45359</c:v>
                </c:pt>
                <c:pt idx="45">
                  <c:v>-45102</c:v>
                </c:pt>
                <c:pt idx="46">
                  <c:v>-44884</c:v>
                </c:pt>
                <c:pt idx="47">
                  <c:v>-38230.5</c:v>
                </c:pt>
                <c:pt idx="48">
                  <c:v>-37301</c:v>
                </c:pt>
                <c:pt idx="49">
                  <c:v>-37224</c:v>
                </c:pt>
                <c:pt idx="50">
                  <c:v>-37218.5</c:v>
                </c:pt>
                <c:pt idx="51">
                  <c:v>-37210</c:v>
                </c:pt>
                <c:pt idx="52">
                  <c:v>-36784.5</c:v>
                </c:pt>
                <c:pt idx="53">
                  <c:v>-36159</c:v>
                </c:pt>
                <c:pt idx="54">
                  <c:v>-36156</c:v>
                </c:pt>
                <c:pt idx="55">
                  <c:v>-36153.5</c:v>
                </c:pt>
                <c:pt idx="56">
                  <c:v>-36007</c:v>
                </c:pt>
                <c:pt idx="57">
                  <c:v>-36001.5</c:v>
                </c:pt>
                <c:pt idx="58">
                  <c:v>-35990.5</c:v>
                </c:pt>
                <c:pt idx="59">
                  <c:v>-35985</c:v>
                </c:pt>
                <c:pt idx="60">
                  <c:v>-35323</c:v>
                </c:pt>
                <c:pt idx="61">
                  <c:v>-33824.5</c:v>
                </c:pt>
                <c:pt idx="62">
                  <c:v>-33265</c:v>
                </c:pt>
                <c:pt idx="63">
                  <c:v>-32875.5</c:v>
                </c:pt>
                <c:pt idx="64">
                  <c:v>-31245</c:v>
                </c:pt>
                <c:pt idx="65">
                  <c:v>-31245</c:v>
                </c:pt>
                <c:pt idx="66">
                  <c:v>-31220</c:v>
                </c:pt>
                <c:pt idx="67">
                  <c:v>-30227</c:v>
                </c:pt>
                <c:pt idx="68">
                  <c:v>-30161.5</c:v>
                </c:pt>
                <c:pt idx="69">
                  <c:v>-30159</c:v>
                </c:pt>
                <c:pt idx="70">
                  <c:v>-30103</c:v>
                </c:pt>
                <c:pt idx="71">
                  <c:v>-30092.5</c:v>
                </c:pt>
                <c:pt idx="72">
                  <c:v>-30092.5</c:v>
                </c:pt>
                <c:pt idx="73">
                  <c:v>-30084</c:v>
                </c:pt>
                <c:pt idx="74">
                  <c:v>-30065</c:v>
                </c:pt>
                <c:pt idx="75">
                  <c:v>-28883</c:v>
                </c:pt>
                <c:pt idx="76">
                  <c:v>-28100</c:v>
                </c:pt>
                <c:pt idx="77">
                  <c:v>-27165.5</c:v>
                </c:pt>
                <c:pt idx="78">
                  <c:v>-26800</c:v>
                </c:pt>
                <c:pt idx="79">
                  <c:v>-26111</c:v>
                </c:pt>
                <c:pt idx="80">
                  <c:v>-26070.5</c:v>
                </c:pt>
                <c:pt idx="81">
                  <c:v>-26070</c:v>
                </c:pt>
                <c:pt idx="82">
                  <c:v>-25046</c:v>
                </c:pt>
                <c:pt idx="83">
                  <c:v>-25010</c:v>
                </c:pt>
                <c:pt idx="84">
                  <c:v>-23992</c:v>
                </c:pt>
                <c:pt idx="85">
                  <c:v>-23992</c:v>
                </c:pt>
                <c:pt idx="86">
                  <c:v>-23984</c:v>
                </c:pt>
                <c:pt idx="87">
                  <c:v>-23832</c:v>
                </c:pt>
                <c:pt idx="88">
                  <c:v>-23813.5</c:v>
                </c:pt>
                <c:pt idx="89">
                  <c:v>-23808</c:v>
                </c:pt>
                <c:pt idx="90">
                  <c:v>-23807</c:v>
                </c:pt>
                <c:pt idx="91">
                  <c:v>-22991</c:v>
                </c:pt>
                <c:pt idx="92">
                  <c:v>-22736.5</c:v>
                </c:pt>
                <c:pt idx="93">
                  <c:v>-21926.5</c:v>
                </c:pt>
                <c:pt idx="94">
                  <c:v>-21906.5</c:v>
                </c:pt>
                <c:pt idx="95">
                  <c:v>-21857.5</c:v>
                </c:pt>
                <c:pt idx="96">
                  <c:v>-21779.5</c:v>
                </c:pt>
                <c:pt idx="97">
                  <c:v>-21779.5</c:v>
                </c:pt>
                <c:pt idx="98">
                  <c:v>-21038.5</c:v>
                </c:pt>
                <c:pt idx="99">
                  <c:v>-20969.5</c:v>
                </c:pt>
                <c:pt idx="100">
                  <c:v>-20964</c:v>
                </c:pt>
                <c:pt idx="101">
                  <c:v>-20961</c:v>
                </c:pt>
                <c:pt idx="102">
                  <c:v>-20941</c:v>
                </c:pt>
                <c:pt idx="103">
                  <c:v>-20031.5</c:v>
                </c:pt>
                <c:pt idx="104">
                  <c:v>-19987.5</c:v>
                </c:pt>
                <c:pt idx="105">
                  <c:v>-19973.5</c:v>
                </c:pt>
                <c:pt idx="106">
                  <c:v>-19918.5</c:v>
                </c:pt>
                <c:pt idx="107">
                  <c:v>-19899</c:v>
                </c:pt>
                <c:pt idx="108">
                  <c:v>-19824.5</c:v>
                </c:pt>
                <c:pt idx="109">
                  <c:v>-19813.5</c:v>
                </c:pt>
                <c:pt idx="110">
                  <c:v>-19664</c:v>
                </c:pt>
                <c:pt idx="111">
                  <c:v>-19658.5</c:v>
                </c:pt>
                <c:pt idx="112">
                  <c:v>-19653</c:v>
                </c:pt>
                <c:pt idx="113">
                  <c:v>-19060.5</c:v>
                </c:pt>
                <c:pt idx="114">
                  <c:v>-18961</c:v>
                </c:pt>
                <c:pt idx="115">
                  <c:v>-18889</c:v>
                </c:pt>
                <c:pt idx="116">
                  <c:v>-18743</c:v>
                </c:pt>
                <c:pt idx="117">
                  <c:v>-18731</c:v>
                </c:pt>
                <c:pt idx="118">
                  <c:v>-18729</c:v>
                </c:pt>
                <c:pt idx="119">
                  <c:v>-18092.5</c:v>
                </c:pt>
                <c:pt idx="120">
                  <c:v>-18031.5</c:v>
                </c:pt>
                <c:pt idx="121">
                  <c:v>-18029</c:v>
                </c:pt>
                <c:pt idx="122">
                  <c:v>-17899</c:v>
                </c:pt>
                <c:pt idx="123">
                  <c:v>-17877</c:v>
                </c:pt>
                <c:pt idx="124">
                  <c:v>-17859.5</c:v>
                </c:pt>
                <c:pt idx="125">
                  <c:v>-17830</c:v>
                </c:pt>
                <c:pt idx="126">
                  <c:v>-17780</c:v>
                </c:pt>
                <c:pt idx="127">
                  <c:v>-17765.5</c:v>
                </c:pt>
                <c:pt idx="128">
                  <c:v>-17740.5</c:v>
                </c:pt>
                <c:pt idx="129">
                  <c:v>-17127</c:v>
                </c:pt>
                <c:pt idx="130">
                  <c:v>-17022</c:v>
                </c:pt>
                <c:pt idx="131">
                  <c:v>-16965</c:v>
                </c:pt>
                <c:pt idx="132">
                  <c:v>-16964</c:v>
                </c:pt>
                <c:pt idx="133">
                  <c:v>-16911.5</c:v>
                </c:pt>
                <c:pt idx="134">
                  <c:v>-16861</c:v>
                </c:pt>
                <c:pt idx="135">
                  <c:v>-16837</c:v>
                </c:pt>
                <c:pt idx="136">
                  <c:v>-16787</c:v>
                </c:pt>
                <c:pt idx="137">
                  <c:v>-16624</c:v>
                </c:pt>
                <c:pt idx="138">
                  <c:v>-16031.5</c:v>
                </c:pt>
                <c:pt idx="139">
                  <c:v>-16015</c:v>
                </c:pt>
                <c:pt idx="140">
                  <c:v>-15898</c:v>
                </c:pt>
                <c:pt idx="141">
                  <c:v>-15893.5</c:v>
                </c:pt>
                <c:pt idx="142">
                  <c:v>-15758</c:v>
                </c:pt>
                <c:pt idx="143">
                  <c:v>-15707.5</c:v>
                </c:pt>
                <c:pt idx="144">
                  <c:v>-15578.5</c:v>
                </c:pt>
                <c:pt idx="145">
                  <c:v>-15033</c:v>
                </c:pt>
                <c:pt idx="146">
                  <c:v>-14975</c:v>
                </c:pt>
                <c:pt idx="147">
                  <c:v>-14913.5</c:v>
                </c:pt>
                <c:pt idx="148">
                  <c:v>-14908.5</c:v>
                </c:pt>
                <c:pt idx="149">
                  <c:v>-14906</c:v>
                </c:pt>
                <c:pt idx="150">
                  <c:v>-14850</c:v>
                </c:pt>
                <c:pt idx="151">
                  <c:v>-14826</c:v>
                </c:pt>
                <c:pt idx="152">
                  <c:v>-14820.5</c:v>
                </c:pt>
                <c:pt idx="153">
                  <c:v>-14062</c:v>
                </c:pt>
                <c:pt idx="154">
                  <c:v>-14029</c:v>
                </c:pt>
                <c:pt idx="155">
                  <c:v>-13915</c:v>
                </c:pt>
                <c:pt idx="156">
                  <c:v>-13907</c:v>
                </c:pt>
                <c:pt idx="157">
                  <c:v>-13830</c:v>
                </c:pt>
                <c:pt idx="158">
                  <c:v>-13702</c:v>
                </c:pt>
                <c:pt idx="159">
                  <c:v>-13608</c:v>
                </c:pt>
                <c:pt idx="160">
                  <c:v>-13044</c:v>
                </c:pt>
                <c:pt idx="161">
                  <c:v>-12997</c:v>
                </c:pt>
                <c:pt idx="162">
                  <c:v>-12861</c:v>
                </c:pt>
                <c:pt idx="163">
                  <c:v>-12844.5</c:v>
                </c:pt>
                <c:pt idx="164">
                  <c:v>-12812</c:v>
                </c:pt>
                <c:pt idx="165">
                  <c:v>-12808.5</c:v>
                </c:pt>
                <c:pt idx="166">
                  <c:v>-12776</c:v>
                </c:pt>
                <c:pt idx="167">
                  <c:v>-12743</c:v>
                </c:pt>
                <c:pt idx="168">
                  <c:v>-12051</c:v>
                </c:pt>
                <c:pt idx="169">
                  <c:v>-11899</c:v>
                </c:pt>
                <c:pt idx="170">
                  <c:v>-11826.5</c:v>
                </c:pt>
                <c:pt idx="171">
                  <c:v>-11821.5</c:v>
                </c:pt>
                <c:pt idx="172">
                  <c:v>-11790.5</c:v>
                </c:pt>
                <c:pt idx="173">
                  <c:v>-11773.5</c:v>
                </c:pt>
                <c:pt idx="174">
                  <c:v>-11736</c:v>
                </c:pt>
                <c:pt idx="175">
                  <c:v>-11732.5</c:v>
                </c:pt>
                <c:pt idx="176">
                  <c:v>-11638.5</c:v>
                </c:pt>
                <c:pt idx="177">
                  <c:v>-11555.5</c:v>
                </c:pt>
                <c:pt idx="178">
                  <c:v>-10997</c:v>
                </c:pt>
                <c:pt idx="179">
                  <c:v>-10958.5</c:v>
                </c:pt>
                <c:pt idx="180">
                  <c:v>-10928.5</c:v>
                </c:pt>
                <c:pt idx="181">
                  <c:v>-10899.5</c:v>
                </c:pt>
                <c:pt idx="182">
                  <c:v>-10883</c:v>
                </c:pt>
                <c:pt idx="183">
                  <c:v>-10872.5</c:v>
                </c:pt>
                <c:pt idx="184">
                  <c:v>-10872.5</c:v>
                </c:pt>
                <c:pt idx="185">
                  <c:v>-10870</c:v>
                </c:pt>
                <c:pt idx="186">
                  <c:v>-10805.5</c:v>
                </c:pt>
                <c:pt idx="187">
                  <c:v>-10792</c:v>
                </c:pt>
                <c:pt idx="188">
                  <c:v>-10769.5</c:v>
                </c:pt>
                <c:pt idx="189">
                  <c:v>-10732</c:v>
                </c:pt>
                <c:pt idx="190">
                  <c:v>-10687</c:v>
                </c:pt>
                <c:pt idx="191">
                  <c:v>-10604</c:v>
                </c:pt>
                <c:pt idx="192">
                  <c:v>-10014</c:v>
                </c:pt>
                <c:pt idx="193">
                  <c:v>-9992</c:v>
                </c:pt>
                <c:pt idx="194">
                  <c:v>-9856.5</c:v>
                </c:pt>
                <c:pt idx="195">
                  <c:v>-9840</c:v>
                </c:pt>
                <c:pt idx="196">
                  <c:v>-9832.5</c:v>
                </c:pt>
                <c:pt idx="197">
                  <c:v>-9815.5</c:v>
                </c:pt>
                <c:pt idx="198">
                  <c:v>-9779.5</c:v>
                </c:pt>
                <c:pt idx="199">
                  <c:v>-9774</c:v>
                </c:pt>
                <c:pt idx="200">
                  <c:v>-9691</c:v>
                </c:pt>
                <c:pt idx="201">
                  <c:v>-8883</c:v>
                </c:pt>
                <c:pt idx="202">
                  <c:v>-8850</c:v>
                </c:pt>
                <c:pt idx="203">
                  <c:v>-8797.5</c:v>
                </c:pt>
                <c:pt idx="204">
                  <c:v>-8745.5</c:v>
                </c:pt>
                <c:pt idx="205">
                  <c:v>-8703.5</c:v>
                </c:pt>
                <c:pt idx="206">
                  <c:v>-8629.5</c:v>
                </c:pt>
                <c:pt idx="207">
                  <c:v>-7918</c:v>
                </c:pt>
                <c:pt idx="208">
                  <c:v>-7732.5</c:v>
                </c:pt>
                <c:pt idx="209">
                  <c:v>-7725</c:v>
                </c:pt>
                <c:pt idx="210">
                  <c:v>-7633</c:v>
                </c:pt>
                <c:pt idx="211">
                  <c:v>-7566.5</c:v>
                </c:pt>
                <c:pt idx="212">
                  <c:v>-7073.5</c:v>
                </c:pt>
                <c:pt idx="213">
                  <c:v>-6918.5</c:v>
                </c:pt>
                <c:pt idx="214">
                  <c:v>-6913.5</c:v>
                </c:pt>
                <c:pt idx="215">
                  <c:v>-6775.5</c:v>
                </c:pt>
                <c:pt idx="216">
                  <c:v>-6726.5</c:v>
                </c:pt>
                <c:pt idx="217">
                  <c:v>-6726</c:v>
                </c:pt>
                <c:pt idx="218">
                  <c:v>-6721</c:v>
                </c:pt>
                <c:pt idx="219">
                  <c:v>-6720.5</c:v>
                </c:pt>
                <c:pt idx="220">
                  <c:v>-6709.5</c:v>
                </c:pt>
                <c:pt idx="221">
                  <c:v>-6687</c:v>
                </c:pt>
                <c:pt idx="222">
                  <c:v>-6579</c:v>
                </c:pt>
                <c:pt idx="223">
                  <c:v>-6551.5</c:v>
                </c:pt>
                <c:pt idx="224">
                  <c:v>-5888</c:v>
                </c:pt>
                <c:pt idx="225">
                  <c:v>-5863</c:v>
                </c:pt>
                <c:pt idx="226">
                  <c:v>-5829</c:v>
                </c:pt>
                <c:pt idx="227">
                  <c:v>-5784</c:v>
                </c:pt>
                <c:pt idx="228">
                  <c:v>-5783.5</c:v>
                </c:pt>
                <c:pt idx="229">
                  <c:v>-5666</c:v>
                </c:pt>
                <c:pt idx="230">
                  <c:v>-4964</c:v>
                </c:pt>
                <c:pt idx="231">
                  <c:v>-4925</c:v>
                </c:pt>
                <c:pt idx="232">
                  <c:v>-4836</c:v>
                </c:pt>
                <c:pt idx="233">
                  <c:v>-4784</c:v>
                </c:pt>
                <c:pt idx="234">
                  <c:v>-4784</c:v>
                </c:pt>
                <c:pt idx="235">
                  <c:v>-4755</c:v>
                </c:pt>
                <c:pt idx="236">
                  <c:v>-4638</c:v>
                </c:pt>
                <c:pt idx="237">
                  <c:v>-4638</c:v>
                </c:pt>
                <c:pt idx="238">
                  <c:v>-4532</c:v>
                </c:pt>
                <c:pt idx="239">
                  <c:v>-3843.5</c:v>
                </c:pt>
                <c:pt idx="240">
                  <c:v>-3780</c:v>
                </c:pt>
                <c:pt idx="241">
                  <c:v>-3780</c:v>
                </c:pt>
                <c:pt idx="242">
                  <c:v>-3730.5</c:v>
                </c:pt>
                <c:pt idx="243">
                  <c:v>-3727.5</c:v>
                </c:pt>
                <c:pt idx="244">
                  <c:v>-3635.5</c:v>
                </c:pt>
                <c:pt idx="245">
                  <c:v>-3539.5</c:v>
                </c:pt>
                <c:pt idx="246">
                  <c:v>-2881</c:v>
                </c:pt>
                <c:pt idx="247">
                  <c:v>-2881</c:v>
                </c:pt>
                <c:pt idx="248">
                  <c:v>-2857</c:v>
                </c:pt>
                <c:pt idx="249">
                  <c:v>-2856.5</c:v>
                </c:pt>
                <c:pt idx="250">
                  <c:v>-2854</c:v>
                </c:pt>
                <c:pt idx="251">
                  <c:v>-2851.5</c:v>
                </c:pt>
                <c:pt idx="252">
                  <c:v>-2851</c:v>
                </c:pt>
                <c:pt idx="253">
                  <c:v>-2827.5</c:v>
                </c:pt>
                <c:pt idx="254">
                  <c:v>-2810</c:v>
                </c:pt>
                <c:pt idx="255">
                  <c:v>-2751</c:v>
                </c:pt>
                <c:pt idx="256">
                  <c:v>-2751</c:v>
                </c:pt>
                <c:pt idx="257">
                  <c:v>-2687.5</c:v>
                </c:pt>
                <c:pt idx="258">
                  <c:v>-2687</c:v>
                </c:pt>
                <c:pt idx="259">
                  <c:v>-2649</c:v>
                </c:pt>
                <c:pt idx="260">
                  <c:v>-2624</c:v>
                </c:pt>
                <c:pt idx="261">
                  <c:v>-2624</c:v>
                </c:pt>
                <c:pt idx="262">
                  <c:v>-1801.5</c:v>
                </c:pt>
                <c:pt idx="263">
                  <c:v>-1794</c:v>
                </c:pt>
                <c:pt idx="264">
                  <c:v>-1794</c:v>
                </c:pt>
                <c:pt idx="265">
                  <c:v>-1793.5</c:v>
                </c:pt>
                <c:pt idx="266">
                  <c:v>-1793.5</c:v>
                </c:pt>
                <c:pt idx="267">
                  <c:v>-1788.5</c:v>
                </c:pt>
                <c:pt idx="268">
                  <c:v>-1788</c:v>
                </c:pt>
                <c:pt idx="269">
                  <c:v>-1788</c:v>
                </c:pt>
                <c:pt idx="270">
                  <c:v>-1785.5</c:v>
                </c:pt>
                <c:pt idx="271">
                  <c:v>-1785</c:v>
                </c:pt>
                <c:pt idx="272">
                  <c:v>-1783</c:v>
                </c:pt>
                <c:pt idx="273">
                  <c:v>-1782.5</c:v>
                </c:pt>
                <c:pt idx="274">
                  <c:v>-1777.5</c:v>
                </c:pt>
                <c:pt idx="275">
                  <c:v>-1777</c:v>
                </c:pt>
                <c:pt idx="276">
                  <c:v>-1774.5</c:v>
                </c:pt>
                <c:pt idx="277">
                  <c:v>-1771.5</c:v>
                </c:pt>
                <c:pt idx="278">
                  <c:v>-1771.5</c:v>
                </c:pt>
                <c:pt idx="279">
                  <c:v>-1727</c:v>
                </c:pt>
                <c:pt idx="280">
                  <c:v>-1725</c:v>
                </c:pt>
                <c:pt idx="281">
                  <c:v>-1725</c:v>
                </c:pt>
                <c:pt idx="282">
                  <c:v>-1647.5</c:v>
                </c:pt>
                <c:pt idx="283">
                  <c:v>-1642</c:v>
                </c:pt>
                <c:pt idx="284">
                  <c:v>-1586</c:v>
                </c:pt>
                <c:pt idx="285">
                  <c:v>-1512</c:v>
                </c:pt>
                <c:pt idx="286">
                  <c:v>-925</c:v>
                </c:pt>
                <c:pt idx="287">
                  <c:v>-754</c:v>
                </c:pt>
                <c:pt idx="288">
                  <c:v>-736.5</c:v>
                </c:pt>
                <c:pt idx="289">
                  <c:v>-521</c:v>
                </c:pt>
                <c:pt idx="290">
                  <c:v>-298.5</c:v>
                </c:pt>
                <c:pt idx="291">
                  <c:v>-3</c:v>
                </c:pt>
                <c:pt idx="292">
                  <c:v>71.5</c:v>
                </c:pt>
                <c:pt idx="293">
                  <c:v>127</c:v>
                </c:pt>
                <c:pt idx="294">
                  <c:v>215</c:v>
                </c:pt>
                <c:pt idx="295">
                  <c:v>265</c:v>
                </c:pt>
                <c:pt idx="296">
                  <c:v>1078.5</c:v>
                </c:pt>
                <c:pt idx="297">
                  <c:v>1108</c:v>
                </c:pt>
                <c:pt idx="298">
                  <c:v>1139.5</c:v>
                </c:pt>
                <c:pt idx="299">
                  <c:v>1182.5</c:v>
                </c:pt>
                <c:pt idx="300">
                  <c:v>1263.5</c:v>
                </c:pt>
                <c:pt idx="301">
                  <c:v>1282</c:v>
                </c:pt>
                <c:pt idx="302">
                  <c:v>1283</c:v>
                </c:pt>
                <c:pt idx="303">
                  <c:v>1421</c:v>
                </c:pt>
                <c:pt idx="304">
                  <c:v>1456</c:v>
                </c:pt>
                <c:pt idx="305">
                  <c:v>1456</c:v>
                </c:pt>
                <c:pt idx="306">
                  <c:v>1456</c:v>
                </c:pt>
                <c:pt idx="307">
                  <c:v>1456</c:v>
                </c:pt>
                <c:pt idx="308">
                  <c:v>1456</c:v>
                </c:pt>
                <c:pt idx="309">
                  <c:v>2168.5</c:v>
                </c:pt>
                <c:pt idx="310">
                  <c:v>2226.5</c:v>
                </c:pt>
                <c:pt idx="311">
                  <c:v>2265</c:v>
                </c:pt>
                <c:pt idx="312">
                  <c:v>2333</c:v>
                </c:pt>
                <c:pt idx="313">
                  <c:v>2396.5</c:v>
                </c:pt>
                <c:pt idx="314">
                  <c:v>3171.5</c:v>
                </c:pt>
                <c:pt idx="315">
                  <c:v>3202.5</c:v>
                </c:pt>
                <c:pt idx="316">
                  <c:v>3315</c:v>
                </c:pt>
                <c:pt idx="317">
                  <c:v>3332.5</c:v>
                </c:pt>
                <c:pt idx="318">
                  <c:v>3354.5</c:v>
                </c:pt>
                <c:pt idx="319">
                  <c:v>3387</c:v>
                </c:pt>
                <c:pt idx="320">
                  <c:v>3402</c:v>
                </c:pt>
                <c:pt idx="321">
                  <c:v>3453.5</c:v>
                </c:pt>
                <c:pt idx="322">
                  <c:v>3453.5</c:v>
                </c:pt>
                <c:pt idx="323">
                  <c:v>3456</c:v>
                </c:pt>
                <c:pt idx="324">
                  <c:v>3456</c:v>
                </c:pt>
                <c:pt idx="325">
                  <c:v>3456</c:v>
                </c:pt>
                <c:pt idx="326">
                  <c:v>3456</c:v>
                </c:pt>
                <c:pt idx="327">
                  <c:v>3456</c:v>
                </c:pt>
                <c:pt idx="328">
                  <c:v>3456</c:v>
                </c:pt>
                <c:pt idx="329">
                  <c:v>4104</c:v>
                </c:pt>
                <c:pt idx="330">
                  <c:v>4192.5</c:v>
                </c:pt>
                <c:pt idx="331">
                  <c:v>4230</c:v>
                </c:pt>
                <c:pt idx="332">
                  <c:v>4230.5</c:v>
                </c:pt>
                <c:pt idx="333">
                  <c:v>4246</c:v>
                </c:pt>
                <c:pt idx="334">
                  <c:v>4247.5</c:v>
                </c:pt>
                <c:pt idx="335">
                  <c:v>4247.5</c:v>
                </c:pt>
                <c:pt idx="336">
                  <c:v>4251.5</c:v>
                </c:pt>
                <c:pt idx="337">
                  <c:v>4281.5</c:v>
                </c:pt>
                <c:pt idx="338">
                  <c:v>4282</c:v>
                </c:pt>
                <c:pt idx="339">
                  <c:v>4369</c:v>
                </c:pt>
                <c:pt idx="340">
                  <c:v>4396.5</c:v>
                </c:pt>
                <c:pt idx="341">
                  <c:v>4477.5</c:v>
                </c:pt>
                <c:pt idx="342">
                  <c:v>5139.5</c:v>
                </c:pt>
                <c:pt idx="343">
                  <c:v>5225</c:v>
                </c:pt>
                <c:pt idx="344">
                  <c:v>5225</c:v>
                </c:pt>
                <c:pt idx="345">
                  <c:v>5282</c:v>
                </c:pt>
                <c:pt idx="346">
                  <c:v>5310.5</c:v>
                </c:pt>
                <c:pt idx="347">
                  <c:v>5311</c:v>
                </c:pt>
                <c:pt idx="348">
                  <c:v>5338</c:v>
                </c:pt>
                <c:pt idx="349">
                  <c:v>5340</c:v>
                </c:pt>
                <c:pt idx="350">
                  <c:v>5368</c:v>
                </c:pt>
                <c:pt idx="351">
                  <c:v>5368</c:v>
                </c:pt>
                <c:pt idx="352">
                  <c:v>5388</c:v>
                </c:pt>
                <c:pt idx="353">
                  <c:v>5424</c:v>
                </c:pt>
                <c:pt idx="354">
                  <c:v>6154.5</c:v>
                </c:pt>
                <c:pt idx="355">
                  <c:v>6154.5</c:v>
                </c:pt>
                <c:pt idx="356">
                  <c:v>6223.5</c:v>
                </c:pt>
                <c:pt idx="357">
                  <c:v>6223.5</c:v>
                </c:pt>
                <c:pt idx="358">
                  <c:v>6224</c:v>
                </c:pt>
                <c:pt idx="359">
                  <c:v>6224</c:v>
                </c:pt>
                <c:pt idx="360">
                  <c:v>6265</c:v>
                </c:pt>
                <c:pt idx="361">
                  <c:v>7221.5</c:v>
                </c:pt>
                <c:pt idx="362">
                  <c:v>7221.5</c:v>
                </c:pt>
                <c:pt idx="363">
                  <c:v>7229.5</c:v>
                </c:pt>
                <c:pt idx="364">
                  <c:v>7231</c:v>
                </c:pt>
                <c:pt idx="365">
                  <c:v>7301</c:v>
                </c:pt>
                <c:pt idx="366">
                  <c:v>7321.5</c:v>
                </c:pt>
                <c:pt idx="367">
                  <c:v>7322</c:v>
                </c:pt>
                <c:pt idx="368">
                  <c:v>7327</c:v>
                </c:pt>
                <c:pt idx="369">
                  <c:v>7407.5</c:v>
                </c:pt>
                <c:pt idx="370">
                  <c:v>7459</c:v>
                </c:pt>
                <c:pt idx="371">
                  <c:v>7462.5</c:v>
                </c:pt>
                <c:pt idx="372">
                  <c:v>8152</c:v>
                </c:pt>
                <c:pt idx="373">
                  <c:v>8267</c:v>
                </c:pt>
                <c:pt idx="374">
                  <c:v>8267</c:v>
                </c:pt>
                <c:pt idx="375">
                  <c:v>8271</c:v>
                </c:pt>
                <c:pt idx="376">
                  <c:v>8293.5</c:v>
                </c:pt>
                <c:pt idx="377">
                  <c:v>8294</c:v>
                </c:pt>
                <c:pt idx="378">
                  <c:v>8322.5</c:v>
                </c:pt>
                <c:pt idx="379">
                  <c:v>8322.5</c:v>
                </c:pt>
                <c:pt idx="380">
                  <c:v>8367.5</c:v>
                </c:pt>
                <c:pt idx="381">
                  <c:v>8386</c:v>
                </c:pt>
                <c:pt idx="382">
                  <c:v>8386</c:v>
                </c:pt>
                <c:pt idx="383">
                  <c:v>8403</c:v>
                </c:pt>
                <c:pt idx="384">
                  <c:v>8571</c:v>
                </c:pt>
                <c:pt idx="385">
                  <c:v>9112</c:v>
                </c:pt>
                <c:pt idx="386">
                  <c:v>9175.5</c:v>
                </c:pt>
                <c:pt idx="387">
                  <c:v>9206</c:v>
                </c:pt>
                <c:pt idx="388">
                  <c:v>10315</c:v>
                </c:pt>
                <c:pt idx="389">
                  <c:v>10453</c:v>
                </c:pt>
                <c:pt idx="390">
                  <c:v>10483</c:v>
                </c:pt>
                <c:pt idx="391">
                  <c:v>10585.5</c:v>
                </c:pt>
                <c:pt idx="392">
                  <c:v>11264</c:v>
                </c:pt>
                <c:pt idx="393">
                  <c:v>11319</c:v>
                </c:pt>
                <c:pt idx="394">
                  <c:v>11360.5</c:v>
                </c:pt>
                <c:pt idx="395">
                  <c:v>11371.5</c:v>
                </c:pt>
                <c:pt idx="396">
                  <c:v>11515</c:v>
                </c:pt>
                <c:pt idx="397">
                  <c:v>11639.5</c:v>
                </c:pt>
                <c:pt idx="398">
                  <c:v>12235</c:v>
                </c:pt>
                <c:pt idx="399">
                  <c:v>12307</c:v>
                </c:pt>
                <c:pt idx="400">
                  <c:v>12505.5</c:v>
                </c:pt>
                <c:pt idx="401">
                  <c:v>12585.5</c:v>
                </c:pt>
                <c:pt idx="402">
                  <c:v>13128.5</c:v>
                </c:pt>
                <c:pt idx="403">
                  <c:v>13228</c:v>
                </c:pt>
                <c:pt idx="404">
                  <c:v>13228</c:v>
                </c:pt>
                <c:pt idx="405">
                  <c:v>13234.5</c:v>
                </c:pt>
                <c:pt idx="406">
                  <c:v>13237.5</c:v>
                </c:pt>
                <c:pt idx="407">
                  <c:v>13243</c:v>
                </c:pt>
                <c:pt idx="408">
                  <c:v>13451</c:v>
                </c:pt>
                <c:pt idx="409">
                  <c:v>13495</c:v>
                </c:pt>
                <c:pt idx="410">
                  <c:v>13495.5</c:v>
                </c:pt>
                <c:pt idx="411">
                  <c:v>14210</c:v>
                </c:pt>
                <c:pt idx="412">
                  <c:v>14224</c:v>
                </c:pt>
                <c:pt idx="413">
                  <c:v>14259.5</c:v>
                </c:pt>
                <c:pt idx="414">
                  <c:v>14450.5</c:v>
                </c:pt>
                <c:pt idx="415">
                  <c:v>14469.5</c:v>
                </c:pt>
                <c:pt idx="416">
                  <c:v>14585.5</c:v>
                </c:pt>
                <c:pt idx="417">
                  <c:v>15330.5</c:v>
                </c:pt>
                <c:pt idx="418">
                  <c:v>15377</c:v>
                </c:pt>
                <c:pt idx="419">
                  <c:v>15448.5</c:v>
                </c:pt>
                <c:pt idx="420">
                  <c:v>15465</c:v>
                </c:pt>
                <c:pt idx="421">
                  <c:v>15578.5</c:v>
                </c:pt>
              </c:numCache>
            </c:numRef>
          </c:xVal>
          <c:yVal>
            <c:numRef>
              <c:f>'Active 1'!$H$21:$H$500</c:f>
              <c:numCache>
                <c:formatCode>General</c:formatCode>
                <c:ptCount val="480"/>
                <c:pt idx="6">
                  <c:v>3.9251999998668907E-2</c:v>
                </c:pt>
                <c:pt idx="9">
                  <c:v>1.6525999999430496E-2</c:v>
                </c:pt>
                <c:pt idx="10">
                  <c:v>1.7975999999180203E-2</c:v>
                </c:pt>
                <c:pt idx="11">
                  <c:v>1.6349999998055864E-2</c:v>
                </c:pt>
                <c:pt idx="12">
                  <c:v>2.9815999998390907E-2</c:v>
                </c:pt>
                <c:pt idx="13">
                  <c:v>1.8222000002424465E-2</c:v>
                </c:pt>
                <c:pt idx="14">
                  <c:v>1.870000000053551E-2</c:v>
                </c:pt>
                <c:pt idx="15">
                  <c:v>2.8343999998469371E-2</c:v>
                </c:pt>
                <c:pt idx="16">
                  <c:v>1.8721999997069361E-2</c:v>
                </c:pt>
                <c:pt idx="17">
                  <c:v>2.4546000000555068E-2</c:v>
                </c:pt>
                <c:pt idx="20">
                  <c:v>1.3699999999516876E-2</c:v>
                </c:pt>
                <c:pt idx="21">
                  <c:v>1.7914000000018859E-2</c:v>
                </c:pt>
                <c:pt idx="22">
                  <c:v>3.2567000002018176E-2</c:v>
                </c:pt>
                <c:pt idx="23">
                  <c:v>2.1816000000399072E-2</c:v>
                </c:pt>
                <c:pt idx="24">
                  <c:v>1.5800000001036096E-2</c:v>
                </c:pt>
                <c:pt idx="25">
                  <c:v>1.4049000001250533E-2</c:v>
                </c:pt>
                <c:pt idx="26">
                  <c:v>2.3466999999072868E-2</c:v>
                </c:pt>
                <c:pt idx="27">
                  <c:v>3.2944999999017455E-2</c:v>
                </c:pt>
                <c:pt idx="28">
                  <c:v>2.2595999998884508E-2</c:v>
                </c:pt>
                <c:pt idx="29">
                  <c:v>1.7073999999411171E-2</c:v>
                </c:pt>
                <c:pt idx="30">
                  <c:v>4.2322999997850275E-2</c:v>
                </c:pt>
                <c:pt idx="31">
                  <c:v>2.0061999999597901E-2</c:v>
                </c:pt>
                <c:pt idx="32">
                  <c:v>1.1714000000210945E-2</c:v>
                </c:pt>
                <c:pt idx="33">
                  <c:v>1.5525999995588791E-2</c:v>
                </c:pt>
                <c:pt idx="34">
                  <c:v>1.4877000001433771E-2</c:v>
                </c:pt>
                <c:pt idx="35">
                  <c:v>2.9354999991483055E-2</c:v>
                </c:pt>
                <c:pt idx="36">
                  <c:v>1.8326999997952953E-2</c:v>
                </c:pt>
                <c:pt idx="37">
                  <c:v>-1.052200000412995E-2</c:v>
                </c:pt>
                <c:pt idx="38">
                  <c:v>1.1772000005294103E-2</c:v>
                </c:pt>
                <c:pt idx="41">
                  <c:v>-1.0898000007728115E-2</c:v>
                </c:pt>
                <c:pt idx="42">
                  <c:v>9.2829999994137324E-3</c:v>
                </c:pt>
                <c:pt idx="43">
                  <c:v>2.0514000003458932E-2</c:v>
                </c:pt>
                <c:pt idx="44">
                  <c:v>2.1800000104121864E-4</c:v>
                </c:pt>
                <c:pt idx="45">
                  <c:v>4.2039999971166253E-3</c:v>
                </c:pt>
                <c:pt idx="46">
                  <c:v>-8.2320000001345761E-3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36E-4E62-B0C5-57B9CC850F56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1'!$F$21:$F$499</c:f>
              <c:numCache>
                <c:formatCode>General</c:formatCode>
                <c:ptCount val="479"/>
                <c:pt idx="0">
                  <c:v>-77595.5</c:v>
                </c:pt>
                <c:pt idx="1">
                  <c:v>-77595</c:v>
                </c:pt>
                <c:pt idx="2">
                  <c:v>-76535.5</c:v>
                </c:pt>
                <c:pt idx="3">
                  <c:v>-76535</c:v>
                </c:pt>
                <c:pt idx="4">
                  <c:v>-75351.5</c:v>
                </c:pt>
                <c:pt idx="5">
                  <c:v>-75351</c:v>
                </c:pt>
                <c:pt idx="6">
                  <c:v>-74626</c:v>
                </c:pt>
                <c:pt idx="7">
                  <c:v>-73511</c:v>
                </c:pt>
                <c:pt idx="8">
                  <c:v>-72294</c:v>
                </c:pt>
                <c:pt idx="9">
                  <c:v>-67513</c:v>
                </c:pt>
                <c:pt idx="10">
                  <c:v>-67488</c:v>
                </c:pt>
                <c:pt idx="11">
                  <c:v>-67425</c:v>
                </c:pt>
                <c:pt idx="12">
                  <c:v>-67408</c:v>
                </c:pt>
                <c:pt idx="13">
                  <c:v>-67361</c:v>
                </c:pt>
                <c:pt idx="14">
                  <c:v>-67350</c:v>
                </c:pt>
                <c:pt idx="15">
                  <c:v>-66672</c:v>
                </c:pt>
                <c:pt idx="16">
                  <c:v>-66611</c:v>
                </c:pt>
                <c:pt idx="17">
                  <c:v>-66523</c:v>
                </c:pt>
                <c:pt idx="18">
                  <c:v>-65390.5</c:v>
                </c:pt>
                <c:pt idx="19">
                  <c:v>-65390</c:v>
                </c:pt>
                <c:pt idx="20">
                  <c:v>-63350</c:v>
                </c:pt>
                <c:pt idx="21">
                  <c:v>-63207</c:v>
                </c:pt>
                <c:pt idx="22">
                  <c:v>-61408.5</c:v>
                </c:pt>
                <c:pt idx="23">
                  <c:v>-61408</c:v>
                </c:pt>
                <c:pt idx="24">
                  <c:v>-61400</c:v>
                </c:pt>
                <c:pt idx="25">
                  <c:v>-61399.5</c:v>
                </c:pt>
                <c:pt idx="26">
                  <c:v>-61358.5</c:v>
                </c:pt>
                <c:pt idx="27">
                  <c:v>-61347.5</c:v>
                </c:pt>
                <c:pt idx="28">
                  <c:v>-61298</c:v>
                </c:pt>
                <c:pt idx="29">
                  <c:v>-61287</c:v>
                </c:pt>
                <c:pt idx="30">
                  <c:v>-61286.5</c:v>
                </c:pt>
                <c:pt idx="31">
                  <c:v>-61281</c:v>
                </c:pt>
                <c:pt idx="32">
                  <c:v>-55107</c:v>
                </c:pt>
                <c:pt idx="33">
                  <c:v>-53013</c:v>
                </c:pt>
                <c:pt idx="34">
                  <c:v>-52313.5</c:v>
                </c:pt>
                <c:pt idx="35">
                  <c:v>-52302.5</c:v>
                </c:pt>
                <c:pt idx="36">
                  <c:v>-52288.5</c:v>
                </c:pt>
                <c:pt idx="37">
                  <c:v>-51489</c:v>
                </c:pt>
                <c:pt idx="38">
                  <c:v>-51386</c:v>
                </c:pt>
                <c:pt idx="39">
                  <c:v>-50276.5</c:v>
                </c:pt>
                <c:pt idx="40">
                  <c:v>-50276</c:v>
                </c:pt>
                <c:pt idx="41">
                  <c:v>-49301</c:v>
                </c:pt>
                <c:pt idx="42">
                  <c:v>-46266.5</c:v>
                </c:pt>
                <c:pt idx="43">
                  <c:v>-46007</c:v>
                </c:pt>
                <c:pt idx="44">
                  <c:v>-45359</c:v>
                </c:pt>
                <c:pt idx="45">
                  <c:v>-45102</c:v>
                </c:pt>
                <c:pt idx="46">
                  <c:v>-44884</c:v>
                </c:pt>
                <c:pt idx="47">
                  <c:v>-38230.5</c:v>
                </c:pt>
                <c:pt idx="48">
                  <c:v>-37301</c:v>
                </c:pt>
                <c:pt idx="49">
                  <c:v>-37224</c:v>
                </c:pt>
                <c:pt idx="50">
                  <c:v>-37218.5</c:v>
                </c:pt>
                <c:pt idx="51">
                  <c:v>-37210</c:v>
                </c:pt>
                <c:pt idx="52">
                  <c:v>-36784.5</c:v>
                </c:pt>
                <c:pt idx="53">
                  <c:v>-36159</c:v>
                </c:pt>
                <c:pt idx="54">
                  <c:v>-36156</c:v>
                </c:pt>
                <c:pt idx="55">
                  <c:v>-36153.5</c:v>
                </c:pt>
                <c:pt idx="56">
                  <c:v>-36007</c:v>
                </c:pt>
                <c:pt idx="57">
                  <c:v>-36001.5</c:v>
                </c:pt>
                <c:pt idx="58">
                  <c:v>-35990.5</c:v>
                </c:pt>
                <c:pt idx="59">
                  <c:v>-35985</c:v>
                </c:pt>
                <c:pt idx="60">
                  <c:v>-35323</c:v>
                </c:pt>
                <c:pt idx="61">
                  <c:v>-33824.5</c:v>
                </c:pt>
                <c:pt idx="62">
                  <c:v>-33265</c:v>
                </c:pt>
                <c:pt idx="63">
                  <c:v>-32875.5</c:v>
                </c:pt>
                <c:pt idx="64">
                  <c:v>-31245</c:v>
                </c:pt>
                <c:pt idx="65">
                  <c:v>-31245</c:v>
                </c:pt>
                <c:pt idx="66">
                  <c:v>-31220</c:v>
                </c:pt>
                <c:pt idx="67">
                  <c:v>-30227</c:v>
                </c:pt>
                <c:pt idx="68">
                  <c:v>-30161.5</c:v>
                </c:pt>
                <c:pt idx="69">
                  <c:v>-30159</c:v>
                </c:pt>
                <c:pt idx="70">
                  <c:v>-30103</c:v>
                </c:pt>
                <c:pt idx="71">
                  <c:v>-30092.5</c:v>
                </c:pt>
                <c:pt idx="72">
                  <c:v>-30092.5</c:v>
                </c:pt>
                <c:pt idx="73">
                  <c:v>-30084</c:v>
                </c:pt>
                <c:pt idx="74">
                  <c:v>-30065</c:v>
                </c:pt>
                <c:pt idx="75">
                  <c:v>-28883</c:v>
                </c:pt>
                <c:pt idx="76">
                  <c:v>-28100</c:v>
                </c:pt>
                <c:pt idx="77">
                  <c:v>-27165.5</c:v>
                </c:pt>
                <c:pt idx="78">
                  <c:v>-26800</c:v>
                </c:pt>
                <c:pt idx="79">
                  <c:v>-26111</c:v>
                </c:pt>
                <c:pt idx="80">
                  <c:v>-26070.5</c:v>
                </c:pt>
                <c:pt idx="81">
                  <c:v>-26070</c:v>
                </c:pt>
                <c:pt idx="82">
                  <c:v>-25046</c:v>
                </c:pt>
                <c:pt idx="83">
                  <c:v>-25010</c:v>
                </c:pt>
                <c:pt idx="84">
                  <c:v>-23992</c:v>
                </c:pt>
                <c:pt idx="85">
                  <c:v>-23992</c:v>
                </c:pt>
                <c:pt idx="86">
                  <c:v>-23984</c:v>
                </c:pt>
                <c:pt idx="87">
                  <c:v>-23832</c:v>
                </c:pt>
                <c:pt idx="88">
                  <c:v>-23813.5</c:v>
                </c:pt>
                <c:pt idx="89">
                  <c:v>-23808</c:v>
                </c:pt>
                <c:pt idx="90">
                  <c:v>-23807</c:v>
                </c:pt>
                <c:pt idx="91">
                  <c:v>-22991</c:v>
                </c:pt>
                <c:pt idx="92">
                  <c:v>-22736.5</c:v>
                </c:pt>
                <c:pt idx="93">
                  <c:v>-21926.5</c:v>
                </c:pt>
                <c:pt idx="94">
                  <c:v>-21906.5</c:v>
                </c:pt>
                <c:pt idx="95">
                  <c:v>-21857.5</c:v>
                </c:pt>
                <c:pt idx="96">
                  <c:v>-21779.5</c:v>
                </c:pt>
                <c:pt idx="97">
                  <c:v>-21779.5</c:v>
                </c:pt>
                <c:pt idx="98">
                  <c:v>-21038.5</c:v>
                </c:pt>
                <c:pt idx="99">
                  <c:v>-20969.5</c:v>
                </c:pt>
                <c:pt idx="100">
                  <c:v>-20964</c:v>
                </c:pt>
                <c:pt idx="101">
                  <c:v>-20961</c:v>
                </c:pt>
                <c:pt idx="102">
                  <c:v>-20941</c:v>
                </c:pt>
                <c:pt idx="103">
                  <c:v>-20031.5</c:v>
                </c:pt>
                <c:pt idx="104">
                  <c:v>-19987.5</c:v>
                </c:pt>
                <c:pt idx="105">
                  <c:v>-19973.5</c:v>
                </c:pt>
                <c:pt idx="106">
                  <c:v>-19918.5</c:v>
                </c:pt>
                <c:pt idx="107">
                  <c:v>-19899</c:v>
                </c:pt>
                <c:pt idx="108">
                  <c:v>-19824.5</c:v>
                </c:pt>
                <c:pt idx="109">
                  <c:v>-19813.5</c:v>
                </c:pt>
                <c:pt idx="110">
                  <c:v>-19664</c:v>
                </c:pt>
                <c:pt idx="111">
                  <c:v>-19658.5</c:v>
                </c:pt>
                <c:pt idx="112">
                  <c:v>-19653</c:v>
                </c:pt>
                <c:pt idx="113">
                  <c:v>-19060.5</c:v>
                </c:pt>
                <c:pt idx="114">
                  <c:v>-18961</c:v>
                </c:pt>
                <c:pt idx="115">
                  <c:v>-18889</c:v>
                </c:pt>
                <c:pt idx="116">
                  <c:v>-18743</c:v>
                </c:pt>
                <c:pt idx="117">
                  <c:v>-18731</c:v>
                </c:pt>
                <c:pt idx="118">
                  <c:v>-18729</c:v>
                </c:pt>
                <c:pt idx="119">
                  <c:v>-18092.5</c:v>
                </c:pt>
                <c:pt idx="120">
                  <c:v>-18031.5</c:v>
                </c:pt>
                <c:pt idx="121">
                  <c:v>-18029</c:v>
                </c:pt>
                <c:pt idx="122">
                  <c:v>-17899</c:v>
                </c:pt>
                <c:pt idx="123">
                  <c:v>-17877</c:v>
                </c:pt>
                <c:pt idx="124">
                  <c:v>-17859.5</c:v>
                </c:pt>
                <c:pt idx="125">
                  <c:v>-17830</c:v>
                </c:pt>
                <c:pt idx="126">
                  <c:v>-17780</c:v>
                </c:pt>
                <c:pt idx="127">
                  <c:v>-17765.5</c:v>
                </c:pt>
                <c:pt idx="128">
                  <c:v>-17740.5</c:v>
                </c:pt>
                <c:pt idx="129">
                  <c:v>-17127</c:v>
                </c:pt>
                <c:pt idx="130">
                  <c:v>-17022</c:v>
                </c:pt>
                <c:pt idx="131">
                  <c:v>-16965</c:v>
                </c:pt>
                <c:pt idx="132">
                  <c:v>-16964</c:v>
                </c:pt>
                <c:pt idx="133">
                  <c:v>-16911.5</c:v>
                </c:pt>
                <c:pt idx="134">
                  <c:v>-16861</c:v>
                </c:pt>
                <c:pt idx="135">
                  <c:v>-16837</c:v>
                </c:pt>
                <c:pt idx="136">
                  <c:v>-16787</c:v>
                </c:pt>
                <c:pt idx="137">
                  <c:v>-16624</c:v>
                </c:pt>
                <c:pt idx="138">
                  <c:v>-16031.5</c:v>
                </c:pt>
                <c:pt idx="139">
                  <c:v>-16015</c:v>
                </c:pt>
                <c:pt idx="140">
                  <c:v>-15898</c:v>
                </c:pt>
                <c:pt idx="141">
                  <c:v>-15893.5</c:v>
                </c:pt>
                <c:pt idx="142">
                  <c:v>-15758</c:v>
                </c:pt>
                <c:pt idx="143">
                  <c:v>-15707.5</c:v>
                </c:pt>
                <c:pt idx="144">
                  <c:v>-15578.5</c:v>
                </c:pt>
                <c:pt idx="145">
                  <c:v>-15033</c:v>
                </c:pt>
                <c:pt idx="146">
                  <c:v>-14975</c:v>
                </c:pt>
                <c:pt idx="147">
                  <c:v>-14913.5</c:v>
                </c:pt>
                <c:pt idx="148">
                  <c:v>-14908.5</c:v>
                </c:pt>
                <c:pt idx="149">
                  <c:v>-14906</c:v>
                </c:pt>
                <c:pt idx="150">
                  <c:v>-14850</c:v>
                </c:pt>
                <c:pt idx="151">
                  <c:v>-14826</c:v>
                </c:pt>
                <c:pt idx="152">
                  <c:v>-14820.5</c:v>
                </c:pt>
                <c:pt idx="153">
                  <c:v>-14062</c:v>
                </c:pt>
                <c:pt idx="154">
                  <c:v>-14029</c:v>
                </c:pt>
                <c:pt idx="155">
                  <c:v>-13915</c:v>
                </c:pt>
                <c:pt idx="156">
                  <c:v>-13907</c:v>
                </c:pt>
                <c:pt idx="157">
                  <c:v>-13830</c:v>
                </c:pt>
                <c:pt idx="158">
                  <c:v>-13702</c:v>
                </c:pt>
                <c:pt idx="159">
                  <c:v>-13608</c:v>
                </c:pt>
                <c:pt idx="160">
                  <c:v>-13044</c:v>
                </c:pt>
                <c:pt idx="161">
                  <c:v>-12997</c:v>
                </c:pt>
                <c:pt idx="162">
                  <c:v>-12861</c:v>
                </c:pt>
                <c:pt idx="163">
                  <c:v>-12844.5</c:v>
                </c:pt>
                <c:pt idx="164">
                  <c:v>-12812</c:v>
                </c:pt>
                <c:pt idx="165">
                  <c:v>-12808.5</c:v>
                </c:pt>
                <c:pt idx="166">
                  <c:v>-12776</c:v>
                </c:pt>
                <c:pt idx="167">
                  <c:v>-12743</c:v>
                </c:pt>
                <c:pt idx="168">
                  <c:v>-12051</c:v>
                </c:pt>
                <c:pt idx="169">
                  <c:v>-11899</c:v>
                </c:pt>
                <c:pt idx="170">
                  <c:v>-11826.5</c:v>
                </c:pt>
                <c:pt idx="171">
                  <c:v>-11821.5</c:v>
                </c:pt>
                <c:pt idx="172">
                  <c:v>-11790.5</c:v>
                </c:pt>
                <c:pt idx="173">
                  <c:v>-11773.5</c:v>
                </c:pt>
                <c:pt idx="174">
                  <c:v>-11736</c:v>
                </c:pt>
                <c:pt idx="175">
                  <c:v>-11732.5</c:v>
                </c:pt>
                <c:pt idx="176">
                  <c:v>-11638.5</c:v>
                </c:pt>
                <c:pt idx="177">
                  <c:v>-11555.5</c:v>
                </c:pt>
                <c:pt idx="178">
                  <c:v>-10997</c:v>
                </c:pt>
                <c:pt idx="179">
                  <c:v>-10958.5</c:v>
                </c:pt>
                <c:pt idx="180">
                  <c:v>-10928.5</c:v>
                </c:pt>
                <c:pt idx="181">
                  <c:v>-10899.5</c:v>
                </c:pt>
                <c:pt idx="182">
                  <c:v>-10883</c:v>
                </c:pt>
                <c:pt idx="183">
                  <c:v>-10872.5</c:v>
                </c:pt>
                <c:pt idx="184">
                  <c:v>-10872.5</c:v>
                </c:pt>
                <c:pt idx="185">
                  <c:v>-10870</c:v>
                </c:pt>
                <c:pt idx="186">
                  <c:v>-10805.5</c:v>
                </c:pt>
                <c:pt idx="187">
                  <c:v>-10792</c:v>
                </c:pt>
                <c:pt idx="188">
                  <c:v>-10769.5</c:v>
                </c:pt>
                <c:pt idx="189">
                  <c:v>-10732</c:v>
                </c:pt>
                <c:pt idx="190">
                  <c:v>-10687</c:v>
                </c:pt>
                <c:pt idx="191">
                  <c:v>-10604</c:v>
                </c:pt>
                <c:pt idx="192">
                  <c:v>-10014</c:v>
                </c:pt>
                <c:pt idx="193">
                  <c:v>-9992</c:v>
                </c:pt>
                <c:pt idx="194">
                  <c:v>-9856.5</c:v>
                </c:pt>
                <c:pt idx="195">
                  <c:v>-9840</c:v>
                </c:pt>
                <c:pt idx="196">
                  <c:v>-9832.5</c:v>
                </c:pt>
                <c:pt idx="197">
                  <c:v>-9815.5</c:v>
                </c:pt>
                <c:pt idx="198">
                  <c:v>-9779.5</c:v>
                </c:pt>
                <c:pt idx="199">
                  <c:v>-9774</c:v>
                </c:pt>
                <c:pt idx="200">
                  <c:v>-9691</c:v>
                </c:pt>
                <c:pt idx="201">
                  <c:v>-8883</c:v>
                </c:pt>
                <c:pt idx="202">
                  <c:v>-8850</c:v>
                </c:pt>
                <c:pt idx="203">
                  <c:v>-8797.5</c:v>
                </c:pt>
                <c:pt idx="204">
                  <c:v>-8745.5</c:v>
                </c:pt>
                <c:pt idx="205">
                  <c:v>-8703.5</c:v>
                </c:pt>
                <c:pt idx="206">
                  <c:v>-8629.5</c:v>
                </c:pt>
                <c:pt idx="207">
                  <c:v>-7918</c:v>
                </c:pt>
                <c:pt idx="208">
                  <c:v>-7732.5</c:v>
                </c:pt>
                <c:pt idx="209">
                  <c:v>-7725</c:v>
                </c:pt>
                <c:pt idx="210">
                  <c:v>-7633</c:v>
                </c:pt>
                <c:pt idx="211">
                  <c:v>-7566.5</c:v>
                </c:pt>
                <c:pt idx="212">
                  <c:v>-7073.5</c:v>
                </c:pt>
                <c:pt idx="213">
                  <c:v>-6918.5</c:v>
                </c:pt>
                <c:pt idx="214">
                  <c:v>-6913.5</c:v>
                </c:pt>
                <c:pt idx="215">
                  <c:v>-6775.5</c:v>
                </c:pt>
                <c:pt idx="216">
                  <c:v>-6726.5</c:v>
                </c:pt>
                <c:pt idx="217">
                  <c:v>-6726</c:v>
                </c:pt>
                <c:pt idx="218">
                  <c:v>-6721</c:v>
                </c:pt>
                <c:pt idx="219">
                  <c:v>-6720.5</c:v>
                </c:pt>
                <c:pt idx="220">
                  <c:v>-6709.5</c:v>
                </c:pt>
                <c:pt idx="221">
                  <c:v>-6687</c:v>
                </c:pt>
                <c:pt idx="222">
                  <c:v>-6579</c:v>
                </c:pt>
                <c:pt idx="223">
                  <c:v>-6551.5</c:v>
                </c:pt>
                <c:pt idx="224">
                  <c:v>-5888</c:v>
                </c:pt>
                <c:pt idx="225">
                  <c:v>-5863</c:v>
                </c:pt>
                <c:pt idx="226">
                  <c:v>-5829</c:v>
                </c:pt>
                <c:pt idx="227">
                  <c:v>-5784</c:v>
                </c:pt>
                <c:pt idx="228">
                  <c:v>-5783.5</c:v>
                </c:pt>
                <c:pt idx="229">
                  <c:v>-5666</c:v>
                </c:pt>
                <c:pt idx="230">
                  <c:v>-4964</c:v>
                </c:pt>
                <c:pt idx="231">
                  <c:v>-4925</c:v>
                </c:pt>
                <c:pt idx="232">
                  <c:v>-4836</c:v>
                </c:pt>
                <c:pt idx="233">
                  <c:v>-4784</c:v>
                </c:pt>
                <c:pt idx="234">
                  <c:v>-4784</c:v>
                </c:pt>
                <c:pt idx="235">
                  <c:v>-4755</c:v>
                </c:pt>
                <c:pt idx="236">
                  <c:v>-4638</c:v>
                </c:pt>
                <c:pt idx="237">
                  <c:v>-4638</c:v>
                </c:pt>
                <c:pt idx="238">
                  <c:v>-4532</c:v>
                </c:pt>
                <c:pt idx="239">
                  <c:v>-3843.5</c:v>
                </c:pt>
                <c:pt idx="240">
                  <c:v>-3780</c:v>
                </c:pt>
                <c:pt idx="241">
                  <c:v>-3780</c:v>
                </c:pt>
                <c:pt idx="242">
                  <c:v>-3730.5</c:v>
                </c:pt>
                <c:pt idx="243">
                  <c:v>-3727.5</c:v>
                </c:pt>
                <c:pt idx="244">
                  <c:v>-3635.5</c:v>
                </c:pt>
                <c:pt idx="245">
                  <c:v>-3539.5</c:v>
                </c:pt>
                <c:pt idx="246">
                  <c:v>-2881</c:v>
                </c:pt>
                <c:pt idx="247">
                  <c:v>-2881</c:v>
                </c:pt>
                <c:pt idx="248">
                  <c:v>-2857</c:v>
                </c:pt>
                <c:pt idx="249">
                  <c:v>-2856.5</c:v>
                </c:pt>
                <c:pt idx="250">
                  <c:v>-2854</c:v>
                </c:pt>
                <c:pt idx="251">
                  <c:v>-2851.5</c:v>
                </c:pt>
                <c:pt idx="252">
                  <c:v>-2851</c:v>
                </c:pt>
                <c:pt idx="253">
                  <c:v>-2827.5</c:v>
                </c:pt>
                <c:pt idx="254">
                  <c:v>-2810</c:v>
                </c:pt>
                <c:pt idx="255">
                  <c:v>-2751</c:v>
                </c:pt>
                <c:pt idx="256">
                  <c:v>-2751</c:v>
                </c:pt>
                <c:pt idx="257">
                  <c:v>-2687.5</c:v>
                </c:pt>
                <c:pt idx="258">
                  <c:v>-2687</c:v>
                </c:pt>
                <c:pt idx="259">
                  <c:v>-2649</c:v>
                </c:pt>
                <c:pt idx="260">
                  <c:v>-2624</c:v>
                </c:pt>
                <c:pt idx="261">
                  <c:v>-2624</c:v>
                </c:pt>
                <c:pt idx="262">
                  <c:v>-1801.5</c:v>
                </c:pt>
                <c:pt idx="263">
                  <c:v>-1794</c:v>
                </c:pt>
                <c:pt idx="264">
                  <c:v>-1794</c:v>
                </c:pt>
                <c:pt idx="265">
                  <c:v>-1793.5</c:v>
                </c:pt>
                <c:pt idx="266">
                  <c:v>-1793.5</c:v>
                </c:pt>
                <c:pt idx="267">
                  <c:v>-1788.5</c:v>
                </c:pt>
                <c:pt idx="268">
                  <c:v>-1788</c:v>
                </c:pt>
                <c:pt idx="269">
                  <c:v>-1788</c:v>
                </c:pt>
                <c:pt idx="270">
                  <c:v>-1785.5</c:v>
                </c:pt>
                <c:pt idx="271">
                  <c:v>-1785</c:v>
                </c:pt>
                <c:pt idx="272">
                  <c:v>-1783</c:v>
                </c:pt>
                <c:pt idx="273">
                  <c:v>-1782.5</c:v>
                </c:pt>
                <c:pt idx="274">
                  <c:v>-1777.5</c:v>
                </c:pt>
                <c:pt idx="275">
                  <c:v>-1777</c:v>
                </c:pt>
                <c:pt idx="276">
                  <c:v>-1774.5</c:v>
                </c:pt>
                <c:pt idx="277">
                  <c:v>-1771.5</c:v>
                </c:pt>
                <c:pt idx="278">
                  <c:v>-1771.5</c:v>
                </c:pt>
                <c:pt idx="279">
                  <c:v>-1727</c:v>
                </c:pt>
                <c:pt idx="280">
                  <c:v>-1725</c:v>
                </c:pt>
                <c:pt idx="281">
                  <c:v>-1725</c:v>
                </c:pt>
                <c:pt idx="282">
                  <c:v>-1647.5</c:v>
                </c:pt>
                <c:pt idx="283">
                  <c:v>-1642</c:v>
                </c:pt>
                <c:pt idx="284">
                  <c:v>-1586</c:v>
                </c:pt>
                <c:pt idx="285">
                  <c:v>-1512</c:v>
                </c:pt>
                <c:pt idx="286">
                  <c:v>-925</c:v>
                </c:pt>
                <c:pt idx="287">
                  <c:v>-754</c:v>
                </c:pt>
                <c:pt idx="288">
                  <c:v>-736.5</c:v>
                </c:pt>
                <c:pt idx="289">
                  <c:v>-521</c:v>
                </c:pt>
                <c:pt idx="290">
                  <c:v>-298.5</c:v>
                </c:pt>
                <c:pt idx="291">
                  <c:v>-3</c:v>
                </c:pt>
                <c:pt idx="292">
                  <c:v>71.5</c:v>
                </c:pt>
                <c:pt idx="293">
                  <c:v>127</c:v>
                </c:pt>
                <c:pt idx="294">
                  <c:v>215</c:v>
                </c:pt>
                <c:pt idx="295">
                  <c:v>265</c:v>
                </c:pt>
                <c:pt idx="296">
                  <c:v>1078.5</c:v>
                </c:pt>
                <c:pt idx="297">
                  <c:v>1108</c:v>
                </c:pt>
                <c:pt idx="298">
                  <c:v>1139.5</c:v>
                </c:pt>
                <c:pt idx="299">
                  <c:v>1182.5</c:v>
                </c:pt>
                <c:pt idx="300">
                  <c:v>1263.5</c:v>
                </c:pt>
                <c:pt idx="301">
                  <c:v>1282</c:v>
                </c:pt>
                <c:pt idx="302">
                  <c:v>1283</c:v>
                </c:pt>
                <c:pt idx="303">
                  <c:v>1421</c:v>
                </c:pt>
                <c:pt idx="304">
                  <c:v>1456</c:v>
                </c:pt>
                <c:pt idx="305">
                  <c:v>1456</c:v>
                </c:pt>
                <c:pt idx="306">
                  <c:v>1456</c:v>
                </c:pt>
                <c:pt idx="307">
                  <c:v>1456</c:v>
                </c:pt>
                <c:pt idx="308">
                  <c:v>1456</c:v>
                </c:pt>
                <c:pt idx="309">
                  <c:v>2168.5</c:v>
                </c:pt>
                <c:pt idx="310">
                  <c:v>2226.5</c:v>
                </c:pt>
                <c:pt idx="311">
                  <c:v>2265</c:v>
                </c:pt>
                <c:pt idx="312">
                  <c:v>2333</c:v>
                </c:pt>
                <c:pt idx="313">
                  <c:v>2396.5</c:v>
                </c:pt>
                <c:pt idx="314">
                  <c:v>3171.5</c:v>
                </c:pt>
                <c:pt idx="315">
                  <c:v>3202.5</c:v>
                </c:pt>
                <c:pt idx="316">
                  <c:v>3315</c:v>
                </c:pt>
                <c:pt idx="317">
                  <c:v>3332.5</c:v>
                </c:pt>
                <c:pt idx="318">
                  <c:v>3354.5</c:v>
                </c:pt>
                <c:pt idx="319">
                  <c:v>3387</c:v>
                </c:pt>
                <c:pt idx="320">
                  <c:v>3402</c:v>
                </c:pt>
                <c:pt idx="321">
                  <c:v>3453.5</c:v>
                </c:pt>
                <c:pt idx="322">
                  <c:v>3453.5</c:v>
                </c:pt>
                <c:pt idx="323">
                  <c:v>3456</c:v>
                </c:pt>
                <c:pt idx="324">
                  <c:v>3456</c:v>
                </c:pt>
                <c:pt idx="325">
                  <c:v>3456</c:v>
                </c:pt>
                <c:pt idx="326">
                  <c:v>3456</c:v>
                </c:pt>
                <c:pt idx="327">
                  <c:v>3456</c:v>
                </c:pt>
                <c:pt idx="328">
                  <c:v>3456</c:v>
                </c:pt>
                <c:pt idx="329">
                  <c:v>4104</c:v>
                </c:pt>
                <c:pt idx="330">
                  <c:v>4192.5</c:v>
                </c:pt>
                <c:pt idx="331">
                  <c:v>4230</c:v>
                </c:pt>
                <c:pt idx="332">
                  <c:v>4230.5</c:v>
                </c:pt>
                <c:pt idx="333">
                  <c:v>4246</c:v>
                </c:pt>
                <c:pt idx="334">
                  <c:v>4247.5</c:v>
                </c:pt>
                <c:pt idx="335">
                  <c:v>4247.5</c:v>
                </c:pt>
                <c:pt idx="336">
                  <c:v>4251.5</c:v>
                </c:pt>
                <c:pt idx="337">
                  <c:v>4281.5</c:v>
                </c:pt>
                <c:pt idx="338">
                  <c:v>4282</c:v>
                </c:pt>
                <c:pt idx="339">
                  <c:v>4369</c:v>
                </c:pt>
                <c:pt idx="340">
                  <c:v>4396.5</c:v>
                </c:pt>
                <c:pt idx="341">
                  <c:v>4477.5</c:v>
                </c:pt>
                <c:pt idx="342">
                  <c:v>5139.5</c:v>
                </c:pt>
                <c:pt idx="343">
                  <c:v>5225</c:v>
                </c:pt>
                <c:pt idx="344">
                  <c:v>5225</c:v>
                </c:pt>
                <c:pt idx="345">
                  <c:v>5282</c:v>
                </c:pt>
                <c:pt idx="346">
                  <c:v>5310.5</c:v>
                </c:pt>
                <c:pt idx="347">
                  <c:v>5311</c:v>
                </c:pt>
                <c:pt idx="348">
                  <c:v>5338</c:v>
                </c:pt>
                <c:pt idx="349">
                  <c:v>5340</c:v>
                </c:pt>
                <c:pt idx="350">
                  <c:v>5368</c:v>
                </c:pt>
                <c:pt idx="351">
                  <c:v>5368</c:v>
                </c:pt>
                <c:pt idx="352">
                  <c:v>5388</c:v>
                </c:pt>
                <c:pt idx="353">
                  <c:v>5424</c:v>
                </c:pt>
                <c:pt idx="354">
                  <c:v>6154.5</c:v>
                </c:pt>
                <c:pt idx="355">
                  <c:v>6154.5</c:v>
                </c:pt>
                <c:pt idx="356">
                  <c:v>6223.5</c:v>
                </c:pt>
                <c:pt idx="357">
                  <c:v>6223.5</c:v>
                </c:pt>
                <c:pt idx="358">
                  <c:v>6224</c:v>
                </c:pt>
                <c:pt idx="359">
                  <c:v>6224</c:v>
                </c:pt>
                <c:pt idx="360">
                  <c:v>6265</c:v>
                </c:pt>
                <c:pt idx="361">
                  <c:v>7221.5</c:v>
                </c:pt>
                <c:pt idx="362">
                  <c:v>7221.5</c:v>
                </c:pt>
                <c:pt idx="363">
                  <c:v>7229.5</c:v>
                </c:pt>
                <c:pt idx="364">
                  <c:v>7231</c:v>
                </c:pt>
                <c:pt idx="365">
                  <c:v>7301</c:v>
                </c:pt>
                <c:pt idx="366">
                  <c:v>7321.5</c:v>
                </c:pt>
                <c:pt idx="367">
                  <c:v>7322</c:v>
                </c:pt>
                <c:pt idx="368">
                  <c:v>7327</c:v>
                </c:pt>
                <c:pt idx="369">
                  <c:v>7407.5</c:v>
                </c:pt>
                <c:pt idx="370">
                  <c:v>7459</c:v>
                </c:pt>
                <c:pt idx="371">
                  <c:v>7462.5</c:v>
                </c:pt>
                <c:pt idx="372">
                  <c:v>8152</c:v>
                </c:pt>
                <c:pt idx="373">
                  <c:v>8267</c:v>
                </c:pt>
                <c:pt idx="374">
                  <c:v>8267</c:v>
                </c:pt>
                <c:pt idx="375">
                  <c:v>8271</c:v>
                </c:pt>
                <c:pt idx="376">
                  <c:v>8293.5</c:v>
                </c:pt>
                <c:pt idx="377">
                  <c:v>8294</c:v>
                </c:pt>
                <c:pt idx="378">
                  <c:v>8322.5</c:v>
                </c:pt>
                <c:pt idx="379">
                  <c:v>8322.5</c:v>
                </c:pt>
                <c:pt idx="380">
                  <c:v>8367.5</c:v>
                </c:pt>
                <c:pt idx="381">
                  <c:v>8386</c:v>
                </c:pt>
                <c:pt idx="382">
                  <c:v>8386</c:v>
                </c:pt>
                <c:pt idx="383">
                  <c:v>8403</c:v>
                </c:pt>
                <c:pt idx="384">
                  <c:v>8571</c:v>
                </c:pt>
                <c:pt idx="385">
                  <c:v>9112</c:v>
                </c:pt>
                <c:pt idx="386">
                  <c:v>9175.5</c:v>
                </c:pt>
                <c:pt idx="387">
                  <c:v>9206</c:v>
                </c:pt>
                <c:pt idx="388">
                  <c:v>10315</c:v>
                </c:pt>
                <c:pt idx="389">
                  <c:v>10453</c:v>
                </c:pt>
                <c:pt idx="390">
                  <c:v>10483</c:v>
                </c:pt>
                <c:pt idx="391">
                  <c:v>10585.5</c:v>
                </c:pt>
                <c:pt idx="392">
                  <c:v>11264</c:v>
                </c:pt>
                <c:pt idx="393">
                  <c:v>11319</c:v>
                </c:pt>
                <c:pt idx="394">
                  <c:v>11360.5</c:v>
                </c:pt>
                <c:pt idx="395">
                  <c:v>11371.5</c:v>
                </c:pt>
                <c:pt idx="396">
                  <c:v>11515</c:v>
                </c:pt>
                <c:pt idx="397">
                  <c:v>11639.5</c:v>
                </c:pt>
                <c:pt idx="398">
                  <c:v>12235</c:v>
                </c:pt>
                <c:pt idx="399">
                  <c:v>12307</c:v>
                </c:pt>
                <c:pt idx="400">
                  <c:v>12505.5</c:v>
                </c:pt>
                <c:pt idx="401">
                  <c:v>12585.5</c:v>
                </c:pt>
                <c:pt idx="402">
                  <c:v>13128.5</c:v>
                </c:pt>
                <c:pt idx="403">
                  <c:v>13228</c:v>
                </c:pt>
                <c:pt idx="404">
                  <c:v>13228</c:v>
                </c:pt>
                <c:pt idx="405">
                  <c:v>13234.5</c:v>
                </c:pt>
                <c:pt idx="406">
                  <c:v>13237.5</c:v>
                </c:pt>
                <c:pt idx="407">
                  <c:v>13243</c:v>
                </c:pt>
                <c:pt idx="408">
                  <c:v>13451</c:v>
                </c:pt>
                <c:pt idx="409">
                  <c:v>13495</c:v>
                </c:pt>
                <c:pt idx="410">
                  <c:v>13495.5</c:v>
                </c:pt>
                <c:pt idx="411">
                  <c:v>14210</c:v>
                </c:pt>
                <c:pt idx="412">
                  <c:v>14224</c:v>
                </c:pt>
                <c:pt idx="413">
                  <c:v>14259.5</c:v>
                </c:pt>
                <c:pt idx="414">
                  <c:v>14450.5</c:v>
                </c:pt>
                <c:pt idx="415">
                  <c:v>14469.5</c:v>
                </c:pt>
                <c:pt idx="416">
                  <c:v>14585.5</c:v>
                </c:pt>
                <c:pt idx="417">
                  <c:v>15330.5</c:v>
                </c:pt>
                <c:pt idx="418">
                  <c:v>15377</c:v>
                </c:pt>
                <c:pt idx="419">
                  <c:v>15448.5</c:v>
                </c:pt>
                <c:pt idx="420">
                  <c:v>15465</c:v>
                </c:pt>
                <c:pt idx="421">
                  <c:v>15578.5</c:v>
                </c:pt>
              </c:numCache>
            </c:numRef>
          </c:xVal>
          <c:yVal>
            <c:numRef>
              <c:f>'Active 1'!$I$21:$I$499</c:f>
              <c:numCache>
                <c:formatCode>General</c:formatCode>
                <c:ptCount val="479"/>
                <c:pt idx="0">
                  <c:v>4.8440999999002088E-2</c:v>
                </c:pt>
                <c:pt idx="1">
                  <c:v>4.3689999998605344E-2</c:v>
                </c:pt>
                <c:pt idx="2">
                  <c:v>4.6321000001626089E-2</c:v>
                </c:pt>
                <c:pt idx="3">
                  <c:v>4.6569999998610001E-2</c:v>
                </c:pt>
                <c:pt idx="4">
                  <c:v>4.6953000000939937E-2</c:v>
                </c:pt>
                <c:pt idx="5">
                  <c:v>4.6201999997720122E-2</c:v>
                </c:pt>
                <c:pt idx="7">
                  <c:v>4.0921999996498926E-2</c:v>
                </c:pt>
                <c:pt idx="8">
                  <c:v>5.3587999998853775E-2</c:v>
                </c:pt>
                <c:pt idx="18">
                  <c:v>3.0531000000337372E-2</c:v>
                </c:pt>
                <c:pt idx="19">
                  <c:v>2.9780000000755535E-2</c:v>
                </c:pt>
                <c:pt idx="39">
                  <c:v>1.5303000000130851E-2</c:v>
                </c:pt>
                <c:pt idx="40">
                  <c:v>4.5519999985117465E-3</c:v>
                </c:pt>
                <c:pt idx="48">
                  <c:v>1.0102000000188127E-2</c:v>
                </c:pt>
                <c:pt idx="49">
                  <c:v>1.244800000131363E-2</c:v>
                </c:pt>
                <c:pt idx="50">
                  <c:v>2.0187000001897104E-2</c:v>
                </c:pt>
                <c:pt idx="51">
                  <c:v>-7.5800000049639493E-3</c:v>
                </c:pt>
                <c:pt idx="52">
                  <c:v>3.3189999958267435E-3</c:v>
                </c:pt>
                <c:pt idx="53">
                  <c:v>2.7818000002298504E-2</c:v>
                </c:pt>
                <c:pt idx="54">
                  <c:v>1.1312000002362765E-2</c:v>
                </c:pt>
                <c:pt idx="55">
                  <c:v>1.4556999994965736E-2</c:v>
                </c:pt>
                <c:pt idx="56">
                  <c:v>-2.4860000048647635E-3</c:v>
                </c:pt>
                <c:pt idx="57">
                  <c:v>3.2530000025872141E-3</c:v>
                </c:pt>
                <c:pt idx="58">
                  <c:v>1.7309999966528267E-3</c:v>
                </c:pt>
                <c:pt idx="59">
                  <c:v>3.470000003289897E-3</c:v>
                </c:pt>
                <c:pt idx="60">
                  <c:v>2.1459999989019707E-3</c:v>
                </c:pt>
                <c:pt idx="61">
                  <c:v>-1.0601000001770444E-2</c:v>
                </c:pt>
                <c:pt idx="62">
                  <c:v>-6.9700000021839514E-3</c:v>
                </c:pt>
                <c:pt idx="63">
                  <c:v>-2.4999000001116656E-2</c:v>
                </c:pt>
                <c:pt idx="64">
                  <c:v>1.9900000042980537E-3</c:v>
                </c:pt>
                <c:pt idx="65">
                  <c:v>6.9900000016787089E-3</c:v>
                </c:pt>
                <c:pt idx="66">
                  <c:v>1.7440000003261957E-2</c:v>
                </c:pt>
                <c:pt idx="67">
                  <c:v>-8.046000002650544E-3</c:v>
                </c:pt>
                <c:pt idx="74">
                  <c:v>-2.9700000013690442E-3</c:v>
                </c:pt>
                <c:pt idx="75">
                  <c:v>6.265999996685423E-3</c:v>
                </c:pt>
                <c:pt idx="76">
                  <c:v>-1.799999998183921E-3</c:v>
                </c:pt>
                <c:pt idx="78">
                  <c:v>2.5999999925261363E-3</c:v>
                </c:pt>
                <c:pt idx="79">
                  <c:v>-1.2780000033671968E-3</c:v>
                </c:pt>
                <c:pt idx="82">
                  <c:v>-6.9080000030226074E-3</c:v>
                </c:pt>
                <c:pt idx="83">
                  <c:v>-8.979999998700805E-3</c:v>
                </c:pt>
                <c:pt idx="84">
                  <c:v>-8.015999999770429E-3</c:v>
                </c:pt>
                <c:pt idx="85">
                  <c:v>-6.0159999993629754E-3</c:v>
                </c:pt>
                <c:pt idx="86">
                  <c:v>-9.0320000017527491E-3</c:v>
                </c:pt>
                <c:pt idx="87">
                  <c:v>3.6640000034822151E-3</c:v>
                </c:pt>
                <c:pt idx="90">
                  <c:v>-7.8859999994165264E-3</c:v>
                </c:pt>
                <c:pt idx="91">
                  <c:v>1.4819999996689148E-3</c:v>
                </c:pt>
                <c:pt idx="92">
                  <c:v>-4.7769999946467578E-3</c:v>
                </c:pt>
                <c:pt idx="93">
                  <c:v>-2.3970000038389117E-3</c:v>
                </c:pt>
                <c:pt idx="94">
                  <c:v>-8.4370000040507875E-3</c:v>
                </c:pt>
                <c:pt idx="95">
                  <c:v>9.6499999926891178E-4</c:v>
                </c:pt>
                <c:pt idx="96">
                  <c:v>-2.1909999995841645E-3</c:v>
                </c:pt>
                <c:pt idx="97">
                  <c:v>3.780900000128895E-2</c:v>
                </c:pt>
                <c:pt idx="98">
                  <c:v>-1.41730000032112E-2</c:v>
                </c:pt>
                <c:pt idx="99">
                  <c:v>-1.281100000051083E-2</c:v>
                </c:pt>
                <c:pt idx="100">
                  <c:v>-1.3072000001557171E-2</c:v>
                </c:pt>
                <c:pt idx="101">
                  <c:v>-7.5780000042868778E-3</c:v>
                </c:pt>
                <c:pt idx="102">
                  <c:v>-3.617999995185528E-3</c:v>
                </c:pt>
                <c:pt idx="103">
                  <c:v>-3.6869999967166223E-3</c:v>
                </c:pt>
                <c:pt idx="104">
                  <c:v>-7.7750000054948032E-3</c:v>
                </c:pt>
                <c:pt idx="105">
                  <c:v>-1.8029999991995282E-3</c:v>
                </c:pt>
                <c:pt idx="106">
                  <c:v>5.8700000226963311E-4</c:v>
                </c:pt>
                <c:pt idx="107">
                  <c:v>-8.7019999991753139E-3</c:v>
                </c:pt>
                <c:pt idx="108">
                  <c:v>-6.0099999973317608E-4</c:v>
                </c:pt>
                <c:pt idx="109">
                  <c:v>-1.5123000004678033E-2</c:v>
                </c:pt>
                <c:pt idx="110">
                  <c:v>9.3280000000959262E-3</c:v>
                </c:pt>
                <c:pt idx="111">
                  <c:v>-1.2932999998156447E-2</c:v>
                </c:pt>
                <c:pt idx="112">
                  <c:v>-1.8193999996583443E-2</c:v>
                </c:pt>
                <c:pt idx="113">
                  <c:v>-5.1289999973960221E-3</c:v>
                </c:pt>
                <c:pt idx="114">
                  <c:v>-4.5780000073136762E-3</c:v>
                </c:pt>
                <c:pt idx="115">
                  <c:v>-1.4721999999892432E-2</c:v>
                </c:pt>
                <c:pt idx="116">
                  <c:v>-1.0140000013052486E-3</c:v>
                </c:pt>
                <c:pt idx="117">
                  <c:v>6.9619999994756654E-3</c:v>
                </c:pt>
                <c:pt idx="118">
                  <c:v>6.9579999981215224E-3</c:v>
                </c:pt>
                <c:pt idx="119">
                  <c:v>5.9350000010454096E-3</c:v>
                </c:pt>
                <c:pt idx="120">
                  <c:v>3.1299999682232738E-4</c:v>
                </c:pt>
                <c:pt idx="121">
                  <c:v>3.5579999967012554E-3</c:v>
                </c:pt>
                <c:pt idx="122">
                  <c:v>1.2980000028619543E-3</c:v>
                </c:pt>
                <c:pt idx="123">
                  <c:v>5.2540000033332035E-3</c:v>
                </c:pt>
                <c:pt idx="124">
                  <c:v>-1.0030999997979961E-2</c:v>
                </c:pt>
                <c:pt idx="125">
                  <c:v>6.5999999787891284E-4</c:v>
                </c:pt>
                <c:pt idx="126">
                  <c:v>1.5599999969708733E-3</c:v>
                </c:pt>
                <c:pt idx="127">
                  <c:v>-2.219000001787208E-3</c:v>
                </c:pt>
                <c:pt idx="128">
                  <c:v>1.2231000000610948E-2</c:v>
                </c:pt>
                <c:pt idx="129">
                  <c:v>-1.2460000070859678E-3</c:v>
                </c:pt>
                <c:pt idx="130">
                  <c:v>1.5043999999761581E-2</c:v>
                </c:pt>
                <c:pt idx="132">
                  <c:v>-9.0720000007422641E-3</c:v>
                </c:pt>
                <c:pt idx="133">
                  <c:v>6.0729999968316406E-3</c:v>
                </c:pt>
                <c:pt idx="134">
                  <c:v>2.2199999511940405E-4</c:v>
                </c:pt>
                <c:pt idx="135">
                  <c:v>1.7174000000522938E-2</c:v>
                </c:pt>
                <c:pt idx="136">
                  <c:v>9.0740000014193356E-3</c:v>
                </c:pt>
                <c:pt idx="137">
                  <c:v>2.2479999970528297E-3</c:v>
                </c:pt>
                <c:pt idx="138">
                  <c:v>1.3312999995832797E-2</c:v>
                </c:pt>
                <c:pt idx="139">
                  <c:v>5.3000000480096787E-4</c:v>
                </c:pt>
                <c:pt idx="140">
                  <c:v>2.1796000000904314E-2</c:v>
                </c:pt>
                <c:pt idx="141">
                  <c:v>3.0369999949471094E-3</c:v>
                </c:pt>
                <c:pt idx="142">
                  <c:v>-4.8399999650428072E-4</c:v>
                </c:pt>
                <c:pt idx="143">
                  <c:v>1.3664999998582061E-2</c:v>
                </c:pt>
                <c:pt idx="144">
                  <c:v>9.9069999996572733E-3</c:v>
                </c:pt>
                <c:pt idx="145">
                  <c:v>1.4565999998012558E-2</c:v>
                </c:pt>
                <c:pt idx="146">
                  <c:v>2.0449999996344559E-2</c:v>
                </c:pt>
                <c:pt idx="147">
                  <c:v>1.70769999967888E-2</c:v>
                </c:pt>
                <c:pt idx="150">
                  <c:v>3.7000000011175871E-3</c:v>
                </c:pt>
                <c:pt idx="153">
                  <c:v>-1.8760000020847656E-3</c:v>
                </c:pt>
                <c:pt idx="154">
                  <c:v>-1.4420000006793998E-3</c:v>
                </c:pt>
                <c:pt idx="155">
                  <c:v>3.3299999995506369E-3</c:v>
                </c:pt>
                <c:pt idx="156">
                  <c:v>-1.1685999998007901E-2</c:v>
                </c:pt>
                <c:pt idx="157">
                  <c:v>1.9659999998111743E-2</c:v>
                </c:pt>
                <c:pt idx="158">
                  <c:v>4.403999999340158E-3</c:v>
                </c:pt>
                <c:pt idx="159">
                  <c:v>6.216000001586508E-3</c:v>
                </c:pt>
                <c:pt idx="160">
                  <c:v>4.0880000015022233E-3</c:v>
                </c:pt>
                <c:pt idx="161">
                  <c:v>-5.5060000013327226E-3</c:v>
                </c:pt>
                <c:pt idx="162">
                  <c:v>6.2219999963417649E-3</c:v>
                </c:pt>
                <c:pt idx="163">
                  <c:v>1.843899999948917E-2</c:v>
                </c:pt>
                <c:pt idx="165">
                  <c:v>1.3670000043930486E-3</c:v>
                </c:pt>
                <c:pt idx="166">
                  <c:v>4.5519999985117465E-3</c:v>
                </c:pt>
                <c:pt idx="168">
                  <c:v>8.6020000017015263E-3</c:v>
                </c:pt>
                <c:pt idx="169">
                  <c:v>1.4298000001872424E-2</c:v>
                </c:pt>
                <c:pt idx="170">
                  <c:v>1.9402999998419546E-2</c:v>
                </c:pt>
                <c:pt idx="172">
                  <c:v>8.3309999972698279E-3</c:v>
                </c:pt>
                <c:pt idx="173">
                  <c:v>1.7969999971683137E-3</c:v>
                </c:pt>
                <c:pt idx="174">
                  <c:v>8.4720000013476238E-3</c:v>
                </c:pt>
                <c:pt idx="175">
                  <c:v>1.2215000002470333E-2</c:v>
                </c:pt>
                <c:pt idx="176">
                  <c:v>4.027000002679415E-3</c:v>
                </c:pt>
                <c:pt idx="177">
                  <c:v>4.3609999993350357E-3</c:v>
                </c:pt>
                <c:pt idx="180">
                  <c:v>-4.3930000028922223E-3</c:v>
                </c:pt>
                <c:pt idx="181">
                  <c:v>2.0490000024437904E-3</c:v>
                </c:pt>
                <c:pt idx="182">
                  <c:v>3.2659999997122213E-3</c:v>
                </c:pt>
                <c:pt idx="185">
                  <c:v>-4.2600000015227124E-3</c:v>
                </c:pt>
                <c:pt idx="186">
                  <c:v>3.8610000046901405E-3</c:v>
                </c:pt>
                <c:pt idx="187">
                  <c:v>1.5584000000671949E-2</c:v>
                </c:pt>
                <c:pt idx="188">
                  <c:v>6.9889999940642156E-3</c:v>
                </c:pt>
                <c:pt idx="189">
                  <c:v>1.9463999997242354E-2</c:v>
                </c:pt>
                <c:pt idx="190">
                  <c:v>2.8739999979734421E-3</c:v>
                </c:pt>
                <c:pt idx="191">
                  <c:v>1.0207999999693129E-2</c:v>
                </c:pt>
                <c:pt idx="192">
                  <c:v>8.0280000038328581E-3</c:v>
                </c:pt>
                <c:pt idx="193">
                  <c:v>6.9839999996474944E-3</c:v>
                </c:pt>
                <c:pt idx="194">
                  <c:v>9.46299999486655E-3</c:v>
                </c:pt>
                <c:pt idx="195">
                  <c:v>1.9180000002961606E-2</c:v>
                </c:pt>
                <c:pt idx="197">
                  <c:v>1.8880999996326864E-2</c:v>
                </c:pt>
                <c:pt idx="198">
                  <c:v>2.1809000005305279E-2</c:v>
                </c:pt>
                <c:pt idx="199">
                  <c:v>5.5480000009993091E-3</c:v>
                </c:pt>
                <c:pt idx="200">
                  <c:v>1.8820000041159801E-3</c:v>
                </c:pt>
                <c:pt idx="202">
                  <c:v>-2.9999999969732016E-4</c:v>
                </c:pt>
                <c:pt idx="203">
                  <c:v>6.84499999624677E-3</c:v>
                </c:pt>
                <c:pt idx="205">
                  <c:v>7.6570000019273721E-3</c:v>
                </c:pt>
                <c:pt idx="208">
                  <c:v>-1.7850000003818423E-3</c:v>
                </c:pt>
                <c:pt idx="211">
                  <c:v>4.8829999941517599E-3</c:v>
                </c:pt>
                <c:pt idx="214">
                  <c:v>6.0770000054617412E-3</c:v>
                </c:pt>
                <c:pt idx="284">
                  <c:v>4.1719999935594387E-3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36E-4E62-B0C5-57B9CC850F56}"/>
            </c:ext>
          </c:extLst>
        </c:ser>
        <c:ser>
          <c:idx val="2"/>
          <c:order val="2"/>
          <c:tx>
            <c:strRef>
              <c:f>'Active 1'!$J$20:$J$20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99CC"/>
              </a:solidFill>
              <a:ln>
                <a:solidFill>
                  <a:srgbClr val="FF99CC"/>
                </a:solidFill>
                <a:prstDash val="solid"/>
              </a:ln>
            </c:spPr>
          </c:marker>
          <c:xVal>
            <c:numRef>
              <c:f>'Active 1'!$F$21:$F$410</c:f>
              <c:numCache>
                <c:formatCode>General</c:formatCode>
                <c:ptCount val="390"/>
                <c:pt idx="0">
                  <c:v>-77595.5</c:v>
                </c:pt>
                <c:pt idx="1">
                  <c:v>-77595</c:v>
                </c:pt>
                <c:pt idx="2">
                  <c:v>-76535.5</c:v>
                </c:pt>
                <c:pt idx="3">
                  <c:v>-76535</c:v>
                </c:pt>
                <c:pt idx="4">
                  <c:v>-75351.5</c:v>
                </c:pt>
                <c:pt idx="5">
                  <c:v>-75351</c:v>
                </c:pt>
                <c:pt idx="6">
                  <c:v>-74626</c:v>
                </c:pt>
                <c:pt idx="7">
                  <c:v>-73511</c:v>
                </c:pt>
                <c:pt idx="8">
                  <c:v>-72294</c:v>
                </c:pt>
                <c:pt idx="9">
                  <c:v>-67513</c:v>
                </c:pt>
                <c:pt idx="10">
                  <c:v>-67488</c:v>
                </c:pt>
                <c:pt idx="11">
                  <c:v>-67425</c:v>
                </c:pt>
                <c:pt idx="12">
                  <c:v>-67408</c:v>
                </c:pt>
                <c:pt idx="13">
                  <c:v>-67361</c:v>
                </c:pt>
                <c:pt idx="14">
                  <c:v>-67350</c:v>
                </c:pt>
                <c:pt idx="15">
                  <c:v>-66672</c:v>
                </c:pt>
                <c:pt idx="16">
                  <c:v>-66611</c:v>
                </c:pt>
                <c:pt idx="17">
                  <c:v>-66523</c:v>
                </c:pt>
                <c:pt idx="18">
                  <c:v>-65390.5</c:v>
                </c:pt>
                <c:pt idx="19">
                  <c:v>-65390</c:v>
                </c:pt>
                <c:pt idx="20">
                  <c:v>-63350</c:v>
                </c:pt>
                <c:pt idx="21">
                  <c:v>-63207</c:v>
                </c:pt>
                <c:pt idx="22">
                  <c:v>-61408.5</c:v>
                </c:pt>
                <c:pt idx="23">
                  <c:v>-61408</c:v>
                </c:pt>
                <c:pt idx="24">
                  <c:v>-61400</c:v>
                </c:pt>
                <c:pt idx="25">
                  <c:v>-61399.5</c:v>
                </c:pt>
                <c:pt idx="26">
                  <c:v>-61358.5</c:v>
                </c:pt>
                <c:pt idx="27">
                  <c:v>-61347.5</c:v>
                </c:pt>
                <c:pt idx="28">
                  <c:v>-61298</c:v>
                </c:pt>
                <c:pt idx="29">
                  <c:v>-61287</c:v>
                </c:pt>
                <c:pt idx="30">
                  <c:v>-61286.5</c:v>
                </c:pt>
                <c:pt idx="31">
                  <c:v>-61281</c:v>
                </c:pt>
                <c:pt idx="32">
                  <c:v>-55107</c:v>
                </c:pt>
                <c:pt idx="33">
                  <c:v>-53013</c:v>
                </c:pt>
                <c:pt idx="34">
                  <c:v>-52313.5</c:v>
                </c:pt>
                <c:pt idx="35">
                  <c:v>-52302.5</c:v>
                </c:pt>
                <c:pt idx="36">
                  <c:v>-52288.5</c:v>
                </c:pt>
                <c:pt idx="37">
                  <c:v>-51489</c:v>
                </c:pt>
                <c:pt idx="38">
                  <c:v>-51386</c:v>
                </c:pt>
                <c:pt idx="39">
                  <c:v>-50276.5</c:v>
                </c:pt>
                <c:pt idx="40">
                  <c:v>-50276</c:v>
                </c:pt>
                <c:pt idx="41">
                  <c:v>-49301</c:v>
                </c:pt>
                <c:pt idx="42">
                  <c:v>-46266.5</c:v>
                </c:pt>
                <c:pt idx="43">
                  <c:v>-46007</c:v>
                </c:pt>
                <c:pt idx="44">
                  <c:v>-45359</c:v>
                </c:pt>
                <c:pt idx="45">
                  <c:v>-45102</c:v>
                </c:pt>
                <c:pt idx="46">
                  <c:v>-44884</c:v>
                </c:pt>
                <c:pt idx="47">
                  <c:v>-38230.5</c:v>
                </c:pt>
                <c:pt idx="48">
                  <c:v>-37301</c:v>
                </c:pt>
                <c:pt idx="49">
                  <c:v>-37224</c:v>
                </c:pt>
                <c:pt idx="50">
                  <c:v>-37218.5</c:v>
                </c:pt>
                <c:pt idx="51">
                  <c:v>-37210</c:v>
                </c:pt>
                <c:pt idx="52">
                  <c:v>-36784.5</c:v>
                </c:pt>
                <c:pt idx="53">
                  <c:v>-36159</c:v>
                </c:pt>
                <c:pt idx="54">
                  <c:v>-36156</c:v>
                </c:pt>
                <c:pt idx="55">
                  <c:v>-36153.5</c:v>
                </c:pt>
                <c:pt idx="56">
                  <c:v>-36007</c:v>
                </c:pt>
                <c:pt idx="57">
                  <c:v>-36001.5</c:v>
                </c:pt>
                <c:pt idx="58">
                  <c:v>-35990.5</c:v>
                </c:pt>
                <c:pt idx="59">
                  <c:v>-35985</c:v>
                </c:pt>
                <c:pt idx="60">
                  <c:v>-35323</c:v>
                </c:pt>
                <c:pt idx="61">
                  <c:v>-33824.5</c:v>
                </c:pt>
                <c:pt idx="62">
                  <c:v>-33265</c:v>
                </c:pt>
                <c:pt idx="63">
                  <c:v>-32875.5</c:v>
                </c:pt>
                <c:pt idx="64">
                  <c:v>-31245</c:v>
                </c:pt>
                <c:pt idx="65">
                  <c:v>-31245</c:v>
                </c:pt>
                <c:pt idx="66">
                  <c:v>-31220</c:v>
                </c:pt>
                <c:pt idx="67">
                  <c:v>-30227</c:v>
                </c:pt>
                <c:pt idx="68">
                  <c:v>-30161.5</c:v>
                </c:pt>
                <c:pt idx="69">
                  <c:v>-30159</c:v>
                </c:pt>
                <c:pt idx="70">
                  <c:v>-30103</c:v>
                </c:pt>
                <c:pt idx="71">
                  <c:v>-30092.5</c:v>
                </c:pt>
                <c:pt idx="72">
                  <c:v>-30092.5</c:v>
                </c:pt>
                <c:pt idx="73">
                  <c:v>-30084</c:v>
                </c:pt>
                <c:pt idx="74">
                  <c:v>-30065</c:v>
                </c:pt>
                <c:pt idx="75">
                  <c:v>-28883</c:v>
                </c:pt>
                <c:pt idx="76">
                  <c:v>-28100</c:v>
                </c:pt>
                <c:pt idx="77">
                  <c:v>-27165.5</c:v>
                </c:pt>
                <c:pt idx="78">
                  <c:v>-26800</c:v>
                </c:pt>
                <c:pt idx="79">
                  <c:v>-26111</c:v>
                </c:pt>
                <c:pt idx="80">
                  <c:v>-26070.5</c:v>
                </c:pt>
                <c:pt idx="81">
                  <c:v>-26070</c:v>
                </c:pt>
                <c:pt idx="82">
                  <c:v>-25046</c:v>
                </c:pt>
                <c:pt idx="83">
                  <c:v>-25010</c:v>
                </c:pt>
                <c:pt idx="84">
                  <c:v>-23992</c:v>
                </c:pt>
                <c:pt idx="85">
                  <c:v>-23992</c:v>
                </c:pt>
                <c:pt idx="86">
                  <c:v>-23984</c:v>
                </c:pt>
                <c:pt idx="87">
                  <c:v>-23832</c:v>
                </c:pt>
                <c:pt idx="88">
                  <c:v>-23813.5</c:v>
                </c:pt>
                <c:pt idx="89">
                  <c:v>-23808</c:v>
                </c:pt>
                <c:pt idx="90">
                  <c:v>-23807</c:v>
                </c:pt>
                <c:pt idx="91">
                  <c:v>-22991</c:v>
                </c:pt>
                <c:pt idx="92">
                  <c:v>-22736.5</c:v>
                </c:pt>
                <c:pt idx="93">
                  <c:v>-21926.5</c:v>
                </c:pt>
                <c:pt idx="94">
                  <c:v>-21906.5</c:v>
                </c:pt>
                <c:pt idx="95">
                  <c:v>-21857.5</c:v>
                </c:pt>
                <c:pt idx="96">
                  <c:v>-21779.5</c:v>
                </c:pt>
                <c:pt idx="97">
                  <c:v>-21779.5</c:v>
                </c:pt>
                <c:pt idx="98">
                  <c:v>-21038.5</c:v>
                </c:pt>
                <c:pt idx="99">
                  <c:v>-20969.5</c:v>
                </c:pt>
                <c:pt idx="100">
                  <c:v>-20964</c:v>
                </c:pt>
                <c:pt idx="101">
                  <c:v>-20961</c:v>
                </c:pt>
                <c:pt idx="102">
                  <c:v>-20941</c:v>
                </c:pt>
                <c:pt idx="103">
                  <c:v>-20031.5</c:v>
                </c:pt>
                <c:pt idx="104">
                  <c:v>-19987.5</c:v>
                </c:pt>
                <c:pt idx="105">
                  <c:v>-19973.5</c:v>
                </c:pt>
                <c:pt idx="106">
                  <c:v>-19918.5</c:v>
                </c:pt>
                <c:pt idx="107">
                  <c:v>-19899</c:v>
                </c:pt>
                <c:pt idx="108">
                  <c:v>-19824.5</c:v>
                </c:pt>
                <c:pt idx="109">
                  <c:v>-19813.5</c:v>
                </c:pt>
                <c:pt idx="110">
                  <c:v>-19664</c:v>
                </c:pt>
                <c:pt idx="111">
                  <c:v>-19658.5</c:v>
                </c:pt>
                <c:pt idx="112">
                  <c:v>-19653</c:v>
                </c:pt>
                <c:pt idx="113">
                  <c:v>-19060.5</c:v>
                </c:pt>
                <c:pt idx="114">
                  <c:v>-18961</c:v>
                </c:pt>
                <c:pt idx="115">
                  <c:v>-18889</c:v>
                </c:pt>
                <c:pt idx="116">
                  <c:v>-18743</c:v>
                </c:pt>
                <c:pt idx="117">
                  <c:v>-18731</c:v>
                </c:pt>
                <c:pt idx="118">
                  <c:v>-18729</c:v>
                </c:pt>
                <c:pt idx="119">
                  <c:v>-18092.5</c:v>
                </c:pt>
                <c:pt idx="120">
                  <c:v>-18031.5</c:v>
                </c:pt>
                <c:pt idx="121">
                  <c:v>-18029</c:v>
                </c:pt>
                <c:pt idx="122">
                  <c:v>-17899</c:v>
                </c:pt>
                <c:pt idx="123">
                  <c:v>-17877</c:v>
                </c:pt>
                <c:pt idx="124">
                  <c:v>-17859.5</c:v>
                </c:pt>
                <c:pt idx="125">
                  <c:v>-17830</c:v>
                </c:pt>
                <c:pt idx="126">
                  <c:v>-17780</c:v>
                </c:pt>
                <c:pt idx="127">
                  <c:v>-17765.5</c:v>
                </c:pt>
                <c:pt idx="128">
                  <c:v>-17740.5</c:v>
                </c:pt>
                <c:pt idx="129">
                  <c:v>-17127</c:v>
                </c:pt>
                <c:pt idx="130">
                  <c:v>-17022</c:v>
                </c:pt>
                <c:pt idx="131">
                  <c:v>-16965</c:v>
                </c:pt>
                <c:pt idx="132">
                  <c:v>-16964</c:v>
                </c:pt>
                <c:pt idx="133">
                  <c:v>-16911.5</c:v>
                </c:pt>
                <c:pt idx="134">
                  <c:v>-16861</c:v>
                </c:pt>
                <c:pt idx="135">
                  <c:v>-16837</c:v>
                </c:pt>
                <c:pt idx="136">
                  <c:v>-16787</c:v>
                </c:pt>
                <c:pt idx="137">
                  <c:v>-16624</c:v>
                </c:pt>
                <c:pt idx="138">
                  <c:v>-16031.5</c:v>
                </c:pt>
                <c:pt idx="139">
                  <c:v>-16015</c:v>
                </c:pt>
                <c:pt idx="140">
                  <c:v>-15898</c:v>
                </c:pt>
                <c:pt idx="141">
                  <c:v>-15893.5</c:v>
                </c:pt>
                <c:pt idx="142">
                  <c:v>-15758</c:v>
                </c:pt>
                <c:pt idx="143">
                  <c:v>-15707.5</c:v>
                </c:pt>
                <c:pt idx="144">
                  <c:v>-15578.5</c:v>
                </c:pt>
                <c:pt idx="145">
                  <c:v>-15033</c:v>
                </c:pt>
                <c:pt idx="146">
                  <c:v>-14975</c:v>
                </c:pt>
                <c:pt idx="147">
                  <c:v>-14913.5</c:v>
                </c:pt>
                <c:pt idx="148">
                  <c:v>-14908.5</c:v>
                </c:pt>
                <c:pt idx="149">
                  <c:v>-14906</c:v>
                </c:pt>
                <c:pt idx="150">
                  <c:v>-14850</c:v>
                </c:pt>
                <c:pt idx="151">
                  <c:v>-14826</c:v>
                </c:pt>
                <c:pt idx="152">
                  <c:v>-14820.5</c:v>
                </c:pt>
                <c:pt idx="153">
                  <c:v>-14062</c:v>
                </c:pt>
                <c:pt idx="154">
                  <c:v>-14029</c:v>
                </c:pt>
                <c:pt idx="155">
                  <c:v>-13915</c:v>
                </c:pt>
                <c:pt idx="156">
                  <c:v>-13907</c:v>
                </c:pt>
                <c:pt idx="157">
                  <c:v>-13830</c:v>
                </c:pt>
                <c:pt idx="158">
                  <c:v>-13702</c:v>
                </c:pt>
                <c:pt idx="159">
                  <c:v>-13608</c:v>
                </c:pt>
                <c:pt idx="160">
                  <c:v>-13044</c:v>
                </c:pt>
                <c:pt idx="161">
                  <c:v>-12997</c:v>
                </c:pt>
                <c:pt idx="162">
                  <c:v>-12861</c:v>
                </c:pt>
                <c:pt idx="163">
                  <c:v>-12844.5</c:v>
                </c:pt>
                <c:pt idx="164">
                  <c:v>-12812</c:v>
                </c:pt>
                <c:pt idx="165">
                  <c:v>-12808.5</c:v>
                </c:pt>
                <c:pt idx="166">
                  <c:v>-12776</c:v>
                </c:pt>
                <c:pt idx="167">
                  <c:v>-12743</c:v>
                </c:pt>
                <c:pt idx="168">
                  <c:v>-12051</c:v>
                </c:pt>
                <c:pt idx="169">
                  <c:v>-11899</c:v>
                </c:pt>
                <c:pt idx="170">
                  <c:v>-11826.5</c:v>
                </c:pt>
                <c:pt idx="171">
                  <c:v>-11821.5</c:v>
                </c:pt>
                <c:pt idx="172">
                  <c:v>-11790.5</c:v>
                </c:pt>
                <c:pt idx="173">
                  <c:v>-11773.5</c:v>
                </c:pt>
                <c:pt idx="174">
                  <c:v>-11736</c:v>
                </c:pt>
                <c:pt idx="175">
                  <c:v>-11732.5</c:v>
                </c:pt>
                <c:pt idx="176">
                  <c:v>-11638.5</c:v>
                </c:pt>
                <c:pt idx="177">
                  <c:v>-11555.5</c:v>
                </c:pt>
                <c:pt idx="178">
                  <c:v>-10997</c:v>
                </c:pt>
                <c:pt idx="179">
                  <c:v>-10958.5</c:v>
                </c:pt>
                <c:pt idx="180">
                  <c:v>-10928.5</c:v>
                </c:pt>
                <c:pt idx="181">
                  <c:v>-10899.5</c:v>
                </c:pt>
                <c:pt idx="182">
                  <c:v>-10883</c:v>
                </c:pt>
                <c:pt idx="183">
                  <c:v>-10872.5</c:v>
                </c:pt>
                <c:pt idx="184">
                  <c:v>-10872.5</c:v>
                </c:pt>
                <c:pt idx="185">
                  <c:v>-10870</c:v>
                </c:pt>
                <c:pt idx="186">
                  <c:v>-10805.5</c:v>
                </c:pt>
                <c:pt idx="187">
                  <c:v>-10792</c:v>
                </c:pt>
                <c:pt idx="188">
                  <c:v>-10769.5</c:v>
                </c:pt>
                <c:pt idx="189">
                  <c:v>-10732</c:v>
                </c:pt>
                <c:pt idx="190">
                  <c:v>-10687</c:v>
                </c:pt>
                <c:pt idx="191">
                  <c:v>-10604</c:v>
                </c:pt>
                <c:pt idx="192">
                  <c:v>-10014</c:v>
                </c:pt>
                <c:pt idx="193">
                  <c:v>-9992</c:v>
                </c:pt>
                <c:pt idx="194">
                  <c:v>-9856.5</c:v>
                </c:pt>
                <c:pt idx="195">
                  <c:v>-9840</c:v>
                </c:pt>
                <c:pt idx="196">
                  <c:v>-9832.5</c:v>
                </c:pt>
                <c:pt idx="197">
                  <c:v>-9815.5</c:v>
                </c:pt>
                <c:pt idx="198">
                  <c:v>-9779.5</c:v>
                </c:pt>
                <c:pt idx="199">
                  <c:v>-9774</c:v>
                </c:pt>
                <c:pt idx="200">
                  <c:v>-9691</c:v>
                </c:pt>
                <c:pt idx="201">
                  <c:v>-8883</c:v>
                </c:pt>
                <c:pt idx="202">
                  <c:v>-8850</c:v>
                </c:pt>
                <c:pt idx="203">
                  <c:v>-8797.5</c:v>
                </c:pt>
                <c:pt idx="204">
                  <c:v>-8745.5</c:v>
                </c:pt>
                <c:pt idx="205">
                  <c:v>-8703.5</c:v>
                </c:pt>
                <c:pt idx="206">
                  <c:v>-8629.5</c:v>
                </c:pt>
                <c:pt idx="207">
                  <c:v>-7918</c:v>
                </c:pt>
                <c:pt idx="208">
                  <c:v>-7732.5</c:v>
                </c:pt>
                <c:pt idx="209">
                  <c:v>-7725</c:v>
                </c:pt>
                <c:pt idx="210">
                  <c:v>-7633</c:v>
                </c:pt>
                <c:pt idx="211">
                  <c:v>-7566.5</c:v>
                </c:pt>
                <c:pt idx="212">
                  <c:v>-7073.5</c:v>
                </c:pt>
                <c:pt idx="213">
                  <c:v>-6918.5</c:v>
                </c:pt>
                <c:pt idx="214">
                  <c:v>-6913.5</c:v>
                </c:pt>
                <c:pt idx="215">
                  <c:v>-6775.5</c:v>
                </c:pt>
                <c:pt idx="216">
                  <c:v>-6726.5</c:v>
                </c:pt>
                <c:pt idx="217">
                  <c:v>-6726</c:v>
                </c:pt>
                <c:pt idx="218">
                  <c:v>-6721</c:v>
                </c:pt>
                <c:pt idx="219">
                  <c:v>-6720.5</c:v>
                </c:pt>
                <c:pt idx="220">
                  <c:v>-6709.5</c:v>
                </c:pt>
                <c:pt idx="221">
                  <c:v>-6687</c:v>
                </c:pt>
                <c:pt idx="222">
                  <c:v>-6579</c:v>
                </c:pt>
                <c:pt idx="223">
                  <c:v>-6551.5</c:v>
                </c:pt>
                <c:pt idx="224">
                  <c:v>-5888</c:v>
                </c:pt>
                <c:pt idx="225">
                  <c:v>-5863</c:v>
                </c:pt>
                <c:pt idx="226">
                  <c:v>-5829</c:v>
                </c:pt>
                <c:pt idx="227">
                  <c:v>-5784</c:v>
                </c:pt>
                <c:pt idx="228">
                  <c:v>-5783.5</c:v>
                </c:pt>
                <c:pt idx="229">
                  <c:v>-5666</c:v>
                </c:pt>
                <c:pt idx="230">
                  <c:v>-4964</c:v>
                </c:pt>
                <c:pt idx="231">
                  <c:v>-4925</c:v>
                </c:pt>
                <c:pt idx="232">
                  <c:v>-4836</c:v>
                </c:pt>
                <c:pt idx="233">
                  <c:v>-4784</c:v>
                </c:pt>
                <c:pt idx="234">
                  <c:v>-4784</c:v>
                </c:pt>
                <c:pt idx="235">
                  <c:v>-4755</c:v>
                </c:pt>
                <c:pt idx="236">
                  <c:v>-4638</c:v>
                </c:pt>
                <c:pt idx="237">
                  <c:v>-4638</c:v>
                </c:pt>
                <c:pt idx="238">
                  <c:v>-4532</c:v>
                </c:pt>
                <c:pt idx="239">
                  <c:v>-3843.5</c:v>
                </c:pt>
                <c:pt idx="240">
                  <c:v>-3780</c:v>
                </c:pt>
                <c:pt idx="241">
                  <c:v>-3780</c:v>
                </c:pt>
                <c:pt idx="242">
                  <c:v>-3730.5</c:v>
                </c:pt>
                <c:pt idx="243">
                  <c:v>-3727.5</c:v>
                </c:pt>
                <c:pt idx="244">
                  <c:v>-3635.5</c:v>
                </c:pt>
                <c:pt idx="245">
                  <c:v>-3539.5</c:v>
                </c:pt>
                <c:pt idx="246">
                  <c:v>-2881</c:v>
                </c:pt>
                <c:pt idx="247">
                  <c:v>-2881</c:v>
                </c:pt>
                <c:pt idx="248">
                  <c:v>-2857</c:v>
                </c:pt>
                <c:pt idx="249">
                  <c:v>-2856.5</c:v>
                </c:pt>
                <c:pt idx="250">
                  <c:v>-2854</c:v>
                </c:pt>
                <c:pt idx="251">
                  <c:v>-2851.5</c:v>
                </c:pt>
                <c:pt idx="252">
                  <c:v>-2851</c:v>
                </c:pt>
                <c:pt idx="253">
                  <c:v>-2827.5</c:v>
                </c:pt>
                <c:pt idx="254">
                  <c:v>-2810</c:v>
                </c:pt>
                <c:pt idx="255">
                  <c:v>-2751</c:v>
                </c:pt>
                <c:pt idx="256">
                  <c:v>-2751</c:v>
                </c:pt>
                <c:pt idx="257">
                  <c:v>-2687.5</c:v>
                </c:pt>
                <c:pt idx="258">
                  <c:v>-2687</c:v>
                </c:pt>
                <c:pt idx="259">
                  <c:v>-2649</c:v>
                </c:pt>
                <c:pt idx="260">
                  <c:v>-2624</c:v>
                </c:pt>
                <c:pt idx="261">
                  <c:v>-2624</c:v>
                </c:pt>
                <c:pt idx="262">
                  <c:v>-1801.5</c:v>
                </c:pt>
                <c:pt idx="263">
                  <c:v>-1794</c:v>
                </c:pt>
                <c:pt idx="264">
                  <c:v>-1794</c:v>
                </c:pt>
                <c:pt idx="265">
                  <c:v>-1793.5</c:v>
                </c:pt>
                <c:pt idx="266">
                  <c:v>-1793.5</c:v>
                </c:pt>
                <c:pt idx="267">
                  <c:v>-1788.5</c:v>
                </c:pt>
                <c:pt idx="268">
                  <c:v>-1788</c:v>
                </c:pt>
                <c:pt idx="269">
                  <c:v>-1788</c:v>
                </c:pt>
                <c:pt idx="270">
                  <c:v>-1785.5</c:v>
                </c:pt>
                <c:pt idx="271">
                  <c:v>-1785</c:v>
                </c:pt>
                <c:pt idx="272">
                  <c:v>-1783</c:v>
                </c:pt>
                <c:pt idx="273">
                  <c:v>-1782.5</c:v>
                </c:pt>
                <c:pt idx="274">
                  <c:v>-1777.5</c:v>
                </c:pt>
                <c:pt idx="275">
                  <c:v>-1777</c:v>
                </c:pt>
                <c:pt idx="276">
                  <c:v>-1774.5</c:v>
                </c:pt>
                <c:pt idx="277">
                  <c:v>-1771.5</c:v>
                </c:pt>
                <c:pt idx="278">
                  <c:v>-1771.5</c:v>
                </c:pt>
                <c:pt idx="279">
                  <c:v>-1727</c:v>
                </c:pt>
                <c:pt idx="280">
                  <c:v>-1725</c:v>
                </c:pt>
                <c:pt idx="281">
                  <c:v>-1725</c:v>
                </c:pt>
                <c:pt idx="282">
                  <c:v>-1647.5</c:v>
                </c:pt>
                <c:pt idx="283">
                  <c:v>-1642</c:v>
                </c:pt>
                <c:pt idx="284">
                  <c:v>-1586</c:v>
                </c:pt>
                <c:pt idx="285">
                  <c:v>-1512</c:v>
                </c:pt>
                <c:pt idx="286">
                  <c:v>-925</c:v>
                </c:pt>
                <c:pt idx="287">
                  <c:v>-754</c:v>
                </c:pt>
                <c:pt idx="288">
                  <c:v>-736.5</c:v>
                </c:pt>
                <c:pt idx="289">
                  <c:v>-521</c:v>
                </c:pt>
                <c:pt idx="290">
                  <c:v>-298.5</c:v>
                </c:pt>
                <c:pt idx="291">
                  <c:v>-3</c:v>
                </c:pt>
                <c:pt idx="292">
                  <c:v>71.5</c:v>
                </c:pt>
                <c:pt idx="293">
                  <c:v>127</c:v>
                </c:pt>
                <c:pt idx="294">
                  <c:v>215</c:v>
                </c:pt>
                <c:pt idx="295">
                  <c:v>265</c:v>
                </c:pt>
                <c:pt idx="296">
                  <c:v>1078.5</c:v>
                </c:pt>
                <c:pt idx="297">
                  <c:v>1108</c:v>
                </c:pt>
                <c:pt idx="298">
                  <c:v>1139.5</c:v>
                </c:pt>
                <c:pt idx="299">
                  <c:v>1182.5</c:v>
                </c:pt>
                <c:pt idx="300">
                  <c:v>1263.5</c:v>
                </c:pt>
                <c:pt idx="301">
                  <c:v>1282</c:v>
                </c:pt>
                <c:pt idx="302">
                  <c:v>1283</c:v>
                </c:pt>
                <c:pt idx="303">
                  <c:v>1421</c:v>
                </c:pt>
                <c:pt idx="304">
                  <c:v>1456</c:v>
                </c:pt>
                <c:pt idx="305">
                  <c:v>1456</c:v>
                </c:pt>
                <c:pt idx="306">
                  <c:v>1456</c:v>
                </c:pt>
                <c:pt idx="307">
                  <c:v>1456</c:v>
                </c:pt>
                <c:pt idx="308">
                  <c:v>1456</c:v>
                </c:pt>
                <c:pt idx="309">
                  <c:v>2168.5</c:v>
                </c:pt>
                <c:pt idx="310">
                  <c:v>2226.5</c:v>
                </c:pt>
                <c:pt idx="311">
                  <c:v>2265</c:v>
                </c:pt>
                <c:pt idx="312">
                  <c:v>2333</c:v>
                </c:pt>
                <c:pt idx="313">
                  <c:v>2396.5</c:v>
                </c:pt>
                <c:pt idx="314">
                  <c:v>3171.5</c:v>
                </c:pt>
                <c:pt idx="315">
                  <c:v>3202.5</c:v>
                </c:pt>
                <c:pt idx="316">
                  <c:v>3315</c:v>
                </c:pt>
                <c:pt idx="317">
                  <c:v>3332.5</c:v>
                </c:pt>
                <c:pt idx="318">
                  <c:v>3354.5</c:v>
                </c:pt>
                <c:pt idx="319">
                  <c:v>3387</c:v>
                </c:pt>
                <c:pt idx="320">
                  <c:v>3402</c:v>
                </c:pt>
                <c:pt idx="321">
                  <c:v>3453.5</c:v>
                </c:pt>
                <c:pt idx="322">
                  <c:v>3453.5</c:v>
                </c:pt>
                <c:pt idx="323">
                  <c:v>3456</c:v>
                </c:pt>
                <c:pt idx="324">
                  <c:v>3456</c:v>
                </c:pt>
                <c:pt idx="325">
                  <c:v>3456</c:v>
                </c:pt>
                <c:pt idx="326">
                  <c:v>3456</c:v>
                </c:pt>
                <c:pt idx="327">
                  <c:v>3456</c:v>
                </c:pt>
                <c:pt idx="328">
                  <c:v>3456</c:v>
                </c:pt>
                <c:pt idx="329">
                  <c:v>4104</c:v>
                </c:pt>
                <c:pt idx="330">
                  <c:v>4192.5</c:v>
                </c:pt>
                <c:pt idx="331">
                  <c:v>4230</c:v>
                </c:pt>
                <c:pt idx="332">
                  <c:v>4230.5</c:v>
                </c:pt>
                <c:pt idx="333">
                  <c:v>4246</c:v>
                </c:pt>
                <c:pt idx="334">
                  <c:v>4247.5</c:v>
                </c:pt>
                <c:pt idx="335">
                  <c:v>4247.5</c:v>
                </c:pt>
                <c:pt idx="336">
                  <c:v>4251.5</c:v>
                </c:pt>
                <c:pt idx="337">
                  <c:v>4281.5</c:v>
                </c:pt>
                <c:pt idx="338">
                  <c:v>4282</c:v>
                </c:pt>
                <c:pt idx="339">
                  <c:v>4369</c:v>
                </c:pt>
                <c:pt idx="340">
                  <c:v>4396.5</c:v>
                </c:pt>
                <c:pt idx="341">
                  <c:v>4477.5</c:v>
                </c:pt>
                <c:pt idx="342">
                  <c:v>5139.5</c:v>
                </c:pt>
                <c:pt idx="343">
                  <c:v>5225</c:v>
                </c:pt>
                <c:pt idx="344">
                  <c:v>5225</c:v>
                </c:pt>
                <c:pt idx="345">
                  <c:v>5282</c:v>
                </c:pt>
                <c:pt idx="346">
                  <c:v>5310.5</c:v>
                </c:pt>
                <c:pt idx="347">
                  <c:v>5311</c:v>
                </c:pt>
                <c:pt idx="348">
                  <c:v>5338</c:v>
                </c:pt>
                <c:pt idx="349">
                  <c:v>5340</c:v>
                </c:pt>
                <c:pt idx="350">
                  <c:v>5368</c:v>
                </c:pt>
                <c:pt idx="351">
                  <c:v>5368</c:v>
                </c:pt>
                <c:pt idx="352">
                  <c:v>5388</c:v>
                </c:pt>
                <c:pt idx="353">
                  <c:v>5424</c:v>
                </c:pt>
                <c:pt idx="354">
                  <c:v>6154.5</c:v>
                </c:pt>
                <c:pt idx="355">
                  <c:v>6154.5</c:v>
                </c:pt>
                <c:pt idx="356">
                  <c:v>6223.5</c:v>
                </c:pt>
                <c:pt idx="357">
                  <c:v>6223.5</c:v>
                </c:pt>
                <c:pt idx="358">
                  <c:v>6224</c:v>
                </c:pt>
                <c:pt idx="359">
                  <c:v>6224</c:v>
                </c:pt>
                <c:pt idx="360">
                  <c:v>6265</c:v>
                </c:pt>
                <c:pt idx="361">
                  <c:v>7221.5</c:v>
                </c:pt>
                <c:pt idx="362">
                  <c:v>7221.5</c:v>
                </c:pt>
                <c:pt idx="363">
                  <c:v>7229.5</c:v>
                </c:pt>
                <c:pt idx="364">
                  <c:v>7231</c:v>
                </c:pt>
                <c:pt idx="365">
                  <c:v>7301</c:v>
                </c:pt>
                <c:pt idx="366">
                  <c:v>7321.5</c:v>
                </c:pt>
                <c:pt idx="367">
                  <c:v>7322</c:v>
                </c:pt>
                <c:pt idx="368">
                  <c:v>7327</c:v>
                </c:pt>
                <c:pt idx="369">
                  <c:v>7407.5</c:v>
                </c:pt>
                <c:pt idx="370">
                  <c:v>7459</c:v>
                </c:pt>
                <c:pt idx="371">
                  <c:v>7462.5</c:v>
                </c:pt>
                <c:pt idx="372">
                  <c:v>8152</c:v>
                </c:pt>
                <c:pt idx="373">
                  <c:v>8267</c:v>
                </c:pt>
                <c:pt idx="374">
                  <c:v>8267</c:v>
                </c:pt>
                <c:pt idx="375">
                  <c:v>8271</c:v>
                </c:pt>
                <c:pt idx="376">
                  <c:v>8293.5</c:v>
                </c:pt>
                <c:pt idx="377">
                  <c:v>8294</c:v>
                </c:pt>
                <c:pt idx="378">
                  <c:v>8322.5</c:v>
                </c:pt>
                <c:pt idx="379">
                  <c:v>8322.5</c:v>
                </c:pt>
                <c:pt idx="380">
                  <c:v>8367.5</c:v>
                </c:pt>
                <c:pt idx="381">
                  <c:v>8386</c:v>
                </c:pt>
                <c:pt idx="382">
                  <c:v>8386</c:v>
                </c:pt>
                <c:pt idx="383">
                  <c:v>8403</c:v>
                </c:pt>
                <c:pt idx="384">
                  <c:v>8571</c:v>
                </c:pt>
                <c:pt idx="385">
                  <c:v>9112</c:v>
                </c:pt>
                <c:pt idx="386">
                  <c:v>9175.5</c:v>
                </c:pt>
                <c:pt idx="387">
                  <c:v>9206</c:v>
                </c:pt>
                <c:pt idx="388">
                  <c:v>10315</c:v>
                </c:pt>
                <c:pt idx="389">
                  <c:v>10453</c:v>
                </c:pt>
              </c:numCache>
            </c:numRef>
          </c:xVal>
          <c:yVal>
            <c:numRef>
              <c:f>'Active 1'!$J$21:$J$410</c:f>
              <c:numCache>
                <c:formatCode>General</c:formatCode>
                <c:ptCount val="390"/>
                <c:pt idx="68">
                  <c:v>-2.3270000019692816E-3</c:v>
                </c:pt>
                <c:pt idx="69">
                  <c:v>-3.9820000019972213E-3</c:v>
                </c:pt>
                <c:pt idx="72">
                  <c:v>-5.4650000020046718E-3</c:v>
                </c:pt>
                <c:pt idx="73">
                  <c:v>-1.1320000048726797E-3</c:v>
                </c:pt>
                <c:pt idx="77">
                  <c:v>-9.2189999995753169E-3</c:v>
                </c:pt>
                <c:pt idx="80">
                  <c:v>-5.0090000004274771E-3</c:v>
                </c:pt>
                <c:pt idx="81">
                  <c:v>-4.9599999983911403E-3</c:v>
                </c:pt>
                <c:pt idx="88">
                  <c:v>-6.1229999992065132E-3</c:v>
                </c:pt>
                <c:pt idx="89">
                  <c:v>-6.0840000005555339E-3</c:v>
                </c:pt>
                <c:pt idx="206">
                  <c:v>2.4090000006253831E-3</c:v>
                </c:pt>
                <c:pt idx="209">
                  <c:v>-5.4999999701976776E-4</c:v>
                </c:pt>
                <c:pt idx="227">
                  <c:v>2.5679999962449074E-3</c:v>
                </c:pt>
                <c:pt idx="228">
                  <c:v>3.3170000024256296E-3</c:v>
                </c:pt>
                <c:pt idx="235">
                  <c:v>1.1000000085914508E-4</c:v>
                </c:pt>
                <c:pt idx="248">
                  <c:v>-1.8599999748403206E-4</c:v>
                </c:pt>
                <c:pt idx="249">
                  <c:v>2.6300000172341242E-4</c:v>
                </c:pt>
                <c:pt idx="250">
                  <c:v>-2.9199999698903412E-4</c:v>
                </c:pt>
                <c:pt idx="251">
                  <c:v>-4.4699999853037298E-4</c:v>
                </c:pt>
                <c:pt idx="252">
                  <c:v>-3.9799999649403617E-4</c:v>
                </c:pt>
                <c:pt idx="254">
                  <c:v>-4.8000000242609531E-4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36E-4E62-B0C5-57B9CC850F56}"/>
            </c:ext>
          </c:extLst>
        </c:ser>
        <c:ser>
          <c:idx val="3"/>
          <c:order val="3"/>
          <c:tx>
            <c:strRef>
              <c:f>'Active 1'!$K$20:$K$20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1'!$F$21:$F$4100</c:f>
              <c:numCache>
                <c:formatCode>General</c:formatCode>
                <c:ptCount val="4080"/>
                <c:pt idx="0">
                  <c:v>-77595.5</c:v>
                </c:pt>
                <c:pt idx="1">
                  <c:v>-77595</c:v>
                </c:pt>
                <c:pt idx="2">
                  <c:v>-76535.5</c:v>
                </c:pt>
                <c:pt idx="3">
                  <c:v>-76535</c:v>
                </c:pt>
                <c:pt idx="4">
                  <c:v>-75351.5</c:v>
                </c:pt>
                <c:pt idx="5">
                  <c:v>-75351</c:v>
                </c:pt>
                <c:pt idx="6">
                  <c:v>-74626</c:v>
                </c:pt>
                <c:pt idx="7">
                  <c:v>-73511</c:v>
                </c:pt>
                <c:pt idx="8">
                  <c:v>-72294</c:v>
                </c:pt>
                <c:pt idx="9">
                  <c:v>-67513</c:v>
                </c:pt>
                <c:pt idx="10">
                  <c:v>-67488</c:v>
                </c:pt>
                <c:pt idx="11">
                  <c:v>-67425</c:v>
                </c:pt>
                <c:pt idx="12">
                  <c:v>-67408</c:v>
                </c:pt>
                <c:pt idx="13">
                  <c:v>-67361</c:v>
                </c:pt>
                <c:pt idx="14">
                  <c:v>-67350</c:v>
                </c:pt>
                <c:pt idx="15">
                  <c:v>-66672</c:v>
                </c:pt>
                <c:pt idx="16">
                  <c:v>-66611</c:v>
                </c:pt>
                <c:pt idx="17">
                  <c:v>-66523</c:v>
                </c:pt>
                <c:pt idx="18">
                  <c:v>-65390.5</c:v>
                </c:pt>
                <c:pt idx="19">
                  <c:v>-65390</c:v>
                </c:pt>
                <c:pt idx="20">
                  <c:v>-63350</c:v>
                </c:pt>
                <c:pt idx="21">
                  <c:v>-63207</c:v>
                </c:pt>
                <c:pt idx="22">
                  <c:v>-61408.5</c:v>
                </c:pt>
                <c:pt idx="23">
                  <c:v>-61408</c:v>
                </c:pt>
                <c:pt idx="24">
                  <c:v>-61400</c:v>
                </c:pt>
                <c:pt idx="25">
                  <c:v>-61399.5</c:v>
                </c:pt>
                <c:pt idx="26">
                  <c:v>-61358.5</c:v>
                </c:pt>
                <c:pt idx="27">
                  <c:v>-61347.5</c:v>
                </c:pt>
                <c:pt idx="28">
                  <c:v>-61298</c:v>
                </c:pt>
                <c:pt idx="29">
                  <c:v>-61287</c:v>
                </c:pt>
                <c:pt idx="30">
                  <c:v>-61286.5</c:v>
                </c:pt>
                <c:pt idx="31">
                  <c:v>-61281</c:v>
                </c:pt>
                <c:pt idx="32">
                  <c:v>-55107</c:v>
                </c:pt>
                <c:pt idx="33">
                  <c:v>-53013</c:v>
                </c:pt>
                <c:pt idx="34">
                  <c:v>-52313.5</c:v>
                </c:pt>
                <c:pt idx="35">
                  <c:v>-52302.5</c:v>
                </c:pt>
                <c:pt idx="36">
                  <c:v>-52288.5</c:v>
                </c:pt>
                <c:pt idx="37">
                  <c:v>-51489</c:v>
                </c:pt>
                <c:pt idx="38">
                  <c:v>-51386</c:v>
                </c:pt>
                <c:pt idx="39">
                  <c:v>-50276.5</c:v>
                </c:pt>
                <c:pt idx="40">
                  <c:v>-50276</c:v>
                </c:pt>
                <c:pt idx="41">
                  <c:v>-49301</c:v>
                </c:pt>
                <c:pt idx="42">
                  <c:v>-46266.5</c:v>
                </c:pt>
                <c:pt idx="43">
                  <c:v>-46007</c:v>
                </c:pt>
                <c:pt idx="44">
                  <c:v>-45359</c:v>
                </c:pt>
                <c:pt idx="45">
                  <c:v>-45102</c:v>
                </c:pt>
                <c:pt idx="46">
                  <c:v>-44884</c:v>
                </c:pt>
                <c:pt idx="47">
                  <c:v>-38230.5</c:v>
                </c:pt>
                <c:pt idx="48">
                  <c:v>-37301</c:v>
                </c:pt>
                <c:pt idx="49">
                  <c:v>-37224</c:v>
                </c:pt>
                <c:pt idx="50">
                  <c:v>-37218.5</c:v>
                </c:pt>
                <c:pt idx="51">
                  <c:v>-37210</c:v>
                </c:pt>
                <c:pt idx="52">
                  <c:v>-36784.5</c:v>
                </c:pt>
                <c:pt idx="53">
                  <c:v>-36159</c:v>
                </c:pt>
                <c:pt idx="54">
                  <c:v>-36156</c:v>
                </c:pt>
                <c:pt idx="55">
                  <c:v>-36153.5</c:v>
                </c:pt>
                <c:pt idx="56">
                  <c:v>-36007</c:v>
                </c:pt>
                <c:pt idx="57">
                  <c:v>-36001.5</c:v>
                </c:pt>
                <c:pt idx="58">
                  <c:v>-35990.5</c:v>
                </c:pt>
                <c:pt idx="59">
                  <c:v>-35985</c:v>
                </c:pt>
                <c:pt idx="60">
                  <c:v>-35323</c:v>
                </c:pt>
                <c:pt idx="61">
                  <c:v>-33824.5</c:v>
                </c:pt>
                <c:pt idx="62">
                  <c:v>-33265</c:v>
                </c:pt>
                <c:pt idx="63">
                  <c:v>-32875.5</c:v>
                </c:pt>
                <c:pt idx="64">
                  <c:v>-31245</c:v>
                </c:pt>
                <c:pt idx="65">
                  <c:v>-31245</c:v>
                </c:pt>
                <c:pt idx="66">
                  <c:v>-31220</c:v>
                </c:pt>
                <c:pt idx="67">
                  <c:v>-30227</c:v>
                </c:pt>
                <c:pt idx="68">
                  <c:v>-30161.5</c:v>
                </c:pt>
                <c:pt idx="69">
                  <c:v>-30159</c:v>
                </c:pt>
                <c:pt idx="70">
                  <c:v>-30103</c:v>
                </c:pt>
                <c:pt idx="71">
                  <c:v>-30092.5</c:v>
                </c:pt>
                <c:pt idx="72">
                  <c:v>-30092.5</c:v>
                </c:pt>
                <c:pt idx="73">
                  <c:v>-30084</c:v>
                </c:pt>
                <c:pt idx="74">
                  <c:v>-30065</c:v>
                </c:pt>
                <c:pt idx="75">
                  <c:v>-28883</c:v>
                </c:pt>
                <c:pt idx="76">
                  <c:v>-28100</c:v>
                </c:pt>
                <c:pt idx="77">
                  <c:v>-27165.5</c:v>
                </c:pt>
                <c:pt idx="78">
                  <c:v>-26800</c:v>
                </c:pt>
                <c:pt idx="79">
                  <c:v>-26111</c:v>
                </c:pt>
                <c:pt idx="80">
                  <c:v>-26070.5</c:v>
                </c:pt>
                <c:pt idx="81">
                  <c:v>-26070</c:v>
                </c:pt>
                <c:pt idx="82">
                  <c:v>-25046</c:v>
                </c:pt>
                <c:pt idx="83">
                  <c:v>-25010</c:v>
                </c:pt>
                <c:pt idx="84">
                  <c:v>-23992</c:v>
                </c:pt>
                <c:pt idx="85">
                  <c:v>-23992</c:v>
                </c:pt>
                <c:pt idx="86">
                  <c:v>-23984</c:v>
                </c:pt>
                <c:pt idx="87">
                  <c:v>-23832</c:v>
                </c:pt>
                <c:pt idx="88">
                  <c:v>-23813.5</c:v>
                </c:pt>
                <c:pt idx="89">
                  <c:v>-23808</c:v>
                </c:pt>
                <c:pt idx="90">
                  <c:v>-23807</c:v>
                </c:pt>
                <c:pt idx="91">
                  <c:v>-22991</c:v>
                </c:pt>
                <c:pt idx="92">
                  <c:v>-22736.5</c:v>
                </c:pt>
                <c:pt idx="93">
                  <c:v>-21926.5</c:v>
                </c:pt>
                <c:pt idx="94">
                  <c:v>-21906.5</c:v>
                </c:pt>
                <c:pt idx="95">
                  <c:v>-21857.5</c:v>
                </c:pt>
                <c:pt idx="96">
                  <c:v>-21779.5</c:v>
                </c:pt>
                <c:pt idx="97">
                  <c:v>-21779.5</c:v>
                </c:pt>
                <c:pt idx="98">
                  <c:v>-21038.5</c:v>
                </c:pt>
                <c:pt idx="99">
                  <c:v>-20969.5</c:v>
                </c:pt>
                <c:pt idx="100">
                  <c:v>-20964</c:v>
                </c:pt>
                <c:pt idx="101">
                  <c:v>-20961</c:v>
                </c:pt>
                <c:pt idx="102">
                  <c:v>-20941</c:v>
                </c:pt>
                <c:pt idx="103">
                  <c:v>-20031.5</c:v>
                </c:pt>
                <c:pt idx="104">
                  <c:v>-19987.5</c:v>
                </c:pt>
                <c:pt idx="105">
                  <c:v>-19973.5</c:v>
                </c:pt>
                <c:pt idx="106">
                  <c:v>-19918.5</c:v>
                </c:pt>
                <c:pt idx="107">
                  <c:v>-19899</c:v>
                </c:pt>
                <c:pt idx="108">
                  <c:v>-19824.5</c:v>
                </c:pt>
                <c:pt idx="109">
                  <c:v>-19813.5</c:v>
                </c:pt>
                <c:pt idx="110">
                  <c:v>-19664</c:v>
                </c:pt>
                <c:pt idx="111">
                  <c:v>-19658.5</c:v>
                </c:pt>
                <c:pt idx="112">
                  <c:v>-19653</c:v>
                </c:pt>
                <c:pt idx="113">
                  <c:v>-19060.5</c:v>
                </c:pt>
                <c:pt idx="114">
                  <c:v>-18961</c:v>
                </c:pt>
                <c:pt idx="115">
                  <c:v>-18889</c:v>
                </c:pt>
                <c:pt idx="116">
                  <c:v>-18743</c:v>
                </c:pt>
                <c:pt idx="117">
                  <c:v>-18731</c:v>
                </c:pt>
                <c:pt idx="118">
                  <c:v>-18729</c:v>
                </c:pt>
                <c:pt idx="119">
                  <c:v>-18092.5</c:v>
                </c:pt>
                <c:pt idx="120">
                  <c:v>-18031.5</c:v>
                </c:pt>
                <c:pt idx="121">
                  <c:v>-18029</c:v>
                </c:pt>
                <c:pt idx="122">
                  <c:v>-17899</c:v>
                </c:pt>
                <c:pt idx="123">
                  <c:v>-17877</c:v>
                </c:pt>
                <c:pt idx="124">
                  <c:v>-17859.5</c:v>
                </c:pt>
                <c:pt idx="125">
                  <c:v>-17830</c:v>
                </c:pt>
                <c:pt idx="126">
                  <c:v>-17780</c:v>
                </c:pt>
                <c:pt idx="127">
                  <c:v>-17765.5</c:v>
                </c:pt>
                <c:pt idx="128">
                  <c:v>-17740.5</c:v>
                </c:pt>
                <c:pt idx="129">
                  <c:v>-17127</c:v>
                </c:pt>
                <c:pt idx="130">
                  <c:v>-17022</c:v>
                </c:pt>
                <c:pt idx="131">
                  <c:v>-16965</c:v>
                </c:pt>
                <c:pt idx="132">
                  <c:v>-16964</c:v>
                </c:pt>
                <c:pt idx="133">
                  <c:v>-16911.5</c:v>
                </c:pt>
                <c:pt idx="134">
                  <c:v>-16861</c:v>
                </c:pt>
                <c:pt idx="135">
                  <c:v>-16837</c:v>
                </c:pt>
                <c:pt idx="136">
                  <c:v>-16787</c:v>
                </c:pt>
                <c:pt idx="137">
                  <c:v>-16624</c:v>
                </c:pt>
                <c:pt idx="138">
                  <c:v>-16031.5</c:v>
                </c:pt>
                <c:pt idx="139">
                  <c:v>-16015</c:v>
                </c:pt>
                <c:pt idx="140">
                  <c:v>-15898</c:v>
                </c:pt>
                <c:pt idx="141">
                  <c:v>-15893.5</c:v>
                </c:pt>
                <c:pt idx="142">
                  <c:v>-15758</c:v>
                </c:pt>
                <c:pt idx="143">
                  <c:v>-15707.5</c:v>
                </c:pt>
                <c:pt idx="144">
                  <c:v>-15578.5</c:v>
                </c:pt>
                <c:pt idx="145">
                  <c:v>-15033</c:v>
                </c:pt>
                <c:pt idx="146">
                  <c:v>-14975</c:v>
                </c:pt>
                <c:pt idx="147">
                  <c:v>-14913.5</c:v>
                </c:pt>
                <c:pt idx="148">
                  <c:v>-14908.5</c:v>
                </c:pt>
                <c:pt idx="149">
                  <c:v>-14906</c:v>
                </c:pt>
                <c:pt idx="150">
                  <c:v>-14850</c:v>
                </c:pt>
                <c:pt idx="151">
                  <c:v>-14826</c:v>
                </c:pt>
                <c:pt idx="152">
                  <c:v>-14820.5</c:v>
                </c:pt>
                <c:pt idx="153">
                  <c:v>-14062</c:v>
                </c:pt>
                <c:pt idx="154">
                  <c:v>-14029</c:v>
                </c:pt>
                <c:pt idx="155">
                  <c:v>-13915</c:v>
                </c:pt>
                <c:pt idx="156">
                  <c:v>-13907</c:v>
                </c:pt>
                <c:pt idx="157">
                  <c:v>-13830</c:v>
                </c:pt>
                <c:pt idx="158">
                  <c:v>-13702</c:v>
                </c:pt>
                <c:pt idx="159">
                  <c:v>-13608</c:v>
                </c:pt>
                <c:pt idx="160">
                  <c:v>-13044</c:v>
                </c:pt>
                <c:pt idx="161">
                  <c:v>-12997</c:v>
                </c:pt>
                <c:pt idx="162">
                  <c:v>-12861</c:v>
                </c:pt>
                <c:pt idx="163">
                  <c:v>-12844.5</c:v>
                </c:pt>
                <c:pt idx="164">
                  <c:v>-12812</c:v>
                </c:pt>
                <c:pt idx="165">
                  <c:v>-12808.5</c:v>
                </c:pt>
                <c:pt idx="166">
                  <c:v>-12776</c:v>
                </c:pt>
                <c:pt idx="167">
                  <c:v>-12743</c:v>
                </c:pt>
                <c:pt idx="168">
                  <c:v>-12051</c:v>
                </c:pt>
                <c:pt idx="169">
                  <c:v>-11899</c:v>
                </c:pt>
                <c:pt idx="170">
                  <c:v>-11826.5</c:v>
                </c:pt>
                <c:pt idx="171">
                  <c:v>-11821.5</c:v>
                </c:pt>
                <c:pt idx="172">
                  <c:v>-11790.5</c:v>
                </c:pt>
                <c:pt idx="173">
                  <c:v>-11773.5</c:v>
                </c:pt>
                <c:pt idx="174">
                  <c:v>-11736</c:v>
                </c:pt>
                <c:pt idx="175">
                  <c:v>-11732.5</c:v>
                </c:pt>
                <c:pt idx="176">
                  <c:v>-11638.5</c:v>
                </c:pt>
                <c:pt idx="177">
                  <c:v>-11555.5</c:v>
                </c:pt>
                <c:pt idx="178">
                  <c:v>-10997</c:v>
                </c:pt>
                <c:pt idx="179">
                  <c:v>-10958.5</c:v>
                </c:pt>
                <c:pt idx="180">
                  <c:v>-10928.5</c:v>
                </c:pt>
                <c:pt idx="181">
                  <c:v>-10899.5</c:v>
                </c:pt>
                <c:pt idx="182">
                  <c:v>-10883</c:v>
                </c:pt>
                <c:pt idx="183">
                  <c:v>-10872.5</c:v>
                </c:pt>
                <c:pt idx="184">
                  <c:v>-10872.5</c:v>
                </c:pt>
                <c:pt idx="185">
                  <c:v>-10870</c:v>
                </c:pt>
                <c:pt idx="186">
                  <c:v>-10805.5</c:v>
                </c:pt>
                <c:pt idx="187">
                  <c:v>-10792</c:v>
                </c:pt>
                <c:pt idx="188">
                  <c:v>-10769.5</c:v>
                </c:pt>
                <c:pt idx="189">
                  <c:v>-10732</c:v>
                </c:pt>
                <c:pt idx="190">
                  <c:v>-10687</c:v>
                </c:pt>
                <c:pt idx="191">
                  <c:v>-10604</c:v>
                </c:pt>
                <c:pt idx="192">
                  <c:v>-10014</c:v>
                </c:pt>
                <c:pt idx="193">
                  <c:v>-9992</c:v>
                </c:pt>
                <c:pt idx="194">
                  <c:v>-9856.5</c:v>
                </c:pt>
                <c:pt idx="195">
                  <c:v>-9840</c:v>
                </c:pt>
                <c:pt idx="196">
                  <c:v>-9832.5</c:v>
                </c:pt>
                <c:pt idx="197">
                  <c:v>-9815.5</c:v>
                </c:pt>
                <c:pt idx="198">
                  <c:v>-9779.5</c:v>
                </c:pt>
                <c:pt idx="199">
                  <c:v>-9774</c:v>
                </c:pt>
                <c:pt idx="200">
                  <c:v>-9691</c:v>
                </c:pt>
                <c:pt idx="201">
                  <c:v>-8883</c:v>
                </c:pt>
                <c:pt idx="202">
                  <c:v>-8850</c:v>
                </c:pt>
                <c:pt idx="203">
                  <c:v>-8797.5</c:v>
                </c:pt>
                <c:pt idx="204">
                  <c:v>-8745.5</c:v>
                </c:pt>
                <c:pt idx="205">
                  <c:v>-8703.5</c:v>
                </c:pt>
                <c:pt idx="206">
                  <c:v>-8629.5</c:v>
                </c:pt>
                <c:pt idx="207">
                  <c:v>-7918</c:v>
                </c:pt>
                <c:pt idx="208">
                  <c:v>-7732.5</c:v>
                </c:pt>
                <c:pt idx="209">
                  <c:v>-7725</c:v>
                </c:pt>
                <c:pt idx="210">
                  <c:v>-7633</c:v>
                </c:pt>
                <c:pt idx="211">
                  <c:v>-7566.5</c:v>
                </c:pt>
                <c:pt idx="212">
                  <c:v>-7073.5</c:v>
                </c:pt>
                <c:pt idx="213">
                  <c:v>-6918.5</c:v>
                </c:pt>
                <c:pt idx="214">
                  <c:v>-6913.5</c:v>
                </c:pt>
                <c:pt idx="215">
                  <c:v>-6775.5</c:v>
                </c:pt>
                <c:pt idx="216">
                  <c:v>-6726.5</c:v>
                </c:pt>
                <c:pt idx="217">
                  <c:v>-6726</c:v>
                </c:pt>
                <c:pt idx="218">
                  <c:v>-6721</c:v>
                </c:pt>
                <c:pt idx="219">
                  <c:v>-6720.5</c:v>
                </c:pt>
                <c:pt idx="220">
                  <c:v>-6709.5</c:v>
                </c:pt>
                <c:pt idx="221">
                  <c:v>-6687</c:v>
                </c:pt>
                <c:pt idx="222">
                  <c:v>-6579</c:v>
                </c:pt>
                <c:pt idx="223">
                  <c:v>-6551.5</c:v>
                </c:pt>
                <c:pt idx="224">
                  <c:v>-5888</c:v>
                </c:pt>
                <c:pt idx="225">
                  <c:v>-5863</c:v>
                </c:pt>
                <c:pt idx="226">
                  <c:v>-5829</c:v>
                </c:pt>
                <c:pt idx="227">
                  <c:v>-5784</c:v>
                </c:pt>
                <c:pt idx="228">
                  <c:v>-5783.5</c:v>
                </c:pt>
                <c:pt idx="229">
                  <c:v>-5666</c:v>
                </c:pt>
                <c:pt idx="230">
                  <c:v>-4964</c:v>
                </c:pt>
                <c:pt idx="231">
                  <c:v>-4925</c:v>
                </c:pt>
                <c:pt idx="232">
                  <c:v>-4836</c:v>
                </c:pt>
                <c:pt idx="233">
                  <c:v>-4784</c:v>
                </c:pt>
                <c:pt idx="234">
                  <c:v>-4784</c:v>
                </c:pt>
                <c:pt idx="235">
                  <c:v>-4755</c:v>
                </c:pt>
                <c:pt idx="236">
                  <c:v>-4638</c:v>
                </c:pt>
                <c:pt idx="237">
                  <c:v>-4638</c:v>
                </c:pt>
                <c:pt idx="238">
                  <c:v>-4532</c:v>
                </c:pt>
                <c:pt idx="239">
                  <c:v>-3843.5</c:v>
                </c:pt>
                <c:pt idx="240">
                  <c:v>-3780</c:v>
                </c:pt>
                <c:pt idx="241">
                  <c:v>-3780</c:v>
                </c:pt>
                <c:pt idx="242">
                  <c:v>-3730.5</c:v>
                </c:pt>
                <c:pt idx="243">
                  <c:v>-3727.5</c:v>
                </c:pt>
                <c:pt idx="244">
                  <c:v>-3635.5</c:v>
                </c:pt>
                <c:pt idx="245">
                  <c:v>-3539.5</c:v>
                </c:pt>
                <c:pt idx="246">
                  <c:v>-2881</c:v>
                </c:pt>
                <c:pt idx="247">
                  <c:v>-2881</c:v>
                </c:pt>
                <c:pt idx="248">
                  <c:v>-2857</c:v>
                </c:pt>
                <c:pt idx="249">
                  <c:v>-2856.5</c:v>
                </c:pt>
                <c:pt idx="250">
                  <c:v>-2854</c:v>
                </c:pt>
                <c:pt idx="251">
                  <c:v>-2851.5</c:v>
                </c:pt>
                <c:pt idx="252">
                  <c:v>-2851</c:v>
                </c:pt>
                <c:pt idx="253">
                  <c:v>-2827.5</c:v>
                </c:pt>
                <c:pt idx="254">
                  <c:v>-2810</c:v>
                </c:pt>
                <c:pt idx="255">
                  <c:v>-2751</c:v>
                </c:pt>
                <c:pt idx="256">
                  <c:v>-2751</c:v>
                </c:pt>
                <c:pt idx="257">
                  <c:v>-2687.5</c:v>
                </c:pt>
                <c:pt idx="258">
                  <c:v>-2687</c:v>
                </c:pt>
                <c:pt idx="259">
                  <c:v>-2649</c:v>
                </c:pt>
                <c:pt idx="260">
                  <c:v>-2624</c:v>
                </c:pt>
                <c:pt idx="261">
                  <c:v>-2624</c:v>
                </c:pt>
                <c:pt idx="262">
                  <c:v>-1801.5</c:v>
                </c:pt>
                <c:pt idx="263">
                  <c:v>-1794</c:v>
                </c:pt>
                <c:pt idx="264">
                  <c:v>-1794</c:v>
                </c:pt>
                <c:pt idx="265">
                  <c:v>-1793.5</c:v>
                </c:pt>
                <c:pt idx="266">
                  <c:v>-1793.5</c:v>
                </c:pt>
                <c:pt idx="267">
                  <c:v>-1788.5</c:v>
                </c:pt>
                <c:pt idx="268">
                  <c:v>-1788</c:v>
                </c:pt>
                <c:pt idx="269">
                  <c:v>-1788</c:v>
                </c:pt>
                <c:pt idx="270">
                  <c:v>-1785.5</c:v>
                </c:pt>
                <c:pt idx="271">
                  <c:v>-1785</c:v>
                </c:pt>
                <c:pt idx="272">
                  <c:v>-1783</c:v>
                </c:pt>
                <c:pt idx="273">
                  <c:v>-1782.5</c:v>
                </c:pt>
                <c:pt idx="274">
                  <c:v>-1777.5</c:v>
                </c:pt>
                <c:pt idx="275">
                  <c:v>-1777</c:v>
                </c:pt>
                <c:pt idx="276">
                  <c:v>-1774.5</c:v>
                </c:pt>
                <c:pt idx="277">
                  <c:v>-1771.5</c:v>
                </c:pt>
                <c:pt idx="278">
                  <c:v>-1771.5</c:v>
                </c:pt>
                <c:pt idx="279">
                  <c:v>-1727</c:v>
                </c:pt>
                <c:pt idx="280">
                  <c:v>-1725</c:v>
                </c:pt>
                <c:pt idx="281">
                  <c:v>-1725</c:v>
                </c:pt>
                <c:pt idx="282">
                  <c:v>-1647.5</c:v>
                </c:pt>
                <c:pt idx="283">
                  <c:v>-1642</c:v>
                </c:pt>
                <c:pt idx="284">
                  <c:v>-1586</c:v>
                </c:pt>
                <c:pt idx="285">
                  <c:v>-1512</c:v>
                </c:pt>
                <c:pt idx="286">
                  <c:v>-925</c:v>
                </c:pt>
                <c:pt idx="287">
                  <c:v>-754</c:v>
                </c:pt>
                <c:pt idx="288">
                  <c:v>-736.5</c:v>
                </c:pt>
                <c:pt idx="289">
                  <c:v>-521</c:v>
                </c:pt>
                <c:pt idx="290">
                  <c:v>-298.5</c:v>
                </c:pt>
                <c:pt idx="291">
                  <c:v>-3</c:v>
                </c:pt>
                <c:pt idx="292">
                  <c:v>71.5</c:v>
                </c:pt>
                <c:pt idx="293">
                  <c:v>127</c:v>
                </c:pt>
                <c:pt idx="294">
                  <c:v>215</c:v>
                </c:pt>
                <c:pt idx="295">
                  <c:v>265</c:v>
                </c:pt>
                <c:pt idx="296">
                  <c:v>1078.5</c:v>
                </c:pt>
                <c:pt idx="297">
                  <c:v>1108</c:v>
                </c:pt>
                <c:pt idx="298">
                  <c:v>1139.5</c:v>
                </c:pt>
                <c:pt idx="299">
                  <c:v>1182.5</c:v>
                </c:pt>
                <c:pt idx="300">
                  <c:v>1263.5</c:v>
                </c:pt>
                <c:pt idx="301">
                  <c:v>1282</c:v>
                </c:pt>
                <c:pt idx="302">
                  <c:v>1283</c:v>
                </c:pt>
                <c:pt idx="303">
                  <c:v>1421</c:v>
                </c:pt>
                <c:pt idx="304">
                  <c:v>1456</c:v>
                </c:pt>
                <c:pt idx="305">
                  <c:v>1456</c:v>
                </c:pt>
                <c:pt idx="306">
                  <c:v>1456</c:v>
                </c:pt>
                <c:pt idx="307">
                  <c:v>1456</c:v>
                </c:pt>
                <c:pt idx="308">
                  <c:v>1456</c:v>
                </c:pt>
                <c:pt idx="309">
                  <c:v>2168.5</c:v>
                </c:pt>
                <c:pt idx="310">
                  <c:v>2226.5</c:v>
                </c:pt>
                <c:pt idx="311">
                  <c:v>2265</c:v>
                </c:pt>
                <c:pt idx="312">
                  <c:v>2333</c:v>
                </c:pt>
                <c:pt idx="313">
                  <c:v>2396.5</c:v>
                </c:pt>
                <c:pt idx="314">
                  <c:v>3171.5</c:v>
                </c:pt>
                <c:pt idx="315">
                  <c:v>3202.5</c:v>
                </c:pt>
                <c:pt idx="316">
                  <c:v>3315</c:v>
                </c:pt>
                <c:pt idx="317">
                  <c:v>3332.5</c:v>
                </c:pt>
                <c:pt idx="318">
                  <c:v>3354.5</c:v>
                </c:pt>
                <c:pt idx="319">
                  <c:v>3387</c:v>
                </c:pt>
                <c:pt idx="320">
                  <c:v>3402</c:v>
                </c:pt>
                <c:pt idx="321">
                  <c:v>3453.5</c:v>
                </c:pt>
                <c:pt idx="322">
                  <c:v>3453.5</c:v>
                </c:pt>
                <c:pt idx="323">
                  <c:v>3456</c:v>
                </c:pt>
                <c:pt idx="324">
                  <c:v>3456</c:v>
                </c:pt>
                <c:pt idx="325">
                  <c:v>3456</c:v>
                </c:pt>
                <c:pt idx="326">
                  <c:v>3456</c:v>
                </c:pt>
                <c:pt idx="327">
                  <c:v>3456</c:v>
                </c:pt>
                <c:pt idx="328">
                  <c:v>3456</c:v>
                </c:pt>
                <c:pt idx="329">
                  <c:v>4104</c:v>
                </c:pt>
                <c:pt idx="330">
                  <c:v>4192.5</c:v>
                </c:pt>
                <c:pt idx="331">
                  <c:v>4230</c:v>
                </c:pt>
                <c:pt idx="332">
                  <c:v>4230.5</c:v>
                </c:pt>
                <c:pt idx="333">
                  <c:v>4246</c:v>
                </c:pt>
                <c:pt idx="334">
                  <c:v>4247.5</c:v>
                </c:pt>
                <c:pt idx="335">
                  <c:v>4247.5</c:v>
                </c:pt>
                <c:pt idx="336">
                  <c:v>4251.5</c:v>
                </c:pt>
                <c:pt idx="337">
                  <c:v>4281.5</c:v>
                </c:pt>
                <c:pt idx="338">
                  <c:v>4282</c:v>
                </c:pt>
                <c:pt idx="339">
                  <c:v>4369</c:v>
                </c:pt>
                <c:pt idx="340">
                  <c:v>4396.5</c:v>
                </c:pt>
                <c:pt idx="341">
                  <c:v>4477.5</c:v>
                </c:pt>
                <c:pt idx="342">
                  <c:v>5139.5</c:v>
                </c:pt>
                <c:pt idx="343">
                  <c:v>5225</c:v>
                </c:pt>
                <c:pt idx="344">
                  <c:v>5225</c:v>
                </c:pt>
                <c:pt idx="345">
                  <c:v>5282</c:v>
                </c:pt>
                <c:pt idx="346">
                  <c:v>5310.5</c:v>
                </c:pt>
                <c:pt idx="347">
                  <c:v>5311</c:v>
                </c:pt>
                <c:pt idx="348">
                  <c:v>5338</c:v>
                </c:pt>
                <c:pt idx="349">
                  <c:v>5340</c:v>
                </c:pt>
                <c:pt idx="350">
                  <c:v>5368</c:v>
                </c:pt>
                <c:pt idx="351">
                  <c:v>5368</c:v>
                </c:pt>
                <c:pt idx="352">
                  <c:v>5388</c:v>
                </c:pt>
                <c:pt idx="353">
                  <c:v>5424</c:v>
                </c:pt>
                <c:pt idx="354">
                  <c:v>6154.5</c:v>
                </c:pt>
                <c:pt idx="355">
                  <c:v>6154.5</c:v>
                </c:pt>
                <c:pt idx="356">
                  <c:v>6223.5</c:v>
                </c:pt>
                <c:pt idx="357">
                  <c:v>6223.5</c:v>
                </c:pt>
                <c:pt idx="358">
                  <c:v>6224</c:v>
                </c:pt>
                <c:pt idx="359">
                  <c:v>6224</c:v>
                </c:pt>
                <c:pt idx="360">
                  <c:v>6265</c:v>
                </c:pt>
                <c:pt idx="361">
                  <c:v>7221.5</c:v>
                </c:pt>
                <c:pt idx="362">
                  <c:v>7221.5</c:v>
                </c:pt>
                <c:pt idx="363">
                  <c:v>7229.5</c:v>
                </c:pt>
                <c:pt idx="364">
                  <c:v>7231</c:v>
                </c:pt>
                <c:pt idx="365">
                  <c:v>7301</c:v>
                </c:pt>
                <c:pt idx="366">
                  <c:v>7321.5</c:v>
                </c:pt>
                <c:pt idx="367">
                  <c:v>7322</c:v>
                </c:pt>
                <c:pt idx="368">
                  <c:v>7327</c:v>
                </c:pt>
                <c:pt idx="369">
                  <c:v>7407.5</c:v>
                </c:pt>
                <c:pt idx="370">
                  <c:v>7459</c:v>
                </c:pt>
                <c:pt idx="371">
                  <c:v>7462.5</c:v>
                </c:pt>
                <c:pt idx="372">
                  <c:v>8152</c:v>
                </c:pt>
                <c:pt idx="373">
                  <c:v>8267</c:v>
                </c:pt>
                <c:pt idx="374">
                  <c:v>8267</c:v>
                </c:pt>
                <c:pt idx="375">
                  <c:v>8271</c:v>
                </c:pt>
                <c:pt idx="376">
                  <c:v>8293.5</c:v>
                </c:pt>
                <c:pt idx="377">
                  <c:v>8294</c:v>
                </c:pt>
                <c:pt idx="378">
                  <c:v>8322.5</c:v>
                </c:pt>
                <c:pt idx="379">
                  <c:v>8322.5</c:v>
                </c:pt>
                <c:pt idx="380">
                  <c:v>8367.5</c:v>
                </c:pt>
                <c:pt idx="381">
                  <c:v>8386</c:v>
                </c:pt>
                <c:pt idx="382">
                  <c:v>8386</c:v>
                </c:pt>
                <c:pt idx="383">
                  <c:v>8403</c:v>
                </c:pt>
                <c:pt idx="384">
                  <c:v>8571</c:v>
                </c:pt>
                <c:pt idx="385">
                  <c:v>9112</c:v>
                </c:pt>
                <c:pt idx="386">
                  <c:v>9175.5</c:v>
                </c:pt>
                <c:pt idx="387">
                  <c:v>9206</c:v>
                </c:pt>
                <c:pt idx="388">
                  <c:v>10315</c:v>
                </c:pt>
                <c:pt idx="389">
                  <c:v>10453</c:v>
                </c:pt>
                <c:pt idx="390">
                  <c:v>10483</c:v>
                </c:pt>
                <c:pt idx="391">
                  <c:v>10585.5</c:v>
                </c:pt>
                <c:pt idx="392">
                  <c:v>11264</c:v>
                </c:pt>
                <c:pt idx="393">
                  <c:v>11319</c:v>
                </c:pt>
                <c:pt idx="394">
                  <c:v>11360.5</c:v>
                </c:pt>
                <c:pt idx="395">
                  <c:v>11371.5</c:v>
                </c:pt>
                <c:pt idx="396">
                  <c:v>11515</c:v>
                </c:pt>
                <c:pt idx="397">
                  <c:v>11639.5</c:v>
                </c:pt>
                <c:pt idx="398">
                  <c:v>12235</c:v>
                </c:pt>
                <c:pt idx="399">
                  <c:v>12307</c:v>
                </c:pt>
                <c:pt idx="400">
                  <c:v>12505.5</c:v>
                </c:pt>
                <c:pt idx="401">
                  <c:v>12585.5</c:v>
                </c:pt>
                <c:pt idx="402">
                  <c:v>13128.5</c:v>
                </c:pt>
                <c:pt idx="403">
                  <c:v>13228</c:v>
                </c:pt>
                <c:pt idx="404">
                  <c:v>13228</c:v>
                </c:pt>
                <c:pt idx="405">
                  <c:v>13234.5</c:v>
                </c:pt>
                <c:pt idx="406">
                  <c:v>13237.5</c:v>
                </c:pt>
                <c:pt idx="407">
                  <c:v>13243</c:v>
                </c:pt>
                <c:pt idx="408">
                  <c:v>13451</c:v>
                </c:pt>
                <c:pt idx="409">
                  <c:v>13495</c:v>
                </c:pt>
                <c:pt idx="410">
                  <c:v>13495.5</c:v>
                </c:pt>
                <c:pt idx="411">
                  <c:v>14210</c:v>
                </c:pt>
                <c:pt idx="412">
                  <c:v>14224</c:v>
                </c:pt>
                <c:pt idx="413">
                  <c:v>14259.5</c:v>
                </c:pt>
                <c:pt idx="414">
                  <c:v>14450.5</c:v>
                </c:pt>
                <c:pt idx="415">
                  <c:v>14469.5</c:v>
                </c:pt>
                <c:pt idx="416">
                  <c:v>14585.5</c:v>
                </c:pt>
                <c:pt idx="417">
                  <c:v>15330.5</c:v>
                </c:pt>
                <c:pt idx="418">
                  <c:v>15377</c:v>
                </c:pt>
                <c:pt idx="419">
                  <c:v>15448.5</c:v>
                </c:pt>
                <c:pt idx="420">
                  <c:v>15465</c:v>
                </c:pt>
                <c:pt idx="421">
                  <c:v>15578.5</c:v>
                </c:pt>
              </c:numCache>
            </c:numRef>
          </c:xVal>
          <c:yVal>
            <c:numRef>
              <c:f>'Active 1'!$K$21:$K$4100</c:f>
              <c:numCache>
                <c:formatCode>General</c:formatCode>
                <c:ptCount val="4080"/>
                <c:pt idx="47">
                  <c:v>1.0411000002932269E-2</c:v>
                </c:pt>
                <c:pt idx="148">
                  <c:v>4.7669999985373579E-3</c:v>
                </c:pt>
                <c:pt idx="149">
                  <c:v>3.8120000026538037E-3</c:v>
                </c:pt>
                <c:pt idx="151">
                  <c:v>3.5520000019459985E-3</c:v>
                </c:pt>
                <c:pt idx="152">
                  <c:v>6.3910000026226044E-3</c:v>
                </c:pt>
                <c:pt idx="164">
                  <c:v>4.7239999985322356E-3</c:v>
                </c:pt>
                <c:pt idx="167">
                  <c:v>4.4859999979962595E-3</c:v>
                </c:pt>
                <c:pt idx="171">
                  <c:v>4.6930000025895424E-3</c:v>
                </c:pt>
                <c:pt idx="178">
                  <c:v>9.9399999453453347E-4</c:v>
                </c:pt>
                <c:pt idx="179">
                  <c:v>2.6670000006561168E-3</c:v>
                </c:pt>
                <c:pt idx="183">
                  <c:v>6.2949999992270023E-3</c:v>
                </c:pt>
                <c:pt idx="184">
                  <c:v>6.2949999992270023E-3</c:v>
                </c:pt>
                <c:pt idx="196">
                  <c:v>4.815000000235159E-3</c:v>
                </c:pt>
                <c:pt idx="204">
                  <c:v>2.7410000038798898E-3</c:v>
                </c:pt>
                <c:pt idx="207">
                  <c:v>3.6000004911329597E-5</c:v>
                </c:pt>
                <c:pt idx="210">
                  <c:v>-3.3999996958300471E-5</c:v>
                </c:pt>
                <c:pt idx="212">
                  <c:v>3.9699999615550041E-4</c:v>
                </c:pt>
                <c:pt idx="213">
                  <c:v>8.7000000348780304E-5</c:v>
                </c:pt>
                <c:pt idx="215">
                  <c:v>-3.9899999683257192E-4</c:v>
                </c:pt>
                <c:pt idx="216">
                  <c:v>3.0000010156072676E-6</c:v>
                </c:pt>
                <c:pt idx="217">
                  <c:v>-1.0479999982635491E-3</c:v>
                </c:pt>
                <c:pt idx="218">
                  <c:v>-4.5800000225426629E-4</c:v>
                </c:pt>
                <c:pt idx="219">
                  <c:v>-1.0089999996125698E-3</c:v>
                </c:pt>
                <c:pt idx="220">
                  <c:v>-1.3100000069243833E-4</c:v>
                </c:pt>
                <c:pt idx="221">
                  <c:v>3.7400000292109326E-4</c:v>
                </c:pt>
                <c:pt idx="222">
                  <c:v>-1.0419999962323345E-3</c:v>
                </c:pt>
                <c:pt idx="223">
                  <c:v>2.5299999833805487E-4</c:v>
                </c:pt>
                <c:pt idx="224">
                  <c:v>-1.3239999971119687E-3</c:v>
                </c:pt>
                <c:pt idx="225">
                  <c:v>4.0260000023408793E-3</c:v>
                </c:pt>
                <c:pt idx="226">
                  <c:v>-1.4199999714037403E-4</c:v>
                </c:pt>
                <c:pt idx="229">
                  <c:v>-1.3679999974556267E-3</c:v>
                </c:pt>
                <c:pt idx="230">
                  <c:v>3.9279999982682057E-3</c:v>
                </c:pt>
                <c:pt idx="231">
                  <c:v>-1.0499999989406206E-3</c:v>
                </c:pt>
                <c:pt idx="232">
                  <c:v>-1.0279999987687916E-3</c:v>
                </c:pt>
                <c:pt idx="234">
                  <c:v>-7.9199999890988693E-4</c:v>
                </c:pt>
                <c:pt idx="237">
                  <c:v>-2.9399999766610563E-4</c:v>
                </c:pt>
                <c:pt idx="238">
                  <c:v>-1.1360000062268227E-3</c:v>
                </c:pt>
                <c:pt idx="239">
                  <c:v>-3.6299999919719994E-4</c:v>
                </c:pt>
                <c:pt idx="241">
                  <c:v>-1.5300000013667159E-3</c:v>
                </c:pt>
                <c:pt idx="242">
                  <c:v>4.1099999361904338E-4</c:v>
                </c:pt>
                <c:pt idx="243">
                  <c:v>4.0499999886378646E-4</c:v>
                </c:pt>
                <c:pt idx="244">
                  <c:v>1.2099999730708078E-4</c:v>
                </c:pt>
                <c:pt idx="245">
                  <c:v>2.9000002541579306E-5</c:v>
                </c:pt>
                <c:pt idx="246">
                  <c:v>-2.1479999995790422E-3</c:v>
                </c:pt>
                <c:pt idx="253">
                  <c:v>4.0499999886378646E-4</c:v>
                </c:pt>
                <c:pt idx="255">
                  <c:v>-1.1080000040237792E-3</c:v>
                </c:pt>
                <c:pt idx="257">
                  <c:v>-4.7500000073341653E-4</c:v>
                </c:pt>
                <c:pt idx="258">
                  <c:v>8.7399999756598845E-4</c:v>
                </c:pt>
                <c:pt idx="259">
                  <c:v>1.698000000033062E-3</c:v>
                </c:pt>
                <c:pt idx="261">
                  <c:v>8.8800000230548903E-4</c:v>
                </c:pt>
                <c:pt idx="262">
                  <c:v>1.2530000021797605E-3</c:v>
                </c:pt>
                <c:pt idx="263">
                  <c:v>-5.1199999870732427E-4</c:v>
                </c:pt>
                <c:pt idx="264">
                  <c:v>-3.1199999648379162E-4</c:v>
                </c:pt>
                <c:pt idx="265">
                  <c:v>7.370000021182932E-4</c:v>
                </c:pt>
                <c:pt idx="266">
                  <c:v>9.3700000434182584E-4</c:v>
                </c:pt>
                <c:pt idx="267">
                  <c:v>8.2700000348268077E-4</c:v>
                </c:pt>
                <c:pt idx="268">
                  <c:v>-1.3240000043879263E-3</c:v>
                </c:pt>
                <c:pt idx="269">
                  <c:v>-8.240000024670735E-4</c:v>
                </c:pt>
                <c:pt idx="270">
                  <c:v>8.2099999417550862E-4</c:v>
                </c:pt>
                <c:pt idx="271">
                  <c:v>-3.0000002880115062E-5</c:v>
                </c:pt>
                <c:pt idx="272">
                  <c:v>-7.3400000110268593E-4</c:v>
                </c:pt>
                <c:pt idx="273">
                  <c:v>8.149999994202517E-4</c:v>
                </c:pt>
                <c:pt idx="274">
                  <c:v>6.0500000108731911E-4</c:v>
                </c:pt>
                <c:pt idx="275">
                  <c:v>-9.4600000011269003E-4</c:v>
                </c:pt>
                <c:pt idx="276">
                  <c:v>1.9900000188499689E-4</c:v>
                </c:pt>
                <c:pt idx="277">
                  <c:v>1.6929999983403832E-3</c:v>
                </c:pt>
                <c:pt idx="278">
                  <c:v>2.4929999999585561E-3</c:v>
                </c:pt>
                <c:pt idx="279">
                  <c:v>3.5399999615037814E-4</c:v>
                </c:pt>
                <c:pt idx="280">
                  <c:v>1.1200000008102506E-3</c:v>
                </c:pt>
                <c:pt idx="282">
                  <c:v>-1.6550000000279397E-3</c:v>
                </c:pt>
                <c:pt idx="283">
                  <c:v>-9.1600000450853258E-4</c:v>
                </c:pt>
                <c:pt idx="285">
                  <c:v>-7.7600000076927245E-4</c:v>
                </c:pt>
                <c:pt idx="286">
                  <c:v>-1.2500000011641532E-3</c:v>
                </c:pt>
                <c:pt idx="287">
                  <c:v>-8.9200000365963206E-4</c:v>
                </c:pt>
                <c:pt idx="288">
                  <c:v>-7.6999996963422745E-5</c:v>
                </c:pt>
                <c:pt idx="289">
                  <c:v>-8.5799999942537397E-4</c:v>
                </c:pt>
                <c:pt idx="291">
                  <c:v>-1.2940000015078112E-3</c:v>
                </c:pt>
                <c:pt idx="292">
                  <c:v>-1.1929999964195304E-3</c:v>
                </c:pt>
                <c:pt idx="293">
                  <c:v>-6.539999958476983E-4</c:v>
                </c:pt>
                <c:pt idx="294">
                  <c:v>-2.630000002682209E-3</c:v>
                </c:pt>
                <c:pt idx="295">
                  <c:v>-1.7299999963142909E-3</c:v>
                </c:pt>
                <c:pt idx="296">
                  <c:v>-2.9070000018691644E-3</c:v>
                </c:pt>
                <c:pt idx="297">
                  <c:v>-2.7160000026924536E-3</c:v>
                </c:pt>
                <c:pt idx="298">
                  <c:v>-3.6289999989094213E-3</c:v>
                </c:pt>
                <c:pt idx="299">
                  <c:v>-2.3149999979068525E-3</c:v>
                </c:pt>
                <c:pt idx="300">
                  <c:v>-2.9769999964628369E-3</c:v>
                </c:pt>
                <c:pt idx="301">
                  <c:v>-2.6639999996405095E-3</c:v>
                </c:pt>
                <c:pt idx="302">
                  <c:v>-2.9660000000149012E-3</c:v>
                </c:pt>
                <c:pt idx="303">
                  <c:v>-3.2420000061392784E-3</c:v>
                </c:pt>
                <c:pt idx="304">
                  <c:v>-2.5119999991147779E-3</c:v>
                </c:pt>
                <c:pt idx="305">
                  <c:v>-2.5020000030053779E-3</c:v>
                </c:pt>
                <c:pt idx="307">
                  <c:v>-2.4019999982556328E-3</c:v>
                </c:pt>
                <c:pt idx="309">
                  <c:v>-3.3870000042952597E-3</c:v>
                </c:pt>
                <c:pt idx="310">
                  <c:v>-2.9030000005150214E-3</c:v>
                </c:pt>
                <c:pt idx="311">
                  <c:v>-3.2300000020768493E-3</c:v>
                </c:pt>
                <c:pt idx="312">
                  <c:v>-3.9660000038566068E-3</c:v>
                </c:pt>
                <c:pt idx="313">
                  <c:v>-3.3430000039516017E-3</c:v>
                </c:pt>
                <c:pt idx="314">
                  <c:v>-3.8930000009713694E-3</c:v>
                </c:pt>
                <c:pt idx="315">
                  <c:v>-4.2549999998300336E-3</c:v>
                </c:pt>
                <c:pt idx="316">
                  <c:v>-4.8299999980372377E-3</c:v>
                </c:pt>
                <c:pt idx="317">
                  <c:v>-3.9149999938672408E-3</c:v>
                </c:pt>
                <c:pt idx="318">
                  <c:v>-3.7589999992633238E-3</c:v>
                </c:pt>
                <c:pt idx="319">
                  <c:v>-2.9739999954472296E-3</c:v>
                </c:pt>
                <c:pt idx="320">
                  <c:v>-3.603999997721985E-3</c:v>
                </c:pt>
                <c:pt idx="322">
                  <c:v>-5.1170000006095506E-3</c:v>
                </c:pt>
                <c:pt idx="323">
                  <c:v>-5.5520000023534521E-3</c:v>
                </c:pt>
                <c:pt idx="325">
                  <c:v>-4.6520000032614917E-3</c:v>
                </c:pt>
                <c:pt idx="327">
                  <c:v>-4.3520000035641715E-3</c:v>
                </c:pt>
                <c:pt idx="329">
                  <c:v>-5.407999997260049E-3</c:v>
                </c:pt>
                <c:pt idx="330">
                  <c:v>-6.8350000074133277E-3</c:v>
                </c:pt>
                <c:pt idx="331">
                  <c:v>-7.4600000007194467E-3</c:v>
                </c:pt>
                <c:pt idx="332">
                  <c:v>-6.6110000043408945E-3</c:v>
                </c:pt>
                <c:pt idx="333">
                  <c:v>-7.7919999966979958E-3</c:v>
                </c:pt>
                <c:pt idx="334">
                  <c:v>-7.0949999935692176E-3</c:v>
                </c:pt>
                <c:pt idx="336">
                  <c:v>-7.0530000011785887E-3</c:v>
                </c:pt>
                <c:pt idx="337">
                  <c:v>-6.8129999999655411E-3</c:v>
                </c:pt>
                <c:pt idx="338">
                  <c:v>-6.9640000001527369E-3</c:v>
                </c:pt>
                <c:pt idx="339">
                  <c:v>-9.3380000034812838E-3</c:v>
                </c:pt>
                <c:pt idx="340">
                  <c:v>-7.1430000025429763E-3</c:v>
                </c:pt>
                <c:pt idx="341">
                  <c:v>-7.5049999941256829E-3</c:v>
                </c:pt>
                <c:pt idx="342">
                  <c:v>-8.0290000041713938E-3</c:v>
                </c:pt>
                <c:pt idx="343">
                  <c:v>-9.4500000050175004E-3</c:v>
                </c:pt>
                <c:pt idx="344">
                  <c:v>-9.4500000050175004E-3</c:v>
                </c:pt>
                <c:pt idx="345">
                  <c:v>-8.7640000056126155E-3</c:v>
                </c:pt>
                <c:pt idx="346">
                  <c:v>-8.9710000029299408E-3</c:v>
                </c:pt>
                <c:pt idx="347">
                  <c:v>-9.3220000053406693E-3</c:v>
                </c:pt>
                <c:pt idx="348">
                  <c:v>-9.6760000014910474E-3</c:v>
                </c:pt>
                <c:pt idx="349">
                  <c:v>-9.3800000031478703E-3</c:v>
                </c:pt>
                <c:pt idx="351">
                  <c:v>-9.4260000041685998E-3</c:v>
                </c:pt>
                <c:pt idx="352">
                  <c:v>-9.775999998964835E-3</c:v>
                </c:pt>
                <c:pt idx="353">
                  <c:v>-9.9480000062612817E-3</c:v>
                </c:pt>
                <c:pt idx="354">
                  <c:v>-1.1858999998366926E-2</c:v>
                </c:pt>
                <c:pt idx="355">
                  <c:v>-1.1858999998366926E-2</c:v>
                </c:pt>
                <c:pt idx="356">
                  <c:v>-1.1496999999508262E-2</c:v>
                </c:pt>
                <c:pt idx="357">
                  <c:v>-1.1496999999508262E-2</c:v>
                </c:pt>
                <c:pt idx="358">
                  <c:v>-1.2948000003234483E-2</c:v>
                </c:pt>
                <c:pt idx="359">
                  <c:v>-1.2948000003234483E-2</c:v>
                </c:pt>
                <c:pt idx="360">
                  <c:v>-1.3030000001890585E-2</c:v>
                </c:pt>
                <c:pt idx="361">
                  <c:v>-1.5292999996745493E-2</c:v>
                </c:pt>
                <c:pt idx="363">
                  <c:v>-1.5509000004385598E-2</c:v>
                </c:pt>
                <c:pt idx="364">
                  <c:v>-1.6562000004341826E-2</c:v>
                </c:pt>
                <c:pt idx="365">
                  <c:v>-1.7701999997370876E-2</c:v>
                </c:pt>
                <c:pt idx="366">
                  <c:v>-1.5893000003416091E-2</c:v>
                </c:pt>
                <c:pt idx="367">
                  <c:v>-1.8044000004010741E-2</c:v>
                </c:pt>
                <c:pt idx="368">
                  <c:v>-1.6953999998804647E-2</c:v>
                </c:pt>
                <c:pt idx="369">
                  <c:v>-1.7565000001923181E-2</c:v>
                </c:pt>
                <c:pt idx="370">
                  <c:v>-1.3918000004196074E-2</c:v>
                </c:pt>
                <c:pt idx="371">
                  <c:v>-1.7075000003387686E-2</c:v>
                </c:pt>
                <c:pt idx="372">
                  <c:v>-2.2504000000481028E-2</c:v>
                </c:pt>
                <c:pt idx="374">
                  <c:v>-2.1624000000883825E-2</c:v>
                </c:pt>
                <c:pt idx="375">
                  <c:v>-2.1941999999398831E-2</c:v>
                </c:pt>
                <c:pt idx="376">
                  <c:v>-2.0736999998916872E-2</c:v>
                </c:pt>
                <c:pt idx="377">
                  <c:v>-2.1988000000419561E-2</c:v>
                </c:pt>
                <c:pt idx="380">
                  <c:v>-2.0684999995864928E-2</c:v>
                </c:pt>
                <c:pt idx="383">
                  <c:v>-2.2306000006210525E-2</c:v>
                </c:pt>
                <c:pt idx="384">
                  <c:v>-2.2411999947507866E-2</c:v>
                </c:pt>
                <c:pt idx="385">
                  <c:v>-2.5623999994422775E-2</c:v>
                </c:pt>
                <c:pt idx="386">
                  <c:v>-2.4301000004925299E-2</c:v>
                </c:pt>
                <c:pt idx="387">
                  <c:v>-2.5912000004609581E-2</c:v>
                </c:pt>
                <c:pt idx="388">
                  <c:v>-2.8029999994032551E-2</c:v>
                </c:pt>
                <c:pt idx="389">
                  <c:v>-3.0105999998340849E-2</c:v>
                </c:pt>
                <c:pt idx="390">
                  <c:v>-3.1065999995917082E-2</c:v>
                </c:pt>
                <c:pt idx="391">
                  <c:v>-2.8620999997656327E-2</c:v>
                </c:pt>
                <c:pt idx="392">
                  <c:v>-3.1527999999525491E-2</c:v>
                </c:pt>
                <c:pt idx="393">
                  <c:v>-3.1438000005437061E-2</c:v>
                </c:pt>
                <c:pt idx="394">
                  <c:v>-3.1370999997307081E-2</c:v>
                </c:pt>
                <c:pt idx="395">
                  <c:v>-3.139299999747891E-2</c:v>
                </c:pt>
                <c:pt idx="396">
                  <c:v>-3.2229999997070991E-2</c:v>
                </c:pt>
                <c:pt idx="397">
                  <c:v>-3.1429000002390239E-2</c:v>
                </c:pt>
                <c:pt idx="398">
                  <c:v>-3.3970000004046597E-2</c:v>
                </c:pt>
                <c:pt idx="399">
                  <c:v>-3.3814000002166722E-2</c:v>
                </c:pt>
                <c:pt idx="400">
                  <c:v>-3.3160999999381602E-2</c:v>
                </c:pt>
                <c:pt idx="401">
                  <c:v>-3.3521000004839152E-2</c:v>
                </c:pt>
                <c:pt idx="402">
                  <c:v>-3.530700000555953E-2</c:v>
                </c:pt>
                <c:pt idx="403">
                  <c:v>-3.5455999997793697E-2</c:v>
                </c:pt>
                <c:pt idx="404">
                  <c:v>-3.5455999997793697E-2</c:v>
                </c:pt>
                <c:pt idx="405">
                  <c:v>-3.501900022092741E-2</c:v>
                </c:pt>
                <c:pt idx="406">
                  <c:v>-3.5324999829754233E-2</c:v>
                </c:pt>
                <c:pt idx="407">
                  <c:v>-3.5486000102537218E-2</c:v>
                </c:pt>
                <c:pt idx="408">
                  <c:v>-3.5102000001643319E-2</c:v>
                </c:pt>
                <c:pt idx="409">
                  <c:v>-3.5390000004554167E-2</c:v>
                </c:pt>
                <c:pt idx="410">
                  <c:v>-3.5841000004438683E-2</c:v>
                </c:pt>
                <c:pt idx="411">
                  <c:v>-3.7519999998039566E-2</c:v>
                </c:pt>
                <c:pt idx="412">
                  <c:v>-3.6948000000847969E-2</c:v>
                </c:pt>
                <c:pt idx="413">
                  <c:v>-3.706899999815505E-2</c:v>
                </c:pt>
                <c:pt idx="414">
                  <c:v>-3.6351000002468936E-2</c:v>
                </c:pt>
                <c:pt idx="415">
                  <c:v>-3.6489000005531125E-2</c:v>
                </c:pt>
                <c:pt idx="416">
                  <c:v>-3.6821000001509674E-2</c:v>
                </c:pt>
                <c:pt idx="417">
                  <c:v>-3.851099999883445E-2</c:v>
                </c:pt>
                <c:pt idx="418">
                  <c:v>-3.8853999998536892E-2</c:v>
                </c:pt>
                <c:pt idx="419">
                  <c:v>-3.944700000283774E-2</c:v>
                </c:pt>
                <c:pt idx="420">
                  <c:v>-3.9729999996779952E-2</c:v>
                </c:pt>
                <c:pt idx="421">
                  <c:v>-3.930699999909848E-2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36E-4E62-B0C5-57B9CC850F56}"/>
            </c:ext>
          </c:extLst>
        </c:ser>
        <c:ser>
          <c:idx val="4"/>
          <c:order val="4"/>
          <c:tx>
            <c:strRef>
              <c:f>'Active 1'!$L$20:$L$20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1'!$F$21:$F$410</c:f>
              <c:numCache>
                <c:formatCode>General</c:formatCode>
                <c:ptCount val="390"/>
                <c:pt idx="0">
                  <c:v>-77595.5</c:v>
                </c:pt>
                <c:pt idx="1">
                  <c:v>-77595</c:v>
                </c:pt>
                <c:pt idx="2">
                  <c:v>-76535.5</c:v>
                </c:pt>
                <c:pt idx="3">
                  <c:v>-76535</c:v>
                </c:pt>
                <c:pt idx="4">
                  <c:v>-75351.5</c:v>
                </c:pt>
                <c:pt idx="5">
                  <c:v>-75351</c:v>
                </c:pt>
                <c:pt idx="6">
                  <c:v>-74626</c:v>
                </c:pt>
                <c:pt idx="7">
                  <c:v>-73511</c:v>
                </c:pt>
                <c:pt idx="8">
                  <c:v>-72294</c:v>
                </c:pt>
                <c:pt idx="9">
                  <c:v>-67513</c:v>
                </c:pt>
                <c:pt idx="10">
                  <c:v>-67488</c:v>
                </c:pt>
                <c:pt idx="11">
                  <c:v>-67425</c:v>
                </c:pt>
                <c:pt idx="12">
                  <c:v>-67408</c:v>
                </c:pt>
                <c:pt idx="13">
                  <c:v>-67361</c:v>
                </c:pt>
                <c:pt idx="14">
                  <c:v>-67350</c:v>
                </c:pt>
                <c:pt idx="15">
                  <c:v>-66672</c:v>
                </c:pt>
                <c:pt idx="16">
                  <c:v>-66611</c:v>
                </c:pt>
                <c:pt idx="17">
                  <c:v>-66523</c:v>
                </c:pt>
                <c:pt idx="18">
                  <c:v>-65390.5</c:v>
                </c:pt>
                <c:pt idx="19">
                  <c:v>-65390</c:v>
                </c:pt>
                <c:pt idx="20">
                  <c:v>-63350</c:v>
                </c:pt>
                <c:pt idx="21">
                  <c:v>-63207</c:v>
                </c:pt>
                <c:pt idx="22">
                  <c:v>-61408.5</c:v>
                </c:pt>
                <c:pt idx="23">
                  <c:v>-61408</c:v>
                </c:pt>
                <c:pt idx="24">
                  <c:v>-61400</c:v>
                </c:pt>
                <c:pt idx="25">
                  <c:v>-61399.5</c:v>
                </c:pt>
                <c:pt idx="26">
                  <c:v>-61358.5</c:v>
                </c:pt>
                <c:pt idx="27">
                  <c:v>-61347.5</c:v>
                </c:pt>
                <c:pt idx="28">
                  <c:v>-61298</c:v>
                </c:pt>
                <c:pt idx="29">
                  <c:v>-61287</c:v>
                </c:pt>
                <c:pt idx="30">
                  <c:v>-61286.5</c:v>
                </c:pt>
                <c:pt idx="31">
                  <c:v>-61281</c:v>
                </c:pt>
                <c:pt idx="32">
                  <c:v>-55107</c:v>
                </c:pt>
                <c:pt idx="33">
                  <c:v>-53013</c:v>
                </c:pt>
                <c:pt idx="34">
                  <c:v>-52313.5</c:v>
                </c:pt>
                <c:pt idx="35">
                  <c:v>-52302.5</c:v>
                </c:pt>
                <c:pt idx="36">
                  <c:v>-52288.5</c:v>
                </c:pt>
                <c:pt idx="37">
                  <c:v>-51489</c:v>
                </c:pt>
                <c:pt idx="38">
                  <c:v>-51386</c:v>
                </c:pt>
                <c:pt idx="39">
                  <c:v>-50276.5</c:v>
                </c:pt>
                <c:pt idx="40">
                  <c:v>-50276</c:v>
                </c:pt>
                <c:pt idx="41">
                  <c:v>-49301</c:v>
                </c:pt>
                <c:pt idx="42">
                  <c:v>-46266.5</c:v>
                </c:pt>
                <c:pt idx="43">
                  <c:v>-46007</c:v>
                </c:pt>
                <c:pt idx="44">
                  <c:v>-45359</c:v>
                </c:pt>
                <c:pt idx="45">
                  <c:v>-45102</c:v>
                </c:pt>
                <c:pt idx="46">
                  <c:v>-44884</c:v>
                </c:pt>
                <c:pt idx="47">
                  <c:v>-38230.5</c:v>
                </c:pt>
                <c:pt idx="48">
                  <c:v>-37301</c:v>
                </c:pt>
                <c:pt idx="49">
                  <c:v>-37224</c:v>
                </c:pt>
                <c:pt idx="50">
                  <c:v>-37218.5</c:v>
                </c:pt>
                <c:pt idx="51">
                  <c:v>-37210</c:v>
                </c:pt>
                <c:pt idx="52">
                  <c:v>-36784.5</c:v>
                </c:pt>
                <c:pt idx="53">
                  <c:v>-36159</c:v>
                </c:pt>
                <c:pt idx="54">
                  <c:v>-36156</c:v>
                </c:pt>
                <c:pt idx="55">
                  <c:v>-36153.5</c:v>
                </c:pt>
                <c:pt idx="56">
                  <c:v>-36007</c:v>
                </c:pt>
                <c:pt idx="57">
                  <c:v>-36001.5</c:v>
                </c:pt>
                <c:pt idx="58">
                  <c:v>-35990.5</c:v>
                </c:pt>
                <c:pt idx="59">
                  <c:v>-35985</c:v>
                </c:pt>
                <c:pt idx="60">
                  <c:v>-35323</c:v>
                </c:pt>
                <c:pt idx="61">
                  <c:v>-33824.5</c:v>
                </c:pt>
                <c:pt idx="62">
                  <c:v>-33265</c:v>
                </c:pt>
                <c:pt idx="63">
                  <c:v>-32875.5</c:v>
                </c:pt>
                <c:pt idx="64">
                  <c:v>-31245</c:v>
                </c:pt>
                <c:pt idx="65">
                  <c:v>-31245</c:v>
                </c:pt>
                <c:pt idx="66">
                  <c:v>-31220</c:v>
                </c:pt>
                <c:pt idx="67">
                  <c:v>-30227</c:v>
                </c:pt>
                <c:pt idx="68">
                  <c:v>-30161.5</c:v>
                </c:pt>
                <c:pt idx="69">
                  <c:v>-30159</c:v>
                </c:pt>
                <c:pt idx="70">
                  <c:v>-30103</c:v>
                </c:pt>
                <c:pt idx="71">
                  <c:v>-30092.5</c:v>
                </c:pt>
                <c:pt idx="72">
                  <c:v>-30092.5</c:v>
                </c:pt>
                <c:pt idx="73">
                  <c:v>-30084</c:v>
                </c:pt>
                <c:pt idx="74">
                  <c:v>-30065</c:v>
                </c:pt>
                <c:pt idx="75">
                  <c:v>-28883</c:v>
                </c:pt>
                <c:pt idx="76">
                  <c:v>-28100</c:v>
                </c:pt>
                <c:pt idx="77">
                  <c:v>-27165.5</c:v>
                </c:pt>
                <c:pt idx="78">
                  <c:v>-26800</c:v>
                </c:pt>
                <c:pt idx="79">
                  <c:v>-26111</c:v>
                </c:pt>
                <c:pt idx="80">
                  <c:v>-26070.5</c:v>
                </c:pt>
                <c:pt idx="81">
                  <c:v>-26070</c:v>
                </c:pt>
                <c:pt idx="82">
                  <c:v>-25046</c:v>
                </c:pt>
                <c:pt idx="83">
                  <c:v>-25010</c:v>
                </c:pt>
                <c:pt idx="84">
                  <c:v>-23992</c:v>
                </c:pt>
                <c:pt idx="85">
                  <c:v>-23992</c:v>
                </c:pt>
                <c:pt idx="86">
                  <c:v>-23984</c:v>
                </c:pt>
                <c:pt idx="87">
                  <c:v>-23832</c:v>
                </c:pt>
                <c:pt idx="88">
                  <c:v>-23813.5</c:v>
                </c:pt>
                <c:pt idx="89">
                  <c:v>-23808</c:v>
                </c:pt>
                <c:pt idx="90">
                  <c:v>-23807</c:v>
                </c:pt>
                <c:pt idx="91">
                  <c:v>-22991</c:v>
                </c:pt>
                <c:pt idx="92">
                  <c:v>-22736.5</c:v>
                </c:pt>
                <c:pt idx="93">
                  <c:v>-21926.5</c:v>
                </c:pt>
                <c:pt idx="94">
                  <c:v>-21906.5</c:v>
                </c:pt>
                <c:pt idx="95">
                  <c:v>-21857.5</c:v>
                </c:pt>
                <c:pt idx="96">
                  <c:v>-21779.5</c:v>
                </c:pt>
                <c:pt idx="97">
                  <c:v>-21779.5</c:v>
                </c:pt>
                <c:pt idx="98">
                  <c:v>-21038.5</c:v>
                </c:pt>
                <c:pt idx="99">
                  <c:v>-20969.5</c:v>
                </c:pt>
                <c:pt idx="100">
                  <c:v>-20964</c:v>
                </c:pt>
                <c:pt idx="101">
                  <c:v>-20961</c:v>
                </c:pt>
                <c:pt idx="102">
                  <c:v>-20941</c:v>
                </c:pt>
                <c:pt idx="103">
                  <c:v>-20031.5</c:v>
                </c:pt>
                <c:pt idx="104">
                  <c:v>-19987.5</c:v>
                </c:pt>
                <c:pt idx="105">
                  <c:v>-19973.5</c:v>
                </c:pt>
                <c:pt idx="106">
                  <c:v>-19918.5</c:v>
                </c:pt>
                <c:pt idx="107">
                  <c:v>-19899</c:v>
                </c:pt>
                <c:pt idx="108">
                  <c:v>-19824.5</c:v>
                </c:pt>
                <c:pt idx="109">
                  <c:v>-19813.5</c:v>
                </c:pt>
                <c:pt idx="110">
                  <c:v>-19664</c:v>
                </c:pt>
                <c:pt idx="111">
                  <c:v>-19658.5</c:v>
                </c:pt>
                <c:pt idx="112">
                  <c:v>-19653</c:v>
                </c:pt>
                <c:pt idx="113">
                  <c:v>-19060.5</c:v>
                </c:pt>
                <c:pt idx="114">
                  <c:v>-18961</c:v>
                </c:pt>
                <c:pt idx="115">
                  <c:v>-18889</c:v>
                </c:pt>
                <c:pt idx="116">
                  <c:v>-18743</c:v>
                </c:pt>
                <c:pt idx="117">
                  <c:v>-18731</c:v>
                </c:pt>
                <c:pt idx="118">
                  <c:v>-18729</c:v>
                </c:pt>
                <c:pt idx="119">
                  <c:v>-18092.5</c:v>
                </c:pt>
                <c:pt idx="120">
                  <c:v>-18031.5</c:v>
                </c:pt>
                <c:pt idx="121">
                  <c:v>-18029</c:v>
                </c:pt>
                <c:pt idx="122">
                  <c:v>-17899</c:v>
                </c:pt>
                <c:pt idx="123">
                  <c:v>-17877</c:v>
                </c:pt>
                <c:pt idx="124">
                  <c:v>-17859.5</c:v>
                </c:pt>
                <c:pt idx="125">
                  <c:v>-17830</c:v>
                </c:pt>
                <c:pt idx="126">
                  <c:v>-17780</c:v>
                </c:pt>
                <c:pt idx="127">
                  <c:v>-17765.5</c:v>
                </c:pt>
                <c:pt idx="128">
                  <c:v>-17740.5</c:v>
                </c:pt>
                <c:pt idx="129">
                  <c:v>-17127</c:v>
                </c:pt>
                <c:pt idx="130">
                  <c:v>-17022</c:v>
                </c:pt>
                <c:pt idx="131">
                  <c:v>-16965</c:v>
                </c:pt>
                <c:pt idx="132">
                  <c:v>-16964</c:v>
                </c:pt>
                <c:pt idx="133">
                  <c:v>-16911.5</c:v>
                </c:pt>
                <c:pt idx="134">
                  <c:v>-16861</c:v>
                </c:pt>
                <c:pt idx="135">
                  <c:v>-16837</c:v>
                </c:pt>
                <c:pt idx="136">
                  <c:v>-16787</c:v>
                </c:pt>
                <c:pt idx="137">
                  <c:v>-16624</c:v>
                </c:pt>
                <c:pt idx="138">
                  <c:v>-16031.5</c:v>
                </c:pt>
                <c:pt idx="139">
                  <c:v>-16015</c:v>
                </c:pt>
                <c:pt idx="140">
                  <c:v>-15898</c:v>
                </c:pt>
                <c:pt idx="141">
                  <c:v>-15893.5</c:v>
                </c:pt>
                <c:pt idx="142">
                  <c:v>-15758</c:v>
                </c:pt>
                <c:pt idx="143">
                  <c:v>-15707.5</c:v>
                </c:pt>
                <c:pt idx="144">
                  <c:v>-15578.5</c:v>
                </c:pt>
                <c:pt idx="145">
                  <c:v>-15033</c:v>
                </c:pt>
                <c:pt idx="146">
                  <c:v>-14975</c:v>
                </c:pt>
                <c:pt idx="147">
                  <c:v>-14913.5</c:v>
                </c:pt>
                <c:pt idx="148">
                  <c:v>-14908.5</c:v>
                </c:pt>
                <c:pt idx="149">
                  <c:v>-14906</c:v>
                </c:pt>
                <c:pt idx="150">
                  <c:v>-14850</c:v>
                </c:pt>
                <c:pt idx="151">
                  <c:v>-14826</c:v>
                </c:pt>
                <c:pt idx="152">
                  <c:v>-14820.5</c:v>
                </c:pt>
                <c:pt idx="153">
                  <c:v>-14062</c:v>
                </c:pt>
                <c:pt idx="154">
                  <c:v>-14029</c:v>
                </c:pt>
                <c:pt idx="155">
                  <c:v>-13915</c:v>
                </c:pt>
                <c:pt idx="156">
                  <c:v>-13907</c:v>
                </c:pt>
                <c:pt idx="157">
                  <c:v>-13830</c:v>
                </c:pt>
                <c:pt idx="158">
                  <c:v>-13702</c:v>
                </c:pt>
                <c:pt idx="159">
                  <c:v>-13608</c:v>
                </c:pt>
                <c:pt idx="160">
                  <c:v>-13044</c:v>
                </c:pt>
                <c:pt idx="161">
                  <c:v>-12997</c:v>
                </c:pt>
                <c:pt idx="162">
                  <c:v>-12861</c:v>
                </c:pt>
                <c:pt idx="163">
                  <c:v>-12844.5</c:v>
                </c:pt>
                <c:pt idx="164">
                  <c:v>-12812</c:v>
                </c:pt>
                <c:pt idx="165">
                  <c:v>-12808.5</c:v>
                </c:pt>
                <c:pt idx="166">
                  <c:v>-12776</c:v>
                </c:pt>
                <c:pt idx="167">
                  <c:v>-12743</c:v>
                </c:pt>
                <c:pt idx="168">
                  <c:v>-12051</c:v>
                </c:pt>
                <c:pt idx="169">
                  <c:v>-11899</c:v>
                </c:pt>
                <c:pt idx="170">
                  <c:v>-11826.5</c:v>
                </c:pt>
                <c:pt idx="171">
                  <c:v>-11821.5</c:v>
                </c:pt>
                <c:pt idx="172">
                  <c:v>-11790.5</c:v>
                </c:pt>
                <c:pt idx="173">
                  <c:v>-11773.5</c:v>
                </c:pt>
                <c:pt idx="174">
                  <c:v>-11736</c:v>
                </c:pt>
                <c:pt idx="175">
                  <c:v>-11732.5</c:v>
                </c:pt>
                <c:pt idx="176">
                  <c:v>-11638.5</c:v>
                </c:pt>
                <c:pt idx="177">
                  <c:v>-11555.5</c:v>
                </c:pt>
                <c:pt idx="178">
                  <c:v>-10997</c:v>
                </c:pt>
                <c:pt idx="179">
                  <c:v>-10958.5</c:v>
                </c:pt>
                <c:pt idx="180">
                  <c:v>-10928.5</c:v>
                </c:pt>
                <c:pt idx="181">
                  <c:v>-10899.5</c:v>
                </c:pt>
                <c:pt idx="182">
                  <c:v>-10883</c:v>
                </c:pt>
                <c:pt idx="183">
                  <c:v>-10872.5</c:v>
                </c:pt>
                <c:pt idx="184">
                  <c:v>-10872.5</c:v>
                </c:pt>
                <c:pt idx="185">
                  <c:v>-10870</c:v>
                </c:pt>
                <c:pt idx="186">
                  <c:v>-10805.5</c:v>
                </c:pt>
                <c:pt idx="187">
                  <c:v>-10792</c:v>
                </c:pt>
                <c:pt idx="188">
                  <c:v>-10769.5</c:v>
                </c:pt>
                <c:pt idx="189">
                  <c:v>-10732</c:v>
                </c:pt>
                <c:pt idx="190">
                  <c:v>-10687</c:v>
                </c:pt>
                <c:pt idx="191">
                  <c:v>-10604</c:v>
                </c:pt>
                <c:pt idx="192">
                  <c:v>-10014</c:v>
                </c:pt>
                <c:pt idx="193">
                  <c:v>-9992</c:v>
                </c:pt>
                <c:pt idx="194">
                  <c:v>-9856.5</c:v>
                </c:pt>
                <c:pt idx="195">
                  <c:v>-9840</c:v>
                </c:pt>
                <c:pt idx="196">
                  <c:v>-9832.5</c:v>
                </c:pt>
                <c:pt idx="197">
                  <c:v>-9815.5</c:v>
                </c:pt>
                <c:pt idx="198">
                  <c:v>-9779.5</c:v>
                </c:pt>
                <c:pt idx="199">
                  <c:v>-9774</c:v>
                </c:pt>
                <c:pt idx="200">
                  <c:v>-9691</c:v>
                </c:pt>
                <c:pt idx="201">
                  <c:v>-8883</c:v>
                </c:pt>
                <c:pt idx="202">
                  <c:v>-8850</c:v>
                </c:pt>
                <c:pt idx="203">
                  <c:v>-8797.5</c:v>
                </c:pt>
                <c:pt idx="204">
                  <c:v>-8745.5</c:v>
                </c:pt>
                <c:pt idx="205">
                  <c:v>-8703.5</c:v>
                </c:pt>
                <c:pt idx="206">
                  <c:v>-8629.5</c:v>
                </c:pt>
                <c:pt idx="207">
                  <c:v>-7918</c:v>
                </c:pt>
                <c:pt idx="208">
                  <c:v>-7732.5</c:v>
                </c:pt>
                <c:pt idx="209">
                  <c:v>-7725</c:v>
                </c:pt>
                <c:pt idx="210">
                  <c:v>-7633</c:v>
                </c:pt>
                <c:pt idx="211">
                  <c:v>-7566.5</c:v>
                </c:pt>
                <c:pt idx="212">
                  <c:v>-7073.5</c:v>
                </c:pt>
                <c:pt idx="213">
                  <c:v>-6918.5</c:v>
                </c:pt>
                <c:pt idx="214">
                  <c:v>-6913.5</c:v>
                </c:pt>
                <c:pt idx="215">
                  <c:v>-6775.5</c:v>
                </c:pt>
                <c:pt idx="216">
                  <c:v>-6726.5</c:v>
                </c:pt>
                <c:pt idx="217">
                  <c:v>-6726</c:v>
                </c:pt>
                <c:pt idx="218">
                  <c:v>-6721</c:v>
                </c:pt>
                <c:pt idx="219">
                  <c:v>-6720.5</c:v>
                </c:pt>
                <c:pt idx="220">
                  <c:v>-6709.5</c:v>
                </c:pt>
                <c:pt idx="221">
                  <c:v>-6687</c:v>
                </c:pt>
                <c:pt idx="222">
                  <c:v>-6579</c:v>
                </c:pt>
                <c:pt idx="223">
                  <c:v>-6551.5</c:v>
                </c:pt>
                <c:pt idx="224">
                  <c:v>-5888</c:v>
                </c:pt>
                <c:pt idx="225">
                  <c:v>-5863</c:v>
                </c:pt>
                <c:pt idx="226">
                  <c:v>-5829</c:v>
                </c:pt>
                <c:pt idx="227">
                  <c:v>-5784</c:v>
                </c:pt>
                <c:pt idx="228">
                  <c:v>-5783.5</c:v>
                </c:pt>
                <c:pt idx="229">
                  <c:v>-5666</c:v>
                </c:pt>
                <c:pt idx="230">
                  <c:v>-4964</c:v>
                </c:pt>
                <c:pt idx="231">
                  <c:v>-4925</c:v>
                </c:pt>
                <c:pt idx="232">
                  <c:v>-4836</c:v>
                </c:pt>
                <c:pt idx="233">
                  <c:v>-4784</c:v>
                </c:pt>
                <c:pt idx="234">
                  <c:v>-4784</c:v>
                </c:pt>
                <c:pt idx="235">
                  <c:v>-4755</c:v>
                </c:pt>
                <c:pt idx="236">
                  <c:v>-4638</c:v>
                </c:pt>
                <c:pt idx="237">
                  <c:v>-4638</c:v>
                </c:pt>
                <c:pt idx="238">
                  <c:v>-4532</c:v>
                </c:pt>
                <c:pt idx="239">
                  <c:v>-3843.5</c:v>
                </c:pt>
                <c:pt idx="240">
                  <c:v>-3780</c:v>
                </c:pt>
                <c:pt idx="241">
                  <c:v>-3780</c:v>
                </c:pt>
                <c:pt idx="242">
                  <c:v>-3730.5</c:v>
                </c:pt>
                <c:pt idx="243">
                  <c:v>-3727.5</c:v>
                </c:pt>
                <c:pt idx="244">
                  <c:v>-3635.5</c:v>
                </c:pt>
                <c:pt idx="245">
                  <c:v>-3539.5</c:v>
                </c:pt>
                <c:pt idx="246">
                  <c:v>-2881</c:v>
                </c:pt>
                <c:pt idx="247">
                  <c:v>-2881</c:v>
                </c:pt>
                <c:pt idx="248">
                  <c:v>-2857</c:v>
                </c:pt>
                <c:pt idx="249">
                  <c:v>-2856.5</c:v>
                </c:pt>
                <c:pt idx="250">
                  <c:v>-2854</c:v>
                </c:pt>
                <c:pt idx="251">
                  <c:v>-2851.5</c:v>
                </c:pt>
                <c:pt idx="252">
                  <c:v>-2851</c:v>
                </c:pt>
                <c:pt idx="253">
                  <c:v>-2827.5</c:v>
                </c:pt>
                <c:pt idx="254">
                  <c:v>-2810</c:v>
                </c:pt>
                <c:pt idx="255">
                  <c:v>-2751</c:v>
                </c:pt>
                <c:pt idx="256">
                  <c:v>-2751</c:v>
                </c:pt>
                <c:pt idx="257">
                  <c:v>-2687.5</c:v>
                </c:pt>
                <c:pt idx="258">
                  <c:v>-2687</c:v>
                </c:pt>
                <c:pt idx="259">
                  <c:v>-2649</c:v>
                </c:pt>
                <c:pt idx="260">
                  <c:v>-2624</c:v>
                </c:pt>
                <c:pt idx="261">
                  <c:v>-2624</c:v>
                </c:pt>
                <c:pt idx="262">
                  <c:v>-1801.5</c:v>
                </c:pt>
                <c:pt idx="263">
                  <c:v>-1794</c:v>
                </c:pt>
                <c:pt idx="264">
                  <c:v>-1794</c:v>
                </c:pt>
                <c:pt idx="265">
                  <c:v>-1793.5</c:v>
                </c:pt>
                <c:pt idx="266">
                  <c:v>-1793.5</c:v>
                </c:pt>
                <c:pt idx="267">
                  <c:v>-1788.5</c:v>
                </c:pt>
                <c:pt idx="268">
                  <c:v>-1788</c:v>
                </c:pt>
                <c:pt idx="269">
                  <c:v>-1788</c:v>
                </c:pt>
                <c:pt idx="270">
                  <c:v>-1785.5</c:v>
                </c:pt>
                <c:pt idx="271">
                  <c:v>-1785</c:v>
                </c:pt>
                <c:pt idx="272">
                  <c:v>-1783</c:v>
                </c:pt>
                <c:pt idx="273">
                  <c:v>-1782.5</c:v>
                </c:pt>
                <c:pt idx="274">
                  <c:v>-1777.5</c:v>
                </c:pt>
                <c:pt idx="275">
                  <c:v>-1777</c:v>
                </c:pt>
                <c:pt idx="276">
                  <c:v>-1774.5</c:v>
                </c:pt>
                <c:pt idx="277">
                  <c:v>-1771.5</c:v>
                </c:pt>
                <c:pt idx="278">
                  <c:v>-1771.5</c:v>
                </c:pt>
                <c:pt idx="279">
                  <c:v>-1727</c:v>
                </c:pt>
                <c:pt idx="280">
                  <c:v>-1725</c:v>
                </c:pt>
                <c:pt idx="281">
                  <c:v>-1725</c:v>
                </c:pt>
                <c:pt idx="282">
                  <c:v>-1647.5</c:v>
                </c:pt>
                <c:pt idx="283">
                  <c:v>-1642</c:v>
                </c:pt>
                <c:pt idx="284">
                  <c:v>-1586</c:v>
                </c:pt>
                <c:pt idx="285">
                  <c:v>-1512</c:v>
                </c:pt>
                <c:pt idx="286">
                  <c:v>-925</c:v>
                </c:pt>
                <c:pt idx="287">
                  <c:v>-754</c:v>
                </c:pt>
                <c:pt idx="288">
                  <c:v>-736.5</c:v>
                </c:pt>
                <c:pt idx="289">
                  <c:v>-521</c:v>
                </c:pt>
                <c:pt idx="290">
                  <c:v>-298.5</c:v>
                </c:pt>
                <c:pt idx="291">
                  <c:v>-3</c:v>
                </c:pt>
                <c:pt idx="292">
                  <c:v>71.5</c:v>
                </c:pt>
                <c:pt idx="293">
                  <c:v>127</c:v>
                </c:pt>
                <c:pt idx="294">
                  <c:v>215</c:v>
                </c:pt>
                <c:pt idx="295">
                  <c:v>265</c:v>
                </c:pt>
                <c:pt idx="296">
                  <c:v>1078.5</c:v>
                </c:pt>
                <c:pt idx="297">
                  <c:v>1108</c:v>
                </c:pt>
                <c:pt idx="298">
                  <c:v>1139.5</c:v>
                </c:pt>
                <c:pt idx="299">
                  <c:v>1182.5</c:v>
                </c:pt>
                <c:pt idx="300">
                  <c:v>1263.5</c:v>
                </c:pt>
                <c:pt idx="301">
                  <c:v>1282</c:v>
                </c:pt>
                <c:pt idx="302">
                  <c:v>1283</c:v>
                </c:pt>
                <c:pt idx="303">
                  <c:v>1421</c:v>
                </c:pt>
                <c:pt idx="304">
                  <c:v>1456</c:v>
                </c:pt>
                <c:pt idx="305">
                  <c:v>1456</c:v>
                </c:pt>
                <c:pt idx="306">
                  <c:v>1456</c:v>
                </c:pt>
                <c:pt idx="307">
                  <c:v>1456</c:v>
                </c:pt>
                <c:pt idx="308">
                  <c:v>1456</c:v>
                </c:pt>
                <c:pt idx="309">
                  <c:v>2168.5</c:v>
                </c:pt>
                <c:pt idx="310">
                  <c:v>2226.5</c:v>
                </c:pt>
                <c:pt idx="311">
                  <c:v>2265</c:v>
                </c:pt>
                <c:pt idx="312">
                  <c:v>2333</c:v>
                </c:pt>
                <c:pt idx="313">
                  <c:v>2396.5</c:v>
                </c:pt>
                <c:pt idx="314">
                  <c:v>3171.5</c:v>
                </c:pt>
                <c:pt idx="315">
                  <c:v>3202.5</c:v>
                </c:pt>
                <c:pt idx="316">
                  <c:v>3315</c:v>
                </c:pt>
                <c:pt idx="317">
                  <c:v>3332.5</c:v>
                </c:pt>
                <c:pt idx="318">
                  <c:v>3354.5</c:v>
                </c:pt>
                <c:pt idx="319">
                  <c:v>3387</c:v>
                </c:pt>
                <c:pt idx="320">
                  <c:v>3402</c:v>
                </c:pt>
                <c:pt idx="321">
                  <c:v>3453.5</c:v>
                </c:pt>
                <c:pt idx="322">
                  <c:v>3453.5</c:v>
                </c:pt>
                <c:pt idx="323">
                  <c:v>3456</c:v>
                </c:pt>
                <c:pt idx="324">
                  <c:v>3456</c:v>
                </c:pt>
                <c:pt idx="325">
                  <c:v>3456</c:v>
                </c:pt>
                <c:pt idx="326">
                  <c:v>3456</c:v>
                </c:pt>
                <c:pt idx="327">
                  <c:v>3456</c:v>
                </c:pt>
                <c:pt idx="328">
                  <c:v>3456</c:v>
                </c:pt>
                <c:pt idx="329">
                  <c:v>4104</c:v>
                </c:pt>
                <c:pt idx="330">
                  <c:v>4192.5</c:v>
                </c:pt>
                <c:pt idx="331">
                  <c:v>4230</c:v>
                </c:pt>
                <c:pt idx="332">
                  <c:v>4230.5</c:v>
                </c:pt>
                <c:pt idx="333">
                  <c:v>4246</c:v>
                </c:pt>
                <c:pt idx="334">
                  <c:v>4247.5</c:v>
                </c:pt>
                <c:pt idx="335">
                  <c:v>4247.5</c:v>
                </c:pt>
                <c:pt idx="336">
                  <c:v>4251.5</c:v>
                </c:pt>
                <c:pt idx="337">
                  <c:v>4281.5</c:v>
                </c:pt>
                <c:pt idx="338">
                  <c:v>4282</c:v>
                </c:pt>
                <c:pt idx="339">
                  <c:v>4369</c:v>
                </c:pt>
                <c:pt idx="340">
                  <c:v>4396.5</c:v>
                </c:pt>
                <c:pt idx="341">
                  <c:v>4477.5</c:v>
                </c:pt>
                <c:pt idx="342">
                  <c:v>5139.5</c:v>
                </c:pt>
                <c:pt idx="343">
                  <c:v>5225</c:v>
                </c:pt>
                <c:pt idx="344">
                  <c:v>5225</c:v>
                </c:pt>
                <c:pt idx="345">
                  <c:v>5282</c:v>
                </c:pt>
                <c:pt idx="346">
                  <c:v>5310.5</c:v>
                </c:pt>
                <c:pt idx="347">
                  <c:v>5311</c:v>
                </c:pt>
                <c:pt idx="348">
                  <c:v>5338</c:v>
                </c:pt>
                <c:pt idx="349">
                  <c:v>5340</c:v>
                </c:pt>
                <c:pt idx="350">
                  <c:v>5368</c:v>
                </c:pt>
                <c:pt idx="351">
                  <c:v>5368</c:v>
                </c:pt>
                <c:pt idx="352">
                  <c:v>5388</c:v>
                </c:pt>
                <c:pt idx="353">
                  <c:v>5424</c:v>
                </c:pt>
                <c:pt idx="354">
                  <c:v>6154.5</c:v>
                </c:pt>
                <c:pt idx="355">
                  <c:v>6154.5</c:v>
                </c:pt>
                <c:pt idx="356">
                  <c:v>6223.5</c:v>
                </c:pt>
                <c:pt idx="357">
                  <c:v>6223.5</c:v>
                </c:pt>
                <c:pt idx="358">
                  <c:v>6224</c:v>
                </c:pt>
                <c:pt idx="359">
                  <c:v>6224</c:v>
                </c:pt>
                <c:pt idx="360">
                  <c:v>6265</c:v>
                </c:pt>
                <c:pt idx="361">
                  <c:v>7221.5</c:v>
                </c:pt>
                <c:pt idx="362">
                  <c:v>7221.5</c:v>
                </c:pt>
                <c:pt idx="363">
                  <c:v>7229.5</c:v>
                </c:pt>
                <c:pt idx="364">
                  <c:v>7231</c:v>
                </c:pt>
                <c:pt idx="365">
                  <c:v>7301</c:v>
                </c:pt>
                <c:pt idx="366">
                  <c:v>7321.5</c:v>
                </c:pt>
                <c:pt idx="367">
                  <c:v>7322</c:v>
                </c:pt>
                <c:pt idx="368">
                  <c:v>7327</c:v>
                </c:pt>
                <c:pt idx="369">
                  <c:v>7407.5</c:v>
                </c:pt>
                <c:pt idx="370">
                  <c:v>7459</c:v>
                </c:pt>
                <c:pt idx="371">
                  <c:v>7462.5</c:v>
                </c:pt>
                <c:pt idx="372">
                  <c:v>8152</c:v>
                </c:pt>
                <c:pt idx="373">
                  <c:v>8267</c:v>
                </c:pt>
                <c:pt idx="374">
                  <c:v>8267</c:v>
                </c:pt>
                <c:pt idx="375">
                  <c:v>8271</c:v>
                </c:pt>
                <c:pt idx="376">
                  <c:v>8293.5</c:v>
                </c:pt>
                <c:pt idx="377">
                  <c:v>8294</c:v>
                </c:pt>
                <c:pt idx="378">
                  <c:v>8322.5</c:v>
                </c:pt>
                <c:pt idx="379">
                  <c:v>8322.5</c:v>
                </c:pt>
                <c:pt idx="380">
                  <c:v>8367.5</c:v>
                </c:pt>
                <c:pt idx="381">
                  <c:v>8386</c:v>
                </c:pt>
                <c:pt idx="382">
                  <c:v>8386</c:v>
                </c:pt>
                <c:pt idx="383">
                  <c:v>8403</c:v>
                </c:pt>
                <c:pt idx="384">
                  <c:v>8571</c:v>
                </c:pt>
                <c:pt idx="385">
                  <c:v>9112</c:v>
                </c:pt>
                <c:pt idx="386">
                  <c:v>9175.5</c:v>
                </c:pt>
                <c:pt idx="387">
                  <c:v>9206</c:v>
                </c:pt>
                <c:pt idx="388">
                  <c:v>10315</c:v>
                </c:pt>
                <c:pt idx="389">
                  <c:v>10453</c:v>
                </c:pt>
              </c:numCache>
            </c:numRef>
          </c:xVal>
          <c:yVal>
            <c:numRef>
              <c:f>'Active 1'!$L$21:$L$410</c:f>
              <c:numCache>
                <c:formatCode>General</c:formatCode>
                <c:ptCount val="390"/>
                <c:pt idx="70">
                  <c:v>-5.2940000023227185E-3</c:v>
                </c:pt>
                <c:pt idx="71">
                  <c:v>-6.0650000013993122E-3</c:v>
                </c:pt>
                <c:pt idx="131">
                  <c:v>2.4300000004586764E-3</c:v>
                </c:pt>
                <c:pt idx="201">
                  <c:v>-7.3400000110268593E-4</c:v>
                </c:pt>
                <c:pt idx="233">
                  <c:v>-8.3199999789940193E-4</c:v>
                </c:pt>
                <c:pt idx="236">
                  <c:v>-3.2400000054622069E-4</c:v>
                </c:pt>
                <c:pt idx="240">
                  <c:v>-1.5399999974761158E-3</c:v>
                </c:pt>
                <c:pt idx="247">
                  <c:v>-2.1379999961936846E-3</c:v>
                </c:pt>
                <c:pt idx="256">
                  <c:v>-1.0980000006384216E-3</c:v>
                </c:pt>
                <c:pt idx="260">
                  <c:v>8.4800000331597403E-4</c:v>
                </c:pt>
                <c:pt idx="281">
                  <c:v>1.1499999964144081E-3</c:v>
                </c:pt>
                <c:pt idx="306">
                  <c:v>-2.4120000016409904E-3</c:v>
                </c:pt>
                <c:pt idx="308">
                  <c:v>-2.3120000041672029E-3</c:v>
                </c:pt>
                <c:pt idx="321">
                  <c:v>-5.1569999995990656E-3</c:v>
                </c:pt>
                <c:pt idx="324">
                  <c:v>-5.5120000033639371E-3</c:v>
                </c:pt>
                <c:pt idx="326">
                  <c:v>-4.6120000042719766E-3</c:v>
                </c:pt>
                <c:pt idx="328">
                  <c:v>-4.3120000045746565E-3</c:v>
                </c:pt>
                <c:pt idx="335">
                  <c:v>-7.0449999984703027E-3</c:v>
                </c:pt>
                <c:pt idx="350">
                  <c:v>-9.4360000002779998E-3</c:v>
                </c:pt>
                <c:pt idx="373">
                  <c:v>-2.1634000004269183E-2</c:v>
                </c:pt>
                <c:pt idx="378">
                  <c:v>-2.1254999999655411E-2</c:v>
                </c:pt>
                <c:pt idx="379">
                  <c:v>-2.07349999982398E-2</c:v>
                </c:pt>
                <c:pt idx="381">
                  <c:v>-2.2171999997226521E-2</c:v>
                </c:pt>
                <c:pt idx="382">
                  <c:v>-2.1661999999196269E-2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36E-4E62-B0C5-57B9CC850F56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1'!$F$21:$F$410</c:f>
              <c:numCache>
                <c:formatCode>General</c:formatCode>
                <c:ptCount val="390"/>
                <c:pt idx="0">
                  <c:v>-77595.5</c:v>
                </c:pt>
                <c:pt idx="1">
                  <c:v>-77595</c:v>
                </c:pt>
                <c:pt idx="2">
                  <c:v>-76535.5</c:v>
                </c:pt>
                <c:pt idx="3">
                  <c:v>-76535</c:v>
                </c:pt>
                <c:pt idx="4">
                  <c:v>-75351.5</c:v>
                </c:pt>
                <c:pt idx="5">
                  <c:v>-75351</c:v>
                </c:pt>
                <c:pt idx="6">
                  <c:v>-74626</c:v>
                </c:pt>
                <c:pt idx="7">
                  <c:v>-73511</c:v>
                </c:pt>
                <c:pt idx="8">
                  <c:v>-72294</c:v>
                </c:pt>
                <c:pt idx="9">
                  <c:v>-67513</c:v>
                </c:pt>
                <c:pt idx="10">
                  <c:v>-67488</c:v>
                </c:pt>
                <c:pt idx="11">
                  <c:v>-67425</c:v>
                </c:pt>
                <c:pt idx="12">
                  <c:v>-67408</c:v>
                </c:pt>
                <c:pt idx="13">
                  <c:v>-67361</c:v>
                </c:pt>
                <c:pt idx="14">
                  <c:v>-67350</c:v>
                </c:pt>
                <c:pt idx="15">
                  <c:v>-66672</c:v>
                </c:pt>
                <c:pt idx="16">
                  <c:v>-66611</c:v>
                </c:pt>
                <c:pt idx="17">
                  <c:v>-66523</c:v>
                </c:pt>
                <c:pt idx="18">
                  <c:v>-65390.5</c:v>
                </c:pt>
                <c:pt idx="19">
                  <c:v>-65390</c:v>
                </c:pt>
                <c:pt idx="20">
                  <c:v>-63350</c:v>
                </c:pt>
                <c:pt idx="21">
                  <c:v>-63207</c:v>
                </c:pt>
                <c:pt idx="22">
                  <c:v>-61408.5</c:v>
                </c:pt>
                <c:pt idx="23">
                  <c:v>-61408</c:v>
                </c:pt>
                <c:pt idx="24">
                  <c:v>-61400</c:v>
                </c:pt>
                <c:pt idx="25">
                  <c:v>-61399.5</c:v>
                </c:pt>
                <c:pt idx="26">
                  <c:v>-61358.5</c:v>
                </c:pt>
                <c:pt idx="27">
                  <c:v>-61347.5</c:v>
                </c:pt>
                <c:pt idx="28">
                  <c:v>-61298</c:v>
                </c:pt>
                <c:pt idx="29">
                  <c:v>-61287</c:v>
                </c:pt>
                <c:pt idx="30">
                  <c:v>-61286.5</c:v>
                </c:pt>
                <c:pt idx="31">
                  <c:v>-61281</c:v>
                </c:pt>
                <c:pt idx="32">
                  <c:v>-55107</c:v>
                </c:pt>
                <c:pt idx="33">
                  <c:v>-53013</c:v>
                </c:pt>
                <c:pt idx="34">
                  <c:v>-52313.5</c:v>
                </c:pt>
                <c:pt idx="35">
                  <c:v>-52302.5</c:v>
                </c:pt>
                <c:pt idx="36">
                  <c:v>-52288.5</c:v>
                </c:pt>
                <c:pt idx="37">
                  <c:v>-51489</c:v>
                </c:pt>
                <c:pt idx="38">
                  <c:v>-51386</c:v>
                </c:pt>
                <c:pt idx="39">
                  <c:v>-50276.5</c:v>
                </c:pt>
                <c:pt idx="40">
                  <c:v>-50276</c:v>
                </c:pt>
                <c:pt idx="41">
                  <c:v>-49301</c:v>
                </c:pt>
                <c:pt idx="42">
                  <c:v>-46266.5</c:v>
                </c:pt>
                <c:pt idx="43">
                  <c:v>-46007</c:v>
                </c:pt>
                <c:pt idx="44">
                  <c:v>-45359</c:v>
                </c:pt>
                <c:pt idx="45">
                  <c:v>-45102</c:v>
                </c:pt>
                <c:pt idx="46">
                  <c:v>-44884</c:v>
                </c:pt>
                <c:pt idx="47">
                  <c:v>-38230.5</c:v>
                </c:pt>
                <c:pt idx="48">
                  <c:v>-37301</c:v>
                </c:pt>
                <c:pt idx="49">
                  <c:v>-37224</c:v>
                </c:pt>
                <c:pt idx="50">
                  <c:v>-37218.5</c:v>
                </c:pt>
                <c:pt idx="51">
                  <c:v>-37210</c:v>
                </c:pt>
                <c:pt idx="52">
                  <c:v>-36784.5</c:v>
                </c:pt>
                <c:pt idx="53">
                  <c:v>-36159</c:v>
                </c:pt>
                <c:pt idx="54">
                  <c:v>-36156</c:v>
                </c:pt>
                <c:pt idx="55">
                  <c:v>-36153.5</c:v>
                </c:pt>
                <c:pt idx="56">
                  <c:v>-36007</c:v>
                </c:pt>
                <c:pt idx="57">
                  <c:v>-36001.5</c:v>
                </c:pt>
                <c:pt idx="58">
                  <c:v>-35990.5</c:v>
                </c:pt>
                <c:pt idx="59">
                  <c:v>-35985</c:v>
                </c:pt>
                <c:pt idx="60">
                  <c:v>-35323</c:v>
                </c:pt>
                <c:pt idx="61">
                  <c:v>-33824.5</c:v>
                </c:pt>
                <c:pt idx="62">
                  <c:v>-33265</c:v>
                </c:pt>
                <c:pt idx="63">
                  <c:v>-32875.5</c:v>
                </c:pt>
                <c:pt idx="64">
                  <c:v>-31245</c:v>
                </c:pt>
                <c:pt idx="65">
                  <c:v>-31245</c:v>
                </c:pt>
                <c:pt idx="66">
                  <c:v>-31220</c:v>
                </c:pt>
                <c:pt idx="67">
                  <c:v>-30227</c:v>
                </c:pt>
                <c:pt idx="68">
                  <c:v>-30161.5</c:v>
                </c:pt>
                <c:pt idx="69">
                  <c:v>-30159</c:v>
                </c:pt>
                <c:pt idx="70">
                  <c:v>-30103</c:v>
                </c:pt>
                <c:pt idx="71">
                  <c:v>-30092.5</c:v>
                </c:pt>
                <c:pt idx="72">
                  <c:v>-30092.5</c:v>
                </c:pt>
                <c:pt idx="73">
                  <c:v>-30084</c:v>
                </c:pt>
                <c:pt idx="74">
                  <c:v>-30065</c:v>
                </c:pt>
                <c:pt idx="75">
                  <c:v>-28883</c:v>
                </c:pt>
                <c:pt idx="76">
                  <c:v>-28100</c:v>
                </c:pt>
                <c:pt idx="77">
                  <c:v>-27165.5</c:v>
                </c:pt>
                <c:pt idx="78">
                  <c:v>-26800</c:v>
                </c:pt>
                <c:pt idx="79">
                  <c:v>-26111</c:v>
                </c:pt>
                <c:pt idx="80">
                  <c:v>-26070.5</c:v>
                </c:pt>
                <c:pt idx="81">
                  <c:v>-26070</c:v>
                </c:pt>
                <c:pt idx="82">
                  <c:v>-25046</c:v>
                </c:pt>
                <c:pt idx="83">
                  <c:v>-25010</c:v>
                </c:pt>
                <c:pt idx="84">
                  <c:v>-23992</c:v>
                </c:pt>
                <c:pt idx="85">
                  <c:v>-23992</c:v>
                </c:pt>
                <c:pt idx="86">
                  <c:v>-23984</c:v>
                </c:pt>
                <c:pt idx="87">
                  <c:v>-23832</c:v>
                </c:pt>
                <c:pt idx="88">
                  <c:v>-23813.5</c:v>
                </c:pt>
                <c:pt idx="89">
                  <c:v>-23808</c:v>
                </c:pt>
                <c:pt idx="90">
                  <c:v>-23807</c:v>
                </c:pt>
                <c:pt idx="91">
                  <c:v>-22991</c:v>
                </c:pt>
                <c:pt idx="92">
                  <c:v>-22736.5</c:v>
                </c:pt>
                <c:pt idx="93">
                  <c:v>-21926.5</c:v>
                </c:pt>
                <c:pt idx="94">
                  <c:v>-21906.5</c:v>
                </c:pt>
                <c:pt idx="95">
                  <c:v>-21857.5</c:v>
                </c:pt>
                <c:pt idx="96">
                  <c:v>-21779.5</c:v>
                </c:pt>
                <c:pt idx="97">
                  <c:v>-21779.5</c:v>
                </c:pt>
                <c:pt idx="98">
                  <c:v>-21038.5</c:v>
                </c:pt>
                <c:pt idx="99">
                  <c:v>-20969.5</c:v>
                </c:pt>
                <c:pt idx="100">
                  <c:v>-20964</c:v>
                </c:pt>
                <c:pt idx="101">
                  <c:v>-20961</c:v>
                </c:pt>
                <c:pt idx="102">
                  <c:v>-20941</c:v>
                </c:pt>
                <c:pt idx="103">
                  <c:v>-20031.5</c:v>
                </c:pt>
                <c:pt idx="104">
                  <c:v>-19987.5</c:v>
                </c:pt>
                <c:pt idx="105">
                  <c:v>-19973.5</c:v>
                </c:pt>
                <c:pt idx="106">
                  <c:v>-19918.5</c:v>
                </c:pt>
                <c:pt idx="107">
                  <c:v>-19899</c:v>
                </c:pt>
                <c:pt idx="108">
                  <c:v>-19824.5</c:v>
                </c:pt>
                <c:pt idx="109">
                  <c:v>-19813.5</c:v>
                </c:pt>
                <c:pt idx="110">
                  <c:v>-19664</c:v>
                </c:pt>
                <c:pt idx="111">
                  <c:v>-19658.5</c:v>
                </c:pt>
                <c:pt idx="112">
                  <c:v>-19653</c:v>
                </c:pt>
                <c:pt idx="113">
                  <c:v>-19060.5</c:v>
                </c:pt>
                <c:pt idx="114">
                  <c:v>-18961</c:v>
                </c:pt>
                <c:pt idx="115">
                  <c:v>-18889</c:v>
                </c:pt>
                <c:pt idx="116">
                  <c:v>-18743</c:v>
                </c:pt>
                <c:pt idx="117">
                  <c:v>-18731</c:v>
                </c:pt>
                <c:pt idx="118">
                  <c:v>-18729</c:v>
                </c:pt>
                <c:pt idx="119">
                  <c:v>-18092.5</c:v>
                </c:pt>
                <c:pt idx="120">
                  <c:v>-18031.5</c:v>
                </c:pt>
                <c:pt idx="121">
                  <c:v>-18029</c:v>
                </c:pt>
                <c:pt idx="122">
                  <c:v>-17899</c:v>
                </c:pt>
                <c:pt idx="123">
                  <c:v>-17877</c:v>
                </c:pt>
                <c:pt idx="124">
                  <c:v>-17859.5</c:v>
                </c:pt>
                <c:pt idx="125">
                  <c:v>-17830</c:v>
                </c:pt>
                <c:pt idx="126">
                  <c:v>-17780</c:v>
                </c:pt>
                <c:pt idx="127">
                  <c:v>-17765.5</c:v>
                </c:pt>
                <c:pt idx="128">
                  <c:v>-17740.5</c:v>
                </c:pt>
                <c:pt idx="129">
                  <c:v>-17127</c:v>
                </c:pt>
                <c:pt idx="130">
                  <c:v>-17022</c:v>
                </c:pt>
                <c:pt idx="131">
                  <c:v>-16965</c:v>
                </c:pt>
                <c:pt idx="132">
                  <c:v>-16964</c:v>
                </c:pt>
                <c:pt idx="133">
                  <c:v>-16911.5</c:v>
                </c:pt>
                <c:pt idx="134">
                  <c:v>-16861</c:v>
                </c:pt>
                <c:pt idx="135">
                  <c:v>-16837</c:v>
                </c:pt>
                <c:pt idx="136">
                  <c:v>-16787</c:v>
                </c:pt>
                <c:pt idx="137">
                  <c:v>-16624</c:v>
                </c:pt>
                <c:pt idx="138">
                  <c:v>-16031.5</c:v>
                </c:pt>
                <c:pt idx="139">
                  <c:v>-16015</c:v>
                </c:pt>
                <c:pt idx="140">
                  <c:v>-15898</c:v>
                </c:pt>
                <c:pt idx="141">
                  <c:v>-15893.5</c:v>
                </c:pt>
                <c:pt idx="142">
                  <c:v>-15758</c:v>
                </c:pt>
                <c:pt idx="143">
                  <c:v>-15707.5</c:v>
                </c:pt>
                <c:pt idx="144">
                  <c:v>-15578.5</c:v>
                </c:pt>
                <c:pt idx="145">
                  <c:v>-15033</c:v>
                </c:pt>
                <c:pt idx="146">
                  <c:v>-14975</c:v>
                </c:pt>
                <c:pt idx="147">
                  <c:v>-14913.5</c:v>
                </c:pt>
                <c:pt idx="148">
                  <c:v>-14908.5</c:v>
                </c:pt>
                <c:pt idx="149">
                  <c:v>-14906</c:v>
                </c:pt>
                <c:pt idx="150">
                  <c:v>-14850</c:v>
                </c:pt>
                <c:pt idx="151">
                  <c:v>-14826</c:v>
                </c:pt>
                <c:pt idx="152">
                  <c:v>-14820.5</c:v>
                </c:pt>
                <c:pt idx="153">
                  <c:v>-14062</c:v>
                </c:pt>
                <c:pt idx="154">
                  <c:v>-14029</c:v>
                </c:pt>
                <c:pt idx="155">
                  <c:v>-13915</c:v>
                </c:pt>
                <c:pt idx="156">
                  <c:v>-13907</c:v>
                </c:pt>
                <c:pt idx="157">
                  <c:v>-13830</c:v>
                </c:pt>
                <c:pt idx="158">
                  <c:v>-13702</c:v>
                </c:pt>
                <c:pt idx="159">
                  <c:v>-13608</c:v>
                </c:pt>
                <c:pt idx="160">
                  <c:v>-13044</c:v>
                </c:pt>
                <c:pt idx="161">
                  <c:v>-12997</c:v>
                </c:pt>
                <c:pt idx="162">
                  <c:v>-12861</c:v>
                </c:pt>
                <c:pt idx="163">
                  <c:v>-12844.5</c:v>
                </c:pt>
                <c:pt idx="164">
                  <c:v>-12812</c:v>
                </c:pt>
                <c:pt idx="165">
                  <c:v>-12808.5</c:v>
                </c:pt>
                <c:pt idx="166">
                  <c:v>-12776</c:v>
                </c:pt>
                <c:pt idx="167">
                  <c:v>-12743</c:v>
                </c:pt>
                <c:pt idx="168">
                  <c:v>-12051</c:v>
                </c:pt>
                <c:pt idx="169">
                  <c:v>-11899</c:v>
                </c:pt>
                <c:pt idx="170">
                  <c:v>-11826.5</c:v>
                </c:pt>
                <c:pt idx="171">
                  <c:v>-11821.5</c:v>
                </c:pt>
                <c:pt idx="172">
                  <c:v>-11790.5</c:v>
                </c:pt>
                <c:pt idx="173">
                  <c:v>-11773.5</c:v>
                </c:pt>
                <c:pt idx="174">
                  <c:v>-11736</c:v>
                </c:pt>
                <c:pt idx="175">
                  <c:v>-11732.5</c:v>
                </c:pt>
                <c:pt idx="176">
                  <c:v>-11638.5</c:v>
                </c:pt>
                <c:pt idx="177">
                  <c:v>-11555.5</c:v>
                </c:pt>
                <c:pt idx="178">
                  <c:v>-10997</c:v>
                </c:pt>
                <c:pt idx="179">
                  <c:v>-10958.5</c:v>
                </c:pt>
                <c:pt idx="180">
                  <c:v>-10928.5</c:v>
                </c:pt>
                <c:pt idx="181">
                  <c:v>-10899.5</c:v>
                </c:pt>
                <c:pt idx="182">
                  <c:v>-10883</c:v>
                </c:pt>
                <c:pt idx="183">
                  <c:v>-10872.5</c:v>
                </c:pt>
                <c:pt idx="184">
                  <c:v>-10872.5</c:v>
                </c:pt>
                <c:pt idx="185">
                  <c:v>-10870</c:v>
                </c:pt>
                <c:pt idx="186">
                  <c:v>-10805.5</c:v>
                </c:pt>
                <c:pt idx="187">
                  <c:v>-10792</c:v>
                </c:pt>
                <c:pt idx="188">
                  <c:v>-10769.5</c:v>
                </c:pt>
                <c:pt idx="189">
                  <c:v>-10732</c:v>
                </c:pt>
                <c:pt idx="190">
                  <c:v>-10687</c:v>
                </c:pt>
                <c:pt idx="191">
                  <c:v>-10604</c:v>
                </c:pt>
                <c:pt idx="192">
                  <c:v>-10014</c:v>
                </c:pt>
                <c:pt idx="193">
                  <c:v>-9992</c:v>
                </c:pt>
                <c:pt idx="194">
                  <c:v>-9856.5</c:v>
                </c:pt>
                <c:pt idx="195">
                  <c:v>-9840</c:v>
                </c:pt>
                <c:pt idx="196">
                  <c:v>-9832.5</c:v>
                </c:pt>
                <c:pt idx="197">
                  <c:v>-9815.5</c:v>
                </c:pt>
                <c:pt idx="198">
                  <c:v>-9779.5</c:v>
                </c:pt>
                <c:pt idx="199">
                  <c:v>-9774</c:v>
                </c:pt>
                <c:pt idx="200">
                  <c:v>-9691</c:v>
                </c:pt>
                <c:pt idx="201">
                  <c:v>-8883</c:v>
                </c:pt>
                <c:pt idx="202">
                  <c:v>-8850</c:v>
                </c:pt>
                <c:pt idx="203">
                  <c:v>-8797.5</c:v>
                </c:pt>
                <c:pt idx="204">
                  <c:v>-8745.5</c:v>
                </c:pt>
                <c:pt idx="205">
                  <c:v>-8703.5</c:v>
                </c:pt>
                <c:pt idx="206">
                  <c:v>-8629.5</c:v>
                </c:pt>
                <c:pt idx="207">
                  <c:v>-7918</c:v>
                </c:pt>
                <c:pt idx="208">
                  <c:v>-7732.5</c:v>
                </c:pt>
                <c:pt idx="209">
                  <c:v>-7725</c:v>
                </c:pt>
                <c:pt idx="210">
                  <c:v>-7633</c:v>
                </c:pt>
                <c:pt idx="211">
                  <c:v>-7566.5</c:v>
                </c:pt>
                <c:pt idx="212">
                  <c:v>-7073.5</c:v>
                </c:pt>
                <c:pt idx="213">
                  <c:v>-6918.5</c:v>
                </c:pt>
                <c:pt idx="214">
                  <c:v>-6913.5</c:v>
                </c:pt>
                <c:pt idx="215">
                  <c:v>-6775.5</c:v>
                </c:pt>
                <c:pt idx="216">
                  <c:v>-6726.5</c:v>
                </c:pt>
                <c:pt idx="217">
                  <c:v>-6726</c:v>
                </c:pt>
                <c:pt idx="218">
                  <c:v>-6721</c:v>
                </c:pt>
                <c:pt idx="219">
                  <c:v>-6720.5</c:v>
                </c:pt>
                <c:pt idx="220">
                  <c:v>-6709.5</c:v>
                </c:pt>
                <c:pt idx="221">
                  <c:v>-6687</c:v>
                </c:pt>
                <c:pt idx="222">
                  <c:v>-6579</c:v>
                </c:pt>
                <c:pt idx="223">
                  <c:v>-6551.5</c:v>
                </c:pt>
                <c:pt idx="224">
                  <c:v>-5888</c:v>
                </c:pt>
                <c:pt idx="225">
                  <c:v>-5863</c:v>
                </c:pt>
                <c:pt idx="226">
                  <c:v>-5829</c:v>
                </c:pt>
                <c:pt idx="227">
                  <c:v>-5784</c:v>
                </c:pt>
                <c:pt idx="228">
                  <c:v>-5783.5</c:v>
                </c:pt>
                <c:pt idx="229">
                  <c:v>-5666</c:v>
                </c:pt>
                <c:pt idx="230">
                  <c:v>-4964</c:v>
                </c:pt>
                <c:pt idx="231">
                  <c:v>-4925</c:v>
                </c:pt>
                <c:pt idx="232">
                  <c:v>-4836</c:v>
                </c:pt>
                <c:pt idx="233">
                  <c:v>-4784</c:v>
                </c:pt>
                <c:pt idx="234">
                  <c:v>-4784</c:v>
                </c:pt>
                <c:pt idx="235">
                  <c:v>-4755</c:v>
                </c:pt>
                <c:pt idx="236">
                  <c:v>-4638</c:v>
                </c:pt>
                <c:pt idx="237">
                  <c:v>-4638</c:v>
                </c:pt>
                <c:pt idx="238">
                  <c:v>-4532</c:v>
                </c:pt>
                <c:pt idx="239">
                  <c:v>-3843.5</c:v>
                </c:pt>
                <c:pt idx="240">
                  <c:v>-3780</c:v>
                </c:pt>
                <c:pt idx="241">
                  <c:v>-3780</c:v>
                </c:pt>
                <c:pt idx="242">
                  <c:v>-3730.5</c:v>
                </c:pt>
                <c:pt idx="243">
                  <c:v>-3727.5</c:v>
                </c:pt>
                <c:pt idx="244">
                  <c:v>-3635.5</c:v>
                </c:pt>
                <c:pt idx="245">
                  <c:v>-3539.5</c:v>
                </c:pt>
                <c:pt idx="246">
                  <c:v>-2881</c:v>
                </c:pt>
                <c:pt idx="247">
                  <c:v>-2881</c:v>
                </c:pt>
                <c:pt idx="248">
                  <c:v>-2857</c:v>
                </c:pt>
                <c:pt idx="249">
                  <c:v>-2856.5</c:v>
                </c:pt>
                <c:pt idx="250">
                  <c:v>-2854</c:v>
                </c:pt>
                <c:pt idx="251">
                  <c:v>-2851.5</c:v>
                </c:pt>
                <c:pt idx="252">
                  <c:v>-2851</c:v>
                </c:pt>
                <c:pt idx="253">
                  <c:v>-2827.5</c:v>
                </c:pt>
                <c:pt idx="254">
                  <c:v>-2810</c:v>
                </c:pt>
                <c:pt idx="255">
                  <c:v>-2751</c:v>
                </c:pt>
                <c:pt idx="256">
                  <c:v>-2751</c:v>
                </c:pt>
                <c:pt idx="257">
                  <c:v>-2687.5</c:v>
                </c:pt>
                <c:pt idx="258">
                  <c:v>-2687</c:v>
                </c:pt>
                <c:pt idx="259">
                  <c:v>-2649</c:v>
                </c:pt>
                <c:pt idx="260">
                  <c:v>-2624</c:v>
                </c:pt>
                <c:pt idx="261">
                  <c:v>-2624</c:v>
                </c:pt>
                <c:pt idx="262">
                  <c:v>-1801.5</c:v>
                </c:pt>
                <c:pt idx="263">
                  <c:v>-1794</c:v>
                </c:pt>
                <c:pt idx="264">
                  <c:v>-1794</c:v>
                </c:pt>
                <c:pt idx="265">
                  <c:v>-1793.5</c:v>
                </c:pt>
                <c:pt idx="266">
                  <c:v>-1793.5</c:v>
                </c:pt>
                <c:pt idx="267">
                  <c:v>-1788.5</c:v>
                </c:pt>
                <c:pt idx="268">
                  <c:v>-1788</c:v>
                </c:pt>
                <c:pt idx="269">
                  <c:v>-1788</c:v>
                </c:pt>
                <c:pt idx="270">
                  <c:v>-1785.5</c:v>
                </c:pt>
                <c:pt idx="271">
                  <c:v>-1785</c:v>
                </c:pt>
                <c:pt idx="272">
                  <c:v>-1783</c:v>
                </c:pt>
                <c:pt idx="273">
                  <c:v>-1782.5</c:v>
                </c:pt>
                <c:pt idx="274">
                  <c:v>-1777.5</c:v>
                </c:pt>
                <c:pt idx="275">
                  <c:v>-1777</c:v>
                </c:pt>
                <c:pt idx="276">
                  <c:v>-1774.5</c:v>
                </c:pt>
                <c:pt idx="277">
                  <c:v>-1771.5</c:v>
                </c:pt>
                <c:pt idx="278">
                  <c:v>-1771.5</c:v>
                </c:pt>
                <c:pt idx="279">
                  <c:v>-1727</c:v>
                </c:pt>
                <c:pt idx="280">
                  <c:v>-1725</c:v>
                </c:pt>
                <c:pt idx="281">
                  <c:v>-1725</c:v>
                </c:pt>
                <c:pt idx="282">
                  <c:v>-1647.5</c:v>
                </c:pt>
                <c:pt idx="283">
                  <c:v>-1642</c:v>
                </c:pt>
                <c:pt idx="284">
                  <c:v>-1586</c:v>
                </c:pt>
                <c:pt idx="285">
                  <c:v>-1512</c:v>
                </c:pt>
                <c:pt idx="286">
                  <c:v>-925</c:v>
                </c:pt>
                <c:pt idx="287">
                  <c:v>-754</c:v>
                </c:pt>
                <c:pt idx="288">
                  <c:v>-736.5</c:v>
                </c:pt>
                <c:pt idx="289">
                  <c:v>-521</c:v>
                </c:pt>
                <c:pt idx="290">
                  <c:v>-298.5</c:v>
                </c:pt>
                <c:pt idx="291">
                  <c:v>-3</c:v>
                </c:pt>
                <c:pt idx="292">
                  <c:v>71.5</c:v>
                </c:pt>
                <c:pt idx="293">
                  <c:v>127</c:v>
                </c:pt>
                <c:pt idx="294">
                  <c:v>215</c:v>
                </c:pt>
                <c:pt idx="295">
                  <c:v>265</c:v>
                </c:pt>
                <c:pt idx="296">
                  <c:v>1078.5</c:v>
                </c:pt>
                <c:pt idx="297">
                  <c:v>1108</c:v>
                </c:pt>
                <c:pt idx="298">
                  <c:v>1139.5</c:v>
                </c:pt>
                <c:pt idx="299">
                  <c:v>1182.5</c:v>
                </c:pt>
                <c:pt idx="300">
                  <c:v>1263.5</c:v>
                </c:pt>
                <c:pt idx="301">
                  <c:v>1282</c:v>
                </c:pt>
                <c:pt idx="302">
                  <c:v>1283</c:v>
                </c:pt>
                <c:pt idx="303">
                  <c:v>1421</c:v>
                </c:pt>
                <c:pt idx="304">
                  <c:v>1456</c:v>
                </c:pt>
                <c:pt idx="305">
                  <c:v>1456</c:v>
                </c:pt>
                <c:pt idx="306">
                  <c:v>1456</c:v>
                </c:pt>
                <c:pt idx="307">
                  <c:v>1456</c:v>
                </c:pt>
                <c:pt idx="308">
                  <c:v>1456</c:v>
                </c:pt>
                <c:pt idx="309">
                  <c:v>2168.5</c:v>
                </c:pt>
                <c:pt idx="310">
                  <c:v>2226.5</c:v>
                </c:pt>
                <c:pt idx="311">
                  <c:v>2265</c:v>
                </c:pt>
                <c:pt idx="312">
                  <c:v>2333</c:v>
                </c:pt>
                <c:pt idx="313">
                  <c:v>2396.5</c:v>
                </c:pt>
                <c:pt idx="314">
                  <c:v>3171.5</c:v>
                </c:pt>
                <c:pt idx="315">
                  <c:v>3202.5</c:v>
                </c:pt>
                <c:pt idx="316">
                  <c:v>3315</c:v>
                </c:pt>
                <c:pt idx="317">
                  <c:v>3332.5</c:v>
                </c:pt>
                <c:pt idx="318">
                  <c:v>3354.5</c:v>
                </c:pt>
                <c:pt idx="319">
                  <c:v>3387</c:v>
                </c:pt>
                <c:pt idx="320">
                  <c:v>3402</c:v>
                </c:pt>
                <c:pt idx="321">
                  <c:v>3453.5</c:v>
                </c:pt>
                <c:pt idx="322">
                  <c:v>3453.5</c:v>
                </c:pt>
                <c:pt idx="323">
                  <c:v>3456</c:v>
                </c:pt>
                <c:pt idx="324">
                  <c:v>3456</c:v>
                </c:pt>
                <c:pt idx="325">
                  <c:v>3456</c:v>
                </c:pt>
                <c:pt idx="326">
                  <c:v>3456</c:v>
                </c:pt>
                <c:pt idx="327">
                  <c:v>3456</c:v>
                </c:pt>
                <c:pt idx="328">
                  <c:v>3456</c:v>
                </c:pt>
                <c:pt idx="329">
                  <c:v>4104</c:v>
                </c:pt>
                <c:pt idx="330">
                  <c:v>4192.5</c:v>
                </c:pt>
                <c:pt idx="331">
                  <c:v>4230</c:v>
                </c:pt>
                <c:pt idx="332">
                  <c:v>4230.5</c:v>
                </c:pt>
                <c:pt idx="333">
                  <c:v>4246</c:v>
                </c:pt>
                <c:pt idx="334">
                  <c:v>4247.5</c:v>
                </c:pt>
                <c:pt idx="335">
                  <c:v>4247.5</c:v>
                </c:pt>
                <c:pt idx="336">
                  <c:v>4251.5</c:v>
                </c:pt>
                <c:pt idx="337">
                  <c:v>4281.5</c:v>
                </c:pt>
                <c:pt idx="338">
                  <c:v>4282</c:v>
                </c:pt>
                <c:pt idx="339">
                  <c:v>4369</c:v>
                </c:pt>
                <c:pt idx="340">
                  <c:v>4396.5</c:v>
                </c:pt>
                <c:pt idx="341">
                  <c:v>4477.5</c:v>
                </c:pt>
                <c:pt idx="342">
                  <c:v>5139.5</c:v>
                </c:pt>
                <c:pt idx="343">
                  <c:v>5225</c:v>
                </c:pt>
                <c:pt idx="344">
                  <c:v>5225</c:v>
                </c:pt>
                <c:pt idx="345">
                  <c:v>5282</c:v>
                </c:pt>
                <c:pt idx="346">
                  <c:v>5310.5</c:v>
                </c:pt>
                <c:pt idx="347">
                  <c:v>5311</c:v>
                </c:pt>
                <c:pt idx="348">
                  <c:v>5338</c:v>
                </c:pt>
                <c:pt idx="349">
                  <c:v>5340</c:v>
                </c:pt>
                <c:pt idx="350">
                  <c:v>5368</c:v>
                </c:pt>
                <c:pt idx="351">
                  <c:v>5368</c:v>
                </c:pt>
                <c:pt idx="352">
                  <c:v>5388</c:v>
                </c:pt>
                <c:pt idx="353">
                  <c:v>5424</c:v>
                </c:pt>
                <c:pt idx="354">
                  <c:v>6154.5</c:v>
                </c:pt>
                <c:pt idx="355">
                  <c:v>6154.5</c:v>
                </c:pt>
                <c:pt idx="356">
                  <c:v>6223.5</c:v>
                </c:pt>
                <c:pt idx="357">
                  <c:v>6223.5</c:v>
                </c:pt>
                <c:pt idx="358">
                  <c:v>6224</c:v>
                </c:pt>
                <c:pt idx="359">
                  <c:v>6224</c:v>
                </c:pt>
                <c:pt idx="360">
                  <c:v>6265</c:v>
                </c:pt>
                <c:pt idx="361">
                  <c:v>7221.5</c:v>
                </c:pt>
                <c:pt idx="362">
                  <c:v>7221.5</c:v>
                </c:pt>
                <c:pt idx="363">
                  <c:v>7229.5</c:v>
                </c:pt>
                <c:pt idx="364">
                  <c:v>7231</c:v>
                </c:pt>
                <c:pt idx="365">
                  <c:v>7301</c:v>
                </c:pt>
                <c:pt idx="366">
                  <c:v>7321.5</c:v>
                </c:pt>
                <c:pt idx="367">
                  <c:v>7322</c:v>
                </c:pt>
                <c:pt idx="368">
                  <c:v>7327</c:v>
                </c:pt>
                <c:pt idx="369">
                  <c:v>7407.5</c:v>
                </c:pt>
                <c:pt idx="370">
                  <c:v>7459</c:v>
                </c:pt>
                <c:pt idx="371">
                  <c:v>7462.5</c:v>
                </c:pt>
                <c:pt idx="372">
                  <c:v>8152</c:v>
                </c:pt>
                <c:pt idx="373">
                  <c:v>8267</c:v>
                </c:pt>
                <c:pt idx="374">
                  <c:v>8267</c:v>
                </c:pt>
                <c:pt idx="375">
                  <c:v>8271</c:v>
                </c:pt>
                <c:pt idx="376">
                  <c:v>8293.5</c:v>
                </c:pt>
                <c:pt idx="377">
                  <c:v>8294</c:v>
                </c:pt>
                <c:pt idx="378">
                  <c:v>8322.5</c:v>
                </c:pt>
                <c:pt idx="379">
                  <c:v>8322.5</c:v>
                </c:pt>
                <c:pt idx="380">
                  <c:v>8367.5</c:v>
                </c:pt>
                <c:pt idx="381">
                  <c:v>8386</c:v>
                </c:pt>
                <c:pt idx="382">
                  <c:v>8386</c:v>
                </c:pt>
                <c:pt idx="383">
                  <c:v>8403</c:v>
                </c:pt>
                <c:pt idx="384">
                  <c:v>8571</c:v>
                </c:pt>
                <c:pt idx="385">
                  <c:v>9112</c:v>
                </c:pt>
                <c:pt idx="386">
                  <c:v>9175.5</c:v>
                </c:pt>
                <c:pt idx="387">
                  <c:v>9206</c:v>
                </c:pt>
                <c:pt idx="388">
                  <c:v>10315</c:v>
                </c:pt>
                <c:pt idx="389">
                  <c:v>10453</c:v>
                </c:pt>
              </c:numCache>
            </c:numRef>
          </c:xVal>
          <c:yVal>
            <c:numRef>
              <c:f>'Active 1'!$M$21:$M$410</c:f>
              <c:numCache>
                <c:formatCode>General</c:formatCode>
                <c:ptCount val="3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36E-4E62-B0C5-57B9CC850F56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1'!$F$21:$F$410</c:f>
              <c:numCache>
                <c:formatCode>General</c:formatCode>
                <c:ptCount val="390"/>
                <c:pt idx="0">
                  <c:v>-77595.5</c:v>
                </c:pt>
                <c:pt idx="1">
                  <c:v>-77595</c:v>
                </c:pt>
                <c:pt idx="2">
                  <c:v>-76535.5</c:v>
                </c:pt>
                <c:pt idx="3">
                  <c:v>-76535</c:v>
                </c:pt>
                <c:pt idx="4">
                  <c:v>-75351.5</c:v>
                </c:pt>
                <c:pt idx="5">
                  <c:v>-75351</c:v>
                </c:pt>
                <c:pt idx="6">
                  <c:v>-74626</c:v>
                </c:pt>
                <c:pt idx="7">
                  <c:v>-73511</c:v>
                </c:pt>
                <c:pt idx="8">
                  <c:v>-72294</c:v>
                </c:pt>
                <c:pt idx="9">
                  <c:v>-67513</c:v>
                </c:pt>
                <c:pt idx="10">
                  <c:v>-67488</c:v>
                </c:pt>
                <c:pt idx="11">
                  <c:v>-67425</c:v>
                </c:pt>
                <c:pt idx="12">
                  <c:v>-67408</c:v>
                </c:pt>
                <c:pt idx="13">
                  <c:v>-67361</c:v>
                </c:pt>
                <c:pt idx="14">
                  <c:v>-67350</c:v>
                </c:pt>
                <c:pt idx="15">
                  <c:v>-66672</c:v>
                </c:pt>
                <c:pt idx="16">
                  <c:v>-66611</c:v>
                </c:pt>
                <c:pt idx="17">
                  <c:v>-66523</c:v>
                </c:pt>
                <c:pt idx="18">
                  <c:v>-65390.5</c:v>
                </c:pt>
                <c:pt idx="19">
                  <c:v>-65390</c:v>
                </c:pt>
                <c:pt idx="20">
                  <c:v>-63350</c:v>
                </c:pt>
                <c:pt idx="21">
                  <c:v>-63207</c:v>
                </c:pt>
                <c:pt idx="22">
                  <c:v>-61408.5</c:v>
                </c:pt>
                <c:pt idx="23">
                  <c:v>-61408</c:v>
                </c:pt>
                <c:pt idx="24">
                  <c:v>-61400</c:v>
                </c:pt>
                <c:pt idx="25">
                  <c:v>-61399.5</c:v>
                </c:pt>
                <c:pt idx="26">
                  <c:v>-61358.5</c:v>
                </c:pt>
                <c:pt idx="27">
                  <c:v>-61347.5</c:v>
                </c:pt>
                <c:pt idx="28">
                  <c:v>-61298</c:v>
                </c:pt>
                <c:pt idx="29">
                  <c:v>-61287</c:v>
                </c:pt>
                <c:pt idx="30">
                  <c:v>-61286.5</c:v>
                </c:pt>
                <c:pt idx="31">
                  <c:v>-61281</c:v>
                </c:pt>
                <c:pt idx="32">
                  <c:v>-55107</c:v>
                </c:pt>
                <c:pt idx="33">
                  <c:v>-53013</c:v>
                </c:pt>
                <c:pt idx="34">
                  <c:v>-52313.5</c:v>
                </c:pt>
                <c:pt idx="35">
                  <c:v>-52302.5</c:v>
                </c:pt>
                <c:pt idx="36">
                  <c:v>-52288.5</c:v>
                </c:pt>
                <c:pt idx="37">
                  <c:v>-51489</c:v>
                </c:pt>
                <c:pt idx="38">
                  <c:v>-51386</c:v>
                </c:pt>
                <c:pt idx="39">
                  <c:v>-50276.5</c:v>
                </c:pt>
                <c:pt idx="40">
                  <c:v>-50276</c:v>
                </c:pt>
                <c:pt idx="41">
                  <c:v>-49301</c:v>
                </c:pt>
                <c:pt idx="42">
                  <c:v>-46266.5</c:v>
                </c:pt>
                <c:pt idx="43">
                  <c:v>-46007</c:v>
                </c:pt>
                <c:pt idx="44">
                  <c:v>-45359</c:v>
                </c:pt>
                <c:pt idx="45">
                  <c:v>-45102</c:v>
                </c:pt>
                <c:pt idx="46">
                  <c:v>-44884</c:v>
                </c:pt>
                <c:pt idx="47">
                  <c:v>-38230.5</c:v>
                </c:pt>
                <c:pt idx="48">
                  <c:v>-37301</c:v>
                </c:pt>
                <c:pt idx="49">
                  <c:v>-37224</c:v>
                </c:pt>
                <c:pt idx="50">
                  <c:v>-37218.5</c:v>
                </c:pt>
                <c:pt idx="51">
                  <c:v>-37210</c:v>
                </c:pt>
                <c:pt idx="52">
                  <c:v>-36784.5</c:v>
                </c:pt>
                <c:pt idx="53">
                  <c:v>-36159</c:v>
                </c:pt>
                <c:pt idx="54">
                  <c:v>-36156</c:v>
                </c:pt>
                <c:pt idx="55">
                  <c:v>-36153.5</c:v>
                </c:pt>
                <c:pt idx="56">
                  <c:v>-36007</c:v>
                </c:pt>
                <c:pt idx="57">
                  <c:v>-36001.5</c:v>
                </c:pt>
                <c:pt idx="58">
                  <c:v>-35990.5</c:v>
                </c:pt>
                <c:pt idx="59">
                  <c:v>-35985</c:v>
                </c:pt>
                <c:pt idx="60">
                  <c:v>-35323</c:v>
                </c:pt>
                <c:pt idx="61">
                  <c:v>-33824.5</c:v>
                </c:pt>
                <c:pt idx="62">
                  <c:v>-33265</c:v>
                </c:pt>
                <c:pt idx="63">
                  <c:v>-32875.5</c:v>
                </c:pt>
                <c:pt idx="64">
                  <c:v>-31245</c:v>
                </c:pt>
                <c:pt idx="65">
                  <c:v>-31245</c:v>
                </c:pt>
                <c:pt idx="66">
                  <c:v>-31220</c:v>
                </c:pt>
                <c:pt idx="67">
                  <c:v>-30227</c:v>
                </c:pt>
                <c:pt idx="68">
                  <c:v>-30161.5</c:v>
                </c:pt>
                <c:pt idx="69">
                  <c:v>-30159</c:v>
                </c:pt>
                <c:pt idx="70">
                  <c:v>-30103</c:v>
                </c:pt>
                <c:pt idx="71">
                  <c:v>-30092.5</c:v>
                </c:pt>
                <c:pt idx="72">
                  <c:v>-30092.5</c:v>
                </c:pt>
                <c:pt idx="73">
                  <c:v>-30084</c:v>
                </c:pt>
                <c:pt idx="74">
                  <c:v>-30065</c:v>
                </c:pt>
                <c:pt idx="75">
                  <c:v>-28883</c:v>
                </c:pt>
                <c:pt idx="76">
                  <c:v>-28100</c:v>
                </c:pt>
                <c:pt idx="77">
                  <c:v>-27165.5</c:v>
                </c:pt>
                <c:pt idx="78">
                  <c:v>-26800</c:v>
                </c:pt>
                <c:pt idx="79">
                  <c:v>-26111</c:v>
                </c:pt>
                <c:pt idx="80">
                  <c:v>-26070.5</c:v>
                </c:pt>
                <c:pt idx="81">
                  <c:v>-26070</c:v>
                </c:pt>
                <c:pt idx="82">
                  <c:v>-25046</c:v>
                </c:pt>
                <c:pt idx="83">
                  <c:v>-25010</c:v>
                </c:pt>
                <c:pt idx="84">
                  <c:v>-23992</c:v>
                </c:pt>
                <c:pt idx="85">
                  <c:v>-23992</c:v>
                </c:pt>
                <c:pt idx="86">
                  <c:v>-23984</c:v>
                </c:pt>
                <c:pt idx="87">
                  <c:v>-23832</c:v>
                </c:pt>
                <c:pt idx="88">
                  <c:v>-23813.5</c:v>
                </c:pt>
                <c:pt idx="89">
                  <c:v>-23808</c:v>
                </c:pt>
                <c:pt idx="90">
                  <c:v>-23807</c:v>
                </c:pt>
                <c:pt idx="91">
                  <c:v>-22991</c:v>
                </c:pt>
                <c:pt idx="92">
                  <c:v>-22736.5</c:v>
                </c:pt>
                <c:pt idx="93">
                  <c:v>-21926.5</c:v>
                </c:pt>
                <c:pt idx="94">
                  <c:v>-21906.5</c:v>
                </c:pt>
                <c:pt idx="95">
                  <c:v>-21857.5</c:v>
                </c:pt>
                <c:pt idx="96">
                  <c:v>-21779.5</c:v>
                </c:pt>
                <c:pt idx="97">
                  <c:v>-21779.5</c:v>
                </c:pt>
                <c:pt idx="98">
                  <c:v>-21038.5</c:v>
                </c:pt>
                <c:pt idx="99">
                  <c:v>-20969.5</c:v>
                </c:pt>
                <c:pt idx="100">
                  <c:v>-20964</c:v>
                </c:pt>
                <c:pt idx="101">
                  <c:v>-20961</c:v>
                </c:pt>
                <c:pt idx="102">
                  <c:v>-20941</c:v>
                </c:pt>
                <c:pt idx="103">
                  <c:v>-20031.5</c:v>
                </c:pt>
                <c:pt idx="104">
                  <c:v>-19987.5</c:v>
                </c:pt>
                <c:pt idx="105">
                  <c:v>-19973.5</c:v>
                </c:pt>
                <c:pt idx="106">
                  <c:v>-19918.5</c:v>
                </c:pt>
                <c:pt idx="107">
                  <c:v>-19899</c:v>
                </c:pt>
                <c:pt idx="108">
                  <c:v>-19824.5</c:v>
                </c:pt>
                <c:pt idx="109">
                  <c:v>-19813.5</c:v>
                </c:pt>
                <c:pt idx="110">
                  <c:v>-19664</c:v>
                </c:pt>
                <c:pt idx="111">
                  <c:v>-19658.5</c:v>
                </c:pt>
                <c:pt idx="112">
                  <c:v>-19653</c:v>
                </c:pt>
                <c:pt idx="113">
                  <c:v>-19060.5</c:v>
                </c:pt>
                <c:pt idx="114">
                  <c:v>-18961</c:v>
                </c:pt>
                <c:pt idx="115">
                  <c:v>-18889</c:v>
                </c:pt>
                <c:pt idx="116">
                  <c:v>-18743</c:v>
                </c:pt>
                <c:pt idx="117">
                  <c:v>-18731</c:v>
                </c:pt>
                <c:pt idx="118">
                  <c:v>-18729</c:v>
                </c:pt>
                <c:pt idx="119">
                  <c:v>-18092.5</c:v>
                </c:pt>
                <c:pt idx="120">
                  <c:v>-18031.5</c:v>
                </c:pt>
                <c:pt idx="121">
                  <c:v>-18029</c:v>
                </c:pt>
                <c:pt idx="122">
                  <c:v>-17899</c:v>
                </c:pt>
                <c:pt idx="123">
                  <c:v>-17877</c:v>
                </c:pt>
                <c:pt idx="124">
                  <c:v>-17859.5</c:v>
                </c:pt>
                <c:pt idx="125">
                  <c:v>-17830</c:v>
                </c:pt>
                <c:pt idx="126">
                  <c:v>-17780</c:v>
                </c:pt>
                <c:pt idx="127">
                  <c:v>-17765.5</c:v>
                </c:pt>
                <c:pt idx="128">
                  <c:v>-17740.5</c:v>
                </c:pt>
                <c:pt idx="129">
                  <c:v>-17127</c:v>
                </c:pt>
                <c:pt idx="130">
                  <c:v>-17022</c:v>
                </c:pt>
                <c:pt idx="131">
                  <c:v>-16965</c:v>
                </c:pt>
                <c:pt idx="132">
                  <c:v>-16964</c:v>
                </c:pt>
                <c:pt idx="133">
                  <c:v>-16911.5</c:v>
                </c:pt>
                <c:pt idx="134">
                  <c:v>-16861</c:v>
                </c:pt>
                <c:pt idx="135">
                  <c:v>-16837</c:v>
                </c:pt>
                <c:pt idx="136">
                  <c:v>-16787</c:v>
                </c:pt>
                <c:pt idx="137">
                  <c:v>-16624</c:v>
                </c:pt>
                <c:pt idx="138">
                  <c:v>-16031.5</c:v>
                </c:pt>
                <c:pt idx="139">
                  <c:v>-16015</c:v>
                </c:pt>
                <c:pt idx="140">
                  <c:v>-15898</c:v>
                </c:pt>
                <c:pt idx="141">
                  <c:v>-15893.5</c:v>
                </c:pt>
                <c:pt idx="142">
                  <c:v>-15758</c:v>
                </c:pt>
                <c:pt idx="143">
                  <c:v>-15707.5</c:v>
                </c:pt>
                <c:pt idx="144">
                  <c:v>-15578.5</c:v>
                </c:pt>
                <c:pt idx="145">
                  <c:v>-15033</c:v>
                </c:pt>
                <c:pt idx="146">
                  <c:v>-14975</c:v>
                </c:pt>
                <c:pt idx="147">
                  <c:v>-14913.5</c:v>
                </c:pt>
                <c:pt idx="148">
                  <c:v>-14908.5</c:v>
                </c:pt>
                <c:pt idx="149">
                  <c:v>-14906</c:v>
                </c:pt>
                <c:pt idx="150">
                  <c:v>-14850</c:v>
                </c:pt>
                <c:pt idx="151">
                  <c:v>-14826</c:v>
                </c:pt>
                <c:pt idx="152">
                  <c:v>-14820.5</c:v>
                </c:pt>
                <c:pt idx="153">
                  <c:v>-14062</c:v>
                </c:pt>
                <c:pt idx="154">
                  <c:v>-14029</c:v>
                </c:pt>
                <c:pt idx="155">
                  <c:v>-13915</c:v>
                </c:pt>
                <c:pt idx="156">
                  <c:v>-13907</c:v>
                </c:pt>
                <c:pt idx="157">
                  <c:v>-13830</c:v>
                </c:pt>
                <c:pt idx="158">
                  <c:v>-13702</c:v>
                </c:pt>
                <c:pt idx="159">
                  <c:v>-13608</c:v>
                </c:pt>
                <c:pt idx="160">
                  <c:v>-13044</c:v>
                </c:pt>
                <c:pt idx="161">
                  <c:v>-12997</c:v>
                </c:pt>
                <c:pt idx="162">
                  <c:v>-12861</c:v>
                </c:pt>
                <c:pt idx="163">
                  <c:v>-12844.5</c:v>
                </c:pt>
                <c:pt idx="164">
                  <c:v>-12812</c:v>
                </c:pt>
                <c:pt idx="165">
                  <c:v>-12808.5</c:v>
                </c:pt>
                <c:pt idx="166">
                  <c:v>-12776</c:v>
                </c:pt>
                <c:pt idx="167">
                  <c:v>-12743</c:v>
                </c:pt>
                <c:pt idx="168">
                  <c:v>-12051</c:v>
                </c:pt>
                <c:pt idx="169">
                  <c:v>-11899</c:v>
                </c:pt>
                <c:pt idx="170">
                  <c:v>-11826.5</c:v>
                </c:pt>
                <c:pt idx="171">
                  <c:v>-11821.5</c:v>
                </c:pt>
                <c:pt idx="172">
                  <c:v>-11790.5</c:v>
                </c:pt>
                <c:pt idx="173">
                  <c:v>-11773.5</c:v>
                </c:pt>
                <c:pt idx="174">
                  <c:v>-11736</c:v>
                </c:pt>
                <c:pt idx="175">
                  <c:v>-11732.5</c:v>
                </c:pt>
                <c:pt idx="176">
                  <c:v>-11638.5</c:v>
                </c:pt>
                <c:pt idx="177">
                  <c:v>-11555.5</c:v>
                </c:pt>
                <c:pt idx="178">
                  <c:v>-10997</c:v>
                </c:pt>
                <c:pt idx="179">
                  <c:v>-10958.5</c:v>
                </c:pt>
                <c:pt idx="180">
                  <c:v>-10928.5</c:v>
                </c:pt>
                <c:pt idx="181">
                  <c:v>-10899.5</c:v>
                </c:pt>
                <c:pt idx="182">
                  <c:v>-10883</c:v>
                </c:pt>
                <c:pt idx="183">
                  <c:v>-10872.5</c:v>
                </c:pt>
                <c:pt idx="184">
                  <c:v>-10872.5</c:v>
                </c:pt>
                <c:pt idx="185">
                  <c:v>-10870</c:v>
                </c:pt>
                <c:pt idx="186">
                  <c:v>-10805.5</c:v>
                </c:pt>
                <c:pt idx="187">
                  <c:v>-10792</c:v>
                </c:pt>
                <c:pt idx="188">
                  <c:v>-10769.5</c:v>
                </c:pt>
                <c:pt idx="189">
                  <c:v>-10732</c:v>
                </c:pt>
                <c:pt idx="190">
                  <c:v>-10687</c:v>
                </c:pt>
                <c:pt idx="191">
                  <c:v>-10604</c:v>
                </c:pt>
                <c:pt idx="192">
                  <c:v>-10014</c:v>
                </c:pt>
                <c:pt idx="193">
                  <c:v>-9992</c:v>
                </c:pt>
                <c:pt idx="194">
                  <c:v>-9856.5</c:v>
                </c:pt>
                <c:pt idx="195">
                  <c:v>-9840</c:v>
                </c:pt>
                <c:pt idx="196">
                  <c:v>-9832.5</c:v>
                </c:pt>
                <c:pt idx="197">
                  <c:v>-9815.5</c:v>
                </c:pt>
                <c:pt idx="198">
                  <c:v>-9779.5</c:v>
                </c:pt>
                <c:pt idx="199">
                  <c:v>-9774</c:v>
                </c:pt>
                <c:pt idx="200">
                  <c:v>-9691</c:v>
                </c:pt>
                <c:pt idx="201">
                  <c:v>-8883</c:v>
                </c:pt>
                <c:pt idx="202">
                  <c:v>-8850</c:v>
                </c:pt>
                <c:pt idx="203">
                  <c:v>-8797.5</c:v>
                </c:pt>
                <c:pt idx="204">
                  <c:v>-8745.5</c:v>
                </c:pt>
                <c:pt idx="205">
                  <c:v>-8703.5</c:v>
                </c:pt>
                <c:pt idx="206">
                  <c:v>-8629.5</c:v>
                </c:pt>
                <c:pt idx="207">
                  <c:v>-7918</c:v>
                </c:pt>
                <c:pt idx="208">
                  <c:v>-7732.5</c:v>
                </c:pt>
                <c:pt idx="209">
                  <c:v>-7725</c:v>
                </c:pt>
                <c:pt idx="210">
                  <c:v>-7633</c:v>
                </c:pt>
                <c:pt idx="211">
                  <c:v>-7566.5</c:v>
                </c:pt>
                <c:pt idx="212">
                  <c:v>-7073.5</c:v>
                </c:pt>
                <c:pt idx="213">
                  <c:v>-6918.5</c:v>
                </c:pt>
                <c:pt idx="214">
                  <c:v>-6913.5</c:v>
                </c:pt>
                <c:pt idx="215">
                  <c:v>-6775.5</c:v>
                </c:pt>
                <c:pt idx="216">
                  <c:v>-6726.5</c:v>
                </c:pt>
                <c:pt idx="217">
                  <c:v>-6726</c:v>
                </c:pt>
                <c:pt idx="218">
                  <c:v>-6721</c:v>
                </c:pt>
                <c:pt idx="219">
                  <c:v>-6720.5</c:v>
                </c:pt>
                <c:pt idx="220">
                  <c:v>-6709.5</c:v>
                </c:pt>
                <c:pt idx="221">
                  <c:v>-6687</c:v>
                </c:pt>
                <c:pt idx="222">
                  <c:v>-6579</c:v>
                </c:pt>
                <c:pt idx="223">
                  <c:v>-6551.5</c:v>
                </c:pt>
                <c:pt idx="224">
                  <c:v>-5888</c:v>
                </c:pt>
                <c:pt idx="225">
                  <c:v>-5863</c:v>
                </c:pt>
                <c:pt idx="226">
                  <c:v>-5829</c:v>
                </c:pt>
                <c:pt idx="227">
                  <c:v>-5784</c:v>
                </c:pt>
                <c:pt idx="228">
                  <c:v>-5783.5</c:v>
                </c:pt>
                <c:pt idx="229">
                  <c:v>-5666</c:v>
                </c:pt>
                <c:pt idx="230">
                  <c:v>-4964</c:v>
                </c:pt>
                <c:pt idx="231">
                  <c:v>-4925</c:v>
                </c:pt>
                <c:pt idx="232">
                  <c:v>-4836</c:v>
                </c:pt>
                <c:pt idx="233">
                  <c:v>-4784</c:v>
                </c:pt>
                <c:pt idx="234">
                  <c:v>-4784</c:v>
                </c:pt>
                <c:pt idx="235">
                  <c:v>-4755</c:v>
                </c:pt>
                <c:pt idx="236">
                  <c:v>-4638</c:v>
                </c:pt>
                <c:pt idx="237">
                  <c:v>-4638</c:v>
                </c:pt>
                <c:pt idx="238">
                  <c:v>-4532</c:v>
                </c:pt>
                <c:pt idx="239">
                  <c:v>-3843.5</c:v>
                </c:pt>
                <c:pt idx="240">
                  <c:v>-3780</c:v>
                </c:pt>
                <c:pt idx="241">
                  <c:v>-3780</c:v>
                </c:pt>
                <c:pt idx="242">
                  <c:v>-3730.5</c:v>
                </c:pt>
                <c:pt idx="243">
                  <c:v>-3727.5</c:v>
                </c:pt>
                <c:pt idx="244">
                  <c:v>-3635.5</c:v>
                </c:pt>
                <c:pt idx="245">
                  <c:v>-3539.5</c:v>
                </c:pt>
                <c:pt idx="246">
                  <c:v>-2881</c:v>
                </c:pt>
                <c:pt idx="247">
                  <c:v>-2881</c:v>
                </c:pt>
                <c:pt idx="248">
                  <c:v>-2857</c:v>
                </c:pt>
                <c:pt idx="249">
                  <c:v>-2856.5</c:v>
                </c:pt>
                <c:pt idx="250">
                  <c:v>-2854</c:v>
                </c:pt>
                <c:pt idx="251">
                  <c:v>-2851.5</c:v>
                </c:pt>
                <c:pt idx="252">
                  <c:v>-2851</c:v>
                </c:pt>
                <c:pt idx="253">
                  <c:v>-2827.5</c:v>
                </c:pt>
                <c:pt idx="254">
                  <c:v>-2810</c:v>
                </c:pt>
                <c:pt idx="255">
                  <c:v>-2751</c:v>
                </c:pt>
                <c:pt idx="256">
                  <c:v>-2751</c:v>
                </c:pt>
                <c:pt idx="257">
                  <c:v>-2687.5</c:v>
                </c:pt>
                <c:pt idx="258">
                  <c:v>-2687</c:v>
                </c:pt>
                <c:pt idx="259">
                  <c:v>-2649</c:v>
                </c:pt>
                <c:pt idx="260">
                  <c:v>-2624</c:v>
                </c:pt>
                <c:pt idx="261">
                  <c:v>-2624</c:v>
                </c:pt>
                <c:pt idx="262">
                  <c:v>-1801.5</c:v>
                </c:pt>
                <c:pt idx="263">
                  <c:v>-1794</c:v>
                </c:pt>
                <c:pt idx="264">
                  <c:v>-1794</c:v>
                </c:pt>
                <c:pt idx="265">
                  <c:v>-1793.5</c:v>
                </c:pt>
                <c:pt idx="266">
                  <c:v>-1793.5</c:v>
                </c:pt>
                <c:pt idx="267">
                  <c:v>-1788.5</c:v>
                </c:pt>
                <c:pt idx="268">
                  <c:v>-1788</c:v>
                </c:pt>
                <c:pt idx="269">
                  <c:v>-1788</c:v>
                </c:pt>
                <c:pt idx="270">
                  <c:v>-1785.5</c:v>
                </c:pt>
                <c:pt idx="271">
                  <c:v>-1785</c:v>
                </c:pt>
                <c:pt idx="272">
                  <c:v>-1783</c:v>
                </c:pt>
                <c:pt idx="273">
                  <c:v>-1782.5</c:v>
                </c:pt>
                <c:pt idx="274">
                  <c:v>-1777.5</c:v>
                </c:pt>
                <c:pt idx="275">
                  <c:v>-1777</c:v>
                </c:pt>
                <c:pt idx="276">
                  <c:v>-1774.5</c:v>
                </c:pt>
                <c:pt idx="277">
                  <c:v>-1771.5</c:v>
                </c:pt>
                <c:pt idx="278">
                  <c:v>-1771.5</c:v>
                </c:pt>
                <c:pt idx="279">
                  <c:v>-1727</c:v>
                </c:pt>
                <c:pt idx="280">
                  <c:v>-1725</c:v>
                </c:pt>
                <c:pt idx="281">
                  <c:v>-1725</c:v>
                </c:pt>
                <c:pt idx="282">
                  <c:v>-1647.5</c:v>
                </c:pt>
                <c:pt idx="283">
                  <c:v>-1642</c:v>
                </c:pt>
                <c:pt idx="284">
                  <c:v>-1586</c:v>
                </c:pt>
                <c:pt idx="285">
                  <c:v>-1512</c:v>
                </c:pt>
                <c:pt idx="286">
                  <c:v>-925</c:v>
                </c:pt>
                <c:pt idx="287">
                  <c:v>-754</c:v>
                </c:pt>
                <c:pt idx="288">
                  <c:v>-736.5</c:v>
                </c:pt>
                <c:pt idx="289">
                  <c:v>-521</c:v>
                </c:pt>
                <c:pt idx="290">
                  <c:v>-298.5</c:v>
                </c:pt>
                <c:pt idx="291">
                  <c:v>-3</c:v>
                </c:pt>
                <c:pt idx="292">
                  <c:v>71.5</c:v>
                </c:pt>
                <c:pt idx="293">
                  <c:v>127</c:v>
                </c:pt>
                <c:pt idx="294">
                  <c:v>215</c:v>
                </c:pt>
                <c:pt idx="295">
                  <c:v>265</c:v>
                </c:pt>
                <c:pt idx="296">
                  <c:v>1078.5</c:v>
                </c:pt>
                <c:pt idx="297">
                  <c:v>1108</c:v>
                </c:pt>
                <c:pt idx="298">
                  <c:v>1139.5</c:v>
                </c:pt>
                <c:pt idx="299">
                  <c:v>1182.5</c:v>
                </c:pt>
                <c:pt idx="300">
                  <c:v>1263.5</c:v>
                </c:pt>
                <c:pt idx="301">
                  <c:v>1282</c:v>
                </c:pt>
                <c:pt idx="302">
                  <c:v>1283</c:v>
                </c:pt>
                <c:pt idx="303">
                  <c:v>1421</c:v>
                </c:pt>
                <c:pt idx="304">
                  <c:v>1456</c:v>
                </c:pt>
                <c:pt idx="305">
                  <c:v>1456</c:v>
                </c:pt>
                <c:pt idx="306">
                  <c:v>1456</c:v>
                </c:pt>
                <c:pt idx="307">
                  <c:v>1456</c:v>
                </c:pt>
                <c:pt idx="308">
                  <c:v>1456</c:v>
                </c:pt>
                <c:pt idx="309">
                  <c:v>2168.5</c:v>
                </c:pt>
                <c:pt idx="310">
                  <c:v>2226.5</c:v>
                </c:pt>
                <c:pt idx="311">
                  <c:v>2265</c:v>
                </c:pt>
                <c:pt idx="312">
                  <c:v>2333</c:v>
                </c:pt>
                <c:pt idx="313">
                  <c:v>2396.5</c:v>
                </c:pt>
                <c:pt idx="314">
                  <c:v>3171.5</c:v>
                </c:pt>
                <c:pt idx="315">
                  <c:v>3202.5</c:v>
                </c:pt>
                <c:pt idx="316">
                  <c:v>3315</c:v>
                </c:pt>
                <c:pt idx="317">
                  <c:v>3332.5</c:v>
                </c:pt>
                <c:pt idx="318">
                  <c:v>3354.5</c:v>
                </c:pt>
                <c:pt idx="319">
                  <c:v>3387</c:v>
                </c:pt>
                <c:pt idx="320">
                  <c:v>3402</c:v>
                </c:pt>
                <c:pt idx="321">
                  <c:v>3453.5</c:v>
                </c:pt>
                <c:pt idx="322">
                  <c:v>3453.5</c:v>
                </c:pt>
                <c:pt idx="323">
                  <c:v>3456</c:v>
                </c:pt>
                <c:pt idx="324">
                  <c:v>3456</c:v>
                </c:pt>
                <c:pt idx="325">
                  <c:v>3456</c:v>
                </c:pt>
                <c:pt idx="326">
                  <c:v>3456</c:v>
                </c:pt>
                <c:pt idx="327">
                  <c:v>3456</c:v>
                </c:pt>
                <c:pt idx="328">
                  <c:v>3456</c:v>
                </c:pt>
                <c:pt idx="329">
                  <c:v>4104</c:v>
                </c:pt>
                <c:pt idx="330">
                  <c:v>4192.5</c:v>
                </c:pt>
                <c:pt idx="331">
                  <c:v>4230</c:v>
                </c:pt>
                <c:pt idx="332">
                  <c:v>4230.5</c:v>
                </c:pt>
                <c:pt idx="333">
                  <c:v>4246</c:v>
                </c:pt>
                <c:pt idx="334">
                  <c:v>4247.5</c:v>
                </c:pt>
                <c:pt idx="335">
                  <c:v>4247.5</c:v>
                </c:pt>
                <c:pt idx="336">
                  <c:v>4251.5</c:v>
                </c:pt>
                <c:pt idx="337">
                  <c:v>4281.5</c:v>
                </c:pt>
                <c:pt idx="338">
                  <c:v>4282</c:v>
                </c:pt>
                <c:pt idx="339">
                  <c:v>4369</c:v>
                </c:pt>
                <c:pt idx="340">
                  <c:v>4396.5</c:v>
                </c:pt>
                <c:pt idx="341">
                  <c:v>4477.5</c:v>
                </c:pt>
                <c:pt idx="342">
                  <c:v>5139.5</c:v>
                </c:pt>
                <c:pt idx="343">
                  <c:v>5225</c:v>
                </c:pt>
                <c:pt idx="344">
                  <c:v>5225</c:v>
                </c:pt>
                <c:pt idx="345">
                  <c:v>5282</c:v>
                </c:pt>
                <c:pt idx="346">
                  <c:v>5310.5</c:v>
                </c:pt>
                <c:pt idx="347">
                  <c:v>5311</c:v>
                </c:pt>
                <c:pt idx="348">
                  <c:v>5338</c:v>
                </c:pt>
                <c:pt idx="349">
                  <c:v>5340</c:v>
                </c:pt>
                <c:pt idx="350">
                  <c:v>5368</c:v>
                </c:pt>
                <c:pt idx="351">
                  <c:v>5368</c:v>
                </c:pt>
                <c:pt idx="352">
                  <c:v>5388</c:v>
                </c:pt>
                <c:pt idx="353">
                  <c:v>5424</c:v>
                </c:pt>
                <c:pt idx="354">
                  <c:v>6154.5</c:v>
                </c:pt>
                <c:pt idx="355">
                  <c:v>6154.5</c:v>
                </c:pt>
                <c:pt idx="356">
                  <c:v>6223.5</c:v>
                </c:pt>
                <c:pt idx="357">
                  <c:v>6223.5</c:v>
                </c:pt>
                <c:pt idx="358">
                  <c:v>6224</c:v>
                </c:pt>
                <c:pt idx="359">
                  <c:v>6224</c:v>
                </c:pt>
                <c:pt idx="360">
                  <c:v>6265</c:v>
                </c:pt>
                <c:pt idx="361">
                  <c:v>7221.5</c:v>
                </c:pt>
                <c:pt idx="362">
                  <c:v>7221.5</c:v>
                </c:pt>
                <c:pt idx="363">
                  <c:v>7229.5</c:v>
                </c:pt>
                <c:pt idx="364">
                  <c:v>7231</c:v>
                </c:pt>
                <c:pt idx="365">
                  <c:v>7301</c:v>
                </c:pt>
                <c:pt idx="366">
                  <c:v>7321.5</c:v>
                </c:pt>
                <c:pt idx="367">
                  <c:v>7322</c:v>
                </c:pt>
                <c:pt idx="368">
                  <c:v>7327</c:v>
                </c:pt>
                <c:pt idx="369">
                  <c:v>7407.5</c:v>
                </c:pt>
                <c:pt idx="370">
                  <c:v>7459</c:v>
                </c:pt>
                <c:pt idx="371">
                  <c:v>7462.5</c:v>
                </c:pt>
                <c:pt idx="372">
                  <c:v>8152</c:v>
                </c:pt>
                <c:pt idx="373">
                  <c:v>8267</c:v>
                </c:pt>
                <c:pt idx="374">
                  <c:v>8267</c:v>
                </c:pt>
                <c:pt idx="375">
                  <c:v>8271</c:v>
                </c:pt>
                <c:pt idx="376">
                  <c:v>8293.5</c:v>
                </c:pt>
                <c:pt idx="377">
                  <c:v>8294</c:v>
                </c:pt>
                <c:pt idx="378">
                  <c:v>8322.5</c:v>
                </c:pt>
                <c:pt idx="379">
                  <c:v>8322.5</c:v>
                </c:pt>
                <c:pt idx="380">
                  <c:v>8367.5</c:v>
                </c:pt>
                <c:pt idx="381">
                  <c:v>8386</c:v>
                </c:pt>
                <c:pt idx="382">
                  <c:v>8386</c:v>
                </c:pt>
                <c:pt idx="383">
                  <c:v>8403</c:v>
                </c:pt>
                <c:pt idx="384">
                  <c:v>8571</c:v>
                </c:pt>
                <c:pt idx="385">
                  <c:v>9112</c:v>
                </c:pt>
                <c:pt idx="386">
                  <c:v>9175.5</c:v>
                </c:pt>
                <c:pt idx="387">
                  <c:v>9206</c:v>
                </c:pt>
                <c:pt idx="388">
                  <c:v>10315</c:v>
                </c:pt>
                <c:pt idx="389">
                  <c:v>10453</c:v>
                </c:pt>
              </c:numCache>
            </c:numRef>
          </c:xVal>
          <c:yVal>
            <c:numRef>
              <c:f>'Active 1'!$N$21:$N$410</c:f>
              <c:numCache>
                <c:formatCode>General</c:formatCode>
                <c:ptCount val="3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36E-4E62-B0C5-57B9CC850F56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1'!$F$21:$F$410</c:f>
              <c:numCache>
                <c:formatCode>General</c:formatCode>
                <c:ptCount val="390"/>
                <c:pt idx="0">
                  <c:v>-77595.5</c:v>
                </c:pt>
                <c:pt idx="1">
                  <c:v>-77595</c:v>
                </c:pt>
                <c:pt idx="2">
                  <c:v>-76535.5</c:v>
                </c:pt>
                <c:pt idx="3">
                  <c:v>-76535</c:v>
                </c:pt>
                <c:pt idx="4">
                  <c:v>-75351.5</c:v>
                </c:pt>
                <c:pt idx="5">
                  <c:v>-75351</c:v>
                </c:pt>
                <c:pt idx="6">
                  <c:v>-74626</c:v>
                </c:pt>
                <c:pt idx="7">
                  <c:v>-73511</c:v>
                </c:pt>
                <c:pt idx="8">
                  <c:v>-72294</c:v>
                </c:pt>
                <c:pt idx="9">
                  <c:v>-67513</c:v>
                </c:pt>
                <c:pt idx="10">
                  <c:v>-67488</c:v>
                </c:pt>
                <c:pt idx="11">
                  <c:v>-67425</c:v>
                </c:pt>
                <c:pt idx="12">
                  <c:v>-67408</c:v>
                </c:pt>
                <c:pt idx="13">
                  <c:v>-67361</c:v>
                </c:pt>
                <c:pt idx="14">
                  <c:v>-67350</c:v>
                </c:pt>
                <c:pt idx="15">
                  <c:v>-66672</c:v>
                </c:pt>
                <c:pt idx="16">
                  <c:v>-66611</c:v>
                </c:pt>
                <c:pt idx="17">
                  <c:v>-66523</c:v>
                </c:pt>
                <c:pt idx="18">
                  <c:v>-65390.5</c:v>
                </c:pt>
                <c:pt idx="19">
                  <c:v>-65390</c:v>
                </c:pt>
                <c:pt idx="20">
                  <c:v>-63350</c:v>
                </c:pt>
                <c:pt idx="21">
                  <c:v>-63207</c:v>
                </c:pt>
                <c:pt idx="22">
                  <c:v>-61408.5</c:v>
                </c:pt>
                <c:pt idx="23">
                  <c:v>-61408</c:v>
                </c:pt>
                <c:pt idx="24">
                  <c:v>-61400</c:v>
                </c:pt>
                <c:pt idx="25">
                  <c:v>-61399.5</c:v>
                </c:pt>
                <c:pt idx="26">
                  <c:v>-61358.5</c:v>
                </c:pt>
                <c:pt idx="27">
                  <c:v>-61347.5</c:v>
                </c:pt>
                <c:pt idx="28">
                  <c:v>-61298</c:v>
                </c:pt>
                <c:pt idx="29">
                  <c:v>-61287</c:v>
                </c:pt>
                <c:pt idx="30">
                  <c:v>-61286.5</c:v>
                </c:pt>
                <c:pt idx="31">
                  <c:v>-61281</c:v>
                </c:pt>
                <c:pt idx="32">
                  <c:v>-55107</c:v>
                </c:pt>
                <c:pt idx="33">
                  <c:v>-53013</c:v>
                </c:pt>
                <c:pt idx="34">
                  <c:v>-52313.5</c:v>
                </c:pt>
                <c:pt idx="35">
                  <c:v>-52302.5</c:v>
                </c:pt>
                <c:pt idx="36">
                  <c:v>-52288.5</c:v>
                </c:pt>
                <c:pt idx="37">
                  <c:v>-51489</c:v>
                </c:pt>
                <c:pt idx="38">
                  <c:v>-51386</c:v>
                </c:pt>
                <c:pt idx="39">
                  <c:v>-50276.5</c:v>
                </c:pt>
                <c:pt idx="40">
                  <c:v>-50276</c:v>
                </c:pt>
                <c:pt idx="41">
                  <c:v>-49301</c:v>
                </c:pt>
                <c:pt idx="42">
                  <c:v>-46266.5</c:v>
                </c:pt>
                <c:pt idx="43">
                  <c:v>-46007</c:v>
                </c:pt>
                <c:pt idx="44">
                  <c:v>-45359</c:v>
                </c:pt>
                <c:pt idx="45">
                  <c:v>-45102</c:v>
                </c:pt>
                <c:pt idx="46">
                  <c:v>-44884</c:v>
                </c:pt>
                <c:pt idx="47">
                  <c:v>-38230.5</c:v>
                </c:pt>
                <c:pt idx="48">
                  <c:v>-37301</c:v>
                </c:pt>
                <c:pt idx="49">
                  <c:v>-37224</c:v>
                </c:pt>
                <c:pt idx="50">
                  <c:v>-37218.5</c:v>
                </c:pt>
                <c:pt idx="51">
                  <c:v>-37210</c:v>
                </c:pt>
                <c:pt idx="52">
                  <c:v>-36784.5</c:v>
                </c:pt>
                <c:pt idx="53">
                  <c:v>-36159</c:v>
                </c:pt>
                <c:pt idx="54">
                  <c:v>-36156</c:v>
                </c:pt>
                <c:pt idx="55">
                  <c:v>-36153.5</c:v>
                </c:pt>
                <c:pt idx="56">
                  <c:v>-36007</c:v>
                </c:pt>
                <c:pt idx="57">
                  <c:v>-36001.5</c:v>
                </c:pt>
                <c:pt idx="58">
                  <c:v>-35990.5</c:v>
                </c:pt>
                <c:pt idx="59">
                  <c:v>-35985</c:v>
                </c:pt>
                <c:pt idx="60">
                  <c:v>-35323</c:v>
                </c:pt>
                <c:pt idx="61">
                  <c:v>-33824.5</c:v>
                </c:pt>
                <c:pt idx="62">
                  <c:v>-33265</c:v>
                </c:pt>
                <c:pt idx="63">
                  <c:v>-32875.5</c:v>
                </c:pt>
                <c:pt idx="64">
                  <c:v>-31245</c:v>
                </c:pt>
                <c:pt idx="65">
                  <c:v>-31245</c:v>
                </c:pt>
                <c:pt idx="66">
                  <c:v>-31220</c:v>
                </c:pt>
                <c:pt idx="67">
                  <c:v>-30227</c:v>
                </c:pt>
                <c:pt idx="68">
                  <c:v>-30161.5</c:v>
                </c:pt>
                <c:pt idx="69">
                  <c:v>-30159</c:v>
                </c:pt>
                <c:pt idx="70">
                  <c:v>-30103</c:v>
                </c:pt>
                <c:pt idx="71">
                  <c:v>-30092.5</c:v>
                </c:pt>
                <c:pt idx="72">
                  <c:v>-30092.5</c:v>
                </c:pt>
                <c:pt idx="73">
                  <c:v>-30084</c:v>
                </c:pt>
                <c:pt idx="74">
                  <c:v>-30065</c:v>
                </c:pt>
                <c:pt idx="75">
                  <c:v>-28883</c:v>
                </c:pt>
                <c:pt idx="76">
                  <c:v>-28100</c:v>
                </c:pt>
                <c:pt idx="77">
                  <c:v>-27165.5</c:v>
                </c:pt>
                <c:pt idx="78">
                  <c:v>-26800</c:v>
                </c:pt>
                <c:pt idx="79">
                  <c:v>-26111</c:v>
                </c:pt>
                <c:pt idx="80">
                  <c:v>-26070.5</c:v>
                </c:pt>
                <c:pt idx="81">
                  <c:v>-26070</c:v>
                </c:pt>
                <c:pt idx="82">
                  <c:v>-25046</c:v>
                </c:pt>
                <c:pt idx="83">
                  <c:v>-25010</c:v>
                </c:pt>
                <c:pt idx="84">
                  <c:v>-23992</c:v>
                </c:pt>
                <c:pt idx="85">
                  <c:v>-23992</c:v>
                </c:pt>
                <c:pt idx="86">
                  <c:v>-23984</c:v>
                </c:pt>
                <c:pt idx="87">
                  <c:v>-23832</c:v>
                </c:pt>
                <c:pt idx="88">
                  <c:v>-23813.5</c:v>
                </c:pt>
                <c:pt idx="89">
                  <c:v>-23808</c:v>
                </c:pt>
                <c:pt idx="90">
                  <c:v>-23807</c:v>
                </c:pt>
                <c:pt idx="91">
                  <c:v>-22991</c:v>
                </c:pt>
                <c:pt idx="92">
                  <c:v>-22736.5</c:v>
                </c:pt>
                <c:pt idx="93">
                  <c:v>-21926.5</c:v>
                </c:pt>
                <c:pt idx="94">
                  <c:v>-21906.5</c:v>
                </c:pt>
                <c:pt idx="95">
                  <c:v>-21857.5</c:v>
                </c:pt>
                <c:pt idx="96">
                  <c:v>-21779.5</c:v>
                </c:pt>
                <c:pt idx="97">
                  <c:v>-21779.5</c:v>
                </c:pt>
                <c:pt idx="98">
                  <c:v>-21038.5</c:v>
                </c:pt>
                <c:pt idx="99">
                  <c:v>-20969.5</c:v>
                </c:pt>
                <c:pt idx="100">
                  <c:v>-20964</c:v>
                </c:pt>
                <c:pt idx="101">
                  <c:v>-20961</c:v>
                </c:pt>
                <c:pt idx="102">
                  <c:v>-20941</c:v>
                </c:pt>
                <c:pt idx="103">
                  <c:v>-20031.5</c:v>
                </c:pt>
                <c:pt idx="104">
                  <c:v>-19987.5</c:v>
                </c:pt>
                <c:pt idx="105">
                  <c:v>-19973.5</c:v>
                </c:pt>
                <c:pt idx="106">
                  <c:v>-19918.5</c:v>
                </c:pt>
                <c:pt idx="107">
                  <c:v>-19899</c:v>
                </c:pt>
                <c:pt idx="108">
                  <c:v>-19824.5</c:v>
                </c:pt>
                <c:pt idx="109">
                  <c:v>-19813.5</c:v>
                </c:pt>
                <c:pt idx="110">
                  <c:v>-19664</c:v>
                </c:pt>
                <c:pt idx="111">
                  <c:v>-19658.5</c:v>
                </c:pt>
                <c:pt idx="112">
                  <c:v>-19653</c:v>
                </c:pt>
                <c:pt idx="113">
                  <c:v>-19060.5</c:v>
                </c:pt>
                <c:pt idx="114">
                  <c:v>-18961</c:v>
                </c:pt>
                <c:pt idx="115">
                  <c:v>-18889</c:v>
                </c:pt>
                <c:pt idx="116">
                  <c:v>-18743</c:v>
                </c:pt>
                <c:pt idx="117">
                  <c:v>-18731</c:v>
                </c:pt>
                <c:pt idx="118">
                  <c:v>-18729</c:v>
                </c:pt>
                <c:pt idx="119">
                  <c:v>-18092.5</c:v>
                </c:pt>
                <c:pt idx="120">
                  <c:v>-18031.5</c:v>
                </c:pt>
                <c:pt idx="121">
                  <c:v>-18029</c:v>
                </c:pt>
                <c:pt idx="122">
                  <c:v>-17899</c:v>
                </c:pt>
                <c:pt idx="123">
                  <c:v>-17877</c:v>
                </c:pt>
                <c:pt idx="124">
                  <c:v>-17859.5</c:v>
                </c:pt>
                <c:pt idx="125">
                  <c:v>-17830</c:v>
                </c:pt>
                <c:pt idx="126">
                  <c:v>-17780</c:v>
                </c:pt>
                <c:pt idx="127">
                  <c:v>-17765.5</c:v>
                </c:pt>
                <c:pt idx="128">
                  <c:v>-17740.5</c:v>
                </c:pt>
                <c:pt idx="129">
                  <c:v>-17127</c:v>
                </c:pt>
                <c:pt idx="130">
                  <c:v>-17022</c:v>
                </c:pt>
                <c:pt idx="131">
                  <c:v>-16965</c:v>
                </c:pt>
                <c:pt idx="132">
                  <c:v>-16964</c:v>
                </c:pt>
                <c:pt idx="133">
                  <c:v>-16911.5</c:v>
                </c:pt>
                <c:pt idx="134">
                  <c:v>-16861</c:v>
                </c:pt>
                <c:pt idx="135">
                  <c:v>-16837</c:v>
                </c:pt>
                <c:pt idx="136">
                  <c:v>-16787</c:v>
                </c:pt>
                <c:pt idx="137">
                  <c:v>-16624</c:v>
                </c:pt>
                <c:pt idx="138">
                  <c:v>-16031.5</c:v>
                </c:pt>
                <c:pt idx="139">
                  <c:v>-16015</c:v>
                </c:pt>
                <c:pt idx="140">
                  <c:v>-15898</c:v>
                </c:pt>
                <c:pt idx="141">
                  <c:v>-15893.5</c:v>
                </c:pt>
                <c:pt idx="142">
                  <c:v>-15758</c:v>
                </c:pt>
                <c:pt idx="143">
                  <c:v>-15707.5</c:v>
                </c:pt>
                <c:pt idx="144">
                  <c:v>-15578.5</c:v>
                </c:pt>
                <c:pt idx="145">
                  <c:v>-15033</c:v>
                </c:pt>
                <c:pt idx="146">
                  <c:v>-14975</c:v>
                </c:pt>
                <c:pt idx="147">
                  <c:v>-14913.5</c:v>
                </c:pt>
                <c:pt idx="148">
                  <c:v>-14908.5</c:v>
                </c:pt>
                <c:pt idx="149">
                  <c:v>-14906</c:v>
                </c:pt>
                <c:pt idx="150">
                  <c:v>-14850</c:v>
                </c:pt>
                <c:pt idx="151">
                  <c:v>-14826</c:v>
                </c:pt>
                <c:pt idx="152">
                  <c:v>-14820.5</c:v>
                </c:pt>
                <c:pt idx="153">
                  <c:v>-14062</c:v>
                </c:pt>
                <c:pt idx="154">
                  <c:v>-14029</c:v>
                </c:pt>
                <c:pt idx="155">
                  <c:v>-13915</c:v>
                </c:pt>
                <c:pt idx="156">
                  <c:v>-13907</c:v>
                </c:pt>
                <c:pt idx="157">
                  <c:v>-13830</c:v>
                </c:pt>
                <c:pt idx="158">
                  <c:v>-13702</c:v>
                </c:pt>
                <c:pt idx="159">
                  <c:v>-13608</c:v>
                </c:pt>
                <c:pt idx="160">
                  <c:v>-13044</c:v>
                </c:pt>
                <c:pt idx="161">
                  <c:v>-12997</c:v>
                </c:pt>
                <c:pt idx="162">
                  <c:v>-12861</c:v>
                </c:pt>
                <c:pt idx="163">
                  <c:v>-12844.5</c:v>
                </c:pt>
                <c:pt idx="164">
                  <c:v>-12812</c:v>
                </c:pt>
                <c:pt idx="165">
                  <c:v>-12808.5</c:v>
                </c:pt>
                <c:pt idx="166">
                  <c:v>-12776</c:v>
                </c:pt>
                <c:pt idx="167">
                  <c:v>-12743</c:v>
                </c:pt>
                <c:pt idx="168">
                  <c:v>-12051</c:v>
                </c:pt>
                <c:pt idx="169">
                  <c:v>-11899</c:v>
                </c:pt>
                <c:pt idx="170">
                  <c:v>-11826.5</c:v>
                </c:pt>
                <c:pt idx="171">
                  <c:v>-11821.5</c:v>
                </c:pt>
                <c:pt idx="172">
                  <c:v>-11790.5</c:v>
                </c:pt>
                <c:pt idx="173">
                  <c:v>-11773.5</c:v>
                </c:pt>
                <c:pt idx="174">
                  <c:v>-11736</c:v>
                </c:pt>
                <c:pt idx="175">
                  <c:v>-11732.5</c:v>
                </c:pt>
                <c:pt idx="176">
                  <c:v>-11638.5</c:v>
                </c:pt>
                <c:pt idx="177">
                  <c:v>-11555.5</c:v>
                </c:pt>
                <c:pt idx="178">
                  <c:v>-10997</c:v>
                </c:pt>
                <c:pt idx="179">
                  <c:v>-10958.5</c:v>
                </c:pt>
                <c:pt idx="180">
                  <c:v>-10928.5</c:v>
                </c:pt>
                <c:pt idx="181">
                  <c:v>-10899.5</c:v>
                </c:pt>
                <c:pt idx="182">
                  <c:v>-10883</c:v>
                </c:pt>
                <c:pt idx="183">
                  <c:v>-10872.5</c:v>
                </c:pt>
                <c:pt idx="184">
                  <c:v>-10872.5</c:v>
                </c:pt>
                <c:pt idx="185">
                  <c:v>-10870</c:v>
                </c:pt>
                <c:pt idx="186">
                  <c:v>-10805.5</c:v>
                </c:pt>
                <c:pt idx="187">
                  <c:v>-10792</c:v>
                </c:pt>
                <c:pt idx="188">
                  <c:v>-10769.5</c:v>
                </c:pt>
                <c:pt idx="189">
                  <c:v>-10732</c:v>
                </c:pt>
                <c:pt idx="190">
                  <c:v>-10687</c:v>
                </c:pt>
                <c:pt idx="191">
                  <c:v>-10604</c:v>
                </c:pt>
                <c:pt idx="192">
                  <c:v>-10014</c:v>
                </c:pt>
                <c:pt idx="193">
                  <c:v>-9992</c:v>
                </c:pt>
                <c:pt idx="194">
                  <c:v>-9856.5</c:v>
                </c:pt>
                <c:pt idx="195">
                  <c:v>-9840</c:v>
                </c:pt>
                <c:pt idx="196">
                  <c:v>-9832.5</c:v>
                </c:pt>
                <c:pt idx="197">
                  <c:v>-9815.5</c:v>
                </c:pt>
                <c:pt idx="198">
                  <c:v>-9779.5</c:v>
                </c:pt>
                <c:pt idx="199">
                  <c:v>-9774</c:v>
                </c:pt>
                <c:pt idx="200">
                  <c:v>-9691</c:v>
                </c:pt>
                <c:pt idx="201">
                  <c:v>-8883</c:v>
                </c:pt>
                <c:pt idx="202">
                  <c:v>-8850</c:v>
                </c:pt>
                <c:pt idx="203">
                  <c:v>-8797.5</c:v>
                </c:pt>
                <c:pt idx="204">
                  <c:v>-8745.5</c:v>
                </c:pt>
                <c:pt idx="205">
                  <c:v>-8703.5</c:v>
                </c:pt>
                <c:pt idx="206">
                  <c:v>-8629.5</c:v>
                </c:pt>
                <c:pt idx="207">
                  <c:v>-7918</c:v>
                </c:pt>
                <c:pt idx="208">
                  <c:v>-7732.5</c:v>
                </c:pt>
                <c:pt idx="209">
                  <c:v>-7725</c:v>
                </c:pt>
                <c:pt idx="210">
                  <c:v>-7633</c:v>
                </c:pt>
                <c:pt idx="211">
                  <c:v>-7566.5</c:v>
                </c:pt>
                <c:pt idx="212">
                  <c:v>-7073.5</c:v>
                </c:pt>
                <c:pt idx="213">
                  <c:v>-6918.5</c:v>
                </c:pt>
                <c:pt idx="214">
                  <c:v>-6913.5</c:v>
                </c:pt>
                <c:pt idx="215">
                  <c:v>-6775.5</c:v>
                </c:pt>
                <c:pt idx="216">
                  <c:v>-6726.5</c:v>
                </c:pt>
                <c:pt idx="217">
                  <c:v>-6726</c:v>
                </c:pt>
                <c:pt idx="218">
                  <c:v>-6721</c:v>
                </c:pt>
                <c:pt idx="219">
                  <c:v>-6720.5</c:v>
                </c:pt>
                <c:pt idx="220">
                  <c:v>-6709.5</c:v>
                </c:pt>
                <c:pt idx="221">
                  <c:v>-6687</c:v>
                </c:pt>
                <c:pt idx="222">
                  <c:v>-6579</c:v>
                </c:pt>
                <c:pt idx="223">
                  <c:v>-6551.5</c:v>
                </c:pt>
                <c:pt idx="224">
                  <c:v>-5888</c:v>
                </c:pt>
                <c:pt idx="225">
                  <c:v>-5863</c:v>
                </c:pt>
                <c:pt idx="226">
                  <c:v>-5829</c:v>
                </c:pt>
                <c:pt idx="227">
                  <c:v>-5784</c:v>
                </c:pt>
                <c:pt idx="228">
                  <c:v>-5783.5</c:v>
                </c:pt>
                <c:pt idx="229">
                  <c:v>-5666</c:v>
                </c:pt>
                <c:pt idx="230">
                  <c:v>-4964</c:v>
                </c:pt>
                <c:pt idx="231">
                  <c:v>-4925</c:v>
                </c:pt>
                <c:pt idx="232">
                  <c:v>-4836</c:v>
                </c:pt>
                <c:pt idx="233">
                  <c:v>-4784</c:v>
                </c:pt>
                <c:pt idx="234">
                  <c:v>-4784</c:v>
                </c:pt>
                <c:pt idx="235">
                  <c:v>-4755</c:v>
                </c:pt>
                <c:pt idx="236">
                  <c:v>-4638</c:v>
                </c:pt>
                <c:pt idx="237">
                  <c:v>-4638</c:v>
                </c:pt>
                <c:pt idx="238">
                  <c:v>-4532</c:v>
                </c:pt>
                <c:pt idx="239">
                  <c:v>-3843.5</c:v>
                </c:pt>
                <c:pt idx="240">
                  <c:v>-3780</c:v>
                </c:pt>
                <c:pt idx="241">
                  <c:v>-3780</c:v>
                </c:pt>
                <c:pt idx="242">
                  <c:v>-3730.5</c:v>
                </c:pt>
                <c:pt idx="243">
                  <c:v>-3727.5</c:v>
                </c:pt>
                <c:pt idx="244">
                  <c:v>-3635.5</c:v>
                </c:pt>
                <c:pt idx="245">
                  <c:v>-3539.5</c:v>
                </c:pt>
                <c:pt idx="246">
                  <c:v>-2881</c:v>
                </c:pt>
                <c:pt idx="247">
                  <c:v>-2881</c:v>
                </c:pt>
                <c:pt idx="248">
                  <c:v>-2857</c:v>
                </c:pt>
                <c:pt idx="249">
                  <c:v>-2856.5</c:v>
                </c:pt>
                <c:pt idx="250">
                  <c:v>-2854</c:v>
                </c:pt>
                <c:pt idx="251">
                  <c:v>-2851.5</c:v>
                </c:pt>
                <c:pt idx="252">
                  <c:v>-2851</c:v>
                </c:pt>
                <c:pt idx="253">
                  <c:v>-2827.5</c:v>
                </c:pt>
                <c:pt idx="254">
                  <c:v>-2810</c:v>
                </c:pt>
                <c:pt idx="255">
                  <c:v>-2751</c:v>
                </c:pt>
                <c:pt idx="256">
                  <c:v>-2751</c:v>
                </c:pt>
                <c:pt idx="257">
                  <c:v>-2687.5</c:v>
                </c:pt>
                <c:pt idx="258">
                  <c:v>-2687</c:v>
                </c:pt>
                <c:pt idx="259">
                  <c:v>-2649</c:v>
                </c:pt>
                <c:pt idx="260">
                  <c:v>-2624</c:v>
                </c:pt>
                <c:pt idx="261">
                  <c:v>-2624</c:v>
                </c:pt>
                <c:pt idx="262">
                  <c:v>-1801.5</c:v>
                </c:pt>
                <c:pt idx="263">
                  <c:v>-1794</c:v>
                </c:pt>
                <c:pt idx="264">
                  <c:v>-1794</c:v>
                </c:pt>
                <c:pt idx="265">
                  <c:v>-1793.5</c:v>
                </c:pt>
                <c:pt idx="266">
                  <c:v>-1793.5</c:v>
                </c:pt>
                <c:pt idx="267">
                  <c:v>-1788.5</c:v>
                </c:pt>
                <c:pt idx="268">
                  <c:v>-1788</c:v>
                </c:pt>
                <c:pt idx="269">
                  <c:v>-1788</c:v>
                </c:pt>
                <c:pt idx="270">
                  <c:v>-1785.5</c:v>
                </c:pt>
                <c:pt idx="271">
                  <c:v>-1785</c:v>
                </c:pt>
                <c:pt idx="272">
                  <c:v>-1783</c:v>
                </c:pt>
                <c:pt idx="273">
                  <c:v>-1782.5</c:v>
                </c:pt>
                <c:pt idx="274">
                  <c:v>-1777.5</c:v>
                </c:pt>
                <c:pt idx="275">
                  <c:v>-1777</c:v>
                </c:pt>
                <c:pt idx="276">
                  <c:v>-1774.5</c:v>
                </c:pt>
                <c:pt idx="277">
                  <c:v>-1771.5</c:v>
                </c:pt>
                <c:pt idx="278">
                  <c:v>-1771.5</c:v>
                </c:pt>
                <c:pt idx="279">
                  <c:v>-1727</c:v>
                </c:pt>
                <c:pt idx="280">
                  <c:v>-1725</c:v>
                </c:pt>
                <c:pt idx="281">
                  <c:v>-1725</c:v>
                </c:pt>
                <c:pt idx="282">
                  <c:v>-1647.5</c:v>
                </c:pt>
                <c:pt idx="283">
                  <c:v>-1642</c:v>
                </c:pt>
                <c:pt idx="284">
                  <c:v>-1586</c:v>
                </c:pt>
                <c:pt idx="285">
                  <c:v>-1512</c:v>
                </c:pt>
                <c:pt idx="286">
                  <c:v>-925</c:v>
                </c:pt>
                <c:pt idx="287">
                  <c:v>-754</c:v>
                </c:pt>
                <c:pt idx="288">
                  <c:v>-736.5</c:v>
                </c:pt>
                <c:pt idx="289">
                  <c:v>-521</c:v>
                </c:pt>
                <c:pt idx="290">
                  <c:v>-298.5</c:v>
                </c:pt>
                <c:pt idx="291">
                  <c:v>-3</c:v>
                </c:pt>
                <c:pt idx="292">
                  <c:v>71.5</c:v>
                </c:pt>
                <c:pt idx="293">
                  <c:v>127</c:v>
                </c:pt>
                <c:pt idx="294">
                  <c:v>215</c:v>
                </c:pt>
                <c:pt idx="295">
                  <c:v>265</c:v>
                </c:pt>
                <c:pt idx="296">
                  <c:v>1078.5</c:v>
                </c:pt>
                <c:pt idx="297">
                  <c:v>1108</c:v>
                </c:pt>
                <c:pt idx="298">
                  <c:v>1139.5</c:v>
                </c:pt>
                <c:pt idx="299">
                  <c:v>1182.5</c:v>
                </c:pt>
                <c:pt idx="300">
                  <c:v>1263.5</c:v>
                </c:pt>
                <c:pt idx="301">
                  <c:v>1282</c:v>
                </c:pt>
                <c:pt idx="302">
                  <c:v>1283</c:v>
                </c:pt>
                <c:pt idx="303">
                  <c:v>1421</c:v>
                </c:pt>
                <c:pt idx="304">
                  <c:v>1456</c:v>
                </c:pt>
                <c:pt idx="305">
                  <c:v>1456</c:v>
                </c:pt>
                <c:pt idx="306">
                  <c:v>1456</c:v>
                </c:pt>
                <c:pt idx="307">
                  <c:v>1456</c:v>
                </c:pt>
                <c:pt idx="308">
                  <c:v>1456</c:v>
                </c:pt>
                <c:pt idx="309">
                  <c:v>2168.5</c:v>
                </c:pt>
                <c:pt idx="310">
                  <c:v>2226.5</c:v>
                </c:pt>
                <c:pt idx="311">
                  <c:v>2265</c:v>
                </c:pt>
                <c:pt idx="312">
                  <c:v>2333</c:v>
                </c:pt>
                <c:pt idx="313">
                  <c:v>2396.5</c:v>
                </c:pt>
                <c:pt idx="314">
                  <c:v>3171.5</c:v>
                </c:pt>
                <c:pt idx="315">
                  <c:v>3202.5</c:v>
                </c:pt>
                <c:pt idx="316">
                  <c:v>3315</c:v>
                </c:pt>
                <c:pt idx="317">
                  <c:v>3332.5</c:v>
                </c:pt>
                <c:pt idx="318">
                  <c:v>3354.5</c:v>
                </c:pt>
                <c:pt idx="319">
                  <c:v>3387</c:v>
                </c:pt>
                <c:pt idx="320">
                  <c:v>3402</c:v>
                </c:pt>
                <c:pt idx="321">
                  <c:v>3453.5</c:v>
                </c:pt>
                <c:pt idx="322">
                  <c:v>3453.5</c:v>
                </c:pt>
                <c:pt idx="323">
                  <c:v>3456</c:v>
                </c:pt>
                <c:pt idx="324">
                  <c:v>3456</c:v>
                </c:pt>
                <c:pt idx="325">
                  <c:v>3456</c:v>
                </c:pt>
                <c:pt idx="326">
                  <c:v>3456</c:v>
                </c:pt>
                <c:pt idx="327">
                  <c:v>3456</c:v>
                </c:pt>
                <c:pt idx="328">
                  <c:v>3456</c:v>
                </c:pt>
                <c:pt idx="329">
                  <c:v>4104</c:v>
                </c:pt>
                <c:pt idx="330">
                  <c:v>4192.5</c:v>
                </c:pt>
                <c:pt idx="331">
                  <c:v>4230</c:v>
                </c:pt>
                <c:pt idx="332">
                  <c:v>4230.5</c:v>
                </c:pt>
                <c:pt idx="333">
                  <c:v>4246</c:v>
                </c:pt>
                <c:pt idx="334">
                  <c:v>4247.5</c:v>
                </c:pt>
                <c:pt idx="335">
                  <c:v>4247.5</c:v>
                </c:pt>
                <c:pt idx="336">
                  <c:v>4251.5</c:v>
                </c:pt>
                <c:pt idx="337">
                  <c:v>4281.5</c:v>
                </c:pt>
                <c:pt idx="338">
                  <c:v>4282</c:v>
                </c:pt>
                <c:pt idx="339">
                  <c:v>4369</c:v>
                </c:pt>
                <c:pt idx="340">
                  <c:v>4396.5</c:v>
                </c:pt>
                <c:pt idx="341">
                  <c:v>4477.5</c:v>
                </c:pt>
                <c:pt idx="342">
                  <c:v>5139.5</c:v>
                </c:pt>
                <c:pt idx="343">
                  <c:v>5225</c:v>
                </c:pt>
                <c:pt idx="344">
                  <c:v>5225</c:v>
                </c:pt>
                <c:pt idx="345">
                  <c:v>5282</c:v>
                </c:pt>
                <c:pt idx="346">
                  <c:v>5310.5</c:v>
                </c:pt>
                <c:pt idx="347">
                  <c:v>5311</c:v>
                </c:pt>
                <c:pt idx="348">
                  <c:v>5338</c:v>
                </c:pt>
                <c:pt idx="349">
                  <c:v>5340</c:v>
                </c:pt>
                <c:pt idx="350">
                  <c:v>5368</c:v>
                </c:pt>
                <c:pt idx="351">
                  <c:v>5368</c:v>
                </c:pt>
                <c:pt idx="352">
                  <c:v>5388</c:v>
                </c:pt>
                <c:pt idx="353">
                  <c:v>5424</c:v>
                </c:pt>
                <c:pt idx="354">
                  <c:v>6154.5</c:v>
                </c:pt>
                <c:pt idx="355">
                  <c:v>6154.5</c:v>
                </c:pt>
                <c:pt idx="356">
                  <c:v>6223.5</c:v>
                </c:pt>
                <c:pt idx="357">
                  <c:v>6223.5</c:v>
                </c:pt>
                <c:pt idx="358">
                  <c:v>6224</c:v>
                </c:pt>
                <c:pt idx="359">
                  <c:v>6224</c:v>
                </c:pt>
                <c:pt idx="360">
                  <c:v>6265</c:v>
                </c:pt>
                <c:pt idx="361">
                  <c:v>7221.5</c:v>
                </c:pt>
                <c:pt idx="362">
                  <c:v>7221.5</c:v>
                </c:pt>
                <c:pt idx="363">
                  <c:v>7229.5</c:v>
                </c:pt>
                <c:pt idx="364">
                  <c:v>7231</c:v>
                </c:pt>
                <c:pt idx="365">
                  <c:v>7301</c:v>
                </c:pt>
                <c:pt idx="366">
                  <c:v>7321.5</c:v>
                </c:pt>
                <c:pt idx="367">
                  <c:v>7322</c:v>
                </c:pt>
                <c:pt idx="368">
                  <c:v>7327</c:v>
                </c:pt>
                <c:pt idx="369">
                  <c:v>7407.5</c:v>
                </c:pt>
                <c:pt idx="370">
                  <c:v>7459</c:v>
                </c:pt>
                <c:pt idx="371">
                  <c:v>7462.5</c:v>
                </c:pt>
                <c:pt idx="372">
                  <c:v>8152</c:v>
                </c:pt>
                <c:pt idx="373">
                  <c:v>8267</c:v>
                </c:pt>
                <c:pt idx="374">
                  <c:v>8267</c:v>
                </c:pt>
                <c:pt idx="375">
                  <c:v>8271</c:v>
                </c:pt>
                <c:pt idx="376">
                  <c:v>8293.5</c:v>
                </c:pt>
                <c:pt idx="377">
                  <c:v>8294</c:v>
                </c:pt>
                <c:pt idx="378">
                  <c:v>8322.5</c:v>
                </c:pt>
                <c:pt idx="379">
                  <c:v>8322.5</c:v>
                </c:pt>
                <c:pt idx="380">
                  <c:v>8367.5</c:v>
                </c:pt>
                <c:pt idx="381">
                  <c:v>8386</c:v>
                </c:pt>
                <c:pt idx="382">
                  <c:v>8386</c:v>
                </c:pt>
                <c:pt idx="383">
                  <c:v>8403</c:v>
                </c:pt>
                <c:pt idx="384">
                  <c:v>8571</c:v>
                </c:pt>
                <c:pt idx="385">
                  <c:v>9112</c:v>
                </c:pt>
                <c:pt idx="386">
                  <c:v>9175.5</c:v>
                </c:pt>
                <c:pt idx="387">
                  <c:v>9206</c:v>
                </c:pt>
                <c:pt idx="388">
                  <c:v>10315</c:v>
                </c:pt>
                <c:pt idx="389">
                  <c:v>10453</c:v>
                </c:pt>
              </c:numCache>
            </c:numRef>
          </c:xVal>
          <c:yVal>
            <c:numRef>
              <c:f>'Active 1'!$O$21:$O$410</c:f>
              <c:numCache>
                <c:formatCode>0.00E+00</c:formatCode>
                <c:ptCount val="390"/>
                <c:pt idx="70">
                  <c:v>9.8671256888400297E-2</c:v>
                </c:pt>
                <c:pt idx="71">
                  <c:v>9.8638830346472806E-2</c:v>
                </c:pt>
                <c:pt idx="131">
                  <c:v>5.8097932331890006E-2</c:v>
                </c:pt>
                <c:pt idx="201">
                  <c:v>3.3138759773988044E-2</c:v>
                </c:pt>
                <c:pt idx="233">
                  <c:v>2.0480055453913779E-2</c:v>
                </c:pt>
                <c:pt idx="236">
                  <c:v>2.0029172109017255E-2</c:v>
                </c:pt>
                <c:pt idx="240">
                  <c:v>1.7379460397228107E-2</c:v>
                </c:pt>
                <c:pt idx="247">
                  <c:v>1.4603130759817333E-2</c:v>
                </c:pt>
                <c:pt idx="256">
                  <c:v>1.4201659288334129E-2</c:v>
                </c:pt>
                <c:pt idx="260">
                  <c:v>1.3809452543115922E-2</c:v>
                </c:pt>
                <c:pt idx="281">
                  <c:v>1.1033122905705147E-2</c:v>
                </c:pt>
                <c:pt idx="302">
                  <c:v>1.7436907040014674E-3</c:v>
                </c:pt>
                <c:pt idx="303">
                  <c:v>1.3175132958116046E-3</c:v>
                </c:pt>
                <c:pt idx="304">
                  <c:v>1.2094248227199726E-3</c:v>
                </c:pt>
                <c:pt idx="305">
                  <c:v>1.2094248227199726E-3</c:v>
                </c:pt>
                <c:pt idx="306">
                  <c:v>1.2094248227199726E-3</c:v>
                </c:pt>
                <c:pt idx="307">
                  <c:v>1.2094248227199726E-3</c:v>
                </c:pt>
                <c:pt idx="308">
                  <c:v>1.2094248227199726E-3</c:v>
                </c:pt>
                <c:pt idx="309">
                  <c:v>-9.9094766521681983E-4</c:v>
                </c:pt>
                <c:pt idx="310">
                  <c:v>-1.1700657063400954E-3</c:v>
                </c:pt>
                <c:pt idx="311">
                  <c:v>-1.2889630267408905E-3</c:v>
                </c:pt>
                <c:pt idx="312">
                  <c:v>-1.4989634887474894E-3</c:v>
                </c:pt>
                <c:pt idx="313">
                  <c:v>-1.6950668613565931E-3</c:v>
                </c:pt>
                <c:pt idx="314">
                  <c:v>-4.0884544798141572E-3</c:v>
                </c:pt>
                <c:pt idx="315">
                  <c:v>-4.18418998455246E-3</c:v>
                </c:pt>
                <c:pt idx="316">
                  <c:v>-4.5316172194898481E-3</c:v>
                </c:pt>
                <c:pt idx="317">
                  <c:v>-4.5856614560356636E-3</c:v>
                </c:pt>
                <c:pt idx="318">
                  <c:v>-4.6536027819789744E-3</c:v>
                </c:pt>
                <c:pt idx="319">
                  <c:v>-4.7539706498497761E-3</c:v>
                </c:pt>
                <c:pt idx="320">
                  <c:v>-4.8002942811747606E-3</c:v>
                </c:pt>
                <c:pt idx="321">
                  <c:v>-4.9593387487238769E-3</c:v>
                </c:pt>
                <c:pt idx="322">
                  <c:v>-4.9593387487238769E-3</c:v>
                </c:pt>
                <c:pt idx="323">
                  <c:v>-4.967059353944708E-3</c:v>
                </c:pt>
                <c:pt idx="324">
                  <c:v>-4.967059353944708E-3</c:v>
                </c:pt>
                <c:pt idx="325">
                  <c:v>-4.967059353944708E-3</c:v>
                </c:pt>
                <c:pt idx="326">
                  <c:v>-4.967059353944708E-3</c:v>
                </c:pt>
                <c:pt idx="327">
                  <c:v>-4.967059353944708E-3</c:v>
                </c:pt>
                <c:pt idx="328">
                  <c:v>-4.967059353944708E-3</c:v>
                </c:pt>
                <c:pt idx="329">
                  <c:v>-6.9682402271840638E-3</c:v>
                </c:pt>
                <c:pt idx="330">
                  <c:v>-7.241549652001477E-3</c:v>
                </c:pt>
                <c:pt idx="331">
                  <c:v>-7.3573587303139391E-3</c:v>
                </c:pt>
                <c:pt idx="332">
                  <c:v>-7.358902851358106E-3</c:v>
                </c:pt>
                <c:pt idx="333">
                  <c:v>-7.4067706037272557E-3</c:v>
                </c:pt>
                <c:pt idx="334">
                  <c:v>-7.4114029668597547E-3</c:v>
                </c:pt>
                <c:pt idx="335">
                  <c:v>-7.4114029668597547E-3</c:v>
                </c:pt>
                <c:pt idx="336">
                  <c:v>-7.4237559352130847E-3</c:v>
                </c:pt>
                <c:pt idx="337">
                  <c:v>-7.5164031978630554E-3</c:v>
                </c:pt>
                <c:pt idx="338">
                  <c:v>-7.5179473189072206E-3</c:v>
                </c:pt>
                <c:pt idx="339">
                  <c:v>-7.7866243805921349E-3</c:v>
                </c:pt>
                <c:pt idx="340">
                  <c:v>-7.8715510380212746E-3</c:v>
                </c:pt>
                <c:pt idx="341">
                  <c:v>-8.121698647176193E-3</c:v>
                </c:pt>
                <c:pt idx="342">
                  <c:v>-1.0166114909652201E-2</c:v>
                </c:pt>
                <c:pt idx="343">
                  <c:v>-1.0430159608204616E-2</c:v>
                </c:pt>
                <c:pt idx="344">
                  <c:v>-1.0430159608204616E-2</c:v>
                </c:pt>
                <c:pt idx="345">
                  <c:v>-1.060618940723956E-2</c:v>
                </c:pt>
                <c:pt idx="346">
                  <c:v>-1.0694204306757032E-2</c:v>
                </c:pt>
                <c:pt idx="347">
                  <c:v>-1.0695748427801199E-2</c:v>
                </c:pt>
                <c:pt idx="348">
                  <c:v>-1.0779130964186173E-2</c:v>
                </c:pt>
                <c:pt idx="349">
                  <c:v>-1.0785307448362837E-2</c:v>
                </c:pt>
                <c:pt idx="350">
                  <c:v>-1.0871778226836142E-2</c:v>
                </c:pt>
                <c:pt idx="351">
                  <c:v>-1.0871778226836142E-2</c:v>
                </c:pt>
                <c:pt idx="352">
                  <c:v>-1.0933543068602791E-2</c:v>
                </c:pt>
                <c:pt idx="353">
                  <c:v>-1.1044719783782752E-2</c:v>
                </c:pt>
                <c:pt idx="354">
                  <c:v>-1.3300680629309527E-2</c:v>
                </c:pt>
                <c:pt idx="355">
                  <c:v>-1.3300680629309527E-2</c:v>
                </c:pt>
                <c:pt idx="356">
                  <c:v>-1.3513769333404459E-2</c:v>
                </c:pt>
                <c:pt idx="357">
                  <c:v>-1.3513769333404459E-2</c:v>
                </c:pt>
                <c:pt idx="358">
                  <c:v>-1.3515313454448626E-2</c:v>
                </c:pt>
                <c:pt idx="359">
                  <c:v>-1.3515313454448626E-2</c:v>
                </c:pt>
                <c:pt idx="360">
                  <c:v>-1.3641931380070253E-2</c:v>
                </c:pt>
                <c:pt idx="361">
                  <c:v>-1.6595834937560134E-2</c:v>
                </c:pt>
                <c:pt idx="362">
                  <c:v>-1.6595834937560134E-2</c:v>
                </c:pt>
                <c:pt idx="363">
                  <c:v>-1.6620540874266794E-2</c:v>
                </c:pt>
                <c:pt idx="364">
                  <c:v>-1.6625173237399291E-2</c:v>
                </c:pt>
                <c:pt idx="365">
                  <c:v>-1.6841350183582557E-2</c:v>
                </c:pt>
                <c:pt idx="366">
                  <c:v>-1.6904659146393369E-2</c:v>
                </c:pt>
                <c:pt idx="367">
                  <c:v>-1.6906203267437536E-2</c:v>
                </c:pt>
                <c:pt idx="368">
                  <c:v>-1.6921644477879198E-2</c:v>
                </c:pt>
                <c:pt idx="369">
                  <c:v>-1.7170247965989951E-2</c:v>
                </c:pt>
                <c:pt idx="370">
                  <c:v>-1.7329292433539065E-2</c:v>
                </c:pt>
                <c:pt idx="371">
                  <c:v>-1.734010128084823E-2</c:v>
                </c:pt>
                <c:pt idx="372">
                  <c:v>-1.9469444200753378E-2</c:v>
                </c:pt>
                <c:pt idx="373">
                  <c:v>-1.9824592040911596E-2</c:v>
                </c:pt>
                <c:pt idx="374">
                  <c:v>-1.9824592040911596E-2</c:v>
                </c:pt>
                <c:pt idx="375">
                  <c:v>-1.9836945009264927E-2</c:v>
                </c:pt>
                <c:pt idx="376">
                  <c:v>-1.9906430456252403E-2</c:v>
                </c:pt>
                <c:pt idx="377">
                  <c:v>-1.990797457729657E-2</c:v>
                </c:pt>
                <c:pt idx="378">
                  <c:v>-1.9995989476814042E-2</c:v>
                </c:pt>
                <c:pt idx="379">
                  <c:v>-1.9995989476814042E-2</c:v>
                </c:pt>
                <c:pt idx="380">
                  <c:v>-2.0134960370788997E-2</c:v>
                </c:pt>
                <c:pt idx="381">
                  <c:v>-2.0192092849423145E-2</c:v>
                </c:pt>
                <c:pt idx="382">
                  <c:v>-2.0192092849423145E-2</c:v>
                </c:pt>
                <c:pt idx="383">
                  <c:v>-2.0244592964924795E-2</c:v>
                </c:pt>
                <c:pt idx="384">
                  <c:v>-2.0763417635764628E-2</c:v>
                </c:pt>
                <c:pt idx="385">
                  <c:v>-2.2434156605552424E-2</c:v>
                </c:pt>
                <c:pt idx="386">
                  <c:v>-2.2630259978161527E-2</c:v>
                </c:pt>
                <c:pt idx="387">
                  <c:v>-2.2724451361855663E-2</c:v>
                </c:pt>
                <c:pt idx="388">
                  <c:v>-2.6149311837816231E-2</c:v>
                </c:pt>
                <c:pt idx="389">
                  <c:v>-2.6575489246006095E-2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36E-4E62-B0C5-57B9CC850F56}"/>
            </c:ext>
          </c:extLst>
        </c:ser>
        <c:ser>
          <c:idx val="8"/>
          <c:order val="8"/>
          <c:tx>
            <c:strRef>
              <c:f>'Active 1'!$U$20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1'!$F$21:$F$410</c:f>
              <c:numCache>
                <c:formatCode>General</c:formatCode>
                <c:ptCount val="390"/>
                <c:pt idx="0">
                  <c:v>-77595.5</c:v>
                </c:pt>
                <c:pt idx="1">
                  <c:v>-77595</c:v>
                </c:pt>
                <c:pt idx="2">
                  <c:v>-76535.5</c:v>
                </c:pt>
                <c:pt idx="3">
                  <c:v>-76535</c:v>
                </c:pt>
                <c:pt idx="4">
                  <c:v>-75351.5</c:v>
                </c:pt>
                <c:pt idx="5">
                  <c:v>-75351</c:v>
                </c:pt>
                <c:pt idx="6">
                  <c:v>-74626</c:v>
                </c:pt>
                <c:pt idx="7">
                  <c:v>-73511</c:v>
                </c:pt>
                <c:pt idx="8">
                  <c:v>-72294</c:v>
                </c:pt>
                <c:pt idx="9">
                  <c:v>-67513</c:v>
                </c:pt>
                <c:pt idx="10">
                  <c:v>-67488</c:v>
                </c:pt>
                <c:pt idx="11">
                  <c:v>-67425</c:v>
                </c:pt>
                <c:pt idx="12">
                  <c:v>-67408</c:v>
                </c:pt>
                <c:pt idx="13">
                  <c:v>-67361</c:v>
                </c:pt>
                <c:pt idx="14">
                  <c:v>-67350</c:v>
                </c:pt>
                <c:pt idx="15">
                  <c:v>-66672</c:v>
                </c:pt>
                <c:pt idx="16">
                  <c:v>-66611</c:v>
                </c:pt>
                <c:pt idx="17">
                  <c:v>-66523</c:v>
                </c:pt>
                <c:pt idx="18">
                  <c:v>-65390.5</c:v>
                </c:pt>
                <c:pt idx="19">
                  <c:v>-65390</c:v>
                </c:pt>
                <c:pt idx="20">
                  <c:v>-63350</c:v>
                </c:pt>
                <c:pt idx="21">
                  <c:v>-63207</c:v>
                </c:pt>
                <c:pt idx="22">
                  <c:v>-61408.5</c:v>
                </c:pt>
                <c:pt idx="23">
                  <c:v>-61408</c:v>
                </c:pt>
                <c:pt idx="24">
                  <c:v>-61400</c:v>
                </c:pt>
                <c:pt idx="25">
                  <c:v>-61399.5</c:v>
                </c:pt>
                <c:pt idx="26">
                  <c:v>-61358.5</c:v>
                </c:pt>
                <c:pt idx="27">
                  <c:v>-61347.5</c:v>
                </c:pt>
                <c:pt idx="28">
                  <c:v>-61298</c:v>
                </c:pt>
                <c:pt idx="29">
                  <c:v>-61287</c:v>
                </c:pt>
                <c:pt idx="30">
                  <c:v>-61286.5</c:v>
                </c:pt>
                <c:pt idx="31">
                  <c:v>-61281</c:v>
                </c:pt>
                <c:pt idx="32">
                  <c:v>-55107</c:v>
                </c:pt>
                <c:pt idx="33">
                  <c:v>-53013</c:v>
                </c:pt>
                <c:pt idx="34">
                  <c:v>-52313.5</c:v>
                </c:pt>
                <c:pt idx="35">
                  <c:v>-52302.5</c:v>
                </c:pt>
                <c:pt idx="36">
                  <c:v>-52288.5</c:v>
                </c:pt>
                <c:pt idx="37">
                  <c:v>-51489</c:v>
                </c:pt>
                <c:pt idx="38">
                  <c:v>-51386</c:v>
                </c:pt>
                <c:pt idx="39">
                  <c:v>-50276.5</c:v>
                </c:pt>
                <c:pt idx="40">
                  <c:v>-50276</c:v>
                </c:pt>
                <c:pt idx="41">
                  <c:v>-49301</c:v>
                </c:pt>
                <c:pt idx="42">
                  <c:v>-46266.5</c:v>
                </c:pt>
                <c:pt idx="43">
                  <c:v>-46007</c:v>
                </c:pt>
                <c:pt idx="44">
                  <c:v>-45359</c:v>
                </c:pt>
                <c:pt idx="45">
                  <c:v>-45102</c:v>
                </c:pt>
                <c:pt idx="46">
                  <c:v>-44884</c:v>
                </c:pt>
                <c:pt idx="47">
                  <c:v>-38230.5</c:v>
                </c:pt>
                <c:pt idx="48">
                  <c:v>-37301</c:v>
                </c:pt>
                <c:pt idx="49">
                  <c:v>-37224</c:v>
                </c:pt>
                <c:pt idx="50">
                  <c:v>-37218.5</c:v>
                </c:pt>
                <c:pt idx="51">
                  <c:v>-37210</c:v>
                </c:pt>
                <c:pt idx="52">
                  <c:v>-36784.5</c:v>
                </c:pt>
                <c:pt idx="53">
                  <c:v>-36159</c:v>
                </c:pt>
                <c:pt idx="54">
                  <c:v>-36156</c:v>
                </c:pt>
                <c:pt idx="55">
                  <c:v>-36153.5</c:v>
                </c:pt>
                <c:pt idx="56">
                  <c:v>-36007</c:v>
                </c:pt>
                <c:pt idx="57">
                  <c:v>-36001.5</c:v>
                </c:pt>
                <c:pt idx="58">
                  <c:v>-35990.5</c:v>
                </c:pt>
                <c:pt idx="59">
                  <c:v>-35985</c:v>
                </c:pt>
                <c:pt idx="60">
                  <c:v>-35323</c:v>
                </c:pt>
                <c:pt idx="61">
                  <c:v>-33824.5</c:v>
                </c:pt>
                <c:pt idx="62">
                  <c:v>-33265</c:v>
                </c:pt>
                <c:pt idx="63">
                  <c:v>-32875.5</c:v>
                </c:pt>
                <c:pt idx="64">
                  <c:v>-31245</c:v>
                </c:pt>
                <c:pt idx="65">
                  <c:v>-31245</c:v>
                </c:pt>
                <c:pt idx="66">
                  <c:v>-31220</c:v>
                </c:pt>
                <c:pt idx="67">
                  <c:v>-30227</c:v>
                </c:pt>
                <c:pt idx="68">
                  <c:v>-30161.5</c:v>
                </c:pt>
                <c:pt idx="69">
                  <c:v>-30159</c:v>
                </c:pt>
                <c:pt idx="70">
                  <c:v>-30103</c:v>
                </c:pt>
                <c:pt idx="71">
                  <c:v>-30092.5</c:v>
                </c:pt>
                <c:pt idx="72">
                  <c:v>-30092.5</c:v>
                </c:pt>
                <c:pt idx="73">
                  <c:v>-30084</c:v>
                </c:pt>
                <c:pt idx="74">
                  <c:v>-30065</c:v>
                </c:pt>
                <c:pt idx="75">
                  <c:v>-28883</c:v>
                </c:pt>
                <c:pt idx="76">
                  <c:v>-28100</c:v>
                </c:pt>
                <c:pt idx="77">
                  <c:v>-27165.5</c:v>
                </c:pt>
                <c:pt idx="78">
                  <c:v>-26800</c:v>
                </c:pt>
                <c:pt idx="79">
                  <c:v>-26111</c:v>
                </c:pt>
                <c:pt idx="80">
                  <c:v>-26070.5</c:v>
                </c:pt>
                <c:pt idx="81">
                  <c:v>-26070</c:v>
                </c:pt>
                <c:pt idx="82">
                  <c:v>-25046</c:v>
                </c:pt>
                <c:pt idx="83">
                  <c:v>-25010</c:v>
                </c:pt>
                <c:pt idx="84">
                  <c:v>-23992</c:v>
                </c:pt>
                <c:pt idx="85">
                  <c:v>-23992</c:v>
                </c:pt>
                <c:pt idx="86">
                  <c:v>-23984</c:v>
                </c:pt>
                <c:pt idx="87">
                  <c:v>-23832</c:v>
                </c:pt>
                <c:pt idx="88">
                  <c:v>-23813.5</c:v>
                </c:pt>
                <c:pt idx="89">
                  <c:v>-23808</c:v>
                </c:pt>
                <c:pt idx="90">
                  <c:v>-23807</c:v>
                </c:pt>
                <c:pt idx="91">
                  <c:v>-22991</c:v>
                </c:pt>
                <c:pt idx="92">
                  <c:v>-22736.5</c:v>
                </c:pt>
                <c:pt idx="93">
                  <c:v>-21926.5</c:v>
                </c:pt>
                <c:pt idx="94">
                  <c:v>-21906.5</c:v>
                </c:pt>
                <c:pt idx="95">
                  <c:v>-21857.5</c:v>
                </c:pt>
                <c:pt idx="96">
                  <c:v>-21779.5</c:v>
                </c:pt>
                <c:pt idx="97">
                  <c:v>-21779.5</c:v>
                </c:pt>
                <c:pt idx="98">
                  <c:v>-21038.5</c:v>
                </c:pt>
                <c:pt idx="99">
                  <c:v>-20969.5</c:v>
                </c:pt>
                <c:pt idx="100">
                  <c:v>-20964</c:v>
                </c:pt>
                <c:pt idx="101">
                  <c:v>-20961</c:v>
                </c:pt>
                <c:pt idx="102">
                  <c:v>-20941</c:v>
                </c:pt>
                <c:pt idx="103">
                  <c:v>-20031.5</c:v>
                </c:pt>
                <c:pt idx="104">
                  <c:v>-19987.5</c:v>
                </c:pt>
                <c:pt idx="105">
                  <c:v>-19973.5</c:v>
                </c:pt>
                <c:pt idx="106">
                  <c:v>-19918.5</c:v>
                </c:pt>
                <c:pt idx="107">
                  <c:v>-19899</c:v>
                </c:pt>
                <c:pt idx="108">
                  <c:v>-19824.5</c:v>
                </c:pt>
                <c:pt idx="109">
                  <c:v>-19813.5</c:v>
                </c:pt>
                <c:pt idx="110">
                  <c:v>-19664</c:v>
                </c:pt>
                <c:pt idx="111">
                  <c:v>-19658.5</c:v>
                </c:pt>
                <c:pt idx="112">
                  <c:v>-19653</c:v>
                </c:pt>
                <c:pt idx="113">
                  <c:v>-19060.5</c:v>
                </c:pt>
                <c:pt idx="114">
                  <c:v>-18961</c:v>
                </c:pt>
                <c:pt idx="115">
                  <c:v>-18889</c:v>
                </c:pt>
                <c:pt idx="116">
                  <c:v>-18743</c:v>
                </c:pt>
                <c:pt idx="117">
                  <c:v>-18731</c:v>
                </c:pt>
                <c:pt idx="118">
                  <c:v>-18729</c:v>
                </c:pt>
                <c:pt idx="119">
                  <c:v>-18092.5</c:v>
                </c:pt>
                <c:pt idx="120">
                  <c:v>-18031.5</c:v>
                </c:pt>
                <c:pt idx="121">
                  <c:v>-18029</c:v>
                </c:pt>
                <c:pt idx="122">
                  <c:v>-17899</c:v>
                </c:pt>
                <c:pt idx="123">
                  <c:v>-17877</c:v>
                </c:pt>
                <c:pt idx="124">
                  <c:v>-17859.5</c:v>
                </c:pt>
                <c:pt idx="125">
                  <c:v>-17830</c:v>
                </c:pt>
                <c:pt idx="126">
                  <c:v>-17780</c:v>
                </c:pt>
                <c:pt idx="127">
                  <c:v>-17765.5</c:v>
                </c:pt>
                <c:pt idx="128">
                  <c:v>-17740.5</c:v>
                </c:pt>
                <c:pt idx="129">
                  <c:v>-17127</c:v>
                </c:pt>
                <c:pt idx="130">
                  <c:v>-17022</c:v>
                </c:pt>
                <c:pt idx="131">
                  <c:v>-16965</c:v>
                </c:pt>
                <c:pt idx="132">
                  <c:v>-16964</c:v>
                </c:pt>
                <c:pt idx="133">
                  <c:v>-16911.5</c:v>
                </c:pt>
                <c:pt idx="134">
                  <c:v>-16861</c:v>
                </c:pt>
                <c:pt idx="135">
                  <c:v>-16837</c:v>
                </c:pt>
                <c:pt idx="136">
                  <c:v>-16787</c:v>
                </c:pt>
                <c:pt idx="137">
                  <c:v>-16624</c:v>
                </c:pt>
                <c:pt idx="138">
                  <c:v>-16031.5</c:v>
                </c:pt>
                <c:pt idx="139">
                  <c:v>-16015</c:v>
                </c:pt>
                <c:pt idx="140">
                  <c:v>-15898</c:v>
                </c:pt>
                <c:pt idx="141">
                  <c:v>-15893.5</c:v>
                </c:pt>
                <c:pt idx="142">
                  <c:v>-15758</c:v>
                </c:pt>
                <c:pt idx="143">
                  <c:v>-15707.5</c:v>
                </c:pt>
                <c:pt idx="144">
                  <c:v>-15578.5</c:v>
                </c:pt>
                <c:pt idx="145">
                  <c:v>-15033</c:v>
                </c:pt>
                <c:pt idx="146">
                  <c:v>-14975</c:v>
                </c:pt>
                <c:pt idx="147">
                  <c:v>-14913.5</c:v>
                </c:pt>
                <c:pt idx="148">
                  <c:v>-14908.5</c:v>
                </c:pt>
                <c:pt idx="149">
                  <c:v>-14906</c:v>
                </c:pt>
                <c:pt idx="150">
                  <c:v>-14850</c:v>
                </c:pt>
                <c:pt idx="151">
                  <c:v>-14826</c:v>
                </c:pt>
                <c:pt idx="152">
                  <c:v>-14820.5</c:v>
                </c:pt>
                <c:pt idx="153">
                  <c:v>-14062</c:v>
                </c:pt>
                <c:pt idx="154">
                  <c:v>-14029</c:v>
                </c:pt>
                <c:pt idx="155">
                  <c:v>-13915</c:v>
                </c:pt>
                <c:pt idx="156">
                  <c:v>-13907</c:v>
                </c:pt>
                <c:pt idx="157">
                  <c:v>-13830</c:v>
                </c:pt>
                <c:pt idx="158">
                  <c:v>-13702</c:v>
                </c:pt>
                <c:pt idx="159">
                  <c:v>-13608</c:v>
                </c:pt>
                <c:pt idx="160">
                  <c:v>-13044</c:v>
                </c:pt>
                <c:pt idx="161">
                  <c:v>-12997</c:v>
                </c:pt>
                <c:pt idx="162">
                  <c:v>-12861</c:v>
                </c:pt>
                <c:pt idx="163">
                  <c:v>-12844.5</c:v>
                </c:pt>
                <c:pt idx="164">
                  <c:v>-12812</c:v>
                </c:pt>
                <c:pt idx="165">
                  <c:v>-12808.5</c:v>
                </c:pt>
                <c:pt idx="166">
                  <c:v>-12776</c:v>
                </c:pt>
                <c:pt idx="167">
                  <c:v>-12743</c:v>
                </c:pt>
                <c:pt idx="168">
                  <c:v>-12051</c:v>
                </c:pt>
                <c:pt idx="169">
                  <c:v>-11899</c:v>
                </c:pt>
                <c:pt idx="170">
                  <c:v>-11826.5</c:v>
                </c:pt>
                <c:pt idx="171">
                  <c:v>-11821.5</c:v>
                </c:pt>
                <c:pt idx="172">
                  <c:v>-11790.5</c:v>
                </c:pt>
                <c:pt idx="173">
                  <c:v>-11773.5</c:v>
                </c:pt>
                <c:pt idx="174">
                  <c:v>-11736</c:v>
                </c:pt>
                <c:pt idx="175">
                  <c:v>-11732.5</c:v>
                </c:pt>
                <c:pt idx="176">
                  <c:v>-11638.5</c:v>
                </c:pt>
                <c:pt idx="177">
                  <c:v>-11555.5</c:v>
                </c:pt>
                <c:pt idx="178">
                  <c:v>-10997</c:v>
                </c:pt>
                <c:pt idx="179">
                  <c:v>-10958.5</c:v>
                </c:pt>
                <c:pt idx="180">
                  <c:v>-10928.5</c:v>
                </c:pt>
                <c:pt idx="181">
                  <c:v>-10899.5</c:v>
                </c:pt>
                <c:pt idx="182">
                  <c:v>-10883</c:v>
                </c:pt>
                <c:pt idx="183">
                  <c:v>-10872.5</c:v>
                </c:pt>
                <c:pt idx="184">
                  <c:v>-10872.5</c:v>
                </c:pt>
                <c:pt idx="185">
                  <c:v>-10870</c:v>
                </c:pt>
                <c:pt idx="186">
                  <c:v>-10805.5</c:v>
                </c:pt>
                <c:pt idx="187">
                  <c:v>-10792</c:v>
                </c:pt>
                <c:pt idx="188">
                  <c:v>-10769.5</c:v>
                </c:pt>
                <c:pt idx="189">
                  <c:v>-10732</c:v>
                </c:pt>
                <c:pt idx="190">
                  <c:v>-10687</c:v>
                </c:pt>
                <c:pt idx="191">
                  <c:v>-10604</c:v>
                </c:pt>
                <c:pt idx="192">
                  <c:v>-10014</c:v>
                </c:pt>
                <c:pt idx="193">
                  <c:v>-9992</c:v>
                </c:pt>
                <c:pt idx="194">
                  <c:v>-9856.5</c:v>
                </c:pt>
                <c:pt idx="195">
                  <c:v>-9840</c:v>
                </c:pt>
                <c:pt idx="196">
                  <c:v>-9832.5</c:v>
                </c:pt>
                <c:pt idx="197">
                  <c:v>-9815.5</c:v>
                </c:pt>
                <c:pt idx="198">
                  <c:v>-9779.5</c:v>
                </c:pt>
                <c:pt idx="199">
                  <c:v>-9774</c:v>
                </c:pt>
                <c:pt idx="200">
                  <c:v>-9691</c:v>
                </c:pt>
                <c:pt idx="201">
                  <c:v>-8883</c:v>
                </c:pt>
                <c:pt idx="202">
                  <c:v>-8850</c:v>
                </c:pt>
                <c:pt idx="203">
                  <c:v>-8797.5</c:v>
                </c:pt>
                <c:pt idx="204">
                  <c:v>-8745.5</c:v>
                </c:pt>
                <c:pt idx="205">
                  <c:v>-8703.5</c:v>
                </c:pt>
                <c:pt idx="206">
                  <c:v>-8629.5</c:v>
                </c:pt>
                <c:pt idx="207">
                  <c:v>-7918</c:v>
                </c:pt>
                <c:pt idx="208">
                  <c:v>-7732.5</c:v>
                </c:pt>
                <c:pt idx="209">
                  <c:v>-7725</c:v>
                </c:pt>
                <c:pt idx="210">
                  <c:v>-7633</c:v>
                </c:pt>
                <c:pt idx="211">
                  <c:v>-7566.5</c:v>
                </c:pt>
                <c:pt idx="212">
                  <c:v>-7073.5</c:v>
                </c:pt>
                <c:pt idx="213">
                  <c:v>-6918.5</c:v>
                </c:pt>
                <c:pt idx="214">
                  <c:v>-6913.5</c:v>
                </c:pt>
                <c:pt idx="215">
                  <c:v>-6775.5</c:v>
                </c:pt>
                <c:pt idx="216">
                  <c:v>-6726.5</c:v>
                </c:pt>
                <c:pt idx="217">
                  <c:v>-6726</c:v>
                </c:pt>
                <c:pt idx="218">
                  <c:v>-6721</c:v>
                </c:pt>
                <c:pt idx="219">
                  <c:v>-6720.5</c:v>
                </c:pt>
                <c:pt idx="220">
                  <c:v>-6709.5</c:v>
                </c:pt>
                <c:pt idx="221">
                  <c:v>-6687</c:v>
                </c:pt>
                <c:pt idx="222">
                  <c:v>-6579</c:v>
                </c:pt>
                <c:pt idx="223">
                  <c:v>-6551.5</c:v>
                </c:pt>
                <c:pt idx="224">
                  <c:v>-5888</c:v>
                </c:pt>
                <c:pt idx="225">
                  <c:v>-5863</c:v>
                </c:pt>
                <c:pt idx="226">
                  <c:v>-5829</c:v>
                </c:pt>
                <c:pt idx="227">
                  <c:v>-5784</c:v>
                </c:pt>
                <c:pt idx="228">
                  <c:v>-5783.5</c:v>
                </c:pt>
                <c:pt idx="229">
                  <c:v>-5666</c:v>
                </c:pt>
                <c:pt idx="230">
                  <c:v>-4964</c:v>
                </c:pt>
                <c:pt idx="231">
                  <c:v>-4925</c:v>
                </c:pt>
                <c:pt idx="232">
                  <c:v>-4836</c:v>
                </c:pt>
                <c:pt idx="233">
                  <c:v>-4784</c:v>
                </c:pt>
                <c:pt idx="234">
                  <c:v>-4784</c:v>
                </c:pt>
                <c:pt idx="235">
                  <c:v>-4755</c:v>
                </c:pt>
                <c:pt idx="236">
                  <c:v>-4638</c:v>
                </c:pt>
                <c:pt idx="237">
                  <c:v>-4638</c:v>
                </c:pt>
                <c:pt idx="238">
                  <c:v>-4532</c:v>
                </c:pt>
                <c:pt idx="239">
                  <c:v>-3843.5</c:v>
                </c:pt>
                <c:pt idx="240">
                  <c:v>-3780</c:v>
                </c:pt>
                <c:pt idx="241">
                  <c:v>-3780</c:v>
                </c:pt>
                <c:pt idx="242">
                  <c:v>-3730.5</c:v>
                </c:pt>
                <c:pt idx="243">
                  <c:v>-3727.5</c:v>
                </c:pt>
                <c:pt idx="244">
                  <c:v>-3635.5</c:v>
                </c:pt>
                <c:pt idx="245">
                  <c:v>-3539.5</c:v>
                </c:pt>
                <c:pt idx="246">
                  <c:v>-2881</c:v>
                </c:pt>
                <c:pt idx="247">
                  <c:v>-2881</c:v>
                </c:pt>
                <c:pt idx="248">
                  <c:v>-2857</c:v>
                </c:pt>
                <c:pt idx="249">
                  <c:v>-2856.5</c:v>
                </c:pt>
                <c:pt idx="250">
                  <c:v>-2854</c:v>
                </c:pt>
                <c:pt idx="251">
                  <c:v>-2851.5</c:v>
                </c:pt>
                <c:pt idx="252">
                  <c:v>-2851</c:v>
                </c:pt>
                <c:pt idx="253">
                  <c:v>-2827.5</c:v>
                </c:pt>
                <c:pt idx="254">
                  <c:v>-2810</c:v>
                </c:pt>
                <c:pt idx="255">
                  <c:v>-2751</c:v>
                </c:pt>
                <c:pt idx="256">
                  <c:v>-2751</c:v>
                </c:pt>
                <c:pt idx="257">
                  <c:v>-2687.5</c:v>
                </c:pt>
                <c:pt idx="258">
                  <c:v>-2687</c:v>
                </c:pt>
                <c:pt idx="259">
                  <c:v>-2649</c:v>
                </c:pt>
                <c:pt idx="260">
                  <c:v>-2624</c:v>
                </c:pt>
                <c:pt idx="261">
                  <c:v>-2624</c:v>
                </c:pt>
                <c:pt idx="262">
                  <c:v>-1801.5</c:v>
                </c:pt>
                <c:pt idx="263">
                  <c:v>-1794</c:v>
                </c:pt>
                <c:pt idx="264">
                  <c:v>-1794</c:v>
                </c:pt>
                <c:pt idx="265">
                  <c:v>-1793.5</c:v>
                </c:pt>
                <c:pt idx="266">
                  <c:v>-1793.5</c:v>
                </c:pt>
                <c:pt idx="267">
                  <c:v>-1788.5</c:v>
                </c:pt>
                <c:pt idx="268">
                  <c:v>-1788</c:v>
                </c:pt>
                <c:pt idx="269">
                  <c:v>-1788</c:v>
                </c:pt>
                <c:pt idx="270">
                  <c:v>-1785.5</c:v>
                </c:pt>
                <c:pt idx="271">
                  <c:v>-1785</c:v>
                </c:pt>
                <c:pt idx="272">
                  <c:v>-1783</c:v>
                </c:pt>
                <c:pt idx="273">
                  <c:v>-1782.5</c:v>
                </c:pt>
                <c:pt idx="274">
                  <c:v>-1777.5</c:v>
                </c:pt>
                <c:pt idx="275">
                  <c:v>-1777</c:v>
                </c:pt>
                <c:pt idx="276">
                  <c:v>-1774.5</c:v>
                </c:pt>
                <c:pt idx="277">
                  <c:v>-1771.5</c:v>
                </c:pt>
                <c:pt idx="278">
                  <c:v>-1771.5</c:v>
                </c:pt>
                <c:pt idx="279">
                  <c:v>-1727</c:v>
                </c:pt>
                <c:pt idx="280">
                  <c:v>-1725</c:v>
                </c:pt>
                <c:pt idx="281">
                  <c:v>-1725</c:v>
                </c:pt>
                <c:pt idx="282">
                  <c:v>-1647.5</c:v>
                </c:pt>
                <c:pt idx="283">
                  <c:v>-1642</c:v>
                </c:pt>
                <c:pt idx="284">
                  <c:v>-1586</c:v>
                </c:pt>
                <c:pt idx="285">
                  <c:v>-1512</c:v>
                </c:pt>
                <c:pt idx="286">
                  <c:v>-925</c:v>
                </c:pt>
                <c:pt idx="287">
                  <c:v>-754</c:v>
                </c:pt>
                <c:pt idx="288">
                  <c:v>-736.5</c:v>
                </c:pt>
                <c:pt idx="289">
                  <c:v>-521</c:v>
                </c:pt>
                <c:pt idx="290">
                  <c:v>-298.5</c:v>
                </c:pt>
                <c:pt idx="291">
                  <c:v>-3</c:v>
                </c:pt>
                <c:pt idx="292">
                  <c:v>71.5</c:v>
                </c:pt>
                <c:pt idx="293">
                  <c:v>127</c:v>
                </c:pt>
                <c:pt idx="294">
                  <c:v>215</c:v>
                </c:pt>
                <c:pt idx="295">
                  <c:v>265</c:v>
                </c:pt>
                <c:pt idx="296">
                  <c:v>1078.5</c:v>
                </c:pt>
                <c:pt idx="297">
                  <c:v>1108</c:v>
                </c:pt>
                <c:pt idx="298">
                  <c:v>1139.5</c:v>
                </c:pt>
                <c:pt idx="299">
                  <c:v>1182.5</c:v>
                </c:pt>
                <c:pt idx="300">
                  <c:v>1263.5</c:v>
                </c:pt>
                <c:pt idx="301">
                  <c:v>1282</c:v>
                </c:pt>
                <c:pt idx="302">
                  <c:v>1283</c:v>
                </c:pt>
                <c:pt idx="303">
                  <c:v>1421</c:v>
                </c:pt>
                <c:pt idx="304">
                  <c:v>1456</c:v>
                </c:pt>
                <c:pt idx="305">
                  <c:v>1456</c:v>
                </c:pt>
                <c:pt idx="306">
                  <c:v>1456</c:v>
                </c:pt>
                <c:pt idx="307">
                  <c:v>1456</c:v>
                </c:pt>
                <c:pt idx="308">
                  <c:v>1456</c:v>
                </c:pt>
                <c:pt idx="309">
                  <c:v>2168.5</c:v>
                </c:pt>
                <c:pt idx="310">
                  <c:v>2226.5</c:v>
                </c:pt>
                <c:pt idx="311">
                  <c:v>2265</c:v>
                </c:pt>
                <c:pt idx="312">
                  <c:v>2333</c:v>
                </c:pt>
                <c:pt idx="313">
                  <c:v>2396.5</c:v>
                </c:pt>
                <c:pt idx="314">
                  <c:v>3171.5</c:v>
                </c:pt>
                <c:pt idx="315">
                  <c:v>3202.5</c:v>
                </c:pt>
                <c:pt idx="316">
                  <c:v>3315</c:v>
                </c:pt>
                <c:pt idx="317">
                  <c:v>3332.5</c:v>
                </c:pt>
                <c:pt idx="318">
                  <c:v>3354.5</c:v>
                </c:pt>
                <c:pt idx="319">
                  <c:v>3387</c:v>
                </c:pt>
                <c:pt idx="320">
                  <c:v>3402</c:v>
                </c:pt>
                <c:pt idx="321">
                  <c:v>3453.5</c:v>
                </c:pt>
                <c:pt idx="322">
                  <c:v>3453.5</c:v>
                </c:pt>
                <c:pt idx="323">
                  <c:v>3456</c:v>
                </c:pt>
                <c:pt idx="324">
                  <c:v>3456</c:v>
                </c:pt>
                <c:pt idx="325">
                  <c:v>3456</c:v>
                </c:pt>
                <c:pt idx="326">
                  <c:v>3456</c:v>
                </c:pt>
                <c:pt idx="327">
                  <c:v>3456</c:v>
                </c:pt>
                <c:pt idx="328">
                  <c:v>3456</c:v>
                </c:pt>
                <c:pt idx="329">
                  <c:v>4104</c:v>
                </c:pt>
                <c:pt idx="330">
                  <c:v>4192.5</c:v>
                </c:pt>
                <c:pt idx="331">
                  <c:v>4230</c:v>
                </c:pt>
                <c:pt idx="332">
                  <c:v>4230.5</c:v>
                </c:pt>
                <c:pt idx="333">
                  <c:v>4246</c:v>
                </c:pt>
                <c:pt idx="334">
                  <c:v>4247.5</c:v>
                </c:pt>
                <c:pt idx="335">
                  <c:v>4247.5</c:v>
                </c:pt>
                <c:pt idx="336">
                  <c:v>4251.5</c:v>
                </c:pt>
                <c:pt idx="337">
                  <c:v>4281.5</c:v>
                </c:pt>
                <c:pt idx="338">
                  <c:v>4282</c:v>
                </c:pt>
                <c:pt idx="339">
                  <c:v>4369</c:v>
                </c:pt>
                <c:pt idx="340">
                  <c:v>4396.5</c:v>
                </c:pt>
                <c:pt idx="341">
                  <c:v>4477.5</c:v>
                </c:pt>
                <c:pt idx="342">
                  <c:v>5139.5</c:v>
                </c:pt>
                <c:pt idx="343">
                  <c:v>5225</c:v>
                </c:pt>
                <c:pt idx="344">
                  <c:v>5225</c:v>
                </c:pt>
                <c:pt idx="345">
                  <c:v>5282</c:v>
                </c:pt>
                <c:pt idx="346">
                  <c:v>5310.5</c:v>
                </c:pt>
                <c:pt idx="347">
                  <c:v>5311</c:v>
                </c:pt>
                <c:pt idx="348">
                  <c:v>5338</c:v>
                </c:pt>
                <c:pt idx="349">
                  <c:v>5340</c:v>
                </c:pt>
                <c:pt idx="350">
                  <c:v>5368</c:v>
                </c:pt>
                <c:pt idx="351">
                  <c:v>5368</c:v>
                </c:pt>
                <c:pt idx="352">
                  <c:v>5388</c:v>
                </c:pt>
                <c:pt idx="353">
                  <c:v>5424</c:v>
                </c:pt>
                <c:pt idx="354">
                  <c:v>6154.5</c:v>
                </c:pt>
                <c:pt idx="355">
                  <c:v>6154.5</c:v>
                </c:pt>
                <c:pt idx="356">
                  <c:v>6223.5</c:v>
                </c:pt>
                <c:pt idx="357">
                  <c:v>6223.5</c:v>
                </c:pt>
                <c:pt idx="358">
                  <c:v>6224</c:v>
                </c:pt>
                <c:pt idx="359">
                  <c:v>6224</c:v>
                </c:pt>
                <c:pt idx="360">
                  <c:v>6265</c:v>
                </c:pt>
                <c:pt idx="361">
                  <c:v>7221.5</c:v>
                </c:pt>
                <c:pt idx="362">
                  <c:v>7221.5</c:v>
                </c:pt>
                <c:pt idx="363">
                  <c:v>7229.5</c:v>
                </c:pt>
                <c:pt idx="364">
                  <c:v>7231</c:v>
                </c:pt>
                <c:pt idx="365">
                  <c:v>7301</c:v>
                </c:pt>
                <c:pt idx="366">
                  <c:v>7321.5</c:v>
                </c:pt>
                <c:pt idx="367">
                  <c:v>7322</c:v>
                </c:pt>
                <c:pt idx="368">
                  <c:v>7327</c:v>
                </c:pt>
                <c:pt idx="369">
                  <c:v>7407.5</c:v>
                </c:pt>
                <c:pt idx="370">
                  <c:v>7459</c:v>
                </c:pt>
                <c:pt idx="371">
                  <c:v>7462.5</c:v>
                </c:pt>
                <c:pt idx="372">
                  <c:v>8152</c:v>
                </c:pt>
                <c:pt idx="373">
                  <c:v>8267</c:v>
                </c:pt>
                <c:pt idx="374">
                  <c:v>8267</c:v>
                </c:pt>
                <c:pt idx="375">
                  <c:v>8271</c:v>
                </c:pt>
                <c:pt idx="376">
                  <c:v>8293.5</c:v>
                </c:pt>
                <c:pt idx="377">
                  <c:v>8294</c:v>
                </c:pt>
                <c:pt idx="378">
                  <c:v>8322.5</c:v>
                </c:pt>
                <c:pt idx="379">
                  <c:v>8322.5</c:v>
                </c:pt>
                <c:pt idx="380">
                  <c:v>8367.5</c:v>
                </c:pt>
                <c:pt idx="381">
                  <c:v>8386</c:v>
                </c:pt>
                <c:pt idx="382">
                  <c:v>8386</c:v>
                </c:pt>
                <c:pt idx="383">
                  <c:v>8403</c:v>
                </c:pt>
                <c:pt idx="384">
                  <c:v>8571</c:v>
                </c:pt>
                <c:pt idx="385">
                  <c:v>9112</c:v>
                </c:pt>
                <c:pt idx="386">
                  <c:v>9175.5</c:v>
                </c:pt>
                <c:pt idx="387">
                  <c:v>9206</c:v>
                </c:pt>
                <c:pt idx="388">
                  <c:v>10315</c:v>
                </c:pt>
                <c:pt idx="389">
                  <c:v>10453</c:v>
                </c:pt>
              </c:numCache>
            </c:numRef>
          </c:xVal>
          <c:yVal>
            <c:numRef>
              <c:f>'Active 1'!$U$21:$U$410</c:f>
              <c:numCache>
                <c:formatCode>General</c:formatCode>
                <c:ptCount val="390"/>
                <c:pt idx="290">
                  <c:v>6.184699999721488E-2</c:v>
                </c:pt>
                <c:pt idx="362">
                  <c:v>5.5706999999529216E-2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36E-4E62-B0C5-57B9CC850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0105072"/>
        <c:axId val="1"/>
      </c:scatterChart>
      <c:valAx>
        <c:axId val="750105072"/>
        <c:scaling>
          <c:orientation val="minMax"/>
          <c:max val="20000"/>
        </c:scaling>
        <c:delete val="0"/>
        <c:axPos val="b"/>
        <c:majorGridlines>
          <c:spPr>
            <a:ln w="3175">
              <a:solidFill>
                <a:srgbClr val="333333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00002784797789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333333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1.1936339522546418E-2"/>
              <c:y val="0.419048952214306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010507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159165117622896"/>
          <c:y val="0.91111377744448607"/>
          <c:w val="0.6564990914597213"/>
          <c:h val="5.714319043452897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BB Peg - O-C Diagr.</a:t>
            </a:r>
          </a:p>
        </c:rich>
      </c:tx>
      <c:layout>
        <c:manualLayout>
          <c:xMode val="edge"/>
          <c:yMode val="edge"/>
          <c:x val="0.3938994827238107"/>
          <c:y val="3.1645569620253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206952378300353E-2"/>
          <c:y val="0.23417757703962039"/>
          <c:w val="0.86870082781210356"/>
          <c:h val="0.5601274477839568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3'!$H$20:$H$20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3'!$F$21:$F$410</c:f>
              <c:numCache>
                <c:formatCode>General</c:formatCode>
                <c:ptCount val="39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38636</c:v>
                </c:pt>
                <c:pt idx="385">
                  <c:v>39177</c:v>
                </c:pt>
                <c:pt idx="386">
                  <c:v>39240.5</c:v>
                </c:pt>
                <c:pt idx="387">
                  <c:v>39271</c:v>
                </c:pt>
                <c:pt idx="388">
                  <c:v>40380</c:v>
                </c:pt>
                <c:pt idx="389">
                  <c:v>40518</c:v>
                </c:pt>
              </c:numCache>
            </c:numRef>
          </c:xVal>
          <c:yVal>
            <c:numRef>
              <c:f>'Active 3'!$H$21:$H$410</c:f>
              <c:numCache>
                <c:formatCode>General</c:formatCode>
                <c:ptCount val="390"/>
                <c:pt idx="6">
                  <c:v>4.8091247001138981E-2</c:v>
                </c:pt>
                <c:pt idx="9">
                  <c:v>2.4461896005959716E-2</c:v>
                </c:pt>
                <c:pt idx="10">
                  <c:v>2.5908721003361279E-2</c:v>
                </c:pt>
                <c:pt idx="11">
                  <c:v>2.4274720002722461E-2</c:v>
                </c:pt>
                <c:pt idx="12">
                  <c:v>3.773856100087869E-2</c:v>
                </c:pt>
                <c:pt idx="13">
                  <c:v>2.6138592005736427E-2</c:v>
                </c:pt>
                <c:pt idx="14">
                  <c:v>2.6615195001795655E-2</c:v>
                </c:pt>
                <c:pt idx="15">
                  <c:v>3.6173089003568748E-2</c:v>
                </c:pt>
                <c:pt idx="16">
                  <c:v>2.6543341999058612E-2</c:v>
                </c:pt>
                <c:pt idx="17">
                  <c:v>3.2356166004319675E-2</c:v>
                </c:pt>
                <c:pt idx="20">
                  <c:v>2.110719500342384E-2</c:v>
                </c:pt>
                <c:pt idx="21">
                  <c:v>2.530303400271805E-2</c:v>
                </c:pt>
                <c:pt idx="22">
                  <c:v>3.9727624505758286E-2</c:v>
                </c:pt>
                <c:pt idx="23">
                  <c:v>2.8976560999581125E-2</c:v>
                </c:pt>
                <c:pt idx="24">
                  <c:v>2.2959545003686799E-2</c:v>
                </c:pt>
                <c:pt idx="25">
                  <c:v>2.1208481506619137E-2</c:v>
                </c:pt>
                <c:pt idx="26">
                  <c:v>3.0621274505392648E-2</c:v>
                </c:pt>
                <c:pt idx="27">
                  <c:v>4.0097877503285417E-2</c:v>
                </c:pt>
                <c:pt idx="28">
                  <c:v>2.9742590999376262E-2</c:v>
                </c:pt>
                <c:pt idx="29">
                  <c:v>2.4219194005127065E-2</c:v>
                </c:pt>
                <c:pt idx="30">
                  <c:v>4.9468130499008112E-2</c:v>
                </c:pt>
                <c:pt idx="31">
                  <c:v>2.7206432001548819E-2</c:v>
                </c:pt>
                <c:pt idx="32">
                  <c:v>1.8074334002449177E-2</c:v>
                </c:pt>
                <c:pt idx="33">
                  <c:v>2.1620396000798792E-2</c:v>
                </c:pt>
                <c:pt idx="34">
                  <c:v>2.0882559503661469E-2</c:v>
                </c:pt>
                <c:pt idx="35">
                  <c:v>3.5359162502572872E-2</c:v>
                </c:pt>
                <c:pt idx="36">
                  <c:v>2.4329384505108465E-2</c:v>
                </c:pt>
                <c:pt idx="37">
                  <c:v>-4.6211520020733587E-3</c:v>
                </c:pt>
                <c:pt idx="38">
                  <c:v>1.7659767006989568E-2</c:v>
                </c:pt>
                <c:pt idx="41">
                  <c:v>-5.2750280010513961E-3</c:v>
                </c:pt>
                <c:pt idx="42">
                  <c:v>1.452059049915988E-2</c:v>
                </c:pt>
                <c:pt idx="43">
                  <c:v>2.5718634002259932E-2</c:v>
                </c:pt>
                <c:pt idx="44">
                  <c:v>5.3403380079544149E-3</c:v>
                </c:pt>
                <c:pt idx="45">
                  <c:v>9.293698996771127E-3</c:v>
                </c:pt>
                <c:pt idx="46">
                  <c:v>-3.1699869941803627E-3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D36-4A17-8FFB-E19181FD03CC}"/>
            </c:ext>
          </c:extLst>
        </c:ser>
        <c:ser>
          <c:idx val="1"/>
          <c:order val="1"/>
          <c:tx>
            <c:strRef>
              <c:f>'Active 3'!$I$20:$I$20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3'!$F$21:$F$410</c:f>
              <c:numCache>
                <c:formatCode>General</c:formatCode>
                <c:ptCount val="39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38636</c:v>
                </c:pt>
                <c:pt idx="385">
                  <c:v>39177</c:v>
                </c:pt>
                <c:pt idx="386">
                  <c:v>39240.5</c:v>
                </c:pt>
                <c:pt idx="387">
                  <c:v>39271</c:v>
                </c:pt>
                <c:pt idx="388">
                  <c:v>40380</c:v>
                </c:pt>
                <c:pt idx="389">
                  <c:v>40518</c:v>
                </c:pt>
              </c:numCache>
            </c:numRef>
          </c:xVal>
          <c:yVal>
            <c:numRef>
              <c:f>'Active 3'!$I$21:$I$410</c:f>
              <c:numCache>
                <c:formatCode>General</c:formatCode>
                <c:ptCount val="390"/>
                <c:pt idx="0">
                  <c:v>5.7657373501569964E-2</c:v>
                </c:pt>
                <c:pt idx="1">
                  <c:v>5.2906310000253143E-2</c:v>
                </c:pt>
                <c:pt idx="2">
                  <c:v>5.54027535035857E-2</c:v>
                </c:pt>
                <c:pt idx="3">
                  <c:v>5.5651689999649534E-2</c:v>
                </c:pt>
                <c:pt idx="4">
                  <c:v>5.5884385506942635E-2</c:v>
                </c:pt>
                <c:pt idx="5">
                  <c:v>5.5133321999164764E-2</c:v>
                </c:pt>
                <c:pt idx="7">
                  <c:v>4.9619641999015585E-2</c:v>
                </c:pt>
                <c:pt idx="8">
                  <c:v>6.2131083002896048E-2</c:v>
                </c:pt>
                <c:pt idx="18">
                  <c:v>3.819733850468765E-2</c:v>
                </c:pt>
                <c:pt idx="19">
                  <c:v>3.7446275004185736E-2</c:v>
                </c:pt>
                <c:pt idx="39">
                  <c:v>2.104986050107982E-2</c:v>
                </c:pt>
                <c:pt idx="40">
                  <c:v>1.0298797002178617E-2</c:v>
                </c:pt>
                <c:pt idx="48">
                  <c:v>1.4200972000253387E-2</c:v>
                </c:pt>
                <c:pt idx="49">
                  <c:v>1.6537193005206063E-2</c:v>
                </c:pt>
                <c:pt idx="50">
                  <c:v>2.427549449930666E-2</c:v>
                </c:pt>
                <c:pt idx="51">
                  <c:v>-3.492584997729864E-3</c:v>
                </c:pt>
                <c:pt idx="52">
                  <c:v>7.3523765022400767E-3</c:v>
                </c:pt>
                <c:pt idx="53">
                  <c:v>3.1771938003657851E-2</c:v>
                </c:pt>
                <c:pt idx="54">
                  <c:v>1.5265556998201646E-2</c:v>
                </c:pt>
                <c:pt idx="55">
                  <c:v>1.8510239497118164E-2</c:v>
                </c:pt>
                <c:pt idx="56">
                  <c:v>1.4486340005532838E-3</c:v>
                </c:pt>
                <c:pt idx="57">
                  <c:v>7.1869355087983422E-3</c:v>
                </c:pt>
                <c:pt idx="58">
                  <c:v>5.6635385044501163E-3</c:v>
                </c:pt>
                <c:pt idx="59">
                  <c:v>7.4018400046043098E-3</c:v>
                </c:pt>
                <c:pt idx="60">
                  <c:v>5.9937660043942742E-3</c:v>
                </c:pt>
                <c:pt idx="61">
                  <c:v>-6.9435434998013079E-3</c:v>
                </c:pt>
                <c:pt idx="62">
                  <c:v>-3.3835999929578975E-3</c:v>
                </c:pt>
                <c:pt idx="63">
                  <c:v>-2.146206649922533E-2</c:v>
                </c:pt>
                <c:pt idx="64">
                  <c:v>5.319860007148236E-3</c:v>
                </c:pt>
                <c:pt idx="65">
                  <c:v>1.0319860004528891E-2</c:v>
                </c:pt>
                <c:pt idx="66">
                  <c:v>2.0766685003763996E-2</c:v>
                </c:pt>
                <c:pt idx="67">
                  <c:v>-4.8454259958816692E-3</c:v>
                </c:pt>
                <c:pt idx="74">
                  <c:v>2.1000000560889021E-4</c:v>
                </c:pt>
                <c:pt idx="75">
                  <c:v>9.2958860041107982E-3</c:v>
                </c:pt>
                <c:pt idx="76">
                  <c:v>1.1304450017632917E-3</c:v>
                </c:pt>
                <c:pt idx="78">
                  <c:v>5.3653450013371184E-3</c:v>
                </c:pt>
                <c:pt idx="79">
                  <c:v>1.3998420035932213E-3</c:v>
                </c:pt>
                <c:pt idx="82">
                  <c:v>-4.365412998595275E-3</c:v>
                </c:pt>
                <c:pt idx="83">
                  <c:v>-6.4419849950354546E-3</c:v>
                </c:pt>
                <c:pt idx="84">
                  <c:v>-5.6072709921863861E-3</c:v>
                </c:pt>
                <c:pt idx="85">
                  <c:v>-3.6072709917789325E-3</c:v>
                </c:pt>
                <c:pt idx="86">
                  <c:v>-6.6242870016139932E-3</c:v>
                </c:pt>
                <c:pt idx="87">
                  <c:v>6.052409007679671E-3</c:v>
                </c:pt>
                <c:pt idx="90">
                  <c:v>-5.5007659975672141E-3</c:v>
                </c:pt>
                <c:pt idx="91">
                  <c:v>3.7636020060745068E-3</c:v>
                </c:pt>
                <c:pt idx="92">
                  <c:v>-2.5277194945374504E-3</c:v>
                </c:pt>
                <c:pt idx="93">
                  <c:v>-2.5058950268430635E-4</c:v>
                </c:pt>
                <c:pt idx="94">
                  <c:v>-6.293129496043548E-3</c:v>
                </c:pt>
                <c:pt idx="95">
                  <c:v>3.1026474971440621E-3</c:v>
                </c:pt>
                <c:pt idx="96">
                  <c:v>-6.3258499721996486E-5</c:v>
                </c:pt>
                <c:pt idx="97">
                  <c:v>3.9936741501151118E-2</c:v>
                </c:pt>
                <c:pt idx="98">
                  <c:v>-1.2139365499024279E-2</c:v>
                </c:pt>
                <c:pt idx="99">
                  <c:v>-1.0786128499603365E-2</c:v>
                </c:pt>
                <c:pt idx="100">
                  <c:v>-1.1047826992580667E-2</c:v>
                </c:pt>
                <c:pt idx="101">
                  <c:v>-5.5542080008308403E-3</c:v>
                </c:pt>
                <c:pt idx="102">
                  <c:v>-1.5967479921528138E-3</c:v>
                </c:pt>
                <c:pt idx="103">
                  <c:v>-1.7812544974731281E-3</c:v>
                </c:pt>
                <c:pt idx="104">
                  <c:v>-5.8748424999066629E-3</c:v>
                </c:pt>
                <c:pt idx="105">
                  <c:v>9.537950245430693E-5</c:v>
                </c:pt>
                <c:pt idx="106">
                  <c:v>2.4783945045783184E-3</c:v>
                </c:pt>
                <c:pt idx="107">
                  <c:v>-6.8130819927318953E-3</c:v>
                </c:pt>
                <c:pt idx="108">
                  <c:v>1.2784565042238683E-3</c:v>
                </c:pt>
                <c:pt idx="109">
                  <c:v>-1.3244940499134827E-2</c:v>
                </c:pt>
                <c:pt idx="110">
                  <c:v>1.1187073003384285E-2</c:v>
                </c:pt>
                <c:pt idx="111">
                  <c:v>-1.1074625494075008E-2</c:v>
                </c:pt>
                <c:pt idx="112">
                  <c:v>-1.6336323998984881E-2</c:v>
                </c:pt>
                <c:pt idx="113">
                  <c:v>-3.346571495058015E-3</c:v>
                </c:pt>
                <c:pt idx="114">
                  <c:v>-2.8082080025342293E-3</c:v>
                </c:pt>
                <c:pt idx="115">
                  <c:v>-1.2961351996636949E-2</c:v>
                </c:pt>
                <c:pt idx="116">
                  <c:v>7.2810600249795243E-4</c:v>
                </c:pt>
                <c:pt idx="117">
                  <c:v>8.7025820030248724E-3</c:v>
                </c:pt>
                <c:pt idx="118">
                  <c:v>8.6983280052663758E-3</c:v>
                </c:pt>
                <c:pt idx="119">
                  <c:v>7.5944925047224388E-3</c:v>
                </c:pt>
                <c:pt idx="120">
                  <c:v>1.9647454973892309E-3</c:v>
                </c:pt>
                <c:pt idx="121">
                  <c:v>5.2094279963057488E-3</c:v>
                </c:pt>
                <c:pt idx="122">
                  <c:v>2.9329180033528246E-3</c:v>
                </c:pt>
                <c:pt idx="123">
                  <c:v>6.8861240069963969E-3</c:v>
                </c:pt>
                <c:pt idx="124">
                  <c:v>-8.4010984937776811E-3</c:v>
                </c:pt>
                <c:pt idx="125">
                  <c:v>2.2861550023662858E-3</c:v>
                </c:pt>
                <c:pt idx="126">
                  <c:v>3.1798050040379167E-3</c:v>
                </c:pt>
                <c:pt idx="127">
                  <c:v>-6.0103650321252644E-4</c:v>
                </c:pt>
                <c:pt idx="128">
                  <c:v>1.3845788504113443E-2</c:v>
                </c:pt>
                <c:pt idx="129">
                  <c:v>2.9087399889249355E-4</c:v>
                </c:pt>
                <c:pt idx="130">
                  <c:v>1.6567539001698606E-2</c:v>
                </c:pt>
                <c:pt idx="132">
                  <c:v>-7.5558269963948987E-3</c:v>
                </c:pt>
                <c:pt idx="133">
                  <c:v>7.5825054955203086E-3</c:v>
                </c:pt>
                <c:pt idx="134">
                  <c:v>1.7250919991056435E-3</c:v>
                </c:pt>
                <c:pt idx="135">
                  <c:v>1.8674044004001189E-2</c:v>
                </c:pt>
                <c:pt idx="136">
                  <c:v>1.05676940002013E-2</c:v>
                </c:pt>
                <c:pt idx="137">
                  <c:v>3.7209930014796555E-3</c:v>
                </c:pt>
                <c:pt idx="138">
                  <c:v>1.471074549772311E-2</c:v>
                </c:pt>
                <c:pt idx="139">
                  <c:v>1.9256500017945655E-3</c:v>
                </c:pt>
                <c:pt idx="140">
                  <c:v>2.3176791000878438E-2</c:v>
                </c:pt>
                <c:pt idx="141">
                  <c:v>4.4172194975544699E-3</c:v>
                </c:pt>
                <c:pt idx="142">
                  <c:v>8.7901100050657988E-4</c:v>
                </c:pt>
                <c:pt idx="143">
                  <c:v>1.5021597500890493E-2</c:v>
                </c:pt>
                <c:pt idx="144">
                  <c:v>1.1247214504692238E-2</c:v>
                </c:pt>
                <c:pt idx="145">
                  <c:v>1.583693599968683E-2</c:v>
                </c:pt>
                <c:pt idx="146">
                  <c:v>2.1713570000429172E-2</c:v>
                </c:pt>
                <c:pt idx="147">
                  <c:v>1.8332759500481188E-2</c:v>
                </c:pt>
                <c:pt idx="150">
                  <c:v>4.9476950007374398E-3</c:v>
                </c:pt>
                <c:pt idx="153">
                  <c:v>-7.2838099731598049E-4</c:v>
                </c:pt>
                <c:pt idx="154">
                  <c:v>-2.9857199842808768E-4</c:v>
                </c:pt>
                <c:pt idx="155">
                  <c:v>4.4589500030269846E-3</c:v>
                </c:pt>
                <c:pt idx="156">
                  <c:v>-1.0558065994700883E-2</c:v>
                </c:pt>
                <c:pt idx="157">
                  <c:v>2.0778155005245935E-2</c:v>
                </c:pt>
                <c:pt idx="158">
                  <c:v>5.5058989964891225E-3</c:v>
                </c:pt>
                <c:pt idx="159">
                  <c:v>7.3059610003838316E-3</c:v>
                </c:pt>
                <c:pt idx="160">
                  <c:v>5.1063330029137433E-3</c:v>
                </c:pt>
                <c:pt idx="161">
                  <c:v>-4.4936359990970232E-3</c:v>
                </c:pt>
                <c:pt idx="162">
                  <c:v>7.2170920029748231E-3</c:v>
                </c:pt>
                <c:pt idx="163">
                  <c:v>1.9431996501225512E-2</c:v>
                </c:pt>
                <c:pt idx="165">
                  <c:v>2.3554245053674094E-3</c:v>
                </c:pt>
                <c:pt idx="166">
                  <c:v>5.536297001526691E-3</c:v>
                </c:pt>
                <c:pt idx="168">
                  <c:v>9.4942220021039248E-3</c:v>
                </c:pt>
                <c:pt idx="169">
                  <c:v>1.5170917999057565E-2</c:v>
                </c:pt>
                <c:pt idx="170">
                  <c:v>2.0266710504074581E-2</c:v>
                </c:pt>
                <c:pt idx="172">
                  <c:v>9.1901385021628812E-3</c:v>
                </c:pt>
                <c:pt idx="173">
                  <c:v>2.6539794998825528E-3</c:v>
                </c:pt>
                <c:pt idx="174">
                  <c:v>9.3242170041776262E-3</c:v>
                </c:pt>
                <c:pt idx="175">
                  <c:v>1.306677250249777E-2</c:v>
                </c:pt>
                <c:pt idx="176">
                  <c:v>4.8668345043552108E-3</c:v>
                </c:pt>
                <c:pt idx="177">
                  <c:v>5.1902935010730289E-3</c:v>
                </c:pt>
                <c:pt idx="180">
                  <c:v>-3.6433354980545118E-3</c:v>
                </c:pt>
                <c:pt idx="181">
                  <c:v>2.7949815048486926E-3</c:v>
                </c:pt>
                <c:pt idx="182">
                  <c:v>4.0098860044963658E-3</c:v>
                </c:pt>
                <c:pt idx="185">
                  <c:v>-3.5177649988327175E-3</c:v>
                </c:pt>
                <c:pt idx="186">
                  <c:v>4.595043501467444E-3</c:v>
                </c:pt>
                <c:pt idx="187">
                  <c:v>1.6316329005348962E-2</c:v>
                </c:pt>
                <c:pt idx="188">
                  <c:v>7.7184714973554946E-3</c:v>
                </c:pt>
                <c:pt idx="189">
                  <c:v>2.0188709000649396E-2</c:v>
                </c:pt>
                <c:pt idx="190">
                  <c:v>3.5929940058849752E-3</c:v>
                </c:pt>
                <c:pt idx="191">
                  <c:v>1.0916453000390902E-2</c:v>
                </c:pt>
                <c:pt idx="192">
                  <c:v>8.6615230029565282E-3</c:v>
                </c:pt>
                <c:pt idx="193">
                  <c:v>7.6147290019434877E-3</c:v>
                </c:pt>
                <c:pt idx="194">
                  <c:v>1.0076520498842001E-2</c:v>
                </c:pt>
                <c:pt idx="195">
                  <c:v>1.9791425002040341E-2</c:v>
                </c:pt>
                <c:pt idx="197">
                  <c:v>1.9489313497615512E-2</c:v>
                </c:pt>
                <c:pt idx="198">
                  <c:v>2.2412741505831946E-2</c:v>
                </c:pt>
                <c:pt idx="199">
                  <c:v>6.1510430023190565E-3</c:v>
                </c:pt>
                <c:pt idx="200">
                  <c:v>2.474502005497925E-3</c:v>
                </c:pt>
                <c:pt idx="202">
                  <c:v>1.8569500389276072E-4</c:v>
                </c:pt>
                <c:pt idx="203">
                  <c:v>7.3240275014541112E-3</c:v>
                </c:pt>
                <c:pt idx="205">
                  <c:v>8.1240895087830722E-3</c:v>
                </c:pt>
                <c:pt idx="208">
                  <c:v>-1.4412274977075867E-3</c:v>
                </c:pt>
                <c:pt idx="211">
                  <c:v>5.2056904969504103E-3</c:v>
                </c:pt>
                <c:pt idx="214">
                  <c:v>6.3167595071718097E-3</c:v>
                </c:pt>
                <c:pt idx="284">
                  <c:v>3.7351670034695417E-3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D36-4A17-8FFB-E19181FD03CC}"/>
            </c:ext>
          </c:extLst>
        </c:ser>
        <c:ser>
          <c:idx val="2"/>
          <c:order val="2"/>
          <c:tx>
            <c:strRef>
              <c:f>'Active 3'!$J$20:$J$20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99CC"/>
              </a:solidFill>
              <a:ln>
                <a:solidFill>
                  <a:srgbClr val="FF99CC"/>
                </a:solidFill>
                <a:prstDash val="solid"/>
              </a:ln>
            </c:spPr>
          </c:marker>
          <c:xVal>
            <c:numRef>
              <c:f>'Active 3'!$F$21:$F$410</c:f>
              <c:numCache>
                <c:formatCode>General</c:formatCode>
                <c:ptCount val="39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38636</c:v>
                </c:pt>
                <c:pt idx="385">
                  <c:v>39177</c:v>
                </c:pt>
                <c:pt idx="386">
                  <c:v>39240.5</c:v>
                </c:pt>
                <c:pt idx="387">
                  <c:v>39271</c:v>
                </c:pt>
                <c:pt idx="388">
                  <c:v>40380</c:v>
                </c:pt>
                <c:pt idx="389">
                  <c:v>40518</c:v>
                </c:pt>
              </c:numCache>
            </c:numRef>
          </c:xVal>
          <c:yVal>
            <c:numRef>
              <c:f>'Active 3'!$J$21:$J$410</c:f>
              <c:numCache>
                <c:formatCode>General</c:formatCode>
                <c:ptCount val="390"/>
                <c:pt idx="68">
                  <c:v>8.6525549704674631E-4</c:v>
                </c:pt>
                <c:pt idx="69">
                  <c:v>-7.9006199666764587E-4</c:v>
                </c:pt>
                <c:pt idx="72">
                  <c:v>-2.2815074917161837E-3</c:v>
                </c:pt>
                <c:pt idx="73">
                  <c:v>2.0504130006884225E-3</c:v>
                </c:pt>
                <c:pt idx="77">
                  <c:v>-6.4072364912135527E-3</c:v>
                </c:pt>
                <c:pt idx="80">
                  <c:v>-2.3363014988717623E-3</c:v>
                </c:pt>
                <c:pt idx="81">
                  <c:v>-2.2873649941175245E-3</c:v>
                </c:pt>
                <c:pt idx="88">
                  <c:v>-3.736940496310126E-3</c:v>
                </c:pt>
                <c:pt idx="89">
                  <c:v>-3.698638996866066E-3</c:v>
                </c:pt>
                <c:pt idx="206">
                  <c:v>2.866691502276808E-3</c:v>
                </c:pt>
                <c:pt idx="209">
                  <c:v>-2.0717999723274261E-4</c:v>
                </c:pt>
                <c:pt idx="227">
                  <c:v>2.6643129967851564E-3</c:v>
                </c:pt>
                <c:pt idx="228">
                  <c:v>3.4132495056837797E-3</c:v>
                </c:pt>
                <c:pt idx="235">
                  <c:v>7.5630006904248148E-5</c:v>
                </c:pt>
                <c:pt idx="248">
                  <c:v>-4.6141599887050688E-4</c:v>
                </c:pt>
                <c:pt idx="249">
                  <c:v>-1.2479496945161372E-5</c:v>
                </c:pt>
                <c:pt idx="250">
                  <c:v>-5.6779699662001804E-4</c:v>
                </c:pt>
                <c:pt idx="251">
                  <c:v>-7.2311449912376702E-4</c:v>
                </c:pt>
                <c:pt idx="252">
                  <c:v>-6.7417799436952919E-4</c:v>
                </c:pt>
                <c:pt idx="254">
                  <c:v>-7.6138500298839062E-4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D36-4A17-8FFB-E19181FD03CC}"/>
            </c:ext>
          </c:extLst>
        </c:ser>
        <c:ser>
          <c:idx val="3"/>
          <c:order val="3"/>
          <c:tx>
            <c:strRef>
              <c:f>'Active 3'!$K$20:$K$20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3'!$F$21:$F$4100</c:f>
              <c:numCache>
                <c:formatCode>General</c:formatCode>
                <c:ptCount val="408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38636</c:v>
                </c:pt>
                <c:pt idx="385">
                  <c:v>39177</c:v>
                </c:pt>
                <c:pt idx="386">
                  <c:v>39240.5</c:v>
                </c:pt>
                <c:pt idx="387">
                  <c:v>39271</c:v>
                </c:pt>
                <c:pt idx="388">
                  <c:v>40380</c:v>
                </c:pt>
                <c:pt idx="389">
                  <c:v>40518</c:v>
                </c:pt>
                <c:pt idx="390">
                  <c:v>40548</c:v>
                </c:pt>
                <c:pt idx="391">
                  <c:v>40650.5</c:v>
                </c:pt>
                <c:pt idx="392">
                  <c:v>41329</c:v>
                </c:pt>
                <c:pt idx="393">
                  <c:v>41384</c:v>
                </c:pt>
                <c:pt idx="394">
                  <c:v>41425.5</c:v>
                </c:pt>
                <c:pt idx="395">
                  <c:v>41436.5</c:v>
                </c:pt>
                <c:pt idx="396">
                  <c:v>41580</c:v>
                </c:pt>
                <c:pt idx="397">
                  <c:v>41704.5</c:v>
                </c:pt>
                <c:pt idx="398">
                  <c:v>42300</c:v>
                </c:pt>
                <c:pt idx="399">
                  <c:v>42372</c:v>
                </c:pt>
                <c:pt idx="400">
                  <c:v>42570.5</c:v>
                </c:pt>
                <c:pt idx="401">
                  <c:v>42650.5</c:v>
                </c:pt>
                <c:pt idx="402">
                  <c:v>43193.5</c:v>
                </c:pt>
                <c:pt idx="403">
                  <c:v>43292</c:v>
                </c:pt>
                <c:pt idx="404">
                  <c:v>43293</c:v>
                </c:pt>
                <c:pt idx="405">
                  <c:v>43299.5</c:v>
                </c:pt>
                <c:pt idx="406">
                  <c:v>43302.5</c:v>
                </c:pt>
                <c:pt idx="407">
                  <c:v>43308</c:v>
                </c:pt>
                <c:pt idx="408">
                  <c:v>43516</c:v>
                </c:pt>
                <c:pt idx="409">
                  <c:v>43560</c:v>
                </c:pt>
                <c:pt idx="410">
                  <c:v>43560.5</c:v>
                </c:pt>
                <c:pt idx="411">
                  <c:v>44275</c:v>
                </c:pt>
                <c:pt idx="412">
                  <c:v>44289</c:v>
                </c:pt>
                <c:pt idx="413">
                  <c:v>44324.5</c:v>
                </c:pt>
                <c:pt idx="414">
                  <c:v>44515.5</c:v>
                </c:pt>
                <c:pt idx="415">
                  <c:v>44534.5</c:v>
                </c:pt>
                <c:pt idx="416">
                  <c:v>44650.5</c:v>
                </c:pt>
                <c:pt idx="417">
                  <c:v>45395.5</c:v>
                </c:pt>
                <c:pt idx="418">
                  <c:v>45442</c:v>
                </c:pt>
                <c:pt idx="419">
                  <c:v>45513.5</c:v>
                </c:pt>
                <c:pt idx="420">
                  <c:v>45530</c:v>
                </c:pt>
                <c:pt idx="421">
                  <c:v>45643.5</c:v>
                </c:pt>
              </c:numCache>
            </c:numRef>
          </c:xVal>
          <c:yVal>
            <c:numRef>
              <c:f>'Active 3'!$K$21:$K$4100</c:f>
              <c:numCache>
                <c:formatCode>General</c:formatCode>
                <c:ptCount val="4080"/>
                <c:pt idx="47">
                  <c:v>1.4628018507210072E-2</c:v>
                </c:pt>
                <c:pt idx="148">
                  <c:v>6.0221245003049262E-3</c:v>
                </c:pt>
                <c:pt idx="149">
                  <c:v>5.0668070034589618E-3</c:v>
                </c:pt>
                <c:pt idx="151">
                  <c:v>4.7966470083338208E-3</c:v>
                </c:pt>
                <c:pt idx="152">
                  <c:v>7.6349485025275499E-3</c:v>
                </c:pt>
                <c:pt idx="164">
                  <c:v>5.7128689950332046E-3</c:v>
                </c:pt>
                <c:pt idx="167">
                  <c:v>5.4661060057696886E-3</c:v>
                </c:pt>
                <c:pt idx="171">
                  <c:v>5.5560755063197576E-3</c:v>
                </c:pt>
                <c:pt idx="178">
                  <c:v>1.7523639980936423E-3</c:v>
                </c:pt>
                <c:pt idx="179">
                  <c:v>3.4204745024908334E-3</c:v>
                </c:pt>
                <c:pt idx="183">
                  <c:v>7.0375525028794073E-3</c:v>
                </c:pt>
                <c:pt idx="184">
                  <c:v>7.0375525028794073E-3</c:v>
                </c:pt>
                <c:pt idx="196">
                  <c:v>5.4254724964266643E-3</c:v>
                </c:pt>
                <c:pt idx="204">
                  <c:v>3.2134235007106327E-3</c:v>
                </c:pt>
                <c:pt idx="207">
                  <c:v>4.0333100332645699E-4</c:v>
                </c:pt>
                <c:pt idx="210">
                  <c:v>2.9713600088143721E-4</c:v>
                </c:pt>
                <c:pt idx="212">
                  <c:v>6.5707950125215575E-4</c:v>
                </c:pt>
                <c:pt idx="213">
                  <c:v>3.2739450398366898E-4</c:v>
                </c:pt>
                <c:pt idx="215">
                  <c:v>-1.7676649440545589E-4</c:v>
                </c:pt>
                <c:pt idx="216">
                  <c:v>2.1901050786254928E-4</c:v>
                </c:pt>
                <c:pt idx="217">
                  <c:v>-8.3205299597466365E-4</c:v>
                </c:pt>
                <c:pt idx="218">
                  <c:v>-2.4268800189020112E-4</c:v>
                </c:pt>
                <c:pt idx="219">
                  <c:v>-7.9375149653060362E-4</c:v>
                </c:pt>
                <c:pt idx="220">
                  <c:v>8.2851503975689411E-5</c:v>
                </c:pt>
                <c:pt idx="221">
                  <c:v>5.849939989275299E-4</c:v>
                </c:pt>
                <c:pt idx="222">
                  <c:v>-8.4472199523588642E-4</c:v>
                </c:pt>
                <c:pt idx="223">
                  <c:v>4.4678549602394924E-4</c:v>
                </c:pt>
                <c:pt idx="224">
                  <c:v>-1.2144789943704382E-3</c:v>
                </c:pt>
                <c:pt idx="225">
                  <c:v>4.1323460027342662E-3</c:v>
                </c:pt>
                <c:pt idx="226">
                  <c:v>-3.9971993828658015E-5</c:v>
                </c:pt>
                <c:pt idx="229">
                  <c:v>-1.2866729957750067E-3</c:v>
                </c:pt>
                <c:pt idx="230">
                  <c:v>3.9201730032800697E-3</c:v>
                </c:pt>
                <c:pt idx="231">
                  <c:v>-1.0627800002112053E-3</c:v>
                </c:pt>
                <c:pt idx="232">
                  <c:v>-1.0520829964661971E-3</c:v>
                </c:pt>
                <c:pt idx="234">
                  <c:v>-8.2268699770793319E-4</c:v>
                </c:pt>
                <c:pt idx="237">
                  <c:v>-3.4322899591643363E-4</c:v>
                </c:pt>
                <c:pt idx="238">
                  <c:v>-1.1986910030827858E-3</c:v>
                </c:pt>
                <c:pt idx="239">
                  <c:v>-5.131304933456704E-4</c:v>
                </c:pt>
                <c:pt idx="241">
                  <c:v>-1.6881949995877221E-3</c:v>
                </c:pt>
                <c:pt idx="242">
                  <c:v>2.4651849525980651E-4</c:v>
                </c:pt>
                <c:pt idx="243">
                  <c:v>2.4013750226004049E-4</c:v>
                </c:pt>
                <c:pt idx="244">
                  <c:v>-5.5546501243952662E-5</c:v>
                </c:pt>
                <c:pt idx="245">
                  <c:v>-1.5973849804140627E-4</c:v>
                </c:pt>
                <c:pt idx="246">
                  <c:v>-2.420368000457529E-3</c:v>
                </c:pt>
                <c:pt idx="253">
                  <c:v>1.2583749776240438E-4</c:v>
                </c:pt>
                <c:pt idx="255">
                  <c:v>-1.396878004015889E-3</c:v>
                </c:pt>
                <c:pt idx="257">
                  <c:v>-7.7194249752210453E-4</c:v>
                </c:pt>
                <c:pt idx="258">
                  <c:v>5.7699399621924385E-4</c:v>
                </c:pt>
                <c:pt idx="259">
                  <c:v>1.3961680015199818E-3</c:v>
                </c:pt>
                <c:pt idx="261">
                  <c:v>5.8299300144426525E-4</c:v>
                </c:pt>
                <c:pt idx="262">
                  <c:v>8.4353550482774153E-4</c:v>
                </c:pt>
                <c:pt idx="263">
                  <c:v>-9.2241699894657359E-4</c:v>
                </c:pt>
                <c:pt idx="264">
                  <c:v>-7.2241699672304094E-4</c:v>
                </c:pt>
                <c:pt idx="265">
                  <c:v>3.265195045969449E-4</c:v>
                </c:pt>
                <c:pt idx="266">
                  <c:v>5.2651950682047755E-4</c:v>
                </c:pt>
                <c:pt idx="267">
                  <c:v>4.1588450403651223E-4</c:v>
                </c:pt>
                <c:pt idx="268">
                  <c:v>-1.7351790011161938E-3</c:v>
                </c:pt>
                <c:pt idx="269">
                  <c:v>-1.235178999195341E-3</c:v>
                </c:pt>
                <c:pt idx="270">
                  <c:v>4.0950350376078859E-4</c:v>
                </c:pt>
                <c:pt idx="271">
                  <c:v>-4.4155999785289168E-4</c:v>
                </c:pt>
                <c:pt idx="272">
                  <c:v>-1.1458139924798161E-3</c:v>
                </c:pt>
                <c:pt idx="273">
                  <c:v>4.0312250348506495E-4</c:v>
                </c:pt>
                <c:pt idx="274">
                  <c:v>1.9248750322731212E-4</c:v>
                </c:pt>
                <c:pt idx="275">
                  <c:v>-1.358575995254796E-3</c:v>
                </c:pt>
                <c:pt idx="276">
                  <c:v>-2.138934942195192E-4</c:v>
                </c:pt>
                <c:pt idx="277">
                  <c:v>1.2797254967154004E-3</c:v>
                </c:pt>
                <c:pt idx="278">
                  <c:v>2.0797254983335733E-3</c:v>
                </c:pt>
                <c:pt idx="279">
                  <c:v>-6.492599641205743E-5</c:v>
                </c:pt>
                <c:pt idx="280">
                  <c:v>7.0082000456750393E-4</c:v>
                </c:pt>
                <c:pt idx="282">
                  <c:v>-2.0840224970015697E-3</c:v>
                </c:pt>
                <c:pt idx="283">
                  <c:v>-1.3457210006890818E-3</c:v>
                </c:pt>
                <c:pt idx="285">
                  <c:v>-1.2222309960634448E-3</c:v>
                </c:pt>
                <c:pt idx="286">
                  <c:v>-1.7707799997879192E-3</c:v>
                </c:pt>
                <c:pt idx="287">
                  <c:v>-1.4344969968078658E-3</c:v>
                </c:pt>
                <c:pt idx="288">
                  <c:v>-6.2171949684852734E-4</c:v>
                </c:pt>
                <c:pt idx="289">
                  <c:v>-1.4300879993243143E-3</c:v>
                </c:pt>
                <c:pt idx="291">
                  <c:v>-1.9318739941809326E-3</c:v>
                </c:pt>
                <c:pt idx="292">
                  <c:v>-1.8403354988549836E-3</c:v>
                </c:pt>
                <c:pt idx="293">
                  <c:v>-1.3083839949104004E-3</c:v>
                </c:pt>
                <c:pt idx="294">
                  <c:v>-3.2955599963315763E-3</c:v>
                </c:pt>
                <c:pt idx="295">
                  <c:v>-2.4019099946599454E-3</c:v>
                </c:pt>
                <c:pt idx="296">
                  <c:v>-3.6822244946961291E-3</c:v>
                </c:pt>
                <c:pt idx="297">
                  <c:v>-3.4949710025102831E-3</c:v>
                </c:pt>
                <c:pt idx="298">
                  <c:v>-4.4119714948465116E-3</c:v>
                </c:pt>
                <c:pt idx="299">
                  <c:v>-3.1034325002110563E-3</c:v>
                </c:pt>
                <c:pt idx="300">
                  <c:v>-3.7757194950245321E-3</c:v>
                </c:pt>
                <c:pt idx="301">
                  <c:v>-3.4650689995032735E-3</c:v>
                </c:pt>
                <c:pt idx="302">
                  <c:v>-3.7671959944418631E-3</c:v>
                </c:pt>
                <c:pt idx="303">
                  <c:v>-4.0607219998491928E-3</c:v>
                </c:pt>
                <c:pt idx="304">
                  <c:v>-3.3351669990224764E-3</c:v>
                </c:pt>
                <c:pt idx="305">
                  <c:v>-3.3251670029130764E-3</c:v>
                </c:pt>
                <c:pt idx="307">
                  <c:v>-3.2251669981633313E-3</c:v>
                </c:pt>
                <c:pt idx="309">
                  <c:v>-4.3006545020034537E-3</c:v>
                </c:pt>
                <c:pt idx="310">
                  <c:v>-3.8240204958128743E-3</c:v>
                </c:pt>
                <c:pt idx="311">
                  <c:v>-4.1559099990990944E-3</c:v>
                </c:pt>
                <c:pt idx="312">
                  <c:v>-4.9005460023181513E-3</c:v>
                </c:pt>
                <c:pt idx="313">
                  <c:v>-4.2856104992097244E-3</c:v>
                </c:pt>
                <c:pt idx="314">
                  <c:v>-4.9340354962623678E-3</c:v>
                </c:pt>
                <c:pt idx="315">
                  <c:v>-5.2999725012341514E-3</c:v>
                </c:pt>
                <c:pt idx="316">
                  <c:v>-5.8892599918181077E-3</c:v>
                </c:pt>
                <c:pt idx="317">
                  <c:v>-4.9764824943849817E-3</c:v>
                </c:pt>
                <c:pt idx="318">
                  <c:v>-4.8232764966087416E-3</c:v>
                </c:pt>
                <c:pt idx="319">
                  <c:v>-4.0424039980280213E-3</c:v>
                </c:pt>
                <c:pt idx="320">
                  <c:v>-4.6743089988012798E-3</c:v>
                </c:pt>
                <c:pt idx="322">
                  <c:v>-6.1938494982314296E-3</c:v>
                </c:pt>
                <c:pt idx="323">
                  <c:v>-6.6291670009377412E-3</c:v>
                </c:pt>
                <c:pt idx="325">
                  <c:v>-5.7291670018457808E-3</c:v>
                </c:pt>
                <c:pt idx="327">
                  <c:v>-5.4291670021484606E-3</c:v>
                </c:pt>
                <c:pt idx="329">
                  <c:v>-6.5674629950080998E-3</c:v>
                </c:pt>
                <c:pt idx="330">
                  <c:v>-8.0057025043061003E-3</c:v>
                </c:pt>
                <c:pt idx="331">
                  <c:v>-8.6354649974964559E-3</c:v>
                </c:pt>
                <c:pt idx="332">
                  <c:v>-7.7865284984000027E-3</c:v>
                </c:pt>
                <c:pt idx="333">
                  <c:v>-8.9694970010896213E-3</c:v>
                </c:pt>
                <c:pt idx="334">
                  <c:v>-8.2726874898071401E-3</c:v>
                </c:pt>
                <c:pt idx="336">
                  <c:v>-8.2311954975011759E-3</c:v>
                </c:pt>
                <c:pt idx="337">
                  <c:v>-7.9950054932851344E-3</c:v>
                </c:pt>
                <c:pt idx="338">
                  <c:v>-8.1460689980303869E-3</c:v>
                </c:pt>
                <c:pt idx="339">
                  <c:v>-1.0531118001381401E-2</c:v>
                </c:pt>
                <c:pt idx="340">
                  <c:v>-8.3396104964776896E-3</c:v>
                </c:pt>
                <c:pt idx="341">
                  <c:v>-8.7118974915938452E-3</c:v>
                </c:pt>
                <c:pt idx="342">
                  <c:v>-9.3199714974616654E-3</c:v>
                </c:pt>
                <c:pt idx="343">
                  <c:v>-1.0751829999207985E-2</c:v>
                </c:pt>
                <c:pt idx="344">
                  <c:v>-1.0751829999207985E-2</c:v>
                </c:pt>
                <c:pt idx="345">
                  <c:v>-1.0073069002828561E-2</c:v>
                </c:pt>
                <c:pt idx="346">
                  <c:v>-1.0283688498020638E-2</c:v>
                </c:pt>
                <c:pt idx="347">
                  <c:v>-1.0634751997713465E-2</c:v>
                </c:pt>
                <c:pt idx="348">
                  <c:v>-1.0992180999892298E-2</c:v>
                </c:pt>
                <c:pt idx="349">
                  <c:v>-1.0696434997953475E-2</c:v>
                </c:pt>
                <c:pt idx="351">
                  <c:v>-1.0745990999566857E-2</c:v>
                </c:pt>
                <c:pt idx="352">
                  <c:v>-1.1098530994786415E-2</c:v>
                </c:pt>
                <c:pt idx="353">
                  <c:v>-1.1275103002844844E-2</c:v>
                </c:pt>
                <c:pt idx="354">
                  <c:v>-1.3278876496769954E-2</c:v>
                </c:pt>
                <c:pt idx="355">
                  <c:v>-1.3278876496769954E-2</c:v>
                </c:pt>
                <c:pt idx="356">
                  <c:v>-1.2925639501190744E-2</c:v>
                </c:pt>
                <c:pt idx="357">
                  <c:v>-1.2925639501190744E-2</c:v>
                </c:pt>
                <c:pt idx="358">
                  <c:v>-1.4376702994923107E-2</c:v>
                </c:pt>
                <c:pt idx="359">
                  <c:v>-1.4376702994923107E-2</c:v>
                </c:pt>
                <c:pt idx="360">
                  <c:v>-1.4463909996266011E-2</c:v>
                </c:pt>
                <c:pt idx="361">
                  <c:v>-1.684838549408596E-2</c:v>
                </c:pt>
                <c:pt idx="363">
                  <c:v>-1.7065401501895394E-2</c:v>
                </c:pt>
                <c:pt idx="364">
                  <c:v>-1.8118592000973877E-2</c:v>
                </c:pt>
                <c:pt idx="365">
                  <c:v>-1.926748199184658E-2</c:v>
                </c:pt>
                <c:pt idx="366">
                  <c:v>-1.7461085495597217E-2</c:v>
                </c:pt>
                <c:pt idx="367">
                  <c:v>-1.9612149000749923E-2</c:v>
                </c:pt>
                <c:pt idx="368">
                  <c:v>-1.852278399746865E-2</c:v>
                </c:pt>
                <c:pt idx="369">
                  <c:v>-1.9144007499562576E-2</c:v>
                </c:pt>
                <c:pt idx="370">
                  <c:v>-1.5503547998378053E-2</c:v>
                </c:pt>
                <c:pt idx="371">
                  <c:v>-1.8660992500372231E-2</c:v>
                </c:pt>
                <c:pt idx="372">
                  <c:v>-2.4177558996598236E-2</c:v>
                </c:pt>
                <c:pt idx="374">
                  <c:v>-2.3312163997616153E-2</c:v>
                </c:pt>
                <c:pt idx="375">
                  <c:v>-2.3630671996215824E-2</c:v>
                </c:pt>
                <c:pt idx="376">
                  <c:v>-2.2428529497119598E-2</c:v>
                </c:pt>
                <c:pt idx="377">
                  <c:v>-2.3679592995904386E-2</c:v>
                </c:pt>
                <c:pt idx="380">
                  <c:v>-2.2385927491995972E-2</c:v>
                </c:pt>
                <c:pt idx="383">
                  <c:v>-2.4011435998545494E-2</c:v>
                </c:pt>
                <c:pt idx="384">
                  <c:v>-2.4138771943398751E-2</c:v>
                </c:pt>
                <c:pt idx="385">
                  <c:v>-2.7419478996307589E-2</c:v>
                </c:pt>
                <c:pt idx="386">
                  <c:v>-2.6104543496330734E-2</c:v>
                </c:pt>
                <c:pt idx="387">
                  <c:v>-2.7719416997570079E-2</c:v>
                </c:pt>
                <c:pt idx="388">
                  <c:v>-2.9978259997733403E-2</c:v>
                </c:pt>
                <c:pt idx="389">
                  <c:v>-3.2071786001324654E-2</c:v>
                </c:pt>
                <c:pt idx="390">
                  <c:v>-3.3035595995897893E-2</c:v>
                </c:pt>
                <c:pt idx="391">
                  <c:v>-3.0603613493440207E-2</c:v>
                </c:pt>
                <c:pt idx="392">
                  <c:v>-3.3596782996028196E-2</c:v>
                </c:pt>
                <c:pt idx="393">
                  <c:v>-3.3513768001284916E-2</c:v>
                </c:pt>
                <c:pt idx="394">
                  <c:v>-3.3452038493123837E-2</c:v>
                </c:pt>
                <c:pt idx="395">
                  <c:v>-3.3475435498985462E-2</c:v>
                </c:pt>
                <c:pt idx="396">
                  <c:v>-3.4330659997067414E-2</c:v>
                </c:pt>
                <c:pt idx="397">
                  <c:v>-3.3545471502293367E-2</c:v>
                </c:pt>
                <c:pt idx="398">
                  <c:v>-3.6162099997454789E-2</c:v>
                </c:pt>
                <c:pt idx="399">
                  <c:v>-3.6015244004374836E-2</c:v>
                </c:pt>
                <c:pt idx="400">
                  <c:v>-3.5387453499424737E-2</c:v>
                </c:pt>
                <c:pt idx="401">
                  <c:v>-3.5757613499299623E-2</c:v>
                </c:pt>
                <c:pt idx="402">
                  <c:v>-3.7612574502418283E-2</c:v>
                </c:pt>
                <c:pt idx="403">
                  <c:v>-4.6072083998296876E-2</c:v>
                </c:pt>
                <c:pt idx="404">
                  <c:v>-3.7774210999486968E-2</c:v>
                </c:pt>
                <c:pt idx="405">
                  <c:v>-3.7338036716391798E-2</c:v>
                </c:pt>
                <c:pt idx="406">
                  <c:v>-3.7644417323463131E-2</c:v>
                </c:pt>
                <c:pt idx="407">
                  <c:v>-3.7806116102728993E-2</c:v>
                </c:pt>
                <c:pt idx="408">
                  <c:v>-3.7448531998961698E-2</c:v>
                </c:pt>
                <c:pt idx="409">
                  <c:v>-3.7742119995527901E-2</c:v>
                </c:pt>
                <c:pt idx="410">
                  <c:v>-3.8193183499970473E-2</c:v>
                </c:pt>
                <c:pt idx="411">
                  <c:v>-3.996292500232812E-2</c:v>
                </c:pt>
                <c:pt idx="412">
                  <c:v>-3.9392702994518913E-2</c:v>
                </c:pt>
                <c:pt idx="413">
                  <c:v>-3.9518211495305877E-2</c:v>
                </c:pt>
                <c:pt idx="414">
                  <c:v>-3.8824468501843512E-2</c:v>
                </c:pt>
                <c:pt idx="415">
                  <c:v>-3.8964881496212911E-2</c:v>
                </c:pt>
                <c:pt idx="416">
                  <c:v>-3.9311613494646735E-2</c:v>
                </c:pt>
                <c:pt idx="417">
                  <c:v>-4.1096228495007381E-2</c:v>
                </c:pt>
                <c:pt idx="418">
                  <c:v>-4.1445133996603545E-2</c:v>
                </c:pt>
                <c:pt idx="419">
                  <c:v>-4.20472144978703E-2</c:v>
                </c:pt>
                <c:pt idx="420">
                  <c:v>-4.2332309996709228E-2</c:v>
                </c:pt>
                <c:pt idx="421">
                  <c:v>-4.192372450052062E-2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D36-4A17-8FFB-E19181FD03CC}"/>
            </c:ext>
          </c:extLst>
        </c:ser>
        <c:ser>
          <c:idx val="4"/>
          <c:order val="4"/>
          <c:tx>
            <c:strRef>
              <c:f>'Active 3'!$L$20:$L$20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3'!$F$21:$F$410</c:f>
              <c:numCache>
                <c:formatCode>General</c:formatCode>
                <c:ptCount val="39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38636</c:v>
                </c:pt>
                <c:pt idx="385">
                  <c:v>39177</c:v>
                </c:pt>
                <c:pt idx="386">
                  <c:v>39240.5</c:v>
                </c:pt>
                <c:pt idx="387">
                  <c:v>39271</c:v>
                </c:pt>
                <c:pt idx="388">
                  <c:v>40380</c:v>
                </c:pt>
                <c:pt idx="389">
                  <c:v>40518</c:v>
                </c:pt>
              </c:numCache>
            </c:numRef>
          </c:xVal>
          <c:yVal>
            <c:numRef>
              <c:f>'Active 3'!$L$21:$L$410</c:f>
              <c:numCache>
                <c:formatCode>General</c:formatCode>
                <c:ptCount val="390"/>
                <c:pt idx="70">
                  <c:v>-2.1091739981784485E-3</c:v>
                </c:pt>
                <c:pt idx="71">
                  <c:v>-2.881507491110824E-3</c:v>
                </c:pt>
                <c:pt idx="131">
                  <c:v>3.9462999993702397E-3</c:v>
                </c:pt>
                <c:pt idx="201">
                  <c:v>-2.4411399499513209E-4</c:v>
                </c:pt>
                <c:pt idx="233">
                  <c:v>-8.6268699669744819E-4</c:v>
                </c:pt>
                <c:pt idx="236">
                  <c:v>-3.7322899879654869E-4</c:v>
                </c:pt>
                <c:pt idx="240">
                  <c:v>-1.6981949956971221E-3</c:v>
                </c:pt>
                <c:pt idx="247">
                  <c:v>-2.4103679970721714E-3</c:v>
                </c:pt>
                <c:pt idx="256">
                  <c:v>-1.3868780006305315E-3</c:v>
                </c:pt>
                <c:pt idx="260">
                  <c:v>5.4299300245475024E-4</c:v>
                </c:pt>
                <c:pt idx="281">
                  <c:v>7.3082000017166138E-4</c:v>
                </c:pt>
                <c:pt idx="306">
                  <c:v>-3.2351670015486889E-3</c:v>
                </c:pt>
                <c:pt idx="308">
                  <c:v>-3.1351670040749013E-3</c:v>
                </c:pt>
                <c:pt idx="321">
                  <c:v>-6.2338494972209446E-3</c:v>
                </c:pt>
                <c:pt idx="324">
                  <c:v>-6.5891670019482262E-3</c:v>
                </c:pt>
                <c:pt idx="326">
                  <c:v>-5.6891670028562658E-3</c:v>
                </c:pt>
                <c:pt idx="328">
                  <c:v>-5.3891670031589456E-3</c:v>
                </c:pt>
                <c:pt idx="335">
                  <c:v>-8.2226874947082251E-3</c:v>
                </c:pt>
                <c:pt idx="350">
                  <c:v>-1.0755990995676257E-2</c:v>
                </c:pt>
                <c:pt idx="373">
                  <c:v>-2.3322164001001511E-2</c:v>
                </c:pt>
                <c:pt idx="378">
                  <c:v>-2.2950212500290945E-2</c:v>
                </c:pt>
                <c:pt idx="379">
                  <c:v>-2.2430212498875335E-2</c:v>
                </c:pt>
                <c:pt idx="381">
                  <c:v>-2.3875276994658634E-2</c:v>
                </c:pt>
                <c:pt idx="382">
                  <c:v>-2.3365276996628381E-2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D36-4A17-8FFB-E19181FD03CC}"/>
            </c:ext>
          </c:extLst>
        </c:ser>
        <c:ser>
          <c:idx val="5"/>
          <c:order val="5"/>
          <c:tx>
            <c:strRef>
              <c:f>'Active 3'!$M$20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3'!$F$21:$F$410</c:f>
              <c:numCache>
                <c:formatCode>General</c:formatCode>
                <c:ptCount val="39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38636</c:v>
                </c:pt>
                <c:pt idx="385">
                  <c:v>39177</c:v>
                </c:pt>
                <c:pt idx="386">
                  <c:v>39240.5</c:v>
                </c:pt>
                <c:pt idx="387">
                  <c:v>39271</c:v>
                </c:pt>
                <c:pt idx="388">
                  <c:v>40380</c:v>
                </c:pt>
                <c:pt idx="389">
                  <c:v>40518</c:v>
                </c:pt>
              </c:numCache>
            </c:numRef>
          </c:xVal>
          <c:yVal>
            <c:numRef>
              <c:f>'Active 3'!$M$21:$M$410</c:f>
              <c:numCache>
                <c:formatCode>General</c:formatCode>
                <c:ptCount val="3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D36-4A17-8FFB-E19181FD03CC}"/>
            </c:ext>
          </c:extLst>
        </c:ser>
        <c:ser>
          <c:idx val="6"/>
          <c:order val="6"/>
          <c:tx>
            <c:strRef>
              <c:f>'Active 3'!$N$20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3'!$F$21:$F$410</c:f>
              <c:numCache>
                <c:formatCode>General</c:formatCode>
                <c:ptCount val="39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38636</c:v>
                </c:pt>
                <c:pt idx="385">
                  <c:v>39177</c:v>
                </c:pt>
                <c:pt idx="386">
                  <c:v>39240.5</c:v>
                </c:pt>
                <c:pt idx="387">
                  <c:v>39271</c:v>
                </c:pt>
                <c:pt idx="388">
                  <c:v>40380</c:v>
                </c:pt>
                <c:pt idx="389">
                  <c:v>40518</c:v>
                </c:pt>
              </c:numCache>
            </c:numRef>
          </c:xVal>
          <c:yVal>
            <c:numRef>
              <c:f>'Active 3'!$N$21:$N$410</c:f>
              <c:numCache>
                <c:formatCode>General</c:formatCode>
                <c:ptCount val="3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D36-4A17-8FFB-E19181FD03CC}"/>
            </c:ext>
          </c:extLst>
        </c:ser>
        <c:ser>
          <c:idx val="7"/>
          <c:order val="7"/>
          <c:tx>
            <c:strRef>
              <c:f>'Active 3'!$O$20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3'!$F$21:$F$410</c:f>
              <c:numCache>
                <c:formatCode>General</c:formatCode>
                <c:ptCount val="39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38636</c:v>
                </c:pt>
                <c:pt idx="385">
                  <c:v>39177</c:v>
                </c:pt>
                <c:pt idx="386">
                  <c:v>39240.5</c:v>
                </c:pt>
                <c:pt idx="387">
                  <c:v>39271</c:v>
                </c:pt>
                <c:pt idx="388">
                  <c:v>40380</c:v>
                </c:pt>
                <c:pt idx="389">
                  <c:v>40518</c:v>
                </c:pt>
              </c:numCache>
            </c:numRef>
          </c:xVal>
          <c:yVal>
            <c:numRef>
              <c:f>'Active 3'!$O$21:$O$410</c:f>
              <c:numCache>
                <c:formatCode>0.00E+00</c:formatCode>
                <c:ptCount val="390"/>
                <c:pt idx="70">
                  <c:v>0.10301682185884659</c:v>
                </c:pt>
                <c:pt idx="71">
                  <c:v>0.10298272558953869</c:v>
                </c:pt>
                <c:pt idx="131">
                  <c:v>6.0354270795317813E-2</c:v>
                </c:pt>
                <c:pt idx="201">
                  <c:v>3.4109885219473723E-2</c:v>
                </c:pt>
                <c:pt idx="233">
                  <c:v>2.0799351134422397E-2</c:v>
                </c:pt>
                <c:pt idx="236">
                  <c:v>2.0325250627855548E-2</c:v>
                </c:pt>
                <c:pt idx="240">
                  <c:v>1.7539098335839429E-2</c:v>
                </c:pt>
                <c:pt idx="247">
                  <c:v>1.4619808230335374E-2</c:v>
                </c:pt>
                <c:pt idx="256">
                  <c:v>1.4197663943666269E-2</c:v>
                </c:pt>
                <c:pt idx="260">
                  <c:v>1.3785261448227976E-2</c:v>
                </c:pt>
                <c:pt idx="281">
                  <c:v>1.0865971342723921E-2</c:v>
                </c:pt>
                <c:pt idx="302">
                  <c:v>1.0982020019494887E-3</c:v>
                </c:pt>
                <c:pt idx="303">
                  <c:v>6.5007960533150499E-4</c:v>
                </c:pt>
                <c:pt idx="304">
                  <c:v>5.3642537430520498E-4</c:v>
                </c:pt>
                <c:pt idx="305">
                  <c:v>5.3642537430520498E-4</c:v>
                </c:pt>
                <c:pt idx="306">
                  <c:v>5.3642537430520498E-4</c:v>
                </c:pt>
                <c:pt idx="307">
                  <c:v>5.3642537430520498E-4</c:v>
                </c:pt>
                <c:pt idx="308">
                  <c:v>5.3642537430520498E-4</c:v>
                </c:pt>
                <c:pt idx="309">
                  <c:v>-1.7772500430158628E-3</c:v>
                </c:pt>
                <c:pt idx="310">
                  <c:v>-1.9655913401451647E-3</c:v>
                </c:pt>
                <c:pt idx="311">
                  <c:v>-2.0906109942740864E-3</c:v>
                </c:pt>
                <c:pt idx="312">
                  <c:v>-2.31142492883947E-3</c:v>
                </c:pt>
                <c:pt idx="313">
                  <c:v>-2.51762617655861E-3</c:v>
                </c:pt>
                <c:pt idx="314">
                  <c:v>-5.0342555778552095E-3</c:v>
                </c:pt>
                <c:pt idx="315">
                  <c:v>-5.1349207539070768E-3</c:v>
                </c:pt>
                <c:pt idx="316">
                  <c:v>-5.5002379250630312E-3</c:v>
                </c:pt>
                <c:pt idx="317">
                  <c:v>-5.5570650405761812E-3</c:v>
                </c:pt>
                <c:pt idx="318">
                  <c:v>-5.628504842935575E-3</c:v>
                </c:pt>
                <c:pt idx="319">
                  <c:v>-5.7340409146028476E-3</c:v>
                </c:pt>
                <c:pt idx="320">
                  <c:v>-5.7827498707569841E-3</c:v>
                </c:pt>
                <c:pt idx="321">
                  <c:v>-5.9499839535528121E-3</c:v>
                </c:pt>
                <c:pt idx="322">
                  <c:v>-5.9499839535528121E-3</c:v>
                </c:pt>
                <c:pt idx="323">
                  <c:v>-5.9581021129118394E-3</c:v>
                </c:pt>
                <c:pt idx="324">
                  <c:v>-5.9581021129118394E-3</c:v>
                </c:pt>
                <c:pt idx="325">
                  <c:v>-5.9581021129118394E-3</c:v>
                </c:pt>
                <c:pt idx="326">
                  <c:v>-5.9581021129118394E-3</c:v>
                </c:pt>
                <c:pt idx="327">
                  <c:v>-5.9581021129118394E-3</c:v>
                </c:pt>
                <c:pt idx="328">
                  <c:v>-5.9581021129118394E-3</c:v>
                </c:pt>
                <c:pt idx="329">
                  <c:v>-8.0623290187701591E-3</c:v>
                </c:pt>
                <c:pt idx="330">
                  <c:v>-8.3497118600795173E-3</c:v>
                </c:pt>
                <c:pt idx="331">
                  <c:v>-8.4714842504648308E-3</c:v>
                </c:pt>
                <c:pt idx="332">
                  <c:v>-8.4731078823366418E-3</c:v>
                </c:pt>
                <c:pt idx="333">
                  <c:v>-8.5234404703625755E-3</c:v>
                </c:pt>
                <c:pt idx="334">
                  <c:v>-8.5283113659779808E-3</c:v>
                </c:pt>
                <c:pt idx="335">
                  <c:v>-8.5283113659779808E-3</c:v>
                </c:pt>
                <c:pt idx="336">
                  <c:v>-8.5413004209524135E-3</c:v>
                </c:pt>
                <c:pt idx="337">
                  <c:v>-8.6387183332606726E-3</c:v>
                </c:pt>
                <c:pt idx="338">
                  <c:v>-8.6403419651324836E-3</c:v>
                </c:pt>
                <c:pt idx="339">
                  <c:v>-8.9228539108264227E-3</c:v>
                </c:pt>
                <c:pt idx="340">
                  <c:v>-9.0121536637756544E-3</c:v>
                </c:pt>
                <c:pt idx="341">
                  <c:v>-9.2751820270079444E-3</c:v>
                </c:pt>
                <c:pt idx="342">
                  <c:v>-1.1424870625276792E-2</c:v>
                </c:pt>
                <c:pt idx="343">
                  <c:v>-1.1702511675355312E-2</c:v>
                </c:pt>
                <c:pt idx="344">
                  <c:v>-1.1702511675355312E-2</c:v>
                </c:pt>
                <c:pt idx="345">
                  <c:v>-1.1887605708741006E-2</c:v>
                </c:pt>
                <c:pt idx="346">
                  <c:v>-1.1980152725433846E-2</c:v>
                </c:pt>
                <c:pt idx="347">
                  <c:v>-1.1981776357305643E-2</c:v>
                </c:pt>
                <c:pt idx="348">
                  <c:v>-1.2069452478383078E-2</c:v>
                </c:pt>
                <c:pt idx="349">
                  <c:v>-1.2075947005870294E-2</c:v>
                </c:pt>
                <c:pt idx="350">
                  <c:v>-1.2166870390691337E-2</c:v>
                </c:pt>
                <c:pt idx="351">
                  <c:v>-1.2166870390691337E-2</c:v>
                </c:pt>
                <c:pt idx="352">
                  <c:v>-1.22318156655635E-2</c:v>
                </c:pt>
                <c:pt idx="353">
                  <c:v>-1.2348717160333408E-2</c:v>
                </c:pt>
                <c:pt idx="354">
                  <c:v>-1.4720843325039437E-2</c:v>
                </c:pt>
                <c:pt idx="355">
                  <c:v>-1.4720843325039437E-2</c:v>
                </c:pt>
                <c:pt idx="356">
                  <c:v>-1.4944904523348429E-2</c:v>
                </c:pt>
                <c:pt idx="357">
                  <c:v>-1.4944904523348429E-2</c:v>
                </c:pt>
                <c:pt idx="358">
                  <c:v>-1.4946528155220226E-2</c:v>
                </c:pt>
                <c:pt idx="359">
                  <c:v>-1.4946528155220226E-2</c:v>
                </c:pt>
                <c:pt idx="360">
                  <c:v>-1.5079665968708175E-2</c:v>
                </c:pt>
                <c:pt idx="361">
                  <c:v>-1.8185673739469735E-2</c:v>
                </c:pt>
                <c:pt idx="362">
                  <c:v>-1.8185673739469735E-2</c:v>
                </c:pt>
                <c:pt idx="363">
                  <c:v>-1.82116518494186E-2</c:v>
                </c:pt>
                <c:pt idx="364">
                  <c:v>-1.8216522745034006E-2</c:v>
                </c:pt>
                <c:pt idx="365">
                  <c:v>-1.8443831207086606E-2</c:v>
                </c:pt>
                <c:pt idx="366">
                  <c:v>-1.851040011383058E-2</c:v>
                </c:pt>
                <c:pt idx="367">
                  <c:v>-1.8512023745702391E-2</c:v>
                </c:pt>
                <c:pt idx="368">
                  <c:v>-1.8528260064420432E-2</c:v>
                </c:pt>
                <c:pt idx="369">
                  <c:v>-1.8789664795780911E-2</c:v>
                </c:pt>
                <c:pt idx="370">
                  <c:v>-1.8956898878576753E-2</c:v>
                </c:pt>
                <c:pt idx="371">
                  <c:v>-1.8968264301679388E-2</c:v>
                </c:pt>
                <c:pt idx="372">
                  <c:v>-2.1207252652897468E-2</c:v>
                </c:pt>
                <c:pt idx="373">
                  <c:v>-2.1580687983412436E-2</c:v>
                </c:pt>
                <c:pt idx="374">
                  <c:v>-2.1580687983412436E-2</c:v>
                </c:pt>
                <c:pt idx="375">
                  <c:v>-2.1593677038386883E-2</c:v>
                </c:pt>
                <c:pt idx="376">
                  <c:v>-2.1666740472618073E-2</c:v>
                </c:pt>
                <c:pt idx="377">
                  <c:v>-2.1668364104489871E-2</c:v>
                </c:pt>
                <c:pt idx="378">
                  <c:v>-2.1760911121182711E-2</c:v>
                </c:pt>
                <c:pt idx="379">
                  <c:v>-2.1760911121182711E-2</c:v>
                </c:pt>
                <c:pt idx="380">
                  <c:v>-2.1907037989645092E-2</c:v>
                </c:pt>
                <c:pt idx="381">
                  <c:v>-2.196711236890185E-2</c:v>
                </c:pt>
                <c:pt idx="382">
                  <c:v>-2.196711236890185E-2</c:v>
                </c:pt>
                <c:pt idx="383">
                  <c:v>-2.2022315852543203E-2</c:v>
                </c:pt>
                <c:pt idx="384">
                  <c:v>-2.2567856161469432E-2</c:v>
                </c:pt>
                <c:pt idx="385">
                  <c:v>-2.4324625846761636E-2</c:v>
                </c:pt>
                <c:pt idx="386">
                  <c:v>-2.4530827094480775E-2</c:v>
                </c:pt>
                <c:pt idx="387">
                  <c:v>-2.4629868638660832E-2</c:v>
                </c:pt>
                <c:pt idx="388">
                  <c:v>-2.8231084130322701E-2</c:v>
                </c:pt>
                <c:pt idx="389">
                  <c:v>-2.8679206526940684E-2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D36-4A17-8FFB-E19181FD03CC}"/>
            </c:ext>
          </c:extLst>
        </c:ser>
        <c:ser>
          <c:idx val="8"/>
          <c:order val="8"/>
          <c:tx>
            <c:strRef>
              <c:f>'Active 3'!$U$20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3'!$F$21:$F$4100</c:f>
              <c:numCache>
                <c:formatCode>General</c:formatCode>
                <c:ptCount val="408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38636</c:v>
                </c:pt>
                <c:pt idx="385">
                  <c:v>39177</c:v>
                </c:pt>
                <c:pt idx="386">
                  <c:v>39240.5</c:v>
                </c:pt>
                <c:pt idx="387">
                  <c:v>39271</c:v>
                </c:pt>
                <c:pt idx="388">
                  <c:v>40380</c:v>
                </c:pt>
                <c:pt idx="389">
                  <c:v>40518</c:v>
                </c:pt>
                <c:pt idx="390">
                  <c:v>40548</c:v>
                </c:pt>
                <c:pt idx="391">
                  <c:v>40650.5</c:v>
                </c:pt>
                <c:pt idx="392">
                  <c:v>41329</c:v>
                </c:pt>
                <c:pt idx="393">
                  <c:v>41384</c:v>
                </c:pt>
                <c:pt idx="394">
                  <c:v>41425.5</c:v>
                </c:pt>
                <c:pt idx="395">
                  <c:v>41436.5</c:v>
                </c:pt>
                <c:pt idx="396">
                  <c:v>41580</c:v>
                </c:pt>
                <c:pt idx="397">
                  <c:v>41704.5</c:v>
                </c:pt>
                <c:pt idx="398">
                  <c:v>42300</c:v>
                </c:pt>
                <c:pt idx="399">
                  <c:v>42372</c:v>
                </c:pt>
                <c:pt idx="400">
                  <c:v>42570.5</c:v>
                </c:pt>
                <c:pt idx="401">
                  <c:v>42650.5</c:v>
                </c:pt>
                <c:pt idx="402">
                  <c:v>43193.5</c:v>
                </c:pt>
                <c:pt idx="403">
                  <c:v>43292</c:v>
                </c:pt>
                <c:pt idx="404">
                  <c:v>43293</c:v>
                </c:pt>
                <c:pt idx="405">
                  <c:v>43299.5</c:v>
                </c:pt>
                <c:pt idx="406">
                  <c:v>43302.5</c:v>
                </c:pt>
                <c:pt idx="407">
                  <c:v>43308</c:v>
                </c:pt>
                <c:pt idx="408">
                  <c:v>43516</c:v>
                </c:pt>
                <c:pt idx="409">
                  <c:v>43560</c:v>
                </c:pt>
                <c:pt idx="410">
                  <c:v>43560.5</c:v>
                </c:pt>
                <c:pt idx="411">
                  <c:v>44275</c:v>
                </c:pt>
                <c:pt idx="412">
                  <c:v>44289</c:v>
                </c:pt>
                <c:pt idx="413">
                  <c:v>44324.5</c:v>
                </c:pt>
                <c:pt idx="414">
                  <c:v>44515.5</c:v>
                </c:pt>
                <c:pt idx="415">
                  <c:v>44534.5</c:v>
                </c:pt>
                <c:pt idx="416">
                  <c:v>44650.5</c:v>
                </c:pt>
                <c:pt idx="417">
                  <c:v>45395.5</c:v>
                </c:pt>
                <c:pt idx="418">
                  <c:v>45442</c:v>
                </c:pt>
                <c:pt idx="419">
                  <c:v>45513.5</c:v>
                </c:pt>
                <c:pt idx="420">
                  <c:v>45530</c:v>
                </c:pt>
                <c:pt idx="421">
                  <c:v>45643.5</c:v>
                </c:pt>
              </c:numCache>
            </c:numRef>
          </c:xVal>
          <c:yVal>
            <c:numRef>
              <c:f>'Active 3'!$U$21:$U$4100</c:f>
              <c:numCache>
                <c:formatCode>General</c:formatCode>
                <c:ptCount val="4080"/>
                <c:pt idx="290">
                  <c:v>6.124665449897293E-2</c:v>
                </c:pt>
                <c:pt idx="362">
                  <c:v>5.415161450218875E-2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D36-4A17-8FFB-E19181FD0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0107696"/>
        <c:axId val="1"/>
      </c:scatterChart>
      <c:valAx>
        <c:axId val="750107696"/>
        <c:scaling>
          <c:orientation val="minMax"/>
        </c:scaling>
        <c:delete val="0"/>
        <c:axPos val="b"/>
        <c:majorGridlines>
          <c:spPr>
            <a:ln w="3175">
              <a:solidFill>
                <a:srgbClr val="333333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00002784797789"/>
              <c:y val="0.879748164390843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333333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1.1936339522546418E-2"/>
              <c:y val="0.41772218346124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010769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291791112317856"/>
          <c:y val="0.91139373401109669"/>
          <c:w val="0.65649909145972141"/>
          <c:h val="5.696202531645566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BB Peg - O-C Diagr.</a:t>
            </a:r>
          </a:p>
        </c:rich>
      </c:tx>
      <c:layout>
        <c:manualLayout>
          <c:xMode val="edge"/>
          <c:yMode val="edge"/>
          <c:x val="0.36638690751891306"/>
          <c:y val="3.399433427762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56311348075884"/>
          <c:y val="0.21529745042492918"/>
          <c:w val="0.83865615042029151"/>
          <c:h val="0.6005665722379603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3'!$H$20:$H$20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3'!$F$21:$F$410</c:f>
              <c:numCache>
                <c:formatCode>General</c:formatCode>
                <c:ptCount val="39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38636</c:v>
                </c:pt>
                <c:pt idx="385">
                  <c:v>39177</c:v>
                </c:pt>
                <c:pt idx="386">
                  <c:v>39240.5</c:v>
                </c:pt>
                <c:pt idx="387">
                  <c:v>39271</c:v>
                </c:pt>
                <c:pt idx="388">
                  <c:v>40380</c:v>
                </c:pt>
                <c:pt idx="389">
                  <c:v>40518</c:v>
                </c:pt>
              </c:numCache>
            </c:numRef>
          </c:xVal>
          <c:yVal>
            <c:numRef>
              <c:f>'Active 3'!$H$21:$H$410</c:f>
              <c:numCache>
                <c:formatCode>General</c:formatCode>
                <c:ptCount val="390"/>
                <c:pt idx="6">
                  <c:v>4.8091247001138981E-2</c:v>
                </c:pt>
                <c:pt idx="9">
                  <c:v>2.4461896005959716E-2</c:v>
                </c:pt>
                <c:pt idx="10">
                  <c:v>2.5908721003361279E-2</c:v>
                </c:pt>
                <c:pt idx="11">
                  <c:v>2.4274720002722461E-2</c:v>
                </c:pt>
                <c:pt idx="12">
                  <c:v>3.773856100087869E-2</c:v>
                </c:pt>
                <c:pt idx="13">
                  <c:v>2.6138592005736427E-2</c:v>
                </c:pt>
                <c:pt idx="14">
                  <c:v>2.6615195001795655E-2</c:v>
                </c:pt>
                <c:pt idx="15">
                  <c:v>3.6173089003568748E-2</c:v>
                </c:pt>
                <c:pt idx="16">
                  <c:v>2.6543341999058612E-2</c:v>
                </c:pt>
                <c:pt idx="17">
                  <c:v>3.2356166004319675E-2</c:v>
                </c:pt>
                <c:pt idx="20">
                  <c:v>2.110719500342384E-2</c:v>
                </c:pt>
                <c:pt idx="21">
                  <c:v>2.530303400271805E-2</c:v>
                </c:pt>
                <c:pt idx="22">
                  <c:v>3.9727624505758286E-2</c:v>
                </c:pt>
                <c:pt idx="23">
                  <c:v>2.8976560999581125E-2</c:v>
                </c:pt>
                <c:pt idx="24">
                  <c:v>2.2959545003686799E-2</c:v>
                </c:pt>
                <c:pt idx="25">
                  <c:v>2.1208481506619137E-2</c:v>
                </c:pt>
                <c:pt idx="26">
                  <c:v>3.0621274505392648E-2</c:v>
                </c:pt>
                <c:pt idx="27">
                  <c:v>4.0097877503285417E-2</c:v>
                </c:pt>
                <c:pt idx="28">
                  <c:v>2.9742590999376262E-2</c:v>
                </c:pt>
                <c:pt idx="29">
                  <c:v>2.4219194005127065E-2</c:v>
                </c:pt>
                <c:pt idx="30">
                  <c:v>4.9468130499008112E-2</c:v>
                </c:pt>
                <c:pt idx="31">
                  <c:v>2.7206432001548819E-2</c:v>
                </c:pt>
                <c:pt idx="32">
                  <c:v>1.8074334002449177E-2</c:v>
                </c:pt>
                <c:pt idx="33">
                  <c:v>2.1620396000798792E-2</c:v>
                </c:pt>
                <c:pt idx="34">
                  <c:v>2.0882559503661469E-2</c:v>
                </c:pt>
                <c:pt idx="35">
                  <c:v>3.5359162502572872E-2</c:v>
                </c:pt>
                <c:pt idx="36">
                  <c:v>2.4329384505108465E-2</c:v>
                </c:pt>
                <c:pt idx="37">
                  <c:v>-4.6211520020733587E-3</c:v>
                </c:pt>
                <c:pt idx="38">
                  <c:v>1.7659767006989568E-2</c:v>
                </c:pt>
                <c:pt idx="41">
                  <c:v>-5.2750280010513961E-3</c:v>
                </c:pt>
                <c:pt idx="42">
                  <c:v>1.452059049915988E-2</c:v>
                </c:pt>
                <c:pt idx="43">
                  <c:v>2.5718634002259932E-2</c:v>
                </c:pt>
                <c:pt idx="44">
                  <c:v>5.3403380079544149E-3</c:v>
                </c:pt>
                <c:pt idx="45">
                  <c:v>9.293698996771127E-3</c:v>
                </c:pt>
                <c:pt idx="46">
                  <c:v>-3.1699869941803627E-3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1F-4635-90AC-036BCB6214CD}"/>
            </c:ext>
          </c:extLst>
        </c:ser>
        <c:ser>
          <c:idx val="1"/>
          <c:order val="1"/>
          <c:tx>
            <c:strRef>
              <c:f>'Active 3'!$I$20:$I$20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3'!$F$21:$F$410</c:f>
              <c:numCache>
                <c:formatCode>General</c:formatCode>
                <c:ptCount val="39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38636</c:v>
                </c:pt>
                <c:pt idx="385">
                  <c:v>39177</c:v>
                </c:pt>
                <c:pt idx="386">
                  <c:v>39240.5</c:v>
                </c:pt>
                <c:pt idx="387">
                  <c:v>39271</c:v>
                </c:pt>
                <c:pt idx="388">
                  <c:v>40380</c:v>
                </c:pt>
                <c:pt idx="389">
                  <c:v>40518</c:v>
                </c:pt>
              </c:numCache>
            </c:numRef>
          </c:xVal>
          <c:yVal>
            <c:numRef>
              <c:f>'Active 3'!$I$21:$I$410</c:f>
              <c:numCache>
                <c:formatCode>General</c:formatCode>
                <c:ptCount val="390"/>
                <c:pt idx="0">
                  <c:v>5.7657373501569964E-2</c:v>
                </c:pt>
                <c:pt idx="1">
                  <c:v>5.2906310000253143E-2</c:v>
                </c:pt>
                <c:pt idx="2">
                  <c:v>5.54027535035857E-2</c:v>
                </c:pt>
                <c:pt idx="3">
                  <c:v>5.5651689999649534E-2</c:v>
                </c:pt>
                <c:pt idx="4">
                  <c:v>5.5884385506942635E-2</c:v>
                </c:pt>
                <c:pt idx="5">
                  <c:v>5.5133321999164764E-2</c:v>
                </c:pt>
                <c:pt idx="7">
                  <c:v>4.9619641999015585E-2</c:v>
                </c:pt>
                <c:pt idx="8">
                  <c:v>6.2131083002896048E-2</c:v>
                </c:pt>
                <c:pt idx="18">
                  <c:v>3.819733850468765E-2</c:v>
                </c:pt>
                <c:pt idx="19">
                  <c:v>3.7446275004185736E-2</c:v>
                </c:pt>
                <c:pt idx="39">
                  <c:v>2.104986050107982E-2</c:v>
                </c:pt>
                <c:pt idx="40">
                  <c:v>1.0298797002178617E-2</c:v>
                </c:pt>
                <c:pt idx="48">
                  <c:v>1.4200972000253387E-2</c:v>
                </c:pt>
                <c:pt idx="49">
                  <c:v>1.6537193005206063E-2</c:v>
                </c:pt>
                <c:pt idx="50">
                  <c:v>2.427549449930666E-2</c:v>
                </c:pt>
                <c:pt idx="51">
                  <c:v>-3.492584997729864E-3</c:v>
                </c:pt>
                <c:pt idx="52">
                  <c:v>7.3523765022400767E-3</c:v>
                </c:pt>
                <c:pt idx="53">
                  <c:v>3.1771938003657851E-2</c:v>
                </c:pt>
                <c:pt idx="54">
                  <c:v>1.5265556998201646E-2</c:v>
                </c:pt>
                <c:pt idx="55">
                  <c:v>1.8510239497118164E-2</c:v>
                </c:pt>
                <c:pt idx="56">
                  <c:v>1.4486340005532838E-3</c:v>
                </c:pt>
                <c:pt idx="57">
                  <c:v>7.1869355087983422E-3</c:v>
                </c:pt>
                <c:pt idx="58">
                  <c:v>5.6635385044501163E-3</c:v>
                </c:pt>
                <c:pt idx="59">
                  <c:v>7.4018400046043098E-3</c:v>
                </c:pt>
                <c:pt idx="60">
                  <c:v>5.9937660043942742E-3</c:v>
                </c:pt>
                <c:pt idx="61">
                  <c:v>-6.9435434998013079E-3</c:v>
                </c:pt>
                <c:pt idx="62">
                  <c:v>-3.3835999929578975E-3</c:v>
                </c:pt>
                <c:pt idx="63">
                  <c:v>-2.146206649922533E-2</c:v>
                </c:pt>
                <c:pt idx="64">
                  <c:v>5.319860007148236E-3</c:v>
                </c:pt>
                <c:pt idx="65">
                  <c:v>1.0319860004528891E-2</c:v>
                </c:pt>
                <c:pt idx="66">
                  <c:v>2.0766685003763996E-2</c:v>
                </c:pt>
                <c:pt idx="67">
                  <c:v>-4.8454259958816692E-3</c:v>
                </c:pt>
                <c:pt idx="74">
                  <c:v>2.1000000560889021E-4</c:v>
                </c:pt>
                <c:pt idx="75">
                  <c:v>9.2958860041107982E-3</c:v>
                </c:pt>
                <c:pt idx="76">
                  <c:v>1.1304450017632917E-3</c:v>
                </c:pt>
                <c:pt idx="78">
                  <c:v>5.3653450013371184E-3</c:v>
                </c:pt>
                <c:pt idx="79">
                  <c:v>1.3998420035932213E-3</c:v>
                </c:pt>
                <c:pt idx="82">
                  <c:v>-4.365412998595275E-3</c:v>
                </c:pt>
                <c:pt idx="83">
                  <c:v>-6.4419849950354546E-3</c:v>
                </c:pt>
                <c:pt idx="84">
                  <c:v>-5.6072709921863861E-3</c:v>
                </c:pt>
                <c:pt idx="85">
                  <c:v>-3.6072709917789325E-3</c:v>
                </c:pt>
                <c:pt idx="86">
                  <c:v>-6.6242870016139932E-3</c:v>
                </c:pt>
                <c:pt idx="87">
                  <c:v>6.052409007679671E-3</c:v>
                </c:pt>
                <c:pt idx="90">
                  <c:v>-5.5007659975672141E-3</c:v>
                </c:pt>
                <c:pt idx="91">
                  <c:v>3.7636020060745068E-3</c:v>
                </c:pt>
                <c:pt idx="92">
                  <c:v>-2.5277194945374504E-3</c:v>
                </c:pt>
                <c:pt idx="93">
                  <c:v>-2.5058950268430635E-4</c:v>
                </c:pt>
                <c:pt idx="94">
                  <c:v>-6.293129496043548E-3</c:v>
                </c:pt>
                <c:pt idx="95">
                  <c:v>3.1026474971440621E-3</c:v>
                </c:pt>
                <c:pt idx="96">
                  <c:v>-6.3258499721996486E-5</c:v>
                </c:pt>
                <c:pt idx="97">
                  <c:v>3.9936741501151118E-2</c:v>
                </c:pt>
                <c:pt idx="98">
                  <c:v>-1.2139365499024279E-2</c:v>
                </c:pt>
                <c:pt idx="99">
                  <c:v>-1.0786128499603365E-2</c:v>
                </c:pt>
                <c:pt idx="100">
                  <c:v>-1.1047826992580667E-2</c:v>
                </c:pt>
                <c:pt idx="101">
                  <c:v>-5.5542080008308403E-3</c:v>
                </c:pt>
                <c:pt idx="102">
                  <c:v>-1.5967479921528138E-3</c:v>
                </c:pt>
                <c:pt idx="103">
                  <c:v>-1.7812544974731281E-3</c:v>
                </c:pt>
                <c:pt idx="104">
                  <c:v>-5.8748424999066629E-3</c:v>
                </c:pt>
                <c:pt idx="105">
                  <c:v>9.537950245430693E-5</c:v>
                </c:pt>
                <c:pt idx="106">
                  <c:v>2.4783945045783184E-3</c:v>
                </c:pt>
                <c:pt idx="107">
                  <c:v>-6.8130819927318953E-3</c:v>
                </c:pt>
                <c:pt idx="108">
                  <c:v>1.2784565042238683E-3</c:v>
                </c:pt>
                <c:pt idx="109">
                  <c:v>-1.3244940499134827E-2</c:v>
                </c:pt>
                <c:pt idx="110">
                  <c:v>1.1187073003384285E-2</c:v>
                </c:pt>
                <c:pt idx="111">
                  <c:v>-1.1074625494075008E-2</c:v>
                </c:pt>
                <c:pt idx="112">
                  <c:v>-1.6336323998984881E-2</c:v>
                </c:pt>
                <c:pt idx="113">
                  <c:v>-3.346571495058015E-3</c:v>
                </c:pt>
                <c:pt idx="114">
                  <c:v>-2.8082080025342293E-3</c:v>
                </c:pt>
                <c:pt idx="115">
                  <c:v>-1.2961351996636949E-2</c:v>
                </c:pt>
                <c:pt idx="116">
                  <c:v>7.2810600249795243E-4</c:v>
                </c:pt>
                <c:pt idx="117">
                  <c:v>8.7025820030248724E-3</c:v>
                </c:pt>
                <c:pt idx="118">
                  <c:v>8.6983280052663758E-3</c:v>
                </c:pt>
                <c:pt idx="119">
                  <c:v>7.5944925047224388E-3</c:v>
                </c:pt>
                <c:pt idx="120">
                  <c:v>1.9647454973892309E-3</c:v>
                </c:pt>
                <c:pt idx="121">
                  <c:v>5.2094279963057488E-3</c:v>
                </c:pt>
                <c:pt idx="122">
                  <c:v>2.9329180033528246E-3</c:v>
                </c:pt>
                <c:pt idx="123">
                  <c:v>6.8861240069963969E-3</c:v>
                </c:pt>
                <c:pt idx="124">
                  <c:v>-8.4010984937776811E-3</c:v>
                </c:pt>
                <c:pt idx="125">
                  <c:v>2.2861550023662858E-3</c:v>
                </c:pt>
                <c:pt idx="126">
                  <c:v>3.1798050040379167E-3</c:v>
                </c:pt>
                <c:pt idx="127">
                  <c:v>-6.0103650321252644E-4</c:v>
                </c:pt>
                <c:pt idx="128">
                  <c:v>1.3845788504113443E-2</c:v>
                </c:pt>
                <c:pt idx="129">
                  <c:v>2.9087399889249355E-4</c:v>
                </c:pt>
                <c:pt idx="130">
                  <c:v>1.6567539001698606E-2</c:v>
                </c:pt>
                <c:pt idx="132">
                  <c:v>-7.5558269963948987E-3</c:v>
                </c:pt>
                <c:pt idx="133">
                  <c:v>7.5825054955203086E-3</c:v>
                </c:pt>
                <c:pt idx="134">
                  <c:v>1.7250919991056435E-3</c:v>
                </c:pt>
                <c:pt idx="135">
                  <c:v>1.8674044004001189E-2</c:v>
                </c:pt>
                <c:pt idx="136">
                  <c:v>1.05676940002013E-2</c:v>
                </c:pt>
                <c:pt idx="137">
                  <c:v>3.7209930014796555E-3</c:v>
                </c:pt>
                <c:pt idx="138">
                  <c:v>1.471074549772311E-2</c:v>
                </c:pt>
                <c:pt idx="139">
                  <c:v>1.9256500017945655E-3</c:v>
                </c:pt>
                <c:pt idx="140">
                  <c:v>2.3176791000878438E-2</c:v>
                </c:pt>
                <c:pt idx="141">
                  <c:v>4.4172194975544699E-3</c:v>
                </c:pt>
                <c:pt idx="142">
                  <c:v>8.7901100050657988E-4</c:v>
                </c:pt>
                <c:pt idx="143">
                  <c:v>1.5021597500890493E-2</c:v>
                </c:pt>
                <c:pt idx="144">
                  <c:v>1.1247214504692238E-2</c:v>
                </c:pt>
                <c:pt idx="145">
                  <c:v>1.583693599968683E-2</c:v>
                </c:pt>
                <c:pt idx="146">
                  <c:v>2.1713570000429172E-2</c:v>
                </c:pt>
                <c:pt idx="147">
                  <c:v>1.8332759500481188E-2</c:v>
                </c:pt>
                <c:pt idx="150">
                  <c:v>4.9476950007374398E-3</c:v>
                </c:pt>
                <c:pt idx="153">
                  <c:v>-7.2838099731598049E-4</c:v>
                </c:pt>
                <c:pt idx="154">
                  <c:v>-2.9857199842808768E-4</c:v>
                </c:pt>
                <c:pt idx="155">
                  <c:v>4.4589500030269846E-3</c:v>
                </c:pt>
                <c:pt idx="156">
                  <c:v>-1.0558065994700883E-2</c:v>
                </c:pt>
                <c:pt idx="157">
                  <c:v>2.0778155005245935E-2</c:v>
                </c:pt>
                <c:pt idx="158">
                  <c:v>5.5058989964891225E-3</c:v>
                </c:pt>
                <c:pt idx="159">
                  <c:v>7.3059610003838316E-3</c:v>
                </c:pt>
                <c:pt idx="160">
                  <c:v>5.1063330029137433E-3</c:v>
                </c:pt>
                <c:pt idx="161">
                  <c:v>-4.4936359990970232E-3</c:v>
                </c:pt>
                <c:pt idx="162">
                  <c:v>7.2170920029748231E-3</c:v>
                </c:pt>
                <c:pt idx="163">
                  <c:v>1.9431996501225512E-2</c:v>
                </c:pt>
                <c:pt idx="165">
                  <c:v>2.3554245053674094E-3</c:v>
                </c:pt>
                <c:pt idx="166">
                  <c:v>5.536297001526691E-3</c:v>
                </c:pt>
                <c:pt idx="168">
                  <c:v>9.4942220021039248E-3</c:v>
                </c:pt>
                <c:pt idx="169">
                  <c:v>1.5170917999057565E-2</c:v>
                </c:pt>
                <c:pt idx="170">
                  <c:v>2.0266710504074581E-2</c:v>
                </c:pt>
                <c:pt idx="172">
                  <c:v>9.1901385021628812E-3</c:v>
                </c:pt>
                <c:pt idx="173">
                  <c:v>2.6539794998825528E-3</c:v>
                </c:pt>
                <c:pt idx="174">
                  <c:v>9.3242170041776262E-3</c:v>
                </c:pt>
                <c:pt idx="175">
                  <c:v>1.306677250249777E-2</c:v>
                </c:pt>
                <c:pt idx="176">
                  <c:v>4.8668345043552108E-3</c:v>
                </c:pt>
                <c:pt idx="177">
                  <c:v>5.1902935010730289E-3</c:v>
                </c:pt>
                <c:pt idx="180">
                  <c:v>-3.6433354980545118E-3</c:v>
                </c:pt>
                <c:pt idx="181">
                  <c:v>2.7949815048486926E-3</c:v>
                </c:pt>
                <c:pt idx="182">
                  <c:v>4.0098860044963658E-3</c:v>
                </c:pt>
                <c:pt idx="185">
                  <c:v>-3.5177649988327175E-3</c:v>
                </c:pt>
                <c:pt idx="186">
                  <c:v>4.595043501467444E-3</c:v>
                </c:pt>
                <c:pt idx="187">
                  <c:v>1.6316329005348962E-2</c:v>
                </c:pt>
                <c:pt idx="188">
                  <c:v>7.7184714973554946E-3</c:v>
                </c:pt>
                <c:pt idx="189">
                  <c:v>2.0188709000649396E-2</c:v>
                </c:pt>
                <c:pt idx="190">
                  <c:v>3.5929940058849752E-3</c:v>
                </c:pt>
                <c:pt idx="191">
                  <c:v>1.0916453000390902E-2</c:v>
                </c:pt>
                <c:pt idx="192">
                  <c:v>8.6615230029565282E-3</c:v>
                </c:pt>
                <c:pt idx="193">
                  <c:v>7.6147290019434877E-3</c:v>
                </c:pt>
                <c:pt idx="194">
                  <c:v>1.0076520498842001E-2</c:v>
                </c:pt>
                <c:pt idx="195">
                  <c:v>1.9791425002040341E-2</c:v>
                </c:pt>
                <c:pt idx="197">
                  <c:v>1.9489313497615512E-2</c:v>
                </c:pt>
                <c:pt idx="198">
                  <c:v>2.2412741505831946E-2</c:v>
                </c:pt>
                <c:pt idx="199">
                  <c:v>6.1510430023190565E-3</c:v>
                </c:pt>
                <c:pt idx="200">
                  <c:v>2.474502005497925E-3</c:v>
                </c:pt>
                <c:pt idx="202">
                  <c:v>1.8569500389276072E-4</c:v>
                </c:pt>
                <c:pt idx="203">
                  <c:v>7.3240275014541112E-3</c:v>
                </c:pt>
                <c:pt idx="205">
                  <c:v>8.1240895087830722E-3</c:v>
                </c:pt>
                <c:pt idx="208">
                  <c:v>-1.4412274977075867E-3</c:v>
                </c:pt>
                <c:pt idx="211">
                  <c:v>5.2056904969504103E-3</c:v>
                </c:pt>
                <c:pt idx="214">
                  <c:v>6.3167595071718097E-3</c:v>
                </c:pt>
                <c:pt idx="284">
                  <c:v>3.7351670034695417E-3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C1F-4635-90AC-036BCB6214CD}"/>
            </c:ext>
          </c:extLst>
        </c:ser>
        <c:ser>
          <c:idx val="2"/>
          <c:order val="2"/>
          <c:tx>
            <c:strRef>
              <c:f>'Active 3'!$J$20:$J$20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99CC"/>
              </a:solidFill>
              <a:ln>
                <a:solidFill>
                  <a:srgbClr val="FF99CC"/>
                </a:solidFill>
                <a:prstDash val="solid"/>
              </a:ln>
            </c:spPr>
          </c:marker>
          <c:xVal>
            <c:numRef>
              <c:f>'Active 3'!$F$21:$F$410</c:f>
              <c:numCache>
                <c:formatCode>General</c:formatCode>
                <c:ptCount val="39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38636</c:v>
                </c:pt>
                <c:pt idx="385">
                  <c:v>39177</c:v>
                </c:pt>
                <c:pt idx="386">
                  <c:v>39240.5</c:v>
                </c:pt>
                <c:pt idx="387">
                  <c:v>39271</c:v>
                </c:pt>
                <c:pt idx="388">
                  <c:v>40380</c:v>
                </c:pt>
                <c:pt idx="389">
                  <c:v>40518</c:v>
                </c:pt>
              </c:numCache>
            </c:numRef>
          </c:xVal>
          <c:yVal>
            <c:numRef>
              <c:f>'Active 3'!$J$21:$J$410</c:f>
              <c:numCache>
                <c:formatCode>General</c:formatCode>
                <c:ptCount val="390"/>
                <c:pt idx="68">
                  <c:v>8.6525549704674631E-4</c:v>
                </c:pt>
                <c:pt idx="69">
                  <c:v>-7.9006199666764587E-4</c:v>
                </c:pt>
                <c:pt idx="72">
                  <c:v>-2.2815074917161837E-3</c:v>
                </c:pt>
                <c:pt idx="73">
                  <c:v>2.0504130006884225E-3</c:v>
                </c:pt>
                <c:pt idx="77">
                  <c:v>-6.4072364912135527E-3</c:v>
                </c:pt>
                <c:pt idx="80">
                  <c:v>-2.3363014988717623E-3</c:v>
                </c:pt>
                <c:pt idx="81">
                  <c:v>-2.2873649941175245E-3</c:v>
                </c:pt>
                <c:pt idx="88">
                  <c:v>-3.736940496310126E-3</c:v>
                </c:pt>
                <c:pt idx="89">
                  <c:v>-3.698638996866066E-3</c:v>
                </c:pt>
                <c:pt idx="206">
                  <c:v>2.866691502276808E-3</c:v>
                </c:pt>
                <c:pt idx="209">
                  <c:v>-2.0717999723274261E-4</c:v>
                </c:pt>
                <c:pt idx="227">
                  <c:v>2.6643129967851564E-3</c:v>
                </c:pt>
                <c:pt idx="228">
                  <c:v>3.4132495056837797E-3</c:v>
                </c:pt>
                <c:pt idx="235">
                  <c:v>7.5630006904248148E-5</c:v>
                </c:pt>
                <c:pt idx="248">
                  <c:v>-4.6141599887050688E-4</c:v>
                </c:pt>
                <c:pt idx="249">
                  <c:v>-1.2479496945161372E-5</c:v>
                </c:pt>
                <c:pt idx="250">
                  <c:v>-5.6779699662001804E-4</c:v>
                </c:pt>
                <c:pt idx="251">
                  <c:v>-7.2311449912376702E-4</c:v>
                </c:pt>
                <c:pt idx="252">
                  <c:v>-6.7417799436952919E-4</c:v>
                </c:pt>
                <c:pt idx="254">
                  <c:v>-7.6138500298839062E-4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C1F-4635-90AC-036BCB6214CD}"/>
            </c:ext>
          </c:extLst>
        </c:ser>
        <c:ser>
          <c:idx val="3"/>
          <c:order val="3"/>
          <c:tx>
            <c:strRef>
              <c:f>'Active 3'!$K$20:$K$20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3'!$F$21:$F$4100</c:f>
              <c:numCache>
                <c:formatCode>General</c:formatCode>
                <c:ptCount val="408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38636</c:v>
                </c:pt>
                <c:pt idx="385">
                  <c:v>39177</c:v>
                </c:pt>
                <c:pt idx="386">
                  <c:v>39240.5</c:v>
                </c:pt>
                <c:pt idx="387">
                  <c:v>39271</c:v>
                </c:pt>
                <c:pt idx="388">
                  <c:v>40380</c:v>
                </c:pt>
                <c:pt idx="389">
                  <c:v>40518</c:v>
                </c:pt>
                <c:pt idx="390">
                  <c:v>40548</c:v>
                </c:pt>
                <c:pt idx="391">
                  <c:v>40650.5</c:v>
                </c:pt>
                <c:pt idx="392">
                  <c:v>41329</c:v>
                </c:pt>
                <c:pt idx="393">
                  <c:v>41384</c:v>
                </c:pt>
                <c:pt idx="394">
                  <c:v>41425.5</c:v>
                </c:pt>
                <c:pt idx="395">
                  <c:v>41436.5</c:v>
                </c:pt>
                <c:pt idx="396">
                  <c:v>41580</c:v>
                </c:pt>
                <c:pt idx="397">
                  <c:v>41704.5</c:v>
                </c:pt>
                <c:pt idx="398">
                  <c:v>42300</c:v>
                </c:pt>
                <c:pt idx="399">
                  <c:v>42372</c:v>
                </c:pt>
                <c:pt idx="400">
                  <c:v>42570.5</c:v>
                </c:pt>
                <c:pt idx="401">
                  <c:v>42650.5</c:v>
                </c:pt>
                <c:pt idx="402">
                  <c:v>43193.5</c:v>
                </c:pt>
                <c:pt idx="403">
                  <c:v>43292</c:v>
                </c:pt>
                <c:pt idx="404">
                  <c:v>43293</c:v>
                </c:pt>
                <c:pt idx="405">
                  <c:v>43299.5</c:v>
                </c:pt>
                <c:pt idx="406">
                  <c:v>43302.5</c:v>
                </c:pt>
                <c:pt idx="407">
                  <c:v>43308</c:v>
                </c:pt>
                <c:pt idx="408">
                  <c:v>43516</c:v>
                </c:pt>
                <c:pt idx="409">
                  <c:v>43560</c:v>
                </c:pt>
                <c:pt idx="410">
                  <c:v>43560.5</c:v>
                </c:pt>
                <c:pt idx="411">
                  <c:v>44275</c:v>
                </c:pt>
                <c:pt idx="412">
                  <c:v>44289</c:v>
                </c:pt>
                <c:pt idx="413">
                  <c:v>44324.5</c:v>
                </c:pt>
                <c:pt idx="414">
                  <c:v>44515.5</c:v>
                </c:pt>
                <c:pt idx="415">
                  <c:v>44534.5</c:v>
                </c:pt>
                <c:pt idx="416">
                  <c:v>44650.5</c:v>
                </c:pt>
                <c:pt idx="417">
                  <c:v>45395.5</c:v>
                </c:pt>
                <c:pt idx="418">
                  <c:v>45442</c:v>
                </c:pt>
                <c:pt idx="419">
                  <c:v>45513.5</c:v>
                </c:pt>
                <c:pt idx="420">
                  <c:v>45530</c:v>
                </c:pt>
                <c:pt idx="421">
                  <c:v>45643.5</c:v>
                </c:pt>
              </c:numCache>
            </c:numRef>
          </c:xVal>
          <c:yVal>
            <c:numRef>
              <c:f>'Active 3'!$K$21:$K$4100</c:f>
              <c:numCache>
                <c:formatCode>General</c:formatCode>
                <c:ptCount val="4080"/>
                <c:pt idx="47">
                  <c:v>1.4628018507210072E-2</c:v>
                </c:pt>
                <c:pt idx="148">
                  <c:v>6.0221245003049262E-3</c:v>
                </c:pt>
                <c:pt idx="149">
                  <c:v>5.0668070034589618E-3</c:v>
                </c:pt>
                <c:pt idx="151">
                  <c:v>4.7966470083338208E-3</c:v>
                </c:pt>
                <c:pt idx="152">
                  <c:v>7.6349485025275499E-3</c:v>
                </c:pt>
                <c:pt idx="164">
                  <c:v>5.7128689950332046E-3</c:v>
                </c:pt>
                <c:pt idx="167">
                  <c:v>5.4661060057696886E-3</c:v>
                </c:pt>
                <c:pt idx="171">
                  <c:v>5.5560755063197576E-3</c:v>
                </c:pt>
                <c:pt idx="178">
                  <c:v>1.7523639980936423E-3</c:v>
                </c:pt>
                <c:pt idx="179">
                  <c:v>3.4204745024908334E-3</c:v>
                </c:pt>
                <c:pt idx="183">
                  <c:v>7.0375525028794073E-3</c:v>
                </c:pt>
                <c:pt idx="184">
                  <c:v>7.0375525028794073E-3</c:v>
                </c:pt>
                <c:pt idx="196">
                  <c:v>5.4254724964266643E-3</c:v>
                </c:pt>
                <c:pt idx="204">
                  <c:v>3.2134235007106327E-3</c:v>
                </c:pt>
                <c:pt idx="207">
                  <c:v>4.0333100332645699E-4</c:v>
                </c:pt>
                <c:pt idx="210">
                  <c:v>2.9713600088143721E-4</c:v>
                </c:pt>
                <c:pt idx="212">
                  <c:v>6.5707950125215575E-4</c:v>
                </c:pt>
                <c:pt idx="213">
                  <c:v>3.2739450398366898E-4</c:v>
                </c:pt>
                <c:pt idx="215">
                  <c:v>-1.7676649440545589E-4</c:v>
                </c:pt>
                <c:pt idx="216">
                  <c:v>2.1901050786254928E-4</c:v>
                </c:pt>
                <c:pt idx="217">
                  <c:v>-8.3205299597466365E-4</c:v>
                </c:pt>
                <c:pt idx="218">
                  <c:v>-2.4268800189020112E-4</c:v>
                </c:pt>
                <c:pt idx="219">
                  <c:v>-7.9375149653060362E-4</c:v>
                </c:pt>
                <c:pt idx="220">
                  <c:v>8.2851503975689411E-5</c:v>
                </c:pt>
                <c:pt idx="221">
                  <c:v>5.849939989275299E-4</c:v>
                </c:pt>
                <c:pt idx="222">
                  <c:v>-8.4472199523588642E-4</c:v>
                </c:pt>
                <c:pt idx="223">
                  <c:v>4.4678549602394924E-4</c:v>
                </c:pt>
                <c:pt idx="224">
                  <c:v>-1.2144789943704382E-3</c:v>
                </c:pt>
                <c:pt idx="225">
                  <c:v>4.1323460027342662E-3</c:v>
                </c:pt>
                <c:pt idx="226">
                  <c:v>-3.9971993828658015E-5</c:v>
                </c:pt>
                <c:pt idx="229">
                  <c:v>-1.2866729957750067E-3</c:v>
                </c:pt>
                <c:pt idx="230">
                  <c:v>3.9201730032800697E-3</c:v>
                </c:pt>
                <c:pt idx="231">
                  <c:v>-1.0627800002112053E-3</c:v>
                </c:pt>
                <c:pt idx="232">
                  <c:v>-1.0520829964661971E-3</c:v>
                </c:pt>
                <c:pt idx="234">
                  <c:v>-8.2268699770793319E-4</c:v>
                </c:pt>
                <c:pt idx="237">
                  <c:v>-3.4322899591643363E-4</c:v>
                </c:pt>
                <c:pt idx="238">
                  <c:v>-1.1986910030827858E-3</c:v>
                </c:pt>
                <c:pt idx="239">
                  <c:v>-5.131304933456704E-4</c:v>
                </c:pt>
                <c:pt idx="241">
                  <c:v>-1.6881949995877221E-3</c:v>
                </c:pt>
                <c:pt idx="242">
                  <c:v>2.4651849525980651E-4</c:v>
                </c:pt>
                <c:pt idx="243">
                  <c:v>2.4013750226004049E-4</c:v>
                </c:pt>
                <c:pt idx="244">
                  <c:v>-5.5546501243952662E-5</c:v>
                </c:pt>
                <c:pt idx="245">
                  <c:v>-1.5973849804140627E-4</c:v>
                </c:pt>
                <c:pt idx="246">
                  <c:v>-2.420368000457529E-3</c:v>
                </c:pt>
                <c:pt idx="253">
                  <c:v>1.2583749776240438E-4</c:v>
                </c:pt>
                <c:pt idx="255">
                  <c:v>-1.396878004015889E-3</c:v>
                </c:pt>
                <c:pt idx="257">
                  <c:v>-7.7194249752210453E-4</c:v>
                </c:pt>
                <c:pt idx="258">
                  <c:v>5.7699399621924385E-4</c:v>
                </c:pt>
                <c:pt idx="259">
                  <c:v>1.3961680015199818E-3</c:v>
                </c:pt>
                <c:pt idx="261">
                  <c:v>5.8299300144426525E-4</c:v>
                </c:pt>
                <c:pt idx="262">
                  <c:v>8.4353550482774153E-4</c:v>
                </c:pt>
                <c:pt idx="263">
                  <c:v>-9.2241699894657359E-4</c:v>
                </c:pt>
                <c:pt idx="264">
                  <c:v>-7.2241699672304094E-4</c:v>
                </c:pt>
                <c:pt idx="265">
                  <c:v>3.265195045969449E-4</c:v>
                </c:pt>
                <c:pt idx="266">
                  <c:v>5.2651950682047755E-4</c:v>
                </c:pt>
                <c:pt idx="267">
                  <c:v>4.1588450403651223E-4</c:v>
                </c:pt>
                <c:pt idx="268">
                  <c:v>-1.7351790011161938E-3</c:v>
                </c:pt>
                <c:pt idx="269">
                  <c:v>-1.235178999195341E-3</c:v>
                </c:pt>
                <c:pt idx="270">
                  <c:v>4.0950350376078859E-4</c:v>
                </c:pt>
                <c:pt idx="271">
                  <c:v>-4.4155999785289168E-4</c:v>
                </c:pt>
                <c:pt idx="272">
                  <c:v>-1.1458139924798161E-3</c:v>
                </c:pt>
                <c:pt idx="273">
                  <c:v>4.0312250348506495E-4</c:v>
                </c:pt>
                <c:pt idx="274">
                  <c:v>1.9248750322731212E-4</c:v>
                </c:pt>
                <c:pt idx="275">
                  <c:v>-1.358575995254796E-3</c:v>
                </c:pt>
                <c:pt idx="276">
                  <c:v>-2.138934942195192E-4</c:v>
                </c:pt>
                <c:pt idx="277">
                  <c:v>1.2797254967154004E-3</c:v>
                </c:pt>
                <c:pt idx="278">
                  <c:v>2.0797254983335733E-3</c:v>
                </c:pt>
                <c:pt idx="279">
                  <c:v>-6.492599641205743E-5</c:v>
                </c:pt>
                <c:pt idx="280">
                  <c:v>7.0082000456750393E-4</c:v>
                </c:pt>
                <c:pt idx="282">
                  <c:v>-2.0840224970015697E-3</c:v>
                </c:pt>
                <c:pt idx="283">
                  <c:v>-1.3457210006890818E-3</c:v>
                </c:pt>
                <c:pt idx="285">
                  <c:v>-1.2222309960634448E-3</c:v>
                </c:pt>
                <c:pt idx="286">
                  <c:v>-1.7707799997879192E-3</c:v>
                </c:pt>
                <c:pt idx="287">
                  <c:v>-1.4344969968078658E-3</c:v>
                </c:pt>
                <c:pt idx="288">
                  <c:v>-6.2171949684852734E-4</c:v>
                </c:pt>
                <c:pt idx="289">
                  <c:v>-1.4300879993243143E-3</c:v>
                </c:pt>
                <c:pt idx="291">
                  <c:v>-1.9318739941809326E-3</c:v>
                </c:pt>
                <c:pt idx="292">
                  <c:v>-1.8403354988549836E-3</c:v>
                </c:pt>
                <c:pt idx="293">
                  <c:v>-1.3083839949104004E-3</c:v>
                </c:pt>
                <c:pt idx="294">
                  <c:v>-3.2955599963315763E-3</c:v>
                </c:pt>
                <c:pt idx="295">
                  <c:v>-2.4019099946599454E-3</c:v>
                </c:pt>
                <c:pt idx="296">
                  <c:v>-3.6822244946961291E-3</c:v>
                </c:pt>
                <c:pt idx="297">
                  <c:v>-3.4949710025102831E-3</c:v>
                </c:pt>
                <c:pt idx="298">
                  <c:v>-4.4119714948465116E-3</c:v>
                </c:pt>
                <c:pt idx="299">
                  <c:v>-3.1034325002110563E-3</c:v>
                </c:pt>
                <c:pt idx="300">
                  <c:v>-3.7757194950245321E-3</c:v>
                </c:pt>
                <c:pt idx="301">
                  <c:v>-3.4650689995032735E-3</c:v>
                </c:pt>
                <c:pt idx="302">
                  <c:v>-3.7671959944418631E-3</c:v>
                </c:pt>
                <c:pt idx="303">
                  <c:v>-4.0607219998491928E-3</c:v>
                </c:pt>
                <c:pt idx="304">
                  <c:v>-3.3351669990224764E-3</c:v>
                </c:pt>
                <c:pt idx="305">
                  <c:v>-3.3251670029130764E-3</c:v>
                </c:pt>
                <c:pt idx="307">
                  <c:v>-3.2251669981633313E-3</c:v>
                </c:pt>
                <c:pt idx="309">
                  <c:v>-4.3006545020034537E-3</c:v>
                </c:pt>
                <c:pt idx="310">
                  <c:v>-3.8240204958128743E-3</c:v>
                </c:pt>
                <c:pt idx="311">
                  <c:v>-4.1559099990990944E-3</c:v>
                </c:pt>
                <c:pt idx="312">
                  <c:v>-4.9005460023181513E-3</c:v>
                </c:pt>
                <c:pt idx="313">
                  <c:v>-4.2856104992097244E-3</c:v>
                </c:pt>
                <c:pt idx="314">
                  <c:v>-4.9340354962623678E-3</c:v>
                </c:pt>
                <c:pt idx="315">
                  <c:v>-5.2999725012341514E-3</c:v>
                </c:pt>
                <c:pt idx="316">
                  <c:v>-5.8892599918181077E-3</c:v>
                </c:pt>
                <c:pt idx="317">
                  <c:v>-4.9764824943849817E-3</c:v>
                </c:pt>
                <c:pt idx="318">
                  <c:v>-4.8232764966087416E-3</c:v>
                </c:pt>
                <c:pt idx="319">
                  <c:v>-4.0424039980280213E-3</c:v>
                </c:pt>
                <c:pt idx="320">
                  <c:v>-4.6743089988012798E-3</c:v>
                </c:pt>
                <c:pt idx="322">
                  <c:v>-6.1938494982314296E-3</c:v>
                </c:pt>
                <c:pt idx="323">
                  <c:v>-6.6291670009377412E-3</c:v>
                </c:pt>
                <c:pt idx="325">
                  <c:v>-5.7291670018457808E-3</c:v>
                </c:pt>
                <c:pt idx="327">
                  <c:v>-5.4291670021484606E-3</c:v>
                </c:pt>
                <c:pt idx="329">
                  <c:v>-6.5674629950080998E-3</c:v>
                </c:pt>
                <c:pt idx="330">
                  <c:v>-8.0057025043061003E-3</c:v>
                </c:pt>
                <c:pt idx="331">
                  <c:v>-8.6354649974964559E-3</c:v>
                </c:pt>
                <c:pt idx="332">
                  <c:v>-7.7865284984000027E-3</c:v>
                </c:pt>
                <c:pt idx="333">
                  <c:v>-8.9694970010896213E-3</c:v>
                </c:pt>
                <c:pt idx="334">
                  <c:v>-8.2726874898071401E-3</c:v>
                </c:pt>
                <c:pt idx="336">
                  <c:v>-8.2311954975011759E-3</c:v>
                </c:pt>
                <c:pt idx="337">
                  <c:v>-7.9950054932851344E-3</c:v>
                </c:pt>
                <c:pt idx="338">
                  <c:v>-8.1460689980303869E-3</c:v>
                </c:pt>
                <c:pt idx="339">
                  <c:v>-1.0531118001381401E-2</c:v>
                </c:pt>
                <c:pt idx="340">
                  <c:v>-8.3396104964776896E-3</c:v>
                </c:pt>
                <c:pt idx="341">
                  <c:v>-8.7118974915938452E-3</c:v>
                </c:pt>
                <c:pt idx="342">
                  <c:v>-9.3199714974616654E-3</c:v>
                </c:pt>
                <c:pt idx="343">
                  <c:v>-1.0751829999207985E-2</c:v>
                </c:pt>
                <c:pt idx="344">
                  <c:v>-1.0751829999207985E-2</c:v>
                </c:pt>
                <c:pt idx="345">
                  <c:v>-1.0073069002828561E-2</c:v>
                </c:pt>
                <c:pt idx="346">
                  <c:v>-1.0283688498020638E-2</c:v>
                </c:pt>
                <c:pt idx="347">
                  <c:v>-1.0634751997713465E-2</c:v>
                </c:pt>
                <c:pt idx="348">
                  <c:v>-1.0992180999892298E-2</c:v>
                </c:pt>
                <c:pt idx="349">
                  <c:v>-1.0696434997953475E-2</c:v>
                </c:pt>
                <c:pt idx="351">
                  <c:v>-1.0745990999566857E-2</c:v>
                </c:pt>
                <c:pt idx="352">
                  <c:v>-1.1098530994786415E-2</c:v>
                </c:pt>
                <c:pt idx="353">
                  <c:v>-1.1275103002844844E-2</c:v>
                </c:pt>
                <c:pt idx="354">
                  <c:v>-1.3278876496769954E-2</c:v>
                </c:pt>
                <c:pt idx="355">
                  <c:v>-1.3278876496769954E-2</c:v>
                </c:pt>
                <c:pt idx="356">
                  <c:v>-1.2925639501190744E-2</c:v>
                </c:pt>
                <c:pt idx="357">
                  <c:v>-1.2925639501190744E-2</c:v>
                </c:pt>
                <c:pt idx="358">
                  <c:v>-1.4376702994923107E-2</c:v>
                </c:pt>
                <c:pt idx="359">
                  <c:v>-1.4376702994923107E-2</c:v>
                </c:pt>
                <c:pt idx="360">
                  <c:v>-1.4463909996266011E-2</c:v>
                </c:pt>
                <c:pt idx="361">
                  <c:v>-1.684838549408596E-2</c:v>
                </c:pt>
                <c:pt idx="363">
                  <c:v>-1.7065401501895394E-2</c:v>
                </c:pt>
                <c:pt idx="364">
                  <c:v>-1.8118592000973877E-2</c:v>
                </c:pt>
                <c:pt idx="365">
                  <c:v>-1.926748199184658E-2</c:v>
                </c:pt>
                <c:pt idx="366">
                  <c:v>-1.7461085495597217E-2</c:v>
                </c:pt>
                <c:pt idx="367">
                  <c:v>-1.9612149000749923E-2</c:v>
                </c:pt>
                <c:pt idx="368">
                  <c:v>-1.852278399746865E-2</c:v>
                </c:pt>
                <c:pt idx="369">
                  <c:v>-1.9144007499562576E-2</c:v>
                </c:pt>
                <c:pt idx="370">
                  <c:v>-1.5503547998378053E-2</c:v>
                </c:pt>
                <c:pt idx="371">
                  <c:v>-1.8660992500372231E-2</c:v>
                </c:pt>
                <c:pt idx="372">
                  <c:v>-2.4177558996598236E-2</c:v>
                </c:pt>
                <c:pt idx="374">
                  <c:v>-2.3312163997616153E-2</c:v>
                </c:pt>
                <c:pt idx="375">
                  <c:v>-2.3630671996215824E-2</c:v>
                </c:pt>
                <c:pt idx="376">
                  <c:v>-2.2428529497119598E-2</c:v>
                </c:pt>
                <c:pt idx="377">
                  <c:v>-2.3679592995904386E-2</c:v>
                </c:pt>
                <c:pt idx="380">
                  <c:v>-2.2385927491995972E-2</c:v>
                </c:pt>
                <c:pt idx="383">
                  <c:v>-2.4011435998545494E-2</c:v>
                </c:pt>
                <c:pt idx="384">
                  <c:v>-2.4138771943398751E-2</c:v>
                </c:pt>
                <c:pt idx="385">
                  <c:v>-2.7419478996307589E-2</c:v>
                </c:pt>
                <c:pt idx="386">
                  <c:v>-2.6104543496330734E-2</c:v>
                </c:pt>
                <c:pt idx="387">
                  <c:v>-2.7719416997570079E-2</c:v>
                </c:pt>
                <c:pt idx="388">
                  <c:v>-2.9978259997733403E-2</c:v>
                </c:pt>
                <c:pt idx="389">
                  <c:v>-3.2071786001324654E-2</c:v>
                </c:pt>
                <c:pt idx="390">
                  <c:v>-3.3035595995897893E-2</c:v>
                </c:pt>
                <c:pt idx="391">
                  <c:v>-3.0603613493440207E-2</c:v>
                </c:pt>
                <c:pt idx="392">
                  <c:v>-3.3596782996028196E-2</c:v>
                </c:pt>
                <c:pt idx="393">
                  <c:v>-3.3513768001284916E-2</c:v>
                </c:pt>
                <c:pt idx="394">
                  <c:v>-3.3452038493123837E-2</c:v>
                </c:pt>
                <c:pt idx="395">
                  <c:v>-3.3475435498985462E-2</c:v>
                </c:pt>
                <c:pt idx="396">
                  <c:v>-3.4330659997067414E-2</c:v>
                </c:pt>
                <c:pt idx="397">
                  <c:v>-3.3545471502293367E-2</c:v>
                </c:pt>
                <c:pt idx="398">
                  <c:v>-3.6162099997454789E-2</c:v>
                </c:pt>
                <c:pt idx="399">
                  <c:v>-3.6015244004374836E-2</c:v>
                </c:pt>
                <c:pt idx="400">
                  <c:v>-3.5387453499424737E-2</c:v>
                </c:pt>
                <c:pt idx="401">
                  <c:v>-3.5757613499299623E-2</c:v>
                </c:pt>
                <c:pt idx="402">
                  <c:v>-3.7612574502418283E-2</c:v>
                </c:pt>
                <c:pt idx="403">
                  <c:v>-4.6072083998296876E-2</c:v>
                </c:pt>
                <c:pt idx="404">
                  <c:v>-3.7774210999486968E-2</c:v>
                </c:pt>
                <c:pt idx="405">
                  <c:v>-3.7338036716391798E-2</c:v>
                </c:pt>
                <c:pt idx="406">
                  <c:v>-3.7644417323463131E-2</c:v>
                </c:pt>
                <c:pt idx="407">
                  <c:v>-3.7806116102728993E-2</c:v>
                </c:pt>
                <c:pt idx="408">
                  <c:v>-3.7448531998961698E-2</c:v>
                </c:pt>
                <c:pt idx="409">
                  <c:v>-3.7742119995527901E-2</c:v>
                </c:pt>
                <c:pt idx="410">
                  <c:v>-3.8193183499970473E-2</c:v>
                </c:pt>
                <c:pt idx="411">
                  <c:v>-3.996292500232812E-2</c:v>
                </c:pt>
                <c:pt idx="412">
                  <c:v>-3.9392702994518913E-2</c:v>
                </c:pt>
                <c:pt idx="413">
                  <c:v>-3.9518211495305877E-2</c:v>
                </c:pt>
                <c:pt idx="414">
                  <c:v>-3.8824468501843512E-2</c:v>
                </c:pt>
                <c:pt idx="415">
                  <c:v>-3.8964881496212911E-2</c:v>
                </c:pt>
                <c:pt idx="416">
                  <c:v>-3.9311613494646735E-2</c:v>
                </c:pt>
                <c:pt idx="417">
                  <c:v>-4.1096228495007381E-2</c:v>
                </c:pt>
                <c:pt idx="418">
                  <c:v>-4.1445133996603545E-2</c:v>
                </c:pt>
                <c:pt idx="419">
                  <c:v>-4.20472144978703E-2</c:v>
                </c:pt>
                <c:pt idx="420">
                  <c:v>-4.2332309996709228E-2</c:v>
                </c:pt>
                <c:pt idx="421">
                  <c:v>-4.192372450052062E-2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C1F-4635-90AC-036BCB6214CD}"/>
            </c:ext>
          </c:extLst>
        </c:ser>
        <c:ser>
          <c:idx val="4"/>
          <c:order val="4"/>
          <c:tx>
            <c:strRef>
              <c:f>'Active 3'!$L$20:$L$20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3'!$F$21:$F$410</c:f>
              <c:numCache>
                <c:formatCode>General</c:formatCode>
                <c:ptCount val="39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38636</c:v>
                </c:pt>
                <c:pt idx="385">
                  <c:v>39177</c:v>
                </c:pt>
                <c:pt idx="386">
                  <c:v>39240.5</c:v>
                </c:pt>
                <c:pt idx="387">
                  <c:v>39271</c:v>
                </c:pt>
                <c:pt idx="388">
                  <c:v>40380</c:v>
                </c:pt>
                <c:pt idx="389">
                  <c:v>40518</c:v>
                </c:pt>
              </c:numCache>
            </c:numRef>
          </c:xVal>
          <c:yVal>
            <c:numRef>
              <c:f>'Active 3'!$L$21:$L$410</c:f>
              <c:numCache>
                <c:formatCode>General</c:formatCode>
                <c:ptCount val="390"/>
                <c:pt idx="70">
                  <c:v>-2.1091739981784485E-3</c:v>
                </c:pt>
                <c:pt idx="71">
                  <c:v>-2.881507491110824E-3</c:v>
                </c:pt>
                <c:pt idx="131">
                  <c:v>3.9462999993702397E-3</c:v>
                </c:pt>
                <c:pt idx="201">
                  <c:v>-2.4411399499513209E-4</c:v>
                </c:pt>
                <c:pt idx="233">
                  <c:v>-8.6268699669744819E-4</c:v>
                </c:pt>
                <c:pt idx="236">
                  <c:v>-3.7322899879654869E-4</c:v>
                </c:pt>
                <c:pt idx="240">
                  <c:v>-1.6981949956971221E-3</c:v>
                </c:pt>
                <c:pt idx="247">
                  <c:v>-2.4103679970721714E-3</c:v>
                </c:pt>
                <c:pt idx="256">
                  <c:v>-1.3868780006305315E-3</c:v>
                </c:pt>
                <c:pt idx="260">
                  <c:v>5.4299300245475024E-4</c:v>
                </c:pt>
                <c:pt idx="281">
                  <c:v>7.3082000017166138E-4</c:v>
                </c:pt>
                <c:pt idx="306">
                  <c:v>-3.2351670015486889E-3</c:v>
                </c:pt>
                <c:pt idx="308">
                  <c:v>-3.1351670040749013E-3</c:v>
                </c:pt>
                <c:pt idx="321">
                  <c:v>-6.2338494972209446E-3</c:v>
                </c:pt>
                <c:pt idx="324">
                  <c:v>-6.5891670019482262E-3</c:v>
                </c:pt>
                <c:pt idx="326">
                  <c:v>-5.6891670028562658E-3</c:v>
                </c:pt>
                <c:pt idx="328">
                  <c:v>-5.3891670031589456E-3</c:v>
                </c:pt>
                <c:pt idx="335">
                  <c:v>-8.2226874947082251E-3</c:v>
                </c:pt>
                <c:pt idx="350">
                  <c:v>-1.0755990995676257E-2</c:v>
                </c:pt>
                <c:pt idx="373">
                  <c:v>-2.3322164001001511E-2</c:v>
                </c:pt>
                <c:pt idx="378">
                  <c:v>-2.2950212500290945E-2</c:v>
                </c:pt>
                <c:pt idx="379">
                  <c:v>-2.2430212498875335E-2</c:v>
                </c:pt>
                <c:pt idx="381">
                  <c:v>-2.3875276994658634E-2</c:v>
                </c:pt>
                <c:pt idx="382">
                  <c:v>-2.3365276996628381E-2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C1F-4635-90AC-036BCB6214CD}"/>
            </c:ext>
          </c:extLst>
        </c:ser>
        <c:ser>
          <c:idx val="5"/>
          <c:order val="5"/>
          <c:tx>
            <c:strRef>
              <c:f>'Active 3'!$M$20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3'!$F$21:$F$410</c:f>
              <c:numCache>
                <c:formatCode>General</c:formatCode>
                <c:ptCount val="39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38636</c:v>
                </c:pt>
                <c:pt idx="385">
                  <c:v>39177</c:v>
                </c:pt>
                <c:pt idx="386">
                  <c:v>39240.5</c:v>
                </c:pt>
                <c:pt idx="387">
                  <c:v>39271</c:v>
                </c:pt>
                <c:pt idx="388">
                  <c:v>40380</c:v>
                </c:pt>
                <c:pt idx="389">
                  <c:v>40518</c:v>
                </c:pt>
              </c:numCache>
            </c:numRef>
          </c:xVal>
          <c:yVal>
            <c:numRef>
              <c:f>'Active 3'!$M$21:$M$410</c:f>
              <c:numCache>
                <c:formatCode>General</c:formatCode>
                <c:ptCount val="3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C1F-4635-90AC-036BCB6214CD}"/>
            </c:ext>
          </c:extLst>
        </c:ser>
        <c:ser>
          <c:idx val="6"/>
          <c:order val="6"/>
          <c:tx>
            <c:strRef>
              <c:f>'Active 3'!$N$20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3'!$F$21:$F$410</c:f>
              <c:numCache>
                <c:formatCode>General</c:formatCode>
                <c:ptCount val="39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38636</c:v>
                </c:pt>
                <c:pt idx="385">
                  <c:v>39177</c:v>
                </c:pt>
                <c:pt idx="386">
                  <c:v>39240.5</c:v>
                </c:pt>
                <c:pt idx="387">
                  <c:v>39271</c:v>
                </c:pt>
                <c:pt idx="388">
                  <c:v>40380</c:v>
                </c:pt>
                <c:pt idx="389">
                  <c:v>40518</c:v>
                </c:pt>
              </c:numCache>
            </c:numRef>
          </c:xVal>
          <c:yVal>
            <c:numRef>
              <c:f>'Active 3'!$N$21:$N$410</c:f>
              <c:numCache>
                <c:formatCode>General</c:formatCode>
                <c:ptCount val="3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C1F-4635-90AC-036BCB6214CD}"/>
            </c:ext>
          </c:extLst>
        </c:ser>
        <c:ser>
          <c:idx val="7"/>
          <c:order val="7"/>
          <c:tx>
            <c:strRef>
              <c:f>'Active 3'!$AX$1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3'!$AW$2:$AW$138</c:f>
              <c:numCache>
                <c:formatCode>General</c:formatCode>
                <c:ptCount val="137"/>
                <c:pt idx="0">
                  <c:v>-50000</c:v>
                </c:pt>
                <c:pt idx="1">
                  <c:v>-49000</c:v>
                </c:pt>
                <c:pt idx="2">
                  <c:v>-48000</c:v>
                </c:pt>
                <c:pt idx="3">
                  <c:v>-47000</c:v>
                </c:pt>
                <c:pt idx="4">
                  <c:v>-46000</c:v>
                </c:pt>
                <c:pt idx="5">
                  <c:v>-45000</c:v>
                </c:pt>
                <c:pt idx="6">
                  <c:v>-44000</c:v>
                </c:pt>
                <c:pt idx="7">
                  <c:v>-43000</c:v>
                </c:pt>
                <c:pt idx="8">
                  <c:v>-42000</c:v>
                </c:pt>
                <c:pt idx="9">
                  <c:v>-41000</c:v>
                </c:pt>
                <c:pt idx="10">
                  <c:v>-40000</c:v>
                </c:pt>
                <c:pt idx="11">
                  <c:v>-39000</c:v>
                </c:pt>
                <c:pt idx="12">
                  <c:v>-38000</c:v>
                </c:pt>
                <c:pt idx="13">
                  <c:v>-37000</c:v>
                </c:pt>
                <c:pt idx="14">
                  <c:v>-36000</c:v>
                </c:pt>
                <c:pt idx="15">
                  <c:v>-35000</c:v>
                </c:pt>
                <c:pt idx="16">
                  <c:v>-34000</c:v>
                </c:pt>
                <c:pt idx="17">
                  <c:v>-33000</c:v>
                </c:pt>
                <c:pt idx="18">
                  <c:v>-32000</c:v>
                </c:pt>
                <c:pt idx="19">
                  <c:v>-31000</c:v>
                </c:pt>
                <c:pt idx="20">
                  <c:v>-30000</c:v>
                </c:pt>
                <c:pt idx="21">
                  <c:v>-29000</c:v>
                </c:pt>
                <c:pt idx="22">
                  <c:v>-28000</c:v>
                </c:pt>
                <c:pt idx="23">
                  <c:v>-27000</c:v>
                </c:pt>
                <c:pt idx="24">
                  <c:v>-26000</c:v>
                </c:pt>
                <c:pt idx="25">
                  <c:v>-25000</c:v>
                </c:pt>
                <c:pt idx="26">
                  <c:v>-24000</c:v>
                </c:pt>
                <c:pt idx="27">
                  <c:v>-23000</c:v>
                </c:pt>
                <c:pt idx="28">
                  <c:v>-22000</c:v>
                </c:pt>
                <c:pt idx="29">
                  <c:v>-21000</c:v>
                </c:pt>
                <c:pt idx="30">
                  <c:v>-20000</c:v>
                </c:pt>
                <c:pt idx="31">
                  <c:v>-19000</c:v>
                </c:pt>
                <c:pt idx="32">
                  <c:v>-18000</c:v>
                </c:pt>
                <c:pt idx="33">
                  <c:v>-17000</c:v>
                </c:pt>
                <c:pt idx="34">
                  <c:v>-16000</c:v>
                </c:pt>
                <c:pt idx="35">
                  <c:v>-15000</c:v>
                </c:pt>
                <c:pt idx="36">
                  <c:v>-14000</c:v>
                </c:pt>
                <c:pt idx="37">
                  <c:v>-13000</c:v>
                </c:pt>
                <c:pt idx="38">
                  <c:v>-12000</c:v>
                </c:pt>
                <c:pt idx="39">
                  <c:v>-11000</c:v>
                </c:pt>
                <c:pt idx="40">
                  <c:v>-10000</c:v>
                </c:pt>
                <c:pt idx="41">
                  <c:v>-9000</c:v>
                </c:pt>
                <c:pt idx="42">
                  <c:v>-8000</c:v>
                </c:pt>
                <c:pt idx="43">
                  <c:v>-7000</c:v>
                </c:pt>
                <c:pt idx="44">
                  <c:v>-6000</c:v>
                </c:pt>
                <c:pt idx="45">
                  <c:v>-5000</c:v>
                </c:pt>
                <c:pt idx="46">
                  <c:v>-4000</c:v>
                </c:pt>
                <c:pt idx="47">
                  <c:v>-3000</c:v>
                </c:pt>
                <c:pt idx="48">
                  <c:v>-2000</c:v>
                </c:pt>
                <c:pt idx="49">
                  <c:v>-1000</c:v>
                </c:pt>
                <c:pt idx="50">
                  <c:v>0</c:v>
                </c:pt>
                <c:pt idx="51">
                  <c:v>1000</c:v>
                </c:pt>
                <c:pt idx="52">
                  <c:v>2000</c:v>
                </c:pt>
                <c:pt idx="53">
                  <c:v>3000</c:v>
                </c:pt>
                <c:pt idx="54">
                  <c:v>4000</c:v>
                </c:pt>
                <c:pt idx="55">
                  <c:v>5000</c:v>
                </c:pt>
                <c:pt idx="56">
                  <c:v>6000</c:v>
                </c:pt>
                <c:pt idx="57">
                  <c:v>7000</c:v>
                </c:pt>
                <c:pt idx="58">
                  <c:v>8000</c:v>
                </c:pt>
                <c:pt idx="59">
                  <c:v>9000</c:v>
                </c:pt>
                <c:pt idx="60">
                  <c:v>10000</c:v>
                </c:pt>
                <c:pt idx="61">
                  <c:v>11000</c:v>
                </c:pt>
                <c:pt idx="62">
                  <c:v>12000</c:v>
                </c:pt>
                <c:pt idx="63">
                  <c:v>13000</c:v>
                </c:pt>
                <c:pt idx="64">
                  <c:v>14000</c:v>
                </c:pt>
                <c:pt idx="65">
                  <c:v>15000</c:v>
                </c:pt>
                <c:pt idx="66">
                  <c:v>16000</c:v>
                </c:pt>
                <c:pt idx="67">
                  <c:v>17000</c:v>
                </c:pt>
                <c:pt idx="68">
                  <c:v>18000</c:v>
                </c:pt>
                <c:pt idx="69">
                  <c:v>19000</c:v>
                </c:pt>
                <c:pt idx="70">
                  <c:v>20000</c:v>
                </c:pt>
                <c:pt idx="71">
                  <c:v>21000</c:v>
                </c:pt>
                <c:pt idx="72">
                  <c:v>22000</c:v>
                </c:pt>
                <c:pt idx="73">
                  <c:v>23000</c:v>
                </c:pt>
                <c:pt idx="74">
                  <c:v>24000</c:v>
                </c:pt>
                <c:pt idx="75">
                  <c:v>25000</c:v>
                </c:pt>
                <c:pt idx="76">
                  <c:v>26000</c:v>
                </c:pt>
                <c:pt idx="77">
                  <c:v>27000</c:v>
                </c:pt>
                <c:pt idx="78">
                  <c:v>28000</c:v>
                </c:pt>
                <c:pt idx="79">
                  <c:v>29000</c:v>
                </c:pt>
                <c:pt idx="80">
                  <c:v>30000</c:v>
                </c:pt>
                <c:pt idx="81">
                  <c:v>31000</c:v>
                </c:pt>
                <c:pt idx="82">
                  <c:v>32000</c:v>
                </c:pt>
                <c:pt idx="83">
                  <c:v>33000</c:v>
                </c:pt>
                <c:pt idx="84">
                  <c:v>34000</c:v>
                </c:pt>
                <c:pt idx="85">
                  <c:v>35000</c:v>
                </c:pt>
                <c:pt idx="86">
                  <c:v>36000</c:v>
                </c:pt>
                <c:pt idx="87">
                  <c:v>37000</c:v>
                </c:pt>
                <c:pt idx="88">
                  <c:v>38000</c:v>
                </c:pt>
                <c:pt idx="89">
                  <c:v>39000</c:v>
                </c:pt>
                <c:pt idx="90">
                  <c:v>40000</c:v>
                </c:pt>
                <c:pt idx="91">
                  <c:v>41000</c:v>
                </c:pt>
                <c:pt idx="92">
                  <c:v>42000</c:v>
                </c:pt>
                <c:pt idx="93">
                  <c:v>43000</c:v>
                </c:pt>
                <c:pt idx="94">
                  <c:v>44000</c:v>
                </c:pt>
                <c:pt idx="95">
                  <c:v>45000</c:v>
                </c:pt>
                <c:pt idx="96">
                  <c:v>46000</c:v>
                </c:pt>
                <c:pt idx="97">
                  <c:v>47000</c:v>
                </c:pt>
                <c:pt idx="98">
                  <c:v>48000</c:v>
                </c:pt>
                <c:pt idx="99">
                  <c:v>49000</c:v>
                </c:pt>
              </c:numCache>
            </c:numRef>
          </c:xVal>
          <c:yVal>
            <c:numRef>
              <c:f>'Active 3'!$AX$2:$AX$138</c:f>
              <c:numCache>
                <c:formatCode>General</c:formatCode>
                <c:ptCount val="137"/>
                <c:pt idx="0">
                  <c:v>-0.27684046086862357</c:v>
                </c:pt>
                <c:pt idx="1">
                  <c:v>-0.26861459165616086</c:v>
                </c:pt>
                <c:pt idx="2">
                  <c:v>-0.26111583502193469</c:v>
                </c:pt>
                <c:pt idx="3">
                  <c:v>-0.25434864684614511</c:v>
                </c:pt>
                <c:pt idx="4">
                  <c:v>-0.24821135632885133</c:v>
                </c:pt>
                <c:pt idx="5">
                  <c:v>-0.24241630739426212</c:v>
                </c:pt>
                <c:pt idx="6">
                  <c:v>-0.23647409071337727</c:v>
                </c:pt>
                <c:pt idx="7">
                  <c:v>-0.22988738591214358</c:v>
                </c:pt>
                <c:pt idx="8">
                  <c:v>-0.22244764630260647</c:v>
                </c:pt>
                <c:pt idx="9">
                  <c:v>-0.21428244357469567</c:v>
                </c:pt>
                <c:pt idx="10">
                  <c:v>-0.20566982075225745</c:v>
                </c:pt>
                <c:pt idx="11">
                  <c:v>-0.19688441361735609</c:v>
                </c:pt>
                <c:pt idx="12">
                  <c:v>-0.18814703334034991</c:v>
                </c:pt>
                <c:pt idx="13">
                  <c:v>-0.17962658467945003</c:v>
                </c:pt>
                <c:pt idx="14">
                  <c:v>-0.1714546915807422</c:v>
                </c:pt>
                <c:pt idx="15">
                  <c:v>-0.16373907550401254</c:v>
                </c:pt>
                <c:pt idx="16">
                  <c:v>-0.15657261002319769</c:v>
                </c:pt>
                <c:pt idx="17">
                  <c:v>-0.15003726003116236</c:v>
                </c:pt>
                <c:pt idx="18">
                  <c:v>-0.14420093505620821</c:v>
                </c:pt>
                <c:pt idx="19">
                  <c:v>-0.13910188797693049</c:v>
                </c:pt>
                <c:pt idx="20">
                  <c:v>-0.13471030512873355</c:v>
                </c:pt>
                <c:pt idx="21">
                  <c:v>-0.13085824628760531</c:v>
                </c:pt>
                <c:pt idx="22">
                  <c:v>-0.12716873809513191</c:v>
                </c:pt>
                <c:pt idx="23">
                  <c:v>-0.12311253353851472</c:v>
                </c:pt>
                <c:pt idx="24">
                  <c:v>-0.11828147102027479</c:v>
                </c:pt>
                <c:pt idx="25">
                  <c:v>-0.11261717934220465</c:v>
                </c:pt>
                <c:pt idx="26">
                  <c:v>-0.10633351245336092</c:v>
                </c:pt>
                <c:pt idx="27">
                  <c:v>-9.9719109204017137E-2</c:v>
                </c:pt>
                <c:pt idx="28">
                  <c:v>-9.3028582569696303E-2</c:v>
                </c:pt>
                <c:pt idx="29">
                  <c:v>-8.6460171163136521E-2</c:v>
                </c:pt>
                <c:pt idx="30">
                  <c:v>-8.016580717667128E-2</c:v>
                </c:pt>
                <c:pt idx="31">
                  <c:v>-7.4266016340864716E-2</c:v>
                </c:pt>
                <c:pt idx="32">
                  <c:v>-6.8861666411738118E-2</c:v>
                </c:pt>
                <c:pt idx="33">
                  <c:v>-6.4041055252357135E-2</c:v>
                </c:pt>
                <c:pt idx="34">
                  <c:v>-5.9881350359767771E-2</c:v>
                </c:pt>
                <c:pt idx="35">
                  <c:v>-5.6441300872406445E-2</c:v>
                </c:pt>
                <c:pt idx="36">
                  <c:v>-5.3737872287294736E-2</c:v>
                </c:pt>
                <c:pt idx="37">
                  <c:v>-5.1695206529174052E-2</c:v>
                </c:pt>
                <c:pt idx="38">
                  <c:v>-5.0065807829316231E-2</c:v>
                </c:pt>
                <c:pt idx="39">
                  <c:v>-4.8390904505481169E-2</c:v>
                </c:pt>
                <c:pt idx="40">
                  <c:v>-4.6150165447949469E-2</c:v>
                </c:pt>
                <c:pt idx="41">
                  <c:v>-4.3066491994449368E-2</c:v>
                </c:pt>
                <c:pt idx="42">
                  <c:v>-3.9215535511012756E-2</c:v>
                </c:pt>
                <c:pt idx="43">
                  <c:v>-3.4862204798930388E-2</c:v>
                </c:pt>
                <c:pt idx="44">
                  <c:v>-3.0288190361784036E-2</c:v>
                </c:pt>
                <c:pt idx="45">
                  <c:v>-2.5725096312638029E-2</c:v>
                </c:pt>
                <c:pt idx="46">
                  <c:v>-2.1350538388842901E-2</c:v>
                </c:pt>
                <c:pt idx="47">
                  <c:v>-1.7302006339234795E-2</c:v>
                </c:pt>
                <c:pt idx="48">
                  <c:v>-1.3690875603005059E-2</c:v>
                </c:pt>
                <c:pt idx="49">
                  <c:v>-1.0612337850535763E-2</c:v>
                </c:pt>
                <c:pt idx="50">
                  <c:v>-8.1503846473228187E-3</c:v>
                </c:pt>
                <c:pt idx="51">
                  <c:v>-6.3762657853998492E-3</c:v>
                </c:pt>
                <c:pt idx="52">
                  <c:v>-5.3358631540420549E-3</c:v>
                </c:pt>
                <c:pt idx="53">
                  <c:v>-5.0165208124892842E-3</c:v>
                </c:pt>
                <c:pt idx="54">
                  <c:v>-5.2826863797508028E-3</c:v>
                </c:pt>
                <c:pt idx="55">
                  <c:v>-5.7986026975107748E-3</c:v>
                </c:pt>
                <c:pt idx="56">
                  <c:v>-6.0482008979047854E-3</c:v>
                </c:pt>
                <c:pt idx="57">
                  <c:v>-5.5758389598433277E-3</c:v>
                </c:pt>
                <c:pt idx="58">
                  <c:v>-4.2544913558055621E-3</c:v>
                </c:pt>
                <c:pt idx="59">
                  <c:v>-2.2626772424243751E-3</c:v>
                </c:pt>
                <c:pt idx="60">
                  <c:v>1.1318347920074613E-4</c:v>
                </c:pt>
                <c:pt idx="61">
                  <c:v>2.6086233398848733E-3</c:v>
                </c:pt>
                <c:pt idx="62">
                  <c:v>5.015163933376374E-3</c:v>
                </c:pt>
                <c:pt idx="63">
                  <c:v>7.1733515652405641E-3</c:v>
                </c:pt>
                <c:pt idx="64">
                  <c:v>8.9577925419236197E-3</c:v>
                </c:pt>
                <c:pt idx="65">
                  <c:v>1.0264618458364547E-2</c:v>
                </c:pt>
                <c:pt idx="66">
                  <c:v>1.1003476320476425E-2</c:v>
                </c:pt>
                <c:pt idx="67">
                  <c:v>1.1094886495747082E-2</c:v>
                </c:pt>
                <c:pt idx="68">
                  <c:v>1.0475490242039158E-2</c:v>
                </c:pt>
                <c:pt idx="69">
                  <c:v>9.1175881604055823E-3</c:v>
                </c:pt>
                <c:pt idx="70">
                  <c:v>7.074159819234759E-3</c:v>
                </c:pt>
                <c:pt idx="71">
                  <c:v>4.5544746850406381E-3</c:v>
                </c:pt>
                <c:pt idx="72">
                  <c:v>1.9814501218551818E-3</c:v>
                </c:pt>
                <c:pt idx="73">
                  <c:v>-1.1367709477159288E-4</c:v>
                </c:pt>
                <c:pt idx="74">
                  <c:v>-1.3893459328018203E-3</c:v>
                </c:pt>
                <c:pt idx="75">
                  <c:v>-1.8624856677241664E-3</c:v>
                </c:pt>
                <c:pt idx="76">
                  <c:v>-1.7785306973699174E-3</c:v>
                </c:pt>
                <c:pt idx="77">
                  <c:v>-1.424060000767274E-3</c:v>
                </c:pt>
                <c:pt idx="78">
                  <c:v>-1.0414630781617881E-3</c:v>
                </c:pt>
                <c:pt idx="79">
                  <c:v>-8.1759753096972976E-4</c:v>
                </c:pt>
                <c:pt idx="80">
                  <c:v>-8.9632089205409892E-4</c:v>
                </c:pt>
                <c:pt idx="81">
                  <c:v>-1.3930135298339703E-3</c:v>
                </c:pt>
                <c:pt idx="82">
                  <c:v>-2.4053644745972236E-3</c:v>
                </c:pt>
                <c:pt idx="83">
                  <c:v>-4.019349645536725E-3</c:v>
                </c:pt>
                <c:pt idx="84">
                  <c:v>-6.3091414368887638E-3</c:v>
                </c:pt>
                <c:pt idx="85">
                  <c:v>-9.3271214352617614E-3</c:v>
                </c:pt>
                <c:pt idx="86">
                  <c:v>-1.307550488519931E-2</c:v>
                </c:pt>
                <c:pt idx="87">
                  <c:v>-1.7448092013678616E-2</c:v>
                </c:pt>
                <c:pt idx="88">
                  <c:v>-2.2150497156205561E-2</c:v>
                </c:pt>
                <c:pt idx="89">
                  <c:v>-2.6688904389307083E-2</c:v>
                </c:pt>
                <c:pt idx="90">
                  <c:v>-3.057092344923993E-2</c:v>
                </c:pt>
                <c:pt idx="91">
                  <c:v>-3.3599479985557776E-2</c:v>
                </c:pt>
                <c:pt idx="92">
                  <c:v>-3.5909967341387863E-2</c:v>
                </c:pt>
                <c:pt idx="93">
                  <c:v>-3.7782034442870337E-2</c:v>
                </c:pt>
                <c:pt idx="94">
                  <c:v>-3.9488992868959974E-2</c:v>
                </c:pt>
                <c:pt idx="95">
                  <c:v>-4.1249893640440821E-2</c:v>
                </c:pt>
                <c:pt idx="96">
                  <c:v>-4.3232262782002595E-2</c:v>
                </c:pt>
                <c:pt idx="97">
                  <c:v>-4.5566807016025591E-2</c:v>
                </c:pt>
                <c:pt idx="98">
                  <c:v>-4.8360679023068245E-2</c:v>
                </c:pt>
                <c:pt idx="99">
                  <c:v>-5.1706386303363654E-2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C1F-4635-90AC-036BCB6214CD}"/>
            </c:ext>
          </c:extLst>
        </c:ser>
        <c:ser>
          <c:idx val="8"/>
          <c:order val="8"/>
          <c:tx>
            <c:strRef>
              <c:f>'Active 3'!$U$20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'Active 3'!$F$21:$F$410</c:f>
              <c:numCache>
                <c:formatCode>General</c:formatCode>
                <c:ptCount val="39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38636</c:v>
                </c:pt>
                <c:pt idx="385">
                  <c:v>39177</c:v>
                </c:pt>
                <c:pt idx="386">
                  <c:v>39240.5</c:v>
                </c:pt>
                <c:pt idx="387">
                  <c:v>39271</c:v>
                </c:pt>
                <c:pt idx="388">
                  <c:v>40380</c:v>
                </c:pt>
                <c:pt idx="389">
                  <c:v>40518</c:v>
                </c:pt>
              </c:numCache>
            </c:numRef>
          </c:xVal>
          <c:yVal>
            <c:numRef>
              <c:f>'Active 3'!$U$21:$U$410</c:f>
              <c:numCache>
                <c:formatCode>General</c:formatCode>
                <c:ptCount val="390"/>
                <c:pt idx="290">
                  <c:v>6.124665449897293E-2</c:v>
                </c:pt>
                <c:pt idx="362">
                  <c:v>5.415161450218875E-2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C1F-4635-90AC-036BCB621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1619480"/>
        <c:axId val="1"/>
      </c:scatterChart>
      <c:valAx>
        <c:axId val="721619480"/>
        <c:scaling>
          <c:orientation val="minMax"/>
          <c:max val="50000"/>
          <c:min val="0"/>
        </c:scaling>
        <c:delete val="0"/>
        <c:axPos val="b"/>
        <c:majorGridlines>
          <c:spPr>
            <a:ln w="3175">
              <a:solidFill>
                <a:srgbClr val="333333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084068903151813"/>
              <c:y val="0.89235127478753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4"/>
          <c:min val="-0.06"/>
        </c:scaling>
        <c:delete val="0"/>
        <c:axPos val="l"/>
        <c:majorGridlines>
          <c:spPr>
            <a:ln w="3175">
              <a:solidFill>
                <a:srgbClr val="333333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1.3445378151260505E-2"/>
              <c:y val="0.43059490084985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161948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4033613445378148E-3"/>
          <c:y val="0.90084985835694054"/>
          <c:w val="0.86218557974370846"/>
          <c:h val="5.099150141643060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BB Peg - O-C Diagr.</a:t>
            </a:r>
          </a:p>
        </c:rich>
      </c:tx>
      <c:layout>
        <c:manualLayout>
          <c:xMode val="edge"/>
          <c:yMode val="edge"/>
          <c:x val="0.39470198675496687"/>
          <c:y val="3.4285714285714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092715231788075E-2"/>
          <c:y val="0.21714285714285714"/>
          <c:w val="0.87019867549668872"/>
          <c:h val="0.597142857142857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3'!$H$20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3'!$F$21:$F$410</c:f>
              <c:numCache>
                <c:formatCode>General</c:formatCode>
                <c:ptCount val="39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38636</c:v>
                </c:pt>
                <c:pt idx="385">
                  <c:v>39177</c:v>
                </c:pt>
                <c:pt idx="386">
                  <c:v>39240.5</c:v>
                </c:pt>
                <c:pt idx="387">
                  <c:v>39271</c:v>
                </c:pt>
                <c:pt idx="388">
                  <c:v>40380</c:v>
                </c:pt>
                <c:pt idx="389">
                  <c:v>40518</c:v>
                </c:pt>
              </c:numCache>
            </c:numRef>
          </c:xVal>
          <c:yVal>
            <c:numRef>
              <c:f>'Active 3'!$H$21:$H$410</c:f>
              <c:numCache>
                <c:formatCode>General</c:formatCode>
                <c:ptCount val="390"/>
                <c:pt idx="6">
                  <c:v>4.8091247001138981E-2</c:v>
                </c:pt>
                <c:pt idx="9">
                  <c:v>2.4461896005959716E-2</c:v>
                </c:pt>
                <c:pt idx="10">
                  <c:v>2.5908721003361279E-2</c:v>
                </c:pt>
                <c:pt idx="11">
                  <c:v>2.4274720002722461E-2</c:v>
                </c:pt>
                <c:pt idx="12">
                  <c:v>3.773856100087869E-2</c:v>
                </c:pt>
                <c:pt idx="13">
                  <c:v>2.6138592005736427E-2</c:v>
                </c:pt>
                <c:pt idx="14">
                  <c:v>2.6615195001795655E-2</c:v>
                </c:pt>
                <c:pt idx="15">
                  <c:v>3.6173089003568748E-2</c:v>
                </c:pt>
                <c:pt idx="16">
                  <c:v>2.6543341999058612E-2</c:v>
                </c:pt>
                <c:pt idx="17">
                  <c:v>3.2356166004319675E-2</c:v>
                </c:pt>
                <c:pt idx="20">
                  <c:v>2.110719500342384E-2</c:v>
                </c:pt>
                <c:pt idx="21">
                  <c:v>2.530303400271805E-2</c:v>
                </c:pt>
                <c:pt idx="22">
                  <c:v>3.9727624505758286E-2</c:v>
                </c:pt>
                <c:pt idx="23">
                  <c:v>2.8976560999581125E-2</c:v>
                </c:pt>
                <c:pt idx="24">
                  <c:v>2.2959545003686799E-2</c:v>
                </c:pt>
                <c:pt idx="25">
                  <c:v>2.1208481506619137E-2</c:v>
                </c:pt>
                <c:pt idx="26">
                  <c:v>3.0621274505392648E-2</c:v>
                </c:pt>
                <c:pt idx="27">
                  <c:v>4.0097877503285417E-2</c:v>
                </c:pt>
                <c:pt idx="28">
                  <c:v>2.9742590999376262E-2</c:v>
                </c:pt>
                <c:pt idx="29">
                  <c:v>2.4219194005127065E-2</c:v>
                </c:pt>
                <c:pt idx="30">
                  <c:v>4.9468130499008112E-2</c:v>
                </c:pt>
                <c:pt idx="31">
                  <c:v>2.7206432001548819E-2</c:v>
                </c:pt>
                <c:pt idx="32">
                  <c:v>1.8074334002449177E-2</c:v>
                </c:pt>
                <c:pt idx="33">
                  <c:v>2.1620396000798792E-2</c:v>
                </c:pt>
                <c:pt idx="34">
                  <c:v>2.0882559503661469E-2</c:v>
                </c:pt>
                <c:pt idx="35">
                  <c:v>3.5359162502572872E-2</c:v>
                </c:pt>
                <c:pt idx="36">
                  <c:v>2.4329384505108465E-2</c:v>
                </c:pt>
                <c:pt idx="37">
                  <c:v>-4.6211520020733587E-3</c:v>
                </c:pt>
                <c:pt idx="38">
                  <c:v>1.7659767006989568E-2</c:v>
                </c:pt>
                <c:pt idx="41">
                  <c:v>-5.2750280010513961E-3</c:v>
                </c:pt>
                <c:pt idx="42">
                  <c:v>1.452059049915988E-2</c:v>
                </c:pt>
                <c:pt idx="43">
                  <c:v>2.5718634002259932E-2</c:v>
                </c:pt>
                <c:pt idx="44">
                  <c:v>5.3403380079544149E-3</c:v>
                </c:pt>
                <c:pt idx="45">
                  <c:v>9.293698996771127E-3</c:v>
                </c:pt>
                <c:pt idx="46">
                  <c:v>-3.1699869941803627E-3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06C-45BF-B01C-9EB4D7A8AF8A}"/>
            </c:ext>
          </c:extLst>
        </c:ser>
        <c:ser>
          <c:idx val="1"/>
          <c:order val="1"/>
          <c:tx>
            <c:strRef>
              <c:f>'Active 3'!$I$20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3'!$F$21:$F$410</c:f>
              <c:numCache>
                <c:formatCode>General</c:formatCode>
                <c:ptCount val="39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38636</c:v>
                </c:pt>
                <c:pt idx="385">
                  <c:v>39177</c:v>
                </c:pt>
                <c:pt idx="386">
                  <c:v>39240.5</c:v>
                </c:pt>
                <c:pt idx="387">
                  <c:v>39271</c:v>
                </c:pt>
                <c:pt idx="388">
                  <c:v>40380</c:v>
                </c:pt>
                <c:pt idx="389">
                  <c:v>40518</c:v>
                </c:pt>
              </c:numCache>
            </c:numRef>
          </c:xVal>
          <c:yVal>
            <c:numRef>
              <c:f>'Active 3'!$I$21:$I$410</c:f>
              <c:numCache>
                <c:formatCode>General</c:formatCode>
                <c:ptCount val="390"/>
                <c:pt idx="0">
                  <c:v>5.7657373501569964E-2</c:v>
                </c:pt>
                <c:pt idx="1">
                  <c:v>5.2906310000253143E-2</c:v>
                </c:pt>
                <c:pt idx="2">
                  <c:v>5.54027535035857E-2</c:v>
                </c:pt>
                <c:pt idx="3">
                  <c:v>5.5651689999649534E-2</c:v>
                </c:pt>
                <c:pt idx="4">
                  <c:v>5.5884385506942635E-2</c:v>
                </c:pt>
                <c:pt idx="5">
                  <c:v>5.5133321999164764E-2</c:v>
                </c:pt>
                <c:pt idx="7">
                  <c:v>4.9619641999015585E-2</c:v>
                </c:pt>
                <c:pt idx="8">
                  <c:v>6.2131083002896048E-2</c:v>
                </c:pt>
                <c:pt idx="18">
                  <c:v>3.819733850468765E-2</c:v>
                </c:pt>
                <c:pt idx="19">
                  <c:v>3.7446275004185736E-2</c:v>
                </c:pt>
                <c:pt idx="39">
                  <c:v>2.104986050107982E-2</c:v>
                </c:pt>
                <c:pt idx="40">
                  <c:v>1.0298797002178617E-2</c:v>
                </c:pt>
                <c:pt idx="48">
                  <c:v>1.4200972000253387E-2</c:v>
                </c:pt>
                <c:pt idx="49">
                  <c:v>1.6537193005206063E-2</c:v>
                </c:pt>
                <c:pt idx="50">
                  <c:v>2.427549449930666E-2</c:v>
                </c:pt>
                <c:pt idx="51">
                  <c:v>-3.492584997729864E-3</c:v>
                </c:pt>
                <c:pt idx="52">
                  <c:v>7.3523765022400767E-3</c:v>
                </c:pt>
                <c:pt idx="53">
                  <c:v>3.1771938003657851E-2</c:v>
                </c:pt>
                <c:pt idx="54">
                  <c:v>1.5265556998201646E-2</c:v>
                </c:pt>
                <c:pt idx="55">
                  <c:v>1.8510239497118164E-2</c:v>
                </c:pt>
                <c:pt idx="56">
                  <c:v>1.4486340005532838E-3</c:v>
                </c:pt>
                <c:pt idx="57">
                  <c:v>7.1869355087983422E-3</c:v>
                </c:pt>
                <c:pt idx="58">
                  <c:v>5.6635385044501163E-3</c:v>
                </c:pt>
                <c:pt idx="59">
                  <c:v>7.4018400046043098E-3</c:v>
                </c:pt>
                <c:pt idx="60">
                  <c:v>5.9937660043942742E-3</c:v>
                </c:pt>
                <c:pt idx="61">
                  <c:v>-6.9435434998013079E-3</c:v>
                </c:pt>
                <c:pt idx="62">
                  <c:v>-3.3835999929578975E-3</c:v>
                </c:pt>
                <c:pt idx="63">
                  <c:v>-2.146206649922533E-2</c:v>
                </c:pt>
                <c:pt idx="64">
                  <c:v>5.319860007148236E-3</c:v>
                </c:pt>
                <c:pt idx="65">
                  <c:v>1.0319860004528891E-2</c:v>
                </c:pt>
                <c:pt idx="66">
                  <c:v>2.0766685003763996E-2</c:v>
                </c:pt>
                <c:pt idx="67">
                  <c:v>-4.8454259958816692E-3</c:v>
                </c:pt>
                <c:pt idx="74">
                  <c:v>2.1000000560889021E-4</c:v>
                </c:pt>
                <c:pt idx="75">
                  <c:v>9.2958860041107982E-3</c:v>
                </c:pt>
                <c:pt idx="76">
                  <c:v>1.1304450017632917E-3</c:v>
                </c:pt>
                <c:pt idx="78">
                  <c:v>5.3653450013371184E-3</c:v>
                </c:pt>
                <c:pt idx="79">
                  <c:v>1.3998420035932213E-3</c:v>
                </c:pt>
                <c:pt idx="82">
                  <c:v>-4.365412998595275E-3</c:v>
                </c:pt>
                <c:pt idx="83">
                  <c:v>-6.4419849950354546E-3</c:v>
                </c:pt>
                <c:pt idx="84">
                  <c:v>-5.6072709921863861E-3</c:v>
                </c:pt>
                <c:pt idx="85">
                  <c:v>-3.6072709917789325E-3</c:v>
                </c:pt>
                <c:pt idx="86">
                  <c:v>-6.6242870016139932E-3</c:v>
                </c:pt>
                <c:pt idx="87">
                  <c:v>6.052409007679671E-3</c:v>
                </c:pt>
                <c:pt idx="90">
                  <c:v>-5.5007659975672141E-3</c:v>
                </c:pt>
                <c:pt idx="91">
                  <c:v>3.7636020060745068E-3</c:v>
                </c:pt>
                <c:pt idx="92">
                  <c:v>-2.5277194945374504E-3</c:v>
                </c:pt>
                <c:pt idx="93">
                  <c:v>-2.5058950268430635E-4</c:v>
                </c:pt>
                <c:pt idx="94">
                  <c:v>-6.293129496043548E-3</c:v>
                </c:pt>
                <c:pt idx="95">
                  <c:v>3.1026474971440621E-3</c:v>
                </c:pt>
                <c:pt idx="96">
                  <c:v>-6.3258499721996486E-5</c:v>
                </c:pt>
                <c:pt idx="97">
                  <c:v>3.9936741501151118E-2</c:v>
                </c:pt>
                <c:pt idx="98">
                  <c:v>-1.2139365499024279E-2</c:v>
                </c:pt>
                <c:pt idx="99">
                  <c:v>-1.0786128499603365E-2</c:v>
                </c:pt>
                <c:pt idx="100">
                  <c:v>-1.1047826992580667E-2</c:v>
                </c:pt>
                <c:pt idx="101">
                  <c:v>-5.5542080008308403E-3</c:v>
                </c:pt>
                <c:pt idx="102">
                  <c:v>-1.5967479921528138E-3</c:v>
                </c:pt>
                <c:pt idx="103">
                  <c:v>-1.7812544974731281E-3</c:v>
                </c:pt>
                <c:pt idx="104">
                  <c:v>-5.8748424999066629E-3</c:v>
                </c:pt>
                <c:pt idx="105">
                  <c:v>9.537950245430693E-5</c:v>
                </c:pt>
                <c:pt idx="106">
                  <c:v>2.4783945045783184E-3</c:v>
                </c:pt>
                <c:pt idx="107">
                  <c:v>-6.8130819927318953E-3</c:v>
                </c:pt>
                <c:pt idx="108">
                  <c:v>1.2784565042238683E-3</c:v>
                </c:pt>
                <c:pt idx="109">
                  <c:v>-1.3244940499134827E-2</c:v>
                </c:pt>
                <c:pt idx="110">
                  <c:v>1.1187073003384285E-2</c:v>
                </c:pt>
                <c:pt idx="111">
                  <c:v>-1.1074625494075008E-2</c:v>
                </c:pt>
                <c:pt idx="112">
                  <c:v>-1.6336323998984881E-2</c:v>
                </c:pt>
                <c:pt idx="113">
                  <c:v>-3.346571495058015E-3</c:v>
                </c:pt>
                <c:pt idx="114">
                  <c:v>-2.8082080025342293E-3</c:v>
                </c:pt>
                <c:pt idx="115">
                  <c:v>-1.2961351996636949E-2</c:v>
                </c:pt>
                <c:pt idx="116">
                  <c:v>7.2810600249795243E-4</c:v>
                </c:pt>
                <c:pt idx="117">
                  <c:v>8.7025820030248724E-3</c:v>
                </c:pt>
                <c:pt idx="118">
                  <c:v>8.6983280052663758E-3</c:v>
                </c:pt>
                <c:pt idx="119">
                  <c:v>7.5944925047224388E-3</c:v>
                </c:pt>
                <c:pt idx="120">
                  <c:v>1.9647454973892309E-3</c:v>
                </c:pt>
                <c:pt idx="121">
                  <c:v>5.2094279963057488E-3</c:v>
                </c:pt>
                <c:pt idx="122">
                  <c:v>2.9329180033528246E-3</c:v>
                </c:pt>
                <c:pt idx="123">
                  <c:v>6.8861240069963969E-3</c:v>
                </c:pt>
                <c:pt idx="124">
                  <c:v>-8.4010984937776811E-3</c:v>
                </c:pt>
                <c:pt idx="125">
                  <c:v>2.2861550023662858E-3</c:v>
                </c:pt>
                <c:pt idx="126">
                  <c:v>3.1798050040379167E-3</c:v>
                </c:pt>
                <c:pt idx="127">
                  <c:v>-6.0103650321252644E-4</c:v>
                </c:pt>
                <c:pt idx="128">
                  <c:v>1.3845788504113443E-2</c:v>
                </c:pt>
                <c:pt idx="129">
                  <c:v>2.9087399889249355E-4</c:v>
                </c:pt>
                <c:pt idx="130">
                  <c:v>1.6567539001698606E-2</c:v>
                </c:pt>
                <c:pt idx="132">
                  <c:v>-7.5558269963948987E-3</c:v>
                </c:pt>
                <c:pt idx="133">
                  <c:v>7.5825054955203086E-3</c:v>
                </c:pt>
                <c:pt idx="134">
                  <c:v>1.7250919991056435E-3</c:v>
                </c:pt>
                <c:pt idx="135">
                  <c:v>1.8674044004001189E-2</c:v>
                </c:pt>
                <c:pt idx="136">
                  <c:v>1.05676940002013E-2</c:v>
                </c:pt>
                <c:pt idx="137">
                  <c:v>3.7209930014796555E-3</c:v>
                </c:pt>
                <c:pt idx="138">
                  <c:v>1.471074549772311E-2</c:v>
                </c:pt>
                <c:pt idx="139">
                  <c:v>1.9256500017945655E-3</c:v>
                </c:pt>
                <c:pt idx="140">
                  <c:v>2.3176791000878438E-2</c:v>
                </c:pt>
                <c:pt idx="141">
                  <c:v>4.4172194975544699E-3</c:v>
                </c:pt>
                <c:pt idx="142">
                  <c:v>8.7901100050657988E-4</c:v>
                </c:pt>
                <c:pt idx="143">
                  <c:v>1.5021597500890493E-2</c:v>
                </c:pt>
                <c:pt idx="144">
                  <c:v>1.1247214504692238E-2</c:v>
                </c:pt>
                <c:pt idx="145">
                  <c:v>1.583693599968683E-2</c:v>
                </c:pt>
                <c:pt idx="146">
                  <c:v>2.1713570000429172E-2</c:v>
                </c:pt>
                <c:pt idx="147">
                  <c:v>1.8332759500481188E-2</c:v>
                </c:pt>
                <c:pt idx="150">
                  <c:v>4.9476950007374398E-3</c:v>
                </c:pt>
                <c:pt idx="153">
                  <c:v>-7.2838099731598049E-4</c:v>
                </c:pt>
                <c:pt idx="154">
                  <c:v>-2.9857199842808768E-4</c:v>
                </c:pt>
                <c:pt idx="155">
                  <c:v>4.4589500030269846E-3</c:v>
                </c:pt>
                <c:pt idx="156">
                  <c:v>-1.0558065994700883E-2</c:v>
                </c:pt>
                <c:pt idx="157">
                  <c:v>2.0778155005245935E-2</c:v>
                </c:pt>
                <c:pt idx="158">
                  <c:v>5.5058989964891225E-3</c:v>
                </c:pt>
                <c:pt idx="159">
                  <c:v>7.3059610003838316E-3</c:v>
                </c:pt>
                <c:pt idx="160">
                  <c:v>5.1063330029137433E-3</c:v>
                </c:pt>
                <c:pt idx="161">
                  <c:v>-4.4936359990970232E-3</c:v>
                </c:pt>
                <c:pt idx="162">
                  <c:v>7.2170920029748231E-3</c:v>
                </c:pt>
                <c:pt idx="163">
                  <c:v>1.9431996501225512E-2</c:v>
                </c:pt>
                <c:pt idx="165">
                  <c:v>2.3554245053674094E-3</c:v>
                </c:pt>
                <c:pt idx="166">
                  <c:v>5.536297001526691E-3</c:v>
                </c:pt>
                <c:pt idx="168">
                  <c:v>9.4942220021039248E-3</c:v>
                </c:pt>
                <c:pt idx="169">
                  <c:v>1.5170917999057565E-2</c:v>
                </c:pt>
                <c:pt idx="170">
                  <c:v>2.0266710504074581E-2</c:v>
                </c:pt>
                <c:pt idx="172">
                  <c:v>9.1901385021628812E-3</c:v>
                </c:pt>
                <c:pt idx="173">
                  <c:v>2.6539794998825528E-3</c:v>
                </c:pt>
                <c:pt idx="174">
                  <c:v>9.3242170041776262E-3</c:v>
                </c:pt>
                <c:pt idx="175">
                  <c:v>1.306677250249777E-2</c:v>
                </c:pt>
                <c:pt idx="176">
                  <c:v>4.8668345043552108E-3</c:v>
                </c:pt>
                <c:pt idx="177">
                  <c:v>5.1902935010730289E-3</c:v>
                </c:pt>
                <c:pt idx="180">
                  <c:v>-3.6433354980545118E-3</c:v>
                </c:pt>
                <c:pt idx="181">
                  <c:v>2.7949815048486926E-3</c:v>
                </c:pt>
                <c:pt idx="182">
                  <c:v>4.0098860044963658E-3</c:v>
                </c:pt>
                <c:pt idx="185">
                  <c:v>-3.5177649988327175E-3</c:v>
                </c:pt>
                <c:pt idx="186">
                  <c:v>4.595043501467444E-3</c:v>
                </c:pt>
                <c:pt idx="187">
                  <c:v>1.6316329005348962E-2</c:v>
                </c:pt>
                <c:pt idx="188">
                  <c:v>7.7184714973554946E-3</c:v>
                </c:pt>
                <c:pt idx="189">
                  <c:v>2.0188709000649396E-2</c:v>
                </c:pt>
                <c:pt idx="190">
                  <c:v>3.5929940058849752E-3</c:v>
                </c:pt>
                <c:pt idx="191">
                  <c:v>1.0916453000390902E-2</c:v>
                </c:pt>
                <c:pt idx="192">
                  <c:v>8.6615230029565282E-3</c:v>
                </c:pt>
                <c:pt idx="193">
                  <c:v>7.6147290019434877E-3</c:v>
                </c:pt>
                <c:pt idx="194">
                  <c:v>1.0076520498842001E-2</c:v>
                </c:pt>
                <c:pt idx="195">
                  <c:v>1.9791425002040341E-2</c:v>
                </c:pt>
                <c:pt idx="197">
                  <c:v>1.9489313497615512E-2</c:v>
                </c:pt>
                <c:pt idx="198">
                  <c:v>2.2412741505831946E-2</c:v>
                </c:pt>
                <c:pt idx="199">
                  <c:v>6.1510430023190565E-3</c:v>
                </c:pt>
                <c:pt idx="200">
                  <c:v>2.474502005497925E-3</c:v>
                </c:pt>
                <c:pt idx="202">
                  <c:v>1.8569500389276072E-4</c:v>
                </c:pt>
                <c:pt idx="203">
                  <c:v>7.3240275014541112E-3</c:v>
                </c:pt>
                <c:pt idx="205">
                  <c:v>8.1240895087830722E-3</c:v>
                </c:pt>
                <c:pt idx="208">
                  <c:v>-1.4412274977075867E-3</c:v>
                </c:pt>
                <c:pt idx="211">
                  <c:v>5.2056904969504103E-3</c:v>
                </c:pt>
                <c:pt idx="214">
                  <c:v>6.3167595071718097E-3</c:v>
                </c:pt>
                <c:pt idx="284">
                  <c:v>3.7351670034695417E-3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06C-45BF-B01C-9EB4D7A8AF8A}"/>
            </c:ext>
          </c:extLst>
        </c:ser>
        <c:ser>
          <c:idx val="2"/>
          <c:order val="2"/>
          <c:tx>
            <c:strRef>
              <c:f>'Active 3'!$J$20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99CC"/>
              </a:solidFill>
              <a:ln>
                <a:solidFill>
                  <a:srgbClr val="FF99CC"/>
                </a:solidFill>
                <a:prstDash val="solid"/>
              </a:ln>
            </c:spPr>
          </c:marker>
          <c:xVal>
            <c:numRef>
              <c:f>'Active 3'!$F$21:$F$410</c:f>
              <c:numCache>
                <c:formatCode>General</c:formatCode>
                <c:ptCount val="39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38636</c:v>
                </c:pt>
                <c:pt idx="385">
                  <c:v>39177</c:v>
                </c:pt>
                <c:pt idx="386">
                  <c:v>39240.5</c:v>
                </c:pt>
                <c:pt idx="387">
                  <c:v>39271</c:v>
                </c:pt>
                <c:pt idx="388">
                  <c:v>40380</c:v>
                </c:pt>
                <c:pt idx="389">
                  <c:v>40518</c:v>
                </c:pt>
              </c:numCache>
            </c:numRef>
          </c:xVal>
          <c:yVal>
            <c:numRef>
              <c:f>'Active 3'!$J$21:$J$410</c:f>
              <c:numCache>
                <c:formatCode>General</c:formatCode>
                <c:ptCount val="390"/>
                <c:pt idx="68">
                  <c:v>8.6525549704674631E-4</c:v>
                </c:pt>
                <c:pt idx="69">
                  <c:v>-7.9006199666764587E-4</c:v>
                </c:pt>
                <c:pt idx="72">
                  <c:v>-2.2815074917161837E-3</c:v>
                </c:pt>
                <c:pt idx="73">
                  <c:v>2.0504130006884225E-3</c:v>
                </c:pt>
                <c:pt idx="77">
                  <c:v>-6.4072364912135527E-3</c:v>
                </c:pt>
                <c:pt idx="80">
                  <c:v>-2.3363014988717623E-3</c:v>
                </c:pt>
                <c:pt idx="81">
                  <c:v>-2.2873649941175245E-3</c:v>
                </c:pt>
                <c:pt idx="88">
                  <c:v>-3.736940496310126E-3</c:v>
                </c:pt>
                <c:pt idx="89">
                  <c:v>-3.698638996866066E-3</c:v>
                </c:pt>
                <c:pt idx="206">
                  <c:v>2.866691502276808E-3</c:v>
                </c:pt>
                <c:pt idx="209">
                  <c:v>-2.0717999723274261E-4</c:v>
                </c:pt>
                <c:pt idx="227">
                  <c:v>2.6643129967851564E-3</c:v>
                </c:pt>
                <c:pt idx="228">
                  <c:v>3.4132495056837797E-3</c:v>
                </c:pt>
                <c:pt idx="235">
                  <c:v>7.5630006904248148E-5</c:v>
                </c:pt>
                <c:pt idx="248">
                  <c:v>-4.6141599887050688E-4</c:v>
                </c:pt>
                <c:pt idx="249">
                  <c:v>-1.2479496945161372E-5</c:v>
                </c:pt>
                <c:pt idx="250">
                  <c:v>-5.6779699662001804E-4</c:v>
                </c:pt>
                <c:pt idx="251">
                  <c:v>-7.2311449912376702E-4</c:v>
                </c:pt>
                <c:pt idx="252">
                  <c:v>-6.7417799436952919E-4</c:v>
                </c:pt>
                <c:pt idx="254">
                  <c:v>-7.6138500298839062E-4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06C-45BF-B01C-9EB4D7A8AF8A}"/>
            </c:ext>
          </c:extLst>
        </c:ser>
        <c:ser>
          <c:idx val="3"/>
          <c:order val="3"/>
          <c:tx>
            <c:strRef>
              <c:f>'Active 3'!$K$20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3'!$F$21:$F$410</c:f>
              <c:numCache>
                <c:formatCode>General</c:formatCode>
                <c:ptCount val="39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38636</c:v>
                </c:pt>
                <c:pt idx="385">
                  <c:v>39177</c:v>
                </c:pt>
                <c:pt idx="386">
                  <c:v>39240.5</c:v>
                </c:pt>
                <c:pt idx="387">
                  <c:v>39271</c:v>
                </c:pt>
                <c:pt idx="388">
                  <c:v>40380</c:v>
                </c:pt>
                <c:pt idx="389">
                  <c:v>40518</c:v>
                </c:pt>
              </c:numCache>
            </c:numRef>
          </c:xVal>
          <c:yVal>
            <c:numRef>
              <c:f>'Active 3'!$K$21:$K$410</c:f>
              <c:numCache>
                <c:formatCode>General</c:formatCode>
                <c:ptCount val="390"/>
                <c:pt idx="47">
                  <c:v>1.4628018507210072E-2</c:v>
                </c:pt>
                <c:pt idx="148">
                  <c:v>6.0221245003049262E-3</c:v>
                </c:pt>
                <c:pt idx="149">
                  <c:v>5.0668070034589618E-3</c:v>
                </c:pt>
                <c:pt idx="151">
                  <c:v>4.7966470083338208E-3</c:v>
                </c:pt>
                <c:pt idx="152">
                  <c:v>7.6349485025275499E-3</c:v>
                </c:pt>
                <c:pt idx="164">
                  <c:v>5.7128689950332046E-3</c:v>
                </c:pt>
                <c:pt idx="167">
                  <c:v>5.4661060057696886E-3</c:v>
                </c:pt>
                <c:pt idx="171">
                  <c:v>5.5560755063197576E-3</c:v>
                </c:pt>
                <c:pt idx="178">
                  <c:v>1.7523639980936423E-3</c:v>
                </c:pt>
                <c:pt idx="179">
                  <c:v>3.4204745024908334E-3</c:v>
                </c:pt>
                <c:pt idx="183">
                  <c:v>7.0375525028794073E-3</c:v>
                </c:pt>
                <c:pt idx="184">
                  <c:v>7.0375525028794073E-3</c:v>
                </c:pt>
                <c:pt idx="196">
                  <c:v>5.4254724964266643E-3</c:v>
                </c:pt>
                <c:pt idx="204">
                  <c:v>3.2134235007106327E-3</c:v>
                </c:pt>
                <c:pt idx="207">
                  <c:v>4.0333100332645699E-4</c:v>
                </c:pt>
                <c:pt idx="210">
                  <c:v>2.9713600088143721E-4</c:v>
                </c:pt>
                <c:pt idx="212">
                  <c:v>6.5707950125215575E-4</c:v>
                </c:pt>
                <c:pt idx="213">
                  <c:v>3.2739450398366898E-4</c:v>
                </c:pt>
                <c:pt idx="215">
                  <c:v>-1.7676649440545589E-4</c:v>
                </c:pt>
                <c:pt idx="216">
                  <c:v>2.1901050786254928E-4</c:v>
                </c:pt>
                <c:pt idx="217">
                  <c:v>-8.3205299597466365E-4</c:v>
                </c:pt>
                <c:pt idx="218">
                  <c:v>-2.4268800189020112E-4</c:v>
                </c:pt>
                <c:pt idx="219">
                  <c:v>-7.9375149653060362E-4</c:v>
                </c:pt>
                <c:pt idx="220">
                  <c:v>8.2851503975689411E-5</c:v>
                </c:pt>
                <c:pt idx="221">
                  <c:v>5.849939989275299E-4</c:v>
                </c:pt>
                <c:pt idx="222">
                  <c:v>-8.4472199523588642E-4</c:v>
                </c:pt>
                <c:pt idx="223">
                  <c:v>4.4678549602394924E-4</c:v>
                </c:pt>
                <c:pt idx="224">
                  <c:v>-1.2144789943704382E-3</c:v>
                </c:pt>
                <c:pt idx="225">
                  <c:v>4.1323460027342662E-3</c:v>
                </c:pt>
                <c:pt idx="226">
                  <c:v>-3.9971993828658015E-5</c:v>
                </c:pt>
                <c:pt idx="229">
                  <c:v>-1.2866729957750067E-3</c:v>
                </c:pt>
                <c:pt idx="230">
                  <c:v>3.9201730032800697E-3</c:v>
                </c:pt>
                <c:pt idx="231">
                  <c:v>-1.0627800002112053E-3</c:v>
                </c:pt>
                <c:pt idx="232">
                  <c:v>-1.0520829964661971E-3</c:v>
                </c:pt>
                <c:pt idx="234">
                  <c:v>-8.2268699770793319E-4</c:v>
                </c:pt>
                <c:pt idx="237">
                  <c:v>-3.4322899591643363E-4</c:v>
                </c:pt>
                <c:pt idx="238">
                  <c:v>-1.1986910030827858E-3</c:v>
                </c:pt>
                <c:pt idx="239">
                  <c:v>-5.131304933456704E-4</c:v>
                </c:pt>
                <c:pt idx="241">
                  <c:v>-1.6881949995877221E-3</c:v>
                </c:pt>
                <c:pt idx="242">
                  <c:v>2.4651849525980651E-4</c:v>
                </c:pt>
                <c:pt idx="243">
                  <c:v>2.4013750226004049E-4</c:v>
                </c:pt>
                <c:pt idx="244">
                  <c:v>-5.5546501243952662E-5</c:v>
                </c:pt>
                <c:pt idx="245">
                  <c:v>-1.5973849804140627E-4</c:v>
                </c:pt>
                <c:pt idx="246">
                  <c:v>-2.420368000457529E-3</c:v>
                </c:pt>
                <c:pt idx="253">
                  <c:v>1.2583749776240438E-4</c:v>
                </c:pt>
                <c:pt idx="255">
                  <c:v>-1.396878004015889E-3</c:v>
                </c:pt>
                <c:pt idx="257">
                  <c:v>-7.7194249752210453E-4</c:v>
                </c:pt>
                <c:pt idx="258">
                  <c:v>5.7699399621924385E-4</c:v>
                </c:pt>
                <c:pt idx="259">
                  <c:v>1.3961680015199818E-3</c:v>
                </c:pt>
                <c:pt idx="261">
                  <c:v>5.8299300144426525E-4</c:v>
                </c:pt>
                <c:pt idx="262">
                  <c:v>8.4353550482774153E-4</c:v>
                </c:pt>
                <c:pt idx="263">
                  <c:v>-9.2241699894657359E-4</c:v>
                </c:pt>
                <c:pt idx="264">
                  <c:v>-7.2241699672304094E-4</c:v>
                </c:pt>
                <c:pt idx="265">
                  <c:v>3.265195045969449E-4</c:v>
                </c:pt>
                <c:pt idx="266">
                  <c:v>5.2651950682047755E-4</c:v>
                </c:pt>
                <c:pt idx="267">
                  <c:v>4.1588450403651223E-4</c:v>
                </c:pt>
                <c:pt idx="268">
                  <c:v>-1.7351790011161938E-3</c:v>
                </c:pt>
                <c:pt idx="269">
                  <c:v>-1.235178999195341E-3</c:v>
                </c:pt>
                <c:pt idx="270">
                  <c:v>4.0950350376078859E-4</c:v>
                </c:pt>
                <c:pt idx="271">
                  <c:v>-4.4155999785289168E-4</c:v>
                </c:pt>
                <c:pt idx="272">
                  <c:v>-1.1458139924798161E-3</c:v>
                </c:pt>
                <c:pt idx="273">
                  <c:v>4.0312250348506495E-4</c:v>
                </c:pt>
                <c:pt idx="274">
                  <c:v>1.9248750322731212E-4</c:v>
                </c:pt>
                <c:pt idx="275">
                  <c:v>-1.358575995254796E-3</c:v>
                </c:pt>
                <c:pt idx="276">
                  <c:v>-2.138934942195192E-4</c:v>
                </c:pt>
                <c:pt idx="277">
                  <c:v>1.2797254967154004E-3</c:v>
                </c:pt>
                <c:pt idx="278">
                  <c:v>2.0797254983335733E-3</c:v>
                </c:pt>
                <c:pt idx="279">
                  <c:v>-6.492599641205743E-5</c:v>
                </c:pt>
                <c:pt idx="280">
                  <c:v>7.0082000456750393E-4</c:v>
                </c:pt>
                <c:pt idx="282">
                  <c:v>-2.0840224970015697E-3</c:v>
                </c:pt>
                <c:pt idx="283">
                  <c:v>-1.3457210006890818E-3</c:v>
                </c:pt>
                <c:pt idx="285">
                  <c:v>-1.2222309960634448E-3</c:v>
                </c:pt>
                <c:pt idx="286">
                  <c:v>-1.7707799997879192E-3</c:v>
                </c:pt>
                <c:pt idx="287">
                  <c:v>-1.4344969968078658E-3</c:v>
                </c:pt>
                <c:pt idx="288">
                  <c:v>-6.2171949684852734E-4</c:v>
                </c:pt>
                <c:pt idx="289">
                  <c:v>-1.4300879993243143E-3</c:v>
                </c:pt>
                <c:pt idx="291">
                  <c:v>-1.9318739941809326E-3</c:v>
                </c:pt>
                <c:pt idx="292">
                  <c:v>-1.8403354988549836E-3</c:v>
                </c:pt>
                <c:pt idx="293">
                  <c:v>-1.3083839949104004E-3</c:v>
                </c:pt>
                <c:pt idx="294">
                  <c:v>-3.2955599963315763E-3</c:v>
                </c:pt>
                <c:pt idx="295">
                  <c:v>-2.4019099946599454E-3</c:v>
                </c:pt>
                <c:pt idx="296">
                  <c:v>-3.6822244946961291E-3</c:v>
                </c:pt>
                <c:pt idx="297">
                  <c:v>-3.4949710025102831E-3</c:v>
                </c:pt>
                <c:pt idx="298">
                  <c:v>-4.4119714948465116E-3</c:v>
                </c:pt>
                <c:pt idx="299">
                  <c:v>-3.1034325002110563E-3</c:v>
                </c:pt>
                <c:pt idx="300">
                  <c:v>-3.7757194950245321E-3</c:v>
                </c:pt>
                <c:pt idx="301">
                  <c:v>-3.4650689995032735E-3</c:v>
                </c:pt>
                <c:pt idx="302">
                  <c:v>-3.7671959944418631E-3</c:v>
                </c:pt>
                <c:pt idx="303">
                  <c:v>-4.0607219998491928E-3</c:v>
                </c:pt>
                <c:pt idx="304">
                  <c:v>-3.3351669990224764E-3</c:v>
                </c:pt>
                <c:pt idx="305">
                  <c:v>-3.3251670029130764E-3</c:v>
                </c:pt>
                <c:pt idx="307">
                  <c:v>-3.2251669981633313E-3</c:v>
                </c:pt>
                <c:pt idx="309">
                  <c:v>-4.3006545020034537E-3</c:v>
                </c:pt>
                <c:pt idx="310">
                  <c:v>-3.8240204958128743E-3</c:v>
                </c:pt>
                <c:pt idx="311">
                  <c:v>-4.1559099990990944E-3</c:v>
                </c:pt>
                <c:pt idx="312">
                  <c:v>-4.9005460023181513E-3</c:v>
                </c:pt>
                <c:pt idx="313">
                  <c:v>-4.2856104992097244E-3</c:v>
                </c:pt>
                <c:pt idx="314">
                  <c:v>-4.9340354962623678E-3</c:v>
                </c:pt>
                <c:pt idx="315">
                  <c:v>-5.2999725012341514E-3</c:v>
                </c:pt>
                <c:pt idx="316">
                  <c:v>-5.8892599918181077E-3</c:v>
                </c:pt>
                <c:pt idx="317">
                  <c:v>-4.9764824943849817E-3</c:v>
                </c:pt>
                <c:pt idx="318">
                  <c:v>-4.8232764966087416E-3</c:v>
                </c:pt>
                <c:pt idx="319">
                  <c:v>-4.0424039980280213E-3</c:v>
                </c:pt>
                <c:pt idx="320">
                  <c:v>-4.6743089988012798E-3</c:v>
                </c:pt>
                <c:pt idx="322">
                  <c:v>-6.1938494982314296E-3</c:v>
                </c:pt>
                <c:pt idx="323">
                  <c:v>-6.6291670009377412E-3</c:v>
                </c:pt>
                <c:pt idx="325">
                  <c:v>-5.7291670018457808E-3</c:v>
                </c:pt>
                <c:pt idx="327">
                  <c:v>-5.4291670021484606E-3</c:v>
                </c:pt>
                <c:pt idx="329">
                  <c:v>-6.5674629950080998E-3</c:v>
                </c:pt>
                <c:pt idx="330">
                  <c:v>-8.0057025043061003E-3</c:v>
                </c:pt>
                <c:pt idx="331">
                  <c:v>-8.6354649974964559E-3</c:v>
                </c:pt>
                <c:pt idx="332">
                  <c:v>-7.7865284984000027E-3</c:v>
                </c:pt>
                <c:pt idx="333">
                  <c:v>-8.9694970010896213E-3</c:v>
                </c:pt>
                <c:pt idx="334">
                  <c:v>-8.2726874898071401E-3</c:v>
                </c:pt>
                <c:pt idx="336">
                  <c:v>-8.2311954975011759E-3</c:v>
                </c:pt>
                <c:pt idx="337">
                  <c:v>-7.9950054932851344E-3</c:v>
                </c:pt>
                <c:pt idx="338">
                  <c:v>-8.1460689980303869E-3</c:v>
                </c:pt>
                <c:pt idx="339">
                  <c:v>-1.0531118001381401E-2</c:v>
                </c:pt>
                <c:pt idx="340">
                  <c:v>-8.3396104964776896E-3</c:v>
                </c:pt>
                <c:pt idx="341">
                  <c:v>-8.7118974915938452E-3</c:v>
                </c:pt>
                <c:pt idx="342">
                  <c:v>-9.3199714974616654E-3</c:v>
                </c:pt>
                <c:pt idx="343">
                  <c:v>-1.0751829999207985E-2</c:v>
                </c:pt>
                <c:pt idx="344">
                  <c:v>-1.0751829999207985E-2</c:v>
                </c:pt>
                <c:pt idx="345">
                  <c:v>-1.0073069002828561E-2</c:v>
                </c:pt>
                <c:pt idx="346">
                  <c:v>-1.0283688498020638E-2</c:v>
                </c:pt>
                <c:pt idx="347">
                  <c:v>-1.0634751997713465E-2</c:v>
                </c:pt>
                <c:pt idx="348">
                  <c:v>-1.0992180999892298E-2</c:v>
                </c:pt>
                <c:pt idx="349">
                  <c:v>-1.0696434997953475E-2</c:v>
                </c:pt>
                <c:pt idx="351">
                  <c:v>-1.0745990999566857E-2</c:v>
                </c:pt>
                <c:pt idx="352">
                  <c:v>-1.1098530994786415E-2</c:v>
                </c:pt>
                <c:pt idx="353">
                  <c:v>-1.1275103002844844E-2</c:v>
                </c:pt>
                <c:pt idx="354">
                  <c:v>-1.3278876496769954E-2</c:v>
                </c:pt>
                <c:pt idx="355">
                  <c:v>-1.3278876496769954E-2</c:v>
                </c:pt>
                <c:pt idx="356">
                  <c:v>-1.2925639501190744E-2</c:v>
                </c:pt>
                <c:pt idx="357">
                  <c:v>-1.2925639501190744E-2</c:v>
                </c:pt>
                <c:pt idx="358">
                  <c:v>-1.4376702994923107E-2</c:v>
                </c:pt>
                <c:pt idx="359">
                  <c:v>-1.4376702994923107E-2</c:v>
                </c:pt>
                <c:pt idx="360">
                  <c:v>-1.4463909996266011E-2</c:v>
                </c:pt>
                <c:pt idx="361">
                  <c:v>-1.684838549408596E-2</c:v>
                </c:pt>
                <c:pt idx="363">
                  <c:v>-1.7065401501895394E-2</c:v>
                </c:pt>
                <c:pt idx="364">
                  <c:v>-1.8118592000973877E-2</c:v>
                </c:pt>
                <c:pt idx="365">
                  <c:v>-1.926748199184658E-2</c:v>
                </c:pt>
                <c:pt idx="366">
                  <c:v>-1.7461085495597217E-2</c:v>
                </c:pt>
                <c:pt idx="367">
                  <c:v>-1.9612149000749923E-2</c:v>
                </c:pt>
                <c:pt idx="368">
                  <c:v>-1.852278399746865E-2</c:v>
                </c:pt>
                <c:pt idx="369">
                  <c:v>-1.9144007499562576E-2</c:v>
                </c:pt>
                <c:pt idx="370">
                  <c:v>-1.5503547998378053E-2</c:v>
                </c:pt>
                <c:pt idx="371">
                  <c:v>-1.8660992500372231E-2</c:v>
                </c:pt>
                <c:pt idx="372">
                  <c:v>-2.4177558996598236E-2</c:v>
                </c:pt>
                <c:pt idx="374">
                  <c:v>-2.3312163997616153E-2</c:v>
                </c:pt>
                <c:pt idx="375">
                  <c:v>-2.3630671996215824E-2</c:v>
                </c:pt>
                <c:pt idx="376">
                  <c:v>-2.2428529497119598E-2</c:v>
                </c:pt>
                <c:pt idx="377">
                  <c:v>-2.3679592995904386E-2</c:v>
                </c:pt>
                <c:pt idx="380">
                  <c:v>-2.2385927491995972E-2</c:v>
                </c:pt>
                <c:pt idx="383">
                  <c:v>-2.4011435998545494E-2</c:v>
                </c:pt>
                <c:pt idx="384">
                  <c:v>-2.4138771943398751E-2</c:v>
                </c:pt>
                <c:pt idx="385">
                  <c:v>-2.7419478996307589E-2</c:v>
                </c:pt>
                <c:pt idx="386">
                  <c:v>-2.6104543496330734E-2</c:v>
                </c:pt>
                <c:pt idx="387">
                  <c:v>-2.7719416997570079E-2</c:v>
                </c:pt>
                <c:pt idx="388">
                  <c:v>-2.9978259997733403E-2</c:v>
                </c:pt>
                <c:pt idx="389">
                  <c:v>-3.2071786001324654E-2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06C-45BF-B01C-9EB4D7A8AF8A}"/>
            </c:ext>
          </c:extLst>
        </c:ser>
        <c:ser>
          <c:idx val="4"/>
          <c:order val="4"/>
          <c:tx>
            <c:strRef>
              <c:f>'Active 3'!$L$20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3'!$F$21:$F$410</c:f>
              <c:numCache>
                <c:formatCode>General</c:formatCode>
                <c:ptCount val="39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38636</c:v>
                </c:pt>
                <c:pt idx="385">
                  <c:v>39177</c:v>
                </c:pt>
                <c:pt idx="386">
                  <c:v>39240.5</c:v>
                </c:pt>
                <c:pt idx="387">
                  <c:v>39271</c:v>
                </c:pt>
                <c:pt idx="388">
                  <c:v>40380</c:v>
                </c:pt>
                <c:pt idx="389">
                  <c:v>40518</c:v>
                </c:pt>
              </c:numCache>
            </c:numRef>
          </c:xVal>
          <c:yVal>
            <c:numRef>
              <c:f>'Active 3'!$L$21:$L$410</c:f>
              <c:numCache>
                <c:formatCode>General</c:formatCode>
                <c:ptCount val="390"/>
                <c:pt idx="70">
                  <c:v>-2.1091739981784485E-3</c:v>
                </c:pt>
                <c:pt idx="71">
                  <c:v>-2.881507491110824E-3</c:v>
                </c:pt>
                <c:pt idx="131">
                  <c:v>3.9462999993702397E-3</c:v>
                </c:pt>
                <c:pt idx="201">
                  <c:v>-2.4411399499513209E-4</c:v>
                </c:pt>
                <c:pt idx="233">
                  <c:v>-8.6268699669744819E-4</c:v>
                </c:pt>
                <c:pt idx="236">
                  <c:v>-3.7322899879654869E-4</c:v>
                </c:pt>
                <c:pt idx="240">
                  <c:v>-1.6981949956971221E-3</c:v>
                </c:pt>
                <c:pt idx="247">
                  <c:v>-2.4103679970721714E-3</c:v>
                </c:pt>
                <c:pt idx="256">
                  <c:v>-1.3868780006305315E-3</c:v>
                </c:pt>
                <c:pt idx="260">
                  <c:v>5.4299300245475024E-4</c:v>
                </c:pt>
                <c:pt idx="281">
                  <c:v>7.3082000017166138E-4</c:v>
                </c:pt>
                <c:pt idx="306">
                  <c:v>-3.2351670015486889E-3</c:v>
                </c:pt>
                <c:pt idx="308">
                  <c:v>-3.1351670040749013E-3</c:v>
                </c:pt>
                <c:pt idx="321">
                  <c:v>-6.2338494972209446E-3</c:v>
                </c:pt>
                <c:pt idx="324">
                  <c:v>-6.5891670019482262E-3</c:v>
                </c:pt>
                <c:pt idx="326">
                  <c:v>-5.6891670028562658E-3</c:v>
                </c:pt>
                <c:pt idx="328">
                  <c:v>-5.3891670031589456E-3</c:v>
                </c:pt>
                <c:pt idx="335">
                  <c:v>-8.2226874947082251E-3</c:v>
                </c:pt>
                <c:pt idx="350">
                  <c:v>-1.0755990995676257E-2</c:v>
                </c:pt>
                <c:pt idx="373">
                  <c:v>-2.3322164001001511E-2</c:v>
                </c:pt>
                <c:pt idx="378">
                  <c:v>-2.2950212500290945E-2</c:v>
                </c:pt>
                <c:pt idx="379">
                  <c:v>-2.2430212498875335E-2</c:v>
                </c:pt>
                <c:pt idx="381">
                  <c:v>-2.3875276994658634E-2</c:v>
                </c:pt>
                <c:pt idx="382">
                  <c:v>-2.3365276996628381E-2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06C-45BF-B01C-9EB4D7A8AF8A}"/>
            </c:ext>
          </c:extLst>
        </c:ser>
        <c:ser>
          <c:idx val="5"/>
          <c:order val="5"/>
          <c:tx>
            <c:strRef>
              <c:f>'Active 3'!$M$20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3'!$F$21:$F$410</c:f>
              <c:numCache>
                <c:formatCode>General</c:formatCode>
                <c:ptCount val="39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38636</c:v>
                </c:pt>
                <c:pt idx="385">
                  <c:v>39177</c:v>
                </c:pt>
                <c:pt idx="386">
                  <c:v>39240.5</c:v>
                </c:pt>
                <c:pt idx="387">
                  <c:v>39271</c:v>
                </c:pt>
                <c:pt idx="388">
                  <c:v>40380</c:v>
                </c:pt>
                <c:pt idx="389">
                  <c:v>40518</c:v>
                </c:pt>
              </c:numCache>
            </c:numRef>
          </c:xVal>
          <c:yVal>
            <c:numRef>
              <c:f>'Active 3'!$M$21:$M$410</c:f>
              <c:numCache>
                <c:formatCode>General</c:formatCode>
                <c:ptCount val="3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06C-45BF-B01C-9EB4D7A8AF8A}"/>
            </c:ext>
          </c:extLst>
        </c:ser>
        <c:ser>
          <c:idx val="6"/>
          <c:order val="6"/>
          <c:tx>
            <c:strRef>
              <c:f>'Active 3'!$N$20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3'!$F$21:$F$410</c:f>
              <c:numCache>
                <c:formatCode>General</c:formatCode>
                <c:ptCount val="39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38636</c:v>
                </c:pt>
                <c:pt idx="385">
                  <c:v>39177</c:v>
                </c:pt>
                <c:pt idx="386">
                  <c:v>39240.5</c:v>
                </c:pt>
                <c:pt idx="387">
                  <c:v>39271</c:v>
                </c:pt>
                <c:pt idx="388">
                  <c:v>40380</c:v>
                </c:pt>
                <c:pt idx="389">
                  <c:v>40518</c:v>
                </c:pt>
              </c:numCache>
            </c:numRef>
          </c:xVal>
          <c:yVal>
            <c:numRef>
              <c:f>'Active 3'!$N$21:$N$410</c:f>
              <c:numCache>
                <c:formatCode>General</c:formatCode>
                <c:ptCount val="3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06C-45BF-B01C-9EB4D7A8AF8A}"/>
            </c:ext>
          </c:extLst>
        </c:ser>
        <c:ser>
          <c:idx val="7"/>
          <c:order val="7"/>
          <c:tx>
            <c:strRef>
              <c:f>'Active 3'!$AX$1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3'!$AW$2:$AW$138</c:f>
              <c:numCache>
                <c:formatCode>General</c:formatCode>
                <c:ptCount val="137"/>
                <c:pt idx="0">
                  <c:v>-50000</c:v>
                </c:pt>
                <c:pt idx="1">
                  <c:v>-49000</c:v>
                </c:pt>
                <c:pt idx="2">
                  <c:v>-48000</c:v>
                </c:pt>
                <c:pt idx="3">
                  <c:v>-47000</c:v>
                </c:pt>
                <c:pt idx="4">
                  <c:v>-46000</c:v>
                </c:pt>
                <c:pt idx="5">
                  <c:v>-45000</c:v>
                </c:pt>
                <c:pt idx="6">
                  <c:v>-44000</c:v>
                </c:pt>
                <c:pt idx="7">
                  <c:v>-43000</c:v>
                </c:pt>
                <c:pt idx="8">
                  <c:v>-42000</c:v>
                </c:pt>
                <c:pt idx="9">
                  <c:v>-41000</c:v>
                </c:pt>
                <c:pt idx="10">
                  <c:v>-40000</c:v>
                </c:pt>
                <c:pt idx="11">
                  <c:v>-39000</c:v>
                </c:pt>
                <c:pt idx="12">
                  <c:v>-38000</c:v>
                </c:pt>
                <c:pt idx="13">
                  <c:v>-37000</c:v>
                </c:pt>
                <c:pt idx="14">
                  <c:v>-36000</c:v>
                </c:pt>
                <c:pt idx="15">
                  <c:v>-35000</c:v>
                </c:pt>
                <c:pt idx="16">
                  <c:v>-34000</c:v>
                </c:pt>
                <c:pt idx="17">
                  <c:v>-33000</c:v>
                </c:pt>
                <c:pt idx="18">
                  <c:v>-32000</c:v>
                </c:pt>
                <c:pt idx="19">
                  <c:v>-31000</c:v>
                </c:pt>
                <c:pt idx="20">
                  <c:v>-30000</c:v>
                </c:pt>
                <c:pt idx="21">
                  <c:v>-29000</c:v>
                </c:pt>
                <c:pt idx="22">
                  <c:v>-28000</c:v>
                </c:pt>
                <c:pt idx="23">
                  <c:v>-27000</c:v>
                </c:pt>
                <c:pt idx="24">
                  <c:v>-26000</c:v>
                </c:pt>
                <c:pt idx="25">
                  <c:v>-25000</c:v>
                </c:pt>
                <c:pt idx="26">
                  <c:v>-24000</c:v>
                </c:pt>
                <c:pt idx="27">
                  <c:v>-23000</c:v>
                </c:pt>
                <c:pt idx="28">
                  <c:v>-22000</c:v>
                </c:pt>
                <c:pt idx="29">
                  <c:v>-21000</c:v>
                </c:pt>
                <c:pt idx="30">
                  <c:v>-20000</c:v>
                </c:pt>
                <c:pt idx="31">
                  <c:v>-19000</c:v>
                </c:pt>
                <c:pt idx="32">
                  <c:v>-18000</c:v>
                </c:pt>
                <c:pt idx="33">
                  <c:v>-17000</c:v>
                </c:pt>
                <c:pt idx="34">
                  <c:v>-16000</c:v>
                </c:pt>
                <c:pt idx="35">
                  <c:v>-15000</c:v>
                </c:pt>
                <c:pt idx="36">
                  <c:v>-14000</c:v>
                </c:pt>
                <c:pt idx="37">
                  <c:v>-13000</c:v>
                </c:pt>
                <c:pt idx="38">
                  <c:v>-12000</c:v>
                </c:pt>
                <c:pt idx="39">
                  <c:v>-11000</c:v>
                </c:pt>
                <c:pt idx="40">
                  <c:v>-10000</c:v>
                </c:pt>
                <c:pt idx="41">
                  <c:v>-9000</c:v>
                </c:pt>
                <c:pt idx="42">
                  <c:v>-8000</c:v>
                </c:pt>
                <c:pt idx="43">
                  <c:v>-7000</c:v>
                </c:pt>
                <c:pt idx="44">
                  <c:v>-6000</c:v>
                </c:pt>
                <c:pt idx="45">
                  <c:v>-5000</c:v>
                </c:pt>
                <c:pt idx="46">
                  <c:v>-4000</c:v>
                </c:pt>
                <c:pt idx="47">
                  <c:v>-3000</c:v>
                </c:pt>
                <c:pt idx="48">
                  <c:v>-2000</c:v>
                </c:pt>
                <c:pt idx="49">
                  <c:v>-1000</c:v>
                </c:pt>
                <c:pt idx="50">
                  <c:v>0</c:v>
                </c:pt>
                <c:pt idx="51">
                  <c:v>1000</c:v>
                </c:pt>
                <c:pt idx="52">
                  <c:v>2000</c:v>
                </c:pt>
                <c:pt idx="53">
                  <c:v>3000</c:v>
                </c:pt>
                <c:pt idx="54">
                  <c:v>4000</c:v>
                </c:pt>
                <c:pt idx="55">
                  <c:v>5000</c:v>
                </c:pt>
                <c:pt idx="56">
                  <c:v>6000</c:v>
                </c:pt>
                <c:pt idx="57">
                  <c:v>7000</c:v>
                </c:pt>
                <c:pt idx="58">
                  <c:v>8000</c:v>
                </c:pt>
                <c:pt idx="59">
                  <c:v>9000</c:v>
                </c:pt>
                <c:pt idx="60">
                  <c:v>10000</c:v>
                </c:pt>
                <c:pt idx="61">
                  <c:v>11000</c:v>
                </c:pt>
                <c:pt idx="62">
                  <c:v>12000</c:v>
                </c:pt>
                <c:pt idx="63">
                  <c:v>13000</c:v>
                </c:pt>
                <c:pt idx="64">
                  <c:v>14000</c:v>
                </c:pt>
                <c:pt idx="65">
                  <c:v>15000</c:v>
                </c:pt>
                <c:pt idx="66">
                  <c:v>16000</c:v>
                </c:pt>
                <c:pt idx="67">
                  <c:v>17000</c:v>
                </c:pt>
                <c:pt idx="68">
                  <c:v>18000</c:v>
                </c:pt>
                <c:pt idx="69">
                  <c:v>19000</c:v>
                </c:pt>
                <c:pt idx="70">
                  <c:v>20000</c:v>
                </c:pt>
                <c:pt idx="71">
                  <c:v>21000</c:v>
                </c:pt>
                <c:pt idx="72">
                  <c:v>22000</c:v>
                </c:pt>
                <c:pt idx="73">
                  <c:v>23000</c:v>
                </c:pt>
                <c:pt idx="74">
                  <c:v>24000</c:v>
                </c:pt>
                <c:pt idx="75">
                  <c:v>25000</c:v>
                </c:pt>
                <c:pt idx="76">
                  <c:v>26000</c:v>
                </c:pt>
                <c:pt idx="77">
                  <c:v>27000</c:v>
                </c:pt>
                <c:pt idx="78">
                  <c:v>28000</c:v>
                </c:pt>
                <c:pt idx="79">
                  <c:v>29000</c:v>
                </c:pt>
                <c:pt idx="80">
                  <c:v>30000</c:v>
                </c:pt>
                <c:pt idx="81">
                  <c:v>31000</c:v>
                </c:pt>
                <c:pt idx="82">
                  <c:v>32000</c:v>
                </c:pt>
                <c:pt idx="83">
                  <c:v>33000</c:v>
                </c:pt>
                <c:pt idx="84">
                  <c:v>34000</c:v>
                </c:pt>
                <c:pt idx="85">
                  <c:v>35000</c:v>
                </c:pt>
                <c:pt idx="86">
                  <c:v>36000</c:v>
                </c:pt>
                <c:pt idx="87">
                  <c:v>37000</c:v>
                </c:pt>
                <c:pt idx="88">
                  <c:v>38000</c:v>
                </c:pt>
                <c:pt idx="89">
                  <c:v>39000</c:v>
                </c:pt>
                <c:pt idx="90">
                  <c:v>40000</c:v>
                </c:pt>
                <c:pt idx="91">
                  <c:v>41000</c:v>
                </c:pt>
                <c:pt idx="92">
                  <c:v>42000</c:v>
                </c:pt>
                <c:pt idx="93">
                  <c:v>43000</c:v>
                </c:pt>
                <c:pt idx="94">
                  <c:v>44000</c:v>
                </c:pt>
                <c:pt idx="95">
                  <c:v>45000</c:v>
                </c:pt>
                <c:pt idx="96">
                  <c:v>46000</c:v>
                </c:pt>
                <c:pt idx="97">
                  <c:v>47000</c:v>
                </c:pt>
                <c:pt idx="98">
                  <c:v>48000</c:v>
                </c:pt>
                <c:pt idx="99">
                  <c:v>49000</c:v>
                </c:pt>
              </c:numCache>
            </c:numRef>
          </c:xVal>
          <c:yVal>
            <c:numRef>
              <c:f>'Active 3'!$AX$2:$AX$138</c:f>
              <c:numCache>
                <c:formatCode>General</c:formatCode>
                <c:ptCount val="137"/>
                <c:pt idx="0">
                  <c:v>-0.27684046086862357</c:v>
                </c:pt>
                <c:pt idx="1">
                  <c:v>-0.26861459165616086</c:v>
                </c:pt>
                <c:pt idx="2">
                  <c:v>-0.26111583502193469</c:v>
                </c:pt>
                <c:pt idx="3">
                  <c:v>-0.25434864684614511</c:v>
                </c:pt>
                <c:pt idx="4">
                  <c:v>-0.24821135632885133</c:v>
                </c:pt>
                <c:pt idx="5">
                  <c:v>-0.24241630739426212</c:v>
                </c:pt>
                <c:pt idx="6">
                  <c:v>-0.23647409071337727</c:v>
                </c:pt>
                <c:pt idx="7">
                  <c:v>-0.22988738591214358</c:v>
                </c:pt>
                <c:pt idx="8">
                  <c:v>-0.22244764630260647</c:v>
                </c:pt>
                <c:pt idx="9">
                  <c:v>-0.21428244357469567</c:v>
                </c:pt>
                <c:pt idx="10">
                  <c:v>-0.20566982075225745</c:v>
                </c:pt>
                <c:pt idx="11">
                  <c:v>-0.19688441361735609</c:v>
                </c:pt>
                <c:pt idx="12">
                  <c:v>-0.18814703334034991</c:v>
                </c:pt>
                <c:pt idx="13">
                  <c:v>-0.17962658467945003</c:v>
                </c:pt>
                <c:pt idx="14">
                  <c:v>-0.1714546915807422</c:v>
                </c:pt>
                <c:pt idx="15">
                  <c:v>-0.16373907550401254</c:v>
                </c:pt>
                <c:pt idx="16">
                  <c:v>-0.15657261002319769</c:v>
                </c:pt>
                <c:pt idx="17">
                  <c:v>-0.15003726003116236</c:v>
                </c:pt>
                <c:pt idx="18">
                  <c:v>-0.14420093505620821</c:v>
                </c:pt>
                <c:pt idx="19">
                  <c:v>-0.13910188797693049</c:v>
                </c:pt>
                <c:pt idx="20">
                  <c:v>-0.13471030512873355</c:v>
                </c:pt>
                <c:pt idx="21">
                  <c:v>-0.13085824628760531</c:v>
                </c:pt>
                <c:pt idx="22">
                  <c:v>-0.12716873809513191</c:v>
                </c:pt>
                <c:pt idx="23">
                  <c:v>-0.12311253353851472</c:v>
                </c:pt>
                <c:pt idx="24">
                  <c:v>-0.11828147102027479</c:v>
                </c:pt>
                <c:pt idx="25">
                  <c:v>-0.11261717934220465</c:v>
                </c:pt>
                <c:pt idx="26">
                  <c:v>-0.10633351245336092</c:v>
                </c:pt>
                <c:pt idx="27">
                  <c:v>-9.9719109204017137E-2</c:v>
                </c:pt>
                <c:pt idx="28">
                  <c:v>-9.3028582569696303E-2</c:v>
                </c:pt>
                <c:pt idx="29">
                  <c:v>-8.6460171163136521E-2</c:v>
                </c:pt>
                <c:pt idx="30">
                  <c:v>-8.016580717667128E-2</c:v>
                </c:pt>
                <c:pt idx="31">
                  <c:v>-7.4266016340864716E-2</c:v>
                </c:pt>
                <c:pt idx="32">
                  <c:v>-6.8861666411738118E-2</c:v>
                </c:pt>
                <c:pt idx="33">
                  <c:v>-6.4041055252357135E-2</c:v>
                </c:pt>
                <c:pt idx="34">
                  <c:v>-5.9881350359767771E-2</c:v>
                </c:pt>
                <c:pt idx="35">
                  <c:v>-5.6441300872406445E-2</c:v>
                </c:pt>
                <c:pt idx="36">
                  <c:v>-5.3737872287294736E-2</c:v>
                </c:pt>
                <c:pt idx="37">
                  <c:v>-5.1695206529174052E-2</c:v>
                </c:pt>
                <c:pt idx="38">
                  <c:v>-5.0065807829316231E-2</c:v>
                </c:pt>
                <c:pt idx="39">
                  <c:v>-4.8390904505481169E-2</c:v>
                </c:pt>
                <c:pt idx="40">
                  <c:v>-4.6150165447949469E-2</c:v>
                </c:pt>
                <c:pt idx="41">
                  <c:v>-4.3066491994449368E-2</c:v>
                </c:pt>
                <c:pt idx="42">
                  <c:v>-3.9215535511012756E-2</c:v>
                </c:pt>
                <c:pt idx="43">
                  <c:v>-3.4862204798930388E-2</c:v>
                </c:pt>
                <c:pt idx="44">
                  <c:v>-3.0288190361784036E-2</c:v>
                </c:pt>
                <c:pt idx="45">
                  <c:v>-2.5725096312638029E-2</c:v>
                </c:pt>
                <c:pt idx="46">
                  <c:v>-2.1350538388842901E-2</c:v>
                </c:pt>
                <c:pt idx="47">
                  <c:v>-1.7302006339234795E-2</c:v>
                </c:pt>
                <c:pt idx="48">
                  <c:v>-1.3690875603005059E-2</c:v>
                </c:pt>
                <c:pt idx="49">
                  <c:v>-1.0612337850535763E-2</c:v>
                </c:pt>
                <c:pt idx="50">
                  <c:v>-8.1503846473228187E-3</c:v>
                </c:pt>
                <c:pt idx="51">
                  <c:v>-6.3762657853998492E-3</c:v>
                </c:pt>
                <c:pt idx="52">
                  <c:v>-5.3358631540420549E-3</c:v>
                </c:pt>
                <c:pt idx="53">
                  <c:v>-5.0165208124892842E-3</c:v>
                </c:pt>
                <c:pt idx="54">
                  <c:v>-5.2826863797508028E-3</c:v>
                </c:pt>
                <c:pt idx="55">
                  <c:v>-5.7986026975107748E-3</c:v>
                </c:pt>
                <c:pt idx="56">
                  <c:v>-6.0482008979047854E-3</c:v>
                </c:pt>
                <c:pt idx="57">
                  <c:v>-5.5758389598433277E-3</c:v>
                </c:pt>
                <c:pt idx="58">
                  <c:v>-4.2544913558055621E-3</c:v>
                </c:pt>
                <c:pt idx="59">
                  <c:v>-2.2626772424243751E-3</c:v>
                </c:pt>
                <c:pt idx="60">
                  <c:v>1.1318347920074613E-4</c:v>
                </c:pt>
                <c:pt idx="61">
                  <c:v>2.6086233398848733E-3</c:v>
                </c:pt>
                <c:pt idx="62">
                  <c:v>5.015163933376374E-3</c:v>
                </c:pt>
                <c:pt idx="63">
                  <c:v>7.1733515652405641E-3</c:v>
                </c:pt>
                <c:pt idx="64">
                  <c:v>8.9577925419236197E-3</c:v>
                </c:pt>
                <c:pt idx="65">
                  <c:v>1.0264618458364547E-2</c:v>
                </c:pt>
                <c:pt idx="66">
                  <c:v>1.1003476320476425E-2</c:v>
                </c:pt>
                <c:pt idx="67">
                  <c:v>1.1094886495747082E-2</c:v>
                </c:pt>
                <c:pt idx="68">
                  <c:v>1.0475490242039158E-2</c:v>
                </c:pt>
                <c:pt idx="69">
                  <c:v>9.1175881604055823E-3</c:v>
                </c:pt>
                <c:pt idx="70">
                  <c:v>7.074159819234759E-3</c:v>
                </c:pt>
                <c:pt idx="71">
                  <c:v>4.5544746850406381E-3</c:v>
                </c:pt>
                <c:pt idx="72">
                  <c:v>1.9814501218551818E-3</c:v>
                </c:pt>
                <c:pt idx="73">
                  <c:v>-1.1367709477159288E-4</c:v>
                </c:pt>
                <c:pt idx="74">
                  <c:v>-1.3893459328018203E-3</c:v>
                </c:pt>
                <c:pt idx="75">
                  <c:v>-1.8624856677241664E-3</c:v>
                </c:pt>
                <c:pt idx="76">
                  <c:v>-1.7785306973699174E-3</c:v>
                </c:pt>
                <c:pt idx="77">
                  <c:v>-1.424060000767274E-3</c:v>
                </c:pt>
                <c:pt idx="78">
                  <c:v>-1.0414630781617881E-3</c:v>
                </c:pt>
                <c:pt idx="79">
                  <c:v>-8.1759753096972976E-4</c:v>
                </c:pt>
                <c:pt idx="80">
                  <c:v>-8.9632089205409892E-4</c:v>
                </c:pt>
                <c:pt idx="81">
                  <c:v>-1.3930135298339703E-3</c:v>
                </c:pt>
                <c:pt idx="82">
                  <c:v>-2.4053644745972236E-3</c:v>
                </c:pt>
                <c:pt idx="83">
                  <c:v>-4.019349645536725E-3</c:v>
                </c:pt>
                <c:pt idx="84">
                  <c:v>-6.3091414368887638E-3</c:v>
                </c:pt>
                <c:pt idx="85">
                  <c:v>-9.3271214352617614E-3</c:v>
                </c:pt>
                <c:pt idx="86">
                  <c:v>-1.307550488519931E-2</c:v>
                </c:pt>
                <c:pt idx="87">
                  <c:v>-1.7448092013678616E-2</c:v>
                </c:pt>
                <c:pt idx="88">
                  <c:v>-2.2150497156205561E-2</c:v>
                </c:pt>
                <c:pt idx="89">
                  <c:v>-2.6688904389307083E-2</c:v>
                </c:pt>
                <c:pt idx="90">
                  <c:v>-3.057092344923993E-2</c:v>
                </c:pt>
                <c:pt idx="91">
                  <c:v>-3.3599479985557776E-2</c:v>
                </c:pt>
                <c:pt idx="92">
                  <c:v>-3.5909967341387863E-2</c:v>
                </c:pt>
                <c:pt idx="93">
                  <c:v>-3.7782034442870337E-2</c:v>
                </c:pt>
                <c:pt idx="94">
                  <c:v>-3.9488992868959974E-2</c:v>
                </c:pt>
                <c:pt idx="95">
                  <c:v>-4.1249893640440821E-2</c:v>
                </c:pt>
                <c:pt idx="96">
                  <c:v>-4.3232262782002595E-2</c:v>
                </c:pt>
                <c:pt idx="97">
                  <c:v>-4.5566807016025591E-2</c:v>
                </c:pt>
                <c:pt idx="98">
                  <c:v>-4.8360679023068245E-2</c:v>
                </c:pt>
                <c:pt idx="99">
                  <c:v>-5.1706386303363654E-2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06C-45BF-B01C-9EB4D7A8AF8A}"/>
            </c:ext>
          </c:extLst>
        </c:ser>
        <c:ser>
          <c:idx val="8"/>
          <c:order val="8"/>
          <c:tx>
            <c:strRef>
              <c:f>'Active 3'!$U$20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'Active 3'!$F$21:$F$410</c:f>
              <c:numCache>
                <c:formatCode>General</c:formatCode>
                <c:ptCount val="39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38636</c:v>
                </c:pt>
                <c:pt idx="385">
                  <c:v>39177</c:v>
                </c:pt>
                <c:pt idx="386">
                  <c:v>39240.5</c:v>
                </c:pt>
                <c:pt idx="387">
                  <c:v>39271</c:v>
                </c:pt>
                <c:pt idx="388">
                  <c:v>40380</c:v>
                </c:pt>
                <c:pt idx="389">
                  <c:v>40518</c:v>
                </c:pt>
              </c:numCache>
            </c:numRef>
          </c:xVal>
          <c:yVal>
            <c:numRef>
              <c:f>'Active 3'!$U$21:$U$410</c:f>
              <c:numCache>
                <c:formatCode>General</c:formatCode>
                <c:ptCount val="390"/>
                <c:pt idx="290">
                  <c:v>6.124665449897293E-2</c:v>
                </c:pt>
                <c:pt idx="362">
                  <c:v>5.415161450218875E-2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06C-45BF-B01C-9EB4D7A8A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0103760"/>
        <c:axId val="1"/>
      </c:scatterChart>
      <c:valAx>
        <c:axId val="750103760"/>
        <c:scaling>
          <c:orientation val="minMax"/>
          <c:max val="50000"/>
          <c:min val="-50000"/>
        </c:scaling>
        <c:delete val="0"/>
        <c:axPos val="b"/>
        <c:majorGridlines>
          <c:spPr>
            <a:ln w="3175">
              <a:solidFill>
                <a:srgbClr val="333333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066225165562916"/>
              <c:y val="0.891428571428571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333333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1.1920529801324504E-2"/>
              <c:y val="0.428571428571428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010376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072847682119207"/>
          <c:y val="0.92"/>
          <c:w val="0.67947019867549674"/>
          <c:h val="5.142857142857137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BB Peg - O-C Diagr.</a:t>
            </a:r>
          </a:p>
        </c:rich>
      </c:tx>
      <c:layout>
        <c:manualLayout>
          <c:xMode val="edge"/>
          <c:yMode val="edge"/>
          <c:x val="0.33378378378378376"/>
          <c:y val="3.86904761904761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729729729729734E-2"/>
          <c:y val="0.21726253622156408"/>
          <c:w val="0.86036882148052762"/>
          <c:h val="0.6904781973068885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4'!$H$20:$H$20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4'!$F$21:$F$410</c:f>
              <c:numCache>
                <c:formatCode>General</c:formatCode>
                <c:ptCount val="39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38636</c:v>
                </c:pt>
                <c:pt idx="385">
                  <c:v>39177</c:v>
                </c:pt>
                <c:pt idx="386">
                  <c:v>39240.5</c:v>
                </c:pt>
                <c:pt idx="387">
                  <c:v>39271</c:v>
                </c:pt>
                <c:pt idx="388">
                  <c:v>40380</c:v>
                </c:pt>
                <c:pt idx="389">
                  <c:v>40518</c:v>
                </c:pt>
              </c:numCache>
            </c:numRef>
          </c:xVal>
          <c:yVal>
            <c:numRef>
              <c:f>'Active 4'!$H$21:$H$410</c:f>
              <c:numCache>
                <c:formatCode>General</c:formatCode>
                <c:ptCount val="390"/>
                <c:pt idx="6">
                  <c:v>4.8091247001138981E-2</c:v>
                </c:pt>
                <c:pt idx="9">
                  <c:v>2.4461896005959716E-2</c:v>
                </c:pt>
                <c:pt idx="10">
                  <c:v>2.5908721003361279E-2</c:v>
                </c:pt>
                <c:pt idx="11">
                  <c:v>2.4274720002722461E-2</c:v>
                </c:pt>
                <c:pt idx="12">
                  <c:v>3.773856100087869E-2</c:v>
                </c:pt>
                <c:pt idx="13">
                  <c:v>2.6138592005736427E-2</c:v>
                </c:pt>
                <c:pt idx="14">
                  <c:v>2.6615195001795655E-2</c:v>
                </c:pt>
                <c:pt idx="15">
                  <c:v>3.6173089003568748E-2</c:v>
                </c:pt>
                <c:pt idx="16">
                  <c:v>2.6543341999058612E-2</c:v>
                </c:pt>
                <c:pt idx="17">
                  <c:v>3.2356166004319675E-2</c:v>
                </c:pt>
                <c:pt idx="20">
                  <c:v>2.110719500342384E-2</c:v>
                </c:pt>
                <c:pt idx="21">
                  <c:v>2.530303400271805E-2</c:v>
                </c:pt>
                <c:pt idx="22">
                  <c:v>3.9727624505758286E-2</c:v>
                </c:pt>
                <c:pt idx="23">
                  <c:v>2.8976560999581125E-2</c:v>
                </c:pt>
                <c:pt idx="24">
                  <c:v>2.2959545003686799E-2</c:v>
                </c:pt>
                <c:pt idx="25">
                  <c:v>2.1208481506619137E-2</c:v>
                </c:pt>
                <c:pt idx="26">
                  <c:v>3.0621274505392648E-2</c:v>
                </c:pt>
                <c:pt idx="27">
                  <c:v>4.0097877503285417E-2</c:v>
                </c:pt>
                <c:pt idx="28">
                  <c:v>2.9742590999376262E-2</c:v>
                </c:pt>
                <c:pt idx="29">
                  <c:v>2.4219194005127065E-2</c:v>
                </c:pt>
                <c:pt idx="30">
                  <c:v>4.9468130499008112E-2</c:v>
                </c:pt>
                <c:pt idx="31">
                  <c:v>2.7206432001548819E-2</c:v>
                </c:pt>
                <c:pt idx="32">
                  <c:v>1.8074334002449177E-2</c:v>
                </c:pt>
                <c:pt idx="33">
                  <c:v>2.1620396000798792E-2</c:v>
                </c:pt>
                <c:pt idx="34">
                  <c:v>2.0882559503661469E-2</c:v>
                </c:pt>
                <c:pt idx="35">
                  <c:v>3.5359162502572872E-2</c:v>
                </c:pt>
                <c:pt idx="36">
                  <c:v>2.4329384505108465E-2</c:v>
                </c:pt>
                <c:pt idx="37">
                  <c:v>-4.6211520020733587E-3</c:v>
                </c:pt>
                <c:pt idx="38">
                  <c:v>1.7659767006989568E-2</c:v>
                </c:pt>
                <c:pt idx="41">
                  <c:v>-5.2750280010513961E-3</c:v>
                </c:pt>
                <c:pt idx="42">
                  <c:v>1.452059049915988E-2</c:v>
                </c:pt>
                <c:pt idx="43">
                  <c:v>2.5718634002259932E-2</c:v>
                </c:pt>
                <c:pt idx="44">
                  <c:v>5.3403380079544149E-3</c:v>
                </c:pt>
                <c:pt idx="45">
                  <c:v>9.293698996771127E-3</c:v>
                </c:pt>
                <c:pt idx="46">
                  <c:v>-3.1699869941803627E-3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C41-4F1D-98FF-4264522C6346}"/>
            </c:ext>
          </c:extLst>
        </c:ser>
        <c:ser>
          <c:idx val="1"/>
          <c:order val="1"/>
          <c:tx>
            <c:strRef>
              <c:f>'Active 4'!$I$20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4'!$F$21:$F$410</c:f>
              <c:numCache>
                <c:formatCode>General</c:formatCode>
                <c:ptCount val="39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38636</c:v>
                </c:pt>
                <c:pt idx="385">
                  <c:v>39177</c:v>
                </c:pt>
                <c:pt idx="386">
                  <c:v>39240.5</c:v>
                </c:pt>
                <c:pt idx="387">
                  <c:v>39271</c:v>
                </c:pt>
                <c:pt idx="388">
                  <c:v>40380</c:v>
                </c:pt>
                <c:pt idx="389">
                  <c:v>40518</c:v>
                </c:pt>
              </c:numCache>
            </c:numRef>
          </c:xVal>
          <c:yVal>
            <c:numRef>
              <c:f>'Active 4'!$I$21:$I$410</c:f>
              <c:numCache>
                <c:formatCode>General</c:formatCode>
                <c:ptCount val="390"/>
                <c:pt idx="0">
                  <c:v>5.7657373501569964E-2</c:v>
                </c:pt>
                <c:pt idx="1">
                  <c:v>5.2906310000253143E-2</c:v>
                </c:pt>
                <c:pt idx="2">
                  <c:v>5.54027535035857E-2</c:v>
                </c:pt>
                <c:pt idx="3">
                  <c:v>5.5651689999649534E-2</c:v>
                </c:pt>
                <c:pt idx="4">
                  <c:v>5.5884385506942635E-2</c:v>
                </c:pt>
                <c:pt idx="5">
                  <c:v>5.5133321999164764E-2</c:v>
                </c:pt>
                <c:pt idx="7">
                  <c:v>4.9619641999015585E-2</c:v>
                </c:pt>
                <c:pt idx="8">
                  <c:v>6.2131083002896048E-2</c:v>
                </c:pt>
                <c:pt idx="18">
                  <c:v>3.819733850468765E-2</c:v>
                </c:pt>
                <c:pt idx="19">
                  <c:v>3.7446275004185736E-2</c:v>
                </c:pt>
                <c:pt idx="39">
                  <c:v>2.104986050107982E-2</c:v>
                </c:pt>
                <c:pt idx="40">
                  <c:v>1.0298797002178617E-2</c:v>
                </c:pt>
                <c:pt idx="48">
                  <c:v>1.4200972000253387E-2</c:v>
                </c:pt>
                <c:pt idx="49">
                  <c:v>1.6537193005206063E-2</c:v>
                </c:pt>
                <c:pt idx="50">
                  <c:v>2.427549449930666E-2</c:v>
                </c:pt>
                <c:pt idx="51">
                  <c:v>-3.492584997729864E-3</c:v>
                </c:pt>
                <c:pt idx="52">
                  <c:v>7.3523765022400767E-3</c:v>
                </c:pt>
                <c:pt idx="53">
                  <c:v>3.1771938003657851E-2</c:v>
                </c:pt>
                <c:pt idx="54">
                  <c:v>1.5265556998201646E-2</c:v>
                </c:pt>
                <c:pt idx="55">
                  <c:v>1.8510239497118164E-2</c:v>
                </c:pt>
                <c:pt idx="56">
                  <c:v>1.4486340005532838E-3</c:v>
                </c:pt>
                <c:pt idx="57">
                  <c:v>7.1869355087983422E-3</c:v>
                </c:pt>
                <c:pt idx="58">
                  <c:v>5.6635385044501163E-3</c:v>
                </c:pt>
                <c:pt idx="59">
                  <c:v>7.4018400046043098E-3</c:v>
                </c:pt>
                <c:pt idx="60">
                  <c:v>5.9937660043942742E-3</c:v>
                </c:pt>
                <c:pt idx="61">
                  <c:v>-6.9435434998013079E-3</c:v>
                </c:pt>
                <c:pt idx="62">
                  <c:v>-3.3835999929578975E-3</c:v>
                </c:pt>
                <c:pt idx="63">
                  <c:v>-2.146206649922533E-2</c:v>
                </c:pt>
                <c:pt idx="64">
                  <c:v>5.319860007148236E-3</c:v>
                </c:pt>
                <c:pt idx="65">
                  <c:v>1.0319860004528891E-2</c:v>
                </c:pt>
                <c:pt idx="66">
                  <c:v>2.0766685003763996E-2</c:v>
                </c:pt>
                <c:pt idx="67">
                  <c:v>-4.8454259958816692E-3</c:v>
                </c:pt>
                <c:pt idx="74">
                  <c:v>2.1000000560889021E-4</c:v>
                </c:pt>
                <c:pt idx="75">
                  <c:v>9.2958860041107982E-3</c:v>
                </c:pt>
                <c:pt idx="76">
                  <c:v>1.1304450017632917E-3</c:v>
                </c:pt>
                <c:pt idx="78">
                  <c:v>5.3653450013371184E-3</c:v>
                </c:pt>
                <c:pt idx="79">
                  <c:v>1.3998420035932213E-3</c:v>
                </c:pt>
                <c:pt idx="82">
                  <c:v>-4.365412998595275E-3</c:v>
                </c:pt>
                <c:pt idx="83">
                  <c:v>-6.4419849950354546E-3</c:v>
                </c:pt>
                <c:pt idx="84">
                  <c:v>-5.6072709921863861E-3</c:v>
                </c:pt>
                <c:pt idx="85">
                  <c:v>-3.6072709917789325E-3</c:v>
                </c:pt>
                <c:pt idx="86">
                  <c:v>-6.6242870016139932E-3</c:v>
                </c:pt>
                <c:pt idx="87">
                  <c:v>6.052409007679671E-3</c:v>
                </c:pt>
                <c:pt idx="90">
                  <c:v>-5.5007659975672141E-3</c:v>
                </c:pt>
                <c:pt idx="91">
                  <c:v>3.7636020060745068E-3</c:v>
                </c:pt>
                <c:pt idx="92">
                  <c:v>-2.5277194945374504E-3</c:v>
                </c:pt>
                <c:pt idx="93">
                  <c:v>-2.5058950268430635E-4</c:v>
                </c:pt>
                <c:pt idx="94">
                  <c:v>-6.293129496043548E-3</c:v>
                </c:pt>
                <c:pt idx="95">
                  <c:v>3.1026474971440621E-3</c:v>
                </c:pt>
                <c:pt idx="96">
                  <c:v>-6.3258499721996486E-5</c:v>
                </c:pt>
                <c:pt idx="97">
                  <c:v>3.9936741501151118E-2</c:v>
                </c:pt>
                <c:pt idx="98">
                  <c:v>-1.2139365499024279E-2</c:v>
                </c:pt>
                <c:pt idx="99">
                  <c:v>-1.0786128499603365E-2</c:v>
                </c:pt>
                <c:pt idx="100">
                  <c:v>-1.1047826992580667E-2</c:v>
                </c:pt>
                <c:pt idx="101">
                  <c:v>-5.5542080008308403E-3</c:v>
                </c:pt>
                <c:pt idx="102">
                  <c:v>-1.5967479921528138E-3</c:v>
                </c:pt>
                <c:pt idx="103">
                  <c:v>-1.7812544974731281E-3</c:v>
                </c:pt>
                <c:pt idx="104">
                  <c:v>-5.8748424999066629E-3</c:v>
                </c:pt>
                <c:pt idx="105">
                  <c:v>9.537950245430693E-5</c:v>
                </c:pt>
                <c:pt idx="106">
                  <c:v>2.4783945045783184E-3</c:v>
                </c:pt>
                <c:pt idx="107">
                  <c:v>-6.8130819927318953E-3</c:v>
                </c:pt>
                <c:pt idx="108">
                  <c:v>1.2784565042238683E-3</c:v>
                </c:pt>
                <c:pt idx="109">
                  <c:v>-1.3244940499134827E-2</c:v>
                </c:pt>
                <c:pt idx="110">
                  <c:v>1.1187073003384285E-2</c:v>
                </c:pt>
                <c:pt idx="111">
                  <c:v>-1.1074625494075008E-2</c:v>
                </c:pt>
                <c:pt idx="112">
                  <c:v>-1.6336323998984881E-2</c:v>
                </c:pt>
                <c:pt idx="113">
                  <c:v>-3.346571495058015E-3</c:v>
                </c:pt>
                <c:pt idx="114">
                  <c:v>-2.8082080025342293E-3</c:v>
                </c:pt>
                <c:pt idx="115">
                  <c:v>-1.2961351996636949E-2</c:v>
                </c:pt>
                <c:pt idx="116">
                  <c:v>7.2810600249795243E-4</c:v>
                </c:pt>
                <c:pt idx="117">
                  <c:v>8.7025820030248724E-3</c:v>
                </c:pt>
                <c:pt idx="118">
                  <c:v>8.6983280052663758E-3</c:v>
                </c:pt>
                <c:pt idx="119">
                  <c:v>7.5944925047224388E-3</c:v>
                </c:pt>
                <c:pt idx="120">
                  <c:v>1.9647454973892309E-3</c:v>
                </c:pt>
                <c:pt idx="121">
                  <c:v>5.2094279963057488E-3</c:v>
                </c:pt>
                <c:pt idx="122">
                  <c:v>2.9329180033528246E-3</c:v>
                </c:pt>
                <c:pt idx="123">
                  <c:v>6.8861240069963969E-3</c:v>
                </c:pt>
                <c:pt idx="124">
                  <c:v>-8.4010984937776811E-3</c:v>
                </c:pt>
                <c:pt idx="125">
                  <c:v>2.2861550023662858E-3</c:v>
                </c:pt>
                <c:pt idx="126">
                  <c:v>3.1798050040379167E-3</c:v>
                </c:pt>
                <c:pt idx="127">
                  <c:v>-6.0103650321252644E-4</c:v>
                </c:pt>
                <c:pt idx="128">
                  <c:v>1.3845788504113443E-2</c:v>
                </c:pt>
                <c:pt idx="129">
                  <c:v>2.9087399889249355E-4</c:v>
                </c:pt>
                <c:pt idx="130">
                  <c:v>1.6567539001698606E-2</c:v>
                </c:pt>
                <c:pt idx="132">
                  <c:v>-7.5558269963948987E-3</c:v>
                </c:pt>
                <c:pt idx="133">
                  <c:v>7.5825054955203086E-3</c:v>
                </c:pt>
                <c:pt idx="134">
                  <c:v>1.7250919991056435E-3</c:v>
                </c:pt>
                <c:pt idx="135">
                  <c:v>1.8674044004001189E-2</c:v>
                </c:pt>
                <c:pt idx="136">
                  <c:v>1.05676940002013E-2</c:v>
                </c:pt>
                <c:pt idx="137">
                  <c:v>3.7209930014796555E-3</c:v>
                </c:pt>
                <c:pt idx="138">
                  <c:v>1.471074549772311E-2</c:v>
                </c:pt>
                <c:pt idx="139">
                  <c:v>1.9256500017945655E-3</c:v>
                </c:pt>
                <c:pt idx="140">
                  <c:v>2.3176791000878438E-2</c:v>
                </c:pt>
                <c:pt idx="141">
                  <c:v>4.4172194975544699E-3</c:v>
                </c:pt>
                <c:pt idx="142">
                  <c:v>8.7901100050657988E-4</c:v>
                </c:pt>
                <c:pt idx="143">
                  <c:v>1.5021597500890493E-2</c:v>
                </c:pt>
                <c:pt idx="144">
                  <c:v>1.1247214504692238E-2</c:v>
                </c:pt>
                <c:pt idx="145">
                  <c:v>1.583693599968683E-2</c:v>
                </c:pt>
                <c:pt idx="146">
                  <c:v>2.1713570000429172E-2</c:v>
                </c:pt>
                <c:pt idx="147">
                  <c:v>1.8332759500481188E-2</c:v>
                </c:pt>
                <c:pt idx="150">
                  <c:v>4.9476950007374398E-3</c:v>
                </c:pt>
                <c:pt idx="153">
                  <c:v>-7.2838099731598049E-4</c:v>
                </c:pt>
                <c:pt idx="154">
                  <c:v>-2.9857199842808768E-4</c:v>
                </c:pt>
                <c:pt idx="155">
                  <c:v>4.4589500030269846E-3</c:v>
                </c:pt>
                <c:pt idx="156">
                  <c:v>-1.0558065994700883E-2</c:v>
                </c:pt>
                <c:pt idx="157">
                  <c:v>2.0778155005245935E-2</c:v>
                </c:pt>
                <c:pt idx="158">
                  <c:v>5.5058989964891225E-3</c:v>
                </c:pt>
                <c:pt idx="159">
                  <c:v>7.3059610003838316E-3</c:v>
                </c:pt>
                <c:pt idx="160">
                  <c:v>5.1063330029137433E-3</c:v>
                </c:pt>
                <c:pt idx="161">
                  <c:v>-4.4936359990970232E-3</c:v>
                </c:pt>
                <c:pt idx="162">
                  <c:v>7.2170920029748231E-3</c:v>
                </c:pt>
                <c:pt idx="163">
                  <c:v>1.9431996501225512E-2</c:v>
                </c:pt>
                <c:pt idx="165">
                  <c:v>2.3554245053674094E-3</c:v>
                </c:pt>
                <c:pt idx="166">
                  <c:v>5.536297001526691E-3</c:v>
                </c:pt>
                <c:pt idx="168">
                  <c:v>9.4942220021039248E-3</c:v>
                </c:pt>
                <c:pt idx="169">
                  <c:v>1.5170917999057565E-2</c:v>
                </c:pt>
                <c:pt idx="170">
                  <c:v>2.0266710504074581E-2</c:v>
                </c:pt>
                <c:pt idx="172">
                  <c:v>9.1901385021628812E-3</c:v>
                </c:pt>
                <c:pt idx="173">
                  <c:v>2.6539794998825528E-3</c:v>
                </c:pt>
                <c:pt idx="174">
                  <c:v>9.3242170041776262E-3</c:v>
                </c:pt>
                <c:pt idx="175">
                  <c:v>1.306677250249777E-2</c:v>
                </c:pt>
                <c:pt idx="176">
                  <c:v>4.8668345043552108E-3</c:v>
                </c:pt>
                <c:pt idx="177">
                  <c:v>5.1902935010730289E-3</c:v>
                </c:pt>
                <c:pt idx="180">
                  <c:v>-3.6433354980545118E-3</c:v>
                </c:pt>
                <c:pt idx="181">
                  <c:v>2.7949815048486926E-3</c:v>
                </c:pt>
                <c:pt idx="182">
                  <c:v>4.0098860044963658E-3</c:v>
                </c:pt>
                <c:pt idx="185">
                  <c:v>-3.5177649988327175E-3</c:v>
                </c:pt>
                <c:pt idx="186">
                  <c:v>4.595043501467444E-3</c:v>
                </c:pt>
                <c:pt idx="187">
                  <c:v>1.6316329005348962E-2</c:v>
                </c:pt>
                <c:pt idx="188">
                  <c:v>7.7184714973554946E-3</c:v>
                </c:pt>
                <c:pt idx="189">
                  <c:v>2.0188709000649396E-2</c:v>
                </c:pt>
                <c:pt idx="190">
                  <c:v>3.5929940058849752E-3</c:v>
                </c:pt>
                <c:pt idx="191">
                  <c:v>1.0916453000390902E-2</c:v>
                </c:pt>
                <c:pt idx="192">
                  <c:v>8.6615230029565282E-3</c:v>
                </c:pt>
                <c:pt idx="193">
                  <c:v>7.6147290019434877E-3</c:v>
                </c:pt>
                <c:pt idx="194">
                  <c:v>1.0076520498842001E-2</c:v>
                </c:pt>
                <c:pt idx="195">
                  <c:v>1.9791425002040341E-2</c:v>
                </c:pt>
                <c:pt idx="197">
                  <c:v>1.9489313497615512E-2</c:v>
                </c:pt>
                <c:pt idx="198">
                  <c:v>2.2412741505831946E-2</c:v>
                </c:pt>
                <c:pt idx="199">
                  <c:v>6.1510430023190565E-3</c:v>
                </c:pt>
                <c:pt idx="200">
                  <c:v>2.474502005497925E-3</c:v>
                </c:pt>
                <c:pt idx="202">
                  <c:v>1.8569500389276072E-4</c:v>
                </c:pt>
                <c:pt idx="203">
                  <c:v>7.3240275014541112E-3</c:v>
                </c:pt>
                <c:pt idx="205">
                  <c:v>8.1240895087830722E-3</c:v>
                </c:pt>
                <c:pt idx="208">
                  <c:v>-1.4412274977075867E-3</c:v>
                </c:pt>
                <c:pt idx="211">
                  <c:v>5.2056904969504103E-3</c:v>
                </c:pt>
                <c:pt idx="214">
                  <c:v>6.3167595071718097E-3</c:v>
                </c:pt>
                <c:pt idx="284">
                  <c:v>3.7351670034695417E-3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C41-4F1D-98FF-4264522C6346}"/>
            </c:ext>
          </c:extLst>
        </c:ser>
        <c:ser>
          <c:idx val="2"/>
          <c:order val="2"/>
          <c:tx>
            <c:strRef>
              <c:f>'Active 4'!$J$20:$J$20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4'!$F$21:$F$410</c:f>
              <c:numCache>
                <c:formatCode>General</c:formatCode>
                <c:ptCount val="39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38636</c:v>
                </c:pt>
                <c:pt idx="385">
                  <c:v>39177</c:v>
                </c:pt>
                <c:pt idx="386">
                  <c:v>39240.5</c:v>
                </c:pt>
                <c:pt idx="387">
                  <c:v>39271</c:v>
                </c:pt>
                <c:pt idx="388">
                  <c:v>40380</c:v>
                </c:pt>
                <c:pt idx="389">
                  <c:v>40518</c:v>
                </c:pt>
              </c:numCache>
            </c:numRef>
          </c:xVal>
          <c:yVal>
            <c:numRef>
              <c:f>'Active 4'!$J$21:$J$410</c:f>
              <c:numCache>
                <c:formatCode>General</c:formatCode>
                <c:ptCount val="390"/>
                <c:pt idx="68">
                  <c:v>8.6525549704674631E-4</c:v>
                </c:pt>
                <c:pt idx="69">
                  <c:v>-7.9006199666764587E-4</c:v>
                </c:pt>
                <c:pt idx="72">
                  <c:v>-2.2815074917161837E-3</c:v>
                </c:pt>
                <c:pt idx="73">
                  <c:v>2.0504130006884225E-3</c:v>
                </c:pt>
                <c:pt idx="77">
                  <c:v>-6.4072364912135527E-3</c:v>
                </c:pt>
                <c:pt idx="80">
                  <c:v>-2.3363014988717623E-3</c:v>
                </c:pt>
                <c:pt idx="81">
                  <c:v>-2.2873649941175245E-3</c:v>
                </c:pt>
                <c:pt idx="88">
                  <c:v>-3.736940496310126E-3</c:v>
                </c:pt>
                <c:pt idx="89">
                  <c:v>-3.698638996866066E-3</c:v>
                </c:pt>
                <c:pt idx="206">
                  <c:v>2.866691502276808E-3</c:v>
                </c:pt>
                <c:pt idx="209">
                  <c:v>-2.0717999723274261E-4</c:v>
                </c:pt>
                <c:pt idx="227">
                  <c:v>2.6643129967851564E-3</c:v>
                </c:pt>
                <c:pt idx="228">
                  <c:v>3.4132495056837797E-3</c:v>
                </c:pt>
                <c:pt idx="235">
                  <c:v>7.5630006904248148E-5</c:v>
                </c:pt>
                <c:pt idx="248">
                  <c:v>-4.6141599887050688E-4</c:v>
                </c:pt>
                <c:pt idx="249">
                  <c:v>-1.2479496945161372E-5</c:v>
                </c:pt>
                <c:pt idx="250">
                  <c:v>-5.6779699662001804E-4</c:v>
                </c:pt>
                <c:pt idx="251">
                  <c:v>-7.2311449912376702E-4</c:v>
                </c:pt>
                <c:pt idx="252">
                  <c:v>-6.7417799436952919E-4</c:v>
                </c:pt>
                <c:pt idx="254">
                  <c:v>-7.6138500298839062E-4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C41-4F1D-98FF-4264522C6346}"/>
            </c:ext>
          </c:extLst>
        </c:ser>
        <c:ser>
          <c:idx val="3"/>
          <c:order val="3"/>
          <c:tx>
            <c:strRef>
              <c:f>'Active 4'!$K$20:$K$20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4'!$F$21:$F$4100</c:f>
              <c:numCache>
                <c:formatCode>General</c:formatCode>
                <c:ptCount val="408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38636</c:v>
                </c:pt>
                <c:pt idx="385">
                  <c:v>39177</c:v>
                </c:pt>
                <c:pt idx="386">
                  <c:v>39240.5</c:v>
                </c:pt>
                <c:pt idx="387">
                  <c:v>39271</c:v>
                </c:pt>
                <c:pt idx="388">
                  <c:v>40380</c:v>
                </c:pt>
                <c:pt idx="389">
                  <c:v>40518</c:v>
                </c:pt>
                <c:pt idx="390">
                  <c:v>40548</c:v>
                </c:pt>
                <c:pt idx="391">
                  <c:v>40650.5</c:v>
                </c:pt>
                <c:pt idx="392">
                  <c:v>41329</c:v>
                </c:pt>
                <c:pt idx="393">
                  <c:v>41384</c:v>
                </c:pt>
                <c:pt idx="394">
                  <c:v>41425.5</c:v>
                </c:pt>
                <c:pt idx="395">
                  <c:v>41436.5</c:v>
                </c:pt>
                <c:pt idx="396">
                  <c:v>41580</c:v>
                </c:pt>
                <c:pt idx="397">
                  <c:v>41704.5</c:v>
                </c:pt>
                <c:pt idx="398">
                  <c:v>42300</c:v>
                </c:pt>
                <c:pt idx="399">
                  <c:v>42372</c:v>
                </c:pt>
                <c:pt idx="400">
                  <c:v>42570.5</c:v>
                </c:pt>
                <c:pt idx="401">
                  <c:v>42650.5</c:v>
                </c:pt>
                <c:pt idx="402">
                  <c:v>43193.5</c:v>
                </c:pt>
                <c:pt idx="403">
                  <c:v>43292</c:v>
                </c:pt>
                <c:pt idx="404">
                  <c:v>43293</c:v>
                </c:pt>
                <c:pt idx="405">
                  <c:v>43299.5</c:v>
                </c:pt>
                <c:pt idx="406">
                  <c:v>43302.5</c:v>
                </c:pt>
                <c:pt idx="407">
                  <c:v>43308</c:v>
                </c:pt>
                <c:pt idx="408">
                  <c:v>43516</c:v>
                </c:pt>
                <c:pt idx="409">
                  <c:v>43560</c:v>
                </c:pt>
                <c:pt idx="410">
                  <c:v>43560.5</c:v>
                </c:pt>
                <c:pt idx="411">
                  <c:v>44275</c:v>
                </c:pt>
                <c:pt idx="412">
                  <c:v>44289</c:v>
                </c:pt>
                <c:pt idx="413">
                  <c:v>44324.5</c:v>
                </c:pt>
                <c:pt idx="414">
                  <c:v>44515.5</c:v>
                </c:pt>
                <c:pt idx="415">
                  <c:v>44534.5</c:v>
                </c:pt>
                <c:pt idx="416">
                  <c:v>44650.5</c:v>
                </c:pt>
                <c:pt idx="417">
                  <c:v>45395.5</c:v>
                </c:pt>
                <c:pt idx="418">
                  <c:v>45442</c:v>
                </c:pt>
                <c:pt idx="419">
                  <c:v>45513.5</c:v>
                </c:pt>
                <c:pt idx="420">
                  <c:v>45530</c:v>
                </c:pt>
                <c:pt idx="421">
                  <c:v>45643.5</c:v>
                </c:pt>
              </c:numCache>
            </c:numRef>
          </c:xVal>
          <c:yVal>
            <c:numRef>
              <c:f>'Active 4'!$K$21:$K$4100</c:f>
              <c:numCache>
                <c:formatCode>General</c:formatCode>
                <c:ptCount val="4080"/>
                <c:pt idx="47">
                  <c:v>1.4628018507210072E-2</c:v>
                </c:pt>
                <c:pt idx="70">
                  <c:v>-2.1091739981784485E-3</c:v>
                </c:pt>
                <c:pt idx="71">
                  <c:v>-2.881507491110824E-3</c:v>
                </c:pt>
                <c:pt idx="131">
                  <c:v>3.9462999993702397E-3</c:v>
                </c:pt>
                <c:pt idx="148">
                  <c:v>6.0221245003049262E-3</c:v>
                </c:pt>
                <c:pt idx="149">
                  <c:v>5.0668070034589618E-3</c:v>
                </c:pt>
                <c:pt idx="151">
                  <c:v>4.7966470083338208E-3</c:v>
                </c:pt>
                <c:pt idx="152">
                  <c:v>7.6349485025275499E-3</c:v>
                </c:pt>
                <c:pt idx="164">
                  <c:v>5.7128689950332046E-3</c:v>
                </c:pt>
                <c:pt idx="167">
                  <c:v>5.4661060057696886E-3</c:v>
                </c:pt>
                <c:pt idx="171">
                  <c:v>5.5560755063197576E-3</c:v>
                </c:pt>
                <c:pt idx="178">
                  <c:v>1.7523639980936423E-3</c:v>
                </c:pt>
                <c:pt idx="179">
                  <c:v>3.4204745024908334E-3</c:v>
                </c:pt>
                <c:pt idx="183">
                  <c:v>7.0375525028794073E-3</c:v>
                </c:pt>
                <c:pt idx="184">
                  <c:v>7.0375525028794073E-3</c:v>
                </c:pt>
                <c:pt idx="196">
                  <c:v>5.4254724964266643E-3</c:v>
                </c:pt>
                <c:pt idx="201">
                  <c:v>-2.4411399499513209E-4</c:v>
                </c:pt>
                <c:pt idx="204">
                  <c:v>3.2134235007106327E-3</c:v>
                </c:pt>
                <c:pt idx="207">
                  <c:v>4.0333100332645699E-4</c:v>
                </c:pt>
                <c:pt idx="210">
                  <c:v>2.9713600088143721E-4</c:v>
                </c:pt>
                <c:pt idx="212">
                  <c:v>6.5707950125215575E-4</c:v>
                </c:pt>
                <c:pt idx="215">
                  <c:v>-1.7676649440545589E-4</c:v>
                </c:pt>
                <c:pt idx="216">
                  <c:v>2.1901050786254928E-4</c:v>
                </c:pt>
                <c:pt idx="217">
                  <c:v>-8.3205299597466365E-4</c:v>
                </c:pt>
                <c:pt idx="218">
                  <c:v>-2.4268800189020112E-4</c:v>
                </c:pt>
                <c:pt idx="219">
                  <c:v>-7.9375149653060362E-4</c:v>
                </c:pt>
                <c:pt idx="220">
                  <c:v>8.2851503975689411E-5</c:v>
                </c:pt>
                <c:pt idx="221">
                  <c:v>5.849939989275299E-4</c:v>
                </c:pt>
                <c:pt idx="222">
                  <c:v>-8.4472199523588642E-4</c:v>
                </c:pt>
                <c:pt idx="223">
                  <c:v>4.4678549602394924E-4</c:v>
                </c:pt>
                <c:pt idx="224">
                  <c:v>-1.2144789943704382E-3</c:v>
                </c:pt>
                <c:pt idx="225">
                  <c:v>4.1323460027342662E-3</c:v>
                </c:pt>
                <c:pt idx="226">
                  <c:v>-3.9971993828658015E-5</c:v>
                </c:pt>
                <c:pt idx="229">
                  <c:v>-1.2866729957750067E-3</c:v>
                </c:pt>
                <c:pt idx="230">
                  <c:v>3.9201730032800697E-3</c:v>
                </c:pt>
                <c:pt idx="231">
                  <c:v>-1.0627800002112053E-3</c:v>
                </c:pt>
                <c:pt idx="232">
                  <c:v>-1.0520829964661971E-3</c:v>
                </c:pt>
                <c:pt idx="233">
                  <c:v>-8.6268699669744819E-4</c:v>
                </c:pt>
                <c:pt idx="234">
                  <c:v>-8.2268699770793319E-4</c:v>
                </c:pt>
                <c:pt idx="236">
                  <c:v>-3.7322899879654869E-4</c:v>
                </c:pt>
                <c:pt idx="237">
                  <c:v>-3.4322899591643363E-4</c:v>
                </c:pt>
                <c:pt idx="238">
                  <c:v>-1.1986910030827858E-3</c:v>
                </c:pt>
                <c:pt idx="239">
                  <c:v>-5.131304933456704E-4</c:v>
                </c:pt>
                <c:pt idx="240">
                  <c:v>-1.6981949956971221E-3</c:v>
                </c:pt>
                <c:pt idx="241">
                  <c:v>-1.6881949995877221E-3</c:v>
                </c:pt>
                <c:pt idx="242">
                  <c:v>2.4651849525980651E-4</c:v>
                </c:pt>
                <c:pt idx="243">
                  <c:v>2.4013750226004049E-4</c:v>
                </c:pt>
                <c:pt idx="244">
                  <c:v>-5.5546501243952662E-5</c:v>
                </c:pt>
                <c:pt idx="245">
                  <c:v>-1.5973849804140627E-4</c:v>
                </c:pt>
                <c:pt idx="246">
                  <c:v>-2.420368000457529E-3</c:v>
                </c:pt>
                <c:pt idx="247">
                  <c:v>-2.4103679970721714E-3</c:v>
                </c:pt>
                <c:pt idx="253">
                  <c:v>1.2583749776240438E-4</c:v>
                </c:pt>
                <c:pt idx="255">
                  <c:v>-1.396878004015889E-3</c:v>
                </c:pt>
                <c:pt idx="256">
                  <c:v>-1.3868780006305315E-3</c:v>
                </c:pt>
                <c:pt idx="257">
                  <c:v>-7.7194249752210453E-4</c:v>
                </c:pt>
                <c:pt idx="258">
                  <c:v>5.7699399621924385E-4</c:v>
                </c:pt>
                <c:pt idx="259">
                  <c:v>1.3961680015199818E-3</c:v>
                </c:pt>
                <c:pt idx="260">
                  <c:v>5.4299300245475024E-4</c:v>
                </c:pt>
                <c:pt idx="261">
                  <c:v>5.8299300144426525E-4</c:v>
                </c:pt>
                <c:pt idx="262">
                  <c:v>8.4353550482774153E-4</c:v>
                </c:pt>
                <c:pt idx="263">
                  <c:v>-9.2241699894657359E-4</c:v>
                </c:pt>
                <c:pt idx="264">
                  <c:v>-7.2241699672304094E-4</c:v>
                </c:pt>
                <c:pt idx="265">
                  <c:v>3.265195045969449E-4</c:v>
                </c:pt>
                <c:pt idx="266">
                  <c:v>5.2651950682047755E-4</c:v>
                </c:pt>
                <c:pt idx="267">
                  <c:v>4.1588450403651223E-4</c:v>
                </c:pt>
                <c:pt idx="268">
                  <c:v>-1.7351790011161938E-3</c:v>
                </c:pt>
                <c:pt idx="269">
                  <c:v>-1.235178999195341E-3</c:v>
                </c:pt>
                <c:pt idx="270">
                  <c:v>4.0950350376078859E-4</c:v>
                </c:pt>
                <c:pt idx="271">
                  <c:v>-4.4155999785289168E-4</c:v>
                </c:pt>
                <c:pt idx="272">
                  <c:v>-1.1458139924798161E-3</c:v>
                </c:pt>
                <c:pt idx="273">
                  <c:v>4.0312250348506495E-4</c:v>
                </c:pt>
                <c:pt idx="274">
                  <c:v>1.9248750322731212E-4</c:v>
                </c:pt>
                <c:pt idx="275">
                  <c:v>-1.358575995254796E-3</c:v>
                </c:pt>
                <c:pt idx="276">
                  <c:v>-2.138934942195192E-4</c:v>
                </c:pt>
                <c:pt idx="277">
                  <c:v>1.2797254967154004E-3</c:v>
                </c:pt>
                <c:pt idx="278">
                  <c:v>2.0797254983335733E-3</c:v>
                </c:pt>
                <c:pt idx="279">
                  <c:v>-6.492599641205743E-5</c:v>
                </c:pt>
                <c:pt idx="280">
                  <c:v>7.0082000456750393E-4</c:v>
                </c:pt>
                <c:pt idx="281">
                  <c:v>7.3082000017166138E-4</c:v>
                </c:pt>
                <c:pt idx="282">
                  <c:v>-2.0840224970015697E-3</c:v>
                </c:pt>
                <c:pt idx="283">
                  <c:v>-1.3457210006890818E-3</c:v>
                </c:pt>
                <c:pt idx="285">
                  <c:v>-1.2222309960634448E-3</c:v>
                </c:pt>
                <c:pt idx="286">
                  <c:v>-1.7707799997879192E-3</c:v>
                </c:pt>
                <c:pt idx="287">
                  <c:v>-1.4344969968078658E-3</c:v>
                </c:pt>
                <c:pt idx="288">
                  <c:v>-6.2171949684852734E-4</c:v>
                </c:pt>
                <c:pt idx="289">
                  <c:v>-1.4300879993243143E-3</c:v>
                </c:pt>
                <c:pt idx="291">
                  <c:v>-1.9318739941809326E-3</c:v>
                </c:pt>
                <c:pt idx="292">
                  <c:v>-1.8403354988549836E-3</c:v>
                </c:pt>
                <c:pt idx="293">
                  <c:v>-1.3083839949104004E-3</c:v>
                </c:pt>
                <c:pt idx="294">
                  <c:v>-3.2955599963315763E-3</c:v>
                </c:pt>
                <c:pt idx="295">
                  <c:v>-2.4019099946599454E-3</c:v>
                </c:pt>
                <c:pt idx="296">
                  <c:v>-3.6822244946961291E-3</c:v>
                </c:pt>
                <c:pt idx="297">
                  <c:v>-3.4949710025102831E-3</c:v>
                </c:pt>
                <c:pt idx="298">
                  <c:v>-4.4119714948465116E-3</c:v>
                </c:pt>
                <c:pt idx="299">
                  <c:v>-3.1034325002110563E-3</c:v>
                </c:pt>
                <c:pt idx="300">
                  <c:v>-3.7757194950245321E-3</c:v>
                </c:pt>
                <c:pt idx="301">
                  <c:v>-3.4650689995032735E-3</c:v>
                </c:pt>
                <c:pt idx="302">
                  <c:v>-3.7671959944418631E-3</c:v>
                </c:pt>
                <c:pt idx="303">
                  <c:v>-4.0607219998491928E-3</c:v>
                </c:pt>
                <c:pt idx="304">
                  <c:v>-3.3351669990224764E-3</c:v>
                </c:pt>
                <c:pt idx="305">
                  <c:v>-3.3251670029130764E-3</c:v>
                </c:pt>
                <c:pt idx="306">
                  <c:v>-3.2351670015486889E-3</c:v>
                </c:pt>
                <c:pt idx="307">
                  <c:v>-3.2251669981633313E-3</c:v>
                </c:pt>
                <c:pt idx="308">
                  <c:v>-3.1351670040749013E-3</c:v>
                </c:pt>
                <c:pt idx="309">
                  <c:v>-4.3006545020034537E-3</c:v>
                </c:pt>
                <c:pt idx="310">
                  <c:v>-3.8240204958128743E-3</c:v>
                </c:pt>
                <c:pt idx="311">
                  <c:v>-4.1559099990990944E-3</c:v>
                </c:pt>
                <c:pt idx="312">
                  <c:v>-4.9005460023181513E-3</c:v>
                </c:pt>
                <c:pt idx="313">
                  <c:v>-4.2856104992097244E-3</c:v>
                </c:pt>
                <c:pt idx="314">
                  <c:v>-4.9340354962623678E-3</c:v>
                </c:pt>
                <c:pt idx="315">
                  <c:v>-5.2999725012341514E-3</c:v>
                </c:pt>
                <c:pt idx="316">
                  <c:v>-5.8892599918181077E-3</c:v>
                </c:pt>
                <c:pt idx="317">
                  <c:v>-4.9764824943849817E-3</c:v>
                </c:pt>
                <c:pt idx="318">
                  <c:v>-4.8232764966087416E-3</c:v>
                </c:pt>
                <c:pt idx="319">
                  <c:v>-4.0424039980280213E-3</c:v>
                </c:pt>
                <c:pt idx="320">
                  <c:v>-4.6743089988012798E-3</c:v>
                </c:pt>
                <c:pt idx="321">
                  <c:v>-6.2338494972209446E-3</c:v>
                </c:pt>
                <c:pt idx="322">
                  <c:v>-6.1938494982314296E-3</c:v>
                </c:pt>
                <c:pt idx="323">
                  <c:v>-6.6291670009377412E-3</c:v>
                </c:pt>
                <c:pt idx="324">
                  <c:v>-6.5891670019482262E-3</c:v>
                </c:pt>
                <c:pt idx="325">
                  <c:v>-5.7291670018457808E-3</c:v>
                </c:pt>
                <c:pt idx="326">
                  <c:v>-5.6891670028562658E-3</c:v>
                </c:pt>
                <c:pt idx="327">
                  <c:v>-5.4291670021484606E-3</c:v>
                </c:pt>
                <c:pt idx="328">
                  <c:v>-5.3891670031589456E-3</c:v>
                </c:pt>
                <c:pt idx="329">
                  <c:v>-6.5674629950080998E-3</c:v>
                </c:pt>
                <c:pt idx="330">
                  <c:v>-8.0057025043061003E-3</c:v>
                </c:pt>
                <c:pt idx="331">
                  <c:v>-8.6354649974964559E-3</c:v>
                </c:pt>
                <c:pt idx="332">
                  <c:v>-7.7865284984000027E-3</c:v>
                </c:pt>
                <c:pt idx="333">
                  <c:v>-8.9694970010896213E-3</c:v>
                </c:pt>
                <c:pt idx="334">
                  <c:v>-8.2726874898071401E-3</c:v>
                </c:pt>
                <c:pt idx="335">
                  <c:v>-8.2226874947082251E-3</c:v>
                </c:pt>
                <c:pt idx="336">
                  <c:v>-8.2311954975011759E-3</c:v>
                </c:pt>
                <c:pt idx="337">
                  <c:v>-7.9950054932851344E-3</c:v>
                </c:pt>
                <c:pt idx="338">
                  <c:v>-8.1460689980303869E-3</c:v>
                </c:pt>
                <c:pt idx="339">
                  <c:v>-1.0531118001381401E-2</c:v>
                </c:pt>
                <c:pt idx="340">
                  <c:v>-8.3396104964776896E-3</c:v>
                </c:pt>
                <c:pt idx="341">
                  <c:v>-8.7118974915938452E-3</c:v>
                </c:pt>
                <c:pt idx="342">
                  <c:v>-9.3199714974616654E-3</c:v>
                </c:pt>
                <c:pt idx="343">
                  <c:v>-1.0751829999207985E-2</c:v>
                </c:pt>
                <c:pt idx="344">
                  <c:v>-1.0751829999207985E-2</c:v>
                </c:pt>
                <c:pt idx="345">
                  <c:v>-1.0073069002828561E-2</c:v>
                </c:pt>
                <c:pt idx="346">
                  <c:v>-1.0283688498020638E-2</c:v>
                </c:pt>
                <c:pt idx="347">
                  <c:v>-1.0634751997713465E-2</c:v>
                </c:pt>
                <c:pt idx="348">
                  <c:v>-1.0992180999892298E-2</c:v>
                </c:pt>
                <c:pt idx="349">
                  <c:v>-1.0696434997953475E-2</c:v>
                </c:pt>
                <c:pt idx="350">
                  <c:v>-1.0755990995676257E-2</c:v>
                </c:pt>
                <c:pt idx="351">
                  <c:v>-1.0745990999566857E-2</c:v>
                </c:pt>
                <c:pt idx="352">
                  <c:v>-1.1098530994786415E-2</c:v>
                </c:pt>
                <c:pt idx="353">
                  <c:v>-1.1275103002844844E-2</c:v>
                </c:pt>
                <c:pt idx="354">
                  <c:v>-1.3278876496769954E-2</c:v>
                </c:pt>
                <c:pt idx="355">
                  <c:v>-1.3278876496769954E-2</c:v>
                </c:pt>
                <c:pt idx="356">
                  <c:v>-1.2925639501190744E-2</c:v>
                </c:pt>
                <c:pt idx="357">
                  <c:v>-1.2925639501190744E-2</c:v>
                </c:pt>
                <c:pt idx="358">
                  <c:v>-1.4376702994923107E-2</c:v>
                </c:pt>
                <c:pt idx="359">
                  <c:v>-1.4376702994923107E-2</c:v>
                </c:pt>
                <c:pt idx="360">
                  <c:v>-1.4463909996266011E-2</c:v>
                </c:pt>
                <c:pt idx="361">
                  <c:v>-1.684838549408596E-2</c:v>
                </c:pt>
                <c:pt idx="363">
                  <c:v>-1.7065401501895394E-2</c:v>
                </c:pt>
                <c:pt idx="364">
                  <c:v>-1.8118592000973877E-2</c:v>
                </c:pt>
                <c:pt idx="365">
                  <c:v>-1.926748199184658E-2</c:v>
                </c:pt>
                <c:pt idx="366">
                  <c:v>-1.7461085495597217E-2</c:v>
                </c:pt>
                <c:pt idx="367">
                  <c:v>-1.9612149000749923E-2</c:v>
                </c:pt>
                <c:pt idx="368">
                  <c:v>-1.852278399746865E-2</c:v>
                </c:pt>
                <c:pt idx="369">
                  <c:v>-1.9144007499562576E-2</c:v>
                </c:pt>
                <c:pt idx="370">
                  <c:v>-1.5503547998378053E-2</c:v>
                </c:pt>
                <c:pt idx="371">
                  <c:v>-1.8660992500372231E-2</c:v>
                </c:pt>
                <c:pt idx="372">
                  <c:v>-2.4177558996598236E-2</c:v>
                </c:pt>
                <c:pt idx="373">
                  <c:v>-2.3322164001001511E-2</c:v>
                </c:pt>
                <c:pt idx="374">
                  <c:v>-2.3312163997616153E-2</c:v>
                </c:pt>
                <c:pt idx="375">
                  <c:v>-2.3630671996215824E-2</c:v>
                </c:pt>
                <c:pt idx="376">
                  <c:v>-2.2428529497119598E-2</c:v>
                </c:pt>
                <c:pt idx="377">
                  <c:v>-2.3679592995904386E-2</c:v>
                </c:pt>
                <c:pt idx="378">
                  <c:v>-2.2950212500290945E-2</c:v>
                </c:pt>
                <c:pt idx="379">
                  <c:v>-2.2430212498875335E-2</c:v>
                </c:pt>
                <c:pt idx="380">
                  <c:v>-2.2385927491995972E-2</c:v>
                </c:pt>
                <c:pt idx="381">
                  <c:v>-2.3875276994658634E-2</c:v>
                </c:pt>
                <c:pt idx="382">
                  <c:v>-2.3365276996628381E-2</c:v>
                </c:pt>
                <c:pt idx="383">
                  <c:v>-2.4011435998545494E-2</c:v>
                </c:pt>
                <c:pt idx="384">
                  <c:v>-2.4138771943398751E-2</c:v>
                </c:pt>
                <c:pt idx="385">
                  <c:v>-2.7419478996307589E-2</c:v>
                </c:pt>
                <c:pt idx="386">
                  <c:v>-2.6104543496330734E-2</c:v>
                </c:pt>
                <c:pt idx="388">
                  <c:v>-2.9978259997733403E-2</c:v>
                </c:pt>
                <c:pt idx="389">
                  <c:v>-3.2071786001324654E-2</c:v>
                </c:pt>
                <c:pt idx="390">
                  <c:v>-3.3035595995897893E-2</c:v>
                </c:pt>
                <c:pt idx="391">
                  <c:v>-3.0603613493440207E-2</c:v>
                </c:pt>
                <c:pt idx="392">
                  <c:v>-3.3596782996028196E-2</c:v>
                </c:pt>
                <c:pt idx="393">
                  <c:v>-3.3513768001284916E-2</c:v>
                </c:pt>
                <c:pt idx="394">
                  <c:v>-3.3452038493123837E-2</c:v>
                </c:pt>
                <c:pt idx="395">
                  <c:v>-3.3475435498985462E-2</c:v>
                </c:pt>
                <c:pt idx="396">
                  <c:v>-3.4330659997067414E-2</c:v>
                </c:pt>
                <c:pt idx="397">
                  <c:v>-3.3545471502293367E-2</c:v>
                </c:pt>
                <c:pt idx="398">
                  <c:v>-3.6162099997454789E-2</c:v>
                </c:pt>
                <c:pt idx="399">
                  <c:v>-3.6015244004374836E-2</c:v>
                </c:pt>
                <c:pt idx="400">
                  <c:v>-3.5387453499424737E-2</c:v>
                </c:pt>
                <c:pt idx="401">
                  <c:v>-3.5757613499299623E-2</c:v>
                </c:pt>
                <c:pt idx="402">
                  <c:v>-3.7612574502418283E-2</c:v>
                </c:pt>
                <c:pt idx="403">
                  <c:v>-4.6072083998296876E-2</c:v>
                </c:pt>
                <c:pt idx="404">
                  <c:v>-3.7774210999486968E-2</c:v>
                </c:pt>
                <c:pt idx="405">
                  <c:v>-3.7338036716391798E-2</c:v>
                </c:pt>
                <c:pt idx="406">
                  <c:v>-3.7644417323463131E-2</c:v>
                </c:pt>
                <c:pt idx="407">
                  <c:v>-3.7806116102728993E-2</c:v>
                </c:pt>
                <c:pt idx="408">
                  <c:v>-3.7448531998961698E-2</c:v>
                </c:pt>
                <c:pt idx="409">
                  <c:v>-3.7742119995527901E-2</c:v>
                </c:pt>
                <c:pt idx="410">
                  <c:v>-3.8193183499970473E-2</c:v>
                </c:pt>
                <c:pt idx="411">
                  <c:v>-3.996292500232812E-2</c:v>
                </c:pt>
                <c:pt idx="412">
                  <c:v>-3.9392702994518913E-2</c:v>
                </c:pt>
                <c:pt idx="413">
                  <c:v>-3.9518211495305877E-2</c:v>
                </c:pt>
                <c:pt idx="414">
                  <c:v>-3.8824468501843512E-2</c:v>
                </c:pt>
                <c:pt idx="415">
                  <c:v>-3.8964881496212911E-2</c:v>
                </c:pt>
                <c:pt idx="416">
                  <c:v>-3.9311613494646735E-2</c:v>
                </c:pt>
                <c:pt idx="417">
                  <c:v>-4.1096228495007381E-2</c:v>
                </c:pt>
                <c:pt idx="418">
                  <c:v>-4.1445133996603545E-2</c:v>
                </c:pt>
                <c:pt idx="419">
                  <c:v>-4.20472144978703E-2</c:v>
                </c:pt>
                <c:pt idx="420">
                  <c:v>-4.2332309996709228E-2</c:v>
                </c:pt>
                <c:pt idx="421">
                  <c:v>-4.192372450052062E-2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C41-4F1D-98FF-4264522C6346}"/>
            </c:ext>
          </c:extLst>
        </c:ser>
        <c:ser>
          <c:idx val="4"/>
          <c:order val="4"/>
          <c:tx>
            <c:strRef>
              <c:f>'Active 4'!$L$20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4'!$F$21:$F$410</c:f>
              <c:numCache>
                <c:formatCode>General</c:formatCode>
                <c:ptCount val="39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38636</c:v>
                </c:pt>
                <c:pt idx="385">
                  <c:v>39177</c:v>
                </c:pt>
                <c:pt idx="386">
                  <c:v>39240.5</c:v>
                </c:pt>
                <c:pt idx="387">
                  <c:v>39271</c:v>
                </c:pt>
                <c:pt idx="388">
                  <c:v>40380</c:v>
                </c:pt>
                <c:pt idx="389">
                  <c:v>40518</c:v>
                </c:pt>
              </c:numCache>
            </c:numRef>
          </c:xVal>
          <c:yVal>
            <c:numRef>
              <c:f>'Active 4'!$L$21:$L$410</c:f>
              <c:numCache>
                <c:formatCode>General</c:formatCode>
                <c:ptCount val="390"/>
                <c:pt idx="213">
                  <c:v>3.2739450398366898E-4</c:v>
                </c:pt>
                <c:pt idx="387">
                  <c:v>-2.7719416997570079E-2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C41-4F1D-98FF-4264522C6346}"/>
            </c:ext>
          </c:extLst>
        </c:ser>
        <c:ser>
          <c:idx val="5"/>
          <c:order val="5"/>
          <c:tx>
            <c:strRef>
              <c:f>'Active 4'!$M$20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4'!$F$21:$F$410</c:f>
              <c:numCache>
                <c:formatCode>General</c:formatCode>
                <c:ptCount val="39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38636</c:v>
                </c:pt>
                <c:pt idx="385">
                  <c:v>39177</c:v>
                </c:pt>
                <c:pt idx="386">
                  <c:v>39240.5</c:v>
                </c:pt>
                <c:pt idx="387">
                  <c:v>39271</c:v>
                </c:pt>
                <c:pt idx="388">
                  <c:v>40380</c:v>
                </c:pt>
                <c:pt idx="389">
                  <c:v>40518</c:v>
                </c:pt>
              </c:numCache>
            </c:numRef>
          </c:xVal>
          <c:yVal>
            <c:numRef>
              <c:f>'Active 4'!$M$21:$M$410</c:f>
              <c:numCache>
                <c:formatCode>General</c:formatCode>
                <c:ptCount val="3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C41-4F1D-98FF-4264522C6346}"/>
            </c:ext>
          </c:extLst>
        </c:ser>
        <c:ser>
          <c:idx val="6"/>
          <c:order val="6"/>
          <c:tx>
            <c:strRef>
              <c:f>'Active 4'!$N$20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4'!$F$21:$F$410</c:f>
              <c:numCache>
                <c:formatCode>General</c:formatCode>
                <c:ptCount val="39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38636</c:v>
                </c:pt>
                <c:pt idx="385">
                  <c:v>39177</c:v>
                </c:pt>
                <c:pt idx="386">
                  <c:v>39240.5</c:v>
                </c:pt>
                <c:pt idx="387">
                  <c:v>39271</c:v>
                </c:pt>
                <c:pt idx="388">
                  <c:v>40380</c:v>
                </c:pt>
                <c:pt idx="389">
                  <c:v>40518</c:v>
                </c:pt>
              </c:numCache>
            </c:numRef>
          </c:xVal>
          <c:yVal>
            <c:numRef>
              <c:f>'Active 4'!$N$21:$N$410</c:f>
              <c:numCache>
                <c:formatCode>General</c:formatCode>
                <c:ptCount val="3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C41-4F1D-98FF-4264522C6346}"/>
            </c:ext>
          </c:extLst>
        </c:ser>
        <c:ser>
          <c:idx val="7"/>
          <c:order val="7"/>
          <c:tx>
            <c:strRef>
              <c:f>'Active 4'!$BQ$1</c:f>
              <c:strCache>
                <c:ptCount val="1"/>
                <c:pt idx="0">
                  <c:v>Q.+2 LiTE fit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4'!$BR$2:$BR$121</c:f>
              <c:numCache>
                <c:formatCode>General</c:formatCode>
                <c:ptCount val="120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  <c:pt idx="99">
                  <c:v>39000</c:v>
                </c:pt>
                <c:pt idx="100">
                  <c:v>40000</c:v>
                </c:pt>
                <c:pt idx="101">
                  <c:v>41000</c:v>
                </c:pt>
                <c:pt idx="102">
                  <c:v>42000</c:v>
                </c:pt>
                <c:pt idx="103">
                  <c:v>43000</c:v>
                </c:pt>
                <c:pt idx="104">
                  <c:v>44000</c:v>
                </c:pt>
                <c:pt idx="105">
                  <c:v>45000</c:v>
                </c:pt>
                <c:pt idx="106">
                  <c:v>46000</c:v>
                </c:pt>
                <c:pt idx="107">
                  <c:v>47000</c:v>
                </c:pt>
                <c:pt idx="108">
                  <c:v>48000</c:v>
                </c:pt>
                <c:pt idx="109">
                  <c:v>49000</c:v>
                </c:pt>
                <c:pt idx="110">
                  <c:v>50000</c:v>
                </c:pt>
                <c:pt idx="111">
                  <c:v>51000</c:v>
                </c:pt>
                <c:pt idx="112">
                  <c:v>52000</c:v>
                </c:pt>
                <c:pt idx="113">
                  <c:v>53000</c:v>
                </c:pt>
                <c:pt idx="114">
                  <c:v>54000</c:v>
                </c:pt>
                <c:pt idx="115">
                  <c:v>55000</c:v>
                </c:pt>
                <c:pt idx="116">
                  <c:v>56000</c:v>
                </c:pt>
                <c:pt idx="117">
                  <c:v>57000</c:v>
                </c:pt>
                <c:pt idx="118">
                  <c:v>58000</c:v>
                </c:pt>
                <c:pt idx="119">
                  <c:v>59000</c:v>
                </c:pt>
              </c:numCache>
            </c:numRef>
          </c:xVal>
          <c:yVal>
            <c:numRef>
              <c:f>'Active 4'!$BQ$2:$BQ$121</c:f>
              <c:numCache>
                <c:formatCode>General</c:formatCode>
                <c:ptCount val="120"/>
                <c:pt idx="0">
                  <c:v>5.3530482176536227E-2</c:v>
                </c:pt>
                <c:pt idx="1">
                  <c:v>5.5214628469454671E-2</c:v>
                </c:pt>
                <c:pt idx="2">
                  <c:v>5.6175742653884864E-2</c:v>
                </c:pt>
                <c:pt idx="3">
                  <c:v>5.6478078390627975E-2</c:v>
                </c:pt>
                <c:pt idx="4">
                  <c:v>5.6286933357746635E-2</c:v>
                </c:pt>
                <c:pt idx="5">
                  <c:v>5.5773533032710723E-2</c:v>
                </c:pt>
                <c:pt idx="6">
                  <c:v>5.5072119963005144E-2</c:v>
                </c:pt>
                <c:pt idx="7">
                  <c:v>5.4275465415125665E-2</c:v>
                </c:pt>
                <c:pt idx="8">
                  <c:v>5.3444185593842411E-2</c:v>
                </c:pt>
                <c:pt idx="9">
                  <c:v>5.2616611669774653E-2</c:v>
                </c:pt>
                <c:pt idx="10">
                  <c:v>5.1815786570618534E-2</c:v>
                </c:pt>
                <c:pt idx="11">
                  <c:v>5.1053660469513852E-2</c:v>
                </c:pt>
                <c:pt idx="12">
                  <c:v>5.0332895949845434E-2</c:v>
                </c:pt>
                <c:pt idx="13">
                  <c:v>4.9646317552650046E-2</c:v>
                </c:pt>
                <c:pt idx="14">
                  <c:v>4.8973823043090441E-2</c:v>
                </c:pt>
                <c:pt idx="15">
                  <c:v>4.8276660900743402E-2</c:v>
                </c:pt>
                <c:pt idx="16">
                  <c:v>4.7489730029300806E-2</c:v>
                </c:pt>
                <c:pt idx="17">
                  <c:v>4.6515362676828105E-2</c:v>
                </c:pt>
                <c:pt idx="18">
                  <c:v>4.5228897977589985E-2</c:v>
                </c:pt>
                <c:pt idx="19">
                  <c:v>4.3512790787918115E-2</c:v>
                </c:pt>
                <c:pt idx="20">
                  <c:v>4.1318691040854824E-2</c:v>
                </c:pt>
                <c:pt idx="21">
                  <c:v>3.8707775896145387E-2</c:v>
                </c:pt>
                <c:pt idx="22">
                  <c:v>3.5820234090725475E-2</c:v>
                </c:pt>
                <c:pt idx="23">
                  <c:v>3.2808213873521688E-2</c:v>
                </c:pt>
                <c:pt idx="24">
                  <c:v>2.9794260481900602E-2</c:v>
                </c:pt>
                <c:pt idx="25">
                  <c:v>2.6865717907896242E-2</c:v>
                </c:pt>
                <c:pt idx="26">
                  <c:v>2.4085790686523736E-2</c:v>
                </c:pt>
                <c:pt idx="27">
                  <c:v>2.1507573480323759E-2</c:v>
                </c:pt>
                <c:pt idx="28">
                  <c:v>1.9187928967683475E-2</c:v>
                </c:pt>
                <c:pt idx="29">
                  <c:v>1.7203554472550977E-2</c:v>
                </c:pt>
                <c:pt idx="30">
                  <c:v>1.567355142629499E-2</c:v>
                </c:pt>
                <c:pt idx="31">
                  <c:v>1.4791637308990564E-2</c:v>
                </c:pt>
                <c:pt idx="32">
                  <c:v>1.4843815896236765E-2</c:v>
                </c:pt>
                <c:pt idx="33">
                  <c:v>1.6084099116968238E-2</c:v>
                </c:pt>
                <c:pt idx="34">
                  <c:v>1.8382343255031811E-2</c:v>
                </c:pt>
                <c:pt idx="35">
                  <c:v>2.1121195408629417E-2</c:v>
                </c:pt>
                <c:pt idx="36">
                  <c:v>2.3643930153822278E-2</c:v>
                </c:pt>
                <c:pt idx="37">
                  <c:v>2.5567031847458867E-2</c:v>
                </c:pt>
                <c:pt idx="38">
                  <c:v>2.6753639794737261E-2</c:v>
                </c:pt>
                <c:pt idx="39">
                  <c:v>2.7244181725233255E-2</c:v>
                </c:pt>
                <c:pt idx="40">
                  <c:v>2.7189636210699475E-2</c:v>
                </c:pt>
                <c:pt idx="41">
                  <c:v>2.6768794061983282E-2</c:v>
                </c:pt>
                <c:pt idx="42">
                  <c:v>2.613195328240674E-2</c:v>
                </c:pt>
                <c:pt idx="43">
                  <c:v>2.5385987079020043E-2</c:v>
                </c:pt>
                <c:pt idx="44">
                  <c:v>2.4600975012186093E-2</c:v>
                </c:pt>
                <c:pt idx="45">
                  <c:v>2.3820964917124557E-2</c:v>
                </c:pt>
                <c:pt idx="46">
                  <c:v>2.3072564509368426E-2</c:v>
                </c:pt>
                <c:pt idx="47">
                  <c:v>2.237045101496549E-2</c:v>
                </c:pt>
                <c:pt idx="48">
                  <c:v>2.1720089455811276E-2</c:v>
                </c:pt>
                <c:pt idx="49">
                  <c:v>2.1117910391143871E-2</c:v>
                </c:pt>
                <c:pt idx="50">
                  <c:v>2.0549063550694593E-2</c:v>
                </c:pt>
                <c:pt idx="51">
                  <c:v>1.998279730737711E-2</c:v>
                </c:pt>
                <c:pt idx="52">
                  <c:v>1.9365689869231248E-2</c:v>
                </c:pt>
                <c:pt idx="53">
                  <c:v>1.8614366131078763E-2</c:v>
                </c:pt>
                <c:pt idx="54">
                  <c:v>1.761411817738931E-2</c:v>
                </c:pt>
                <c:pt idx="55">
                  <c:v>1.623813495822523E-2</c:v>
                </c:pt>
                <c:pt idx="56">
                  <c:v>1.4399576650637997E-2</c:v>
                </c:pt>
                <c:pt idx="57">
                  <c:v>1.2110124111115669E-2</c:v>
                </c:pt>
                <c:pt idx="58">
                  <c:v>9.4829100941748977E-3</c:v>
                </c:pt>
                <c:pt idx="59">
                  <c:v>6.6735332730972121E-3</c:v>
                </c:pt>
                <c:pt idx="60">
                  <c:v>3.8228202045595865E-3</c:v>
                </c:pt>
                <c:pt idx="61">
                  <c:v>1.0375907428619925E-3</c:v>
                </c:pt>
                <c:pt idx="62">
                  <c:v>-1.6024000153295553E-3</c:v>
                </c:pt>
                <c:pt idx="63">
                  <c:v>-4.02913693962045E-3</c:v>
                </c:pt>
                <c:pt idx="64">
                  <c:v>-6.168922222981283E-3</c:v>
                </c:pt>
                <c:pt idx="65">
                  <c:v>-7.9212787462717427E-3</c:v>
                </c:pt>
                <c:pt idx="66">
                  <c:v>-9.1297585550378386E-3</c:v>
                </c:pt>
                <c:pt idx="67">
                  <c:v>-9.5473137596224535E-3</c:v>
                </c:pt>
                <c:pt idx="68">
                  <c:v>-8.8592515373275369E-3</c:v>
                </c:pt>
                <c:pt idx="69">
                  <c:v>-6.9258957299026709E-3</c:v>
                </c:pt>
                <c:pt idx="70">
                  <c:v>-4.1080463640479009E-3</c:v>
                </c:pt>
                <c:pt idx="71">
                  <c:v>-1.0777713253540266E-3</c:v>
                </c:pt>
                <c:pt idx="72">
                  <c:v>1.6437168166430621E-3</c:v>
                </c:pt>
                <c:pt idx="73">
                  <c:v>3.7778697334987774E-3</c:v>
                </c:pt>
                <c:pt idx="74">
                  <c:v>5.1992883572631182E-3</c:v>
                </c:pt>
                <c:pt idx="75">
                  <c:v>5.9106724164633079E-3</c:v>
                </c:pt>
                <c:pt idx="76">
                  <c:v>6.0306398673496955E-3</c:v>
                </c:pt>
                <c:pt idx="77">
                  <c:v>5.7337473179981217E-3</c:v>
                </c:pt>
                <c:pt idx="78">
                  <c:v>5.1836209271552587E-3</c:v>
                </c:pt>
                <c:pt idx="79">
                  <c:v>4.5028424275239806E-3</c:v>
                </c:pt>
                <c:pt idx="80">
                  <c:v>3.7732433473362677E-3</c:v>
                </c:pt>
                <c:pt idx="81">
                  <c:v>3.0463671390161587E-3</c:v>
                </c:pt>
                <c:pt idx="82">
                  <c:v>2.3535226237301212E-3</c:v>
                </c:pt>
                <c:pt idx="83">
                  <c:v>1.7126773568415916E-3</c:v>
                </c:pt>
                <c:pt idx="84">
                  <c:v>1.1321372763311499E-3</c:v>
                </c:pt>
                <c:pt idx="85">
                  <c:v>6.1147586166678935E-4</c:v>
                </c:pt>
                <c:pt idx="86">
                  <c:v>1.4014180486517157E-4</c:v>
                </c:pt>
                <c:pt idx="87">
                  <c:v>-3.0602331331148862E-4</c:v>
                </c:pt>
                <c:pt idx="88">
                  <c:v>-7.703307198219289E-4</c:v>
                </c:pt>
                <c:pt idx="89">
                  <c:v>-1.3223476683812145E-3</c:v>
                </c:pt>
                <c:pt idx="90">
                  <c:v>-2.0631152645441513E-3</c:v>
                </c:pt>
                <c:pt idx="91">
                  <c:v>-3.1176818804481568E-3</c:v>
                </c:pt>
                <c:pt idx="92">
                  <c:v>-4.5982685708843059E-3</c:v>
                </c:pt>
                <c:pt idx="93">
                  <c:v>-6.5419572618236818E-3</c:v>
                </c:pt>
                <c:pt idx="94">
                  <c:v>-8.8759166986977014E-3</c:v>
                </c:pt>
                <c:pt idx="95">
                  <c:v>-1.145334568857735E-2</c:v>
                </c:pt>
                <c:pt idx="96">
                  <c:v>-1.4118799801466842E-2</c:v>
                </c:pt>
                <c:pt idx="97">
                  <c:v>-1.674425583669685E-2</c:v>
                </c:pt>
                <c:pt idx="98">
                  <c:v>-1.9230127612571934E-2</c:v>
                </c:pt>
                <c:pt idx="99">
                  <c:v>-2.1489827597773053E-2</c:v>
                </c:pt>
                <c:pt idx="100">
                  <c:v>-2.3428371307288438E-2</c:v>
                </c:pt>
                <c:pt idx="101">
                  <c:v>-2.4915230221856793E-2</c:v>
                </c:pt>
                <c:pt idx="102">
                  <c:v>-2.5748430983432748E-2</c:v>
                </c:pt>
                <c:pt idx="103">
                  <c:v>-2.5629585208697212E-2</c:v>
                </c:pt>
                <c:pt idx="104">
                  <c:v>-2.4268480749104235E-2</c:v>
                </c:pt>
                <c:pt idx="105">
                  <c:v>-2.1723145671027951E-2</c:v>
                </c:pt>
                <c:pt idx="106">
                  <c:v>-1.8539099852830213E-2</c:v>
                </c:pt>
                <c:pt idx="107">
                  <c:v>-1.5329735568088695E-2</c:v>
                </c:pt>
                <c:pt idx="108">
                  <c:v>-1.2466691123032739E-2</c:v>
                </c:pt>
                <c:pt idx="109">
                  <c:v>-1.01472722098313E-2</c:v>
                </c:pt>
                <c:pt idx="110">
                  <c:v>-8.4901597424324807E-3</c:v>
                </c:pt>
                <c:pt idx="111">
                  <c:v>-7.532233586369997E-3</c:v>
                </c:pt>
                <c:pt idx="112">
                  <c:v>-7.2005114487676434E-3</c:v>
                </c:pt>
                <c:pt idx="113">
                  <c:v>-7.3391222505225446E-3</c:v>
                </c:pt>
                <c:pt idx="114">
                  <c:v>-7.7771112992211754E-3</c:v>
                </c:pt>
                <c:pt idx="115">
                  <c:v>-8.3758128067223138E-3</c:v>
                </c:pt>
                <c:pt idx="116">
                  <c:v>-9.0393537173238617E-3</c:v>
                </c:pt>
                <c:pt idx="117">
                  <c:v>-9.7065922154065346E-3</c:v>
                </c:pt>
                <c:pt idx="118">
                  <c:v>-1.0340094950545074E-2</c:v>
                </c:pt>
                <c:pt idx="119">
                  <c:v>-1.0917848792988002E-2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C41-4F1D-98FF-4264522C6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1619808"/>
        <c:axId val="1"/>
      </c:scatterChart>
      <c:valAx>
        <c:axId val="721619808"/>
        <c:scaling>
          <c:orientation val="minMax"/>
          <c:max val="6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3108108108108106"/>
              <c:y val="0.925598050243719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8"/>
          <c:min val="-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7567567567567571E-3"/>
              <c:y val="0.473215535558055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1619808"/>
        <c:crossesAt val="0"/>
        <c:crossBetween val="midCat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BB Peg - O-C Diagr.</a:t>
            </a:r>
          </a:p>
        </c:rich>
      </c:tx>
      <c:layout>
        <c:manualLayout>
          <c:xMode val="edge"/>
          <c:yMode val="edge"/>
          <c:x val="0.33465127135787864"/>
          <c:y val="3.72340425531914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733960358459364E-2"/>
          <c:y val="0.1968087662181659"/>
          <c:w val="0.85375590896987674"/>
          <c:h val="0.7207456168259859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4'!$H$20:$H$20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4'!$F$21:$F$410</c:f>
              <c:numCache>
                <c:formatCode>General</c:formatCode>
                <c:ptCount val="39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38636</c:v>
                </c:pt>
                <c:pt idx="385">
                  <c:v>39177</c:v>
                </c:pt>
                <c:pt idx="386">
                  <c:v>39240.5</c:v>
                </c:pt>
                <c:pt idx="387">
                  <c:v>39271</c:v>
                </c:pt>
                <c:pt idx="388">
                  <c:v>40380</c:v>
                </c:pt>
                <c:pt idx="389">
                  <c:v>40518</c:v>
                </c:pt>
              </c:numCache>
            </c:numRef>
          </c:xVal>
          <c:yVal>
            <c:numRef>
              <c:f>'Active 4'!$H$21:$H$410</c:f>
              <c:numCache>
                <c:formatCode>General</c:formatCode>
                <c:ptCount val="390"/>
                <c:pt idx="6">
                  <c:v>4.8091247001138981E-2</c:v>
                </c:pt>
                <c:pt idx="9">
                  <c:v>2.4461896005959716E-2</c:v>
                </c:pt>
                <c:pt idx="10">
                  <c:v>2.5908721003361279E-2</c:v>
                </c:pt>
                <c:pt idx="11">
                  <c:v>2.4274720002722461E-2</c:v>
                </c:pt>
                <c:pt idx="12">
                  <c:v>3.773856100087869E-2</c:v>
                </c:pt>
                <c:pt idx="13">
                  <c:v>2.6138592005736427E-2</c:v>
                </c:pt>
                <c:pt idx="14">
                  <c:v>2.6615195001795655E-2</c:v>
                </c:pt>
                <c:pt idx="15">
                  <c:v>3.6173089003568748E-2</c:v>
                </c:pt>
                <c:pt idx="16">
                  <c:v>2.6543341999058612E-2</c:v>
                </c:pt>
                <c:pt idx="17">
                  <c:v>3.2356166004319675E-2</c:v>
                </c:pt>
                <c:pt idx="20">
                  <c:v>2.110719500342384E-2</c:v>
                </c:pt>
                <c:pt idx="21">
                  <c:v>2.530303400271805E-2</c:v>
                </c:pt>
                <c:pt idx="22">
                  <c:v>3.9727624505758286E-2</c:v>
                </c:pt>
                <c:pt idx="23">
                  <c:v>2.8976560999581125E-2</c:v>
                </c:pt>
                <c:pt idx="24">
                  <c:v>2.2959545003686799E-2</c:v>
                </c:pt>
                <c:pt idx="25">
                  <c:v>2.1208481506619137E-2</c:v>
                </c:pt>
                <c:pt idx="26">
                  <c:v>3.0621274505392648E-2</c:v>
                </c:pt>
                <c:pt idx="27">
                  <c:v>4.0097877503285417E-2</c:v>
                </c:pt>
                <c:pt idx="28">
                  <c:v>2.9742590999376262E-2</c:v>
                </c:pt>
                <c:pt idx="29">
                  <c:v>2.4219194005127065E-2</c:v>
                </c:pt>
                <c:pt idx="30">
                  <c:v>4.9468130499008112E-2</c:v>
                </c:pt>
                <c:pt idx="31">
                  <c:v>2.7206432001548819E-2</c:v>
                </c:pt>
                <c:pt idx="32">
                  <c:v>1.8074334002449177E-2</c:v>
                </c:pt>
                <c:pt idx="33">
                  <c:v>2.1620396000798792E-2</c:v>
                </c:pt>
                <c:pt idx="34">
                  <c:v>2.0882559503661469E-2</c:v>
                </c:pt>
                <c:pt idx="35">
                  <c:v>3.5359162502572872E-2</c:v>
                </c:pt>
                <c:pt idx="36">
                  <c:v>2.4329384505108465E-2</c:v>
                </c:pt>
                <c:pt idx="37">
                  <c:v>-4.6211520020733587E-3</c:v>
                </c:pt>
                <c:pt idx="38">
                  <c:v>1.7659767006989568E-2</c:v>
                </c:pt>
                <c:pt idx="41">
                  <c:v>-5.2750280010513961E-3</c:v>
                </c:pt>
                <c:pt idx="42">
                  <c:v>1.452059049915988E-2</c:v>
                </c:pt>
                <c:pt idx="43">
                  <c:v>2.5718634002259932E-2</c:v>
                </c:pt>
                <c:pt idx="44">
                  <c:v>5.3403380079544149E-3</c:v>
                </c:pt>
                <c:pt idx="45">
                  <c:v>9.293698996771127E-3</c:v>
                </c:pt>
                <c:pt idx="46">
                  <c:v>-3.1699869941803627E-3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7EA-46EC-A412-7B748A94C254}"/>
            </c:ext>
          </c:extLst>
        </c:ser>
        <c:ser>
          <c:idx val="1"/>
          <c:order val="1"/>
          <c:tx>
            <c:strRef>
              <c:f>'Active 4'!$I$20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4'!$F$21:$F$410</c:f>
              <c:numCache>
                <c:formatCode>General</c:formatCode>
                <c:ptCount val="39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38636</c:v>
                </c:pt>
                <c:pt idx="385">
                  <c:v>39177</c:v>
                </c:pt>
                <c:pt idx="386">
                  <c:v>39240.5</c:v>
                </c:pt>
                <c:pt idx="387">
                  <c:v>39271</c:v>
                </c:pt>
                <c:pt idx="388">
                  <c:v>40380</c:v>
                </c:pt>
                <c:pt idx="389">
                  <c:v>40518</c:v>
                </c:pt>
              </c:numCache>
            </c:numRef>
          </c:xVal>
          <c:yVal>
            <c:numRef>
              <c:f>'Active 4'!$I$21:$I$410</c:f>
              <c:numCache>
                <c:formatCode>General</c:formatCode>
                <c:ptCount val="390"/>
                <c:pt idx="0">
                  <c:v>5.7657373501569964E-2</c:v>
                </c:pt>
                <c:pt idx="1">
                  <c:v>5.2906310000253143E-2</c:v>
                </c:pt>
                <c:pt idx="2">
                  <c:v>5.54027535035857E-2</c:v>
                </c:pt>
                <c:pt idx="3">
                  <c:v>5.5651689999649534E-2</c:v>
                </c:pt>
                <c:pt idx="4">
                  <c:v>5.5884385506942635E-2</c:v>
                </c:pt>
                <c:pt idx="5">
                  <c:v>5.5133321999164764E-2</c:v>
                </c:pt>
                <c:pt idx="7">
                  <c:v>4.9619641999015585E-2</c:v>
                </c:pt>
                <c:pt idx="8">
                  <c:v>6.2131083002896048E-2</c:v>
                </c:pt>
                <c:pt idx="18">
                  <c:v>3.819733850468765E-2</c:v>
                </c:pt>
                <c:pt idx="19">
                  <c:v>3.7446275004185736E-2</c:v>
                </c:pt>
                <c:pt idx="39">
                  <c:v>2.104986050107982E-2</c:v>
                </c:pt>
                <c:pt idx="40">
                  <c:v>1.0298797002178617E-2</c:v>
                </c:pt>
                <c:pt idx="48">
                  <c:v>1.4200972000253387E-2</c:v>
                </c:pt>
                <c:pt idx="49">
                  <c:v>1.6537193005206063E-2</c:v>
                </c:pt>
                <c:pt idx="50">
                  <c:v>2.427549449930666E-2</c:v>
                </c:pt>
                <c:pt idx="51">
                  <c:v>-3.492584997729864E-3</c:v>
                </c:pt>
                <c:pt idx="52">
                  <c:v>7.3523765022400767E-3</c:v>
                </c:pt>
                <c:pt idx="53">
                  <c:v>3.1771938003657851E-2</c:v>
                </c:pt>
                <c:pt idx="54">
                  <c:v>1.5265556998201646E-2</c:v>
                </c:pt>
                <c:pt idx="55">
                  <c:v>1.8510239497118164E-2</c:v>
                </c:pt>
                <c:pt idx="56">
                  <c:v>1.4486340005532838E-3</c:v>
                </c:pt>
                <c:pt idx="57">
                  <c:v>7.1869355087983422E-3</c:v>
                </c:pt>
                <c:pt idx="58">
                  <c:v>5.6635385044501163E-3</c:v>
                </c:pt>
                <c:pt idx="59">
                  <c:v>7.4018400046043098E-3</c:v>
                </c:pt>
                <c:pt idx="60">
                  <c:v>5.9937660043942742E-3</c:v>
                </c:pt>
                <c:pt idx="61">
                  <c:v>-6.9435434998013079E-3</c:v>
                </c:pt>
                <c:pt idx="62">
                  <c:v>-3.3835999929578975E-3</c:v>
                </c:pt>
                <c:pt idx="63">
                  <c:v>-2.146206649922533E-2</c:v>
                </c:pt>
                <c:pt idx="64">
                  <c:v>5.319860007148236E-3</c:v>
                </c:pt>
                <c:pt idx="65">
                  <c:v>1.0319860004528891E-2</c:v>
                </c:pt>
                <c:pt idx="66">
                  <c:v>2.0766685003763996E-2</c:v>
                </c:pt>
                <c:pt idx="67">
                  <c:v>-4.8454259958816692E-3</c:v>
                </c:pt>
                <c:pt idx="74">
                  <c:v>2.1000000560889021E-4</c:v>
                </c:pt>
                <c:pt idx="75">
                  <c:v>9.2958860041107982E-3</c:v>
                </c:pt>
                <c:pt idx="76">
                  <c:v>1.1304450017632917E-3</c:v>
                </c:pt>
                <c:pt idx="78">
                  <c:v>5.3653450013371184E-3</c:v>
                </c:pt>
                <c:pt idx="79">
                  <c:v>1.3998420035932213E-3</c:v>
                </c:pt>
                <c:pt idx="82">
                  <c:v>-4.365412998595275E-3</c:v>
                </c:pt>
                <c:pt idx="83">
                  <c:v>-6.4419849950354546E-3</c:v>
                </c:pt>
                <c:pt idx="84">
                  <c:v>-5.6072709921863861E-3</c:v>
                </c:pt>
                <c:pt idx="85">
                  <c:v>-3.6072709917789325E-3</c:v>
                </c:pt>
                <c:pt idx="86">
                  <c:v>-6.6242870016139932E-3</c:v>
                </c:pt>
                <c:pt idx="87">
                  <c:v>6.052409007679671E-3</c:v>
                </c:pt>
                <c:pt idx="90">
                  <c:v>-5.5007659975672141E-3</c:v>
                </c:pt>
                <c:pt idx="91">
                  <c:v>3.7636020060745068E-3</c:v>
                </c:pt>
                <c:pt idx="92">
                  <c:v>-2.5277194945374504E-3</c:v>
                </c:pt>
                <c:pt idx="93">
                  <c:v>-2.5058950268430635E-4</c:v>
                </c:pt>
                <c:pt idx="94">
                  <c:v>-6.293129496043548E-3</c:v>
                </c:pt>
                <c:pt idx="95">
                  <c:v>3.1026474971440621E-3</c:v>
                </c:pt>
                <c:pt idx="96">
                  <c:v>-6.3258499721996486E-5</c:v>
                </c:pt>
                <c:pt idx="97">
                  <c:v>3.9936741501151118E-2</c:v>
                </c:pt>
                <c:pt idx="98">
                  <c:v>-1.2139365499024279E-2</c:v>
                </c:pt>
                <c:pt idx="99">
                  <c:v>-1.0786128499603365E-2</c:v>
                </c:pt>
                <c:pt idx="100">
                  <c:v>-1.1047826992580667E-2</c:v>
                </c:pt>
                <c:pt idx="101">
                  <c:v>-5.5542080008308403E-3</c:v>
                </c:pt>
                <c:pt idx="102">
                  <c:v>-1.5967479921528138E-3</c:v>
                </c:pt>
                <c:pt idx="103">
                  <c:v>-1.7812544974731281E-3</c:v>
                </c:pt>
                <c:pt idx="104">
                  <c:v>-5.8748424999066629E-3</c:v>
                </c:pt>
                <c:pt idx="105">
                  <c:v>9.537950245430693E-5</c:v>
                </c:pt>
                <c:pt idx="106">
                  <c:v>2.4783945045783184E-3</c:v>
                </c:pt>
                <c:pt idx="107">
                  <c:v>-6.8130819927318953E-3</c:v>
                </c:pt>
                <c:pt idx="108">
                  <c:v>1.2784565042238683E-3</c:v>
                </c:pt>
                <c:pt idx="109">
                  <c:v>-1.3244940499134827E-2</c:v>
                </c:pt>
                <c:pt idx="110">
                  <c:v>1.1187073003384285E-2</c:v>
                </c:pt>
                <c:pt idx="111">
                  <c:v>-1.1074625494075008E-2</c:v>
                </c:pt>
                <c:pt idx="112">
                  <c:v>-1.6336323998984881E-2</c:v>
                </c:pt>
                <c:pt idx="113">
                  <c:v>-3.346571495058015E-3</c:v>
                </c:pt>
                <c:pt idx="114">
                  <c:v>-2.8082080025342293E-3</c:v>
                </c:pt>
                <c:pt idx="115">
                  <c:v>-1.2961351996636949E-2</c:v>
                </c:pt>
                <c:pt idx="116">
                  <c:v>7.2810600249795243E-4</c:v>
                </c:pt>
                <c:pt idx="117">
                  <c:v>8.7025820030248724E-3</c:v>
                </c:pt>
                <c:pt idx="118">
                  <c:v>8.6983280052663758E-3</c:v>
                </c:pt>
                <c:pt idx="119">
                  <c:v>7.5944925047224388E-3</c:v>
                </c:pt>
                <c:pt idx="120">
                  <c:v>1.9647454973892309E-3</c:v>
                </c:pt>
                <c:pt idx="121">
                  <c:v>5.2094279963057488E-3</c:v>
                </c:pt>
                <c:pt idx="122">
                  <c:v>2.9329180033528246E-3</c:v>
                </c:pt>
                <c:pt idx="123">
                  <c:v>6.8861240069963969E-3</c:v>
                </c:pt>
                <c:pt idx="124">
                  <c:v>-8.4010984937776811E-3</c:v>
                </c:pt>
                <c:pt idx="125">
                  <c:v>2.2861550023662858E-3</c:v>
                </c:pt>
                <c:pt idx="126">
                  <c:v>3.1798050040379167E-3</c:v>
                </c:pt>
                <c:pt idx="127">
                  <c:v>-6.0103650321252644E-4</c:v>
                </c:pt>
                <c:pt idx="128">
                  <c:v>1.3845788504113443E-2</c:v>
                </c:pt>
                <c:pt idx="129">
                  <c:v>2.9087399889249355E-4</c:v>
                </c:pt>
                <c:pt idx="130">
                  <c:v>1.6567539001698606E-2</c:v>
                </c:pt>
                <c:pt idx="132">
                  <c:v>-7.5558269963948987E-3</c:v>
                </c:pt>
                <c:pt idx="133">
                  <c:v>7.5825054955203086E-3</c:v>
                </c:pt>
                <c:pt idx="134">
                  <c:v>1.7250919991056435E-3</c:v>
                </c:pt>
                <c:pt idx="135">
                  <c:v>1.8674044004001189E-2</c:v>
                </c:pt>
                <c:pt idx="136">
                  <c:v>1.05676940002013E-2</c:v>
                </c:pt>
                <c:pt idx="137">
                  <c:v>3.7209930014796555E-3</c:v>
                </c:pt>
                <c:pt idx="138">
                  <c:v>1.471074549772311E-2</c:v>
                </c:pt>
                <c:pt idx="139">
                  <c:v>1.9256500017945655E-3</c:v>
                </c:pt>
                <c:pt idx="140">
                  <c:v>2.3176791000878438E-2</c:v>
                </c:pt>
                <c:pt idx="141">
                  <c:v>4.4172194975544699E-3</c:v>
                </c:pt>
                <c:pt idx="142">
                  <c:v>8.7901100050657988E-4</c:v>
                </c:pt>
                <c:pt idx="143">
                  <c:v>1.5021597500890493E-2</c:v>
                </c:pt>
                <c:pt idx="144">
                  <c:v>1.1247214504692238E-2</c:v>
                </c:pt>
                <c:pt idx="145">
                  <c:v>1.583693599968683E-2</c:v>
                </c:pt>
                <c:pt idx="146">
                  <c:v>2.1713570000429172E-2</c:v>
                </c:pt>
                <c:pt idx="147">
                  <c:v>1.8332759500481188E-2</c:v>
                </c:pt>
                <c:pt idx="150">
                  <c:v>4.9476950007374398E-3</c:v>
                </c:pt>
                <c:pt idx="153">
                  <c:v>-7.2838099731598049E-4</c:v>
                </c:pt>
                <c:pt idx="154">
                  <c:v>-2.9857199842808768E-4</c:v>
                </c:pt>
                <c:pt idx="155">
                  <c:v>4.4589500030269846E-3</c:v>
                </c:pt>
                <c:pt idx="156">
                  <c:v>-1.0558065994700883E-2</c:v>
                </c:pt>
                <c:pt idx="157">
                  <c:v>2.0778155005245935E-2</c:v>
                </c:pt>
                <c:pt idx="158">
                  <c:v>5.5058989964891225E-3</c:v>
                </c:pt>
                <c:pt idx="159">
                  <c:v>7.3059610003838316E-3</c:v>
                </c:pt>
                <c:pt idx="160">
                  <c:v>5.1063330029137433E-3</c:v>
                </c:pt>
                <c:pt idx="161">
                  <c:v>-4.4936359990970232E-3</c:v>
                </c:pt>
                <c:pt idx="162">
                  <c:v>7.2170920029748231E-3</c:v>
                </c:pt>
                <c:pt idx="163">
                  <c:v>1.9431996501225512E-2</c:v>
                </c:pt>
                <c:pt idx="165">
                  <c:v>2.3554245053674094E-3</c:v>
                </c:pt>
                <c:pt idx="166">
                  <c:v>5.536297001526691E-3</c:v>
                </c:pt>
                <c:pt idx="168">
                  <c:v>9.4942220021039248E-3</c:v>
                </c:pt>
                <c:pt idx="169">
                  <c:v>1.5170917999057565E-2</c:v>
                </c:pt>
                <c:pt idx="170">
                  <c:v>2.0266710504074581E-2</c:v>
                </c:pt>
                <c:pt idx="172">
                  <c:v>9.1901385021628812E-3</c:v>
                </c:pt>
                <c:pt idx="173">
                  <c:v>2.6539794998825528E-3</c:v>
                </c:pt>
                <c:pt idx="174">
                  <c:v>9.3242170041776262E-3</c:v>
                </c:pt>
                <c:pt idx="175">
                  <c:v>1.306677250249777E-2</c:v>
                </c:pt>
                <c:pt idx="176">
                  <c:v>4.8668345043552108E-3</c:v>
                </c:pt>
                <c:pt idx="177">
                  <c:v>5.1902935010730289E-3</c:v>
                </c:pt>
                <c:pt idx="180">
                  <c:v>-3.6433354980545118E-3</c:v>
                </c:pt>
                <c:pt idx="181">
                  <c:v>2.7949815048486926E-3</c:v>
                </c:pt>
                <c:pt idx="182">
                  <c:v>4.0098860044963658E-3</c:v>
                </c:pt>
                <c:pt idx="185">
                  <c:v>-3.5177649988327175E-3</c:v>
                </c:pt>
                <c:pt idx="186">
                  <c:v>4.595043501467444E-3</c:v>
                </c:pt>
                <c:pt idx="187">
                  <c:v>1.6316329005348962E-2</c:v>
                </c:pt>
                <c:pt idx="188">
                  <c:v>7.7184714973554946E-3</c:v>
                </c:pt>
                <c:pt idx="189">
                  <c:v>2.0188709000649396E-2</c:v>
                </c:pt>
                <c:pt idx="190">
                  <c:v>3.5929940058849752E-3</c:v>
                </c:pt>
                <c:pt idx="191">
                  <c:v>1.0916453000390902E-2</c:v>
                </c:pt>
                <c:pt idx="192">
                  <c:v>8.6615230029565282E-3</c:v>
                </c:pt>
                <c:pt idx="193">
                  <c:v>7.6147290019434877E-3</c:v>
                </c:pt>
                <c:pt idx="194">
                  <c:v>1.0076520498842001E-2</c:v>
                </c:pt>
                <c:pt idx="195">
                  <c:v>1.9791425002040341E-2</c:v>
                </c:pt>
                <c:pt idx="197">
                  <c:v>1.9489313497615512E-2</c:v>
                </c:pt>
                <c:pt idx="198">
                  <c:v>2.2412741505831946E-2</c:v>
                </c:pt>
                <c:pt idx="199">
                  <c:v>6.1510430023190565E-3</c:v>
                </c:pt>
                <c:pt idx="200">
                  <c:v>2.474502005497925E-3</c:v>
                </c:pt>
                <c:pt idx="202">
                  <c:v>1.8569500389276072E-4</c:v>
                </c:pt>
                <c:pt idx="203">
                  <c:v>7.3240275014541112E-3</c:v>
                </c:pt>
                <c:pt idx="205">
                  <c:v>8.1240895087830722E-3</c:v>
                </c:pt>
                <c:pt idx="208">
                  <c:v>-1.4412274977075867E-3</c:v>
                </c:pt>
                <c:pt idx="211">
                  <c:v>5.2056904969504103E-3</c:v>
                </c:pt>
                <c:pt idx="214">
                  <c:v>6.3167595071718097E-3</c:v>
                </c:pt>
                <c:pt idx="284">
                  <c:v>3.7351670034695417E-3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7EA-46EC-A412-7B748A94C254}"/>
            </c:ext>
          </c:extLst>
        </c:ser>
        <c:ser>
          <c:idx val="2"/>
          <c:order val="2"/>
          <c:tx>
            <c:strRef>
              <c:f>'Active 4'!$J$20:$J$20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4'!$F$21:$F$410</c:f>
              <c:numCache>
                <c:formatCode>General</c:formatCode>
                <c:ptCount val="39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38636</c:v>
                </c:pt>
                <c:pt idx="385">
                  <c:v>39177</c:v>
                </c:pt>
                <c:pt idx="386">
                  <c:v>39240.5</c:v>
                </c:pt>
                <c:pt idx="387">
                  <c:v>39271</c:v>
                </c:pt>
                <c:pt idx="388">
                  <c:v>40380</c:v>
                </c:pt>
                <c:pt idx="389">
                  <c:v>40518</c:v>
                </c:pt>
              </c:numCache>
            </c:numRef>
          </c:xVal>
          <c:yVal>
            <c:numRef>
              <c:f>'Active 4'!$J$21:$J$410</c:f>
              <c:numCache>
                <c:formatCode>General</c:formatCode>
                <c:ptCount val="390"/>
                <c:pt idx="68">
                  <c:v>8.6525549704674631E-4</c:v>
                </c:pt>
                <c:pt idx="69">
                  <c:v>-7.9006199666764587E-4</c:v>
                </c:pt>
                <c:pt idx="72">
                  <c:v>-2.2815074917161837E-3</c:v>
                </c:pt>
                <c:pt idx="73">
                  <c:v>2.0504130006884225E-3</c:v>
                </c:pt>
                <c:pt idx="77">
                  <c:v>-6.4072364912135527E-3</c:v>
                </c:pt>
                <c:pt idx="80">
                  <c:v>-2.3363014988717623E-3</c:v>
                </c:pt>
                <c:pt idx="81">
                  <c:v>-2.2873649941175245E-3</c:v>
                </c:pt>
                <c:pt idx="88">
                  <c:v>-3.736940496310126E-3</c:v>
                </c:pt>
                <c:pt idx="89">
                  <c:v>-3.698638996866066E-3</c:v>
                </c:pt>
                <c:pt idx="206">
                  <c:v>2.866691502276808E-3</c:v>
                </c:pt>
                <c:pt idx="209">
                  <c:v>-2.0717999723274261E-4</c:v>
                </c:pt>
                <c:pt idx="227">
                  <c:v>2.6643129967851564E-3</c:v>
                </c:pt>
                <c:pt idx="228">
                  <c:v>3.4132495056837797E-3</c:v>
                </c:pt>
                <c:pt idx="235">
                  <c:v>7.5630006904248148E-5</c:v>
                </c:pt>
                <c:pt idx="248">
                  <c:v>-4.6141599887050688E-4</c:v>
                </c:pt>
                <c:pt idx="249">
                  <c:v>-1.2479496945161372E-5</c:v>
                </c:pt>
                <c:pt idx="250">
                  <c:v>-5.6779699662001804E-4</c:v>
                </c:pt>
                <c:pt idx="251">
                  <c:v>-7.2311449912376702E-4</c:v>
                </c:pt>
                <c:pt idx="252">
                  <c:v>-6.7417799436952919E-4</c:v>
                </c:pt>
                <c:pt idx="254">
                  <c:v>-7.6138500298839062E-4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7EA-46EC-A412-7B748A94C254}"/>
            </c:ext>
          </c:extLst>
        </c:ser>
        <c:ser>
          <c:idx val="3"/>
          <c:order val="3"/>
          <c:tx>
            <c:strRef>
              <c:f>'Active 4'!$K$20:$K$20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4'!$F$21:$F$4100</c:f>
              <c:numCache>
                <c:formatCode>General</c:formatCode>
                <c:ptCount val="408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38636</c:v>
                </c:pt>
                <c:pt idx="385">
                  <c:v>39177</c:v>
                </c:pt>
                <c:pt idx="386">
                  <c:v>39240.5</c:v>
                </c:pt>
                <c:pt idx="387">
                  <c:v>39271</c:v>
                </c:pt>
                <c:pt idx="388">
                  <c:v>40380</c:v>
                </c:pt>
                <c:pt idx="389">
                  <c:v>40518</c:v>
                </c:pt>
                <c:pt idx="390">
                  <c:v>40548</c:v>
                </c:pt>
                <c:pt idx="391">
                  <c:v>40650.5</c:v>
                </c:pt>
                <c:pt idx="392">
                  <c:v>41329</c:v>
                </c:pt>
                <c:pt idx="393">
                  <c:v>41384</c:v>
                </c:pt>
                <c:pt idx="394">
                  <c:v>41425.5</c:v>
                </c:pt>
                <c:pt idx="395">
                  <c:v>41436.5</c:v>
                </c:pt>
                <c:pt idx="396">
                  <c:v>41580</c:v>
                </c:pt>
                <c:pt idx="397">
                  <c:v>41704.5</c:v>
                </c:pt>
                <c:pt idx="398">
                  <c:v>42300</c:v>
                </c:pt>
                <c:pt idx="399">
                  <c:v>42372</c:v>
                </c:pt>
                <c:pt idx="400">
                  <c:v>42570.5</c:v>
                </c:pt>
                <c:pt idx="401">
                  <c:v>42650.5</c:v>
                </c:pt>
                <c:pt idx="402">
                  <c:v>43193.5</c:v>
                </c:pt>
                <c:pt idx="403">
                  <c:v>43292</c:v>
                </c:pt>
                <c:pt idx="404">
                  <c:v>43293</c:v>
                </c:pt>
                <c:pt idx="405">
                  <c:v>43299.5</c:v>
                </c:pt>
                <c:pt idx="406">
                  <c:v>43302.5</c:v>
                </c:pt>
                <c:pt idx="407">
                  <c:v>43308</c:v>
                </c:pt>
                <c:pt idx="408">
                  <c:v>43516</c:v>
                </c:pt>
                <c:pt idx="409">
                  <c:v>43560</c:v>
                </c:pt>
                <c:pt idx="410">
                  <c:v>43560.5</c:v>
                </c:pt>
                <c:pt idx="411">
                  <c:v>44275</c:v>
                </c:pt>
                <c:pt idx="412">
                  <c:v>44289</c:v>
                </c:pt>
                <c:pt idx="413">
                  <c:v>44324.5</c:v>
                </c:pt>
                <c:pt idx="414">
                  <c:v>44515.5</c:v>
                </c:pt>
                <c:pt idx="415">
                  <c:v>44534.5</c:v>
                </c:pt>
                <c:pt idx="416">
                  <c:v>44650.5</c:v>
                </c:pt>
                <c:pt idx="417">
                  <c:v>45395.5</c:v>
                </c:pt>
                <c:pt idx="418">
                  <c:v>45442</c:v>
                </c:pt>
                <c:pt idx="419">
                  <c:v>45513.5</c:v>
                </c:pt>
                <c:pt idx="420">
                  <c:v>45530</c:v>
                </c:pt>
                <c:pt idx="421">
                  <c:v>45643.5</c:v>
                </c:pt>
              </c:numCache>
            </c:numRef>
          </c:xVal>
          <c:yVal>
            <c:numRef>
              <c:f>'Active 4'!$K$21:$K$4100</c:f>
              <c:numCache>
                <c:formatCode>General</c:formatCode>
                <c:ptCount val="4080"/>
                <c:pt idx="47">
                  <c:v>1.4628018507210072E-2</c:v>
                </c:pt>
                <c:pt idx="70">
                  <c:v>-2.1091739981784485E-3</c:v>
                </c:pt>
                <c:pt idx="71">
                  <c:v>-2.881507491110824E-3</c:v>
                </c:pt>
                <c:pt idx="131">
                  <c:v>3.9462999993702397E-3</c:v>
                </c:pt>
                <c:pt idx="148">
                  <c:v>6.0221245003049262E-3</c:v>
                </c:pt>
                <c:pt idx="149">
                  <c:v>5.0668070034589618E-3</c:v>
                </c:pt>
                <c:pt idx="151">
                  <c:v>4.7966470083338208E-3</c:v>
                </c:pt>
                <c:pt idx="152">
                  <c:v>7.6349485025275499E-3</c:v>
                </c:pt>
                <c:pt idx="164">
                  <c:v>5.7128689950332046E-3</c:v>
                </c:pt>
                <c:pt idx="167">
                  <c:v>5.4661060057696886E-3</c:v>
                </c:pt>
                <c:pt idx="171">
                  <c:v>5.5560755063197576E-3</c:v>
                </c:pt>
                <c:pt idx="178">
                  <c:v>1.7523639980936423E-3</c:v>
                </c:pt>
                <c:pt idx="179">
                  <c:v>3.4204745024908334E-3</c:v>
                </c:pt>
                <c:pt idx="183">
                  <c:v>7.0375525028794073E-3</c:v>
                </c:pt>
                <c:pt idx="184">
                  <c:v>7.0375525028794073E-3</c:v>
                </c:pt>
                <c:pt idx="196">
                  <c:v>5.4254724964266643E-3</c:v>
                </c:pt>
                <c:pt idx="201">
                  <c:v>-2.4411399499513209E-4</c:v>
                </c:pt>
                <c:pt idx="204">
                  <c:v>3.2134235007106327E-3</c:v>
                </c:pt>
                <c:pt idx="207">
                  <c:v>4.0333100332645699E-4</c:v>
                </c:pt>
                <c:pt idx="210">
                  <c:v>2.9713600088143721E-4</c:v>
                </c:pt>
                <c:pt idx="212">
                  <c:v>6.5707950125215575E-4</c:v>
                </c:pt>
                <c:pt idx="215">
                  <c:v>-1.7676649440545589E-4</c:v>
                </c:pt>
                <c:pt idx="216">
                  <c:v>2.1901050786254928E-4</c:v>
                </c:pt>
                <c:pt idx="217">
                  <c:v>-8.3205299597466365E-4</c:v>
                </c:pt>
                <c:pt idx="218">
                  <c:v>-2.4268800189020112E-4</c:v>
                </c:pt>
                <c:pt idx="219">
                  <c:v>-7.9375149653060362E-4</c:v>
                </c:pt>
                <c:pt idx="220">
                  <c:v>8.2851503975689411E-5</c:v>
                </c:pt>
                <c:pt idx="221">
                  <c:v>5.849939989275299E-4</c:v>
                </c:pt>
                <c:pt idx="222">
                  <c:v>-8.4472199523588642E-4</c:v>
                </c:pt>
                <c:pt idx="223">
                  <c:v>4.4678549602394924E-4</c:v>
                </c:pt>
                <c:pt idx="224">
                  <c:v>-1.2144789943704382E-3</c:v>
                </c:pt>
                <c:pt idx="225">
                  <c:v>4.1323460027342662E-3</c:v>
                </c:pt>
                <c:pt idx="226">
                  <c:v>-3.9971993828658015E-5</c:v>
                </c:pt>
                <c:pt idx="229">
                  <c:v>-1.2866729957750067E-3</c:v>
                </c:pt>
                <c:pt idx="230">
                  <c:v>3.9201730032800697E-3</c:v>
                </c:pt>
                <c:pt idx="231">
                  <c:v>-1.0627800002112053E-3</c:v>
                </c:pt>
                <c:pt idx="232">
                  <c:v>-1.0520829964661971E-3</c:v>
                </c:pt>
                <c:pt idx="233">
                  <c:v>-8.6268699669744819E-4</c:v>
                </c:pt>
                <c:pt idx="234">
                  <c:v>-8.2268699770793319E-4</c:v>
                </c:pt>
                <c:pt idx="236">
                  <c:v>-3.7322899879654869E-4</c:v>
                </c:pt>
                <c:pt idx="237">
                  <c:v>-3.4322899591643363E-4</c:v>
                </c:pt>
                <c:pt idx="238">
                  <c:v>-1.1986910030827858E-3</c:v>
                </c:pt>
                <c:pt idx="239">
                  <c:v>-5.131304933456704E-4</c:v>
                </c:pt>
                <c:pt idx="240">
                  <c:v>-1.6981949956971221E-3</c:v>
                </c:pt>
                <c:pt idx="241">
                  <c:v>-1.6881949995877221E-3</c:v>
                </c:pt>
                <c:pt idx="242">
                  <c:v>2.4651849525980651E-4</c:v>
                </c:pt>
                <c:pt idx="243">
                  <c:v>2.4013750226004049E-4</c:v>
                </c:pt>
                <c:pt idx="244">
                  <c:v>-5.5546501243952662E-5</c:v>
                </c:pt>
                <c:pt idx="245">
                  <c:v>-1.5973849804140627E-4</c:v>
                </c:pt>
                <c:pt idx="246">
                  <c:v>-2.420368000457529E-3</c:v>
                </c:pt>
                <c:pt idx="247">
                  <c:v>-2.4103679970721714E-3</c:v>
                </c:pt>
                <c:pt idx="253">
                  <c:v>1.2583749776240438E-4</c:v>
                </c:pt>
                <c:pt idx="255">
                  <c:v>-1.396878004015889E-3</c:v>
                </c:pt>
                <c:pt idx="256">
                  <c:v>-1.3868780006305315E-3</c:v>
                </c:pt>
                <c:pt idx="257">
                  <c:v>-7.7194249752210453E-4</c:v>
                </c:pt>
                <c:pt idx="258">
                  <c:v>5.7699399621924385E-4</c:v>
                </c:pt>
                <c:pt idx="259">
                  <c:v>1.3961680015199818E-3</c:v>
                </c:pt>
                <c:pt idx="260">
                  <c:v>5.4299300245475024E-4</c:v>
                </c:pt>
                <c:pt idx="261">
                  <c:v>5.8299300144426525E-4</c:v>
                </c:pt>
                <c:pt idx="262">
                  <c:v>8.4353550482774153E-4</c:v>
                </c:pt>
                <c:pt idx="263">
                  <c:v>-9.2241699894657359E-4</c:v>
                </c:pt>
                <c:pt idx="264">
                  <c:v>-7.2241699672304094E-4</c:v>
                </c:pt>
                <c:pt idx="265">
                  <c:v>3.265195045969449E-4</c:v>
                </c:pt>
                <c:pt idx="266">
                  <c:v>5.2651950682047755E-4</c:v>
                </c:pt>
                <c:pt idx="267">
                  <c:v>4.1588450403651223E-4</c:v>
                </c:pt>
                <c:pt idx="268">
                  <c:v>-1.7351790011161938E-3</c:v>
                </c:pt>
                <c:pt idx="269">
                  <c:v>-1.235178999195341E-3</c:v>
                </c:pt>
                <c:pt idx="270">
                  <c:v>4.0950350376078859E-4</c:v>
                </c:pt>
                <c:pt idx="271">
                  <c:v>-4.4155999785289168E-4</c:v>
                </c:pt>
                <c:pt idx="272">
                  <c:v>-1.1458139924798161E-3</c:v>
                </c:pt>
                <c:pt idx="273">
                  <c:v>4.0312250348506495E-4</c:v>
                </c:pt>
                <c:pt idx="274">
                  <c:v>1.9248750322731212E-4</c:v>
                </c:pt>
                <c:pt idx="275">
                  <c:v>-1.358575995254796E-3</c:v>
                </c:pt>
                <c:pt idx="276">
                  <c:v>-2.138934942195192E-4</c:v>
                </c:pt>
                <c:pt idx="277">
                  <c:v>1.2797254967154004E-3</c:v>
                </c:pt>
                <c:pt idx="278">
                  <c:v>2.0797254983335733E-3</c:v>
                </c:pt>
                <c:pt idx="279">
                  <c:v>-6.492599641205743E-5</c:v>
                </c:pt>
                <c:pt idx="280">
                  <c:v>7.0082000456750393E-4</c:v>
                </c:pt>
                <c:pt idx="281">
                  <c:v>7.3082000017166138E-4</c:v>
                </c:pt>
                <c:pt idx="282">
                  <c:v>-2.0840224970015697E-3</c:v>
                </c:pt>
                <c:pt idx="283">
                  <c:v>-1.3457210006890818E-3</c:v>
                </c:pt>
                <c:pt idx="285">
                  <c:v>-1.2222309960634448E-3</c:v>
                </c:pt>
                <c:pt idx="286">
                  <c:v>-1.7707799997879192E-3</c:v>
                </c:pt>
                <c:pt idx="287">
                  <c:v>-1.4344969968078658E-3</c:v>
                </c:pt>
                <c:pt idx="288">
                  <c:v>-6.2171949684852734E-4</c:v>
                </c:pt>
                <c:pt idx="289">
                  <c:v>-1.4300879993243143E-3</c:v>
                </c:pt>
                <c:pt idx="291">
                  <c:v>-1.9318739941809326E-3</c:v>
                </c:pt>
                <c:pt idx="292">
                  <c:v>-1.8403354988549836E-3</c:v>
                </c:pt>
                <c:pt idx="293">
                  <c:v>-1.3083839949104004E-3</c:v>
                </c:pt>
                <c:pt idx="294">
                  <c:v>-3.2955599963315763E-3</c:v>
                </c:pt>
                <c:pt idx="295">
                  <c:v>-2.4019099946599454E-3</c:v>
                </c:pt>
                <c:pt idx="296">
                  <c:v>-3.6822244946961291E-3</c:v>
                </c:pt>
                <c:pt idx="297">
                  <c:v>-3.4949710025102831E-3</c:v>
                </c:pt>
                <c:pt idx="298">
                  <c:v>-4.4119714948465116E-3</c:v>
                </c:pt>
                <c:pt idx="299">
                  <c:v>-3.1034325002110563E-3</c:v>
                </c:pt>
                <c:pt idx="300">
                  <c:v>-3.7757194950245321E-3</c:v>
                </c:pt>
                <c:pt idx="301">
                  <c:v>-3.4650689995032735E-3</c:v>
                </c:pt>
                <c:pt idx="302">
                  <c:v>-3.7671959944418631E-3</c:v>
                </c:pt>
                <c:pt idx="303">
                  <c:v>-4.0607219998491928E-3</c:v>
                </c:pt>
                <c:pt idx="304">
                  <c:v>-3.3351669990224764E-3</c:v>
                </c:pt>
                <c:pt idx="305">
                  <c:v>-3.3251670029130764E-3</c:v>
                </c:pt>
                <c:pt idx="306">
                  <c:v>-3.2351670015486889E-3</c:v>
                </c:pt>
                <c:pt idx="307">
                  <c:v>-3.2251669981633313E-3</c:v>
                </c:pt>
                <c:pt idx="308">
                  <c:v>-3.1351670040749013E-3</c:v>
                </c:pt>
                <c:pt idx="309">
                  <c:v>-4.3006545020034537E-3</c:v>
                </c:pt>
                <c:pt idx="310">
                  <c:v>-3.8240204958128743E-3</c:v>
                </c:pt>
                <c:pt idx="311">
                  <c:v>-4.1559099990990944E-3</c:v>
                </c:pt>
                <c:pt idx="312">
                  <c:v>-4.9005460023181513E-3</c:v>
                </c:pt>
                <c:pt idx="313">
                  <c:v>-4.2856104992097244E-3</c:v>
                </c:pt>
                <c:pt idx="314">
                  <c:v>-4.9340354962623678E-3</c:v>
                </c:pt>
                <c:pt idx="315">
                  <c:v>-5.2999725012341514E-3</c:v>
                </c:pt>
                <c:pt idx="316">
                  <c:v>-5.8892599918181077E-3</c:v>
                </c:pt>
                <c:pt idx="317">
                  <c:v>-4.9764824943849817E-3</c:v>
                </c:pt>
                <c:pt idx="318">
                  <c:v>-4.8232764966087416E-3</c:v>
                </c:pt>
                <c:pt idx="319">
                  <c:v>-4.0424039980280213E-3</c:v>
                </c:pt>
                <c:pt idx="320">
                  <c:v>-4.6743089988012798E-3</c:v>
                </c:pt>
                <c:pt idx="321">
                  <c:v>-6.2338494972209446E-3</c:v>
                </c:pt>
                <c:pt idx="322">
                  <c:v>-6.1938494982314296E-3</c:v>
                </c:pt>
                <c:pt idx="323">
                  <c:v>-6.6291670009377412E-3</c:v>
                </c:pt>
                <c:pt idx="324">
                  <c:v>-6.5891670019482262E-3</c:v>
                </c:pt>
                <c:pt idx="325">
                  <c:v>-5.7291670018457808E-3</c:v>
                </c:pt>
                <c:pt idx="326">
                  <c:v>-5.6891670028562658E-3</c:v>
                </c:pt>
                <c:pt idx="327">
                  <c:v>-5.4291670021484606E-3</c:v>
                </c:pt>
                <c:pt idx="328">
                  <c:v>-5.3891670031589456E-3</c:v>
                </c:pt>
                <c:pt idx="329">
                  <c:v>-6.5674629950080998E-3</c:v>
                </c:pt>
                <c:pt idx="330">
                  <c:v>-8.0057025043061003E-3</c:v>
                </c:pt>
                <c:pt idx="331">
                  <c:v>-8.6354649974964559E-3</c:v>
                </c:pt>
                <c:pt idx="332">
                  <c:v>-7.7865284984000027E-3</c:v>
                </c:pt>
                <c:pt idx="333">
                  <c:v>-8.9694970010896213E-3</c:v>
                </c:pt>
                <c:pt idx="334">
                  <c:v>-8.2726874898071401E-3</c:v>
                </c:pt>
                <c:pt idx="335">
                  <c:v>-8.2226874947082251E-3</c:v>
                </c:pt>
                <c:pt idx="336">
                  <c:v>-8.2311954975011759E-3</c:v>
                </c:pt>
                <c:pt idx="337">
                  <c:v>-7.9950054932851344E-3</c:v>
                </c:pt>
                <c:pt idx="338">
                  <c:v>-8.1460689980303869E-3</c:v>
                </c:pt>
                <c:pt idx="339">
                  <c:v>-1.0531118001381401E-2</c:v>
                </c:pt>
                <c:pt idx="340">
                  <c:v>-8.3396104964776896E-3</c:v>
                </c:pt>
                <c:pt idx="341">
                  <c:v>-8.7118974915938452E-3</c:v>
                </c:pt>
                <c:pt idx="342">
                  <c:v>-9.3199714974616654E-3</c:v>
                </c:pt>
                <c:pt idx="343">
                  <c:v>-1.0751829999207985E-2</c:v>
                </c:pt>
                <c:pt idx="344">
                  <c:v>-1.0751829999207985E-2</c:v>
                </c:pt>
                <c:pt idx="345">
                  <c:v>-1.0073069002828561E-2</c:v>
                </c:pt>
                <c:pt idx="346">
                  <c:v>-1.0283688498020638E-2</c:v>
                </c:pt>
                <c:pt idx="347">
                  <c:v>-1.0634751997713465E-2</c:v>
                </c:pt>
                <c:pt idx="348">
                  <c:v>-1.0992180999892298E-2</c:v>
                </c:pt>
                <c:pt idx="349">
                  <c:v>-1.0696434997953475E-2</c:v>
                </c:pt>
                <c:pt idx="350">
                  <c:v>-1.0755990995676257E-2</c:v>
                </c:pt>
                <c:pt idx="351">
                  <c:v>-1.0745990999566857E-2</c:v>
                </c:pt>
                <c:pt idx="352">
                  <c:v>-1.1098530994786415E-2</c:v>
                </c:pt>
                <c:pt idx="353">
                  <c:v>-1.1275103002844844E-2</c:v>
                </c:pt>
                <c:pt idx="354">
                  <c:v>-1.3278876496769954E-2</c:v>
                </c:pt>
                <c:pt idx="355">
                  <c:v>-1.3278876496769954E-2</c:v>
                </c:pt>
                <c:pt idx="356">
                  <c:v>-1.2925639501190744E-2</c:v>
                </c:pt>
                <c:pt idx="357">
                  <c:v>-1.2925639501190744E-2</c:v>
                </c:pt>
                <c:pt idx="358">
                  <c:v>-1.4376702994923107E-2</c:v>
                </c:pt>
                <c:pt idx="359">
                  <c:v>-1.4376702994923107E-2</c:v>
                </c:pt>
                <c:pt idx="360">
                  <c:v>-1.4463909996266011E-2</c:v>
                </c:pt>
                <c:pt idx="361">
                  <c:v>-1.684838549408596E-2</c:v>
                </c:pt>
                <c:pt idx="363">
                  <c:v>-1.7065401501895394E-2</c:v>
                </c:pt>
                <c:pt idx="364">
                  <c:v>-1.8118592000973877E-2</c:v>
                </c:pt>
                <c:pt idx="365">
                  <c:v>-1.926748199184658E-2</c:v>
                </c:pt>
                <c:pt idx="366">
                  <c:v>-1.7461085495597217E-2</c:v>
                </c:pt>
                <c:pt idx="367">
                  <c:v>-1.9612149000749923E-2</c:v>
                </c:pt>
                <c:pt idx="368">
                  <c:v>-1.852278399746865E-2</c:v>
                </c:pt>
                <c:pt idx="369">
                  <c:v>-1.9144007499562576E-2</c:v>
                </c:pt>
                <c:pt idx="370">
                  <c:v>-1.5503547998378053E-2</c:v>
                </c:pt>
                <c:pt idx="371">
                  <c:v>-1.8660992500372231E-2</c:v>
                </c:pt>
                <c:pt idx="372">
                  <c:v>-2.4177558996598236E-2</c:v>
                </c:pt>
                <c:pt idx="373">
                  <c:v>-2.3322164001001511E-2</c:v>
                </c:pt>
                <c:pt idx="374">
                  <c:v>-2.3312163997616153E-2</c:v>
                </c:pt>
                <c:pt idx="375">
                  <c:v>-2.3630671996215824E-2</c:v>
                </c:pt>
                <c:pt idx="376">
                  <c:v>-2.2428529497119598E-2</c:v>
                </c:pt>
                <c:pt idx="377">
                  <c:v>-2.3679592995904386E-2</c:v>
                </c:pt>
                <c:pt idx="378">
                  <c:v>-2.2950212500290945E-2</c:v>
                </c:pt>
                <c:pt idx="379">
                  <c:v>-2.2430212498875335E-2</c:v>
                </c:pt>
                <c:pt idx="380">
                  <c:v>-2.2385927491995972E-2</c:v>
                </c:pt>
                <c:pt idx="381">
                  <c:v>-2.3875276994658634E-2</c:v>
                </c:pt>
                <c:pt idx="382">
                  <c:v>-2.3365276996628381E-2</c:v>
                </c:pt>
                <c:pt idx="383">
                  <c:v>-2.4011435998545494E-2</c:v>
                </c:pt>
                <c:pt idx="384">
                  <c:v>-2.4138771943398751E-2</c:v>
                </c:pt>
                <c:pt idx="385">
                  <c:v>-2.7419478996307589E-2</c:v>
                </c:pt>
                <c:pt idx="386">
                  <c:v>-2.6104543496330734E-2</c:v>
                </c:pt>
                <c:pt idx="388">
                  <c:v>-2.9978259997733403E-2</c:v>
                </c:pt>
                <c:pt idx="389">
                  <c:v>-3.2071786001324654E-2</c:v>
                </c:pt>
                <c:pt idx="390">
                  <c:v>-3.3035595995897893E-2</c:v>
                </c:pt>
                <c:pt idx="391">
                  <c:v>-3.0603613493440207E-2</c:v>
                </c:pt>
                <c:pt idx="392">
                  <c:v>-3.3596782996028196E-2</c:v>
                </c:pt>
                <c:pt idx="393">
                  <c:v>-3.3513768001284916E-2</c:v>
                </c:pt>
                <c:pt idx="394">
                  <c:v>-3.3452038493123837E-2</c:v>
                </c:pt>
                <c:pt idx="395">
                  <c:v>-3.3475435498985462E-2</c:v>
                </c:pt>
                <c:pt idx="396">
                  <c:v>-3.4330659997067414E-2</c:v>
                </c:pt>
                <c:pt idx="397">
                  <c:v>-3.3545471502293367E-2</c:v>
                </c:pt>
                <c:pt idx="398">
                  <c:v>-3.6162099997454789E-2</c:v>
                </c:pt>
                <c:pt idx="399">
                  <c:v>-3.6015244004374836E-2</c:v>
                </c:pt>
                <c:pt idx="400">
                  <c:v>-3.5387453499424737E-2</c:v>
                </c:pt>
                <c:pt idx="401">
                  <c:v>-3.5757613499299623E-2</c:v>
                </c:pt>
                <c:pt idx="402">
                  <c:v>-3.7612574502418283E-2</c:v>
                </c:pt>
                <c:pt idx="403">
                  <c:v>-4.6072083998296876E-2</c:v>
                </c:pt>
                <c:pt idx="404">
                  <c:v>-3.7774210999486968E-2</c:v>
                </c:pt>
                <c:pt idx="405">
                  <c:v>-3.7338036716391798E-2</c:v>
                </c:pt>
                <c:pt idx="406">
                  <c:v>-3.7644417323463131E-2</c:v>
                </c:pt>
                <c:pt idx="407">
                  <c:v>-3.7806116102728993E-2</c:v>
                </c:pt>
                <c:pt idx="408">
                  <c:v>-3.7448531998961698E-2</c:v>
                </c:pt>
                <c:pt idx="409">
                  <c:v>-3.7742119995527901E-2</c:v>
                </c:pt>
                <c:pt idx="410">
                  <c:v>-3.8193183499970473E-2</c:v>
                </c:pt>
                <c:pt idx="411">
                  <c:v>-3.996292500232812E-2</c:v>
                </c:pt>
                <c:pt idx="412">
                  <c:v>-3.9392702994518913E-2</c:v>
                </c:pt>
                <c:pt idx="413">
                  <c:v>-3.9518211495305877E-2</c:v>
                </c:pt>
                <c:pt idx="414">
                  <c:v>-3.8824468501843512E-2</c:v>
                </c:pt>
                <c:pt idx="415">
                  <c:v>-3.8964881496212911E-2</c:v>
                </c:pt>
                <c:pt idx="416">
                  <c:v>-3.9311613494646735E-2</c:v>
                </c:pt>
                <c:pt idx="417">
                  <c:v>-4.1096228495007381E-2</c:v>
                </c:pt>
                <c:pt idx="418">
                  <c:v>-4.1445133996603545E-2</c:v>
                </c:pt>
                <c:pt idx="419">
                  <c:v>-4.20472144978703E-2</c:v>
                </c:pt>
                <c:pt idx="420">
                  <c:v>-4.2332309996709228E-2</c:v>
                </c:pt>
                <c:pt idx="421">
                  <c:v>-4.192372450052062E-2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7EA-46EC-A412-7B748A94C254}"/>
            </c:ext>
          </c:extLst>
        </c:ser>
        <c:ser>
          <c:idx val="4"/>
          <c:order val="4"/>
          <c:tx>
            <c:strRef>
              <c:f>'Active 4'!$L$20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4'!$F$21:$F$410</c:f>
              <c:numCache>
                <c:formatCode>General</c:formatCode>
                <c:ptCount val="39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38636</c:v>
                </c:pt>
                <c:pt idx="385">
                  <c:v>39177</c:v>
                </c:pt>
                <c:pt idx="386">
                  <c:v>39240.5</c:v>
                </c:pt>
                <c:pt idx="387">
                  <c:v>39271</c:v>
                </c:pt>
                <c:pt idx="388">
                  <c:v>40380</c:v>
                </c:pt>
                <c:pt idx="389">
                  <c:v>40518</c:v>
                </c:pt>
              </c:numCache>
            </c:numRef>
          </c:xVal>
          <c:yVal>
            <c:numRef>
              <c:f>'Active 4'!$L$21:$L$410</c:f>
              <c:numCache>
                <c:formatCode>General</c:formatCode>
                <c:ptCount val="390"/>
                <c:pt idx="213">
                  <c:v>3.2739450398366898E-4</c:v>
                </c:pt>
                <c:pt idx="387">
                  <c:v>-2.7719416997570079E-2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7EA-46EC-A412-7B748A94C254}"/>
            </c:ext>
          </c:extLst>
        </c:ser>
        <c:ser>
          <c:idx val="5"/>
          <c:order val="5"/>
          <c:tx>
            <c:strRef>
              <c:f>'Active 4'!$M$20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4'!$F$21:$F$410</c:f>
              <c:numCache>
                <c:formatCode>General</c:formatCode>
                <c:ptCount val="39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38636</c:v>
                </c:pt>
                <c:pt idx="385">
                  <c:v>39177</c:v>
                </c:pt>
                <c:pt idx="386">
                  <c:v>39240.5</c:v>
                </c:pt>
                <c:pt idx="387">
                  <c:v>39271</c:v>
                </c:pt>
                <c:pt idx="388">
                  <c:v>40380</c:v>
                </c:pt>
                <c:pt idx="389">
                  <c:v>40518</c:v>
                </c:pt>
              </c:numCache>
            </c:numRef>
          </c:xVal>
          <c:yVal>
            <c:numRef>
              <c:f>'Active 4'!$M$21:$M$410</c:f>
              <c:numCache>
                <c:formatCode>General</c:formatCode>
                <c:ptCount val="3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7EA-46EC-A412-7B748A94C254}"/>
            </c:ext>
          </c:extLst>
        </c:ser>
        <c:ser>
          <c:idx val="6"/>
          <c:order val="6"/>
          <c:tx>
            <c:strRef>
              <c:f>'Active 4'!$N$20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4'!$F$21:$F$410</c:f>
              <c:numCache>
                <c:formatCode>General</c:formatCode>
                <c:ptCount val="39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38636</c:v>
                </c:pt>
                <c:pt idx="385">
                  <c:v>39177</c:v>
                </c:pt>
                <c:pt idx="386">
                  <c:v>39240.5</c:v>
                </c:pt>
                <c:pt idx="387">
                  <c:v>39271</c:v>
                </c:pt>
                <c:pt idx="388">
                  <c:v>40380</c:v>
                </c:pt>
                <c:pt idx="389">
                  <c:v>40518</c:v>
                </c:pt>
              </c:numCache>
            </c:numRef>
          </c:xVal>
          <c:yVal>
            <c:numRef>
              <c:f>'Active 4'!$N$21:$N$410</c:f>
              <c:numCache>
                <c:formatCode>General</c:formatCode>
                <c:ptCount val="3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7EA-46EC-A412-7B748A94C254}"/>
            </c:ext>
          </c:extLst>
        </c:ser>
        <c:ser>
          <c:idx val="7"/>
          <c:order val="7"/>
          <c:tx>
            <c:strRef>
              <c:f>'Active 4'!$BQ$1</c:f>
              <c:strCache>
                <c:ptCount val="1"/>
                <c:pt idx="0">
                  <c:v>Q.+2 LiTE fit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4'!$BR$2:$BR$121</c:f>
              <c:numCache>
                <c:formatCode>General</c:formatCode>
                <c:ptCount val="120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  <c:pt idx="99">
                  <c:v>39000</c:v>
                </c:pt>
                <c:pt idx="100">
                  <c:v>40000</c:v>
                </c:pt>
                <c:pt idx="101">
                  <c:v>41000</c:v>
                </c:pt>
                <c:pt idx="102">
                  <c:v>42000</c:v>
                </c:pt>
                <c:pt idx="103">
                  <c:v>43000</c:v>
                </c:pt>
                <c:pt idx="104">
                  <c:v>44000</c:v>
                </c:pt>
                <c:pt idx="105">
                  <c:v>45000</c:v>
                </c:pt>
                <c:pt idx="106">
                  <c:v>46000</c:v>
                </c:pt>
                <c:pt idx="107">
                  <c:v>47000</c:v>
                </c:pt>
                <c:pt idx="108">
                  <c:v>48000</c:v>
                </c:pt>
                <c:pt idx="109">
                  <c:v>49000</c:v>
                </c:pt>
                <c:pt idx="110">
                  <c:v>50000</c:v>
                </c:pt>
                <c:pt idx="111">
                  <c:v>51000</c:v>
                </c:pt>
                <c:pt idx="112">
                  <c:v>52000</c:v>
                </c:pt>
                <c:pt idx="113">
                  <c:v>53000</c:v>
                </c:pt>
                <c:pt idx="114">
                  <c:v>54000</c:v>
                </c:pt>
                <c:pt idx="115">
                  <c:v>55000</c:v>
                </c:pt>
                <c:pt idx="116">
                  <c:v>56000</c:v>
                </c:pt>
                <c:pt idx="117">
                  <c:v>57000</c:v>
                </c:pt>
                <c:pt idx="118">
                  <c:v>58000</c:v>
                </c:pt>
                <c:pt idx="119">
                  <c:v>59000</c:v>
                </c:pt>
              </c:numCache>
            </c:numRef>
          </c:xVal>
          <c:yVal>
            <c:numRef>
              <c:f>'Active 4'!$BQ$2:$BQ$121</c:f>
              <c:numCache>
                <c:formatCode>General</c:formatCode>
                <c:ptCount val="120"/>
                <c:pt idx="0">
                  <c:v>5.3530482176536227E-2</c:v>
                </c:pt>
                <c:pt idx="1">
                  <c:v>5.5214628469454671E-2</c:v>
                </c:pt>
                <c:pt idx="2">
                  <c:v>5.6175742653884864E-2</c:v>
                </c:pt>
                <c:pt idx="3">
                  <c:v>5.6478078390627975E-2</c:v>
                </c:pt>
                <c:pt idx="4">
                  <c:v>5.6286933357746635E-2</c:v>
                </c:pt>
                <c:pt idx="5">
                  <c:v>5.5773533032710723E-2</c:v>
                </c:pt>
                <c:pt idx="6">
                  <c:v>5.5072119963005144E-2</c:v>
                </c:pt>
                <c:pt idx="7">
                  <c:v>5.4275465415125665E-2</c:v>
                </c:pt>
                <c:pt idx="8">
                  <c:v>5.3444185593842411E-2</c:v>
                </c:pt>
                <c:pt idx="9">
                  <c:v>5.2616611669774653E-2</c:v>
                </c:pt>
                <c:pt idx="10">
                  <c:v>5.1815786570618534E-2</c:v>
                </c:pt>
                <c:pt idx="11">
                  <c:v>5.1053660469513852E-2</c:v>
                </c:pt>
                <c:pt idx="12">
                  <c:v>5.0332895949845434E-2</c:v>
                </c:pt>
                <c:pt idx="13">
                  <c:v>4.9646317552650046E-2</c:v>
                </c:pt>
                <c:pt idx="14">
                  <c:v>4.8973823043090441E-2</c:v>
                </c:pt>
                <c:pt idx="15">
                  <c:v>4.8276660900743402E-2</c:v>
                </c:pt>
                <c:pt idx="16">
                  <c:v>4.7489730029300806E-2</c:v>
                </c:pt>
                <c:pt idx="17">
                  <c:v>4.6515362676828105E-2</c:v>
                </c:pt>
                <c:pt idx="18">
                  <c:v>4.5228897977589985E-2</c:v>
                </c:pt>
                <c:pt idx="19">
                  <c:v>4.3512790787918115E-2</c:v>
                </c:pt>
                <c:pt idx="20">
                  <c:v>4.1318691040854824E-2</c:v>
                </c:pt>
                <c:pt idx="21">
                  <c:v>3.8707775896145387E-2</c:v>
                </c:pt>
                <c:pt idx="22">
                  <c:v>3.5820234090725475E-2</c:v>
                </c:pt>
                <c:pt idx="23">
                  <c:v>3.2808213873521688E-2</c:v>
                </c:pt>
                <c:pt idx="24">
                  <c:v>2.9794260481900602E-2</c:v>
                </c:pt>
                <c:pt idx="25">
                  <c:v>2.6865717907896242E-2</c:v>
                </c:pt>
                <c:pt idx="26">
                  <c:v>2.4085790686523736E-2</c:v>
                </c:pt>
                <c:pt idx="27">
                  <c:v>2.1507573480323759E-2</c:v>
                </c:pt>
                <c:pt idx="28">
                  <c:v>1.9187928967683475E-2</c:v>
                </c:pt>
                <c:pt idx="29">
                  <c:v>1.7203554472550977E-2</c:v>
                </c:pt>
                <c:pt idx="30">
                  <c:v>1.567355142629499E-2</c:v>
                </c:pt>
                <c:pt idx="31">
                  <c:v>1.4791637308990564E-2</c:v>
                </c:pt>
                <c:pt idx="32">
                  <c:v>1.4843815896236765E-2</c:v>
                </c:pt>
                <c:pt idx="33">
                  <c:v>1.6084099116968238E-2</c:v>
                </c:pt>
                <c:pt idx="34">
                  <c:v>1.8382343255031811E-2</c:v>
                </c:pt>
                <c:pt idx="35">
                  <c:v>2.1121195408629417E-2</c:v>
                </c:pt>
                <c:pt idx="36">
                  <c:v>2.3643930153822278E-2</c:v>
                </c:pt>
                <c:pt idx="37">
                  <c:v>2.5567031847458867E-2</c:v>
                </c:pt>
                <c:pt idx="38">
                  <c:v>2.6753639794737261E-2</c:v>
                </c:pt>
                <c:pt idx="39">
                  <c:v>2.7244181725233255E-2</c:v>
                </c:pt>
                <c:pt idx="40">
                  <c:v>2.7189636210699475E-2</c:v>
                </c:pt>
                <c:pt idx="41">
                  <c:v>2.6768794061983282E-2</c:v>
                </c:pt>
                <c:pt idx="42">
                  <c:v>2.613195328240674E-2</c:v>
                </c:pt>
                <c:pt idx="43">
                  <c:v>2.5385987079020043E-2</c:v>
                </c:pt>
                <c:pt idx="44">
                  <c:v>2.4600975012186093E-2</c:v>
                </c:pt>
                <c:pt idx="45">
                  <c:v>2.3820964917124557E-2</c:v>
                </c:pt>
                <c:pt idx="46">
                  <c:v>2.3072564509368426E-2</c:v>
                </c:pt>
                <c:pt idx="47">
                  <c:v>2.237045101496549E-2</c:v>
                </c:pt>
                <c:pt idx="48">
                  <c:v>2.1720089455811276E-2</c:v>
                </c:pt>
                <c:pt idx="49">
                  <c:v>2.1117910391143871E-2</c:v>
                </c:pt>
                <c:pt idx="50">
                  <c:v>2.0549063550694593E-2</c:v>
                </c:pt>
                <c:pt idx="51">
                  <c:v>1.998279730737711E-2</c:v>
                </c:pt>
                <c:pt idx="52">
                  <c:v>1.9365689869231248E-2</c:v>
                </c:pt>
                <c:pt idx="53">
                  <c:v>1.8614366131078763E-2</c:v>
                </c:pt>
                <c:pt idx="54">
                  <c:v>1.761411817738931E-2</c:v>
                </c:pt>
                <c:pt idx="55">
                  <c:v>1.623813495822523E-2</c:v>
                </c:pt>
                <c:pt idx="56">
                  <c:v>1.4399576650637997E-2</c:v>
                </c:pt>
                <c:pt idx="57">
                  <c:v>1.2110124111115669E-2</c:v>
                </c:pt>
                <c:pt idx="58">
                  <c:v>9.4829100941748977E-3</c:v>
                </c:pt>
                <c:pt idx="59">
                  <c:v>6.6735332730972121E-3</c:v>
                </c:pt>
                <c:pt idx="60">
                  <c:v>3.8228202045595865E-3</c:v>
                </c:pt>
                <c:pt idx="61">
                  <c:v>1.0375907428619925E-3</c:v>
                </c:pt>
                <c:pt idx="62">
                  <c:v>-1.6024000153295553E-3</c:v>
                </c:pt>
                <c:pt idx="63">
                  <c:v>-4.02913693962045E-3</c:v>
                </c:pt>
                <c:pt idx="64">
                  <c:v>-6.168922222981283E-3</c:v>
                </c:pt>
                <c:pt idx="65">
                  <c:v>-7.9212787462717427E-3</c:v>
                </c:pt>
                <c:pt idx="66">
                  <c:v>-9.1297585550378386E-3</c:v>
                </c:pt>
                <c:pt idx="67">
                  <c:v>-9.5473137596224535E-3</c:v>
                </c:pt>
                <c:pt idx="68">
                  <c:v>-8.8592515373275369E-3</c:v>
                </c:pt>
                <c:pt idx="69">
                  <c:v>-6.9258957299026709E-3</c:v>
                </c:pt>
                <c:pt idx="70">
                  <c:v>-4.1080463640479009E-3</c:v>
                </c:pt>
                <c:pt idx="71">
                  <c:v>-1.0777713253540266E-3</c:v>
                </c:pt>
                <c:pt idx="72">
                  <c:v>1.6437168166430621E-3</c:v>
                </c:pt>
                <c:pt idx="73">
                  <c:v>3.7778697334987774E-3</c:v>
                </c:pt>
                <c:pt idx="74">
                  <c:v>5.1992883572631182E-3</c:v>
                </c:pt>
                <c:pt idx="75">
                  <c:v>5.9106724164633079E-3</c:v>
                </c:pt>
                <c:pt idx="76">
                  <c:v>6.0306398673496955E-3</c:v>
                </c:pt>
                <c:pt idx="77">
                  <c:v>5.7337473179981217E-3</c:v>
                </c:pt>
                <c:pt idx="78">
                  <c:v>5.1836209271552587E-3</c:v>
                </c:pt>
                <c:pt idx="79">
                  <c:v>4.5028424275239806E-3</c:v>
                </c:pt>
                <c:pt idx="80">
                  <c:v>3.7732433473362677E-3</c:v>
                </c:pt>
                <c:pt idx="81">
                  <c:v>3.0463671390161587E-3</c:v>
                </c:pt>
                <c:pt idx="82">
                  <c:v>2.3535226237301212E-3</c:v>
                </c:pt>
                <c:pt idx="83">
                  <c:v>1.7126773568415916E-3</c:v>
                </c:pt>
                <c:pt idx="84">
                  <c:v>1.1321372763311499E-3</c:v>
                </c:pt>
                <c:pt idx="85">
                  <c:v>6.1147586166678935E-4</c:v>
                </c:pt>
                <c:pt idx="86">
                  <c:v>1.4014180486517157E-4</c:v>
                </c:pt>
                <c:pt idx="87">
                  <c:v>-3.0602331331148862E-4</c:v>
                </c:pt>
                <c:pt idx="88">
                  <c:v>-7.703307198219289E-4</c:v>
                </c:pt>
                <c:pt idx="89">
                  <c:v>-1.3223476683812145E-3</c:v>
                </c:pt>
                <c:pt idx="90">
                  <c:v>-2.0631152645441513E-3</c:v>
                </c:pt>
                <c:pt idx="91">
                  <c:v>-3.1176818804481568E-3</c:v>
                </c:pt>
                <c:pt idx="92">
                  <c:v>-4.5982685708843059E-3</c:v>
                </c:pt>
                <c:pt idx="93">
                  <c:v>-6.5419572618236818E-3</c:v>
                </c:pt>
                <c:pt idx="94">
                  <c:v>-8.8759166986977014E-3</c:v>
                </c:pt>
                <c:pt idx="95">
                  <c:v>-1.145334568857735E-2</c:v>
                </c:pt>
                <c:pt idx="96">
                  <c:v>-1.4118799801466842E-2</c:v>
                </c:pt>
                <c:pt idx="97">
                  <c:v>-1.674425583669685E-2</c:v>
                </c:pt>
                <c:pt idx="98">
                  <c:v>-1.9230127612571934E-2</c:v>
                </c:pt>
                <c:pt idx="99">
                  <c:v>-2.1489827597773053E-2</c:v>
                </c:pt>
                <c:pt idx="100">
                  <c:v>-2.3428371307288438E-2</c:v>
                </c:pt>
                <c:pt idx="101">
                  <c:v>-2.4915230221856793E-2</c:v>
                </c:pt>
                <c:pt idx="102">
                  <c:v>-2.5748430983432748E-2</c:v>
                </c:pt>
                <c:pt idx="103">
                  <c:v>-2.5629585208697212E-2</c:v>
                </c:pt>
                <c:pt idx="104">
                  <c:v>-2.4268480749104235E-2</c:v>
                </c:pt>
                <c:pt idx="105">
                  <c:v>-2.1723145671027951E-2</c:v>
                </c:pt>
                <c:pt idx="106">
                  <c:v>-1.8539099852830213E-2</c:v>
                </c:pt>
                <c:pt idx="107">
                  <c:v>-1.5329735568088695E-2</c:v>
                </c:pt>
                <c:pt idx="108">
                  <c:v>-1.2466691123032739E-2</c:v>
                </c:pt>
                <c:pt idx="109">
                  <c:v>-1.01472722098313E-2</c:v>
                </c:pt>
                <c:pt idx="110">
                  <c:v>-8.4901597424324807E-3</c:v>
                </c:pt>
                <c:pt idx="111">
                  <c:v>-7.532233586369997E-3</c:v>
                </c:pt>
                <c:pt idx="112">
                  <c:v>-7.2005114487676434E-3</c:v>
                </c:pt>
                <c:pt idx="113">
                  <c:v>-7.3391222505225446E-3</c:v>
                </c:pt>
                <c:pt idx="114">
                  <c:v>-7.7771112992211754E-3</c:v>
                </c:pt>
                <c:pt idx="115">
                  <c:v>-8.3758128067223138E-3</c:v>
                </c:pt>
                <c:pt idx="116">
                  <c:v>-9.0393537173238617E-3</c:v>
                </c:pt>
                <c:pt idx="117">
                  <c:v>-9.7065922154065346E-3</c:v>
                </c:pt>
                <c:pt idx="118">
                  <c:v>-1.0340094950545074E-2</c:v>
                </c:pt>
                <c:pt idx="119">
                  <c:v>-1.0917848792988002E-2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7EA-46EC-A412-7B748A94C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1628664"/>
        <c:axId val="1"/>
      </c:scatterChart>
      <c:valAx>
        <c:axId val="721628664"/>
        <c:scaling>
          <c:orientation val="minMax"/>
          <c:max val="6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1897288530633275"/>
              <c:y val="0.933511755179538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8"/>
          <c:min val="-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587615283267457E-3"/>
              <c:y val="0.476064388228067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1628664"/>
        <c:crossesAt val="0"/>
        <c:crossBetween val="midCat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BB Peg - O-C Diagr.</a:t>
            </a:r>
          </a:p>
        </c:rich>
      </c:tx>
      <c:layout>
        <c:manualLayout>
          <c:xMode val="edge"/>
          <c:yMode val="edge"/>
          <c:x val="0.33227848101265822"/>
          <c:y val="3.86904761904761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354430379746833E-2"/>
          <c:y val="0.12996094238220224"/>
          <c:w val="0.8317510548523207"/>
          <c:h val="0.7777796525434321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5'!$H$20:$H$20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5'!$F$21:$F$410</c:f>
              <c:numCache>
                <c:formatCode>General</c:formatCode>
                <c:ptCount val="39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38636</c:v>
                </c:pt>
                <c:pt idx="385">
                  <c:v>39177</c:v>
                </c:pt>
                <c:pt idx="386">
                  <c:v>39240.5</c:v>
                </c:pt>
                <c:pt idx="387">
                  <c:v>39271</c:v>
                </c:pt>
                <c:pt idx="388">
                  <c:v>40380</c:v>
                </c:pt>
                <c:pt idx="389">
                  <c:v>40518</c:v>
                </c:pt>
              </c:numCache>
            </c:numRef>
          </c:xVal>
          <c:yVal>
            <c:numRef>
              <c:f>'Active 5'!$H$21:$H$410</c:f>
              <c:numCache>
                <c:formatCode>General</c:formatCode>
                <c:ptCount val="390"/>
                <c:pt idx="6">
                  <c:v>4.8091247001138981E-2</c:v>
                </c:pt>
                <c:pt idx="9">
                  <c:v>2.4461896005959716E-2</c:v>
                </c:pt>
                <c:pt idx="10">
                  <c:v>2.5908721003361279E-2</c:v>
                </c:pt>
                <c:pt idx="11">
                  <c:v>2.4274720002722461E-2</c:v>
                </c:pt>
                <c:pt idx="12">
                  <c:v>3.773856100087869E-2</c:v>
                </c:pt>
                <c:pt idx="13">
                  <c:v>2.6138592005736427E-2</c:v>
                </c:pt>
                <c:pt idx="14">
                  <c:v>2.6615195001795655E-2</c:v>
                </c:pt>
                <c:pt idx="15">
                  <c:v>3.6173089003568748E-2</c:v>
                </c:pt>
                <c:pt idx="16">
                  <c:v>2.6543341999058612E-2</c:v>
                </c:pt>
                <c:pt idx="17">
                  <c:v>3.2356166004319675E-2</c:v>
                </c:pt>
                <c:pt idx="20">
                  <c:v>2.110719500342384E-2</c:v>
                </c:pt>
                <c:pt idx="21">
                  <c:v>2.530303400271805E-2</c:v>
                </c:pt>
                <c:pt idx="22">
                  <c:v>3.9727624505758286E-2</c:v>
                </c:pt>
                <c:pt idx="23">
                  <c:v>2.8976560999581125E-2</c:v>
                </c:pt>
                <c:pt idx="24">
                  <c:v>2.2959545003686799E-2</c:v>
                </c:pt>
                <c:pt idx="25">
                  <c:v>2.1208481506619137E-2</c:v>
                </c:pt>
                <c:pt idx="26">
                  <c:v>3.0621274505392648E-2</c:v>
                </c:pt>
                <c:pt idx="27">
                  <c:v>4.0097877503285417E-2</c:v>
                </c:pt>
                <c:pt idx="28">
                  <c:v>2.9742590999376262E-2</c:v>
                </c:pt>
                <c:pt idx="29">
                  <c:v>2.4219194005127065E-2</c:v>
                </c:pt>
                <c:pt idx="30">
                  <c:v>4.9468130499008112E-2</c:v>
                </c:pt>
                <c:pt idx="31">
                  <c:v>2.7206432001548819E-2</c:v>
                </c:pt>
                <c:pt idx="32">
                  <c:v>1.8074334002449177E-2</c:v>
                </c:pt>
                <c:pt idx="33">
                  <c:v>2.1620396000798792E-2</c:v>
                </c:pt>
                <c:pt idx="34">
                  <c:v>2.0882559503661469E-2</c:v>
                </c:pt>
                <c:pt idx="35">
                  <c:v>3.5359162502572872E-2</c:v>
                </c:pt>
                <c:pt idx="36">
                  <c:v>2.4329384505108465E-2</c:v>
                </c:pt>
                <c:pt idx="37">
                  <c:v>-4.6211520020733587E-3</c:v>
                </c:pt>
                <c:pt idx="38">
                  <c:v>1.7659767006989568E-2</c:v>
                </c:pt>
                <c:pt idx="41">
                  <c:v>-5.2750280010513961E-3</c:v>
                </c:pt>
                <c:pt idx="42">
                  <c:v>1.452059049915988E-2</c:v>
                </c:pt>
                <c:pt idx="43">
                  <c:v>2.5718634002259932E-2</c:v>
                </c:pt>
                <c:pt idx="44">
                  <c:v>5.3403380079544149E-3</c:v>
                </c:pt>
                <c:pt idx="45">
                  <c:v>9.293698996771127E-3</c:v>
                </c:pt>
                <c:pt idx="46">
                  <c:v>-3.1699869941803627E-3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35-4A17-88AD-7D4EBFD55DEA}"/>
            </c:ext>
          </c:extLst>
        </c:ser>
        <c:ser>
          <c:idx val="1"/>
          <c:order val="1"/>
          <c:tx>
            <c:strRef>
              <c:f>'Active 5'!$I$20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5'!$F$21:$F$410</c:f>
              <c:numCache>
                <c:formatCode>General</c:formatCode>
                <c:ptCount val="39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38636</c:v>
                </c:pt>
                <c:pt idx="385">
                  <c:v>39177</c:v>
                </c:pt>
                <c:pt idx="386">
                  <c:v>39240.5</c:v>
                </c:pt>
                <c:pt idx="387">
                  <c:v>39271</c:v>
                </c:pt>
                <c:pt idx="388">
                  <c:v>40380</c:v>
                </c:pt>
                <c:pt idx="389">
                  <c:v>40518</c:v>
                </c:pt>
              </c:numCache>
            </c:numRef>
          </c:xVal>
          <c:yVal>
            <c:numRef>
              <c:f>'Active 5'!$I$21:$I$410</c:f>
              <c:numCache>
                <c:formatCode>General</c:formatCode>
                <c:ptCount val="390"/>
                <c:pt idx="0">
                  <c:v>5.7657373501569964E-2</c:v>
                </c:pt>
                <c:pt idx="1">
                  <c:v>5.2906310000253143E-2</c:v>
                </c:pt>
                <c:pt idx="2">
                  <c:v>5.54027535035857E-2</c:v>
                </c:pt>
                <c:pt idx="3">
                  <c:v>5.5651689999649534E-2</c:v>
                </c:pt>
                <c:pt idx="4">
                  <c:v>5.5884385506942635E-2</c:v>
                </c:pt>
                <c:pt idx="5">
                  <c:v>5.5133321999164764E-2</c:v>
                </c:pt>
                <c:pt idx="7">
                  <c:v>4.9619641999015585E-2</c:v>
                </c:pt>
                <c:pt idx="8">
                  <c:v>6.2131083002896048E-2</c:v>
                </c:pt>
                <c:pt idx="18">
                  <c:v>3.819733850468765E-2</c:v>
                </c:pt>
                <c:pt idx="19">
                  <c:v>3.7446275004185736E-2</c:v>
                </c:pt>
                <c:pt idx="39">
                  <c:v>2.104986050107982E-2</c:v>
                </c:pt>
                <c:pt idx="40">
                  <c:v>1.0298797002178617E-2</c:v>
                </c:pt>
                <c:pt idx="48">
                  <c:v>1.4200972000253387E-2</c:v>
                </c:pt>
                <c:pt idx="49">
                  <c:v>1.6537193005206063E-2</c:v>
                </c:pt>
                <c:pt idx="50">
                  <c:v>2.427549449930666E-2</c:v>
                </c:pt>
                <c:pt idx="51">
                  <c:v>-3.492584997729864E-3</c:v>
                </c:pt>
                <c:pt idx="52">
                  <c:v>7.3523765022400767E-3</c:v>
                </c:pt>
                <c:pt idx="53">
                  <c:v>3.1771938003657851E-2</c:v>
                </c:pt>
                <c:pt idx="54">
                  <c:v>1.5265556998201646E-2</c:v>
                </c:pt>
                <c:pt idx="55">
                  <c:v>1.8510239497118164E-2</c:v>
                </c:pt>
                <c:pt idx="56">
                  <c:v>1.4486340005532838E-3</c:v>
                </c:pt>
                <c:pt idx="57">
                  <c:v>7.1869355087983422E-3</c:v>
                </c:pt>
                <c:pt idx="58">
                  <c:v>5.6635385044501163E-3</c:v>
                </c:pt>
                <c:pt idx="59">
                  <c:v>7.4018400046043098E-3</c:v>
                </c:pt>
                <c:pt idx="60">
                  <c:v>5.9937660043942742E-3</c:v>
                </c:pt>
                <c:pt idx="61">
                  <c:v>-6.9435434998013079E-3</c:v>
                </c:pt>
                <c:pt idx="62">
                  <c:v>-3.3835999929578975E-3</c:v>
                </c:pt>
                <c:pt idx="63">
                  <c:v>-2.146206649922533E-2</c:v>
                </c:pt>
                <c:pt idx="64">
                  <c:v>5.319860007148236E-3</c:v>
                </c:pt>
                <c:pt idx="65">
                  <c:v>1.0319860004528891E-2</c:v>
                </c:pt>
                <c:pt idx="66">
                  <c:v>2.0766685003763996E-2</c:v>
                </c:pt>
                <c:pt idx="67">
                  <c:v>-4.8454259958816692E-3</c:v>
                </c:pt>
                <c:pt idx="74">
                  <c:v>2.1000000560889021E-4</c:v>
                </c:pt>
                <c:pt idx="75">
                  <c:v>9.2958860041107982E-3</c:v>
                </c:pt>
                <c:pt idx="76">
                  <c:v>1.1304450017632917E-3</c:v>
                </c:pt>
                <c:pt idx="78">
                  <c:v>5.3653450013371184E-3</c:v>
                </c:pt>
                <c:pt idx="79">
                  <c:v>1.3998420035932213E-3</c:v>
                </c:pt>
                <c:pt idx="82">
                  <c:v>-4.365412998595275E-3</c:v>
                </c:pt>
                <c:pt idx="83">
                  <c:v>-6.4419849950354546E-3</c:v>
                </c:pt>
                <c:pt idx="84">
                  <c:v>-5.6072709921863861E-3</c:v>
                </c:pt>
                <c:pt idx="85">
                  <c:v>-3.6072709917789325E-3</c:v>
                </c:pt>
                <c:pt idx="86">
                  <c:v>-6.6242870016139932E-3</c:v>
                </c:pt>
                <c:pt idx="87">
                  <c:v>6.052409007679671E-3</c:v>
                </c:pt>
                <c:pt idx="90">
                  <c:v>-5.5007659975672141E-3</c:v>
                </c:pt>
                <c:pt idx="91">
                  <c:v>3.7636020060745068E-3</c:v>
                </c:pt>
                <c:pt idx="92">
                  <c:v>-2.5277194945374504E-3</c:v>
                </c:pt>
                <c:pt idx="93">
                  <c:v>-2.5058950268430635E-4</c:v>
                </c:pt>
                <c:pt idx="94">
                  <c:v>-6.293129496043548E-3</c:v>
                </c:pt>
                <c:pt idx="95">
                  <c:v>3.1026474971440621E-3</c:v>
                </c:pt>
                <c:pt idx="96">
                  <c:v>-6.3258499721996486E-5</c:v>
                </c:pt>
                <c:pt idx="97">
                  <c:v>3.9936741501151118E-2</c:v>
                </c:pt>
                <c:pt idx="98">
                  <c:v>-1.2139365499024279E-2</c:v>
                </c:pt>
                <c:pt idx="99">
                  <c:v>-1.0786128499603365E-2</c:v>
                </c:pt>
                <c:pt idx="100">
                  <c:v>-1.1047826992580667E-2</c:v>
                </c:pt>
                <c:pt idx="101">
                  <c:v>-5.5542080008308403E-3</c:v>
                </c:pt>
                <c:pt idx="102">
                  <c:v>-1.5967479921528138E-3</c:v>
                </c:pt>
                <c:pt idx="103">
                  <c:v>-1.7812544974731281E-3</c:v>
                </c:pt>
                <c:pt idx="104">
                  <c:v>-5.8748424999066629E-3</c:v>
                </c:pt>
                <c:pt idx="105">
                  <c:v>9.537950245430693E-5</c:v>
                </c:pt>
                <c:pt idx="106">
                  <c:v>2.4783945045783184E-3</c:v>
                </c:pt>
                <c:pt idx="107">
                  <c:v>-6.8130819927318953E-3</c:v>
                </c:pt>
                <c:pt idx="108">
                  <c:v>1.2784565042238683E-3</c:v>
                </c:pt>
                <c:pt idx="109">
                  <c:v>-1.3244940499134827E-2</c:v>
                </c:pt>
                <c:pt idx="110">
                  <c:v>1.1187073003384285E-2</c:v>
                </c:pt>
                <c:pt idx="111">
                  <c:v>-1.1074625494075008E-2</c:v>
                </c:pt>
                <c:pt idx="112">
                  <c:v>-1.6336323998984881E-2</c:v>
                </c:pt>
                <c:pt idx="113">
                  <c:v>-3.346571495058015E-3</c:v>
                </c:pt>
                <c:pt idx="114">
                  <c:v>-2.8082080025342293E-3</c:v>
                </c:pt>
                <c:pt idx="115">
                  <c:v>-1.2961351996636949E-2</c:v>
                </c:pt>
                <c:pt idx="116">
                  <c:v>7.2810600249795243E-4</c:v>
                </c:pt>
                <c:pt idx="117">
                  <c:v>8.7025820030248724E-3</c:v>
                </c:pt>
                <c:pt idx="118">
                  <c:v>8.6983280052663758E-3</c:v>
                </c:pt>
                <c:pt idx="119">
                  <c:v>7.5944925047224388E-3</c:v>
                </c:pt>
                <c:pt idx="120">
                  <c:v>1.9647454973892309E-3</c:v>
                </c:pt>
                <c:pt idx="121">
                  <c:v>5.2094279963057488E-3</c:v>
                </c:pt>
                <c:pt idx="122">
                  <c:v>2.9329180033528246E-3</c:v>
                </c:pt>
                <c:pt idx="123">
                  <c:v>6.8861240069963969E-3</c:v>
                </c:pt>
                <c:pt idx="124">
                  <c:v>-8.4010984937776811E-3</c:v>
                </c:pt>
                <c:pt idx="125">
                  <c:v>2.2861550023662858E-3</c:v>
                </c:pt>
                <c:pt idx="126">
                  <c:v>3.1798050040379167E-3</c:v>
                </c:pt>
                <c:pt idx="127">
                  <c:v>-6.0103650321252644E-4</c:v>
                </c:pt>
                <c:pt idx="128">
                  <c:v>1.3845788504113443E-2</c:v>
                </c:pt>
                <c:pt idx="129">
                  <c:v>2.9087399889249355E-4</c:v>
                </c:pt>
                <c:pt idx="130">
                  <c:v>1.6567539001698606E-2</c:v>
                </c:pt>
                <c:pt idx="132">
                  <c:v>-7.5558269963948987E-3</c:v>
                </c:pt>
                <c:pt idx="133">
                  <c:v>7.5825054955203086E-3</c:v>
                </c:pt>
                <c:pt idx="134">
                  <c:v>1.7250919991056435E-3</c:v>
                </c:pt>
                <c:pt idx="135">
                  <c:v>1.8674044004001189E-2</c:v>
                </c:pt>
                <c:pt idx="136">
                  <c:v>1.05676940002013E-2</c:v>
                </c:pt>
                <c:pt idx="137">
                  <c:v>3.7209930014796555E-3</c:v>
                </c:pt>
                <c:pt idx="138">
                  <c:v>1.471074549772311E-2</c:v>
                </c:pt>
                <c:pt idx="139">
                  <c:v>1.9256500017945655E-3</c:v>
                </c:pt>
                <c:pt idx="140">
                  <c:v>2.3176791000878438E-2</c:v>
                </c:pt>
                <c:pt idx="141">
                  <c:v>4.4172194975544699E-3</c:v>
                </c:pt>
                <c:pt idx="142">
                  <c:v>8.7901100050657988E-4</c:v>
                </c:pt>
                <c:pt idx="143">
                  <c:v>1.5021597500890493E-2</c:v>
                </c:pt>
                <c:pt idx="144">
                  <c:v>1.1247214504692238E-2</c:v>
                </c:pt>
                <c:pt idx="145">
                  <c:v>1.583693599968683E-2</c:v>
                </c:pt>
                <c:pt idx="146">
                  <c:v>2.1713570000429172E-2</c:v>
                </c:pt>
                <c:pt idx="147">
                  <c:v>1.8332759500481188E-2</c:v>
                </c:pt>
                <c:pt idx="150">
                  <c:v>4.9476950007374398E-3</c:v>
                </c:pt>
                <c:pt idx="153">
                  <c:v>-7.2838099731598049E-4</c:v>
                </c:pt>
                <c:pt idx="154">
                  <c:v>-2.9857199842808768E-4</c:v>
                </c:pt>
                <c:pt idx="155">
                  <c:v>4.4589500030269846E-3</c:v>
                </c:pt>
                <c:pt idx="156">
                  <c:v>-1.0558065994700883E-2</c:v>
                </c:pt>
                <c:pt idx="157">
                  <c:v>2.0778155005245935E-2</c:v>
                </c:pt>
                <c:pt idx="158">
                  <c:v>5.5058989964891225E-3</c:v>
                </c:pt>
                <c:pt idx="159">
                  <c:v>7.3059610003838316E-3</c:v>
                </c:pt>
                <c:pt idx="160">
                  <c:v>5.1063330029137433E-3</c:v>
                </c:pt>
                <c:pt idx="161">
                  <c:v>-4.4936359990970232E-3</c:v>
                </c:pt>
                <c:pt idx="162">
                  <c:v>7.2170920029748231E-3</c:v>
                </c:pt>
                <c:pt idx="163">
                  <c:v>1.9431996501225512E-2</c:v>
                </c:pt>
                <c:pt idx="165">
                  <c:v>2.3554245053674094E-3</c:v>
                </c:pt>
                <c:pt idx="166">
                  <c:v>5.536297001526691E-3</c:v>
                </c:pt>
                <c:pt idx="168">
                  <c:v>9.4942220021039248E-3</c:v>
                </c:pt>
                <c:pt idx="169">
                  <c:v>1.5170917999057565E-2</c:v>
                </c:pt>
                <c:pt idx="170">
                  <c:v>2.0266710504074581E-2</c:v>
                </c:pt>
                <c:pt idx="172">
                  <c:v>9.1901385021628812E-3</c:v>
                </c:pt>
                <c:pt idx="173">
                  <c:v>2.6539794998825528E-3</c:v>
                </c:pt>
                <c:pt idx="174">
                  <c:v>9.3242170041776262E-3</c:v>
                </c:pt>
                <c:pt idx="175">
                  <c:v>1.306677250249777E-2</c:v>
                </c:pt>
                <c:pt idx="176">
                  <c:v>4.8668345043552108E-3</c:v>
                </c:pt>
                <c:pt idx="177">
                  <c:v>5.1902935010730289E-3</c:v>
                </c:pt>
                <c:pt idx="180">
                  <c:v>-3.6433354980545118E-3</c:v>
                </c:pt>
                <c:pt idx="181">
                  <c:v>2.7949815048486926E-3</c:v>
                </c:pt>
                <c:pt idx="182">
                  <c:v>4.0098860044963658E-3</c:v>
                </c:pt>
                <c:pt idx="185">
                  <c:v>-3.5177649988327175E-3</c:v>
                </c:pt>
                <c:pt idx="186">
                  <c:v>4.595043501467444E-3</c:v>
                </c:pt>
                <c:pt idx="187">
                  <c:v>1.6316329005348962E-2</c:v>
                </c:pt>
                <c:pt idx="188">
                  <c:v>7.7184714973554946E-3</c:v>
                </c:pt>
                <c:pt idx="189">
                  <c:v>2.0188709000649396E-2</c:v>
                </c:pt>
                <c:pt idx="190">
                  <c:v>3.5929940058849752E-3</c:v>
                </c:pt>
                <c:pt idx="191">
                  <c:v>1.0916453000390902E-2</c:v>
                </c:pt>
                <c:pt idx="192">
                  <c:v>8.6615230029565282E-3</c:v>
                </c:pt>
                <c:pt idx="193">
                  <c:v>7.6147290019434877E-3</c:v>
                </c:pt>
                <c:pt idx="194">
                  <c:v>1.0076520498842001E-2</c:v>
                </c:pt>
                <c:pt idx="195">
                  <c:v>1.9791425002040341E-2</c:v>
                </c:pt>
                <c:pt idx="197">
                  <c:v>1.9489313497615512E-2</c:v>
                </c:pt>
                <c:pt idx="198">
                  <c:v>2.2412741505831946E-2</c:v>
                </c:pt>
                <c:pt idx="199">
                  <c:v>6.1510430023190565E-3</c:v>
                </c:pt>
                <c:pt idx="200">
                  <c:v>2.474502005497925E-3</c:v>
                </c:pt>
                <c:pt idx="202">
                  <c:v>1.8569500389276072E-4</c:v>
                </c:pt>
                <c:pt idx="203">
                  <c:v>7.3240275014541112E-3</c:v>
                </c:pt>
                <c:pt idx="205">
                  <c:v>8.1240895087830722E-3</c:v>
                </c:pt>
                <c:pt idx="208">
                  <c:v>-1.4412274977075867E-3</c:v>
                </c:pt>
                <c:pt idx="211">
                  <c:v>5.2056904969504103E-3</c:v>
                </c:pt>
                <c:pt idx="214">
                  <c:v>6.3167595071718097E-3</c:v>
                </c:pt>
                <c:pt idx="284">
                  <c:v>3.7351670034695417E-3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D35-4A17-88AD-7D4EBFD55DEA}"/>
            </c:ext>
          </c:extLst>
        </c:ser>
        <c:ser>
          <c:idx val="2"/>
          <c:order val="2"/>
          <c:tx>
            <c:strRef>
              <c:f>'Active 5'!$J$20:$J$20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5'!$F$21:$F$410</c:f>
              <c:numCache>
                <c:formatCode>General</c:formatCode>
                <c:ptCount val="39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38636</c:v>
                </c:pt>
                <c:pt idx="385">
                  <c:v>39177</c:v>
                </c:pt>
                <c:pt idx="386">
                  <c:v>39240.5</c:v>
                </c:pt>
                <c:pt idx="387">
                  <c:v>39271</c:v>
                </c:pt>
                <c:pt idx="388">
                  <c:v>40380</c:v>
                </c:pt>
                <c:pt idx="389">
                  <c:v>40518</c:v>
                </c:pt>
              </c:numCache>
            </c:numRef>
          </c:xVal>
          <c:yVal>
            <c:numRef>
              <c:f>'Active 5'!$J$21:$J$410</c:f>
              <c:numCache>
                <c:formatCode>General</c:formatCode>
                <c:ptCount val="390"/>
                <c:pt idx="68">
                  <c:v>8.6525549704674631E-4</c:v>
                </c:pt>
                <c:pt idx="69">
                  <c:v>-7.9006199666764587E-4</c:v>
                </c:pt>
                <c:pt idx="72">
                  <c:v>-2.2815074917161837E-3</c:v>
                </c:pt>
                <c:pt idx="73">
                  <c:v>2.0504130006884225E-3</c:v>
                </c:pt>
                <c:pt idx="77">
                  <c:v>-6.4072364912135527E-3</c:v>
                </c:pt>
                <c:pt idx="80">
                  <c:v>-2.3363014988717623E-3</c:v>
                </c:pt>
                <c:pt idx="81">
                  <c:v>-2.2873649941175245E-3</c:v>
                </c:pt>
                <c:pt idx="88">
                  <c:v>-3.736940496310126E-3</c:v>
                </c:pt>
                <c:pt idx="89">
                  <c:v>-3.698638996866066E-3</c:v>
                </c:pt>
                <c:pt idx="206">
                  <c:v>2.866691502276808E-3</c:v>
                </c:pt>
                <c:pt idx="209">
                  <c:v>-2.0717999723274261E-4</c:v>
                </c:pt>
                <c:pt idx="227">
                  <c:v>2.6643129967851564E-3</c:v>
                </c:pt>
                <c:pt idx="228">
                  <c:v>3.4132495056837797E-3</c:v>
                </c:pt>
                <c:pt idx="235">
                  <c:v>7.5630006904248148E-5</c:v>
                </c:pt>
                <c:pt idx="248">
                  <c:v>-4.6141599887050688E-4</c:v>
                </c:pt>
                <c:pt idx="249">
                  <c:v>-1.2479496945161372E-5</c:v>
                </c:pt>
                <c:pt idx="250">
                  <c:v>-5.6779699662001804E-4</c:v>
                </c:pt>
                <c:pt idx="251">
                  <c:v>-7.2311449912376702E-4</c:v>
                </c:pt>
                <c:pt idx="252">
                  <c:v>-6.7417799436952919E-4</c:v>
                </c:pt>
                <c:pt idx="254">
                  <c:v>-7.6138500298839062E-4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D35-4A17-88AD-7D4EBFD55DEA}"/>
            </c:ext>
          </c:extLst>
        </c:ser>
        <c:ser>
          <c:idx val="3"/>
          <c:order val="3"/>
          <c:tx>
            <c:strRef>
              <c:f>'Active 5'!$K$20:$K$20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5'!$F$21:$F$4100</c:f>
              <c:numCache>
                <c:formatCode>General</c:formatCode>
                <c:ptCount val="408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38636</c:v>
                </c:pt>
                <c:pt idx="385">
                  <c:v>39177</c:v>
                </c:pt>
                <c:pt idx="386">
                  <c:v>39240.5</c:v>
                </c:pt>
                <c:pt idx="387">
                  <c:v>39271</c:v>
                </c:pt>
                <c:pt idx="388">
                  <c:v>40380</c:v>
                </c:pt>
                <c:pt idx="389">
                  <c:v>40518</c:v>
                </c:pt>
                <c:pt idx="390">
                  <c:v>40548</c:v>
                </c:pt>
                <c:pt idx="391">
                  <c:v>40650.5</c:v>
                </c:pt>
                <c:pt idx="392">
                  <c:v>41329</c:v>
                </c:pt>
                <c:pt idx="393">
                  <c:v>41384</c:v>
                </c:pt>
                <c:pt idx="394">
                  <c:v>41425.5</c:v>
                </c:pt>
                <c:pt idx="395">
                  <c:v>41436.5</c:v>
                </c:pt>
                <c:pt idx="396">
                  <c:v>41580</c:v>
                </c:pt>
                <c:pt idx="397">
                  <c:v>41704.5</c:v>
                </c:pt>
                <c:pt idx="398">
                  <c:v>42300</c:v>
                </c:pt>
                <c:pt idx="399">
                  <c:v>42372</c:v>
                </c:pt>
                <c:pt idx="400">
                  <c:v>42570.5</c:v>
                </c:pt>
                <c:pt idx="401">
                  <c:v>42650.5</c:v>
                </c:pt>
                <c:pt idx="402">
                  <c:v>43193.5</c:v>
                </c:pt>
                <c:pt idx="403">
                  <c:v>43292</c:v>
                </c:pt>
                <c:pt idx="404">
                  <c:v>43293</c:v>
                </c:pt>
                <c:pt idx="405">
                  <c:v>43299.5</c:v>
                </c:pt>
                <c:pt idx="406">
                  <c:v>43302.5</c:v>
                </c:pt>
                <c:pt idx="407">
                  <c:v>43308</c:v>
                </c:pt>
                <c:pt idx="408">
                  <c:v>43516</c:v>
                </c:pt>
                <c:pt idx="409">
                  <c:v>43560</c:v>
                </c:pt>
                <c:pt idx="410">
                  <c:v>43560.5</c:v>
                </c:pt>
                <c:pt idx="411">
                  <c:v>44275</c:v>
                </c:pt>
                <c:pt idx="412">
                  <c:v>44289</c:v>
                </c:pt>
                <c:pt idx="413">
                  <c:v>44324.5</c:v>
                </c:pt>
                <c:pt idx="414">
                  <c:v>44515.5</c:v>
                </c:pt>
                <c:pt idx="415">
                  <c:v>44534.5</c:v>
                </c:pt>
                <c:pt idx="416">
                  <c:v>44650.5</c:v>
                </c:pt>
                <c:pt idx="417">
                  <c:v>45395.5</c:v>
                </c:pt>
                <c:pt idx="418">
                  <c:v>45442</c:v>
                </c:pt>
                <c:pt idx="419">
                  <c:v>45513.5</c:v>
                </c:pt>
                <c:pt idx="420">
                  <c:v>45530</c:v>
                </c:pt>
                <c:pt idx="421">
                  <c:v>45643.5</c:v>
                </c:pt>
              </c:numCache>
            </c:numRef>
          </c:xVal>
          <c:yVal>
            <c:numRef>
              <c:f>'Active 5'!$K$21:$K$4100</c:f>
              <c:numCache>
                <c:formatCode>General</c:formatCode>
                <c:ptCount val="4080"/>
                <c:pt idx="47">
                  <c:v>1.4628018507210072E-2</c:v>
                </c:pt>
                <c:pt idx="70">
                  <c:v>-2.1091739981784485E-3</c:v>
                </c:pt>
                <c:pt idx="71">
                  <c:v>-2.881507491110824E-3</c:v>
                </c:pt>
                <c:pt idx="131">
                  <c:v>3.9462999993702397E-3</c:v>
                </c:pt>
                <c:pt idx="148">
                  <c:v>6.0221245003049262E-3</c:v>
                </c:pt>
                <c:pt idx="149">
                  <c:v>5.0668070034589618E-3</c:v>
                </c:pt>
                <c:pt idx="151">
                  <c:v>4.7966470083338208E-3</c:v>
                </c:pt>
                <c:pt idx="152">
                  <c:v>7.6349485025275499E-3</c:v>
                </c:pt>
                <c:pt idx="164">
                  <c:v>5.7128689950332046E-3</c:v>
                </c:pt>
                <c:pt idx="167">
                  <c:v>5.4661060057696886E-3</c:v>
                </c:pt>
                <c:pt idx="171">
                  <c:v>5.5560755063197576E-3</c:v>
                </c:pt>
                <c:pt idx="178">
                  <c:v>1.7523639980936423E-3</c:v>
                </c:pt>
                <c:pt idx="179">
                  <c:v>3.4204745024908334E-3</c:v>
                </c:pt>
                <c:pt idx="183">
                  <c:v>7.0375525028794073E-3</c:v>
                </c:pt>
                <c:pt idx="184">
                  <c:v>7.0375525028794073E-3</c:v>
                </c:pt>
                <c:pt idx="196">
                  <c:v>5.4254724964266643E-3</c:v>
                </c:pt>
                <c:pt idx="201">
                  <c:v>-2.4411399499513209E-4</c:v>
                </c:pt>
                <c:pt idx="204">
                  <c:v>3.2134235007106327E-3</c:v>
                </c:pt>
                <c:pt idx="207">
                  <c:v>4.0333100332645699E-4</c:v>
                </c:pt>
                <c:pt idx="210">
                  <c:v>2.9713600088143721E-4</c:v>
                </c:pt>
                <c:pt idx="212">
                  <c:v>6.5707950125215575E-4</c:v>
                </c:pt>
                <c:pt idx="215">
                  <c:v>-1.7676649440545589E-4</c:v>
                </c:pt>
                <c:pt idx="216">
                  <c:v>2.1901050786254928E-4</c:v>
                </c:pt>
                <c:pt idx="217">
                  <c:v>-8.3205299597466365E-4</c:v>
                </c:pt>
                <c:pt idx="218">
                  <c:v>-2.4268800189020112E-4</c:v>
                </c:pt>
                <c:pt idx="219">
                  <c:v>-7.9375149653060362E-4</c:v>
                </c:pt>
                <c:pt idx="220">
                  <c:v>8.2851503975689411E-5</c:v>
                </c:pt>
                <c:pt idx="221">
                  <c:v>5.849939989275299E-4</c:v>
                </c:pt>
                <c:pt idx="222">
                  <c:v>-8.4472199523588642E-4</c:v>
                </c:pt>
                <c:pt idx="223">
                  <c:v>4.4678549602394924E-4</c:v>
                </c:pt>
                <c:pt idx="224">
                  <c:v>-1.2144789943704382E-3</c:v>
                </c:pt>
                <c:pt idx="225">
                  <c:v>4.1323460027342662E-3</c:v>
                </c:pt>
                <c:pt idx="226">
                  <c:v>-3.9971993828658015E-5</c:v>
                </c:pt>
                <c:pt idx="229">
                  <c:v>-1.2866729957750067E-3</c:v>
                </c:pt>
                <c:pt idx="230">
                  <c:v>3.9201730032800697E-3</c:v>
                </c:pt>
                <c:pt idx="231">
                  <c:v>-1.0627800002112053E-3</c:v>
                </c:pt>
                <c:pt idx="232">
                  <c:v>-1.0520829964661971E-3</c:v>
                </c:pt>
                <c:pt idx="233">
                  <c:v>-8.6268699669744819E-4</c:v>
                </c:pt>
                <c:pt idx="234">
                  <c:v>-8.2268699770793319E-4</c:v>
                </c:pt>
                <c:pt idx="236">
                  <c:v>-3.7322899879654869E-4</c:v>
                </c:pt>
                <c:pt idx="237">
                  <c:v>-3.4322899591643363E-4</c:v>
                </c:pt>
                <c:pt idx="238">
                  <c:v>-1.1986910030827858E-3</c:v>
                </c:pt>
                <c:pt idx="239">
                  <c:v>-5.131304933456704E-4</c:v>
                </c:pt>
                <c:pt idx="240">
                  <c:v>-1.6981949956971221E-3</c:v>
                </c:pt>
                <c:pt idx="241">
                  <c:v>-1.6881949995877221E-3</c:v>
                </c:pt>
                <c:pt idx="242">
                  <c:v>2.4651849525980651E-4</c:v>
                </c:pt>
                <c:pt idx="243">
                  <c:v>2.4013750226004049E-4</c:v>
                </c:pt>
                <c:pt idx="244">
                  <c:v>-5.5546501243952662E-5</c:v>
                </c:pt>
                <c:pt idx="245">
                  <c:v>-1.5973849804140627E-4</c:v>
                </c:pt>
                <c:pt idx="246">
                  <c:v>-2.420368000457529E-3</c:v>
                </c:pt>
                <c:pt idx="247">
                  <c:v>-2.4103679970721714E-3</c:v>
                </c:pt>
                <c:pt idx="253">
                  <c:v>1.2583749776240438E-4</c:v>
                </c:pt>
                <c:pt idx="255">
                  <c:v>-1.396878004015889E-3</c:v>
                </c:pt>
                <c:pt idx="256">
                  <c:v>-1.3868780006305315E-3</c:v>
                </c:pt>
                <c:pt idx="257">
                  <c:v>-7.7194249752210453E-4</c:v>
                </c:pt>
                <c:pt idx="258">
                  <c:v>5.7699399621924385E-4</c:v>
                </c:pt>
                <c:pt idx="259">
                  <c:v>1.3961680015199818E-3</c:v>
                </c:pt>
                <c:pt idx="260">
                  <c:v>5.4299300245475024E-4</c:v>
                </c:pt>
                <c:pt idx="261">
                  <c:v>5.8299300144426525E-4</c:v>
                </c:pt>
                <c:pt idx="262">
                  <c:v>8.4353550482774153E-4</c:v>
                </c:pt>
                <c:pt idx="263">
                  <c:v>-9.2241699894657359E-4</c:v>
                </c:pt>
                <c:pt idx="264">
                  <c:v>-7.2241699672304094E-4</c:v>
                </c:pt>
                <c:pt idx="265">
                  <c:v>3.265195045969449E-4</c:v>
                </c:pt>
                <c:pt idx="266">
                  <c:v>5.2651950682047755E-4</c:v>
                </c:pt>
                <c:pt idx="267">
                  <c:v>4.1588450403651223E-4</c:v>
                </c:pt>
                <c:pt idx="268">
                  <c:v>-1.7351790011161938E-3</c:v>
                </c:pt>
                <c:pt idx="269">
                  <c:v>-1.235178999195341E-3</c:v>
                </c:pt>
                <c:pt idx="270">
                  <c:v>4.0950350376078859E-4</c:v>
                </c:pt>
                <c:pt idx="271">
                  <c:v>-4.4155999785289168E-4</c:v>
                </c:pt>
                <c:pt idx="272">
                  <c:v>-1.1458139924798161E-3</c:v>
                </c:pt>
                <c:pt idx="273">
                  <c:v>4.0312250348506495E-4</c:v>
                </c:pt>
                <c:pt idx="274">
                  <c:v>1.9248750322731212E-4</c:v>
                </c:pt>
                <c:pt idx="275">
                  <c:v>-1.358575995254796E-3</c:v>
                </c:pt>
                <c:pt idx="276">
                  <c:v>-2.138934942195192E-4</c:v>
                </c:pt>
                <c:pt idx="277">
                  <c:v>1.2797254967154004E-3</c:v>
                </c:pt>
                <c:pt idx="278">
                  <c:v>2.0797254983335733E-3</c:v>
                </c:pt>
                <c:pt idx="279">
                  <c:v>-6.492599641205743E-5</c:v>
                </c:pt>
                <c:pt idx="280">
                  <c:v>7.0082000456750393E-4</c:v>
                </c:pt>
                <c:pt idx="281">
                  <c:v>7.3082000017166138E-4</c:v>
                </c:pt>
                <c:pt idx="282">
                  <c:v>-2.0840224970015697E-3</c:v>
                </c:pt>
                <c:pt idx="283">
                  <c:v>-1.3457210006890818E-3</c:v>
                </c:pt>
                <c:pt idx="285">
                  <c:v>-1.2222309960634448E-3</c:v>
                </c:pt>
                <c:pt idx="286">
                  <c:v>-1.7707799997879192E-3</c:v>
                </c:pt>
                <c:pt idx="287">
                  <c:v>-1.4344969968078658E-3</c:v>
                </c:pt>
                <c:pt idx="288">
                  <c:v>-6.2171949684852734E-4</c:v>
                </c:pt>
                <c:pt idx="289">
                  <c:v>-1.4300879993243143E-3</c:v>
                </c:pt>
                <c:pt idx="291">
                  <c:v>-1.9318739941809326E-3</c:v>
                </c:pt>
                <c:pt idx="292">
                  <c:v>-1.8403354988549836E-3</c:v>
                </c:pt>
                <c:pt idx="293">
                  <c:v>-1.3083839949104004E-3</c:v>
                </c:pt>
                <c:pt idx="294">
                  <c:v>-3.2955599963315763E-3</c:v>
                </c:pt>
                <c:pt idx="295">
                  <c:v>-2.4019099946599454E-3</c:v>
                </c:pt>
                <c:pt idx="296">
                  <c:v>-3.6822244946961291E-3</c:v>
                </c:pt>
                <c:pt idx="297">
                  <c:v>-3.4949710025102831E-3</c:v>
                </c:pt>
                <c:pt idx="298">
                  <c:v>-4.4119714948465116E-3</c:v>
                </c:pt>
                <c:pt idx="299">
                  <c:v>-3.1034325002110563E-3</c:v>
                </c:pt>
                <c:pt idx="300">
                  <c:v>-3.7757194950245321E-3</c:v>
                </c:pt>
                <c:pt idx="301">
                  <c:v>-3.4650689995032735E-3</c:v>
                </c:pt>
                <c:pt idx="302">
                  <c:v>-3.7671959944418631E-3</c:v>
                </c:pt>
                <c:pt idx="303">
                  <c:v>-4.0607219998491928E-3</c:v>
                </c:pt>
                <c:pt idx="304">
                  <c:v>-3.3351669990224764E-3</c:v>
                </c:pt>
                <c:pt idx="305">
                  <c:v>-3.3251670029130764E-3</c:v>
                </c:pt>
                <c:pt idx="306">
                  <c:v>-3.2351670015486889E-3</c:v>
                </c:pt>
                <c:pt idx="307">
                  <c:v>-3.2251669981633313E-3</c:v>
                </c:pt>
                <c:pt idx="308">
                  <c:v>-3.1351670040749013E-3</c:v>
                </c:pt>
                <c:pt idx="309">
                  <c:v>-4.3006545020034537E-3</c:v>
                </c:pt>
                <c:pt idx="310">
                  <c:v>-3.8240204958128743E-3</c:v>
                </c:pt>
                <c:pt idx="311">
                  <c:v>-4.1559099990990944E-3</c:v>
                </c:pt>
                <c:pt idx="312">
                  <c:v>-4.9005460023181513E-3</c:v>
                </c:pt>
                <c:pt idx="313">
                  <c:v>-4.2856104992097244E-3</c:v>
                </c:pt>
                <c:pt idx="314">
                  <c:v>-4.9340354962623678E-3</c:v>
                </c:pt>
                <c:pt idx="315">
                  <c:v>-5.2999725012341514E-3</c:v>
                </c:pt>
                <c:pt idx="316">
                  <c:v>-5.8892599918181077E-3</c:v>
                </c:pt>
                <c:pt idx="317">
                  <c:v>-4.9764824943849817E-3</c:v>
                </c:pt>
                <c:pt idx="318">
                  <c:v>-4.8232764966087416E-3</c:v>
                </c:pt>
                <c:pt idx="319">
                  <c:v>-4.0424039980280213E-3</c:v>
                </c:pt>
                <c:pt idx="320">
                  <c:v>-4.6743089988012798E-3</c:v>
                </c:pt>
                <c:pt idx="321">
                  <c:v>-6.2338494972209446E-3</c:v>
                </c:pt>
                <c:pt idx="322">
                  <c:v>-6.1938494982314296E-3</c:v>
                </c:pt>
                <c:pt idx="323">
                  <c:v>-6.6291670009377412E-3</c:v>
                </c:pt>
                <c:pt idx="324">
                  <c:v>-6.5891670019482262E-3</c:v>
                </c:pt>
                <c:pt idx="325">
                  <c:v>-5.7291670018457808E-3</c:v>
                </c:pt>
                <c:pt idx="326">
                  <c:v>-5.6891670028562658E-3</c:v>
                </c:pt>
                <c:pt idx="327">
                  <c:v>-5.4291670021484606E-3</c:v>
                </c:pt>
                <c:pt idx="328">
                  <c:v>-5.3891670031589456E-3</c:v>
                </c:pt>
                <c:pt idx="329">
                  <c:v>-6.5674629950080998E-3</c:v>
                </c:pt>
                <c:pt idx="330">
                  <c:v>-8.0057025043061003E-3</c:v>
                </c:pt>
                <c:pt idx="331">
                  <c:v>-8.6354649974964559E-3</c:v>
                </c:pt>
                <c:pt idx="332">
                  <c:v>-7.7865284984000027E-3</c:v>
                </c:pt>
                <c:pt idx="333">
                  <c:v>-8.9694970010896213E-3</c:v>
                </c:pt>
                <c:pt idx="334">
                  <c:v>-8.2726874898071401E-3</c:v>
                </c:pt>
                <c:pt idx="335">
                  <c:v>-8.2226874947082251E-3</c:v>
                </c:pt>
                <c:pt idx="336">
                  <c:v>-8.2311954975011759E-3</c:v>
                </c:pt>
                <c:pt idx="337">
                  <c:v>-7.9950054932851344E-3</c:v>
                </c:pt>
                <c:pt idx="338">
                  <c:v>-8.1460689980303869E-3</c:v>
                </c:pt>
                <c:pt idx="339">
                  <c:v>-1.0531118001381401E-2</c:v>
                </c:pt>
                <c:pt idx="340">
                  <c:v>-8.3396104964776896E-3</c:v>
                </c:pt>
                <c:pt idx="341">
                  <c:v>-8.7118974915938452E-3</c:v>
                </c:pt>
                <c:pt idx="342">
                  <c:v>-9.3199714974616654E-3</c:v>
                </c:pt>
                <c:pt idx="343">
                  <c:v>-1.0751829999207985E-2</c:v>
                </c:pt>
                <c:pt idx="344">
                  <c:v>-1.0751829999207985E-2</c:v>
                </c:pt>
                <c:pt idx="345">
                  <c:v>-1.0073069002828561E-2</c:v>
                </c:pt>
                <c:pt idx="346">
                  <c:v>-1.0283688498020638E-2</c:v>
                </c:pt>
                <c:pt idx="347">
                  <c:v>-1.0634751997713465E-2</c:v>
                </c:pt>
                <c:pt idx="348">
                  <c:v>-1.0992180999892298E-2</c:v>
                </c:pt>
                <c:pt idx="349">
                  <c:v>-1.0696434997953475E-2</c:v>
                </c:pt>
                <c:pt idx="350">
                  <c:v>-1.0755990995676257E-2</c:v>
                </c:pt>
                <c:pt idx="351">
                  <c:v>-1.0745990999566857E-2</c:v>
                </c:pt>
                <c:pt idx="352">
                  <c:v>-1.1098530994786415E-2</c:v>
                </c:pt>
                <c:pt idx="353">
                  <c:v>-1.1275103002844844E-2</c:v>
                </c:pt>
                <c:pt idx="354">
                  <c:v>-1.3278876496769954E-2</c:v>
                </c:pt>
                <c:pt idx="355">
                  <c:v>-1.3278876496769954E-2</c:v>
                </c:pt>
                <c:pt idx="356">
                  <c:v>-1.2925639501190744E-2</c:v>
                </c:pt>
                <c:pt idx="357">
                  <c:v>-1.2925639501190744E-2</c:v>
                </c:pt>
                <c:pt idx="358">
                  <c:v>-1.4376702994923107E-2</c:v>
                </c:pt>
                <c:pt idx="359">
                  <c:v>-1.4376702994923107E-2</c:v>
                </c:pt>
                <c:pt idx="360">
                  <c:v>-1.4463909996266011E-2</c:v>
                </c:pt>
                <c:pt idx="361">
                  <c:v>-1.684838549408596E-2</c:v>
                </c:pt>
                <c:pt idx="363">
                  <c:v>-1.7065401501895394E-2</c:v>
                </c:pt>
                <c:pt idx="364">
                  <c:v>-1.8118592000973877E-2</c:v>
                </c:pt>
                <c:pt idx="365">
                  <c:v>-1.926748199184658E-2</c:v>
                </c:pt>
                <c:pt idx="366">
                  <c:v>-1.7461085495597217E-2</c:v>
                </c:pt>
                <c:pt idx="367">
                  <c:v>-1.9612149000749923E-2</c:v>
                </c:pt>
                <c:pt idx="368">
                  <c:v>-1.852278399746865E-2</c:v>
                </c:pt>
                <c:pt idx="369">
                  <c:v>-1.9144007499562576E-2</c:v>
                </c:pt>
                <c:pt idx="370">
                  <c:v>-1.5503547998378053E-2</c:v>
                </c:pt>
                <c:pt idx="371">
                  <c:v>-1.8660992500372231E-2</c:v>
                </c:pt>
                <c:pt idx="372">
                  <c:v>-2.4177558996598236E-2</c:v>
                </c:pt>
                <c:pt idx="373">
                  <c:v>-2.3322164001001511E-2</c:v>
                </c:pt>
                <c:pt idx="374">
                  <c:v>-2.3312163997616153E-2</c:v>
                </c:pt>
                <c:pt idx="375">
                  <c:v>-2.3630671996215824E-2</c:v>
                </c:pt>
                <c:pt idx="376">
                  <c:v>-2.2428529497119598E-2</c:v>
                </c:pt>
                <c:pt idx="377">
                  <c:v>-2.3679592995904386E-2</c:v>
                </c:pt>
                <c:pt idx="378">
                  <c:v>-2.2950212500290945E-2</c:v>
                </c:pt>
                <c:pt idx="379">
                  <c:v>-2.2430212498875335E-2</c:v>
                </c:pt>
                <c:pt idx="380">
                  <c:v>-2.2385927491995972E-2</c:v>
                </c:pt>
                <c:pt idx="381">
                  <c:v>-2.3875276994658634E-2</c:v>
                </c:pt>
                <c:pt idx="382">
                  <c:v>-2.3365276996628381E-2</c:v>
                </c:pt>
                <c:pt idx="383">
                  <c:v>-2.4011435998545494E-2</c:v>
                </c:pt>
                <c:pt idx="384">
                  <c:v>-2.4138771943398751E-2</c:v>
                </c:pt>
                <c:pt idx="385">
                  <c:v>-2.7419478996307589E-2</c:v>
                </c:pt>
                <c:pt idx="386">
                  <c:v>-2.6104543496330734E-2</c:v>
                </c:pt>
                <c:pt idx="388">
                  <c:v>-2.9978259997733403E-2</c:v>
                </c:pt>
                <c:pt idx="389">
                  <c:v>-3.2071786001324654E-2</c:v>
                </c:pt>
                <c:pt idx="390">
                  <c:v>-3.3035595995897893E-2</c:v>
                </c:pt>
                <c:pt idx="391">
                  <c:v>-3.0603613493440207E-2</c:v>
                </c:pt>
                <c:pt idx="392">
                  <c:v>-3.3596782996028196E-2</c:v>
                </c:pt>
                <c:pt idx="393">
                  <c:v>-3.3513768001284916E-2</c:v>
                </c:pt>
                <c:pt idx="394">
                  <c:v>-3.3452038493123837E-2</c:v>
                </c:pt>
                <c:pt idx="395">
                  <c:v>-3.3475435498985462E-2</c:v>
                </c:pt>
                <c:pt idx="396">
                  <c:v>-3.4330659997067414E-2</c:v>
                </c:pt>
                <c:pt idx="397">
                  <c:v>-3.3545471502293367E-2</c:v>
                </c:pt>
                <c:pt idx="398">
                  <c:v>-3.6162099997454789E-2</c:v>
                </c:pt>
                <c:pt idx="399">
                  <c:v>-3.6015244004374836E-2</c:v>
                </c:pt>
                <c:pt idx="400">
                  <c:v>-3.5387453499424737E-2</c:v>
                </c:pt>
                <c:pt idx="401">
                  <c:v>-3.5757613499299623E-2</c:v>
                </c:pt>
                <c:pt idx="402">
                  <c:v>-3.7612574502418283E-2</c:v>
                </c:pt>
                <c:pt idx="403">
                  <c:v>-4.6072083998296876E-2</c:v>
                </c:pt>
                <c:pt idx="404">
                  <c:v>-3.7774210999486968E-2</c:v>
                </c:pt>
                <c:pt idx="405">
                  <c:v>-3.7338036716391798E-2</c:v>
                </c:pt>
                <c:pt idx="406">
                  <c:v>-3.7644417323463131E-2</c:v>
                </c:pt>
                <c:pt idx="407">
                  <c:v>-3.7806116102728993E-2</c:v>
                </c:pt>
                <c:pt idx="408">
                  <c:v>-3.7448531998961698E-2</c:v>
                </c:pt>
                <c:pt idx="409">
                  <c:v>-3.7742119995527901E-2</c:v>
                </c:pt>
                <c:pt idx="410">
                  <c:v>-3.8193183499970473E-2</c:v>
                </c:pt>
                <c:pt idx="411">
                  <c:v>-3.996292500232812E-2</c:v>
                </c:pt>
                <c:pt idx="412">
                  <c:v>-3.9392702994518913E-2</c:v>
                </c:pt>
                <c:pt idx="413">
                  <c:v>-3.9518211495305877E-2</c:v>
                </c:pt>
                <c:pt idx="414">
                  <c:v>-3.8824468501843512E-2</c:v>
                </c:pt>
                <c:pt idx="415">
                  <c:v>-3.8964881496212911E-2</c:v>
                </c:pt>
                <c:pt idx="416">
                  <c:v>-3.9311613494646735E-2</c:v>
                </c:pt>
                <c:pt idx="417">
                  <c:v>-4.1096228495007381E-2</c:v>
                </c:pt>
                <c:pt idx="418">
                  <c:v>-4.1445133996603545E-2</c:v>
                </c:pt>
                <c:pt idx="419">
                  <c:v>-4.20472144978703E-2</c:v>
                </c:pt>
                <c:pt idx="420">
                  <c:v>-4.2332309996709228E-2</c:v>
                </c:pt>
                <c:pt idx="421">
                  <c:v>-4.192372450052062E-2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D35-4A17-88AD-7D4EBFD55DEA}"/>
            </c:ext>
          </c:extLst>
        </c:ser>
        <c:ser>
          <c:idx val="4"/>
          <c:order val="4"/>
          <c:tx>
            <c:strRef>
              <c:f>'Active 5'!$L$20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5'!$F$21:$F$410</c:f>
              <c:numCache>
                <c:formatCode>General</c:formatCode>
                <c:ptCount val="39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38636</c:v>
                </c:pt>
                <c:pt idx="385">
                  <c:v>39177</c:v>
                </c:pt>
                <c:pt idx="386">
                  <c:v>39240.5</c:v>
                </c:pt>
                <c:pt idx="387">
                  <c:v>39271</c:v>
                </c:pt>
                <c:pt idx="388">
                  <c:v>40380</c:v>
                </c:pt>
                <c:pt idx="389">
                  <c:v>40518</c:v>
                </c:pt>
              </c:numCache>
            </c:numRef>
          </c:xVal>
          <c:yVal>
            <c:numRef>
              <c:f>'Active 5'!$L$21:$L$410</c:f>
              <c:numCache>
                <c:formatCode>General</c:formatCode>
                <c:ptCount val="390"/>
                <c:pt idx="213">
                  <c:v>3.2739450398366898E-4</c:v>
                </c:pt>
                <c:pt idx="387">
                  <c:v>-2.7719416997570079E-2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D35-4A17-88AD-7D4EBFD55DEA}"/>
            </c:ext>
          </c:extLst>
        </c:ser>
        <c:ser>
          <c:idx val="5"/>
          <c:order val="5"/>
          <c:tx>
            <c:strRef>
              <c:f>'Active 5'!$M$20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5'!$F$21:$F$410</c:f>
              <c:numCache>
                <c:formatCode>General</c:formatCode>
                <c:ptCount val="39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38636</c:v>
                </c:pt>
                <c:pt idx="385">
                  <c:v>39177</c:v>
                </c:pt>
                <c:pt idx="386">
                  <c:v>39240.5</c:v>
                </c:pt>
                <c:pt idx="387">
                  <c:v>39271</c:v>
                </c:pt>
                <c:pt idx="388">
                  <c:v>40380</c:v>
                </c:pt>
                <c:pt idx="389">
                  <c:v>40518</c:v>
                </c:pt>
              </c:numCache>
            </c:numRef>
          </c:xVal>
          <c:yVal>
            <c:numRef>
              <c:f>'Active 5'!$M$21:$M$410</c:f>
              <c:numCache>
                <c:formatCode>General</c:formatCode>
                <c:ptCount val="3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D35-4A17-88AD-7D4EBFD55DEA}"/>
            </c:ext>
          </c:extLst>
        </c:ser>
        <c:ser>
          <c:idx val="6"/>
          <c:order val="6"/>
          <c:tx>
            <c:strRef>
              <c:f>'Active 5'!$N$20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5'!$F$21:$F$410</c:f>
              <c:numCache>
                <c:formatCode>General</c:formatCode>
                <c:ptCount val="39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38636</c:v>
                </c:pt>
                <c:pt idx="385">
                  <c:v>39177</c:v>
                </c:pt>
                <c:pt idx="386">
                  <c:v>39240.5</c:v>
                </c:pt>
                <c:pt idx="387">
                  <c:v>39271</c:v>
                </c:pt>
                <c:pt idx="388">
                  <c:v>40380</c:v>
                </c:pt>
                <c:pt idx="389">
                  <c:v>40518</c:v>
                </c:pt>
              </c:numCache>
            </c:numRef>
          </c:xVal>
          <c:yVal>
            <c:numRef>
              <c:f>'Active 5'!$N$21:$N$410</c:f>
              <c:numCache>
                <c:formatCode>General</c:formatCode>
                <c:ptCount val="3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D35-4A17-88AD-7D4EBFD55DEA}"/>
            </c:ext>
          </c:extLst>
        </c:ser>
        <c:ser>
          <c:idx val="7"/>
          <c:order val="7"/>
          <c:tx>
            <c:strRef>
              <c:f>'Active 5'!$BQ$1</c:f>
              <c:strCache>
                <c:ptCount val="1"/>
                <c:pt idx="0">
                  <c:v>Q.+2 LiTE fit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5'!$BR$2:$BR$121</c:f>
              <c:numCache>
                <c:formatCode>General</c:formatCode>
                <c:ptCount val="120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  <c:pt idx="99">
                  <c:v>39000</c:v>
                </c:pt>
                <c:pt idx="100">
                  <c:v>40000</c:v>
                </c:pt>
                <c:pt idx="101">
                  <c:v>41000</c:v>
                </c:pt>
                <c:pt idx="102">
                  <c:v>42000</c:v>
                </c:pt>
                <c:pt idx="103">
                  <c:v>43000</c:v>
                </c:pt>
                <c:pt idx="104">
                  <c:v>44000</c:v>
                </c:pt>
                <c:pt idx="105">
                  <c:v>45000</c:v>
                </c:pt>
                <c:pt idx="106">
                  <c:v>46000</c:v>
                </c:pt>
                <c:pt idx="107">
                  <c:v>47000</c:v>
                </c:pt>
                <c:pt idx="108">
                  <c:v>48000</c:v>
                </c:pt>
                <c:pt idx="109">
                  <c:v>49000</c:v>
                </c:pt>
                <c:pt idx="110">
                  <c:v>50000</c:v>
                </c:pt>
                <c:pt idx="111">
                  <c:v>51000</c:v>
                </c:pt>
                <c:pt idx="112">
                  <c:v>52000</c:v>
                </c:pt>
                <c:pt idx="113">
                  <c:v>53000</c:v>
                </c:pt>
                <c:pt idx="114">
                  <c:v>54000</c:v>
                </c:pt>
                <c:pt idx="115">
                  <c:v>55000</c:v>
                </c:pt>
                <c:pt idx="116">
                  <c:v>56000</c:v>
                </c:pt>
                <c:pt idx="117">
                  <c:v>57000</c:v>
                </c:pt>
                <c:pt idx="118">
                  <c:v>58000</c:v>
                </c:pt>
                <c:pt idx="119">
                  <c:v>59000</c:v>
                </c:pt>
              </c:numCache>
            </c:numRef>
          </c:xVal>
          <c:yVal>
            <c:numRef>
              <c:f>'Active 5'!$BQ$2:$BQ$121</c:f>
              <c:numCache>
                <c:formatCode>General</c:formatCode>
                <c:ptCount val="120"/>
                <c:pt idx="0">
                  <c:v>3.5380904576200738E-2</c:v>
                </c:pt>
                <c:pt idx="1">
                  <c:v>3.7108627363687745E-2</c:v>
                </c:pt>
                <c:pt idx="2">
                  <c:v>4.0329470511972047E-2</c:v>
                </c:pt>
                <c:pt idx="3">
                  <c:v>4.4774400909229004E-2</c:v>
                </c:pt>
                <c:pt idx="4">
                  <c:v>4.9399593399494887E-2</c:v>
                </c:pt>
                <c:pt idx="5">
                  <c:v>5.3251447398114035E-2</c:v>
                </c:pt>
                <c:pt idx="6">
                  <c:v>5.601103588309439E-2</c:v>
                </c:pt>
                <c:pt idx="7">
                  <c:v>5.7671461622591035E-2</c:v>
                </c:pt>
                <c:pt idx="8">
                  <c:v>5.8285993552798274E-2</c:v>
                </c:pt>
                <c:pt idx="9">
                  <c:v>5.793133701731238E-2</c:v>
                </c:pt>
                <c:pt idx="10">
                  <c:v>5.672261573608197E-2</c:v>
                </c:pt>
                <c:pt idx="11">
                  <c:v>5.481914428543791E-2</c:v>
                </c:pt>
                <c:pt idx="12">
                  <c:v>5.2412148313337861E-2</c:v>
                </c:pt>
                <c:pt idx="13">
                  <c:v>4.9701471445808804E-2</c:v>
                </c:pt>
                <c:pt idx="14">
                  <c:v>4.6872755559071166E-2</c:v>
                </c:pt>
                <c:pt idx="15">
                  <c:v>4.4082619621078574E-2</c:v>
                </c:pt>
                <c:pt idx="16">
                  <c:v>4.1452757895342911E-2</c:v>
                </c:pt>
                <c:pt idx="17">
                  <c:v>3.9069945851442973E-2</c:v>
                </c:pt>
                <c:pt idx="18">
                  <c:v>3.6988565047615315E-2</c:v>
                </c:pt>
                <c:pt idx="19">
                  <c:v>3.5233642370414001E-2</c:v>
                </c:pt>
                <c:pt idx="20">
                  <c:v>3.3803757498781714E-2</c:v>
                </c:pt>
                <c:pt idx="21">
                  <c:v>3.2673759585528102E-2</c:v>
                </c:pt>
                <c:pt idx="22">
                  <c:v>3.1797183101003212E-2</c:v>
                </c:pt>
                <c:pt idx="23">
                  <c:v>3.1108086545499639E-2</c:v>
                </c:pt>
                <c:pt idx="24">
                  <c:v>3.0522254877514886E-2</c:v>
                </c:pt>
                <c:pt idx="25">
                  <c:v>2.9938526489871813E-2</c:v>
                </c:pt>
                <c:pt idx="26">
                  <c:v>2.9242234164578836E-2</c:v>
                </c:pt>
                <c:pt idx="27">
                  <c:v>2.8313720680537464E-2</c:v>
                </c:pt>
                <c:pt idx="28">
                  <c:v>2.704453533830992E-2</c:v>
                </c:pt>
                <c:pt idx="29">
                  <c:v>2.5361220177668155E-2</c:v>
                </c:pt>
                <c:pt idx="30">
                  <c:v>2.3251802127725912E-2</c:v>
                </c:pt>
                <c:pt idx="31">
                  <c:v>2.0786204010557262E-2</c:v>
                </c:pt>
                <c:pt idx="32">
                  <c:v>1.8123523007849304E-2</c:v>
                </c:pt>
                <c:pt idx="33">
                  <c:v>1.5507751472138995E-2</c:v>
                </c:pt>
                <c:pt idx="34">
                  <c:v>1.3263364315914598E-2</c:v>
                </c:pt>
                <c:pt idx="35">
                  <c:v>1.1803492114924513E-2</c:v>
                </c:pt>
                <c:pt idx="36">
                  <c:v>1.161601655032018E-2</c:v>
                </c:pt>
                <c:pt idx="37">
                  <c:v>1.3008853319215884E-2</c:v>
                </c:pt>
                <c:pt idx="38">
                  <c:v>1.5548285471065315E-2</c:v>
                </c:pt>
                <c:pt idx="39">
                  <c:v>1.8256413794312299E-2</c:v>
                </c:pt>
                <c:pt idx="40">
                  <c:v>2.0584058208976758E-2</c:v>
                </c:pt>
                <c:pt idx="41">
                  <c:v>2.2510441987109612E-2</c:v>
                </c:pt>
                <c:pt idx="42">
                  <c:v>2.4151749641408538E-2</c:v>
                </c:pt>
                <c:pt idx="43">
                  <c:v>2.559310427830163E-2</c:v>
                </c:pt>
                <c:pt idx="44">
                  <c:v>2.6866028391480397E-2</c:v>
                </c:pt>
                <c:pt idx="45">
                  <c:v>2.7954134168031049E-2</c:v>
                </c:pt>
                <c:pt idx="46">
                  <c:v>2.8801604046492162E-2</c:v>
                </c:pt>
                <c:pt idx="47">
                  <c:v>2.9322493738472896E-2</c:v>
                </c:pt>
                <c:pt idx="48">
                  <c:v>2.9413008495908451E-2</c:v>
                </c:pt>
                <c:pt idx="49">
                  <c:v>2.8969417651790334E-2</c:v>
                </c:pt>
                <c:pt idx="50">
                  <c:v>2.7911721655691557E-2</c:v>
                </c:pt>
                <c:pt idx="51">
                  <c:v>2.620840153018212E-2</c:v>
                </c:pt>
                <c:pt idx="52">
                  <c:v>2.3893343668606064E-2</c:v>
                </c:pt>
                <c:pt idx="53">
                  <c:v>2.1066520833494209E-2</c:v>
                </c:pt>
                <c:pt idx="54">
                  <c:v>1.7877018454203863E-2</c:v>
                </c:pt>
                <c:pt idx="55">
                  <c:v>1.4495968321729053E-2</c:v>
                </c:pt>
                <c:pt idx="56">
                  <c:v>1.1090544932516816E-2</c:v>
                </c:pt>
                <c:pt idx="57">
                  <c:v>7.8064809423152338E-3</c:v>
                </c:pt>
                <c:pt idx="58">
                  <c:v>4.7602195258222057E-3</c:v>
                </c:pt>
                <c:pt idx="59">
                  <c:v>2.0377726718927205E-3</c:v>
                </c:pt>
                <c:pt idx="60">
                  <c:v>-3.0325082944938301E-4</c:v>
                </c:pt>
                <c:pt idx="61">
                  <c:v>-2.2306440563518394E-3</c:v>
                </c:pt>
                <c:pt idx="62">
                  <c:v>-3.7343173124209147E-3</c:v>
                </c:pt>
                <c:pt idx="63">
                  <c:v>-4.8226840400502693E-3</c:v>
                </c:pt>
                <c:pt idx="64">
                  <c:v>-5.5186714364964416E-3</c:v>
                </c:pt>
                <c:pt idx="65">
                  <c:v>-5.8552905605064858E-3</c:v>
                </c:pt>
                <c:pt idx="66">
                  <c:v>-5.8697493693580689E-3</c:v>
                </c:pt>
                <c:pt idx="67">
                  <c:v>-5.5930570888175152E-3</c:v>
                </c:pt>
                <c:pt idx="68">
                  <c:v>-5.0299767867725918E-3</c:v>
                </c:pt>
                <c:pt idx="69">
                  <c:v>-4.1230691571820443E-3</c:v>
                </c:pt>
                <c:pt idx="70">
                  <c:v>-2.7042001156851216E-3</c:v>
                </c:pt>
                <c:pt idx="71">
                  <c:v>-5.3001046297916198E-4</c:v>
                </c:pt>
                <c:pt idx="72">
                  <c:v>2.3260185909585551E-3</c:v>
                </c:pt>
                <c:pt idx="73">
                  <c:v>5.0635650177923673E-3</c:v>
                </c:pt>
                <c:pt idx="74">
                  <c:v>6.8350151474608507E-3</c:v>
                </c:pt>
                <c:pt idx="75">
                  <c:v>7.474413358115127E-3</c:v>
                </c:pt>
                <c:pt idx="76">
                  <c:v>7.2326414382435211E-3</c:v>
                </c:pt>
                <c:pt idx="77">
                  <c:v>6.4217344322130181E-3</c:v>
                </c:pt>
                <c:pt idx="78">
                  <c:v>5.3061313749074059E-3</c:v>
                </c:pt>
                <c:pt idx="79">
                  <c:v>4.0880928161552881E-3</c:v>
                </c:pt>
                <c:pt idx="80">
                  <c:v>2.9127030012509741E-3</c:v>
                </c:pt>
                <c:pt idx="81">
                  <c:v>1.8767260268513176E-3</c:v>
                </c:pt>
                <c:pt idx="82">
                  <c:v>1.0369873271908261E-3</c:v>
                </c:pt>
                <c:pt idx="83">
                  <c:v>4.1715132749596193E-4</c:v>
                </c:pt>
                <c:pt idx="84">
                  <c:v>1.2899613819707112E-5</c:v>
                </c:pt>
                <c:pt idx="85">
                  <c:v>-2.0458698373484107E-4</c:v>
                </c:pt>
                <c:pt idx="86">
                  <c:v>-2.8699358425480354E-4</c:v>
                </c:pt>
                <c:pt idx="87">
                  <c:v>-3.086410907988216E-4</c:v>
                </c:pt>
                <c:pt idx="88">
                  <c:v>-3.6619878324078417E-4</c:v>
                </c:pt>
                <c:pt idx="89">
                  <c:v>-5.7595659857300873E-4</c:v>
                </c:pt>
                <c:pt idx="90">
                  <c:v>-1.065927910988097E-3</c:v>
                </c:pt>
                <c:pt idx="91">
                  <c:v>-1.9607534652488047E-3</c:v>
                </c:pt>
                <c:pt idx="92">
                  <c:v>-3.3597023867175417E-3</c:v>
                </c:pt>
                <c:pt idx="93">
                  <c:v>-5.3121740028924131E-3</c:v>
                </c:pt>
                <c:pt idx="94">
                  <c:v>-7.79930153900848E-3</c:v>
                </c:pt>
                <c:pt idx="95">
                  <c:v>-1.0730593062762408E-2</c:v>
                </c:pt>
                <c:pt idx="96">
                  <c:v>-1.3958348108172706E-2</c:v>
                </c:pt>
                <c:pt idx="97">
                  <c:v>-1.7303351406613127E-2</c:v>
                </c:pt>
                <c:pt idx="98">
                  <c:v>-2.0580585486415063E-2</c:v>
                </c:pt>
                <c:pt idx="99">
                  <c:v>-2.3616440924507889E-2</c:v>
                </c:pt>
                <c:pt idx="100">
                  <c:v>-2.6254813843556518E-2</c:v>
                </c:pt>
                <c:pt idx="101">
                  <c:v>-2.8352984477662293E-2</c:v>
                </c:pt>
                <c:pt idx="102">
                  <c:v>-2.9767986603164945E-2</c:v>
                </c:pt>
                <c:pt idx="103">
                  <c:v>-3.0332441267983869E-2</c:v>
                </c:pt>
                <c:pt idx="104">
                  <c:v>-2.9818308730608225E-2</c:v>
                </c:pt>
                <c:pt idx="105">
                  <c:v>-2.7913602009633987E-2</c:v>
                </c:pt>
                <c:pt idx="106">
                  <c:v>-2.4388512837783691E-2</c:v>
                </c:pt>
                <c:pt idx="107">
                  <c:v>-1.9639448879738067E-2</c:v>
                </c:pt>
                <c:pt idx="108">
                  <c:v>-1.4749666217083329E-2</c:v>
                </c:pt>
                <c:pt idx="109">
                  <c:v>-1.0532275385636228E-2</c:v>
                </c:pt>
                <c:pt idx="110">
                  <c:v>-7.204240992712151E-3</c:v>
                </c:pt>
                <c:pt idx="111">
                  <c:v>-4.7643730685122754E-3</c:v>
                </c:pt>
                <c:pt idx="112">
                  <c:v>-3.2021231941077224E-3</c:v>
                </c:pt>
                <c:pt idx="113">
                  <c:v>-2.5166952516285732E-3</c:v>
                </c:pt>
                <c:pt idx="114">
                  <c:v>-2.6902153685147492E-3</c:v>
                </c:pt>
                <c:pt idx="115">
                  <c:v>-3.6613274150954075E-3</c:v>
                </c:pt>
                <c:pt idx="116">
                  <c:v>-5.3139845328407593E-3</c:v>
                </c:pt>
                <c:pt idx="117">
                  <c:v>-7.4859388605971241E-3</c:v>
                </c:pt>
                <c:pt idx="118">
                  <c:v>-9.9911873255897031E-3</c:v>
                </c:pt>
                <c:pt idx="119">
                  <c:v>-1.2645266364492579E-2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D35-4A17-88AD-7D4EBFD55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1620792"/>
        <c:axId val="1"/>
      </c:scatterChart>
      <c:valAx>
        <c:axId val="721620792"/>
        <c:scaling>
          <c:orientation val="minMax"/>
          <c:max val="6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3196202531645572"/>
              <c:y val="0.925598050243719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8"/>
          <c:min val="-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9113924050632917E-3"/>
              <c:y val="0.473215535558055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1620792"/>
        <c:crossesAt val="0"/>
        <c:crossBetween val="midCat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BB Peg - O-C Diagr.</a:t>
            </a:r>
          </a:p>
        </c:rich>
      </c:tx>
      <c:layout>
        <c:manualLayout>
          <c:xMode val="edge"/>
          <c:yMode val="edge"/>
          <c:x val="0.33465127135787864"/>
          <c:y val="3.72340425531914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733960358459364E-2"/>
          <c:y val="0.14361730049701232"/>
          <c:w val="0.87483627787633267"/>
          <c:h val="0.7136533199307533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5'!$H$20:$H$20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5'!$F$21:$F$410</c:f>
              <c:numCache>
                <c:formatCode>General</c:formatCode>
                <c:ptCount val="39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38636</c:v>
                </c:pt>
                <c:pt idx="385">
                  <c:v>39177</c:v>
                </c:pt>
                <c:pt idx="386">
                  <c:v>39240.5</c:v>
                </c:pt>
                <c:pt idx="387">
                  <c:v>39271</c:v>
                </c:pt>
                <c:pt idx="388">
                  <c:v>40380</c:v>
                </c:pt>
                <c:pt idx="389">
                  <c:v>40518</c:v>
                </c:pt>
              </c:numCache>
            </c:numRef>
          </c:xVal>
          <c:yVal>
            <c:numRef>
              <c:f>'Active 5'!$H$21:$H$410</c:f>
              <c:numCache>
                <c:formatCode>General</c:formatCode>
                <c:ptCount val="390"/>
                <c:pt idx="6">
                  <c:v>4.8091247001138981E-2</c:v>
                </c:pt>
                <c:pt idx="9">
                  <c:v>2.4461896005959716E-2</c:v>
                </c:pt>
                <c:pt idx="10">
                  <c:v>2.5908721003361279E-2</c:v>
                </c:pt>
                <c:pt idx="11">
                  <c:v>2.4274720002722461E-2</c:v>
                </c:pt>
                <c:pt idx="12">
                  <c:v>3.773856100087869E-2</c:v>
                </c:pt>
                <c:pt idx="13">
                  <c:v>2.6138592005736427E-2</c:v>
                </c:pt>
                <c:pt idx="14">
                  <c:v>2.6615195001795655E-2</c:v>
                </c:pt>
                <c:pt idx="15">
                  <c:v>3.6173089003568748E-2</c:v>
                </c:pt>
                <c:pt idx="16">
                  <c:v>2.6543341999058612E-2</c:v>
                </c:pt>
                <c:pt idx="17">
                  <c:v>3.2356166004319675E-2</c:v>
                </c:pt>
                <c:pt idx="20">
                  <c:v>2.110719500342384E-2</c:v>
                </c:pt>
                <c:pt idx="21">
                  <c:v>2.530303400271805E-2</c:v>
                </c:pt>
                <c:pt idx="22">
                  <c:v>3.9727624505758286E-2</c:v>
                </c:pt>
                <c:pt idx="23">
                  <c:v>2.8976560999581125E-2</c:v>
                </c:pt>
                <c:pt idx="24">
                  <c:v>2.2959545003686799E-2</c:v>
                </c:pt>
                <c:pt idx="25">
                  <c:v>2.1208481506619137E-2</c:v>
                </c:pt>
                <c:pt idx="26">
                  <c:v>3.0621274505392648E-2</c:v>
                </c:pt>
                <c:pt idx="27">
                  <c:v>4.0097877503285417E-2</c:v>
                </c:pt>
                <c:pt idx="28">
                  <c:v>2.9742590999376262E-2</c:v>
                </c:pt>
                <c:pt idx="29">
                  <c:v>2.4219194005127065E-2</c:v>
                </c:pt>
                <c:pt idx="30">
                  <c:v>4.9468130499008112E-2</c:v>
                </c:pt>
                <c:pt idx="31">
                  <c:v>2.7206432001548819E-2</c:v>
                </c:pt>
                <c:pt idx="32">
                  <c:v>1.8074334002449177E-2</c:v>
                </c:pt>
                <c:pt idx="33">
                  <c:v>2.1620396000798792E-2</c:v>
                </c:pt>
                <c:pt idx="34">
                  <c:v>2.0882559503661469E-2</c:v>
                </c:pt>
                <c:pt idx="35">
                  <c:v>3.5359162502572872E-2</c:v>
                </c:pt>
                <c:pt idx="36">
                  <c:v>2.4329384505108465E-2</c:v>
                </c:pt>
                <c:pt idx="37">
                  <c:v>-4.6211520020733587E-3</c:v>
                </c:pt>
                <c:pt idx="38">
                  <c:v>1.7659767006989568E-2</c:v>
                </c:pt>
                <c:pt idx="41">
                  <c:v>-5.2750280010513961E-3</c:v>
                </c:pt>
                <c:pt idx="42">
                  <c:v>1.452059049915988E-2</c:v>
                </c:pt>
                <c:pt idx="43">
                  <c:v>2.5718634002259932E-2</c:v>
                </c:pt>
                <c:pt idx="44">
                  <c:v>5.3403380079544149E-3</c:v>
                </c:pt>
                <c:pt idx="45">
                  <c:v>9.293698996771127E-3</c:v>
                </c:pt>
                <c:pt idx="46">
                  <c:v>-3.1699869941803627E-3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9EF-42BF-8067-7AAEE403D219}"/>
            </c:ext>
          </c:extLst>
        </c:ser>
        <c:ser>
          <c:idx val="1"/>
          <c:order val="1"/>
          <c:tx>
            <c:strRef>
              <c:f>'Active 5'!$I$20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5'!$F$21:$F$410</c:f>
              <c:numCache>
                <c:formatCode>General</c:formatCode>
                <c:ptCount val="39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38636</c:v>
                </c:pt>
                <c:pt idx="385">
                  <c:v>39177</c:v>
                </c:pt>
                <c:pt idx="386">
                  <c:v>39240.5</c:v>
                </c:pt>
                <c:pt idx="387">
                  <c:v>39271</c:v>
                </c:pt>
                <c:pt idx="388">
                  <c:v>40380</c:v>
                </c:pt>
                <c:pt idx="389">
                  <c:v>40518</c:v>
                </c:pt>
              </c:numCache>
            </c:numRef>
          </c:xVal>
          <c:yVal>
            <c:numRef>
              <c:f>'Active 5'!$I$21:$I$410</c:f>
              <c:numCache>
                <c:formatCode>General</c:formatCode>
                <c:ptCount val="390"/>
                <c:pt idx="0">
                  <c:v>5.7657373501569964E-2</c:v>
                </c:pt>
                <c:pt idx="1">
                  <c:v>5.2906310000253143E-2</c:v>
                </c:pt>
                <c:pt idx="2">
                  <c:v>5.54027535035857E-2</c:v>
                </c:pt>
                <c:pt idx="3">
                  <c:v>5.5651689999649534E-2</c:v>
                </c:pt>
                <c:pt idx="4">
                  <c:v>5.5884385506942635E-2</c:v>
                </c:pt>
                <c:pt idx="5">
                  <c:v>5.5133321999164764E-2</c:v>
                </c:pt>
                <c:pt idx="7">
                  <c:v>4.9619641999015585E-2</c:v>
                </c:pt>
                <c:pt idx="8">
                  <c:v>6.2131083002896048E-2</c:v>
                </c:pt>
                <c:pt idx="18">
                  <c:v>3.819733850468765E-2</c:v>
                </c:pt>
                <c:pt idx="19">
                  <c:v>3.7446275004185736E-2</c:v>
                </c:pt>
                <c:pt idx="39">
                  <c:v>2.104986050107982E-2</c:v>
                </c:pt>
                <c:pt idx="40">
                  <c:v>1.0298797002178617E-2</c:v>
                </c:pt>
                <c:pt idx="48">
                  <c:v>1.4200972000253387E-2</c:v>
                </c:pt>
                <c:pt idx="49">
                  <c:v>1.6537193005206063E-2</c:v>
                </c:pt>
                <c:pt idx="50">
                  <c:v>2.427549449930666E-2</c:v>
                </c:pt>
                <c:pt idx="51">
                  <c:v>-3.492584997729864E-3</c:v>
                </c:pt>
                <c:pt idx="52">
                  <c:v>7.3523765022400767E-3</c:v>
                </c:pt>
                <c:pt idx="53">
                  <c:v>3.1771938003657851E-2</c:v>
                </c:pt>
                <c:pt idx="54">
                  <c:v>1.5265556998201646E-2</c:v>
                </c:pt>
                <c:pt idx="55">
                  <c:v>1.8510239497118164E-2</c:v>
                </c:pt>
                <c:pt idx="56">
                  <c:v>1.4486340005532838E-3</c:v>
                </c:pt>
                <c:pt idx="57">
                  <c:v>7.1869355087983422E-3</c:v>
                </c:pt>
                <c:pt idx="58">
                  <c:v>5.6635385044501163E-3</c:v>
                </c:pt>
                <c:pt idx="59">
                  <c:v>7.4018400046043098E-3</c:v>
                </c:pt>
                <c:pt idx="60">
                  <c:v>5.9937660043942742E-3</c:v>
                </c:pt>
                <c:pt idx="61">
                  <c:v>-6.9435434998013079E-3</c:v>
                </c:pt>
                <c:pt idx="62">
                  <c:v>-3.3835999929578975E-3</c:v>
                </c:pt>
                <c:pt idx="63">
                  <c:v>-2.146206649922533E-2</c:v>
                </c:pt>
                <c:pt idx="64">
                  <c:v>5.319860007148236E-3</c:v>
                </c:pt>
                <c:pt idx="65">
                  <c:v>1.0319860004528891E-2</c:v>
                </c:pt>
                <c:pt idx="66">
                  <c:v>2.0766685003763996E-2</c:v>
                </c:pt>
                <c:pt idx="67">
                  <c:v>-4.8454259958816692E-3</c:v>
                </c:pt>
                <c:pt idx="74">
                  <c:v>2.1000000560889021E-4</c:v>
                </c:pt>
                <c:pt idx="75">
                  <c:v>9.2958860041107982E-3</c:v>
                </c:pt>
                <c:pt idx="76">
                  <c:v>1.1304450017632917E-3</c:v>
                </c:pt>
                <c:pt idx="78">
                  <c:v>5.3653450013371184E-3</c:v>
                </c:pt>
                <c:pt idx="79">
                  <c:v>1.3998420035932213E-3</c:v>
                </c:pt>
                <c:pt idx="82">
                  <c:v>-4.365412998595275E-3</c:v>
                </c:pt>
                <c:pt idx="83">
                  <c:v>-6.4419849950354546E-3</c:v>
                </c:pt>
                <c:pt idx="84">
                  <c:v>-5.6072709921863861E-3</c:v>
                </c:pt>
                <c:pt idx="85">
                  <c:v>-3.6072709917789325E-3</c:v>
                </c:pt>
                <c:pt idx="86">
                  <c:v>-6.6242870016139932E-3</c:v>
                </c:pt>
                <c:pt idx="87">
                  <c:v>6.052409007679671E-3</c:v>
                </c:pt>
                <c:pt idx="90">
                  <c:v>-5.5007659975672141E-3</c:v>
                </c:pt>
                <c:pt idx="91">
                  <c:v>3.7636020060745068E-3</c:v>
                </c:pt>
                <c:pt idx="92">
                  <c:v>-2.5277194945374504E-3</c:v>
                </c:pt>
                <c:pt idx="93">
                  <c:v>-2.5058950268430635E-4</c:v>
                </c:pt>
                <c:pt idx="94">
                  <c:v>-6.293129496043548E-3</c:v>
                </c:pt>
                <c:pt idx="95">
                  <c:v>3.1026474971440621E-3</c:v>
                </c:pt>
                <c:pt idx="96">
                  <c:v>-6.3258499721996486E-5</c:v>
                </c:pt>
                <c:pt idx="97">
                  <c:v>3.9936741501151118E-2</c:v>
                </c:pt>
                <c:pt idx="98">
                  <c:v>-1.2139365499024279E-2</c:v>
                </c:pt>
                <c:pt idx="99">
                  <c:v>-1.0786128499603365E-2</c:v>
                </c:pt>
                <c:pt idx="100">
                  <c:v>-1.1047826992580667E-2</c:v>
                </c:pt>
                <c:pt idx="101">
                  <c:v>-5.5542080008308403E-3</c:v>
                </c:pt>
                <c:pt idx="102">
                  <c:v>-1.5967479921528138E-3</c:v>
                </c:pt>
                <c:pt idx="103">
                  <c:v>-1.7812544974731281E-3</c:v>
                </c:pt>
                <c:pt idx="104">
                  <c:v>-5.8748424999066629E-3</c:v>
                </c:pt>
                <c:pt idx="105">
                  <c:v>9.537950245430693E-5</c:v>
                </c:pt>
                <c:pt idx="106">
                  <c:v>2.4783945045783184E-3</c:v>
                </c:pt>
                <c:pt idx="107">
                  <c:v>-6.8130819927318953E-3</c:v>
                </c:pt>
                <c:pt idx="108">
                  <c:v>1.2784565042238683E-3</c:v>
                </c:pt>
                <c:pt idx="109">
                  <c:v>-1.3244940499134827E-2</c:v>
                </c:pt>
                <c:pt idx="110">
                  <c:v>1.1187073003384285E-2</c:v>
                </c:pt>
                <c:pt idx="111">
                  <c:v>-1.1074625494075008E-2</c:v>
                </c:pt>
                <c:pt idx="112">
                  <c:v>-1.6336323998984881E-2</c:v>
                </c:pt>
                <c:pt idx="113">
                  <c:v>-3.346571495058015E-3</c:v>
                </c:pt>
                <c:pt idx="114">
                  <c:v>-2.8082080025342293E-3</c:v>
                </c:pt>
                <c:pt idx="115">
                  <c:v>-1.2961351996636949E-2</c:v>
                </c:pt>
                <c:pt idx="116">
                  <c:v>7.2810600249795243E-4</c:v>
                </c:pt>
                <c:pt idx="117">
                  <c:v>8.7025820030248724E-3</c:v>
                </c:pt>
                <c:pt idx="118">
                  <c:v>8.6983280052663758E-3</c:v>
                </c:pt>
                <c:pt idx="119">
                  <c:v>7.5944925047224388E-3</c:v>
                </c:pt>
                <c:pt idx="120">
                  <c:v>1.9647454973892309E-3</c:v>
                </c:pt>
                <c:pt idx="121">
                  <c:v>5.2094279963057488E-3</c:v>
                </c:pt>
                <c:pt idx="122">
                  <c:v>2.9329180033528246E-3</c:v>
                </c:pt>
                <c:pt idx="123">
                  <c:v>6.8861240069963969E-3</c:v>
                </c:pt>
                <c:pt idx="124">
                  <c:v>-8.4010984937776811E-3</c:v>
                </c:pt>
                <c:pt idx="125">
                  <c:v>2.2861550023662858E-3</c:v>
                </c:pt>
                <c:pt idx="126">
                  <c:v>3.1798050040379167E-3</c:v>
                </c:pt>
                <c:pt idx="127">
                  <c:v>-6.0103650321252644E-4</c:v>
                </c:pt>
                <c:pt idx="128">
                  <c:v>1.3845788504113443E-2</c:v>
                </c:pt>
                <c:pt idx="129">
                  <c:v>2.9087399889249355E-4</c:v>
                </c:pt>
                <c:pt idx="130">
                  <c:v>1.6567539001698606E-2</c:v>
                </c:pt>
                <c:pt idx="132">
                  <c:v>-7.5558269963948987E-3</c:v>
                </c:pt>
                <c:pt idx="133">
                  <c:v>7.5825054955203086E-3</c:v>
                </c:pt>
                <c:pt idx="134">
                  <c:v>1.7250919991056435E-3</c:v>
                </c:pt>
                <c:pt idx="135">
                  <c:v>1.8674044004001189E-2</c:v>
                </c:pt>
                <c:pt idx="136">
                  <c:v>1.05676940002013E-2</c:v>
                </c:pt>
                <c:pt idx="137">
                  <c:v>3.7209930014796555E-3</c:v>
                </c:pt>
                <c:pt idx="138">
                  <c:v>1.471074549772311E-2</c:v>
                </c:pt>
                <c:pt idx="139">
                  <c:v>1.9256500017945655E-3</c:v>
                </c:pt>
                <c:pt idx="140">
                  <c:v>2.3176791000878438E-2</c:v>
                </c:pt>
                <c:pt idx="141">
                  <c:v>4.4172194975544699E-3</c:v>
                </c:pt>
                <c:pt idx="142">
                  <c:v>8.7901100050657988E-4</c:v>
                </c:pt>
                <c:pt idx="143">
                  <c:v>1.5021597500890493E-2</c:v>
                </c:pt>
                <c:pt idx="144">
                  <c:v>1.1247214504692238E-2</c:v>
                </c:pt>
                <c:pt idx="145">
                  <c:v>1.583693599968683E-2</c:v>
                </c:pt>
                <c:pt idx="146">
                  <c:v>2.1713570000429172E-2</c:v>
                </c:pt>
                <c:pt idx="147">
                  <c:v>1.8332759500481188E-2</c:v>
                </c:pt>
                <c:pt idx="150">
                  <c:v>4.9476950007374398E-3</c:v>
                </c:pt>
                <c:pt idx="153">
                  <c:v>-7.2838099731598049E-4</c:v>
                </c:pt>
                <c:pt idx="154">
                  <c:v>-2.9857199842808768E-4</c:v>
                </c:pt>
                <c:pt idx="155">
                  <c:v>4.4589500030269846E-3</c:v>
                </c:pt>
                <c:pt idx="156">
                  <c:v>-1.0558065994700883E-2</c:v>
                </c:pt>
                <c:pt idx="157">
                  <c:v>2.0778155005245935E-2</c:v>
                </c:pt>
                <c:pt idx="158">
                  <c:v>5.5058989964891225E-3</c:v>
                </c:pt>
                <c:pt idx="159">
                  <c:v>7.3059610003838316E-3</c:v>
                </c:pt>
                <c:pt idx="160">
                  <c:v>5.1063330029137433E-3</c:v>
                </c:pt>
                <c:pt idx="161">
                  <c:v>-4.4936359990970232E-3</c:v>
                </c:pt>
                <c:pt idx="162">
                  <c:v>7.2170920029748231E-3</c:v>
                </c:pt>
                <c:pt idx="163">
                  <c:v>1.9431996501225512E-2</c:v>
                </c:pt>
                <c:pt idx="165">
                  <c:v>2.3554245053674094E-3</c:v>
                </c:pt>
                <c:pt idx="166">
                  <c:v>5.536297001526691E-3</c:v>
                </c:pt>
                <c:pt idx="168">
                  <c:v>9.4942220021039248E-3</c:v>
                </c:pt>
                <c:pt idx="169">
                  <c:v>1.5170917999057565E-2</c:v>
                </c:pt>
                <c:pt idx="170">
                  <c:v>2.0266710504074581E-2</c:v>
                </c:pt>
                <c:pt idx="172">
                  <c:v>9.1901385021628812E-3</c:v>
                </c:pt>
                <c:pt idx="173">
                  <c:v>2.6539794998825528E-3</c:v>
                </c:pt>
                <c:pt idx="174">
                  <c:v>9.3242170041776262E-3</c:v>
                </c:pt>
                <c:pt idx="175">
                  <c:v>1.306677250249777E-2</c:v>
                </c:pt>
                <c:pt idx="176">
                  <c:v>4.8668345043552108E-3</c:v>
                </c:pt>
                <c:pt idx="177">
                  <c:v>5.1902935010730289E-3</c:v>
                </c:pt>
                <c:pt idx="180">
                  <c:v>-3.6433354980545118E-3</c:v>
                </c:pt>
                <c:pt idx="181">
                  <c:v>2.7949815048486926E-3</c:v>
                </c:pt>
                <c:pt idx="182">
                  <c:v>4.0098860044963658E-3</c:v>
                </c:pt>
                <c:pt idx="185">
                  <c:v>-3.5177649988327175E-3</c:v>
                </c:pt>
                <c:pt idx="186">
                  <c:v>4.595043501467444E-3</c:v>
                </c:pt>
                <c:pt idx="187">
                  <c:v>1.6316329005348962E-2</c:v>
                </c:pt>
                <c:pt idx="188">
                  <c:v>7.7184714973554946E-3</c:v>
                </c:pt>
                <c:pt idx="189">
                  <c:v>2.0188709000649396E-2</c:v>
                </c:pt>
                <c:pt idx="190">
                  <c:v>3.5929940058849752E-3</c:v>
                </c:pt>
                <c:pt idx="191">
                  <c:v>1.0916453000390902E-2</c:v>
                </c:pt>
                <c:pt idx="192">
                  <c:v>8.6615230029565282E-3</c:v>
                </c:pt>
                <c:pt idx="193">
                  <c:v>7.6147290019434877E-3</c:v>
                </c:pt>
                <c:pt idx="194">
                  <c:v>1.0076520498842001E-2</c:v>
                </c:pt>
                <c:pt idx="195">
                  <c:v>1.9791425002040341E-2</c:v>
                </c:pt>
                <c:pt idx="197">
                  <c:v>1.9489313497615512E-2</c:v>
                </c:pt>
                <c:pt idx="198">
                  <c:v>2.2412741505831946E-2</c:v>
                </c:pt>
                <c:pt idx="199">
                  <c:v>6.1510430023190565E-3</c:v>
                </c:pt>
                <c:pt idx="200">
                  <c:v>2.474502005497925E-3</c:v>
                </c:pt>
                <c:pt idx="202">
                  <c:v>1.8569500389276072E-4</c:v>
                </c:pt>
                <c:pt idx="203">
                  <c:v>7.3240275014541112E-3</c:v>
                </c:pt>
                <c:pt idx="205">
                  <c:v>8.1240895087830722E-3</c:v>
                </c:pt>
                <c:pt idx="208">
                  <c:v>-1.4412274977075867E-3</c:v>
                </c:pt>
                <c:pt idx="211">
                  <c:v>5.2056904969504103E-3</c:v>
                </c:pt>
                <c:pt idx="214">
                  <c:v>6.3167595071718097E-3</c:v>
                </c:pt>
                <c:pt idx="284">
                  <c:v>3.7351670034695417E-3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9EF-42BF-8067-7AAEE403D219}"/>
            </c:ext>
          </c:extLst>
        </c:ser>
        <c:ser>
          <c:idx val="2"/>
          <c:order val="2"/>
          <c:tx>
            <c:strRef>
              <c:f>'Active 5'!$J$20:$J$20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5'!$F$21:$F$410</c:f>
              <c:numCache>
                <c:formatCode>General</c:formatCode>
                <c:ptCount val="39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38636</c:v>
                </c:pt>
                <c:pt idx="385">
                  <c:v>39177</c:v>
                </c:pt>
                <c:pt idx="386">
                  <c:v>39240.5</c:v>
                </c:pt>
                <c:pt idx="387">
                  <c:v>39271</c:v>
                </c:pt>
                <c:pt idx="388">
                  <c:v>40380</c:v>
                </c:pt>
                <c:pt idx="389">
                  <c:v>40518</c:v>
                </c:pt>
              </c:numCache>
            </c:numRef>
          </c:xVal>
          <c:yVal>
            <c:numRef>
              <c:f>'Active 5'!$J$21:$J$410</c:f>
              <c:numCache>
                <c:formatCode>General</c:formatCode>
                <c:ptCount val="390"/>
                <c:pt idx="68">
                  <c:v>8.6525549704674631E-4</c:v>
                </c:pt>
                <c:pt idx="69">
                  <c:v>-7.9006199666764587E-4</c:v>
                </c:pt>
                <c:pt idx="72">
                  <c:v>-2.2815074917161837E-3</c:v>
                </c:pt>
                <c:pt idx="73">
                  <c:v>2.0504130006884225E-3</c:v>
                </c:pt>
                <c:pt idx="77">
                  <c:v>-6.4072364912135527E-3</c:v>
                </c:pt>
                <c:pt idx="80">
                  <c:v>-2.3363014988717623E-3</c:v>
                </c:pt>
                <c:pt idx="81">
                  <c:v>-2.2873649941175245E-3</c:v>
                </c:pt>
                <c:pt idx="88">
                  <c:v>-3.736940496310126E-3</c:v>
                </c:pt>
                <c:pt idx="89">
                  <c:v>-3.698638996866066E-3</c:v>
                </c:pt>
                <c:pt idx="206">
                  <c:v>2.866691502276808E-3</c:v>
                </c:pt>
                <c:pt idx="209">
                  <c:v>-2.0717999723274261E-4</c:v>
                </c:pt>
                <c:pt idx="227">
                  <c:v>2.6643129967851564E-3</c:v>
                </c:pt>
                <c:pt idx="228">
                  <c:v>3.4132495056837797E-3</c:v>
                </c:pt>
                <c:pt idx="235">
                  <c:v>7.5630006904248148E-5</c:v>
                </c:pt>
                <c:pt idx="248">
                  <c:v>-4.6141599887050688E-4</c:v>
                </c:pt>
                <c:pt idx="249">
                  <c:v>-1.2479496945161372E-5</c:v>
                </c:pt>
                <c:pt idx="250">
                  <c:v>-5.6779699662001804E-4</c:v>
                </c:pt>
                <c:pt idx="251">
                  <c:v>-7.2311449912376702E-4</c:v>
                </c:pt>
                <c:pt idx="252">
                  <c:v>-6.7417799436952919E-4</c:v>
                </c:pt>
                <c:pt idx="254">
                  <c:v>-7.6138500298839062E-4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9EF-42BF-8067-7AAEE403D219}"/>
            </c:ext>
          </c:extLst>
        </c:ser>
        <c:ser>
          <c:idx val="3"/>
          <c:order val="3"/>
          <c:tx>
            <c:strRef>
              <c:f>'Active 5'!$K$20:$K$20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5'!$F$21:$F$4100</c:f>
              <c:numCache>
                <c:formatCode>General</c:formatCode>
                <c:ptCount val="408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38636</c:v>
                </c:pt>
                <c:pt idx="385">
                  <c:v>39177</c:v>
                </c:pt>
                <c:pt idx="386">
                  <c:v>39240.5</c:v>
                </c:pt>
                <c:pt idx="387">
                  <c:v>39271</c:v>
                </c:pt>
                <c:pt idx="388">
                  <c:v>40380</c:v>
                </c:pt>
                <c:pt idx="389">
                  <c:v>40518</c:v>
                </c:pt>
                <c:pt idx="390">
                  <c:v>40548</c:v>
                </c:pt>
                <c:pt idx="391">
                  <c:v>40650.5</c:v>
                </c:pt>
                <c:pt idx="392">
                  <c:v>41329</c:v>
                </c:pt>
                <c:pt idx="393">
                  <c:v>41384</c:v>
                </c:pt>
                <c:pt idx="394">
                  <c:v>41425.5</c:v>
                </c:pt>
                <c:pt idx="395">
                  <c:v>41436.5</c:v>
                </c:pt>
                <c:pt idx="396">
                  <c:v>41580</c:v>
                </c:pt>
                <c:pt idx="397">
                  <c:v>41704.5</c:v>
                </c:pt>
                <c:pt idx="398">
                  <c:v>42300</c:v>
                </c:pt>
                <c:pt idx="399">
                  <c:v>42372</c:v>
                </c:pt>
                <c:pt idx="400">
                  <c:v>42570.5</c:v>
                </c:pt>
                <c:pt idx="401">
                  <c:v>42650.5</c:v>
                </c:pt>
                <c:pt idx="402">
                  <c:v>43193.5</c:v>
                </c:pt>
                <c:pt idx="403">
                  <c:v>43292</c:v>
                </c:pt>
                <c:pt idx="404">
                  <c:v>43293</c:v>
                </c:pt>
                <c:pt idx="405">
                  <c:v>43299.5</c:v>
                </c:pt>
                <c:pt idx="406">
                  <c:v>43302.5</c:v>
                </c:pt>
                <c:pt idx="407">
                  <c:v>43308</c:v>
                </c:pt>
                <c:pt idx="408">
                  <c:v>43516</c:v>
                </c:pt>
                <c:pt idx="409">
                  <c:v>43560</c:v>
                </c:pt>
                <c:pt idx="410">
                  <c:v>43560.5</c:v>
                </c:pt>
                <c:pt idx="411">
                  <c:v>44275</c:v>
                </c:pt>
                <c:pt idx="412">
                  <c:v>44289</c:v>
                </c:pt>
                <c:pt idx="413">
                  <c:v>44324.5</c:v>
                </c:pt>
                <c:pt idx="414">
                  <c:v>44515.5</c:v>
                </c:pt>
                <c:pt idx="415">
                  <c:v>44534.5</c:v>
                </c:pt>
                <c:pt idx="416">
                  <c:v>44650.5</c:v>
                </c:pt>
                <c:pt idx="417">
                  <c:v>45395.5</c:v>
                </c:pt>
                <c:pt idx="418">
                  <c:v>45442</c:v>
                </c:pt>
                <c:pt idx="419">
                  <c:v>45513.5</c:v>
                </c:pt>
                <c:pt idx="420">
                  <c:v>45530</c:v>
                </c:pt>
                <c:pt idx="421">
                  <c:v>45643.5</c:v>
                </c:pt>
              </c:numCache>
            </c:numRef>
          </c:xVal>
          <c:yVal>
            <c:numRef>
              <c:f>'Active 5'!$K$21:$K$4100</c:f>
              <c:numCache>
                <c:formatCode>General</c:formatCode>
                <c:ptCount val="4080"/>
                <c:pt idx="47">
                  <c:v>1.4628018507210072E-2</c:v>
                </c:pt>
                <c:pt idx="70">
                  <c:v>-2.1091739981784485E-3</c:v>
                </c:pt>
                <c:pt idx="71">
                  <c:v>-2.881507491110824E-3</c:v>
                </c:pt>
                <c:pt idx="131">
                  <c:v>3.9462999993702397E-3</c:v>
                </c:pt>
                <c:pt idx="148">
                  <c:v>6.0221245003049262E-3</c:v>
                </c:pt>
                <c:pt idx="149">
                  <c:v>5.0668070034589618E-3</c:v>
                </c:pt>
                <c:pt idx="151">
                  <c:v>4.7966470083338208E-3</c:v>
                </c:pt>
                <c:pt idx="152">
                  <c:v>7.6349485025275499E-3</c:v>
                </c:pt>
                <c:pt idx="164">
                  <c:v>5.7128689950332046E-3</c:v>
                </c:pt>
                <c:pt idx="167">
                  <c:v>5.4661060057696886E-3</c:v>
                </c:pt>
                <c:pt idx="171">
                  <c:v>5.5560755063197576E-3</c:v>
                </c:pt>
                <c:pt idx="178">
                  <c:v>1.7523639980936423E-3</c:v>
                </c:pt>
                <c:pt idx="179">
                  <c:v>3.4204745024908334E-3</c:v>
                </c:pt>
                <c:pt idx="183">
                  <c:v>7.0375525028794073E-3</c:v>
                </c:pt>
                <c:pt idx="184">
                  <c:v>7.0375525028794073E-3</c:v>
                </c:pt>
                <c:pt idx="196">
                  <c:v>5.4254724964266643E-3</c:v>
                </c:pt>
                <c:pt idx="201">
                  <c:v>-2.4411399499513209E-4</c:v>
                </c:pt>
                <c:pt idx="204">
                  <c:v>3.2134235007106327E-3</c:v>
                </c:pt>
                <c:pt idx="207">
                  <c:v>4.0333100332645699E-4</c:v>
                </c:pt>
                <c:pt idx="210">
                  <c:v>2.9713600088143721E-4</c:v>
                </c:pt>
                <c:pt idx="212">
                  <c:v>6.5707950125215575E-4</c:v>
                </c:pt>
                <c:pt idx="215">
                  <c:v>-1.7676649440545589E-4</c:v>
                </c:pt>
                <c:pt idx="216">
                  <c:v>2.1901050786254928E-4</c:v>
                </c:pt>
                <c:pt idx="217">
                  <c:v>-8.3205299597466365E-4</c:v>
                </c:pt>
                <c:pt idx="218">
                  <c:v>-2.4268800189020112E-4</c:v>
                </c:pt>
                <c:pt idx="219">
                  <c:v>-7.9375149653060362E-4</c:v>
                </c:pt>
                <c:pt idx="220">
                  <c:v>8.2851503975689411E-5</c:v>
                </c:pt>
                <c:pt idx="221">
                  <c:v>5.849939989275299E-4</c:v>
                </c:pt>
                <c:pt idx="222">
                  <c:v>-8.4472199523588642E-4</c:v>
                </c:pt>
                <c:pt idx="223">
                  <c:v>4.4678549602394924E-4</c:v>
                </c:pt>
                <c:pt idx="224">
                  <c:v>-1.2144789943704382E-3</c:v>
                </c:pt>
                <c:pt idx="225">
                  <c:v>4.1323460027342662E-3</c:v>
                </c:pt>
                <c:pt idx="226">
                  <c:v>-3.9971993828658015E-5</c:v>
                </c:pt>
                <c:pt idx="229">
                  <c:v>-1.2866729957750067E-3</c:v>
                </c:pt>
                <c:pt idx="230">
                  <c:v>3.9201730032800697E-3</c:v>
                </c:pt>
                <c:pt idx="231">
                  <c:v>-1.0627800002112053E-3</c:v>
                </c:pt>
                <c:pt idx="232">
                  <c:v>-1.0520829964661971E-3</c:v>
                </c:pt>
                <c:pt idx="233">
                  <c:v>-8.6268699669744819E-4</c:v>
                </c:pt>
                <c:pt idx="234">
                  <c:v>-8.2268699770793319E-4</c:v>
                </c:pt>
                <c:pt idx="236">
                  <c:v>-3.7322899879654869E-4</c:v>
                </c:pt>
                <c:pt idx="237">
                  <c:v>-3.4322899591643363E-4</c:v>
                </c:pt>
                <c:pt idx="238">
                  <c:v>-1.1986910030827858E-3</c:v>
                </c:pt>
                <c:pt idx="239">
                  <c:v>-5.131304933456704E-4</c:v>
                </c:pt>
                <c:pt idx="240">
                  <c:v>-1.6981949956971221E-3</c:v>
                </c:pt>
                <c:pt idx="241">
                  <c:v>-1.6881949995877221E-3</c:v>
                </c:pt>
                <c:pt idx="242">
                  <c:v>2.4651849525980651E-4</c:v>
                </c:pt>
                <c:pt idx="243">
                  <c:v>2.4013750226004049E-4</c:v>
                </c:pt>
                <c:pt idx="244">
                  <c:v>-5.5546501243952662E-5</c:v>
                </c:pt>
                <c:pt idx="245">
                  <c:v>-1.5973849804140627E-4</c:v>
                </c:pt>
                <c:pt idx="246">
                  <c:v>-2.420368000457529E-3</c:v>
                </c:pt>
                <c:pt idx="247">
                  <c:v>-2.4103679970721714E-3</c:v>
                </c:pt>
                <c:pt idx="253">
                  <c:v>1.2583749776240438E-4</c:v>
                </c:pt>
                <c:pt idx="255">
                  <c:v>-1.396878004015889E-3</c:v>
                </c:pt>
                <c:pt idx="256">
                  <c:v>-1.3868780006305315E-3</c:v>
                </c:pt>
                <c:pt idx="257">
                  <c:v>-7.7194249752210453E-4</c:v>
                </c:pt>
                <c:pt idx="258">
                  <c:v>5.7699399621924385E-4</c:v>
                </c:pt>
                <c:pt idx="259">
                  <c:v>1.3961680015199818E-3</c:v>
                </c:pt>
                <c:pt idx="260">
                  <c:v>5.4299300245475024E-4</c:v>
                </c:pt>
                <c:pt idx="261">
                  <c:v>5.8299300144426525E-4</c:v>
                </c:pt>
                <c:pt idx="262">
                  <c:v>8.4353550482774153E-4</c:v>
                </c:pt>
                <c:pt idx="263">
                  <c:v>-9.2241699894657359E-4</c:v>
                </c:pt>
                <c:pt idx="264">
                  <c:v>-7.2241699672304094E-4</c:v>
                </c:pt>
                <c:pt idx="265">
                  <c:v>3.265195045969449E-4</c:v>
                </c:pt>
                <c:pt idx="266">
                  <c:v>5.2651950682047755E-4</c:v>
                </c:pt>
                <c:pt idx="267">
                  <c:v>4.1588450403651223E-4</c:v>
                </c:pt>
                <c:pt idx="268">
                  <c:v>-1.7351790011161938E-3</c:v>
                </c:pt>
                <c:pt idx="269">
                  <c:v>-1.235178999195341E-3</c:v>
                </c:pt>
                <c:pt idx="270">
                  <c:v>4.0950350376078859E-4</c:v>
                </c:pt>
                <c:pt idx="271">
                  <c:v>-4.4155999785289168E-4</c:v>
                </c:pt>
                <c:pt idx="272">
                  <c:v>-1.1458139924798161E-3</c:v>
                </c:pt>
                <c:pt idx="273">
                  <c:v>4.0312250348506495E-4</c:v>
                </c:pt>
                <c:pt idx="274">
                  <c:v>1.9248750322731212E-4</c:v>
                </c:pt>
                <c:pt idx="275">
                  <c:v>-1.358575995254796E-3</c:v>
                </c:pt>
                <c:pt idx="276">
                  <c:v>-2.138934942195192E-4</c:v>
                </c:pt>
                <c:pt idx="277">
                  <c:v>1.2797254967154004E-3</c:v>
                </c:pt>
                <c:pt idx="278">
                  <c:v>2.0797254983335733E-3</c:v>
                </c:pt>
                <c:pt idx="279">
                  <c:v>-6.492599641205743E-5</c:v>
                </c:pt>
                <c:pt idx="280">
                  <c:v>7.0082000456750393E-4</c:v>
                </c:pt>
                <c:pt idx="281">
                  <c:v>7.3082000017166138E-4</c:v>
                </c:pt>
                <c:pt idx="282">
                  <c:v>-2.0840224970015697E-3</c:v>
                </c:pt>
                <c:pt idx="283">
                  <c:v>-1.3457210006890818E-3</c:v>
                </c:pt>
                <c:pt idx="285">
                  <c:v>-1.2222309960634448E-3</c:v>
                </c:pt>
                <c:pt idx="286">
                  <c:v>-1.7707799997879192E-3</c:v>
                </c:pt>
                <c:pt idx="287">
                  <c:v>-1.4344969968078658E-3</c:v>
                </c:pt>
                <c:pt idx="288">
                  <c:v>-6.2171949684852734E-4</c:v>
                </c:pt>
                <c:pt idx="289">
                  <c:v>-1.4300879993243143E-3</c:v>
                </c:pt>
                <c:pt idx="291">
                  <c:v>-1.9318739941809326E-3</c:v>
                </c:pt>
                <c:pt idx="292">
                  <c:v>-1.8403354988549836E-3</c:v>
                </c:pt>
                <c:pt idx="293">
                  <c:v>-1.3083839949104004E-3</c:v>
                </c:pt>
                <c:pt idx="294">
                  <c:v>-3.2955599963315763E-3</c:v>
                </c:pt>
                <c:pt idx="295">
                  <c:v>-2.4019099946599454E-3</c:v>
                </c:pt>
                <c:pt idx="296">
                  <c:v>-3.6822244946961291E-3</c:v>
                </c:pt>
                <c:pt idx="297">
                  <c:v>-3.4949710025102831E-3</c:v>
                </c:pt>
                <c:pt idx="298">
                  <c:v>-4.4119714948465116E-3</c:v>
                </c:pt>
                <c:pt idx="299">
                  <c:v>-3.1034325002110563E-3</c:v>
                </c:pt>
                <c:pt idx="300">
                  <c:v>-3.7757194950245321E-3</c:v>
                </c:pt>
                <c:pt idx="301">
                  <c:v>-3.4650689995032735E-3</c:v>
                </c:pt>
                <c:pt idx="302">
                  <c:v>-3.7671959944418631E-3</c:v>
                </c:pt>
                <c:pt idx="303">
                  <c:v>-4.0607219998491928E-3</c:v>
                </c:pt>
                <c:pt idx="304">
                  <c:v>-3.3351669990224764E-3</c:v>
                </c:pt>
                <c:pt idx="305">
                  <c:v>-3.3251670029130764E-3</c:v>
                </c:pt>
                <c:pt idx="306">
                  <c:v>-3.2351670015486889E-3</c:v>
                </c:pt>
                <c:pt idx="307">
                  <c:v>-3.2251669981633313E-3</c:v>
                </c:pt>
                <c:pt idx="308">
                  <c:v>-3.1351670040749013E-3</c:v>
                </c:pt>
                <c:pt idx="309">
                  <c:v>-4.3006545020034537E-3</c:v>
                </c:pt>
                <c:pt idx="310">
                  <c:v>-3.8240204958128743E-3</c:v>
                </c:pt>
                <c:pt idx="311">
                  <c:v>-4.1559099990990944E-3</c:v>
                </c:pt>
                <c:pt idx="312">
                  <c:v>-4.9005460023181513E-3</c:v>
                </c:pt>
                <c:pt idx="313">
                  <c:v>-4.2856104992097244E-3</c:v>
                </c:pt>
                <c:pt idx="314">
                  <c:v>-4.9340354962623678E-3</c:v>
                </c:pt>
                <c:pt idx="315">
                  <c:v>-5.2999725012341514E-3</c:v>
                </c:pt>
                <c:pt idx="316">
                  <c:v>-5.8892599918181077E-3</c:v>
                </c:pt>
                <c:pt idx="317">
                  <c:v>-4.9764824943849817E-3</c:v>
                </c:pt>
                <c:pt idx="318">
                  <c:v>-4.8232764966087416E-3</c:v>
                </c:pt>
                <c:pt idx="319">
                  <c:v>-4.0424039980280213E-3</c:v>
                </c:pt>
                <c:pt idx="320">
                  <c:v>-4.6743089988012798E-3</c:v>
                </c:pt>
                <c:pt idx="321">
                  <c:v>-6.2338494972209446E-3</c:v>
                </c:pt>
                <c:pt idx="322">
                  <c:v>-6.1938494982314296E-3</c:v>
                </c:pt>
                <c:pt idx="323">
                  <c:v>-6.6291670009377412E-3</c:v>
                </c:pt>
                <c:pt idx="324">
                  <c:v>-6.5891670019482262E-3</c:v>
                </c:pt>
                <c:pt idx="325">
                  <c:v>-5.7291670018457808E-3</c:v>
                </c:pt>
                <c:pt idx="326">
                  <c:v>-5.6891670028562658E-3</c:v>
                </c:pt>
                <c:pt idx="327">
                  <c:v>-5.4291670021484606E-3</c:v>
                </c:pt>
                <c:pt idx="328">
                  <c:v>-5.3891670031589456E-3</c:v>
                </c:pt>
                <c:pt idx="329">
                  <c:v>-6.5674629950080998E-3</c:v>
                </c:pt>
                <c:pt idx="330">
                  <c:v>-8.0057025043061003E-3</c:v>
                </c:pt>
                <c:pt idx="331">
                  <c:v>-8.6354649974964559E-3</c:v>
                </c:pt>
                <c:pt idx="332">
                  <c:v>-7.7865284984000027E-3</c:v>
                </c:pt>
                <c:pt idx="333">
                  <c:v>-8.9694970010896213E-3</c:v>
                </c:pt>
                <c:pt idx="334">
                  <c:v>-8.2726874898071401E-3</c:v>
                </c:pt>
                <c:pt idx="335">
                  <c:v>-8.2226874947082251E-3</c:v>
                </c:pt>
                <c:pt idx="336">
                  <c:v>-8.2311954975011759E-3</c:v>
                </c:pt>
                <c:pt idx="337">
                  <c:v>-7.9950054932851344E-3</c:v>
                </c:pt>
                <c:pt idx="338">
                  <c:v>-8.1460689980303869E-3</c:v>
                </c:pt>
                <c:pt idx="339">
                  <c:v>-1.0531118001381401E-2</c:v>
                </c:pt>
                <c:pt idx="340">
                  <c:v>-8.3396104964776896E-3</c:v>
                </c:pt>
                <c:pt idx="341">
                  <c:v>-8.7118974915938452E-3</c:v>
                </c:pt>
                <c:pt idx="342">
                  <c:v>-9.3199714974616654E-3</c:v>
                </c:pt>
                <c:pt idx="343">
                  <c:v>-1.0751829999207985E-2</c:v>
                </c:pt>
                <c:pt idx="344">
                  <c:v>-1.0751829999207985E-2</c:v>
                </c:pt>
                <c:pt idx="345">
                  <c:v>-1.0073069002828561E-2</c:v>
                </c:pt>
                <c:pt idx="346">
                  <c:v>-1.0283688498020638E-2</c:v>
                </c:pt>
                <c:pt idx="347">
                  <c:v>-1.0634751997713465E-2</c:v>
                </c:pt>
                <c:pt idx="348">
                  <c:v>-1.0992180999892298E-2</c:v>
                </c:pt>
                <c:pt idx="349">
                  <c:v>-1.0696434997953475E-2</c:v>
                </c:pt>
                <c:pt idx="350">
                  <c:v>-1.0755990995676257E-2</c:v>
                </c:pt>
                <c:pt idx="351">
                  <c:v>-1.0745990999566857E-2</c:v>
                </c:pt>
                <c:pt idx="352">
                  <c:v>-1.1098530994786415E-2</c:v>
                </c:pt>
                <c:pt idx="353">
                  <c:v>-1.1275103002844844E-2</c:v>
                </c:pt>
                <c:pt idx="354">
                  <c:v>-1.3278876496769954E-2</c:v>
                </c:pt>
                <c:pt idx="355">
                  <c:v>-1.3278876496769954E-2</c:v>
                </c:pt>
                <c:pt idx="356">
                  <c:v>-1.2925639501190744E-2</c:v>
                </c:pt>
                <c:pt idx="357">
                  <c:v>-1.2925639501190744E-2</c:v>
                </c:pt>
                <c:pt idx="358">
                  <c:v>-1.4376702994923107E-2</c:v>
                </c:pt>
                <c:pt idx="359">
                  <c:v>-1.4376702994923107E-2</c:v>
                </c:pt>
                <c:pt idx="360">
                  <c:v>-1.4463909996266011E-2</c:v>
                </c:pt>
                <c:pt idx="361">
                  <c:v>-1.684838549408596E-2</c:v>
                </c:pt>
                <c:pt idx="363">
                  <c:v>-1.7065401501895394E-2</c:v>
                </c:pt>
                <c:pt idx="364">
                  <c:v>-1.8118592000973877E-2</c:v>
                </c:pt>
                <c:pt idx="365">
                  <c:v>-1.926748199184658E-2</c:v>
                </c:pt>
                <c:pt idx="366">
                  <c:v>-1.7461085495597217E-2</c:v>
                </c:pt>
                <c:pt idx="367">
                  <c:v>-1.9612149000749923E-2</c:v>
                </c:pt>
                <c:pt idx="368">
                  <c:v>-1.852278399746865E-2</c:v>
                </c:pt>
                <c:pt idx="369">
                  <c:v>-1.9144007499562576E-2</c:v>
                </c:pt>
                <c:pt idx="370">
                  <c:v>-1.5503547998378053E-2</c:v>
                </c:pt>
                <c:pt idx="371">
                  <c:v>-1.8660992500372231E-2</c:v>
                </c:pt>
                <c:pt idx="372">
                  <c:v>-2.4177558996598236E-2</c:v>
                </c:pt>
                <c:pt idx="373">
                  <c:v>-2.3322164001001511E-2</c:v>
                </c:pt>
                <c:pt idx="374">
                  <c:v>-2.3312163997616153E-2</c:v>
                </c:pt>
                <c:pt idx="375">
                  <c:v>-2.3630671996215824E-2</c:v>
                </c:pt>
                <c:pt idx="376">
                  <c:v>-2.2428529497119598E-2</c:v>
                </c:pt>
                <c:pt idx="377">
                  <c:v>-2.3679592995904386E-2</c:v>
                </c:pt>
                <c:pt idx="378">
                  <c:v>-2.2950212500290945E-2</c:v>
                </c:pt>
                <c:pt idx="379">
                  <c:v>-2.2430212498875335E-2</c:v>
                </c:pt>
                <c:pt idx="380">
                  <c:v>-2.2385927491995972E-2</c:v>
                </c:pt>
                <c:pt idx="381">
                  <c:v>-2.3875276994658634E-2</c:v>
                </c:pt>
                <c:pt idx="382">
                  <c:v>-2.3365276996628381E-2</c:v>
                </c:pt>
                <c:pt idx="383">
                  <c:v>-2.4011435998545494E-2</c:v>
                </c:pt>
                <c:pt idx="384">
                  <c:v>-2.4138771943398751E-2</c:v>
                </c:pt>
                <c:pt idx="385">
                  <c:v>-2.7419478996307589E-2</c:v>
                </c:pt>
                <c:pt idx="386">
                  <c:v>-2.6104543496330734E-2</c:v>
                </c:pt>
                <c:pt idx="388">
                  <c:v>-2.9978259997733403E-2</c:v>
                </c:pt>
                <c:pt idx="389">
                  <c:v>-3.2071786001324654E-2</c:v>
                </c:pt>
                <c:pt idx="390">
                  <c:v>-3.3035595995897893E-2</c:v>
                </c:pt>
                <c:pt idx="391">
                  <c:v>-3.0603613493440207E-2</c:v>
                </c:pt>
                <c:pt idx="392">
                  <c:v>-3.3596782996028196E-2</c:v>
                </c:pt>
                <c:pt idx="393">
                  <c:v>-3.3513768001284916E-2</c:v>
                </c:pt>
                <c:pt idx="394">
                  <c:v>-3.3452038493123837E-2</c:v>
                </c:pt>
                <c:pt idx="395">
                  <c:v>-3.3475435498985462E-2</c:v>
                </c:pt>
                <c:pt idx="396">
                  <c:v>-3.4330659997067414E-2</c:v>
                </c:pt>
                <c:pt idx="397">
                  <c:v>-3.3545471502293367E-2</c:v>
                </c:pt>
                <c:pt idx="398">
                  <c:v>-3.6162099997454789E-2</c:v>
                </c:pt>
                <c:pt idx="399">
                  <c:v>-3.6015244004374836E-2</c:v>
                </c:pt>
                <c:pt idx="400">
                  <c:v>-3.5387453499424737E-2</c:v>
                </c:pt>
                <c:pt idx="401">
                  <c:v>-3.5757613499299623E-2</c:v>
                </c:pt>
                <c:pt idx="402">
                  <c:v>-3.7612574502418283E-2</c:v>
                </c:pt>
                <c:pt idx="403">
                  <c:v>-4.6072083998296876E-2</c:v>
                </c:pt>
                <c:pt idx="404">
                  <c:v>-3.7774210999486968E-2</c:v>
                </c:pt>
                <c:pt idx="405">
                  <c:v>-3.7338036716391798E-2</c:v>
                </c:pt>
                <c:pt idx="406">
                  <c:v>-3.7644417323463131E-2</c:v>
                </c:pt>
                <c:pt idx="407">
                  <c:v>-3.7806116102728993E-2</c:v>
                </c:pt>
                <c:pt idx="408">
                  <c:v>-3.7448531998961698E-2</c:v>
                </c:pt>
                <c:pt idx="409">
                  <c:v>-3.7742119995527901E-2</c:v>
                </c:pt>
                <c:pt idx="410">
                  <c:v>-3.8193183499970473E-2</c:v>
                </c:pt>
                <c:pt idx="411">
                  <c:v>-3.996292500232812E-2</c:v>
                </c:pt>
                <c:pt idx="412">
                  <c:v>-3.9392702994518913E-2</c:v>
                </c:pt>
                <c:pt idx="413">
                  <c:v>-3.9518211495305877E-2</c:v>
                </c:pt>
                <c:pt idx="414">
                  <c:v>-3.8824468501843512E-2</c:v>
                </c:pt>
                <c:pt idx="415">
                  <c:v>-3.8964881496212911E-2</c:v>
                </c:pt>
                <c:pt idx="416">
                  <c:v>-3.9311613494646735E-2</c:v>
                </c:pt>
                <c:pt idx="417">
                  <c:v>-4.1096228495007381E-2</c:v>
                </c:pt>
                <c:pt idx="418">
                  <c:v>-4.1445133996603545E-2</c:v>
                </c:pt>
                <c:pt idx="419">
                  <c:v>-4.20472144978703E-2</c:v>
                </c:pt>
                <c:pt idx="420">
                  <c:v>-4.2332309996709228E-2</c:v>
                </c:pt>
                <c:pt idx="421">
                  <c:v>-4.192372450052062E-2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9EF-42BF-8067-7AAEE403D219}"/>
            </c:ext>
          </c:extLst>
        </c:ser>
        <c:ser>
          <c:idx val="4"/>
          <c:order val="4"/>
          <c:tx>
            <c:strRef>
              <c:f>'Active 5'!$L$20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5'!$F$21:$F$410</c:f>
              <c:numCache>
                <c:formatCode>General</c:formatCode>
                <c:ptCount val="39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38636</c:v>
                </c:pt>
                <c:pt idx="385">
                  <c:v>39177</c:v>
                </c:pt>
                <c:pt idx="386">
                  <c:v>39240.5</c:v>
                </c:pt>
                <c:pt idx="387">
                  <c:v>39271</c:v>
                </c:pt>
                <c:pt idx="388">
                  <c:v>40380</c:v>
                </c:pt>
                <c:pt idx="389">
                  <c:v>40518</c:v>
                </c:pt>
              </c:numCache>
            </c:numRef>
          </c:xVal>
          <c:yVal>
            <c:numRef>
              <c:f>'Active 5'!$L$21:$L$410</c:f>
              <c:numCache>
                <c:formatCode>General</c:formatCode>
                <c:ptCount val="390"/>
                <c:pt idx="213">
                  <c:v>3.2739450398366898E-4</c:v>
                </c:pt>
                <c:pt idx="387">
                  <c:v>-2.7719416997570079E-2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9EF-42BF-8067-7AAEE403D219}"/>
            </c:ext>
          </c:extLst>
        </c:ser>
        <c:ser>
          <c:idx val="5"/>
          <c:order val="5"/>
          <c:tx>
            <c:strRef>
              <c:f>'Active 5'!$M$20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5'!$F$21:$F$410</c:f>
              <c:numCache>
                <c:formatCode>General</c:formatCode>
                <c:ptCount val="39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38636</c:v>
                </c:pt>
                <c:pt idx="385">
                  <c:v>39177</c:v>
                </c:pt>
                <c:pt idx="386">
                  <c:v>39240.5</c:v>
                </c:pt>
                <c:pt idx="387">
                  <c:v>39271</c:v>
                </c:pt>
                <c:pt idx="388">
                  <c:v>40380</c:v>
                </c:pt>
                <c:pt idx="389">
                  <c:v>40518</c:v>
                </c:pt>
              </c:numCache>
            </c:numRef>
          </c:xVal>
          <c:yVal>
            <c:numRef>
              <c:f>'Active 5'!$M$21:$M$410</c:f>
              <c:numCache>
                <c:formatCode>General</c:formatCode>
                <c:ptCount val="3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9EF-42BF-8067-7AAEE403D219}"/>
            </c:ext>
          </c:extLst>
        </c:ser>
        <c:ser>
          <c:idx val="6"/>
          <c:order val="6"/>
          <c:tx>
            <c:strRef>
              <c:f>'Active 5'!$N$20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5'!$F$21:$F$410</c:f>
              <c:numCache>
                <c:formatCode>General</c:formatCode>
                <c:ptCount val="390"/>
                <c:pt idx="0">
                  <c:v>-47530.5</c:v>
                </c:pt>
                <c:pt idx="1">
                  <c:v>-47530</c:v>
                </c:pt>
                <c:pt idx="2">
                  <c:v>-46470.5</c:v>
                </c:pt>
                <c:pt idx="3">
                  <c:v>-46470</c:v>
                </c:pt>
                <c:pt idx="4">
                  <c:v>-45286.5</c:v>
                </c:pt>
                <c:pt idx="5">
                  <c:v>-45286</c:v>
                </c:pt>
                <c:pt idx="6">
                  <c:v>-44561</c:v>
                </c:pt>
                <c:pt idx="7">
                  <c:v>-43446</c:v>
                </c:pt>
                <c:pt idx="8">
                  <c:v>-42229</c:v>
                </c:pt>
                <c:pt idx="9">
                  <c:v>-37448</c:v>
                </c:pt>
                <c:pt idx="10">
                  <c:v>-37423</c:v>
                </c:pt>
                <c:pt idx="11">
                  <c:v>-37360</c:v>
                </c:pt>
                <c:pt idx="12">
                  <c:v>-37343</c:v>
                </c:pt>
                <c:pt idx="13">
                  <c:v>-37296</c:v>
                </c:pt>
                <c:pt idx="14">
                  <c:v>-37285</c:v>
                </c:pt>
                <c:pt idx="15">
                  <c:v>-36607</c:v>
                </c:pt>
                <c:pt idx="16">
                  <c:v>-36546</c:v>
                </c:pt>
                <c:pt idx="17">
                  <c:v>-36458</c:v>
                </c:pt>
                <c:pt idx="18">
                  <c:v>-35325.5</c:v>
                </c:pt>
                <c:pt idx="19">
                  <c:v>-35325</c:v>
                </c:pt>
                <c:pt idx="20">
                  <c:v>-33285</c:v>
                </c:pt>
                <c:pt idx="21">
                  <c:v>-33142</c:v>
                </c:pt>
                <c:pt idx="22">
                  <c:v>-31343.5</c:v>
                </c:pt>
                <c:pt idx="23">
                  <c:v>-31343</c:v>
                </c:pt>
                <c:pt idx="24">
                  <c:v>-31335</c:v>
                </c:pt>
                <c:pt idx="25">
                  <c:v>-31334.5</c:v>
                </c:pt>
                <c:pt idx="26">
                  <c:v>-31293.5</c:v>
                </c:pt>
                <c:pt idx="27">
                  <c:v>-31282.5</c:v>
                </c:pt>
                <c:pt idx="28">
                  <c:v>-31233</c:v>
                </c:pt>
                <c:pt idx="29">
                  <c:v>-31222</c:v>
                </c:pt>
                <c:pt idx="30">
                  <c:v>-31221.5</c:v>
                </c:pt>
                <c:pt idx="31">
                  <c:v>-31216</c:v>
                </c:pt>
                <c:pt idx="32">
                  <c:v>-25042</c:v>
                </c:pt>
                <c:pt idx="33">
                  <c:v>-22948</c:v>
                </c:pt>
                <c:pt idx="34">
                  <c:v>-22248.5</c:v>
                </c:pt>
                <c:pt idx="35">
                  <c:v>-22237.5</c:v>
                </c:pt>
                <c:pt idx="36">
                  <c:v>-22223.5</c:v>
                </c:pt>
                <c:pt idx="37">
                  <c:v>-21424</c:v>
                </c:pt>
                <c:pt idx="38">
                  <c:v>-21321</c:v>
                </c:pt>
                <c:pt idx="39">
                  <c:v>-20211.5</c:v>
                </c:pt>
                <c:pt idx="40">
                  <c:v>-20211</c:v>
                </c:pt>
                <c:pt idx="41">
                  <c:v>-19236</c:v>
                </c:pt>
                <c:pt idx="42">
                  <c:v>-16201.5</c:v>
                </c:pt>
                <c:pt idx="43">
                  <c:v>-15942</c:v>
                </c:pt>
                <c:pt idx="44">
                  <c:v>-15294</c:v>
                </c:pt>
                <c:pt idx="45">
                  <c:v>-15037</c:v>
                </c:pt>
                <c:pt idx="46">
                  <c:v>-14819</c:v>
                </c:pt>
                <c:pt idx="47">
                  <c:v>-8165.5</c:v>
                </c:pt>
                <c:pt idx="48">
                  <c:v>-7236</c:v>
                </c:pt>
                <c:pt idx="49">
                  <c:v>-7159</c:v>
                </c:pt>
                <c:pt idx="50">
                  <c:v>-7153.5</c:v>
                </c:pt>
                <c:pt idx="51">
                  <c:v>-7145</c:v>
                </c:pt>
                <c:pt idx="52">
                  <c:v>-6719.5</c:v>
                </c:pt>
                <c:pt idx="53">
                  <c:v>-6094</c:v>
                </c:pt>
                <c:pt idx="54">
                  <c:v>-6091</c:v>
                </c:pt>
                <c:pt idx="55">
                  <c:v>-6088.5</c:v>
                </c:pt>
                <c:pt idx="56">
                  <c:v>-5942</c:v>
                </c:pt>
                <c:pt idx="57">
                  <c:v>-5936.5</c:v>
                </c:pt>
                <c:pt idx="58">
                  <c:v>-5925.5</c:v>
                </c:pt>
                <c:pt idx="59">
                  <c:v>-5920</c:v>
                </c:pt>
                <c:pt idx="60">
                  <c:v>-5258</c:v>
                </c:pt>
                <c:pt idx="61">
                  <c:v>-3759.5</c:v>
                </c:pt>
                <c:pt idx="62">
                  <c:v>-3200</c:v>
                </c:pt>
                <c:pt idx="63">
                  <c:v>-2810.5</c:v>
                </c:pt>
                <c:pt idx="64">
                  <c:v>-1180</c:v>
                </c:pt>
                <c:pt idx="65">
                  <c:v>-1180</c:v>
                </c:pt>
                <c:pt idx="66">
                  <c:v>-1155</c:v>
                </c:pt>
                <c:pt idx="67">
                  <c:v>-162</c:v>
                </c:pt>
                <c:pt idx="68">
                  <c:v>-96.5</c:v>
                </c:pt>
                <c:pt idx="69">
                  <c:v>-94</c:v>
                </c:pt>
                <c:pt idx="70">
                  <c:v>-38</c:v>
                </c:pt>
                <c:pt idx="71">
                  <c:v>-27.5</c:v>
                </c:pt>
                <c:pt idx="72">
                  <c:v>-27.5</c:v>
                </c:pt>
                <c:pt idx="73">
                  <c:v>-19</c:v>
                </c:pt>
                <c:pt idx="74">
                  <c:v>0</c:v>
                </c:pt>
                <c:pt idx="75">
                  <c:v>1182</c:v>
                </c:pt>
                <c:pt idx="76">
                  <c:v>1965</c:v>
                </c:pt>
                <c:pt idx="77">
                  <c:v>2899.5</c:v>
                </c:pt>
                <c:pt idx="78">
                  <c:v>3265</c:v>
                </c:pt>
                <c:pt idx="79">
                  <c:v>3954</c:v>
                </c:pt>
                <c:pt idx="80">
                  <c:v>3994.5</c:v>
                </c:pt>
                <c:pt idx="81">
                  <c:v>3995</c:v>
                </c:pt>
                <c:pt idx="82">
                  <c:v>5019</c:v>
                </c:pt>
                <c:pt idx="83">
                  <c:v>5055</c:v>
                </c:pt>
                <c:pt idx="84">
                  <c:v>6073</c:v>
                </c:pt>
                <c:pt idx="85">
                  <c:v>6073</c:v>
                </c:pt>
                <c:pt idx="86">
                  <c:v>6081</c:v>
                </c:pt>
                <c:pt idx="87">
                  <c:v>6233</c:v>
                </c:pt>
                <c:pt idx="88">
                  <c:v>6251.5</c:v>
                </c:pt>
                <c:pt idx="89">
                  <c:v>6257</c:v>
                </c:pt>
                <c:pt idx="90">
                  <c:v>6258</c:v>
                </c:pt>
                <c:pt idx="91">
                  <c:v>7074</c:v>
                </c:pt>
                <c:pt idx="92">
                  <c:v>7328.5</c:v>
                </c:pt>
                <c:pt idx="93">
                  <c:v>8138.5</c:v>
                </c:pt>
                <c:pt idx="94">
                  <c:v>8158.5</c:v>
                </c:pt>
                <c:pt idx="95">
                  <c:v>8207.5</c:v>
                </c:pt>
                <c:pt idx="96">
                  <c:v>8285.5</c:v>
                </c:pt>
                <c:pt idx="97">
                  <c:v>8285.5</c:v>
                </c:pt>
                <c:pt idx="98">
                  <c:v>9026.5</c:v>
                </c:pt>
                <c:pt idx="99">
                  <c:v>9095.5</c:v>
                </c:pt>
                <c:pt idx="100">
                  <c:v>9101</c:v>
                </c:pt>
                <c:pt idx="101">
                  <c:v>9104</c:v>
                </c:pt>
                <c:pt idx="102">
                  <c:v>9124</c:v>
                </c:pt>
                <c:pt idx="103">
                  <c:v>10033.5</c:v>
                </c:pt>
                <c:pt idx="104">
                  <c:v>10077.5</c:v>
                </c:pt>
                <c:pt idx="105">
                  <c:v>10091.5</c:v>
                </c:pt>
                <c:pt idx="106">
                  <c:v>10146.5</c:v>
                </c:pt>
                <c:pt idx="107">
                  <c:v>10166</c:v>
                </c:pt>
                <c:pt idx="108">
                  <c:v>10240.5</c:v>
                </c:pt>
                <c:pt idx="109">
                  <c:v>10251.5</c:v>
                </c:pt>
                <c:pt idx="110">
                  <c:v>10401</c:v>
                </c:pt>
                <c:pt idx="111">
                  <c:v>10406.5</c:v>
                </c:pt>
                <c:pt idx="112">
                  <c:v>10412</c:v>
                </c:pt>
                <c:pt idx="113">
                  <c:v>11004.5</c:v>
                </c:pt>
                <c:pt idx="114">
                  <c:v>11104</c:v>
                </c:pt>
                <c:pt idx="115">
                  <c:v>11176</c:v>
                </c:pt>
                <c:pt idx="116">
                  <c:v>11322</c:v>
                </c:pt>
                <c:pt idx="117">
                  <c:v>11334</c:v>
                </c:pt>
                <c:pt idx="118">
                  <c:v>11336</c:v>
                </c:pt>
                <c:pt idx="119">
                  <c:v>11972.5</c:v>
                </c:pt>
                <c:pt idx="120">
                  <c:v>12033.5</c:v>
                </c:pt>
                <c:pt idx="121">
                  <c:v>12036</c:v>
                </c:pt>
                <c:pt idx="122">
                  <c:v>12166</c:v>
                </c:pt>
                <c:pt idx="123">
                  <c:v>12188</c:v>
                </c:pt>
                <c:pt idx="124">
                  <c:v>12205.5</c:v>
                </c:pt>
                <c:pt idx="125">
                  <c:v>12235</c:v>
                </c:pt>
                <c:pt idx="126">
                  <c:v>12285</c:v>
                </c:pt>
                <c:pt idx="127">
                  <c:v>12299.5</c:v>
                </c:pt>
                <c:pt idx="128">
                  <c:v>12324.5</c:v>
                </c:pt>
                <c:pt idx="129">
                  <c:v>12938</c:v>
                </c:pt>
                <c:pt idx="130">
                  <c:v>13043</c:v>
                </c:pt>
                <c:pt idx="131">
                  <c:v>13100</c:v>
                </c:pt>
                <c:pt idx="132">
                  <c:v>13101</c:v>
                </c:pt>
                <c:pt idx="133">
                  <c:v>13153.5</c:v>
                </c:pt>
                <c:pt idx="134">
                  <c:v>13204</c:v>
                </c:pt>
                <c:pt idx="135">
                  <c:v>13228</c:v>
                </c:pt>
                <c:pt idx="136">
                  <c:v>13278</c:v>
                </c:pt>
                <c:pt idx="137">
                  <c:v>13441</c:v>
                </c:pt>
                <c:pt idx="138">
                  <c:v>14033.5</c:v>
                </c:pt>
                <c:pt idx="139">
                  <c:v>14050</c:v>
                </c:pt>
                <c:pt idx="140">
                  <c:v>14167</c:v>
                </c:pt>
                <c:pt idx="141">
                  <c:v>14171.5</c:v>
                </c:pt>
                <c:pt idx="142">
                  <c:v>14307</c:v>
                </c:pt>
                <c:pt idx="143">
                  <c:v>14357.5</c:v>
                </c:pt>
                <c:pt idx="144">
                  <c:v>14486.5</c:v>
                </c:pt>
                <c:pt idx="145">
                  <c:v>15032</c:v>
                </c:pt>
                <c:pt idx="146">
                  <c:v>15090</c:v>
                </c:pt>
                <c:pt idx="147">
                  <c:v>15151.5</c:v>
                </c:pt>
                <c:pt idx="148">
                  <c:v>15156.5</c:v>
                </c:pt>
                <c:pt idx="149">
                  <c:v>15159</c:v>
                </c:pt>
                <c:pt idx="150">
                  <c:v>15215</c:v>
                </c:pt>
                <c:pt idx="151">
                  <c:v>15239</c:v>
                </c:pt>
                <c:pt idx="152">
                  <c:v>15244.5</c:v>
                </c:pt>
                <c:pt idx="153">
                  <c:v>16003</c:v>
                </c:pt>
                <c:pt idx="154">
                  <c:v>16036</c:v>
                </c:pt>
                <c:pt idx="155">
                  <c:v>16150</c:v>
                </c:pt>
                <c:pt idx="156">
                  <c:v>16158</c:v>
                </c:pt>
                <c:pt idx="157">
                  <c:v>16235</c:v>
                </c:pt>
                <c:pt idx="158">
                  <c:v>16363</c:v>
                </c:pt>
                <c:pt idx="159">
                  <c:v>16457</c:v>
                </c:pt>
                <c:pt idx="160">
                  <c:v>17021</c:v>
                </c:pt>
                <c:pt idx="161">
                  <c:v>17068</c:v>
                </c:pt>
                <c:pt idx="162">
                  <c:v>17204</c:v>
                </c:pt>
                <c:pt idx="163">
                  <c:v>17220.5</c:v>
                </c:pt>
                <c:pt idx="164">
                  <c:v>17253</c:v>
                </c:pt>
                <c:pt idx="165">
                  <c:v>17256.5</c:v>
                </c:pt>
                <c:pt idx="166">
                  <c:v>17289</c:v>
                </c:pt>
                <c:pt idx="167">
                  <c:v>17322</c:v>
                </c:pt>
                <c:pt idx="168">
                  <c:v>18014</c:v>
                </c:pt>
                <c:pt idx="169">
                  <c:v>18166</c:v>
                </c:pt>
                <c:pt idx="170">
                  <c:v>18238.5</c:v>
                </c:pt>
                <c:pt idx="171">
                  <c:v>18243.5</c:v>
                </c:pt>
                <c:pt idx="172">
                  <c:v>18274.5</c:v>
                </c:pt>
                <c:pt idx="173">
                  <c:v>18291.5</c:v>
                </c:pt>
                <c:pt idx="174">
                  <c:v>18329</c:v>
                </c:pt>
                <c:pt idx="175">
                  <c:v>18332.5</c:v>
                </c:pt>
                <c:pt idx="176">
                  <c:v>18426.5</c:v>
                </c:pt>
                <c:pt idx="177">
                  <c:v>18509.5</c:v>
                </c:pt>
                <c:pt idx="178">
                  <c:v>19068</c:v>
                </c:pt>
                <c:pt idx="179">
                  <c:v>19106.5</c:v>
                </c:pt>
                <c:pt idx="180">
                  <c:v>19136.5</c:v>
                </c:pt>
                <c:pt idx="181">
                  <c:v>19165.5</c:v>
                </c:pt>
                <c:pt idx="182">
                  <c:v>19182</c:v>
                </c:pt>
                <c:pt idx="183">
                  <c:v>19192.5</c:v>
                </c:pt>
                <c:pt idx="184">
                  <c:v>19192.5</c:v>
                </c:pt>
                <c:pt idx="185">
                  <c:v>19195</c:v>
                </c:pt>
                <c:pt idx="186">
                  <c:v>19259.5</c:v>
                </c:pt>
                <c:pt idx="187">
                  <c:v>19273</c:v>
                </c:pt>
                <c:pt idx="188">
                  <c:v>19295.5</c:v>
                </c:pt>
                <c:pt idx="189">
                  <c:v>19333</c:v>
                </c:pt>
                <c:pt idx="190">
                  <c:v>19378</c:v>
                </c:pt>
                <c:pt idx="191">
                  <c:v>19461</c:v>
                </c:pt>
                <c:pt idx="192">
                  <c:v>20051</c:v>
                </c:pt>
                <c:pt idx="193">
                  <c:v>20073</c:v>
                </c:pt>
                <c:pt idx="194">
                  <c:v>20208.5</c:v>
                </c:pt>
                <c:pt idx="195">
                  <c:v>20225</c:v>
                </c:pt>
                <c:pt idx="196">
                  <c:v>20232.5</c:v>
                </c:pt>
                <c:pt idx="197">
                  <c:v>20249.5</c:v>
                </c:pt>
                <c:pt idx="198">
                  <c:v>20285.5</c:v>
                </c:pt>
                <c:pt idx="199">
                  <c:v>20291</c:v>
                </c:pt>
                <c:pt idx="200">
                  <c:v>20374</c:v>
                </c:pt>
                <c:pt idx="201">
                  <c:v>21182</c:v>
                </c:pt>
                <c:pt idx="202">
                  <c:v>21215</c:v>
                </c:pt>
                <c:pt idx="203">
                  <c:v>21267.5</c:v>
                </c:pt>
                <c:pt idx="204">
                  <c:v>21319.5</c:v>
                </c:pt>
                <c:pt idx="205">
                  <c:v>21361.5</c:v>
                </c:pt>
                <c:pt idx="206">
                  <c:v>21435.5</c:v>
                </c:pt>
                <c:pt idx="207">
                  <c:v>22147</c:v>
                </c:pt>
                <c:pt idx="208">
                  <c:v>22332.5</c:v>
                </c:pt>
                <c:pt idx="209">
                  <c:v>22340</c:v>
                </c:pt>
                <c:pt idx="210">
                  <c:v>22432</c:v>
                </c:pt>
                <c:pt idx="211">
                  <c:v>22498.5</c:v>
                </c:pt>
                <c:pt idx="212">
                  <c:v>22991.5</c:v>
                </c:pt>
                <c:pt idx="213">
                  <c:v>23146.5</c:v>
                </c:pt>
                <c:pt idx="214">
                  <c:v>23151.5</c:v>
                </c:pt>
                <c:pt idx="215">
                  <c:v>23289.5</c:v>
                </c:pt>
                <c:pt idx="216">
                  <c:v>23338.5</c:v>
                </c:pt>
                <c:pt idx="217">
                  <c:v>23339</c:v>
                </c:pt>
                <c:pt idx="218">
                  <c:v>23344</c:v>
                </c:pt>
                <c:pt idx="219">
                  <c:v>23344.5</c:v>
                </c:pt>
                <c:pt idx="220">
                  <c:v>23355.5</c:v>
                </c:pt>
                <c:pt idx="221">
                  <c:v>23378</c:v>
                </c:pt>
                <c:pt idx="222">
                  <c:v>23486</c:v>
                </c:pt>
                <c:pt idx="223">
                  <c:v>23513.5</c:v>
                </c:pt>
                <c:pt idx="224">
                  <c:v>24177</c:v>
                </c:pt>
                <c:pt idx="225">
                  <c:v>24202</c:v>
                </c:pt>
                <c:pt idx="226">
                  <c:v>24236</c:v>
                </c:pt>
                <c:pt idx="227">
                  <c:v>24281</c:v>
                </c:pt>
                <c:pt idx="228">
                  <c:v>24281.5</c:v>
                </c:pt>
                <c:pt idx="229">
                  <c:v>24399</c:v>
                </c:pt>
                <c:pt idx="230">
                  <c:v>25101</c:v>
                </c:pt>
                <c:pt idx="231">
                  <c:v>25140</c:v>
                </c:pt>
                <c:pt idx="232">
                  <c:v>25229</c:v>
                </c:pt>
                <c:pt idx="233">
                  <c:v>25281</c:v>
                </c:pt>
                <c:pt idx="234">
                  <c:v>25281</c:v>
                </c:pt>
                <c:pt idx="235">
                  <c:v>25310</c:v>
                </c:pt>
                <c:pt idx="236">
                  <c:v>25427</c:v>
                </c:pt>
                <c:pt idx="237">
                  <c:v>25427</c:v>
                </c:pt>
                <c:pt idx="238">
                  <c:v>25533</c:v>
                </c:pt>
                <c:pt idx="239">
                  <c:v>26221.5</c:v>
                </c:pt>
                <c:pt idx="240">
                  <c:v>26285</c:v>
                </c:pt>
                <c:pt idx="241">
                  <c:v>26285</c:v>
                </c:pt>
                <c:pt idx="242">
                  <c:v>26334.5</c:v>
                </c:pt>
                <c:pt idx="243">
                  <c:v>26337.5</c:v>
                </c:pt>
                <c:pt idx="244">
                  <c:v>26429.5</c:v>
                </c:pt>
                <c:pt idx="245">
                  <c:v>26525.5</c:v>
                </c:pt>
                <c:pt idx="246">
                  <c:v>27184</c:v>
                </c:pt>
                <c:pt idx="247">
                  <c:v>27184</c:v>
                </c:pt>
                <c:pt idx="248">
                  <c:v>27208</c:v>
                </c:pt>
                <c:pt idx="249">
                  <c:v>27208.5</c:v>
                </c:pt>
                <c:pt idx="250">
                  <c:v>27211</c:v>
                </c:pt>
                <c:pt idx="251">
                  <c:v>27213.5</c:v>
                </c:pt>
                <c:pt idx="252">
                  <c:v>27214</c:v>
                </c:pt>
                <c:pt idx="253">
                  <c:v>27237.5</c:v>
                </c:pt>
                <c:pt idx="254">
                  <c:v>27255</c:v>
                </c:pt>
                <c:pt idx="255">
                  <c:v>27314</c:v>
                </c:pt>
                <c:pt idx="256">
                  <c:v>27314</c:v>
                </c:pt>
                <c:pt idx="257">
                  <c:v>27377.5</c:v>
                </c:pt>
                <c:pt idx="258">
                  <c:v>27378</c:v>
                </c:pt>
                <c:pt idx="259">
                  <c:v>27416</c:v>
                </c:pt>
                <c:pt idx="260">
                  <c:v>27441</c:v>
                </c:pt>
                <c:pt idx="261">
                  <c:v>27441</c:v>
                </c:pt>
                <c:pt idx="262">
                  <c:v>28263.5</c:v>
                </c:pt>
                <c:pt idx="263">
                  <c:v>28271</c:v>
                </c:pt>
                <c:pt idx="264">
                  <c:v>28271</c:v>
                </c:pt>
                <c:pt idx="265">
                  <c:v>28271.5</c:v>
                </c:pt>
                <c:pt idx="266">
                  <c:v>28271.5</c:v>
                </c:pt>
                <c:pt idx="267">
                  <c:v>28276.5</c:v>
                </c:pt>
                <c:pt idx="268">
                  <c:v>28277</c:v>
                </c:pt>
                <c:pt idx="269">
                  <c:v>28277</c:v>
                </c:pt>
                <c:pt idx="270">
                  <c:v>28279.5</c:v>
                </c:pt>
                <c:pt idx="271">
                  <c:v>28280</c:v>
                </c:pt>
                <c:pt idx="272">
                  <c:v>28282</c:v>
                </c:pt>
                <c:pt idx="273">
                  <c:v>28282.5</c:v>
                </c:pt>
                <c:pt idx="274">
                  <c:v>28287.5</c:v>
                </c:pt>
                <c:pt idx="275">
                  <c:v>28288</c:v>
                </c:pt>
                <c:pt idx="276">
                  <c:v>28290.5</c:v>
                </c:pt>
                <c:pt idx="277">
                  <c:v>28293.5</c:v>
                </c:pt>
                <c:pt idx="278">
                  <c:v>28293.5</c:v>
                </c:pt>
                <c:pt idx="279">
                  <c:v>28338</c:v>
                </c:pt>
                <c:pt idx="280">
                  <c:v>28340</c:v>
                </c:pt>
                <c:pt idx="281">
                  <c:v>28340</c:v>
                </c:pt>
                <c:pt idx="282">
                  <c:v>28417.5</c:v>
                </c:pt>
                <c:pt idx="283">
                  <c:v>28423</c:v>
                </c:pt>
                <c:pt idx="284">
                  <c:v>28479</c:v>
                </c:pt>
                <c:pt idx="285">
                  <c:v>28553</c:v>
                </c:pt>
                <c:pt idx="286">
                  <c:v>29140</c:v>
                </c:pt>
                <c:pt idx="287">
                  <c:v>29311</c:v>
                </c:pt>
                <c:pt idx="288">
                  <c:v>29328.5</c:v>
                </c:pt>
                <c:pt idx="289">
                  <c:v>29544</c:v>
                </c:pt>
                <c:pt idx="290">
                  <c:v>29766.5</c:v>
                </c:pt>
                <c:pt idx="291">
                  <c:v>30062</c:v>
                </c:pt>
                <c:pt idx="292">
                  <c:v>30136.5</c:v>
                </c:pt>
                <c:pt idx="293">
                  <c:v>30192</c:v>
                </c:pt>
                <c:pt idx="294">
                  <c:v>30280</c:v>
                </c:pt>
                <c:pt idx="295">
                  <c:v>30330</c:v>
                </c:pt>
                <c:pt idx="296">
                  <c:v>31143.5</c:v>
                </c:pt>
                <c:pt idx="297">
                  <c:v>31173</c:v>
                </c:pt>
                <c:pt idx="298">
                  <c:v>31204.5</c:v>
                </c:pt>
                <c:pt idx="299">
                  <c:v>31247.5</c:v>
                </c:pt>
                <c:pt idx="300">
                  <c:v>31328.5</c:v>
                </c:pt>
                <c:pt idx="301">
                  <c:v>31347</c:v>
                </c:pt>
                <c:pt idx="302">
                  <c:v>31348</c:v>
                </c:pt>
                <c:pt idx="303">
                  <c:v>31486</c:v>
                </c:pt>
                <c:pt idx="304">
                  <c:v>31521</c:v>
                </c:pt>
                <c:pt idx="305">
                  <c:v>31521</c:v>
                </c:pt>
                <c:pt idx="306">
                  <c:v>31521</c:v>
                </c:pt>
                <c:pt idx="307">
                  <c:v>31521</c:v>
                </c:pt>
                <c:pt idx="308">
                  <c:v>31521</c:v>
                </c:pt>
                <c:pt idx="309">
                  <c:v>32233.5</c:v>
                </c:pt>
                <c:pt idx="310">
                  <c:v>32291.5</c:v>
                </c:pt>
                <c:pt idx="311">
                  <c:v>32330</c:v>
                </c:pt>
                <c:pt idx="312">
                  <c:v>32398</c:v>
                </c:pt>
                <c:pt idx="313">
                  <c:v>32461.5</c:v>
                </c:pt>
                <c:pt idx="314">
                  <c:v>33236.5</c:v>
                </c:pt>
                <c:pt idx="315">
                  <c:v>33267.5</c:v>
                </c:pt>
                <c:pt idx="316">
                  <c:v>33380</c:v>
                </c:pt>
                <c:pt idx="317">
                  <c:v>33397.5</c:v>
                </c:pt>
                <c:pt idx="318">
                  <c:v>33419.5</c:v>
                </c:pt>
                <c:pt idx="319">
                  <c:v>33452</c:v>
                </c:pt>
                <c:pt idx="320">
                  <c:v>33467</c:v>
                </c:pt>
                <c:pt idx="321">
                  <c:v>33518.5</c:v>
                </c:pt>
                <c:pt idx="322">
                  <c:v>33518.5</c:v>
                </c:pt>
                <c:pt idx="323">
                  <c:v>33521</c:v>
                </c:pt>
                <c:pt idx="324">
                  <c:v>33521</c:v>
                </c:pt>
                <c:pt idx="325">
                  <c:v>33521</c:v>
                </c:pt>
                <c:pt idx="326">
                  <c:v>33521</c:v>
                </c:pt>
                <c:pt idx="327">
                  <c:v>33521</c:v>
                </c:pt>
                <c:pt idx="328">
                  <c:v>33521</c:v>
                </c:pt>
                <c:pt idx="329">
                  <c:v>34169</c:v>
                </c:pt>
                <c:pt idx="330">
                  <c:v>34257.5</c:v>
                </c:pt>
                <c:pt idx="331">
                  <c:v>34295</c:v>
                </c:pt>
                <c:pt idx="332">
                  <c:v>34295.5</c:v>
                </c:pt>
                <c:pt idx="333">
                  <c:v>34311</c:v>
                </c:pt>
                <c:pt idx="334">
                  <c:v>34312.5</c:v>
                </c:pt>
                <c:pt idx="335">
                  <c:v>34312.5</c:v>
                </c:pt>
                <c:pt idx="336">
                  <c:v>34316.5</c:v>
                </c:pt>
                <c:pt idx="337">
                  <c:v>34346.5</c:v>
                </c:pt>
                <c:pt idx="338">
                  <c:v>34347</c:v>
                </c:pt>
                <c:pt idx="339">
                  <c:v>34434</c:v>
                </c:pt>
                <c:pt idx="340">
                  <c:v>34461.5</c:v>
                </c:pt>
                <c:pt idx="341">
                  <c:v>34542.5</c:v>
                </c:pt>
                <c:pt idx="342">
                  <c:v>35204.5</c:v>
                </c:pt>
                <c:pt idx="343">
                  <c:v>35290</c:v>
                </c:pt>
                <c:pt idx="344">
                  <c:v>35290</c:v>
                </c:pt>
                <c:pt idx="345">
                  <c:v>35347</c:v>
                </c:pt>
                <c:pt idx="346">
                  <c:v>35375.5</c:v>
                </c:pt>
                <c:pt idx="347">
                  <c:v>35376</c:v>
                </c:pt>
                <c:pt idx="348">
                  <c:v>35403</c:v>
                </c:pt>
                <c:pt idx="349">
                  <c:v>35405</c:v>
                </c:pt>
                <c:pt idx="350">
                  <c:v>35433</c:v>
                </c:pt>
                <c:pt idx="351">
                  <c:v>35433</c:v>
                </c:pt>
                <c:pt idx="352">
                  <c:v>35453</c:v>
                </c:pt>
                <c:pt idx="353">
                  <c:v>35489</c:v>
                </c:pt>
                <c:pt idx="354">
                  <c:v>36219.5</c:v>
                </c:pt>
                <c:pt idx="355">
                  <c:v>36219.5</c:v>
                </c:pt>
                <c:pt idx="356">
                  <c:v>36288.5</c:v>
                </c:pt>
                <c:pt idx="357">
                  <c:v>36288.5</c:v>
                </c:pt>
                <c:pt idx="358">
                  <c:v>36289</c:v>
                </c:pt>
                <c:pt idx="359">
                  <c:v>36289</c:v>
                </c:pt>
                <c:pt idx="360">
                  <c:v>36330</c:v>
                </c:pt>
                <c:pt idx="361">
                  <c:v>37286.5</c:v>
                </c:pt>
                <c:pt idx="362">
                  <c:v>37286.5</c:v>
                </c:pt>
                <c:pt idx="363">
                  <c:v>37294.5</c:v>
                </c:pt>
                <c:pt idx="364">
                  <c:v>37296</c:v>
                </c:pt>
                <c:pt idx="365">
                  <c:v>37366</c:v>
                </c:pt>
                <c:pt idx="366">
                  <c:v>37386.5</c:v>
                </c:pt>
                <c:pt idx="367">
                  <c:v>37387</c:v>
                </c:pt>
                <c:pt idx="368">
                  <c:v>37392</c:v>
                </c:pt>
                <c:pt idx="369">
                  <c:v>37472.5</c:v>
                </c:pt>
                <c:pt idx="370">
                  <c:v>37524</c:v>
                </c:pt>
                <c:pt idx="371">
                  <c:v>37527.5</c:v>
                </c:pt>
                <c:pt idx="372">
                  <c:v>38217</c:v>
                </c:pt>
                <c:pt idx="373">
                  <c:v>38332</c:v>
                </c:pt>
                <c:pt idx="374">
                  <c:v>38332</c:v>
                </c:pt>
                <c:pt idx="375">
                  <c:v>38336</c:v>
                </c:pt>
                <c:pt idx="376">
                  <c:v>38358.5</c:v>
                </c:pt>
                <c:pt idx="377">
                  <c:v>38359</c:v>
                </c:pt>
                <c:pt idx="378">
                  <c:v>38387.5</c:v>
                </c:pt>
                <c:pt idx="379">
                  <c:v>38387.5</c:v>
                </c:pt>
                <c:pt idx="380">
                  <c:v>38432.5</c:v>
                </c:pt>
                <c:pt idx="381">
                  <c:v>38451</c:v>
                </c:pt>
                <c:pt idx="382">
                  <c:v>38451</c:v>
                </c:pt>
                <c:pt idx="383">
                  <c:v>38468</c:v>
                </c:pt>
                <c:pt idx="384">
                  <c:v>38636</c:v>
                </c:pt>
                <c:pt idx="385">
                  <c:v>39177</c:v>
                </c:pt>
                <c:pt idx="386">
                  <c:v>39240.5</c:v>
                </c:pt>
                <c:pt idx="387">
                  <c:v>39271</c:v>
                </c:pt>
                <c:pt idx="388">
                  <c:v>40380</c:v>
                </c:pt>
                <c:pt idx="389">
                  <c:v>40518</c:v>
                </c:pt>
              </c:numCache>
            </c:numRef>
          </c:xVal>
          <c:yVal>
            <c:numRef>
              <c:f>'Active 5'!$N$21:$N$410</c:f>
              <c:numCache>
                <c:formatCode>General</c:formatCode>
                <c:ptCount val="3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9EF-42BF-8067-7AAEE403D219}"/>
            </c:ext>
          </c:extLst>
        </c:ser>
        <c:ser>
          <c:idx val="7"/>
          <c:order val="7"/>
          <c:tx>
            <c:strRef>
              <c:f>'Active 5'!$BQ$1</c:f>
              <c:strCache>
                <c:ptCount val="1"/>
                <c:pt idx="0">
                  <c:v>Q.+2 LiTE fit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5'!$BR$2:$BR$121</c:f>
              <c:numCache>
                <c:formatCode>General</c:formatCode>
                <c:ptCount val="120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  <c:pt idx="99">
                  <c:v>39000</c:v>
                </c:pt>
                <c:pt idx="100">
                  <c:v>40000</c:v>
                </c:pt>
                <c:pt idx="101">
                  <c:v>41000</c:v>
                </c:pt>
                <c:pt idx="102">
                  <c:v>42000</c:v>
                </c:pt>
                <c:pt idx="103">
                  <c:v>43000</c:v>
                </c:pt>
                <c:pt idx="104">
                  <c:v>44000</c:v>
                </c:pt>
                <c:pt idx="105">
                  <c:v>45000</c:v>
                </c:pt>
                <c:pt idx="106">
                  <c:v>46000</c:v>
                </c:pt>
                <c:pt idx="107">
                  <c:v>47000</c:v>
                </c:pt>
                <c:pt idx="108">
                  <c:v>48000</c:v>
                </c:pt>
                <c:pt idx="109">
                  <c:v>49000</c:v>
                </c:pt>
                <c:pt idx="110">
                  <c:v>50000</c:v>
                </c:pt>
                <c:pt idx="111">
                  <c:v>51000</c:v>
                </c:pt>
                <c:pt idx="112">
                  <c:v>52000</c:v>
                </c:pt>
                <c:pt idx="113">
                  <c:v>53000</c:v>
                </c:pt>
                <c:pt idx="114">
                  <c:v>54000</c:v>
                </c:pt>
                <c:pt idx="115">
                  <c:v>55000</c:v>
                </c:pt>
                <c:pt idx="116">
                  <c:v>56000</c:v>
                </c:pt>
                <c:pt idx="117">
                  <c:v>57000</c:v>
                </c:pt>
                <c:pt idx="118">
                  <c:v>58000</c:v>
                </c:pt>
                <c:pt idx="119">
                  <c:v>59000</c:v>
                </c:pt>
              </c:numCache>
            </c:numRef>
          </c:xVal>
          <c:yVal>
            <c:numRef>
              <c:f>'Active 5'!$BQ$2:$BQ$121</c:f>
              <c:numCache>
                <c:formatCode>General</c:formatCode>
                <c:ptCount val="120"/>
                <c:pt idx="0">
                  <c:v>3.5380904576200738E-2</c:v>
                </c:pt>
                <c:pt idx="1">
                  <c:v>3.7108627363687745E-2</c:v>
                </c:pt>
                <c:pt idx="2">
                  <c:v>4.0329470511972047E-2</c:v>
                </c:pt>
                <c:pt idx="3">
                  <c:v>4.4774400909229004E-2</c:v>
                </c:pt>
                <c:pt idx="4">
                  <c:v>4.9399593399494887E-2</c:v>
                </c:pt>
                <c:pt idx="5">
                  <c:v>5.3251447398114035E-2</c:v>
                </c:pt>
                <c:pt idx="6">
                  <c:v>5.601103588309439E-2</c:v>
                </c:pt>
                <c:pt idx="7">
                  <c:v>5.7671461622591035E-2</c:v>
                </c:pt>
                <c:pt idx="8">
                  <c:v>5.8285993552798274E-2</c:v>
                </c:pt>
                <c:pt idx="9">
                  <c:v>5.793133701731238E-2</c:v>
                </c:pt>
                <c:pt idx="10">
                  <c:v>5.672261573608197E-2</c:v>
                </c:pt>
                <c:pt idx="11">
                  <c:v>5.481914428543791E-2</c:v>
                </c:pt>
                <c:pt idx="12">
                  <c:v>5.2412148313337861E-2</c:v>
                </c:pt>
                <c:pt idx="13">
                  <c:v>4.9701471445808804E-2</c:v>
                </c:pt>
                <c:pt idx="14">
                  <c:v>4.6872755559071166E-2</c:v>
                </c:pt>
                <c:pt idx="15">
                  <c:v>4.4082619621078574E-2</c:v>
                </c:pt>
                <c:pt idx="16">
                  <c:v>4.1452757895342911E-2</c:v>
                </c:pt>
                <c:pt idx="17">
                  <c:v>3.9069945851442973E-2</c:v>
                </c:pt>
                <c:pt idx="18">
                  <c:v>3.6988565047615315E-2</c:v>
                </c:pt>
                <c:pt idx="19">
                  <c:v>3.5233642370414001E-2</c:v>
                </c:pt>
                <c:pt idx="20">
                  <c:v>3.3803757498781714E-2</c:v>
                </c:pt>
                <c:pt idx="21">
                  <c:v>3.2673759585528102E-2</c:v>
                </c:pt>
                <c:pt idx="22">
                  <c:v>3.1797183101003212E-2</c:v>
                </c:pt>
                <c:pt idx="23">
                  <c:v>3.1108086545499639E-2</c:v>
                </c:pt>
                <c:pt idx="24">
                  <c:v>3.0522254877514886E-2</c:v>
                </c:pt>
                <c:pt idx="25">
                  <c:v>2.9938526489871813E-2</c:v>
                </c:pt>
                <c:pt idx="26">
                  <c:v>2.9242234164578836E-2</c:v>
                </c:pt>
                <c:pt idx="27">
                  <c:v>2.8313720680537464E-2</c:v>
                </c:pt>
                <c:pt idx="28">
                  <c:v>2.704453533830992E-2</c:v>
                </c:pt>
                <c:pt idx="29">
                  <c:v>2.5361220177668155E-2</c:v>
                </c:pt>
                <c:pt idx="30">
                  <c:v>2.3251802127725912E-2</c:v>
                </c:pt>
                <c:pt idx="31">
                  <c:v>2.0786204010557262E-2</c:v>
                </c:pt>
                <c:pt idx="32">
                  <c:v>1.8123523007849304E-2</c:v>
                </c:pt>
                <c:pt idx="33">
                  <c:v>1.5507751472138995E-2</c:v>
                </c:pt>
                <c:pt idx="34">
                  <c:v>1.3263364315914598E-2</c:v>
                </c:pt>
                <c:pt idx="35">
                  <c:v>1.1803492114924513E-2</c:v>
                </c:pt>
                <c:pt idx="36">
                  <c:v>1.161601655032018E-2</c:v>
                </c:pt>
                <c:pt idx="37">
                  <c:v>1.3008853319215884E-2</c:v>
                </c:pt>
                <c:pt idx="38">
                  <c:v>1.5548285471065315E-2</c:v>
                </c:pt>
                <c:pt idx="39">
                  <c:v>1.8256413794312299E-2</c:v>
                </c:pt>
                <c:pt idx="40">
                  <c:v>2.0584058208976758E-2</c:v>
                </c:pt>
                <c:pt idx="41">
                  <c:v>2.2510441987109612E-2</c:v>
                </c:pt>
                <c:pt idx="42">
                  <c:v>2.4151749641408538E-2</c:v>
                </c:pt>
                <c:pt idx="43">
                  <c:v>2.559310427830163E-2</c:v>
                </c:pt>
                <c:pt idx="44">
                  <c:v>2.6866028391480397E-2</c:v>
                </c:pt>
                <c:pt idx="45">
                  <c:v>2.7954134168031049E-2</c:v>
                </c:pt>
                <c:pt idx="46">
                  <c:v>2.8801604046492162E-2</c:v>
                </c:pt>
                <c:pt idx="47">
                  <c:v>2.9322493738472896E-2</c:v>
                </c:pt>
                <c:pt idx="48">
                  <c:v>2.9413008495908451E-2</c:v>
                </c:pt>
                <c:pt idx="49">
                  <c:v>2.8969417651790334E-2</c:v>
                </c:pt>
                <c:pt idx="50">
                  <c:v>2.7911721655691557E-2</c:v>
                </c:pt>
                <c:pt idx="51">
                  <c:v>2.620840153018212E-2</c:v>
                </c:pt>
                <c:pt idx="52">
                  <c:v>2.3893343668606064E-2</c:v>
                </c:pt>
                <c:pt idx="53">
                  <c:v>2.1066520833494209E-2</c:v>
                </c:pt>
                <c:pt idx="54">
                  <c:v>1.7877018454203863E-2</c:v>
                </c:pt>
                <c:pt idx="55">
                  <c:v>1.4495968321729053E-2</c:v>
                </c:pt>
                <c:pt idx="56">
                  <c:v>1.1090544932516816E-2</c:v>
                </c:pt>
                <c:pt idx="57">
                  <c:v>7.8064809423152338E-3</c:v>
                </c:pt>
                <c:pt idx="58">
                  <c:v>4.7602195258222057E-3</c:v>
                </c:pt>
                <c:pt idx="59">
                  <c:v>2.0377726718927205E-3</c:v>
                </c:pt>
                <c:pt idx="60">
                  <c:v>-3.0325082944938301E-4</c:v>
                </c:pt>
                <c:pt idx="61">
                  <c:v>-2.2306440563518394E-3</c:v>
                </c:pt>
                <c:pt idx="62">
                  <c:v>-3.7343173124209147E-3</c:v>
                </c:pt>
                <c:pt idx="63">
                  <c:v>-4.8226840400502693E-3</c:v>
                </c:pt>
                <c:pt idx="64">
                  <c:v>-5.5186714364964416E-3</c:v>
                </c:pt>
                <c:pt idx="65">
                  <c:v>-5.8552905605064858E-3</c:v>
                </c:pt>
                <c:pt idx="66">
                  <c:v>-5.8697493693580689E-3</c:v>
                </c:pt>
                <c:pt idx="67">
                  <c:v>-5.5930570888175152E-3</c:v>
                </c:pt>
                <c:pt idx="68">
                  <c:v>-5.0299767867725918E-3</c:v>
                </c:pt>
                <c:pt idx="69">
                  <c:v>-4.1230691571820443E-3</c:v>
                </c:pt>
                <c:pt idx="70">
                  <c:v>-2.7042001156851216E-3</c:v>
                </c:pt>
                <c:pt idx="71">
                  <c:v>-5.3001046297916198E-4</c:v>
                </c:pt>
                <c:pt idx="72">
                  <c:v>2.3260185909585551E-3</c:v>
                </c:pt>
                <c:pt idx="73">
                  <c:v>5.0635650177923673E-3</c:v>
                </c:pt>
                <c:pt idx="74">
                  <c:v>6.8350151474608507E-3</c:v>
                </c:pt>
                <c:pt idx="75">
                  <c:v>7.474413358115127E-3</c:v>
                </c:pt>
                <c:pt idx="76">
                  <c:v>7.2326414382435211E-3</c:v>
                </c:pt>
                <c:pt idx="77">
                  <c:v>6.4217344322130181E-3</c:v>
                </c:pt>
                <c:pt idx="78">
                  <c:v>5.3061313749074059E-3</c:v>
                </c:pt>
                <c:pt idx="79">
                  <c:v>4.0880928161552881E-3</c:v>
                </c:pt>
                <c:pt idx="80">
                  <c:v>2.9127030012509741E-3</c:v>
                </c:pt>
                <c:pt idx="81">
                  <c:v>1.8767260268513176E-3</c:v>
                </c:pt>
                <c:pt idx="82">
                  <c:v>1.0369873271908261E-3</c:v>
                </c:pt>
                <c:pt idx="83">
                  <c:v>4.1715132749596193E-4</c:v>
                </c:pt>
                <c:pt idx="84">
                  <c:v>1.2899613819707112E-5</c:v>
                </c:pt>
                <c:pt idx="85">
                  <c:v>-2.0458698373484107E-4</c:v>
                </c:pt>
                <c:pt idx="86">
                  <c:v>-2.8699358425480354E-4</c:v>
                </c:pt>
                <c:pt idx="87">
                  <c:v>-3.086410907988216E-4</c:v>
                </c:pt>
                <c:pt idx="88">
                  <c:v>-3.6619878324078417E-4</c:v>
                </c:pt>
                <c:pt idx="89">
                  <c:v>-5.7595659857300873E-4</c:v>
                </c:pt>
                <c:pt idx="90">
                  <c:v>-1.065927910988097E-3</c:v>
                </c:pt>
                <c:pt idx="91">
                  <c:v>-1.9607534652488047E-3</c:v>
                </c:pt>
                <c:pt idx="92">
                  <c:v>-3.3597023867175417E-3</c:v>
                </c:pt>
                <c:pt idx="93">
                  <c:v>-5.3121740028924131E-3</c:v>
                </c:pt>
                <c:pt idx="94">
                  <c:v>-7.79930153900848E-3</c:v>
                </c:pt>
                <c:pt idx="95">
                  <c:v>-1.0730593062762408E-2</c:v>
                </c:pt>
                <c:pt idx="96">
                  <c:v>-1.3958348108172706E-2</c:v>
                </c:pt>
                <c:pt idx="97">
                  <c:v>-1.7303351406613127E-2</c:v>
                </c:pt>
                <c:pt idx="98">
                  <c:v>-2.0580585486415063E-2</c:v>
                </c:pt>
                <c:pt idx="99">
                  <c:v>-2.3616440924507889E-2</c:v>
                </c:pt>
                <c:pt idx="100">
                  <c:v>-2.6254813843556518E-2</c:v>
                </c:pt>
                <c:pt idx="101">
                  <c:v>-2.8352984477662293E-2</c:v>
                </c:pt>
                <c:pt idx="102">
                  <c:v>-2.9767986603164945E-2</c:v>
                </c:pt>
                <c:pt idx="103">
                  <c:v>-3.0332441267983869E-2</c:v>
                </c:pt>
                <c:pt idx="104">
                  <c:v>-2.9818308730608225E-2</c:v>
                </c:pt>
                <c:pt idx="105">
                  <c:v>-2.7913602009633987E-2</c:v>
                </c:pt>
                <c:pt idx="106">
                  <c:v>-2.4388512837783691E-2</c:v>
                </c:pt>
                <c:pt idx="107">
                  <c:v>-1.9639448879738067E-2</c:v>
                </c:pt>
                <c:pt idx="108">
                  <c:v>-1.4749666217083329E-2</c:v>
                </c:pt>
                <c:pt idx="109">
                  <c:v>-1.0532275385636228E-2</c:v>
                </c:pt>
                <c:pt idx="110">
                  <c:v>-7.204240992712151E-3</c:v>
                </c:pt>
                <c:pt idx="111">
                  <c:v>-4.7643730685122754E-3</c:v>
                </c:pt>
                <c:pt idx="112">
                  <c:v>-3.2021231941077224E-3</c:v>
                </c:pt>
                <c:pt idx="113">
                  <c:v>-2.5166952516285732E-3</c:v>
                </c:pt>
                <c:pt idx="114">
                  <c:v>-2.6902153685147492E-3</c:v>
                </c:pt>
                <c:pt idx="115">
                  <c:v>-3.6613274150954075E-3</c:v>
                </c:pt>
                <c:pt idx="116">
                  <c:v>-5.3139845328407593E-3</c:v>
                </c:pt>
                <c:pt idx="117">
                  <c:v>-7.4859388605971241E-3</c:v>
                </c:pt>
                <c:pt idx="118">
                  <c:v>-9.9911873255897031E-3</c:v>
                </c:pt>
                <c:pt idx="119">
                  <c:v>-1.2645266364492579E-2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9EF-42BF-8067-7AAEE403D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1627352"/>
        <c:axId val="1"/>
      </c:scatterChart>
      <c:valAx>
        <c:axId val="721627352"/>
        <c:scaling>
          <c:orientation val="minMax"/>
          <c:max val="6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1897288530633275"/>
              <c:y val="0.933511755179538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8"/>
          <c:min val="-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587615283267457E-3"/>
              <c:y val="0.476064388228067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1627352"/>
        <c:crossesAt val="0"/>
        <c:crossBetween val="midCat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</xdr:colOff>
      <xdr:row>0</xdr:row>
      <xdr:rowOff>38099</xdr:rowOff>
    </xdr:from>
    <xdr:to>
      <xdr:col>16</xdr:col>
      <xdr:colOff>638175</xdr:colOff>
      <xdr:row>18</xdr:row>
      <xdr:rowOff>66674</xdr:rowOff>
    </xdr:to>
    <xdr:graphicFrame macro="">
      <xdr:nvGraphicFramePr>
        <xdr:cNvPr id="1029" name="Chart 1">
          <a:extLst>
            <a:ext uri="{FF2B5EF4-FFF2-40B4-BE49-F238E27FC236}">
              <a16:creationId xmlns:a16="http://schemas.microsoft.com/office/drawing/2014/main" id="{1A4A4A76-BABD-A7F0-71BA-3561C4231C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714374</xdr:colOff>
      <xdr:row>0</xdr:row>
      <xdr:rowOff>0</xdr:rowOff>
    </xdr:from>
    <xdr:to>
      <xdr:col>26</xdr:col>
      <xdr:colOff>352424</xdr:colOff>
      <xdr:row>18</xdr:row>
      <xdr:rowOff>66675</xdr:rowOff>
    </xdr:to>
    <xdr:graphicFrame macro="">
      <xdr:nvGraphicFramePr>
        <xdr:cNvPr id="1030" name="Chart 2">
          <a:extLst>
            <a:ext uri="{FF2B5EF4-FFF2-40B4-BE49-F238E27FC236}">
              <a16:creationId xmlns:a16="http://schemas.microsoft.com/office/drawing/2014/main" id="{BF7268BE-41B9-2DC1-EBB3-5C03F2E050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</xdr:colOff>
      <xdr:row>0</xdr:row>
      <xdr:rowOff>0</xdr:rowOff>
    </xdr:from>
    <xdr:to>
      <xdr:col>17</xdr:col>
      <xdr:colOff>0</xdr:colOff>
      <xdr:row>18</xdr:row>
      <xdr:rowOff>28574</xdr:rowOff>
    </xdr:to>
    <xdr:graphicFrame macro="">
      <xdr:nvGraphicFramePr>
        <xdr:cNvPr id="4103" name="Chart 1">
          <a:extLst>
            <a:ext uri="{FF2B5EF4-FFF2-40B4-BE49-F238E27FC236}">
              <a16:creationId xmlns:a16="http://schemas.microsoft.com/office/drawing/2014/main" id="{A39B2A90-D093-1710-8EA0-64DEA734F0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47625</xdr:colOff>
      <xdr:row>0</xdr:row>
      <xdr:rowOff>28575</xdr:rowOff>
    </xdr:from>
    <xdr:to>
      <xdr:col>26</xdr:col>
      <xdr:colOff>219075</xdr:colOff>
      <xdr:row>18</xdr:row>
      <xdr:rowOff>38100</xdr:rowOff>
    </xdr:to>
    <xdr:graphicFrame macro="">
      <xdr:nvGraphicFramePr>
        <xdr:cNvPr id="4105" name="Chart 3">
          <a:extLst>
            <a:ext uri="{FF2B5EF4-FFF2-40B4-BE49-F238E27FC236}">
              <a16:creationId xmlns:a16="http://schemas.microsoft.com/office/drawing/2014/main" id="{42BF3A7C-3CDC-D0BD-7A26-BB1F61F9BE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0</xdr:row>
      <xdr:rowOff>28575</xdr:rowOff>
    </xdr:from>
    <xdr:to>
      <xdr:col>12</xdr:col>
      <xdr:colOff>85725</xdr:colOff>
      <xdr:row>20</xdr:row>
      <xdr:rowOff>123825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28874BA4-B238-4FFC-18E4-9C93CE3B266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0</xdr:row>
      <xdr:rowOff>0</xdr:rowOff>
    </xdr:from>
    <xdr:to>
      <xdr:col>16</xdr:col>
      <xdr:colOff>571500</xdr:colOff>
      <xdr:row>18</xdr:row>
      <xdr:rowOff>66674</xdr:rowOff>
    </xdr:to>
    <xdr:graphicFrame macro="">
      <xdr:nvGraphicFramePr>
        <xdr:cNvPr id="5125" name="Chart 1">
          <a:extLst>
            <a:ext uri="{FF2B5EF4-FFF2-40B4-BE49-F238E27FC236}">
              <a16:creationId xmlns:a16="http://schemas.microsoft.com/office/drawing/2014/main" id="{6191F054-E396-306F-A8EF-1DAD1EE2E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638175</xdr:colOff>
      <xdr:row>0</xdr:row>
      <xdr:rowOff>85725</xdr:rowOff>
    </xdr:from>
    <xdr:to>
      <xdr:col>26</xdr:col>
      <xdr:colOff>171450</xdr:colOff>
      <xdr:row>17</xdr:row>
      <xdr:rowOff>142875</xdr:rowOff>
    </xdr:to>
    <xdr:graphicFrame macro="">
      <xdr:nvGraphicFramePr>
        <xdr:cNvPr id="5126" name="Chart 2">
          <a:extLst>
            <a:ext uri="{FF2B5EF4-FFF2-40B4-BE49-F238E27FC236}">
              <a16:creationId xmlns:a16="http://schemas.microsoft.com/office/drawing/2014/main" id="{003984B5-0AD7-64C2-F6A8-F2FD564D5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9524</xdr:colOff>
      <xdr:row>0</xdr:row>
      <xdr:rowOff>0</xdr:rowOff>
    </xdr:from>
    <xdr:to>
      <xdr:col>16</xdr:col>
      <xdr:colOff>609599</xdr:colOff>
      <xdr:row>17</xdr:row>
      <xdr:rowOff>180975</xdr:rowOff>
    </xdr:to>
    <xdr:graphicFrame macro="">
      <xdr:nvGraphicFramePr>
        <xdr:cNvPr id="6149" name="Chart 1">
          <a:extLst>
            <a:ext uri="{FF2B5EF4-FFF2-40B4-BE49-F238E27FC236}">
              <a16:creationId xmlns:a16="http://schemas.microsoft.com/office/drawing/2014/main" id="{85FF09CF-E27D-1A52-C846-5C5EFD3D59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38099</xdr:colOff>
      <xdr:row>0</xdr:row>
      <xdr:rowOff>66675</xdr:rowOff>
    </xdr:from>
    <xdr:to>
      <xdr:col>26</xdr:col>
      <xdr:colOff>314325</xdr:colOff>
      <xdr:row>17</xdr:row>
      <xdr:rowOff>142875</xdr:rowOff>
    </xdr:to>
    <xdr:graphicFrame macro="">
      <xdr:nvGraphicFramePr>
        <xdr:cNvPr id="6150" name="Chart 2">
          <a:extLst>
            <a:ext uri="{FF2B5EF4-FFF2-40B4-BE49-F238E27FC236}">
              <a16:creationId xmlns:a16="http://schemas.microsoft.com/office/drawing/2014/main" id="{20F5431D-A8A3-93A2-27F7-DC341D3840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0</xdr:row>
      <xdr:rowOff>104775</xdr:rowOff>
    </xdr:from>
    <xdr:to>
      <xdr:col>17</xdr:col>
      <xdr:colOff>638175</xdr:colOff>
      <xdr:row>18</xdr:row>
      <xdr:rowOff>85725</xdr:rowOff>
    </xdr:to>
    <xdr:graphicFrame macro="">
      <xdr:nvGraphicFramePr>
        <xdr:cNvPr id="2057" name="Chart 1">
          <a:extLst>
            <a:ext uri="{FF2B5EF4-FFF2-40B4-BE49-F238E27FC236}">
              <a16:creationId xmlns:a16="http://schemas.microsoft.com/office/drawing/2014/main" id="{D37DB334-6D77-FBCC-5D6C-03E7A0820C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200025</xdr:colOff>
      <xdr:row>22</xdr:row>
      <xdr:rowOff>114300</xdr:rowOff>
    </xdr:from>
    <xdr:to>
      <xdr:col>17</xdr:col>
      <xdr:colOff>800100</xdr:colOff>
      <xdr:row>43</xdr:row>
      <xdr:rowOff>114300</xdr:rowOff>
    </xdr:to>
    <xdr:graphicFrame macro="">
      <xdr:nvGraphicFramePr>
        <xdr:cNvPr id="2058" name="Chart 2">
          <a:extLst>
            <a:ext uri="{FF2B5EF4-FFF2-40B4-BE49-F238E27FC236}">
              <a16:creationId xmlns:a16="http://schemas.microsoft.com/office/drawing/2014/main" id="{F15E3BDD-3B14-34BC-CBFD-33250B8318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35</xdr:col>
      <xdr:colOff>304800</xdr:colOff>
      <xdr:row>0</xdr:row>
      <xdr:rowOff>38100</xdr:rowOff>
    </xdr:from>
    <xdr:to>
      <xdr:col>46</xdr:col>
      <xdr:colOff>66675</xdr:colOff>
      <xdr:row>18</xdr:row>
      <xdr:rowOff>38100</xdr:rowOff>
    </xdr:to>
    <xdr:graphicFrame macro="">
      <xdr:nvGraphicFramePr>
        <xdr:cNvPr id="2059" name="Chart 3">
          <a:extLst>
            <a:ext uri="{FF2B5EF4-FFF2-40B4-BE49-F238E27FC236}">
              <a16:creationId xmlns:a16="http://schemas.microsoft.com/office/drawing/2014/main" id="{CB23E576-69E2-7DC4-F817-054491101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33</xdr:col>
      <xdr:colOff>619125</xdr:colOff>
      <xdr:row>19</xdr:row>
      <xdr:rowOff>104775</xdr:rowOff>
    </xdr:from>
    <xdr:to>
      <xdr:col>44</xdr:col>
      <xdr:colOff>504825</xdr:colOff>
      <xdr:row>40</xdr:row>
      <xdr:rowOff>104775</xdr:rowOff>
    </xdr:to>
    <xdr:graphicFrame macro="">
      <xdr:nvGraphicFramePr>
        <xdr:cNvPr id="2060" name="Chart 4">
          <a:extLst>
            <a:ext uri="{FF2B5EF4-FFF2-40B4-BE49-F238E27FC236}">
              <a16:creationId xmlns:a16="http://schemas.microsoft.com/office/drawing/2014/main" id="{8A65A99B-E10A-E774-251A-D30027FE7F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304800</xdr:colOff>
      <xdr:row>23</xdr:row>
      <xdr:rowOff>76200</xdr:rowOff>
    </xdr:from>
    <xdr:to>
      <xdr:col>20</xdr:col>
      <xdr:colOff>409575</xdr:colOff>
      <xdr:row>42</xdr:row>
      <xdr:rowOff>28575</xdr:rowOff>
    </xdr:to>
    <xdr:graphicFrame macro="">
      <xdr:nvGraphicFramePr>
        <xdr:cNvPr id="3077" name="Chart 1">
          <a:extLst>
            <a:ext uri="{FF2B5EF4-FFF2-40B4-BE49-F238E27FC236}">
              <a16:creationId xmlns:a16="http://schemas.microsoft.com/office/drawing/2014/main" id="{87B85CC6-B068-436A-9B28-33A03201D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409575</xdr:colOff>
      <xdr:row>0</xdr:row>
      <xdr:rowOff>0</xdr:rowOff>
    </xdr:from>
    <xdr:to>
      <xdr:col>17</xdr:col>
      <xdr:colOff>771525</xdr:colOff>
      <xdr:row>18</xdr:row>
      <xdr:rowOff>47625</xdr:rowOff>
    </xdr:to>
    <xdr:graphicFrame macro="">
      <xdr:nvGraphicFramePr>
        <xdr:cNvPr id="3078" name="Chart 2">
          <a:extLst>
            <a:ext uri="{FF2B5EF4-FFF2-40B4-BE49-F238E27FC236}">
              <a16:creationId xmlns:a16="http://schemas.microsoft.com/office/drawing/2014/main" id="{3E60652D-DFC8-F6E1-776D-934715645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0</xdr:row>
      <xdr:rowOff>0</xdr:rowOff>
    </xdr:from>
    <xdr:to>
      <xdr:col>16</xdr:col>
      <xdr:colOff>9525</xdr:colOff>
      <xdr:row>17</xdr:row>
      <xdr:rowOff>0</xdr:rowOff>
    </xdr:to>
    <xdr:graphicFrame macro="">
      <xdr:nvGraphicFramePr>
        <xdr:cNvPr id="7171" name="Chart 1">
          <a:extLst>
            <a:ext uri="{FF2B5EF4-FFF2-40B4-BE49-F238E27FC236}">
              <a16:creationId xmlns:a16="http://schemas.microsoft.com/office/drawing/2014/main" id="{832F9DB8-0C0D-18F2-3598-0A4966BE71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0</xdr:row>
      <xdr:rowOff>0</xdr:rowOff>
    </xdr:from>
    <xdr:to>
      <xdr:col>16</xdr:col>
      <xdr:colOff>9525</xdr:colOff>
      <xdr:row>16</xdr:row>
      <xdr:rowOff>190500</xdr:rowOff>
    </xdr:to>
    <xdr:graphicFrame macro="">
      <xdr:nvGraphicFramePr>
        <xdr:cNvPr id="8197" name="Chart 1">
          <a:extLst>
            <a:ext uri="{FF2B5EF4-FFF2-40B4-BE49-F238E27FC236}">
              <a16:creationId xmlns:a16="http://schemas.microsoft.com/office/drawing/2014/main" id="{1AD1C259-8D3E-6DFD-D291-EC0FC1AA6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666750</xdr:colOff>
      <xdr:row>0</xdr:row>
      <xdr:rowOff>114300</xdr:rowOff>
    </xdr:from>
    <xdr:to>
      <xdr:col>47</xdr:col>
      <xdr:colOff>152400</xdr:colOff>
      <xdr:row>19</xdr:row>
      <xdr:rowOff>114300</xdr:rowOff>
    </xdr:to>
    <xdr:graphicFrame macro="">
      <xdr:nvGraphicFramePr>
        <xdr:cNvPr id="8198" name="Chart 2">
          <a:extLst>
            <a:ext uri="{FF2B5EF4-FFF2-40B4-BE49-F238E27FC236}">
              <a16:creationId xmlns:a16="http://schemas.microsoft.com/office/drawing/2014/main" id="{1C6197DF-904E-E2A7-AD99-2DE8476484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vsolj.cetus-net.org/no44.pdf" TargetMode="External"/><Relationship Id="rId13" Type="http://schemas.openxmlformats.org/officeDocument/2006/relationships/hyperlink" Target="http://var.astro.cz/oejv/issues/oejv0137.pdf" TargetMode="External"/><Relationship Id="rId18" Type="http://schemas.openxmlformats.org/officeDocument/2006/relationships/hyperlink" Target="http://www.bav-astro.de/sfs/BAVM_link.php?BAVMnr=225" TargetMode="External"/><Relationship Id="rId3" Type="http://schemas.openxmlformats.org/officeDocument/2006/relationships/hyperlink" Target="http://vsolj.cetus-net.org/no42.pdf" TargetMode="External"/><Relationship Id="rId21" Type="http://schemas.openxmlformats.org/officeDocument/2006/relationships/hyperlink" Target="http://www.konkoly.hu/cgi-bin/IBVS?6044" TargetMode="External"/><Relationship Id="rId7" Type="http://schemas.openxmlformats.org/officeDocument/2006/relationships/hyperlink" Target="http://vsolj.cetus-net.org/no44.pdf" TargetMode="External"/><Relationship Id="rId12" Type="http://schemas.openxmlformats.org/officeDocument/2006/relationships/hyperlink" Target="http://www.konkoly.hu/cgi-bin/IBVS?5980" TargetMode="External"/><Relationship Id="rId17" Type="http://schemas.openxmlformats.org/officeDocument/2006/relationships/hyperlink" Target="http://www.bav-astro.de/sfs/BAVM_link.php?BAVMnr=225" TargetMode="External"/><Relationship Id="rId2" Type="http://schemas.openxmlformats.org/officeDocument/2006/relationships/hyperlink" Target="http://vsolj.cetus-net.org/no40.pdf" TargetMode="External"/><Relationship Id="rId16" Type="http://schemas.openxmlformats.org/officeDocument/2006/relationships/hyperlink" Target="http://www.konkoly.hu/cgi-bin/IBVS?6044" TargetMode="External"/><Relationship Id="rId20" Type="http://schemas.openxmlformats.org/officeDocument/2006/relationships/hyperlink" Target="http://vsolj.cetus-net.org/vsoljno55.pdf" TargetMode="External"/><Relationship Id="rId1" Type="http://schemas.openxmlformats.org/officeDocument/2006/relationships/hyperlink" Target="http://vsolj.cetus-net.org/no40.pdf" TargetMode="External"/><Relationship Id="rId6" Type="http://schemas.openxmlformats.org/officeDocument/2006/relationships/hyperlink" Target="http://vsolj.cetus-net.org/no44.pdf" TargetMode="External"/><Relationship Id="rId11" Type="http://schemas.openxmlformats.org/officeDocument/2006/relationships/hyperlink" Target="http://www.konkoly.hu/cgi-bin/IBVS?5980" TargetMode="External"/><Relationship Id="rId5" Type="http://schemas.openxmlformats.org/officeDocument/2006/relationships/hyperlink" Target="http://vsolj.cetus-net.org/no44.pdf" TargetMode="External"/><Relationship Id="rId15" Type="http://schemas.openxmlformats.org/officeDocument/2006/relationships/hyperlink" Target="http://www.konkoly.hu/cgi-bin/IBVS?5980" TargetMode="External"/><Relationship Id="rId10" Type="http://schemas.openxmlformats.org/officeDocument/2006/relationships/hyperlink" Target="http://www.bav-astro.de/sfs/BAVM_link.php?BAVMnr=193" TargetMode="External"/><Relationship Id="rId19" Type="http://schemas.openxmlformats.org/officeDocument/2006/relationships/hyperlink" Target="http://vsolj.cetus-net.org/vsoljno55.pdf" TargetMode="External"/><Relationship Id="rId4" Type="http://schemas.openxmlformats.org/officeDocument/2006/relationships/hyperlink" Target="http://vsolj.cetus-net.org/no44.pdf" TargetMode="External"/><Relationship Id="rId9" Type="http://schemas.openxmlformats.org/officeDocument/2006/relationships/hyperlink" Target="http://vsolj.cetus-net.org/no44.pdf" TargetMode="External"/><Relationship Id="rId14" Type="http://schemas.openxmlformats.org/officeDocument/2006/relationships/hyperlink" Target="http://www.konkoly.hu/cgi-bin/IBVS?5980" TargetMode="External"/><Relationship Id="rId22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bav-astro.de/sfs/BAVM_link.php?BAVMnr=118" TargetMode="External"/><Relationship Id="rId18" Type="http://schemas.openxmlformats.org/officeDocument/2006/relationships/hyperlink" Target="http://www.konkoly.hu/cgi-bin/IBVS?5623" TargetMode="External"/><Relationship Id="rId26" Type="http://schemas.openxmlformats.org/officeDocument/2006/relationships/hyperlink" Target="http://var.astro.cz/oejv/issues/oejv0074.pdf" TargetMode="External"/><Relationship Id="rId39" Type="http://schemas.openxmlformats.org/officeDocument/2006/relationships/hyperlink" Target="http://www.konkoly.hu/cgi-bin/IBVS?5736" TargetMode="External"/><Relationship Id="rId21" Type="http://schemas.openxmlformats.org/officeDocument/2006/relationships/hyperlink" Target="http://www.konkoly.hu/cgi-bin/IBVS?5623" TargetMode="External"/><Relationship Id="rId34" Type="http://schemas.openxmlformats.org/officeDocument/2006/relationships/hyperlink" Target="http://www.bav-astro.de/sfs/BAVM_link.php?BAVMnr=178" TargetMode="External"/><Relationship Id="rId42" Type="http://schemas.openxmlformats.org/officeDocument/2006/relationships/hyperlink" Target="http://www.konkoly.hu/cgi-bin/IBVS?5736" TargetMode="External"/><Relationship Id="rId47" Type="http://schemas.openxmlformats.org/officeDocument/2006/relationships/hyperlink" Target="http://www.konkoly.hu/cgi-bin/IBVS?5777" TargetMode="External"/><Relationship Id="rId50" Type="http://schemas.openxmlformats.org/officeDocument/2006/relationships/hyperlink" Target="http://www.konkoly.hu/cgi-bin/IBVS?5814" TargetMode="External"/><Relationship Id="rId55" Type="http://schemas.openxmlformats.org/officeDocument/2006/relationships/hyperlink" Target="http://www.aavso.org/sites/default/files/jaavso/v36n2/186.pdf" TargetMode="External"/><Relationship Id="rId63" Type="http://schemas.openxmlformats.org/officeDocument/2006/relationships/hyperlink" Target="http://www.bav-astro.de/sfs/BAVM_link.php?BAVMnr=232" TargetMode="External"/><Relationship Id="rId68" Type="http://schemas.openxmlformats.org/officeDocument/2006/relationships/hyperlink" Target="http://vsolj.cetus-net.org/no40.pdf" TargetMode="External"/><Relationship Id="rId76" Type="http://schemas.openxmlformats.org/officeDocument/2006/relationships/hyperlink" Target="http://www.konkoly.hu/cgi-bin/IBVS?5980" TargetMode="External"/><Relationship Id="rId84" Type="http://schemas.openxmlformats.org/officeDocument/2006/relationships/hyperlink" Target="http://www.bav-astro.de/sfs/BAVM_link.php?BAVMnr=225" TargetMode="External"/><Relationship Id="rId7" Type="http://schemas.openxmlformats.org/officeDocument/2006/relationships/hyperlink" Target="http://www.bav-astro.de/sfs/BAVM_link.php?BAVMnr=90" TargetMode="External"/><Relationship Id="rId71" Type="http://schemas.openxmlformats.org/officeDocument/2006/relationships/hyperlink" Target="http://vsolj.cetus-net.org/no44.pdf" TargetMode="External"/><Relationship Id="rId2" Type="http://schemas.openxmlformats.org/officeDocument/2006/relationships/hyperlink" Target="http://www.konkoly.hu/cgi-bin/IBVS?2159" TargetMode="External"/><Relationship Id="rId16" Type="http://schemas.openxmlformats.org/officeDocument/2006/relationships/hyperlink" Target="http://www.konkoly.hu/cgi-bin/IBVS?5224" TargetMode="External"/><Relationship Id="rId29" Type="http://schemas.openxmlformats.org/officeDocument/2006/relationships/hyperlink" Target="http://www.konkoly.hu/cgi-bin/IBVS?5623" TargetMode="External"/><Relationship Id="rId11" Type="http://schemas.openxmlformats.org/officeDocument/2006/relationships/hyperlink" Target="http://www.konkoly.hu/cgi-bin/IBVS?4534" TargetMode="External"/><Relationship Id="rId24" Type="http://schemas.openxmlformats.org/officeDocument/2006/relationships/hyperlink" Target="http://www.bav-astro.de/sfs/BAVM_link.php?BAVMnr=172" TargetMode="External"/><Relationship Id="rId32" Type="http://schemas.openxmlformats.org/officeDocument/2006/relationships/hyperlink" Target="http://www.bav-astro.de/sfs/BAVM_link.php?BAVMnr=178" TargetMode="External"/><Relationship Id="rId37" Type="http://schemas.openxmlformats.org/officeDocument/2006/relationships/hyperlink" Target="http://www.konkoly.hu/cgi-bin/IBVS?5736" TargetMode="External"/><Relationship Id="rId40" Type="http://schemas.openxmlformats.org/officeDocument/2006/relationships/hyperlink" Target="http://www.konkoly.hu/cgi-bin/IBVS?5736" TargetMode="External"/><Relationship Id="rId45" Type="http://schemas.openxmlformats.org/officeDocument/2006/relationships/hyperlink" Target="http://var.astro.cz/oejv/issues/oejv0074.pdf" TargetMode="External"/><Relationship Id="rId53" Type="http://schemas.openxmlformats.org/officeDocument/2006/relationships/hyperlink" Target="http://www.aavso.org/sites/default/files/jaavso/v36n2/186.pdf" TargetMode="External"/><Relationship Id="rId58" Type="http://schemas.openxmlformats.org/officeDocument/2006/relationships/hyperlink" Target="http://www.konkoly.hu/cgi-bin/IBVS?6011" TargetMode="External"/><Relationship Id="rId66" Type="http://schemas.openxmlformats.org/officeDocument/2006/relationships/hyperlink" Target="http://vsolj.cetus-net.org/no44.pdf" TargetMode="External"/><Relationship Id="rId74" Type="http://schemas.openxmlformats.org/officeDocument/2006/relationships/hyperlink" Target="http://vsolj.cetus-net.org/no44.pdf" TargetMode="External"/><Relationship Id="rId79" Type="http://schemas.openxmlformats.org/officeDocument/2006/relationships/hyperlink" Target="http://var.astro.cz/oejv/issues/oejv0137.pdf" TargetMode="External"/><Relationship Id="rId87" Type="http://schemas.openxmlformats.org/officeDocument/2006/relationships/hyperlink" Target="http://vsolj.cetus-net.org/vsoljno55.pdf" TargetMode="External"/><Relationship Id="rId5" Type="http://schemas.openxmlformats.org/officeDocument/2006/relationships/hyperlink" Target="http://www.konkoly.hu/cgi-bin/IBVS?4380" TargetMode="External"/><Relationship Id="rId61" Type="http://schemas.openxmlformats.org/officeDocument/2006/relationships/hyperlink" Target="http://var.astro.cz/oejv/issues/oejv0160.pdf" TargetMode="External"/><Relationship Id="rId82" Type="http://schemas.openxmlformats.org/officeDocument/2006/relationships/hyperlink" Target="http://www.konkoly.hu/cgi-bin/IBVS?5980" TargetMode="External"/><Relationship Id="rId19" Type="http://schemas.openxmlformats.org/officeDocument/2006/relationships/hyperlink" Target="http://www.konkoly.hu/cgi-bin/IBVS?5623" TargetMode="External"/><Relationship Id="rId4" Type="http://schemas.openxmlformats.org/officeDocument/2006/relationships/hyperlink" Target="http://www.konkoly.hu/cgi-bin/IBVS?4380" TargetMode="External"/><Relationship Id="rId9" Type="http://schemas.openxmlformats.org/officeDocument/2006/relationships/hyperlink" Target="http://www.bav-astro.de/sfs/BAVM_link.php?BAVMnr=102" TargetMode="External"/><Relationship Id="rId14" Type="http://schemas.openxmlformats.org/officeDocument/2006/relationships/hyperlink" Target="http://www.bav-astro.de/sfs/BAVM_link.php?BAVMnr=133" TargetMode="External"/><Relationship Id="rId22" Type="http://schemas.openxmlformats.org/officeDocument/2006/relationships/hyperlink" Target="http://www.konkoly.hu/cgi-bin/IBVS?5364" TargetMode="External"/><Relationship Id="rId27" Type="http://schemas.openxmlformats.org/officeDocument/2006/relationships/hyperlink" Target="http://var.astro.cz/oejv/issues/oejv0074.pdf" TargetMode="External"/><Relationship Id="rId30" Type="http://schemas.openxmlformats.org/officeDocument/2006/relationships/hyperlink" Target="http://var.astro.cz/oejv/issues/oejv0074.pdf" TargetMode="External"/><Relationship Id="rId35" Type="http://schemas.openxmlformats.org/officeDocument/2006/relationships/hyperlink" Target="http://var.astro.cz/oejv/issues/oejv0074.pdf" TargetMode="External"/><Relationship Id="rId43" Type="http://schemas.openxmlformats.org/officeDocument/2006/relationships/hyperlink" Target="http://www.konkoly.hu/cgi-bin/IBVS?5746" TargetMode="External"/><Relationship Id="rId48" Type="http://schemas.openxmlformats.org/officeDocument/2006/relationships/hyperlink" Target="http://www.konkoly.hu/cgi-bin/IBVS?5898" TargetMode="External"/><Relationship Id="rId56" Type="http://schemas.openxmlformats.org/officeDocument/2006/relationships/hyperlink" Target="http://www.aavso.org/sites/default/files/jaavso/v37n1/44.pdf" TargetMode="External"/><Relationship Id="rId64" Type="http://schemas.openxmlformats.org/officeDocument/2006/relationships/hyperlink" Target="http://var.astro.cz/oejv/issues/oejv0160.pdf" TargetMode="External"/><Relationship Id="rId69" Type="http://schemas.openxmlformats.org/officeDocument/2006/relationships/hyperlink" Target="http://vsolj.cetus-net.org/no42.pdf" TargetMode="External"/><Relationship Id="rId77" Type="http://schemas.openxmlformats.org/officeDocument/2006/relationships/hyperlink" Target="http://www.konkoly.hu/cgi-bin/IBVS?5980" TargetMode="External"/><Relationship Id="rId8" Type="http://schemas.openxmlformats.org/officeDocument/2006/relationships/hyperlink" Target="http://www.bav-astro.de/sfs/BAVM_link.php?BAVMnr=90" TargetMode="External"/><Relationship Id="rId51" Type="http://schemas.openxmlformats.org/officeDocument/2006/relationships/hyperlink" Target="http://www.konkoly.hu/cgi-bin/IBVS?5897" TargetMode="External"/><Relationship Id="rId72" Type="http://schemas.openxmlformats.org/officeDocument/2006/relationships/hyperlink" Target="http://vsolj.cetus-net.org/no44.pdf" TargetMode="External"/><Relationship Id="rId80" Type="http://schemas.openxmlformats.org/officeDocument/2006/relationships/hyperlink" Target="http://var.astro.cz/oejv/issues/oejv0137.pdf" TargetMode="External"/><Relationship Id="rId85" Type="http://schemas.openxmlformats.org/officeDocument/2006/relationships/hyperlink" Target="http://www.bav-astro.de/sfs/BAVM_link.php?BAVMnr=225" TargetMode="External"/><Relationship Id="rId3" Type="http://schemas.openxmlformats.org/officeDocument/2006/relationships/hyperlink" Target="http://www.konkoly.hu/cgi-bin/IBVS?4380" TargetMode="External"/><Relationship Id="rId12" Type="http://schemas.openxmlformats.org/officeDocument/2006/relationships/hyperlink" Target="http://www.bav-astro.de/sfs/BAVM_link.php?BAVMnr=111" TargetMode="External"/><Relationship Id="rId17" Type="http://schemas.openxmlformats.org/officeDocument/2006/relationships/hyperlink" Target="http://www.konkoly.hu/cgi-bin/IBVS?5623" TargetMode="External"/><Relationship Id="rId25" Type="http://schemas.openxmlformats.org/officeDocument/2006/relationships/hyperlink" Target="http://var.astro.cz/oejv/issues/oejv0074.pdf" TargetMode="External"/><Relationship Id="rId33" Type="http://schemas.openxmlformats.org/officeDocument/2006/relationships/hyperlink" Target="http://www.bav-astro.de/sfs/BAVM_link.php?BAVMnr=178" TargetMode="External"/><Relationship Id="rId38" Type="http://schemas.openxmlformats.org/officeDocument/2006/relationships/hyperlink" Target="http://www.konkoly.hu/cgi-bin/IBVS?5843" TargetMode="External"/><Relationship Id="rId46" Type="http://schemas.openxmlformats.org/officeDocument/2006/relationships/hyperlink" Target="http://www.konkoly.hu/cgi-bin/IBVS?5736" TargetMode="External"/><Relationship Id="rId59" Type="http://schemas.openxmlformats.org/officeDocument/2006/relationships/hyperlink" Target="http://var.astro.cz/oejv/issues/oejv0160.pdf" TargetMode="External"/><Relationship Id="rId67" Type="http://schemas.openxmlformats.org/officeDocument/2006/relationships/hyperlink" Target="http://vsolj.cetus-net.org/no40.pdf" TargetMode="External"/><Relationship Id="rId20" Type="http://schemas.openxmlformats.org/officeDocument/2006/relationships/hyperlink" Target="http://www.konkoly.hu/cgi-bin/IBVS?5623" TargetMode="External"/><Relationship Id="rId41" Type="http://schemas.openxmlformats.org/officeDocument/2006/relationships/hyperlink" Target="http://www.konkoly.hu/cgi-bin/IBVS?5736" TargetMode="External"/><Relationship Id="rId54" Type="http://schemas.openxmlformats.org/officeDocument/2006/relationships/hyperlink" Target="http://www.aavso.org/sites/default/files/jaavso/v36n2/186.pdf" TargetMode="External"/><Relationship Id="rId62" Type="http://schemas.openxmlformats.org/officeDocument/2006/relationships/hyperlink" Target="http://var.astro.cz/oejv/issues/oejv0160.pdf" TargetMode="External"/><Relationship Id="rId70" Type="http://schemas.openxmlformats.org/officeDocument/2006/relationships/hyperlink" Target="http://vsolj.cetus-net.org/no44.pdf" TargetMode="External"/><Relationship Id="rId75" Type="http://schemas.openxmlformats.org/officeDocument/2006/relationships/hyperlink" Target="http://www.bav-astro.de/sfs/BAVM_link.php?BAVMnr=193" TargetMode="External"/><Relationship Id="rId83" Type="http://schemas.openxmlformats.org/officeDocument/2006/relationships/hyperlink" Target="http://www.konkoly.hu/cgi-bin/IBVS?6044" TargetMode="External"/><Relationship Id="rId88" Type="http://schemas.openxmlformats.org/officeDocument/2006/relationships/hyperlink" Target="http://www.konkoly.hu/cgi-bin/IBVS?6044" TargetMode="External"/><Relationship Id="rId1" Type="http://schemas.openxmlformats.org/officeDocument/2006/relationships/hyperlink" Target="http://www.bav-astro.de/LkDB/index.php" TargetMode="External"/><Relationship Id="rId6" Type="http://schemas.openxmlformats.org/officeDocument/2006/relationships/hyperlink" Target="http://www.konkoly.hu/cgi-bin/IBVS?4380" TargetMode="External"/><Relationship Id="rId15" Type="http://schemas.openxmlformats.org/officeDocument/2006/relationships/hyperlink" Target="http://www.bav-astro.de/sfs/BAVM_link.php?BAVMnr=152" TargetMode="External"/><Relationship Id="rId23" Type="http://schemas.openxmlformats.org/officeDocument/2006/relationships/hyperlink" Target="http://www.konkoly.hu/cgi-bin/IBVS?5464" TargetMode="External"/><Relationship Id="rId28" Type="http://schemas.openxmlformats.org/officeDocument/2006/relationships/hyperlink" Target="http://www.konkoly.hu/cgi-bin/IBVS?5623" TargetMode="External"/><Relationship Id="rId36" Type="http://schemas.openxmlformats.org/officeDocument/2006/relationships/hyperlink" Target="http://www.konkoly.hu/cgi-bin/IBVS?5736" TargetMode="External"/><Relationship Id="rId49" Type="http://schemas.openxmlformats.org/officeDocument/2006/relationships/hyperlink" Target="http://www.aavso.org/sites/default/files/jaavso/v36n2/171.pdf" TargetMode="External"/><Relationship Id="rId57" Type="http://schemas.openxmlformats.org/officeDocument/2006/relationships/hyperlink" Target="http://www.konkoly.hu/cgi-bin/IBVS?5898" TargetMode="External"/><Relationship Id="rId10" Type="http://schemas.openxmlformats.org/officeDocument/2006/relationships/hyperlink" Target="http://www.konkoly.hu/cgi-bin/IBVS?4534" TargetMode="External"/><Relationship Id="rId31" Type="http://schemas.openxmlformats.org/officeDocument/2006/relationships/hyperlink" Target="http://var.astro.cz/oejv/issues/oejv0074.pdf" TargetMode="External"/><Relationship Id="rId44" Type="http://schemas.openxmlformats.org/officeDocument/2006/relationships/hyperlink" Target="http://www.konkoly.hu/cgi-bin/IBVS?5843" TargetMode="External"/><Relationship Id="rId52" Type="http://schemas.openxmlformats.org/officeDocument/2006/relationships/hyperlink" Target="http://www.aavso.org/sites/default/files/jaavso/v36n2/186.pdf" TargetMode="External"/><Relationship Id="rId60" Type="http://schemas.openxmlformats.org/officeDocument/2006/relationships/hyperlink" Target="http://var.astro.cz/oejv/issues/oejv0160.pdf" TargetMode="External"/><Relationship Id="rId65" Type="http://schemas.openxmlformats.org/officeDocument/2006/relationships/hyperlink" Target="http://www.bav-astro.de/sfs/BAVM_link.php?BAVMnr=231" TargetMode="External"/><Relationship Id="rId73" Type="http://schemas.openxmlformats.org/officeDocument/2006/relationships/hyperlink" Target="http://vsolj.cetus-net.org/no44.pdf" TargetMode="External"/><Relationship Id="rId78" Type="http://schemas.openxmlformats.org/officeDocument/2006/relationships/hyperlink" Target="http://var.astro.cz/oejv/issues/oejv0137.pdf" TargetMode="External"/><Relationship Id="rId81" Type="http://schemas.openxmlformats.org/officeDocument/2006/relationships/hyperlink" Target="http://www.konkoly.hu/cgi-bin/IBVS?5980" TargetMode="External"/><Relationship Id="rId86" Type="http://schemas.openxmlformats.org/officeDocument/2006/relationships/hyperlink" Target="http://vsolj.cetus-net.org/vsoljno55.pdf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hyperlink" Target="http://var.astro.cz/ocgate/ocgate.php?star=BB+Peg&amp;submit=Submit&amp;lang=en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vsolj.cetus-net.org/no44.pdf" TargetMode="External"/><Relationship Id="rId13" Type="http://schemas.openxmlformats.org/officeDocument/2006/relationships/hyperlink" Target="http://var.astro.cz/oejv/issues/oejv0137.pdf" TargetMode="External"/><Relationship Id="rId18" Type="http://schemas.openxmlformats.org/officeDocument/2006/relationships/hyperlink" Target="http://www.bav-astro.de/sfs/BAVM_link.php?BAVMnr=225" TargetMode="External"/><Relationship Id="rId3" Type="http://schemas.openxmlformats.org/officeDocument/2006/relationships/hyperlink" Target="http://vsolj.cetus-net.org/no42.pdf" TargetMode="External"/><Relationship Id="rId21" Type="http://schemas.openxmlformats.org/officeDocument/2006/relationships/hyperlink" Target="http://www.konkoly.hu/cgi-bin/IBVS?6044" TargetMode="External"/><Relationship Id="rId7" Type="http://schemas.openxmlformats.org/officeDocument/2006/relationships/hyperlink" Target="http://vsolj.cetus-net.org/no44.pdf" TargetMode="External"/><Relationship Id="rId12" Type="http://schemas.openxmlformats.org/officeDocument/2006/relationships/hyperlink" Target="http://www.konkoly.hu/cgi-bin/IBVS?5980" TargetMode="External"/><Relationship Id="rId17" Type="http://schemas.openxmlformats.org/officeDocument/2006/relationships/hyperlink" Target="http://www.bav-astro.de/sfs/BAVM_link.php?BAVMnr=225" TargetMode="External"/><Relationship Id="rId2" Type="http://schemas.openxmlformats.org/officeDocument/2006/relationships/hyperlink" Target="http://vsolj.cetus-net.org/no40.pdf" TargetMode="External"/><Relationship Id="rId16" Type="http://schemas.openxmlformats.org/officeDocument/2006/relationships/hyperlink" Target="http://www.konkoly.hu/cgi-bin/IBVS?6044" TargetMode="External"/><Relationship Id="rId20" Type="http://schemas.openxmlformats.org/officeDocument/2006/relationships/hyperlink" Target="http://vsolj.cetus-net.org/vsoljno55.pdf" TargetMode="External"/><Relationship Id="rId1" Type="http://schemas.openxmlformats.org/officeDocument/2006/relationships/hyperlink" Target="http://vsolj.cetus-net.org/no40.pdf" TargetMode="External"/><Relationship Id="rId6" Type="http://schemas.openxmlformats.org/officeDocument/2006/relationships/hyperlink" Target="http://vsolj.cetus-net.org/no44.pdf" TargetMode="External"/><Relationship Id="rId11" Type="http://schemas.openxmlformats.org/officeDocument/2006/relationships/hyperlink" Target="http://www.konkoly.hu/cgi-bin/IBVS?5980" TargetMode="External"/><Relationship Id="rId5" Type="http://schemas.openxmlformats.org/officeDocument/2006/relationships/hyperlink" Target="http://vsolj.cetus-net.org/no44.pdf" TargetMode="External"/><Relationship Id="rId15" Type="http://schemas.openxmlformats.org/officeDocument/2006/relationships/hyperlink" Target="http://www.konkoly.hu/cgi-bin/IBVS?5980" TargetMode="External"/><Relationship Id="rId10" Type="http://schemas.openxmlformats.org/officeDocument/2006/relationships/hyperlink" Target="http://www.bav-astro.de/sfs/BAVM_link.php?BAVMnr=193" TargetMode="External"/><Relationship Id="rId19" Type="http://schemas.openxmlformats.org/officeDocument/2006/relationships/hyperlink" Target="http://vsolj.cetus-net.org/vsoljno55.pdf" TargetMode="External"/><Relationship Id="rId4" Type="http://schemas.openxmlformats.org/officeDocument/2006/relationships/hyperlink" Target="http://vsolj.cetus-net.org/no44.pdf" TargetMode="External"/><Relationship Id="rId9" Type="http://schemas.openxmlformats.org/officeDocument/2006/relationships/hyperlink" Target="http://vsolj.cetus-net.org/no44.pdf" TargetMode="External"/><Relationship Id="rId14" Type="http://schemas.openxmlformats.org/officeDocument/2006/relationships/hyperlink" Target="http://www.konkoly.hu/cgi-bin/IBVS?5980" TargetMode="External"/><Relationship Id="rId22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vsolj.cetus-net.org/no44.pdf" TargetMode="External"/><Relationship Id="rId13" Type="http://schemas.openxmlformats.org/officeDocument/2006/relationships/hyperlink" Target="http://var.astro.cz/oejv/issues/oejv0137.pdf" TargetMode="External"/><Relationship Id="rId18" Type="http://schemas.openxmlformats.org/officeDocument/2006/relationships/hyperlink" Target="http://www.bav-astro.de/sfs/BAVM_link.php?BAVMnr=225" TargetMode="External"/><Relationship Id="rId3" Type="http://schemas.openxmlformats.org/officeDocument/2006/relationships/hyperlink" Target="http://vsolj.cetus-net.org/no42.pdf" TargetMode="External"/><Relationship Id="rId21" Type="http://schemas.openxmlformats.org/officeDocument/2006/relationships/hyperlink" Target="http://www.konkoly.hu/cgi-bin/IBVS?6044" TargetMode="External"/><Relationship Id="rId7" Type="http://schemas.openxmlformats.org/officeDocument/2006/relationships/hyperlink" Target="http://vsolj.cetus-net.org/no44.pdf" TargetMode="External"/><Relationship Id="rId12" Type="http://schemas.openxmlformats.org/officeDocument/2006/relationships/hyperlink" Target="http://www.konkoly.hu/cgi-bin/IBVS?5980" TargetMode="External"/><Relationship Id="rId17" Type="http://schemas.openxmlformats.org/officeDocument/2006/relationships/hyperlink" Target="http://www.bav-astro.de/sfs/BAVM_link.php?BAVMnr=225" TargetMode="External"/><Relationship Id="rId2" Type="http://schemas.openxmlformats.org/officeDocument/2006/relationships/hyperlink" Target="http://vsolj.cetus-net.org/no40.pdf" TargetMode="External"/><Relationship Id="rId16" Type="http://schemas.openxmlformats.org/officeDocument/2006/relationships/hyperlink" Target="http://www.konkoly.hu/cgi-bin/IBVS?6044" TargetMode="External"/><Relationship Id="rId20" Type="http://schemas.openxmlformats.org/officeDocument/2006/relationships/hyperlink" Target="http://vsolj.cetus-net.org/vsoljno55.pdf" TargetMode="External"/><Relationship Id="rId1" Type="http://schemas.openxmlformats.org/officeDocument/2006/relationships/hyperlink" Target="http://vsolj.cetus-net.org/no40.pdf" TargetMode="External"/><Relationship Id="rId6" Type="http://schemas.openxmlformats.org/officeDocument/2006/relationships/hyperlink" Target="http://vsolj.cetus-net.org/no44.pdf" TargetMode="External"/><Relationship Id="rId11" Type="http://schemas.openxmlformats.org/officeDocument/2006/relationships/hyperlink" Target="http://www.konkoly.hu/cgi-bin/IBVS?5980" TargetMode="External"/><Relationship Id="rId5" Type="http://schemas.openxmlformats.org/officeDocument/2006/relationships/hyperlink" Target="http://vsolj.cetus-net.org/no44.pdf" TargetMode="External"/><Relationship Id="rId15" Type="http://schemas.openxmlformats.org/officeDocument/2006/relationships/hyperlink" Target="http://www.konkoly.hu/cgi-bin/IBVS?5980" TargetMode="External"/><Relationship Id="rId10" Type="http://schemas.openxmlformats.org/officeDocument/2006/relationships/hyperlink" Target="http://www.bav-astro.de/sfs/BAVM_link.php?BAVMnr=193" TargetMode="External"/><Relationship Id="rId19" Type="http://schemas.openxmlformats.org/officeDocument/2006/relationships/hyperlink" Target="http://vsolj.cetus-net.org/vsoljno55.pdf" TargetMode="External"/><Relationship Id="rId4" Type="http://schemas.openxmlformats.org/officeDocument/2006/relationships/hyperlink" Target="http://vsolj.cetus-net.org/no44.pdf" TargetMode="External"/><Relationship Id="rId9" Type="http://schemas.openxmlformats.org/officeDocument/2006/relationships/hyperlink" Target="http://vsolj.cetus-net.org/no44.pdf" TargetMode="External"/><Relationship Id="rId14" Type="http://schemas.openxmlformats.org/officeDocument/2006/relationships/hyperlink" Target="http://www.konkoly.hu/cgi-bin/IBVS?5980" TargetMode="External"/><Relationship Id="rId22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://vsolj.cetus-net.org/no44.pdf" TargetMode="External"/><Relationship Id="rId13" Type="http://schemas.openxmlformats.org/officeDocument/2006/relationships/hyperlink" Target="http://var.astro.cz/oejv/issues/oejv0137.pdf" TargetMode="External"/><Relationship Id="rId18" Type="http://schemas.openxmlformats.org/officeDocument/2006/relationships/hyperlink" Target="http://www.bav-astro.de/sfs/BAVM_link.php?BAVMnr=225" TargetMode="External"/><Relationship Id="rId3" Type="http://schemas.openxmlformats.org/officeDocument/2006/relationships/hyperlink" Target="http://vsolj.cetus-net.org/no42.pdf" TargetMode="External"/><Relationship Id="rId21" Type="http://schemas.openxmlformats.org/officeDocument/2006/relationships/hyperlink" Target="http://www.konkoly.hu/cgi-bin/IBVS?6044" TargetMode="External"/><Relationship Id="rId7" Type="http://schemas.openxmlformats.org/officeDocument/2006/relationships/hyperlink" Target="http://vsolj.cetus-net.org/no44.pdf" TargetMode="External"/><Relationship Id="rId12" Type="http://schemas.openxmlformats.org/officeDocument/2006/relationships/hyperlink" Target="http://www.konkoly.hu/cgi-bin/IBVS?5980" TargetMode="External"/><Relationship Id="rId17" Type="http://schemas.openxmlformats.org/officeDocument/2006/relationships/hyperlink" Target="http://www.bav-astro.de/sfs/BAVM_link.php?BAVMnr=225" TargetMode="External"/><Relationship Id="rId2" Type="http://schemas.openxmlformats.org/officeDocument/2006/relationships/hyperlink" Target="http://vsolj.cetus-net.org/no40.pdf" TargetMode="External"/><Relationship Id="rId16" Type="http://schemas.openxmlformats.org/officeDocument/2006/relationships/hyperlink" Target="http://www.konkoly.hu/cgi-bin/IBVS?6044" TargetMode="External"/><Relationship Id="rId20" Type="http://schemas.openxmlformats.org/officeDocument/2006/relationships/hyperlink" Target="http://vsolj.cetus-net.org/vsoljno55.pdf" TargetMode="External"/><Relationship Id="rId1" Type="http://schemas.openxmlformats.org/officeDocument/2006/relationships/hyperlink" Target="http://vsolj.cetus-net.org/no40.pdf" TargetMode="External"/><Relationship Id="rId6" Type="http://schemas.openxmlformats.org/officeDocument/2006/relationships/hyperlink" Target="http://vsolj.cetus-net.org/no44.pdf" TargetMode="External"/><Relationship Id="rId11" Type="http://schemas.openxmlformats.org/officeDocument/2006/relationships/hyperlink" Target="http://www.konkoly.hu/cgi-bin/IBVS?5980" TargetMode="External"/><Relationship Id="rId5" Type="http://schemas.openxmlformats.org/officeDocument/2006/relationships/hyperlink" Target="http://vsolj.cetus-net.org/no44.pdf" TargetMode="External"/><Relationship Id="rId15" Type="http://schemas.openxmlformats.org/officeDocument/2006/relationships/hyperlink" Target="http://www.konkoly.hu/cgi-bin/IBVS?5980" TargetMode="External"/><Relationship Id="rId10" Type="http://schemas.openxmlformats.org/officeDocument/2006/relationships/hyperlink" Target="http://www.bav-astro.de/sfs/BAVM_link.php?BAVMnr=193" TargetMode="External"/><Relationship Id="rId19" Type="http://schemas.openxmlformats.org/officeDocument/2006/relationships/hyperlink" Target="http://vsolj.cetus-net.org/vsoljno55.pdf" TargetMode="External"/><Relationship Id="rId4" Type="http://schemas.openxmlformats.org/officeDocument/2006/relationships/hyperlink" Target="http://vsolj.cetus-net.org/no44.pdf" TargetMode="External"/><Relationship Id="rId9" Type="http://schemas.openxmlformats.org/officeDocument/2006/relationships/hyperlink" Target="http://vsolj.cetus-net.org/no44.pdf" TargetMode="External"/><Relationship Id="rId14" Type="http://schemas.openxmlformats.org/officeDocument/2006/relationships/hyperlink" Target="http://www.konkoly.hu/cgi-bin/IBVS?5980" TargetMode="External"/><Relationship Id="rId22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://vsolj.cetus-net.org/no44.pdf" TargetMode="External"/><Relationship Id="rId13" Type="http://schemas.openxmlformats.org/officeDocument/2006/relationships/hyperlink" Target="http://var.astro.cz/oejv/issues/oejv0137.pdf" TargetMode="External"/><Relationship Id="rId18" Type="http://schemas.openxmlformats.org/officeDocument/2006/relationships/hyperlink" Target="http://www.bav-astro.de/sfs/BAVM_link.php?BAVMnr=225" TargetMode="External"/><Relationship Id="rId3" Type="http://schemas.openxmlformats.org/officeDocument/2006/relationships/hyperlink" Target="http://vsolj.cetus-net.org/no42.pdf" TargetMode="External"/><Relationship Id="rId21" Type="http://schemas.openxmlformats.org/officeDocument/2006/relationships/hyperlink" Target="http://www.konkoly.hu/cgi-bin/IBVS?6044" TargetMode="External"/><Relationship Id="rId7" Type="http://schemas.openxmlformats.org/officeDocument/2006/relationships/hyperlink" Target="http://vsolj.cetus-net.org/no44.pdf" TargetMode="External"/><Relationship Id="rId12" Type="http://schemas.openxmlformats.org/officeDocument/2006/relationships/hyperlink" Target="http://www.konkoly.hu/cgi-bin/IBVS?5980" TargetMode="External"/><Relationship Id="rId17" Type="http://schemas.openxmlformats.org/officeDocument/2006/relationships/hyperlink" Target="http://www.bav-astro.de/sfs/BAVM_link.php?BAVMnr=225" TargetMode="External"/><Relationship Id="rId2" Type="http://schemas.openxmlformats.org/officeDocument/2006/relationships/hyperlink" Target="http://vsolj.cetus-net.org/no40.pdf" TargetMode="External"/><Relationship Id="rId16" Type="http://schemas.openxmlformats.org/officeDocument/2006/relationships/hyperlink" Target="http://www.konkoly.hu/cgi-bin/IBVS?6044" TargetMode="External"/><Relationship Id="rId20" Type="http://schemas.openxmlformats.org/officeDocument/2006/relationships/hyperlink" Target="http://vsolj.cetus-net.org/vsoljno55.pdf" TargetMode="External"/><Relationship Id="rId1" Type="http://schemas.openxmlformats.org/officeDocument/2006/relationships/hyperlink" Target="http://vsolj.cetus-net.org/no40.pdf" TargetMode="External"/><Relationship Id="rId6" Type="http://schemas.openxmlformats.org/officeDocument/2006/relationships/hyperlink" Target="http://vsolj.cetus-net.org/no44.pdf" TargetMode="External"/><Relationship Id="rId11" Type="http://schemas.openxmlformats.org/officeDocument/2006/relationships/hyperlink" Target="http://www.konkoly.hu/cgi-bin/IBVS?5980" TargetMode="External"/><Relationship Id="rId5" Type="http://schemas.openxmlformats.org/officeDocument/2006/relationships/hyperlink" Target="http://vsolj.cetus-net.org/no44.pdf" TargetMode="External"/><Relationship Id="rId15" Type="http://schemas.openxmlformats.org/officeDocument/2006/relationships/hyperlink" Target="http://www.konkoly.hu/cgi-bin/IBVS?5980" TargetMode="External"/><Relationship Id="rId10" Type="http://schemas.openxmlformats.org/officeDocument/2006/relationships/hyperlink" Target="http://www.bav-astro.de/sfs/BAVM_link.php?BAVMnr=193" TargetMode="External"/><Relationship Id="rId19" Type="http://schemas.openxmlformats.org/officeDocument/2006/relationships/hyperlink" Target="http://vsolj.cetus-net.org/vsoljno55.pdf" TargetMode="External"/><Relationship Id="rId4" Type="http://schemas.openxmlformats.org/officeDocument/2006/relationships/hyperlink" Target="http://vsolj.cetus-net.org/no44.pdf" TargetMode="External"/><Relationship Id="rId9" Type="http://schemas.openxmlformats.org/officeDocument/2006/relationships/hyperlink" Target="http://vsolj.cetus-net.org/no44.pdf" TargetMode="External"/><Relationship Id="rId14" Type="http://schemas.openxmlformats.org/officeDocument/2006/relationships/hyperlink" Target="http://www.konkoly.hu/cgi-bin/IBVS?5980" TargetMode="External"/><Relationship Id="rId22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://vsolj.cetus-net.org/no44.pdf" TargetMode="External"/><Relationship Id="rId13" Type="http://schemas.openxmlformats.org/officeDocument/2006/relationships/hyperlink" Target="http://var.astro.cz/oejv/issues/oejv0137.pdf" TargetMode="External"/><Relationship Id="rId18" Type="http://schemas.openxmlformats.org/officeDocument/2006/relationships/hyperlink" Target="http://www.bav-astro.de/sfs/BAVM_link.php?BAVMnr=225" TargetMode="External"/><Relationship Id="rId3" Type="http://schemas.openxmlformats.org/officeDocument/2006/relationships/hyperlink" Target="http://vsolj.cetus-net.org/no42.pdf" TargetMode="External"/><Relationship Id="rId21" Type="http://schemas.openxmlformats.org/officeDocument/2006/relationships/hyperlink" Target="http://www.konkoly.hu/cgi-bin/IBVS?6044" TargetMode="External"/><Relationship Id="rId7" Type="http://schemas.openxmlformats.org/officeDocument/2006/relationships/hyperlink" Target="http://vsolj.cetus-net.org/no44.pdf" TargetMode="External"/><Relationship Id="rId12" Type="http://schemas.openxmlformats.org/officeDocument/2006/relationships/hyperlink" Target="http://www.konkoly.hu/cgi-bin/IBVS?5980" TargetMode="External"/><Relationship Id="rId17" Type="http://schemas.openxmlformats.org/officeDocument/2006/relationships/hyperlink" Target="http://www.bav-astro.de/sfs/BAVM_link.php?BAVMnr=225" TargetMode="External"/><Relationship Id="rId2" Type="http://schemas.openxmlformats.org/officeDocument/2006/relationships/hyperlink" Target="http://vsolj.cetus-net.org/no40.pdf" TargetMode="External"/><Relationship Id="rId16" Type="http://schemas.openxmlformats.org/officeDocument/2006/relationships/hyperlink" Target="http://www.konkoly.hu/cgi-bin/IBVS?6044" TargetMode="External"/><Relationship Id="rId20" Type="http://schemas.openxmlformats.org/officeDocument/2006/relationships/hyperlink" Target="http://vsolj.cetus-net.org/vsoljno55.pdf" TargetMode="External"/><Relationship Id="rId1" Type="http://schemas.openxmlformats.org/officeDocument/2006/relationships/hyperlink" Target="http://vsolj.cetus-net.org/no40.pdf" TargetMode="External"/><Relationship Id="rId6" Type="http://schemas.openxmlformats.org/officeDocument/2006/relationships/hyperlink" Target="http://vsolj.cetus-net.org/no44.pdf" TargetMode="External"/><Relationship Id="rId11" Type="http://schemas.openxmlformats.org/officeDocument/2006/relationships/hyperlink" Target="http://www.konkoly.hu/cgi-bin/IBVS?5980" TargetMode="External"/><Relationship Id="rId5" Type="http://schemas.openxmlformats.org/officeDocument/2006/relationships/hyperlink" Target="http://vsolj.cetus-net.org/no44.pdf" TargetMode="External"/><Relationship Id="rId15" Type="http://schemas.openxmlformats.org/officeDocument/2006/relationships/hyperlink" Target="http://www.konkoly.hu/cgi-bin/IBVS?5980" TargetMode="External"/><Relationship Id="rId10" Type="http://schemas.openxmlformats.org/officeDocument/2006/relationships/hyperlink" Target="http://www.bav-astro.de/sfs/BAVM_link.php?BAVMnr=193" TargetMode="External"/><Relationship Id="rId19" Type="http://schemas.openxmlformats.org/officeDocument/2006/relationships/hyperlink" Target="http://vsolj.cetus-net.org/vsoljno55.pdf" TargetMode="External"/><Relationship Id="rId4" Type="http://schemas.openxmlformats.org/officeDocument/2006/relationships/hyperlink" Target="http://vsolj.cetus-net.org/no44.pdf" TargetMode="External"/><Relationship Id="rId9" Type="http://schemas.openxmlformats.org/officeDocument/2006/relationships/hyperlink" Target="http://vsolj.cetus-net.org/no44.pdf" TargetMode="External"/><Relationship Id="rId14" Type="http://schemas.openxmlformats.org/officeDocument/2006/relationships/hyperlink" Target="http://www.konkoly.hu/cgi-bin/IBVS?5980" TargetMode="External"/><Relationship Id="rId22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://vsolj.cetus-net.org/no40.pdf" TargetMode="External"/><Relationship Id="rId13" Type="http://schemas.openxmlformats.org/officeDocument/2006/relationships/hyperlink" Target="http://var.astro.cz/oejv/issues/oejv0137.pdf" TargetMode="External"/><Relationship Id="rId18" Type="http://schemas.openxmlformats.org/officeDocument/2006/relationships/hyperlink" Target="http://www.bav-astro.de/sfs/BAVM_link.php?BAVMnr=225" TargetMode="External"/><Relationship Id="rId3" Type="http://schemas.openxmlformats.org/officeDocument/2006/relationships/hyperlink" Target="http://vsolj.cetus-net.org/no44.pdf" TargetMode="External"/><Relationship Id="rId21" Type="http://schemas.openxmlformats.org/officeDocument/2006/relationships/hyperlink" Target="http://www.konkoly.hu/cgi-bin/IBVS?6044" TargetMode="External"/><Relationship Id="rId7" Type="http://schemas.openxmlformats.org/officeDocument/2006/relationships/hyperlink" Target="http://vsolj.cetus-net.org/no42.pdf" TargetMode="External"/><Relationship Id="rId12" Type="http://schemas.openxmlformats.org/officeDocument/2006/relationships/hyperlink" Target="http://www.konkoly.hu/cgi-bin/IBVS?5980" TargetMode="External"/><Relationship Id="rId17" Type="http://schemas.openxmlformats.org/officeDocument/2006/relationships/hyperlink" Target="http://www.bav-astro.de/sfs/BAVM_link.php?BAVMnr=225" TargetMode="External"/><Relationship Id="rId2" Type="http://schemas.openxmlformats.org/officeDocument/2006/relationships/hyperlink" Target="http://vsolj.cetus-net.org/no44.pdf" TargetMode="External"/><Relationship Id="rId16" Type="http://schemas.openxmlformats.org/officeDocument/2006/relationships/hyperlink" Target="http://www.konkoly.hu/cgi-bin/IBVS?6044" TargetMode="External"/><Relationship Id="rId20" Type="http://schemas.openxmlformats.org/officeDocument/2006/relationships/hyperlink" Target="http://vsolj.cetus-net.org/vsoljno55.pdf" TargetMode="External"/><Relationship Id="rId1" Type="http://schemas.openxmlformats.org/officeDocument/2006/relationships/hyperlink" Target="http://vsolj.cetus-net.org/no44.pdf" TargetMode="External"/><Relationship Id="rId6" Type="http://schemas.openxmlformats.org/officeDocument/2006/relationships/hyperlink" Target="http://vsolj.cetus-net.org/no44.pdf" TargetMode="External"/><Relationship Id="rId11" Type="http://schemas.openxmlformats.org/officeDocument/2006/relationships/hyperlink" Target="http://www.konkoly.hu/cgi-bin/IBVS?5980" TargetMode="External"/><Relationship Id="rId5" Type="http://schemas.openxmlformats.org/officeDocument/2006/relationships/hyperlink" Target="http://vsolj.cetus-net.org/no44.pdf" TargetMode="External"/><Relationship Id="rId15" Type="http://schemas.openxmlformats.org/officeDocument/2006/relationships/hyperlink" Target="http://www.konkoly.hu/cgi-bin/IBVS?5980" TargetMode="External"/><Relationship Id="rId10" Type="http://schemas.openxmlformats.org/officeDocument/2006/relationships/hyperlink" Target="http://www.bav-astro.de/sfs/BAVM_link.php?BAVMnr=193" TargetMode="External"/><Relationship Id="rId19" Type="http://schemas.openxmlformats.org/officeDocument/2006/relationships/hyperlink" Target="http://vsolj.cetus-net.org/vsoljno55.pdf" TargetMode="External"/><Relationship Id="rId4" Type="http://schemas.openxmlformats.org/officeDocument/2006/relationships/hyperlink" Target="http://vsolj.cetus-net.org/no44.pdf" TargetMode="External"/><Relationship Id="rId9" Type="http://schemas.openxmlformats.org/officeDocument/2006/relationships/hyperlink" Target="http://vsolj.cetus-net.org/no40.pdf" TargetMode="External"/><Relationship Id="rId14" Type="http://schemas.openxmlformats.org/officeDocument/2006/relationships/hyperlink" Target="http://www.konkoly.hu/cgi-bin/IBVS?5980" TargetMode="External"/><Relationship Id="rId22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://vsolj.cetus-net.org/no44.pdf" TargetMode="External"/><Relationship Id="rId13" Type="http://schemas.openxmlformats.org/officeDocument/2006/relationships/hyperlink" Target="http://var.astro.cz/oejv/issues/oejv0137.pdf" TargetMode="External"/><Relationship Id="rId18" Type="http://schemas.openxmlformats.org/officeDocument/2006/relationships/hyperlink" Target="http://www.bav-astro.de/sfs/BAVM_link.php?BAVMnr=225" TargetMode="External"/><Relationship Id="rId3" Type="http://schemas.openxmlformats.org/officeDocument/2006/relationships/hyperlink" Target="http://vsolj.cetus-net.org/no42.pdf" TargetMode="External"/><Relationship Id="rId21" Type="http://schemas.openxmlformats.org/officeDocument/2006/relationships/hyperlink" Target="http://www.konkoly.hu/cgi-bin/IBVS?6044" TargetMode="External"/><Relationship Id="rId7" Type="http://schemas.openxmlformats.org/officeDocument/2006/relationships/hyperlink" Target="http://vsolj.cetus-net.org/no44.pdf" TargetMode="External"/><Relationship Id="rId12" Type="http://schemas.openxmlformats.org/officeDocument/2006/relationships/hyperlink" Target="http://www.konkoly.hu/cgi-bin/IBVS?5980" TargetMode="External"/><Relationship Id="rId17" Type="http://schemas.openxmlformats.org/officeDocument/2006/relationships/hyperlink" Target="http://www.bav-astro.de/sfs/BAVM_link.php?BAVMnr=225" TargetMode="External"/><Relationship Id="rId2" Type="http://schemas.openxmlformats.org/officeDocument/2006/relationships/hyperlink" Target="http://vsolj.cetus-net.org/no40.pdf" TargetMode="External"/><Relationship Id="rId16" Type="http://schemas.openxmlformats.org/officeDocument/2006/relationships/hyperlink" Target="http://www.konkoly.hu/cgi-bin/IBVS?6044" TargetMode="External"/><Relationship Id="rId20" Type="http://schemas.openxmlformats.org/officeDocument/2006/relationships/hyperlink" Target="http://vsolj.cetus-net.org/vsoljno55.pdf" TargetMode="External"/><Relationship Id="rId1" Type="http://schemas.openxmlformats.org/officeDocument/2006/relationships/hyperlink" Target="http://vsolj.cetus-net.org/no40.pdf" TargetMode="External"/><Relationship Id="rId6" Type="http://schemas.openxmlformats.org/officeDocument/2006/relationships/hyperlink" Target="http://vsolj.cetus-net.org/no44.pdf" TargetMode="External"/><Relationship Id="rId11" Type="http://schemas.openxmlformats.org/officeDocument/2006/relationships/hyperlink" Target="http://www.konkoly.hu/cgi-bin/IBVS?5980" TargetMode="External"/><Relationship Id="rId5" Type="http://schemas.openxmlformats.org/officeDocument/2006/relationships/hyperlink" Target="http://vsolj.cetus-net.org/no44.pdf" TargetMode="External"/><Relationship Id="rId15" Type="http://schemas.openxmlformats.org/officeDocument/2006/relationships/hyperlink" Target="http://www.konkoly.hu/cgi-bin/IBVS?5980" TargetMode="External"/><Relationship Id="rId10" Type="http://schemas.openxmlformats.org/officeDocument/2006/relationships/hyperlink" Target="http://www.bav-astro.de/sfs/BAVM_link.php?BAVMnr=193" TargetMode="External"/><Relationship Id="rId19" Type="http://schemas.openxmlformats.org/officeDocument/2006/relationships/hyperlink" Target="http://vsolj.cetus-net.org/vsoljno55.pdf" TargetMode="External"/><Relationship Id="rId4" Type="http://schemas.openxmlformats.org/officeDocument/2006/relationships/hyperlink" Target="http://vsolj.cetus-net.org/no44.pdf" TargetMode="External"/><Relationship Id="rId9" Type="http://schemas.openxmlformats.org/officeDocument/2006/relationships/hyperlink" Target="http://vsolj.cetus-net.org/no44.pdf" TargetMode="External"/><Relationship Id="rId14" Type="http://schemas.openxmlformats.org/officeDocument/2006/relationships/hyperlink" Target="http://www.konkoly.hu/cgi-bin/IBVS?5980" TargetMode="External"/><Relationship Id="rId22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2"/>
  </sheetPr>
  <dimension ref="A1:AH451"/>
  <sheetViews>
    <sheetView tabSelected="1" workbookViewId="0">
      <pane xSplit="13" ySplit="22" topLeftCell="N423" activePane="bottomRight" state="frozen"/>
      <selection pane="topRight" activeCell="N1" sqref="N1"/>
      <selection pane="bottomLeft" activeCell="A23" sqref="A23"/>
      <selection pane="bottomRight" activeCell="F9" sqref="F9"/>
    </sheetView>
  </sheetViews>
  <sheetFormatPr defaultRowHeight="12.75"/>
  <cols>
    <col min="1" max="1" width="16.140625" style="1" customWidth="1"/>
    <col min="2" max="2" width="4.85546875" style="1" customWidth="1"/>
    <col min="3" max="3" width="13" style="2" customWidth="1"/>
    <col min="4" max="4" width="10.28515625" style="2" customWidth="1"/>
    <col min="5" max="5" width="11.85546875" style="1" customWidth="1"/>
    <col min="6" max="6" width="16.85546875" style="1" customWidth="1"/>
    <col min="7" max="7" width="9.140625" style="1"/>
    <col min="8" max="8" width="8.42578125" style="1" customWidth="1"/>
    <col min="9" max="9" width="9.140625" style="1"/>
    <col min="10" max="10" width="8.42578125" style="1" customWidth="1"/>
    <col min="11" max="11" width="9.140625" style="3"/>
    <col min="12" max="12" width="9.140625" style="1"/>
    <col min="13" max="15" width="9.140625" style="4"/>
    <col min="16" max="16" width="7.140625" style="1" customWidth="1"/>
    <col min="17" max="17" width="10.7109375" style="1" customWidth="1"/>
    <col min="18" max="18" width="12.42578125" style="1" customWidth="1"/>
    <col min="19" max="19" width="9.140625" style="1"/>
    <col min="20" max="20" width="12.42578125" style="1" customWidth="1"/>
    <col min="21" max="16384" width="9.140625" style="1"/>
  </cols>
  <sheetData>
    <row r="1" spans="1:15" s="8" customFormat="1" ht="20.25">
      <c r="A1" s="5" t="s">
        <v>0</v>
      </c>
      <c r="B1" s="6"/>
      <c r="C1" s="7"/>
      <c r="D1" s="2"/>
      <c r="E1" s="1"/>
      <c r="K1" s="9"/>
      <c r="M1" s="10"/>
      <c r="N1" s="10"/>
      <c r="O1" s="10"/>
    </row>
    <row r="2" spans="1:15" s="8" customFormat="1">
      <c r="A2" t="s">
        <v>1</v>
      </c>
      <c r="B2" s="11" t="s">
        <v>1318</v>
      </c>
      <c r="D2" s="12" t="s">
        <v>3</v>
      </c>
      <c r="E2" s="1"/>
      <c r="K2" s="9"/>
      <c r="M2" s="10"/>
      <c r="N2" s="10"/>
      <c r="O2" s="10"/>
    </row>
    <row r="3" spans="1:15" s="8" customFormat="1">
      <c r="A3"/>
      <c r="B3" s="6"/>
      <c r="C3" s="13"/>
      <c r="D3" s="13"/>
      <c r="E3" s="1"/>
      <c r="K3" s="9"/>
      <c r="M3" s="10"/>
      <c r="N3" s="10"/>
      <c r="O3" s="10"/>
    </row>
    <row r="4" spans="1:15" s="8" customFormat="1">
      <c r="A4" s="14" t="s">
        <v>4</v>
      </c>
      <c r="B4" s="15"/>
      <c r="C4" s="16">
        <v>43764.333400000003</v>
      </c>
      <c r="D4" s="17">
        <v>0.36150209999999999</v>
      </c>
      <c r="E4" s="4"/>
      <c r="K4" s="9"/>
      <c r="M4" s="10"/>
      <c r="N4" s="10"/>
      <c r="O4" s="10"/>
    </row>
    <row r="5" spans="1:15" s="8" customFormat="1">
      <c r="A5" s="18" t="s">
        <v>5</v>
      </c>
      <c r="B5"/>
      <c r="C5" s="19">
        <v>-9.5</v>
      </c>
      <c r="D5" t="s">
        <v>6</v>
      </c>
      <c r="E5" s="1"/>
      <c r="K5" s="9"/>
      <c r="M5" s="10"/>
      <c r="N5" s="10"/>
      <c r="O5" s="10"/>
    </row>
    <row r="6" spans="1:15" s="8" customFormat="1">
      <c r="A6" s="14" t="s">
        <v>7</v>
      </c>
      <c r="B6" s="6"/>
      <c r="C6" s="2"/>
      <c r="D6" s="2"/>
      <c r="E6" s="1" t="s">
        <v>107</v>
      </c>
      <c r="K6" s="9"/>
      <c r="M6" s="10"/>
      <c r="N6" s="10"/>
      <c r="O6" s="10"/>
    </row>
    <row r="7" spans="1:15" s="8" customFormat="1">
      <c r="A7" t="s">
        <v>8</v>
      </c>
      <c r="B7" s="6"/>
      <c r="C7" s="306">
        <v>54632.894</v>
      </c>
      <c r="D7" s="2" t="s">
        <v>1319</v>
      </c>
      <c r="E7" s="1">
        <v>50001.335099999997</v>
      </c>
      <c r="K7" s="9"/>
      <c r="M7" s="10"/>
      <c r="N7" s="10"/>
      <c r="O7" s="10"/>
    </row>
    <row r="8" spans="1:15" s="8" customFormat="1">
      <c r="A8" t="s">
        <v>9</v>
      </c>
      <c r="B8" s="6"/>
      <c r="C8" s="306">
        <v>0.36150199999999999</v>
      </c>
      <c r="D8" s="2" t="s">
        <v>1319</v>
      </c>
      <c r="E8" s="1">
        <v>0.36150209999999999</v>
      </c>
      <c r="K8" s="9"/>
      <c r="M8" s="10"/>
      <c r="N8" s="10"/>
      <c r="O8" s="10"/>
    </row>
    <row r="9" spans="1:15" customFormat="1">
      <c r="A9" s="20" t="s">
        <v>10</v>
      </c>
      <c r="B9" s="21">
        <v>355</v>
      </c>
      <c r="C9" s="22" t="str">
        <f>"F"&amp;B9</f>
        <v>F355</v>
      </c>
      <c r="D9" s="23" t="str">
        <f>"G"&amp;B9</f>
        <v>G355</v>
      </c>
    </row>
    <row r="10" spans="1:15" customFormat="1">
      <c r="C10" s="24" t="s">
        <v>11</v>
      </c>
      <c r="D10" s="24" t="s">
        <v>12</v>
      </c>
    </row>
    <row r="11" spans="1:15" customFormat="1">
      <c r="A11" t="s">
        <v>13</v>
      </c>
      <c r="C11" s="23">
        <f ca="1">INTERCEPT(INDIRECT($D$9):G1953,INDIRECT($C$9):F1953)</f>
        <v>5.7059053033318603E-3</v>
      </c>
      <c r="D11" s="25"/>
    </row>
    <row r="12" spans="1:15" customFormat="1">
      <c r="A12" t="s">
        <v>14</v>
      </c>
      <c r="C12" s="23">
        <f ca="1">SLOPE(INDIRECT($D$9):G1953,INDIRECT($C$9):F1953)</f>
        <v>-3.0882420883323403E-6</v>
      </c>
      <c r="D12" s="25"/>
      <c r="E12" s="317" t="s">
        <v>1317</v>
      </c>
      <c r="F12" s="319" t="s">
        <v>1316</v>
      </c>
    </row>
    <row r="13" spans="1:15" customFormat="1">
      <c r="A13" t="s">
        <v>15</v>
      </c>
      <c r="C13" s="25" t="s">
        <v>16</v>
      </c>
      <c r="E13" s="315" t="s">
        <v>18</v>
      </c>
      <c r="F13" s="320">
        <v>1</v>
      </c>
    </row>
    <row r="14" spans="1:15" customFormat="1">
      <c r="E14" s="315" t="s">
        <v>20</v>
      </c>
      <c r="F14" s="321">
        <f ca="1">NOW()+15018.5+$C$5/24</f>
        <v>60581.75029398148</v>
      </c>
    </row>
    <row r="15" spans="1:15" customFormat="1">
      <c r="A15" s="14" t="s">
        <v>17</v>
      </c>
      <c r="C15" s="26">
        <f ca="1">(C7+C11)+(C8+C12)*INT(MAX(F21:F3494))</f>
        <v>60264.329753270053</v>
      </c>
      <c r="E15" s="315" t="s">
        <v>22</v>
      </c>
      <c r="F15" s="321">
        <f ca="1">ROUND(2*($F$14-$C$7)/$C$8,0)/2+$F$13</f>
        <v>16457</v>
      </c>
    </row>
    <row r="16" spans="1:15" customFormat="1">
      <c r="A16" s="14" t="s">
        <v>19</v>
      </c>
      <c r="C16" s="26">
        <f ca="1">+C8+C12</f>
        <v>0.36149891175791166</v>
      </c>
      <c r="E16" s="315" t="s">
        <v>24</v>
      </c>
      <c r="F16" s="321">
        <f ca="1">ROUND(2*($F$14-$C$15)/$C$16,0)/2+$F$13</f>
        <v>879</v>
      </c>
    </row>
    <row r="17" spans="1:34" customFormat="1">
      <c r="A17" s="27" t="s">
        <v>21</v>
      </c>
      <c r="C17">
        <f>COUNT(C21:C2152)</f>
        <v>422</v>
      </c>
      <c r="E17" s="315" t="s">
        <v>1314</v>
      </c>
      <c r="F17" s="322">
        <f ca="1">+$C$15+$C$16*$F$16-15018.5-$C$5/24</f>
        <v>45563.983130038592</v>
      </c>
    </row>
    <row r="18" spans="1:34" customFormat="1">
      <c r="A18" s="14" t="s">
        <v>23</v>
      </c>
      <c r="C18" s="28">
        <f ca="1">+C15</f>
        <v>60264.329753270053</v>
      </c>
      <c r="D18" s="310">
        <f ca="1">+C16</f>
        <v>0.36149891175791166</v>
      </c>
      <c r="E18" s="316" t="s">
        <v>1315</v>
      </c>
      <c r="F18" s="323">
        <f ca="1">+($C$15+$C$16*$F$16)-($C$16/2)-15018.5-$C$5/24</f>
        <v>45563.802380582711</v>
      </c>
    </row>
    <row r="19" spans="1:34" customFormat="1">
      <c r="E19" s="27"/>
      <c r="F19" s="30"/>
    </row>
    <row r="20" spans="1:34" s="8" customFormat="1" ht="14.25">
      <c r="A20" s="162" t="s">
        <v>307</v>
      </c>
      <c r="B20" s="32" t="s">
        <v>26</v>
      </c>
      <c r="C20" s="163" t="s">
        <v>1310</v>
      </c>
      <c r="D20" s="163" t="s">
        <v>1311</v>
      </c>
      <c r="E20" s="31" t="s">
        <v>27</v>
      </c>
      <c r="F20" s="31" t="s">
        <v>28</v>
      </c>
      <c r="G20" s="31" t="s">
        <v>29</v>
      </c>
      <c r="H20" s="33" t="s">
        <v>30</v>
      </c>
      <c r="I20" s="33" t="s">
        <v>31</v>
      </c>
      <c r="J20" s="33" t="s">
        <v>32</v>
      </c>
      <c r="K20" s="34" t="s">
        <v>33</v>
      </c>
      <c r="L20" s="33" t="s">
        <v>34</v>
      </c>
      <c r="M20" s="33" t="s">
        <v>35</v>
      </c>
      <c r="N20" s="33" t="s">
        <v>36</v>
      </c>
      <c r="O20" s="33" t="s">
        <v>37</v>
      </c>
      <c r="P20" s="33" t="s">
        <v>38</v>
      </c>
      <c r="Q20" s="33" t="s">
        <v>39</v>
      </c>
      <c r="R20" s="35" t="s">
        <v>40</v>
      </c>
      <c r="S20" s="35" t="s">
        <v>41</v>
      </c>
      <c r="T20" s="35" t="s">
        <v>42</v>
      </c>
      <c r="U20" s="36" t="s">
        <v>43</v>
      </c>
    </row>
    <row r="21" spans="1:34" s="8" customFormat="1">
      <c r="A21" s="37" t="s">
        <v>44</v>
      </c>
      <c r="B21" s="38" t="s">
        <v>45</v>
      </c>
      <c r="C21" s="37">
        <v>26582.013999999999</v>
      </c>
      <c r="D21" s="37" t="s">
        <v>46</v>
      </c>
      <c r="E21">
        <f t="shared" ref="E21:E84" si="0">+(C21-C$7)/C$8</f>
        <v>-77595.366000741356</v>
      </c>
      <c r="F21">
        <f t="shared" ref="F21:F84" si="1">ROUND(2*E21,0)/2</f>
        <v>-77595.5</v>
      </c>
      <c r="G21">
        <f t="shared" ref="G21:G84" si="2">+C21-(C$7+F21*C$8)</f>
        <v>4.8440999999002088E-2</v>
      </c>
      <c r="H21" s="1"/>
      <c r="I21" s="1">
        <f t="shared" ref="I21:I26" si="3">G21</f>
        <v>4.8440999999002088E-2</v>
      </c>
      <c r="J21" s="1"/>
      <c r="K21" s="39"/>
      <c r="L21" s="1"/>
      <c r="M21" s="1"/>
      <c r="N21" s="1"/>
      <c r="O21" s="40"/>
      <c r="P21" s="1"/>
      <c r="Q21" s="292">
        <f t="shared" ref="Q21:Q84" si="4">C21-15018.5</f>
        <v>11563.513999999999</v>
      </c>
      <c r="R21" s="41">
        <f t="shared" ref="R21:R84" si="5">+(O21-G21)^2</f>
        <v>2.3465304809033201E-3</v>
      </c>
      <c r="S21" s="41">
        <v>0.1</v>
      </c>
      <c r="T21" s="42">
        <f t="shared" ref="T21:T84" si="6">+S21*R21</f>
        <v>2.3465304809033201E-4</v>
      </c>
      <c r="U21" s="1"/>
      <c r="V21" s="1"/>
      <c r="W21" s="1"/>
      <c r="AC21" s="1"/>
      <c r="AD21" s="1">
        <v>16</v>
      </c>
      <c r="AE21" s="1"/>
      <c r="AF21" s="1" t="s">
        <v>47</v>
      </c>
      <c r="AH21" s="1" t="s">
        <v>48</v>
      </c>
    </row>
    <row r="22" spans="1:34" s="8" customFormat="1">
      <c r="A22" s="37" t="s">
        <v>44</v>
      </c>
      <c r="B22" s="38" t="s">
        <v>49</v>
      </c>
      <c r="C22" s="37">
        <v>26582.19</v>
      </c>
      <c r="D22" s="37" t="s">
        <v>46</v>
      </c>
      <c r="E22">
        <f t="shared" si="0"/>
        <v>-77594.879143130616</v>
      </c>
      <c r="F22">
        <f t="shared" si="1"/>
        <v>-77595</v>
      </c>
      <c r="G22">
        <f t="shared" si="2"/>
        <v>4.3689999998605344E-2</v>
      </c>
      <c r="H22" s="1"/>
      <c r="I22" s="1">
        <f t="shared" si="3"/>
        <v>4.3689999998605344E-2</v>
      </c>
      <c r="J22" s="1"/>
      <c r="K22" s="39"/>
      <c r="L22" s="1"/>
      <c r="M22" s="1"/>
      <c r="N22" s="1"/>
      <c r="O22" s="40"/>
      <c r="P22" s="1"/>
      <c r="Q22" s="292">
        <f t="shared" si="4"/>
        <v>11563.689999999999</v>
      </c>
      <c r="R22" s="8">
        <f t="shared" si="5"/>
        <v>1.9088160998781351E-3</v>
      </c>
      <c r="S22" s="8">
        <v>0.1</v>
      </c>
      <c r="T22" s="42">
        <f t="shared" si="6"/>
        <v>1.9088160998781352E-4</v>
      </c>
      <c r="U22" s="1"/>
      <c r="V22" s="1"/>
      <c r="W22" s="1"/>
      <c r="AC22" s="1"/>
      <c r="AD22" s="1">
        <v>7</v>
      </c>
      <c r="AE22" s="1"/>
      <c r="AF22" s="1" t="s">
        <v>50</v>
      </c>
      <c r="AH22" s="1" t="s">
        <v>48</v>
      </c>
    </row>
    <row r="23" spans="1:34" s="8" customFormat="1">
      <c r="A23" s="37" t="s">
        <v>44</v>
      </c>
      <c r="B23" s="38" t="s">
        <v>45</v>
      </c>
      <c r="C23" s="37">
        <v>26965.204000000002</v>
      </c>
      <c r="D23" s="37" t="s">
        <v>46</v>
      </c>
      <c r="E23">
        <f t="shared" si="0"/>
        <v>-76535.371865162568</v>
      </c>
      <c r="F23">
        <f t="shared" si="1"/>
        <v>-76535.5</v>
      </c>
      <c r="G23">
        <f t="shared" si="2"/>
        <v>4.6321000001626089E-2</v>
      </c>
      <c r="H23" s="1"/>
      <c r="I23" s="1">
        <f t="shared" si="3"/>
        <v>4.6321000001626089E-2</v>
      </c>
      <c r="J23" s="1"/>
      <c r="K23" s="39"/>
      <c r="L23" s="1"/>
      <c r="M23" s="1"/>
      <c r="N23" s="1"/>
      <c r="O23" s="40"/>
      <c r="P23" s="1"/>
      <c r="Q23" s="292">
        <f t="shared" si="4"/>
        <v>11946.704000000002</v>
      </c>
      <c r="R23" s="8">
        <f t="shared" si="5"/>
        <v>2.145635041150644E-3</v>
      </c>
      <c r="S23" s="8">
        <v>0.1</v>
      </c>
      <c r="T23" s="42">
        <f t="shared" si="6"/>
        <v>2.1456350411506442E-4</v>
      </c>
      <c r="U23" s="1"/>
      <c r="V23" s="1"/>
      <c r="W23" s="1"/>
      <c r="AC23" s="1"/>
      <c r="AD23" s="1">
        <v>6</v>
      </c>
      <c r="AE23" s="1"/>
      <c r="AF23" s="1" t="s">
        <v>50</v>
      </c>
      <c r="AH23" s="1" t="s">
        <v>48</v>
      </c>
    </row>
    <row r="24" spans="1:34" s="8" customFormat="1">
      <c r="A24" s="37" t="s">
        <v>44</v>
      </c>
      <c r="B24" s="38" t="s">
        <v>49</v>
      </c>
      <c r="C24" s="37">
        <v>26965.384999999998</v>
      </c>
      <c r="D24" s="37" t="s">
        <v>46</v>
      </c>
      <c r="E24">
        <f t="shared" si="0"/>
        <v>-76534.871176369707</v>
      </c>
      <c r="F24">
        <f t="shared" si="1"/>
        <v>-76535</v>
      </c>
      <c r="G24">
        <f t="shared" si="2"/>
        <v>4.6569999998610001E-2</v>
      </c>
      <c r="H24" s="1"/>
      <c r="I24" s="1">
        <f t="shared" si="3"/>
        <v>4.6569999998610001E-2</v>
      </c>
      <c r="J24" s="1"/>
      <c r="K24" s="39"/>
      <c r="L24" s="1"/>
      <c r="M24" s="1"/>
      <c r="N24" s="1"/>
      <c r="O24" s="40"/>
      <c r="P24" s="1"/>
      <c r="Q24" s="292">
        <f t="shared" si="4"/>
        <v>11946.884999999998</v>
      </c>
      <c r="R24" s="8">
        <f t="shared" si="5"/>
        <v>2.1687648998705354E-3</v>
      </c>
      <c r="S24" s="8">
        <v>0.1</v>
      </c>
      <c r="T24" s="42">
        <f t="shared" si="6"/>
        <v>2.1687648998705355E-4</v>
      </c>
      <c r="U24" s="1"/>
      <c r="V24" s="1"/>
      <c r="W24" s="1"/>
      <c r="AC24" s="1"/>
      <c r="AD24" s="1">
        <v>12</v>
      </c>
      <c r="AE24" s="1"/>
      <c r="AF24" s="1" t="s">
        <v>50</v>
      </c>
      <c r="AH24" s="1" t="s">
        <v>48</v>
      </c>
    </row>
    <row r="25" spans="1:34" s="8" customFormat="1">
      <c r="A25" s="37" t="s">
        <v>44</v>
      </c>
      <c r="B25" s="38" t="s">
        <v>45</v>
      </c>
      <c r="C25" s="37">
        <v>27393.223000000002</v>
      </c>
      <c r="D25" s="37" t="s">
        <v>46</v>
      </c>
      <c r="E25">
        <f t="shared" si="0"/>
        <v>-75351.370116901147</v>
      </c>
      <c r="F25">
        <f t="shared" si="1"/>
        <v>-75351.5</v>
      </c>
      <c r="G25">
        <f t="shared" si="2"/>
        <v>4.6953000000939937E-2</v>
      </c>
      <c r="H25" s="1"/>
      <c r="I25" s="1">
        <f t="shared" si="3"/>
        <v>4.6953000000939937E-2</v>
      </c>
      <c r="J25" s="1"/>
      <c r="K25" s="39"/>
      <c r="L25" s="1"/>
      <c r="M25" s="1"/>
      <c r="N25" s="1"/>
      <c r="O25" s="40"/>
      <c r="P25" s="1"/>
      <c r="Q25" s="292">
        <f t="shared" si="4"/>
        <v>12374.723000000002</v>
      </c>
      <c r="R25" s="8">
        <f t="shared" si="5"/>
        <v>2.2045842090882657E-3</v>
      </c>
      <c r="S25" s="8">
        <v>0.1</v>
      </c>
      <c r="T25" s="42">
        <f t="shared" si="6"/>
        <v>2.2045842090882657E-4</v>
      </c>
      <c r="W25" s="1"/>
      <c r="AC25" s="1"/>
      <c r="AD25" s="1">
        <v>6</v>
      </c>
      <c r="AE25" s="1"/>
      <c r="AF25" s="1" t="s">
        <v>47</v>
      </c>
      <c r="AH25" s="1" t="s">
        <v>48</v>
      </c>
    </row>
    <row r="26" spans="1:34" s="8" customFormat="1">
      <c r="A26" s="37" t="s">
        <v>44</v>
      </c>
      <c r="B26" s="38" t="s">
        <v>49</v>
      </c>
      <c r="C26" s="37">
        <v>27393.402999999998</v>
      </c>
      <c r="D26" s="37" t="s">
        <v>46</v>
      </c>
      <c r="E26">
        <f t="shared" si="0"/>
        <v>-75350.872194344716</v>
      </c>
      <c r="F26">
        <f t="shared" si="1"/>
        <v>-75351</v>
      </c>
      <c r="G26">
        <f t="shared" si="2"/>
        <v>4.6201999997720122E-2</v>
      </c>
      <c r="H26" s="1"/>
      <c r="I26" s="1">
        <f t="shared" si="3"/>
        <v>4.6201999997720122E-2</v>
      </c>
      <c r="J26" s="1"/>
      <c r="K26" s="39"/>
      <c r="L26" s="1"/>
      <c r="M26" s="1"/>
      <c r="N26" s="1"/>
      <c r="O26" s="40"/>
      <c r="P26" s="1"/>
      <c r="Q26" s="292">
        <f t="shared" si="4"/>
        <v>12374.902999999998</v>
      </c>
      <c r="R26" s="8">
        <f t="shared" si="5"/>
        <v>2.1346248037893301E-3</v>
      </c>
      <c r="S26" s="8">
        <v>0.1</v>
      </c>
      <c r="T26" s="42">
        <f t="shared" si="6"/>
        <v>2.1346248037893301E-4</v>
      </c>
      <c r="U26" s="1"/>
      <c r="V26" s="1"/>
      <c r="W26" s="1"/>
      <c r="AC26" s="1" t="s">
        <v>51</v>
      </c>
      <c r="AD26" s="1">
        <v>13</v>
      </c>
      <c r="AE26" s="1"/>
      <c r="AF26" s="1" t="s">
        <v>47</v>
      </c>
      <c r="AH26" s="1" t="s">
        <v>48</v>
      </c>
    </row>
    <row r="27" spans="1:34" s="8" customFormat="1">
      <c r="A27" s="37" t="s">
        <v>52</v>
      </c>
      <c r="B27" s="38" t="s">
        <v>49</v>
      </c>
      <c r="C27" s="37">
        <v>27655.485000000001</v>
      </c>
      <c r="D27" s="37" t="s">
        <v>53</v>
      </c>
      <c r="E27">
        <f t="shared" si="0"/>
        <v>-74625.891419687861</v>
      </c>
      <c r="F27">
        <f t="shared" si="1"/>
        <v>-74626</v>
      </c>
      <c r="G27">
        <f t="shared" si="2"/>
        <v>3.9251999998668907E-2</v>
      </c>
      <c r="H27" s="1">
        <f>G27</f>
        <v>3.9251999998668907E-2</v>
      </c>
      <c r="I27" s="1"/>
      <c r="J27" s="1"/>
      <c r="K27" s="39"/>
      <c r="L27" s="1"/>
      <c r="M27" s="1"/>
      <c r="N27" s="1"/>
      <c r="O27" s="40"/>
      <c r="P27" s="1"/>
      <c r="Q27" s="292">
        <f t="shared" si="4"/>
        <v>12636.985000000001</v>
      </c>
      <c r="R27" s="8">
        <f t="shared" si="5"/>
        <v>1.540719503895504E-3</v>
      </c>
      <c r="S27" s="1">
        <v>0.1</v>
      </c>
      <c r="T27" s="42">
        <f t="shared" si="6"/>
        <v>1.5407195038955041E-4</v>
      </c>
      <c r="U27" s="1"/>
      <c r="V27" s="1"/>
      <c r="W27" s="1"/>
      <c r="AC27" s="1" t="s">
        <v>51</v>
      </c>
      <c r="AD27" s="1">
        <v>8</v>
      </c>
      <c r="AE27" s="1"/>
      <c r="AF27" s="1" t="s">
        <v>47</v>
      </c>
      <c r="AH27" s="1" t="s">
        <v>48</v>
      </c>
    </row>
    <row r="28" spans="1:34" s="8" customFormat="1">
      <c r="A28" s="37" t="s">
        <v>54</v>
      </c>
      <c r="B28" s="38" t="s">
        <v>49</v>
      </c>
      <c r="C28" s="37">
        <v>28058.561399999999</v>
      </c>
      <c r="D28" s="37" t="s">
        <v>46</v>
      </c>
      <c r="E28">
        <f t="shared" si="0"/>
        <v>-73510.886800073029</v>
      </c>
      <c r="F28">
        <f t="shared" si="1"/>
        <v>-73511</v>
      </c>
      <c r="G28">
        <f t="shared" si="2"/>
        <v>4.0921999996498926E-2</v>
      </c>
      <c r="H28" s="1"/>
      <c r="I28" s="1">
        <f>G28</f>
        <v>4.0921999996498926E-2</v>
      </c>
      <c r="J28" s="1"/>
      <c r="K28" s="39"/>
      <c r="L28" s="1"/>
      <c r="M28" s="1"/>
      <c r="N28" s="1"/>
      <c r="O28" s="40"/>
      <c r="P28" s="1"/>
      <c r="Q28" s="292">
        <f t="shared" si="4"/>
        <v>13040.061399999999</v>
      </c>
      <c r="R28" s="8">
        <f t="shared" si="5"/>
        <v>1.674610083713458E-3</v>
      </c>
      <c r="S28" s="8">
        <v>0.1</v>
      </c>
      <c r="T28" s="42">
        <f t="shared" si="6"/>
        <v>1.6746100837134581E-4</v>
      </c>
      <c r="U28" s="1"/>
      <c r="V28" s="1"/>
      <c r="W28" s="1"/>
      <c r="AC28" s="1" t="s">
        <v>51</v>
      </c>
      <c r="AD28" s="1">
        <v>12</v>
      </c>
      <c r="AE28" s="1"/>
      <c r="AF28" s="1" t="s">
        <v>47</v>
      </c>
      <c r="AH28" s="1" t="s">
        <v>48</v>
      </c>
    </row>
    <row r="29" spans="1:34" s="8" customFormat="1">
      <c r="A29" s="37" t="s">
        <v>55</v>
      </c>
      <c r="B29" s="38" t="s">
        <v>49</v>
      </c>
      <c r="C29" s="37">
        <v>28498.522000000001</v>
      </c>
      <c r="D29" s="37" t="s">
        <v>46</v>
      </c>
      <c r="E29">
        <f t="shared" si="0"/>
        <v>-72293.851762922481</v>
      </c>
      <c r="F29">
        <f t="shared" si="1"/>
        <v>-72294</v>
      </c>
      <c r="G29">
        <f t="shared" si="2"/>
        <v>5.3587999998853775E-2</v>
      </c>
      <c r="H29" s="1"/>
      <c r="I29" s="1">
        <f>G29</f>
        <v>5.3587999998853775E-2</v>
      </c>
      <c r="J29" s="1"/>
      <c r="K29" s="39"/>
      <c r="L29" s="1"/>
      <c r="M29" s="1"/>
      <c r="N29" s="1"/>
      <c r="O29" s="40"/>
      <c r="P29" s="1"/>
      <c r="Q29" s="292">
        <f t="shared" si="4"/>
        <v>13480.022000000001</v>
      </c>
      <c r="R29" s="8">
        <f t="shared" si="5"/>
        <v>2.8716737438771521E-3</v>
      </c>
      <c r="S29" s="8">
        <v>0.1</v>
      </c>
      <c r="T29" s="42">
        <f t="shared" si="6"/>
        <v>2.8716737438771523E-4</v>
      </c>
      <c r="U29" s="1"/>
      <c r="V29" s="1"/>
      <c r="W29" s="1"/>
      <c r="AC29" s="1"/>
      <c r="AD29" s="1">
        <v>5</v>
      </c>
      <c r="AE29" s="1"/>
      <c r="AF29" s="1" t="s">
        <v>47</v>
      </c>
      <c r="AH29" s="1" t="s">
        <v>48</v>
      </c>
    </row>
    <row r="30" spans="1:34" s="8" customFormat="1">
      <c r="A30" s="37" t="s">
        <v>56</v>
      </c>
      <c r="B30" s="38" t="s">
        <v>49</v>
      </c>
      <c r="C30" s="37">
        <v>30226.826000000001</v>
      </c>
      <c r="D30" s="37" t="s">
        <v>53</v>
      </c>
      <c r="E30">
        <f t="shared" si="0"/>
        <v>-67512.954285176849</v>
      </c>
      <c r="F30">
        <f t="shared" si="1"/>
        <v>-67513</v>
      </c>
      <c r="G30">
        <f t="shared" si="2"/>
        <v>1.6525999999430496E-2</v>
      </c>
      <c r="H30" s="1">
        <f t="shared" ref="H30:H38" si="7">G30</f>
        <v>1.6525999999430496E-2</v>
      </c>
      <c r="I30" s="1"/>
      <c r="J30" s="1"/>
      <c r="K30" s="39"/>
      <c r="L30" s="1"/>
      <c r="M30" s="1"/>
      <c r="N30" s="1"/>
      <c r="O30" s="40"/>
      <c r="P30" s="1"/>
      <c r="Q30" s="292">
        <f t="shared" si="4"/>
        <v>15208.326000000001</v>
      </c>
      <c r="R30" s="8">
        <f t="shared" si="5"/>
        <v>2.7310867598117678E-4</v>
      </c>
      <c r="S30" s="1">
        <v>0.1</v>
      </c>
      <c r="T30" s="42">
        <f t="shared" si="6"/>
        <v>2.7310867598117678E-5</v>
      </c>
      <c r="U30" s="1"/>
      <c r="V30" s="1"/>
      <c r="W30" s="1"/>
      <c r="AC30" s="1"/>
      <c r="AD30" s="1">
        <v>5</v>
      </c>
      <c r="AE30" s="1"/>
      <c r="AF30" s="1" t="s">
        <v>47</v>
      </c>
      <c r="AH30" s="1" t="s">
        <v>48</v>
      </c>
    </row>
    <row r="31" spans="1:34" s="8" customFormat="1">
      <c r="A31" s="37" t="s">
        <v>56</v>
      </c>
      <c r="B31" s="38" t="s">
        <v>49</v>
      </c>
      <c r="C31" s="37">
        <v>30235.865000000002</v>
      </c>
      <c r="D31" s="37" t="s">
        <v>53</v>
      </c>
      <c r="E31">
        <f t="shared" si="0"/>
        <v>-67487.950274134026</v>
      </c>
      <c r="F31">
        <f t="shared" si="1"/>
        <v>-67488</v>
      </c>
      <c r="G31">
        <f t="shared" si="2"/>
        <v>1.7975999999180203E-2</v>
      </c>
      <c r="H31" s="1">
        <f t="shared" si="7"/>
        <v>1.7975999999180203E-2</v>
      </c>
      <c r="I31" s="1"/>
      <c r="J31" s="1"/>
      <c r="K31" s="39"/>
      <c r="L31" s="1"/>
      <c r="M31" s="1"/>
      <c r="N31" s="1"/>
      <c r="O31" s="40"/>
      <c r="P31" s="1"/>
      <c r="Q31" s="292">
        <f t="shared" si="4"/>
        <v>15217.365000000002</v>
      </c>
      <c r="R31" s="8">
        <f t="shared" si="5"/>
        <v>3.2313657597052666E-4</v>
      </c>
      <c r="S31" s="1">
        <v>0.1</v>
      </c>
      <c r="T31" s="42">
        <f t="shared" si="6"/>
        <v>3.2313657597052665E-5</v>
      </c>
      <c r="U31" s="1"/>
      <c r="V31" s="1"/>
      <c r="W31" s="1"/>
      <c r="AC31" s="1"/>
      <c r="AD31" s="1">
        <v>6</v>
      </c>
      <c r="AE31" s="1"/>
      <c r="AF31" s="1" t="s">
        <v>47</v>
      </c>
      <c r="AH31" s="1" t="s">
        <v>48</v>
      </c>
    </row>
    <row r="32" spans="1:34" s="8" customFormat="1">
      <c r="A32" s="37" t="s">
        <v>56</v>
      </c>
      <c r="B32" s="38" t="s">
        <v>49</v>
      </c>
      <c r="C32" s="37">
        <v>30258.637999999999</v>
      </c>
      <c r="D32" s="37" t="s">
        <v>53</v>
      </c>
      <c r="E32">
        <f t="shared" si="0"/>
        <v>-67424.954772034456</v>
      </c>
      <c r="F32">
        <f t="shared" si="1"/>
        <v>-67425</v>
      </c>
      <c r="G32">
        <f t="shared" si="2"/>
        <v>1.6349999998055864E-2</v>
      </c>
      <c r="H32" s="1">
        <f t="shared" si="7"/>
        <v>1.6349999998055864E-2</v>
      </c>
      <c r="I32" s="1"/>
      <c r="J32" s="1"/>
      <c r="K32" s="39"/>
      <c r="L32" s="1"/>
      <c r="M32" s="1"/>
      <c r="N32" s="1"/>
      <c r="O32" s="40"/>
      <c r="P32" s="1"/>
      <c r="Q32" s="292">
        <f t="shared" si="4"/>
        <v>15240.137999999999</v>
      </c>
      <c r="R32" s="8">
        <f t="shared" si="5"/>
        <v>2.6732249993642674E-4</v>
      </c>
      <c r="S32" s="1">
        <v>0.1</v>
      </c>
      <c r="T32" s="42">
        <f t="shared" si="6"/>
        <v>2.6732249993642677E-5</v>
      </c>
      <c r="U32" s="1"/>
      <c r="V32" s="1"/>
      <c r="W32" s="1"/>
      <c r="AC32" s="1"/>
      <c r="AD32" s="1">
        <v>7</v>
      </c>
      <c r="AE32" s="1"/>
      <c r="AF32" s="1" t="s">
        <v>47</v>
      </c>
      <c r="AH32" s="1" t="s">
        <v>48</v>
      </c>
    </row>
    <row r="33" spans="1:34" s="8" customFormat="1">
      <c r="A33" s="37" t="s">
        <v>56</v>
      </c>
      <c r="B33" s="38" t="s">
        <v>49</v>
      </c>
      <c r="C33" s="37">
        <v>30264.796999999999</v>
      </c>
      <c r="D33" s="37" t="s">
        <v>53</v>
      </c>
      <c r="E33">
        <f t="shared" si="0"/>
        <v>-67407.917521894764</v>
      </c>
      <c r="F33">
        <f t="shared" si="1"/>
        <v>-67408</v>
      </c>
      <c r="G33">
        <f t="shared" si="2"/>
        <v>2.9815999998390907E-2</v>
      </c>
      <c r="H33" s="1">
        <f t="shared" si="7"/>
        <v>2.9815999998390907E-2</v>
      </c>
      <c r="I33" s="1"/>
      <c r="J33" s="1"/>
      <c r="K33" s="39"/>
      <c r="L33" s="1"/>
      <c r="M33" s="1"/>
      <c r="N33" s="1"/>
      <c r="O33" s="40"/>
      <c r="P33" s="1"/>
      <c r="Q33" s="292">
        <f t="shared" si="4"/>
        <v>15246.296999999999</v>
      </c>
      <c r="R33" s="8">
        <f t="shared" si="5"/>
        <v>8.8899385590404656E-4</v>
      </c>
      <c r="S33" s="1">
        <v>0.1</v>
      </c>
      <c r="T33" s="42">
        <f t="shared" si="6"/>
        <v>8.8899385590404662E-5</v>
      </c>
      <c r="U33" s="1"/>
      <c r="V33" s="1"/>
      <c r="W33" s="1"/>
      <c r="AC33" s="1" t="s">
        <v>51</v>
      </c>
      <c r="AD33" s="1">
        <v>6</v>
      </c>
      <c r="AE33" s="1"/>
      <c r="AF33" s="1" t="s">
        <v>47</v>
      </c>
      <c r="AH33" s="1" t="s">
        <v>48</v>
      </c>
    </row>
    <row r="34" spans="1:34" s="8" customFormat="1">
      <c r="A34" s="37" t="s">
        <v>56</v>
      </c>
      <c r="B34" s="38" t="s">
        <v>49</v>
      </c>
      <c r="C34" s="37">
        <v>30281.776000000002</v>
      </c>
      <c r="D34" s="37" t="s">
        <v>53</v>
      </c>
      <c r="E34">
        <f t="shared" si="0"/>
        <v>-67360.949593639874</v>
      </c>
      <c r="F34">
        <f t="shared" si="1"/>
        <v>-67361</v>
      </c>
      <c r="G34">
        <f t="shared" si="2"/>
        <v>1.8222000002424465E-2</v>
      </c>
      <c r="H34" s="1">
        <f t="shared" si="7"/>
        <v>1.8222000002424465E-2</v>
      </c>
      <c r="I34" s="1"/>
      <c r="J34" s="1"/>
      <c r="K34" s="39"/>
      <c r="L34" s="1"/>
      <c r="M34" s="1"/>
      <c r="N34" s="1"/>
      <c r="O34" s="40"/>
      <c r="P34" s="1"/>
      <c r="Q34" s="292">
        <f t="shared" si="4"/>
        <v>15263.276000000002</v>
      </c>
      <c r="R34" s="8">
        <f t="shared" si="5"/>
        <v>3.3204128408835721E-4</v>
      </c>
      <c r="S34" s="1">
        <v>0.1</v>
      </c>
      <c r="T34" s="42">
        <f t="shared" si="6"/>
        <v>3.3204128408835725E-5</v>
      </c>
      <c r="U34" s="1"/>
      <c r="V34" s="1"/>
      <c r="W34" s="1"/>
      <c r="AC34" s="1" t="s">
        <v>51</v>
      </c>
      <c r="AD34" s="1">
        <v>9</v>
      </c>
      <c r="AE34" s="1"/>
      <c r="AF34" s="1" t="s">
        <v>50</v>
      </c>
      <c r="AH34" s="1" t="s">
        <v>48</v>
      </c>
    </row>
    <row r="35" spans="1:34" s="8" customFormat="1">
      <c r="A35" s="37" t="s">
        <v>56</v>
      </c>
      <c r="B35" s="38" t="s">
        <v>49</v>
      </c>
      <c r="C35" s="37">
        <v>30285.753000000001</v>
      </c>
      <c r="D35" s="37" t="s">
        <v>53</v>
      </c>
      <c r="E35">
        <f t="shared" si="0"/>
        <v>-67349.94827137886</v>
      </c>
      <c r="F35">
        <f t="shared" si="1"/>
        <v>-67350</v>
      </c>
      <c r="G35">
        <f t="shared" si="2"/>
        <v>1.870000000053551E-2</v>
      </c>
      <c r="H35" s="1">
        <f t="shared" si="7"/>
        <v>1.870000000053551E-2</v>
      </c>
      <c r="I35" s="1"/>
      <c r="J35" s="1"/>
      <c r="K35" s="39"/>
      <c r="L35" s="1"/>
      <c r="M35" s="1"/>
      <c r="N35" s="1"/>
      <c r="O35" s="40"/>
      <c r="P35" s="1"/>
      <c r="Q35" s="292">
        <f t="shared" si="4"/>
        <v>15267.253000000001</v>
      </c>
      <c r="R35" s="8">
        <f t="shared" si="5"/>
        <v>3.4969000002002808E-4</v>
      </c>
      <c r="S35" s="1">
        <v>0.1</v>
      </c>
      <c r="T35" s="42">
        <f t="shared" si="6"/>
        <v>3.496900000200281E-5</v>
      </c>
      <c r="U35" s="1"/>
      <c r="V35" s="1"/>
      <c r="W35" s="1"/>
      <c r="AC35" s="1" t="s">
        <v>51</v>
      </c>
      <c r="AD35" s="1">
        <v>8</v>
      </c>
      <c r="AE35" s="1"/>
      <c r="AF35" s="1" t="s">
        <v>50</v>
      </c>
      <c r="AH35" s="1" t="s">
        <v>48</v>
      </c>
    </row>
    <row r="36" spans="1:34" s="8" customFormat="1">
      <c r="A36" s="37" t="s">
        <v>56</v>
      </c>
      <c r="B36" s="38" t="s">
        <v>49</v>
      </c>
      <c r="C36" s="37">
        <v>30530.861000000001</v>
      </c>
      <c r="D36" s="37" t="s">
        <v>53</v>
      </c>
      <c r="E36">
        <f t="shared" si="0"/>
        <v>-66671.921593794774</v>
      </c>
      <c r="F36">
        <f t="shared" si="1"/>
        <v>-66672</v>
      </c>
      <c r="G36">
        <f t="shared" si="2"/>
        <v>2.8343999998469371E-2</v>
      </c>
      <c r="H36" s="1">
        <f t="shared" si="7"/>
        <v>2.8343999998469371E-2</v>
      </c>
      <c r="I36" s="1"/>
      <c r="J36" s="1"/>
      <c r="K36" s="39"/>
      <c r="L36" s="1"/>
      <c r="M36" s="1"/>
      <c r="N36" s="1"/>
      <c r="O36" s="40"/>
      <c r="P36" s="1"/>
      <c r="Q36" s="292">
        <f t="shared" si="4"/>
        <v>15512.361000000001</v>
      </c>
      <c r="R36" s="8">
        <f t="shared" si="5"/>
        <v>8.0338233591323175E-4</v>
      </c>
      <c r="S36" s="1">
        <v>0.1</v>
      </c>
      <c r="T36" s="42">
        <f t="shared" si="6"/>
        <v>8.033823359132318E-5</v>
      </c>
      <c r="U36" s="1"/>
      <c r="V36" s="1"/>
      <c r="W36" s="1"/>
      <c r="AC36" s="1" t="s">
        <v>51</v>
      </c>
      <c r="AD36" s="1">
        <v>6</v>
      </c>
      <c r="AE36" s="1"/>
      <c r="AF36" s="1" t="s">
        <v>50</v>
      </c>
      <c r="AH36" s="1" t="s">
        <v>48</v>
      </c>
    </row>
    <row r="37" spans="1:34" s="8" customFormat="1">
      <c r="A37" s="37" t="s">
        <v>56</v>
      </c>
      <c r="B37" s="38" t="s">
        <v>49</v>
      </c>
      <c r="C37" s="37">
        <v>30552.902999999998</v>
      </c>
      <c r="D37" s="37" t="s">
        <v>53</v>
      </c>
      <c r="E37">
        <f t="shared" si="0"/>
        <v>-66610.948210521659</v>
      </c>
      <c r="F37">
        <f t="shared" si="1"/>
        <v>-66611</v>
      </c>
      <c r="G37">
        <f t="shared" si="2"/>
        <v>1.8721999997069361E-2</v>
      </c>
      <c r="H37" s="1">
        <f t="shared" si="7"/>
        <v>1.8721999997069361E-2</v>
      </c>
      <c r="I37" s="1"/>
      <c r="J37" s="1"/>
      <c r="K37" s="39"/>
      <c r="L37" s="1"/>
      <c r="M37" s="1"/>
      <c r="N37" s="1"/>
      <c r="O37" s="40"/>
      <c r="P37" s="1"/>
      <c r="Q37" s="292">
        <f t="shared" si="4"/>
        <v>15534.402999999998</v>
      </c>
      <c r="R37" s="8">
        <f t="shared" si="5"/>
        <v>3.5051328389026513E-4</v>
      </c>
      <c r="S37" s="1">
        <v>0.1</v>
      </c>
      <c r="T37" s="42">
        <f t="shared" si="6"/>
        <v>3.5051328389026516E-5</v>
      </c>
      <c r="U37" s="1"/>
      <c r="V37" s="1"/>
      <c r="W37" s="1"/>
    </row>
    <row r="38" spans="1:34" s="8" customFormat="1">
      <c r="A38" s="37" t="s">
        <v>56</v>
      </c>
      <c r="B38" s="38" t="s">
        <v>49</v>
      </c>
      <c r="C38" s="37">
        <v>30584.721000000001</v>
      </c>
      <c r="D38" s="37" t="s">
        <v>53</v>
      </c>
      <c r="E38">
        <f t="shared" si="0"/>
        <v>-66522.932099960715</v>
      </c>
      <c r="F38">
        <f t="shared" si="1"/>
        <v>-66523</v>
      </c>
      <c r="G38">
        <f t="shared" si="2"/>
        <v>2.4546000000555068E-2</v>
      </c>
      <c r="H38" s="1">
        <f t="shared" si="7"/>
        <v>2.4546000000555068E-2</v>
      </c>
      <c r="I38" s="1"/>
      <c r="J38" s="1"/>
      <c r="K38" s="39"/>
      <c r="L38" s="1"/>
      <c r="M38" s="1"/>
      <c r="N38" s="1"/>
      <c r="O38" s="40"/>
      <c r="P38" s="1"/>
      <c r="Q38" s="292">
        <f t="shared" si="4"/>
        <v>15566.221000000001</v>
      </c>
      <c r="R38" s="8">
        <f t="shared" si="5"/>
        <v>6.0250611602724938E-4</v>
      </c>
      <c r="S38" s="1">
        <v>0.1</v>
      </c>
      <c r="T38" s="42">
        <f t="shared" si="6"/>
        <v>6.0250611602724941E-5</v>
      </c>
      <c r="U38" s="1"/>
      <c r="V38" s="1"/>
      <c r="W38" s="1"/>
    </row>
    <row r="39" spans="1:34" s="8" customFormat="1">
      <c r="A39" s="37" t="s">
        <v>44</v>
      </c>
      <c r="B39" s="38" t="s">
        <v>45</v>
      </c>
      <c r="C39" s="37">
        <v>30994.128000000001</v>
      </c>
      <c r="D39" s="37" t="s">
        <v>46</v>
      </c>
      <c r="E39">
        <f t="shared" si="0"/>
        <v>-65390.415544035721</v>
      </c>
      <c r="F39">
        <f t="shared" si="1"/>
        <v>-65390.5</v>
      </c>
      <c r="G39">
        <f t="shared" si="2"/>
        <v>3.0531000000337372E-2</v>
      </c>
      <c r="H39" s="1"/>
      <c r="I39" s="1">
        <f>G39</f>
        <v>3.0531000000337372E-2</v>
      </c>
      <c r="J39" s="1"/>
      <c r="K39" s="39"/>
      <c r="L39" s="1"/>
      <c r="M39" s="1"/>
      <c r="N39" s="1"/>
      <c r="O39" s="40"/>
      <c r="P39" s="1"/>
      <c r="Q39" s="292">
        <f t="shared" si="4"/>
        <v>15975.628000000001</v>
      </c>
      <c r="R39" s="8">
        <f t="shared" si="5"/>
        <v>9.321419610206006E-4</v>
      </c>
      <c r="S39" s="8">
        <v>0.1</v>
      </c>
      <c r="T39" s="42">
        <f t="shared" si="6"/>
        <v>9.3214196102060066E-5</v>
      </c>
      <c r="W39" s="1"/>
    </row>
    <row r="40" spans="1:34" s="8" customFormat="1">
      <c r="A40" s="37" t="s">
        <v>44</v>
      </c>
      <c r="B40" s="38" t="s">
        <v>49</v>
      </c>
      <c r="C40" s="37">
        <v>30994.308000000001</v>
      </c>
      <c r="D40" s="37" t="s">
        <v>46</v>
      </c>
      <c r="E40">
        <f t="shared" si="0"/>
        <v>-65389.917621479275</v>
      </c>
      <c r="F40">
        <f t="shared" si="1"/>
        <v>-65390</v>
      </c>
      <c r="G40">
        <f t="shared" si="2"/>
        <v>2.9780000000755535E-2</v>
      </c>
      <c r="H40" s="1"/>
      <c r="I40" s="1">
        <f>G40</f>
        <v>2.9780000000755535E-2</v>
      </c>
      <c r="J40" s="1"/>
      <c r="K40" s="39"/>
      <c r="L40" s="1"/>
      <c r="M40" s="1"/>
      <c r="N40" s="1"/>
      <c r="O40" s="40"/>
      <c r="P40" s="1"/>
      <c r="Q40" s="292">
        <f t="shared" si="4"/>
        <v>15975.808000000001</v>
      </c>
      <c r="R40" s="8">
        <f t="shared" si="5"/>
        <v>8.8684840004499971E-4</v>
      </c>
      <c r="S40" s="8">
        <v>0.1</v>
      </c>
      <c r="T40" s="42">
        <f t="shared" si="6"/>
        <v>8.8684840004499979E-5</v>
      </c>
      <c r="U40" s="1"/>
      <c r="V40" s="1"/>
      <c r="W40" s="1"/>
    </row>
    <row r="41" spans="1:34" s="8" customFormat="1">
      <c r="A41" s="37" t="s">
        <v>57</v>
      </c>
      <c r="B41" s="38" t="s">
        <v>49</v>
      </c>
      <c r="C41" s="37">
        <v>31731.756000000001</v>
      </c>
      <c r="D41" s="37" t="s">
        <v>53</v>
      </c>
      <c r="E41">
        <f t="shared" si="0"/>
        <v>-63349.962102560981</v>
      </c>
      <c r="F41">
        <f t="shared" si="1"/>
        <v>-63350</v>
      </c>
      <c r="G41">
        <f t="shared" si="2"/>
        <v>1.3699999999516876E-2</v>
      </c>
      <c r="H41" s="1">
        <f t="shared" ref="H41:H59" si="8">G41</f>
        <v>1.3699999999516876E-2</v>
      </c>
      <c r="I41" s="1"/>
      <c r="J41" s="1"/>
      <c r="K41" s="39"/>
      <c r="L41" s="1"/>
      <c r="M41" s="1"/>
      <c r="N41" s="1"/>
      <c r="O41" s="40"/>
      <c r="P41" s="1"/>
      <c r="Q41" s="292">
        <f t="shared" si="4"/>
        <v>16713.256000000001</v>
      </c>
      <c r="R41" s="8">
        <f t="shared" si="5"/>
        <v>1.8768999998676242E-4</v>
      </c>
      <c r="S41" s="1">
        <v>0.1</v>
      </c>
      <c r="T41" s="42">
        <f t="shared" si="6"/>
        <v>1.8768999998676243E-5</v>
      </c>
      <c r="U41" s="1"/>
      <c r="V41" s="1"/>
      <c r="W41" s="1"/>
      <c r="AC41" s="1" t="s">
        <v>58</v>
      </c>
      <c r="AD41" s="1"/>
      <c r="AE41" s="1"/>
      <c r="AF41" s="1"/>
      <c r="AH41" s="1" t="s">
        <v>59</v>
      </c>
    </row>
    <row r="42" spans="1:34" s="8" customFormat="1">
      <c r="A42" s="37" t="s">
        <v>57</v>
      </c>
      <c r="B42" s="38" t="s">
        <v>49</v>
      </c>
      <c r="C42" s="37">
        <v>31783.455000000002</v>
      </c>
      <c r="D42" s="37" t="s">
        <v>53</v>
      </c>
      <c r="E42">
        <f t="shared" si="0"/>
        <v>-63206.950445640687</v>
      </c>
      <c r="F42">
        <f t="shared" si="1"/>
        <v>-63207</v>
      </c>
      <c r="G42">
        <f t="shared" si="2"/>
        <v>1.7914000000018859E-2</v>
      </c>
      <c r="H42" s="1">
        <f t="shared" si="8"/>
        <v>1.7914000000018859E-2</v>
      </c>
      <c r="I42" s="1"/>
      <c r="J42" s="1"/>
      <c r="K42" s="39"/>
      <c r="L42" s="1"/>
      <c r="M42" s="1"/>
      <c r="N42" s="1"/>
      <c r="O42" s="40"/>
      <c r="P42" s="1"/>
      <c r="Q42" s="292">
        <f t="shared" si="4"/>
        <v>16764.955000000002</v>
      </c>
      <c r="R42" s="8">
        <f t="shared" si="5"/>
        <v>3.2091139600067567E-4</v>
      </c>
      <c r="S42" s="1">
        <v>0.1</v>
      </c>
      <c r="T42" s="42">
        <f t="shared" si="6"/>
        <v>3.2091139600067571E-5</v>
      </c>
      <c r="U42" s="1"/>
      <c r="V42" s="1"/>
      <c r="W42" s="1"/>
      <c r="AC42" s="1" t="s">
        <v>58</v>
      </c>
      <c r="AD42" s="1"/>
      <c r="AE42" s="1"/>
      <c r="AF42" s="1"/>
      <c r="AH42" s="1" t="s">
        <v>59</v>
      </c>
    </row>
    <row r="43" spans="1:34" s="8" customFormat="1">
      <c r="A43" s="37" t="s">
        <v>57</v>
      </c>
      <c r="B43" s="38" t="s">
        <v>45</v>
      </c>
      <c r="C43" s="37">
        <v>32433.631000000001</v>
      </c>
      <c r="D43" s="37" t="s">
        <v>53</v>
      </c>
      <c r="E43">
        <f t="shared" si="0"/>
        <v>-61408.409911978357</v>
      </c>
      <c r="F43">
        <f t="shared" si="1"/>
        <v>-61408.5</v>
      </c>
      <c r="G43">
        <f t="shared" si="2"/>
        <v>3.2567000002018176E-2</v>
      </c>
      <c r="H43" s="1">
        <f t="shared" si="8"/>
        <v>3.2567000002018176E-2</v>
      </c>
      <c r="I43" s="1"/>
      <c r="J43" s="1"/>
      <c r="K43" s="39"/>
      <c r="L43" s="1"/>
      <c r="M43" s="1"/>
      <c r="N43" s="1"/>
      <c r="O43" s="40"/>
      <c r="P43" s="1"/>
      <c r="Q43" s="292">
        <f t="shared" si="4"/>
        <v>17415.131000000001</v>
      </c>
      <c r="R43" s="8">
        <f t="shared" si="5"/>
        <v>1.0606094891314518E-3</v>
      </c>
      <c r="S43" s="1">
        <v>0.1</v>
      </c>
      <c r="T43" s="42">
        <f t="shared" si="6"/>
        <v>1.0606094891314519E-4</v>
      </c>
      <c r="W43" s="1"/>
      <c r="AC43" s="1" t="s">
        <v>58</v>
      </c>
      <c r="AD43" s="1"/>
      <c r="AE43" s="1"/>
      <c r="AF43" s="1"/>
      <c r="AH43" s="1" t="s">
        <v>59</v>
      </c>
    </row>
    <row r="44" spans="1:34" s="8" customFormat="1">
      <c r="A44" s="37" t="s">
        <v>57</v>
      </c>
      <c r="B44" s="38" t="s">
        <v>49</v>
      </c>
      <c r="C44" s="37">
        <v>32433.800999999999</v>
      </c>
      <c r="D44" s="37" t="s">
        <v>53</v>
      </c>
      <c r="E44">
        <f t="shared" si="0"/>
        <v>-61407.939651786161</v>
      </c>
      <c r="F44">
        <f t="shared" si="1"/>
        <v>-61408</v>
      </c>
      <c r="G44">
        <f t="shared" si="2"/>
        <v>2.1816000000399072E-2</v>
      </c>
      <c r="H44" s="1">
        <f t="shared" si="8"/>
        <v>2.1816000000399072E-2</v>
      </c>
      <c r="I44" s="1"/>
      <c r="J44" s="1"/>
      <c r="K44" s="39"/>
      <c r="L44" s="1"/>
      <c r="M44" s="1"/>
      <c r="N44" s="1"/>
      <c r="O44" s="40"/>
      <c r="P44" s="1"/>
      <c r="Q44" s="292">
        <f t="shared" si="4"/>
        <v>17415.300999999999</v>
      </c>
      <c r="R44" s="8">
        <f t="shared" si="5"/>
        <v>4.7593785601741229E-4</v>
      </c>
      <c r="S44" s="1">
        <v>0.1</v>
      </c>
      <c r="T44" s="42">
        <f t="shared" si="6"/>
        <v>4.7593785601741229E-5</v>
      </c>
      <c r="U44" s="1"/>
      <c r="V44" s="1"/>
      <c r="W44" s="1"/>
      <c r="AC44" s="1" t="s">
        <v>58</v>
      </c>
      <c r="AD44" s="1"/>
      <c r="AE44" s="1"/>
      <c r="AF44" s="1"/>
      <c r="AH44" s="1" t="s">
        <v>59</v>
      </c>
    </row>
    <row r="45" spans="1:34" s="8" customFormat="1">
      <c r="A45" s="37" t="s">
        <v>57</v>
      </c>
      <c r="B45" s="38" t="s">
        <v>49</v>
      </c>
      <c r="C45" s="37">
        <v>32436.687000000002</v>
      </c>
      <c r="D45" s="37" t="s">
        <v>53</v>
      </c>
      <c r="E45">
        <f t="shared" si="0"/>
        <v>-61399.956293464485</v>
      </c>
      <c r="F45">
        <f t="shared" si="1"/>
        <v>-61400</v>
      </c>
      <c r="G45">
        <f t="shared" si="2"/>
        <v>1.5800000001036096E-2</v>
      </c>
      <c r="H45" s="1">
        <f t="shared" si="8"/>
        <v>1.5800000001036096E-2</v>
      </c>
      <c r="I45" s="1"/>
      <c r="J45" s="1"/>
      <c r="K45" s="39"/>
      <c r="L45" s="1"/>
      <c r="M45" s="1"/>
      <c r="N45" s="1"/>
      <c r="O45" s="40"/>
      <c r="P45" s="1"/>
      <c r="Q45" s="292">
        <f t="shared" si="4"/>
        <v>17418.187000000002</v>
      </c>
      <c r="R45" s="8">
        <f t="shared" si="5"/>
        <v>2.4964000003274066E-4</v>
      </c>
      <c r="S45" s="1">
        <v>0.1</v>
      </c>
      <c r="T45" s="42">
        <f t="shared" si="6"/>
        <v>2.4964000003274067E-5</v>
      </c>
      <c r="U45" s="1"/>
      <c r="V45" s="1"/>
      <c r="W45" s="1"/>
      <c r="AC45" s="1" t="s">
        <v>58</v>
      </c>
      <c r="AD45" s="1"/>
      <c r="AE45" s="1"/>
      <c r="AF45" s="1"/>
      <c r="AH45" s="1" t="s">
        <v>59</v>
      </c>
    </row>
    <row r="46" spans="1:34" s="8" customFormat="1">
      <c r="A46" s="37" t="s">
        <v>57</v>
      </c>
      <c r="B46" s="38" t="s">
        <v>45</v>
      </c>
      <c r="C46" s="37">
        <v>32436.866000000002</v>
      </c>
      <c r="D46" s="37" t="s">
        <v>53</v>
      </c>
      <c r="E46">
        <f t="shared" si="0"/>
        <v>-61399.46113714447</v>
      </c>
      <c r="F46">
        <f t="shared" si="1"/>
        <v>-61399.5</v>
      </c>
      <c r="G46">
        <f t="shared" si="2"/>
        <v>1.4049000001250533E-2</v>
      </c>
      <c r="H46" s="1">
        <f t="shared" si="8"/>
        <v>1.4049000001250533E-2</v>
      </c>
      <c r="I46" s="1"/>
      <c r="J46" s="1"/>
      <c r="K46" s="39"/>
      <c r="L46" s="1"/>
      <c r="M46" s="1"/>
      <c r="N46" s="1"/>
      <c r="O46" s="40"/>
      <c r="P46" s="1"/>
      <c r="Q46" s="292">
        <f t="shared" si="4"/>
        <v>17418.366000000002</v>
      </c>
      <c r="R46" s="8">
        <f t="shared" si="5"/>
        <v>1.973744010351375E-4</v>
      </c>
      <c r="S46" s="1">
        <v>0.1</v>
      </c>
      <c r="T46" s="42">
        <f t="shared" si="6"/>
        <v>1.973744010351375E-5</v>
      </c>
      <c r="V46" s="1"/>
      <c r="W46" s="1"/>
    </row>
    <row r="47" spans="1:34" s="8" customFormat="1">
      <c r="A47" s="37" t="s">
        <v>57</v>
      </c>
      <c r="B47" s="38" t="s">
        <v>45</v>
      </c>
      <c r="C47" s="37">
        <v>32451.697</v>
      </c>
      <c r="D47" s="37" t="s">
        <v>53</v>
      </c>
      <c r="E47">
        <f t="shared" si="0"/>
        <v>-61358.435084729826</v>
      </c>
      <c r="F47">
        <f t="shared" si="1"/>
        <v>-61358.5</v>
      </c>
      <c r="G47">
        <f t="shared" si="2"/>
        <v>2.3466999999072868E-2</v>
      </c>
      <c r="H47" s="1">
        <f t="shared" si="8"/>
        <v>2.3466999999072868E-2</v>
      </c>
      <c r="I47" s="1"/>
      <c r="J47" s="1"/>
      <c r="K47" s="39"/>
      <c r="L47" s="1"/>
      <c r="M47" s="1"/>
      <c r="N47" s="1"/>
      <c r="O47" s="40"/>
      <c r="P47" s="1"/>
      <c r="Q47" s="292">
        <f t="shared" si="4"/>
        <v>17433.197</v>
      </c>
      <c r="R47" s="8">
        <f t="shared" si="5"/>
        <v>5.5070008895648605E-4</v>
      </c>
      <c r="S47" s="1">
        <v>0.1</v>
      </c>
      <c r="T47" s="42">
        <f t="shared" si="6"/>
        <v>5.5070008895648608E-5</v>
      </c>
      <c r="W47" s="1"/>
    </row>
    <row r="48" spans="1:34" s="8" customFormat="1">
      <c r="A48" s="37" t="s">
        <v>57</v>
      </c>
      <c r="B48" s="38" t="s">
        <v>45</v>
      </c>
      <c r="C48" s="37">
        <v>32455.683000000001</v>
      </c>
      <c r="D48" s="37" t="s">
        <v>53</v>
      </c>
      <c r="E48">
        <f t="shared" si="0"/>
        <v>-61347.408866340986</v>
      </c>
      <c r="F48">
        <f t="shared" si="1"/>
        <v>-61347.5</v>
      </c>
      <c r="G48">
        <f t="shared" si="2"/>
        <v>3.2944999999017455E-2</v>
      </c>
      <c r="H48" s="1">
        <f t="shared" si="8"/>
        <v>3.2944999999017455E-2</v>
      </c>
      <c r="I48" s="1"/>
      <c r="J48" s="1"/>
      <c r="K48" s="39"/>
      <c r="L48" s="1"/>
      <c r="M48" s="1"/>
      <c r="N48" s="1"/>
      <c r="O48" s="40"/>
      <c r="P48" s="1"/>
      <c r="Q48" s="292">
        <f t="shared" si="4"/>
        <v>17437.183000000001</v>
      </c>
      <c r="R48" s="8">
        <f t="shared" si="5"/>
        <v>1.0853730249352602E-3</v>
      </c>
      <c r="S48" s="1">
        <v>0.1</v>
      </c>
      <c r="T48" s="42">
        <f t="shared" si="6"/>
        <v>1.0853730249352602E-4</v>
      </c>
      <c r="W48" s="1"/>
    </row>
    <row r="49" spans="1:34" s="8" customFormat="1">
      <c r="A49" s="37" t="s">
        <v>57</v>
      </c>
      <c r="B49" s="38" t="s">
        <v>49</v>
      </c>
      <c r="C49" s="37">
        <v>32473.566999999999</v>
      </c>
      <c r="D49" s="37" t="s">
        <v>53</v>
      </c>
      <c r="E49">
        <f t="shared" si="0"/>
        <v>-61297.937494121754</v>
      </c>
      <c r="F49">
        <f t="shared" si="1"/>
        <v>-61298</v>
      </c>
      <c r="G49">
        <f t="shared" si="2"/>
        <v>2.2595999998884508E-2</v>
      </c>
      <c r="H49" s="1">
        <f t="shared" si="8"/>
        <v>2.2595999998884508E-2</v>
      </c>
      <c r="I49" s="1"/>
      <c r="J49" s="1"/>
      <c r="K49" s="39"/>
      <c r="L49" s="1"/>
      <c r="M49" s="1"/>
      <c r="N49" s="1"/>
      <c r="O49" s="40"/>
      <c r="P49" s="1"/>
      <c r="Q49" s="292">
        <f t="shared" si="4"/>
        <v>17455.066999999999</v>
      </c>
      <c r="R49" s="8">
        <f t="shared" si="5"/>
        <v>5.1057921594958866E-4</v>
      </c>
      <c r="S49" s="1">
        <v>0.1</v>
      </c>
      <c r="T49" s="42">
        <f t="shared" si="6"/>
        <v>5.1057921594958871E-5</v>
      </c>
      <c r="U49" s="1"/>
      <c r="V49" s="1"/>
      <c r="W49" s="1"/>
      <c r="AC49" s="1" t="s">
        <v>58</v>
      </c>
      <c r="AD49" s="1"/>
      <c r="AE49" s="1"/>
      <c r="AF49" s="1"/>
      <c r="AH49" s="1" t="s">
        <v>59</v>
      </c>
    </row>
    <row r="50" spans="1:34" s="8" customFormat="1">
      <c r="A50" s="37" t="s">
        <v>57</v>
      </c>
      <c r="B50" s="38" t="s">
        <v>49</v>
      </c>
      <c r="C50" s="37">
        <v>32477.538</v>
      </c>
      <c r="D50" s="37" t="s">
        <v>53</v>
      </c>
      <c r="E50">
        <f t="shared" si="0"/>
        <v>-61286.952769279284</v>
      </c>
      <c r="F50">
        <f t="shared" si="1"/>
        <v>-61287</v>
      </c>
      <c r="G50">
        <f t="shared" si="2"/>
        <v>1.7073999999411171E-2</v>
      </c>
      <c r="H50" s="1">
        <f t="shared" si="8"/>
        <v>1.7073999999411171E-2</v>
      </c>
      <c r="I50" s="1"/>
      <c r="J50" s="1"/>
      <c r="K50" s="39"/>
      <c r="L50" s="1"/>
      <c r="M50" s="1"/>
      <c r="N50" s="1"/>
      <c r="O50" s="40"/>
      <c r="P50" s="1"/>
      <c r="Q50" s="292">
        <f t="shared" si="4"/>
        <v>17459.038</v>
      </c>
      <c r="R50" s="8">
        <f t="shared" si="5"/>
        <v>2.915214759798927E-4</v>
      </c>
      <c r="S50" s="1">
        <v>0.1</v>
      </c>
      <c r="T50" s="42">
        <f t="shared" si="6"/>
        <v>2.9152147597989272E-5</v>
      </c>
      <c r="U50" s="1"/>
      <c r="V50" s="1"/>
      <c r="W50" s="1"/>
    </row>
    <row r="51" spans="1:34" s="8" customFormat="1">
      <c r="A51" s="37" t="s">
        <v>57</v>
      </c>
      <c r="B51" s="38" t="s">
        <v>45</v>
      </c>
      <c r="C51" s="37">
        <v>32477.743999999999</v>
      </c>
      <c r="D51" s="37" t="s">
        <v>53</v>
      </c>
      <c r="E51">
        <f t="shared" si="0"/>
        <v>-61286.382924575802</v>
      </c>
      <c r="F51">
        <f t="shared" si="1"/>
        <v>-61286.5</v>
      </c>
      <c r="G51">
        <f t="shared" si="2"/>
        <v>4.2322999997850275E-2</v>
      </c>
      <c r="H51" s="1">
        <f t="shared" si="8"/>
        <v>4.2322999997850275E-2</v>
      </c>
      <c r="I51" s="1"/>
      <c r="J51" s="1"/>
      <c r="K51" s="39"/>
      <c r="L51" s="1"/>
      <c r="M51" s="1"/>
      <c r="N51" s="1"/>
      <c r="O51" s="40"/>
      <c r="P51" s="1"/>
      <c r="Q51" s="292">
        <f t="shared" si="4"/>
        <v>17459.243999999999</v>
      </c>
      <c r="R51" s="8">
        <f t="shared" si="5"/>
        <v>1.7912363288180343E-3</v>
      </c>
      <c r="S51" s="1">
        <v>0.1</v>
      </c>
      <c r="T51" s="42">
        <f t="shared" si="6"/>
        <v>1.7912363288180344E-4</v>
      </c>
      <c r="U51" s="1"/>
      <c r="V51" s="1"/>
      <c r="W51" s="1"/>
    </row>
    <row r="52" spans="1:34" s="8" customFormat="1">
      <c r="A52" s="37" t="s">
        <v>57</v>
      </c>
      <c r="B52" s="38" t="s">
        <v>49</v>
      </c>
      <c r="C52" s="37">
        <v>32479.71</v>
      </c>
      <c r="D52" s="37" t="s">
        <v>53</v>
      </c>
      <c r="E52">
        <f t="shared" si="0"/>
        <v>-61280.944503764855</v>
      </c>
      <c r="F52">
        <f t="shared" si="1"/>
        <v>-61281</v>
      </c>
      <c r="G52">
        <f t="shared" si="2"/>
        <v>2.0061999999597901E-2</v>
      </c>
      <c r="H52" s="1">
        <f t="shared" si="8"/>
        <v>2.0061999999597901E-2</v>
      </c>
      <c r="I52" s="1"/>
      <c r="J52" s="1"/>
      <c r="K52" s="39"/>
      <c r="L52" s="1"/>
      <c r="M52" s="1"/>
      <c r="N52" s="1"/>
      <c r="O52" s="40"/>
      <c r="P52" s="1"/>
      <c r="Q52" s="292">
        <f t="shared" si="4"/>
        <v>17461.21</v>
      </c>
      <c r="R52" s="8">
        <f t="shared" si="5"/>
        <v>4.0248384398386622E-4</v>
      </c>
      <c r="S52" s="1">
        <v>0.1</v>
      </c>
      <c r="T52" s="42">
        <f t="shared" si="6"/>
        <v>4.0248384398386628E-5</v>
      </c>
      <c r="U52" s="1"/>
      <c r="V52" s="1"/>
      <c r="W52" s="1"/>
    </row>
    <row r="53" spans="1:34" s="8" customFormat="1">
      <c r="A53" s="37" t="s">
        <v>57</v>
      </c>
      <c r="B53" s="38" t="s">
        <v>49</v>
      </c>
      <c r="C53" s="37">
        <v>34711.614999999998</v>
      </c>
      <c r="D53" s="37" t="s">
        <v>53</v>
      </c>
      <c r="E53">
        <f t="shared" si="0"/>
        <v>-55106.967596306531</v>
      </c>
      <c r="F53">
        <f t="shared" si="1"/>
        <v>-55107</v>
      </c>
      <c r="G53">
        <f t="shared" si="2"/>
        <v>1.1714000000210945E-2</v>
      </c>
      <c r="H53" s="1">
        <f t="shared" si="8"/>
        <v>1.1714000000210945E-2</v>
      </c>
      <c r="I53" s="1"/>
      <c r="J53" s="1"/>
      <c r="K53" s="39"/>
      <c r="L53" s="1"/>
      <c r="M53" s="1"/>
      <c r="N53" s="1"/>
      <c r="O53" s="40"/>
      <c r="P53" s="1"/>
      <c r="Q53" s="292">
        <f t="shared" si="4"/>
        <v>19693.114999999998</v>
      </c>
      <c r="R53" s="8">
        <f t="shared" si="5"/>
        <v>1.37217796004942E-4</v>
      </c>
      <c r="S53" s="1">
        <v>0.1</v>
      </c>
      <c r="T53" s="42">
        <f t="shared" si="6"/>
        <v>1.37217796004942E-5</v>
      </c>
      <c r="U53" s="1"/>
      <c r="V53" s="1"/>
      <c r="W53" s="1"/>
    </row>
    <row r="54" spans="1:34" s="8" customFormat="1">
      <c r="A54" s="37" t="s">
        <v>57</v>
      </c>
      <c r="B54" s="38" t="s">
        <v>49</v>
      </c>
      <c r="C54" s="37">
        <v>35468.603999999999</v>
      </c>
      <c r="D54" s="37" t="s">
        <v>53</v>
      </c>
      <c r="E54">
        <f t="shared" si="0"/>
        <v>-53012.957051413272</v>
      </c>
      <c r="F54">
        <f t="shared" si="1"/>
        <v>-53013</v>
      </c>
      <c r="G54">
        <f t="shared" si="2"/>
        <v>1.5525999995588791E-2</v>
      </c>
      <c r="H54" s="1">
        <f t="shared" si="8"/>
        <v>1.5525999995588791E-2</v>
      </c>
      <c r="I54" s="1"/>
      <c r="J54" s="1"/>
      <c r="K54" s="39"/>
      <c r="L54" s="1"/>
      <c r="M54" s="1"/>
      <c r="N54" s="1"/>
      <c r="O54" s="40"/>
      <c r="P54" s="1"/>
      <c r="Q54" s="292">
        <f t="shared" si="4"/>
        <v>20450.103999999999</v>
      </c>
      <c r="R54" s="8">
        <f t="shared" si="5"/>
        <v>2.4105667586302312E-4</v>
      </c>
      <c r="S54" s="1">
        <v>0.1</v>
      </c>
      <c r="T54" s="42">
        <f t="shared" si="6"/>
        <v>2.4105667586302313E-5</v>
      </c>
      <c r="U54" s="1"/>
      <c r="V54" s="1"/>
      <c r="W54" s="1"/>
    </row>
    <row r="55" spans="1:34" s="8" customFormat="1">
      <c r="A55" s="37" t="s">
        <v>60</v>
      </c>
      <c r="B55" s="38" t="s">
        <v>45</v>
      </c>
      <c r="C55" s="37">
        <v>35721.474000000002</v>
      </c>
      <c r="D55" s="37" t="s">
        <v>53</v>
      </c>
      <c r="E55">
        <f t="shared" si="0"/>
        <v>-52313.458846700705</v>
      </c>
      <c r="F55">
        <f t="shared" si="1"/>
        <v>-52313.5</v>
      </c>
      <c r="G55">
        <f t="shared" si="2"/>
        <v>1.4877000001433771E-2</v>
      </c>
      <c r="H55" s="1">
        <f t="shared" si="8"/>
        <v>1.4877000001433771E-2</v>
      </c>
      <c r="I55" s="1"/>
      <c r="J55" s="1"/>
      <c r="K55" s="39"/>
      <c r="L55" s="1"/>
      <c r="M55" s="1"/>
      <c r="N55" s="1"/>
      <c r="O55" s="40"/>
      <c r="P55" s="1"/>
      <c r="Q55" s="292">
        <f t="shared" si="4"/>
        <v>20702.974000000002</v>
      </c>
      <c r="R55" s="8">
        <f t="shared" si="5"/>
        <v>2.2132512904266043E-4</v>
      </c>
      <c r="S55" s="1">
        <v>0.1</v>
      </c>
      <c r="T55" s="42">
        <f t="shared" si="6"/>
        <v>2.2132512904266043E-5</v>
      </c>
      <c r="W55" s="1"/>
    </row>
    <row r="56" spans="1:34" s="8" customFormat="1">
      <c r="A56" s="37" t="s">
        <v>60</v>
      </c>
      <c r="B56" s="38" t="s">
        <v>45</v>
      </c>
      <c r="C56" s="43">
        <v>35725.464999999997</v>
      </c>
      <c r="D56" s="37" t="s">
        <v>53</v>
      </c>
      <c r="E56">
        <f t="shared" si="0"/>
        <v>-52302.418797129765</v>
      </c>
      <c r="F56">
        <f t="shared" si="1"/>
        <v>-52302.5</v>
      </c>
      <c r="G56">
        <f t="shared" si="2"/>
        <v>2.9354999991483055E-2</v>
      </c>
      <c r="H56" s="1">
        <f t="shared" si="8"/>
        <v>2.9354999991483055E-2</v>
      </c>
      <c r="I56" s="1"/>
      <c r="J56" s="1"/>
      <c r="K56" s="39"/>
      <c r="L56" s="1"/>
      <c r="M56" s="1"/>
      <c r="N56" s="1"/>
      <c r="O56" s="40"/>
      <c r="P56" s="1"/>
      <c r="Q56" s="292">
        <f t="shared" si="4"/>
        <v>20706.964999999997</v>
      </c>
      <c r="R56" s="8">
        <f t="shared" si="5"/>
        <v>8.617160244999702E-4</v>
      </c>
      <c r="S56" s="1">
        <v>0.1</v>
      </c>
      <c r="T56" s="42">
        <f t="shared" si="6"/>
        <v>8.617160244999702E-5</v>
      </c>
      <c r="V56" s="1"/>
      <c r="W56" s="1"/>
    </row>
    <row r="57" spans="1:34" s="8" customFormat="1">
      <c r="A57" s="37" t="s">
        <v>60</v>
      </c>
      <c r="B57" s="38" t="s">
        <v>45</v>
      </c>
      <c r="C57" s="43">
        <v>35730.514999999999</v>
      </c>
      <c r="D57" s="37" t="s">
        <v>53</v>
      </c>
      <c r="E57">
        <f t="shared" si="0"/>
        <v>-52288.449303185051</v>
      </c>
      <c r="F57">
        <f t="shared" si="1"/>
        <v>-52288.5</v>
      </c>
      <c r="G57">
        <f t="shared" si="2"/>
        <v>1.8326999997952953E-2</v>
      </c>
      <c r="H57" s="1">
        <f t="shared" si="8"/>
        <v>1.8326999997952953E-2</v>
      </c>
      <c r="I57" s="1"/>
      <c r="J57" s="1"/>
      <c r="K57" s="39"/>
      <c r="L57" s="1"/>
      <c r="M57" s="1"/>
      <c r="N57" s="1"/>
      <c r="O57" s="40"/>
      <c r="P57" s="1"/>
      <c r="Q57" s="292">
        <f t="shared" si="4"/>
        <v>20712.014999999999</v>
      </c>
      <c r="R57" s="8">
        <f t="shared" si="5"/>
        <v>3.3587892892496756E-4</v>
      </c>
      <c r="S57" s="1">
        <v>0.1</v>
      </c>
      <c r="T57" s="42">
        <f t="shared" si="6"/>
        <v>3.3587892892496759E-5</v>
      </c>
      <c r="U57" s="1"/>
      <c r="W57" s="1"/>
    </row>
    <row r="58" spans="1:34" s="8" customFormat="1">
      <c r="A58" s="37" t="s">
        <v>60</v>
      </c>
      <c r="B58" s="38" t="s">
        <v>49</v>
      </c>
      <c r="C58" s="43">
        <v>36019.506999999998</v>
      </c>
      <c r="D58" s="37" t="s">
        <v>53</v>
      </c>
      <c r="E58">
        <f t="shared" si="0"/>
        <v>-51489.029106339665</v>
      </c>
      <c r="F58">
        <f t="shared" si="1"/>
        <v>-51489</v>
      </c>
      <c r="G58">
        <f t="shared" si="2"/>
        <v>-1.052200000412995E-2</v>
      </c>
      <c r="H58" s="1">
        <f t="shared" si="8"/>
        <v>-1.052200000412995E-2</v>
      </c>
      <c r="I58" s="1"/>
      <c r="J58" s="1"/>
      <c r="K58" s="39"/>
      <c r="L58" s="1"/>
      <c r="M58" s="1"/>
      <c r="N58" s="1"/>
      <c r="O58" s="40"/>
      <c r="P58" s="1"/>
      <c r="Q58" s="292">
        <f t="shared" si="4"/>
        <v>21001.006999999998</v>
      </c>
      <c r="R58" s="8">
        <f t="shared" si="5"/>
        <v>1.1071248408691067E-4</v>
      </c>
      <c r="S58" s="1">
        <v>0.1</v>
      </c>
      <c r="T58" s="42">
        <f t="shared" si="6"/>
        <v>1.1071248408691067E-5</v>
      </c>
      <c r="U58" s="1"/>
      <c r="V58" s="1"/>
      <c r="W58" s="1"/>
    </row>
    <row r="59" spans="1:34" s="8" customFormat="1">
      <c r="A59" s="37" t="s">
        <v>57</v>
      </c>
      <c r="B59" s="38" t="s">
        <v>49</v>
      </c>
      <c r="C59" s="43">
        <v>36056.764000000003</v>
      </c>
      <c r="D59" s="37" t="s">
        <v>53</v>
      </c>
      <c r="E59">
        <f t="shared" si="0"/>
        <v>-51385.967435864804</v>
      </c>
      <c r="F59">
        <f t="shared" si="1"/>
        <v>-51386</v>
      </c>
      <c r="G59">
        <f t="shared" si="2"/>
        <v>1.1772000005294103E-2</v>
      </c>
      <c r="H59" s="1">
        <f t="shared" si="8"/>
        <v>1.1772000005294103E-2</v>
      </c>
      <c r="I59" s="1"/>
      <c r="J59" s="1"/>
      <c r="K59" s="39"/>
      <c r="L59" s="1"/>
      <c r="M59" s="1"/>
      <c r="N59" s="1"/>
      <c r="O59" s="40"/>
      <c r="P59" s="1"/>
      <c r="Q59" s="292">
        <f t="shared" si="4"/>
        <v>21038.264000000003</v>
      </c>
      <c r="R59" s="8">
        <f t="shared" si="5"/>
        <v>1.3857998412464435E-4</v>
      </c>
      <c r="S59" s="1">
        <v>0.1</v>
      </c>
      <c r="T59" s="42">
        <f t="shared" si="6"/>
        <v>1.3857998412464437E-5</v>
      </c>
      <c r="U59" s="1"/>
      <c r="V59" s="1"/>
      <c r="W59" s="1"/>
    </row>
    <row r="60" spans="1:34" s="8" customFormat="1">
      <c r="A60" s="37" t="s">
        <v>61</v>
      </c>
      <c r="B60" s="38" t="s">
        <v>45</v>
      </c>
      <c r="C60" s="43">
        <v>36457.853999999999</v>
      </c>
      <c r="D60" s="37" t="s">
        <v>46</v>
      </c>
      <c r="E60">
        <f t="shared" si="0"/>
        <v>-50276.457668283998</v>
      </c>
      <c r="F60">
        <f t="shared" si="1"/>
        <v>-50276.5</v>
      </c>
      <c r="G60">
        <f t="shared" si="2"/>
        <v>1.5303000000130851E-2</v>
      </c>
      <c r="H60" s="1"/>
      <c r="I60" s="1">
        <f>G60</f>
        <v>1.5303000000130851E-2</v>
      </c>
      <c r="J60" s="1"/>
      <c r="K60" s="39"/>
      <c r="L60" s="1"/>
      <c r="M60" s="1"/>
      <c r="N60" s="1"/>
      <c r="O60" s="40"/>
      <c r="P60" s="1"/>
      <c r="Q60" s="292">
        <f t="shared" si="4"/>
        <v>21439.353999999999</v>
      </c>
      <c r="R60" s="8">
        <f t="shared" si="5"/>
        <v>2.3418180900400482E-4</v>
      </c>
      <c r="S60" s="1">
        <v>0.1</v>
      </c>
      <c r="T60" s="42">
        <f t="shared" si="6"/>
        <v>2.3418180900400483E-5</v>
      </c>
      <c r="U60" s="1"/>
      <c r="V60" s="1"/>
      <c r="W60" s="1"/>
    </row>
    <row r="61" spans="1:34" s="8" customFormat="1">
      <c r="A61" s="37" t="s">
        <v>61</v>
      </c>
      <c r="B61" s="38" t="s">
        <v>49</v>
      </c>
      <c r="C61" s="43">
        <v>36458.023999999998</v>
      </c>
      <c r="D61" s="37" t="s">
        <v>46</v>
      </c>
      <c r="E61">
        <f t="shared" si="0"/>
        <v>-50275.987408091802</v>
      </c>
      <c r="F61">
        <f t="shared" si="1"/>
        <v>-50276</v>
      </c>
      <c r="G61">
        <f t="shared" si="2"/>
        <v>4.5519999985117465E-3</v>
      </c>
      <c r="H61" s="1"/>
      <c r="I61" s="1">
        <f>G61</f>
        <v>4.5519999985117465E-3</v>
      </c>
      <c r="J61" s="1"/>
      <c r="K61" s="39"/>
      <c r="L61" s="1"/>
      <c r="M61" s="1"/>
      <c r="N61" s="1"/>
      <c r="O61" s="40"/>
      <c r="P61" s="1"/>
      <c r="Q61" s="292">
        <f t="shared" si="4"/>
        <v>21439.523999999998</v>
      </c>
      <c r="R61" s="8">
        <f t="shared" si="5"/>
        <v>2.072070398645094E-5</v>
      </c>
      <c r="S61" s="1">
        <v>0.1</v>
      </c>
      <c r="T61" s="42">
        <f t="shared" si="6"/>
        <v>2.072070398645094E-6</v>
      </c>
      <c r="U61" s="1"/>
      <c r="V61" s="1"/>
      <c r="W61" s="1"/>
      <c r="AC61" s="1" t="s">
        <v>51</v>
      </c>
      <c r="AD61" s="1">
        <v>11</v>
      </c>
      <c r="AE61" s="1"/>
      <c r="AF61" s="1" t="s">
        <v>62</v>
      </c>
      <c r="AH61" s="1" t="s">
        <v>48</v>
      </c>
    </row>
    <row r="62" spans="1:34" s="8" customFormat="1">
      <c r="A62" s="37" t="s">
        <v>60</v>
      </c>
      <c r="B62" s="38" t="s">
        <v>49</v>
      </c>
      <c r="C62" s="43">
        <v>36810.472999999998</v>
      </c>
      <c r="D62" s="37" t="s">
        <v>53</v>
      </c>
      <c r="E62">
        <f t="shared" si="0"/>
        <v>-49301.030146444566</v>
      </c>
      <c r="F62">
        <f t="shared" si="1"/>
        <v>-49301</v>
      </c>
      <c r="G62">
        <f t="shared" si="2"/>
        <v>-1.0898000007728115E-2</v>
      </c>
      <c r="H62" s="1">
        <f t="shared" ref="H62:H67" si="9">G62</f>
        <v>-1.0898000007728115E-2</v>
      </c>
      <c r="I62" s="1"/>
      <c r="J62" s="1"/>
      <c r="K62" s="39"/>
      <c r="L62" s="1"/>
      <c r="M62" s="1"/>
      <c r="N62" s="1"/>
      <c r="O62" s="40"/>
      <c r="P62" s="1"/>
      <c r="Q62" s="292">
        <f t="shared" si="4"/>
        <v>21791.972999999998</v>
      </c>
      <c r="R62" s="8">
        <f t="shared" si="5"/>
        <v>1.1876640416844199E-4</v>
      </c>
      <c r="S62" s="1">
        <v>0.1</v>
      </c>
      <c r="T62" s="42">
        <f t="shared" si="6"/>
        <v>1.18766404168442E-5</v>
      </c>
      <c r="U62" s="1"/>
      <c r="V62" s="1"/>
      <c r="W62" s="1"/>
    </row>
    <row r="63" spans="1:34" s="8" customFormat="1">
      <c r="A63" s="37" t="s">
        <v>60</v>
      </c>
      <c r="B63" s="38" t="s">
        <v>45</v>
      </c>
      <c r="C63" s="43">
        <v>37907.470999999998</v>
      </c>
      <c r="D63" s="37" t="s">
        <v>53</v>
      </c>
      <c r="E63">
        <f t="shared" si="0"/>
        <v>-46266.474321027279</v>
      </c>
      <c r="F63">
        <f t="shared" si="1"/>
        <v>-46266.5</v>
      </c>
      <c r="G63">
        <f t="shared" si="2"/>
        <v>9.2829999994137324E-3</v>
      </c>
      <c r="H63" s="1">
        <f t="shared" si="9"/>
        <v>9.2829999994137324E-3</v>
      </c>
      <c r="I63" s="1"/>
      <c r="J63" s="1"/>
      <c r="K63" s="39"/>
      <c r="L63" s="1"/>
      <c r="M63" s="1"/>
      <c r="N63" s="1"/>
      <c r="O63" s="40"/>
      <c r="P63" s="1"/>
      <c r="Q63" s="292">
        <f t="shared" si="4"/>
        <v>22888.970999999998</v>
      </c>
      <c r="R63" s="8">
        <f t="shared" si="5"/>
        <v>8.6174088989115358E-5</v>
      </c>
      <c r="S63" s="1">
        <v>0.1</v>
      </c>
      <c r="T63" s="42">
        <f t="shared" si="6"/>
        <v>8.6174088989115368E-6</v>
      </c>
      <c r="U63" s="1"/>
      <c r="W63" s="1"/>
    </row>
    <row r="64" spans="1:34" s="8" customFormat="1">
      <c r="A64" s="37" t="s">
        <v>60</v>
      </c>
      <c r="B64" s="38" t="s">
        <v>49</v>
      </c>
      <c r="C64" s="43">
        <v>38001.292000000001</v>
      </c>
      <c r="D64" s="37" t="s">
        <v>53</v>
      </c>
      <c r="E64">
        <f t="shared" si="0"/>
        <v>-46006.943253425983</v>
      </c>
      <c r="F64">
        <f t="shared" si="1"/>
        <v>-46007</v>
      </c>
      <c r="G64">
        <f t="shared" si="2"/>
        <v>2.0514000003458932E-2</v>
      </c>
      <c r="H64" s="1">
        <f t="shared" si="9"/>
        <v>2.0514000003458932E-2</v>
      </c>
      <c r="I64" s="1"/>
      <c r="J64" s="1"/>
      <c r="K64" s="39"/>
      <c r="L64" s="1"/>
      <c r="M64" s="1"/>
      <c r="N64" s="1"/>
      <c r="O64" s="40"/>
      <c r="P64" s="1"/>
      <c r="Q64" s="292">
        <f t="shared" si="4"/>
        <v>22982.792000000001</v>
      </c>
      <c r="R64" s="8">
        <f t="shared" si="5"/>
        <v>4.2082419614191308E-4</v>
      </c>
      <c r="S64" s="1">
        <v>0.1</v>
      </c>
      <c r="T64" s="42">
        <f t="shared" si="6"/>
        <v>4.2082419614191309E-5</v>
      </c>
      <c r="U64" s="1"/>
      <c r="V64" s="1"/>
      <c r="W64" s="1"/>
      <c r="AC64" s="1" t="s">
        <v>51</v>
      </c>
      <c r="AD64" s="1">
        <v>11</v>
      </c>
      <c r="AE64" s="1"/>
      <c r="AF64" s="1" t="s">
        <v>62</v>
      </c>
      <c r="AH64" s="1" t="s">
        <v>48</v>
      </c>
    </row>
    <row r="65" spans="1:34">
      <c r="A65" s="37" t="s">
        <v>60</v>
      </c>
      <c r="B65" s="38" t="s">
        <v>49</v>
      </c>
      <c r="C65" s="43">
        <v>38235.525000000001</v>
      </c>
      <c r="D65" s="37" t="s">
        <v>53</v>
      </c>
      <c r="E65">
        <f t="shared" si="0"/>
        <v>-45358.999396960455</v>
      </c>
      <c r="F65">
        <f t="shared" si="1"/>
        <v>-45359</v>
      </c>
      <c r="G65">
        <f t="shared" si="2"/>
        <v>2.1800000104121864E-4</v>
      </c>
      <c r="H65" s="1">
        <f t="shared" si="9"/>
        <v>2.1800000104121864E-4</v>
      </c>
      <c r="K65" s="39"/>
      <c r="M65" s="1"/>
      <c r="N65" s="1"/>
      <c r="O65" s="40"/>
      <c r="Q65" s="292">
        <f t="shared" si="4"/>
        <v>23217.025000000001</v>
      </c>
      <c r="R65" s="8">
        <f t="shared" si="5"/>
        <v>4.7524000453971327E-8</v>
      </c>
      <c r="S65" s="1">
        <v>0.1</v>
      </c>
      <c r="T65" s="42">
        <f t="shared" si="6"/>
        <v>4.7524000453971331E-9</v>
      </c>
      <c r="AC65" s="1" t="s">
        <v>51</v>
      </c>
      <c r="AD65" s="1">
        <v>11</v>
      </c>
      <c r="AF65" s="1" t="s">
        <v>62</v>
      </c>
      <c r="AH65" s="1" t="s">
        <v>48</v>
      </c>
    </row>
    <row r="66" spans="1:34">
      <c r="A66" s="37" t="s">
        <v>60</v>
      </c>
      <c r="B66" s="38" t="s">
        <v>49</v>
      </c>
      <c r="C66" s="43">
        <v>38328.434999999998</v>
      </c>
      <c r="D66" s="37" t="s">
        <v>53</v>
      </c>
      <c r="E66">
        <f t="shared" si="0"/>
        <v>-45101.988370742081</v>
      </c>
      <c r="F66">
        <f t="shared" si="1"/>
        <v>-45102</v>
      </c>
      <c r="G66">
        <f t="shared" si="2"/>
        <v>4.2039999971166253E-3</v>
      </c>
      <c r="H66" s="1">
        <f t="shared" si="9"/>
        <v>4.2039999971166253E-3</v>
      </c>
      <c r="K66" s="39"/>
      <c r="M66" s="1"/>
      <c r="N66" s="1"/>
      <c r="O66" s="40"/>
      <c r="Q66" s="292">
        <f t="shared" si="4"/>
        <v>23309.934999999998</v>
      </c>
      <c r="R66" s="8">
        <f t="shared" si="5"/>
        <v>1.7673615975756586E-5</v>
      </c>
      <c r="S66" s="1">
        <v>0.1</v>
      </c>
      <c r="T66" s="42">
        <f t="shared" si="6"/>
        <v>1.7673615975756586E-6</v>
      </c>
      <c r="AC66" s="1" t="s">
        <v>51</v>
      </c>
      <c r="AD66" s="1">
        <v>16</v>
      </c>
      <c r="AF66" s="1" t="s">
        <v>62</v>
      </c>
      <c r="AH66" s="1" t="s">
        <v>48</v>
      </c>
    </row>
    <row r="67" spans="1:34">
      <c r="A67" s="37" t="s">
        <v>60</v>
      </c>
      <c r="B67" s="38" t="s">
        <v>49</v>
      </c>
      <c r="C67" s="43">
        <v>38407.230000000003</v>
      </c>
      <c r="D67" s="37" t="s">
        <v>53</v>
      </c>
      <c r="E67">
        <f t="shared" si="0"/>
        <v>-44884.022771658238</v>
      </c>
      <c r="F67">
        <f t="shared" si="1"/>
        <v>-44884</v>
      </c>
      <c r="G67">
        <f t="shared" si="2"/>
        <v>-8.2320000001345761E-3</v>
      </c>
      <c r="H67" s="1">
        <f t="shared" si="9"/>
        <v>-8.2320000001345761E-3</v>
      </c>
      <c r="K67" s="39"/>
      <c r="M67" s="1"/>
      <c r="N67" s="1"/>
      <c r="O67" s="40"/>
      <c r="Q67" s="292">
        <f t="shared" si="4"/>
        <v>23388.730000000003</v>
      </c>
      <c r="R67" s="8">
        <f t="shared" si="5"/>
        <v>6.7765824002215662E-5</v>
      </c>
      <c r="S67" s="1">
        <v>0.1</v>
      </c>
      <c r="T67" s="42">
        <f t="shared" si="6"/>
        <v>6.7765824002215662E-6</v>
      </c>
      <c r="AC67" s="1" t="s">
        <v>51</v>
      </c>
      <c r="AD67" s="1">
        <v>10</v>
      </c>
      <c r="AF67" s="1" t="s">
        <v>62</v>
      </c>
      <c r="AH67" s="1" t="s">
        <v>48</v>
      </c>
    </row>
    <row r="68" spans="1:34" s="8" customFormat="1">
      <c r="A68" s="44" t="s">
        <v>63</v>
      </c>
      <c r="B68" s="45"/>
      <c r="C68" s="46">
        <v>40812.502200000003</v>
      </c>
      <c r="D68" s="44">
        <v>2.9999999999999997E-4</v>
      </c>
      <c r="E68">
        <f t="shared" si="0"/>
        <v>-38230.471200712578</v>
      </c>
      <c r="F68">
        <f t="shared" si="1"/>
        <v>-38230.5</v>
      </c>
      <c r="G68">
        <f t="shared" si="2"/>
        <v>1.0411000002932269E-2</v>
      </c>
      <c r="H68" s="1"/>
      <c r="I68" s="1"/>
      <c r="J68" s="1"/>
      <c r="K68" s="39">
        <f>G68</f>
        <v>1.0411000002932269E-2</v>
      </c>
      <c r="L68" s="1"/>
      <c r="M68" s="1"/>
      <c r="N68" s="1"/>
      <c r="O68" s="40"/>
      <c r="P68" s="1"/>
      <c r="Q68" s="292">
        <f t="shared" si="4"/>
        <v>25794.002200000003</v>
      </c>
      <c r="R68" s="8">
        <f t="shared" si="5"/>
        <v>1.0838892106105571E-4</v>
      </c>
      <c r="S68" s="1">
        <v>1</v>
      </c>
      <c r="T68" s="42">
        <f t="shared" si="6"/>
        <v>1.0838892106105571E-4</v>
      </c>
      <c r="U68" s="1"/>
      <c r="V68" s="1"/>
      <c r="W68" s="1"/>
    </row>
    <row r="69" spans="1:34">
      <c r="A69" s="47" t="s">
        <v>64</v>
      </c>
      <c r="B69" s="48"/>
      <c r="C69" s="49">
        <v>41148.517999999996</v>
      </c>
      <c r="D69" s="50"/>
      <c r="E69">
        <f t="shared" si="0"/>
        <v>-37300.972055479651</v>
      </c>
      <c r="F69">
        <f t="shared" si="1"/>
        <v>-37301</v>
      </c>
      <c r="G69">
        <f t="shared" si="2"/>
        <v>1.0102000000188127E-2</v>
      </c>
      <c r="H69" s="8"/>
      <c r="I69" s="1">
        <f t="shared" ref="I69:I88" si="10">G69</f>
        <v>1.0102000000188127E-2</v>
      </c>
      <c r="J69" s="8"/>
      <c r="K69" s="39"/>
      <c r="M69" s="8"/>
      <c r="N69" s="1"/>
      <c r="O69" s="40"/>
      <c r="Q69" s="292">
        <f t="shared" si="4"/>
        <v>26130.017999999996</v>
      </c>
      <c r="R69" s="8">
        <f t="shared" si="5"/>
        <v>1.0205040400380093E-4</v>
      </c>
      <c r="S69" s="8">
        <v>0.1</v>
      </c>
      <c r="T69" s="42">
        <f t="shared" si="6"/>
        <v>1.0205040400380093E-5</v>
      </c>
      <c r="AC69" s="1" t="s">
        <v>51</v>
      </c>
      <c r="AD69" s="1">
        <v>11</v>
      </c>
      <c r="AF69" s="1" t="s">
        <v>65</v>
      </c>
      <c r="AH69" s="1" t="s">
        <v>48</v>
      </c>
    </row>
    <row r="70" spans="1:34">
      <c r="A70" s="47" t="s">
        <v>64</v>
      </c>
      <c r="B70" s="48"/>
      <c r="C70" s="49">
        <v>41176.356</v>
      </c>
      <c r="D70" s="50"/>
      <c r="E70">
        <f t="shared" si="0"/>
        <v>-37223.96556588899</v>
      </c>
      <c r="F70">
        <f t="shared" si="1"/>
        <v>-37224</v>
      </c>
      <c r="G70">
        <f t="shared" si="2"/>
        <v>1.244800000131363E-2</v>
      </c>
      <c r="H70" s="8"/>
      <c r="I70" s="1">
        <f t="shared" si="10"/>
        <v>1.244800000131363E-2</v>
      </c>
      <c r="J70" s="8"/>
      <c r="K70" s="39"/>
      <c r="M70" s="8"/>
      <c r="N70" s="1"/>
      <c r="O70" s="40"/>
      <c r="Q70" s="292">
        <f t="shared" si="4"/>
        <v>26157.856</v>
      </c>
      <c r="R70" s="8">
        <f t="shared" si="5"/>
        <v>1.5495270403270415E-4</v>
      </c>
      <c r="S70" s="8">
        <v>0.1</v>
      </c>
      <c r="T70" s="42">
        <f t="shared" si="6"/>
        <v>1.5495270403270416E-5</v>
      </c>
      <c r="AC70" s="1" t="s">
        <v>51</v>
      </c>
      <c r="AD70" s="1">
        <v>11</v>
      </c>
      <c r="AF70" s="1" t="s">
        <v>62</v>
      </c>
      <c r="AH70" s="1" t="s">
        <v>48</v>
      </c>
    </row>
    <row r="71" spans="1:34">
      <c r="A71" s="47" t="s">
        <v>64</v>
      </c>
      <c r="B71" s="48" t="s">
        <v>45</v>
      </c>
      <c r="C71" s="49">
        <v>41178.351999999999</v>
      </c>
      <c r="D71" s="50"/>
      <c r="E71">
        <f t="shared" si="0"/>
        <v>-37218.444157985301</v>
      </c>
      <c r="F71">
        <f t="shared" si="1"/>
        <v>-37218.5</v>
      </c>
      <c r="G71">
        <f t="shared" si="2"/>
        <v>2.0187000001897104E-2</v>
      </c>
      <c r="H71" s="8"/>
      <c r="I71" s="1">
        <f t="shared" si="10"/>
        <v>2.0187000001897104E-2</v>
      </c>
      <c r="J71" s="8"/>
      <c r="K71" s="39"/>
      <c r="M71" s="8"/>
      <c r="N71" s="1"/>
      <c r="O71" s="40"/>
      <c r="Q71" s="292">
        <f t="shared" si="4"/>
        <v>26159.851999999999</v>
      </c>
      <c r="R71" s="8">
        <f t="shared" si="5"/>
        <v>4.075149690765937E-4</v>
      </c>
      <c r="S71" s="8">
        <v>0.1</v>
      </c>
      <c r="T71" s="42">
        <f t="shared" si="6"/>
        <v>4.0751496907659371E-5</v>
      </c>
      <c r="U71" s="8"/>
      <c r="AC71" s="1" t="s">
        <v>51</v>
      </c>
      <c r="AD71" s="1">
        <v>7</v>
      </c>
      <c r="AF71" s="1" t="s">
        <v>65</v>
      </c>
      <c r="AH71" s="1" t="s">
        <v>48</v>
      </c>
    </row>
    <row r="72" spans="1:34">
      <c r="A72" s="47" t="s">
        <v>64</v>
      </c>
      <c r="B72" s="48"/>
      <c r="C72" s="49">
        <v>41181.396999999997</v>
      </c>
      <c r="D72" s="50"/>
      <c r="E72">
        <f t="shared" si="0"/>
        <v>-37210.020968072109</v>
      </c>
      <c r="F72">
        <f t="shared" si="1"/>
        <v>-37210</v>
      </c>
      <c r="G72">
        <f t="shared" si="2"/>
        <v>-7.5800000049639493E-3</v>
      </c>
      <c r="H72" s="8"/>
      <c r="I72" s="1">
        <f t="shared" si="10"/>
        <v>-7.5800000049639493E-3</v>
      </c>
      <c r="J72" s="8"/>
      <c r="K72" s="39"/>
      <c r="M72" s="8"/>
      <c r="N72" s="1"/>
      <c r="O72" s="40"/>
      <c r="Q72" s="292">
        <f t="shared" si="4"/>
        <v>26162.896999999997</v>
      </c>
      <c r="R72" s="8">
        <f t="shared" si="5"/>
        <v>5.7456400075253471E-5</v>
      </c>
      <c r="S72" s="8">
        <v>0.1</v>
      </c>
      <c r="T72" s="42">
        <f t="shared" si="6"/>
        <v>5.7456400075253473E-6</v>
      </c>
      <c r="V72" s="8"/>
      <c r="AC72" s="1" t="s">
        <v>51</v>
      </c>
      <c r="AD72" s="1">
        <v>7</v>
      </c>
      <c r="AF72" s="1" t="s">
        <v>65</v>
      </c>
      <c r="AH72" s="1" t="s">
        <v>48</v>
      </c>
    </row>
    <row r="73" spans="1:34">
      <c r="A73" s="47" t="s">
        <v>66</v>
      </c>
      <c r="B73" s="48" t="s">
        <v>45</v>
      </c>
      <c r="C73" s="49">
        <v>41335.226999999999</v>
      </c>
      <c r="D73" s="50"/>
      <c r="E73">
        <f t="shared" si="0"/>
        <v>-36784.490818861312</v>
      </c>
      <c r="F73">
        <f t="shared" si="1"/>
        <v>-36784.5</v>
      </c>
      <c r="G73">
        <f t="shared" si="2"/>
        <v>3.3189999958267435E-3</v>
      </c>
      <c r="H73" s="8"/>
      <c r="I73" s="1">
        <f t="shared" si="10"/>
        <v>3.3189999958267435E-3</v>
      </c>
      <c r="J73" s="8"/>
      <c r="K73" s="39"/>
      <c r="M73" s="8"/>
      <c r="N73" s="1"/>
      <c r="O73" s="40"/>
      <c r="Q73" s="292">
        <f t="shared" si="4"/>
        <v>26316.726999999999</v>
      </c>
      <c r="R73" s="8">
        <f t="shared" si="5"/>
        <v>1.1015760972297923E-5</v>
      </c>
      <c r="S73" s="8">
        <v>0.1</v>
      </c>
      <c r="T73" s="42">
        <f t="shared" si="6"/>
        <v>1.1015760972297924E-6</v>
      </c>
      <c r="V73" s="8"/>
      <c r="AC73" s="1" t="s">
        <v>51</v>
      </c>
      <c r="AD73" s="1">
        <v>6</v>
      </c>
      <c r="AF73" s="1" t="s">
        <v>65</v>
      </c>
      <c r="AH73" s="1" t="s">
        <v>48</v>
      </c>
    </row>
    <row r="74" spans="1:34">
      <c r="A74" s="47" t="s">
        <v>67</v>
      </c>
      <c r="B74" s="48"/>
      <c r="C74" s="49">
        <v>41561.370999999999</v>
      </c>
      <c r="D74" s="50"/>
      <c r="E74">
        <f t="shared" si="0"/>
        <v>-36158.923048835139</v>
      </c>
      <c r="F74">
        <f t="shared" si="1"/>
        <v>-36159</v>
      </c>
      <c r="G74">
        <f t="shared" si="2"/>
        <v>2.7818000002298504E-2</v>
      </c>
      <c r="H74" s="8"/>
      <c r="I74" s="1">
        <f t="shared" si="10"/>
        <v>2.7818000002298504E-2</v>
      </c>
      <c r="J74" s="8"/>
      <c r="K74" s="39"/>
      <c r="M74" s="8"/>
      <c r="N74" s="1"/>
      <c r="O74" s="40"/>
      <c r="Q74" s="292">
        <f t="shared" si="4"/>
        <v>26542.870999999999</v>
      </c>
      <c r="R74" s="8">
        <f t="shared" si="5"/>
        <v>7.7384112412787957E-4</v>
      </c>
      <c r="S74" s="8">
        <v>0.1</v>
      </c>
      <c r="T74" s="42">
        <f t="shared" si="6"/>
        <v>7.7384112412787957E-5</v>
      </c>
      <c r="AC74" s="1" t="s">
        <v>51</v>
      </c>
      <c r="AD74" s="1">
        <v>7</v>
      </c>
      <c r="AF74" s="1" t="s">
        <v>65</v>
      </c>
      <c r="AH74" s="1" t="s">
        <v>48</v>
      </c>
    </row>
    <row r="75" spans="1:34">
      <c r="A75" s="47" t="s">
        <v>67</v>
      </c>
      <c r="B75" s="48"/>
      <c r="C75" s="49">
        <v>41562.438999999998</v>
      </c>
      <c r="D75" s="50"/>
      <c r="E75">
        <f t="shared" si="0"/>
        <v>-36155.968708333567</v>
      </c>
      <c r="F75">
        <f t="shared" si="1"/>
        <v>-36156</v>
      </c>
      <c r="G75">
        <f t="shared" si="2"/>
        <v>1.1312000002362765E-2</v>
      </c>
      <c r="H75" s="8"/>
      <c r="I75" s="1">
        <f t="shared" si="10"/>
        <v>1.1312000002362765E-2</v>
      </c>
      <c r="J75" s="8"/>
      <c r="K75" s="39"/>
      <c r="M75" s="8"/>
      <c r="N75" s="1"/>
      <c r="O75" s="40"/>
      <c r="Q75" s="292">
        <f t="shared" si="4"/>
        <v>26543.938999999998</v>
      </c>
      <c r="R75" s="8">
        <f t="shared" si="5"/>
        <v>1.2796134405345522E-4</v>
      </c>
      <c r="S75" s="8">
        <v>0.1</v>
      </c>
      <c r="T75" s="42">
        <f t="shared" si="6"/>
        <v>1.2796134405345522E-5</v>
      </c>
      <c r="AC75" s="1" t="s">
        <v>51</v>
      </c>
      <c r="AD75" s="1">
        <v>6</v>
      </c>
      <c r="AF75" s="1" t="s">
        <v>65</v>
      </c>
      <c r="AH75" s="1" t="s">
        <v>48</v>
      </c>
    </row>
    <row r="76" spans="1:34">
      <c r="A76" s="47" t="s">
        <v>67</v>
      </c>
      <c r="B76" s="48" t="s">
        <v>45</v>
      </c>
      <c r="C76" s="49">
        <v>41563.345999999998</v>
      </c>
      <c r="D76" s="50"/>
      <c r="E76">
        <f t="shared" si="0"/>
        <v>-36153.459731896372</v>
      </c>
      <c r="F76">
        <f t="shared" si="1"/>
        <v>-36153.5</v>
      </c>
      <c r="G76">
        <f t="shared" si="2"/>
        <v>1.4556999994965736E-2</v>
      </c>
      <c r="H76" s="8"/>
      <c r="I76" s="1">
        <f t="shared" si="10"/>
        <v>1.4556999994965736E-2</v>
      </c>
      <c r="J76" s="8"/>
      <c r="K76" s="39"/>
      <c r="M76" s="8"/>
      <c r="N76" s="1"/>
      <c r="O76" s="40"/>
      <c r="Q76" s="292">
        <f t="shared" si="4"/>
        <v>26544.845999999998</v>
      </c>
      <c r="R76" s="8">
        <f t="shared" si="5"/>
        <v>2.1190624885343242E-4</v>
      </c>
      <c r="S76" s="8">
        <v>0.1</v>
      </c>
      <c r="T76" s="42">
        <f t="shared" si="6"/>
        <v>2.1190624885343244E-5</v>
      </c>
      <c r="V76" s="8"/>
      <c r="AC76" s="1" t="s">
        <v>51</v>
      </c>
      <c r="AD76" s="1">
        <v>7</v>
      </c>
      <c r="AF76" s="1" t="s">
        <v>65</v>
      </c>
      <c r="AH76" s="1" t="s">
        <v>48</v>
      </c>
    </row>
    <row r="77" spans="1:34">
      <c r="A77" s="47" t="s">
        <v>68</v>
      </c>
      <c r="B77" s="48"/>
      <c r="C77" s="49">
        <v>41616.288999999997</v>
      </c>
      <c r="D77" s="50"/>
      <c r="E77">
        <f t="shared" si="0"/>
        <v>-36007.006876863765</v>
      </c>
      <c r="F77">
        <f t="shared" si="1"/>
        <v>-36007</v>
      </c>
      <c r="G77">
        <f t="shared" si="2"/>
        <v>-2.4860000048647635E-3</v>
      </c>
      <c r="H77" s="8"/>
      <c r="I77" s="1">
        <f t="shared" si="10"/>
        <v>-2.4860000048647635E-3</v>
      </c>
      <c r="J77" s="8"/>
      <c r="K77" s="39"/>
      <c r="M77" s="8"/>
      <c r="N77" s="1"/>
      <c r="O77" s="40"/>
      <c r="Q77" s="292">
        <f t="shared" si="4"/>
        <v>26597.788999999997</v>
      </c>
      <c r="R77" s="8">
        <f t="shared" si="5"/>
        <v>6.1801960241876039E-6</v>
      </c>
      <c r="S77" s="8">
        <v>0.1</v>
      </c>
      <c r="T77" s="42">
        <f t="shared" si="6"/>
        <v>6.1801960241876039E-7</v>
      </c>
      <c r="AC77" s="1" t="s">
        <v>51</v>
      </c>
      <c r="AD77" s="1">
        <v>7</v>
      </c>
      <c r="AF77" s="1" t="s">
        <v>65</v>
      </c>
      <c r="AH77" s="1" t="s">
        <v>48</v>
      </c>
    </row>
    <row r="78" spans="1:34">
      <c r="A78" s="47" t="s">
        <v>68</v>
      </c>
      <c r="B78" s="48" t="s">
        <v>45</v>
      </c>
      <c r="C78" s="49">
        <v>41618.283000000003</v>
      </c>
      <c r="D78" s="50"/>
      <c r="E78">
        <f t="shared" si="0"/>
        <v>-36001.491001432907</v>
      </c>
      <c r="F78">
        <f t="shared" si="1"/>
        <v>-36001.5</v>
      </c>
      <c r="G78">
        <f t="shared" si="2"/>
        <v>3.2530000025872141E-3</v>
      </c>
      <c r="H78" s="8"/>
      <c r="I78" s="1">
        <f t="shared" si="10"/>
        <v>3.2530000025872141E-3</v>
      </c>
      <c r="J78" s="8"/>
      <c r="K78" s="39"/>
      <c r="M78" s="8"/>
      <c r="N78" s="1"/>
      <c r="O78" s="40"/>
      <c r="Q78" s="292">
        <f t="shared" si="4"/>
        <v>26599.783000000003</v>
      </c>
      <c r="R78" s="8">
        <f t="shared" si="5"/>
        <v>1.0582009016832414E-5</v>
      </c>
      <c r="S78" s="8">
        <v>0.1</v>
      </c>
      <c r="T78" s="42">
        <f t="shared" si="6"/>
        <v>1.0582009016832414E-6</v>
      </c>
      <c r="V78" s="8"/>
      <c r="AC78" s="1" t="s">
        <v>51</v>
      </c>
      <c r="AD78" s="1">
        <v>7</v>
      </c>
      <c r="AF78" s="1" t="s">
        <v>65</v>
      </c>
      <c r="AH78" s="1" t="s">
        <v>48</v>
      </c>
    </row>
    <row r="79" spans="1:34">
      <c r="A79" s="47" t="s">
        <v>68</v>
      </c>
      <c r="B79" s="48" t="s">
        <v>45</v>
      </c>
      <c r="C79" s="49">
        <v>41622.258000000002</v>
      </c>
      <c r="D79" s="50"/>
      <c r="E79">
        <f t="shared" si="0"/>
        <v>-35990.495211644746</v>
      </c>
      <c r="F79">
        <f t="shared" si="1"/>
        <v>-35990.5</v>
      </c>
      <c r="G79">
        <f t="shared" si="2"/>
        <v>1.7309999966528267E-3</v>
      </c>
      <c r="H79" s="8"/>
      <c r="I79" s="1">
        <f t="shared" si="10"/>
        <v>1.7309999966528267E-3</v>
      </c>
      <c r="J79" s="8"/>
      <c r="K79" s="39"/>
      <c r="M79" s="8"/>
      <c r="N79" s="1"/>
      <c r="O79" s="40"/>
      <c r="Q79" s="292">
        <f t="shared" si="4"/>
        <v>26603.758000000002</v>
      </c>
      <c r="R79" s="8">
        <f t="shared" si="5"/>
        <v>2.9963609884120859E-6</v>
      </c>
      <c r="S79" s="8">
        <v>0.1</v>
      </c>
      <c r="T79" s="42">
        <f t="shared" si="6"/>
        <v>2.9963609884120862E-7</v>
      </c>
      <c r="V79" s="8"/>
      <c r="W79" s="8"/>
      <c r="AC79" s="1" t="s">
        <v>51</v>
      </c>
      <c r="AD79" s="1">
        <v>8</v>
      </c>
      <c r="AF79" s="1" t="s">
        <v>65</v>
      </c>
      <c r="AH79" s="1" t="s">
        <v>48</v>
      </c>
    </row>
    <row r="80" spans="1:34">
      <c r="A80" s="47" t="s">
        <v>68</v>
      </c>
      <c r="B80" s="48"/>
      <c r="C80" s="51">
        <v>41624.248</v>
      </c>
      <c r="D80" s="50"/>
      <c r="E80">
        <f t="shared" si="0"/>
        <v>-35984.990401159608</v>
      </c>
      <c r="F80">
        <f t="shared" si="1"/>
        <v>-35985</v>
      </c>
      <c r="G80">
        <f t="shared" si="2"/>
        <v>3.470000003289897E-3</v>
      </c>
      <c r="H80" s="8"/>
      <c r="I80" s="1">
        <f t="shared" si="10"/>
        <v>3.470000003289897E-3</v>
      </c>
      <c r="J80" s="8"/>
      <c r="K80" s="39"/>
      <c r="M80" s="8"/>
      <c r="N80" s="1"/>
      <c r="O80" s="40"/>
      <c r="Q80" s="292">
        <f t="shared" si="4"/>
        <v>26605.748</v>
      </c>
      <c r="R80" s="8">
        <f t="shared" si="5"/>
        <v>1.2040900022831885E-5</v>
      </c>
      <c r="S80" s="8">
        <v>0.1</v>
      </c>
      <c r="T80" s="42">
        <f t="shared" si="6"/>
        <v>1.2040900022831885E-6</v>
      </c>
      <c r="W80" s="8"/>
      <c r="AC80" s="1" t="s">
        <v>51</v>
      </c>
      <c r="AD80" s="1">
        <v>10</v>
      </c>
      <c r="AF80" s="1" t="s">
        <v>65</v>
      </c>
      <c r="AH80" s="1" t="s">
        <v>48</v>
      </c>
    </row>
    <row r="81" spans="1:34">
      <c r="A81" s="47" t="s">
        <v>69</v>
      </c>
      <c r="B81" s="48"/>
      <c r="C81" s="51">
        <v>41863.561000000002</v>
      </c>
      <c r="D81" s="50"/>
      <c r="E81">
        <f t="shared" si="0"/>
        <v>-35322.994063656632</v>
      </c>
      <c r="F81">
        <f t="shared" si="1"/>
        <v>-35323</v>
      </c>
      <c r="G81">
        <f t="shared" si="2"/>
        <v>2.1459999989019707E-3</v>
      </c>
      <c r="H81" s="8"/>
      <c r="I81" s="1">
        <f t="shared" si="10"/>
        <v>2.1459999989019707E-3</v>
      </c>
      <c r="J81" s="8"/>
      <c r="K81" s="39"/>
      <c r="M81" s="8"/>
      <c r="N81" s="1"/>
      <c r="O81" s="40"/>
      <c r="Q81" s="292">
        <f t="shared" si="4"/>
        <v>26845.061000000002</v>
      </c>
      <c r="R81" s="8">
        <f t="shared" si="5"/>
        <v>4.605315995287258E-6</v>
      </c>
      <c r="S81" s="8">
        <v>0.1</v>
      </c>
      <c r="T81" s="42">
        <f t="shared" si="6"/>
        <v>4.6053159952872584E-7</v>
      </c>
      <c r="AC81" s="1" t="s">
        <v>51</v>
      </c>
      <c r="AD81" s="1">
        <v>7</v>
      </c>
      <c r="AF81" s="1" t="s">
        <v>65</v>
      </c>
      <c r="AH81" s="1" t="s">
        <v>48</v>
      </c>
    </row>
    <row r="82" spans="1:34" s="8" customFormat="1">
      <c r="A82" s="47" t="s">
        <v>70</v>
      </c>
      <c r="B82" s="48" t="s">
        <v>45</v>
      </c>
      <c r="C82" s="51">
        <v>42405.258999999998</v>
      </c>
      <c r="D82" s="50"/>
      <c r="E82">
        <f t="shared" si="0"/>
        <v>-33824.529324872346</v>
      </c>
      <c r="F82">
        <f t="shared" si="1"/>
        <v>-33824.5</v>
      </c>
      <c r="G82">
        <f t="shared" si="2"/>
        <v>-1.0601000001770444E-2</v>
      </c>
      <c r="I82" s="1">
        <f t="shared" si="10"/>
        <v>-1.0601000001770444E-2</v>
      </c>
      <c r="K82" s="39"/>
      <c r="L82" s="1"/>
      <c r="N82" s="1"/>
      <c r="O82" s="40"/>
      <c r="P82" s="1"/>
      <c r="Q82" s="292">
        <f t="shared" si="4"/>
        <v>27386.758999999998</v>
      </c>
      <c r="R82" s="8">
        <f t="shared" si="5"/>
        <v>1.1238120103753695E-4</v>
      </c>
      <c r="S82" s="8">
        <v>0.1</v>
      </c>
      <c r="T82" s="42">
        <f t="shared" si="6"/>
        <v>1.1238120103753696E-5</v>
      </c>
      <c r="U82" s="1"/>
      <c r="W82" s="1"/>
    </row>
    <row r="83" spans="1:34">
      <c r="A83" s="47" t="s">
        <v>71</v>
      </c>
      <c r="B83" s="48"/>
      <c r="C83" s="51">
        <v>42607.523000000001</v>
      </c>
      <c r="D83" s="50"/>
      <c r="E83">
        <f t="shared" si="0"/>
        <v>-33265.019280667882</v>
      </c>
      <c r="F83">
        <f t="shared" si="1"/>
        <v>-33265</v>
      </c>
      <c r="G83">
        <f t="shared" si="2"/>
        <v>-6.9700000021839514E-3</v>
      </c>
      <c r="H83" s="8"/>
      <c r="I83" s="1">
        <f t="shared" si="10"/>
        <v>-6.9700000021839514E-3</v>
      </c>
      <c r="J83" s="8"/>
      <c r="K83" s="39"/>
      <c r="M83" s="8"/>
      <c r="N83" s="1"/>
      <c r="O83" s="40"/>
      <c r="Q83" s="292">
        <f t="shared" si="4"/>
        <v>27589.023000000001</v>
      </c>
      <c r="R83" s="8">
        <f t="shared" si="5"/>
        <v>4.8580900030444283E-5</v>
      </c>
      <c r="S83" s="8">
        <v>0.1</v>
      </c>
      <c r="T83" s="42">
        <f t="shared" si="6"/>
        <v>4.858090003044429E-6</v>
      </c>
      <c r="AC83" s="1" t="s">
        <v>51</v>
      </c>
      <c r="AD83" s="1">
        <v>6</v>
      </c>
      <c r="AF83" s="1" t="s">
        <v>65</v>
      </c>
      <c r="AH83" s="1" t="s">
        <v>48</v>
      </c>
    </row>
    <row r="84" spans="1:34">
      <c r="A84" s="47" t="s">
        <v>72</v>
      </c>
      <c r="B84" s="48"/>
      <c r="C84" s="51">
        <v>42748.31</v>
      </c>
      <c r="D84" s="50"/>
      <c r="E84">
        <f t="shared" si="0"/>
        <v>-32875.569153144388</v>
      </c>
      <c r="F84">
        <f t="shared" si="1"/>
        <v>-32875.5</v>
      </c>
      <c r="G84">
        <f t="shared" si="2"/>
        <v>-2.4999000001116656E-2</v>
      </c>
      <c r="H84" s="8"/>
      <c r="I84" s="1">
        <f t="shared" si="10"/>
        <v>-2.4999000001116656E-2</v>
      </c>
      <c r="J84" s="8"/>
      <c r="K84" s="39"/>
      <c r="M84" s="8"/>
      <c r="N84" s="1"/>
      <c r="O84" s="40"/>
      <c r="Q84" s="292">
        <f t="shared" si="4"/>
        <v>27729.809999999998</v>
      </c>
      <c r="R84" s="8">
        <f t="shared" si="5"/>
        <v>6.2495000105583054E-4</v>
      </c>
      <c r="S84" s="8">
        <v>0.1</v>
      </c>
      <c r="T84" s="42">
        <f t="shared" si="6"/>
        <v>6.2495000105583054E-5</v>
      </c>
      <c r="W84" s="8"/>
      <c r="AC84" s="1" t="s">
        <v>51</v>
      </c>
      <c r="AD84" s="1">
        <v>9</v>
      </c>
      <c r="AF84" s="1" t="s">
        <v>65</v>
      </c>
      <c r="AH84" s="1" t="s">
        <v>48</v>
      </c>
    </row>
    <row r="85" spans="1:34">
      <c r="A85" s="47" t="s">
        <v>73</v>
      </c>
      <c r="B85" s="52"/>
      <c r="C85" s="51">
        <v>43337.766000000003</v>
      </c>
      <c r="D85" s="51" t="s">
        <v>16</v>
      </c>
      <c r="E85">
        <f t="shared" ref="E85:E148" si="11">+(C85-C$7)/C$8</f>
        <v>-31244.994495189509</v>
      </c>
      <c r="F85">
        <f t="shared" ref="F85:F148" si="12">ROUND(2*E85,0)/2</f>
        <v>-31245</v>
      </c>
      <c r="G85">
        <f t="shared" ref="G85:G148" si="13">+C85-(C$7+F85*C$8)</f>
        <v>1.9900000042980537E-3</v>
      </c>
      <c r="I85" s="1">
        <f t="shared" si="10"/>
        <v>1.9900000042980537E-3</v>
      </c>
      <c r="J85" s="8"/>
      <c r="K85" s="39"/>
      <c r="M85" s="1"/>
      <c r="N85" s="1"/>
      <c r="O85" s="40"/>
      <c r="Q85" s="292">
        <f t="shared" ref="Q85:Q148" si="14">C85-15018.5</f>
        <v>28319.266000000003</v>
      </c>
      <c r="R85" s="8">
        <f t="shared" ref="R85:R148" si="15">+(O85-G85)^2</f>
        <v>3.9601000171062535E-6</v>
      </c>
      <c r="S85" s="8">
        <v>0.1</v>
      </c>
      <c r="T85" s="42">
        <f t="shared" ref="T85:T148" si="16">+S85*R85</f>
        <v>3.9601000171062535E-7</v>
      </c>
      <c r="AC85" s="1" t="s">
        <v>51</v>
      </c>
      <c r="AD85" s="1">
        <v>8</v>
      </c>
      <c r="AF85" s="1" t="s">
        <v>65</v>
      </c>
      <c r="AH85" s="1" t="s">
        <v>48</v>
      </c>
    </row>
    <row r="86" spans="1:34">
      <c r="A86" s="47" t="s">
        <v>73</v>
      </c>
      <c r="B86" s="48"/>
      <c r="C86" s="51">
        <v>43337.771000000001</v>
      </c>
      <c r="D86" s="51" t="s">
        <v>16</v>
      </c>
      <c r="E86">
        <f t="shared" si="11"/>
        <v>-31244.980664007391</v>
      </c>
      <c r="F86">
        <f t="shared" si="12"/>
        <v>-31245</v>
      </c>
      <c r="G86">
        <f t="shared" si="13"/>
        <v>6.9900000016787089E-3</v>
      </c>
      <c r="I86" s="1">
        <f t="shared" si="10"/>
        <v>6.9900000016787089E-3</v>
      </c>
      <c r="J86" s="8"/>
      <c r="K86" s="39"/>
      <c r="M86" s="1"/>
      <c r="N86" s="1"/>
      <c r="O86" s="40"/>
      <c r="Q86" s="292">
        <f t="shared" si="14"/>
        <v>28319.271000000001</v>
      </c>
      <c r="R86" s="8">
        <f t="shared" si="15"/>
        <v>4.8860100023468352E-5</v>
      </c>
      <c r="S86" s="8">
        <v>0.1</v>
      </c>
      <c r="T86" s="42">
        <f t="shared" si="16"/>
        <v>4.8860100023468354E-6</v>
      </c>
      <c r="V86" s="8"/>
      <c r="AC86" s="1" t="s">
        <v>51</v>
      </c>
      <c r="AD86" s="1">
        <v>7</v>
      </c>
      <c r="AF86" s="1" t="s">
        <v>65</v>
      </c>
      <c r="AH86" s="1" t="s">
        <v>48</v>
      </c>
    </row>
    <row r="87" spans="1:34">
      <c r="A87" s="47" t="s">
        <v>73</v>
      </c>
      <c r="B87" s="48"/>
      <c r="C87" s="51">
        <v>43346.819000000003</v>
      </c>
      <c r="D87" s="51" t="s">
        <v>16</v>
      </c>
      <c r="E87">
        <f t="shared" si="11"/>
        <v>-31219.951756836745</v>
      </c>
      <c r="F87">
        <f t="shared" si="12"/>
        <v>-31220</v>
      </c>
      <c r="G87">
        <f t="shared" si="13"/>
        <v>1.7440000003261957E-2</v>
      </c>
      <c r="I87" s="1">
        <f t="shared" si="10"/>
        <v>1.7440000003261957E-2</v>
      </c>
      <c r="J87" s="8"/>
      <c r="K87" s="39"/>
      <c r="M87" s="1"/>
      <c r="N87" s="1"/>
      <c r="O87" s="40"/>
      <c r="Q87" s="292">
        <f t="shared" si="14"/>
        <v>28328.319000000003</v>
      </c>
      <c r="R87" s="8">
        <f t="shared" si="15"/>
        <v>3.0415360011377707E-4</v>
      </c>
      <c r="S87" s="8">
        <v>0.1</v>
      </c>
      <c r="T87" s="42">
        <f t="shared" si="16"/>
        <v>3.041536001137771E-5</v>
      </c>
      <c r="AC87" s="1" t="s">
        <v>51</v>
      </c>
      <c r="AD87" s="1">
        <v>8</v>
      </c>
      <c r="AF87" s="1" t="s">
        <v>65</v>
      </c>
      <c r="AH87" s="1" t="s">
        <v>48</v>
      </c>
    </row>
    <row r="88" spans="1:34">
      <c r="A88" s="47" t="s">
        <v>73</v>
      </c>
      <c r="B88" s="48"/>
      <c r="C88" s="51">
        <v>43705.764999999999</v>
      </c>
      <c r="D88" s="51" t="s">
        <v>16</v>
      </c>
      <c r="E88">
        <f t="shared" si="11"/>
        <v>-30227.022257138276</v>
      </c>
      <c r="F88">
        <f t="shared" si="12"/>
        <v>-30227</v>
      </c>
      <c r="G88">
        <f t="shared" si="13"/>
        <v>-8.046000002650544E-3</v>
      </c>
      <c r="I88" s="1">
        <f t="shared" si="10"/>
        <v>-8.046000002650544E-3</v>
      </c>
      <c r="J88" s="8"/>
      <c r="K88" s="39"/>
      <c r="M88" s="1"/>
      <c r="N88" s="1"/>
      <c r="O88" s="40"/>
      <c r="Q88" s="292">
        <f t="shared" si="14"/>
        <v>28687.264999999999</v>
      </c>
      <c r="R88" s="8">
        <f t="shared" si="15"/>
        <v>6.4738116042652554E-5</v>
      </c>
      <c r="S88" s="8">
        <v>0.1</v>
      </c>
      <c r="T88" s="42">
        <f t="shared" si="16"/>
        <v>6.4738116042652559E-6</v>
      </c>
      <c r="W88" s="8"/>
      <c r="AC88" s="1" t="s">
        <v>51</v>
      </c>
      <c r="AD88" s="1">
        <v>9</v>
      </c>
      <c r="AF88" s="1" t="s">
        <v>65</v>
      </c>
      <c r="AH88" s="1" t="s">
        <v>48</v>
      </c>
    </row>
    <row r="89" spans="1:34" s="8" customFormat="1">
      <c r="A89" s="47" t="s">
        <v>74</v>
      </c>
      <c r="B89" s="48" t="s">
        <v>45</v>
      </c>
      <c r="C89" s="51">
        <v>43729.449099999998</v>
      </c>
      <c r="D89" s="50"/>
      <c r="E89">
        <f t="shared" si="11"/>
        <v>-30161.506437032167</v>
      </c>
      <c r="F89">
        <f t="shared" si="12"/>
        <v>-30161.5</v>
      </c>
      <c r="G89">
        <f t="shared" si="13"/>
        <v>-2.3270000019692816E-3</v>
      </c>
      <c r="J89" s="8">
        <f>G89</f>
        <v>-2.3270000019692816E-3</v>
      </c>
      <c r="K89" s="39"/>
      <c r="L89" s="1"/>
      <c r="M89" s="1"/>
      <c r="N89" s="1"/>
      <c r="O89" s="40"/>
      <c r="P89" s="1"/>
      <c r="Q89" s="292">
        <f t="shared" si="14"/>
        <v>28710.949099999998</v>
      </c>
      <c r="R89" s="8">
        <f t="shared" si="15"/>
        <v>5.4149290091650369E-6</v>
      </c>
      <c r="S89" s="1">
        <v>1</v>
      </c>
      <c r="T89" s="42">
        <f t="shared" si="16"/>
        <v>5.4149290091650369E-6</v>
      </c>
      <c r="U89" s="1"/>
      <c r="W89" s="1"/>
    </row>
    <row r="90" spans="1:34">
      <c r="A90" s="47" t="s">
        <v>74</v>
      </c>
      <c r="B90" s="48"/>
      <c r="C90" s="51">
        <v>43730.351199999997</v>
      </c>
      <c r="D90" s="50"/>
      <c r="E90">
        <f t="shared" si="11"/>
        <v>-30159.011015153454</v>
      </c>
      <c r="F90">
        <f t="shared" si="12"/>
        <v>-30159</v>
      </c>
      <c r="G90">
        <f t="shared" si="13"/>
        <v>-3.9820000019972213E-3</v>
      </c>
      <c r="H90" s="8"/>
      <c r="I90" s="8"/>
      <c r="J90" s="8">
        <f>G90</f>
        <v>-3.9820000019972213E-3</v>
      </c>
      <c r="K90" s="39"/>
      <c r="M90" s="1"/>
      <c r="N90" s="1"/>
      <c r="O90" s="40"/>
      <c r="Q90" s="292">
        <f t="shared" si="14"/>
        <v>28711.851199999997</v>
      </c>
      <c r="R90" s="8">
        <f t="shared" si="15"/>
        <v>1.5856324015905871E-5</v>
      </c>
      <c r="S90" s="1">
        <v>1</v>
      </c>
      <c r="T90" s="42">
        <f t="shared" si="16"/>
        <v>1.5856324015905871E-5</v>
      </c>
      <c r="AC90" s="1" t="s">
        <v>51</v>
      </c>
      <c r="AD90" s="1">
        <v>10</v>
      </c>
      <c r="AF90" s="1" t="s">
        <v>65</v>
      </c>
      <c r="AH90" s="1" t="s">
        <v>48</v>
      </c>
    </row>
    <row r="91" spans="1:34">
      <c r="A91" s="53" t="s">
        <v>75</v>
      </c>
      <c r="B91" s="53" t="s">
        <v>49</v>
      </c>
      <c r="C91" s="54">
        <v>43750.593999999997</v>
      </c>
      <c r="D91" s="54" t="s">
        <v>76</v>
      </c>
      <c r="E91">
        <f t="shared" si="11"/>
        <v>-30103.014644455641</v>
      </c>
      <c r="F91">
        <f t="shared" si="12"/>
        <v>-30103</v>
      </c>
      <c r="G91">
        <f t="shared" si="13"/>
        <v>-5.2940000023227185E-3</v>
      </c>
      <c r="K91" s="39"/>
      <c r="L91" s="1">
        <f>G91</f>
        <v>-5.2940000023227185E-3</v>
      </c>
      <c r="M91" s="1"/>
      <c r="N91" s="1"/>
      <c r="O91" s="40">
        <f ca="1">+C$11+C$12*F91</f>
        <v>9.8671256888400297E-2</v>
      </c>
      <c r="Q91" s="292">
        <f t="shared" si="14"/>
        <v>28732.093999999997</v>
      </c>
      <c r="R91" s="8">
        <f t="shared" ca="1" si="15"/>
        <v>1.0808774640354029E-2</v>
      </c>
      <c r="S91" s="1">
        <v>1</v>
      </c>
      <c r="T91" s="42">
        <f t="shared" ca="1" si="16"/>
        <v>1.0808774640354029E-2</v>
      </c>
      <c r="AC91" s="1" t="s">
        <v>51</v>
      </c>
      <c r="AD91" s="1">
        <v>7</v>
      </c>
      <c r="AF91" s="1" t="s">
        <v>65</v>
      </c>
      <c r="AH91" s="1" t="s">
        <v>48</v>
      </c>
    </row>
    <row r="92" spans="1:34" s="8" customFormat="1">
      <c r="A92" s="53" t="s">
        <v>75</v>
      </c>
      <c r="B92" s="53" t="s">
        <v>45</v>
      </c>
      <c r="C92" s="54">
        <v>43754.389000000003</v>
      </c>
      <c r="D92" s="54" t="s">
        <v>76</v>
      </c>
      <c r="E92">
        <f t="shared" si="11"/>
        <v>-30092.516777223911</v>
      </c>
      <c r="F92">
        <f t="shared" si="12"/>
        <v>-30092.5</v>
      </c>
      <c r="G92">
        <f t="shared" si="13"/>
        <v>-6.0650000013993122E-3</v>
      </c>
      <c r="H92" s="1"/>
      <c r="I92" s="1"/>
      <c r="J92" s="1"/>
      <c r="K92" s="39"/>
      <c r="L92" s="1">
        <f>G92</f>
        <v>-6.0650000013993122E-3</v>
      </c>
      <c r="M92" s="1"/>
      <c r="N92" s="1"/>
      <c r="O92" s="40">
        <f ca="1">+C$11+C$12*F92</f>
        <v>9.8638830346472806E-2</v>
      </c>
      <c r="P92" s="1"/>
      <c r="Q92" s="292">
        <f t="shared" si="14"/>
        <v>28735.889000000003</v>
      </c>
      <c r="R92" s="8">
        <f t="shared" ca="1" si="15"/>
        <v>1.0962892089515987E-2</v>
      </c>
      <c r="S92" s="1">
        <v>1</v>
      </c>
      <c r="T92" s="42">
        <f t="shared" ca="1" si="16"/>
        <v>1.0962892089515987E-2</v>
      </c>
      <c r="U92" s="1"/>
      <c r="V92" s="1"/>
      <c r="W92" s="1"/>
    </row>
    <row r="93" spans="1:34">
      <c r="A93" s="47" t="s">
        <v>74</v>
      </c>
      <c r="B93" s="48" t="s">
        <v>45</v>
      </c>
      <c r="C93" s="51">
        <v>43754.389600000002</v>
      </c>
      <c r="D93" s="50"/>
      <c r="E93">
        <f t="shared" si="11"/>
        <v>-30092.515117482057</v>
      </c>
      <c r="F93">
        <f t="shared" si="12"/>
        <v>-30092.5</v>
      </c>
      <c r="G93">
        <f t="shared" si="13"/>
        <v>-5.4650000020046718E-3</v>
      </c>
      <c r="H93" s="8"/>
      <c r="I93" s="8"/>
      <c r="J93" s="8">
        <f>G93</f>
        <v>-5.4650000020046718E-3</v>
      </c>
      <c r="K93" s="39"/>
      <c r="M93" s="1"/>
      <c r="N93" s="1"/>
      <c r="O93" s="40"/>
      <c r="Q93" s="292">
        <f t="shared" si="14"/>
        <v>28735.889600000002</v>
      </c>
      <c r="R93" s="8">
        <f t="shared" si="15"/>
        <v>2.9866225021911062E-5</v>
      </c>
      <c r="S93" s="1">
        <v>1</v>
      </c>
      <c r="T93" s="42">
        <f t="shared" si="16"/>
        <v>2.9866225021911062E-5</v>
      </c>
      <c r="V93" s="8"/>
      <c r="AC93" s="1" t="s">
        <v>51</v>
      </c>
      <c r="AD93" s="1">
        <v>6</v>
      </c>
      <c r="AF93" s="1" t="s">
        <v>65</v>
      </c>
      <c r="AH93" s="1" t="s">
        <v>48</v>
      </c>
    </row>
    <row r="94" spans="1:34">
      <c r="A94" s="47" t="s">
        <v>74</v>
      </c>
      <c r="B94" s="48"/>
      <c r="C94" s="51">
        <v>43757.466699999997</v>
      </c>
      <c r="D94" s="50"/>
      <c r="E94">
        <f t="shared" si="11"/>
        <v>-30084.003131379643</v>
      </c>
      <c r="F94">
        <f t="shared" si="12"/>
        <v>-30084</v>
      </c>
      <c r="G94">
        <f t="shared" si="13"/>
        <v>-1.1320000048726797E-3</v>
      </c>
      <c r="H94" s="8"/>
      <c r="I94" s="8"/>
      <c r="J94" s="8">
        <f>G94</f>
        <v>-1.1320000048726797E-3</v>
      </c>
      <c r="K94" s="39"/>
      <c r="M94" s="1"/>
      <c r="N94" s="1"/>
      <c r="O94" s="40"/>
      <c r="Q94" s="292">
        <f t="shared" si="14"/>
        <v>28738.966699999997</v>
      </c>
      <c r="R94" s="8">
        <f t="shared" si="15"/>
        <v>1.2814240110317469E-6</v>
      </c>
      <c r="S94" s="1">
        <v>1</v>
      </c>
      <c r="T94" s="42">
        <f t="shared" si="16"/>
        <v>1.2814240110317469E-6</v>
      </c>
      <c r="AC94" s="1" t="s">
        <v>51</v>
      </c>
      <c r="AD94" s="1">
        <v>7</v>
      </c>
      <c r="AF94" s="1" t="s">
        <v>65</v>
      </c>
      <c r="AH94" s="1" t="s">
        <v>48</v>
      </c>
    </row>
    <row r="95" spans="1:34">
      <c r="A95" s="47" t="s">
        <v>77</v>
      </c>
      <c r="B95" s="52"/>
      <c r="C95" s="51">
        <v>43764.333400000003</v>
      </c>
      <c r="D95" s="51" t="s">
        <v>16</v>
      </c>
      <c r="E95">
        <f t="shared" si="11"/>
        <v>-30065.008215722173</v>
      </c>
      <c r="F95">
        <f t="shared" si="12"/>
        <v>-30065</v>
      </c>
      <c r="G95">
        <f t="shared" si="13"/>
        <v>-2.9700000013690442E-3</v>
      </c>
      <c r="I95" s="1">
        <f>G95</f>
        <v>-2.9700000013690442E-3</v>
      </c>
      <c r="K95" s="39"/>
      <c r="M95" s="1"/>
      <c r="N95" s="1"/>
      <c r="O95" s="40"/>
      <c r="Q95" s="292">
        <f t="shared" si="14"/>
        <v>28745.833400000003</v>
      </c>
      <c r="R95" s="8">
        <f t="shared" si="15"/>
        <v>8.8209000081321216E-6</v>
      </c>
      <c r="S95" s="8">
        <v>0.1</v>
      </c>
      <c r="T95" s="42">
        <f t="shared" si="16"/>
        <v>8.8209000081321222E-7</v>
      </c>
      <c r="AC95" s="1" t="s">
        <v>51</v>
      </c>
      <c r="AD95" s="1">
        <v>9</v>
      </c>
      <c r="AF95" s="1" t="s">
        <v>65</v>
      </c>
      <c r="AH95" s="1" t="s">
        <v>48</v>
      </c>
    </row>
    <row r="96" spans="1:34">
      <c r="A96" s="47" t="s">
        <v>73</v>
      </c>
      <c r="B96" s="48"/>
      <c r="C96" s="51">
        <v>44191.637999999999</v>
      </c>
      <c r="D96" s="51" t="s">
        <v>16</v>
      </c>
      <c r="E96">
        <f t="shared" si="11"/>
        <v>-28882.982666762568</v>
      </c>
      <c r="F96">
        <f t="shared" si="12"/>
        <v>-28883</v>
      </c>
      <c r="G96">
        <f t="shared" si="13"/>
        <v>6.265999996685423E-3</v>
      </c>
      <c r="I96" s="1">
        <f>G96</f>
        <v>6.265999996685423E-3</v>
      </c>
      <c r="J96" s="8"/>
      <c r="K96" s="39"/>
      <c r="M96" s="1"/>
      <c r="N96" s="1"/>
      <c r="O96" s="40"/>
      <c r="Q96" s="292">
        <f t="shared" si="14"/>
        <v>29173.137999999999</v>
      </c>
      <c r="R96" s="8">
        <f t="shared" si="15"/>
        <v>3.926275595846172E-5</v>
      </c>
      <c r="S96" s="8">
        <v>0.1</v>
      </c>
      <c r="T96" s="42">
        <f t="shared" si="16"/>
        <v>3.926275595846172E-6</v>
      </c>
      <c r="AC96" s="1" t="s">
        <v>51</v>
      </c>
      <c r="AD96" s="1">
        <v>7</v>
      </c>
      <c r="AF96" s="1" t="s">
        <v>65</v>
      </c>
      <c r="AH96" s="1" t="s">
        <v>48</v>
      </c>
    </row>
    <row r="97" spans="1:34" s="8" customFormat="1">
      <c r="A97" s="47" t="s">
        <v>73</v>
      </c>
      <c r="B97" s="48"/>
      <c r="C97" s="51">
        <v>44474.686000000002</v>
      </c>
      <c r="D97" s="51" t="s">
        <v>16</v>
      </c>
      <c r="E97">
        <f t="shared" si="11"/>
        <v>-28100.004979225563</v>
      </c>
      <c r="F97">
        <f t="shared" si="12"/>
        <v>-28100</v>
      </c>
      <c r="G97">
        <f t="shared" si="13"/>
        <v>-1.799999998183921E-3</v>
      </c>
      <c r="H97" s="1"/>
      <c r="I97" s="1">
        <f>G97</f>
        <v>-1.799999998183921E-3</v>
      </c>
      <c r="K97" s="39"/>
      <c r="L97" s="1"/>
      <c r="M97" s="1"/>
      <c r="N97" s="1"/>
      <c r="O97" s="40"/>
      <c r="P97" s="1"/>
      <c r="Q97" s="292">
        <f t="shared" si="14"/>
        <v>29456.186000000002</v>
      </c>
      <c r="R97" s="8">
        <f t="shared" si="15"/>
        <v>3.2399999934621155E-6</v>
      </c>
      <c r="S97" s="8">
        <v>0.1</v>
      </c>
      <c r="T97" s="42">
        <f t="shared" si="16"/>
        <v>3.2399999934621157E-7</v>
      </c>
      <c r="U97" s="1"/>
      <c r="V97" s="1"/>
      <c r="W97" s="1"/>
    </row>
    <row r="98" spans="1:34">
      <c r="A98" s="47" t="s">
        <v>63</v>
      </c>
      <c r="B98" s="48"/>
      <c r="C98" s="51">
        <v>44812.502200000003</v>
      </c>
      <c r="D98" s="50"/>
      <c r="E98">
        <f t="shared" si="11"/>
        <v>-27165.525501933593</v>
      </c>
      <c r="F98">
        <f t="shared" si="12"/>
        <v>-27165.5</v>
      </c>
      <c r="G98">
        <f t="shared" si="13"/>
        <v>-9.2189999995753169E-3</v>
      </c>
      <c r="H98" s="8"/>
      <c r="I98" s="8"/>
      <c r="J98" s="8">
        <f>G98</f>
        <v>-9.2189999995753169E-3</v>
      </c>
      <c r="K98" s="39"/>
      <c r="M98" s="1"/>
      <c r="N98" s="1"/>
      <c r="O98" s="40"/>
      <c r="Q98" s="292">
        <f t="shared" si="14"/>
        <v>29794.002200000003</v>
      </c>
      <c r="R98" s="8">
        <f t="shared" si="15"/>
        <v>8.4989960992169693E-5</v>
      </c>
      <c r="S98" s="1">
        <v>1</v>
      </c>
      <c r="T98" s="42">
        <f t="shared" si="16"/>
        <v>8.4989960992169693E-5</v>
      </c>
      <c r="AC98" s="1" t="s">
        <v>51</v>
      </c>
      <c r="AD98" s="1">
        <v>9</v>
      </c>
      <c r="AF98" s="1" t="s">
        <v>65</v>
      </c>
      <c r="AH98" s="1" t="s">
        <v>48</v>
      </c>
    </row>
    <row r="99" spans="1:34">
      <c r="A99" s="47" t="s">
        <v>73</v>
      </c>
      <c r="B99" s="48"/>
      <c r="C99" s="51">
        <v>44944.642999999996</v>
      </c>
      <c r="D99" s="51" t="s">
        <v>16</v>
      </c>
      <c r="E99">
        <f t="shared" si="11"/>
        <v>-26799.992807785307</v>
      </c>
      <c r="F99">
        <f t="shared" si="12"/>
        <v>-26800</v>
      </c>
      <c r="G99">
        <f t="shared" si="13"/>
        <v>2.5999999925261363E-3</v>
      </c>
      <c r="I99" s="1">
        <f>G99</f>
        <v>2.5999999925261363E-3</v>
      </c>
      <c r="J99" s="8"/>
      <c r="K99" s="39"/>
      <c r="M99" s="1"/>
      <c r="N99" s="1"/>
      <c r="O99" s="40"/>
      <c r="Q99" s="292">
        <f t="shared" si="14"/>
        <v>29926.142999999996</v>
      </c>
      <c r="R99" s="8">
        <f t="shared" si="15"/>
        <v>6.7599999611359088E-6</v>
      </c>
      <c r="S99" s="8">
        <v>0.1</v>
      </c>
      <c r="T99" s="42">
        <f t="shared" si="16"/>
        <v>6.7599999611359088E-7</v>
      </c>
      <c r="AC99" s="1" t="s">
        <v>51</v>
      </c>
      <c r="AD99" s="1">
        <v>8</v>
      </c>
      <c r="AF99" s="1" t="s">
        <v>65</v>
      </c>
      <c r="AH99" s="1" t="s">
        <v>48</v>
      </c>
    </row>
    <row r="100" spans="1:34">
      <c r="A100" s="47" t="s">
        <v>73</v>
      </c>
      <c r="B100" s="48"/>
      <c r="C100" s="51">
        <v>45193.714</v>
      </c>
      <c r="D100" s="51" t="s">
        <v>16</v>
      </c>
      <c r="E100">
        <f t="shared" si="11"/>
        <v>-26111.003535250151</v>
      </c>
      <c r="F100">
        <f t="shared" si="12"/>
        <v>-26111</v>
      </c>
      <c r="G100">
        <f t="shared" si="13"/>
        <v>-1.2780000033671968E-3</v>
      </c>
      <c r="I100" s="1">
        <f>G100</f>
        <v>-1.2780000033671968E-3</v>
      </c>
      <c r="J100" s="8"/>
      <c r="K100" s="39"/>
      <c r="M100" s="1"/>
      <c r="N100" s="1"/>
      <c r="O100" s="40"/>
      <c r="Q100" s="292">
        <f t="shared" si="14"/>
        <v>30175.214</v>
      </c>
      <c r="R100" s="8">
        <f t="shared" si="15"/>
        <v>1.6332840086065549E-6</v>
      </c>
      <c r="S100" s="8">
        <v>0.1</v>
      </c>
      <c r="T100" s="42">
        <f t="shared" si="16"/>
        <v>1.633284008606555E-7</v>
      </c>
      <c r="V100" s="8"/>
      <c r="AC100" s="1" t="s">
        <v>51</v>
      </c>
      <c r="AD100" s="1">
        <v>8</v>
      </c>
      <c r="AF100" s="1" t="s">
        <v>65</v>
      </c>
      <c r="AH100" s="1" t="s">
        <v>48</v>
      </c>
    </row>
    <row r="101" spans="1:34">
      <c r="A101" s="37" t="s">
        <v>78</v>
      </c>
      <c r="B101" s="38" t="s">
        <v>45</v>
      </c>
      <c r="C101" s="37">
        <v>45208.3511</v>
      </c>
      <c r="D101" s="37" t="s">
        <v>79</v>
      </c>
      <c r="E101">
        <f t="shared" si="11"/>
        <v>-26070.513856078254</v>
      </c>
      <c r="F101">
        <f t="shared" si="12"/>
        <v>-26070.5</v>
      </c>
      <c r="G101">
        <f t="shared" si="13"/>
        <v>-5.0090000004274771E-3</v>
      </c>
      <c r="J101" s="1">
        <f>G101</f>
        <v>-5.0090000004274771E-3</v>
      </c>
      <c r="K101" s="39"/>
      <c r="M101" s="1"/>
      <c r="N101" s="1"/>
      <c r="O101" s="40"/>
      <c r="Q101" s="292">
        <f t="shared" si="14"/>
        <v>30189.8511</v>
      </c>
      <c r="R101" s="8">
        <f t="shared" si="15"/>
        <v>2.5090081004282467E-5</v>
      </c>
      <c r="S101" s="1">
        <v>1</v>
      </c>
      <c r="T101" s="42">
        <f t="shared" si="16"/>
        <v>2.5090081004282467E-5</v>
      </c>
      <c r="AC101" s="1" t="s">
        <v>51</v>
      </c>
      <c r="AD101" s="1">
        <v>8</v>
      </c>
      <c r="AF101" s="1" t="s">
        <v>65</v>
      </c>
      <c r="AH101" s="1" t="s">
        <v>48</v>
      </c>
    </row>
    <row r="102" spans="1:34" s="8" customFormat="1">
      <c r="A102" s="37" t="s">
        <v>78</v>
      </c>
      <c r="B102" s="38" t="s">
        <v>49</v>
      </c>
      <c r="C102" s="37">
        <v>45208.531900000002</v>
      </c>
      <c r="D102" s="37" t="s">
        <v>79</v>
      </c>
      <c r="E102">
        <f t="shared" si="11"/>
        <v>-26070.013720532665</v>
      </c>
      <c r="F102">
        <f t="shared" si="12"/>
        <v>-26070</v>
      </c>
      <c r="G102">
        <f t="shared" si="13"/>
        <v>-4.9599999983911403E-3</v>
      </c>
      <c r="H102" s="1"/>
      <c r="I102" s="1"/>
      <c r="J102" s="1">
        <f>G102</f>
        <v>-4.9599999983911403E-3</v>
      </c>
      <c r="K102" s="39"/>
      <c r="L102" s="1"/>
      <c r="M102" s="1"/>
      <c r="N102" s="1"/>
      <c r="O102" s="40"/>
      <c r="P102" s="1"/>
      <c r="Q102" s="292">
        <f t="shared" si="14"/>
        <v>30190.031900000002</v>
      </c>
      <c r="R102" s="8">
        <f t="shared" si="15"/>
        <v>2.4601599984040112E-5</v>
      </c>
      <c r="S102" s="1">
        <v>1</v>
      </c>
      <c r="T102" s="42">
        <f t="shared" si="16"/>
        <v>2.4601599984040112E-5</v>
      </c>
      <c r="U102" s="1"/>
      <c r="V102" s="1"/>
      <c r="W102" s="1"/>
    </row>
    <row r="103" spans="1:34">
      <c r="A103" s="47" t="s">
        <v>73</v>
      </c>
      <c r="B103" s="48"/>
      <c r="C103" s="51">
        <v>45578.707999999999</v>
      </c>
      <c r="D103" s="51" t="s">
        <v>16</v>
      </c>
      <c r="E103">
        <f t="shared" si="11"/>
        <v>-25046.019109161225</v>
      </c>
      <c r="F103">
        <f t="shared" si="12"/>
        <v>-25046</v>
      </c>
      <c r="G103">
        <f t="shared" si="13"/>
        <v>-6.9080000030226074E-3</v>
      </c>
      <c r="I103" s="1">
        <f t="shared" ref="I103:I108" si="17">G103</f>
        <v>-6.9080000030226074E-3</v>
      </c>
      <c r="J103" s="8"/>
      <c r="K103" s="39"/>
      <c r="M103" s="1"/>
      <c r="N103" s="1"/>
      <c r="O103" s="40"/>
      <c r="Q103" s="292">
        <f t="shared" si="14"/>
        <v>30560.207999999999</v>
      </c>
      <c r="R103" s="8">
        <f t="shared" si="15"/>
        <v>4.7720464041760344E-5</v>
      </c>
      <c r="S103" s="8">
        <v>0.1</v>
      </c>
      <c r="T103" s="42">
        <f t="shared" si="16"/>
        <v>4.772046404176035E-6</v>
      </c>
      <c r="AC103" s="1" t="s">
        <v>51</v>
      </c>
      <c r="AD103" s="1">
        <v>21</v>
      </c>
      <c r="AF103" s="1" t="s">
        <v>62</v>
      </c>
      <c r="AH103" s="1" t="s">
        <v>48</v>
      </c>
    </row>
    <row r="104" spans="1:34">
      <c r="A104" s="47" t="s">
        <v>73</v>
      </c>
      <c r="B104" s="48"/>
      <c r="C104" s="51">
        <v>45591.72</v>
      </c>
      <c r="D104" s="51" t="s">
        <v>16</v>
      </c>
      <c r="E104">
        <f t="shared" si="11"/>
        <v>-25010.024840803093</v>
      </c>
      <c r="F104">
        <f t="shared" si="12"/>
        <v>-25010</v>
      </c>
      <c r="G104">
        <f t="shared" si="13"/>
        <v>-8.979999998700805E-3</v>
      </c>
      <c r="I104" s="1">
        <f t="shared" si="17"/>
        <v>-8.979999998700805E-3</v>
      </c>
      <c r="J104" s="8"/>
      <c r="K104" s="39"/>
      <c r="M104" s="1"/>
      <c r="N104" s="1"/>
      <c r="O104" s="40"/>
      <c r="Q104" s="292">
        <f t="shared" si="14"/>
        <v>30573.22</v>
      </c>
      <c r="R104" s="8">
        <f t="shared" si="15"/>
        <v>8.0640399976666453E-5</v>
      </c>
      <c r="S104" s="8">
        <v>0.1</v>
      </c>
      <c r="T104" s="42">
        <f t="shared" si="16"/>
        <v>8.0640399976666449E-6</v>
      </c>
      <c r="AC104" s="1" t="s">
        <v>51</v>
      </c>
      <c r="AD104" s="1">
        <v>8</v>
      </c>
      <c r="AF104" s="1" t="s">
        <v>65</v>
      </c>
      <c r="AH104" s="1" t="s">
        <v>48</v>
      </c>
    </row>
    <row r="105" spans="1:34" s="8" customFormat="1">
      <c r="A105" s="47" t="s">
        <v>73</v>
      </c>
      <c r="B105" s="48"/>
      <c r="C105" s="51">
        <v>45959.73</v>
      </c>
      <c r="D105" s="51" t="s">
        <v>16</v>
      </c>
      <c r="E105">
        <f t="shared" si="11"/>
        <v>-23992.022174151174</v>
      </c>
      <c r="F105">
        <f t="shared" si="12"/>
        <v>-23992</v>
      </c>
      <c r="G105">
        <f t="shared" si="13"/>
        <v>-8.015999999770429E-3</v>
      </c>
      <c r="H105" s="1"/>
      <c r="I105" s="1">
        <f t="shared" si="17"/>
        <v>-8.015999999770429E-3</v>
      </c>
      <c r="K105" s="39"/>
      <c r="L105" s="1"/>
      <c r="M105" s="1"/>
      <c r="N105" s="1"/>
      <c r="O105" s="40"/>
      <c r="P105" s="1"/>
      <c r="Q105" s="292">
        <f t="shared" si="14"/>
        <v>30941.230000000003</v>
      </c>
      <c r="R105" s="8">
        <f t="shared" si="15"/>
        <v>6.4256255996319523E-5</v>
      </c>
      <c r="S105" s="8">
        <v>0.1</v>
      </c>
      <c r="T105" s="42">
        <f t="shared" si="16"/>
        <v>6.4256255996319528E-6</v>
      </c>
      <c r="U105" s="1"/>
      <c r="V105" s="1"/>
      <c r="W105" s="1"/>
    </row>
    <row r="106" spans="1:34">
      <c r="A106" s="47" t="s">
        <v>73</v>
      </c>
      <c r="B106" s="48"/>
      <c r="C106" s="51">
        <v>45959.732000000004</v>
      </c>
      <c r="D106" s="51" t="s">
        <v>16</v>
      </c>
      <c r="E106">
        <f t="shared" si="11"/>
        <v>-23992.016641678321</v>
      </c>
      <c r="F106">
        <f t="shared" si="12"/>
        <v>-23992</v>
      </c>
      <c r="G106">
        <f t="shared" si="13"/>
        <v>-6.0159999993629754E-3</v>
      </c>
      <c r="I106" s="1">
        <f t="shared" si="17"/>
        <v>-6.0159999993629754E-3</v>
      </c>
      <c r="J106" s="8"/>
      <c r="M106" s="1"/>
      <c r="N106" s="1"/>
      <c r="O106" s="40"/>
      <c r="Q106" s="292">
        <f t="shared" si="14"/>
        <v>30941.232000000004</v>
      </c>
      <c r="R106" s="8">
        <f t="shared" si="15"/>
        <v>3.6192255992335316E-5</v>
      </c>
      <c r="S106" s="8">
        <v>0.1</v>
      </c>
      <c r="T106" s="42">
        <f t="shared" si="16"/>
        <v>3.6192255992335319E-6</v>
      </c>
      <c r="AC106" s="1" t="s">
        <v>51</v>
      </c>
      <c r="AD106" s="1">
        <v>6</v>
      </c>
      <c r="AF106" s="1" t="s">
        <v>65</v>
      </c>
      <c r="AH106" s="1" t="s">
        <v>48</v>
      </c>
    </row>
    <row r="107" spans="1:34">
      <c r="A107" s="47" t="s">
        <v>73</v>
      </c>
      <c r="B107" s="48"/>
      <c r="C107" s="51">
        <v>45962.620999999999</v>
      </c>
      <c r="D107" s="51" t="s">
        <v>16</v>
      </c>
      <c r="E107">
        <f t="shared" si="11"/>
        <v>-23984.024984647393</v>
      </c>
      <c r="F107">
        <f t="shared" si="12"/>
        <v>-23984</v>
      </c>
      <c r="G107">
        <f t="shared" si="13"/>
        <v>-9.0320000017527491E-3</v>
      </c>
      <c r="I107" s="1">
        <f t="shared" si="17"/>
        <v>-9.0320000017527491E-3</v>
      </c>
      <c r="J107" s="8"/>
      <c r="M107" s="1"/>
      <c r="N107" s="1"/>
      <c r="O107" s="40"/>
      <c r="Q107" s="292">
        <f t="shared" si="14"/>
        <v>30944.120999999999</v>
      </c>
      <c r="R107" s="8">
        <f t="shared" si="15"/>
        <v>8.1577024031661665E-5</v>
      </c>
      <c r="S107" s="8">
        <v>0.1</v>
      </c>
      <c r="T107" s="42">
        <f t="shared" si="16"/>
        <v>8.1577024031661669E-6</v>
      </c>
      <c r="AC107" s="1" t="s">
        <v>51</v>
      </c>
      <c r="AD107" s="1">
        <v>8</v>
      </c>
      <c r="AF107" s="1" t="s">
        <v>65</v>
      </c>
      <c r="AH107" s="1" t="s">
        <v>48</v>
      </c>
    </row>
    <row r="108" spans="1:34">
      <c r="A108" s="47" t="s">
        <v>73</v>
      </c>
      <c r="B108" s="48"/>
      <c r="C108" s="51">
        <v>46017.582000000002</v>
      </c>
      <c r="D108" s="51" t="s">
        <v>16</v>
      </c>
      <c r="E108">
        <f t="shared" si="11"/>
        <v>-23831.989864509735</v>
      </c>
      <c r="F108">
        <f t="shared" si="12"/>
        <v>-23832</v>
      </c>
      <c r="G108">
        <f t="shared" si="13"/>
        <v>3.6640000034822151E-3</v>
      </c>
      <c r="I108" s="1">
        <f t="shared" si="17"/>
        <v>3.6640000034822151E-3</v>
      </c>
      <c r="J108" s="8"/>
      <c r="M108" s="1"/>
      <c r="N108" s="1"/>
      <c r="O108" s="40"/>
      <c r="Q108" s="292">
        <f t="shared" si="14"/>
        <v>30999.082000000002</v>
      </c>
      <c r="R108" s="8">
        <f t="shared" si="15"/>
        <v>1.3424896025517672E-5</v>
      </c>
      <c r="S108" s="8">
        <v>0.1</v>
      </c>
      <c r="T108" s="42">
        <f t="shared" si="16"/>
        <v>1.3424896025517673E-6</v>
      </c>
      <c r="AC108" s="1" t="s">
        <v>51</v>
      </c>
      <c r="AD108" s="1">
        <v>8</v>
      </c>
      <c r="AF108" s="1" t="s">
        <v>65</v>
      </c>
      <c r="AH108" s="1" t="s">
        <v>48</v>
      </c>
    </row>
    <row r="109" spans="1:34" s="8" customFormat="1">
      <c r="A109" s="37" t="s">
        <v>78</v>
      </c>
      <c r="B109" s="38" t="s">
        <v>45</v>
      </c>
      <c r="C109" s="37">
        <v>46024.26</v>
      </c>
      <c r="D109" s="37" t="s">
        <v>79</v>
      </c>
      <c r="E109">
        <f t="shared" si="11"/>
        <v>-23813.516937665623</v>
      </c>
      <c r="F109">
        <f t="shared" si="12"/>
        <v>-23813.5</v>
      </c>
      <c r="G109">
        <f t="shared" si="13"/>
        <v>-6.1229999992065132E-3</v>
      </c>
      <c r="H109" s="1"/>
      <c r="I109" s="1"/>
      <c r="J109" s="1">
        <f>G109</f>
        <v>-6.1229999992065132E-3</v>
      </c>
      <c r="K109" s="3"/>
      <c r="L109" s="1"/>
      <c r="M109" s="1"/>
      <c r="N109" s="1"/>
      <c r="O109" s="40"/>
      <c r="P109" s="1"/>
      <c r="Q109" s="292">
        <f t="shared" si="14"/>
        <v>31005.760000000002</v>
      </c>
      <c r="R109" s="8">
        <f t="shared" si="15"/>
        <v>3.7491128990282957E-5</v>
      </c>
      <c r="S109" s="1">
        <v>1</v>
      </c>
      <c r="T109" s="42">
        <f t="shared" si="16"/>
        <v>3.7491128990282957E-5</v>
      </c>
      <c r="U109" s="1"/>
      <c r="V109" s="1"/>
      <c r="W109" s="1"/>
    </row>
    <row r="110" spans="1:34">
      <c r="A110" s="37" t="s">
        <v>78</v>
      </c>
      <c r="B110" s="38" t="s">
        <v>49</v>
      </c>
      <c r="C110" s="37">
        <v>46026.248299999999</v>
      </c>
      <c r="D110" s="37" t="s">
        <v>79</v>
      </c>
      <c r="E110">
        <f t="shared" si="11"/>
        <v>-23808.016829782409</v>
      </c>
      <c r="F110">
        <f t="shared" si="12"/>
        <v>-23808</v>
      </c>
      <c r="G110">
        <f t="shared" si="13"/>
        <v>-6.0840000005555339E-3</v>
      </c>
      <c r="J110" s="1">
        <f>G110</f>
        <v>-6.0840000005555339E-3</v>
      </c>
      <c r="M110" s="1"/>
      <c r="N110" s="1"/>
      <c r="O110" s="40"/>
      <c r="Q110" s="292">
        <f t="shared" si="14"/>
        <v>31007.748299999999</v>
      </c>
      <c r="R110" s="8">
        <f t="shared" si="15"/>
        <v>3.701505600675974E-5</v>
      </c>
      <c r="S110" s="1">
        <v>1</v>
      </c>
      <c r="T110" s="42">
        <f t="shared" si="16"/>
        <v>3.701505600675974E-5</v>
      </c>
      <c r="V110" s="8"/>
    </row>
    <row r="111" spans="1:34">
      <c r="A111" s="47" t="s">
        <v>73</v>
      </c>
      <c r="B111" s="48"/>
      <c r="C111" s="51">
        <v>46026.608</v>
      </c>
      <c r="D111" s="51" t="s">
        <v>16</v>
      </c>
      <c r="E111">
        <f t="shared" si="11"/>
        <v>-23807.021814540447</v>
      </c>
      <c r="F111">
        <f t="shared" si="12"/>
        <v>-23807</v>
      </c>
      <c r="G111">
        <f t="shared" si="13"/>
        <v>-7.8859999994165264E-3</v>
      </c>
      <c r="I111" s="1">
        <f t="shared" ref="I111:I151" si="18">G111</f>
        <v>-7.8859999994165264E-3</v>
      </c>
      <c r="J111" s="8"/>
      <c r="M111" s="1"/>
      <c r="N111" s="1"/>
      <c r="O111" s="40"/>
      <c r="Q111" s="292">
        <f t="shared" si="14"/>
        <v>31008.108</v>
      </c>
      <c r="R111" s="8">
        <f t="shared" si="15"/>
        <v>6.2188995990797454E-5</v>
      </c>
      <c r="S111" s="8">
        <v>0.1</v>
      </c>
      <c r="T111" s="42">
        <f t="shared" si="16"/>
        <v>6.2188995990797454E-6</v>
      </c>
    </row>
    <row r="112" spans="1:34" s="8" customFormat="1">
      <c r="A112" s="47" t="s">
        <v>73</v>
      </c>
      <c r="B112" s="48"/>
      <c r="C112" s="51">
        <v>46321.603000000003</v>
      </c>
      <c r="D112" s="51" t="s">
        <v>16</v>
      </c>
      <c r="E112">
        <f t="shared" si="11"/>
        <v>-22990.995900437611</v>
      </c>
      <c r="F112">
        <f t="shared" si="12"/>
        <v>-22991</v>
      </c>
      <c r="G112">
        <f t="shared" si="13"/>
        <v>1.4819999996689148E-3</v>
      </c>
      <c r="H112" s="1"/>
      <c r="I112" s="1">
        <f t="shared" si="18"/>
        <v>1.4819999996689148E-3</v>
      </c>
      <c r="K112" s="3"/>
      <c r="L112" s="1"/>
      <c r="M112" s="1"/>
      <c r="N112" s="1"/>
      <c r="O112" s="40"/>
      <c r="P112" s="1"/>
      <c r="Q112" s="292">
        <f t="shared" si="14"/>
        <v>31303.103000000003</v>
      </c>
      <c r="R112" s="8">
        <f t="shared" si="15"/>
        <v>2.1963239990186635E-6</v>
      </c>
      <c r="S112" s="8">
        <v>0.1</v>
      </c>
      <c r="T112" s="42">
        <f t="shared" si="16"/>
        <v>2.1963239990186635E-7</v>
      </c>
      <c r="U112" s="1"/>
      <c r="V112" s="1"/>
      <c r="W112" s="1"/>
    </row>
    <row r="113" spans="1:34">
      <c r="A113" s="47" t="s">
        <v>73</v>
      </c>
      <c r="B113" s="48"/>
      <c r="C113" s="51">
        <v>46413.599000000002</v>
      </c>
      <c r="D113" s="51" t="s">
        <v>16</v>
      </c>
      <c r="E113">
        <f t="shared" si="11"/>
        <v>-22736.513214311395</v>
      </c>
      <c r="F113">
        <f t="shared" si="12"/>
        <v>-22736.5</v>
      </c>
      <c r="G113">
        <f t="shared" si="13"/>
        <v>-4.7769999946467578E-3</v>
      </c>
      <c r="I113" s="1">
        <f t="shared" si="18"/>
        <v>-4.7769999946467578E-3</v>
      </c>
      <c r="J113" s="8"/>
      <c r="M113" s="1"/>
      <c r="N113" s="1"/>
      <c r="O113" s="40"/>
      <c r="Q113" s="292">
        <f t="shared" si="14"/>
        <v>31395.099000000002</v>
      </c>
      <c r="R113" s="8">
        <f t="shared" si="15"/>
        <v>2.2819728948855124E-5</v>
      </c>
      <c r="S113" s="8">
        <v>0.1</v>
      </c>
      <c r="T113" s="42">
        <f t="shared" si="16"/>
        <v>2.2819728948855124E-6</v>
      </c>
      <c r="W113" s="8"/>
    </row>
    <row r="114" spans="1:34">
      <c r="A114" s="47" t="s">
        <v>80</v>
      </c>
      <c r="B114" s="48" t="s">
        <v>45</v>
      </c>
      <c r="C114" s="51">
        <v>46706.417999999998</v>
      </c>
      <c r="D114" s="50"/>
      <c r="E114">
        <f t="shared" si="11"/>
        <v>-21926.506630668719</v>
      </c>
      <c r="F114">
        <f t="shared" si="12"/>
        <v>-21926.5</v>
      </c>
      <c r="G114">
        <f t="shared" si="13"/>
        <v>-2.3970000038389117E-3</v>
      </c>
      <c r="H114" s="8"/>
      <c r="I114" s="8">
        <f t="shared" si="18"/>
        <v>-2.3970000038389117E-3</v>
      </c>
      <c r="M114" s="8"/>
      <c r="N114" s="1"/>
      <c r="O114" s="40"/>
      <c r="Q114" s="292">
        <f t="shared" si="14"/>
        <v>31687.917999999998</v>
      </c>
      <c r="R114" s="8">
        <f t="shared" si="15"/>
        <v>5.7456090184037425E-6</v>
      </c>
      <c r="S114" s="8">
        <v>0.1</v>
      </c>
      <c r="T114" s="42">
        <f t="shared" si="16"/>
        <v>5.7456090184037433E-7</v>
      </c>
      <c r="V114" s="8"/>
    </row>
    <row r="115" spans="1:34">
      <c r="A115" s="47" t="s">
        <v>73</v>
      </c>
      <c r="B115" s="48"/>
      <c r="C115" s="51">
        <v>46713.642</v>
      </c>
      <c r="D115" s="51" t="s">
        <v>16</v>
      </c>
      <c r="E115">
        <f t="shared" si="11"/>
        <v>-21906.523338736715</v>
      </c>
      <c r="F115">
        <f t="shared" si="12"/>
        <v>-21906.5</v>
      </c>
      <c r="G115">
        <f t="shared" si="13"/>
        <v>-8.4370000040507875E-3</v>
      </c>
      <c r="I115" s="1">
        <f t="shared" si="18"/>
        <v>-8.4370000040507875E-3</v>
      </c>
      <c r="J115" s="8"/>
      <c r="M115" s="1"/>
      <c r="N115" s="1"/>
      <c r="O115" s="40"/>
      <c r="Q115" s="292">
        <f t="shared" si="14"/>
        <v>31695.142</v>
      </c>
      <c r="R115" s="8">
        <f t="shared" si="15"/>
        <v>7.1182969068352985E-5</v>
      </c>
      <c r="S115" s="8">
        <v>0.1</v>
      </c>
      <c r="T115" s="42">
        <f t="shared" si="16"/>
        <v>7.1182969068352987E-6</v>
      </c>
      <c r="AC115" s="1" t="s">
        <v>51</v>
      </c>
      <c r="AD115" s="1">
        <v>6</v>
      </c>
      <c r="AF115" s="1" t="s">
        <v>65</v>
      </c>
      <c r="AH115" s="1" t="s">
        <v>48</v>
      </c>
    </row>
    <row r="116" spans="1:34">
      <c r="A116" s="47" t="s">
        <v>81</v>
      </c>
      <c r="B116" s="48" t="s">
        <v>45</v>
      </c>
      <c r="C116" s="51">
        <v>46731.364999999998</v>
      </c>
      <c r="D116" s="50"/>
      <c r="E116">
        <f t="shared" si="11"/>
        <v>-21857.497330581857</v>
      </c>
      <c r="F116">
        <f t="shared" si="12"/>
        <v>-21857.5</v>
      </c>
      <c r="G116">
        <f t="shared" si="13"/>
        <v>9.6499999926891178E-4</v>
      </c>
      <c r="H116" s="8"/>
      <c r="I116" s="8">
        <f t="shared" si="18"/>
        <v>9.6499999926891178E-4</v>
      </c>
      <c r="J116" s="8"/>
      <c r="M116" s="8"/>
      <c r="N116" s="1"/>
      <c r="O116" s="40"/>
      <c r="Q116" s="292">
        <f t="shared" si="14"/>
        <v>31712.864999999998</v>
      </c>
      <c r="R116" s="8">
        <f t="shared" si="15"/>
        <v>9.3122499858899973E-7</v>
      </c>
      <c r="S116" s="8">
        <v>0.1</v>
      </c>
      <c r="T116" s="42">
        <f t="shared" si="16"/>
        <v>9.3122499858899973E-8</v>
      </c>
      <c r="AC116" s="1" t="s">
        <v>51</v>
      </c>
      <c r="AD116" s="1">
        <v>7</v>
      </c>
      <c r="AF116" s="1" t="s">
        <v>65</v>
      </c>
      <c r="AH116" s="1" t="s">
        <v>48</v>
      </c>
    </row>
    <row r="117" spans="1:34" s="8" customFormat="1">
      <c r="A117" s="37" t="s">
        <v>82</v>
      </c>
      <c r="B117" s="38" t="s">
        <v>45</v>
      </c>
      <c r="C117" s="37">
        <v>46759.559000000001</v>
      </c>
      <c r="D117" s="37" t="s">
        <v>46</v>
      </c>
      <c r="E117">
        <f t="shared" si="11"/>
        <v>-21779.506060824006</v>
      </c>
      <c r="F117">
        <f t="shared" si="12"/>
        <v>-21779.5</v>
      </c>
      <c r="G117">
        <f t="shared" si="13"/>
        <v>-2.1909999995841645E-3</v>
      </c>
      <c r="H117" s="1"/>
      <c r="I117" s="1">
        <f t="shared" si="18"/>
        <v>-2.1909999995841645E-3</v>
      </c>
      <c r="J117" s="1"/>
      <c r="K117" s="3"/>
      <c r="L117" s="1"/>
      <c r="M117" s="1"/>
      <c r="N117" s="1"/>
      <c r="O117" s="40"/>
      <c r="P117" s="1"/>
      <c r="Q117" s="292">
        <f t="shared" si="14"/>
        <v>31741.059000000001</v>
      </c>
      <c r="R117" s="8">
        <f t="shared" si="15"/>
        <v>4.8004809981778091E-6</v>
      </c>
      <c r="S117" s="8">
        <v>0.1</v>
      </c>
      <c r="T117" s="42">
        <f t="shared" si="16"/>
        <v>4.8004809981778093E-7</v>
      </c>
      <c r="U117" s="1"/>
      <c r="W117" s="1"/>
    </row>
    <row r="118" spans="1:34">
      <c r="A118" s="47" t="s">
        <v>73</v>
      </c>
      <c r="B118" s="48"/>
      <c r="C118" s="51">
        <v>46759.599000000002</v>
      </c>
      <c r="D118" s="51" t="s">
        <v>16</v>
      </c>
      <c r="E118">
        <f t="shared" si="11"/>
        <v>-21779.395411367015</v>
      </c>
      <c r="F118">
        <f t="shared" si="12"/>
        <v>-21779.5</v>
      </c>
      <c r="G118">
        <f t="shared" si="13"/>
        <v>3.780900000128895E-2</v>
      </c>
      <c r="I118" s="1">
        <f t="shared" si="18"/>
        <v>3.780900000128895E-2</v>
      </c>
      <c r="J118" s="8"/>
      <c r="M118" s="1"/>
      <c r="N118" s="1"/>
      <c r="O118" s="40"/>
      <c r="Q118" s="292">
        <f t="shared" si="14"/>
        <v>31741.099000000002</v>
      </c>
      <c r="R118" s="8">
        <f t="shared" si="15"/>
        <v>1.4295204810974679E-3</v>
      </c>
      <c r="S118" s="8">
        <v>0.1</v>
      </c>
      <c r="T118" s="42">
        <f t="shared" si="16"/>
        <v>1.429520481097468E-4</v>
      </c>
      <c r="W118" s="8"/>
      <c r="AC118" s="1" t="s">
        <v>51</v>
      </c>
      <c r="AD118" s="1">
        <v>7</v>
      </c>
      <c r="AF118" s="1" t="s">
        <v>65</v>
      </c>
      <c r="AH118" s="1" t="s">
        <v>48</v>
      </c>
    </row>
    <row r="119" spans="1:34">
      <c r="A119" s="47" t="s">
        <v>83</v>
      </c>
      <c r="B119" s="48" t="s">
        <v>45</v>
      </c>
      <c r="C119" s="51">
        <v>47027.42</v>
      </c>
      <c r="D119" s="50"/>
      <c r="E119">
        <f t="shared" si="11"/>
        <v>-21038.539205868852</v>
      </c>
      <c r="F119">
        <f t="shared" si="12"/>
        <v>-21038.5</v>
      </c>
      <c r="G119">
        <f t="shared" si="13"/>
        <v>-1.41730000032112E-2</v>
      </c>
      <c r="H119" s="8"/>
      <c r="I119" s="8">
        <f t="shared" si="18"/>
        <v>-1.41730000032112E-2</v>
      </c>
      <c r="J119" s="8"/>
      <c r="M119" s="8"/>
      <c r="N119" s="1"/>
      <c r="O119" s="40"/>
      <c r="Q119" s="292">
        <f t="shared" si="14"/>
        <v>32008.92</v>
      </c>
      <c r="R119" s="8">
        <f t="shared" si="15"/>
        <v>2.0087392909102467E-4</v>
      </c>
      <c r="S119" s="8">
        <v>0.1</v>
      </c>
      <c r="T119" s="42">
        <f t="shared" si="16"/>
        <v>2.008739290910247E-5</v>
      </c>
      <c r="V119" s="8"/>
      <c r="AC119" s="1" t="s">
        <v>51</v>
      </c>
      <c r="AD119" s="1">
        <v>7</v>
      </c>
      <c r="AF119" s="1" t="s">
        <v>65</v>
      </c>
      <c r="AH119" s="1" t="s">
        <v>48</v>
      </c>
    </row>
    <row r="120" spans="1:34" s="8" customFormat="1">
      <c r="A120" s="47" t="s">
        <v>83</v>
      </c>
      <c r="B120" s="48" t="s">
        <v>45</v>
      </c>
      <c r="C120" s="51">
        <v>47052.364999999998</v>
      </c>
      <c r="D120" s="51"/>
      <c r="E120">
        <f t="shared" si="11"/>
        <v>-20969.535438254843</v>
      </c>
      <c r="F120">
        <f t="shared" si="12"/>
        <v>-20969.5</v>
      </c>
      <c r="G120">
        <f t="shared" si="13"/>
        <v>-1.281100000051083E-2</v>
      </c>
      <c r="H120" s="1"/>
      <c r="I120" s="8">
        <f t="shared" si="18"/>
        <v>-1.281100000051083E-2</v>
      </c>
      <c r="J120" s="1"/>
      <c r="K120" s="3"/>
      <c r="L120" s="1"/>
      <c r="M120" s="1"/>
      <c r="N120" s="1"/>
      <c r="O120" s="40"/>
      <c r="P120" s="1"/>
      <c r="Q120" s="292">
        <f t="shared" si="14"/>
        <v>32033.864999999998</v>
      </c>
      <c r="R120" s="8">
        <f t="shared" si="15"/>
        <v>1.6412172101308849E-4</v>
      </c>
      <c r="S120" s="8">
        <v>0.1</v>
      </c>
      <c r="T120" s="42">
        <f t="shared" si="16"/>
        <v>1.6412172101308849E-5</v>
      </c>
      <c r="U120" s="1"/>
      <c r="V120" s="1"/>
      <c r="W120" s="1"/>
    </row>
    <row r="121" spans="1:34" s="8" customFormat="1">
      <c r="A121" s="47" t="s">
        <v>83</v>
      </c>
      <c r="B121" s="48"/>
      <c r="C121" s="51">
        <v>47054.353000000003</v>
      </c>
      <c r="D121" s="51"/>
      <c r="E121">
        <f t="shared" si="11"/>
        <v>-20964.036160242536</v>
      </c>
      <c r="F121">
        <f t="shared" si="12"/>
        <v>-20964</v>
      </c>
      <c r="G121">
        <f t="shared" si="13"/>
        <v>-1.3072000001557171E-2</v>
      </c>
      <c r="H121" s="1"/>
      <c r="I121" s="8">
        <f t="shared" si="18"/>
        <v>-1.3072000001557171E-2</v>
      </c>
      <c r="J121" s="3"/>
      <c r="K121" s="1"/>
      <c r="L121" s="1"/>
      <c r="M121" s="1"/>
      <c r="N121" s="1"/>
      <c r="O121" s="40"/>
      <c r="P121" s="1"/>
      <c r="Q121" s="292">
        <f t="shared" si="14"/>
        <v>32035.853000000003</v>
      </c>
      <c r="R121" s="8">
        <f t="shared" si="15"/>
        <v>1.7087718404071067E-4</v>
      </c>
      <c r="S121" s="8">
        <v>0.1</v>
      </c>
      <c r="T121" s="42">
        <f t="shared" si="16"/>
        <v>1.7087718404071069E-5</v>
      </c>
      <c r="U121" s="1"/>
      <c r="V121" s="1"/>
      <c r="W121" s="1"/>
    </row>
    <row r="122" spans="1:34">
      <c r="A122" s="47" t="s">
        <v>83</v>
      </c>
      <c r="B122" s="48"/>
      <c r="C122" s="51">
        <v>47055.442999999999</v>
      </c>
      <c r="D122" s="51"/>
      <c r="E122">
        <f t="shared" si="11"/>
        <v>-20961.020962539631</v>
      </c>
      <c r="F122">
        <f t="shared" si="12"/>
        <v>-20961</v>
      </c>
      <c r="G122">
        <f t="shared" si="13"/>
        <v>-7.5780000042868778E-3</v>
      </c>
      <c r="I122" s="8">
        <f t="shared" si="18"/>
        <v>-7.5780000042868778E-3</v>
      </c>
      <c r="J122" s="3"/>
      <c r="K122" s="1"/>
      <c r="M122" s="1"/>
      <c r="N122" s="1"/>
      <c r="O122" s="40"/>
      <c r="Q122" s="292">
        <f t="shared" si="14"/>
        <v>32036.942999999999</v>
      </c>
      <c r="R122" s="8">
        <f t="shared" si="15"/>
        <v>5.7426084064971918E-5</v>
      </c>
      <c r="S122" s="8">
        <v>0.1</v>
      </c>
      <c r="T122" s="42">
        <f t="shared" si="16"/>
        <v>5.7426084064971923E-6</v>
      </c>
      <c r="AC122" s="1" t="s">
        <v>51</v>
      </c>
      <c r="AD122" s="1">
        <v>7</v>
      </c>
      <c r="AF122" s="1" t="s">
        <v>65</v>
      </c>
      <c r="AH122" s="1" t="s">
        <v>48</v>
      </c>
    </row>
    <row r="123" spans="1:34">
      <c r="A123" s="47" t="s">
        <v>73</v>
      </c>
      <c r="B123" s="48"/>
      <c r="C123" s="51">
        <v>47062.677000000003</v>
      </c>
      <c r="D123" s="51" t="s">
        <v>16</v>
      </c>
      <c r="E123">
        <f t="shared" si="11"/>
        <v>-20941.010008243378</v>
      </c>
      <c r="F123">
        <f t="shared" si="12"/>
        <v>-20941</v>
      </c>
      <c r="G123">
        <f t="shared" si="13"/>
        <v>-3.617999995185528E-3</v>
      </c>
      <c r="I123" s="1">
        <f t="shared" si="18"/>
        <v>-3.617999995185528E-3</v>
      </c>
      <c r="J123" s="9"/>
      <c r="M123" s="1"/>
      <c r="N123" s="1"/>
      <c r="O123" s="40"/>
      <c r="Q123" s="292">
        <f t="shared" si="14"/>
        <v>32044.177000000003</v>
      </c>
      <c r="R123" s="8">
        <f t="shared" si="15"/>
        <v>1.3089923965162481E-5</v>
      </c>
      <c r="S123" s="8">
        <v>0.1</v>
      </c>
      <c r="T123" s="42">
        <f t="shared" si="16"/>
        <v>1.3089923965162482E-6</v>
      </c>
      <c r="V123" s="8"/>
      <c r="AC123" s="1" t="s">
        <v>51</v>
      </c>
      <c r="AD123" s="1">
        <v>6</v>
      </c>
      <c r="AF123" s="1" t="s">
        <v>65</v>
      </c>
      <c r="AH123" s="1" t="s">
        <v>48</v>
      </c>
    </row>
    <row r="124" spans="1:34" s="8" customFormat="1">
      <c r="A124" s="47" t="s">
        <v>84</v>
      </c>
      <c r="B124" s="48" t="s">
        <v>45</v>
      </c>
      <c r="C124" s="51">
        <v>47391.463000000003</v>
      </c>
      <c r="D124" s="51"/>
      <c r="E124">
        <f t="shared" si="11"/>
        <v>-20031.510199113691</v>
      </c>
      <c r="F124">
        <f t="shared" si="12"/>
        <v>-20031.5</v>
      </c>
      <c r="G124">
        <f t="shared" si="13"/>
        <v>-3.6869999967166223E-3</v>
      </c>
      <c r="H124" s="1"/>
      <c r="I124" s="8">
        <f t="shared" si="18"/>
        <v>-3.6869999967166223E-3</v>
      </c>
      <c r="J124" s="3"/>
      <c r="K124" s="1"/>
      <c r="L124" s="1"/>
      <c r="M124" s="1"/>
      <c r="N124" s="1"/>
      <c r="O124" s="40"/>
      <c r="P124" s="1"/>
      <c r="Q124" s="292">
        <f t="shared" si="14"/>
        <v>32372.963000000003</v>
      </c>
      <c r="R124" s="8">
        <f t="shared" si="15"/>
        <v>1.3593968975788372E-5</v>
      </c>
      <c r="S124" s="8">
        <v>0.1</v>
      </c>
      <c r="T124" s="42">
        <f t="shared" si="16"/>
        <v>1.3593968975788373E-6</v>
      </c>
      <c r="W124" s="1"/>
    </row>
    <row r="125" spans="1:34" s="8" customFormat="1">
      <c r="A125" s="47" t="s">
        <v>84</v>
      </c>
      <c r="B125" s="48" t="s">
        <v>45</v>
      </c>
      <c r="C125" s="51">
        <v>47407.364999999998</v>
      </c>
      <c r="D125" s="51"/>
      <c r="E125">
        <f t="shared" si="11"/>
        <v>-19987.521507488207</v>
      </c>
      <c r="F125">
        <f t="shared" si="12"/>
        <v>-19987.5</v>
      </c>
      <c r="G125">
        <f t="shared" si="13"/>
        <v>-7.7750000054948032E-3</v>
      </c>
      <c r="H125" s="1"/>
      <c r="I125" s="8">
        <f t="shared" si="18"/>
        <v>-7.7750000054948032E-3</v>
      </c>
      <c r="J125" s="3"/>
      <c r="K125" s="3"/>
      <c r="L125" s="1"/>
      <c r="M125" s="1"/>
      <c r="N125" s="1"/>
      <c r="O125" s="40"/>
      <c r="P125" s="1"/>
      <c r="Q125" s="292">
        <f t="shared" si="14"/>
        <v>32388.864999999998</v>
      </c>
      <c r="R125" s="8">
        <f t="shared" si="15"/>
        <v>6.0450625085444186E-5</v>
      </c>
      <c r="S125" s="8">
        <v>0.1</v>
      </c>
      <c r="T125" s="42">
        <f t="shared" si="16"/>
        <v>6.0450625085444193E-6</v>
      </c>
      <c r="U125" s="1"/>
      <c r="W125" s="1"/>
    </row>
    <row r="126" spans="1:34">
      <c r="A126" s="47" t="s">
        <v>84</v>
      </c>
      <c r="B126" s="48" t="s">
        <v>45</v>
      </c>
      <c r="C126" s="51">
        <v>47412.432000000001</v>
      </c>
      <c r="D126" s="51"/>
      <c r="E126">
        <f t="shared" si="11"/>
        <v>-19973.504987524273</v>
      </c>
      <c r="F126">
        <f t="shared" si="12"/>
        <v>-19973.5</v>
      </c>
      <c r="G126">
        <f t="shared" si="13"/>
        <v>-1.8029999991995282E-3</v>
      </c>
      <c r="I126" s="8">
        <f t="shared" si="18"/>
        <v>-1.8029999991995282E-3</v>
      </c>
      <c r="J126" s="3"/>
      <c r="M126" s="1"/>
      <c r="N126" s="1"/>
      <c r="O126" s="40"/>
      <c r="Q126" s="292">
        <f t="shared" si="14"/>
        <v>32393.932000000001</v>
      </c>
      <c r="R126" s="8">
        <f t="shared" si="15"/>
        <v>3.2508089971134988E-6</v>
      </c>
      <c r="S126" s="8">
        <v>0.1</v>
      </c>
      <c r="T126" s="42">
        <f t="shared" si="16"/>
        <v>3.2508089971134989E-7</v>
      </c>
    </row>
    <row r="127" spans="1:34" s="8" customFormat="1">
      <c r="A127" s="37" t="s">
        <v>85</v>
      </c>
      <c r="B127" s="38" t="s">
        <v>45</v>
      </c>
      <c r="C127" s="37">
        <v>47432.317000000003</v>
      </c>
      <c r="D127" s="37" t="s">
        <v>46</v>
      </c>
      <c r="E127">
        <f t="shared" si="11"/>
        <v>-19918.498376219213</v>
      </c>
      <c r="F127">
        <f t="shared" si="12"/>
        <v>-19918.5</v>
      </c>
      <c r="G127">
        <f t="shared" si="13"/>
        <v>5.8700000226963311E-4</v>
      </c>
      <c r="H127" s="1"/>
      <c r="I127" s="1">
        <f t="shared" si="18"/>
        <v>5.8700000226963311E-4</v>
      </c>
      <c r="J127" s="3"/>
      <c r="K127" s="3"/>
      <c r="L127" s="1"/>
      <c r="M127" s="1"/>
      <c r="N127" s="1"/>
      <c r="O127" s="40"/>
      <c r="P127" s="1"/>
      <c r="Q127" s="292">
        <f t="shared" si="14"/>
        <v>32413.817000000003</v>
      </c>
      <c r="R127" s="8">
        <f t="shared" si="15"/>
        <v>3.4456900266454928E-7</v>
      </c>
      <c r="S127" s="8">
        <v>0.1</v>
      </c>
      <c r="T127" s="42">
        <f t="shared" si="16"/>
        <v>3.4456900266454929E-8</v>
      </c>
      <c r="U127" s="1"/>
    </row>
    <row r="128" spans="1:34">
      <c r="A128" s="47" t="s">
        <v>86</v>
      </c>
      <c r="B128" s="48"/>
      <c r="C128" s="51">
        <v>47439.357000000004</v>
      </c>
      <c r="D128" s="51"/>
      <c r="E128">
        <f t="shared" si="11"/>
        <v>-19899.024071789358</v>
      </c>
      <c r="F128">
        <f t="shared" si="12"/>
        <v>-19899</v>
      </c>
      <c r="G128">
        <f t="shared" si="13"/>
        <v>-8.7019999991753139E-3</v>
      </c>
      <c r="I128" s="8">
        <f t="shared" si="18"/>
        <v>-8.7019999991753139E-3</v>
      </c>
      <c r="J128" s="3"/>
      <c r="M128" s="1"/>
      <c r="N128" s="1"/>
      <c r="O128" s="40"/>
      <c r="Q128" s="292">
        <f t="shared" si="14"/>
        <v>32420.857000000004</v>
      </c>
      <c r="R128" s="8">
        <f t="shared" si="15"/>
        <v>7.5724803985647164E-5</v>
      </c>
      <c r="S128" s="8">
        <v>0.1</v>
      </c>
      <c r="T128" s="42">
        <f t="shared" si="16"/>
        <v>7.572480398564717E-6</v>
      </c>
      <c r="AC128" s="1" t="s">
        <v>51</v>
      </c>
      <c r="AD128" s="1">
        <v>7</v>
      </c>
      <c r="AF128" s="1" t="s">
        <v>65</v>
      </c>
      <c r="AH128" s="1" t="s">
        <v>48</v>
      </c>
    </row>
    <row r="129" spans="1:34">
      <c r="A129" s="47" t="s">
        <v>86</v>
      </c>
      <c r="B129" s="48" t="s">
        <v>45</v>
      </c>
      <c r="C129" s="51">
        <v>47466.296999999999</v>
      </c>
      <c r="D129" s="51"/>
      <c r="E129">
        <f t="shared" si="11"/>
        <v>-19824.501662508097</v>
      </c>
      <c r="F129">
        <f t="shared" si="12"/>
        <v>-19824.5</v>
      </c>
      <c r="G129">
        <f t="shared" si="13"/>
        <v>-6.0099999973317608E-4</v>
      </c>
      <c r="I129" s="8">
        <f t="shared" si="18"/>
        <v>-6.0099999973317608E-4</v>
      </c>
      <c r="J129" s="3"/>
      <c r="K129" s="1"/>
      <c r="M129" s="1"/>
      <c r="N129" s="1"/>
      <c r="O129" s="40"/>
      <c r="Q129" s="292">
        <f t="shared" si="14"/>
        <v>32447.796999999999</v>
      </c>
      <c r="R129" s="8">
        <f t="shared" si="15"/>
        <v>3.6120099967927765E-7</v>
      </c>
      <c r="S129" s="8">
        <v>0.1</v>
      </c>
      <c r="T129" s="42">
        <f t="shared" si="16"/>
        <v>3.6120099967927766E-8</v>
      </c>
      <c r="V129" s="8"/>
    </row>
    <row r="130" spans="1:34">
      <c r="A130" s="47" t="s">
        <v>86</v>
      </c>
      <c r="B130" s="48" t="s">
        <v>45</v>
      </c>
      <c r="C130" s="51">
        <v>47470.258999999998</v>
      </c>
      <c r="D130" s="51"/>
      <c r="E130">
        <f t="shared" si="11"/>
        <v>-19813.541833793457</v>
      </c>
      <c r="F130">
        <f t="shared" si="12"/>
        <v>-19813.5</v>
      </c>
      <c r="G130">
        <f t="shared" si="13"/>
        <v>-1.5123000004678033E-2</v>
      </c>
      <c r="I130" s="8">
        <f t="shared" si="18"/>
        <v>-1.5123000004678033E-2</v>
      </c>
      <c r="J130" s="3"/>
      <c r="M130" s="1"/>
      <c r="N130" s="1"/>
      <c r="O130" s="40"/>
      <c r="Q130" s="292">
        <f t="shared" si="14"/>
        <v>32451.758999999998</v>
      </c>
      <c r="R130" s="8">
        <f t="shared" si="15"/>
        <v>2.287051291414918E-4</v>
      </c>
      <c r="S130" s="8">
        <v>0.1</v>
      </c>
      <c r="T130" s="42">
        <f t="shared" si="16"/>
        <v>2.2870512914149182E-5</v>
      </c>
      <c r="AC130" s="1" t="s">
        <v>51</v>
      </c>
      <c r="AD130" s="1">
        <v>6</v>
      </c>
      <c r="AF130" s="1" t="s">
        <v>65</v>
      </c>
      <c r="AH130" s="1" t="s">
        <v>48</v>
      </c>
    </row>
    <row r="131" spans="1:34">
      <c r="A131" s="47" t="s">
        <v>86</v>
      </c>
      <c r="B131" s="48"/>
      <c r="C131" s="51">
        <v>47524.328000000001</v>
      </c>
      <c r="D131" s="51"/>
      <c r="E131">
        <f t="shared" si="11"/>
        <v>-19663.974196546627</v>
      </c>
      <c r="F131">
        <f t="shared" si="12"/>
        <v>-19664</v>
      </c>
      <c r="G131">
        <f t="shared" si="13"/>
        <v>9.3280000000959262E-3</v>
      </c>
      <c r="I131" s="8">
        <f t="shared" si="18"/>
        <v>9.3280000000959262E-3</v>
      </c>
      <c r="J131" s="3"/>
      <c r="M131" s="1"/>
      <c r="N131" s="1"/>
      <c r="O131" s="40"/>
      <c r="Q131" s="292">
        <f t="shared" si="14"/>
        <v>32505.828000000001</v>
      </c>
      <c r="R131" s="8">
        <f t="shared" si="15"/>
        <v>8.7011584001789606E-5</v>
      </c>
      <c r="S131" s="8">
        <v>0.1</v>
      </c>
      <c r="T131" s="42">
        <f t="shared" si="16"/>
        <v>8.7011584001789616E-6</v>
      </c>
      <c r="AC131" s="1" t="s">
        <v>51</v>
      </c>
      <c r="AD131" s="1">
        <v>6</v>
      </c>
      <c r="AF131" s="1" t="s">
        <v>65</v>
      </c>
      <c r="AH131" s="1" t="s">
        <v>48</v>
      </c>
    </row>
    <row r="132" spans="1:34" s="8" customFormat="1">
      <c r="A132" s="47" t="s">
        <v>86</v>
      </c>
      <c r="B132" s="48" t="s">
        <v>45</v>
      </c>
      <c r="C132" s="51">
        <v>47526.294000000002</v>
      </c>
      <c r="D132" s="51"/>
      <c r="E132">
        <f t="shared" si="11"/>
        <v>-19658.535775735676</v>
      </c>
      <c r="F132">
        <f t="shared" si="12"/>
        <v>-19658.5</v>
      </c>
      <c r="G132">
        <f t="shared" si="13"/>
        <v>-1.2932999998156447E-2</v>
      </c>
      <c r="H132" s="1"/>
      <c r="I132" s="8">
        <f t="shared" si="18"/>
        <v>-1.2932999998156447E-2</v>
      </c>
      <c r="J132" s="3"/>
      <c r="K132" s="1"/>
      <c r="L132" s="1"/>
      <c r="M132" s="1"/>
      <c r="N132" s="1"/>
      <c r="O132" s="40"/>
      <c r="P132" s="1"/>
      <c r="Q132" s="292">
        <f t="shared" si="14"/>
        <v>32507.794000000002</v>
      </c>
      <c r="R132" s="8">
        <f t="shared" si="15"/>
        <v>1.6726248895231467E-4</v>
      </c>
      <c r="S132" s="8">
        <v>0.1</v>
      </c>
      <c r="T132" s="42">
        <f t="shared" si="16"/>
        <v>1.6726248895231467E-5</v>
      </c>
      <c r="U132" s="1"/>
      <c r="W132" s="1"/>
    </row>
    <row r="133" spans="1:34">
      <c r="A133" s="47" t="s">
        <v>87</v>
      </c>
      <c r="B133" s="48"/>
      <c r="C133" s="51">
        <v>47528.277000000002</v>
      </c>
      <c r="D133" s="51"/>
      <c r="E133">
        <f t="shared" si="11"/>
        <v>-19653.050328905509</v>
      </c>
      <c r="F133">
        <f t="shared" si="12"/>
        <v>-19653</v>
      </c>
      <c r="G133">
        <f t="shared" si="13"/>
        <v>-1.8193999996583443E-2</v>
      </c>
      <c r="I133" s="8">
        <f t="shared" si="18"/>
        <v>-1.8193999996583443E-2</v>
      </c>
      <c r="J133" s="3"/>
      <c r="K133" s="1"/>
      <c r="M133" s="1"/>
      <c r="N133" s="1"/>
      <c r="O133" s="40"/>
      <c r="Q133" s="292">
        <f t="shared" si="14"/>
        <v>32509.777000000002</v>
      </c>
      <c r="R133" s="8">
        <f t="shared" si="15"/>
        <v>3.3102163587567831E-4</v>
      </c>
      <c r="S133" s="8">
        <v>0.1</v>
      </c>
      <c r="T133" s="42">
        <f t="shared" si="16"/>
        <v>3.3102163587567831E-5</v>
      </c>
      <c r="AC133" s="1" t="s">
        <v>76</v>
      </c>
      <c r="AH133" s="1" t="s">
        <v>59</v>
      </c>
    </row>
    <row r="134" spans="1:34">
      <c r="A134" s="47" t="s">
        <v>88</v>
      </c>
      <c r="B134" s="48" t="s">
        <v>45</v>
      </c>
      <c r="C134" s="51">
        <v>47742.48</v>
      </c>
      <c r="D134" s="51"/>
      <c r="E134">
        <f t="shared" si="11"/>
        <v>-19060.514188026613</v>
      </c>
      <c r="F134">
        <f t="shared" si="12"/>
        <v>-19060.5</v>
      </c>
      <c r="G134">
        <f t="shared" si="13"/>
        <v>-5.1289999973960221E-3</v>
      </c>
      <c r="I134" s="8">
        <f t="shared" si="18"/>
        <v>-5.1289999973960221E-3</v>
      </c>
      <c r="J134" s="3"/>
      <c r="K134" s="1"/>
      <c r="M134" s="1"/>
      <c r="N134" s="1"/>
      <c r="O134" s="40"/>
      <c r="Q134" s="292">
        <f t="shared" si="14"/>
        <v>32723.980000000003</v>
      </c>
      <c r="R134" s="8">
        <f t="shared" si="15"/>
        <v>2.6306640973288395E-5</v>
      </c>
      <c r="S134" s="8">
        <v>0.1</v>
      </c>
      <c r="T134" s="42">
        <f t="shared" si="16"/>
        <v>2.6306640973288395E-6</v>
      </c>
      <c r="U134" s="8"/>
      <c r="V134" s="8"/>
    </row>
    <row r="135" spans="1:34" s="8" customFormat="1">
      <c r="A135" s="47" t="s">
        <v>88</v>
      </c>
      <c r="B135" s="48"/>
      <c r="C135" s="51">
        <v>47778.45</v>
      </c>
      <c r="D135" s="51"/>
      <c r="E135">
        <f t="shared" si="11"/>
        <v>-18961.012663830363</v>
      </c>
      <c r="F135">
        <f t="shared" si="12"/>
        <v>-18961</v>
      </c>
      <c r="G135">
        <f t="shared" si="13"/>
        <v>-4.5780000073136762E-3</v>
      </c>
      <c r="H135" s="1"/>
      <c r="I135" s="8">
        <f t="shared" si="18"/>
        <v>-4.5780000073136762E-3</v>
      </c>
      <c r="J135" s="3"/>
      <c r="K135" s="1"/>
      <c r="L135" s="1"/>
      <c r="M135" s="1"/>
      <c r="N135" s="1"/>
      <c r="O135" s="40"/>
      <c r="P135" s="1"/>
      <c r="Q135" s="292">
        <f t="shared" si="14"/>
        <v>32759.949999999997</v>
      </c>
      <c r="R135" s="8">
        <f t="shared" si="15"/>
        <v>2.0958084066964021E-5</v>
      </c>
      <c r="S135" s="8">
        <v>0.1</v>
      </c>
      <c r="T135" s="42">
        <f t="shared" si="16"/>
        <v>2.0958084066964022E-6</v>
      </c>
      <c r="U135" s="1"/>
      <c r="V135" s="1"/>
      <c r="W135" s="1"/>
    </row>
    <row r="136" spans="1:34" s="8" customFormat="1">
      <c r="A136" s="47" t="s">
        <v>89</v>
      </c>
      <c r="B136" s="48"/>
      <c r="C136" s="51">
        <v>47804.468000000001</v>
      </c>
      <c r="D136" s="51"/>
      <c r="E136">
        <f t="shared" si="11"/>
        <v>-18889.040724532642</v>
      </c>
      <c r="F136">
        <f t="shared" si="12"/>
        <v>-18889</v>
      </c>
      <c r="G136">
        <f t="shared" si="13"/>
        <v>-1.4721999999892432E-2</v>
      </c>
      <c r="H136" s="1"/>
      <c r="I136" s="8">
        <f t="shared" si="18"/>
        <v>-1.4721999999892432E-2</v>
      </c>
      <c r="J136" s="3"/>
      <c r="K136" s="1"/>
      <c r="L136" s="1"/>
      <c r="M136" s="1"/>
      <c r="N136" s="1"/>
      <c r="O136" s="40"/>
      <c r="P136" s="1"/>
      <c r="Q136" s="292">
        <f t="shared" si="14"/>
        <v>32785.968000000001</v>
      </c>
      <c r="R136" s="8">
        <f t="shared" si="15"/>
        <v>2.1673728399683277E-4</v>
      </c>
      <c r="S136" s="8">
        <v>0.1</v>
      </c>
      <c r="T136" s="42">
        <f t="shared" si="16"/>
        <v>2.1673728399683279E-5</v>
      </c>
      <c r="U136" s="1"/>
      <c r="W136" s="1"/>
    </row>
    <row r="137" spans="1:34">
      <c r="A137" s="47" t="s">
        <v>89</v>
      </c>
      <c r="B137" s="48"/>
      <c r="C137" s="51">
        <v>47857.260999999999</v>
      </c>
      <c r="D137" s="51"/>
      <c r="E137">
        <f t="shared" si="11"/>
        <v>-18743.00280496374</v>
      </c>
      <c r="F137">
        <f t="shared" si="12"/>
        <v>-18743</v>
      </c>
      <c r="G137">
        <f t="shared" si="13"/>
        <v>-1.0140000013052486E-3</v>
      </c>
      <c r="I137" s="8">
        <f t="shared" si="18"/>
        <v>-1.0140000013052486E-3</v>
      </c>
      <c r="J137" s="3"/>
      <c r="K137" s="1"/>
      <c r="M137" s="1"/>
      <c r="N137" s="1"/>
      <c r="O137" s="40"/>
      <c r="Q137" s="292">
        <f t="shared" si="14"/>
        <v>32838.760999999999</v>
      </c>
      <c r="R137" s="8">
        <f t="shared" si="15"/>
        <v>1.0281960026470441E-6</v>
      </c>
      <c r="S137" s="8">
        <v>0.1</v>
      </c>
      <c r="T137" s="42">
        <f t="shared" si="16"/>
        <v>1.0281960026470441E-7</v>
      </c>
      <c r="AC137" s="1" t="s">
        <v>51</v>
      </c>
      <c r="AD137" s="1">
        <v>7</v>
      </c>
      <c r="AF137" s="1" t="s">
        <v>65</v>
      </c>
      <c r="AH137" s="1" t="s">
        <v>48</v>
      </c>
    </row>
    <row r="138" spans="1:34" s="8" customFormat="1">
      <c r="A138" s="47" t="s">
        <v>73</v>
      </c>
      <c r="B138" s="48"/>
      <c r="C138" s="51">
        <v>47861.607000000004</v>
      </c>
      <c r="D138" s="51" t="s">
        <v>16</v>
      </c>
      <c r="E138">
        <f t="shared" si="11"/>
        <v>-18730.980741462001</v>
      </c>
      <c r="F138">
        <f t="shared" si="12"/>
        <v>-18731</v>
      </c>
      <c r="G138">
        <f t="shared" si="13"/>
        <v>6.9619999994756654E-3</v>
      </c>
      <c r="H138" s="1"/>
      <c r="I138" s="1">
        <f t="shared" si="18"/>
        <v>6.9619999994756654E-3</v>
      </c>
      <c r="J138" s="9"/>
      <c r="K138" s="1"/>
      <c r="L138" s="1"/>
      <c r="M138" s="1"/>
      <c r="N138" s="1"/>
      <c r="O138" s="40"/>
      <c r="P138" s="1"/>
      <c r="Q138" s="292">
        <f t="shared" si="14"/>
        <v>32843.107000000004</v>
      </c>
      <c r="R138" s="8">
        <f t="shared" si="15"/>
        <v>4.8469443992699166E-5</v>
      </c>
      <c r="S138" s="8">
        <v>0.1</v>
      </c>
      <c r="T138" s="42">
        <f t="shared" si="16"/>
        <v>4.8469443992699171E-6</v>
      </c>
      <c r="U138" s="1"/>
      <c r="V138" s="1"/>
      <c r="W138" s="1"/>
    </row>
    <row r="139" spans="1:34" s="8" customFormat="1">
      <c r="A139" s="47" t="s">
        <v>89</v>
      </c>
      <c r="B139" s="48"/>
      <c r="C139" s="51">
        <v>47862.33</v>
      </c>
      <c r="D139" s="51"/>
      <c r="E139">
        <f t="shared" si="11"/>
        <v>-18728.980752526953</v>
      </c>
      <c r="F139">
        <f t="shared" si="12"/>
        <v>-18729</v>
      </c>
      <c r="G139">
        <f t="shared" si="13"/>
        <v>6.9579999981215224E-3</v>
      </c>
      <c r="H139" s="1"/>
      <c r="I139" s="8">
        <f t="shared" si="18"/>
        <v>6.9579999981215224E-3</v>
      </c>
      <c r="J139" s="3"/>
      <c r="K139" s="1"/>
      <c r="L139" s="1"/>
      <c r="M139" s="1"/>
      <c r="N139" s="1"/>
      <c r="O139" s="40"/>
      <c r="P139" s="1"/>
      <c r="Q139" s="292">
        <f t="shared" si="14"/>
        <v>32843.83</v>
      </c>
      <c r="R139" s="8">
        <f t="shared" si="15"/>
        <v>4.8413763973859108E-5</v>
      </c>
      <c r="S139" s="8">
        <v>0.1</v>
      </c>
      <c r="T139" s="42">
        <f t="shared" si="16"/>
        <v>4.8413763973859114E-6</v>
      </c>
      <c r="U139" s="1"/>
      <c r="V139" s="1"/>
      <c r="W139" s="1"/>
    </row>
    <row r="140" spans="1:34" s="8" customFormat="1">
      <c r="A140" s="47" t="s">
        <v>90</v>
      </c>
      <c r="B140" s="48" t="s">
        <v>45</v>
      </c>
      <c r="C140" s="51">
        <v>48092.425000000003</v>
      </c>
      <c r="D140" s="51"/>
      <c r="E140">
        <f t="shared" si="11"/>
        <v>-18092.483582386812</v>
      </c>
      <c r="F140">
        <f t="shared" si="12"/>
        <v>-18092.5</v>
      </c>
      <c r="G140">
        <f t="shared" si="13"/>
        <v>5.9350000010454096E-3</v>
      </c>
      <c r="H140" s="1"/>
      <c r="I140" s="8">
        <f t="shared" si="18"/>
        <v>5.9350000010454096E-3</v>
      </c>
      <c r="J140" s="3"/>
      <c r="K140" s="1"/>
      <c r="L140" s="1"/>
      <c r="M140" s="1"/>
      <c r="N140" s="1"/>
      <c r="O140" s="40"/>
      <c r="P140" s="1"/>
      <c r="Q140" s="292">
        <f t="shared" si="14"/>
        <v>33073.925000000003</v>
      </c>
      <c r="R140" s="8">
        <f t="shared" si="15"/>
        <v>3.5224225012409015E-5</v>
      </c>
      <c r="S140" s="8">
        <v>0.1</v>
      </c>
      <c r="T140" s="42">
        <f t="shared" si="16"/>
        <v>3.5224225012409018E-6</v>
      </c>
      <c r="U140" s="1"/>
      <c r="W140" s="1"/>
    </row>
    <row r="141" spans="1:34">
      <c r="A141" s="47" t="s">
        <v>90</v>
      </c>
      <c r="B141" s="48" t="s">
        <v>45</v>
      </c>
      <c r="C141" s="51">
        <v>48114.470999999998</v>
      </c>
      <c r="D141" s="51"/>
      <c r="E141">
        <f t="shared" si="11"/>
        <v>-18031.499134168007</v>
      </c>
      <c r="F141">
        <f t="shared" si="12"/>
        <v>-18031.5</v>
      </c>
      <c r="G141">
        <f t="shared" si="13"/>
        <v>3.1299999682232738E-4</v>
      </c>
      <c r="I141" s="8">
        <f t="shared" si="18"/>
        <v>3.1299999682232738E-4</v>
      </c>
      <c r="J141" s="3"/>
      <c r="K141" s="1"/>
      <c r="M141" s="1"/>
      <c r="N141" s="1"/>
      <c r="O141" s="40"/>
      <c r="Q141" s="292">
        <f t="shared" si="14"/>
        <v>33095.970999999998</v>
      </c>
      <c r="R141" s="8">
        <f t="shared" si="15"/>
        <v>9.7968998010776947E-8</v>
      </c>
      <c r="S141" s="8">
        <v>0.1</v>
      </c>
      <c r="T141" s="42">
        <f t="shared" si="16"/>
        <v>9.796899801077695E-9</v>
      </c>
    </row>
    <row r="142" spans="1:34">
      <c r="A142" s="47" t="s">
        <v>90</v>
      </c>
      <c r="B142" s="48"/>
      <c r="C142" s="51">
        <v>48115.377999999997</v>
      </c>
      <c r="D142" s="51"/>
      <c r="E142">
        <f t="shared" si="11"/>
        <v>-18028.990157730812</v>
      </c>
      <c r="F142">
        <f t="shared" si="12"/>
        <v>-18029</v>
      </c>
      <c r="G142">
        <f t="shared" si="13"/>
        <v>3.5579999967012554E-3</v>
      </c>
      <c r="I142" s="8">
        <f t="shared" si="18"/>
        <v>3.5579999967012554E-3</v>
      </c>
      <c r="J142" s="3"/>
      <c r="K142" s="1"/>
      <c r="M142" s="1"/>
      <c r="N142" s="1"/>
      <c r="O142" s="40"/>
      <c r="Q142" s="292">
        <f t="shared" si="14"/>
        <v>33096.877999999997</v>
      </c>
      <c r="R142" s="8">
        <f t="shared" si="15"/>
        <v>1.2659363976526133E-5</v>
      </c>
      <c r="S142" s="8">
        <v>0.1</v>
      </c>
      <c r="T142" s="42">
        <f t="shared" si="16"/>
        <v>1.2659363976526133E-6</v>
      </c>
      <c r="U142" s="8"/>
    </row>
    <row r="143" spans="1:34">
      <c r="A143" s="47" t="s">
        <v>90</v>
      </c>
      <c r="B143" s="48"/>
      <c r="C143" s="51">
        <v>48162.370999999999</v>
      </c>
      <c r="D143" s="51"/>
      <c r="E143">
        <f t="shared" si="11"/>
        <v>-17898.996409425123</v>
      </c>
      <c r="F143">
        <f t="shared" si="12"/>
        <v>-17899</v>
      </c>
      <c r="G143">
        <f t="shared" si="13"/>
        <v>1.2980000028619543E-3</v>
      </c>
      <c r="I143" s="8">
        <f t="shared" si="18"/>
        <v>1.2980000028619543E-3</v>
      </c>
      <c r="J143" s="3"/>
      <c r="K143" s="1"/>
      <c r="M143" s="1"/>
      <c r="N143" s="1"/>
      <c r="O143" s="40"/>
      <c r="Q143" s="292">
        <f t="shared" si="14"/>
        <v>33143.870999999999</v>
      </c>
      <c r="R143" s="8">
        <f t="shared" si="15"/>
        <v>1.6848040074296333E-6</v>
      </c>
      <c r="S143" s="8">
        <v>0.1</v>
      </c>
      <c r="T143" s="42">
        <f t="shared" si="16"/>
        <v>1.6848040074296334E-7</v>
      </c>
      <c r="AC143" s="1" t="s">
        <v>51</v>
      </c>
      <c r="AD143" s="1">
        <v>7</v>
      </c>
      <c r="AF143" s="1" t="s">
        <v>65</v>
      </c>
      <c r="AH143" s="1" t="s">
        <v>48</v>
      </c>
    </row>
    <row r="144" spans="1:34" s="8" customFormat="1">
      <c r="A144" s="47" t="s">
        <v>90</v>
      </c>
      <c r="B144" s="48"/>
      <c r="C144" s="51">
        <v>48170.328000000001</v>
      </c>
      <c r="D144" s="51"/>
      <c r="E144">
        <f t="shared" si="11"/>
        <v>-17876.985466193823</v>
      </c>
      <c r="F144">
        <f t="shared" si="12"/>
        <v>-17877</v>
      </c>
      <c r="G144">
        <f t="shared" si="13"/>
        <v>5.2540000033332035E-3</v>
      </c>
      <c r="H144" s="1"/>
      <c r="I144" s="8">
        <f t="shared" si="18"/>
        <v>5.2540000033332035E-3</v>
      </c>
      <c r="J144" s="3"/>
      <c r="K144" s="1"/>
      <c r="L144" s="1"/>
      <c r="M144" s="1"/>
      <c r="N144" s="1"/>
      <c r="O144" s="40"/>
      <c r="P144" s="1"/>
      <c r="Q144" s="292">
        <f t="shared" si="14"/>
        <v>33151.828000000001</v>
      </c>
      <c r="R144" s="8">
        <f t="shared" si="15"/>
        <v>2.7604516035025304E-5</v>
      </c>
      <c r="S144" s="8">
        <v>0.1</v>
      </c>
      <c r="T144" s="42">
        <f t="shared" si="16"/>
        <v>2.7604516035025306E-6</v>
      </c>
      <c r="U144" s="1"/>
      <c r="V144" s="1"/>
    </row>
    <row r="145" spans="1:34" s="8" customFormat="1">
      <c r="A145" s="47" t="s">
        <v>73</v>
      </c>
      <c r="B145" s="48"/>
      <c r="C145" s="51">
        <v>48176.639000000003</v>
      </c>
      <c r="D145" s="51" t="s">
        <v>16</v>
      </c>
      <c r="E145">
        <f t="shared" si="11"/>
        <v>-17859.527748117569</v>
      </c>
      <c r="F145">
        <f t="shared" si="12"/>
        <v>-17859.5</v>
      </c>
      <c r="G145">
        <f t="shared" si="13"/>
        <v>-1.0030999997979961E-2</v>
      </c>
      <c r="H145" s="1"/>
      <c r="I145" s="1">
        <f t="shared" si="18"/>
        <v>-1.0030999997979961E-2</v>
      </c>
      <c r="J145" s="9"/>
      <c r="K145" s="1"/>
      <c r="L145" s="1"/>
      <c r="M145" s="1"/>
      <c r="N145" s="1"/>
      <c r="O145" s="40"/>
      <c r="P145" s="1"/>
      <c r="Q145" s="292">
        <f t="shared" si="14"/>
        <v>33158.139000000003</v>
      </c>
      <c r="R145" s="8">
        <f t="shared" si="15"/>
        <v>1.0062096095947399E-4</v>
      </c>
      <c r="S145" s="8">
        <v>0.1</v>
      </c>
      <c r="T145" s="42">
        <f t="shared" si="16"/>
        <v>1.00620960959474E-5</v>
      </c>
      <c r="U145" s="1"/>
      <c r="V145" s="1"/>
      <c r="W145" s="1"/>
    </row>
    <row r="146" spans="1:34">
      <c r="A146" s="47" t="s">
        <v>90</v>
      </c>
      <c r="B146" s="48"/>
      <c r="C146" s="51">
        <v>48187.313999999998</v>
      </c>
      <c r="D146" s="51"/>
      <c r="E146">
        <f t="shared" si="11"/>
        <v>-17829.998174283966</v>
      </c>
      <c r="F146">
        <f t="shared" si="12"/>
        <v>-17830</v>
      </c>
      <c r="G146">
        <f t="shared" si="13"/>
        <v>6.5999999787891284E-4</v>
      </c>
      <c r="I146" s="8">
        <f t="shared" si="18"/>
        <v>6.5999999787891284E-4</v>
      </c>
      <c r="J146" s="3"/>
      <c r="K146" s="1"/>
      <c r="M146" s="1"/>
      <c r="N146" s="1"/>
      <c r="O146" s="40"/>
      <c r="Q146" s="292">
        <f t="shared" si="14"/>
        <v>33168.813999999998</v>
      </c>
      <c r="R146" s="8">
        <f t="shared" si="15"/>
        <v>4.3559999720016495E-7</v>
      </c>
      <c r="S146" s="8">
        <v>0.1</v>
      </c>
      <c r="T146" s="42">
        <f t="shared" si="16"/>
        <v>4.3559999720016496E-8</v>
      </c>
      <c r="U146" s="8"/>
      <c r="AC146" s="1" t="s">
        <v>76</v>
      </c>
      <c r="AF146" s="1" t="s">
        <v>91</v>
      </c>
      <c r="AH146" s="1" t="s">
        <v>59</v>
      </c>
    </row>
    <row r="147" spans="1:34" s="8" customFormat="1">
      <c r="A147" s="47" t="s">
        <v>92</v>
      </c>
      <c r="B147" s="48"/>
      <c r="C147" s="51">
        <v>48205.39</v>
      </c>
      <c r="D147" s="51"/>
      <c r="E147">
        <f t="shared" si="11"/>
        <v>-17779.995684671179</v>
      </c>
      <c r="F147">
        <f t="shared" si="12"/>
        <v>-17780</v>
      </c>
      <c r="G147">
        <f t="shared" si="13"/>
        <v>1.5599999969708733E-3</v>
      </c>
      <c r="H147" s="1"/>
      <c r="I147" s="8">
        <f t="shared" si="18"/>
        <v>1.5599999969708733E-3</v>
      </c>
      <c r="J147" s="3"/>
      <c r="K147" s="1"/>
      <c r="L147" s="1"/>
      <c r="M147" s="1"/>
      <c r="N147" s="1"/>
      <c r="O147" s="40"/>
      <c r="P147" s="1"/>
      <c r="Q147" s="292">
        <f t="shared" si="14"/>
        <v>33186.89</v>
      </c>
      <c r="R147" s="8">
        <f t="shared" si="15"/>
        <v>2.4335999905491247E-6</v>
      </c>
      <c r="S147" s="8">
        <v>0.1</v>
      </c>
      <c r="T147" s="42">
        <f t="shared" si="16"/>
        <v>2.4335999905491248E-7</v>
      </c>
      <c r="V147" s="1"/>
      <c r="W147" s="1"/>
    </row>
    <row r="148" spans="1:34">
      <c r="A148" s="47" t="s">
        <v>73</v>
      </c>
      <c r="B148" s="48"/>
      <c r="C148" s="51">
        <v>48210.627999999997</v>
      </c>
      <c r="D148" s="51" t="s">
        <v>16</v>
      </c>
      <c r="E148">
        <f t="shared" si="11"/>
        <v>-17765.506138278637</v>
      </c>
      <c r="F148">
        <f t="shared" si="12"/>
        <v>-17765.5</v>
      </c>
      <c r="G148">
        <f t="shared" si="13"/>
        <v>-2.219000001787208E-3</v>
      </c>
      <c r="I148" s="1">
        <f t="shared" si="18"/>
        <v>-2.219000001787208E-3</v>
      </c>
      <c r="J148" s="9"/>
      <c r="K148" s="1"/>
      <c r="M148" s="1"/>
      <c r="N148" s="1"/>
      <c r="O148" s="40"/>
      <c r="Q148" s="292">
        <f t="shared" si="14"/>
        <v>33192.127999999997</v>
      </c>
      <c r="R148" s="8">
        <f t="shared" si="15"/>
        <v>4.923961007931629E-6</v>
      </c>
      <c r="S148" s="8">
        <v>0.1</v>
      </c>
      <c r="T148" s="42">
        <f t="shared" si="16"/>
        <v>4.923961007931629E-7</v>
      </c>
      <c r="AC148" s="1" t="s">
        <v>51</v>
      </c>
      <c r="AD148" s="1">
        <v>10</v>
      </c>
      <c r="AF148" s="1" t="s">
        <v>65</v>
      </c>
      <c r="AH148" s="1" t="s">
        <v>48</v>
      </c>
    </row>
    <row r="149" spans="1:34" s="8" customFormat="1">
      <c r="A149" s="47" t="s">
        <v>73</v>
      </c>
      <c r="B149" s="48"/>
      <c r="C149" s="51">
        <v>48219.68</v>
      </c>
      <c r="D149" s="51" t="s">
        <v>16</v>
      </c>
      <c r="E149">
        <f t="shared" ref="E149:E212" si="19">+(C149-C$7)/C$8</f>
        <v>-17740.466166162289</v>
      </c>
      <c r="F149">
        <f t="shared" ref="F149:F212" si="20">ROUND(2*E149,0)/2</f>
        <v>-17740.5</v>
      </c>
      <c r="G149">
        <f t="shared" ref="G149:G212" si="21">+C149-(C$7+F149*C$8)</f>
        <v>1.2231000000610948E-2</v>
      </c>
      <c r="H149" s="1"/>
      <c r="I149" s="1">
        <f t="shared" si="18"/>
        <v>1.2231000000610948E-2</v>
      </c>
      <c r="J149" s="9"/>
      <c r="K149" s="1"/>
      <c r="L149" s="1"/>
      <c r="M149" s="1"/>
      <c r="N149" s="1"/>
      <c r="O149" s="40"/>
      <c r="P149" s="1"/>
      <c r="Q149" s="292">
        <f t="shared" ref="Q149:Q212" si="22">C149-15018.5</f>
        <v>33201.18</v>
      </c>
      <c r="R149" s="8">
        <f t="shared" ref="R149:R212" si="23">+(O149-G149)^2</f>
        <v>1.49597361014945E-4</v>
      </c>
      <c r="S149" s="8">
        <v>0.1</v>
      </c>
      <c r="T149" s="42">
        <f t="shared" ref="T149:T212" si="24">+S149*R149</f>
        <v>1.49597361014945E-5</v>
      </c>
      <c r="U149" s="1"/>
      <c r="V149" s="1"/>
      <c r="W149" s="1"/>
    </row>
    <row r="150" spans="1:34" s="8" customFormat="1">
      <c r="A150" s="47" t="s">
        <v>93</v>
      </c>
      <c r="B150" s="48"/>
      <c r="C150" s="51">
        <v>48441.447999999997</v>
      </c>
      <c r="D150" s="51">
        <v>5.0000000000000001E-3</v>
      </c>
      <c r="E150">
        <f t="shared" si="19"/>
        <v>-17127.003446730596</v>
      </c>
      <c r="F150">
        <f t="shared" si="20"/>
        <v>-17127</v>
      </c>
      <c r="G150">
        <f t="shared" si="21"/>
        <v>-1.2460000070859678E-3</v>
      </c>
      <c r="H150" s="1"/>
      <c r="I150" s="1">
        <f t="shared" si="18"/>
        <v>-1.2460000070859678E-3</v>
      </c>
      <c r="J150" s="3"/>
      <c r="K150" s="1"/>
      <c r="L150" s="1"/>
      <c r="M150" s="1"/>
      <c r="N150" s="1"/>
      <c r="O150" s="40"/>
      <c r="P150" s="1"/>
      <c r="Q150" s="292">
        <f t="shared" si="22"/>
        <v>33422.947999999997</v>
      </c>
      <c r="R150" s="8">
        <f t="shared" si="23"/>
        <v>1.5525160176582318E-6</v>
      </c>
      <c r="S150" s="8">
        <v>0.1</v>
      </c>
      <c r="T150" s="42">
        <f t="shared" si="24"/>
        <v>1.5525160176582319E-7</v>
      </c>
      <c r="U150" s="1"/>
      <c r="V150" s="1"/>
      <c r="W150" s="1"/>
    </row>
    <row r="151" spans="1:34">
      <c r="A151" s="47" t="s">
        <v>93</v>
      </c>
      <c r="B151" s="48"/>
      <c r="C151" s="51">
        <v>48479.421999999999</v>
      </c>
      <c r="D151" s="51">
        <v>5.0000000000000001E-3</v>
      </c>
      <c r="E151">
        <f t="shared" si="19"/>
        <v>-17021.958384739231</v>
      </c>
      <c r="F151">
        <f t="shared" si="20"/>
        <v>-17022</v>
      </c>
      <c r="G151">
        <f t="shared" si="21"/>
        <v>1.5043999999761581E-2</v>
      </c>
      <c r="I151" s="1">
        <f t="shared" si="18"/>
        <v>1.5043999999761581E-2</v>
      </c>
      <c r="J151" s="3"/>
      <c r="K151" s="1"/>
      <c r="M151" s="1"/>
      <c r="N151" s="1"/>
      <c r="O151" s="40"/>
      <c r="Q151" s="292">
        <f t="shared" si="22"/>
        <v>33460.921999999999</v>
      </c>
      <c r="R151" s="8">
        <f t="shared" si="23"/>
        <v>2.2632193599282646E-4</v>
      </c>
      <c r="S151" s="8">
        <v>0.1</v>
      </c>
      <c r="T151" s="42">
        <f t="shared" si="24"/>
        <v>2.2632193599282648E-5</v>
      </c>
      <c r="AD151" s="1">
        <v>8</v>
      </c>
      <c r="AF151" s="1" t="s">
        <v>65</v>
      </c>
      <c r="AH151" s="1" t="s">
        <v>48</v>
      </c>
    </row>
    <row r="152" spans="1:34" s="8" customFormat="1">
      <c r="A152" s="53" t="s">
        <v>94</v>
      </c>
      <c r="B152" s="53" t="s">
        <v>49</v>
      </c>
      <c r="C152" s="54">
        <v>48500.014999999999</v>
      </c>
      <c r="D152" s="54" t="s">
        <v>76</v>
      </c>
      <c r="E152">
        <f t="shared" si="19"/>
        <v>-16964.993278045491</v>
      </c>
      <c r="F152">
        <f t="shared" si="20"/>
        <v>-16965</v>
      </c>
      <c r="G152">
        <f t="shared" si="21"/>
        <v>2.4300000004586764E-3</v>
      </c>
      <c r="H152" s="1"/>
      <c r="I152" s="1"/>
      <c r="J152" s="3"/>
      <c r="K152" s="1"/>
      <c r="L152" s="1">
        <f>G152</f>
        <v>2.4300000004586764E-3</v>
      </c>
      <c r="M152" s="1"/>
      <c r="N152" s="1"/>
      <c r="O152" s="40">
        <f ca="1">+C$11+C$12*F152</f>
        <v>5.8097932331890006E-2</v>
      </c>
      <c r="P152" s="1"/>
      <c r="Q152" s="292">
        <f t="shared" si="22"/>
        <v>33481.514999999999</v>
      </c>
      <c r="R152" s="8">
        <f t="shared" ca="1" si="23"/>
        <v>3.0989186900568177E-3</v>
      </c>
      <c r="S152" s="1">
        <v>1</v>
      </c>
      <c r="T152" s="42">
        <f t="shared" ca="1" si="24"/>
        <v>3.0989186900568177E-3</v>
      </c>
      <c r="U152" s="1"/>
      <c r="V152" s="1"/>
      <c r="W152" s="1"/>
    </row>
    <row r="153" spans="1:34" s="8" customFormat="1">
      <c r="A153" s="47" t="s">
        <v>93</v>
      </c>
      <c r="B153" s="48"/>
      <c r="C153" s="51">
        <v>48500.364999999998</v>
      </c>
      <c r="D153" s="51">
        <v>6.0000000000000001E-3</v>
      </c>
      <c r="E153">
        <f t="shared" si="19"/>
        <v>-16964.025095296853</v>
      </c>
      <c r="F153">
        <f t="shared" si="20"/>
        <v>-16964</v>
      </c>
      <c r="G153">
        <f t="shared" si="21"/>
        <v>-9.0720000007422641E-3</v>
      </c>
      <c r="H153" s="1"/>
      <c r="I153" s="1">
        <f t="shared" ref="I153:I168" si="25">G153</f>
        <v>-9.0720000007422641E-3</v>
      </c>
      <c r="J153" s="3"/>
      <c r="K153" s="1"/>
      <c r="L153" s="1"/>
      <c r="M153" s="1"/>
      <c r="N153" s="1"/>
      <c r="O153" s="40"/>
      <c r="P153" s="1"/>
      <c r="Q153" s="292">
        <f t="shared" si="22"/>
        <v>33481.864999999998</v>
      </c>
      <c r="R153" s="8">
        <f t="shared" si="23"/>
        <v>8.2301184013467641E-5</v>
      </c>
      <c r="S153" s="8">
        <v>0.1</v>
      </c>
      <c r="T153" s="42">
        <f t="shared" si="24"/>
        <v>8.2301184013467638E-6</v>
      </c>
      <c r="U153" s="1"/>
      <c r="V153" s="1"/>
      <c r="W153" s="1"/>
    </row>
    <row r="154" spans="1:34" s="8" customFormat="1">
      <c r="A154" s="47" t="s">
        <v>95</v>
      </c>
      <c r="B154" s="48" t="s">
        <v>45</v>
      </c>
      <c r="C154" s="51">
        <v>48519.358999999997</v>
      </c>
      <c r="D154" s="51">
        <v>4.0000000000000001E-3</v>
      </c>
      <c r="E154">
        <f t="shared" si="19"/>
        <v>-16911.483200646202</v>
      </c>
      <c r="F154">
        <f t="shared" si="20"/>
        <v>-16911.5</v>
      </c>
      <c r="G154">
        <f t="shared" si="21"/>
        <v>6.0729999968316406E-3</v>
      </c>
      <c r="H154" s="1"/>
      <c r="I154" s="1">
        <f t="shared" si="25"/>
        <v>6.0729999968316406E-3</v>
      </c>
      <c r="J154" s="3"/>
      <c r="K154" s="1"/>
      <c r="L154" s="1"/>
      <c r="M154" s="1"/>
      <c r="N154" s="1"/>
      <c r="O154" s="40"/>
      <c r="P154" s="1"/>
      <c r="Q154" s="292">
        <f t="shared" si="22"/>
        <v>33500.858999999997</v>
      </c>
      <c r="R154" s="8">
        <f t="shared" si="23"/>
        <v>3.6881328961517106E-5</v>
      </c>
      <c r="S154" s="8">
        <v>0.1</v>
      </c>
      <c r="T154" s="42">
        <f t="shared" si="24"/>
        <v>3.6881328961517106E-6</v>
      </c>
      <c r="V154" s="1"/>
    </row>
    <row r="155" spans="1:34" s="8" customFormat="1">
      <c r="A155" s="47" t="s">
        <v>73</v>
      </c>
      <c r="B155" s="48"/>
      <c r="C155" s="51">
        <v>48537.608999999997</v>
      </c>
      <c r="D155" s="51" t="s">
        <v>16</v>
      </c>
      <c r="E155">
        <f t="shared" si="19"/>
        <v>-16860.999385895524</v>
      </c>
      <c r="F155">
        <f t="shared" si="20"/>
        <v>-16861</v>
      </c>
      <c r="G155">
        <f t="shared" si="21"/>
        <v>2.2199999511940405E-4</v>
      </c>
      <c r="H155" s="1"/>
      <c r="I155" s="1">
        <f t="shared" si="25"/>
        <v>2.2199999511940405E-4</v>
      </c>
      <c r="J155" s="9"/>
      <c r="K155" s="1"/>
      <c r="L155" s="1"/>
      <c r="M155" s="1"/>
      <c r="N155" s="1"/>
      <c r="O155" s="40"/>
      <c r="P155" s="1"/>
      <c r="Q155" s="292">
        <f t="shared" si="22"/>
        <v>33519.108999999997</v>
      </c>
      <c r="R155" s="8">
        <f t="shared" si="23"/>
        <v>4.9283997833015421E-8</v>
      </c>
      <c r="S155" s="8">
        <v>0.1</v>
      </c>
      <c r="T155" s="42">
        <f t="shared" si="24"/>
        <v>4.9283997833015424E-9</v>
      </c>
      <c r="V155" s="1"/>
      <c r="W155" s="1"/>
    </row>
    <row r="156" spans="1:34" s="8" customFormat="1">
      <c r="A156" s="47" t="s">
        <v>95</v>
      </c>
      <c r="B156" s="48"/>
      <c r="C156" s="51">
        <v>48546.302000000003</v>
      </c>
      <c r="D156" s="51">
        <v>4.0000000000000001E-3</v>
      </c>
      <c r="E156">
        <f t="shared" si="19"/>
        <v>-16836.952492655633</v>
      </c>
      <c r="F156">
        <f t="shared" si="20"/>
        <v>-16837</v>
      </c>
      <c r="G156">
        <f t="shared" si="21"/>
        <v>1.7174000000522938E-2</v>
      </c>
      <c r="H156" s="1"/>
      <c r="I156" s="1">
        <f t="shared" si="25"/>
        <v>1.7174000000522938E-2</v>
      </c>
      <c r="J156" s="3"/>
      <c r="K156" s="1"/>
      <c r="L156" s="1"/>
      <c r="M156" s="1"/>
      <c r="N156" s="1"/>
      <c r="O156" s="40"/>
      <c r="P156" s="1"/>
      <c r="Q156" s="292">
        <f t="shared" si="22"/>
        <v>33527.802000000003</v>
      </c>
      <c r="R156" s="8">
        <f t="shared" si="23"/>
        <v>2.9494627601796188E-4</v>
      </c>
      <c r="S156" s="8">
        <v>0.1</v>
      </c>
      <c r="T156" s="42">
        <f t="shared" si="24"/>
        <v>2.9494627601796188E-5</v>
      </c>
      <c r="U156" s="1"/>
      <c r="V156" s="1"/>
      <c r="W156" s="1"/>
    </row>
    <row r="157" spans="1:34" s="8" customFormat="1">
      <c r="A157" s="47" t="s">
        <v>95</v>
      </c>
      <c r="B157" s="48"/>
      <c r="C157" s="51">
        <v>48564.368999999999</v>
      </c>
      <c r="D157" s="51">
        <v>6.0000000000000001E-3</v>
      </c>
      <c r="E157">
        <f t="shared" si="19"/>
        <v>-16786.974899170687</v>
      </c>
      <c r="F157">
        <f t="shared" si="20"/>
        <v>-16787</v>
      </c>
      <c r="G157">
        <f t="shared" si="21"/>
        <v>9.0740000014193356E-3</v>
      </c>
      <c r="H157" s="1"/>
      <c r="I157" s="1">
        <f t="shared" si="25"/>
        <v>9.0740000014193356E-3</v>
      </c>
      <c r="J157" s="3"/>
      <c r="K157" s="1"/>
      <c r="L157" s="1"/>
      <c r="M157" s="1"/>
      <c r="N157" s="1"/>
      <c r="O157" s="40"/>
      <c r="P157" s="1"/>
      <c r="Q157" s="292">
        <f t="shared" si="22"/>
        <v>33545.868999999999</v>
      </c>
      <c r="R157" s="8">
        <f t="shared" si="23"/>
        <v>8.2337476025758099E-5</v>
      </c>
      <c r="S157" s="8">
        <v>0.1</v>
      </c>
      <c r="T157" s="42">
        <f t="shared" si="24"/>
        <v>8.2337476025758106E-6</v>
      </c>
      <c r="U157" s="1"/>
      <c r="V157" s="1"/>
      <c r="W157" s="1"/>
    </row>
    <row r="158" spans="1:34" s="8" customFormat="1">
      <c r="A158" s="47" t="s">
        <v>96</v>
      </c>
      <c r="B158" s="48"/>
      <c r="C158" s="51">
        <v>48623.286999999997</v>
      </c>
      <c r="D158" s="51">
        <v>4.0000000000000001E-3</v>
      </c>
      <c r="E158">
        <f t="shared" si="19"/>
        <v>-16623.993781500529</v>
      </c>
      <c r="F158">
        <f t="shared" si="20"/>
        <v>-16624</v>
      </c>
      <c r="G158">
        <f t="shared" si="21"/>
        <v>2.2479999970528297E-3</v>
      </c>
      <c r="H158" s="1"/>
      <c r="I158" s="1">
        <f t="shared" si="25"/>
        <v>2.2479999970528297E-3</v>
      </c>
      <c r="J158" s="3"/>
      <c r="K158" s="1"/>
      <c r="L158" s="1"/>
      <c r="M158" s="1"/>
      <c r="N158" s="1"/>
      <c r="O158" s="40"/>
      <c r="P158" s="1"/>
      <c r="Q158" s="292">
        <f t="shared" si="22"/>
        <v>33604.786999999997</v>
      </c>
      <c r="R158" s="8">
        <f t="shared" si="23"/>
        <v>5.0535039867495223E-6</v>
      </c>
      <c r="S158" s="8">
        <v>0.1</v>
      </c>
      <c r="T158" s="42">
        <f t="shared" si="24"/>
        <v>5.053503986749523E-7</v>
      </c>
      <c r="U158" s="1"/>
      <c r="V158" s="1"/>
      <c r="W158" s="1"/>
    </row>
    <row r="159" spans="1:34" s="8" customFormat="1">
      <c r="A159" s="47" t="s">
        <v>97</v>
      </c>
      <c r="B159" s="48" t="s">
        <v>45</v>
      </c>
      <c r="C159" s="51">
        <v>48837.487999999998</v>
      </c>
      <c r="D159" s="51">
        <v>5.0000000000000001E-3</v>
      </c>
      <c r="E159">
        <f t="shared" si="19"/>
        <v>-16031.463173094486</v>
      </c>
      <c r="F159">
        <f t="shared" si="20"/>
        <v>-16031.5</v>
      </c>
      <c r="G159">
        <f t="shared" si="21"/>
        <v>1.3312999995832797E-2</v>
      </c>
      <c r="H159" s="1"/>
      <c r="I159" s="1">
        <f t="shared" si="25"/>
        <v>1.3312999995832797E-2</v>
      </c>
      <c r="J159" s="3"/>
      <c r="K159" s="1"/>
      <c r="L159" s="1"/>
      <c r="M159" s="1"/>
      <c r="N159" s="1"/>
      <c r="O159" s="40"/>
      <c r="P159" s="1"/>
      <c r="Q159" s="292">
        <f t="shared" si="22"/>
        <v>33818.987999999998</v>
      </c>
      <c r="R159" s="8">
        <f t="shared" si="23"/>
        <v>1.7723596888904406E-4</v>
      </c>
      <c r="S159" s="8">
        <v>0.1</v>
      </c>
      <c r="T159" s="42">
        <f t="shared" si="24"/>
        <v>1.7723596888904408E-5</v>
      </c>
      <c r="V159" s="1"/>
      <c r="W159" s="1"/>
    </row>
    <row r="160" spans="1:34" s="8" customFormat="1">
      <c r="A160" s="47" t="s">
        <v>97</v>
      </c>
      <c r="B160" s="48"/>
      <c r="C160" s="51">
        <v>48843.44</v>
      </c>
      <c r="D160" s="51">
        <v>5.0000000000000001E-3</v>
      </c>
      <c r="E160">
        <f t="shared" si="19"/>
        <v>-16014.99853389469</v>
      </c>
      <c r="F160">
        <f t="shared" si="20"/>
        <v>-16015</v>
      </c>
      <c r="G160">
        <f t="shared" si="21"/>
        <v>5.3000000480096787E-4</v>
      </c>
      <c r="H160" s="1"/>
      <c r="I160" s="1">
        <f t="shared" si="25"/>
        <v>5.3000000480096787E-4</v>
      </c>
      <c r="J160" s="1"/>
      <c r="K160" s="1"/>
      <c r="L160" s="1"/>
      <c r="M160" s="1"/>
      <c r="N160" s="1"/>
      <c r="O160" s="40"/>
      <c r="P160" s="1"/>
      <c r="Q160" s="292">
        <f t="shared" si="22"/>
        <v>33824.94</v>
      </c>
      <c r="R160" s="8">
        <f t="shared" si="23"/>
        <v>2.8090000508902597E-7</v>
      </c>
      <c r="S160" s="8">
        <v>0.1</v>
      </c>
      <c r="T160" s="42">
        <f t="shared" si="24"/>
        <v>2.8090000508902598E-8</v>
      </c>
      <c r="U160" s="1"/>
      <c r="V160" s="1"/>
      <c r="W160" s="1"/>
    </row>
    <row r="161" spans="1:23" s="8" customFormat="1">
      <c r="A161" s="47" t="s">
        <v>73</v>
      </c>
      <c r="B161" s="48"/>
      <c r="C161" s="51">
        <v>48885.756999999998</v>
      </c>
      <c r="D161" s="51" t="s">
        <v>16</v>
      </c>
      <c r="E161">
        <f t="shared" si="19"/>
        <v>-15897.939707110894</v>
      </c>
      <c r="F161">
        <f t="shared" si="20"/>
        <v>-15898</v>
      </c>
      <c r="G161">
        <f t="shared" si="21"/>
        <v>2.1796000000904314E-2</v>
      </c>
      <c r="H161" s="1"/>
      <c r="I161" s="1">
        <f t="shared" si="25"/>
        <v>2.1796000000904314E-2</v>
      </c>
      <c r="K161" s="1"/>
      <c r="L161" s="1"/>
      <c r="M161" s="1"/>
      <c r="N161" s="1"/>
      <c r="O161" s="40"/>
      <c r="P161" s="1"/>
      <c r="Q161" s="292">
        <f t="shared" si="22"/>
        <v>33867.256999999998</v>
      </c>
      <c r="R161" s="8">
        <f t="shared" si="23"/>
        <v>4.7506561603942086E-4</v>
      </c>
      <c r="S161" s="8">
        <v>0.1</v>
      </c>
      <c r="T161" s="42">
        <f t="shared" si="24"/>
        <v>4.7506561603942091E-5</v>
      </c>
      <c r="U161" s="1"/>
      <c r="V161" s="1"/>
      <c r="W161" s="1"/>
    </row>
    <row r="162" spans="1:23" s="8" customFormat="1">
      <c r="A162" s="55" t="s">
        <v>97</v>
      </c>
      <c r="B162" s="56" t="s">
        <v>45</v>
      </c>
      <c r="C162" s="57">
        <v>48887.364999999998</v>
      </c>
      <c r="D162" s="57">
        <v>5.0000000000000001E-3</v>
      </c>
      <c r="E162">
        <f t="shared" si="19"/>
        <v>-15893.491598939985</v>
      </c>
      <c r="F162">
        <f t="shared" si="20"/>
        <v>-15893.5</v>
      </c>
      <c r="G162">
        <f t="shared" si="21"/>
        <v>3.0369999949471094E-3</v>
      </c>
      <c r="H162" s="1"/>
      <c r="I162" s="1">
        <f t="shared" si="25"/>
        <v>3.0369999949471094E-3</v>
      </c>
      <c r="J162" s="1"/>
      <c r="K162" s="1"/>
      <c r="L162" s="1"/>
      <c r="M162" s="1"/>
      <c r="N162" s="1"/>
      <c r="O162" s="40"/>
      <c r="P162" s="1"/>
      <c r="Q162" s="292">
        <f t="shared" si="22"/>
        <v>33868.864999999998</v>
      </c>
      <c r="R162" s="8">
        <f t="shared" si="23"/>
        <v>9.2233689693087427E-6</v>
      </c>
      <c r="S162" s="8">
        <v>0.1</v>
      </c>
      <c r="T162" s="42">
        <f t="shared" si="24"/>
        <v>9.2233689693087434E-7</v>
      </c>
      <c r="U162" s="1"/>
      <c r="W162" s="1"/>
    </row>
    <row r="163" spans="1:23">
      <c r="A163" s="47" t="s">
        <v>97</v>
      </c>
      <c r="B163" s="48"/>
      <c r="C163" s="51">
        <v>48936.345000000001</v>
      </c>
      <c r="D163" s="51">
        <v>6.0000000000000001E-3</v>
      </c>
      <c r="E163" s="58">
        <f t="shared" si="19"/>
        <v>-15758.001338858427</v>
      </c>
      <c r="F163">
        <f t="shared" si="20"/>
        <v>-15758</v>
      </c>
      <c r="G163">
        <f t="shared" si="21"/>
        <v>-4.8399999650428072E-4</v>
      </c>
      <c r="I163" s="1">
        <f t="shared" si="25"/>
        <v>-4.8399999650428072E-4</v>
      </c>
      <c r="K163" s="1"/>
      <c r="M163" s="1"/>
      <c r="N163" s="1"/>
      <c r="O163" s="40"/>
      <c r="Q163" s="292">
        <f t="shared" si="22"/>
        <v>33917.845000000001</v>
      </c>
      <c r="R163" s="8">
        <f t="shared" si="23"/>
        <v>2.3425599661614375E-7</v>
      </c>
      <c r="S163" s="8">
        <v>0.1</v>
      </c>
      <c r="T163" s="42">
        <f t="shared" si="24"/>
        <v>2.3425599661614377E-8</v>
      </c>
    </row>
    <row r="164" spans="1:23">
      <c r="A164" s="47" t="s">
        <v>73</v>
      </c>
      <c r="B164" s="48"/>
      <c r="C164" s="51">
        <v>48954.614999999998</v>
      </c>
      <c r="D164" s="51" t="s">
        <v>16</v>
      </c>
      <c r="E164" s="58">
        <f t="shared" si="19"/>
        <v>-15707.462199379263</v>
      </c>
      <c r="F164">
        <f t="shared" si="20"/>
        <v>-15707.5</v>
      </c>
      <c r="G164">
        <f t="shared" si="21"/>
        <v>1.3664999998582061E-2</v>
      </c>
      <c r="I164" s="1">
        <f t="shared" si="25"/>
        <v>1.3664999998582061E-2</v>
      </c>
      <c r="J164" s="8"/>
      <c r="K164" s="1"/>
      <c r="M164" s="1"/>
      <c r="N164" s="1"/>
      <c r="O164" s="40"/>
      <c r="Q164" s="292">
        <f t="shared" si="22"/>
        <v>33936.114999999998</v>
      </c>
      <c r="R164" s="8">
        <f t="shared" si="23"/>
        <v>1.8673222496124774E-4</v>
      </c>
      <c r="S164" s="8">
        <v>0.1</v>
      </c>
      <c r="T164" s="42">
        <f t="shared" si="24"/>
        <v>1.8673222496124774E-5</v>
      </c>
    </row>
    <row r="165" spans="1:23" s="8" customFormat="1">
      <c r="A165" s="47" t="s">
        <v>98</v>
      </c>
      <c r="B165" s="48" t="s">
        <v>45</v>
      </c>
      <c r="C165" s="51">
        <v>49001.245000000003</v>
      </c>
      <c r="D165" s="51">
        <v>5.0000000000000001E-3</v>
      </c>
      <c r="E165" s="58">
        <f t="shared" si="19"/>
        <v>-15578.472594895735</v>
      </c>
      <c r="F165">
        <f t="shared" si="20"/>
        <v>-15578.5</v>
      </c>
      <c r="G165">
        <f t="shared" si="21"/>
        <v>9.9069999996572733E-3</v>
      </c>
      <c r="H165" s="1"/>
      <c r="I165" s="1">
        <f t="shared" si="25"/>
        <v>9.9069999996572733E-3</v>
      </c>
      <c r="J165" s="1"/>
      <c r="K165" s="1"/>
      <c r="L165" s="1"/>
      <c r="M165" s="1"/>
      <c r="N165" s="1"/>
      <c r="O165" s="40"/>
      <c r="P165" s="1"/>
      <c r="Q165" s="292">
        <f t="shared" si="22"/>
        <v>33982.745000000003</v>
      </c>
      <c r="R165" s="8">
        <f t="shared" si="23"/>
        <v>9.8148648993209213E-5</v>
      </c>
      <c r="S165" s="8">
        <v>0.1</v>
      </c>
      <c r="T165" s="42">
        <f t="shared" si="24"/>
        <v>9.8148648993209227E-6</v>
      </c>
      <c r="U165" s="1"/>
      <c r="W165" s="1"/>
    </row>
    <row r="166" spans="1:23">
      <c r="A166" s="47" t="s">
        <v>99</v>
      </c>
      <c r="B166" s="48"/>
      <c r="C166" s="51">
        <v>49198.449000000001</v>
      </c>
      <c r="D166" s="51">
        <v>5.0000000000000001E-3</v>
      </c>
      <c r="E166" s="58">
        <f t="shared" si="19"/>
        <v>-15032.959707000238</v>
      </c>
      <c r="F166">
        <f t="shared" si="20"/>
        <v>-15033</v>
      </c>
      <c r="G166">
        <f t="shared" si="21"/>
        <v>1.4565999998012558E-2</v>
      </c>
      <c r="I166" s="1">
        <f t="shared" si="25"/>
        <v>1.4565999998012558E-2</v>
      </c>
      <c r="K166" s="1"/>
      <c r="M166" s="1"/>
      <c r="N166" s="1"/>
      <c r="O166" s="40"/>
      <c r="Q166" s="292">
        <f t="shared" si="22"/>
        <v>34179.949000000001</v>
      </c>
      <c r="R166" s="8">
        <f t="shared" si="23"/>
        <v>2.1216835594210182E-4</v>
      </c>
      <c r="S166" s="8">
        <v>0.1</v>
      </c>
      <c r="T166" s="42">
        <f t="shared" si="24"/>
        <v>2.1216835594210183E-5</v>
      </c>
    </row>
    <row r="167" spans="1:23">
      <c r="A167" s="47" t="s">
        <v>100</v>
      </c>
      <c r="B167" s="48"/>
      <c r="C167" s="51">
        <v>49219.421999999999</v>
      </c>
      <c r="D167" s="51">
        <v>5.0000000000000001E-3</v>
      </c>
      <c r="E167" s="58">
        <f t="shared" si="19"/>
        <v>-14974.94343046512</v>
      </c>
      <c r="F167">
        <f t="shared" si="20"/>
        <v>-14975</v>
      </c>
      <c r="G167">
        <f t="shared" si="21"/>
        <v>2.0449999996344559E-2</v>
      </c>
      <c r="I167" s="1">
        <f t="shared" si="25"/>
        <v>2.0449999996344559E-2</v>
      </c>
      <c r="K167" s="1"/>
      <c r="M167" s="1"/>
      <c r="N167" s="1"/>
      <c r="O167" s="40"/>
      <c r="Q167" s="292">
        <f t="shared" si="22"/>
        <v>34200.921999999999</v>
      </c>
      <c r="R167" s="8">
        <f t="shared" si="23"/>
        <v>4.1820249985049244E-4</v>
      </c>
      <c r="S167" s="8">
        <v>0.1</v>
      </c>
      <c r="T167" s="42">
        <f t="shared" si="24"/>
        <v>4.1820249985049245E-5</v>
      </c>
      <c r="W167" s="8"/>
    </row>
    <row r="168" spans="1:23">
      <c r="A168" s="47" t="s">
        <v>73</v>
      </c>
      <c r="B168" s="48"/>
      <c r="C168" s="51">
        <v>49241.650999999998</v>
      </c>
      <c r="D168" s="51" t="s">
        <v>16</v>
      </c>
      <c r="E168" s="58">
        <f t="shared" si="19"/>
        <v>-14913.452760980583</v>
      </c>
      <c r="F168">
        <f t="shared" si="20"/>
        <v>-14913.5</v>
      </c>
      <c r="G168">
        <f t="shared" si="21"/>
        <v>1.70769999967888E-2</v>
      </c>
      <c r="I168" s="1">
        <f t="shared" si="25"/>
        <v>1.70769999967888E-2</v>
      </c>
      <c r="J168" s="8"/>
      <c r="K168" s="1"/>
      <c r="M168" s="1"/>
      <c r="N168" s="1"/>
      <c r="O168" s="40"/>
      <c r="Q168" s="292">
        <f t="shared" si="22"/>
        <v>34223.150999999998</v>
      </c>
      <c r="R168" s="8">
        <f t="shared" si="23"/>
        <v>2.9162392889032465E-4</v>
      </c>
      <c r="S168" s="8">
        <v>0.1</v>
      </c>
      <c r="T168" s="42">
        <f t="shared" si="24"/>
        <v>2.9162392889032468E-5</v>
      </c>
    </row>
    <row r="169" spans="1:23">
      <c r="A169" s="44" t="s">
        <v>101</v>
      </c>
      <c r="B169" s="45" t="s">
        <v>102</v>
      </c>
      <c r="C169" s="44">
        <v>49243.446199999998</v>
      </c>
      <c r="D169" s="44">
        <v>1.1000000000000001E-3</v>
      </c>
      <c r="E169" s="58">
        <f t="shared" si="19"/>
        <v>-14908.486813350968</v>
      </c>
      <c r="F169">
        <f t="shared" si="20"/>
        <v>-14908.5</v>
      </c>
      <c r="G169">
        <f t="shared" si="21"/>
        <v>4.7669999985373579E-3</v>
      </c>
      <c r="K169" s="1">
        <f>G169</f>
        <v>4.7669999985373579E-3</v>
      </c>
      <c r="M169" s="1"/>
      <c r="N169" s="1"/>
      <c r="O169" s="40"/>
      <c r="Q169" s="292">
        <f t="shared" si="22"/>
        <v>34224.946199999998</v>
      </c>
      <c r="R169" s="8">
        <f t="shared" si="23"/>
        <v>2.272428898605517E-5</v>
      </c>
      <c r="S169" s="1">
        <v>1</v>
      </c>
      <c r="T169" s="42">
        <f t="shared" si="24"/>
        <v>2.272428898605517E-5</v>
      </c>
    </row>
    <row r="170" spans="1:23">
      <c r="A170" s="44" t="s">
        <v>101</v>
      </c>
      <c r="B170" s="45" t="s">
        <v>49</v>
      </c>
      <c r="C170" s="44">
        <v>49244.349000000002</v>
      </c>
      <c r="D170" s="44">
        <v>1.2999999999999999E-3</v>
      </c>
      <c r="E170" s="58">
        <f t="shared" si="19"/>
        <v>-14905.989455106745</v>
      </c>
      <c r="F170">
        <f t="shared" si="20"/>
        <v>-14906</v>
      </c>
      <c r="G170">
        <f t="shared" si="21"/>
        <v>3.8120000026538037E-3</v>
      </c>
      <c r="K170" s="1">
        <f>G170</f>
        <v>3.8120000026538037E-3</v>
      </c>
      <c r="M170" s="1"/>
      <c r="N170" s="1"/>
      <c r="O170" s="40"/>
      <c r="Q170" s="292">
        <f t="shared" si="22"/>
        <v>34225.849000000002</v>
      </c>
      <c r="R170" s="8">
        <f t="shared" si="23"/>
        <v>1.45313440202326E-5</v>
      </c>
      <c r="S170" s="1">
        <v>1</v>
      </c>
      <c r="T170" s="42">
        <f t="shared" si="24"/>
        <v>1.45313440202326E-5</v>
      </c>
    </row>
    <row r="171" spans="1:23">
      <c r="A171" s="47" t="s">
        <v>73</v>
      </c>
      <c r="B171" s="48"/>
      <c r="C171" s="51">
        <v>49264.593000000001</v>
      </c>
      <c r="D171" s="51" t="s">
        <v>16</v>
      </c>
      <c r="E171" s="58">
        <f t="shared" si="19"/>
        <v>-14849.989764925227</v>
      </c>
      <c r="F171">
        <f t="shared" si="20"/>
        <v>-14850</v>
      </c>
      <c r="G171">
        <f t="shared" si="21"/>
        <v>3.7000000011175871E-3</v>
      </c>
      <c r="I171" s="1">
        <f>G171</f>
        <v>3.7000000011175871E-3</v>
      </c>
      <c r="J171" s="8"/>
      <c r="K171" s="1"/>
      <c r="M171" s="1"/>
      <c r="N171" s="1"/>
      <c r="O171" s="40"/>
      <c r="Q171" s="292">
        <f t="shared" si="22"/>
        <v>34246.093000000001</v>
      </c>
      <c r="R171" s="8">
        <f t="shared" si="23"/>
        <v>1.3690000008270144E-5</v>
      </c>
      <c r="S171" s="8">
        <v>0.1</v>
      </c>
      <c r="T171" s="42">
        <f t="shared" si="24"/>
        <v>1.3690000008270145E-6</v>
      </c>
    </row>
    <row r="172" spans="1:23">
      <c r="A172" s="44" t="s">
        <v>101</v>
      </c>
      <c r="B172" s="45" t="s">
        <v>49</v>
      </c>
      <c r="C172" s="44">
        <v>49273.268900000003</v>
      </c>
      <c r="D172" s="44">
        <v>8.0000000000000004E-4</v>
      </c>
      <c r="E172" s="58">
        <f t="shared" si="19"/>
        <v>-14825.990174328213</v>
      </c>
      <c r="F172">
        <f t="shared" si="20"/>
        <v>-14826</v>
      </c>
      <c r="G172">
        <f t="shared" si="21"/>
        <v>3.5520000019459985E-3</v>
      </c>
      <c r="K172" s="1">
        <f>G172</f>
        <v>3.5520000019459985E-3</v>
      </c>
      <c r="M172" s="1"/>
      <c r="N172" s="1"/>
      <c r="O172" s="40"/>
      <c r="Q172" s="292">
        <f t="shared" si="22"/>
        <v>34254.768900000003</v>
      </c>
      <c r="R172" s="8">
        <f t="shared" si="23"/>
        <v>1.2616704013824374E-5</v>
      </c>
      <c r="S172" s="1">
        <v>1</v>
      </c>
      <c r="T172" s="42">
        <f t="shared" si="24"/>
        <v>1.2616704013824374E-5</v>
      </c>
    </row>
    <row r="173" spans="1:23">
      <c r="A173" s="44" t="s">
        <v>101</v>
      </c>
      <c r="B173" s="45" t="s">
        <v>45</v>
      </c>
      <c r="C173" s="44">
        <v>49275.26</v>
      </c>
      <c r="D173" s="44">
        <v>1E-3</v>
      </c>
      <c r="E173" s="58">
        <f t="shared" si="19"/>
        <v>-14820.482320983005</v>
      </c>
      <c r="F173">
        <f t="shared" si="20"/>
        <v>-14820.5</v>
      </c>
      <c r="G173">
        <f t="shared" si="21"/>
        <v>6.3910000026226044E-3</v>
      </c>
      <c r="K173" s="3">
        <f>G173</f>
        <v>6.3910000026226044E-3</v>
      </c>
      <c r="M173" s="1"/>
      <c r="N173" s="1"/>
      <c r="O173" s="40"/>
      <c r="Q173" s="292">
        <f t="shared" si="22"/>
        <v>34256.76</v>
      </c>
      <c r="R173" s="8">
        <f t="shared" si="23"/>
        <v>4.0844881033522129E-5</v>
      </c>
      <c r="S173" s="1">
        <v>1</v>
      </c>
      <c r="T173" s="42">
        <f t="shared" si="24"/>
        <v>4.0844881033522129E-5</v>
      </c>
    </row>
    <row r="174" spans="1:23">
      <c r="A174" s="59" t="s">
        <v>103</v>
      </c>
      <c r="B174" s="60"/>
      <c r="C174" s="61">
        <v>49549.451000000001</v>
      </c>
      <c r="D174" s="61">
        <v>6.0000000000000001E-3</v>
      </c>
      <c r="E174" s="58">
        <f t="shared" si="19"/>
        <v>-14062.005189459531</v>
      </c>
      <c r="F174">
        <f t="shared" si="20"/>
        <v>-14062</v>
      </c>
      <c r="G174">
        <f t="shared" si="21"/>
        <v>-1.8760000020847656E-3</v>
      </c>
      <c r="I174" s="1">
        <f t="shared" ref="I174:I184" si="26">G174</f>
        <v>-1.8760000020847656E-3</v>
      </c>
      <c r="J174" s="3"/>
      <c r="K174" s="1"/>
      <c r="M174" s="1"/>
      <c r="N174" s="1"/>
      <c r="O174" s="40"/>
      <c r="Q174" s="292">
        <f t="shared" si="22"/>
        <v>34530.951000000001</v>
      </c>
      <c r="R174" s="8">
        <f t="shared" si="23"/>
        <v>3.5193760078220404E-6</v>
      </c>
      <c r="S174" s="8">
        <v>0.1</v>
      </c>
      <c r="T174" s="42">
        <f t="shared" si="24"/>
        <v>3.5193760078220405E-7</v>
      </c>
    </row>
    <row r="175" spans="1:23">
      <c r="A175" s="59" t="s">
        <v>103</v>
      </c>
      <c r="B175" s="60"/>
      <c r="C175" s="61">
        <v>49561.381000000001</v>
      </c>
      <c r="D175" s="61">
        <v>6.0000000000000001E-3</v>
      </c>
      <c r="E175" s="58">
        <f t="shared" si="19"/>
        <v>-14029.003988912922</v>
      </c>
      <c r="F175">
        <f t="shared" si="20"/>
        <v>-14029</v>
      </c>
      <c r="G175">
        <f t="shared" si="21"/>
        <v>-1.4420000006793998E-3</v>
      </c>
      <c r="I175" s="1">
        <f t="shared" si="26"/>
        <v>-1.4420000006793998E-3</v>
      </c>
      <c r="J175" s="3"/>
      <c r="M175" s="1"/>
      <c r="N175" s="1"/>
      <c r="O175" s="40"/>
      <c r="Q175" s="292">
        <f t="shared" si="22"/>
        <v>34542.881000000001</v>
      </c>
      <c r="R175" s="8">
        <f t="shared" si="23"/>
        <v>2.079364001959389E-6</v>
      </c>
      <c r="S175" s="8">
        <v>0.1</v>
      </c>
      <c r="T175" s="42">
        <f t="shared" si="24"/>
        <v>2.079364001959389E-7</v>
      </c>
    </row>
    <row r="176" spans="1:23">
      <c r="A176" s="59" t="s">
        <v>73</v>
      </c>
      <c r="B176" s="60"/>
      <c r="C176" s="61">
        <v>49602.597000000002</v>
      </c>
      <c r="D176" s="61" t="s">
        <v>16</v>
      </c>
      <c r="E176" s="58">
        <f t="shared" si="19"/>
        <v>-13914.990788432702</v>
      </c>
      <c r="F176">
        <f t="shared" si="20"/>
        <v>-13915</v>
      </c>
      <c r="G176">
        <f t="shared" si="21"/>
        <v>3.3299999995506369E-3</v>
      </c>
      <c r="I176" s="1">
        <f t="shared" si="26"/>
        <v>3.3299999995506369E-3</v>
      </c>
      <c r="J176" s="9"/>
      <c r="M176" s="1"/>
      <c r="N176" s="1"/>
      <c r="O176" s="40"/>
      <c r="Q176" s="292">
        <f t="shared" si="22"/>
        <v>34584.097000000002</v>
      </c>
      <c r="R176" s="8">
        <f t="shared" si="23"/>
        <v>1.1088899997007241E-5</v>
      </c>
      <c r="S176" s="8">
        <v>0.1</v>
      </c>
      <c r="T176" s="42">
        <f t="shared" si="24"/>
        <v>1.1088899997007242E-6</v>
      </c>
    </row>
    <row r="177" spans="1:23">
      <c r="A177" s="59" t="s">
        <v>103</v>
      </c>
      <c r="B177" s="60"/>
      <c r="C177" s="61">
        <v>49605.474000000002</v>
      </c>
      <c r="D177" s="61">
        <v>6.0000000000000001E-3</v>
      </c>
      <c r="E177" s="58">
        <f t="shared" si="19"/>
        <v>-13907.032326238854</v>
      </c>
      <c r="F177">
        <f t="shared" si="20"/>
        <v>-13907</v>
      </c>
      <c r="G177">
        <f t="shared" si="21"/>
        <v>-1.1685999998007901E-2</v>
      </c>
      <c r="I177" s="1">
        <f t="shared" si="26"/>
        <v>-1.1685999998007901E-2</v>
      </c>
      <c r="J177" s="3"/>
      <c r="M177" s="1"/>
      <c r="N177" s="1"/>
      <c r="O177" s="40"/>
      <c r="Q177" s="292">
        <f t="shared" si="22"/>
        <v>34586.974000000002</v>
      </c>
      <c r="R177" s="8">
        <f t="shared" si="23"/>
        <v>1.3656259595344066E-4</v>
      </c>
      <c r="S177" s="8">
        <v>0.1</v>
      </c>
      <c r="T177" s="42">
        <f t="shared" si="24"/>
        <v>1.3656259595344067E-5</v>
      </c>
    </row>
    <row r="178" spans="1:23">
      <c r="A178" s="59" t="s">
        <v>104</v>
      </c>
      <c r="B178" s="60"/>
      <c r="C178" s="61">
        <v>49633.341</v>
      </c>
      <c r="D178" s="61">
        <v>5.0000000000000001E-3</v>
      </c>
      <c r="E178" s="58">
        <f t="shared" si="19"/>
        <v>-13829.94561579189</v>
      </c>
      <c r="F178">
        <f t="shared" si="20"/>
        <v>-13830</v>
      </c>
      <c r="G178">
        <f t="shared" si="21"/>
        <v>1.9659999998111743E-2</v>
      </c>
      <c r="I178" s="1">
        <f t="shared" si="26"/>
        <v>1.9659999998111743E-2</v>
      </c>
      <c r="J178" s="3"/>
      <c r="M178" s="1"/>
      <c r="N178" s="1"/>
      <c r="O178" s="40"/>
      <c r="Q178" s="292">
        <f t="shared" si="22"/>
        <v>34614.841</v>
      </c>
      <c r="R178" s="8">
        <f t="shared" si="23"/>
        <v>3.8651559992575375E-4</v>
      </c>
      <c r="S178" s="8">
        <v>0.1</v>
      </c>
      <c r="T178" s="42">
        <f t="shared" si="24"/>
        <v>3.8651559992575375E-5</v>
      </c>
    </row>
    <row r="179" spans="1:23">
      <c r="A179" s="59" t="s">
        <v>73</v>
      </c>
      <c r="B179" s="60"/>
      <c r="C179" s="61">
        <v>49679.597999999998</v>
      </c>
      <c r="D179" s="61" t="s">
        <v>16</v>
      </c>
      <c r="E179" s="58">
        <f t="shared" si="19"/>
        <v>-13701.987817494792</v>
      </c>
      <c r="F179">
        <f t="shared" si="20"/>
        <v>-13702</v>
      </c>
      <c r="G179">
        <f t="shared" si="21"/>
        <v>4.403999999340158E-3</v>
      </c>
      <c r="I179" s="1">
        <f t="shared" si="26"/>
        <v>4.403999999340158E-3</v>
      </c>
      <c r="J179" s="9"/>
      <c r="M179" s="1"/>
      <c r="N179" s="1"/>
      <c r="O179" s="40"/>
      <c r="Q179" s="292">
        <f t="shared" si="22"/>
        <v>34661.097999999998</v>
      </c>
      <c r="R179" s="8">
        <f t="shared" si="23"/>
        <v>1.9395215994188111E-5</v>
      </c>
      <c r="S179" s="8">
        <v>0.1</v>
      </c>
      <c r="T179" s="42">
        <f t="shared" si="24"/>
        <v>1.9395215994188111E-6</v>
      </c>
      <c r="W179" s="8"/>
    </row>
    <row r="180" spans="1:23">
      <c r="A180" s="59" t="s">
        <v>73</v>
      </c>
      <c r="B180" s="60"/>
      <c r="C180" s="61">
        <v>49713.580999999998</v>
      </c>
      <c r="D180" s="61" t="s">
        <v>16</v>
      </c>
      <c r="E180" s="58">
        <f t="shared" si="19"/>
        <v>-13607.982805074389</v>
      </c>
      <c r="F180">
        <f t="shared" si="20"/>
        <v>-13608</v>
      </c>
      <c r="G180">
        <f t="shared" si="21"/>
        <v>6.216000001586508E-3</v>
      </c>
      <c r="I180" s="1">
        <f t="shared" si="26"/>
        <v>6.216000001586508E-3</v>
      </c>
      <c r="J180" s="9"/>
      <c r="M180" s="1"/>
      <c r="N180" s="1"/>
      <c r="O180" s="40"/>
      <c r="Q180" s="292">
        <f t="shared" si="22"/>
        <v>34695.080999999998</v>
      </c>
      <c r="R180" s="8">
        <f t="shared" si="23"/>
        <v>3.8638656019723467E-5</v>
      </c>
      <c r="S180" s="8">
        <v>0.1</v>
      </c>
      <c r="T180" s="42">
        <f t="shared" si="24"/>
        <v>3.8638656019723468E-6</v>
      </c>
    </row>
    <row r="181" spans="1:23">
      <c r="A181" s="59" t="s">
        <v>105</v>
      </c>
      <c r="B181" s="60"/>
      <c r="C181" s="61">
        <v>49917.466</v>
      </c>
      <c r="D181" s="61">
        <v>4.0000000000000001E-3</v>
      </c>
      <c r="E181" s="58">
        <f t="shared" si="19"/>
        <v>-13043.988691625496</v>
      </c>
      <c r="F181">
        <f t="shared" si="20"/>
        <v>-13044</v>
      </c>
      <c r="G181">
        <f t="shared" si="21"/>
        <v>4.0880000015022233E-3</v>
      </c>
      <c r="I181" s="1">
        <f t="shared" si="26"/>
        <v>4.0880000015022233E-3</v>
      </c>
      <c r="J181" s="3"/>
      <c r="M181" s="1"/>
      <c r="N181" s="1"/>
      <c r="O181" s="40"/>
      <c r="Q181" s="292">
        <f t="shared" si="22"/>
        <v>34898.966</v>
      </c>
      <c r="R181" s="8">
        <f t="shared" si="23"/>
        <v>1.6711744012282179E-5</v>
      </c>
      <c r="S181" s="8">
        <v>0.1</v>
      </c>
      <c r="T181" s="42">
        <f t="shared" si="24"/>
        <v>1.671174401228218E-6</v>
      </c>
    </row>
    <row r="182" spans="1:23">
      <c r="A182" s="59" t="s">
        <v>105</v>
      </c>
      <c r="B182" s="60"/>
      <c r="C182" s="61">
        <v>49934.447</v>
      </c>
      <c r="D182" s="61">
        <v>5.0000000000000001E-3</v>
      </c>
      <c r="E182" s="58">
        <f t="shared" si="19"/>
        <v>-12997.015230897756</v>
      </c>
      <c r="F182">
        <f t="shared" si="20"/>
        <v>-12997</v>
      </c>
      <c r="G182">
        <f t="shared" si="21"/>
        <v>-5.5060000013327226E-3</v>
      </c>
      <c r="I182" s="1">
        <f t="shared" si="26"/>
        <v>-5.5060000013327226E-3</v>
      </c>
      <c r="J182" s="3"/>
      <c r="M182" s="1"/>
      <c r="N182" s="1"/>
      <c r="O182" s="40"/>
      <c r="Q182" s="292">
        <f t="shared" si="22"/>
        <v>34915.947</v>
      </c>
      <c r="R182" s="8">
        <f t="shared" si="23"/>
        <v>3.0316036014675941E-5</v>
      </c>
      <c r="S182" s="8">
        <v>0.1</v>
      </c>
      <c r="T182" s="42">
        <f t="shared" si="24"/>
        <v>3.0316036014675941E-6</v>
      </c>
      <c r="W182" s="8"/>
    </row>
    <row r="183" spans="1:23">
      <c r="A183" s="59" t="s">
        <v>106</v>
      </c>
      <c r="B183" s="60"/>
      <c r="C183" s="62">
        <v>49983.623</v>
      </c>
      <c r="D183" s="61"/>
      <c r="E183" s="58">
        <f t="shared" si="19"/>
        <v>-12860.982788476967</v>
      </c>
      <c r="F183">
        <f t="shared" si="20"/>
        <v>-12861</v>
      </c>
      <c r="G183">
        <f t="shared" si="21"/>
        <v>6.2219999963417649E-3</v>
      </c>
      <c r="I183" s="8">
        <f t="shared" si="26"/>
        <v>6.2219999963417649E-3</v>
      </c>
      <c r="J183" s="9"/>
      <c r="K183" s="9"/>
      <c r="M183" s="1"/>
      <c r="N183" s="1"/>
      <c r="O183" s="40"/>
      <c r="Q183" s="292">
        <f t="shared" si="22"/>
        <v>34965.123</v>
      </c>
      <c r="R183" s="8">
        <f t="shared" si="23"/>
        <v>3.8713283954476923E-5</v>
      </c>
      <c r="S183" s="8">
        <v>0.1</v>
      </c>
      <c r="T183" s="42">
        <f t="shared" si="24"/>
        <v>3.8713283954476928E-6</v>
      </c>
      <c r="W183" s="8"/>
    </row>
    <row r="184" spans="1:23">
      <c r="A184" s="59" t="s">
        <v>106</v>
      </c>
      <c r="B184" s="60"/>
      <c r="C184" s="62">
        <v>49989.599999999999</v>
      </c>
      <c r="D184" s="61"/>
      <c r="E184" s="58">
        <f t="shared" si="19"/>
        <v>-12844.44899336657</v>
      </c>
      <c r="F184">
        <f t="shared" si="20"/>
        <v>-12844.5</v>
      </c>
      <c r="G184">
        <f t="shared" si="21"/>
        <v>1.843899999948917E-2</v>
      </c>
      <c r="I184" s="8">
        <f t="shared" si="26"/>
        <v>1.843899999948917E-2</v>
      </c>
      <c r="J184" s="9"/>
      <c r="K184" s="9"/>
      <c r="M184" s="1"/>
      <c r="N184" s="1"/>
      <c r="O184" s="40"/>
      <c r="Q184" s="292">
        <f t="shared" si="22"/>
        <v>34971.1</v>
      </c>
      <c r="R184" s="8">
        <f t="shared" si="23"/>
        <v>3.3999672098116162E-4</v>
      </c>
      <c r="S184" s="8">
        <v>0.1</v>
      </c>
      <c r="T184" s="42">
        <f t="shared" si="24"/>
        <v>3.3999672098116166E-5</v>
      </c>
    </row>
    <row r="185" spans="1:23">
      <c r="A185" s="63" t="s">
        <v>107</v>
      </c>
      <c r="B185" s="64"/>
      <c r="C185" s="63">
        <v>50001.335099999997</v>
      </c>
      <c r="D185" s="63"/>
      <c r="E185" s="58">
        <f t="shared" si="19"/>
        <v>-12811.98693229914</v>
      </c>
      <c r="F185">
        <f t="shared" si="20"/>
        <v>-12812</v>
      </c>
      <c r="G185">
        <f t="shared" si="21"/>
        <v>4.7239999985322356E-3</v>
      </c>
      <c r="J185" s="3"/>
      <c r="K185" s="8">
        <f>G185</f>
        <v>4.7239999985322356E-3</v>
      </c>
      <c r="M185" s="1"/>
      <c r="N185" s="1"/>
      <c r="O185" s="40"/>
      <c r="Q185" s="292">
        <f t="shared" si="22"/>
        <v>34982.835099999997</v>
      </c>
      <c r="R185" s="8">
        <f t="shared" si="23"/>
        <v>2.2316175986132562E-5</v>
      </c>
      <c r="S185" s="1">
        <v>1</v>
      </c>
      <c r="T185" s="42">
        <f t="shared" si="24"/>
        <v>2.2316175986132562E-5</v>
      </c>
    </row>
    <row r="186" spans="1:23">
      <c r="A186" s="59" t="s">
        <v>106</v>
      </c>
      <c r="B186" s="60"/>
      <c r="C186" s="62">
        <v>50002.597000000002</v>
      </c>
      <c r="D186" s="61"/>
      <c r="E186" s="58">
        <f t="shared" si="19"/>
        <v>-12808.496218554805</v>
      </c>
      <c r="F186">
        <f t="shared" si="20"/>
        <v>-12808.5</v>
      </c>
      <c r="G186">
        <f t="shared" si="21"/>
        <v>1.3670000043930486E-3</v>
      </c>
      <c r="I186" s="8">
        <f>G186</f>
        <v>1.3670000043930486E-3</v>
      </c>
      <c r="J186" s="9"/>
      <c r="K186" s="9"/>
      <c r="M186" s="1"/>
      <c r="N186" s="1"/>
      <c r="O186" s="40"/>
      <c r="Q186" s="292">
        <f t="shared" si="22"/>
        <v>34984.097000000002</v>
      </c>
      <c r="R186" s="8">
        <f t="shared" si="23"/>
        <v>1.8686890120105948E-6</v>
      </c>
      <c r="S186" s="8">
        <v>0.1</v>
      </c>
      <c r="T186" s="42">
        <f t="shared" si="24"/>
        <v>1.8686890120105948E-7</v>
      </c>
    </row>
    <row r="187" spans="1:23" s="8" customFormat="1">
      <c r="A187" s="59" t="s">
        <v>105</v>
      </c>
      <c r="B187" s="60"/>
      <c r="C187" s="61">
        <v>50014.349000000002</v>
      </c>
      <c r="D187" s="61">
        <v>5.0000000000000001E-3</v>
      </c>
      <c r="E187" s="58">
        <f t="shared" si="19"/>
        <v>-12775.987408091791</v>
      </c>
      <c r="F187">
        <f t="shared" si="20"/>
        <v>-12776</v>
      </c>
      <c r="G187">
        <f t="shared" si="21"/>
        <v>4.5519999985117465E-3</v>
      </c>
      <c r="H187" s="1"/>
      <c r="I187" s="1">
        <f>G187</f>
        <v>4.5519999985117465E-3</v>
      </c>
      <c r="J187" s="3"/>
      <c r="K187" s="3"/>
      <c r="L187" s="1"/>
      <c r="M187" s="1"/>
      <c r="N187" s="1"/>
      <c r="O187" s="40"/>
      <c r="P187" s="1"/>
      <c r="Q187" s="292">
        <f t="shared" si="22"/>
        <v>34995.849000000002</v>
      </c>
      <c r="R187" s="8">
        <f t="shared" si="23"/>
        <v>2.072070398645094E-5</v>
      </c>
      <c r="S187" s="8">
        <v>0.1</v>
      </c>
      <c r="T187" s="42">
        <f t="shared" si="24"/>
        <v>2.072070398645094E-6</v>
      </c>
      <c r="U187" s="1"/>
      <c r="V187" s="1"/>
      <c r="W187" s="1"/>
    </row>
    <row r="188" spans="1:23">
      <c r="A188" s="63" t="s">
        <v>107</v>
      </c>
      <c r="B188" s="64"/>
      <c r="C188" s="63">
        <v>50026.2785</v>
      </c>
      <c r="D188" s="63"/>
      <c r="E188" s="58">
        <f t="shared" si="19"/>
        <v>-12742.987590663399</v>
      </c>
      <c r="F188">
        <f t="shared" si="20"/>
        <v>-12743</v>
      </c>
      <c r="G188">
        <f t="shared" si="21"/>
        <v>4.4859999979962595E-3</v>
      </c>
      <c r="J188" s="3"/>
      <c r="K188" s="9">
        <f>G188</f>
        <v>4.4859999979962595E-3</v>
      </c>
      <c r="M188" s="1"/>
      <c r="N188" s="1"/>
      <c r="O188" s="40"/>
      <c r="Q188" s="292">
        <f t="shared" si="22"/>
        <v>35007.7785</v>
      </c>
      <c r="R188" s="8">
        <f t="shared" si="23"/>
        <v>2.0124195982022439E-5</v>
      </c>
      <c r="S188" s="1">
        <v>1</v>
      </c>
      <c r="T188" s="42">
        <f t="shared" si="24"/>
        <v>2.0124195982022439E-5</v>
      </c>
    </row>
    <row r="189" spans="1:23">
      <c r="A189" s="59" t="s">
        <v>108</v>
      </c>
      <c r="B189" s="60"/>
      <c r="C189" s="61">
        <v>50276.442000000003</v>
      </c>
      <c r="D189" s="61">
        <v>5.0000000000000001E-3</v>
      </c>
      <c r="E189" s="58">
        <f t="shared" si="19"/>
        <v>-12050.976204834269</v>
      </c>
      <c r="F189">
        <f t="shared" si="20"/>
        <v>-12051</v>
      </c>
      <c r="G189">
        <f t="shared" si="21"/>
        <v>8.6020000017015263E-3</v>
      </c>
      <c r="I189" s="1">
        <f>G189</f>
        <v>8.6020000017015263E-3</v>
      </c>
      <c r="J189" s="3"/>
      <c r="K189" s="1"/>
      <c r="M189" s="1"/>
      <c r="N189" s="1"/>
      <c r="O189" s="40"/>
      <c r="Q189" s="292">
        <f t="shared" si="22"/>
        <v>35257.942000000003</v>
      </c>
      <c r="R189" s="8">
        <f t="shared" si="23"/>
        <v>7.3994404029273061E-5</v>
      </c>
      <c r="S189" s="8">
        <v>0.1</v>
      </c>
      <c r="T189" s="42">
        <f t="shared" si="24"/>
        <v>7.3994404029273067E-6</v>
      </c>
    </row>
    <row r="190" spans="1:23">
      <c r="A190" s="59" t="s">
        <v>109</v>
      </c>
      <c r="B190" s="60"/>
      <c r="C190" s="61">
        <v>50331.396000000001</v>
      </c>
      <c r="D190" s="61">
        <v>5.0000000000000001E-3</v>
      </c>
      <c r="E190" s="58">
        <f t="shared" si="19"/>
        <v>-11898.9604483516</v>
      </c>
      <c r="F190">
        <f t="shared" si="20"/>
        <v>-11899</v>
      </c>
      <c r="G190">
        <f t="shared" si="21"/>
        <v>1.4298000001872424E-2</v>
      </c>
      <c r="I190" s="1">
        <f>G190</f>
        <v>1.4298000001872424E-2</v>
      </c>
      <c r="J190" s="3"/>
      <c r="K190" s="1"/>
      <c r="M190" s="1"/>
      <c r="N190" s="1"/>
      <c r="O190" s="40"/>
      <c r="Q190" s="292">
        <f t="shared" si="22"/>
        <v>35312.896000000001</v>
      </c>
      <c r="R190" s="8">
        <f t="shared" si="23"/>
        <v>2.0443280405354385E-4</v>
      </c>
      <c r="S190" s="8">
        <v>0.1</v>
      </c>
      <c r="T190" s="42">
        <f t="shared" si="24"/>
        <v>2.0443280405354386E-5</v>
      </c>
    </row>
    <row r="191" spans="1:23" s="8" customFormat="1">
      <c r="A191" s="59" t="s">
        <v>106</v>
      </c>
      <c r="B191" s="60"/>
      <c r="C191" s="62">
        <v>50357.61</v>
      </c>
      <c r="D191" s="61"/>
      <c r="E191" s="58">
        <f t="shared" si="19"/>
        <v>-11826.446326714651</v>
      </c>
      <c r="F191">
        <f t="shared" si="20"/>
        <v>-11826.5</v>
      </c>
      <c r="G191">
        <f t="shared" si="21"/>
        <v>1.9402999998419546E-2</v>
      </c>
      <c r="H191" s="1"/>
      <c r="I191" s="8">
        <f>G191</f>
        <v>1.9402999998419546E-2</v>
      </c>
      <c r="J191" s="9"/>
      <c r="K191" s="9"/>
      <c r="L191" s="1"/>
      <c r="M191" s="1"/>
      <c r="N191" s="1"/>
      <c r="O191" s="40"/>
      <c r="P191" s="1"/>
      <c r="Q191" s="292">
        <f t="shared" si="22"/>
        <v>35339.11</v>
      </c>
      <c r="R191" s="8">
        <f t="shared" si="23"/>
        <v>3.7647640893866889E-4</v>
      </c>
      <c r="S191" s="8">
        <v>0.1</v>
      </c>
      <c r="T191" s="42">
        <f t="shared" si="24"/>
        <v>3.7647640893866894E-5</v>
      </c>
      <c r="U191" s="1"/>
      <c r="V191" s="1"/>
      <c r="W191" s="1"/>
    </row>
    <row r="192" spans="1:23" s="8" customFormat="1">
      <c r="A192" s="59" t="s">
        <v>110</v>
      </c>
      <c r="B192" s="60" t="s">
        <v>45</v>
      </c>
      <c r="C192" s="61">
        <v>50359.402800000003</v>
      </c>
      <c r="D192" s="61">
        <v>4.0000000000000002E-4</v>
      </c>
      <c r="E192" s="58">
        <f t="shared" si="19"/>
        <v>-11821.48701805245</v>
      </c>
      <c r="F192">
        <f t="shared" si="20"/>
        <v>-11821.5</v>
      </c>
      <c r="G192">
        <f t="shared" si="21"/>
        <v>4.6930000025895424E-3</v>
      </c>
      <c r="H192" s="1"/>
      <c r="I192" s="1"/>
      <c r="J192" s="3"/>
      <c r="K192" s="3">
        <f>G192</f>
        <v>4.6930000025895424E-3</v>
      </c>
      <c r="L192" s="1"/>
      <c r="M192" s="1"/>
      <c r="N192" s="1"/>
      <c r="O192" s="40"/>
      <c r="P192" s="1"/>
      <c r="Q192" s="292">
        <f t="shared" si="22"/>
        <v>35340.902800000003</v>
      </c>
      <c r="R192" s="8">
        <f t="shared" si="23"/>
        <v>2.2024249024305447E-5</v>
      </c>
      <c r="S192" s="1">
        <v>1</v>
      </c>
      <c r="T192" s="42">
        <f t="shared" si="24"/>
        <v>2.2024249024305447E-5</v>
      </c>
      <c r="U192" s="1"/>
      <c r="V192" s="1"/>
      <c r="W192" s="1"/>
    </row>
    <row r="193" spans="1:23">
      <c r="A193" s="59" t="s">
        <v>106</v>
      </c>
      <c r="B193" s="60"/>
      <c r="C193" s="62">
        <v>50370.612999999998</v>
      </c>
      <c r="D193" s="61"/>
      <c r="E193" s="58">
        <f t="shared" si="19"/>
        <v>-11790.476954484353</v>
      </c>
      <c r="F193">
        <f t="shared" si="20"/>
        <v>-11790.5</v>
      </c>
      <c r="G193">
        <f t="shared" si="21"/>
        <v>8.3309999972698279E-3</v>
      </c>
      <c r="I193" s="8">
        <f t="shared" ref="I193:I198" si="27">G193</f>
        <v>8.3309999972698279E-3</v>
      </c>
      <c r="J193" s="9"/>
      <c r="K193" s="9"/>
      <c r="M193" s="1"/>
      <c r="N193" s="1"/>
      <c r="O193" s="40"/>
      <c r="Q193" s="292">
        <f t="shared" si="22"/>
        <v>35352.112999999998</v>
      </c>
      <c r="R193" s="8">
        <f t="shared" si="23"/>
        <v>6.940556095450987E-5</v>
      </c>
      <c r="S193" s="8">
        <v>0.1</v>
      </c>
      <c r="T193" s="42">
        <f t="shared" si="24"/>
        <v>6.9405560954509872E-6</v>
      </c>
    </row>
    <row r="194" spans="1:23">
      <c r="A194" s="59" t="s">
        <v>106</v>
      </c>
      <c r="B194" s="60"/>
      <c r="C194" s="62">
        <v>50376.752</v>
      </c>
      <c r="D194" s="61"/>
      <c r="E194" s="58">
        <f t="shared" si="19"/>
        <v>-11773.495029073145</v>
      </c>
      <c r="F194">
        <f t="shared" si="20"/>
        <v>-11773.5</v>
      </c>
      <c r="G194">
        <f t="shared" si="21"/>
        <v>1.7969999971683137E-3</v>
      </c>
      <c r="I194" s="8">
        <f t="shared" si="27"/>
        <v>1.7969999971683137E-3</v>
      </c>
      <c r="J194" s="9"/>
      <c r="K194" s="8"/>
      <c r="M194" s="1"/>
      <c r="N194" s="1"/>
      <c r="O194" s="40"/>
      <c r="Q194" s="292">
        <f t="shared" si="22"/>
        <v>35358.252</v>
      </c>
      <c r="R194" s="8">
        <f t="shared" si="23"/>
        <v>3.2292089898229194E-6</v>
      </c>
      <c r="S194" s="8">
        <v>0.1</v>
      </c>
      <c r="T194" s="42">
        <f t="shared" si="24"/>
        <v>3.2292089898229194E-7</v>
      </c>
    </row>
    <row r="195" spans="1:23">
      <c r="A195" s="59" t="s">
        <v>111</v>
      </c>
      <c r="B195" s="60"/>
      <c r="C195" s="61">
        <v>50390.315000000002</v>
      </c>
      <c r="D195" s="61">
        <v>5.0000000000000001E-3</v>
      </c>
      <c r="E195" s="58">
        <f t="shared" si="19"/>
        <v>-11735.976564445005</v>
      </c>
      <c r="F195">
        <f t="shared" si="20"/>
        <v>-11736</v>
      </c>
      <c r="G195">
        <f t="shared" si="21"/>
        <v>8.4720000013476238E-3</v>
      </c>
      <c r="I195" s="1">
        <f t="shared" si="27"/>
        <v>8.4720000013476238E-3</v>
      </c>
      <c r="J195" s="3"/>
      <c r="M195" s="1"/>
      <c r="N195" s="1"/>
      <c r="O195" s="40"/>
      <c r="Q195" s="292">
        <f t="shared" si="22"/>
        <v>35371.815000000002</v>
      </c>
      <c r="R195" s="8">
        <f t="shared" si="23"/>
        <v>7.1774784022834144E-5</v>
      </c>
      <c r="S195" s="8">
        <v>0.1</v>
      </c>
      <c r="T195" s="42">
        <f t="shared" si="24"/>
        <v>7.1774784022834144E-6</v>
      </c>
    </row>
    <row r="196" spans="1:23" s="8" customFormat="1">
      <c r="A196" s="59" t="s">
        <v>106</v>
      </c>
      <c r="B196" s="60"/>
      <c r="C196" s="62">
        <v>50391.584000000003</v>
      </c>
      <c r="D196" s="61"/>
      <c r="E196" s="58">
        <f t="shared" si="19"/>
        <v>-11732.466210422066</v>
      </c>
      <c r="F196">
        <f t="shared" si="20"/>
        <v>-11732.5</v>
      </c>
      <c r="G196">
        <f t="shared" si="21"/>
        <v>1.2215000002470333E-2</v>
      </c>
      <c r="H196" s="1"/>
      <c r="I196" s="8">
        <f t="shared" si="27"/>
        <v>1.2215000002470333E-2</v>
      </c>
      <c r="J196" s="9"/>
      <c r="K196" s="9"/>
      <c r="L196" s="1"/>
      <c r="M196" s="1"/>
      <c r="N196" s="1"/>
      <c r="O196" s="40"/>
      <c r="P196" s="1"/>
      <c r="Q196" s="292">
        <f t="shared" si="22"/>
        <v>35373.084000000003</v>
      </c>
      <c r="R196" s="8">
        <f t="shared" si="23"/>
        <v>1.4920622506035025E-4</v>
      </c>
      <c r="S196" s="8">
        <v>0.1</v>
      </c>
      <c r="T196" s="42">
        <f t="shared" si="24"/>
        <v>1.4920622506035026E-5</v>
      </c>
      <c r="U196" s="1"/>
      <c r="V196" s="1"/>
      <c r="W196" s="1"/>
    </row>
    <row r="197" spans="1:23">
      <c r="A197" s="59" t="s">
        <v>106</v>
      </c>
      <c r="B197" s="60"/>
      <c r="C197" s="62">
        <v>50425.557000000001</v>
      </c>
      <c r="D197" s="61"/>
      <c r="E197" s="58">
        <f t="shared" si="19"/>
        <v>-11638.488860365916</v>
      </c>
      <c r="F197">
        <f t="shared" si="20"/>
        <v>-11638.5</v>
      </c>
      <c r="G197">
        <f t="shared" si="21"/>
        <v>4.027000002679415E-3</v>
      </c>
      <c r="I197" s="8">
        <f t="shared" si="27"/>
        <v>4.027000002679415E-3</v>
      </c>
      <c r="J197" s="9"/>
      <c r="K197" s="9"/>
      <c r="M197" s="1"/>
      <c r="N197" s="1"/>
      <c r="O197" s="40"/>
      <c r="Q197" s="292">
        <f t="shared" si="22"/>
        <v>35407.057000000001</v>
      </c>
      <c r="R197" s="8">
        <f t="shared" si="23"/>
        <v>1.621672902158001E-5</v>
      </c>
      <c r="S197" s="8">
        <v>0.1</v>
      </c>
      <c r="T197" s="42">
        <f t="shared" si="24"/>
        <v>1.6216729021580011E-6</v>
      </c>
    </row>
    <row r="198" spans="1:23">
      <c r="A198" s="59" t="s">
        <v>106</v>
      </c>
      <c r="B198" s="60"/>
      <c r="C198" s="62">
        <v>50455.561999999998</v>
      </c>
      <c r="D198" s="61"/>
      <c r="E198" s="58">
        <f t="shared" si="19"/>
        <v>-11555.487936442958</v>
      </c>
      <c r="F198">
        <f t="shared" si="20"/>
        <v>-11555.5</v>
      </c>
      <c r="G198">
        <f t="shared" si="21"/>
        <v>4.3609999993350357E-3</v>
      </c>
      <c r="I198" s="8">
        <f t="shared" si="27"/>
        <v>4.3609999993350357E-3</v>
      </c>
      <c r="J198" s="9"/>
      <c r="K198" s="9"/>
      <c r="M198" s="1"/>
      <c r="N198" s="1"/>
      <c r="O198" s="40"/>
      <c r="Q198" s="292">
        <f t="shared" si="22"/>
        <v>35437.061999999998</v>
      </c>
      <c r="R198" s="8">
        <f t="shared" si="23"/>
        <v>1.901832099420018E-5</v>
      </c>
      <c r="S198" s="8">
        <v>0.1</v>
      </c>
      <c r="T198" s="42">
        <f t="shared" si="24"/>
        <v>1.901832099420018E-6</v>
      </c>
    </row>
    <row r="199" spans="1:23">
      <c r="A199" s="65" t="s">
        <v>112</v>
      </c>
      <c r="B199" s="66" t="s">
        <v>49</v>
      </c>
      <c r="C199" s="65">
        <v>50657.457499999997</v>
      </c>
      <c r="D199" s="65">
        <v>2.0000000000000001E-4</v>
      </c>
      <c r="E199" s="58">
        <f t="shared" si="19"/>
        <v>-10996.997250361004</v>
      </c>
      <c r="F199">
        <f t="shared" si="20"/>
        <v>-10997</v>
      </c>
      <c r="G199">
        <f t="shared" si="21"/>
        <v>9.9399999453453347E-4</v>
      </c>
      <c r="J199" s="3"/>
      <c r="K199" s="3">
        <f>G199</f>
        <v>9.9399999453453347E-4</v>
      </c>
      <c r="M199" s="1"/>
      <c r="N199" s="1"/>
      <c r="O199" s="40"/>
      <c r="Q199" s="292">
        <f t="shared" si="22"/>
        <v>35638.957499999997</v>
      </c>
      <c r="R199" s="8">
        <f t="shared" si="23"/>
        <v>9.8803598913465252E-7</v>
      </c>
      <c r="S199" s="1">
        <v>1</v>
      </c>
      <c r="T199" s="42">
        <f t="shared" si="24"/>
        <v>9.8803598913465252E-7</v>
      </c>
    </row>
    <row r="200" spans="1:23">
      <c r="A200" s="65" t="s">
        <v>112</v>
      </c>
      <c r="B200" s="66" t="s">
        <v>45</v>
      </c>
      <c r="C200" s="65">
        <v>50671.377</v>
      </c>
      <c r="D200" s="65">
        <v>2.0999999999999999E-3</v>
      </c>
      <c r="E200" s="58">
        <f t="shared" si="19"/>
        <v>-10958.492622447455</v>
      </c>
      <c r="F200">
        <f t="shared" si="20"/>
        <v>-10958.5</v>
      </c>
      <c r="G200">
        <f t="shared" si="21"/>
        <v>2.6670000006561168E-3</v>
      </c>
      <c r="J200" s="3"/>
      <c r="K200" s="3">
        <f>G200</f>
        <v>2.6670000006561168E-3</v>
      </c>
      <c r="M200" s="1"/>
      <c r="N200" s="1"/>
      <c r="O200" s="40"/>
      <c r="Q200" s="292">
        <f t="shared" si="22"/>
        <v>35652.877</v>
      </c>
      <c r="R200" s="8">
        <f t="shared" si="23"/>
        <v>7.1128890034997267E-6</v>
      </c>
      <c r="S200" s="1">
        <v>1</v>
      </c>
      <c r="T200" s="42">
        <f t="shared" si="24"/>
        <v>7.1128890034997267E-6</v>
      </c>
      <c r="V200" s="8"/>
      <c r="W200" s="8"/>
    </row>
    <row r="201" spans="1:23">
      <c r="A201" s="59" t="s">
        <v>113</v>
      </c>
      <c r="B201" s="60"/>
      <c r="C201" s="61">
        <v>50682.214999999997</v>
      </c>
      <c r="D201" s="61">
        <v>5.0000000000000001E-3</v>
      </c>
      <c r="E201" s="58">
        <f t="shared" si="19"/>
        <v>-10928.512152076624</v>
      </c>
      <c r="F201">
        <f t="shared" si="20"/>
        <v>-10928.5</v>
      </c>
      <c r="G201">
        <f t="shared" si="21"/>
        <v>-4.3930000028922223E-3</v>
      </c>
      <c r="I201" s="1">
        <f>G201</f>
        <v>-4.3930000028922223E-3</v>
      </c>
      <c r="J201" s="3"/>
      <c r="M201" s="1"/>
      <c r="N201" s="1"/>
      <c r="O201" s="40"/>
      <c r="Q201" s="292">
        <f t="shared" si="22"/>
        <v>35663.714999999997</v>
      </c>
      <c r="R201" s="8">
        <f t="shared" si="23"/>
        <v>1.9298449025411065E-5</v>
      </c>
      <c r="S201" s="8">
        <v>0.1</v>
      </c>
      <c r="T201" s="42">
        <f t="shared" si="24"/>
        <v>1.9298449025411064E-6</v>
      </c>
      <c r="W201" s="8"/>
    </row>
    <row r="202" spans="1:23">
      <c r="A202" s="59" t="s">
        <v>106</v>
      </c>
      <c r="B202" s="60"/>
      <c r="C202" s="62">
        <v>50692.705000000002</v>
      </c>
      <c r="D202" s="61"/>
      <c r="E202" s="58">
        <f t="shared" si="19"/>
        <v>-10899.494331981561</v>
      </c>
      <c r="F202">
        <f t="shared" si="20"/>
        <v>-10899.5</v>
      </c>
      <c r="G202">
        <f t="shared" si="21"/>
        <v>2.0490000024437904E-3</v>
      </c>
      <c r="I202" s="8">
        <f>G202</f>
        <v>2.0490000024437904E-3</v>
      </c>
      <c r="J202" s="9"/>
      <c r="K202" s="9"/>
      <c r="M202" s="1"/>
      <c r="N202" s="1"/>
      <c r="O202" s="40"/>
      <c r="Q202" s="292">
        <f t="shared" si="22"/>
        <v>35674.205000000002</v>
      </c>
      <c r="R202" s="8">
        <f t="shared" si="23"/>
        <v>4.1984010100146532E-6</v>
      </c>
      <c r="S202" s="8">
        <v>0.1</v>
      </c>
      <c r="T202" s="42">
        <f t="shared" si="24"/>
        <v>4.1984010100146534E-7</v>
      </c>
      <c r="W202" s="8"/>
    </row>
    <row r="203" spans="1:23">
      <c r="A203" s="59" t="s">
        <v>106</v>
      </c>
      <c r="B203" s="60"/>
      <c r="C203" s="62">
        <v>50698.671000000002</v>
      </c>
      <c r="D203" s="61"/>
      <c r="E203" s="58">
        <f t="shared" si="19"/>
        <v>-10882.990965471832</v>
      </c>
      <c r="F203">
        <f t="shared" si="20"/>
        <v>-10883</v>
      </c>
      <c r="G203">
        <f t="shared" si="21"/>
        <v>3.2659999997122213E-3</v>
      </c>
      <c r="I203" s="8">
        <f>G203</f>
        <v>3.2659999997122213E-3</v>
      </c>
      <c r="J203" s="9"/>
      <c r="K203" s="9"/>
      <c r="M203" s="1"/>
      <c r="N203" s="1"/>
      <c r="O203" s="40"/>
      <c r="Q203" s="292">
        <f t="shared" si="22"/>
        <v>35680.171000000002</v>
      </c>
      <c r="R203" s="8">
        <f t="shared" si="23"/>
        <v>1.0666755998120229E-5</v>
      </c>
      <c r="S203" s="8">
        <v>0.1</v>
      </c>
      <c r="T203" s="42">
        <f t="shared" si="24"/>
        <v>1.0666755998120229E-6</v>
      </c>
      <c r="W203" s="8"/>
    </row>
    <row r="204" spans="1:23">
      <c r="A204" s="59" t="s">
        <v>114</v>
      </c>
      <c r="B204" s="60" t="s">
        <v>45</v>
      </c>
      <c r="C204" s="61">
        <v>50702.469799999999</v>
      </c>
      <c r="D204" s="61">
        <v>5.9999999999999995E-4</v>
      </c>
      <c r="E204" s="58">
        <f t="shared" si="19"/>
        <v>-10872.48258654171</v>
      </c>
      <c r="F204">
        <f t="shared" si="20"/>
        <v>-10872.5</v>
      </c>
      <c r="G204">
        <f t="shared" si="21"/>
        <v>6.2949999992270023E-3</v>
      </c>
      <c r="J204" s="3"/>
      <c r="K204" s="3">
        <f>G204</f>
        <v>6.2949999992270023E-3</v>
      </c>
      <c r="M204" s="1"/>
      <c r="N204" s="1"/>
      <c r="O204" s="40"/>
      <c r="Q204" s="292">
        <f t="shared" si="22"/>
        <v>35683.969799999999</v>
      </c>
      <c r="R204" s="8">
        <f t="shared" si="23"/>
        <v>3.9627024990267958E-5</v>
      </c>
      <c r="S204" s="1">
        <v>1</v>
      </c>
      <c r="T204" s="42">
        <f t="shared" si="24"/>
        <v>3.9627024990267958E-5</v>
      </c>
      <c r="V204" s="8"/>
      <c r="W204" s="8"/>
    </row>
    <row r="205" spans="1:23">
      <c r="A205" s="59" t="s">
        <v>115</v>
      </c>
      <c r="B205" s="67"/>
      <c r="C205" s="61">
        <v>50702.469799999999</v>
      </c>
      <c r="D205" s="61">
        <v>5.9999999999999995E-4</v>
      </c>
      <c r="E205" s="58">
        <f t="shared" si="19"/>
        <v>-10872.48258654171</v>
      </c>
      <c r="F205">
        <f t="shared" si="20"/>
        <v>-10872.5</v>
      </c>
      <c r="G205">
        <f t="shared" si="21"/>
        <v>6.2949999992270023E-3</v>
      </c>
      <c r="I205" s="8"/>
      <c r="J205" s="3"/>
      <c r="K205" s="3">
        <f>G205</f>
        <v>6.2949999992270023E-3</v>
      </c>
      <c r="M205" s="1"/>
      <c r="N205" s="1"/>
      <c r="O205" s="40"/>
      <c r="Q205" s="292">
        <f t="shared" si="22"/>
        <v>35683.969799999999</v>
      </c>
      <c r="R205" s="8">
        <f t="shared" si="23"/>
        <v>3.9627024990267958E-5</v>
      </c>
      <c r="S205" s="1">
        <v>1</v>
      </c>
      <c r="T205" s="42">
        <f t="shared" si="24"/>
        <v>3.9627024990267958E-5</v>
      </c>
      <c r="W205" s="8"/>
    </row>
    <row r="206" spans="1:23">
      <c r="A206" s="59" t="s">
        <v>116</v>
      </c>
      <c r="B206" s="60"/>
      <c r="C206" s="61">
        <v>50703.362999999998</v>
      </c>
      <c r="D206" s="61">
        <v>5.0000000000000001E-3</v>
      </c>
      <c r="E206" s="58">
        <f t="shared" si="19"/>
        <v>-10870.011784167176</v>
      </c>
      <c r="F206">
        <f t="shared" si="20"/>
        <v>-10870</v>
      </c>
      <c r="G206">
        <f t="shared" si="21"/>
        <v>-4.2600000015227124E-3</v>
      </c>
      <c r="I206" s="1">
        <f t="shared" ref="I206:I216" si="28">G206</f>
        <v>-4.2600000015227124E-3</v>
      </c>
      <c r="J206" s="3"/>
      <c r="M206" s="1"/>
      <c r="N206" s="1"/>
      <c r="O206" s="40"/>
      <c r="Q206" s="292">
        <f t="shared" si="22"/>
        <v>35684.862999999998</v>
      </c>
      <c r="R206" s="8">
        <f t="shared" si="23"/>
        <v>1.8147600012973511E-5</v>
      </c>
      <c r="S206" s="8">
        <v>0.1</v>
      </c>
      <c r="T206" s="42">
        <f t="shared" si="24"/>
        <v>1.8147600012973512E-6</v>
      </c>
      <c r="W206" s="8"/>
    </row>
    <row r="207" spans="1:23">
      <c r="A207" s="59" t="s">
        <v>106</v>
      </c>
      <c r="B207" s="60"/>
      <c r="C207" s="62">
        <v>50726.688000000002</v>
      </c>
      <c r="D207" s="61"/>
      <c r="E207" s="58">
        <f t="shared" si="19"/>
        <v>-10805.48931956116</v>
      </c>
      <c r="F207">
        <f t="shared" si="20"/>
        <v>-10805.5</v>
      </c>
      <c r="G207">
        <f t="shared" si="21"/>
        <v>3.8610000046901405E-3</v>
      </c>
      <c r="I207" s="8">
        <f t="shared" si="28"/>
        <v>3.8610000046901405E-3</v>
      </c>
      <c r="J207" s="9"/>
      <c r="K207" s="9"/>
      <c r="M207" s="1"/>
      <c r="N207" s="1"/>
      <c r="O207" s="40"/>
      <c r="Q207" s="292">
        <f t="shared" si="22"/>
        <v>35708.188000000002</v>
      </c>
      <c r="R207" s="8">
        <f t="shared" si="23"/>
        <v>1.4907321036217265E-5</v>
      </c>
      <c r="S207" s="8">
        <v>0.1</v>
      </c>
      <c r="T207" s="42">
        <f t="shared" si="24"/>
        <v>1.4907321036217265E-6</v>
      </c>
      <c r="W207" s="8"/>
    </row>
    <row r="208" spans="1:23">
      <c r="A208" s="59" t="s">
        <v>106</v>
      </c>
      <c r="B208" s="60"/>
      <c r="C208" s="62">
        <v>50731.58</v>
      </c>
      <c r="D208" s="61"/>
      <c r="E208" s="58">
        <f t="shared" si="19"/>
        <v>-10791.956890971554</v>
      </c>
      <c r="F208">
        <f t="shared" si="20"/>
        <v>-10792</v>
      </c>
      <c r="G208">
        <f t="shared" si="21"/>
        <v>1.5584000000671949E-2</v>
      </c>
      <c r="I208" s="8">
        <f t="shared" si="28"/>
        <v>1.5584000000671949E-2</v>
      </c>
      <c r="J208" s="9"/>
      <c r="K208" s="9"/>
      <c r="M208" s="1"/>
      <c r="N208" s="1"/>
      <c r="O208" s="40"/>
      <c r="Q208" s="292">
        <f t="shared" si="22"/>
        <v>35713.08</v>
      </c>
      <c r="R208" s="8">
        <f t="shared" si="23"/>
        <v>2.4286105602094331E-4</v>
      </c>
      <c r="S208" s="8">
        <v>0.1</v>
      </c>
      <c r="T208" s="42">
        <f t="shared" si="24"/>
        <v>2.4286105602094334E-5</v>
      </c>
      <c r="W208" s="8"/>
    </row>
    <row r="209" spans="1:23">
      <c r="A209" s="59" t="s">
        <v>106</v>
      </c>
      <c r="B209" s="60"/>
      <c r="C209" s="62">
        <v>50739.705199999997</v>
      </c>
      <c r="D209" s="61"/>
      <c r="E209" s="58">
        <f t="shared" si="19"/>
        <v>-10769.480666773637</v>
      </c>
      <c r="F209">
        <f t="shared" si="20"/>
        <v>-10769.5</v>
      </c>
      <c r="G209">
        <f t="shared" si="21"/>
        <v>6.9889999940642156E-3</v>
      </c>
      <c r="I209" s="8">
        <f t="shared" si="28"/>
        <v>6.9889999940642156E-3</v>
      </c>
      <c r="J209" s="9"/>
      <c r="K209" s="9"/>
      <c r="M209" s="1"/>
      <c r="N209" s="1"/>
      <c r="O209" s="40"/>
      <c r="Q209" s="292">
        <f t="shared" si="22"/>
        <v>35721.205199999997</v>
      </c>
      <c r="R209" s="8">
        <f t="shared" si="23"/>
        <v>4.8846120917029603E-5</v>
      </c>
      <c r="S209" s="8">
        <v>0.1</v>
      </c>
      <c r="T209" s="42">
        <f t="shared" si="24"/>
        <v>4.8846120917029608E-6</v>
      </c>
      <c r="W209" s="8"/>
    </row>
    <row r="210" spans="1:23">
      <c r="A210" s="59" t="s">
        <v>116</v>
      </c>
      <c r="B210" s="60"/>
      <c r="C210" s="61">
        <v>50753.273999999998</v>
      </c>
      <c r="D210" s="61">
        <v>8.9999999999999993E-3</v>
      </c>
      <c r="E210" s="58">
        <f t="shared" si="19"/>
        <v>-10731.946157974236</v>
      </c>
      <c r="F210">
        <f t="shared" si="20"/>
        <v>-10732</v>
      </c>
      <c r="G210">
        <f t="shared" si="21"/>
        <v>1.9463999997242354E-2</v>
      </c>
      <c r="I210" s="1">
        <f t="shared" si="28"/>
        <v>1.9463999997242354E-2</v>
      </c>
      <c r="J210" s="3"/>
      <c r="M210" s="1"/>
      <c r="N210" s="1"/>
      <c r="O210" s="40"/>
      <c r="Q210" s="292">
        <f t="shared" si="22"/>
        <v>35734.773999999998</v>
      </c>
      <c r="R210" s="8">
        <f t="shared" si="23"/>
        <v>3.7884729589265036E-4</v>
      </c>
      <c r="S210" s="8">
        <v>0.1</v>
      </c>
      <c r="T210" s="42">
        <f t="shared" si="24"/>
        <v>3.7884729589265039E-5</v>
      </c>
      <c r="W210" s="8"/>
    </row>
    <row r="211" spans="1:23">
      <c r="A211" s="59" t="s">
        <v>106</v>
      </c>
      <c r="B211" s="60"/>
      <c r="C211" s="62">
        <v>50769.525000000001</v>
      </c>
      <c r="D211" s="61"/>
      <c r="E211" s="58">
        <f t="shared" si="19"/>
        <v>-10686.992049836512</v>
      </c>
      <c r="F211">
        <f t="shared" si="20"/>
        <v>-10687</v>
      </c>
      <c r="G211">
        <f t="shared" si="21"/>
        <v>2.8739999979734421E-3</v>
      </c>
      <c r="I211" s="8">
        <f t="shared" si="28"/>
        <v>2.8739999979734421E-3</v>
      </c>
      <c r="J211" s="9"/>
      <c r="K211" s="9"/>
      <c r="M211" s="1"/>
      <c r="N211" s="1"/>
      <c r="O211" s="40"/>
      <c r="Q211" s="292">
        <f t="shared" si="22"/>
        <v>35751.025000000001</v>
      </c>
      <c r="R211" s="8">
        <f t="shared" si="23"/>
        <v>8.2598759883513451E-6</v>
      </c>
      <c r="S211" s="8">
        <v>0.1</v>
      </c>
      <c r="T211" s="42">
        <f t="shared" si="24"/>
        <v>8.2598759883513459E-7</v>
      </c>
      <c r="W211" s="8"/>
    </row>
    <row r="212" spans="1:23">
      <c r="A212" s="59" t="s">
        <v>106</v>
      </c>
      <c r="B212" s="60"/>
      <c r="C212" s="62">
        <v>50799.536999999997</v>
      </c>
      <c r="D212" s="61"/>
      <c r="E212" s="58">
        <f t="shared" si="19"/>
        <v>-10603.971762258587</v>
      </c>
      <c r="F212">
        <f t="shared" si="20"/>
        <v>-10604</v>
      </c>
      <c r="G212">
        <f t="shared" si="21"/>
        <v>1.0207999999693129E-2</v>
      </c>
      <c r="I212" s="8">
        <f t="shared" si="28"/>
        <v>1.0207999999693129E-2</v>
      </c>
      <c r="J212" s="9"/>
      <c r="K212" s="9"/>
      <c r="M212" s="1"/>
      <c r="N212" s="1"/>
      <c r="O212" s="40"/>
      <c r="Q212" s="292">
        <f t="shared" si="22"/>
        <v>35781.036999999997</v>
      </c>
      <c r="R212" s="8">
        <f t="shared" si="23"/>
        <v>1.0420326399373493E-4</v>
      </c>
      <c r="S212" s="8">
        <v>0.1</v>
      </c>
      <c r="T212" s="42">
        <f t="shared" si="24"/>
        <v>1.0420326399373494E-5</v>
      </c>
      <c r="W212" s="8"/>
    </row>
    <row r="213" spans="1:23">
      <c r="A213" s="59" t="s">
        <v>106</v>
      </c>
      <c r="B213" s="60"/>
      <c r="C213" s="62">
        <v>51012.821000000004</v>
      </c>
      <c r="D213" s="61"/>
      <c r="E213" s="58">
        <f t="shared" ref="E213:E276" si="29">+(C213-C$7)/C$8</f>
        <v>-10013.977792653974</v>
      </c>
      <c r="F213">
        <f t="shared" ref="F213:F276" si="30">ROUND(2*E213,0)/2</f>
        <v>-10014</v>
      </c>
      <c r="G213">
        <f t="shared" ref="G213:G276" si="31">+C213-(C$7+F213*C$8)</f>
        <v>8.0280000038328581E-3</v>
      </c>
      <c r="I213" s="8">
        <f t="shared" si="28"/>
        <v>8.0280000038328581E-3</v>
      </c>
      <c r="J213" s="9"/>
      <c r="K213" s="9"/>
      <c r="M213" s="1"/>
      <c r="N213" s="1"/>
      <c r="O213" s="40"/>
      <c r="Q213" s="292">
        <f t="shared" ref="Q213:Q276" si="32">C213-15018.5</f>
        <v>35994.321000000004</v>
      </c>
      <c r="R213" s="8">
        <f t="shared" ref="R213:R276" si="33">+(O213-G213)^2</f>
        <v>6.4448784061540374E-5</v>
      </c>
      <c r="S213" s="8">
        <v>0.1</v>
      </c>
      <c r="T213" s="42">
        <f t="shared" ref="T213:T276" si="34">+S213*R213</f>
        <v>6.4448784061540377E-6</v>
      </c>
      <c r="W213" s="8"/>
    </row>
    <row r="214" spans="1:23">
      <c r="A214" s="59" t="s">
        <v>106</v>
      </c>
      <c r="B214" s="60"/>
      <c r="C214" s="62">
        <v>51020.773000000001</v>
      </c>
      <c r="D214" s="61"/>
      <c r="E214" s="58">
        <f t="shared" si="29"/>
        <v>-9991.9806806048073</v>
      </c>
      <c r="F214">
        <f t="shared" si="30"/>
        <v>-9992</v>
      </c>
      <c r="G214">
        <f t="shared" si="31"/>
        <v>6.9839999996474944E-3</v>
      </c>
      <c r="I214" s="8">
        <f t="shared" si="28"/>
        <v>6.9839999996474944E-3</v>
      </c>
      <c r="J214" s="9"/>
      <c r="K214" s="9"/>
      <c r="M214" s="1"/>
      <c r="N214" s="1"/>
      <c r="O214" s="40"/>
      <c r="Q214" s="292">
        <f t="shared" si="32"/>
        <v>36002.273000000001</v>
      </c>
      <c r="R214" s="8">
        <f t="shared" si="33"/>
        <v>4.87762559950762E-5</v>
      </c>
      <c r="S214" s="8">
        <v>0.1</v>
      </c>
      <c r="T214" s="42">
        <f t="shared" si="34"/>
        <v>4.87762559950762E-6</v>
      </c>
      <c r="W214" s="8"/>
    </row>
    <row r="215" spans="1:23">
      <c r="A215" s="59" t="s">
        <v>106</v>
      </c>
      <c r="B215" s="60"/>
      <c r="C215" s="62">
        <v>51069.758999999998</v>
      </c>
      <c r="D215" s="61"/>
      <c r="E215" s="58">
        <f t="shared" si="29"/>
        <v>-9856.4738231047195</v>
      </c>
      <c r="F215">
        <f t="shared" si="30"/>
        <v>-9856.5</v>
      </c>
      <c r="G215">
        <f t="shared" si="31"/>
        <v>9.46299999486655E-3</v>
      </c>
      <c r="I215" s="8">
        <f t="shared" si="28"/>
        <v>9.46299999486655E-3</v>
      </c>
      <c r="J215" s="9"/>
      <c r="K215" s="9"/>
      <c r="M215" s="1"/>
      <c r="N215" s="1"/>
      <c r="O215" s="40"/>
      <c r="Q215" s="292">
        <f t="shared" si="32"/>
        <v>36051.258999999998</v>
      </c>
      <c r="R215" s="8">
        <f t="shared" si="33"/>
        <v>8.9548368902844325E-5</v>
      </c>
      <c r="S215" s="8">
        <v>0.1</v>
      </c>
      <c r="T215" s="42">
        <f t="shared" si="34"/>
        <v>8.9548368902844328E-6</v>
      </c>
      <c r="W215" s="8"/>
    </row>
    <row r="216" spans="1:23">
      <c r="A216" s="59" t="s">
        <v>106</v>
      </c>
      <c r="B216" s="60"/>
      <c r="C216" s="62">
        <v>51075.733500000002</v>
      </c>
      <c r="D216" s="61"/>
      <c r="E216" s="58">
        <f t="shared" si="29"/>
        <v>-9839.9469435853698</v>
      </c>
      <c r="F216">
        <f t="shared" si="30"/>
        <v>-9840</v>
      </c>
      <c r="G216">
        <f t="shared" si="31"/>
        <v>1.9180000002961606E-2</v>
      </c>
      <c r="I216" s="8">
        <f t="shared" si="28"/>
        <v>1.9180000002961606E-2</v>
      </c>
      <c r="J216" s="9"/>
      <c r="K216" s="9"/>
      <c r="M216" s="1"/>
      <c r="N216" s="1"/>
      <c r="O216" s="40"/>
      <c r="Q216" s="292">
        <f t="shared" si="32"/>
        <v>36057.233500000002</v>
      </c>
      <c r="R216" s="8">
        <f t="shared" si="33"/>
        <v>3.6787240011360722E-4</v>
      </c>
      <c r="S216" s="8">
        <v>0.1</v>
      </c>
      <c r="T216" s="42">
        <f t="shared" si="34"/>
        <v>3.6787240011360726E-5</v>
      </c>
      <c r="W216" s="8"/>
    </row>
    <row r="217" spans="1:23">
      <c r="A217" s="59" t="s">
        <v>117</v>
      </c>
      <c r="B217" s="67" t="s">
        <v>45</v>
      </c>
      <c r="C217" s="61">
        <v>51078.430399999997</v>
      </c>
      <c r="D217" s="61">
        <v>4.0000000000000002E-4</v>
      </c>
      <c r="E217" s="58">
        <f t="shared" si="29"/>
        <v>-9832.4866805716229</v>
      </c>
      <c r="F217">
        <f t="shared" si="30"/>
        <v>-9832.5</v>
      </c>
      <c r="G217">
        <f t="shared" si="31"/>
        <v>4.815000000235159E-3</v>
      </c>
      <c r="I217" s="8"/>
      <c r="J217" s="3"/>
      <c r="K217" s="3">
        <f>G217</f>
        <v>4.815000000235159E-3</v>
      </c>
      <c r="M217" s="1"/>
      <c r="N217" s="1"/>
      <c r="O217" s="40"/>
      <c r="Q217" s="292">
        <f t="shared" si="32"/>
        <v>36059.930399999997</v>
      </c>
      <c r="R217" s="8">
        <f t="shared" si="33"/>
        <v>2.3184225002264582E-5</v>
      </c>
      <c r="S217" s="1">
        <v>1</v>
      </c>
      <c r="T217" s="42">
        <f t="shared" si="34"/>
        <v>2.3184225002264582E-5</v>
      </c>
      <c r="V217" s="8"/>
      <c r="W217" s="8"/>
    </row>
    <row r="218" spans="1:23">
      <c r="A218" s="59" t="s">
        <v>106</v>
      </c>
      <c r="B218" s="60"/>
      <c r="C218" s="62">
        <v>51084.59</v>
      </c>
      <c r="D218" s="61"/>
      <c r="E218" s="58">
        <f t="shared" si="29"/>
        <v>-9815.4477706900761</v>
      </c>
      <c r="F218">
        <f t="shared" si="30"/>
        <v>-9815.5</v>
      </c>
      <c r="G218">
        <f t="shared" si="31"/>
        <v>1.8880999996326864E-2</v>
      </c>
      <c r="I218" s="8">
        <f>G218</f>
        <v>1.8880999996326864E-2</v>
      </c>
      <c r="J218" s="9"/>
      <c r="K218" s="9"/>
      <c r="M218" s="1"/>
      <c r="N218" s="1"/>
      <c r="O218" s="40"/>
      <c r="Q218" s="292">
        <f t="shared" si="32"/>
        <v>36066.089999999997</v>
      </c>
      <c r="R218" s="8">
        <f t="shared" si="33"/>
        <v>3.5649216086129502E-4</v>
      </c>
      <c r="S218" s="8">
        <v>0.1</v>
      </c>
      <c r="T218" s="42">
        <f t="shared" si="34"/>
        <v>3.5649216086129503E-5</v>
      </c>
      <c r="W218" s="8"/>
    </row>
    <row r="219" spans="1:23">
      <c r="A219" s="59" t="s">
        <v>106</v>
      </c>
      <c r="B219" s="60"/>
      <c r="C219" s="62">
        <v>51097.607000000004</v>
      </c>
      <c r="D219" s="61"/>
      <c r="E219" s="58">
        <f t="shared" si="29"/>
        <v>-9779.4396711498048</v>
      </c>
      <c r="F219">
        <f t="shared" si="30"/>
        <v>-9779.5</v>
      </c>
      <c r="G219">
        <f t="shared" si="31"/>
        <v>2.1809000005305279E-2</v>
      </c>
      <c r="I219" s="8">
        <f>G219</f>
        <v>2.1809000005305279E-2</v>
      </c>
      <c r="J219" s="9"/>
      <c r="K219" s="9"/>
      <c r="M219" s="1"/>
      <c r="N219" s="1"/>
      <c r="O219" s="40"/>
      <c r="Q219" s="292">
        <f t="shared" si="32"/>
        <v>36079.107000000004</v>
      </c>
      <c r="R219" s="8">
        <f t="shared" si="33"/>
        <v>4.7563248123140567E-4</v>
      </c>
      <c r="S219" s="8">
        <v>0.1</v>
      </c>
      <c r="T219" s="42">
        <f t="shared" si="34"/>
        <v>4.7563248123140569E-5</v>
      </c>
      <c r="W219" s="8"/>
    </row>
    <row r="220" spans="1:23">
      <c r="A220" s="59" t="s">
        <v>106</v>
      </c>
      <c r="B220" s="60"/>
      <c r="C220" s="62">
        <v>51099.578999999998</v>
      </c>
      <c r="D220" s="61"/>
      <c r="E220" s="58">
        <f t="shared" si="29"/>
        <v>-9773.9846529203223</v>
      </c>
      <c r="F220">
        <f t="shared" si="30"/>
        <v>-9774</v>
      </c>
      <c r="G220">
        <f t="shared" si="31"/>
        <v>5.5480000009993091E-3</v>
      </c>
      <c r="I220" s="8">
        <f>G220</f>
        <v>5.5480000009993091E-3</v>
      </c>
      <c r="J220" s="9"/>
      <c r="K220" s="9"/>
      <c r="M220" s="1"/>
      <c r="N220" s="1"/>
      <c r="O220" s="40"/>
      <c r="Q220" s="292">
        <f t="shared" si="32"/>
        <v>36081.078999999998</v>
      </c>
      <c r="R220" s="8">
        <f t="shared" si="33"/>
        <v>3.0780304011088337E-5</v>
      </c>
      <c r="S220" s="8">
        <v>0.1</v>
      </c>
      <c r="T220" s="42">
        <f t="shared" si="34"/>
        <v>3.0780304011088341E-6</v>
      </c>
      <c r="W220" s="8"/>
    </row>
    <row r="221" spans="1:23">
      <c r="A221" s="59" t="s">
        <v>106</v>
      </c>
      <c r="B221" s="60"/>
      <c r="C221" s="62">
        <v>51129.58</v>
      </c>
      <c r="D221" s="61"/>
      <c r="E221" s="58">
        <f t="shared" si="29"/>
        <v>-9690.994793943044</v>
      </c>
      <c r="F221">
        <f t="shared" si="30"/>
        <v>-9691</v>
      </c>
      <c r="G221">
        <f t="shared" si="31"/>
        <v>1.8820000041159801E-3</v>
      </c>
      <c r="I221" s="8">
        <f>G221</f>
        <v>1.8820000041159801E-3</v>
      </c>
      <c r="J221" s="9"/>
      <c r="K221" s="9"/>
      <c r="M221" s="1"/>
      <c r="N221" s="1"/>
      <c r="O221" s="40"/>
      <c r="Q221" s="292">
        <f t="shared" si="32"/>
        <v>36111.08</v>
      </c>
      <c r="R221" s="8">
        <f t="shared" si="33"/>
        <v>3.5419240154925491E-6</v>
      </c>
      <c r="S221" s="8">
        <v>0.1</v>
      </c>
      <c r="T221" s="42">
        <f t="shared" si="34"/>
        <v>3.5419240154925491E-7</v>
      </c>
      <c r="W221" s="8"/>
    </row>
    <row r="222" spans="1:23">
      <c r="A222" s="68" t="s">
        <v>118</v>
      </c>
      <c r="B222" s="68" t="s">
        <v>49</v>
      </c>
      <c r="C222" s="69">
        <v>51421.671000000002</v>
      </c>
      <c r="D222" s="69" t="s">
        <v>76</v>
      </c>
      <c r="E222" s="58">
        <f t="shared" si="29"/>
        <v>-8883.0020304175305</v>
      </c>
      <c r="F222">
        <f t="shared" si="30"/>
        <v>-8883</v>
      </c>
      <c r="G222">
        <f t="shared" si="31"/>
        <v>-7.3400000110268593E-4</v>
      </c>
      <c r="J222" s="3"/>
      <c r="L222" s="1">
        <f>G222</f>
        <v>-7.3400000110268593E-4</v>
      </c>
      <c r="M222" s="1"/>
      <c r="N222" s="1"/>
      <c r="O222" s="40">
        <f ca="1">+C$11+C$12*F222</f>
        <v>3.3138759773988044E-2</v>
      </c>
      <c r="Q222" s="292">
        <f t="shared" si="32"/>
        <v>36403.171000000002</v>
      </c>
      <c r="R222" s="8">
        <f t="shared" ca="1" si="33"/>
        <v>1.1473638547810046E-3</v>
      </c>
      <c r="S222" s="1">
        <v>1</v>
      </c>
      <c r="T222" s="42">
        <f t="shared" ca="1" si="34"/>
        <v>1.1473638547810046E-3</v>
      </c>
      <c r="W222" s="8"/>
    </row>
    <row r="223" spans="1:23">
      <c r="A223" s="70" t="s">
        <v>119</v>
      </c>
      <c r="B223" s="71" t="s">
        <v>49</v>
      </c>
      <c r="C223" s="70">
        <v>51433.601000000002</v>
      </c>
      <c r="D223" s="70" t="s">
        <v>46</v>
      </c>
      <c r="E223" s="58">
        <f t="shared" si="29"/>
        <v>-8850.0008298709217</v>
      </c>
      <c r="F223">
        <f t="shared" si="30"/>
        <v>-8850</v>
      </c>
      <c r="G223">
        <f t="shared" si="31"/>
        <v>-2.9999999969732016E-4</v>
      </c>
      <c r="I223" s="1">
        <f>G223</f>
        <v>-2.9999999969732016E-4</v>
      </c>
      <c r="J223" s="3"/>
      <c r="M223" s="1"/>
      <c r="N223" s="1"/>
      <c r="O223" s="40"/>
      <c r="Q223" s="292">
        <f t="shared" si="32"/>
        <v>36415.101000000002</v>
      </c>
      <c r="R223" s="8">
        <f t="shared" si="33"/>
        <v>8.9999999818392098E-8</v>
      </c>
      <c r="S223" s="8">
        <v>0.1</v>
      </c>
      <c r="T223" s="42">
        <f t="shared" si="34"/>
        <v>8.9999999818392111E-9</v>
      </c>
      <c r="V223" s="8"/>
      <c r="W223" s="8"/>
    </row>
    <row r="224" spans="1:23">
      <c r="A224" s="70" t="s">
        <v>119</v>
      </c>
      <c r="B224" s="71" t="s">
        <v>45</v>
      </c>
      <c r="C224" s="70">
        <v>51452.587</v>
      </c>
      <c r="D224" s="70" t="s">
        <v>46</v>
      </c>
      <c r="E224" s="58">
        <f t="shared" si="29"/>
        <v>-8797.481065111675</v>
      </c>
      <c r="F224">
        <f t="shared" si="30"/>
        <v>-8797.5</v>
      </c>
      <c r="G224">
        <f t="shared" si="31"/>
        <v>6.84499999624677E-3</v>
      </c>
      <c r="I224" s="1">
        <f>G224</f>
        <v>6.84499999624677E-3</v>
      </c>
      <c r="J224" s="3"/>
      <c r="M224" s="1"/>
      <c r="N224" s="1"/>
      <c r="O224" s="40"/>
      <c r="Q224" s="292">
        <f t="shared" si="32"/>
        <v>36434.087</v>
      </c>
      <c r="R224" s="8">
        <f t="shared" si="33"/>
        <v>4.6854024948618281E-5</v>
      </c>
      <c r="S224" s="8">
        <v>0.1</v>
      </c>
      <c r="T224" s="42">
        <f t="shared" si="34"/>
        <v>4.6854024948618281E-6</v>
      </c>
      <c r="W224" s="8"/>
    </row>
    <row r="225" spans="1:23">
      <c r="A225" s="65" t="s">
        <v>120</v>
      </c>
      <c r="B225" s="66" t="s">
        <v>45</v>
      </c>
      <c r="C225" s="65">
        <v>51471.381000000001</v>
      </c>
      <c r="D225" s="65">
        <v>5.0000000000000001E-4</v>
      </c>
      <c r="E225" s="58">
        <f t="shared" si="29"/>
        <v>-8745.4924177459579</v>
      </c>
      <c r="F225">
        <f t="shared" si="30"/>
        <v>-8745.5</v>
      </c>
      <c r="G225">
        <f t="shared" si="31"/>
        <v>2.7410000038798898E-3</v>
      </c>
      <c r="J225" s="3"/>
      <c r="K225" s="3">
        <f>G225</f>
        <v>2.7410000038798898E-3</v>
      </c>
      <c r="M225" s="1"/>
      <c r="N225" s="1"/>
      <c r="O225" s="40"/>
      <c r="Q225" s="292">
        <f t="shared" si="32"/>
        <v>36452.881000000001</v>
      </c>
      <c r="R225" s="8">
        <f t="shared" si="33"/>
        <v>7.5130810212695561E-6</v>
      </c>
      <c r="S225" s="1">
        <v>1</v>
      </c>
      <c r="T225" s="42">
        <f t="shared" si="34"/>
        <v>7.5130810212695561E-6</v>
      </c>
      <c r="W225" s="8"/>
    </row>
    <row r="226" spans="1:23">
      <c r="A226" s="70" t="s">
        <v>119</v>
      </c>
      <c r="B226" s="71" t="s">
        <v>45</v>
      </c>
      <c r="C226" s="70">
        <v>51486.569000000003</v>
      </c>
      <c r="D226" s="70" t="s">
        <v>46</v>
      </c>
      <c r="E226" s="58">
        <f t="shared" si="29"/>
        <v>-8703.4788189276878</v>
      </c>
      <c r="F226">
        <f t="shared" si="30"/>
        <v>-8703.5</v>
      </c>
      <c r="G226">
        <f t="shared" si="31"/>
        <v>7.6570000019273721E-3</v>
      </c>
      <c r="I226" s="1">
        <f>G226</f>
        <v>7.6570000019273721E-3</v>
      </c>
      <c r="J226" s="3"/>
      <c r="M226" s="1"/>
      <c r="N226" s="1"/>
      <c r="O226" s="40"/>
      <c r="Q226" s="292">
        <f t="shared" si="32"/>
        <v>36468.069000000003</v>
      </c>
      <c r="R226" s="8">
        <f t="shared" si="33"/>
        <v>5.8629649029515777E-5</v>
      </c>
      <c r="S226" s="1">
        <v>0.1</v>
      </c>
      <c r="T226" s="42">
        <f t="shared" si="34"/>
        <v>5.8629649029515784E-6</v>
      </c>
      <c r="U226" s="8"/>
      <c r="W226" s="8"/>
    </row>
    <row r="227" spans="1:23">
      <c r="A227" s="70" t="s">
        <v>121</v>
      </c>
      <c r="B227" s="71" t="s">
        <v>45</v>
      </c>
      <c r="C227" s="70">
        <v>51513.314899999998</v>
      </c>
      <c r="D227" s="70" t="s">
        <v>79</v>
      </c>
      <c r="E227" s="58">
        <f t="shared" si="29"/>
        <v>-8629.4933361364601</v>
      </c>
      <c r="F227">
        <f t="shared" si="30"/>
        <v>-8629.5</v>
      </c>
      <c r="G227">
        <f t="shared" si="31"/>
        <v>2.4090000006253831E-3</v>
      </c>
      <c r="J227" s="3">
        <f>G227</f>
        <v>2.4090000006253831E-3</v>
      </c>
      <c r="M227" s="1"/>
      <c r="N227" s="1"/>
      <c r="O227" s="40"/>
      <c r="Q227" s="292">
        <f t="shared" si="32"/>
        <v>36494.814899999998</v>
      </c>
      <c r="R227" s="8">
        <f t="shared" si="33"/>
        <v>5.8032810030130958E-6</v>
      </c>
      <c r="S227" s="1">
        <v>1</v>
      </c>
      <c r="T227" s="42">
        <f t="shared" si="34"/>
        <v>5.8032810030130958E-6</v>
      </c>
      <c r="V227" s="8"/>
      <c r="W227" s="8"/>
    </row>
    <row r="228" spans="1:23">
      <c r="A228" s="65" t="s">
        <v>122</v>
      </c>
      <c r="B228" s="64"/>
      <c r="C228" s="65">
        <v>51770.521200000003</v>
      </c>
      <c r="D228" s="65">
        <v>2.9999999999999997E-4</v>
      </c>
      <c r="E228" s="58">
        <f t="shared" si="29"/>
        <v>-7917.9999004154815</v>
      </c>
      <c r="F228">
        <f t="shared" si="30"/>
        <v>-7918</v>
      </c>
      <c r="G228">
        <f t="shared" si="31"/>
        <v>3.6000004911329597E-5</v>
      </c>
      <c r="J228" s="3"/>
      <c r="K228" s="3">
        <f>G228</f>
        <v>3.6000004911329597E-5</v>
      </c>
      <c r="M228" s="1"/>
      <c r="N228" s="1"/>
      <c r="O228" s="40"/>
      <c r="Q228" s="292">
        <f t="shared" si="32"/>
        <v>36752.021200000003</v>
      </c>
      <c r="R228" s="8">
        <f t="shared" si="33"/>
        <v>1.2960003536157551E-9</v>
      </c>
      <c r="S228" s="1">
        <v>1</v>
      </c>
      <c r="T228" s="42">
        <f t="shared" si="34"/>
        <v>1.2960003536157551E-9</v>
      </c>
      <c r="W228" s="8"/>
    </row>
    <row r="229" spans="1:23">
      <c r="A229" s="70" t="s">
        <v>119</v>
      </c>
      <c r="B229" s="71" t="s">
        <v>45</v>
      </c>
      <c r="C229" s="70">
        <v>51837.578000000001</v>
      </c>
      <c r="D229" s="70" t="s">
        <v>46</v>
      </c>
      <c r="E229" s="58">
        <f t="shared" si="29"/>
        <v>-7732.5049377320156</v>
      </c>
      <c r="F229">
        <f t="shared" si="30"/>
        <v>-7732.5</v>
      </c>
      <c r="G229">
        <f t="shared" si="31"/>
        <v>-1.7850000003818423E-3</v>
      </c>
      <c r="I229" s="1">
        <f>G229</f>
        <v>-1.7850000003818423E-3</v>
      </c>
      <c r="J229" s="3"/>
      <c r="M229" s="1"/>
      <c r="N229" s="1"/>
      <c r="O229" s="40"/>
      <c r="Q229" s="292">
        <f t="shared" si="32"/>
        <v>36819.078000000001</v>
      </c>
      <c r="R229" s="8">
        <f t="shared" si="33"/>
        <v>3.1862250013631769E-6</v>
      </c>
      <c r="S229" s="1">
        <v>0.1</v>
      </c>
      <c r="T229" s="42">
        <f t="shared" si="34"/>
        <v>3.1862250013631772E-7</v>
      </c>
      <c r="V229" s="8"/>
      <c r="W229" s="8"/>
    </row>
    <row r="230" spans="1:23">
      <c r="A230" s="70" t="s">
        <v>123</v>
      </c>
      <c r="B230" s="71" t="s">
        <v>45</v>
      </c>
      <c r="C230" s="70">
        <v>51840.290500000003</v>
      </c>
      <c r="D230" s="70" t="s">
        <v>79</v>
      </c>
      <c r="E230" s="58">
        <f t="shared" si="29"/>
        <v>-7725.0015214300265</v>
      </c>
      <c r="F230">
        <f t="shared" si="30"/>
        <v>-7725</v>
      </c>
      <c r="G230">
        <f t="shared" si="31"/>
        <v>-5.4999999701976776E-4</v>
      </c>
      <c r="J230" s="3">
        <f>G230</f>
        <v>-5.4999999701976776E-4</v>
      </c>
      <c r="M230" s="1"/>
      <c r="N230" s="1"/>
      <c r="O230" s="40"/>
      <c r="Q230" s="292">
        <f t="shared" si="32"/>
        <v>36821.790500000003</v>
      </c>
      <c r="R230" s="8">
        <f t="shared" si="33"/>
        <v>3.0249999672174455E-7</v>
      </c>
      <c r="S230" s="1">
        <v>1</v>
      </c>
      <c r="T230" s="42">
        <f t="shared" si="34"/>
        <v>3.0249999672174455E-7</v>
      </c>
      <c r="U230" s="8"/>
      <c r="W230" s="8"/>
    </row>
    <row r="231" spans="1:23">
      <c r="A231" s="70" t="s">
        <v>119</v>
      </c>
      <c r="B231" s="71" t="s">
        <v>45</v>
      </c>
      <c r="C231" s="70">
        <v>51873.549200000001</v>
      </c>
      <c r="D231" s="70" t="s">
        <v>124</v>
      </c>
      <c r="E231" s="58">
        <f t="shared" si="29"/>
        <v>-7633.0000940520358</v>
      </c>
      <c r="F231">
        <f t="shared" si="30"/>
        <v>-7633</v>
      </c>
      <c r="G231">
        <f t="shared" si="31"/>
        <v>-3.3999996958300471E-5</v>
      </c>
      <c r="J231" s="3"/>
      <c r="K231" s="3">
        <f>G231</f>
        <v>-3.3999996958300471E-5</v>
      </c>
      <c r="M231" s="1"/>
      <c r="N231" s="1"/>
      <c r="O231" s="40"/>
      <c r="Q231" s="292">
        <f t="shared" si="32"/>
        <v>36855.049200000001</v>
      </c>
      <c r="R231" s="8">
        <f t="shared" si="33"/>
        <v>1.1559997931644413E-9</v>
      </c>
      <c r="S231" s="1">
        <v>1</v>
      </c>
      <c r="T231" s="42">
        <f t="shared" si="34"/>
        <v>1.1559997931644413E-9</v>
      </c>
      <c r="V231" s="8"/>
      <c r="W231" s="8"/>
    </row>
    <row r="232" spans="1:23">
      <c r="A232" s="70" t="s">
        <v>119</v>
      </c>
      <c r="B232" s="71" t="s">
        <v>45</v>
      </c>
      <c r="C232" s="70">
        <v>51897.593999999997</v>
      </c>
      <c r="D232" s="70" t="s">
        <v>46</v>
      </c>
      <c r="E232" s="58">
        <f t="shared" si="29"/>
        <v>-7566.4864924675467</v>
      </c>
      <c r="F232">
        <f t="shared" si="30"/>
        <v>-7566.5</v>
      </c>
      <c r="G232">
        <f t="shared" si="31"/>
        <v>4.8829999941517599E-3</v>
      </c>
      <c r="I232" s="1">
        <f>G232</f>
        <v>4.8829999941517599E-3</v>
      </c>
      <c r="J232" s="3"/>
      <c r="M232" s="1"/>
      <c r="N232" s="1"/>
      <c r="O232" s="40"/>
      <c r="Q232" s="292">
        <f t="shared" si="32"/>
        <v>36879.093999999997</v>
      </c>
      <c r="R232" s="8">
        <f t="shared" si="33"/>
        <v>2.3843688942886086E-5</v>
      </c>
      <c r="S232" s="1">
        <v>0.1</v>
      </c>
      <c r="T232" s="42">
        <f t="shared" si="34"/>
        <v>2.3843688942886087E-6</v>
      </c>
      <c r="W232" s="8"/>
    </row>
    <row r="233" spans="1:23">
      <c r="A233" s="70" t="s">
        <v>119</v>
      </c>
      <c r="B233" s="71" t="s">
        <v>45</v>
      </c>
      <c r="C233" s="70">
        <v>52075.81</v>
      </c>
      <c r="D233" s="70" t="s">
        <v>124</v>
      </c>
      <c r="E233" s="58">
        <f t="shared" si="29"/>
        <v>-7073.498901804147</v>
      </c>
      <c r="F233">
        <f t="shared" si="30"/>
        <v>-7073.5</v>
      </c>
      <c r="G233">
        <f t="shared" si="31"/>
        <v>3.9699999615550041E-4</v>
      </c>
      <c r="J233" s="3"/>
      <c r="K233" s="3">
        <f>G233</f>
        <v>3.9699999615550041E-4</v>
      </c>
      <c r="M233" s="1"/>
      <c r="N233" s="1"/>
      <c r="O233" s="40"/>
      <c r="Q233" s="292">
        <f t="shared" si="32"/>
        <v>37057.31</v>
      </c>
      <c r="R233" s="8">
        <f t="shared" si="33"/>
        <v>1.5760899694746734E-7</v>
      </c>
      <c r="S233" s="1">
        <v>1</v>
      </c>
      <c r="T233" s="42">
        <f t="shared" si="34"/>
        <v>1.5760899694746734E-7</v>
      </c>
      <c r="W233" s="8"/>
    </row>
    <row r="234" spans="1:23">
      <c r="A234" s="72" t="s">
        <v>125</v>
      </c>
      <c r="B234" s="60"/>
      <c r="C234" s="61">
        <v>52131.842499999999</v>
      </c>
      <c r="D234" s="61">
        <v>2.0000000000000001E-4</v>
      </c>
      <c r="E234" s="58">
        <f t="shared" si="29"/>
        <v>-6918.4997593374355</v>
      </c>
      <c r="F234">
        <f t="shared" si="30"/>
        <v>-6918.5</v>
      </c>
      <c r="G234">
        <f t="shared" si="31"/>
        <v>8.7000000348780304E-5</v>
      </c>
      <c r="J234" s="9"/>
      <c r="K234" s="3">
        <f>G234</f>
        <v>8.7000000348780304E-5</v>
      </c>
      <c r="L234" s="8"/>
      <c r="M234" s="1"/>
      <c r="N234" s="1"/>
      <c r="O234" s="40"/>
      <c r="Q234" s="292">
        <f t="shared" si="32"/>
        <v>37113.342499999999</v>
      </c>
      <c r="R234" s="8">
        <f t="shared" si="33"/>
        <v>7.5690000606877731E-9</v>
      </c>
      <c r="S234" s="1">
        <v>1</v>
      </c>
      <c r="T234" s="42">
        <f t="shared" si="34"/>
        <v>7.5690000606877731E-9</v>
      </c>
      <c r="V234" s="8"/>
      <c r="W234" s="8"/>
    </row>
    <row r="235" spans="1:23">
      <c r="A235" s="70" t="s">
        <v>119</v>
      </c>
      <c r="B235" s="71" t="s">
        <v>45</v>
      </c>
      <c r="C235" s="70">
        <v>52133.656000000003</v>
      </c>
      <c r="D235" s="70" t="s">
        <v>46</v>
      </c>
      <c r="E235" s="58">
        <f t="shared" si="29"/>
        <v>-6913.4831895812404</v>
      </c>
      <c r="F235">
        <f t="shared" si="30"/>
        <v>-6913.5</v>
      </c>
      <c r="G235">
        <f t="shared" si="31"/>
        <v>6.0770000054617412E-3</v>
      </c>
      <c r="I235" s="1">
        <f>G235</f>
        <v>6.0770000054617412E-3</v>
      </c>
      <c r="J235" s="3"/>
      <c r="M235" s="1"/>
      <c r="N235" s="1"/>
      <c r="O235" s="40"/>
      <c r="Q235" s="292">
        <f t="shared" si="32"/>
        <v>37115.156000000003</v>
      </c>
      <c r="R235" s="8">
        <f t="shared" si="33"/>
        <v>3.6929929066382006E-5</v>
      </c>
      <c r="S235" s="1">
        <v>0.1</v>
      </c>
      <c r="T235" s="42">
        <f t="shared" si="34"/>
        <v>3.6929929066382007E-6</v>
      </c>
      <c r="U235" s="8"/>
      <c r="V235" s="8"/>
      <c r="W235" s="8"/>
    </row>
    <row r="236" spans="1:23">
      <c r="A236" s="70" t="s">
        <v>119</v>
      </c>
      <c r="B236" s="71" t="s">
        <v>45</v>
      </c>
      <c r="C236" s="70">
        <v>52183.536800000002</v>
      </c>
      <c r="D236" s="70" t="s">
        <v>124</v>
      </c>
      <c r="E236" s="58">
        <f t="shared" si="29"/>
        <v>-6775.5011037283293</v>
      </c>
      <c r="F236">
        <f t="shared" si="30"/>
        <v>-6775.5</v>
      </c>
      <c r="G236">
        <f t="shared" si="31"/>
        <v>-3.9899999683257192E-4</v>
      </c>
      <c r="J236" s="3"/>
      <c r="K236" s="1">
        <f t="shared" ref="K236:K247" si="35">G236</f>
        <v>-3.9899999683257192E-4</v>
      </c>
      <c r="M236" s="1"/>
      <c r="O236" s="40"/>
      <c r="Q236" s="292">
        <f t="shared" si="32"/>
        <v>37165.036800000002</v>
      </c>
      <c r="R236" s="8">
        <f t="shared" si="33"/>
        <v>1.5920099747239241E-7</v>
      </c>
      <c r="S236" s="1">
        <v>1</v>
      </c>
      <c r="T236" s="42">
        <f t="shared" si="34"/>
        <v>1.5920099747239241E-7</v>
      </c>
      <c r="V236" s="8"/>
      <c r="W236" s="8"/>
    </row>
    <row r="237" spans="1:23">
      <c r="A237" s="73" t="s">
        <v>126</v>
      </c>
      <c r="B237" s="74" t="s">
        <v>45</v>
      </c>
      <c r="C237" s="73">
        <v>52201.250800000002</v>
      </c>
      <c r="D237" s="73">
        <v>1E-4</v>
      </c>
      <c r="E237" s="58">
        <f t="shared" si="29"/>
        <v>-6726.4999917012874</v>
      </c>
      <c r="F237">
        <f t="shared" si="30"/>
        <v>-6726.5</v>
      </c>
      <c r="G237">
        <f t="shared" si="31"/>
        <v>3.0000010156072676E-6</v>
      </c>
      <c r="J237" s="3"/>
      <c r="K237" s="1">
        <f t="shared" si="35"/>
        <v>3.0000010156072676E-6</v>
      </c>
      <c r="M237" s="1"/>
      <c r="O237" s="40"/>
      <c r="Q237" s="292">
        <f t="shared" si="32"/>
        <v>37182.750800000002</v>
      </c>
      <c r="R237" s="8">
        <f t="shared" si="33"/>
        <v>9.0000060936446372E-12</v>
      </c>
      <c r="S237" s="1">
        <v>1</v>
      </c>
      <c r="T237" s="42">
        <f t="shared" si="34"/>
        <v>9.0000060936446372E-12</v>
      </c>
      <c r="V237" s="8"/>
      <c r="W237" s="8"/>
    </row>
    <row r="238" spans="1:23">
      <c r="A238" s="73" t="s">
        <v>126</v>
      </c>
      <c r="B238" s="74" t="s">
        <v>49</v>
      </c>
      <c r="C238" s="73">
        <v>52201.430500000002</v>
      </c>
      <c r="D238" s="73">
        <v>1E-4</v>
      </c>
      <c r="E238" s="58">
        <f t="shared" si="29"/>
        <v>-6726.002899015768</v>
      </c>
      <c r="F238">
        <f t="shared" si="30"/>
        <v>-6726</v>
      </c>
      <c r="G238">
        <f t="shared" si="31"/>
        <v>-1.0479999982635491E-3</v>
      </c>
      <c r="J238" s="3"/>
      <c r="K238" s="1">
        <f t="shared" si="35"/>
        <v>-1.0479999982635491E-3</v>
      </c>
      <c r="M238" s="1"/>
      <c r="O238" s="40"/>
      <c r="Q238" s="292">
        <f t="shared" si="32"/>
        <v>37182.930500000002</v>
      </c>
      <c r="R238" s="8">
        <f t="shared" si="33"/>
        <v>1.0983039963603988E-6</v>
      </c>
      <c r="S238" s="1">
        <v>1</v>
      </c>
      <c r="T238" s="42">
        <f t="shared" si="34"/>
        <v>1.0983039963603988E-6</v>
      </c>
      <c r="W238" s="8"/>
    </row>
    <row r="239" spans="1:23">
      <c r="A239" s="73" t="s">
        <v>126</v>
      </c>
      <c r="B239" s="74" t="s">
        <v>49</v>
      </c>
      <c r="C239" s="73">
        <v>52203.238599999997</v>
      </c>
      <c r="D239" s="73">
        <v>2.0000000000000001E-4</v>
      </c>
      <c r="E239" s="58">
        <f t="shared" si="29"/>
        <v>-6721.0012669362914</v>
      </c>
      <c r="F239">
        <f t="shared" si="30"/>
        <v>-6721</v>
      </c>
      <c r="G239">
        <f t="shared" si="31"/>
        <v>-4.5800000225426629E-4</v>
      </c>
      <c r="J239" s="3"/>
      <c r="K239" s="1">
        <f t="shared" si="35"/>
        <v>-4.5800000225426629E-4</v>
      </c>
      <c r="M239" s="1"/>
      <c r="O239" s="40"/>
      <c r="Q239" s="292">
        <f t="shared" si="32"/>
        <v>37184.738599999997</v>
      </c>
      <c r="R239" s="8">
        <f t="shared" si="33"/>
        <v>2.0976400206490793E-7</v>
      </c>
      <c r="S239" s="1">
        <v>1</v>
      </c>
      <c r="T239" s="42">
        <f t="shared" si="34"/>
        <v>2.0976400206490793E-7</v>
      </c>
      <c r="W239" s="8"/>
    </row>
    <row r="240" spans="1:23">
      <c r="A240" s="73" t="s">
        <v>126</v>
      </c>
      <c r="B240" s="74" t="s">
        <v>45</v>
      </c>
      <c r="C240" s="73">
        <v>52203.418799999999</v>
      </c>
      <c r="D240" s="73">
        <v>2.0000000000000001E-4</v>
      </c>
      <c r="E240" s="58">
        <f t="shared" si="29"/>
        <v>-6720.5027911325551</v>
      </c>
      <c r="F240">
        <f t="shared" si="30"/>
        <v>-6720.5</v>
      </c>
      <c r="G240">
        <f t="shared" si="31"/>
        <v>-1.0089999996125698E-3</v>
      </c>
      <c r="J240" s="3"/>
      <c r="K240" s="1">
        <f t="shared" si="35"/>
        <v>-1.0089999996125698E-3</v>
      </c>
      <c r="M240" s="1"/>
      <c r="O240" s="40"/>
      <c r="Q240" s="292">
        <f t="shared" si="32"/>
        <v>37184.918799999999</v>
      </c>
      <c r="R240" s="8">
        <f t="shared" si="33"/>
        <v>1.0180809992181659E-6</v>
      </c>
      <c r="S240" s="1">
        <v>1</v>
      </c>
      <c r="T240" s="42">
        <f t="shared" si="34"/>
        <v>1.0180809992181659E-6</v>
      </c>
      <c r="U240" s="8"/>
      <c r="W240" s="8"/>
    </row>
    <row r="241" spans="1:23">
      <c r="A241" s="75" t="s">
        <v>126</v>
      </c>
      <c r="B241" s="76" t="s">
        <v>45</v>
      </c>
      <c r="C241" s="75">
        <v>52207.396200000003</v>
      </c>
      <c r="D241" s="75">
        <v>4.0000000000000002E-4</v>
      </c>
      <c r="E241" s="58">
        <f t="shared" si="29"/>
        <v>-6709.5003623769644</v>
      </c>
      <c r="F241">
        <f t="shared" si="30"/>
        <v>-6709.5</v>
      </c>
      <c r="G241">
        <f t="shared" si="31"/>
        <v>-1.3100000069243833E-4</v>
      </c>
      <c r="J241" s="3"/>
      <c r="K241" s="1">
        <f t="shared" si="35"/>
        <v>-1.3100000069243833E-4</v>
      </c>
      <c r="M241" s="1"/>
      <c r="O241" s="40"/>
      <c r="Q241" s="292">
        <f t="shared" si="32"/>
        <v>37188.896200000003</v>
      </c>
      <c r="R241" s="8">
        <f t="shared" si="33"/>
        <v>1.7161000181418844E-8</v>
      </c>
      <c r="S241" s="1">
        <v>1</v>
      </c>
      <c r="T241" s="42">
        <f t="shared" si="34"/>
        <v>1.7161000181418844E-8</v>
      </c>
      <c r="V241" s="8"/>
      <c r="W241" s="8"/>
    </row>
    <row r="242" spans="1:23">
      <c r="A242" s="37" t="s">
        <v>119</v>
      </c>
      <c r="B242" s="38" t="s">
        <v>45</v>
      </c>
      <c r="C242" s="37">
        <v>52215.530500000001</v>
      </c>
      <c r="D242" s="37" t="s">
        <v>124</v>
      </c>
      <c r="E242" s="58">
        <f t="shared" si="29"/>
        <v>-6686.998965427576</v>
      </c>
      <c r="F242">
        <f t="shared" si="30"/>
        <v>-6687</v>
      </c>
      <c r="G242">
        <f t="shared" si="31"/>
        <v>3.7400000292109326E-4</v>
      </c>
      <c r="J242" s="3"/>
      <c r="K242" s="1">
        <f t="shared" si="35"/>
        <v>3.7400000292109326E-4</v>
      </c>
      <c r="M242" s="1"/>
      <c r="O242" s="40"/>
      <c r="Q242" s="292">
        <f t="shared" si="32"/>
        <v>37197.030500000001</v>
      </c>
      <c r="R242" s="8">
        <f t="shared" si="33"/>
        <v>1.3987600218497776E-7</v>
      </c>
      <c r="S242" s="1">
        <v>1</v>
      </c>
      <c r="T242" s="42">
        <f t="shared" si="34"/>
        <v>1.3987600218497776E-7</v>
      </c>
      <c r="V242" s="8"/>
      <c r="W242" s="8"/>
    </row>
    <row r="243" spans="1:23">
      <c r="A243" s="37" t="s">
        <v>119</v>
      </c>
      <c r="B243" s="38" t="s">
        <v>45</v>
      </c>
      <c r="C243" s="37">
        <v>52254.571300000003</v>
      </c>
      <c r="D243" s="37" t="s">
        <v>124</v>
      </c>
      <c r="E243" s="58">
        <f t="shared" si="29"/>
        <v>-6579.0028824183464</v>
      </c>
      <c r="F243">
        <f t="shared" si="30"/>
        <v>-6579</v>
      </c>
      <c r="G243">
        <f t="shared" si="31"/>
        <v>-1.0419999962323345E-3</v>
      </c>
      <c r="J243" s="3"/>
      <c r="K243" s="1">
        <f t="shared" si="35"/>
        <v>-1.0419999962323345E-3</v>
      </c>
      <c r="M243" s="1"/>
      <c r="O243" s="40"/>
      <c r="Q243" s="292">
        <f t="shared" si="32"/>
        <v>37236.071300000003</v>
      </c>
      <c r="R243" s="8">
        <f t="shared" si="33"/>
        <v>1.0857639921481851E-6</v>
      </c>
      <c r="S243" s="1">
        <v>1</v>
      </c>
      <c r="T243" s="42">
        <f t="shared" si="34"/>
        <v>1.0857639921481851E-6</v>
      </c>
    </row>
    <row r="244" spans="1:23">
      <c r="A244" s="37" t="s">
        <v>119</v>
      </c>
      <c r="B244" s="38" t="s">
        <v>45</v>
      </c>
      <c r="C244" s="37">
        <v>52264.513899999998</v>
      </c>
      <c r="D244" s="37" t="s">
        <v>124</v>
      </c>
      <c r="E244" s="58">
        <f t="shared" si="29"/>
        <v>-6551.4993001421908</v>
      </c>
      <c r="F244">
        <f t="shared" si="30"/>
        <v>-6551.5</v>
      </c>
      <c r="G244">
        <f t="shared" si="31"/>
        <v>2.5299999833805487E-4</v>
      </c>
      <c r="J244" s="3"/>
      <c r="K244" s="1">
        <f t="shared" si="35"/>
        <v>2.5299999833805487E-4</v>
      </c>
      <c r="M244" s="1"/>
      <c r="O244" s="40"/>
      <c r="Q244" s="292">
        <f t="shared" si="32"/>
        <v>37246.013899999998</v>
      </c>
      <c r="R244" s="8">
        <f t="shared" si="33"/>
        <v>6.4008999159055765E-8</v>
      </c>
      <c r="S244" s="1">
        <v>1</v>
      </c>
      <c r="T244" s="42">
        <f t="shared" si="34"/>
        <v>6.4008999159055765E-8</v>
      </c>
    </row>
    <row r="245" spans="1:23">
      <c r="A245" s="37" t="s">
        <v>119</v>
      </c>
      <c r="B245" s="38" t="s">
        <v>45</v>
      </c>
      <c r="C245" s="37">
        <v>52504.368900000001</v>
      </c>
      <c r="D245" s="37" t="s">
        <v>124</v>
      </c>
      <c r="E245" s="58">
        <f t="shared" si="29"/>
        <v>-5888.0036624970235</v>
      </c>
      <c r="F245">
        <f t="shared" si="30"/>
        <v>-5888</v>
      </c>
      <c r="G245">
        <f t="shared" si="31"/>
        <v>-1.3239999971119687E-3</v>
      </c>
      <c r="J245" s="3"/>
      <c r="K245" s="1">
        <f t="shared" si="35"/>
        <v>-1.3239999971119687E-3</v>
      </c>
      <c r="M245" s="1"/>
      <c r="O245" s="40"/>
      <c r="Q245" s="292">
        <f t="shared" si="32"/>
        <v>37485.868900000001</v>
      </c>
      <c r="R245" s="8">
        <f t="shared" si="33"/>
        <v>1.7529759923524931E-6</v>
      </c>
      <c r="S245" s="1">
        <v>1</v>
      </c>
      <c r="T245" s="42">
        <f t="shared" si="34"/>
        <v>1.7529759923524931E-6</v>
      </c>
      <c r="U245" s="8"/>
      <c r="V245" s="8"/>
    </row>
    <row r="246" spans="1:23">
      <c r="A246" s="47" t="s">
        <v>127</v>
      </c>
      <c r="B246" s="48" t="s">
        <v>49</v>
      </c>
      <c r="C246" s="51">
        <v>52513.411800000002</v>
      </c>
      <c r="D246" s="51">
        <v>2.0000000000000001E-4</v>
      </c>
      <c r="E246" s="58">
        <f t="shared" si="29"/>
        <v>-5862.9888631321501</v>
      </c>
      <c r="F246">
        <f t="shared" si="30"/>
        <v>-5863</v>
      </c>
      <c r="G246">
        <f t="shared" si="31"/>
        <v>4.0260000023408793E-3</v>
      </c>
      <c r="J246" s="3"/>
      <c r="K246" s="1">
        <f t="shared" si="35"/>
        <v>4.0260000023408793E-3</v>
      </c>
      <c r="M246" s="1"/>
      <c r="O246" s="40"/>
      <c r="Q246" s="292">
        <f t="shared" si="32"/>
        <v>37494.911800000002</v>
      </c>
      <c r="R246" s="8">
        <f t="shared" si="33"/>
        <v>1.620867601884876E-5</v>
      </c>
      <c r="S246" s="1">
        <v>1</v>
      </c>
      <c r="T246" s="42">
        <f t="shared" si="34"/>
        <v>1.620867601884876E-5</v>
      </c>
      <c r="W246" s="8"/>
    </row>
    <row r="247" spans="1:23">
      <c r="A247" s="37" t="s">
        <v>119</v>
      </c>
      <c r="B247" s="38" t="s">
        <v>45</v>
      </c>
      <c r="C247" s="37">
        <v>52525.698700000001</v>
      </c>
      <c r="D247" s="37" t="s">
        <v>124</v>
      </c>
      <c r="E247" s="58">
        <f t="shared" si="29"/>
        <v>-5829.0003928055712</v>
      </c>
      <c r="F247">
        <f t="shared" si="30"/>
        <v>-5829</v>
      </c>
      <c r="G247">
        <f t="shared" si="31"/>
        <v>-1.4199999714037403E-4</v>
      </c>
      <c r="J247" s="3"/>
      <c r="K247" s="1">
        <f t="shared" si="35"/>
        <v>-1.4199999714037403E-4</v>
      </c>
      <c r="M247" s="1"/>
      <c r="O247" s="40"/>
      <c r="Q247" s="292">
        <f t="shared" si="32"/>
        <v>37507.198700000001</v>
      </c>
      <c r="R247" s="8">
        <f t="shared" si="33"/>
        <v>2.0163999187866234E-8</v>
      </c>
      <c r="S247" s="1">
        <v>1</v>
      </c>
      <c r="T247" s="42">
        <f t="shared" si="34"/>
        <v>2.0163999187866234E-8</v>
      </c>
      <c r="V247" s="8"/>
    </row>
    <row r="248" spans="1:23">
      <c r="A248" s="77" t="s">
        <v>128</v>
      </c>
      <c r="B248" s="38" t="s">
        <v>45</v>
      </c>
      <c r="C248" s="37">
        <v>52541.968999999997</v>
      </c>
      <c r="D248" s="37" t="s">
        <v>79</v>
      </c>
      <c r="E248" s="58">
        <f t="shared" si="29"/>
        <v>-5783.9928963048696</v>
      </c>
      <c r="F248">
        <f t="shared" si="30"/>
        <v>-5784</v>
      </c>
      <c r="G248">
        <f t="shared" si="31"/>
        <v>2.5679999962449074E-3</v>
      </c>
      <c r="J248" s="3">
        <f>G248</f>
        <v>2.5679999962449074E-3</v>
      </c>
      <c r="K248" s="1"/>
      <c r="M248" s="1"/>
      <c r="O248" s="40"/>
      <c r="Q248" s="292">
        <f t="shared" si="32"/>
        <v>37523.468999999997</v>
      </c>
      <c r="R248" s="8">
        <f t="shared" si="33"/>
        <v>6.5946239807138443E-6</v>
      </c>
      <c r="S248" s="1">
        <v>1</v>
      </c>
      <c r="T248" s="42">
        <f t="shared" si="34"/>
        <v>6.5946239807138443E-6</v>
      </c>
    </row>
    <row r="249" spans="1:23">
      <c r="A249" s="77" t="s">
        <v>128</v>
      </c>
      <c r="B249" s="38" t="s">
        <v>45</v>
      </c>
      <c r="C249" s="37">
        <v>52542.150500000003</v>
      </c>
      <c r="D249" s="37" t="s">
        <v>79</v>
      </c>
      <c r="E249" s="58">
        <f t="shared" si="29"/>
        <v>-5783.4908243937707</v>
      </c>
      <c r="F249">
        <f t="shared" si="30"/>
        <v>-5783.5</v>
      </c>
      <c r="G249">
        <f t="shared" si="31"/>
        <v>3.3170000024256296E-3</v>
      </c>
      <c r="J249" s="3">
        <f>G249</f>
        <v>3.3170000024256296E-3</v>
      </c>
      <c r="K249" s="1"/>
      <c r="M249" s="1"/>
      <c r="O249" s="40"/>
      <c r="Q249" s="292">
        <f t="shared" si="32"/>
        <v>37523.650500000003</v>
      </c>
      <c r="R249" s="8">
        <f t="shared" si="33"/>
        <v>1.1002489016091627E-5</v>
      </c>
      <c r="S249" s="1">
        <v>1</v>
      </c>
      <c r="T249" s="42">
        <f t="shared" si="34"/>
        <v>1.1002489016091627E-5</v>
      </c>
      <c r="U249" s="8"/>
      <c r="V249" s="8"/>
    </row>
    <row r="250" spans="1:23">
      <c r="A250" s="37" t="s">
        <v>119</v>
      </c>
      <c r="B250" s="38" t="s">
        <v>45</v>
      </c>
      <c r="C250" s="37">
        <v>52584.622300000003</v>
      </c>
      <c r="D250" s="37" t="s">
        <v>124</v>
      </c>
      <c r="E250" s="58">
        <f t="shared" si="29"/>
        <v>-5666.0037842114225</v>
      </c>
      <c r="F250">
        <f t="shared" si="30"/>
        <v>-5666</v>
      </c>
      <c r="G250">
        <f t="shared" si="31"/>
        <v>-1.3679999974556267E-3</v>
      </c>
      <c r="J250" s="3"/>
      <c r="K250" s="1">
        <f>G250</f>
        <v>-1.3679999974556267E-3</v>
      </c>
      <c r="M250" s="1"/>
      <c r="O250" s="40"/>
      <c r="Q250" s="292">
        <f t="shared" si="32"/>
        <v>37566.122300000003</v>
      </c>
      <c r="R250" s="8">
        <f t="shared" si="33"/>
        <v>1.8714239930385947E-6</v>
      </c>
      <c r="S250" s="1">
        <v>1</v>
      </c>
      <c r="T250" s="42">
        <f t="shared" si="34"/>
        <v>1.8714239930385947E-6</v>
      </c>
      <c r="U250" s="8"/>
      <c r="V250" s="8"/>
    </row>
    <row r="251" spans="1:23">
      <c r="A251" s="47" t="s">
        <v>129</v>
      </c>
      <c r="B251" s="48" t="s">
        <v>49</v>
      </c>
      <c r="C251" s="51">
        <v>52838.402000000002</v>
      </c>
      <c r="D251" s="51">
        <v>4.0000000000000002E-4</v>
      </c>
      <c r="E251" s="58">
        <f t="shared" si="29"/>
        <v>-4963.9891342233195</v>
      </c>
      <c r="F251">
        <f t="shared" si="30"/>
        <v>-4964</v>
      </c>
      <c r="G251">
        <f t="shared" si="31"/>
        <v>3.9279999982682057E-3</v>
      </c>
      <c r="J251" s="3"/>
      <c r="K251" s="1">
        <f>G251</f>
        <v>3.9279999982682057E-3</v>
      </c>
      <c r="M251" s="1"/>
      <c r="O251" s="40"/>
      <c r="Q251" s="292">
        <f t="shared" si="32"/>
        <v>37819.902000000002</v>
      </c>
      <c r="R251" s="8">
        <f t="shared" si="33"/>
        <v>1.5429183986395025E-5</v>
      </c>
      <c r="S251" s="1">
        <v>1</v>
      </c>
      <c r="T251" s="42">
        <f t="shared" si="34"/>
        <v>1.5429183986395025E-5</v>
      </c>
      <c r="V251" s="8"/>
    </row>
    <row r="252" spans="1:23">
      <c r="A252" s="78" t="s">
        <v>130</v>
      </c>
      <c r="B252" s="79"/>
      <c r="C252" s="75">
        <v>52852.495600000002</v>
      </c>
      <c r="D252" s="75">
        <v>2.0000000000000001E-4</v>
      </c>
      <c r="E252" s="58">
        <f t="shared" si="29"/>
        <v>-4925.0029045482415</v>
      </c>
      <c r="F252">
        <f t="shared" si="30"/>
        <v>-4925</v>
      </c>
      <c r="G252">
        <f t="shared" si="31"/>
        <v>-1.0499999989406206E-3</v>
      </c>
      <c r="J252" s="3"/>
      <c r="K252" s="1">
        <f>G252</f>
        <v>-1.0499999989406206E-3</v>
      </c>
      <c r="M252" s="1"/>
      <c r="O252" s="40"/>
      <c r="Q252" s="292">
        <f t="shared" si="32"/>
        <v>37833.995600000002</v>
      </c>
      <c r="R252" s="8">
        <f t="shared" si="33"/>
        <v>1.1024999977753031E-6</v>
      </c>
      <c r="S252" s="1">
        <v>1</v>
      </c>
      <c r="T252" s="42">
        <f t="shared" si="34"/>
        <v>1.1024999977753031E-6</v>
      </c>
      <c r="V252" s="8"/>
    </row>
    <row r="253" spans="1:23">
      <c r="A253" s="37" t="s">
        <v>131</v>
      </c>
      <c r="B253" s="38" t="s">
        <v>45</v>
      </c>
      <c r="C253" s="37">
        <v>52884.669300000001</v>
      </c>
      <c r="D253" s="37" t="s">
        <v>124</v>
      </c>
      <c r="E253" s="58">
        <f t="shared" si="29"/>
        <v>-4836.0028436910416</v>
      </c>
      <c r="F253">
        <f t="shared" si="30"/>
        <v>-4836</v>
      </c>
      <c r="G253">
        <f t="shared" si="31"/>
        <v>-1.0279999987687916E-3</v>
      </c>
      <c r="J253" s="3"/>
      <c r="K253" s="1">
        <f>G253</f>
        <v>-1.0279999987687916E-3</v>
      </c>
      <c r="M253" s="1"/>
      <c r="O253" s="40"/>
      <c r="Q253" s="292">
        <f t="shared" si="32"/>
        <v>37866.169300000001</v>
      </c>
      <c r="R253" s="8">
        <f t="shared" si="33"/>
        <v>1.0567839974686354E-6</v>
      </c>
      <c r="S253" s="1">
        <v>1</v>
      </c>
      <c r="T253" s="42">
        <f t="shared" si="34"/>
        <v>1.0567839974686354E-6</v>
      </c>
    </row>
    <row r="254" spans="1:23">
      <c r="A254" s="53" t="s">
        <v>132</v>
      </c>
      <c r="B254" s="53" t="s">
        <v>49</v>
      </c>
      <c r="C254" s="54">
        <v>52903.467600000004</v>
      </c>
      <c r="D254" s="54" t="s">
        <v>76</v>
      </c>
      <c r="E254" s="58">
        <f t="shared" si="29"/>
        <v>-4784.0023015086963</v>
      </c>
      <c r="F254">
        <f t="shared" si="30"/>
        <v>-4784</v>
      </c>
      <c r="G254">
        <f t="shared" si="31"/>
        <v>-8.3199999789940193E-4</v>
      </c>
      <c r="J254" s="3"/>
      <c r="K254" s="1"/>
      <c r="L254" s="1">
        <f>G254</f>
        <v>-8.3199999789940193E-4</v>
      </c>
      <c r="M254" s="1"/>
      <c r="O254" s="40">
        <f ca="1">+C$11+C$12*F254</f>
        <v>2.0480055453913779E-2</v>
      </c>
      <c r="Q254" s="292">
        <f t="shared" si="32"/>
        <v>37884.967600000004</v>
      </c>
      <c r="R254" s="8">
        <f t="shared" ca="1" si="33"/>
        <v>4.5420370758115993E-4</v>
      </c>
      <c r="S254" s="1">
        <v>1</v>
      </c>
      <c r="T254" s="42">
        <f t="shared" ca="1" si="34"/>
        <v>4.5420370758115993E-4</v>
      </c>
    </row>
    <row r="255" spans="1:23">
      <c r="A255" s="75" t="s">
        <v>133</v>
      </c>
      <c r="B255" s="76" t="s">
        <v>49</v>
      </c>
      <c r="C255" s="75">
        <v>52903.467640000003</v>
      </c>
      <c r="D255" s="75">
        <v>1.1999999999999999E-3</v>
      </c>
      <c r="E255" s="58">
        <f t="shared" si="29"/>
        <v>-4784.0021908592416</v>
      </c>
      <c r="F255">
        <f t="shared" si="30"/>
        <v>-4784</v>
      </c>
      <c r="G255">
        <f t="shared" si="31"/>
        <v>-7.9199999890988693E-4</v>
      </c>
      <c r="J255" s="3"/>
      <c r="K255" s="1">
        <f>G255</f>
        <v>-7.9199999890988693E-4</v>
      </c>
      <c r="M255" s="1"/>
      <c r="O255" s="40"/>
      <c r="Q255" s="292">
        <f t="shared" si="32"/>
        <v>37884.967640000003</v>
      </c>
      <c r="R255" s="8">
        <f t="shared" si="33"/>
        <v>6.2726399827326084E-7</v>
      </c>
      <c r="S255" s="1">
        <v>1</v>
      </c>
      <c r="T255" s="42">
        <f t="shared" si="34"/>
        <v>6.2726399827326084E-7</v>
      </c>
    </row>
    <row r="256" spans="1:23">
      <c r="A256" s="77" t="s">
        <v>134</v>
      </c>
      <c r="B256" s="38" t="s">
        <v>45</v>
      </c>
      <c r="C256" s="37">
        <v>52913.952100000002</v>
      </c>
      <c r="D256" s="37" t="s">
        <v>79</v>
      </c>
      <c r="E256" s="58">
        <f t="shared" si="29"/>
        <v>-4754.9996957139874</v>
      </c>
      <c r="F256">
        <f t="shared" si="30"/>
        <v>-4755</v>
      </c>
      <c r="G256">
        <f t="shared" si="31"/>
        <v>1.1000000085914508E-4</v>
      </c>
      <c r="J256" s="3">
        <f>G256</f>
        <v>1.1000000085914508E-4</v>
      </c>
      <c r="K256" s="1"/>
      <c r="M256" s="1"/>
      <c r="O256" s="40"/>
      <c r="Q256" s="292">
        <f t="shared" si="32"/>
        <v>37895.452100000002</v>
      </c>
      <c r="R256" s="8">
        <f t="shared" si="33"/>
        <v>1.2100000189011917E-8</v>
      </c>
      <c r="S256" s="1">
        <v>1</v>
      </c>
      <c r="T256" s="42">
        <f t="shared" si="34"/>
        <v>1.2100000189011917E-8</v>
      </c>
      <c r="V256" s="8"/>
    </row>
    <row r="257" spans="1:23">
      <c r="A257" s="53" t="s">
        <v>132</v>
      </c>
      <c r="B257" s="53" t="s">
        <v>49</v>
      </c>
      <c r="C257" s="54">
        <v>52956.2474</v>
      </c>
      <c r="D257" s="54" t="s">
        <v>76</v>
      </c>
      <c r="E257" s="58">
        <f t="shared" si="29"/>
        <v>-4638.0008962606016</v>
      </c>
      <c r="F257">
        <f t="shared" si="30"/>
        <v>-4638</v>
      </c>
      <c r="G257">
        <f t="shared" si="31"/>
        <v>-3.2400000054622069E-4</v>
      </c>
      <c r="J257" s="3"/>
      <c r="K257" s="1"/>
      <c r="L257" s="1">
        <f>G257</f>
        <v>-3.2400000054622069E-4</v>
      </c>
      <c r="M257" s="1"/>
      <c r="O257" s="40">
        <f ca="1">+C$11+C$12*F257</f>
        <v>2.0029172109017255E-2</v>
      </c>
      <c r="Q257" s="292">
        <f t="shared" si="32"/>
        <v>37937.7474</v>
      </c>
      <c r="R257" s="8">
        <f t="shared" ca="1" si="33"/>
        <v>4.1425161492151256E-4</v>
      </c>
      <c r="S257" s="1">
        <v>1</v>
      </c>
      <c r="T257" s="42">
        <f t="shared" ca="1" si="34"/>
        <v>4.1425161492151256E-4</v>
      </c>
    </row>
    <row r="258" spans="1:23">
      <c r="A258" s="75" t="s">
        <v>133</v>
      </c>
      <c r="B258" s="76" t="s">
        <v>49</v>
      </c>
      <c r="C258" s="75">
        <v>52956.247430000003</v>
      </c>
      <c r="D258" s="75">
        <v>1.6000000000000001E-3</v>
      </c>
      <c r="E258" s="58">
        <f t="shared" si="29"/>
        <v>-4638.0008132735011</v>
      </c>
      <c r="F258">
        <f t="shared" si="30"/>
        <v>-4638</v>
      </c>
      <c r="G258">
        <f t="shared" si="31"/>
        <v>-2.9399999766610563E-4</v>
      </c>
      <c r="J258" s="3"/>
      <c r="K258" s="1">
        <f>G258</f>
        <v>-2.9399999766610563E-4</v>
      </c>
      <c r="M258" s="1"/>
      <c r="O258" s="40"/>
      <c r="Q258" s="292">
        <f t="shared" si="32"/>
        <v>37937.747430000003</v>
      </c>
      <c r="R258" s="8">
        <f t="shared" si="33"/>
        <v>8.6435998627670115E-8</v>
      </c>
      <c r="S258" s="1">
        <v>1</v>
      </c>
      <c r="T258" s="42">
        <f t="shared" si="34"/>
        <v>8.6435998627670115E-8</v>
      </c>
      <c r="V258" s="8"/>
    </row>
    <row r="259" spans="1:23">
      <c r="A259" s="37" t="s">
        <v>131</v>
      </c>
      <c r="B259" s="38" t="s">
        <v>45</v>
      </c>
      <c r="C259" s="37">
        <v>52994.565799999997</v>
      </c>
      <c r="D259" s="37" t="s">
        <v>124</v>
      </c>
      <c r="E259" s="58">
        <f t="shared" si="29"/>
        <v>-4532.0031424445888</v>
      </c>
      <c r="F259">
        <f t="shared" si="30"/>
        <v>-4532</v>
      </c>
      <c r="G259">
        <f t="shared" si="31"/>
        <v>-1.1360000062268227E-3</v>
      </c>
      <c r="J259" s="3"/>
      <c r="K259" s="1">
        <f>G259</f>
        <v>-1.1360000062268227E-3</v>
      </c>
      <c r="M259" s="1"/>
      <c r="O259" s="40"/>
      <c r="Q259" s="292">
        <f t="shared" si="32"/>
        <v>37976.065799999997</v>
      </c>
      <c r="R259" s="8">
        <f t="shared" si="33"/>
        <v>1.2904960141473413E-6</v>
      </c>
      <c r="S259" s="1">
        <v>1</v>
      </c>
      <c r="T259" s="42">
        <f t="shared" si="34"/>
        <v>1.2904960141473413E-6</v>
      </c>
      <c r="U259" s="8"/>
      <c r="V259" s="8"/>
      <c r="W259" s="8"/>
    </row>
    <row r="260" spans="1:23">
      <c r="A260" s="37" t="s">
        <v>135</v>
      </c>
      <c r="B260" s="38" t="s">
        <v>45</v>
      </c>
      <c r="C260" s="37">
        <v>53243.460700000003</v>
      </c>
      <c r="D260" s="37" t="s">
        <v>124</v>
      </c>
      <c r="E260" s="58">
        <f t="shared" si="29"/>
        <v>-3843.501004143814</v>
      </c>
      <c r="F260">
        <f t="shared" si="30"/>
        <v>-3843.5</v>
      </c>
      <c r="G260">
        <f t="shared" si="31"/>
        <v>-3.6299999919719994E-4</v>
      </c>
      <c r="J260" s="3"/>
      <c r="K260" s="1">
        <f>G260</f>
        <v>-3.6299999919719994E-4</v>
      </c>
      <c r="M260" s="1"/>
      <c r="O260" s="40"/>
      <c r="Q260" s="292">
        <f t="shared" si="32"/>
        <v>38224.960700000003</v>
      </c>
      <c r="R260" s="8">
        <f t="shared" si="33"/>
        <v>1.3176899941716716E-7</v>
      </c>
      <c r="S260" s="1">
        <v>1</v>
      </c>
      <c r="T260" s="42">
        <f t="shared" si="34"/>
        <v>1.3176899941716716E-7</v>
      </c>
      <c r="U260" s="8"/>
      <c r="V260" s="8"/>
    </row>
    <row r="261" spans="1:23">
      <c r="A261" s="53" t="s">
        <v>132</v>
      </c>
      <c r="B261" s="53" t="s">
        <v>49</v>
      </c>
      <c r="C261" s="54">
        <v>53266.414900000003</v>
      </c>
      <c r="D261" s="54" t="s">
        <v>76</v>
      </c>
      <c r="E261" s="58">
        <f t="shared" si="29"/>
        <v>-3780.0042600040852</v>
      </c>
      <c r="F261">
        <f t="shared" si="30"/>
        <v>-3780</v>
      </c>
      <c r="G261">
        <f t="shared" si="31"/>
        <v>-1.5399999974761158E-3</v>
      </c>
      <c r="J261" s="3"/>
      <c r="K261" s="1"/>
      <c r="L261" s="1">
        <f>G261</f>
        <v>-1.5399999974761158E-3</v>
      </c>
      <c r="M261" s="1"/>
      <c r="O261" s="40">
        <f ca="1">+C$11+C$12*F261</f>
        <v>1.7379460397228107E-2</v>
      </c>
      <c r="Q261" s="292">
        <f t="shared" si="32"/>
        <v>38247.914900000003</v>
      </c>
      <c r="R261" s="8">
        <f t="shared" ca="1" si="33"/>
        <v>3.5794598162678168E-4</v>
      </c>
      <c r="S261" s="1">
        <v>1</v>
      </c>
      <c r="T261" s="42">
        <f t="shared" ca="1" si="34"/>
        <v>3.5794598162678168E-4</v>
      </c>
    </row>
    <row r="262" spans="1:23">
      <c r="A262" s="75" t="s">
        <v>133</v>
      </c>
      <c r="B262" s="76" t="s">
        <v>49</v>
      </c>
      <c r="C262" s="75">
        <v>53266.41491</v>
      </c>
      <c r="D262" s="75">
        <v>1.2999999999999999E-3</v>
      </c>
      <c r="E262" s="58">
        <f t="shared" si="29"/>
        <v>-3780.0042323417319</v>
      </c>
      <c r="F262">
        <f t="shared" si="30"/>
        <v>-3780</v>
      </c>
      <c r="G262">
        <f t="shared" si="31"/>
        <v>-1.5300000013667159E-3</v>
      </c>
      <c r="J262" s="3"/>
      <c r="K262" s="1">
        <f t="shared" ref="K262:K267" si="36">G262</f>
        <v>-1.5300000013667159E-3</v>
      </c>
      <c r="M262" s="1"/>
      <c r="O262" s="40"/>
      <c r="Q262" s="292">
        <f t="shared" si="32"/>
        <v>38247.91491</v>
      </c>
      <c r="R262" s="8">
        <f t="shared" si="33"/>
        <v>2.3409000041821505E-6</v>
      </c>
      <c r="S262" s="1">
        <v>1</v>
      </c>
      <c r="T262" s="42">
        <f t="shared" si="34"/>
        <v>2.3409000041821505E-6</v>
      </c>
    </row>
    <row r="263" spans="1:23">
      <c r="A263" s="75" t="s">
        <v>126</v>
      </c>
      <c r="B263" s="76" t="s">
        <v>45</v>
      </c>
      <c r="C263" s="75">
        <v>53284.311199999996</v>
      </c>
      <c r="D263" s="75">
        <v>2.0000000000000001E-4</v>
      </c>
      <c r="E263" s="58">
        <f t="shared" si="29"/>
        <v>-3730.4988630768398</v>
      </c>
      <c r="F263">
        <f t="shared" si="30"/>
        <v>-3730.5</v>
      </c>
      <c r="G263">
        <f t="shared" si="31"/>
        <v>4.1099999361904338E-4</v>
      </c>
      <c r="J263" s="3"/>
      <c r="K263" s="1">
        <f t="shared" si="36"/>
        <v>4.1099999361904338E-4</v>
      </c>
      <c r="M263" s="1"/>
      <c r="O263" s="40"/>
      <c r="Q263" s="292">
        <f t="shared" si="32"/>
        <v>38265.811199999996</v>
      </c>
      <c r="R263" s="8">
        <f t="shared" si="33"/>
        <v>1.689209947548537E-7</v>
      </c>
      <c r="S263" s="1">
        <v>1</v>
      </c>
      <c r="T263" s="42">
        <f t="shared" si="34"/>
        <v>1.689209947548537E-7</v>
      </c>
    </row>
    <row r="264" spans="1:23">
      <c r="A264" s="75" t="s">
        <v>126</v>
      </c>
      <c r="B264" s="76" t="s">
        <v>45</v>
      </c>
      <c r="C264" s="75">
        <v>53285.395700000001</v>
      </c>
      <c r="D264" s="75">
        <v>2.0000000000000001E-4</v>
      </c>
      <c r="E264" s="58">
        <f t="shared" si="29"/>
        <v>-3727.4988796742459</v>
      </c>
      <c r="F264">
        <f t="shared" si="30"/>
        <v>-3727.5</v>
      </c>
      <c r="G264">
        <f t="shared" si="31"/>
        <v>4.0499999886378646E-4</v>
      </c>
      <c r="J264" s="3"/>
      <c r="K264" s="1">
        <f t="shared" si="36"/>
        <v>4.0499999886378646E-4</v>
      </c>
      <c r="M264" s="1"/>
      <c r="O264" s="40"/>
      <c r="Q264" s="292">
        <f t="shared" si="32"/>
        <v>38266.895700000001</v>
      </c>
      <c r="R264" s="8">
        <f t="shared" si="33"/>
        <v>1.6402499907966703E-7</v>
      </c>
      <c r="S264" s="1">
        <v>1</v>
      </c>
      <c r="T264" s="42">
        <f t="shared" si="34"/>
        <v>1.6402499907966703E-7</v>
      </c>
      <c r="U264" s="8"/>
    </row>
    <row r="265" spans="1:23">
      <c r="A265" s="37" t="s">
        <v>131</v>
      </c>
      <c r="B265" s="38" t="s">
        <v>45</v>
      </c>
      <c r="C265" s="37">
        <v>53318.653599999998</v>
      </c>
      <c r="D265" s="37" t="s">
        <v>124</v>
      </c>
      <c r="E265" s="58">
        <f t="shared" si="29"/>
        <v>-3635.4996652853993</v>
      </c>
      <c r="F265">
        <f t="shared" si="30"/>
        <v>-3635.5</v>
      </c>
      <c r="G265">
        <f t="shared" si="31"/>
        <v>1.2099999730708078E-4</v>
      </c>
      <c r="J265" s="3"/>
      <c r="K265" s="1">
        <f t="shared" si="36"/>
        <v>1.2099999730708078E-4</v>
      </c>
      <c r="M265" s="1"/>
      <c r="O265" s="40"/>
      <c r="Q265" s="292">
        <f t="shared" si="32"/>
        <v>38300.153599999998</v>
      </c>
      <c r="R265" s="8">
        <f t="shared" si="33"/>
        <v>1.4640999348313555E-8</v>
      </c>
      <c r="S265" s="1">
        <v>1</v>
      </c>
      <c r="T265" s="42">
        <f t="shared" si="34"/>
        <v>1.4640999348313555E-8</v>
      </c>
      <c r="V265" s="8"/>
    </row>
    <row r="266" spans="1:23">
      <c r="A266" s="37" t="s">
        <v>135</v>
      </c>
      <c r="B266" s="38" t="s">
        <v>45</v>
      </c>
      <c r="C266" s="37">
        <v>53353.3577</v>
      </c>
      <c r="D266" s="37" t="s">
        <v>124</v>
      </c>
      <c r="E266" s="58">
        <f t="shared" si="29"/>
        <v>-3539.4999197791431</v>
      </c>
      <c r="F266">
        <f t="shared" si="30"/>
        <v>-3539.5</v>
      </c>
      <c r="G266">
        <f t="shared" si="31"/>
        <v>2.9000002541579306E-5</v>
      </c>
      <c r="J266" s="3"/>
      <c r="K266" s="1">
        <f t="shared" si="36"/>
        <v>2.9000002541579306E-5</v>
      </c>
      <c r="M266" s="1"/>
      <c r="O266" s="40"/>
      <c r="Q266" s="292">
        <f t="shared" si="32"/>
        <v>38334.8577</v>
      </c>
      <c r="R266" s="8">
        <f t="shared" si="33"/>
        <v>8.4100014741160621E-10</v>
      </c>
      <c r="S266" s="1">
        <v>1</v>
      </c>
      <c r="T266" s="42">
        <f t="shared" si="34"/>
        <v>8.4100014741160621E-10</v>
      </c>
      <c r="V266" s="8"/>
      <c r="W266" s="8"/>
    </row>
    <row r="267" spans="1:23">
      <c r="A267" s="75" t="s">
        <v>133</v>
      </c>
      <c r="B267" s="76" t="s">
        <v>49</v>
      </c>
      <c r="C267" s="75">
        <v>53591.404589999998</v>
      </c>
      <c r="D267" s="75">
        <v>1E-3</v>
      </c>
      <c r="E267" s="58">
        <f t="shared" si="29"/>
        <v>-2881.0059418758456</v>
      </c>
      <c r="F267">
        <f t="shared" si="30"/>
        <v>-2881</v>
      </c>
      <c r="G267">
        <f t="shared" si="31"/>
        <v>-2.1479999995790422E-3</v>
      </c>
      <c r="J267" s="3"/>
      <c r="K267" s="1">
        <f t="shared" si="36"/>
        <v>-2.1479999995790422E-3</v>
      </c>
      <c r="M267" s="1"/>
      <c r="O267" s="40"/>
      <c r="Q267" s="292">
        <f t="shared" si="32"/>
        <v>38572.904589999998</v>
      </c>
      <c r="R267" s="8">
        <f t="shared" si="33"/>
        <v>4.6139039981915653E-6</v>
      </c>
      <c r="S267" s="1">
        <v>1</v>
      </c>
      <c r="T267" s="42">
        <f t="shared" si="34"/>
        <v>4.6139039981915653E-6</v>
      </c>
      <c r="U267" s="8"/>
      <c r="V267" s="8"/>
    </row>
    <row r="268" spans="1:23">
      <c r="A268" s="53" t="s">
        <v>132</v>
      </c>
      <c r="B268" s="53" t="s">
        <v>49</v>
      </c>
      <c r="C268" s="54">
        <v>53591.404600000002</v>
      </c>
      <c r="D268" s="54" t="s">
        <v>76</v>
      </c>
      <c r="E268" s="58">
        <f t="shared" si="29"/>
        <v>-2881.0059142134719</v>
      </c>
      <c r="F268">
        <f t="shared" si="30"/>
        <v>-2881</v>
      </c>
      <c r="G268">
        <f t="shared" si="31"/>
        <v>-2.1379999961936846E-3</v>
      </c>
      <c r="J268" s="3"/>
      <c r="K268" s="1"/>
      <c r="L268" s="1">
        <f>G268</f>
        <v>-2.1379999961936846E-3</v>
      </c>
      <c r="M268" s="1"/>
      <c r="O268" s="40">
        <f ca="1">+C$11+C$12*F268</f>
        <v>1.4603130759817333E-2</v>
      </c>
      <c r="Q268" s="292">
        <f t="shared" si="32"/>
        <v>38572.904600000002</v>
      </c>
      <c r="R268" s="8">
        <f t="shared" ca="1" si="33"/>
        <v>2.8026545898985803E-4</v>
      </c>
      <c r="S268" s="1">
        <v>1</v>
      </c>
      <c r="T268" s="42">
        <f t="shared" ca="1" si="34"/>
        <v>2.8026545898985803E-4</v>
      </c>
    </row>
    <row r="269" spans="1:23">
      <c r="A269" s="77" t="s">
        <v>136</v>
      </c>
      <c r="B269" s="38" t="s">
        <v>45</v>
      </c>
      <c r="C269" s="37">
        <v>53600.082600000002</v>
      </c>
      <c r="D269" s="37" t="s">
        <v>79</v>
      </c>
      <c r="E269" s="58">
        <f t="shared" si="29"/>
        <v>-2857.0005145199716</v>
      </c>
      <c r="F269">
        <f t="shared" si="30"/>
        <v>-2857</v>
      </c>
      <c r="G269">
        <f t="shared" si="31"/>
        <v>-1.8599999748403206E-4</v>
      </c>
      <c r="J269" s="3">
        <f>G269</f>
        <v>-1.8599999748403206E-4</v>
      </c>
      <c r="K269" s="1"/>
      <c r="M269" s="1"/>
      <c r="O269" s="40"/>
      <c r="Q269" s="292">
        <f t="shared" si="32"/>
        <v>38581.582600000002</v>
      </c>
      <c r="R269" s="8">
        <f t="shared" si="33"/>
        <v>3.4595999064059934E-8</v>
      </c>
      <c r="S269" s="1">
        <v>1</v>
      </c>
      <c r="T269" s="42">
        <f t="shared" si="34"/>
        <v>3.4595999064059934E-8</v>
      </c>
      <c r="W269" s="8"/>
    </row>
    <row r="270" spans="1:23">
      <c r="A270" s="77" t="s">
        <v>136</v>
      </c>
      <c r="B270" s="38" t="s">
        <v>45</v>
      </c>
      <c r="C270" s="37">
        <v>53600.263800000001</v>
      </c>
      <c r="D270" s="37" t="s">
        <v>79</v>
      </c>
      <c r="E270" s="58">
        <f t="shared" si="29"/>
        <v>-2856.4992724798194</v>
      </c>
      <c r="F270">
        <f t="shared" si="30"/>
        <v>-2856.5</v>
      </c>
      <c r="G270">
        <f t="shared" si="31"/>
        <v>2.6300000172341242E-4</v>
      </c>
      <c r="J270" s="3">
        <f>G270</f>
        <v>2.6300000172341242E-4</v>
      </c>
      <c r="K270" s="1"/>
      <c r="M270" s="1"/>
      <c r="O270" s="40"/>
      <c r="Q270" s="292">
        <f t="shared" si="32"/>
        <v>38581.763800000001</v>
      </c>
      <c r="R270" s="8">
        <f t="shared" si="33"/>
        <v>6.9169000906514938E-8</v>
      </c>
      <c r="S270" s="1">
        <v>1</v>
      </c>
      <c r="T270" s="42">
        <f t="shared" si="34"/>
        <v>6.9169000906514938E-8</v>
      </c>
      <c r="W270" s="8"/>
    </row>
    <row r="271" spans="1:23">
      <c r="A271" s="77" t="s">
        <v>136</v>
      </c>
      <c r="B271" s="38" t="s">
        <v>45</v>
      </c>
      <c r="C271" s="37">
        <v>53601.167000000001</v>
      </c>
      <c r="D271" s="37" t="s">
        <v>79</v>
      </c>
      <c r="E271" s="58">
        <f t="shared" si="29"/>
        <v>-2854.000807741033</v>
      </c>
      <c r="F271">
        <f t="shared" si="30"/>
        <v>-2854</v>
      </c>
      <c r="G271">
        <f t="shared" si="31"/>
        <v>-2.9199999698903412E-4</v>
      </c>
      <c r="J271" s="3">
        <f>G271</f>
        <v>-2.9199999698903412E-4</v>
      </c>
      <c r="K271" s="1"/>
      <c r="M271" s="1"/>
      <c r="O271" s="40"/>
      <c r="Q271" s="292">
        <f t="shared" si="32"/>
        <v>38582.667000000001</v>
      </c>
      <c r="R271" s="8">
        <f t="shared" si="33"/>
        <v>8.5263998241595933E-8</v>
      </c>
      <c r="S271" s="1">
        <v>1</v>
      </c>
      <c r="T271" s="42">
        <f t="shared" si="34"/>
        <v>8.5263998241595933E-8</v>
      </c>
      <c r="U271" s="8"/>
      <c r="V271" s="8"/>
    </row>
    <row r="272" spans="1:23">
      <c r="A272" s="77" t="s">
        <v>136</v>
      </c>
      <c r="B272" s="38" t="s">
        <v>45</v>
      </c>
      <c r="C272" s="37">
        <v>53602.070599999999</v>
      </c>
      <c r="D272" s="37" t="s">
        <v>79</v>
      </c>
      <c r="E272" s="58">
        <f t="shared" si="29"/>
        <v>-2851.501236507685</v>
      </c>
      <c r="F272">
        <f t="shared" si="30"/>
        <v>-2851.5</v>
      </c>
      <c r="G272">
        <f t="shared" si="31"/>
        <v>-4.4699999853037298E-4</v>
      </c>
      <c r="J272" s="3">
        <f>G272</f>
        <v>-4.4699999853037298E-4</v>
      </c>
      <c r="K272" s="1"/>
      <c r="M272" s="1"/>
      <c r="O272" s="40"/>
      <c r="Q272" s="292">
        <f t="shared" si="32"/>
        <v>38583.570599999999</v>
      </c>
      <c r="R272" s="8">
        <f t="shared" si="33"/>
        <v>1.9980899868615344E-7</v>
      </c>
      <c r="S272" s="1">
        <v>1</v>
      </c>
      <c r="T272" s="42">
        <f t="shared" si="34"/>
        <v>1.9980899868615344E-7</v>
      </c>
      <c r="V272" s="8"/>
    </row>
    <row r="273" spans="1:23">
      <c r="A273" s="77" t="s">
        <v>136</v>
      </c>
      <c r="B273" s="38" t="s">
        <v>45</v>
      </c>
      <c r="C273" s="37">
        <v>53602.251400000001</v>
      </c>
      <c r="D273" s="37" t="s">
        <v>79</v>
      </c>
      <c r="E273" s="58">
        <f t="shared" si="29"/>
        <v>-2851.0011009620948</v>
      </c>
      <c r="F273">
        <f t="shared" si="30"/>
        <v>-2851</v>
      </c>
      <c r="G273">
        <f t="shared" si="31"/>
        <v>-3.9799999649403617E-4</v>
      </c>
      <c r="J273" s="3">
        <f>G273</f>
        <v>-3.9799999649403617E-4</v>
      </c>
      <c r="K273" s="1"/>
      <c r="M273" s="1"/>
      <c r="O273" s="40"/>
      <c r="Q273" s="292">
        <f t="shared" si="32"/>
        <v>38583.751400000001</v>
      </c>
      <c r="R273" s="8">
        <f t="shared" si="33"/>
        <v>1.584039972092528E-7</v>
      </c>
      <c r="S273" s="1">
        <v>1</v>
      </c>
      <c r="T273" s="42">
        <f t="shared" si="34"/>
        <v>1.584039972092528E-7</v>
      </c>
      <c r="V273" s="8"/>
    </row>
    <row r="274" spans="1:23">
      <c r="A274" s="37" t="s">
        <v>131</v>
      </c>
      <c r="B274" s="38" t="s">
        <v>45</v>
      </c>
      <c r="C274" s="37">
        <v>53610.747499999998</v>
      </c>
      <c r="D274" s="37" t="s">
        <v>124</v>
      </c>
      <c r="E274" s="58">
        <f t="shared" si="29"/>
        <v>-2827.498879674255</v>
      </c>
      <c r="F274">
        <f t="shared" si="30"/>
        <v>-2827.5</v>
      </c>
      <c r="G274">
        <f t="shared" si="31"/>
        <v>4.0499999886378646E-4</v>
      </c>
      <c r="J274" s="3"/>
      <c r="K274" s="1">
        <f>G274</f>
        <v>4.0499999886378646E-4</v>
      </c>
      <c r="M274" s="1"/>
      <c r="O274" s="40"/>
      <c r="Q274" s="292">
        <f t="shared" si="32"/>
        <v>38592.247499999998</v>
      </c>
      <c r="R274" s="8">
        <f t="shared" si="33"/>
        <v>1.6402499907966703E-7</v>
      </c>
      <c r="S274" s="1">
        <v>1</v>
      </c>
      <c r="T274" s="42">
        <f t="shared" si="34"/>
        <v>1.6402499907966703E-7</v>
      </c>
      <c r="U274" s="8"/>
      <c r="V274" s="8"/>
    </row>
    <row r="275" spans="1:23">
      <c r="A275" s="77" t="s">
        <v>136</v>
      </c>
      <c r="B275" s="38" t="s">
        <v>45</v>
      </c>
      <c r="C275" s="37">
        <v>53617.072899999999</v>
      </c>
      <c r="D275" s="37" t="s">
        <v>79</v>
      </c>
      <c r="E275" s="58">
        <f t="shared" si="29"/>
        <v>-2810.0013277934868</v>
      </c>
      <c r="F275">
        <f t="shared" si="30"/>
        <v>-2810</v>
      </c>
      <c r="G275">
        <f t="shared" si="31"/>
        <v>-4.8000000242609531E-4</v>
      </c>
      <c r="J275" s="3">
        <f>G275</f>
        <v>-4.8000000242609531E-4</v>
      </c>
      <c r="K275" s="1"/>
      <c r="M275" s="1"/>
      <c r="O275" s="40"/>
      <c r="Q275" s="292">
        <f t="shared" si="32"/>
        <v>38598.572899999999</v>
      </c>
      <c r="R275" s="8">
        <f t="shared" si="33"/>
        <v>2.304000023290515E-7</v>
      </c>
      <c r="S275" s="1">
        <v>1</v>
      </c>
      <c r="T275" s="42">
        <f t="shared" si="34"/>
        <v>2.304000023290515E-7</v>
      </c>
      <c r="U275" s="8"/>
      <c r="W275" s="8"/>
    </row>
    <row r="276" spans="1:23">
      <c r="A276" s="75" t="s">
        <v>133</v>
      </c>
      <c r="B276" s="76" t="s">
        <v>49</v>
      </c>
      <c r="C276" s="75">
        <v>53638.400889999997</v>
      </c>
      <c r="D276" s="75">
        <v>1.1999999999999999E-3</v>
      </c>
      <c r="E276" s="58">
        <f t="shared" si="29"/>
        <v>-2751.0030649899672</v>
      </c>
      <c r="F276">
        <f t="shared" si="30"/>
        <v>-2751</v>
      </c>
      <c r="G276">
        <f t="shared" si="31"/>
        <v>-1.1080000040237792E-3</v>
      </c>
      <c r="J276" s="3"/>
      <c r="K276" s="1">
        <f>G276</f>
        <v>-1.1080000040237792E-3</v>
      </c>
      <c r="M276" s="1"/>
      <c r="O276" s="40"/>
      <c r="Q276" s="292">
        <f t="shared" si="32"/>
        <v>38619.900889999997</v>
      </c>
      <c r="R276" s="8">
        <f t="shared" si="33"/>
        <v>1.2276640089166946E-6</v>
      </c>
      <c r="S276" s="1">
        <v>1</v>
      </c>
      <c r="T276" s="42">
        <f t="shared" si="34"/>
        <v>1.2276640089166946E-6</v>
      </c>
      <c r="U276" s="8"/>
      <c r="V276" s="8"/>
    </row>
    <row r="277" spans="1:23">
      <c r="A277" s="53" t="s">
        <v>132</v>
      </c>
      <c r="B277" s="53" t="s">
        <v>49</v>
      </c>
      <c r="C277" s="54">
        <v>53638.400900000001</v>
      </c>
      <c r="D277" s="54" t="s">
        <v>76</v>
      </c>
      <c r="E277" s="58">
        <f t="shared" ref="E277:E340" si="37">+(C277-C$7)/C$8</f>
        <v>-2751.0030373275936</v>
      </c>
      <c r="F277">
        <f t="shared" ref="F277:F340" si="38">ROUND(2*E277,0)/2</f>
        <v>-2751</v>
      </c>
      <c r="G277">
        <f t="shared" ref="G277:G310" si="39">+C277-(C$7+F277*C$8)</f>
        <v>-1.0980000006384216E-3</v>
      </c>
      <c r="J277" s="3"/>
      <c r="K277" s="1"/>
      <c r="L277" s="1">
        <f>G277</f>
        <v>-1.0980000006384216E-3</v>
      </c>
      <c r="M277" s="1"/>
      <c r="O277" s="40">
        <f ca="1">+C$11+C$12*F277</f>
        <v>1.4201659288334129E-2</v>
      </c>
      <c r="Q277" s="292">
        <f t="shared" ref="Q277:Q340" si="40">C277-15018.5</f>
        <v>38619.900900000001</v>
      </c>
      <c r="R277" s="8">
        <f t="shared" ref="R277:R310" ca="1" si="41">+(O277-G277)^2</f>
        <v>2.3407957435864405E-4</v>
      </c>
      <c r="S277" s="1">
        <v>1</v>
      </c>
      <c r="T277" s="42">
        <f t="shared" ref="T277:T310" ca="1" si="42">+S277*R277</f>
        <v>2.3407957435864405E-4</v>
      </c>
    </row>
    <row r="278" spans="1:23">
      <c r="A278" s="80" t="s">
        <v>137</v>
      </c>
      <c r="B278" s="76" t="s">
        <v>45</v>
      </c>
      <c r="C278" s="75">
        <v>53661.356899999999</v>
      </c>
      <c r="D278" s="75">
        <v>4.0000000000000002E-4</v>
      </c>
      <c r="E278" s="58">
        <f t="shared" si="37"/>
        <v>-2687.5013139623056</v>
      </c>
      <c r="F278">
        <f t="shared" si="38"/>
        <v>-2687.5</v>
      </c>
      <c r="G278">
        <f t="shared" si="39"/>
        <v>-4.7500000073341653E-4</v>
      </c>
      <c r="J278" s="3"/>
      <c r="K278" s="1">
        <f>G278</f>
        <v>-4.7500000073341653E-4</v>
      </c>
      <c r="M278" s="1"/>
      <c r="O278" s="40"/>
      <c r="Q278" s="292">
        <f t="shared" si="40"/>
        <v>38642.856899999999</v>
      </c>
      <c r="R278" s="8">
        <f t="shared" si="41"/>
        <v>2.256250006967457E-7</v>
      </c>
      <c r="S278" s="1">
        <v>1</v>
      </c>
      <c r="T278" s="42">
        <f t="shared" si="42"/>
        <v>2.256250006967457E-7</v>
      </c>
    </row>
    <row r="279" spans="1:23">
      <c r="A279" s="80" t="s">
        <v>137</v>
      </c>
      <c r="B279" s="81"/>
      <c r="C279" s="75">
        <v>53661.538999999997</v>
      </c>
      <c r="D279" s="75">
        <v>5.0000000000000001E-4</v>
      </c>
      <c r="E279" s="58">
        <f t="shared" si="37"/>
        <v>-2686.9975823093737</v>
      </c>
      <c r="F279">
        <f t="shared" si="38"/>
        <v>-2687</v>
      </c>
      <c r="G279">
        <f t="shared" si="39"/>
        <v>8.7399999756598845E-4</v>
      </c>
      <c r="J279" s="3"/>
      <c r="K279" s="1">
        <f>G279</f>
        <v>8.7399999756598845E-4</v>
      </c>
      <c r="M279" s="1"/>
      <c r="O279" s="40"/>
      <c r="Q279" s="292">
        <f t="shared" si="40"/>
        <v>38643.038999999997</v>
      </c>
      <c r="R279" s="8">
        <f t="shared" si="41"/>
        <v>7.6387599574534777E-7</v>
      </c>
      <c r="S279" s="1">
        <v>1</v>
      </c>
      <c r="T279" s="42">
        <f t="shared" si="42"/>
        <v>7.6387599574534777E-7</v>
      </c>
      <c r="V279" s="8"/>
    </row>
    <row r="280" spans="1:23">
      <c r="A280" s="80" t="s">
        <v>137</v>
      </c>
      <c r="B280" s="81"/>
      <c r="C280" s="75">
        <v>53675.276899999997</v>
      </c>
      <c r="D280" s="75">
        <v>8.0000000000000004E-4</v>
      </c>
      <c r="E280" s="58">
        <f t="shared" si="37"/>
        <v>-2648.9953029305598</v>
      </c>
      <c r="F280">
        <f t="shared" si="38"/>
        <v>-2649</v>
      </c>
      <c r="G280">
        <f t="shared" si="39"/>
        <v>1.698000000033062E-3</v>
      </c>
      <c r="J280" s="3"/>
      <c r="K280" s="1">
        <f>G280</f>
        <v>1.698000000033062E-3</v>
      </c>
      <c r="M280" s="1"/>
      <c r="O280" s="40"/>
      <c r="Q280" s="292">
        <f t="shared" si="40"/>
        <v>38656.776899999997</v>
      </c>
      <c r="R280" s="8">
        <f t="shared" si="41"/>
        <v>2.8832040001122783E-6</v>
      </c>
      <c r="S280" s="1">
        <v>1</v>
      </c>
      <c r="T280" s="42">
        <f t="shared" si="42"/>
        <v>2.8832040001122783E-6</v>
      </c>
      <c r="V280" s="8"/>
    </row>
    <row r="281" spans="1:23">
      <c r="A281" s="53" t="s">
        <v>132</v>
      </c>
      <c r="B281" s="53" t="s">
        <v>49</v>
      </c>
      <c r="C281" s="54">
        <v>53684.313600000001</v>
      </c>
      <c r="D281" s="54" t="s">
        <v>76</v>
      </c>
      <c r="E281" s="58">
        <f t="shared" si="37"/>
        <v>-2623.9976542315089</v>
      </c>
      <c r="F281">
        <f t="shared" si="38"/>
        <v>-2624</v>
      </c>
      <c r="G281">
        <f t="shared" si="39"/>
        <v>8.4800000331597403E-4</v>
      </c>
      <c r="J281" s="3"/>
      <c r="K281" s="1"/>
      <c r="L281" s="1">
        <f>G281</f>
        <v>8.4800000331597403E-4</v>
      </c>
      <c r="M281" s="1"/>
      <c r="O281" s="40">
        <f ca="1">+C$11+C$12*F281</f>
        <v>1.3809452543115922E-2</v>
      </c>
      <c r="Q281" s="292">
        <f t="shared" si="40"/>
        <v>38665.813600000001</v>
      </c>
      <c r="R281" s="8">
        <f t="shared" ca="1" si="41"/>
        <v>1.6799925194148653E-4</v>
      </c>
      <c r="S281" s="1">
        <v>1</v>
      </c>
      <c r="T281" s="42">
        <f t="shared" ca="1" si="42"/>
        <v>1.6799925194148653E-4</v>
      </c>
      <c r="W281" s="8"/>
    </row>
    <row r="282" spans="1:23">
      <c r="A282" s="75" t="s">
        <v>133</v>
      </c>
      <c r="B282" s="76" t="s">
        <v>49</v>
      </c>
      <c r="C282" s="75">
        <v>53684.31364</v>
      </c>
      <c r="D282" s="75">
        <v>2.0999999999999999E-3</v>
      </c>
      <c r="E282" s="58">
        <f t="shared" si="37"/>
        <v>-2623.9975435820547</v>
      </c>
      <c r="F282">
        <f t="shared" si="38"/>
        <v>-2624</v>
      </c>
      <c r="G282">
        <f t="shared" si="39"/>
        <v>8.8800000230548903E-4</v>
      </c>
      <c r="J282" s="3"/>
      <c r="K282" s="1">
        <f t="shared" ref="K282:K301" si="43">G282</f>
        <v>8.8800000230548903E-4</v>
      </c>
      <c r="M282" s="1"/>
      <c r="O282" s="40"/>
      <c r="Q282" s="292">
        <f t="shared" si="40"/>
        <v>38665.81364</v>
      </c>
      <c r="R282" s="8">
        <f t="shared" si="41"/>
        <v>7.8854400409454848E-7</v>
      </c>
      <c r="S282" s="1">
        <v>1</v>
      </c>
      <c r="T282" s="42">
        <f t="shared" si="42"/>
        <v>7.8854400409454848E-7</v>
      </c>
      <c r="U282" s="8"/>
      <c r="V282" s="8"/>
    </row>
    <row r="283" spans="1:23">
      <c r="A283" s="37" t="s">
        <v>131</v>
      </c>
      <c r="B283" s="38" t="s">
        <v>45</v>
      </c>
      <c r="C283" s="37">
        <v>53981.649400000002</v>
      </c>
      <c r="D283" s="37" t="s">
        <v>124</v>
      </c>
      <c r="E283" s="58">
        <f t="shared" si="37"/>
        <v>-1801.4965339057549</v>
      </c>
      <c r="F283">
        <f t="shared" si="38"/>
        <v>-1801.5</v>
      </c>
      <c r="G283">
        <f t="shared" si="39"/>
        <v>1.2530000021797605E-3</v>
      </c>
      <c r="J283" s="3"/>
      <c r="K283" s="1">
        <f t="shared" si="43"/>
        <v>1.2530000021797605E-3</v>
      </c>
      <c r="M283" s="1"/>
      <c r="O283" s="40"/>
      <c r="Q283" s="292">
        <f t="shared" si="40"/>
        <v>38963.149400000002</v>
      </c>
      <c r="R283" s="8">
        <f t="shared" si="41"/>
        <v>1.5700090054624797E-6</v>
      </c>
      <c r="S283" s="1">
        <v>1</v>
      </c>
      <c r="T283" s="42">
        <f t="shared" si="42"/>
        <v>1.5700090054624797E-6</v>
      </c>
      <c r="U283" s="8"/>
      <c r="V283" s="8"/>
    </row>
    <row r="284" spans="1:23">
      <c r="A284" s="37" t="s">
        <v>135</v>
      </c>
      <c r="B284" s="38" t="s">
        <v>45</v>
      </c>
      <c r="C284" s="37">
        <v>53984.358899999999</v>
      </c>
      <c r="D284" s="37" t="s">
        <v>124</v>
      </c>
      <c r="E284" s="58">
        <f t="shared" si="37"/>
        <v>-1794.0014163130522</v>
      </c>
      <c r="F284">
        <f t="shared" si="38"/>
        <v>-1794</v>
      </c>
      <c r="G284">
        <f t="shared" si="39"/>
        <v>-5.1199999870732427E-4</v>
      </c>
      <c r="J284" s="3"/>
      <c r="K284" s="1">
        <f t="shared" si="43"/>
        <v>-5.1199999870732427E-4</v>
      </c>
      <c r="M284" s="1"/>
      <c r="O284" s="40"/>
      <c r="Q284" s="292">
        <f t="shared" si="40"/>
        <v>38965.858899999999</v>
      </c>
      <c r="R284" s="8">
        <f t="shared" si="41"/>
        <v>2.6214399867630005E-7</v>
      </c>
      <c r="S284" s="1">
        <v>1</v>
      </c>
      <c r="T284" s="42">
        <f t="shared" si="42"/>
        <v>2.6214399867630005E-7</v>
      </c>
      <c r="U284" s="8"/>
      <c r="W284" s="8"/>
    </row>
    <row r="285" spans="1:23">
      <c r="A285" s="37" t="s">
        <v>135</v>
      </c>
      <c r="B285" s="38" t="s">
        <v>45</v>
      </c>
      <c r="C285" s="37">
        <v>53984.359100000001</v>
      </c>
      <c r="D285" s="37" t="s">
        <v>124</v>
      </c>
      <c r="E285" s="58">
        <f t="shared" si="37"/>
        <v>-1794.000863065761</v>
      </c>
      <c r="F285">
        <f t="shared" si="38"/>
        <v>-1794</v>
      </c>
      <c r="G285">
        <f t="shared" si="39"/>
        <v>-3.1199999648379162E-4</v>
      </c>
      <c r="J285" s="3"/>
      <c r="K285" s="1">
        <f t="shared" si="43"/>
        <v>-3.1199999648379162E-4</v>
      </c>
      <c r="M285" s="1"/>
      <c r="O285" s="40"/>
      <c r="Q285" s="292">
        <f t="shared" si="40"/>
        <v>38965.859100000001</v>
      </c>
      <c r="R285" s="8">
        <f t="shared" si="41"/>
        <v>9.7343997805885983E-8</v>
      </c>
      <c r="S285" s="1">
        <v>1</v>
      </c>
      <c r="T285" s="42">
        <f t="shared" si="42"/>
        <v>9.7343997805885983E-8</v>
      </c>
      <c r="U285" s="8"/>
    </row>
    <row r="286" spans="1:23">
      <c r="A286" s="37" t="s">
        <v>135</v>
      </c>
      <c r="B286" s="38" t="s">
        <v>45</v>
      </c>
      <c r="C286" s="37">
        <v>53984.5409</v>
      </c>
      <c r="D286" s="37" t="s">
        <v>124</v>
      </c>
      <c r="E286" s="58">
        <f t="shared" si="37"/>
        <v>-1793.4979612837558</v>
      </c>
      <c r="F286">
        <f t="shared" si="38"/>
        <v>-1793.5</v>
      </c>
      <c r="G286">
        <f t="shared" si="39"/>
        <v>7.370000021182932E-4</v>
      </c>
      <c r="J286" s="3"/>
      <c r="K286" s="1">
        <f t="shared" si="43"/>
        <v>7.370000021182932E-4</v>
      </c>
      <c r="M286" s="1"/>
      <c r="O286" s="40"/>
      <c r="Q286" s="292">
        <f t="shared" si="40"/>
        <v>38966.0409</v>
      </c>
      <c r="R286" s="8">
        <f t="shared" si="41"/>
        <v>5.4316900312236412E-7</v>
      </c>
      <c r="S286" s="1">
        <v>1</v>
      </c>
      <c r="T286" s="42">
        <f t="shared" si="42"/>
        <v>5.4316900312236412E-7</v>
      </c>
    </row>
    <row r="287" spans="1:23">
      <c r="A287" s="37" t="s">
        <v>135</v>
      </c>
      <c r="B287" s="38" t="s">
        <v>45</v>
      </c>
      <c r="C287" s="37">
        <v>53984.541100000002</v>
      </c>
      <c r="D287" s="37" t="s">
        <v>124</v>
      </c>
      <c r="E287" s="58">
        <f t="shared" si="37"/>
        <v>-1793.4974080364648</v>
      </c>
      <c r="F287">
        <f t="shared" si="38"/>
        <v>-1793.5</v>
      </c>
      <c r="G287">
        <f t="shared" si="39"/>
        <v>9.3700000434182584E-4</v>
      </c>
      <c r="J287" s="3"/>
      <c r="K287" s="1">
        <f t="shared" si="43"/>
        <v>9.3700000434182584E-4</v>
      </c>
      <c r="M287" s="1"/>
      <c r="O287" s="40"/>
      <c r="Q287" s="292">
        <f t="shared" si="40"/>
        <v>38966.041100000002</v>
      </c>
      <c r="R287" s="8">
        <f t="shared" si="41"/>
        <v>8.7796900813658165E-7</v>
      </c>
      <c r="S287" s="1">
        <v>1</v>
      </c>
      <c r="T287" s="42">
        <f t="shared" si="42"/>
        <v>8.7796900813658165E-7</v>
      </c>
    </row>
    <row r="288" spans="1:23">
      <c r="A288" s="80" t="s">
        <v>138</v>
      </c>
      <c r="B288" s="79" t="s">
        <v>45</v>
      </c>
      <c r="C288" s="82">
        <v>53986.3485</v>
      </c>
      <c r="D288" s="75">
        <v>4.0000000000000002E-4</v>
      </c>
      <c r="E288" s="58">
        <f t="shared" si="37"/>
        <v>-1788.4977123224774</v>
      </c>
      <c r="F288">
        <f t="shared" si="38"/>
        <v>-1788.5</v>
      </c>
      <c r="G288">
        <f t="shared" si="39"/>
        <v>8.2700000348268077E-4</v>
      </c>
      <c r="J288" s="3"/>
      <c r="K288" s="1">
        <f t="shared" si="43"/>
        <v>8.2700000348268077E-4</v>
      </c>
      <c r="M288" s="1"/>
      <c r="O288" s="40"/>
      <c r="Q288" s="292">
        <f t="shared" si="40"/>
        <v>38967.8485</v>
      </c>
      <c r="R288" s="8">
        <f t="shared" si="41"/>
        <v>6.8392900576035395E-7</v>
      </c>
      <c r="S288" s="1">
        <v>1</v>
      </c>
      <c r="T288" s="42">
        <f t="shared" si="42"/>
        <v>6.8392900576035395E-7</v>
      </c>
      <c r="W288" s="8"/>
    </row>
    <row r="289" spans="1:23">
      <c r="A289" s="37" t="s">
        <v>135</v>
      </c>
      <c r="B289" s="38" t="s">
        <v>45</v>
      </c>
      <c r="C289" s="37">
        <v>53986.527099999999</v>
      </c>
      <c r="D289" s="37" t="s">
        <v>124</v>
      </c>
      <c r="E289" s="58">
        <f t="shared" si="37"/>
        <v>-1788.0036624970289</v>
      </c>
      <c r="F289">
        <f t="shared" si="38"/>
        <v>-1788</v>
      </c>
      <c r="G289">
        <f t="shared" si="39"/>
        <v>-1.3240000043879263E-3</v>
      </c>
      <c r="J289" s="3"/>
      <c r="K289" s="1">
        <f t="shared" si="43"/>
        <v>-1.3240000043879263E-3</v>
      </c>
      <c r="M289" s="1"/>
      <c r="O289" s="40"/>
      <c r="Q289" s="292">
        <f t="shared" si="40"/>
        <v>38968.027099999999</v>
      </c>
      <c r="R289" s="8">
        <f t="shared" si="41"/>
        <v>1.7529760116192288E-6</v>
      </c>
      <c r="S289" s="1">
        <v>1</v>
      </c>
      <c r="T289" s="42">
        <f t="shared" si="42"/>
        <v>1.7529760116192288E-6</v>
      </c>
      <c r="U289" s="8"/>
    </row>
    <row r="290" spans="1:23">
      <c r="A290" s="37" t="s">
        <v>135</v>
      </c>
      <c r="B290" s="38" t="s">
        <v>45</v>
      </c>
      <c r="C290" s="37">
        <v>53986.527600000001</v>
      </c>
      <c r="D290" s="37" t="s">
        <v>124</v>
      </c>
      <c r="E290" s="58">
        <f t="shared" si="37"/>
        <v>-1788.0022793788112</v>
      </c>
      <c r="F290">
        <f t="shared" si="38"/>
        <v>-1788</v>
      </c>
      <c r="G290">
        <f t="shared" si="39"/>
        <v>-8.240000024670735E-4</v>
      </c>
      <c r="J290" s="3"/>
      <c r="K290" s="1">
        <f t="shared" si="43"/>
        <v>-8.240000024670735E-4</v>
      </c>
      <c r="M290" s="1"/>
      <c r="O290" s="40"/>
      <c r="Q290" s="292">
        <f t="shared" si="40"/>
        <v>38968.027600000001</v>
      </c>
      <c r="R290" s="8">
        <f t="shared" si="41"/>
        <v>6.7897600406573713E-7</v>
      </c>
      <c r="S290" s="1">
        <v>1</v>
      </c>
      <c r="T290" s="42">
        <f t="shared" si="42"/>
        <v>6.7897600406573713E-7</v>
      </c>
      <c r="U290" s="8"/>
      <c r="W290" s="8"/>
    </row>
    <row r="291" spans="1:23">
      <c r="A291" s="80" t="s">
        <v>138</v>
      </c>
      <c r="B291" s="79" t="s">
        <v>49</v>
      </c>
      <c r="C291" s="82">
        <v>53987.432999999997</v>
      </c>
      <c r="D291" s="75">
        <v>2.9999999999999997E-4</v>
      </c>
      <c r="E291" s="58">
        <f t="shared" si="37"/>
        <v>-1785.4977289199037</v>
      </c>
      <c r="F291">
        <f t="shared" si="38"/>
        <v>-1785.5</v>
      </c>
      <c r="G291">
        <f t="shared" si="39"/>
        <v>8.2099999417550862E-4</v>
      </c>
      <c r="J291" s="3"/>
      <c r="K291" s="1">
        <f t="shared" si="43"/>
        <v>8.2099999417550862E-4</v>
      </c>
      <c r="M291" s="1"/>
      <c r="O291" s="40"/>
      <c r="Q291" s="292">
        <f t="shared" si="40"/>
        <v>38968.932999999997</v>
      </c>
      <c r="R291" s="8">
        <f t="shared" si="41"/>
        <v>6.7404099043618519E-7</v>
      </c>
      <c r="S291" s="1">
        <v>1</v>
      </c>
      <c r="T291" s="42">
        <f t="shared" si="42"/>
        <v>6.7404099043618519E-7</v>
      </c>
      <c r="U291" s="8"/>
      <c r="W291" s="8"/>
    </row>
    <row r="292" spans="1:23">
      <c r="A292" s="80" t="s">
        <v>139</v>
      </c>
      <c r="B292" s="76" t="s">
        <v>49</v>
      </c>
      <c r="C292" s="75">
        <v>53987.6129</v>
      </c>
      <c r="D292" s="75">
        <v>1E-3</v>
      </c>
      <c r="E292" s="58">
        <f t="shared" si="37"/>
        <v>-1785.0000829870933</v>
      </c>
      <c r="F292">
        <f t="shared" si="38"/>
        <v>-1785</v>
      </c>
      <c r="G292">
        <f t="shared" si="39"/>
        <v>-3.0000002880115062E-5</v>
      </c>
      <c r="J292" s="3"/>
      <c r="K292" s="1">
        <f t="shared" si="43"/>
        <v>-3.0000002880115062E-5</v>
      </c>
      <c r="M292" s="1"/>
      <c r="O292" s="40"/>
      <c r="Q292" s="292">
        <f t="shared" si="40"/>
        <v>38969.1129</v>
      </c>
      <c r="R292" s="8">
        <f t="shared" si="41"/>
        <v>9.0000017280691201E-10</v>
      </c>
      <c r="S292" s="1">
        <v>1</v>
      </c>
      <c r="T292" s="42">
        <f t="shared" si="42"/>
        <v>9.0000017280691201E-10</v>
      </c>
      <c r="U292" s="8"/>
      <c r="V292" s="8"/>
      <c r="W292" s="8"/>
    </row>
    <row r="293" spans="1:23">
      <c r="A293" s="80" t="s">
        <v>138</v>
      </c>
      <c r="B293" s="79" t="s">
        <v>49</v>
      </c>
      <c r="C293" s="82">
        <v>53988.335200000001</v>
      </c>
      <c r="D293" s="75">
        <v>2.0000000000000001E-4</v>
      </c>
      <c r="E293" s="58">
        <f t="shared" si="37"/>
        <v>-1783.0020304175328</v>
      </c>
      <c r="F293">
        <f t="shared" si="38"/>
        <v>-1783</v>
      </c>
      <c r="G293">
        <f t="shared" si="39"/>
        <v>-7.3400000110268593E-4</v>
      </c>
      <c r="J293" s="3"/>
      <c r="K293" s="1">
        <f t="shared" si="43"/>
        <v>-7.3400000110268593E-4</v>
      </c>
      <c r="M293" s="1"/>
      <c r="O293" s="40"/>
      <c r="Q293" s="292">
        <f t="shared" si="40"/>
        <v>38969.835200000001</v>
      </c>
      <c r="R293" s="8">
        <f t="shared" si="41"/>
        <v>5.3875600161874294E-7</v>
      </c>
      <c r="S293" s="1">
        <v>1</v>
      </c>
      <c r="T293" s="42">
        <f t="shared" si="42"/>
        <v>5.3875600161874294E-7</v>
      </c>
      <c r="U293" s="8"/>
      <c r="V293" s="8"/>
    </row>
    <row r="294" spans="1:23">
      <c r="A294" s="80" t="s">
        <v>138</v>
      </c>
      <c r="B294" s="79" t="s">
        <v>45</v>
      </c>
      <c r="C294" s="82">
        <v>53988.517500000002</v>
      </c>
      <c r="D294" s="75">
        <v>4.0000000000000002E-4</v>
      </c>
      <c r="E294" s="58">
        <f t="shared" si="37"/>
        <v>-1782.4977455173098</v>
      </c>
      <c r="F294">
        <f t="shared" si="38"/>
        <v>-1782.5</v>
      </c>
      <c r="G294">
        <f t="shared" si="39"/>
        <v>8.149999994202517E-4</v>
      </c>
      <c r="J294" s="3"/>
      <c r="K294" s="1">
        <f t="shared" si="43"/>
        <v>8.149999994202517E-4</v>
      </c>
      <c r="M294" s="1"/>
      <c r="O294" s="40"/>
      <c r="Q294" s="292">
        <f t="shared" si="40"/>
        <v>38970.017500000002</v>
      </c>
      <c r="R294" s="8">
        <f t="shared" si="41"/>
        <v>6.6422499905501021E-7</v>
      </c>
      <c r="S294" s="1">
        <v>1</v>
      </c>
      <c r="T294" s="42">
        <f t="shared" si="42"/>
        <v>6.6422499905501021E-7</v>
      </c>
    </row>
    <row r="295" spans="1:23">
      <c r="A295" s="80" t="s">
        <v>138</v>
      </c>
      <c r="B295" s="79" t="s">
        <v>49</v>
      </c>
      <c r="C295" s="82">
        <v>53990.324800000002</v>
      </c>
      <c r="D295" s="75">
        <v>2.0000000000000001E-4</v>
      </c>
      <c r="E295" s="58">
        <f t="shared" si="37"/>
        <v>-1777.4983264269579</v>
      </c>
      <c r="F295">
        <f t="shared" si="38"/>
        <v>-1777.5</v>
      </c>
      <c r="G295">
        <f t="shared" si="39"/>
        <v>6.0500000108731911E-4</v>
      </c>
      <c r="J295" s="3"/>
      <c r="K295" s="1">
        <f t="shared" si="43"/>
        <v>6.0500000108731911E-4</v>
      </c>
      <c r="M295" s="1"/>
      <c r="O295" s="40"/>
      <c r="Q295" s="292">
        <f t="shared" si="40"/>
        <v>38971.824800000002</v>
      </c>
      <c r="R295" s="8">
        <f t="shared" si="41"/>
        <v>3.6602500131565612E-7</v>
      </c>
      <c r="S295" s="1">
        <v>1</v>
      </c>
      <c r="T295" s="42">
        <f t="shared" si="42"/>
        <v>3.6602500131565612E-7</v>
      </c>
      <c r="U295" s="8"/>
    </row>
    <row r="296" spans="1:23">
      <c r="A296" s="80" t="s">
        <v>138</v>
      </c>
      <c r="B296" s="79" t="s">
        <v>45</v>
      </c>
      <c r="C296" s="82">
        <v>53990.504000000001</v>
      </c>
      <c r="D296" s="75">
        <v>1E-4</v>
      </c>
      <c r="E296" s="58">
        <f t="shared" si="37"/>
        <v>-1777.0026168596562</v>
      </c>
      <c r="F296">
        <f t="shared" si="38"/>
        <v>-1777</v>
      </c>
      <c r="G296">
        <f t="shared" si="39"/>
        <v>-9.4600000011269003E-4</v>
      </c>
      <c r="J296" s="3"/>
      <c r="K296" s="1">
        <f t="shared" si="43"/>
        <v>-9.4600000011269003E-4</v>
      </c>
      <c r="M296" s="1"/>
      <c r="O296" s="40"/>
      <c r="Q296" s="292">
        <f t="shared" si="40"/>
        <v>38972.004000000001</v>
      </c>
      <c r="R296" s="8">
        <f t="shared" si="41"/>
        <v>8.9491600021320954E-7</v>
      </c>
      <c r="S296" s="1">
        <v>1</v>
      </c>
      <c r="T296" s="42">
        <f t="shared" si="42"/>
        <v>8.9491600021320954E-7</v>
      </c>
      <c r="U296" s="8"/>
      <c r="W296" s="8"/>
    </row>
    <row r="297" spans="1:23">
      <c r="A297" s="75" t="s">
        <v>140</v>
      </c>
      <c r="B297" s="79" t="s">
        <v>45</v>
      </c>
      <c r="C297" s="82">
        <v>53991.408900000002</v>
      </c>
      <c r="D297" s="82">
        <v>8.0000000000000004E-4</v>
      </c>
      <c r="E297" s="58">
        <f t="shared" si="37"/>
        <v>-1774.4994495189462</v>
      </c>
      <c r="F297">
        <f t="shared" si="38"/>
        <v>-1774.5</v>
      </c>
      <c r="G297">
        <f t="shared" si="39"/>
        <v>1.9900000188499689E-4</v>
      </c>
      <c r="J297" s="3"/>
      <c r="K297" s="1">
        <f t="shared" si="43"/>
        <v>1.9900000188499689E-4</v>
      </c>
      <c r="M297" s="1"/>
      <c r="O297" s="40"/>
      <c r="Q297" s="292">
        <f t="shared" si="40"/>
        <v>38972.908900000002</v>
      </c>
      <c r="R297" s="8">
        <f t="shared" si="41"/>
        <v>3.9601000750228766E-8</v>
      </c>
      <c r="S297" s="1">
        <v>1</v>
      </c>
      <c r="T297" s="42">
        <f t="shared" si="42"/>
        <v>3.9601000750228766E-8</v>
      </c>
      <c r="W297" s="8"/>
    </row>
    <row r="298" spans="1:23">
      <c r="A298" s="37" t="s">
        <v>135</v>
      </c>
      <c r="B298" s="38" t="s">
        <v>45</v>
      </c>
      <c r="C298" s="37">
        <v>53992.494899999998</v>
      </c>
      <c r="D298" s="37" t="s">
        <v>124</v>
      </c>
      <c r="E298" s="58">
        <f t="shared" si="37"/>
        <v>-1771.4953167617396</v>
      </c>
      <c r="F298">
        <f t="shared" si="38"/>
        <v>-1771.5</v>
      </c>
      <c r="G298">
        <f t="shared" si="39"/>
        <v>1.6929999983403832E-3</v>
      </c>
      <c r="J298" s="3"/>
      <c r="K298" s="1">
        <f t="shared" si="43"/>
        <v>1.6929999983403832E-3</v>
      </c>
      <c r="M298" s="1"/>
      <c r="O298" s="40"/>
      <c r="Q298" s="292">
        <f t="shared" si="40"/>
        <v>38973.994899999998</v>
      </c>
      <c r="R298" s="8">
        <f t="shared" si="41"/>
        <v>2.8662489943805374E-6</v>
      </c>
      <c r="S298" s="1">
        <v>1</v>
      </c>
      <c r="T298" s="42">
        <f t="shared" si="42"/>
        <v>2.8662489943805374E-6</v>
      </c>
      <c r="U298" s="8"/>
      <c r="V298" s="8"/>
    </row>
    <row r="299" spans="1:23">
      <c r="A299" s="37" t="s">
        <v>135</v>
      </c>
      <c r="B299" s="38" t="s">
        <v>45</v>
      </c>
      <c r="C299" s="37">
        <v>53992.495699999999</v>
      </c>
      <c r="D299" s="37" t="s">
        <v>124</v>
      </c>
      <c r="E299" s="58">
        <f t="shared" si="37"/>
        <v>-1771.4931037725953</v>
      </c>
      <c r="F299">
        <f t="shared" si="38"/>
        <v>-1771.5</v>
      </c>
      <c r="G299">
        <f t="shared" si="39"/>
        <v>2.4929999999585561E-3</v>
      </c>
      <c r="I299" s="3"/>
      <c r="K299" s="1">
        <f t="shared" si="43"/>
        <v>2.4929999999585561E-3</v>
      </c>
      <c r="M299" s="1"/>
      <c r="O299" s="40"/>
      <c r="Q299" s="292">
        <f t="shared" si="40"/>
        <v>38973.995699999999</v>
      </c>
      <c r="R299" s="8">
        <f t="shared" si="41"/>
        <v>6.2150489997933609E-6</v>
      </c>
      <c r="S299" s="1">
        <v>1</v>
      </c>
      <c r="T299" s="42">
        <f t="shared" si="42"/>
        <v>6.2150489997933609E-6</v>
      </c>
      <c r="U299" s="8"/>
      <c r="W299" s="8"/>
    </row>
    <row r="300" spans="1:23">
      <c r="A300" s="80" t="s">
        <v>139</v>
      </c>
      <c r="B300" s="76" t="s">
        <v>49</v>
      </c>
      <c r="C300" s="75">
        <v>54008.580399999999</v>
      </c>
      <c r="D300" s="75">
        <v>1.2999999999999999E-3</v>
      </c>
      <c r="E300" s="58">
        <f t="shared" si="37"/>
        <v>-1726.9990207523094</v>
      </c>
      <c r="F300">
        <f t="shared" si="38"/>
        <v>-1727</v>
      </c>
      <c r="G300" s="58">
        <f t="shared" si="39"/>
        <v>3.5399999615037814E-4</v>
      </c>
      <c r="I300" s="3"/>
      <c r="J300" s="3"/>
      <c r="K300" s="1">
        <f t="shared" si="43"/>
        <v>3.5399999615037814E-4</v>
      </c>
      <c r="M300" s="1"/>
      <c r="O300" s="40"/>
      <c r="Q300" s="292">
        <f t="shared" si="40"/>
        <v>38990.080399999999</v>
      </c>
      <c r="R300" s="8">
        <f t="shared" si="41"/>
        <v>1.2531599727446774E-7</v>
      </c>
      <c r="S300" s="1">
        <v>1</v>
      </c>
      <c r="T300" s="42">
        <f t="shared" si="42"/>
        <v>1.2531599727446774E-7</v>
      </c>
      <c r="U300" s="83"/>
      <c r="V300" s="8"/>
    </row>
    <row r="301" spans="1:23">
      <c r="A301" s="75" t="s">
        <v>133</v>
      </c>
      <c r="B301" s="76" t="s">
        <v>49</v>
      </c>
      <c r="C301" s="75">
        <v>54009.304170000003</v>
      </c>
      <c r="D301" s="75">
        <v>1.5E-3</v>
      </c>
      <c r="E301" s="58">
        <f t="shared" si="37"/>
        <v>-1724.9969018151965</v>
      </c>
      <c r="F301">
        <f t="shared" si="38"/>
        <v>-1725</v>
      </c>
      <c r="G301">
        <f t="shared" si="39"/>
        <v>1.1200000008102506E-3</v>
      </c>
      <c r="I301" s="3"/>
      <c r="J301" s="3"/>
      <c r="K301" s="1">
        <f t="shared" si="43"/>
        <v>1.1200000008102506E-3</v>
      </c>
      <c r="M301" s="1"/>
      <c r="O301" s="40"/>
      <c r="Q301" s="292">
        <f t="shared" si="40"/>
        <v>38990.804170000003</v>
      </c>
      <c r="R301" s="8">
        <f t="shared" si="41"/>
        <v>1.2544000018149614E-6</v>
      </c>
      <c r="S301" s="1">
        <v>1</v>
      </c>
      <c r="T301" s="42">
        <f t="shared" si="42"/>
        <v>1.2544000018149614E-6</v>
      </c>
      <c r="U301" s="8"/>
      <c r="V301" s="8"/>
      <c r="W301" s="8"/>
    </row>
    <row r="302" spans="1:23">
      <c r="A302" s="53" t="s">
        <v>132</v>
      </c>
      <c r="B302" s="53" t="s">
        <v>49</v>
      </c>
      <c r="C302" s="54">
        <v>54009.304199999999</v>
      </c>
      <c r="D302" s="54" t="s">
        <v>76</v>
      </c>
      <c r="E302" s="58">
        <f t="shared" si="37"/>
        <v>-1724.9968188281159</v>
      </c>
      <c r="F302">
        <f t="shared" si="38"/>
        <v>-1725</v>
      </c>
      <c r="G302">
        <f t="shared" si="39"/>
        <v>1.1499999964144081E-3</v>
      </c>
      <c r="I302" s="3"/>
      <c r="J302" s="3"/>
      <c r="K302" s="1"/>
      <c r="L302" s="1">
        <f>G302</f>
        <v>1.1499999964144081E-3</v>
      </c>
      <c r="M302" s="1"/>
      <c r="O302" s="40">
        <f ca="1">+C$11+C$12*F302</f>
        <v>1.1033122905705147E-2</v>
      </c>
      <c r="Q302" s="292">
        <f t="shared" si="40"/>
        <v>38990.804199999999</v>
      </c>
      <c r="R302" s="8">
        <f t="shared" ca="1" si="41"/>
        <v>9.7676118440147451E-5</v>
      </c>
      <c r="S302" s="1">
        <v>1</v>
      </c>
      <c r="T302" s="42">
        <f t="shared" ca="1" si="42"/>
        <v>9.7676118440147451E-5</v>
      </c>
      <c r="W302" s="8"/>
    </row>
    <row r="303" spans="1:23">
      <c r="A303" s="80" t="s">
        <v>138</v>
      </c>
      <c r="B303" s="79" t="s">
        <v>49</v>
      </c>
      <c r="C303" s="82">
        <v>54037.317799999997</v>
      </c>
      <c r="D303" s="75">
        <v>8.9999999999999998E-4</v>
      </c>
      <c r="E303" s="58">
        <f t="shared" si="37"/>
        <v>-1647.5045781212916</v>
      </c>
      <c r="F303">
        <f t="shared" si="38"/>
        <v>-1647.5</v>
      </c>
      <c r="G303">
        <f t="shared" si="39"/>
        <v>-1.6550000000279397E-3</v>
      </c>
      <c r="I303" s="3"/>
      <c r="J303" s="3"/>
      <c r="K303" s="1">
        <f>G303</f>
        <v>-1.6550000000279397E-3</v>
      </c>
      <c r="M303" s="1"/>
      <c r="O303" s="40"/>
      <c r="Q303" s="292">
        <f t="shared" si="40"/>
        <v>39018.817799999997</v>
      </c>
      <c r="R303" s="8">
        <f t="shared" si="41"/>
        <v>2.7390250000924803E-6</v>
      </c>
      <c r="S303" s="1">
        <v>1</v>
      </c>
      <c r="T303" s="42">
        <f t="shared" si="42"/>
        <v>2.7390250000924803E-6</v>
      </c>
      <c r="U303" s="8"/>
      <c r="W303" s="8"/>
    </row>
    <row r="304" spans="1:23">
      <c r="A304" s="44" t="s">
        <v>141</v>
      </c>
      <c r="B304" s="45" t="s">
        <v>49</v>
      </c>
      <c r="C304" s="44">
        <v>54039.306799999998</v>
      </c>
      <c r="D304" s="44">
        <v>1E-4</v>
      </c>
      <c r="E304" s="58">
        <f t="shared" si="37"/>
        <v>-1642.00253387257</v>
      </c>
      <c r="F304">
        <f t="shared" si="38"/>
        <v>-1642</v>
      </c>
      <c r="G304">
        <f t="shared" si="39"/>
        <v>-9.1600000450853258E-4</v>
      </c>
      <c r="I304" s="3"/>
      <c r="J304" s="3"/>
      <c r="K304" s="1">
        <f>G304</f>
        <v>-9.1600000450853258E-4</v>
      </c>
      <c r="M304" s="1"/>
      <c r="O304" s="40"/>
      <c r="Q304" s="292">
        <f t="shared" si="40"/>
        <v>39020.806799999998</v>
      </c>
      <c r="R304" s="8">
        <f t="shared" si="41"/>
        <v>8.3905600825963171E-7</v>
      </c>
      <c r="S304" s="1">
        <v>1</v>
      </c>
      <c r="T304" s="42">
        <f t="shared" si="42"/>
        <v>8.3905600825963171E-7</v>
      </c>
      <c r="U304" s="8"/>
      <c r="V304" s="8"/>
    </row>
    <row r="305" spans="1:23">
      <c r="A305" s="37" t="s">
        <v>131</v>
      </c>
      <c r="B305" s="38" t="s">
        <v>45</v>
      </c>
      <c r="C305" s="37">
        <v>54059.555999999997</v>
      </c>
      <c r="D305" s="37" t="s">
        <v>46</v>
      </c>
      <c r="E305" s="58">
        <f t="shared" si="37"/>
        <v>-1585.9884592616456</v>
      </c>
      <c r="F305">
        <f t="shared" si="38"/>
        <v>-1586</v>
      </c>
      <c r="G305">
        <f t="shared" si="39"/>
        <v>4.1719999935594387E-3</v>
      </c>
      <c r="I305" s="3">
        <f>G305</f>
        <v>4.1719999935594387E-3</v>
      </c>
      <c r="J305" s="3"/>
      <c r="K305" s="1"/>
      <c r="M305" s="1"/>
      <c r="O305" s="40"/>
      <c r="Q305" s="292">
        <f t="shared" si="40"/>
        <v>39041.055999999997</v>
      </c>
      <c r="R305" s="8">
        <f t="shared" si="41"/>
        <v>1.7405583946259958E-5</v>
      </c>
      <c r="S305" s="1">
        <v>0.1</v>
      </c>
      <c r="T305" s="42">
        <f t="shared" si="42"/>
        <v>1.7405583946259958E-6</v>
      </c>
      <c r="U305" s="8"/>
      <c r="W305" s="8"/>
    </row>
    <row r="306" spans="1:23">
      <c r="A306" s="44" t="s">
        <v>142</v>
      </c>
      <c r="B306" s="45" t="s">
        <v>49</v>
      </c>
      <c r="C306" s="44">
        <v>54086.302199999998</v>
      </c>
      <c r="D306" s="44">
        <v>1E-4</v>
      </c>
      <c r="E306" s="58">
        <f t="shared" si="37"/>
        <v>-1512.002146599471</v>
      </c>
      <c r="F306">
        <f t="shared" si="38"/>
        <v>-1512</v>
      </c>
      <c r="G306">
        <f t="shared" si="39"/>
        <v>-7.7600000076927245E-4</v>
      </c>
      <c r="I306" s="3"/>
      <c r="J306" s="3"/>
      <c r="K306" s="1">
        <f>G306</f>
        <v>-7.7600000076927245E-4</v>
      </c>
      <c r="M306" s="1"/>
      <c r="O306" s="40"/>
      <c r="Q306" s="292">
        <f t="shared" si="40"/>
        <v>39067.802199999998</v>
      </c>
      <c r="R306" s="8">
        <f t="shared" si="41"/>
        <v>6.0217600119391084E-7</v>
      </c>
      <c r="S306" s="1">
        <v>1</v>
      </c>
      <c r="T306" s="42">
        <f t="shared" si="42"/>
        <v>6.0217600119391084E-7</v>
      </c>
      <c r="U306" s="8"/>
      <c r="V306" s="8"/>
      <c r="W306" s="8"/>
    </row>
    <row r="307" spans="1:23">
      <c r="A307" s="82" t="s">
        <v>143</v>
      </c>
      <c r="B307" s="79" t="s">
        <v>49</v>
      </c>
      <c r="C307" s="82">
        <v>54298.503400000001</v>
      </c>
      <c r="D307" s="82">
        <v>1E-4</v>
      </c>
      <c r="E307" s="58">
        <f t="shared" si="37"/>
        <v>-925.00345779552765</v>
      </c>
      <c r="F307">
        <f t="shared" si="38"/>
        <v>-925</v>
      </c>
      <c r="G307">
        <f t="shared" si="39"/>
        <v>-1.2500000011641532E-3</v>
      </c>
      <c r="I307" s="3"/>
      <c r="J307" s="3"/>
      <c r="K307" s="1">
        <f>G307</f>
        <v>-1.2500000011641532E-3</v>
      </c>
      <c r="M307" s="1"/>
      <c r="O307" s="40"/>
      <c r="Q307" s="292">
        <f t="shared" si="40"/>
        <v>39280.003400000001</v>
      </c>
      <c r="R307" s="8">
        <f t="shared" si="41"/>
        <v>1.562500002910383E-6</v>
      </c>
      <c r="S307" s="1">
        <v>1</v>
      </c>
      <c r="T307" s="42">
        <f t="shared" si="42"/>
        <v>1.562500002910383E-6</v>
      </c>
      <c r="U307" s="8"/>
      <c r="V307" s="8"/>
      <c r="W307" s="8"/>
    </row>
    <row r="308" spans="1:23">
      <c r="A308" s="77" t="s">
        <v>144</v>
      </c>
      <c r="B308" s="38" t="s">
        <v>45</v>
      </c>
      <c r="C308" s="37">
        <v>54360.320599999999</v>
      </c>
      <c r="D308" s="37" t="s">
        <v>124</v>
      </c>
      <c r="E308" s="58">
        <f t="shared" si="37"/>
        <v>-754.00246748289396</v>
      </c>
      <c r="F308">
        <f t="shared" si="38"/>
        <v>-754</v>
      </c>
      <c r="G308">
        <f t="shared" si="39"/>
        <v>-8.9200000365963206E-4</v>
      </c>
      <c r="I308" s="3"/>
      <c r="J308" s="3"/>
      <c r="K308" s="1">
        <f>G308</f>
        <v>-8.9200000365963206E-4</v>
      </c>
      <c r="M308" s="1"/>
      <c r="O308" s="40"/>
      <c r="Q308" s="292">
        <f t="shared" si="40"/>
        <v>39341.820599999999</v>
      </c>
      <c r="R308" s="8">
        <f t="shared" si="41"/>
        <v>7.9566400652878355E-7</v>
      </c>
      <c r="S308" s="1">
        <v>1</v>
      </c>
      <c r="T308" s="42">
        <f t="shared" si="42"/>
        <v>7.9566400652878355E-7</v>
      </c>
      <c r="W308" s="8"/>
    </row>
    <row r="309" spans="1:23">
      <c r="A309" s="80" t="s">
        <v>145</v>
      </c>
      <c r="B309" s="76" t="s">
        <v>45</v>
      </c>
      <c r="C309" s="75">
        <v>54366.647700000001</v>
      </c>
      <c r="D309" s="75">
        <v>2.9999999999999997E-4</v>
      </c>
      <c r="E309" s="58">
        <f t="shared" si="37"/>
        <v>-736.5002130002016</v>
      </c>
      <c r="F309">
        <f t="shared" si="38"/>
        <v>-736.5</v>
      </c>
      <c r="G309">
        <f t="shared" si="39"/>
        <v>-7.6999996963422745E-5</v>
      </c>
      <c r="I309" s="3"/>
      <c r="J309" s="3"/>
      <c r="K309" s="1">
        <f>G309</f>
        <v>-7.6999996963422745E-5</v>
      </c>
      <c r="M309" s="1"/>
      <c r="O309" s="40"/>
      <c r="Q309" s="292">
        <f t="shared" si="40"/>
        <v>39348.147700000001</v>
      </c>
      <c r="R309" s="8">
        <f t="shared" si="41"/>
        <v>5.928999532367112E-9</v>
      </c>
      <c r="S309" s="1">
        <v>1</v>
      </c>
      <c r="T309" s="42">
        <f t="shared" si="42"/>
        <v>5.928999532367112E-9</v>
      </c>
      <c r="U309" s="8"/>
      <c r="W309" s="8"/>
    </row>
    <row r="310" spans="1:23">
      <c r="A310" s="82" t="s">
        <v>146</v>
      </c>
      <c r="B310" s="79" t="s">
        <v>49</v>
      </c>
      <c r="C310" s="82">
        <v>54444.550600000002</v>
      </c>
      <c r="D310" s="82">
        <v>1E-4</v>
      </c>
      <c r="E310" s="58">
        <f t="shared" si="37"/>
        <v>-521.00237343084666</v>
      </c>
      <c r="F310">
        <f t="shared" si="38"/>
        <v>-521</v>
      </c>
      <c r="G310">
        <f t="shared" si="39"/>
        <v>-8.5799999942537397E-4</v>
      </c>
      <c r="I310" s="3"/>
      <c r="J310" s="3"/>
      <c r="K310" s="1">
        <f>G310</f>
        <v>-8.5799999942537397E-4</v>
      </c>
      <c r="M310" s="1"/>
      <c r="O310" s="40"/>
      <c r="Q310" s="292">
        <f t="shared" si="40"/>
        <v>39426.050600000002</v>
      </c>
      <c r="R310" s="8">
        <f t="shared" si="41"/>
        <v>7.3616399901394174E-7</v>
      </c>
      <c r="S310" s="1">
        <v>1</v>
      </c>
      <c r="T310" s="42">
        <f t="shared" si="42"/>
        <v>7.3616399901394174E-7</v>
      </c>
      <c r="U310" s="8"/>
      <c r="W310" s="8"/>
    </row>
    <row r="311" spans="1:23">
      <c r="A311" s="82" t="s">
        <v>142</v>
      </c>
      <c r="B311" s="79" t="s">
        <v>49</v>
      </c>
      <c r="C311" s="82">
        <v>54525.047500000001</v>
      </c>
      <c r="D311" s="82">
        <v>2.9999999999999997E-4</v>
      </c>
      <c r="E311" s="58">
        <f t="shared" si="37"/>
        <v>-298.32891657584094</v>
      </c>
      <c r="F311">
        <f t="shared" si="38"/>
        <v>-298.5</v>
      </c>
      <c r="G311" s="84"/>
      <c r="I311" s="85"/>
      <c r="J311" s="3"/>
      <c r="K311" s="1"/>
      <c r="M311" s="1"/>
      <c r="O311" s="40"/>
      <c r="Q311" s="292">
        <f t="shared" si="40"/>
        <v>39506.547500000001</v>
      </c>
      <c r="R311" s="8">
        <f>+(O311-U311)^2</f>
        <v>3.8250514086554973E-3</v>
      </c>
      <c r="T311" s="42"/>
      <c r="U311" s="58">
        <f>+C311-(C$7+F311*C$8)</f>
        <v>6.184699999721488E-2</v>
      </c>
      <c r="W311" s="8"/>
    </row>
    <row r="312" spans="1:23">
      <c r="A312" s="80" t="s">
        <v>147</v>
      </c>
      <c r="B312" s="76" t="s">
        <v>49</v>
      </c>
      <c r="C312" s="75">
        <v>54631.808199999999</v>
      </c>
      <c r="D312" s="75">
        <v>1E-4</v>
      </c>
      <c r="E312" s="58">
        <f t="shared" si="37"/>
        <v>-3.0035795099356162</v>
      </c>
      <c r="F312">
        <f t="shared" si="38"/>
        <v>-3</v>
      </c>
      <c r="G312">
        <f t="shared" ref="G312:G343" si="44">+C312-(C$7+F312*C$8)</f>
        <v>-1.2940000015078112E-3</v>
      </c>
      <c r="I312" s="3"/>
      <c r="J312" s="3"/>
      <c r="K312" s="1">
        <f t="shared" ref="K312:K326" si="45">G312</f>
        <v>-1.2940000015078112E-3</v>
      </c>
      <c r="M312" s="1"/>
      <c r="O312" s="40"/>
      <c r="Q312" s="292">
        <f t="shared" si="40"/>
        <v>39613.308199999999</v>
      </c>
      <c r="R312" s="8">
        <f t="shared" ref="R312:R343" si="46">+(O312-G312)^2</f>
        <v>1.6744360039022155E-6</v>
      </c>
      <c r="S312" s="1">
        <v>1</v>
      </c>
      <c r="T312" s="42">
        <f t="shared" ref="T312:T343" si="47">+S312*R312</f>
        <v>1.6744360039022155E-6</v>
      </c>
      <c r="U312" s="8"/>
      <c r="W312" s="8"/>
    </row>
    <row r="313" spans="1:23">
      <c r="A313" s="80" t="s">
        <v>147</v>
      </c>
      <c r="B313" s="76" t="s">
        <v>45</v>
      </c>
      <c r="C313" s="75">
        <v>54658.7402</v>
      </c>
      <c r="D313" s="75">
        <v>1E-4</v>
      </c>
      <c r="E313" s="58">
        <f t="shared" si="37"/>
        <v>71.496699879945211</v>
      </c>
      <c r="F313">
        <f t="shared" si="38"/>
        <v>71.5</v>
      </c>
      <c r="G313">
        <f t="shared" si="44"/>
        <v>-1.1929999964195304E-3</v>
      </c>
      <c r="I313" s="3"/>
      <c r="J313" s="3"/>
      <c r="K313" s="1">
        <f t="shared" si="45"/>
        <v>-1.1929999964195304E-3</v>
      </c>
      <c r="M313" s="1"/>
      <c r="O313" s="40"/>
      <c r="Q313" s="292">
        <f t="shared" si="40"/>
        <v>39640.2402</v>
      </c>
      <c r="R313" s="8">
        <f t="shared" si="46"/>
        <v>1.4232489914569994E-6</v>
      </c>
      <c r="S313" s="1">
        <v>1</v>
      </c>
      <c r="T313" s="42">
        <f t="shared" si="47"/>
        <v>1.4232489914569994E-6</v>
      </c>
      <c r="U313" s="8"/>
      <c r="W313" s="8"/>
    </row>
    <row r="314" spans="1:23">
      <c r="A314" s="80" t="s">
        <v>147</v>
      </c>
      <c r="B314" s="76" t="s">
        <v>49</v>
      </c>
      <c r="C314" s="75">
        <v>54678.804100000001</v>
      </c>
      <c r="D314" s="75">
        <v>1E-4</v>
      </c>
      <c r="E314" s="58">
        <f t="shared" si="37"/>
        <v>126.99819088138092</v>
      </c>
      <c r="F314">
        <f t="shared" si="38"/>
        <v>127</v>
      </c>
      <c r="G314">
        <f t="shared" si="44"/>
        <v>-6.539999958476983E-4</v>
      </c>
      <c r="I314" s="3"/>
      <c r="J314" s="3"/>
      <c r="K314" s="1">
        <f t="shared" si="45"/>
        <v>-6.539999958476983E-4</v>
      </c>
      <c r="M314" s="1"/>
      <c r="O314" s="40"/>
      <c r="Q314" s="292">
        <f t="shared" si="40"/>
        <v>39660.304100000001</v>
      </c>
      <c r="R314" s="8">
        <f t="shared" si="46"/>
        <v>4.277159945687894E-7</v>
      </c>
      <c r="S314" s="1">
        <v>1</v>
      </c>
      <c r="T314" s="42">
        <f t="shared" si="47"/>
        <v>4.277159945687894E-7</v>
      </c>
      <c r="U314" s="8"/>
      <c r="W314" s="8"/>
    </row>
    <row r="315" spans="1:23">
      <c r="A315" s="80" t="s">
        <v>147</v>
      </c>
      <c r="B315" s="76" t="s">
        <v>49</v>
      </c>
      <c r="C315" s="75">
        <v>54710.614300000001</v>
      </c>
      <c r="D315" s="75">
        <v>2.9999999999999997E-4</v>
      </c>
      <c r="E315" s="58">
        <f t="shared" si="37"/>
        <v>214.99272479820544</v>
      </c>
      <c r="F315">
        <f t="shared" si="38"/>
        <v>215</v>
      </c>
      <c r="G315">
        <f t="shared" si="44"/>
        <v>-2.630000002682209E-3</v>
      </c>
      <c r="I315" s="3"/>
      <c r="J315" s="3"/>
      <c r="K315" s="1">
        <f t="shared" si="45"/>
        <v>-2.630000002682209E-3</v>
      </c>
      <c r="M315" s="1"/>
      <c r="O315" s="40"/>
      <c r="Q315" s="292">
        <f t="shared" si="40"/>
        <v>39692.114300000001</v>
      </c>
      <c r="R315" s="8">
        <f t="shared" si="46"/>
        <v>6.9169000141084194E-6</v>
      </c>
      <c r="S315" s="1">
        <v>1</v>
      </c>
      <c r="T315" s="42">
        <f t="shared" si="47"/>
        <v>6.9169000141084194E-6</v>
      </c>
      <c r="U315" s="8"/>
      <c r="V315" s="8"/>
      <c r="W315" s="8"/>
    </row>
    <row r="316" spans="1:23">
      <c r="A316" s="80" t="s">
        <v>148</v>
      </c>
      <c r="B316" s="76" t="s">
        <v>49</v>
      </c>
      <c r="C316" s="75">
        <v>54728.690300000002</v>
      </c>
      <c r="D316" s="75">
        <v>1E-4</v>
      </c>
      <c r="E316" s="58">
        <f t="shared" si="37"/>
        <v>264.99521441099023</v>
      </c>
      <c r="F316">
        <f t="shared" si="38"/>
        <v>265</v>
      </c>
      <c r="G316">
        <f t="shared" si="44"/>
        <v>-1.7299999963142909E-3</v>
      </c>
      <c r="I316" s="3"/>
      <c r="J316" s="3"/>
      <c r="K316" s="1">
        <f t="shared" si="45"/>
        <v>-1.7299999963142909E-3</v>
      </c>
      <c r="M316" s="1"/>
      <c r="O316" s="40"/>
      <c r="Q316" s="292">
        <f t="shared" si="40"/>
        <v>39710.190300000002</v>
      </c>
      <c r="R316" s="8">
        <f t="shared" si="46"/>
        <v>2.9928999872474465E-6</v>
      </c>
      <c r="S316" s="1">
        <v>1</v>
      </c>
      <c r="T316" s="42">
        <f t="shared" si="47"/>
        <v>2.9928999872474465E-6</v>
      </c>
      <c r="U316" s="8"/>
    </row>
    <row r="317" spans="1:23">
      <c r="A317" s="80" t="s">
        <v>149</v>
      </c>
      <c r="B317" s="76" t="s">
        <v>45</v>
      </c>
      <c r="C317" s="75">
        <v>55022.771000000001</v>
      </c>
      <c r="D317" s="75">
        <v>1E-4</v>
      </c>
      <c r="E317" s="58">
        <f t="shared" si="37"/>
        <v>1078.4919585507146</v>
      </c>
      <c r="F317">
        <f t="shared" si="38"/>
        <v>1078.5</v>
      </c>
      <c r="G317">
        <f t="shared" si="44"/>
        <v>-2.9070000018691644E-3</v>
      </c>
      <c r="I317" s="3"/>
      <c r="J317" s="3"/>
      <c r="K317" s="1">
        <f t="shared" si="45"/>
        <v>-2.9070000018691644E-3</v>
      </c>
      <c r="M317" s="1"/>
      <c r="O317" s="40"/>
      <c r="Q317" s="292">
        <f t="shared" si="40"/>
        <v>40004.271000000001</v>
      </c>
      <c r="R317" s="8">
        <f t="shared" si="46"/>
        <v>8.4506490108673217E-6</v>
      </c>
      <c r="S317" s="1">
        <v>1</v>
      </c>
      <c r="T317" s="42">
        <f t="shared" si="47"/>
        <v>8.4506490108673217E-6</v>
      </c>
      <c r="U317" s="8"/>
    </row>
    <row r="318" spans="1:23">
      <c r="A318" s="82" t="s">
        <v>143</v>
      </c>
      <c r="B318" s="79" t="s">
        <v>49</v>
      </c>
      <c r="C318" s="82">
        <v>55033.4355</v>
      </c>
      <c r="D318" s="82">
        <v>1E-4</v>
      </c>
      <c r="E318" s="58">
        <f t="shared" si="37"/>
        <v>1107.9924869018687</v>
      </c>
      <c r="F318">
        <f t="shared" si="38"/>
        <v>1108</v>
      </c>
      <c r="G318">
        <f t="shared" si="44"/>
        <v>-2.7160000026924536E-3</v>
      </c>
      <c r="I318" s="3"/>
      <c r="J318" s="3"/>
      <c r="K318" s="1">
        <f t="shared" si="45"/>
        <v>-2.7160000026924536E-3</v>
      </c>
      <c r="M318" s="1"/>
      <c r="O318" s="40"/>
      <c r="Q318" s="292">
        <f t="shared" si="40"/>
        <v>40014.9355</v>
      </c>
      <c r="R318" s="8">
        <f t="shared" si="46"/>
        <v>7.3766560146254076E-6</v>
      </c>
      <c r="S318" s="1">
        <v>1</v>
      </c>
      <c r="T318" s="42">
        <f t="shared" si="47"/>
        <v>7.3766560146254076E-6</v>
      </c>
      <c r="U318" s="8"/>
      <c r="V318" s="8"/>
      <c r="W318" s="8"/>
    </row>
    <row r="319" spans="1:23">
      <c r="A319" s="80" t="s">
        <v>149</v>
      </c>
      <c r="B319" s="76" t="s">
        <v>45</v>
      </c>
      <c r="C319" s="75">
        <v>55044.821900000003</v>
      </c>
      <c r="D319" s="75">
        <v>4.0000000000000002E-4</v>
      </c>
      <c r="E319" s="58">
        <f t="shared" si="37"/>
        <v>1139.4899613280215</v>
      </c>
      <c r="F319">
        <f t="shared" si="38"/>
        <v>1139.5</v>
      </c>
      <c r="G319">
        <f t="shared" si="44"/>
        <v>-3.6289999989094213E-3</v>
      </c>
      <c r="I319" s="3"/>
      <c r="J319" s="3"/>
      <c r="K319" s="1">
        <f t="shared" si="45"/>
        <v>-3.6289999989094213E-3</v>
      </c>
      <c r="M319" s="1"/>
      <c r="O319" s="40"/>
      <c r="Q319" s="292">
        <f t="shared" si="40"/>
        <v>40026.321900000003</v>
      </c>
      <c r="R319" s="8">
        <f t="shared" si="46"/>
        <v>1.3169640992084579E-5</v>
      </c>
      <c r="S319" s="1">
        <v>1</v>
      </c>
      <c r="T319" s="42">
        <f t="shared" si="47"/>
        <v>1.3169640992084579E-5</v>
      </c>
      <c r="U319" s="8"/>
    </row>
    <row r="320" spans="1:23">
      <c r="A320" s="77" t="s">
        <v>150</v>
      </c>
      <c r="B320" s="38" t="s">
        <v>45</v>
      </c>
      <c r="C320" s="37">
        <v>55060.3678</v>
      </c>
      <c r="D320" s="37" t="s">
        <v>124</v>
      </c>
      <c r="E320" s="58">
        <f t="shared" si="37"/>
        <v>1182.4935961626761</v>
      </c>
      <c r="F320">
        <f t="shared" si="38"/>
        <v>1182.5</v>
      </c>
      <c r="G320">
        <f t="shared" si="44"/>
        <v>-2.3149999979068525E-3</v>
      </c>
      <c r="I320" s="3"/>
      <c r="J320" s="3"/>
      <c r="K320" s="1">
        <f t="shared" si="45"/>
        <v>-2.3149999979068525E-3</v>
      </c>
      <c r="M320" s="1"/>
      <c r="O320" s="40"/>
      <c r="Q320" s="292">
        <f t="shared" si="40"/>
        <v>40041.8678</v>
      </c>
      <c r="R320" s="8">
        <f t="shared" si="46"/>
        <v>5.3592249903087271E-6</v>
      </c>
      <c r="S320" s="1">
        <v>1</v>
      </c>
      <c r="T320" s="42">
        <f t="shared" si="47"/>
        <v>5.3592249903087271E-6</v>
      </c>
      <c r="U320" s="8"/>
    </row>
    <row r="321" spans="1:22">
      <c r="A321" s="80" t="s">
        <v>151</v>
      </c>
      <c r="B321" s="76" t="s">
        <v>49</v>
      </c>
      <c r="C321" s="75">
        <v>55089.648800000003</v>
      </c>
      <c r="D321" s="75">
        <v>1E-4</v>
      </c>
      <c r="E321" s="58">
        <f t="shared" si="37"/>
        <v>1263.4917649141705</v>
      </c>
      <c r="F321">
        <f t="shared" si="38"/>
        <v>1263.5</v>
      </c>
      <c r="G321">
        <f t="shared" si="44"/>
        <v>-2.9769999964628369E-3</v>
      </c>
      <c r="I321" s="3"/>
      <c r="J321" s="3"/>
      <c r="K321" s="1">
        <f t="shared" si="45"/>
        <v>-2.9769999964628369E-3</v>
      </c>
      <c r="M321" s="1"/>
      <c r="O321" s="40"/>
      <c r="Q321" s="292">
        <f t="shared" si="40"/>
        <v>40071.148800000003</v>
      </c>
      <c r="R321" s="8">
        <f t="shared" si="46"/>
        <v>8.8625289789397298E-6</v>
      </c>
      <c r="S321" s="1">
        <v>1</v>
      </c>
      <c r="T321" s="42">
        <f t="shared" si="47"/>
        <v>8.8625289789397298E-6</v>
      </c>
      <c r="U321" s="8"/>
    </row>
    <row r="322" spans="1:22">
      <c r="A322" s="77" t="s">
        <v>150</v>
      </c>
      <c r="B322" s="38" t="s">
        <v>45</v>
      </c>
      <c r="C322" s="37">
        <v>55096.336900000002</v>
      </c>
      <c r="D322" s="37" t="s">
        <v>124</v>
      </c>
      <c r="E322" s="58">
        <f t="shared" si="37"/>
        <v>1281.9926307461697</v>
      </c>
      <c r="F322">
        <f t="shared" si="38"/>
        <v>1282</v>
      </c>
      <c r="G322">
        <f t="shared" si="44"/>
        <v>-2.6639999996405095E-3</v>
      </c>
      <c r="I322" s="3"/>
      <c r="J322" s="3"/>
      <c r="K322" s="1">
        <f t="shared" si="45"/>
        <v>-2.6639999996405095E-3</v>
      </c>
      <c r="M322" s="1"/>
      <c r="O322" s="40"/>
      <c r="Q322" s="292">
        <f t="shared" si="40"/>
        <v>40077.836900000002</v>
      </c>
      <c r="R322" s="8">
        <f t="shared" si="46"/>
        <v>7.0968959980846345E-6</v>
      </c>
      <c r="S322" s="1">
        <v>1</v>
      </c>
      <c r="T322" s="42">
        <f t="shared" si="47"/>
        <v>7.0968959980846345E-6</v>
      </c>
      <c r="U322" s="8"/>
    </row>
    <row r="323" spans="1:22">
      <c r="A323" s="80" t="s">
        <v>151</v>
      </c>
      <c r="B323" s="76" t="s">
        <v>49</v>
      </c>
      <c r="C323" s="75">
        <v>55096.698100000001</v>
      </c>
      <c r="D323" s="75">
        <v>1E-4</v>
      </c>
      <c r="E323" s="58">
        <f t="shared" si="37"/>
        <v>1282.9917953427678</v>
      </c>
      <c r="F323">
        <f t="shared" si="38"/>
        <v>1283</v>
      </c>
      <c r="G323">
        <f t="shared" si="44"/>
        <v>-2.9660000000149012E-3</v>
      </c>
      <c r="I323" s="3"/>
      <c r="J323" s="3"/>
      <c r="K323" s="1">
        <f t="shared" si="45"/>
        <v>-2.9660000000149012E-3</v>
      </c>
      <c r="M323" s="1"/>
      <c r="O323" s="40">
        <f t="shared" ref="O323:O354" ca="1" si="48">+C$11+C$12*F323</f>
        <v>1.7436907040014674E-3</v>
      </c>
      <c r="Q323" s="292">
        <f t="shared" si="40"/>
        <v>40078.198100000001</v>
      </c>
      <c r="R323" s="8">
        <f t="shared" ca="1" si="46"/>
        <v>2.2181186527498196E-5</v>
      </c>
      <c r="S323" s="1">
        <v>1</v>
      </c>
      <c r="T323" s="42">
        <f t="shared" ca="1" si="47"/>
        <v>2.2181186527498196E-5</v>
      </c>
      <c r="U323" s="8"/>
    </row>
    <row r="324" spans="1:22">
      <c r="A324" s="80" t="s">
        <v>151</v>
      </c>
      <c r="B324" s="76" t="s">
        <v>49</v>
      </c>
      <c r="C324" s="75">
        <v>55146.585099999997</v>
      </c>
      <c r="D324" s="75">
        <v>2.9999999999999997E-4</v>
      </c>
      <c r="E324" s="58">
        <f t="shared" si="37"/>
        <v>1420.9910318615011</v>
      </c>
      <c r="F324">
        <f t="shared" si="38"/>
        <v>1421</v>
      </c>
      <c r="G324">
        <f t="shared" si="44"/>
        <v>-3.2420000061392784E-3</v>
      </c>
      <c r="I324" s="3"/>
      <c r="J324" s="3"/>
      <c r="K324" s="1">
        <f t="shared" si="45"/>
        <v>-3.2420000061392784E-3</v>
      </c>
      <c r="M324" s="1"/>
      <c r="O324" s="40">
        <f t="shared" ca="1" si="48"/>
        <v>1.3175132958116046E-3</v>
      </c>
      <c r="Q324" s="292">
        <f t="shared" si="40"/>
        <v>40128.085099999997</v>
      </c>
      <c r="R324" s="8">
        <f t="shared" ca="1" si="46"/>
        <v>2.0789161550667043E-5</v>
      </c>
      <c r="S324" s="1">
        <v>1</v>
      </c>
      <c r="T324" s="42">
        <f t="shared" ca="1" si="47"/>
        <v>2.0789161550667043E-5</v>
      </c>
      <c r="U324" s="8"/>
      <c r="V324" s="8"/>
    </row>
    <row r="325" spans="1:22">
      <c r="A325" s="77" t="s">
        <v>152</v>
      </c>
      <c r="B325" s="38" t="s">
        <v>45</v>
      </c>
      <c r="C325" s="37">
        <v>55159.238400000002</v>
      </c>
      <c r="D325" s="37" t="s">
        <v>124</v>
      </c>
      <c r="E325" s="58">
        <f t="shared" si="37"/>
        <v>1455.9930512141061</v>
      </c>
      <c r="F325">
        <f t="shared" si="38"/>
        <v>1456</v>
      </c>
      <c r="G325">
        <f t="shared" si="44"/>
        <v>-2.5119999991147779E-3</v>
      </c>
      <c r="I325" s="3"/>
      <c r="J325" s="3"/>
      <c r="K325" s="1">
        <f t="shared" si="45"/>
        <v>-2.5119999991147779E-3</v>
      </c>
      <c r="M325" s="1"/>
      <c r="O325" s="40">
        <f t="shared" ca="1" si="48"/>
        <v>1.2094248227199726E-3</v>
      </c>
      <c r="Q325" s="292">
        <f t="shared" si="40"/>
        <v>40140.738400000002</v>
      </c>
      <c r="R325" s="8">
        <f t="shared" ca="1" si="46"/>
        <v>1.3849002704567804E-5</v>
      </c>
      <c r="S325" s="1">
        <v>1</v>
      </c>
      <c r="T325" s="42">
        <f t="shared" ca="1" si="47"/>
        <v>1.3849002704567804E-5</v>
      </c>
      <c r="U325" s="8"/>
    </row>
    <row r="326" spans="1:22">
      <c r="A326" s="80" t="s">
        <v>153</v>
      </c>
      <c r="B326" s="76" t="s">
        <v>49</v>
      </c>
      <c r="C326" s="75">
        <v>55159.238409999998</v>
      </c>
      <c r="D326" s="75">
        <v>2.0000000000000001E-4</v>
      </c>
      <c r="E326" s="58">
        <f t="shared" si="37"/>
        <v>1455.9930788764595</v>
      </c>
      <c r="F326">
        <f t="shared" si="38"/>
        <v>1456</v>
      </c>
      <c r="G326">
        <f t="shared" si="44"/>
        <v>-2.5020000030053779E-3</v>
      </c>
      <c r="I326" s="3"/>
      <c r="J326" s="3"/>
      <c r="K326" s="1">
        <f t="shared" si="45"/>
        <v>-2.5020000030053779E-3</v>
      </c>
      <c r="M326" s="1"/>
      <c r="O326" s="40">
        <f t="shared" ca="1" si="48"/>
        <v>1.2094248227199726E-3</v>
      </c>
      <c r="Q326" s="292">
        <f t="shared" si="40"/>
        <v>40140.738409999998</v>
      </c>
      <c r="R326" s="8">
        <f t="shared" ca="1" si="46"/>
        <v>1.3774674237010448E-5</v>
      </c>
      <c r="S326" s="1">
        <v>1</v>
      </c>
      <c r="T326" s="42">
        <f t="shared" ca="1" si="47"/>
        <v>1.3774674237010448E-5</v>
      </c>
      <c r="U326" s="8"/>
      <c r="V326" s="8"/>
    </row>
    <row r="327" spans="1:22">
      <c r="A327" s="53" t="s">
        <v>154</v>
      </c>
      <c r="B327" s="53" t="s">
        <v>49</v>
      </c>
      <c r="C327" s="54">
        <v>55159.238499999999</v>
      </c>
      <c r="D327" s="54" t="s">
        <v>76</v>
      </c>
      <c r="E327" s="58">
        <f t="shared" si="37"/>
        <v>1455.9933278377416</v>
      </c>
      <c r="F327">
        <f t="shared" si="38"/>
        <v>1456</v>
      </c>
      <c r="G327">
        <f t="shared" si="44"/>
        <v>-2.4120000016409904E-3</v>
      </c>
      <c r="I327" s="3"/>
      <c r="J327" s="3"/>
      <c r="K327" s="1"/>
      <c r="L327" s="1">
        <f>G327</f>
        <v>-2.4120000016409904E-3</v>
      </c>
      <c r="M327" s="1"/>
      <c r="O327" s="40">
        <f t="shared" ca="1" si="48"/>
        <v>1.2094248227199726E-3</v>
      </c>
      <c r="Q327" s="292">
        <f t="shared" si="40"/>
        <v>40140.738499999999</v>
      </c>
      <c r="R327" s="8">
        <f t="shared" ca="1" si="46"/>
        <v>1.3114717758497831E-5</v>
      </c>
      <c r="S327" s="1">
        <v>1</v>
      </c>
      <c r="T327" s="42">
        <f t="shared" ca="1" si="47"/>
        <v>1.3114717758497831E-5</v>
      </c>
    </row>
    <row r="328" spans="1:22">
      <c r="A328" s="80" t="s">
        <v>153</v>
      </c>
      <c r="B328" s="76" t="s">
        <v>49</v>
      </c>
      <c r="C328" s="75">
        <v>55159.238510000003</v>
      </c>
      <c r="D328" s="75">
        <v>2.0000000000000001E-4</v>
      </c>
      <c r="E328" s="58">
        <f t="shared" si="37"/>
        <v>1455.9933555001153</v>
      </c>
      <c r="F328">
        <f t="shared" si="38"/>
        <v>1456</v>
      </c>
      <c r="G328">
        <f t="shared" si="44"/>
        <v>-2.4019999982556328E-3</v>
      </c>
      <c r="J328" s="3"/>
      <c r="K328" s="3">
        <f>G328</f>
        <v>-2.4019999982556328E-3</v>
      </c>
      <c r="M328" s="1"/>
      <c r="O328" s="40">
        <f t="shared" ca="1" si="48"/>
        <v>1.2094248227199726E-3</v>
      </c>
      <c r="Q328" s="292">
        <f t="shared" si="40"/>
        <v>40140.738510000003</v>
      </c>
      <c r="R328" s="8">
        <f t="shared" ca="1" si="46"/>
        <v>1.3042389237558683E-5</v>
      </c>
      <c r="S328" s="1">
        <v>1</v>
      </c>
      <c r="T328" s="42">
        <f t="shared" ca="1" si="47"/>
        <v>1.3042389237558683E-5</v>
      </c>
      <c r="U328" s="8"/>
    </row>
    <row r="329" spans="1:22">
      <c r="A329" s="53" t="s">
        <v>154</v>
      </c>
      <c r="B329" s="53" t="s">
        <v>49</v>
      </c>
      <c r="C329" s="54">
        <v>55159.238599999997</v>
      </c>
      <c r="D329" s="54" t="s">
        <v>76</v>
      </c>
      <c r="E329" s="58">
        <f t="shared" si="37"/>
        <v>1455.9936044613771</v>
      </c>
      <c r="F329">
        <f t="shared" si="38"/>
        <v>1456</v>
      </c>
      <c r="G329">
        <f t="shared" si="44"/>
        <v>-2.3120000041672029E-3</v>
      </c>
      <c r="I329" s="3"/>
      <c r="J329" s="3"/>
      <c r="K329" s="1"/>
      <c r="L329" s="1">
        <f>G329</f>
        <v>-2.3120000041672029E-3</v>
      </c>
      <c r="M329" s="1"/>
      <c r="O329" s="40">
        <f t="shared" ca="1" si="48"/>
        <v>1.2094248227199726E-3</v>
      </c>
      <c r="Q329" s="292">
        <f t="shared" si="40"/>
        <v>40140.738599999997</v>
      </c>
      <c r="R329" s="8">
        <f t="shared" ca="1" si="46"/>
        <v>1.2400432811417373E-5</v>
      </c>
      <c r="S329" s="1">
        <v>1</v>
      </c>
      <c r="T329" s="42">
        <f t="shared" ca="1" si="47"/>
        <v>1.2400432811417373E-5</v>
      </c>
    </row>
    <row r="330" spans="1:22">
      <c r="A330" s="80" t="s">
        <v>155</v>
      </c>
      <c r="B330" s="76" t="s">
        <v>45</v>
      </c>
      <c r="C330" s="75">
        <v>55416.807699999998</v>
      </c>
      <c r="D330" s="75">
        <v>1E-4</v>
      </c>
      <c r="E330" s="58">
        <f t="shared" si="37"/>
        <v>2168.4906307572223</v>
      </c>
      <c r="F330">
        <f t="shared" si="38"/>
        <v>2168.5</v>
      </c>
      <c r="G330">
        <f t="shared" si="44"/>
        <v>-3.3870000042952597E-3</v>
      </c>
      <c r="J330" s="3"/>
      <c r="K330" s="3">
        <f t="shared" ref="K330:K341" si="49">G330</f>
        <v>-3.3870000042952597E-3</v>
      </c>
      <c r="M330" s="1"/>
      <c r="O330" s="40">
        <f t="shared" ca="1" si="48"/>
        <v>-9.9094766521681983E-4</v>
      </c>
      <c r="Q330" s="292">
        <f t="shared" si="40"/>
        <v>40398.307699999998</v>
      </c>
      <c r="R330" s="8">
        <f t="shared" ca="1" si="46"/>
        <v>5.7410668116032628E-6</v>
      </c>
      <c r="S330" s="1">
        <v>1</v>
      </c>
      <c r="T330" s="42">
        <f t="shared" ca="1" si="47"/>
        <v>5.7410668116032628E-6</v>
      </c>
      <c r="U330" s="8"/>
    </row>
    <row r="331" spans="1:22">
      <c r="A331" s="80" t="s">
        <v>155</v>
      </c>
      <c r="B331" s="76" t="s">
        <v>45</v>
      </c>
      <c r="C331" s="75">
        <v>55437.775300000001</v>
      </c>
      <c r="D331" s="75">
        <v>1E-4</v>
      </c>
      <c r="E331" s="58">
        <f t="shared" si="37"/>
        <v>2226.4919696156617</v>
      </c>
      <c r="F331">
        <f t="shared" si="38"/>
        <v>2226.5</v>
      </c>
      <c r="G331">
        <f t="shared" si="44"/>
        <v>-2.9030000005150214E-3</v>
      </c>
      <c r="I331" s="3"/>
      <c r="J331" s="3"/>
      <c r="K331" s="1">
        <f t="shared" si="49"/>
        <v>-2.9030000005150214E-3</v>
      </c>
      <c r="M331" s="1"/>
      <c r="O331" s="40">
        <f t="shared" ca="1" si="48"/>
        <v>-1.1700657063400954E-3</v>
      </c>
      <c r="Q331" s="292">
        <f t="shared" si="40"/>
        <v>40419.275300000001</v>
      </c>
      <c r="R331" s="8">
        <f t="shared" ca="1" si="46"/>
        <v>3.0030612679275488E-6</v>
      </c>
      <c r="S331" s="1">
        <v>1</v>
      </c>
      <c r="T331" s="42">
        <f t="shared" ca="1" si="47"/>
        <v>3.0030612679275488E-6</v>
      </c>
      <c r="U331" s="8"/>
    </row>
    <row r="332" spans="1:22">
      <c r="A332" s="80" t="s">
        <v>155</v>
      </c>
      <c r="B332" s="76" t="s">
        <v>49</v>
      </c>
      <c r="C332" s="75">
        <v>55451.692799999997</v>
      </c>
      <c r="D332" s="75">
        <v>1E-4</v>
      </c>
      <c r="E332" s="58">
        <f t="shared" si="37"/>
        <v>2264.9910650563397</v>
      </c>
      <c r="F332">
        <f t="shared" si="38"/>
        <v>2265</v>
      </c>
      <c r="G332">
        <f t="shared" si="44"/>
        <v>-3.2300000020768493E-3</v>
      </c>
      <c r="I332" s="3"/>
      <c r="J332" s="3"/>
      <c r="K332" s="1">
        <f t="shared" si="49"/>
        <v>-3.2300000020768493E-3</v>
      </c>
      <c r="M332" s="1"/>
      <c r="O332" s="40">
        <f t="shared" ca="1" si="48"/>
        <v>-1.2889630267408905E-3</v>
      </c>
      <c r="Q332" s="292">
        <f t="shared" si="40"/>
        <v>40433.192799999997</v>
      </c>
      <c r="R332" s="8">
        <f t="shared" ca="1" si="46"/>
        <v>3.7676245396213676E-6</v>
      </c>
      <c r="S332" s="1">
        <v>1</v>
      </c>
      <c r="T332" s="42">
        <f t="shared" ca="1" si="47"/>
        <v>3.7676245396213676E-6</v>
      </c>
      <c r="U332" s="8"/>
      <c r="V332" s="8"/>
    </row>
    <row r="333" spans="1:22">
      <c r="A333" s="77" t="s">
        <v>150</v>
      </c>
      <c r="B333" s="38" t="s">
        <v>45</v>
      </c>
      <c r="C333" s="37">
        <v>55476.2742</v>
      </c>
      <c r="D333" s="37" t="s">
        <v>124</v>
      </c>
      <c r="E333" s="58">
        <f t="shared" si="37"/>
        <v>2332.9890291063384</v>
      </c>
      <c r="F333">
        <f t="shared" si="38"/>
        <v>2333</v>
      </c>
      <c r="G333">
        <f t="shared" si="44"/>
        <v>-3.9660000038566068E-3</v>
      </c>
      <c r="I333" s="3"/>
      <c r="J333" s="3"/>
      <c r="K333" s="1">
        <f t="shared" si="49"/>
        <v>-3.9660000038566068E-3</v>
      </c>
      <c r="M333" s="1"/>
      <c r="O333" s="40">
        <f t="shared" ca="1" si="48"/>
        <v>-1.4989634887474894E-3</v>
      </c>
      <c r="Q333" s="292">
        <f t="shared" si="40"/>
        <v>40457.7742</v>
      </c>
      <c r="R333" s="8">
        <f t="shared" ca="1" si="46"/>
        <v>6.0862691668817382E-6</v>
      </c>
      <c r="S333" s="1">
        <v>1</v>
      </c>
      <c r="T333" s="42">
        <f t="shared" ca="1" si="47"/>
        <v>6.0862691668817382E-6</v>
      </c>
      <c r="U333" s="8"/>
    </row>
    <row r="334" spans="1:22">
      <c r="A334" s="77" t="s">
        <v>150</v>
      </c>
      <c r="B334" s="38" t="s">
        <v>45</v>
      </c>
      <c r="C334" s="37">
        <v>55499.230199999998</v>
      </c>
      <c r="D334" s="37" t="s">
        <v>124</v>
      </c>
      <c r="E334" s="58">
        <f t="shared" si="37"/>
        <v>2396.4907524716264</v>
      </c>
      <c r="F334">
        <f t="shared" si="38"/>
        <v>2396.5</v>
      </c>
      <c r="G334">
        <f t="shared" si="44"/>
        <v>-3.3430000039516017E-3</v>
      </c>
      <c r="I334" s="3"/>
      <c r="J334" s="3"/>
      <c r="K334" s="1">
        <f t="shared" si="49"/>
        <v>-3.3430000039516017E-3</v>
      </c>
      <c r="M334" s="1"/>
      <c r="O334" s="40">
        <f t="shared" ca="1" si="48"/>
        <v>-1.6950668613565931E-3</v>
      </c>
      <c r="Q334" s="292">
        <f t="shared" si="40"/>
        <v>40480.730199999998</v>
      </c>
      <c r="R334" s="8">
        <f t="shared" ca="1" si="46"/>
        <v>2.7156836424630609E-6</v>
      </c>
      <c r="S334" s="1">
        <v>1</v>
      </c>
      <c r="T334" s="42">
        <f t="shared" ca="1" si="47"/>
        <v>2.7156836424630609E-6</v>
      </c>
      <c r="U334" s="8"/>
    </row>
    <row r="335" spans="1:22">
      <c r="A335" s="77" t="s">
        <v>156</v>
      </c>
      <c r="B335" s="38" t="s">
        <v>45</v>
      </c>
      <c r="C335" s="37">
        <v>55779.393700000001</v>
      </c>
      <c r="D335" s="37" t="s">
        <v>124</v>
      </c>
      <c r="E335" s="58">
        <f t="shared" si="37"/>
        <v>3171.4892310415994</v>
      </c>
      <c r="F335">
        <f t="shared" si="38"/>
        <v>3171.5</v>
      </c>
      <c r="G335">
        <f t="shared" si="44"/>
        <v>-3.8930000009713694E-3</v>
      </c>
      <c r="I335" s="3"/>
      <c r="J335" s="3"/>
      <c r="K335" s="1">
        <f t="shared" si="49"/>
        <v>-3.8930000009713694E-3</v>
      </c>
      <c r="M335" s="1"/>
      <c r="O335" s="40">
        <f t="shared" ca="1" si="48"/>
        <v>-4.0884544798141572E-3</v>
      </c>
      <c r="Q335" s="292">
        <f t="shared" si="40"/>
        <v>40760.893700000001</v>
      </c>
      <c r="R335" s="8">
        <f t="shared" ca="1" si="46"/>
        <v>3.8202453299705769E-8</v>
      </c>
      <c r="S335" s="1">
        <v>1</v>
      </c>
      <c r="T335" s="42">
        <f t="shared" ca="1" si="47"/>
        <v>3.8202453299705769E-8</v>
      </c>
    </row>
    <row r="336" spans="1:22">
      <c r="A336" s="80" t="s">
        <v>157</v>
      </c>
      <c r="B336" s="76" t="s">
        <v>45</v>
      </c>
      <c r="C336" s="75">
        <v>55790.599900000001</v>
      </c>
      <c r="D336" s="75">
        <v>1E-4</v>
      </c>
      <c r="E336" s="58">
        <f t="shared" si="37"/>
        <v>3202.4882296640153</v>
      </c>
      <c r="F336">
        <f t="shared" si="38"/>
        <v>3202.5</v>
      </c>
      <c r="G336">
        <f t="shared" si="44"/>
        <v>-4.2549999998300336E-3</v>
      </c>
      <c r="I336" s="3"/>
      <c r="J336" s="3"/>
      <c r="K336" s="1">
        <f t="shared" si="49"/>
        <v>-4.2549999998300336E-3</v>
      </c>
      <c r="M336" s="1"/>
      <c r="O336" s="40">
        <f t="shared" ca="1" si="48"/>
        <v>-4.18418998455246E-3</v>
      </c>
      <c r="Q336" s="292">
        <f t="shared" si="40"/>
        <v>40772.099900000001</v>
      </c>
      <c r="R336" s="8">
        <f t="shared" ca="1" si="46"/>
        <v>5.0140582636102096E-9</v>
      </c>
      <c r="S336" s="1">
        <v>1</v>
      </c>
      <c r="T336" s="42">
        <f t="shared" ca="1" si="47"/>
        <v>5.0140582636102096E-9</v>
      </c>
    </row>
    <row r="337" spans="1:22">
      <c r="A337" s="77" t="s">
        <v>158</v>
      </c>
      <c r="B337" s="38" t="s">
        <v>45</v>
      </c>
      <c r="C337" s="37">
        <v>55831.268300000003</v>
      </c>
      <c r="D337" s="37" t="s">
        <v>124</v>
      </c>
      <c r="E337" s="58">
        <f t="shared" si="37"/>
        <v>3314.9866390780776</v>
      </c>
      <c r="F337">
        <f t="shared" si="38"/>
        <v>3315</v>
      </c>
      <c r="G337">
        <f t="shared" si="44"/>
        <v>-4.8299999980372377E-3</v>
      </c>
      <c r="I337" s="3"/>
      <c r="J337" s="3"/>
      <c r="K337" s="1">
        <f t="shared" si="49"/>
        <v>-4.8299999980372377E-3</v>
      </c>
      <c r="M337" s="1"/>
      <c r="O337" s="40">
        <f t="shared" ca="1" si="48"/>
        <v>-4.5316172194898481E-3</v>
      </c>
      <c r="Q337" s="292">
        <f t="shared" si="40"/>
        <v>40812.768300000003</v>
      </c>
      <c r="R337" s="8">
        <f t="shared" ca="1" si="46"/>
        <v>8.9032282533660525E-8</v>
      </c>
      <c r="S337" s="1">
        <v>1</v>
      </c>
      <c r="T337" s="42">
        <f t="shared" ca="1" si="47"/>
        <v>8.9032282533660525E-8</v>
      </c>
    </row>
    <row r="338" spans="1:22">
      <c r="A338" s="80" t="s">
        <v>157</v>
      </c>
      <c r="B338" s="76" t="s">
        <v>45</v>
      </c>
      <c r="C338" s="75">
        <v>55837.595500000003</v>
      </c>
      <c r="D338" s="75">
        <v>1E-4</v>
      </c>
      <c r="E338" s="58">
        <f t="shared" si="37"/>
        <v>3332.4891701844053</v>
      </c>
      <c r="F338">
        <f t="shared" si="38"/>
        <v>3332.5</v>
      </c>
      <c r="G338">
        <f t="shared" si="44"/>
        <v>-3.9149999938672408E-3</v>
      </c>
      <c r="I338" s="3"/>
      <c r="J338" s="3"/>
      <c r="K338" s="1">
        <f t="shared" si="49"/>
        <v>-3.9149999938672408E-3</v>
      </c>
      <c r="M338" s="1"/>
      <c r="O338" s="40">
        <f t="shared" ca="1" si="48"/>
        <v>-4.5856614560356636E-3</v>
      </c>
      <c r="Q338" s="292">
        <f t="shared" si="40"/>
        <v>40819.095500000003</v>
      </c>
      <c r="R338" s="8">
        <f t="shared" ca="1" si="46"/>
        <v>4.4978679683788682E-7</v>
      </c>
      <c r="S338" s="1">
        <v>1</v>
      </c>
      <c r="T338" s="42">
        <f t="shared" ca="1" si="47"/>
        <v>4.4978679683788682E-7</v>
      </c>
    </row>
    <row r="339" spans="1:22">
      <c r="A339" s="80" t="s">
        <v>157</v>
      </c>
      <c r="B339" s="76" t="s">
        <v>45</v>
      </c>
      <c r="C339" s="75">
        <v>55845.548699999999</v>
      </c>
      <c r="D339" s="75">
        <v>1E-4</v>
      </c>
      <c r="E339" s="58">
        <f t="shared" si="37"/>
        <v>3354.4896017172773</v>
      </c>
      <c r="F339">
        <f t="shared" si="38"/>
        <v>3354.5</v>
      </c>
      <c r="G339">
        <f t="shared" si="44"/>
        <v>-3.7589999992633238E-3</v>
      </c>
      <c r="I339" s="3"/>
      <c r="J339" s="3"/>
      <c r="K339" s="1">
        <f t="shared" si="49"/>
        <v>-3.7589999992633238E-3</v>
      </c>
      <c r="M339" s="1"/>
      <c r="O339" s="40">
        <f t="shared" ca="1" si="48"/>
        <v>-4.6536027819789744E-3</v>
      </c>
      <c r="Q339" s="292">
        <f t="shared" si="40"/>
        <v>40827.048699999999</v>
      </c>
      <c r="R339" s="8">
        <f t="shared" ca="1" si="46"/>
        <v>8.0031413884258542E-7</v>
      </c>
      <c r="S339" s="1">
        <v>1</v>
      </c>
      <c r="T339" s="42">
        <f t="shared" ca="1" si="47"/>
        <v>8.0031413884258542E-7</v>
      </c>
    </row>
    <row r="340" spans="1:22">
      <c r="A340" s="77" t="s">
        <v>158</v>
      </c>
      <c r="B340" s="38" t="s">
        <v>49</v>
      </c>
      <c r="C340" s="37">
        <v>55857.298300000002</v>
      </c>
      <c r="D340" s="37" t="s">
        <v>124</v>
      </c>
      <c r="E340" s="58">
        <f t="shared" si="37"/>
        <v>3386.9917732128783</v>
      </c>
      <c r="F340">
        <f t="shared" si="38"/>
        <v>3387</v>
      </c>
      <c r="G340">
        <f t="shared" si="44"/>
        <v>-2.9739999954472296E-3</v>
      </c>
      <c r="I340" s="3"/>
      <c r="J340" s="3"/>
      <c r="K340" s="1">
        <f t="shared" si="49"/>
        <v>-2.9739999954472296E-3</v>
      </c>
      <c r="M340" s="1"/>
      <c r="O340" s="40">
        <f t="shared" ca="1" si="48"/>
        <v>-4.7539706498497761E-3</v>
      </c>
      <c r="Q340" s="292">
        <f t="shared" si="40"/>
        <v>40838.798300000002</v>
      </c>
      <c r="R340" s="8">
        <f t="shared" ca="1" si="46"/>
        <v>3.1682955305342299E-6</v>
      </c>
      <c r="S340" s="1">
        <v>1</v>
      </c>
      <c r="T340" s="42">
        <f t="shared" ca="1" si="47"/>
        <v>3.1682955305342299E-6</v>
      </c>
      <c r="U340" s="8"/>
    </row>
    <row r="341" spans="1:22">
      <c r="A341" s="44" t="s">
        <v>159</v>
      </c>
      <c r="B341" s="45" t="s">
        <v>49</v>
      </c>
      <c r="C341" s="44">
        <v>55862.720200000003</v>
      </c>
      <c r="D341" s="44">
        <v>5.9999999999999995E-4</v>
      </c>
      <c r="E341" s="58">
        <f t="shared" ref="E341:E404" si="50">+(C341-C$7)/C$8</f>
        <v>3401.9900304839343</v>
      </c>
      <c r="F341">
        <f t="shared" ref="F341:F404" si="51">ROUND(2*E341,0)/2</f>
        <v>3402</v>
      </c>
      <c r="G341">
        <f t="shared" si="44"/>
        <v>-3.603999997721985E-3</v>
      </c>
      <c r="I341" s="3"/>
      <c r="J341" s="3"/>
      <c r="K341" s="1">
        <f t="shared" si="49"/>
        <v>-3.603999997721985E-3</v>
      </c>
      <c r="M341" s="1"/>
      <c r="O341" s="40">
        <f t="shared" ca="1" si="48"/>
        <v>-4.8002942811747606E-3</v>
      </c>
      <c r="Q341" s="292">
        <f t="shared" ref="Q341:Q404" si="52">C341-15018.5</f>
        <v>40844.220200000003</v>
      </c>
      <c r="R341" s="8">
        <f t="shared" ca="1" si="46"/>
        <v>1.4311200126217901E-6</v>
      </c>
      <c r="S341" s="1">
        <v>1</v>
      </c>
      <c r="T341" s="42">
        <f t="shared" ca="1" si="47"/>
        <v>1.4311200126217901E-6</v>
      </c>
      <c r="U341" s="8"/>
    </row>
    <row r="342" spans="1:22">
      <c r="A342" s="53" t="s">
        <v>160</v>
      </c>
      <c r="B342" s="53" t="s">
        <v>45</v>
      </c>
      <c r="C342" s="54">
        <v>55881.336000000003</v>
      </c>
      <c r="D342" s="54" t="s">
        <v>76</v>
      </c>
      <c r="E342" s="58">
        <f t="shared" si="50"/>
        <v>3453.4857345187656</v>
      </c>
      <c r="F342">
        <f t="shared" si="51"/>
        <v>3453.5</v>
      </c>
      <c r="G342">
        <f t="shared" si="44"/>
        <v>-5.1569999995990656E-3</v>
      </c>
      <c r="I342" s="3"/>
      <c r="J342" s="3"/>
      <c r="K342" s="1"/>
      <c r="L342" s="1">
        <f>G342</f>
        <v>-5.1569999995990656E-3</v>
      </c>
      <c r="M342" s="1"/>
      <c r="O342" s="40">
        <f t="shared" ca="1" si="48"/>
        <v>-4.9593387487238769E-3</v>
      </c>
      <c r="Q342" s="292">
        <f t="shared" si="52"/>
        <v>40862.836000000003</v>
      </c>
      <c r="R342" s="8">
        <f t="shared" ca="1" si="46"/>
        <v>3.9069970097544283E-8</v>
      </c>
      <c r="S342" s="1">
        <v>1</v>
      </c>
      <c r="T342" s="42">
        <f t="shared" ca="1" si="47"/>
        <v>3.9069970097544283E-8</v>
      </c>
    </row>
    <row r="343" spans="1:22">
      <c r="A343" s="80" t="s">
        <v>161</v>
      </c>
      <c r="B343" s="76" t="s">
        <v>45</v>
      </c>
      <c r="C343" s="75">
        <v>55881.336040000002</v>
      </c>
      <c r="D343" s="75">
        <v>1E-3</v>
      </c>
      <c r="E343" s="58">
        <f t="shared" si="50"/>
        <v>3453.4858451682198</v>
      </c>
      <c r="F343">
        <f t="shared" si="51"/>
        <v>3453.5</v>
      </c>
      <c r="G343">
        <f t="shared" si="44"/>
        <v>-5.1170000006095506E-3</v>
      </c>
      <c r="I343" s="3"/>
      <c r="J343" s="3"/>
      <c r="K343" s="1">
        <f>G343</f>
        <v>-5.1170000006095506E-3</v>
      </c>
      <c r="M343" s="1"/>
      <c r="O343" s="40">
        <f t="shared" ca="1" si="48"/>
        <v>-4.9593387487238769E-3</v>
      </c>
      <c r="Q343" s="292">
        <f t="shared" si="52"/>
        <v>40862.836040000002</v>
      </c>
      <c r="R343" s="8">
        <f t="shared" ca="1" si="46"/>
        <v>2.4857070346157846E-8</v>
      </c>
      <c r="S343" s="1">
        <v>1</v>
      </c>
      <c r="T343" s="42">
        <f t="shared" ca="1" si="47"/>
        <v>2.4857070346157846E-8</v>
      </c>
    </row>
    <row r="344" spans="1:22">
      <c r="A344" s="80" t="s">
        <v>161</v>
      </c>
      <c r="B344" s="76" t="s">
        <v>49</v>
      </c>
      <c r="C344" s="75">
        <v>55882.23936</v>
      </c>
      <c r="D344" s="75">
        <v>4.0000000000000002E-4</v>
      </c>
      <c r="E344" s="58">
        <f t="shared" si="50"/>
        <v>3455.9846418553684</v>
      </c>
      <c r="F344">
        <f t="shared" si="51"/>
        <v>3456</v>
      </c>
      <c r="G344">
        <f t="shared" ref="G344:G375" si="53">+C344-(C$7+F344*C$8)</f>
        <v>-5.5520000023534521E-3</v>
      </c>
      <c r="I344" s="3"/>
      <c r="J344" s="3"/>
      <c r="K344" s="1">
        <f>G344</f>
        <v>-5.5520000023534521E-3</v>
      </c>
      <c r="M344" s="1"/>
      <c r="O344" s="40">
        <f t="shared" ca="1" si="48"/>
        <v>-4.967059353944708E-3</v>
      </c>
      <c r="Q344" s="292">
        <f t="shared" si="52"/>
        <v>40863.73936</v>
      </c>
      <c r="R344" s="8">
        <f t="shared" ref="R344:R375" ca="1" si="54">+(O344-G344)^2</f>
        <v>3.4215556216084206E-7</v>
      </c>
      <c r="S344" s="1">
        <v>1</v>
      </c>
      <c r="T344" s="42">
        <f t="shared" ref="T344:T375" ca="1" si="55">+S344*R344</f>
        <v>3.4215556216084206E-7</v>
      </c>
      <c r="U344" s="8"/>
    </row>
    <row r="345" spans="1:22">
      <c r="A345" s="53" t="s">
        <v>162</v>
      </c>
      <c r="B345" s="53" t="s">
        <v>49</v>
      </c>
      <c r="C345" s="54">
        <v>55882.239399999999</v>
      </c>
      <c r="D345" s="54" t="s">
        <v>76</v>
      </c>
      <c r="E345" s="58">
        <f t="shared" si="50"/>
        <v>3455.9847525048226</v>
      </c>
      <c r="F345">
        <f t="shared" si="51"/>
        <v>3456</v>
      </c>
      <c r="G345">
        <f t="shared" si="53"/>
        <v>-5.5120000033639371E-3</v>
      </c>
      <c r="I345" s="3"/>
      <c r="J345" s="3"/>
      <c r="K345" s="1"/>
      <c r="L345" s="1">
        <f>G345</f>
        <v>-5.5120000033639371E-3</v>
      </c>
      <c r="M345" s="1"/>
      <c r="O345" s="40">
        <f t="shared" ca="1" si="48"/>
        <v>-4.967059353944708E-3</v>
      </c>
      <c r="Q345" s="292">
        <f t="shared" si="52"/>
        <v>40863.739399999999</v>
      </c>
      <c r="R345" s="8">
        <f t="shared" ca="1" si="54"/>
        <v>2.9696031138945124E-7</v>
      </c>
      <c r="S345" s="1">
        <v>1</v>
      </c>
      <c r="T345" s="42">
        <f t="shared" ca="1" si="55"/>
        <v>2.9696031138945124E-7</v>
      </c>
    </row>
    <row r="346" spans="1:22">
      <c r="A346" s="80" t="s">
        <v>161</v>
      </c>
      <c r="B346" s="76" t="s">
        <v>49</v>
      </c>
      <c r="C346" s="75">
        <v>55882.240259999999</v>
      </c>
      <c r="D346" s="75">
        <v>2.9999999999999997E-4</v>
      </c>
      <c r="E346" s="58">
        <f t="shared" si="50"/>
        <v>3455.9871314681482</v>
      </c>
      <c r="F346">
        <f t="shared" si="51"/>
        <v>3456</v>
      </c>
      <c r="G346">
        <f t="shared" si="53"/>
        <v>-4.6520000032614917E-3</v>
      </c>
      <c r="I346" s="3"/>
      <c r="J346" s="3"/>
      <c r="K346" s="1">
        <f>G346</f>
        <v>-4.6520000032614917E-3</v>
      </c>
      <c r="M346" s="1"/>
      <c r="O346" s="40">
        <f t="shared" ca="1" si="48"/>
        <v>-4.967059353944708E-3</v>
      </c>
      <c r="Q346" s="292">
        <f t="shared" si="52"/>
        <v>40863.740259999999</v>
      </c>
      <c r="R346" s="8">
        <f t="shared" ca="1" si="54"/>
        <v>9.9262394452929884E-8</v>
      </c>
      <c r="S346" s="1">
        <v>1</v>
      </c>
      <c r="T346" s="42">
        <f t="shared" ca="1" si="55"/>
        <v>9.9262394452929884E-8</v>
      </c>
      <c r="U346" s="8"/>
    </row>
    <row r="347" spans="1:22">
      <c r="A347" s="53" t="s">
        <v>162</v>
      </c>
      <c r="B347" s="53" t="s">
        <v>49</v>
      </c>
      <c r="C347" s="54">
        <v>55882.240299999998</v>
      </c>
      <c r="D347" s="54" t="s">
        <v>76</v>
      </c>
      <c r="E347" s="58">
        <f t="shared" si="50"/>
        <v>3455.9872421176024</v>
      </c>
      <c r="F347">
        <f t="shared" si="51"/>
        <v>3456</v>
      </c>
      <c r="G347">
        <f t="shared" si="53"/>
        <v>-4.6120000042719766E-3</v>
      </c>
      <c r="I347" s="3"/>
      <c r="J347" s="3"/>
      <c r="K347" s="1"/>
      <c r="L347" s="1">
        <f>G347</f>
        <v>-4.6120000042719766E-3</v>
      </c>
      <c r="M347" s="1"/>
      <c r="O347" s="40">
        <f t="shared" ca="1" si="48"/>
        <v>-4.967059353944708E-3</v>
      </c>
      <c r="Q347" s="292">
        <f t="shared" si="52"/>
        <v>40863.740299999998</v>
      </c>
      <c r="R347" s="8">
        <f t="shared" ca="1" si="54"/>
        <v>1.2606714179002289E-7</v>
      </c>
      <c r="S347" s="1">
        <v>1</v>
      </c>
      <c r="T347" s="42">
        <f t="shared" ca="1" si="55"/>
        <v>1.2606714179002289E-7</v>
      </c>
    </row>
    <row r="348" spans="1:22">
      <c r="A348" s="86" t="s">
        <v>161</v>
      </c>
      <c r="B348" s="74" t="s">
        <v>49</v>
      </c>
      <c r="C348" s="73">
        <v>55882.240559999998</v>
      </c>
      <c r="D348" s="73">
        <v>4.0000000000000002E-4</v>
      </c>
      <c r="E348" s="58">
        <f t="shared" si="50"/>
        <v>3455.9879613390744</v>
      </c>
      <c r="F348">
        <f t="shared" si="51"/>
        <v>3456</v>
      </c>
      <c r="G348">
        <f t="shared" si="53"/>
        <v>-4.3520000035641715E-3</v>
      </c>
      <c r="I348" s="3"/>
      <c r="J348" s="3"/>
      <c r="K348" s="1">
        <f>G348</f>
        <v>-4.3520000035641715E-3</v>
      </c>
      <c r="M348" s="1"/>
      <c r="O348" s="40">
        <f t="shared" ca="1" si="48"/>
        <v>-4.967059353944708E-3</v>
      </c>
      <c r="Q348" s="292">
        <f t="shared" si="52"/>
        <v>40863.740559999998</v>
      </c>
      <c r="R348" s="8">
        <f t="shared" ca="1" si="54"/>
        <v>3.7829800449052753E-7</v>
      </c>
      <c r="S348" s="1">
        <v>1</v>
      </c>
      <c r="T348" s="42">
        <f t="shared" ca="1" si="55"/>
        <v>3.7829800449052753E-7</v>
      </c>
      <c r="V348" s="8"/>
    </row>
    <row r="349" spans="1:22">
      <c r="A349" s="68" t="s">
        <v>162</v>
      </c>
      <c r="B349" s="68" t="s">
        <v>49</v>
      </c>
      <c r="C349" s="69">
        <v>55882.240599999997</v>
      </c>
      <c r="D349" s="69" t="s">
        <v>76</v>
      </c>
      <c r="E349" s="58">
        <f t="shared" si="50"/>
        <v>3455.9880719885286</v>
      </c>
      <c r="F349">
        <f t="shared" si="51"/>
        <v>3456</v>
      </c>
      <c r="G349">
        <f t="shared" si="53"/>
        <v>-4.3120000045746565E-3</v>
      </c>
      <c r="I349" s="3"/>
      <c r="J349" s="3"/>
      <c r="K349" s="1"/>
      <c r="L349" s="1">
        <f>G349</f>
        <v>-4.3120000045746565E-3</v>
      </c>
      <c r="M349" s="1"/>
      <c r="O349" s="40">
        <f t="shared" ca="1" si="48"/>
        <v>-4.967059353944708E-3</v>
      </c>
      <c r="Q349" s="292">
        <f t="shared" si="52"/>
        <v>40863.740599999997</v>
      </c>
      <c r="R349" s="8">
        <f t="shared" ca="1" si="54"/>
        <v>4.2910275119711518E-7</v>
      </c>
      <c r="S349" s="1">
        <v>1</v>
      </c>
      <c r="T349" s="42">
        <f t="shared" ca="1" si="55"/>
        <v>4.2910275119711518E-7</v>
      </c>
    </row>
    <row r="350" spans="1:22">
      <c r="A350" s="87" t="s">
        <v>163</v>
      </c>
      <c r="B350" s="88" t="s">
        <v>49</v>
      </c>
      <c r="C350" s="89">
        <v>56116.4928</v>
      </c>
      <c r="D350" s="89">
        <v>1E-4</v>
      </c>
      <c r="E350" s="58">
        <f t="shared" si="50"/>
        <v>4103.9850401934145</v>
      </c>
      <c r="F350">
        <f t="shared" si="51"/>
        <v>4104</v>
      </c>
      <c r="G350">
        <f t="shared" si="53"/>
        <v>-5.407999997260049E-3</v>
      </c>
      <c r="I350" s="3"/>
      <c r="J350" s="3"/>
      <c r="K350" s="1">
        <f t="shared" ref="K350:K355" si="56">G350</f>
        <v>-5.407999997260049E-3</v>
      </c>
      <c r="M350" s="1"/>
      <c r="O350" s="40">
        <f t="shared" ca="1" si="48"/>
        <v>-6.9682402271840638E-3</v>
      </c>
      <c r="Q350" s="292">
        <f t="shared" si="52"/>
        <v>41097.9928</v>
      </c>
      <c r="R350" s="8">
        <f t="shared" ca="1" si="54"/>
        <v>2.4343495750733425E-6</v>
      </c>
      <c r="S350" s="1">
        <v>1</v>
      </c>
      <c r="T350" s="42">
        <f t="shared" ca="1" si="55"/>
        <v>2.4343495750733425E-6</v>
      </c>
    </row>
    <row r="351" spans="1:22">
      <c r="A351" s="73" t="s">
        <v>164</v>
      </c>
      <c r="B351" s="74" t="s">
        <v>49</v>
      </c>
      <c r="C351" s="73">
        <v>56148.484299999996</v>
      </c>
      <c r="D351" s="73">
        <v>2.9999999999999997E-4</v>
      </c>
      <c r="E351" s="58">
        <f t="shared" si="50"/>
        <v>4192.4810927740273</v>
      </c>
      <c r="F351">
        <f t="shared" si="51"/>
        <v>4192.5</v>
      </c>
      <c r="G351">
        <f t="shared" si="53"/>
        <v>-6.8350000074133277E-3</v>
      </c>
      <c r="I351" s="3"/>
      <c r="J351" s="3"/>
      <c r="K351" s="1">
        <f t="shared" si="56"/>
        <v>-6.8350000074133277E-3</v>
      </c>
      <c r="M351" s="1"/>
      <c r="O351" s="40">
        <f t="shared" ca="1" si="48"/>
        <v>-7.241549652001477E-3</v>
      </c>
      <c r="Q351" s="292">
        <f t="shared" si="52"/>
        <v>41129.984299999996</v>
      </c>
      <c r="R351" s="8">
        <f t="shared" ca="1" si="54"/>
        <v>1.6528261351475054E-7</v>
      </c>
      <c r="S351" s="1">
        <v>1</v>
      </c>
      <c r="T351" s="42">
        <f t="shared" ca="1" si="55"/>
        <v>1.6528261351475054E-7</v>
      </c>
    </row>
    <row r="352" spans="1:22">
      <c r="A352" s="90" t="s">
        <v>165</v>
      </c>
      <c r="B352" s="71" t="s">
        <v>49</v>
      </c>
      <c r="C352" s="70">
        <v>56162.04</v>
      </c>
      <c r="D352" s="70" t="s">
        <v>124</v>
      </c>
      <c r="E352" s="58">
        <f t="shared" si="50"/>
        <v>4229.979363876274</v>
      </c>
      <c r="F352">
        <f t="shared" si="51"/>
        <v>4230</v>
      </c>
      <c r="G352">
        <f t="shared" si="53"/>
        <v>-7.4600000007194467E-3</v>
      </c>
      <c r="I352" s="3"/>
      <c r="J352" s="3"/>
      <c r="K352" s="1">
        <f t="shared" si="56"/>
        <v>-7.4600000007194467E-3</v>
      </c>
      <c r="M352" s="1"/>
      <c r="O352" s="40">
        <f t="shared" ca="1" si="48"/>
        <v>-7.3573587303139391E-3</v>
      </c>
      <c r="Q352" s="292">
        <f t="shared" si="52"/>
        <v>41143.54</v>
      </c>
      <c r="R352" s="8">
        <f t="shared" ca="1" si="54"/>
        <v>1.053523039045652E-8</v>
      </c>
      <c r="S352" s="1">
        <v>1</v>
      </c>
      <c r="T352" s="42">
        <f t="shared" ca="1" si="55"/>
        <v>1.053523039045652E-8</v>
      </c>
      <c r="U352" s="8"/>
      <c r="V352" s="8"/>
    </row>
    <row r="353" spans="1:22">
      <c r="A353" s="90" t="s">
        <v>165</v>
      </c>
      <c r="B353" s="71" t="s">
        <v>45</v>
      </c>
      <c r="C353" s="70">
        <v>56162.221599999997</v>
      </c>
      <c r="D353" s="70" t="s">
        <v>124</v>
      </c>
      <c r="E353" s="58">
        <f t="shared" si="50"/>
        <v>4230.4817124109877</v>
      </c>
      <c r="F353">
        <f t="shared" si="51"/>
        <v>4230.5</v>
      </c>
      <c r="G353">
        <f t="shared" si="53"/>
        <v>-6.6110000043408945E-3</v>
      </c>
      <c r="I353" s="3"/>
      <c r="J353" s="3"/>
      <c r="K353" s="1">
        <f t="shared" si="56"/>
        <v>-6.6110000043408945E-3</v>
      </c>
      <c r="M353" s="1"/>
      <c r="O353" s="40">
        <f t="shared" ca="1" si="48"/>
        <v>-7.358902851358106E-3</v>
      </c>
      <c r="Q353" s="292">
        <f t="shared" si="52"/>
        <v>41143.721599999997</v>
      </c>
      <c r="R353" s="8">
        <f t="shared" ca="1" si="54"/>
        <v>5.5935866857645048E-7</v>
      </c>
      <c r="S353" s="1">
        <v>1</v>
      </c>
      <c r="T353" s="42">
        <f t="shared" ca="1" si="55"/>
        <v>5.5935866857645048E-7</v>
      </c>
    </row>
    <row r="354" spans="1:22">
      <c r="A354" s="86" t="s">
        <v>166</v>
      </c>
      <c r="B354" s="74" t="s">
        <v>49</v>
      </c>
      <c r="C354" s="73">
        <v>56167.823700000001</v>
      </c>
      <c r="D354" s="73">
        <v>2.9999999999999997E-4</v>
      </c>
      <c r="E354" s="58">
        <f t="shared" si="50"/>
        <v>4245.9784454857809</v>
      </c>
      <c r="F354">
        <f t="shared" si="51"/>
        <v>4246</v>
      </c>
      <c r="G354">
        <f t="shared" si="53"/>
        <v>-7.7919999966979958E-3</v>
      </c>
      <c r="I354" s="3"/>
      <c r="J354" s="3"/>
      <c r="K354" s="1">
        <f t="shared" si="56"/>
        <v>-7.7919999966979958E-3</v>
      </c>
      <c r="M354" s="1"/>
      <c r="O354" s="40">
        <f t="shared" ca="1" si="48"/>
        <v>-7.4067706037272557E-3</v>
      </c>
      <c r="Q354" s="292">
        <f t="shared" si="52"/>
        <v>41149.323700000001</v>
      </c>
      <c r="R354" s="8">
        <f t="shared" ca="1" si="54"/>
        <v>1.484016852086049E-7</v>
      </c>
      <c r="S354" s="1">
        <v>1</v>
      </c>
      <c r="T354" s="42">
        <f t="shared" ca="1" si="55"/>
        <v>1.484016852086049E-7</v>
      </c>
      <c r="U354" s="8"/>
      <c r="V354" s="8"/>
    </row>
    <row r="355" spans="1:22">
      <c r="A355" s="86" t="s">
        <v>161</v>
      </c>
      <c r="B355" s="74" t="s">
        <v>45</v>
      </c>
      <c r="C355" s="73">
        <v>56168.366650000004</v>
      </c>
      <c r="D355" s="73">
        <v>1E-4</v>
      </c>
      <c r="E355" s="58">
        <f t="shared" si="50"/>
        <v>4247.4803735525766</v>
      </c>
      <c r="F355">
        <f t="shared" si="51"/>
        <v>4247.5</v>
      </c>
      <c r="G355" s="58">
        <f t="shared" si="53"/>
        <v>-7.0949999935692176E-3</v>
      </c>
      <c r="I355" s="3"/>
      <c r="J355" s="3"/>
      <c r="K355" s="1">
        <f t="shared" si="56"/>
        <v>-7.0949999935692176E-3</v>
      </c>
      <c r="M355" s="1"/>
      <c r="O355" s="40">
        <f t="shared" ref="O355:O386" ca="1" si="57">+C$11+C$12*F355</f>
        <v>-7.4114029668597547E-3</v>
      </c>
      <c r="Q355" s="292">
        <f t="shared" si="52"/>
        <v>41149.866650000004</v>
      </c>
      <c r="R355" s="8">
        <f t="shared" ca="1" si="54"/>
        <v>1.0011084150709231E-7</v>
      </c>
      <c r="S355" s="1">
        <v>1</v>
      </c>
      <c r="T355" s="42">
        <f t="shared" ca="1" si="55"/>
        <v>1.0011084150709231E-7</v>
      </c>
      <c r="U355" s="84"/>
    </row>
    <row r="356" spans="1:22">
      <c r="A356" s="68" t="s">
        <v>167</v>
      </c>
      <c r="B356" s="68" t="s">
        <v>45</v>
      </c>
      <c r="C356" s="69">
        <v>56168.366699999999</v>
      </c>
      <c r="D356" s="69" t="s">
        <v>76</v>
      </c>
      <c r="E356" s="58">
        <f t="shared" si="50"/>
        <v>4247.4805118643835</v>
      </c>
      <c r="F356">
        <f t="shared" si="51"/>
        <v>4247.5</v>
      </c>
      <c r="G356">
        <f t="shared" si="53"/>
        <v>-7.0449999984703027E-3</v>
      </c>
      <c r="I356" s="3"/>
      <c r="J356" s="3"/>
      <c r="K356" s="1"/>
      <c r="L356" s="1">
        <f>G356</f>
        <v>-7.0449999984703027E-3</v>
      </c>
      <c r="M356" s="1"/>
      <c r="O356" s="40">
        <f t="shared" ca="1" si="57"/>
        <v>-7.4114029668597547E-3</v>
      </c>
      <c r="Q356" s="292">
        <f t="shared" si="52"/>
        <v>41149.866699999999</v>
      </c>
      <c r="R356" s="8">
        <f t="shared" ca="1" si="54"/>
        <v>1.3425113524460177E-7</v>
      </c>
      <c r="S356" s="1">
        <v>1</v>
      </c>
      <c r="T356" s="42">
        <f t="shared" ca="1" si="55"/>
        <v>1.3425113524460177E-7</v>
      </c>
    </row>
    <row r="357" spans="1:22">
      <c r="A357" s="80" t="s">
        <v>168</v>
      </c>
      <c r="B357" s="76" t="s">
        <v>45</v>
      </c>
      <c r="C357" s="75">
        <v>56169.812700000002</v>
      </c>
      <c r="D357" s="75">
        <v>2.9999999999999997E-4</v>
      </c>
      <c r="E357" s="58">
        <f t="shared" si="50"/>
        <v>4251.480489734502</v>
      </c>
      <c r="F357">
        <f t="shared" si="51"/>
        <v>4251.5</v>
      </c>
      <c r="G357">
        <f t="shared" si="53"/>
        <v>-7.0530000011785887E-3</v>
      </c>
      <c r="I357" s="3"/>
      <c r="J357" s="3"/>
      <c r="K357" s="1">
        <f t="shared" ref="K357:K370" si="58">G357</f>
        <v>-7.0530000011785887E-3</v>
      </c>
      <c r="M357" s="1"/>
      <c r="O357" s="40">
        <f t="shared" ca="1" si="57"/>
        <v>-7.4237559352130847E-3</v>
      </c>
      <c r="Q357" s="292">
        <f t="shared" si="52"/>
        <v>41151.312700000002</v>
      </c>
      <c r="R357" s="8">
        <f t="shared" ca="1" si="54"/>
        <v>1.3745996262179152E-7</v>
      </c>
      <c r="S357" s="1">
        <v>1</v>
      </c>
      <c r="T357" s="42">
        <f t="shared" ca="1" si="55"/>
        <v>1.3745996262179152E-7</v>
      </c>
    </row>
    <row r="358" spans="1:22">
      <c r="A358" s="70" t="s">
        <v>169</v>
      </c>
      <c r="B358" s="71" t="s">
        <v>45</v>
      </c>
      <c r="C358" s="70">
        <v>56180.658000000003</v>
      </c>
      <c r="D358" s="73">
        <v>2.0000000000000001E-4</v>
      </c>
      <c r="E358" s="58">
        <f t="shared" si="50"/>
        <v>4281.4811536312463</v>
      </c>
      <c r="F358">
        <f t="shared" si="51"/>
        <v>4281.5</v>
      </c>
      <c r="G358">
        <f t="shared" si="53"/>
        <v>-6.8129999999655411E-3</v>
      </c>
      <c r="I358" s="3"/>
      <c r="J358" s="3"/>
      <c r="K358" s="1">
        <f t="shared" si="58"/>
        <v>-6.8129999999655411E-3</v>
      </c>
      <c r="M358" s="1"/>
      <c r="O358" s="40">
        <f t="shared" ca="1" si="57"/>
        <v>-7.5164031978630554E-3</v>
      </c>
      <c r="Q358" s="292">
        <f t="shared" si="52"/>
        <v>41162.158000000003</v>
      </c>
      <c r="R358" s="8">
        <f t="shared" ca="1" si="54"/>
        <v>4.9477605881244974E-7</v>
      </c>
      <c r="S358" s="1">
        <v>1</v>
      </c>
      <c r="T358" s="42">
        <f t="shared" ca="1" si="55"/>
        <v>4.9477605881244974E-7</v>
      </c>
    </row>
    <row r="359" spans="1:22">
      <c r="A359" s="70" t="s">
        <v>169</v>
      </c>
      <c r="B359" s="71" t="s">
        <v>49</v>
      </c>
      <c r="C359" s="70">
        <v>56180.838600000003</v>
      </c>
      <c r="D359" s="73">
        <v>2.0000000000000001E-4</v>
      </c>
      <c r="E359" s="58">
        <f t="shared" si="50"/>
        <v>4281.9807359295455</v>
      </c>
      <c r="F359">
        <f t="shared" si="51"/>
        <v>4282</v>
      </c>
      <c r="G359">
        <f t="shared" si="53"/>
        <v>-6.9640000001527369E-3</v>
      </c>
      <c r="I359" s="3"/>
      <c r="J359" s="3"/>
      <c r="K359" s="1">
        <f t="shared" si="58"/>
        <v>-6.9640000001527369E-3</v>
      </c>
      <c r="M359" s="1"/>
      <c r="O359" s="40">
        <f t="shared" ca="1" si="57"/>
        <v>-7.5179473189072206E-3</v>
      </c>
      <c r="Q359" s="292">
        <f t="shared" si="52"/>
        <v>41162.338600000003</v>
      </c>
      <c r="R359" s="8">
        <f t="shared" ca="1" si="54"/>
        <v>3.0685763195528155E-7</v>
      </c>
      <c r="S359" s="1">
        <v>1</v>
      </c>
      <c r="T359" s="42">
        <f t="shared" ca="1" si="55"/>
        <v>3.0685763195528155E-7</v>
      </c>
      <c r="U359" s="8"/>
    </row>
    <row r="360" spans="1:22">
      <c r="A360" s="86" t="s">
        <v>170</v>
      </c>
      <c r="B360" s="74" t="s">
        <v>49</v>
      </c>
      <c r="C360" s="73">
        <v>56212.286899999999</v>
      </c>
      <c r="D360" s="73">
        <v>8.9999999999999998E-4</v>
      </c>
      <c r="E360" s="58">
        <f t="shared" si="50"/>
        <v>4368.9741688842632</v>
      </c>
      <c r="F360">
        <f t="shared" si="51"/>
        <v>4369</v>
      </c>
      <c r="G360">
        <f t="shared" si="53"/>
        <v>-9.3380000034812838E-3</v>
      </c>
      <c r="I360" s="3"/>
      <c r="J360" s="3"/>
      <c r="K360" s="1">
        <f t="shared" si="58"/>
        <v>-9.3380000034812838E-3</v>
      </c>
      <c r="M360" s="1"/>
      <c r="O360" s="40">
        <f t="shared" ca="1" si="57"/>
        <v>-7.7866243805921349E-3</v>
      </c>
      <c r="Q360" s="292">
        <f t="shared" si="52"/>
        <v>41193.786899999999</v>
      </c>
      <c r="R360" s="8">
        <f t="shared" ca="1" si="54"/>
        <v>2.4067663232946949E-6</v>
      </c>
      <c r="S360" s="1">
        <v>1</v>
      </c>
      <c r="T360" s="42">
        <f t="shared" ca="1" si="55"/>
        <v>2.4067663232946949E-6</v>
      </c>
      <c r="U360" s="8"/>
    </row>
    <row r="361" spans="1:22">
      <c r="A361" s="90" t="s">
        <v>156</v>
      </c>
      <c r="B361" s="71" t="s">
        <v>45</v>
      </c>
      <c r="C361" s="70">
        <v>56222.2304</v>
      </c>
      <c r="D361" s="70" t="s">
        <v>124</v>
      </c>
      <c r="E361" s="58">
        <f t="shared" si="50"/>
        <v>4396.4802407732186</v>
      </c>
      <c r="F361">
        <f t="shared" si="51"/>
        <v>4396.5</v>
      </c>
      <c r="G361">
        <f t="shared" si="53"/>
        <v>-7.1430000025429763E-3</v>
      </c>
      <c r="I361" s="3"/>
      <c r="J361" s="3"/>
      <c r="K361" s="1">
        <f t="shared" si="58"/>
        <v>-7.1430000025429763E-3</v>
      </c>
      <c r="M361" s="1"/>
      <c r="O361" s="40">
        <f t="shared" ca="1" si="57"/>
        <v>-7.8715510380212746E-3</v>
      </c>
      <c r="Q361" s="292">
        <f t="shared" si="52"/>
        <v>41203.7304</v>
      </c>
      <c r="R361" s="8">
        <f t="shared" ca="1" si="54"/>
        <v>5.3078661129650059E-7</v>
      </c>
      <c r="S361" s="1">
        <v>1</v>
      </c>
      <c r="T361" s="42">
        <f t="shared" ca="1" si="55"/>
        <v>5.3078661129650059E-7</v>
      </c>
    </row>
    <row r="362" spans="1:22">
      <c r="A362" s="86" t="s">
        <v>168</v>
      </c>
      <c r="B362" s="74" t="s">
        <v>45</v>
      </c>
      <c r="C362" s="73">
        <v>56251.511700000003</v>
      </c>
      <c r="D362" s="73">
        <v>1E-4</v>
      </c>
      <c r="E362" s="58">
        <f t="shared" si="50"/>
        <v>4477.4792393956395</v>
      </c>
      <c r="F362">
        <f t="shared" si="51"/>
        <v>4477.5</v>
      </c>
      <c r="G362">
        <f t="shared" si="53"/>
        <v>-7.5049999941256829E-3</v>
      </c>
      <c r="I362" s="3"/>
      <c r="J362" s="3"/>
      <c r="K362" s="1">
        <f t="shared" si="58"/>
        <v>-7.5049999941256829E-3</v>
      </c>
      <c r="M362" s="1"/>
      <c r="O362" s="40">
        <f t="shared" ca="1" si="57"/>
        <v>-8.121698647176193E-3</v>
      </c>
      <c r="Q362" s="292">
        <f t="shared" si="52"/>
        <v>41233.011700000003</v>
      </c>
      <c r="R362" s="8">
        <f t="shared" ca="1" si="54"/>
        <v>3.8031722867431341E-7</v>
      </c>
      <c r="S362" s="1">
        <v>1</v>
      </c>
      <c r="T362" s="42">
        <f t="shared" ca="1" si="55"/>
        <v>3.8031722867431341E-7</v>
      </c>
    </row>
    <row r="363" spans="1:22">
      <c r="A363" s="86" t="s">
        <v>171</v>
      </c>
      <c r="B363" s="74" t="s">
        <v>45</v>
      </c>
      <c r="C363" s="73">
        <v>56490.825499999999</v>
      </c>
      <c r="D363" s="73">
        <v>1E-4</v>
      </c>
      <c r="E363" s="58">
        <f t="shared" si="50"/>
        <v>5139.4777898877428</v>
      </c>
      <c r="F363">
        <f t="shared" si="51"/>
        <v>5139.5</v>
      </c>
      <c r="G363">
        <f t="shared" si="53"/>
        <v>-8.0290000041713938E-3</v>
      </c>
      <c r="I363" s="3"/>
      <c r="J363" s="3"/>
      <c r="K363" s="1">
        <f t="shared" si="58"/>
        <v>-8.0290000041713938E-3</v>
      </c>
      <c r="M363" s="1"/>
      <c r="O363" s="40">
        <f t="shared" ca="1" si="57"/>
        <v>-1.0166114909652201E-2</v>
      </c>
      <c r="Q363" s="292">
        <f t="shared" si="52"/>
        <v>41472.325499999999</v>
      </c>
      <c r="R363" s="8">
        <f t="shared" ca="1" si="54"/>
        <v>4.56726011922824E-6</v>
      </c>
      <c r="S363" s="1">
        <v>1</v>
      </c>
      <c r="T363" s="42">
        <f t="shared" ca="1" si="55"/>
        <v>4.56726011922824E-6</v>
      </c>
    </row>
    <row r="364" spans="1:22">
      <c r="A364" s="91" t="s">
        <v>172</v>
      </c>
      <c r="B364" s="92" t="s">
        <v>49</v>
      </c>
      <c r="C364" s="93">
        <v>56521.732499999998</v>
      </c>
      <c r="D364" s="93">
        <v>2.0000000000000001E-4</v>
      </c>
      <c r="E364" s="58">
        <f t="shared" si="50"/>
        <v>5224.9738590657817</v>
      </c>
      <c r="F364">
        <f t="shared" si="51"/>
        <v>5225</v>
      </c>
      <c r="G364">
        <f t="shared" si="53"/>
        <v>-9.4500000050175004E-3</v>
      </c>
      <c r="I364" s="3"/>
      <c r="J364" s="3"/>
      <c r="K364" s="1">
        <f t="shared" si="58"/>
        <v>-9.4500000050175004E-3</v>
      </c>
      <c r="M364" s="1"/>
      <c r="O364" s="40">
        <f t="shared" ca="1" si="57"/>
        <v>-1.0430159608204616E-2</v>
      </c>
      <c r="Q364" s="292">
        <f t="shared" si="52"/>
        <v>41503.232499999998</v>
      </c>
      <c r="R364" s="8">
        <f t="shared" ca="1" si="54"/>
        <v>9.6071284771992494E-7</v>
      </c>
      <c r="S364" s="1">
        <v>1</v>
      </c>
      <c r="T364" s="42">
        <f t="shared" ca="1" si="55"/>
        <v>9.6071284771992494E-7</v>
      </c>
    </row>
    <row r="365" spans="1:22">
      <c r="A365" s="91" t="s">
        <v>173</v>
      </c>
      <c r="B365" s="92" t="s">
        <v>49</v>
      </c>
      <c r="C365" s="93">
        <v>56521.732499999998</v>
      </c>
      <c r="D365" s="93">
        <v>2.0000000000000001E-4</v>
      </c>
      <c r="E365" s="58">
        <f t="shared" si="50"/>
        <v>5224.9738590657817</v>
      </c>
      <c r="F365">
        <f t="shared" si="51"/>
        <v>5225</v>
      </c>
      <c r="G365">
        <f t="shared" si="53"/>
        <v>-9.4500000050175004E-3</v>
      </c>
      <c r="I365" s="3"/>
      <c r="J365" s="3"/>
      <c r="K365" s="1">
        <f t="shared" si="58"/>
        <v>-9.4500000050175004E-3</v>
      </c>
      <c r="M365" s="1"/>
      <c r="O365" s="40">
        <f t="shared" ca="1" si="57"/>
        <v>-1.0430159608204616E-2</v>
      </c>
      <c r="Q365" s="292">
        <f t="shared" si="52"/>
        <v>41503.232499999998</v>
      </c>
      <c r="R365" s="8">
        <f t="shared" ca="1" si="54"/>
        <v>9.6071284771992494E-7</v>
      </c>
      <c r="S365" s="1">
        <v>1</v>
      </c>
      <c r="T365" s="42">
        <f t="shared" ca="1" si="55"/>
        <v>9.6071284771992494E-7</v>
      </c>
    </row>
    <row r="366" spans="1:22">
      <c r="A366" s="94" t="s">
        <v>174</v>
      </c>
      <c r="B366" s="95" t="s">
        <v>49</v>
      </c>
      <c r="C366" s="73">
        <v>56542.338799999998</v>
      </c>
      <c r="D366" s="96">
        <v>1.6000000000000001E-3</v>
      </c>
      <c r="E366" s="58">
        <f t="shared" si="50"/>
        <v>5281.9757567039669</v>
      </c>
      <c r="F366">
        <f t="shared" si="51"/>
        <v>5282</v>
      </c>
      <c r="G366">
        <f t="shared" si="53"/>
        <v>-8.7640000056126155E-3</v>
      </c>
      <c r="I366" s="3"/>
      <c r="J366" s="3"/>
      <c r="K366" s="1">
        <f t="shared" si="58"/>
        <v>-8.7640000056126155E-3</v>
      </c>
      <c r="M366" s="1"/>
      <c r="O366" s="40">
        <f t="shared" ca="1" si="57"/>
        <v>-1.060618940723956E-2</v>
      </c>
      <c r="Q366" s="292">
        <f t="shared" si="52"/>
        <v>41523.838799999998</v>
      </c>
      <c r="R366" s="8">
        <f t="shared" ca="1" si="54"/>
        <v>3.39366179146664E-6</v>
      </c>
      <c r="S366" s="1">
        <v>1</v>
      </c>
      <c r="T366" s="42">
        <f t="shared" ca="1" si="55"/>
        <v>3.39366179146664E-6</v>
      </c>
    </row>
    <row r="367" spans="1:22">
      <c r="A367" s="86" t="s">
        <v>171</v>
      </c>
      <c r="B367" s="74" t="s">
        <v>45</v>
      </c>
      <c r="C367" s="73">
        <v>56552.6414</v>
      </c>
      <c r="D367" s="73">
        <v>4.0000000000000002E-4</v>
      </c>
      <c r="E367" s="58">
        <f t="shared" si="50"/>
        <v>5310.4751840930348</v>
      </c>
      <c r="F367">
        <f t="shared" si="51"/>
        <v>5310.5</v>
      </c>
      <c r="G367">
        <f t="shared" si="53"/>
        <v>-8.9710000029299408E-3</v>
      </c>
      <c r="I367" s="3"/>
      <c r="J367" s="3"/>
      <c r="K367" s="1">
        <f t="shared" si="58"/>
        <v>-8.9710000029299408E-3</v>
      </c>
      <c r="M367" s="1"/>
      <c r="O367" s="40">
        <f t="shared" ca="1" si="57"/>
        <v>-1.0694204306757032E-2</v>
      </c>
      <c r="Q367" s="292">
        <f t="shared" si="52"/>
        <v>41534.1414</v>
      </c>
      <c r="R367" s="8">
        <f t="shared" ca="1" si="54"/>
        <v>2.9694330727282091E-6</v>
      </c>
      <c r="S367" s="1">
        <v>1</v>
      </c>
      <c r="T367" s="42">
        <f t="shared" ca="1" si="55"/>
        <v>2.9694330727282091E-6</v>
      </c>
    </row>
    <row r="368" spans="1:22">
      <c r="A368" s="86" t="s">
        <v>171</v>
      </c>
      <c r="B368" s="74" t="s">
        <v>49</v>
      </c>
      <c r="C368" s="73">
        <v>56552.821799999998</v>
      </c>
      <c r="D368" s="73">
        <v>4.0000000000000002E-4</v>
      </c>
      <c r="E368" s="58">
        <f t="shared" si="50"/>
        <v>5310.9742131440426</v>
      </c>
      <c r="F368">
        <f t="shared" si="51"/>
        <v>5311</v>
      </c>
      <c r="G368">
        <f t="shared" si="53"/>
        <v>-9.3220000053406693E-3</v>
      </c>
      <c r="I368" s="3"/>
      <c r="J368" s="3"/>
      <c r="K368" s="1">
        <f t="shared" si="58"/>
        <v>-9.3220000053406693E-3</v>
      </c>
      <c r="M368" s="1"/>
      <c r="O368" s="40">
        <f t="shared" ca="1" si="57"/>
        <v>-1.0695748427801199E-2</v>
      </c>
      <c r="Q368" s="292">
        <f t="shared" si="52"/>
        <v>41534.321799999998</v>
      </c>
      <c r="R368" s="8">
        <f t="shared" ca="1" si="54"/>
        <v>1.8871847282127931E-6</v>
      </c>
      <c r="S368" s="1">
        <v>1</v>
      </c>
      <c r="T368" s="42">
        <f t="shared" ca="1" si="55"/>
        <v>1.8871847282127931E-6</v>
      </c>
      <c r="U368" s="8"/>
    </row>
    <row r="369" spans="1:21">
      <c r="A369" s="86" t="s">
        <v>171</v>
      </c>
      <c r="B369" s="74" t="s">
        <v>49</v>
      </c>
      <c r="C369" s="73">
        <v>56562.582000000002</v>
      </c>
      <c r="D369" s="73">
        <v>2.0000000000000001E-4</v>
      </c>
      <c r="E369" s="58">
        <f t="shared" si="50"/>
        <v>5337.9732338963604</v>
      </c>
      <c r="F369">
        <f t="shared" si="51"/>
        <v>5338</v>
      </c>
      <c r="G369">
        <f t="shared" si="53"/>
        <v>-9.6760000014910474E-3</v>
      </c>
      <c r="I369" s="3"/>
      <c r="J369" s="3"/>
      <c r="K369" s="1">
        <f t="shared" si="58"/>
        <v>-9.6760000014910474E-3</v>
      </c>
      <c r="M369" s="1"/>
      <c r="O369" s="40">
        <f t="shared" ca="1" si="57"/>
        <v>-1.0779130964186173E-2</v>
      </c>
      <c r="Q369" s="292">
        <f t="shared" si="52"/>
        <v>41544.082000000002</v>
      </c>
      <c r="R369" s="8">
        <f t="shared" ca="1" si="54"/>
        <v>1.216897920856675E-6</v>
      </c>
      <c r="S369" s="1">
        <v>1</v>
      </c>
      <c r="T369" s="42">
        <f t="shared" ca="1" si="55"/>
        <v>1.216897920856675E-6</v>
      </c>
    </row>
    <row r="370" spans="1:21">
      <c r="A370" s="94" t="s">
        <v>174</v>
      </c>
      <c r="B370" s="95" t="s">
        <v>49</v>
      </c>
      <c r="C370" s="73">
        <v>56563.3053</v>
      </c>
      <c r="D370" s="96">
        <v>1E-4</v>
      </c>
      <c r="E370" s="58">
        <f t="shared" si="50"/>
        <v>5339.9740527023359</v>
      </c>
      <c r="F370">
        <f t="shared" si="51"/>
        <v>5340</v>
      </c>
      <c r="G370">
        <f t="shared" si="53"/>
        <v>-9.3800000031478703E-3</v>
      </c>
      <c r="I370" s="3"/>
      <c r="J370" s="3"/>
      <c r="K370" s="1">
        <f t="shared" si="58"/>
        <v>-9.3800000031478703E-3</v>
      </c>
      <c r="M370" s="1"/>
      <c r="O370" s="40">
        <f t="shared" ca="1" si="57"/>
        <v>-1.0785307448362837E-2</v>
      </c>
      <c r="Q370" s="292">
        <f t="shared" si="52"/>
        <v>41544.8053</v>
      </c>
      <c r="R370" s="8">
        <f t="shared" ca="1" si="54"/>
        <v>1.9748890155766177E-6</v>
      </c>
      <c r="S370" s="1">
        <v>1</v>
      </c>
      <c r="T370" s="42">
        <f t="shared" ca="1" si="55"/>
        <v>1.9748890155766177E-6</v>
      </c>
    </row>
    <row r="371" spans="1:21">
      <c r="A371" s="68" t="s">
        <v>175</v>
      </c>
      <c r="B371" s="68" t="s">
        <v>49</v>
      </c>
      <c r="C371" s="69">
        <v>56573.427300000003</v>
      </c>
      <c r="D371" s="69" t="s">
        <v>76</v>
      </c>
      <c r="E371" s="58">
        <f t="shared" si="50"/>
        <v>5367.9738977931047</v>
      </c>
      <c r="F371">
        <f t="shared" si="51"/>
        <v>5368</v>
      </c>
      <c r="G371">
        <f t="shared" si="53"/>
        <v>-9.4360000002779998E-3</v>
      </c>
      <c r="I371" s="3"/>
      <c r="J371" s="3"/>
      <c r="K371" s="1"/>
      <c r="L371" s="1">
        <f>G371</f>
        <v>-9.4360000002779998E-3</v>
      </c>
      <c r="M371" s="1"/>
      <c r="O371" s="40">
        <f t="shared" ca="1" si="57"/>
        <v>-1.0871778226836142E-2</v>
      </c>
      <c r="Q371" s="292">
        <f t="shared" si="52"/>
        <v>41554.927300000003</v>
      </c>
      <c r="R371" s="8">
        <f t="shared" ca="1" si="54"/>
        <v>2.0614591158584447E-6</v>
      </c>
      <c r="S371" s="1">
        <v>1</v>
      </c>
      <c r="T371" s="42">
        <f t="shared" ca="1" si="55"/>
        <v>2.0614591158584447E-6</v>
      </c>
    </row>
    <row r="372" spans="1:21">
      <c r="A372" s="73" t="s">
        <v>176</v>
      </c>
      <c r="B372" s="74" t="s">
        <v>49</v>
      </c>
      <c r="C372" s="97">
        <v>56573.427309999999</v>
      </c>
      <c r="D372" s="73">
        <v>1E-4</v>
      </c>
      <c r="E372" s="58">
        <f t="shared" si="50"/>
        <v>5367.9739254554579</v>
      </c>
      <c r="F372">
        <f t="shared" si="51"/>
        <v>5368</v>
      </c>
      <c r="G372">
        <f t="shared" si="53"/>
        <v>-9.4260000041685998E-3</v>
      </c>
      <c r="I372" s="3"/>
      <c r="J372" s="3"/>
      <c r="K372" s="1">
        <f t="shared" ref="K372:K382" si="59">G372</f>
        <v>-9.4260000041685998E-3</v>
      </c>
      <c r="M372" s="1"/>
      <c r="O372" s="40">
        <f t="shared" ca="1" si="57"/>
        <v>-1.0871778226836142E-2</v>
      </c>
      <c r="Q372" s="292">
        <f t="shared" si="52"/>
        <v>41554.927309999999</v>
      </c>
      <c r="R372" s="8">
        <f t="shared" ca="1" si="54"/>
        <v>2.0902746691397177E-6</v>
      </c>
      <c r="S372" s="1">
        <v>1</v>
      </c>
      <c r="T372" s="42">
        <f t="shared" ca="1" si="55"/>
        <v>2.0902746691397177E-6</v>
      </c>
    </row>
    <row r="373" spans="1:21">
      <c r="A373" s="86" t="s">
        <v>177</v>
      </c>
      <c r="B373" s="74" t="s">
        <v>49</v>
      </c>
      <c r="C373" s="73">
        <v>56580.656999999999</v>
      </c>
      <c r="D373" s="73">
        <v>1E-4</v>
      </c>
      <c r="E373" s="58">
        <f t="shared" si="50"/>
        <v>5387.9729572727092</v>
      </c>
      <c r="F373">
        <f t="shared" si="51"/>
        <v>5388</v>
      </c>
      <c r="G373">
        <f t="shared" si="53"/>
        <v>-9.775999998964835E-3</v>
      </c>
      <c r="I373" s="3"/>
      <c r="J373" s="3"/>
      <c r="K373" s="1">
        <f t="shared" si="59"/>
        <v>-9.775999998964835E-3</v>
      </c>
      <c r="M373" s="1"/>
      <c r="O373" s="40">
        <f t="shared" ca="1" si="57"/>
        <v>-1.0933543068602791E-2</v>
      </c>
      <c r="Q373" s="292">
        <f t="shared" si="52"/>
        <v>41562.156999999999</v>
      </c>
      <c r="R373" s="8">
        <f t="shared" ca="1" si="54"/>
        <v>1.3399059580668609E-6</v>
      </c>
      <c r="S373" s="1">
        <v>1</v>
      </c>
      <c r="T373" s="42">
        <f t="shared" ca="1" si="55"/>
        <v>1.3399059580668609E-6</v>
      </c>
    </row>
    <row r="374" spans="1:21">
      <c r="A374" s="86" t="s">
        <v>177</v>
      </c>
      <c r="B374" s="74" t="s">
        <v>49</v>
      </c>
      <c r="C374" s="73">
        <v>56593.670899999997</v>
      </c>
      <c r="D374" s="73">
        <v>1E-4</v>
      </c>
      <c r="E374" s="58">
        <f t="shared" si="50"/>
        <v>5423.9724814800393</v>
      </c>
      <c r="F374">
        <f t="shared" si="51"/>
        <v>5424</v>
      </c>
      <c r="G374">
        <f t="shared" si="53"/>
        <v>-9.9480000062612817E-3</v>
      </c>
      <c r="I374" s="3"/>
      <c r="J374" s="3"/>
      <c r="K374" s="1">
        <f t="shared" si="59"/>
        <v>-9.9480000062612817E-3</v>
      </c>
      <c r="M374" s="1"/>
      <c r="O374" s="40">
        <f t="shared" ca="1" si="57"/>
        <v>-1.1044719783782752E-2</v>
      </c>
      <c r="Q374" s="292">
        <f t="shared" si="52"/>
        <v>41575.170899999997</v>
      </c>
      <c r="R374" s="8">
        <f t="shared" ca="1" si="54"/>
        <v>1.2027942704067432E-6</v>
      </c>
      <c r="S374" s="1">
        <v>1</v>
      </c>
      <c r="T374" s="42">
        <f t="shared" ca="1" si="55"/>
        <v>1.2027942704067432E-6</v>
      </c>
    </row>
    <row r="375" spans="1:21">
      <c r="A375" s="91" t="s">
        <v>172</v>
      </c>
      <c r="B375" s="92" t="s">
        <v>45</v>
      </c>
      <c r="C375" s="93">
        <v>56857.746200000001</v>
      </c>
      <c r="D375" s="93">
        <v>2.0000000000000001E-4</v>
      </c>
      <c r="E375" s="58">
        <f t="shared" si="50"/>
        <v>6154.4671952022427</v>
      </c>
      <c r="F375">
        <f t="shared" si="51"/>
        <v>6154.5</v>
      </c>
      <c r="G375">
        <f t="shared" si="53"/>
        <v>-1.1858999998366926E-2</v>
      </c>
      <c r="I375" s="3"/>
      <c r="J375" s="3"/>
      <c r="K375" s="1">
        <f t="shared" si="59"/>
        <v>-1.1858999998366926E-2</v>
      </c>
      <c r="M375" s="1"/>
      <c r="O375" s="40">
        <f t="shared" ca="1" si="57"/>
        <v>-1.3300680629309527E-2</v>
      </c>
      <c r="Q375" s="292">
        <f t="shared" si="52"/>
        <v>41839.246200000001</v>
      </c>
      <c r="R375" s="8">
        <f t="shared" ca="1" si="54"/>
        <v>2.0784430416350562E-6</v>
      </c>
      <c r="S375" s="1">
        <v>1</v>
      </c>
      <c r="T375" s="42">
        <f t="shared" ca="1" si="55"/>
        <v>2.0784430416350562E-6</v>
      </c>
    </row>
    <row r="376" spans="1:21">
      <c r="A376" s="91" t="s">
        <v>173</v>
      </c>
      <c r="B376" s="92" t="s">
        <v>45</v>
      </c>
      <c r="C376" s="93">
        <v>56857.746200000001</v>
      </c>
      <c r="D376" s="93">
        <v>2.0000000000000001E-4</v>
      </c>
      <c r="E376" s="58">
        <f t="shared" si="50"/>
        <v>6154.4671952022427</v>
      </c>
      <c r="F376">
        <f t="shared" si="51"/>
        <v>6154.5</v>
      </c>
      <c r="G376">
        <f t="shared" ref="G376:G382" si="60">+C376-(C$7+F376*C$8)</f>
        <v>-1.1858999998366926E-2</v>
      </c>
      <c r="I376" s="3"/>
      <c r="J376" s="3"/>
      <c r="K376" s="1">
        <f t="shared" si="59"/>
        <v>-1.1858999998366926E-2</v>
      </c>
      <c r="M376" s="1"/>
      <c r="O376" s="40">
        <f t="shared" ca="1" si="57"/>
        <v>-1.3300680629309527E-2</v>
      </c>
      <c r="Q376" s="292">
        <f t="shared" si="52"/>
        <v>41839.246200000001</v>
      </c>
      <c r="R376" s="8">
        <f t="shared" ref="R376:R382" ca="1" si="61">+(O376-G376)^2</f>
        <v>2.0784430416350562E-6</v>
      </c>
      <c r="S376" s="1">
        <v>1</v>
      </c>
      <c r="T376" s="42">
        <f t="shared" ref="T376:T407" ca="1" si="62">+S376*R376</f>
        <v>2.0784430416350562E-6</v>
      </c>
    </row>
    <row r="377" spans="1:21">
      <c r="A377" s="91" t="s">
        <v>172</v>
      </c>
      <c r="B377" s="92" t="s">
        <v>45</v>
      </c>
      <c r="C377" s="93">
        <v>56882.690199999997</v>
      </c>
      <c r="D377" s="93">
        <v>1E-4</v>
      </c>
      <c r="E377" s="58">
        <f t="shared" si="50"/>
        <v>6223.4681965798172</v>
      </c>
      <c r="F377">
        <f t="shared" si="51"/>
        <v>6223.5</v>
      </c>
      <c r="G377">
        <f t="shared" si="60"/>
        <v>-1.1496999999508262E-2</v>
      </c>
      <c r="I377" s="3"/>
      <c r="J377" s="3"/>
      <c r="K377" s="1">
        <f t="shared" si="59"/>
        <v>-1.1496999999508262E-2</v>
      </c>
      <c r="M377" s="1"/>
      <c r="O377" s="40">
        <f t="shared" ca="1" si="57"/>
        <v>-1.3513769333404459E-2</v>
      </c>
      <c r="Q377" s="292">
        <f t="shared" si="52"/>
        <v>41864.190199999997</v>
      </c>
      <c r="R377" s="8">
        <f t="shared" ca="1" si="61"/>
        <v>4.0673585461441104E-6</v>
      </c>
      <c r="S377" s="1">
        <v>1</v>
      </c>
      <c r="T377" s="42">
        <f t="shared" ca="1" si="62"/>
        <v>4.0673585461441104E-6</v>
      </c>
    </row>
    <row r="378" spans="1:21">
      <c r="A378" s="91" t="s">
        <v>173</v>
      </c>
      <c r="B378" s="92" t="s">
        <v>45</v>
      </c>
      <c r="C378" s="93">
        <v>56882.690199999997</v>
      </c>
      <c r="D378" s="93">
        <v>1E-4</v>
      </c>
      <c r="E378" s="58">
        <f t="shared" si="50"/>
        <v>6223.4681965798172</v>
      </c>
      <c r="F378">
        <f t="shared" si="51"/>
        <v>6223.5</v>
      </c>
      <c r="G378">
        <f t="shared" si="60"/>
        <v>-1.1496999999508262E-2</v>
      </c>
      <c r="I378" s="3"/>
      <c r="J378" s="3"/>
      <c r="K378" s="1">
        <f t="shared" si="59"/>
        <v>-1.1496999999508262E-2</v>
      </c>
      <c r="M378" s="1"/>
      <c r="O378" s="40">
        <f t="shared" ca="1" si="57"/>
        <v>-1.3513769333404459E-2</v>
      </c>
      <c r="Q378" s="292">
        <f t="shared" si="52"/>
        <v>41864.190199999997</v>
      </c>
      <c r="R378" s="8">
        <f t="shared" ca="1" si="61"/>
        <v>4.0673585461441104E-6</v>
      </c>
      <c r="S378" s="1">
        <v>1</v>
      </c>
      <c r="T378" s="42">
        <f t="shared" ca="1" si="62"/>
        <v>4.0673585461441104E-6</v>
      </c>
    </row>
    <row r="379" spans="1:21">
      <c r="A379" s="91" t="s">
        <v>172</v>
      </c>
      <c r="B379" s="92" t="s">
        <v>49</v>
      </c>
      <c r="C379" s="93">
        <v>56882.869500000001</v>
      </c>
      <c r="D379" s="93">
        <v>2.0000000000000001E-4</v>
      </c>
      <c r="E379" s="58">
        <f t="shared" si="50"/>
        <v>6223.9641827707746</v>
      </c>
      <c r="F379">
        <f t="shared" si="51"/>
        <v>6224</v>
      </c>
      <c r="G379">
        <f t="shared" si="60"/>
        <v>-1.2948000003234483E-2</v>
      </c>
      <c r="I379" s="3"/>
      <c r="J379" s="3"/>
      <c r="K379" s="1">
        <f t="shared" si="59"/>
        <v>-1.2948000003234483E-2</v>
      </c>
      <c r="M379" s="1"/>
      <c r="O379" s="40">
        <f t="shared" ca="1" si="57"/>
        <v>-1.3515313454448626E-2</v>
      </c>
      <c r="Q379" s="292">
        <f t="shared" si="52"/>
        <v>41864.369500000001</v>
      </c>
      <c r="R379" s="8">
        <f t="shared" ca="1" si="61"/>
        <v>3.2184455192850102E-7</v>
      </c>
      <c r="S379" s="1">
        <v>1</v>
      </c>
      <c r="T379" s="42">
        <f t="shared" ca="1" si="62"/>
        <v>3.2184455192850102E-7</v>
      </c>
    </row>
    <row r="380" spans="1:21">
      <c r="A380" s="91" t="s">
        <v>173</v>
      </c>
      <c r="B380" s="92" t="s">
        <v>49</v>
      </c>
      <c r="C380" s="93">
        <v>56882.869500000001</v>
      </c>
      <c r="D380" s="93">
        <v>2.0000000000000001E-4</v>
      </c>
      <c r="E380" s="58">
        <f t="shared" si="50"/>
        <v>6223.9641827707746</v>
      </c>
      <c r="F380">
        <f t="shared" si="51"/>
        <v>6224</v>
      </c>
      <c r="G380">
        <f t="shared" si="60"/>
        <v>-1.2948000003234483E-2</v>
      </c>
      <c r="I380" s="3"/>
      <c r="J380" s="3"/>
      <c r="K380" s="1">
        <f t="shared" si="59"/>
        <v>-1.2948000003234483E-2</v>
      </c>
      <c r="M380" s="1"/>
      <c r="O380" s="40">
        <f t="shared" ca="1" si="57"/>
        <v>-1.3515313454448626E-2</v>
      </c>
      <c r="Q380" s="292">
        <f t="shared" si="52"/>
        <v>41864.369500000001</v>
      </c>
      <c r="R380" s="8">
        <f t="shared" ca="1" si="61"/>
        <v>3.2184455192850102E-7</v>
      </c>
      <c r="S380" s="1">
        <v>1</v>
      </c>
      <c r="T380" s="42">
        <f t="shared" ca="1" si="62"/>
        <v>3.2184455192850102E-7</v>
      </c>
    </row>
    <row r="381" spans="1:21">
      <c r="A381" s="86" t="s">
        <v>177</v>
      </c>
      <c r="B381" s="74" t="s">
        <v>49</v>
      </c>
      <c r="C381" s="73">
        <v>56897.690999999999</v>
      </c>
      <c r="D381" s="73">
        <v>1E-4</v>
      </c>
      <c r="E381" s="58">
        <f t="shared" si="50"/>
        <v>6264.9639559393827</v>
      </c>
      <c r="F381">
        <f t="shared" si="51"/>
        <v>6265</v>
      </c>
      <c r="G381">
        <f t="shared" si="60"/>
        <v>-1.3030000001890585E-2</v>
      </c>
      <c r="I381" s="3"/>
      <c r="J381" s="3"/>
      <c r="K381" s="1">
        <f t="shared" si="59"/>
        <v>-1.3030000001890585E-2</v>
      </c>
      <c r="M381" s="1"/>
      <c r="O381" s="40">
        <f t="shared" ca="1" si="57"/>
        <v>-1.3641931380070253E-2</v>
      </c>
      <c r="Q381" s="292">
        <f t="shared" si="52"/>
        <v>41879.190999999999</v>
      </c>
      <c r="R381" s="8">
        <f t="shared" ca="1" si="61"/>
        <v>3.7446001160086751E-7</v>
      </c>
      <c r="S381" s="1">
        <v>1</v>
      </c>
      <c r="T381" s="42">
        <f t="shared" ca="1" si="62"/>
        <v>3.7446001160086751E-7</v>
      </c>
    </row>
    <row r="382" spans="1:21">
      <c r="A382" s="73" t="s">
        <v>178</v>
      </c>
      <c r="B382" s="74" t="s">
        <v>45</v>
      </c>
      <c r="C382" s="73">
        <v>57243.465400000001</v>
      </c>
      <c r="D382" s="73">
        <v>2.0000000000000001E-4</v>
      </c>
      <c r="E382" s="58">
        <f t="shared" si="50"/>
        <v>7221.4576959463593</v>
      </c>
      <c r="F382">
        <f t="shared" si="51"/>
        <v>7221.5</v>
      </c>
      <c r="G382">
        <f t="shared" si="60"/>
        <v>-1.5292999996745493E-2</v>
      </c>
      <c r="I382" s="3"/>
      <c r="J382" s="3"/>
      <c r="K382" s="1">
        <f t="shared" si="59"/>
        <v>-1.5292999996745493E-2</v>
      </c>
      <c r="M382" s="1"/>
      <c r="O382" s="40">
        <f t="shared" ca="1" si="57"/>
        <v>-1.6595834937560134E-2</v>
      </c>
      <c r="Q382" s="292">
        <f t="shared" si="52"/>
        <v>42224.965400000001</v>
      </c>
      <c r="R382" s="8">
        <f t="shared" ca="1" si="61"/>
        <v>1.6973788830074884E-6</v>
      </c>
      <c r="S382" s="1">
        <v>1</v>
      </c>
      <c r="T382" s="42">
        <f t="shared" ca="1" si="62"/>
        <v>1.6973788830074884E-6</v>
      </c>
    </row>
    <row r="383" spans="1:21">
      <c r="A383" s="73" t="s">
        <v>178</v>
      </c>
      <c r="B383" s="74" t="s">
        <v>49</v>
      </c>
      <c r="C383" s="73">
        <v>57243.536399999997</v>
      </c>
      <c r="D383" s="73">
        <v>2.0000000000000001E-4</v>
      </c>
      <c r="E383" s="58">
        <f t="shared" si="50"/>
        <v>7221.6540987325025</v>
      </c>
      <c r="F383">
        <f t="shared" si="51"/>
        <v>7221.5</v>
      </c>
      <c r="G383" s="84"/>
      <c r="I383" s="3"/>
      <c r="J383" s="3"/>
      <c r="K383" s="1"/>
      <c r="M383" s="1"/>
      <c r="O383" s="40">
        <f t="shared" ca="1" si="57"/>
        <v>-1.6595834937560134E-2</v>
      </c>
      <c r="Q383" s="292">
        <f t="shared" si="52"/>
        <v>42225.036399999997</v>
      </c>
      <c r="R383" s="8">
        <f ca="1">+(O383-U383)^2</f>
        <v>5.2276999399399875E-3</v>
      </c>
      <c r="T383" s="42">
        <f t="shared" ca="1" si="62"/>
        <v>0</v>
      </c>
      <c r="U383" s="58">
        <f>+C383-(C$7+F383*C$8)</f>
        <v>5.5706999999529216E-2</v>
      </c>
    </row>
    <row r="384" spans="1:21">
      <c r="A384" s="73" t="s">
        <v>178</v>
      </c>
      <c r="B384" s="74" t="s">
        <v>45</v>
      </c>
      <c r="C384" s="73">
        <v>57246.357199999999</v>
      </c>
      <c r="D384" s="73">
        <v>2.0000000000000001E-4</v>
      </c>
      <c r="E384" s="58">
        <f t="shared" si="50"/>
        <v>7229.4570984392849</v>
      </c>
      <c r="F384">
        <f t="shared" si="51"/>
        <v>7229.5</v>
      </c>
      <c r="G384">
        <f t="shared" ref="G384:G415" si="63">+C384-(C$7+F384*C$8)</f>
        <v>-1.5509000004385598E-2</v>
      </c>
      <c r="I384" s="3"/>
      <c r="J384" s="3"/>
      <c r="K384" s="1">
        <f t="shared" ref="K384:K393" si="64">G384</f>
        <v>-1.5509000004385598E-2</v>
      </c>
      <c r="M384" s="1"/>
      <c r="O384" s="40">
        <f t="shared" ca="1" si="57"/>
        <v>-1.6620540874266794E-2</v>
      </c>
      <c r="Q384" s="292">
        <f t="shared" si="52"/>
        <v>42227.857199999999</v>
      </c>
      <c r="R384" s="8">
        <f t="shared" ref="R384:R415" ca="1" si="65">+(O384-G384)^2</f>
        <v>1.2355231054162459E-6</v>
      </c>
      <c r="S384" s="1">
        <v>1</v>
      </c>
      <c r="T384" s="42">
        <f t="shared" ca="1" si="62"/>
        <v>1.2355231054162459E-6</v>
      </c>
    </row>
    <row r="385" spans="1:20">
      <c r="A385" s="91" t="s">
        <v>179</v>
      </c>
      <c r="B385" s="92" t="s">
        <v>49</v>
      </c>
      <c r="C385" s="93">
        <v>57246.898399999998</v>
      </c>
      <c r="D385" s="93">
        <v>2.0000000000000001E-4</v>
      </c>
      <c r="E385" s="58">
        <f t="shared" si="50"/>
        <v>7230.9541855923289</v>
      </c>
      <c r="F385">
        <f t="shared" si="51"/>
        <v>7231</v>
      </c>
      <c r="G385">
        <f t="shared" si="63"/>
        <v>-1.6562000004341826E-2</v>
      </c>
      <c r="I385" s="3"/>
      <c r="J385" s="3"/>
      <c r="K385" s="1">
        <f t="shared" si="64"/>
        <v>-1.6562000004341826E-2</v>
      </c>
      <c r="M385" s="1"/>
      <c r="O385" s="40">
        <f t="shared" ca="1" si="57"/>
        <v>-1.6625173237399291E-2</v>
      </c>
      <c r="Q385" s="292">
        <f t="shared" si="52"/>
        <v>42228.398399999998</v>
      </c>
      <c r="R385" s="8">
        <f t="shared" ca="1" si="65"/>
        <v>3.9908573749328375E-9</v>
      </c>
      <c r="S385" s="1">
        <v>1</v>
      </c>
      <c r="T385" s="42">
        <f t="shared" ca="1" si="62"/>
        <v>3.9908573749328375E-9</v>
      </c>
    </row>
    <row r="386" spans="1:20">
      <c r="A386" s="98" t="s">
        <v>180</v>
      </c>
      <c r="B386" s="99" t="s">
        <v>49</v>
      </c>
      <c r="C386" s="98">
        <v>57272.202400000002</v>
      </c>
      <c r="D386" s="98" t="s">
        <v>181</v>
      </c>
      <c r="E386" s="58">
        <f t="shared" si="50"/>
        <v>7300.9510320828149</v>
      </c>
      <c r="F386">
        <f t="shared" si="51"/>
        <v>7301</v>
      </c>
      <c r="G386">
        <f t="shared" si="63"/>
        <v>-1.7701999997370876E-2</v>
      </c>
      <c r="I386" s="3"/>
      <c r="J386" s="3"/>
      <c r="K386" s="1">
        <f t="shared" si="64"/>
        <v>-1.7701999997370876E-2</v>
      </c>
      <c r="M386" s="1"/>
      <c r="O386" s="40">
        <f t="shared" ca="1" si="57"/>
        <v>-1.6841350183582557E-2</v>
      </c>
      <c r="Q386" s="292">
        <f t="shared" si="52"/>
        <v>42253.702400000002</v>
      </c>
      <c r="R386" s="8">
        <f t="shared" ca="1" si="65"/>
        <v>7.4071810197386901E-7</v>
      </c>
      <c r="S386" s="1">
        <v>1</v>
      </c>
      <c r="T386" s="42">
        <f t="shared" ca="1" si="62"/>
        <v>7.4071810197386901E-7</v>
      </c>
    </row>
    <row r="387" spans="1:20">
      <c r="A387" s="100" t="s">
        <v>179</v>
      </c>
      <c r="B387" s="101" t="s">
        <v>45</v>
      </c>
      <c r="C387" s="102">
        <v>57279.614999999998</v>
      </c>
      <c r="D387" s="102">
        <v>2.0000000000000001E-4</v>
      </c>
      <c r="E387" s="58">
        <f t="shared" si="50"/>
        <v>7321.4560362044958</v>
      </c>
      <c r="F387">
        <f t="shared" si="51"/>
        <v>7321.5</v>
      </c>
      <c r="G387">
        <f t="shared" si="63"/>
        <v>-1.5893000003416091E-2</v>
      </c>
      <c r="I387" s="3"/>
      <c r="J387" s="3"/>
      <c r="K387" s="3">
        <f t="shared" si="64"/>
        <v>-1.5893000003416091E-2</v>
      </c>
      <c r="M387" s="1"/>
      <c r="O387" s="40">
        <f t="shared" ref="O387:O418" ca="1" si="66">+C$11+C$12*F387</f>
        <v>-1.6904659146393369E-2</v>
      </c>
      <c r="Q387" s="292">
        <f t="shared" si="52"/>
        <v>42261.114999999998</v>
      </c>
      <c r="R387" s="8">
        <f t="shared" ca="1" si="65"/>
        <v>1.0234542215695194E-6</v>
      </c>
      <c r="S387" s="1">
        <v>1</v>
      </c>
      <c r="T387" s="42">
        <f t="shared" ca="1" si="62"/>
        <v>1.0234542215695194E-6</v>
      </c>
    </row>
    <row r="388" spans="1:20">
      <c r="A388" s="100" t="s">
        <v>179</v>
      </c>
      <c r="B388" s="101" t="s">
        <v>49</v>
      </c>
      <c r="C388" s="102">
        <v>57279.793599999997</v>
      </c>
      <c r="D388" s="102">
        <v>2.0000000000000001E-4</v>
      </c>
      <c r="E388" s="58">
        <f t="shared" si="50"/>
        <v>7321.9500860299449</v>
      </c>
      <c r="F388">
        <f t="shared" si="51"/>
        <v>7322</v>
      </c>
      <c r="G388">
        <f t="shared" si="63"/>
        <v>-1.8044000004010741E-2</v>
      </c>
      <c r="I388" s="3"/>
      <c r="J388" s="3"/>
      <c r="K388" s="3">
        <f t="shared" si="64"/>
        <v>-1.8044000004010741E-2</v>
      </c>
      <c r="M388" s="1"/>
      <c r="O388" s="40">
        <f t="shared" ca="1" si="66"/>
        <v>-1.6906203267437536E-2</v>
      </c>
      <c r="Q388" s="292">
        <f t="shared" si="52"/>
        <v>42261.293599999997</v>
      </c>
      <c r="R388" s="8">
        <f t="shared" ca="1" si="65"/>
        <v>1.2945814137566356E-6</v>
      </c>
      <c r="S388" s="1">
        <v>1</v>
      </c>
      <c r="T388" s="42">
        <f t="shared" ca="1" si="62"/>
        <v>1.2945814137566356E-6</v>
      </c>
    </row>
    <row r="389" spans="1:20">
      <c r="A389" s="100" t="s">
        <v>179</v>
      </c>
      <c r="B389" s="101" t="s">
        <v>49</v>
      </c>
      <c r="C389" s="102">
        <v>57281.602200000001</v>
      </c>
      <c r="D389" s="102">
        <v>1E-4</v>
      </c>
      <c r="E389" s="58">
        <f t="shared" si="50"/>
        <v>7326.9531012276584</v>
      </c>
      <c r="F389">
        <f t="shared" si="51"/>
        <v>7327</v>
      </c>
      <c r="G389">
        <f t="shared" si="63"/>
        <v>-1.6953999998804647E-2</v>
      </c>
      <c r="I389" s="3"/>
      <c r="J389" s="3"/>
      <c r="K389" s="3">
        <f t="shared" si="64"/>
        <v>-1.6953999998804647E-2</v>
      </c>
      <c r="M389" s="1"/>
      <c r="O389" s="40">
        <f t="shared" ca="1" si="66"/>
        <v>-1.6921644477879198E-2</v>
      </c>
      <c r="Q389" s="292">
        <f t="shared" si="52"/>
        <v>42263.102200000001</v>
      </c>
      <c r="R389" s="8">
        <f t="shared" ca="1" si="65"/>
        <v>1.0468797343572252E-9</v>
      </c>
      <c r="S389" s="1">
        <v>1</v>
      </c>
      <c r="T389" s="42">
        <f t="shared" ca="1" si="62"/>
        <v>1.0468797343572252E-9</v>
      </c>
    </row>
    <row r="390" spans="1:20">
      <c r="A390" s="100" t="s">
        <v>179</v>
      </c>
      <c r="B390" s="101" t="s">
        <v>45</v>
      </c>
      <c r="C390" s="102">
        <v>57310.702499999999</v>
      </c>
      <c r="D390" s="102">
        <v>4.0000000000000002E-4</v>
      </c>
      <c r="E390" s="58">
        <f t="shared" si="50"/>
        <v>7407.4514110571981</v>
      </c>
      <c r="F390">
        <f t="shared" si="51"/>
        <v>7407.5</v>
      </c>
      <c r="G390">
        <f t="shared" si="63"/>
        <v>-1.7565000001923181E-2</v>
      </c>
      <c r="I390" s="3"/>
      <c r="J390" s="3"/>
      <c r="K390" s="3">
        <f t="shared" si="64"/>
        <v>-1.7565000001923181E-2</v>
      </c>
      <c r="M390" s="1"/>
      <c r="O390" s="40">
        <f t="shared" ca="1" si="66"/>
        <v>-1.7170247965989951E-2</v>
      </c>
      <c r="Q390" s="292">
        <f t="shared" si="52"/>
        <v>42292.202499999999</v>
      </c>
      <c r="R390" s="8">
        <f t="shared" ca="1" si="65"/>
        <v>1.5582916987343035E-7</v>
      </c>
      <c r="S390" s="1">
        <v>1</v>
      </c>
      <c r="T390" s="42">
        <f t="shared" ca="1" si="62"/>
        <v>1.5582916987343035E-7</v>
      </c>
    </row>
    <row r="391" spans="1:20">
      <c r="A391" s="103" t="s">
        <v>182</v>
      </c>
      <c r="B391" s="104" t="s">
        <v>49</v>
      </c>
      <c r="C391" s="105">
        <v>57329.323499999999</v>
      </c>
      <c r="D391" s="105">
        <v>1.1000000000000001E-3</v>
      </c>
      <c r="E391" s="58">
        <f t="shared" si="50"/>
        <v>7458.961499521437</v>
      </c>
      <c r="F391">
        <f t="shared" si="51"/>
        <v>7459</v>
      </c>
      <c r="G391">
        <f t="shared" si="63"/>
        <v>-1.3918000004196074E-2</v>
      </c>
      <c r="I391" s="3"/>
      <c r="J391" s="3"/>
      <c r="K391" s="3">
        <f t="shared" si="64"/>
        <v>-1.3918000004196074E-2</v>
      </c>
      <c r="M391" s="1"/>
      <c r="O391" s="40">
        <f t="shared" ca="1" si="66"/>
        <v>-1.7329292433539065E-2</v>
      </c>
      <c r="Q391" s="292">
        <f t="shared" si="52"/>
        <v>42310.823499999999</v>
      </c>
      <c r="R391" s="8">
        <f t="shared" ca="1" si="65"/>
        <v>1.1636916038492808E-5</v>
      </c>
      <c r="S391" s="1">
        <v>1</v>
      </c>
      <c r="T391" s="42">
        <f t="shared" ca="1" si="62"/>
        <v>1.1636916038492808E-5</v>
      </c>
    </row>
    <row r="392" spans="1:20">
      <c r="A392" s="100" t="s">
        <v>183</v>
      </c>
      <c r="B392" s="101" t="s">
        <v>45</v>
      </c>
      <c r="C392" s="102">
        <v>57330.585599999999</v>
      </c>
      <c r="D392" s="102">
        <v>1E-4</v>
      </c>
      <c r="E392" s="58">
        <f t="shared" si="50"/>
        <v>7462.4527665130436</v>
      </c>
      <c r="F392">
        <f t="shared" si="51"/>
        <v>7462.5</v>
      </c>
      <c r="G392">
        <f t="shared" si="63"/>
        <v>-1.7075000003387686E-2</v>
      </c>
      <c r="I392" s="3"/>
      <c r="J392" s="3"/>
      <c r="K392" s="3">
        <f t="shared" si="64"/>
        <v>-1.7075000003387686E-2</v>
      </c>
      <c r="M392" s="1"/>
      <c r="O392" s="40">
        <f t="shared" ca="1" si="66"/>
        <v>-1.734010128084823E-2</v>
      </c>
      <c r="Q392" s="292">
        <f t="shared" si="52"/>
        <v>42312.085599999999</v>
      </c>
      <c r="R392" s="8">
        <f t="shared" ca="1" si="65"/>
        <v>7.0278687311212524E-8</v>
      </c>
      <c r="S392" s="1">
        <v>1</v>
      </c>
      <c r="T392" s="42">
        <f t="shared" ca="1" si="62"/>
        <v>7.0278687311212524E-8</v>
      </c>
    </row>
    <row r="393" spans="1:20">
      <c r="A393" s="100" t="s">
        <v>184</v>
      </c>
      <c r="B393" s="101" t="s">
        <v>49</v>
      </c>
      <c r="C393" s="102">
        <v>57579.835800000001</v>
      </c>
      <c r="D393" s="102">
        <v>1E-4</v>
      </c>
      <c r="E393" s="58">
        <f t="shared" si="50"/>
        <v>8151.9377486154999</v>
      </c>
      <c r="F393">
        <f t="shared" si="51"/>
        <v>8152</v>
      </c>
      <c r="G393">
        <f t="shared" si="63"/>
        <v>-2.2504000000481028E-2</v>
      </c>
      <c r="I393" s="3"/>
      <c r="J393" s="3"/>
      <c r="K393" s="3">
        <f t="shared" si="64"/>
        <v>-2.2504000000481028E-2</v>
      </c>
      <c r="M393" s="1"/>
      <c r="O393" s="40">
        <f t="shared" ca="1" si="66"/>
        <v>-1.9469444200753378E-2</v>
      </c>
      <c r="Q393" s="292">
        <f t="shared" si="52"/>
        <v>42561.335800000001</v>
      </c>
      <c r="R393" s="8">
        <f t="shared" ca="1" si="65"/>
        <v>9.2085289016607176E-6</v>
      </c>
      <c r="S393" s="1">
        <v>1</v>
      </c>
      <c r="T393" s="42">
        <f t="shared" ca="1" si="62"/>
        <v>9.2085289016607176E-6</v>
      </c>
    </row>
    <row r="394" spans="1:20">
      <c r="A394" s="53" t="s">
        <v>185</v>
      </c>
      <c r="B394" s="53" t="s">
        <v>49</v>
      </c>
      <c r="C394" s="54">
        <v>57621.409399999997</v>
      </c>
      <c r="D394" s="54" t="s">
        <v>76</v>
      </c>
      <c r="E394" s="58">
        <f t="shared" si="50"/>
        <v>8266.9401552411782</v>
      </c>
      <c r="F394">
        <f t="shared" si="51"/>
        <v>8267</v>
      </c>
      <c r="G394">
        <f t="shared" si="63"/>
        <v>-2.1634000004269183E-2</v>
      </c>
      <c r="I394" s="3"/>
      <c r="J394" s="3"/>
      <c r="L394" s="1">
        <f>G394</f>
        <v>-2.1634000004269183E-2</v>
      </c>
      <c r="M394" s="1"/>
      <c r="O394" s="40">
        <f t="shared" ca="1" si="66"/>
        <v>-1.9824592040911596E-2</v>
      </c>
      <c r="Q394" s="292">
        <f t="shared" si="52"/>
        <v>42602.909399999997</v>
      </c>
      <c r="R394" s="8">
        <f t="shared" ca="1" si="65"/>
        <v>3.2739571778618513E-6</v>
      </c>
      <c r="S394" s="1">
        <v>1</v>
      </c>
      <c r="T394" s="42">
        <f t="shared" ca="1" si="62"/>
        <v>3.2739571778618513E-6</v>
      </c>
    </row>
    <row r="395" spans="1:20">
      <c r="A395" s="106" t="s">
        <v>186</v>
      </c>
      <c r="B395" s="107" t="s">
        <v>49</v>
      </c>
      <c r="C395" s="108">
        <v>57621.40941</v>
      </c>
      <c r="D395" s="108">
        <v>1E-4</v>
      </c>
      <c r="E395" s="58">
        <f t="shared" si="50"/>
        <v>8266.9401829035523</v>
      </c>
      <c r="F395">
        <f t="shared" si="51"/>
        <v>8267</v>
      </c>
      <c r="G395">
        <f t="shared" si="63"/>
        <v>-2.1624000000883825E-2</v>
      </c>
      <c r="I395" s="3"/>
      <c r="J395" s="3"/>
      <c r="K395" s="3">
        <f>G395</f>
        <v>-2.1624000000883825E-2</v>
      </c>
      <c r="M395" s="1"/>
      <c r="O395" s="40">
        <f t="shared" ca="1" si="66"/>
        <v>-1.9824592040911596E-2</v>
      </c>
      <c r="Q395" s="292">
        <f t="shared" si="52"/>
        <v>42602.90941</v>
      </c>
      <c r="R395" s="8">
        <f t="shared" ca="1" si="65"/>
        <v>3.2378690064114208E-6</v>
      </c>
      <c r="S395" s="1">
        <v>1</v>
      </c>
      <c r="T395" s="42">
        <f t="shared" ca="1" si="62"/>
        <v>3.2378690064114208E-6</v>
      </c>
    </row>
    <row r="396" spans="1:20">
      <c r="A396" s="100" t="s">
        <v>187</v>
      </c>
      <c r="B396" s="101" t="s">
        <v>49</v>
      </c>
      <c r="C396" s="102">
        <v>57622.855100000001</v>
      </c>
      <c r="D396" s="102">
        <v>1E-4</v>
      </c>
      <c r="E396" s="58">
        <f t="shared" si="50"/>
        <v>8270.9393032403714</v>
      </c>
      <c r="F396">
        <f t="shared" si="51"/>
        <v>8271</v>
      </c>
      <c r="G396">
        <f t="shared" si="63"/>
        <v>-2.1941999999398831E-2</v>
      </c>
      <c r="I396" s="3"/>
      <c r="J396" s="3"/>
      <c r="K396" s="3">
        <f>G396</f>
        <v>-2.1941999999398831E-2</v>
      </c>
      <c r="M396" s="1"/>
      <c r="O396" s="40">
        <f t="shared" ca="1" si="66"/>
        <v>-1.9836945009264927E-2</v>
      </c>
      <c r="Q396" s="292">
        <f t="shared" si="52"/>
        <v>42604.355100000001</v>
      </c>
      <c r="R396" s="8">
        <f t="shared" ca="1" si="65"/>
        <v>4.431256511487651E-6</v>
      </c>
      <c r="S396" s="1">
        <v>1</v>
      </c>
      <c r="T396" s="42">
        <f t="shared" ca="1" si="62"/>
        <v>4.431256511487651E-6</v>
      </c>
    </row>
    <row r="397" spans="1:20">
      <c r="A397" s="109" t="s">
        <v>188</v>
      </c>
      <c r="B397" s="110" t="s">
        <v>45</v>
      </c>
      <c r="C397" s="109">
        <v>57630.990100000003</v>
      </c>
      <c r="D397" s="109" t="s">
        <v>189</v>
      </c>
      <c r="E397" s="58">
        <f t="shared" si="50"/>
        <v>8293.4426365552681</v>
      </c>
      <c r="F397">
        <f t="shared" si="51"/>
        <v>8293.5</v>
      </c>
      <c r="G397">
        <f t="shared" si="63"/>
        <v>-2.0736999998916872E-2</v>
      </c>
      <c r="I397" s="3"/>
      <c r="J397" s="3"/>
      <c r="K397" s="3">
        <f>G397</f>
        <v>-2.0736999998916872E-2</v>
      </c>
      <c r="M397" s="1"/>
      <c r="O397" s="40">
        <f t="shared" ca="1" si="66"/>
        <v>-1.9906430456252403E-2</v>
      </c>
      <c r="Q397" s="292">
        <f t="shared" si="52"/>
        <v>42612.490100000003</v>
      </c>
      <c r="R397" s="8">
        <f t="shared" ca="1" si="65"/>
        <v>6.8984576520186462E-7</v>
      </c>
      <c r="S397" s="1">
        <v>1</v>
      </c>
      <c r="T397" s="42">
        <f t="shared" ca="1" si="62"/>
        <v>6.8984576520186462E-7</v>
      </c>
    </row>
    <row r="398" spans="1:20">
      <c r="A398" s="109" t="s">
        <v>188</v>
      </c>
      <c r="B398" s="110" t="s">
        <v>49</v>
      </c>
      <c r="C398" s="109">
        <v>57631.169600000001</v>
      </c>
      <c r="D398" s="109" t="s">
        <v>189</v>
      </c>
      <c r="E398" s="58">
        <f t="shared" si="50"/>
        <v>8293.939175993497</v>
      </c>
      <c r="F398">
        <f t="shared" si="51"/>
        <v>8294</v>
      </c>
      <c r="G398">
        <f t="shared" si="63"/>
        <v>-2.1988000000419561E-2</v>
      </c>
      <c r="I398" s="3"/>
      <c r="J398" s="3"/>
      <c r="K398" s="3">
        <f>G398</f>
        <v>-2.1988000000419561E-2</v>
      </c>
      <c r="M398" s="1"/>
      <c r="O398" s="40">
        <f t="shared" ca="1" si="66"/>
        <v>-1.990797457729657E-2</v>
      </c>
      <c r="Q398" s="292">
        <f t="shared" si="52"/>
        <v>42612.669600000001</v>
      </c>
      <c r="R398" s="8">
        <f t="shared" ca="1" si="65"/>
        <v>4.326505760837977E-6</v>
      </c>
      <c r="S398" s="1">
        <v>1</v>
      </c>
      <c r="T398" s="42">
        <f t="shared" ca="1" si="62"/>
        <v>4.326505760837977E-6</v>
      </c>
    </row>
    <row r="399" spans="1:20">
      <c r="A399" s="53" t="s">
        <v>190</v>
      </c>
      <c r="B399" s="53" t="s">
        <v>45</v>
      </c>
      <c r="C399" s="54">
        <v>57641.473140000002</v>
      </c>
      <c r="D399" s="54" t="s">
        <v>76</v>
      </c>
      <c r="E399" s="58">
        <f t="shared" si="50"/>
        <v>8322.4412036447975</v>
      </c>
      <c r="F399">
        <f t="shared" si="51"/>
        <v>8322.5</v>
      </c>
      <c r="G399">
        <f t="shared" si="63"/>
        <v>-2.1254999999655411E-2</v>
      </c>
      <c r="I399" s="3"/>
      <c r="J399" s="3"/>
      <c r="L399" s="1">
        <f>G399</f>
        <v>-2.1254999999655411E-2</v>
      </c>
      <c r="M399" s="1"/>
      <c r="O399" s="40">
        <f t="shared" ca="1" si="66"/>
        <v>-1.9995989476814042E-2</v>
      </c>
      <c r="Q399" s="292">
        <f t="shared" si="52"/>
        <v>42622.973140000002</v>
      </c>
      <c r="R399" s="8">
        <f t="shared" ca="1" si="65"/>
        <v>1.5851074966252968E-6</v>
      </c>
      <c r="S399" s="1">
        <v>1</v>
      </c>
      <c r="T399" s="42">
        <f t="shared" ca="1" si="62"/>
        <v>1.5851074966252968E-6</v>
      </c>
    </row>
    <row r="400" spans="1:20">
      <c r="A400" s="53" t="s">
        <v>190</v>
      </c>
      <c r="B400" s="53" t="s">
        <v>45</v>
      </c>
      <c r="C400" s="54">
        <v>57641.473660000003</v>
      </c>
      <c r="D400" s="54" t="s">
        <v>76</v>
      </c>
      <c r="E400" s="58">
        <f t="shared" si="50"/>
        <v>8322.4426420877426</v>
      </c>
      <c r="F400">
        <f t="shared" si="51"/>
        <v>8322.5</v>
      </c>
      <c r="G400">
        <f t="shared" si="63"/>
        <v>-2.07349999982398E-2</v>
      </c>
      <c r="I400" s="3"/>
      <c r="J400" s="3"/>
      <c r="L400" s="1">
        <f>G400</f>
        <v>-2.07349999982398E-2</v>
      </c>
      <c r="M400" s="1"/>
      <c r="O400" s="40">
        <f t="shared" ca="1" si="66"/>
        <v>-1.9995989476814042E-2</v>
      </c>
      <c r="Q400" s="292">
        <f t="shared" si="52"/>
        <v>42622.973660000003</v>
      </c>
      <c r="R400" s="8">
        <f t="shared" ca="1" si="65"/>
        <v>5.4613655077797146E-7</v>
      </c>
      <c r="S400" s="1">
        <v>1</v>
      </c>
      <c r="T400" s="42">
        <f t="shared" ca="1" si="62"/>
        <v>5.4613655077797146E-7</v>
      </c>
    </row>
    <row r="401" spans="1:20">
      <c r="A401" s="100" t="s">
        <v>187</v>
      </c>
      <c r="B401" s="101" t="s">
        <v>45</v>
      </c>
      <c r="C401" s="102">
        <v>57657.741300000002</v>
      </c>
      <c r="D401" s="102">
        <v>1E-4</v>
      </c>
      <c r="E401" s="58">
        <f t="shared" si="50"/>
        <v>8367.4427803995586</v>
      </c>
      <c r="F401">
        <f t="shared" si="51"/>
        <v>8367.5</v>
      </c>
      <c r="G401">
        <f t="shared" si="63"/>
        <v>-2.0684999995864928E-2</v>
      </c>
      <c r="I401" s="3"/>
      <c r="J401" s="3"/>
      <c r="K401" s="3">
        <f>G401</f>
        <v>-2.0684999995864928E-2</v>
      </c>
      <c r="M401" s="1"/>
      <c r="O401" s="40">
        <f t="shared" ca="1" si="66"/>
        <v>-2.0134960370788997E-2</v>
      </c>
      <c r="Q401" s="292">
        <f t="shared" si="52"/>
        <v>42639.241300000002</v>
      </c>
      <c r="R401" s="8">
        <f t="shared" ca="1" si="65"/>
        <v>3.0254358915367042E-7</v>
      </c>
      <c r="S401" s="1">
        <v>1</v>
      </c>
      <c r="T401" s="42">
        <f t="shared" ca="1" si="62"/>
        <v>3.0254358915367042E-7</v>
      </c>
    </row>
    <row r="402" spans="1:20">
      <c r="A402" s="53" t="s">
        <v>190</v>
      </c>
      <c r="B402" s="53" t="s">
        <v>49</v>
      </c>
      <c r="C402" s="54">
        <v>57664.427600000003</v>
      </c>
      <c r="D402" s="54" t="s">
        <v>76</v>
      </c>
      <c r="E402" s="58">
        <f t="shared" si="50"/>
        <v>8385.9386670059994</v>
      </c>
      <c r="F402">
        <f t="shared" si="51"/>
        <v>8386</v>
      </c>
      <c r="G402">
        <f t="shared" si="63"/>
        <v>-2.2171999997226521E-2</v>
      </c>
      <c r="I402" s="3"/>
      <c r="J402" s="3"/>
      <c r="L402" s="1">
        <f>G402</f>
        <v>-2.2171999997226521E-2</v>
      </c>
      <c r="M402" s="1"/>
      <c r="O402" s="40">
        <f t="shared" ca="1" si="66"/>
        <v>-2.0192092849423145E-2</v>
      </c>
      <c r="Q402" s="292">
        <f t="shared" si="52"/>
        <v>42645.927600000003</v>
      </c>
      <c r="R402" s="8">
        <f t="shared" ca="1" si="65"/>
        <v>3.9200323139229021E-6</v>
      </c>
      <c r="S402" s="1">
        <v>1</v>
      </c>
      <c r="T402" s="42">
        <f t="shared" ca="1" si="62"/>
        <v>3.9200323139229021E-6</v>
      </c>
    </row>
    <row r="403" spans="1:20">
      <c r="A403" s="53" t="s">
        <v>190</v>
      </c>
      <c r="B403" s="53" t="s">
        <v>49</v>
      </c>
      <c r="C403" s="54">
        <v>57664.428110000001</v>
      </c>
      <c r="D403" s="54" t="s">
        <v>76</v>
      </c>
      <c r="E403" s="58">
        <f t="shared" si="50"/>
        <v>8385.9400777865703</v>
      </c>
      <c r="F403">
        <f t="shared" si="51"/>
        <v>8386</v>
      </c>
      <c r="G403">
        <f t="shared" si="63"/>
        <v>-2.1661999999196269E-2</v>
      </c>
      <c r="I403" s="3"/>
      <c r="J403" s="3"/>
      <c r="L403" s="1">
        <f>G403</f>
        <v>-2.1661999999196269E-2</v>
      </c>
      <c r="M403" s="1"/>
      <c r="O403" s="40">
        <f t="shared" ca="1" si="66"/>
        <v>-2.0192092849423145E-2</v>
      </c>
      <c r="Q403" s="292">
        <f t="shared" si="52"/>
        <v>42645.928110000001</v>
      </c>
      <c r="R403" s="8">
        <f t="shared" ca="1" si="65"/>
        <v>2.1606270289541491E-6</v>
      </c>
      <c r="S403" s="1">
        <v>1</v>
      </c>
      <c r="T403" s="42">
        <f t="shared" ca="1" si="62"/>
        <v>2.1606270289541491E-6</v>
      </c>
    </row>
    <row r="404" spans="1:20">
      <c r="A404" s="100" t="s">
        <v>187</v>
      </c>
      <c r="B404" s="101" t="s">
        <v>49</v>
      </c>
      <c r="C404" s="102">
        <v>57670.572999999997</v>
      </c>
      <c r="D404" s="102">
        <v>1E-4</v>
      </c>
      <c r="E404" s="58">
        <f t="shared" si="50"/>
        <v>8402.9382963303015</v>
      </c>
      <c r="F404">
        <f t="shared" si="51"/>
        <v>8403</v>
      </c>
      <c r="G404">
        <f t="shared" si="63"/>
        <v>-2.2306000006210525E-2</v>
      </c>
      <c r="I404" s="3"/>
      <c r="J404" s="3"/>
      <c r="K404" s="3">
        <f t="shared" ref="K404:K434" si="67">G404</f>
        <v>-2.2306000006210525E-2</v>
      </c>
      <c r="M404" s="1"/>
      <c r="O404" s="40">
        <f t="shared" ca="1" si="66"/>
        <v>-2.0244592964924795E-2</v>
      </c>
      <c r="Q404" s="292">
        <f t="shared" si="52"/>
        <v>42652.072999999997</v>
      </c>
      <c r="R404" s="8">
        <f t="shared" ca="1" si="65"/>
        <v>4.2493989898623854E-6</v>
      </c>
      <c r="S404" s="1">
        <v>1</v>
      </c>
      <c r="T404" s="42">
        <f t="shared" ca="1" si="62"/>
        <v>4.2493989898623854E-6</v>
      </c>
    </row>
    <row r="405" spans="1:20">
      <c r="A405" s="298" t="s">
        <v>323</v>
      </c>
      <c r="B405" s="300" t="s">
        <v>49</v>
      </c>
      <c r="C405" s="302">
        <v>57731.305230000056</v>
      </c>
      <c r="D405" s="302">
        <v>2.0000000000000001E-4</v>
      </c>
      <c r="E405" s="58">
        <f t="shared" ref="E405:E434" si="68">+(C405-C$7)/C$8</f>
        <v>8570.9380031094061</v>
      </c>
      <c r="F405">
        <f t="shared" ref="F405:F434" si="69">ROUND(2*E405,0)/2</f>
        <v>8571</v>
      </c>
      <c r="G405">
        <f t="shared" si="63"/>
        <v>-2.2411999947507866E-2</v>
      </c>
      <c r="I405" s="3"/>
      <c r="J405" s="3"/>
      <c r="K405" s="3">
        <f t="shared" si="67"/>
        <v>-2.2411999947507866E-2</v>
      </c>
      <c r="M405" s="1"/>
      <c r="O405" s="40">
        <f t="shared" ca="1" si="66"/>
        <v>-2.0763417635764628E-2</v>
      </c>
      <c r="Q405" s="292">
        <f t="shared" ref="Q405:Q434" si="70">C405-15018.5</f>
        <v>42712.805230000056</v>
      </c>
      <c r="R405" s="8">
        <f t="shared" ca="1" si="65"/>
        <v>2.7178236385926787E-6</v>
      </c>
      <c r="S405" s="1">
        <v>1</v>
      </c>
      <c r="T405" s="42">
        <f t="shared" ca="1" si="62"/>
        <v>2.7178236385926787E-6</v>
      </c>
    </row>
    <row r="406" spans="1:20">
      <c r="A406" s="111" t="s">
        <v>191</v>
      </c>
      <c r="B406" s="112" t="s">
        <v>49</v>
      </c>
      <c r="C406" s="113">
        <v>57926.874600000003</v>
      </c>
      <c r="D406" s="113">
        <v>1E-4</v>
      </c>
      <c r="E406" s="58">
        <f t="shared" si="68"/>
        <v>9111.9291179578613</v>
      </c>
      <c r="F406">
        <f t="shared" si="69"/>
        <v>9112</v>
      </c>
      <c r="G406">
        <f t="shared" si="63"/>
        <v>-2.5623999994422775E-2</v>
      </c>
      <c r="I406" s="3"/>
      <c r="J406" s="3"/>
      <c r="K406" s="3">
        <f t="shared" si="67"/>
        <v>-2.5623999994422775E-2</v>
      </c>
      <c r="M406" s="1"/>
      <c r="O406" s="40">
        <f t="shared" ca="1" si="66"/>
        <v>-2.2434156605552424E-2</v>
      </c>
      <c r="Q406" s="292">
        <f t="shared" si="70"/>
        <v>42908.374600000003</v>
      </c>
      <c r="R406" s="8">
        <f t="shared" ca="1" si="65"/>
        <v>1.0175100845519881E-5</v>
      </c>
      <c r="S406" s="1">
        <v>1</v>
      </c>
      <c r="T406" s="42">
        <f t="shared" ca="1" si="62"/>
        <v>1.0175100845519881E-5</v>
      </c>
    </row>
    <row r="407" spans="1:20">
      <c r="A407" s="111" t="s">
        <v>191</v>
      </c>
      <c r="B407" s="112" t="s">
        <v>45</v>
      </c>
      <c r="C407" s="113">
        <v>57949.831299999998</v>
      </c>
      <c r="D407" s="113">
        <v>2.0000000000000001E-4</v>
      </c>
      <c r="E407" s="58">
        <f t="shared" si="68"/>
        <v>9175.4327776886385</v>
      </c>
      <c r="F407">
        <f t="shared" si="69"/>
        <v>9175.5</v>
      </c>
      <c r="G407">
        <f t="shared" si="63"/>
        <v>-2.4301000004925299E-2</v>
      </c>
      <c r="I407" s="3"/>
      <c r="J407" s="3"/>
      <c r="K407" s="3">
        <f t="shared" si="67"/>
        <v>-2.4301000004925299E-2</v>
      </c>
      <c r="M407" s="1"/>
      <c r="O407" s="40">
        <f t="shared" ca="1" si="66"/>
        <v>-2.2630259978161527E-2</v>
      </c>
      <c r="Q407" s="292">
        <f t="shared" si="70"/>
        <v>42931.331299999998</v>
      </c>
      <c r="R407" s="8">
        <f t="shared" ca="1" si="65"/>
        <v>2.7913722370306101E-6</v>
      </c>
      <c r="S407" s="1">
        <v>1</v>
      </c>
      <c r="T407" s="42">
        <f t="shared" ca="1" si="62"/>
        <v>2.7913722370306101E-6</v>
      </c>
    </row>
    <row r="408" spans="1:20">
      <c r="A408" s="114" t="s">
        <v>192</v>
      </c>
      <c r="B408" s="47"/>
      <c r="C408" s="115">
        <v>57960.855499999998</v>
      </c>
      <c r="D408" s="115">
        <v>2.9999999999999997E-4</v>
      </c>
      <c r="E408" s="58">
        <f t="shared" si="68"/>
        <v>9205.9283212817572</v>
      </c>
      <c r="F408">
        <f t="shared" si="69"/>
        <v>9206</v>
      </c>
      <c r="G408">
        <f t="shared" si="63"/>
        <v>-2.5912000004609581E-2</v>
      </c>
      <c r="I408" s="3"/>
      <c r="J408" s="3"/>
      <c r="K408" s="3">
        <f t="shared" si="67"/>
        <v>-2.5912000004609581E-2</v>
      </c>
      <c r="M408" s="1"/>
      <c r="O408" s="40">
        <f t="shared" ca="1" si="66"/>
        <v>-2.2724451361855663E-2</v>
      </c>
      <c r="Q408" s="292">
        <f t="shared" si="70"/>
        <v>42942.355499999998</v>
      </c>
      <c r="R408" s="8">
        <f t="shared" ca="1" si="65"/>
        <v>1.0160466349922344E-5</v>
      </c>
      <c r="S408" s="1">
        <v>1</v>
      </c>
      <c r="T408" s="42">
        <f t="shared" ref="T408:T434" ca="1" si="71">+S408*R408</f>
        <v>1.0160466349922344E-5</v>
      </c>
    </row>
    <row r="409" spans="1:20">
      <c r="A409" s="198" t="s">
        <v>320</v>
      </c>
      <c r="B409" s="199" t="s">
        <v>49</v>
      </c>
      <c r="C409" s="200">
        <v>58361.759100000003</v>
      </c>
      <c r="D409" s="200">
        <v>1E-4</v>
      </c>
      <c r="E409" s="58">
        <f t="shared" si="68"/>
        <v>10314.922462393024</v>
      </c>
      <c r="F409">
        <f t="shared" si="69"/>
        <v>10315</v>
      </c>
      <c r="G409">
        <f t="shared" si="63"/>
        <v>-2.8029999994032551E-2</v>
      </c>
      <c r="I409" s="3"/>
      <c r="J409" s="3"/>
      <c r="K409" s="3">
        <f t="shared" si="67"/>
        <v>-2.8029999994032551E-2</v>
      </c>
      <c r="M409" s="1"/>
      <c r="O409" s="40">
        <f t="shared" ca="1" si="66"/>
        <v>-2.6149311837816231E-2</v>
      </c>
      <c r="Q409" s="292">
        <f t="shared" si="70"/>
        <v>43343.259100000003</v>
      </c>
      <c r="R409" s="8">
        <f t="shared" ca="1" si="65"/>
        <v>3.5369879409323394E-6</v>
      </c>
      <c r="S409" s="1">
        <v>1</v>
      </c>
      <c r="T409" s="42">
        <f t="shared" ca="1" si="71"/>
        <v>3.5369879409323394E-6</v>
      </c>
    </row>
    <row r="410" spans="1:20">
      <c r="A410" s="109" t="s">
        <v>193</v>
      </c>
      <c r="B410" s="110" t="s">
        <v>49</v>
      </c>
      <c r="C410" s="109">
        <v>58411.6443</v>
      </c>
      <c r="D410" s="109">
        <v>1E-4</v>
      </c>
      <c r="E410" s="58">
        <f t="shared" si="68"/>
        <v>10452.916719686198</v>
      </c>
      <c r="F410">
        <f t="shared" si="69"/>
        <v>10453</v>
      </c>
      <c r="G410">
        <f t="shared" si="63"/>
        <v>-3.0105999998340849E-2</v>
      </c>
      <c r="I410" s="3"/>
      <c r="J410" s="3"/>
      <c r="K410" s="3">
        <f t="shared" si="67"/>
        <v>-3.0105999998340849E-2</v>
      </c>
      <c r="M410" s="1"/>
      <c r="O410" s="40">
        <f t="shared" ca="1" si="66"/>
        <v>-2.6575489246006095E-2</v>
      </c>
      <c r="Q410" s="292">
        <f t="shared" si="70"/>
        <v>43393.1443</v>
      </c>
      <c r="R410" s="8">
        <f t="shared" ca="1" si="65"/>
        <v>1.2464506172351312E-5</v>
      </c>
      <c r="S410" s="1">
        <v>1</v>
      </c>
      <c r="T410" s="42">
        <f t="shared" ca="1" si="71"/>
        <v>1.2464506172351312E-5</v>
      </c>
    </row>
    <row r="411" spans="1:20">
      <c r="A411" s="299" t="s">
        <v>193</v>
      </c>
      <c r="B411" s="301" t="s">
        <v>49</v>
      </c>
      <c r="C411" s="299">
        <v>58422.488400000002</v>
      </c>
      <c r="D411" s="299">
        <v>4.0000000000000002E-4</v>
      </c>
      <c r="E411" s="58">
        <f t="shared" si="68"/>
        <v>10482.914064099235</v>
      </c>
      <c r="F411">
        <f t="shared" si="69"/>
        <v>10483</v>
      </c>
      <c r="G411">
        <f t="shared" si="63"/>
        <v>-3.1065999995917082E-2</v>
      </c>
      <c r="I411" s="3"/>
      <c r="J411" s="3"/>
      <c r="K411" s="3">
        <f t="shared" si="67"/>
        <v>-3.1065999995917082E-2</v>
      </c>
      <c r="M411" s="1"/>
      <c r="O411" s="40">
        <f t="shared" ca="1" si="66"/>
        <v>-2.666813650865606E-2</v>
      </c>
      <c r="Q411" s="292">
        <f t="shared" si="70"/>
        <v>43403.988400000002</v>
      </c>
      <c r="R411" s="8">
        <f t="shared" ca="1" si="65"/>
        <v>1.9341203252583675E-5</v>
      </c>
      <c r="S411" s="1">
        <v>1</v>
      </c>
      <c r="T411" s="42">
        <f t="shared" ca="1" si="71"/>
        <v>1.9341203252583675E-5</v>
      </c>
    </row>
    <row r="412" spans="1:20">
      <c r="A412" s="299" t="s">
        <v>193</v>
      </c>
      <c r="B412" s="301" t="s">
        <v>45</v>
      </c>
      <c r="C412" s="299">
        <v>58459.544800000003</v>
      </c>
      <c r="D412" s="299">
        <v>2.0000000000000001E-4</v>
      </c>
      <c r="E412" s="58">
        <f t="shared" si="68"/>
        <v>10585.420827547297</v>
      </c>
      <c r="F412">
        <f t="shared" si="69"/>
        <v>10585.5</v>
      </c>
      <c r="G412">
        <f t="shared" si="63"/>
        <v>-2.8620999997656327E-2</v>
      </c>
      <c r="I412" s="3"/>
      <c r="J412" s="3"/>
      <c r="K412" s="3">
        <f t="shared" si="67"/>
        <v>-2.8620999997656327E-2</v>
      </c>
      <c r="M412" s="1"/>
      <c r="O412" s="40">
        <f t="shared" ca="1" si="66"/>
        <v>-2.6984681322710129E-2</v>
      </c>
      <c r="Q412" s="292">
        <f t="shared" si="70"/>
        <v>43441.044800000003</v>
      </c>
      <c r="R412" s="8">
        <f t="shared" ca="1" si="65"/>
        <v>2.6775388059776791E-6</v>
      </c>
      <c r="S412" s="1">
        <v>1</v>
      </c>
      <c r="T412" s="42">
        <f t="shared" ca="1" si="71"/>
        <v>2.6775388059776791E-6</v>
      </c>
    </row>
    <row r="413" spans="1:20">
      <c r="A413" s="264" t="s">
        <v>321</v>
      </c>
      <c r="B413" s="265" t="s">
        <v>49</v>
      </c>
      <c r="C413" s="266">
        <v>58704.821000000004</v>
      </c>
      <c r="D413" s="266">
        <v>1E-4</v>
      </c>
      <c r="E413" s="58">
        <f t="shared" si="68"/>
        <v>11263.912786098012</v>
      </c>
      <c r="F413">
        <f t="shared" si="69"/>
        <v>11264</v>
      </c>
      <c r="G413">
        <f t="shared" si="63"/>
        <v>-3.1527999999525491E-2</v>
      </c>
      <c r="I413" s="3"/>
      <c r="J413" s="3"/>
      <c r="K413" s="3">
        <f t="shared" si="67"/>
        <v>-3.1527999999525491E-2</v>
      </c>
      <c r="M413" s="1"/>
      <c r="O413" s="40">
        <f t="shared" ca="1" si="66"/>
        <v>-2.9080053579643623E-2</v>
      </c>
      <c r="Q413" s="292">
        <f t="shared" si="70"/>
        <v>43686.321000000004</v>
      </c>
      <c r="R413" s="8">
        <f t="shared" ca="1" si="65"/>
        <v>5.9924416746124563E-6</v>
      </c>
      <c r="S413" s="1">
        <v>1</v>
      </c>
      <c r="T413" s="42">
        <f t="shared" ca="1" si="71"/>
        <v>5.9924416746124563E-6</v>
      </c>
    </row>
    <row r="414" spans="1:20">
      <c r="A414" s="264" t="s">
        <v>321</v>
      </c>
      <c r="B414" s="265" t="s">
        <v>49</v>
      </c>
      <c r="C414" s="266">
        <v>58724.703699999998</v>
      </c>
      <c r="D414" s="266">
        <v>1E-4</v>
      </c>
      <c r="E414" s="58">
        <f t="shared" si="68"/>
        <v>11318.913035059275</v>
      </c>
      <c r="F414">
        <f t="shared" si="69"/>
        <v>11319</v>
      </c>
      <c r="G414">
        <f t="shared" si="63"/>
        <v>-3.1438000005437061E-2</v>
      </c>
      <c r="I414" s="3"/>
      <c r="J414" s="3"/>
      <c r="K414" s="3">
        <f t="shared" si="67"/>
        <v>-3.1438000005437061E-2</v>
      </c>
      <c r="M414" s="1"/>
      <c r="O414" s="40">
        <f t="shared" ca="1" si="66"/>
        <v>-2.9249906894501899E-2</v>
      </c>
      <c r="Q414" s="292">
        <f t="shared" si="70"/>
        <v>43706.203699999998</v>
      </c>
      <c r="R414" s="8">
        <f t="shared" ca="1" si="65"/>
        <v>4.7877514621219173E-6</v>
      </c>
      <c r="S414" s="1">
        <v>1</v>
      </c>
      <c r="T414" s="42">
        <f t="shared" ca="1" si="71"/>
        <v>4.7877514621219173E-6</v>
      </c>
    </row>
    <row r="415" spans="1:20">
      <c r="A415" s="264" t="s">
        <v>321</v>
      </c>
      <c r="B415" s="265" t="s">
        <v>45</v>
      </c>
      <c r="C415" s="266">
        <v>58739.706100000003</v>
      </c>
      <c r="D415" s="266">
        <v>2.0000000000000001E-4</v>
      </c>
      <c r="E415" s="58">
        <f t="shared" si="68"/>
        <v>11360.413220397129</v>
      </c>
      <c r="F415">
        <f t="shared" si="69"/>
        <v>11360.5</v>
      </c>
      <c r="G415">
        <f t="shared" si="63"/>
        <v>-3.1370999997307081E-2</v>
      </c>
      <c r="I415" s="3"/>
      <c r="J415" s="3"/>
      <c r="K415" s="3">
        <f t="shared" si="67"/>
        <v>-3.1370999997307081E-2</v>
      </c>
      <c r="M415" s="1"/>
      <c r="O415" s="40">
        <f t="shared" ca="1" si="66"/>
        <v>-2.9378068941167689E-2</v>
      </c>
      <c r="Q415" s="292">
        <f t="shared" si="70"/>
        <v>43721.206100000003</v>
      </c>
      <c r="R415" s="8">
        <f t="shared" ca="1" si="65"/>
        <v>3.9717741945248708E-6</v>
      </c>
      <c r="S415" s="1">
        <v>1</v>
      </c>
      <c r="T415" s="42">
        <f t="shared" ca="1" si="71"/>
        <v>3.9717741945248708E-6</v>
      </c>
    </row>
    <row r="416" spans="1:20">
      <c r="A416" s="264" t="s">
        <v>321</v>
      </c>
      <c r="B416" s="265" t="s">
        <v>45</v>
      </c>
      <c r="C416" s="266">
        <v>58743.6826</v>
      </c>
      <c r="D416" s="266">
        <v>1E-4</v>
      </c>
      <c r="E416" s="58">
        <f t="shared" si="68"/>
        <v>11371.413159539919</v>
      </c>
      <c r="F416">
        <f t="shared" si="69"/>
        <v>11371.5</v>
      </c>
      <c r="G416">
        <f t="shared" ref="G416:G434" si="72">+C416-(C$7+F416*C$8)</f>
        <v>-3.139299999747891E-2</v>
      </c>
      <c r="I416" s="3"/>
      <c r="J416" s="3"/>
      <c r="K416" s="3">
        <f t="shared" si="67"/>
        <v>-3.139299999747891E-2</v>
      </c>
      <c r="M416" s="1"/>
      <c r="O416" s="40">
        <f t="shared" ca="1" si="66"/>
        <v>-2.9412039604139347E-2</v>
      </c>
      <c r="Q416" s="292">
        <f t="shared" si="70"/>
        <v>43725.1826</v>
      </c>
      <c r="R416" s="8">
        <f t="shared" ref="R416:R434" ca="1" si="73">+(O416-G416)^2</f>
        <v>3.9242040799800346E-6</v>
      </c>
      <c r="S416" s="1">
        <v>1</v>
      </c>
      <c r="T416" s="42">
        <f t="shared" ca="1" si="71"/>
        <v>3.9242040799800346E-6</v>
      </c>
    </row>
    <row r="417" spans="1:20">
      <c r="A417" s="264" t="s">
        <v>321</v>
      </c>
      <c r="B417" s="265" t="s">
        <v>49</v>
      </c>
      <c r="C417" s="266">
        <v>58795.5573</v>
      </c>
      <c r="D417" s="266">
        <v>1E-4</v>
      </c>
      <c r="E417" s="58">
        <f t="shared" si="68"/>
        <v>11514.910844200032</v>
      </c>
      <c r="F417">
        <f t="shared" si="69"/>
        <v>11515</v>
      </c>
      <c r="G417">
        <f t="shared" si="72"/>
        <v>-3.2229999997070991E-2</v>
      </c>
      <c r="I417" s="3"/>
      <c r="J417" s="3"/>
      <c r="K417" s="3">
        <f t="shared" si="67"/>
        <v>-3.2229999997070991E-2</v>
      </c>
      <c r="M417" s="1"/>
      <c r="O417" s="40">
        <f t="shared" ca="1" si="66"/>
        <v>-2.985520234381504E-2</v>
      </c>
      <c r="Q417" s="292">
        <f t="shared" si="70"/>
        <v>43777.0573</v>
      </c>
      <c r="R417" s="8">
        <f t="shared" ca="1" si="73"/>
        <v>5.6396638939099706E-6</v>
      </c>
      <c r="S417" s="1">
        <v>1</v>
      </c>
      <c r="T417" s="42">
        <f t="shared" ca="1" si="71"/>
        <v>5.6396638939099706E-6</v>
      </c>
    </row>
    <row r="418" spans="1:20">
      <c r="A418" s="264" t="s">
        <v>321</v>
      </c>
      <c r="B418" s="265" t="s">
        <v>45</v>
      </c>
      <c r="C418" s="266">
        <v>58840.5651</v>
      </c>
      <c r="D418" s="266">
        <v>2.0000000000000001E-4</v>
      </c>
      <c r="E418" s="58">
        <f t="shared" si="68"/>
        <v>11639.413059955408</v>
      </c>
      <c r="F418">
        <f t="shared" si="69"/>
        <v>11639.5</v>
      </c>
      <c r="G418">
        <f t="shared" si="72"/>
        <v>-3.1429000002390239E-2</v>
      </c>
      <c r="I418" s="3"/>
      <c r="J418" s="3"/>
      <c r="K418" s="3">
        <f t="shared" si="67"/>
        <v>-3.1429000002390239E-2</v>
      </c>
      <c r="M418" s="1"/>
      <c r="O418" s="40">
        <f t="shared" ca="1" si="66"/>
        <v>-3.0239688483812418E-2</v>
      </c>
      <c r="Q418" s="292">
        <f t="shared" si="70"/>
        <v>43822.0651</v>
      </c>
      <c r="R418" s="8">
        <f t="shared" ca="1" si="73"/>
        <v>1.4144618882218839E-6</v>
      </c>
      <c r="S418" s="1">
        <v>1</v>
      </c>
      <c r="T418" s="42">
        <f t="shared" ca="1" si="71"/>
        <v>1.4144618882218839E-6</v>
      </c>
    </row>
    <row r="419" spans="1:20">
      <c r="A419" s="264" t="s">
        <v>322</v>
      </c>
      <c r="B419" s="265" t="s">
        <v>49</v>
      </c>
      <c r="C419" s="266">
        <v>59055.837</v>
      </c>
      <c r="D419" s="266">
        <v>2.9999999999999997E-4</v>
      </c>
      <c r="E419" s="58">
        <f t="shared" si="68"/>
        <v>12234.906030948652</v>
      </c>
      <c r="F419">
        <f t="shared" si="69"/>
        <v>12235</v>
      </c>
      <c r="G419">
        <f t="shared" si="72"/>
        <v>-3.3970000004046597E-2</v>
      </c>
      <c r="I419" s="3"/>
      <c r="J419" s="3"/>
      <c r="K419" s="3">
        <f t="shared" si="67"/>
        <v>-3.3970000004046597E-2</v>
      </c>
      <c r="M419" s="1"/>
      <c r="O419" s="40">
        <f t="shared" ref="O419:O434" ca="1" si="74">+C$11+C$12*F419</f>
        <v>-3.2078736647414327E-2</v>
      </c>
      <c r="Q419" s="292">
        <f t="shared" si="70"/>
        <v>44037.337</v>
      </c>
      <c r="R419" s="8">
        <f t="shared" ca="1" si="73"/>
        <v>3.576877084139959E-6</v>
      </c>
      <c r="S419" s="1">
        <v>1</v>
      </c>
      <c r="T419" s="42">
        <f t="shared" ca="1" si="71"/>
        <v>3.576877084139959E-6</v>
      </c>
    </row>
    <row r="420" spans="1:20">
      <c r="A420" s="261" t="s">
        <v>1303</v>
      </c>
      <c r="B420" s="262" t="s">
        <v>49</v>
      </c>
      <c r="C420" s="263">
        <v>59081.865299999998</v>
      </c>
      <c r="D420" s="263">
        <v>2.0000000000000001E-4</v>
      </c>
      <c r="E420" s="58">
        <f t="shared" si="68"/>
        <v>12306.906462481529</v>
      </c>
      <c r="F420">
        <f t="shared" si="69"/>
        <v>12307</v>
      </c>
      <c r="G420">
        <f t="shared" si="72"/>
        <v>-3.3814000002166722E-2</v>
      </c>
      <c r="I420" s="3"/>
      <c r="J420" s="3"/>
      <c r="K420" s="3">
        <f t="shared" si="67"/>
        <v>-3.3814000002166722E-2</v>
      </c>
      <c r="M420" s="1"/>
      <c r="O420" s="40">
        <f t="shared" ca="1" si="74"/>
        <v>-3.230109007777425E-2</v>
      </c>
      <c r="Q420" s="292">
        <f t="shared" si="70"/>
        <v>44063.365299999998</v>
      </c>
      <c r="R420" s="8">
        <f t="shared" ca="1" si="73"/>
        <v>2.2888964393252354E-6</v>
      </c>
      <c r="S420" s="1">
        <v>1</v>
      </c>
      <c r="T420" s="42">
        <f t="shared" ca="1" si="71"/>
        <v>2.2888964393252354E-6</v>
      </c>
    </row>
    <row r="421" spans="1:20">
      <c r="A421" s="261" t="s">
        <v>1303</v>
      </c>
      <c r="B421" s="262" t="s">
        <v>45</v>
      </c>
      <c r="C421" s="263">
        <v>59153.624100000001</v>
      </c>
      <c r="D421" s="263">
        <v>1E-4</v>
      </c>
      <c r="E421" s="58">
        <f t="shared" si="68"/>
        <v>12505.408268833922</v>
      </c>
      <c r="F421">
        <f t="shared" si="69"/>
        <v>12505.5</v>
      </c>
      <c r="G421">
        <f t="shared" si="72"/>
        <v>-3.3160999999381602E-2</v>
      </c>
      <c r="I421" s="3"/>
      <c r="J421" s="3"/>
      <c r="K421" s="3">
        <f t="shared" si="67"/>
        <v>-3.3160999999381602E-2</v>
      </c>
      <c r="M421" s="1"/>
      <c r="O421" s="40">
        <f t="shared" ca="1" si="74"/>
        <v>-3.2914106132308218E-2</v>
      </c>
      <c r="Q421" s="292">
        <f t="shared" si="70"/>
        <v>44135.124100000001</v>
      </c>
      <c r="R421" s="8">
        <f t="shared" ca="1" si="73"/>
        <v>6.0956581598449486E-8</v>
      </c>
      <c r="S421" s="1">
        <v>1</v>
      </c>
      <c r="T421" s="42">
        <f t="shared" ca="1" si="71"/>
        <v>6.0956581598449486E-8</v>
      </c>
    </row>
    <row r="422" spans="1:20">
      <c r="A422" s="261" t="s">
        <v>1303</v>
      </c>
      <c r="B422" s="262" t="s">
        <v>45</v>
      </c>
      <c r="C422" s="263">
        <v>59182.543899999997</v>
      </c>
      <c r="D422" s="263">
        <v>1E-4</v>
      </c>
      <c r="E422" s="58">
        <f t="shared" si="68"/>
        <v>12585.407272988799</v>
      </c>
      <c r="F422">
        <f t="shared" si="69"/>
        <v>12585.5</v>
      </c>
      <c r="G422">
        <f t="shared" si="72"/>
        <v>-3.3521000004839152E-2</v>
      </c>
      <c r="I422" s="3"/>
      <c r="J422" s="3"/>
      <c r="K422" s="3">
        <f t="shared" si="67"/>
        <v>-3.3521000004839152E-2</v>
      </c>
      <c r="M422" s="1"/>
      <c r="O422" s="40">
        <f t="shared" ca="1" si="74"/>
        <v>-3.3161165499374812E-2</v>
      </c>
      <c r="Q422" s="292">
        <f t="shared" si="70"/>
        <v>44164.043899999997</v>
      </c>
      <c r="R422" s="8">
        <f t="shared" ca="1" si="73"/>
        <v>1.2948087132276641E-7</v>
      </c>
      <c r="S422" s="1">
        <v>1</v>
      </c>
      <c r="T422" s="42">
        <f t="shared" ca="1" si="71"/>
        <v>1.2948087132276641E-7</v>
      </c>
    </row>
    <row r="423" spans="1:20">
      <c r="A423" s="261" t="s">
        <v>1304</v>
      </c>
      <c r="B423" s="262" t="s">
        <v>45</v>
      </c>
      <c r="C423" s="263">
        <v>59378.837699999996</v>
      </c>
      <c r="D423" s="263">
        <v>1E-4</v>
      </c>
      <c r="E423" s="58">
        <f t="shared" si="68"/>
        <v>13128.402332490543</v>
      </c>
      <c r="F423">
        <f t="shared" si="69"/>
        <v>13128.5</v>
      </c>
      <c r="G423">
        <f t="shared" si="72"/>
        <v>-3.530700000555953E-2</v>
      </c>
      <c r="I423" s="3"/>
      <c r="J423" s="3"/>
      <c r="K423" s="3">
        <f t="shared" si="67"/>
        <v>-3.530700000555953E-2</v>
      </c>
      <c r="M423" s="1"/>
      <c r="O423" s="40">
        <f t="shared" ca="1" si="74"/>
        <v>-3.4838080953339276E-2</v>
      </c>
      <c r="Q423" s="292">
        <f t="shared" si="70"/>
        <v>44360.337699999996</v>
      </c>
      <c r="R423" s="8">
        <f t="shared" ca="1" si="73"/>
        <v>2.1988507753514139E-7</v>
      </c>
      <c r="S423" s="1">
        <v>1</v>
      </c>
      <c r="T423" s="42">
        <f t="shared" ca="1" si="71"/>
        <v>2.1988507753514139E-7</v>
      </c>
    </row>
    <row r="424" spans="1:20">
      <c r="A424" s="261" t="s">
        <v>1304</v>
      </c>
      <c r="B424" s="262" t="s">
        <v>49</v>
      </c>
      <c r="C424" s="263">
        <v>59414.807000000001</v>
      </c>
      <c r="D424" s="263">
        <v>2.0000000000000001E-4</v>
      </c>
      <c r="E424" s="58">
        <f t="shared" si="68"/>
        <v>13227.901920321328</v>
      </c>
      <c r="F424">
        <f t="shared" si="69"/>
        <v>13228</v>
      </c>
      <c r="G424">
        <f t="shared" si="72"/>
        <v>-3.5455999997793697E-2</v>
      </c>
      <c r="I424" s="3"/>
      <c r="J424" s="3"/>
      <c r="K424" s="3">
        <f t="shared" si="67"/>
        <v>-3.5455999997793697E-2</v>
      </c>
      <c r="M424" s="1"/>
      <c r="O424" s="40">
        <f t="shared" ca="1" si="74"/>
        <v>-3.5145361041128337E-2</v>
      </c>
      <c r="Q424" s="292">
        <f t="shared" si="70"/>
        <v>44396.307000000001</v>
      </c>
      <c r="R424" s="8">
        <f t="shared" ca="1" si="73"/>
        <v>9.6496561398143419E-8</v>
      </c>
      <c r="S424" s="1">
        <v>1</v>
      </c>
      <c r="T424" s="42">
        <f t="shared" ca="1" si="71"/>
        <v>9.6496561398143419E-8</v>
      </c>
    </row>
    <row r="425" spans="1:20">
      <c r="A425" s="297" t="s">
        <v>1305</v>
      </c>
      <c r="B425" s="296" t="s">
        <v>49</v>
      </c>
      <c r="C425" s="305">
        <v>59414.807000000001</v>
      </c>
      <c r="D425" s="295">
        <v>2.0000000000000001E-4</v>
      </c>
      <c r="E425" s="58">
        <f t="shared" si="68"/>
        <v>13227.901920321328</v>
      </c>
      <c r="F425">
        <f t="shared" si="69"/>
        <v>13228</v>
      </c>
      <c r="G425">
        <f t="shared" si="72"/>
        <v>-3.5455999997793697E-2</v>
      </c>
      <c r="I425" s="3"/>
      <c r="J425" s="3"/>
      <c r="K425" s="3">
        <f t="shared" si="67"/>
        <v>-3.5455999997793697E-2</v>
      </c>
      <c r="M425" s="1"/>
      <c r="O425" s="40">
        <f t="shared" ca="1" si="74"/>
        <v>-3.5145361041128337E-2</v>
      </c>
      <c r="Q425" s="292">
        <f t="shared" si="70"/>
        <v>44396.307000000001</v>
      </c>
      <c r="R425" s="8">
        <f t="shared" ca="1" si="73"/>
        <v>9.6496561398143419E-8</v>
      </c>
      <c r="S425" s="1">
        <v>1</v>
      </c>
      <c r="T425" s="42">
        <f t="shared" ca="1" si="71"/>
        <v>9.6496561398143419E-8</v>
      </c>
    </row>
    <row r="426" spans="1:20">
      <c r="A426" s="297" t="s">
        <v>1307</v>
      </c>
      <c r="B426" s="296" t="s">
        <v>49</v>
      </c>
      <c r="C426" s="305">
        <v>59417.157199999783</v>
      </c>
      <c r="D426" s="295" t="s">
        <v>181</v>
      </c>
      <c r="E426" s="58">
        <f t="shared" si="68"/>
        <v>13234.403129166043</v>
      </c>
      <c r="F426">
        <f t="shared" si="69"/>
        <v>13234.5</v>
      </c>
      <c r="G426">
        <f t="shared" si="72"/>
        <v>-3.501900022092741E-2</v>
      </c>
      <c r="I426" s="3"/>
      <c r="J426" s="3"/>
      <c r="K426" s="3">
        <f t="shared" si="67"/>
        <v>-3.501900022092741E-2</v>
      </c>
      <c r="M426" s="1"/>
      <c r="O426" s="40">
        <f t="shared" ca="1" si="74"/>
        <v>-3.5165434614702493E-2</v>
      </c>
      <c r="Q426" s="292">
        <f t="shared" si="70"/>
        <v>44398.657199999783</v>
      </c>
      <c r="R426" s="8">
        <f t="shared" ca="1" si="73"/>
        <v>2.1443031680276015E-8</v>
      </c>
      <c r="S426" s="1">
        <v>1</v>
      </c>
      <c r="T426" s="42">
        <f t="shared" ca="1" si="71"/>
        <v>2.1443031680276015E-8</v>
      </c>
    </row>
    <row r="427" spans="1:20">
      <c r="A427" s="297" t="s">
        <v>1307</v>
      </c>
      <c r="B427" s="296" t="s">
        <v>49</v>
      </c>
      <c r="C427" s="305">
        <v>59418.241400000174</v>
      </c>
      <c r="D427" s="295" t="s">
        <v>181</v>
      </c>
      <c r="E427" s="58">
        <f t="shared" si="68"/>
        <v>13237.402282698778</v>
      </c>
      <c r="F427">
        <f t="shared" si="69"/>
        <v>13237.5</v>
      </c>
      <c r="G427">
        <f t="shared" si="72"/>
        <v>-3.5324999829754233E-2</v>
      </c>
      <c r="I427" s="3"/>
      <c r="J427" s="3"/>
      <c r="K427" s="3">
        <f t="shared" si="67"/>
        <v>-3.5324999829754233E-2</v>
      </c>
      <c r="M427" s="1"/>
      <c r="O427" s="40">
        <f t="shared" ca="1" si="74"/>
        <v>-3.5174699340967494E-2</v>
      </c>
      <c r="Q427" s="292">
        <f t="shared" si="70"/>
        <v>44399.741400000174</v>
      </c>
      <c r="R427" s="8">
        <f t="shared" ca="1" si="73"/>
        <v>2.2590236929532744E-8</v>
      </c>
      <c r="S427" s="1">
        <v>1</v>
      </c>
      <c r="T427" s="42">
        <f t="shared" ca="1" si="71"/>
        <v>2.2590236929532744E-8</v>
      </c>
    </row>
    <row r="428" spans="1:20" s="116" customFormat="1" ht="12" customHeight="1">
      <c r="A428" s="297" t="s">
        <v>1307</v>
      </c>
      <c r="B428" s="296" t="s">
        <v>49</v>
      </c>
      <c r="C428" s="305">
        <v>59420.229499999899</v>
      </c>
      <c r="D428" s="295" t="s">
        <v>181</v>
      </c>
      <c r="E428" s="58">
        <f t="shared" si="68"/>
        <v>13242.901837333955</v>
      </c>
      <c r="F428">
        <f t="shared" si="69"/>
        <v>13243</v>
      </c>
      <c r="G428">
        <f t="shared" si="72"/>
        <v>-3.5486000102537218E-2</v>
      </c>
      <c r="I428" s="117"/>
      <c r="J428" s="117"/>
      <c r="K428" s="117">
        <f t="shared" si="67"/>
        <v>-3.5486000102537218E-2</v>
      </c>
      <c r="N428" s="118"/>
      <c r="O428" s="40">
        <f t="shared" ca="1" si="74"/>
        <v>-3.5191684672453316E-2</v>
      </c>
      <c r="Q428" s="293">
        <f t="shared" si="70"/>
        <v>44401.729499999899</v>
      </c>
      <c r="R428" s="8">
        <f t="shared" ca="1" si="73"/>
        <v>8.6621572385472428E-8</v>
      </c>
      <c r="S428" s="116">
        <v>1</v>
      </c>
      <c r="T428" s="167">
        <f t="shared" ca="1" si="71"/>
        <v>8.6621572385472428E-8</v>
      </c>
    </row>
    <row r="429" spans="1:20" s="116" customFormat="1" ht="12" customHeight="1">
      <c r="A429" s="295" t="s">
        <v>1308</v>
      </c>
      <c r="B429" s="296" t="s">
        <v>49</v>
      </c>
      <c r="C429" s="305">
        <v>59495.422299999998</v>
      </c>
      <c r="D429" s="295">
        <v>1E-4</v>
      </c>
      <c r="E429" s="58">
        <f t="shared" si="68"/>
        <v>13450.902899569015</v>
      </c>
      <c r="F429">
        <f t="shared" si="69"/>
        <v>13451</v>
      </c>
      <c r="G429">
        <f t="shared" si="72"/>
        <v>-3.5102000001643319E-2</v>
      </c>
      <c r="I429" s="117"/>
      <c r="J429" s="117"/>
      <c r="K429" s="117">
        <f t="shared" si="67"/>
        <v>-3.5102000001643319E-2</v>
      </c>
      <c r="N429" s="118"/>
      <c r="O429" s="40">
        <f t="shared" ca="1" si="74"/>
        <v>-3.5834039026826456E-2</v>
      </c>
      <c r="Q429" s="293">
        <f t="shared" si="70"/>
        <v>44476.922299999998</v>
      </c>
      <c r="R429" s="8">
        <f t="shared" ca="1" si="73"/>
        <v>5.3588113439107764E-7</v>
      </c>
      <c r="S429" s="116">
        <v>1</v>
      </c>
      <c r="T429" s="167">
        <f t="shared" ca="1" si="71"/>
        <v>5.3588113439107764E-7</v>
      </c>
    </row>
    <row r="430" spans="1:20" s="116" customFormat="1" ht="12" customHeight="1">
      <c r="A430" s="295" t="s">
        <v>1308</v>
      </c>
      <c r="B430" s="296" t="s">
        <v>49</v>
      </c>
      <c r="C430" s="305">
        <v>59511.328099999999</v>
      </c>
      <c r="D430" s="295">
        <v>1E-4</v>
      </c>
      <c r="E430" s="58">
        <f t="shared" si="68"/>
        <v>13494.902102892927</v>
      </c>
      <c r="F430">
        <f t="shared" si="69"/>
        <v>13495</v>
      </c>
      <c r="G430">
        <f t="shared" si="72"/>
        <v>-3.5390000004554167E-2</v>
      </c>
      <c r="I430" s="117"/>
      <c r="J430" s="117"/>
      <c r="K430" s="117">
        <f t="shared" si="67"/>
        <v>-3.5390000004554167E-2</v>
      </c>
      <c r="N430" s="118"/>
      <c r="O430" s="40">
        <f t="shared" ca="1" si="74"/>
        <v>-3.5969921678713074E-2</v>
      </c>
      <c r="Q430" s="293">
        <f t="shared" si="70"/>
        <v>44492.828099999999</v>
      </c>
      <c r="R430" s="8">
        <f t="shared" ca="1" si="73"/>
        <v>3.3630914815926877E-7</v>
      </c>
      <c r="S430" s="116">
        <v>1</v>
      </c>
      <c r="T430" s="167">
        <f t="shared" ca="1" si="71"/>
        <v>3.3630914815926877E-7</v>
      </c>
    </row>
    <row r="431" spans="1:20" s="116" customFormat="1" ht="12" customHeight="1">
      <c r="A431" s="295" t="s">
        <v>1308</v>
      </c>
      <c r="B431" s="296" t="s">
        <v>45</v>
      </c>
      <c r="C431" s="305">
        <v>59511.508399999999</v>
      </c>
      <c r="D431" s="295">
        <v>1E-4</v>
      </c>
      <c r="E431" s="58">
        <f t="shared" si="68"/>
        <v>13495.400855320298</v>
      </c>
      <c r="F431">
        <f t="shared" si="69"/>
        <v>13495.5</v>
      </c>
      <c r="G431">
        <f t="shared" si="72"/>
        <v>-3.5841000004438683E-2</v>
      </c>
      <c r="I431" s="117"/>
      <c r="J431" s="117"/>
      <c r="K431" s="117">
        <f t="shared" si="67"/>
        <v>-3.5841000004438683E-2</v>
      </c>
      <c r="N431" s="118"/>
      <c r="O431" s="40">
        <f t="shared" ca="1" si="74"/>
        <v>-3.5971465799757241E-2</v>
      </c>
      <c r="Q431" s="293">
        <f t="shared" si="70"/>
        <v>44493.008399999999</v>
      </c>
      <c r="R431" s="8">
        <f t="shared" ca="1" si="73"/>
        <v>1.7021323748103686E-8</v>
      </c>
      <c r="S431" s="116">
        <v>1</v>
      </c>
      <c r="T431" s="167">
        <f t="shared" ca="1" si="71"/>
        <v>1.7021323748103686E-8</v>
      </c>
    </row>
    <row r="432" spans="1:20" s="116" customFormat="1" ht="12" customHeight="1">
      <c r="A432" s="297" t="s">
        <v>1309</v>
      </c>
      <c r="B432" s="296" t="s">
        <v>49</v>
      </c>
      <c r="C432" s="305">
        <v>59769.799899999998</v>
      </c>
      <c r="D432" s="295">
        <v>2.9999999999999997E-4</v>
      </c>
      <c r="E432" s="58">
        <f t="shared" si="68"/>
        <v>14209.89621080934</v>
      </c>
      <c r="F432">
        <f t="shared" si="69"/>
        <v>14210</v>
      </c>
      <c r="G432">
        <f t="shared" si="72"/>
        <v>-3.7519999998039566E-2</v>
      </c>
      <c r="I432" s="117"/>
      <c r="J432" s="117"/>
      <c r="K432" s="117">
        <f t="shared" si="67"/>
        <v>-3.7519999998039566E-2</v>
      </c>
      <c r="N432" s="118"/>
      <c r="O432" s="40">
        <f t="shared" ca="1" si="74"/>
        <v>-3.8178014771870689E-2</v>
      </c>
      <c r="Q432" s="293">
        <f t="shared" si="70"/>
        <v>44751.299899999998</v>
      </c>
      <c r="R432" s="8">
        <f t="shared" ca="1" si="73"/>
        <v>4.3298344258002343E-7</v>
      </c>
      <c r="S432" s="116">
        <v>1</v>
      </c>
      <c r="T432" s="167">
        <f t="shared" ca="1" si="71"/>
        <v>4.3298344258002343E-7</v>
      </c>
    </row>
    <row r="433" spans="1:20" s="116" customFormat="1" ht="12" customHeight="1">
      <c r="A433" s="297" t="s">
        <v>1309</v>
      </c>
      <c r="B433" s="296" t="s">
        <v>49</v>
      </c>
      <c r="C433" s="305">
        <v>59774.861499999999</v>
      </c>
      <c r="D433" s="295">
        <v>2.0000000000000001E-4</v>
      </c>
      <c r="E433" s="58">
        <f t="shared" si="68"/>
        <v>14223.897793096578</v>
      </c>
      <c r="F433">
        <f t="shared" si="69"/>
        <v>14224</v>
      </c>
      <c r="G433">
        <f t="shared" si="72"/>
        <v>-3.6948000000847969E-2</v>
      </c>
      <c r="I433" s="117"/>
      <c r="J433" s="117"/>
      <c r="K433" s="117">
        <f t="shared" si="67"/>
        <v>-3.6948000000847969E-2</v>
      </c>
      <c r="N433" s="118"/>
      <c r="O433" s="40">
        <f t="shared" ca="1" si="74"/>
        <v>-3.8221250161107348E-2</v>
      </c>
      <c r="Q433" s="293">
        <f t="shared" si="70"/>
        <v>44756.361499999999</v>
      </c>
      <c r="R433" s="8">
        <f t="shared" ca="1" si="73"/>
        <v>1.6211659706005337E-6</v>
      </c>
      <c r="S433" s="116">
        <v>1</v>
      </c>
      <c r="T433" s="167">
        <f t="shared" ca="1" si="71"/>
        <v>1.6211659706005337E-6</v>
      </c>
    </row>
    <row r="434" spans="1:20" s="116" customFormat="1" ht="12" customHeight="1">
      <c r="A434" s="297" t="s">
        <v>1309</v>
      </c>
      <c r="B434" s="296" t="s">
        <v>49</v>
      </c>
      <c r="C434" s="305">
        <v>59787.6947</v>
      </c>
      <c r="D434" s="295">
        <v>5.9999999999999995E-4</v>
      </c>
      <c r="E434" s="58">
        <f t="shared" si="68"/>
        <v>14259.397458381973</v>
      </c>
      <c r="F434">
        <f t="shared" si="69"/>
        <v>14259.5</v>
      </c>
      <c r="G434">
        <f t="shared" si="72"/>
        <v>-3.706899999815505E-2</v>
      </c>
      <c r="I434" s="117"/>
      <c r="J434" s="117"/>
      <c r="K434" s="117">
        <f t="shared" si="67"/>
        <v>-3.706899999815505E-2</v>
      </c>
      <c r="N434" s="118"/>
      <c r="O434" s="40">
        <f t="shared" ca="1" si="74"/>
        <v>-3.8330882755243142E-2</v>
      </c>
      <c r="Q434" s="293">
        <f t="shared" si="70"/>
        <v>44769.1947</v>
      </c>
      <c r="R434" s="8">
        <f t="shared" ca="1" si="73"/>
        <v>1.5923480926362458E-6</v>
      </c>
      <c r="S434" s="116">
        <v>1</v>
      </c>
      <c r="T434" s="167">
        <f t="shared" ca="1" si="71"/>
        <v>1.5923480926362458E-6</v>
      </c>
    </row>
    <row r="435" spans="1:20" s="116" customFormat="1" ht="12" customHeight="1">
      <c r="A435" s="303" t="s">
        <v>1312</v>
      </c>
      <c r="B435" s="304" t="s">
        <v>45</v>
      </c>
      <c r="C435" s="305">
        <v>59856.742299999998</v>
      </c>
      <c r="D435" s="295">
        <v>1E-4</v>
      </c>
      <c r="E435" s="58">
        <f t="shared" ref="E435:E437" si="75">+(C435-C$7)/C$8</f>
        <v>14450.39944453972</v>
      </c>
      <c r="F435">
        <f t="shared" ref="F435:F437" si="76">ROUND(2*E435,0)/2</f>
        <v>14450.5</v>
      </c>
      <c r="G435">
        <f t="shared" ref="G435:G437" si="77">+C435-(C$7+F435*C$8)</f>
        <v>-3.6351000002468936E-2</v>
      </c>
      <c r="I435" s="117"/>
      <c r="J435" s="117"/>
      <c r="K435" s="117">
        <f t="shared" ref="K435:K437" si="78">G435</f>
        <v>-3.6351000002468936E-2</v>
      </c>
      <c r="N435" s="118"/>
      <c r="O435" s="40">
        <f t="shared" ref="O435:O437" ca="1" si="79">+C$11+C$12*F435</f>
        <v>-3.8920736994114621E-2</v>
      </c>
      <c r="Q435" s="293">
        <f t="shared" ref="Q435:Q437" si="80">C435-15018.5</f>
        <v>44838.242299999998</v>
      </c>
      <c r="R435" s="8">
        <f t="shared" ref="R435:R437" ca="1" si="81">+(O435-G435)^2</f>
        <v>6.6035482062322168E-6</v>
      </c>
      <c r="S435" s="116">
        <v>1</v>
      </c>
      <c r="T435" s="167">
        <f t="shared" ref="T435:T437" ca="1" si="82">+S435*R435</f>
        <v>6.6035482062322168E-6</v>
      </c>
    </row>
    <row r="436" spans="1:20" s="116" customFormat="1" ht="12" customHeight="1">
      <c r="A436" s="303" t="s">
        <v>1312</v>
      </c>
      <c r="B436" s="304" t="s">
        <v>45</v>
      </c>
      <c r="C436" s="305">
        <v>59863.610699999997</v>
      </c>
      <c r="D436" s="295">
        <v>2.0000000000000001E-4</v>
      </c>
      <c r="E436" s="58">
        <f t="shared" si="75"/>
        <v>14469.399062799092</v>
      </c>
      <c r="F436">
        <f t="shared" si="76"/>
        <v>14469.5</v>
      </c>
      <c r="G436">
        <f t="shared" si="77"/>
        <v>-3.6489000005531125E-2</v>
      </c>
      <c r="I436" s="117"/>
      <c r="J436" s="117"/>
      <c r="K436" s="117">
        <f t="shared" si="78"/>
        <v>-3.6489000005531125E-2</v>
      </c>
      <c r="N436" s="118"/>
      <c r="O436" s="40">
        <f t="shared" ca="1" si="79"/>
        <v>-3.8979413593792936E-2</v>
      </c>
      <c r="Q436" s="293">
        <f t="shared" si="80"/>
        <v>44845.110699999997</v>
      </c>
      <c r="R436" s="8">
        <f t="shared" ca="1" si="81"/>
        <v>6.2021598405990697E-6</v>
      </c>
      <c r="S436" s="116">
        <v>1</v>
      </c>
      <c r="T436" s="167">
        <f t="shared" ca="1" si="82"/>
        <v>6.2021598405990697E-6</v>
      </c>
    </row>
    <row r="437" spans="1:20" s="116" customFormat="1" ht="12" customHeight="1">
      <c r="A437" s="303" t="s">
        <v>1312</v>
      </c>
      <c r="B437" s="304" t="s">
        <v>45</v>
      </c>
      <c r="C437" s="305">
        <v>59905.544600000001</v>
      </c>
      <c r="D437" s="295">
        <v>1E-4</v>
      </c>
      <c r="E437" s="58">
        <f t="shared" si="75"/>
        <v>14585.398144408609</v>
      </c>
      <c r="F437">
        <f t="shared" si="76"/>
        <v>14585.5</v>
      </c>
      <c r="G437">
        <f t="shared" si="77"/>
        <v>-3.6821000001509674E-2</v>
      </c>
      <c r="I437" s="117"/>
      <c r="J437" s="117"/>
      <c r="K437" s="117">
        <f t="shared" si="78"/>
        <v>-3.6821000001509674E-2</v>
      </c>
      <c r="N437" s="118"/>
      <c r="O437" s="40">
        <f t="shared" ca="1" si="79"/>
        <v>-3.9337649676039491E-2</v>
      </c>
      <c r="Q437" s="293">
        <f t="shared" si="80"/>
        <v>44887.044600000001</v>
      </c>
      <c r="R437" s="8">
        <f t="shared" ca="1" si="81"/>
        <v>6.3335255843110323E-6</v>
      </c>
      <c r="S437" s="116">
        <v>1</v>
      </c>
      <c r="T437" s="167">
        <f t="shared" ca="1" si="82"/>
        <v>6.3335255843110323E-6</v>
      </c>
    </row>
    <row r="438" spans="1:20" s="116" customFormat="1" ht="12" customHeight="1">
      <c r="A438" s="303" t="s">
        <v>1313</v>
      </c>
      <c r="B438" s="308" t="s">
        <v>45</v>
      </c>
      <c r="C438" s="309">
        <v>60174.861900000004</v>
      </c>
      <c r="D438" s="309">
        <v>1E-4</v>
      </c>
      <c r="E438" s="58">
        <f t="shared" ref="E438:E442" si="83">+(C438-C$7)/C$8</f>
        <v>15330.393469469058</v>
      </c>
      <c r="F438">
        <f t="shared" ref="F438:F442" si="84">ROUND(2*E438,0)/2</f>
        <v>15330.5</v>
      </c>
      <c r="G438">
        <f t="shared" ref="G438:G442" si="85">+C438-(C$7+F438*C$8)</f>
        <v>-3.851099999883445E-2</v>
      </c>
      <c r="I438" s="117"/>
      <c r="J438" s="117"/>
      <c r="K438" s="117">
        <f t="shared" ref="K438:K442" si="86">G438</f>
        <v>-3.851099999883445E-2</v>
      </c>
      <c r="N438" s="118"/>
      <c r="O438" s="40">
        <f t="shared" ref="O438:O442" ca="1" si="87">+C$11+C$12*F438</f>
        <v>-4.1638390031847078E-2</v>
      </c>
      <c r="Q438" s="293">
        <f t="shared" ref="Q438:Q442" si="88">C438-15018.5</f>
        <v>45156.361900000004</v>
      </c>
      <c r="R438" s="8">
        <f t="shared" ref="R438:R442" ca="1" si="89">+(O438-G438)^2</f>
        <v>9.7805684185867266E-6</v>
      </c>
      <c r="S438" s="116">
        <v>1</v>
      </c>
      <c r="T438" s="167">
        <f t="shared" ref="T438:T442" ca="1" si="90">+S438*R438</f>
        <v>9.7805684185867266E-6</v>
      </c>
    </row>
    <row r="439" spans="1:20" s="116" customFormat="1" ht="12" customHeight="1">
      <c r="A439" s="303" t="s">
        <v>1313</v>
      </c>
      <c r="B439" s="308" t="s">
        <v>49</v>
      </c>
      <c r="C439" s="309">
        <v>60191.671399999999</v>
      </c>
      <c r="D439" s="309">
        <v>1E-4</v>
      </c>
      <c r="E439" s="58">
        <f t="shared" si="83"/>
        <v>15376.892520649953</v>
      </c>
      <c r="F439">
        <f t="shared" si="84"/>
        <v>15377</v>
      </c>
      <c r="G439">
        <f t="shared" si="85"/>
        <v>-3.8853999998536892E-2</v>
      </c>
      <c r="I439" s="117"/>
      <c r="J439" s="117"/>
      <c r="K439" s="117">
        <f t="shared" si="86"/>
        <v>-3.8853999998536892E-2</v>
      </c>
      <c r="N439" s="118"/>
      <c r="O439" s="40">
        <f t="shared" ca="1" si="87"/>
        <v>-4.178199328895453E-2</v>
      </c>
      <c r="Q439" s="293">
        <f t="shared" si="88"/>
        <v>45173.171399999999</v>
      </c>
      <c r="R439" s="8">
        <f t="shared" ca="1" si="89"/>
        <v>8.5731447087307066E-6</v>
      </c>
      <c r="S439" s="116">
        <v>1</v>
      </c>
      <c r="T439" s="167">
        <f t="shared" ca="1" si="90"/>
        <v>8.5731447087307066E-6</v>
      </c>
    </row>
    <row r="440" spans="1:20" s="116" customFormat="1" ht="12" customHeight="1">
      <c r="A440" s="303" t="s">
        <v>1313</v>
      </c>
      <c r="B440" s="308" t="s">
        <v>45</v>
      </c>
      <c r="C440" s="309">
        <v>60217.518199999999</v>
      </c>
      <c r="D440" s="309">
        <v>2.0000000000000001E-4</v>
      </c>
      <c r="E440" s="58">
        <f t="shared" si="83"/>
        <v>15448.390880271751</v>
      </c>
      <c r="F440">
        <f t="shared" si="84"/>
        <v>15448.5</v>
      </c>
      <c r="G440">
        <f t="shared" si="85"/>
        <v>-3.944700000283774E-2</v>
      </c>
      <c r="I440" s="117"/>
      <c r="J440" s="117"/>
      <c r="K440" s="117">
        <f t="shared" si="86"/>
        <v>-3.944700000283774E-2</v>
      </c>
      <c r="N440" s="118"/>
      <c r="O440" s="40">
        <f t="shared" ca="1" si="87"/>
        <v>-4.20028025982703E-2</v>
      </c>
      <c r="Q440" s="293">
        <f t="shared" si="88"/>
        <v>45199.018199999999</v>
      </c>
      <c r="R440" s="8">
        <f t="shared" ca="1" si="89"/>
        <v>6.5321269068198115E-6</v>
      </c>
      <c r="S440" s="116">
        <v>1</v>
      </c>
      <c r="T440" s="167">
        <f t="shared" ca="1" si="90"/>
        <v>6.5321269068198115E-6</v>
      </c>
    </row>
    <row r="441" spans="1:20" s="116" customFormat="1" ht="12" customHeight="1">
      <c r="A441" s="303" t="s">
        <v>1313</v>
      </c>
      <c r="B441" s="308" t="s">
        <v>49</v>
      </c>
      <c r="C441" s="309">
        <v>60223.4827</v>
      </c>
      <c r="D441" s="309">
        <v>4.0000000000000002E-4</v>
      </c>
      <c r="E441" s="58">
        <f t="shared" si="83"/>
        <v>15464.890097426847</v>
      </c>
      <c r="F441">
        <f t="shared" si="84"/>
        <v>15465</v>
      </c>
      <c r="G441">
        <f t="shared" si="85"/>
        <v>-3.9729999996779952E-2</v>
      </c>
      <c r="I441" s="117"/>
      <c r="J441" s="117"/>
      <c r="K441" s="117">
        <f t="shared" si="86"/>
        <v>-3.9729999996779952E-2</v>
      </c>
      <c r="N441" s="118"/>
      <c r="O441" s="40">
        <f t="shared" ca="1" si="87"/>
        <v>-4.205375859272778E-2</v>
      </c>
      <c r="Q441" s="293">
        <f t="shared" si="88"/>
        <v>45204.9827</v>
      </c>
      <c r="R441" s="8">
        <f t="shared" ca="1" si="89"/>
        <v>5.3998540122414207E-6</v>
      </c>
      <c r="S441" s="116">
        <v>1</v>
      </c>
      <c r="T441" s="167">
        <f t="shared" ca="1" si="90"/>
        <v>5.3998540122414207E-6</v>
      </c>
    </row>
    <row r="442" spans="1:20" s="116" customFormat="1" ht="12" customHeight="1">
      <c r="A442" s="303" t="s">
        <v>1313</v>
      </c>
      <c r="B442" s="308" t="s">
        <v>45</v>
      </c>
      <c r="C442" s="309">
        <v>60264.513599999998</v>
      </c>
      <c r="D442" s="309">
        <v>1E-4</v>
      </c>
      <c r="E442" s="58">
        <f t="shared" si="83"/>
        <v>15578.39126754485</v>
      </c>
      <c r="F442">
        <f t="shared" si="84"/>
        <v>15578.5</v>
      </c>
      <c r="G442">
        <f t="shared" si="85"/>
        <v>-3.930699999909848E-2</v>
      </c>
      <c r="I442" s="117"/>
      <c r="J442" s="117"/>
      <c r="K442" s="117">
        <f t="shared" si="86"/>
        <v>-3.930699999909848E-2</v>
      </c>
      <c r="N442" s="118"/>
      <c r="O442" s="40">
        <f t="shared" ca="1" si="87"/>
        <v>-4.24042740697535E-2</v>
      </c>
      <c r="Q442" s="293">
        <f t="shared" si="88"/>
        <v>45246.013599999998</v>
      </c>
      <c r="R442" s="8">
        <f t="shared" ca="1" si="89"/>
        <v>9.5931066687519219E-6</v>
      </c>
      <c r="S442" s="116">
        <v>1</v>
      </c>
      <c r="T442" s="167">
        <f t="shared" ca="1" si="90"/>
        <v>9.5931066687519219E-6</v>
      </c>
    </row>
    <row r="443" spans="1:20" s="116" customFormat="1" ht="12" customHeight="1">
      <c r="C443" s="12"/>
      <c r="D443" s="12"/>
      <c r="K443" s="117"/>
      <c r="M443" s="118"/>
      <c r="N443" s="118"/>
      <c r="O443" s="118"/>
    </row>
    <row r="444" spans="1:20" s="116" customFormat="1" ht="12" customHeight="1">
      <c r="C444" s="12"/>
      <c r="D444" s="12"/>
      <c r="K444" s="117"/>
      <c r="M444" s="118"/>
      <c r="N444" s="118"/>
      <c r="O444" s="118"/>
    </row>
    <row r="445" spans="1:20" s="116" customFormat="1" ht="12" customHeight="1">
      <c r="C445" s="12"/>
      <c r="D445" s="12"/>
      <c r="K445" s="117"/>
      <c r="M445" s="118"/>
      <c r="N445" s="118"/>
      <c r="O445" s="118"/>
    </row>
    <row r="446" spans="1:20" s="116" customFormat="1" ht="12" customHeight="1">
      <c r="C446" s="12"/>
      <c r="D446" s="12"/>
      <c r="K446" s="117"/>
      <c r="M446" s="118"/>
      <c r="N446" s="118"/>
      <c r="O446" s="118"/>
    </row>
    <row r="447" spans="1:20" s="116" customFormat="1" ht="12" customHeight="1">
      <c r="C447" s="12"/>
      <c r="D447" s="12"/>
      <c r="K447" s="117"/>
      <c r="M447" s="118"/>
      <c r="N447" s="118"/>
      <c r="O447" s="118"/>
    </row>
    <row r="448" spans="1:20" s="116" customFormat="1" ht="12" customHeight="1">
      <c r="C448" s="12"/>
      <c r="D448" s="12"/>
      <c r="K448" s="117"/>
      <c r="M448" s="118"/>
      <c r="N448" s="118"/>
      <c r="O448" s="118"/>
    </row>
    <row r="449" spans="3:15" s="116" customFormat="1" ht="12" customHeight="1">
      <c r="C449" s="12"/>
      <c r="D449" s="12"/>
      <c r="K449" s="117"/>
      <c r="M449" s="118"/>
      <c r="N449" s="118"/>
      <c r="O449" s="118"/>
    </row>
    <row r="450" spans="3:15" s="116" customFormat="1" ht="12" customHeight="1">
      <c r="C450" s="12"/>
      <c r="D450" s="12"/>
      <c r="K450" s="117"/>
      <c r="M450" s="118"/>
      <c r="N450" s="118"/>
      <c r="O450" s="118"/>
    </row>
    <row r="451" spans="3:15" s="116" customFormat="1" ht="12" customHeight="1">
      <c r="C451" s="12"/>
      <c r="D451" s="12"/>
      <c r="K451" s="117"/>
      <c r="M451" s="118"/>
      <c r="N451" s="118"/>
      <c r="O451" s="118"/>
    </row>
  </sheetData>
  <sheetProtection selectLockedCells="1" selectUnlockedCells="1"/>
  <sortState xmlns:xlrd2="http://schemas.microsoft.com/office/spreadsheetml/2017/richdata2" ref="A21:U434">
    <sortCondition ref="C21:C434"/>
  </sortState>
  <hyperlinks>
    <hyperlink ref="A248" r:id="rId1" xr:uid="{00000000-0004-0000-0000-000000000000}"/>
    <hyperlink ref="A249" r:id="rId2" xr:uid="{00000000-0004-0000-0000-000001000000}"/>
    <hyperlink ref="A256" r:id="rId3" xr:uid="{00000000-0004-0000-0000-000002000000}"/>
    <hyperlink ref="A269" r:id="rId4" xr:uid="{00000000-0004-0000-0000-000003000000}"/>
    <hyperlink ref="A270" r:id="rId5" xr:uid="{00000000-0004-0000-0000-000004000000}"/>
    <hyperlink ref="A271" r:id="rId6" xr:uid="{00000000-0004-0000-0000-000005000000}"/>
    <hyperlink ref="A272" r:id="rId7" xr:uid="{00000000-0004-0000-0000-000006000000}"/>
    <hyperlink ref="A273" r:id="rId8" xr:uid="{00000000-0004-0000-0000-000007000000}"/>
    <hyperlink ref="A275" r:id="rId9" xr:uid="{00000000-0004-0000-0000-000008000000}"/>
    <hyperlink ref="A308" r:id="rId10" xr:uid="{00000000-0004-0000-0000-000009000000}"/>
    <hyperlink ref="A320" r:id="rId11" xr:uid="{00000000-0004-0000-0000-00000A000000}"/>
    <hyperlink ref="A322" r:id="rId12" xr:uid="{00000000-0004-0000-0000-00000B000000}"/>
    <hyperlink ref="A325" r:id="rId13" xr:uid="{00000000-0004-0000-0000-00000C000000}"/>
    <hyperlink ref="A333" r:id="rId14" xr:uid="{00000000-0004-0000-0000-00000D000000}"/>
    <hyperlink ref="A334" r:id="rId15" xr:uid="{00000000-0004-0000-0000-00000E000000}"/>
    <hyperlink ref="A335" r:id="rId16" xr:uid="{00000000-0004-0000-0000-00000F000000}"/>
    <hyperlink ref="A337" r:id="rId17" xr:uid="{00000000-0004-0000-0000-000010000000}"/>
    <hyperlink ref="A340" r:id="rId18" xr:uid="{00000000-0004-0000-0000-000011000000}"/>
    <hyperlink ref="A352" r:id="rId19" xr:uid="{00000000-0004-0000-0000-000012000000}"/>
    <hyperlink ref="A353" r:id="rId20" xr:uid="{00000000-0004-0000-0000-000013000000}"/>
    <hyperlink ref="A361" r:id="rId21" xr:uid="{00000000-0004-0000-0000-000014000000}"/>
  </hyperlinks>
  <pageMargins left="0.75" right="0.75" top="1" bottom="1" header="0.51180555555555551" footer="0.51180555555555551"/>
  <pageSetup firstPageNumber="0" orientation="portrait" horizontalDpi="300" verticalDpi="300"/>
  <headerFooter alignWithMargins="0"/>
  <drawing r:id="rId2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333"/>
  <sheetViews>
    <sheetView workbookViewId="0"/>
  </sheetViews>
  <sheetFormatPr defaultRowHeight="12.75"/>
  <cols>
    <col min="1" max="1" width="15.7109375" style="8" customWidth="1"/>
    <col min="2" max="2" width="6.140625" style="83" customWidth="1"/>
    <col min="3" max="3" width="14.42578125" style="7" customWidth="1"/>
    <col min="4" max="4" width="8.28515625" style="7" customWidth="1"/>
    <col min="5" max="5" width="17.42578125" style="7" customWidth="1"/>
    <col min="6" max="8" width="31.28515625" style="8" customWidth="1"/>
    <col min="9" max="9" width="8.7109375" style="83" customWidth="1"/>
    <col min="10" max="14" width="31.28515625" style="8" customWidth="1"/>
    <col min="15" max="16384" width="9.140625" style="8"/>
  </cols>
  <sheetData>
    <row r="1" spans="1:11" ht="18">
      <c r="A1" s="286" t="s">
        <v>345</v>
      </c>
    </row>
    <row r="3" spans="1:11">
      <c r="A3" s="287" t="s">
        <v>346</v>
      </c>
    </row>
    <row r="10" spans="1:11">
      <c r="B10" s="8"/>
      <c r="I10" s="8"/>
    </row>
    <row r="11" spans="1:11" ht="12.75" customHeight="1">
      <c r="A11" s="37" t="s">
        <v>347</v>
      </c>
      <c r="B11" s="205" t="s">
        <v>49</v>
      </c>
      <c r="C11" s="37">
        <v>41148.517999999996</v>
      </c>
      <c r="D11" s="37" t="s">
        <v>46</v>
      </c>
      <c r="E11" s="37">
        <f>VLOOKUP(C11,'Active 1'!C$21:E$240,3,FALSE)</f>
        <v>-37300.972055479651</v>
      </c>
      <c r="F11" s="288" t="s">
        <v>348</v>
      </c>
      <c r="G11" s="289">
        <v>-7236</v>
      </c>
      <c r="H11" s="289" t="s">
        <v>349</v>
      </c>
      <c r="I11" s="8"/>
      <c r="J11" s="288"/>
      <c r="K11" s="290" t="s">
        <v>350</v>
      </c>
    </row>
    <row r="12" spans="1:11" ht="12.75" customHeight="1">
      <c r="A12" s="37" t="s">
        <v>347</v>
      </c>
      <c r="B12" s="205" t="s">
        <v>49</v>
      </c>
      <c r="C12" s="37">
        <v>41176.356</v>
      </c>
      <c r="D12" s="37" t="s">
        <v>46</v>
      </c>
      <c r="E12" s="37">
        <f>VLOOKUP(C12,'Active 1'!C$21:E$240,3,FALSE)</f>
        <v>-37223.96556588899</v>
      </c>
      <c r="F12" s="288" t="s">
        <v>351</v>
      </c>
      <c r="G12" s="289">
        <v>-7159</v>
      </c>
      <c r="H12" s="289" t="s">
        <v>352</v>
      </c>
      <c r="I12" s="8"/>
      <c r="J12" s="288"/>
      <c r="K12" s="290" t="s">
        <v>353</v>
      </c>
    </row>
    <row r="13" spans="1:11" ht="12.75" customHeight="1">
      <c r="A13" s="37" t="s">
        <v>347</v>
      </c>
      <c r="B13" s="205" t="s">
        <v>45</v>
      </c>
      <c r="C13" s="37">
        <v>41178.351999999999</v>
      </c>
      <c r="D13" s="37" t="s">
        <v>46</v>
      </c>
      <c r="E13" s="37">
        <f>VLOOKUP(C13,'Active 1'!C$21:E$240,3,FALSE)</f>
        <v>-37218.444157985301</v>
      </c>
      <c r="F13" s="288" t="s">
        <v>354</v>
      </c>
      <c r="G13" s="289">
        <v>-7153.5</v>
      </c>
      <c r="H13" s="289" t="s">
        <v>355</v>
      </c>
      <c r="I13" s="8"/>
      <c r="J13" s="288"/>
      <c r="K13" s="290" t="s">
        <v>353</v>
      </c>
    </row>
    <row r="14" spans="1:11" ht="12.75" customHeight="1">
      <c r="A14" s="37" t="s">
        <v>347</v>
      </c>
      <c r="B14" s="205" t="s">
        <v>49</v>
      </c>
      <c r="C14" s="37">
        <v>41181.396999999997</v>
      </c>
      <c r="D14" s="37" t="s">
        <v>46</v>
      </c>
      <c r="E14" s="37">
        <f>VLOOKUP(C14,'Active 1'!C$21:E$240,3,FALSE)</f>
        <v>-37210.020968072109</v>
      </c>
      <c r="F14" s="288" t="s">
        <v>356</v>
      </c>
      <c r="G14" s="289">
        <v>-7145</v>
      </c>
      <c r="H14" s="289" t="s">
        <v>357</v>
      </c>
      <c r="I14" s="8"/>
      <c r="J14" s="288"/>
      <c r="K14" s="290" t="s">
        <v>353</v>
      </c>
    </row>
    <row r="15" spans="1:11" ht="12.75" customHeight="1">
      <c r="A15" s="37" t="s">
        <v>358</v>
      </c>
      <c r="B15" s="205" t="s">
        <v>45</v>
      </c>
      <c r="C15" s="37">
        <v>41335.226999999999</v>
      </c>
      <c r="D15" s="37" t="s">
        <v>46</v>
      </c>
      <c r="E15" s="37">
        <f>VLOOKUP(C15,'Active 1'!C$21:E$240,3,FALSE)</f>
        <v>-36784.490818861312</v>
      </c>
      <c r="F15" s="288" t="s">
        <v>359</v>
      </c>
      <c r="G15" s="289">
        <v>-6719.5</v>
      </c>
      <c r="H15" s="289" t="s">
        <v>360</v>
      </c>
      <c r="I15" s="8"/>
      <c r="J15" s="288"/>
      <c r="K15" s="290" t="s">
        <v>350</v>
      </c>
    </row>
    <row r="16" spans="1:11" ht="12.75" customHeight="1">
      <c r="A16" s="37" t="s">
        <v>361</v>
      </c>
      <c r="B16" s="205" t="s">
        <v>49</v>
      </c>
      <c r="C16" s="37">
        <v>41561.370999999999</v>
      </c>
      <c r="D16" s="37" t="s">
        <v>46</v>
      </c>
      <c r="E16" s="37">
        <f>VLOOKUP(C16,'Active 1'!C$21:E$240,3,FALSE)</f>
        <v>-36158.923048835139</v>
      </c>
      <c r="F16" s="288" t="s">
        <v>362</v>
      </c>
      <c r="G16" s="289">
        <v>-6094</v>
      </c>
      <c r="H16" s="289" t="s">
        <v>363</v>
      </c>
      <c r="I16" s="8"/>
      <c r="J16" s="288"/>
      <c r="K16" s="290" t="s">
        <v>350</v>
      </c>
    </row>
    <row r="17" spans="1:11" ht="12.75" customHeight="1">
      <c r="A17" s="37" t="s">
        <v>361</v>
      </c>
      <c r="B17" s="205" t="s">
        <v>49</v>
      </c>
      <c r="C17" s="37">
        <v>41562.438999999998</v>
      </c>
      <c r="D17" s="37" t="s">
        <v>46</v>
      </c>
      <c r="E17" s="37">
        <f>VLOOKUP(C17,'Active 1'!C$21:E$240,3,FALSE)</f>
        <v>-36155.968708333567</v>
      </c>
      <c r="F17" s="288" t="s">
        <v>364</v>
      </c>
      <c r="G17" s="289">
        <v>-6091</v>
      </c>
      <c r="H17" s="289" t="s">
        <v>365</v>
      </c>
      <c r="I17" s="8"/>
      <c r="J17" s="288"/>
      <c r="K17" s="290" t="s">
        <v>350</v>
      </c>
    </row>
    <row r="18" spans="1:11" ht="12.75" customHeight="1">
      <c r="A18" s="37" t="s">
        <v>361</v>
      </c>
      <c r="B18" s="205" t="s">
        <v>45</v>
      </c>
      <c r="C18" s="37">
        <v>41563.345999999998</v>
      </c>
      <c r="D18" s="37" t="s">
        <v>46</v>
      </c>
      <c r="E18" s="37">
        <f>VLOOKUP(C18,'Active 1'!C$21:E$240,3,FALSE)</f>
        <v>-36153.459731896372</v>
      </c>
      <c r="F18" s="288" t="s">
        <v>366</v>
      </c>
      <c r="G18" s="289">
        <v>-6088.5</v>
      </c>
      <c r="H18" s="289" t="s">
        <v>367</v>
      </c>
      <c r="I18" s="8"/>
      <c r="J18" s="288"/>
      <c r="K18" s="290" t="s">
        <v>350</v>
      </c>
    </row>
    <row r="19" spans="1:11" ht="12.75" customHeight="1">
      <c r="A19" s="37" t="s">
        <v>368</v>
      </c>
      <c r="B19" s="205" t="s">
        <v>49</v>
      </c>
      <c r="C19" s="37">
        <v>41616.288999999997</v>
      </c>
      <c r="D19" s="37" t="s">
        <v>46</v>
      </c>
      <c r="E19" s="37">
        <f>VLOOKUP(C19,'Active 1'!C$21:E$240,3,FALSE)</f>
        <v>-36007.006876863765</v>
      </c>
      <c r="F19" s="288" t="s">
        <v>369</v>
      </c>
      <c r="G19" s="289">
        <v>-5942</v>
      </c>
      <c r="H19" s="289" t="s">
        <v>370</v>
      </c>
      <c r="I19" s="8"/>
      <c r="J19" s="288"/>
      <c r="K19" s="290" t="s">
        <v>350</v>
      </c>
    </row>
    <row r="20" spans="1:11" ht="12.75" customHeight="1">
      <c r="A20" s="37" t="s">
        <v>368</v>
      </c>
      <c r="B20" s="205" t="s">
        <v>45</v>
      </c>
      <c r="C20" s="37">
        <v>41618.283000000003</v>
      </c>
      <c r="D20" s="37" t="s">
        <v>46</v>
      </c>
      <c r="E20" s="37">
        <f>VLOOKUP(C20,'Active 1'!C$21:E$240,3,FALSE)</f>
        <v>-36001.491001432907</v>
      </c>
      <c r="F20" s="288" t="s">
        <v>371</v>
      </c>
      <c r="G20" s="289">
        <v>-5936.5</v>
      </c>
      <c r="H20" s="289" t="s">
        <v>360</v>
      </c>
      <c r="I20" s="8"/>
      <c r="J20" s="288"/>
      <c r="K20" s="290" t="s">
        <v>350</v>
      </c>
    </row>
    <row r="21" spans="1:11" ht="12.75" customHeight="1">
      <c r="A21" s="37" t="s">
        <v>368</v>
      </c>
      <c r="B21" s="205" t="s">
        <v>45</v>
      </c>
      <c r="C21" s="37">
        <v>41622.258000000002</v>
      </c>
      <c r="D21" s="37" t="s">
        <v>46</v>
      </c>
      <c r="E21" s="37">
        <f>VLOOKUP(C21,'Active 1'!C$21:E$240,3,FALSE)</f>
        <v>-35990.495211644746</v>
      </c>
      <c r="F21" s="288" t="s">
        <v>372</v>
      </c>
      <c r="G21" s="289">
        <v>-5925.5</v>
      </c>
      <c r="H21" s="289" t="s">
        <v>373</v>
      </c>
      <c r="I21" s="8"/>
      <c r="J21" s="288"/>
      <c r="K21" s="290" t="s">
        <v>350</v>
      </c>
    </row>
    <row r="22" spans="1:11" ht="12.75" customHeight="1">
      <c r="A22" s="37" t="s">
        <v>368</v>
      </c>
      <c r="B22" s="205" t="s">
        <v>49</v>
      </c>
      <c r="C22" s="37">
        <v>41624.248</v>
      </c>
      <c r="D22" s="37" t="s">
        <v>46</v>
      </c>
      <c r="E22" s="37">
        <f>VLOOKUP(C22,'Active 1'!C$21:E$240,3,FALSE)</f>
        <v>-35984.990401159608</v>
      </c>
      <c r="F22" s="288" t="s">
        <v>374</v>
      </c>
      <c r="G22" s="289">
        <v>-5920</v>
      </c>
      <c r="H22" s="289" t="s">
        <v>360</v>
      </c>
      <c r="I22" s="8"/>
      <c r="J22" s="288"/>
      <c r="K22" s="290" t="s">
        <v>350</v>
      </c>
    </row>
    <row r="23" spans="1:11" ht="12.75" customHeight="1">
      <c r="A23" s="37" t="s">
        <v>375</v>
      </c>
      <c r="B23" s="205" t="s">
        <v>49</v>
      </c>
      <c r="C23" s="37">
        <v>41863.561000000002</v>
      </c>
      <c r="D23" s="37" t="s">
        <v>46</v>
      </c>
      <c r="E23" s="37">
        <f>VLOOKUP(C23,'Active 1'!C$21:E$240,3,FALSE)</f>
        <v>-35322.994063656632</v>
      </c>
      <c r="F23" s="288" t="s">
        <v>376</v>
      </c>
      <c r="G23" s="289">
        <v>-5258</v>
      </c>
      <c r="H23" s="289" t="s">
        <v>377</v>
      </c>
      <c r="I23" s="8"/>
      <c r="J23" s="288"/>
      <c r="K23" s="290" t="s">
        <v>350</v>
      </c>
    </row>
    <row r="24" spans="1:11" ht="12.75" customHeight="1">
      <c r="A24" s="37" t="s">
        <v>378</v>
      </c>
      <c r="B24" s="205" t="s">
        <v>45</v>
      </c>
      <c r="C24" s="37">
        <v>42405.258999999998</v>
      </c>
      <c r="D24" s="37" t="s">
        <v>46</v>
      </c>
      <c r="E24" s="37">
        <f>VLOOKUP(C24,'Active 1'!C$21:E$240,3,FALSE)</f>
        <v>-33824.529324872346</v>
      </c>
      <c r="F24" s="288" t="s">
        <v>379</v>
      </c>
      <c r="G24" s="289">
        <v>-3759.5</v>
      </c>
      <c r="H24" s="289" t="s">
        <v>380</v>
      </c>
      <c r="I24" s="8"/>
      <c r="J24" s="288"/>
      <c r="K24" s="290" t="s">
        <v>353</v>
      </c>
    </row>
    <row r="25" spans="1:11" ht="12.75" customHeight="1">
      <c r="A25" s="37" t="s">
        <v>381</v>
      </c>
      <c r="B25" s="205" t="s">
        <v>49</v>
      </c>
      <c r="C25" s="37">
        <v>42607.523000000001</v>
      </c>
      <c r="D25" s="37" t="s">
        <v>46</v>
      </c>
      <c r="E25" s="37">
        <f>VLOOKUP(C25,'Active 1'!C$21:E$240,3,FALSE)</f>
        <v>-33265.019280667882</v>
      </c>
      <c r="F25" s="288" t="s">
        <v>382</v>
      </c>
      <c r="G25" s="289">
        <v>-3200</v>
      </c>
      <c r="H25" s="289" t="s">
        <v>357</v>
      </c>
      <c r="I25" s="8"/>
      <c r="J25" s="288"/>
      <c r="K25" s="290" t="s">
        <v>353</v>
      </c>
    </row>
    <row r="26" spans="1:11" ht="12.75" customHeight="1">
      <c r="A26" s="37" t="s">
        <v>383</v>
      </c>
      <c r="B26" s="205" t="s">
        <v>45</v>
      </c>
      <c r="C26" s="37">
        <v>42748.31</v>
      </c>
      <c r="D26" s="37" t="s">
        <v>46</v>
      </c>
      <c r="E26" s="37">
        <f>VLOOKUP(C26,'Active 1'!C$21:E$240,3,FALSE)</f>
        <v>-32875.569153144388</v>
      </c>
      <c r="F26" s="288" t="s">
        <v>384</v>
      </c>
      <c r="G26" s="289">
        <v>-2810.5</v>
      </c>
      <c r="H26" s="289" t="s">
        <v>385</v>
      </c>
      <c r="I26" s="8"/>
      <c r="J26" s="288"/>
      <c r="K26" s="290" t="s">
        <v>353</v>
      </c>
    </row>
    <row r="27" spans="1:11" ht="12.75" customHeight="1">
      <c r="A27" s="37" t="s">
        <v>82</v>
      </c>
      <c r="B27" s="205" t="s">
        <v>49</v>
      </c>
      <c r="C27" s="37">
        <v>43337.766000000003</v>
      </c>
      <c r="D27" s="37" t="s">
        <v>46</v>
      </c>
      <c r="E27" s="37">
        <f>VLOOKUP(C27,'Active 1'!C$21:E$240,3,FALSE)</f>
        <v>-31244.994495189509</v>
      </c>
      <c r="F27" s="288" t="s">
        <v>386</v>
      </c>
      <c r="G27" s="289">
        <v>-1180</v>
      </c>
      <c r="H27" s="289" t="s">
        <v>373</v>
      </c>
      <c r="I27" s="8"/>
      <c r="J27" s="288"/>
      <c r="K27" s="290" t="s">
        <v>387</v>
      </c>
    </row>
    <row r="28" spans="1:11" ht="12.75" customHeight="1">
      <c r="A28" s="37" t="s">
        <v>82</v>
      </c>
      <c r="B28" s="205" t="s">
        <v>49</v>
      </c>
      <c r="C28" s="37">
        <v>43337.771000000001</v>
      </c>
      <c r="D28" s="37" t="s">
        <v>46</v>
      </c>
      <c r="E28" s="37">
        <f>VLOOKUP(C28,'Active 1'!C$21:E$240,3,FALSE)</f>
        <v>-31244.980664007391</v>
      </c>
      <c r="F28" s="288" t="s">
        <v>388</v>
      </c>
      <c r="G28" s="289">
        <v>-1180</v>
      </c>
      <c r="H28" s="289" t="s">
        <v>389</v>
      </c>
      <c r="I28" s="8"/>
      <c r="J28" s="288"/>
      <c r="K28" s="290" t="s">
        <v>390</v>
      </c>
    </row>
    <row r="29" spans="1:11" ht="12.75" customHeight="1">
      <c r="A29" s="37" t="s">
        <v>82</v>
      </c>
      <c r="B29" s="205" t="s">
        <v>49</v>
      </c>
      <c r="C29" s="37">
        <v>43346.819000000003</v>
      </c>
      <c r="D29" s="37" t="s">
        <v>46</v>
      </c>
      <c r="E29" s="37">
        <f>VLOOKUP(C29,'Active 1'!C$21:E$240,3,FALSE)</f>
        <v>-31219.951756836745</v>
      </c>
      <c r="F29" s="288" t="s">
        <v>391</v>
      </c>
      <c r="G29" s="289">
        <v>-1155</v>
      </c>
      <c r="H29" s="289" t="s">
        <v>392</v>
      </c>
      <c r="I29" s="8"/>
      <c r="J29" s="288"/>
      <c r="K29" s="290" t="s">
        <v>390</v>
      </c>
    </row>
    <row r="30" spans="1:11" ht="12.75" customHeight="1">
      <c r="A30" s="37" t="s">
        <v>82</v>
      </c>
      <c r="B30" s="205" t="s">
        <v>49</v>
      </c>
      <c r="C30" s="37">
        <v>43705.764999999999</v>
      </c>
      <c r="D30" s="37" t="s">
        <v>46</v>
      </c>
      <c r="E30" s="37">
        <f>VLOOKUP(C30,'Active 1'!C$21:E$240,3,FALSE)</f>
        <v>-30227.022257138276</v>
      </c>
      <c r="F30" s="288" t="s">
        <v>393</v>
      </c>
      <c r="G30" s="289">
        <v>-162</v>
      </c>
      <c r="H30" s="289" t="s">
        <v>394</v>
      </c>
      <c r="I30" s="8"/>
      <c r="J30" s="288"/>
      <c r="K30" s="290" t="s">
        <v>387</v>
      </c>
    </row>
    <row r="31" spans="1:11" ht="12.75" customHeight="1">
      <c r="A31" s="37" t="s">
        <v>395</v>
      </c>
      <c r="B31" s="205" t="s">
        <v>45</v>
      </c>
      <c r="C31" s="37">
        <v>43729.449099999998</v>
      </c>
      <c r="D31" s="37" t="s">
        <v>79</v>
      </c>
      <c r="E31" s="37">
        <f>VLOOKUP(C31,'Active 1'!C$21:E$240,3,FALSE)</f>
        <v>-30161.506437032167</v>
      </c>
      <c r="F31" s="288" t="s">
        <v>396</v>
      </c>
      <c r="G31" s="289">
        <v>-96.5</v>
      </c>
      <c r="H31" s="289" t="s">
        <v>397</v>
      </c>
      <c r="I31" s="8"/>
      <c r="J31" s="288" t="s">
        <v>398</v>
      </c>
      <c r="K31" s="290" t="s">
        <v>399</v>
      </c>
    </row>
    <row r="32" spans="1:11" ht="12.75" customHeight="1">
      <c r="A32" s="37" t="s">
        <v>395</v>
      </c>
      <c r="B32" s="205" t="s">
        <v>49</v>
      </c>
      <c r="C32" s="37">
        <v>43730.351199999997</v>
      </c>
      <c r="D32" s="37" t="s">
        <v>79</v>
      </c>
      <c r="E32" s="37">
        <f>VLOOKUP(C32,'Active 1'!C$21:E$240,3,FALSE)</f>
        <v>-30159.011015153454</v>
      </c>
      <c r="F32" s="288" t="s">
        <v>400</v>
      </c>
      <c r="G32" s="289">
        <v>-94</v>
      </c>
      <c r="H32" s="289" t="s">
        <v>401</v>
      </c>
      <c r="I32" s="8"/>
      <c r="J32" s="288" t="s">
        <v>398</v>
      </c>
      <c r="K32" s="290" t="s">
        <v>399</v>
      </c>
    </row>
    <row r="33" spans="1:11" ht="12.75" customHeight="1">
      <c r="A33" s="37" t="s">
        <v>395</v>
      </c>
      <c r="B33" s="205" t="s">
        <v>45</v>
      </c>
      <c r="C33" s="37">
        <v>43754.389600000002</v>
      </c>
      <c r="D33" s="37" t="s">
        <v>79</v>
      </c>
      <c r="E33" s="37">
        <f>VLOOKUP(C33,'Active 1'!C$21:E$240,3,FALSE)</f>
        <v>-30092.515117482057</v>
      </c>
      <c r="F33" s="288" t="s">
        <v>402</v>
      </c>
      <c r="G33" s="289">
        <v>-27.5</v>
      </c>
      <c r="H33" s="289" t="s">
        <v>403</v>
      </c>
      <c r="I33" s="8"/>
      <c r="J33" s="288" t="s">
        <v>398</v>
      </c>
      <c r="K33" s="290" t="s">
        <v>399</v>
      </c>
    </row>
    <row r="34" spans="1:11" ht="12.75" customHeight="1">
      <c r="A34" s="37" t="s">
        <v>395</v>
      </c>
      <c r="B34" s="205" t="s">
        <v>49</v>
      </c>
      <c r="C34" s="37">
        <v>43757.466699999997</v>
      </c>
      <c r="D34" s="37" t="s">
        <v>79</v>
      </c>
      <c r="E34" s="37">
        <f>VLOOKUP(C34,'Active 1'!C$21:E$240,3,FALSE)</f>
        <v>-30084.003131379643</v>
      </c>
      <c r="F34" s="288" t="s">
        <v>404</v>
      </c>
      <c r="G34" s="289">
        <v>-19</v>
      </c>
      <c r="H34" s="289" t="s">
        <v>405</v>
      </c>
      <c r="I34" s="8"/>
      <c r="J34" s="288" t="s">
        <v>398</v>
      </c>
      <c r="K34" s="290" t="s">
        <v>399</v>
      </c>
    </row>
    <row r="35" spans="1:11" ht="12.75" customHeight="1">
      <c r="A35" s="37" t="s">
        <v>395</v>
      </c>
      <c r="B35" s="205" t="s">
        <v>49</v>
      </c>
      <c r="C35" s="37">
        <v>43764.333400000003</v>
      </c>
      <c r="D35" s="37" t="s">
        <v>79</v>
      </c>
      <c r="E35" s="37">
        <f>VLOOKUP(C35,'Active 1'!C$21:E$240,3,FALSE)</f>
        <v>-30065.008215722173</v>
      </c>
      <c r="F35" s="288" t="s">
        <v>406</v>
      </c>
      <c r="G35" s="289">
        <v>0</v>
      </c>
      <c r="H35" s="289" t="s">
        <v>407</v>
      </c>
      <c r="I35" s="8"/>
      <c r="J35" s="288" t="s">
        <v>398</v>
      </c>
      <c r="K35" s="290" t="s">
        <v>399</v>
      </c>
    </row>
    <row r="36" spans="1:11" ht="12.75" customHeight="1">
      <c r="A36" s="37" t="s">
        <v>82</v>
      </c>
      <c r="B36" s="205" t="s">
        <v>49</v>
      </c>
      <c r="C36" s="37">
        <v>44191.637999999999</v>
      </c>
      <c r="D36" s="37" t="s">
        <v>46</v>
      </c>
      <c r="E36" s="37">
        <f>VLOOKUP(C36,'Active 1'!C$21:E$240,3,FALSE)</f>
        <v>-28882.982666762568</v>
      </c>
      <c r="F36" s="288" t="s">
        <v>408</v>
      </c>
      <c r="G36" s="289">
        <v>1182</v>
      </c>
      <c r="H36" s="289" t="s">
        <v>409</v>
      </c>
      <c r="I36" s="8"/>
      <c r="J36" s="288"/>
      <c r="K36" s="290" t="s">
        <v>387</v>
      </c>
    </row>
    <row r="37" spans="1:11" ht="12.75" customHeight="1">
      <c r="A37" s="37" t="s">
        <v>82</v>
      </c>
      <c r="B37" s="205" t="s">
        <v>49</v>
      </c>
      <c r="C37" s="37">
        <v>44474.686000000002</v>
      </c>
      <c r="D37" s="37" t="s">
        <v>46</v>
      </c>
      <c r="E37" s="37">
        <f>VLOOKUP(C37,'Active 1'!C$21:E$240,3,FALSE)</f>
        <v>-28100.004979225563</v>
      </c>
      <c r="F37" s="288" t="s">
        <v>410</v>
      </c>
      <c r="G37" s="289">
        <v>1965</v>
      </c>
      <c r="H37" s="289" t="s">
        <v>370</v>
      </c>
      <c r="I37" s="8"/>
      <c r="J37" s="288"/>
      <c r="K37" s="290" t="s">
        <v>387</v>
      </c>
    </row>
    <row r="38" spans="1:11" ht="12.75" customHeight="1">
      <c r="A38" s="195" t="s">
        <v>411</v>
      </c>
      <c r="B38" s="205" t="s">
        <v>45</v>
      </c>
      <c r="C38" s="37">
        <v>44812.502200000003</v>
      </c>
      <c r="D38" s="37" t="s">
        <v>79</v>
      </c>
      <c r="E38" s="37">
        <f>VLOOKUP(C38,'Active 1'!C$21:E$240,3,FALSE)</f>
        <v>-27165.525501933593</v>
      </c>
      <c r="F38" s="288" t="s">
        <v>412</v>
      </c>
      <c r="G38" s="289">
        <v>2899.5</v>
      </c>
      <c r="H38" s="289" t="s">
        <v>413</v>
      </c>
      <c r="I38" s="8"/>
      <c r="J38" s="288" t="s">
        <v>398</v>
      </c>
      <c r="K38" s="290" t="s">
        <v>414</v>
      </c>
    </row>
    <row r="39" spans="1:11" ht="12.75" customHeight="1">
      <c r="A39" s="37" t="s">
        <v>82</v>
      </c>
      <c r="B39" s="205" t="s">
        <v>49</v>
      </c>
      <c r="C39" s="37">
        <v>44944.642999999996</v>
      </c>
      <c r="D39" s="37" t="s">
        <v>46</v>
      </c>
      <c r="E39" s="37">
        <f>VLOOKUP(C39,'Active 1'!C$21:E$240,3,FALSE)</f>
        <v>-26799.992807785307</v>
      </c>
      <c r="F39" s="288" t="s">
        <v>415</v>
      </c>
      <c r="G39" s="289">
        <v>3265</v>
      </c>
      <c r="H39" s="289" t="s">
        <v>373</v>
      </c>
      <c r="I39" s="8"/>
      <c r="J39" s="288"/>
      <c r="K39" s="290" t="s">
        <v>387</v>
      </c>
    </row>
    <row r="40" spans="1:11" ht="12.75" customHeight="1">
      <c r="A40" s="37" t="s">
        <v>82</v>
      </c>
      <c r="B40" s="205" t="s">
        <v>49</v>
      </c>
      <c r="C40" s="37">
        <v>45193.714</v>
      </c>
      <c r="D40" s="37" t="s">
        <v>46</v>
      </c>
      <c r="E40" s="37">
        <f>VLOOKUP(C40,'Active 1'!C$21:E$240,3,FALSE)</f>
        <v>-26111.003535250151</v>
      </c>
      <c r="F40" s="288" t="s">
        <v>416</v>
      </c>
      <c r="G40" s="289">
        <v>3954</v>
      </c>
      <c r="H40" s="289" t="s">
        <v>370</v>
      </c>
      <c r="I40" s="8"/>
      <c r="J40" s="288"/>
      <c r="K40" s="290" t="s">
        <v>387</v>
      </c>
    </row>
    <row r="41" spans="1:11" ht="12.75" customHeight="1">
      <c r="A41" s="37" t="s">
        <v>82</v>
      </c>
      <c r="B41" s="205" t="s">
        <v>49</v>
      </c>
      <c r="C41" s="37">
        <v>45578.707999999999</v>
      </c>
      <c r="D41" s="37" t="s">
        <v>46</v>
      </c>
      <c r="E41" s="37">
        <f>VLOOKUP(C41,'Active 1'!C$21:E$240,3,FALSE)</f>
        <v>-25046.019109161225</v>
      </c>
      <c r="F41" s="288" t="s">
        <v>417</v>
      </c>
      <c r="G41" s="289">
        <v>5019</v>
      </c>
      <c r="H41" s="289" t="s">
        <v>357</v>
      </c>
      <c r="I41" s="8"/>
      <c r="J41" s="288"/>
      <c r="K41" s="290" t="s">
        <v>387</v>
      </c>
    </row>
    <row r="42" spans="1:11" ht="12.75" customHeight="1">
      <c r="A42" s="37" t="s">
        <v>82</v>
      </c>
      <c r="B42" s="205" t="s">
        <v>49</v>
      </c>
      <c r="C42" s="37">
        <v>45591.72</v>
      </c>
      <c r="D42" s="37" t="s">
        <v>46</v>
      </c>
      <c r="E42" s="37">
        <f>VLOOKUP(C42,'Active 1'!C$21:E$240,3,FALSE)</f>
        <v>-25010.024840803093</v>
      </c>
      <c r="F42" s="288" t="s">
        <v>418</v>
      </c>
      <c r="G42" s="289">
        <v>5055</v>
      </c>
      <c r="H42" s="289" t="s">
        <v>380</v>
      </c>
      <c r="I42" s="8"/>
      <c r="J42" s="288"/>
      <c r="K42" s="290" t="s">
        <v>387</v>
      </c>
    </row>
    <row r="43" spans="1:11" ht="12.75" customHeight="1">
      <c r="A43" s="37" t="s">
        <v>82</v>
      </c>
      <c r="B43" s="205" t="s">
        <v>49</v>
      </c>
      <c r="C43" s="37">
        <v>45959.73</v>
      </c>
      <c r="D43" s="37" t="s">
        <v>46</v>
      </c>
      <c r="E43" s="37">
        <f>VLOOKUP(C43,'Active 1'!C$21:E$240,3,FALSE)</f>
        <v>-23992.022174151174</v>
      </c>
      <c r="F43" s="288" t="s">
        <v>419</v>
      </c>
      <c r="G43" s="289">
        <v>6073</v>
      </c>
      <c r="H43" s="289" t="s">
        <v>420</v>
      </c>
      <c r="I43" s="8"/>
      <c r="J43" s="288"/>
      <c r="K43" s="290" t="s">
        <v>387</v>
      </c>
    </row>
    <row r="44" spans="1:11" ht="12.75" customHeight="1">
      <c r="A44" s="37" t="s">
        <v>82</v>
      </c>
      <c r="B44" s="205" t="s">
        <v>49</v>
      </c>
      <c r="C44" s="37">
        <v>45959.732000000004</v>
      </c>
      <c r="D44" s="37" t="s">
        <v>46</v>
      </c>
      <c r="E44" s="37">
        <f>VLOOKUP(C44,'Active 1'!C$21:E$240,3,FALSE)</f>
        <v>-23992.016641678321</v>
      </c>
      <c r="F44" s="288" t="s">
        <v>421</v>
      </c>
      <c r="G44" s="289">
        <v>6073</v>
      </c>
      <c r="H44" s="289" t="s">
        <v>357</v>
      </c>
      <c r="I44" s="8"/>
      <c r="J44" s="288"/>
      <c r="K44" s="290" t="s">
        <v>422</v>
      </c>
    </row>
    <row r="45" spans="1:11" ht="12.75" customHeight="1">
      <c r="A45" s="37" t="s">
        <v>82</v>
      </c>
      <c r="B45" s="205" t="s">
        <v>49</v>
      </c>
      <c r="C45" s="37">
        <v>45962.620999999999</v>
      </c>
      <c r="D45" s="37" t="s">
        <v>46</v>
      </c>
      <c r="E45" s="37">
        <f>VLOOKUP(C45,'Active 1'!C$21:E$240,3,FALSE)</f>
        <v>-23984.024984647393</v>
      </c>
      <c r="F45" s="288" t="s">
        <v>423</v>
      </c>
      <c r="G45" s="289">
        <v>6081</v>
      </c>
      <c r="H45" s="289" t="s">
        <v>380</v>
      </c>
      <c r="I45" s="8"/>
      <c r="J45" s="288"/>
      <c r="K45" s="290" t="s">
        <v>422</v>
      </c>
    </row>
    <row r="46" spans="1:11" ht="12.75" customHeight="1">
      <c r="A46" s="37" t="s">
        <v>82</v>
      </c>
      <c r="B46" s="205" t="s">
        <v>49</v>
      </c>
      <c r="C46" s="37">
        <v>46017.582000000002</v>
      </c>
      <c r="D46" s="37" t="s">
        <v>46</v>
      </c>
      <c r="E46" s="37">
        <f>VLOOKUP(C46,'Active 1'!C$21:E$240,3,FALSE)</f>
        <v>-23831.989864509735</v>
      </c>
      <c r="F46" s="288" t="s">
        <v>424</v>
      </c>
      <c r="G46" s="289">
        <v>6233</v>
      </c>
      <c r="H46" s="289" t="s">
        <v>377</v>
      </c>
      <c r="I46" s="8"/>
      <c r="J46" s="288"/>
      <c r="K46" s="290" t="s">
        <v>387</v>
      </c>
    </row>
    <row r="47" spans="1:11" ht="12.75" customHeight="1">
      <c r="A47" s="37" t="s">
        <v>82</v>
      </c>
      <c r="B47" s="205" t="s">
        <v>49</v>
      </c>
      <c r="C47" s="37">
        <v>46026.608</v>
      </c>
      <c r="D47" s="37" t="s">
        <v>46</v>
      </c>
      <c r="E47" s="37">
        <f>VLOOKUP(C47,'Active 1'!C$21:E$240,3,FALSE)</f>
        <v>-23807.021814540447</v>
      </c>
      <c r="F47" s="288" t="s">
        <v>425</v>
      </c>
      <c r="G47" s="289">
        <v>6258</v>
      </c>
      <c r="H47" s="289" t="s">
        <v>420</v>
      </c>
      <c r="I47" s="8"/>
      <c r="J47" s="288"/>
      <c r="K47" s="290" t="s">
        <v>422</v>
      </c>
    </row>
    <row r="48" spans="1:11" ht="12.75" customHeight="1">
      <c r="A48" s="37" t="s">
        <v>82</v>
      </c>
      <c r="B48" s="205" t="s">
        <v>49</v>
      </c>
      <c r="C48" s="37">
        <v>46321.603000000003</v>
      </c>
      <c r="D48" s="37" t="s">
        <v>46</v>
      </c>
      <c r="E48" s="37">
        <f>VLOOKUP(C48,'Active 1'!C$21:E$240,3,FALSE)</f>
        <v>-22990.995900437611</v>
      </c>
      <c r="F48" s="288" t="s">
        <v>426</v>
      </c>
      <c r="G48" s="289">
        <v>7074</v>
      </c>
      <c r="H48" s="289" t="s">
        <v>427</v>
      </c>
      <c r="I48" s="8"/>
      <c r="J48" s="288"/>
      <c r="K48" s="290" t="s">
        <v>387</v>
      </c>
    </row>
    <row r="49" spans="1:11" ht="12.75" customHeight="1">
      <c r="A49" s="37" t="s">
        <v>82</v>
      </c>
      <c r="B49" s="205" t="s">
        <v>45</v>
      </c>
      <c r="C49" s="37">
        <v>46413.599000000002</v>
      </c>
      <c r="D49" s="37" t="s">
        <v>46</v>
      </c>
      <c r="E49" s="37">
        <f>VLOOKUP(C49,'Active 1'!C$21:E$240,3,FALSE)</f>
        <v>-22736.513214311395</v>
      </c>
      <c r="F49" s="288" t="s">
        <v>428</v>
      </c>
      <c r="G49" s="289">
        <v>7328.5</v>
      </c>
      <c r="H49" s="289" t="s">
        <v>429</v>
      </c>
      <c r="I49" s="8"/>
      <c r="J49" s="288"/>
      <c r="K49" s="290" t="s">
        <v>387</v>
      </c>
    </row>
    <row r="50" spans="1:11" ht="12.75" customHeight="1">
      <c r="A50" s="37" t="s">
        <v>430</v>
      </c>
      <c r="B50" s="205" t="s">
        <v>45</v>
      </c>
      <c r="C50" s="37">
        <v>46706.417999999998</v>
      </c>
      <c r="D50" s="37" t="s">
        <v>46</v>
      </c>
      <c r="E50" s="37">
        <f>VLOOKUP(C50,'Active 1'!C$21:E$240,3,FALSE)</f>
        <v>-21926.506630668719</v>
      </c>
      <c r="F50" s="288" t="s">
        <v>431</v>
      </c>
      <c r="G50" s="289">
        <v>8138.5</v>
      </c>
      <c r="H50" s="289" t="s">
        <v>432</v>
      </c>
      <c r="I50" s="8"/>
      <c r="J50" s="288"/>
      <c r="K50" s="290" t="s">
        <v>433</v>
      </c>
    </row>
    <row r="51" spans="1:11" ht="12.75" customHeight="1">
      <c r="A51" s="37" t="s">
        <v>82</v>
      </c>
      <c r="B51" s="205" t="s">
        <v>45</v>
      </c>
      <c r="C51" s="37">
        <v>46713.642</v>
      </c>
      <c r="D51" s="37" t="s">
        <v>46</v>
      </c>
      <c r="E51" s="37">
        <f>VLOOKUP(C51,'Active 1'!C$21:E$240,3,FALSE)</f>
        <v>-21906.523338736715</v>
      </c>
      <c r="F51" s="288" t="s">
        <v>434</v>
      </c>
      <c r="G51" s="289">
        <v>8158.5</v>
      </c>
      <c r="H51" s="289" t="s">
        <v>420</v>
      </c>
      <c r="I51" s="8"/>
      <c r="J51" s="288"/>
      <c r="K51" s="290" t="s">
        <v>387</v>
      </c>
    </row>
    <row r="52" spans="1:11" ht="12.75" customHeight="1">
      <c r="A52" s="37" t="s">
        <v>435</v>
      </c>
      <c r="B52" s="205" t="s">
        <v>45</v>
      </c>
      <c r="C52" s="37">
        <v>46731.364999999998</v>
      </c>
      <c r="D52" s="37" t="s">
        <v>46</v>
      </c>
      <c r="E52" s="37">
        <f>VLOOKUP(C52,'Active 1'!C$21:E$240,3,FALSE)</f>
        <v>-21857.497330581857</v>
      </c>
      <c r="F52" s="288" t="s">
        <v>436</v>
      </c>
      <c r="G52" s="289">
        <v>8207.5</v>
      </c>
      <c r="H52" s="289" t="s">
        <v>437</v>
      </c>
      <c r="I52" s="8"/>
      <c r="J52" s="288"/>
      <c r="K52" s="290" t="s">
        <v>433</v>
      </c>
    </row>
    <row r="53" spans="1:11" ht="12.75" customHeight="1">
      <c r="A53" s="37" t="s">
        <v>438</v>
      </c>
      <c r="B53" s="205" t="s">
        <v>45</v>
      </c>
      <c r="C53" s="37">
        <v>47027.42</v>
      </c>
      <c r="D53" s="37" t="s">
        <v>46</v>
      </c>
      <c r="E53" s="37">
        <f>VLOOKUP(C53,'Active 1'!C$21:E$240,3,FALSE)</f>
        <v>-21038.539205868852</v>
      </c>
      <c r="F53" s="288" t="s">
        <v>439</v>
      </c>
      <c r="G53" s="289">
        <v>9026.5</v>
      </c>
      <c r="H53" s="289" t="s">
        <v>440</v>
      </c>
      <c r="I53" s="8"/>
      <c r="J53" s="288"/>
      <c r="K53" s="290" t="s">
        <v>433</v>
      </c>
    </row>
    <row r="54" spans="1:11" ht="12.75" customHeight="1">
      <c r="A54" s="37" t="s">
        <v>438</v>
      </c>
      <c r="B54" s="205" t="s">
        <v>45</v>
      </c>
      <c r="C54" s="37">
        <v>47052.364999999998</v>
      </c>
      <c r="D54" s="37" t="s">
        <v>46</v>
      </c>
      <c r="E54" s="37">
        <f>VLOOKUP(C54,'Active 1'!C$21:E$240,3,FALSE)</f>
        <v>-20969.535438254843</v>
      </c>
      <c r="F54" s="288" t="s">
        <v>441</v>
      </c>
      <c r="G54" s="289">
        <v>9095.5</v>
      </c>
      <c r="H54" s="289" t="s">
        <v>442</v>
      </c>
      <c r="I54" s="8"/>
      <c r="J54" s="288"/>
      <c r="K54" s="290" t="s">
        <v>433</v>
      </c>
    </row>
    <row r="55" spans="1:11" ht="12.75" customHeight="1">
      <c r="A55" s="37" t="s">
        <v>438</v>
      </c>
      <c r="B55" s="205" t="s">
        <v>49</v>
      </c>
      <c r="C55" s="37">
        <v>47054.353000000003</v>
      </c>
      <c r="D55" s="37" t="s">
        <v>46</v>
      </c>
      <c r="E55" s="37">
        <f>VLOOKUP(C55,'Active 1'!C$21:E$240,3,FALSE)</f>
        <v>-20964.036160242536</v>
      </c>
      <c r="F55" s="288" t="s">
        <v>443</v>
      </c>
      <c r="G55" s="289">
        <v>9101</v>
      </c>
      <c r="H55" s="289" t="s">
        <v>442</v>
      </c>
      <c r="I55" s="8"/>
      <c r="J55" s="288"/>
      <c r="K55" s="290" t="s">
        <v>433</v>
      </c>
    </row>
    <row r="56" spans="1:11" ht="12.75" customHeight="1">
      <c r="A56" s="37" t="s">
        <v>438</v>
      </c>
      <c r="B56" s="205" t="s">
        <v>49</v>
      </c>
      <c r="C56" s="37">
        <v>47055.442999999999</v>
      </c>
      <c r="D56" s="37" t="s">
        <v>46</v>
      </c>
      <c r="E56" s="37">
        <f>VLOOKUP(C56,'Active 1'!C$21:E$240,3,FALSE)</f>
        <v>-20961.020962539631</v>
      </c>
      <c r="F56" s="288" t="s">
        <v>444</v>
      </c>
      <c r="G56" s="289">
        <v>9104</v>
      </c>
      <c r="H56" s="289" t="s">
        <v>420</v>
      </c>
      <c r="I56" s="8"/>
      <c r="J56" s="288"/>
      <c r="K56" s="290" t="s">
        <v>433</v>
      </c>
    </row>
    <row r="57" spans="1:11" ht="12.75" customHeight="1">
      <c r="A57" s="37" t="s">
        <v>82</v>
      </c>
      <c r="B57" s="205" t="s">
        <v>49</v>
      </c>
      <c r="C57" s="37">
        <v>47062.677000000003</v>
      </c>
      <c r="D57" s="37" t="s">
        <v>46</v>
      </c>
      <c r="E57" s="37">
        <f>VLOOKUP(C57,'Active 1'!C$21:E$240,3,FALSE)</f>
        <v>-20941.010008243378</v>
      </c>
      <c r="F57" s="288" t="s">
        <v>445</v>
      </c>
      <c r="G57" s="289">
        <v>9124</v>
      </c>
      <c r="H57" s="289" t="s">
        <v>446</v>
      </c>
      <c r="I57" s="8"/>
      <c r="J57" s="288"/>
      <c r="K57" s="290" t="s">
        <v>387</v>
      </c>
    </row>
    <row r="58" spans="1:11" ht="12.75" customHeight="1">
      <c r="A58" s="37" t="s">
        <v>447</v>
      </c>
      <c r="B58" s="205" t="s">
        <v>45</v>
      </c>
      <c r="C58" s="37">
        <v>47391.463000000003</v>
      </c>
      <c r="D58" s="37" t="s">
        <v>46</v>
      </c>
      <c r="E58" s="37">
        <f>VLOOKUP(C58,'Active 1'!C$21:E$240,3,FALSE)</f>
        <v>-20031.510199113691</v>
      </c>
      <c r="F58" s="288" t="s">
        <v>448</v>
      </c>
      <c r="G58" s="289">
        <v>10033.5</v>
      </c>
      <c r="H58" s="289" t="s">
        <v>446</v>
      </c>
      <c r="I58" s="8"/>
      <c r="J58" s="288"/>
      <c r="K58" s="290" t="s">
        <v>449</v>
      </c>
    </row>
    <row r="59" spans="1:11" ht="12.75" customHeight="1">
      <c r="A59" s="37" t="s">
        <v>447</v>
      </c>
      <c r="B59" s="205" t="s">
        <v>45</v>
      </c>
      <c r="C59" s="37">
        <v>47407.364999999998</v>
      </c>
      <c r="D59" s="37" t="s">
        <v>46</v>
      </c>
      <c r="E59" s="37">
        <f>VLOOKUP(C59,'Active 1'!C$21:E$240,3,FALSE)</f>
        <v>-19987.521507488207</v>
      </c>
      <c r="F59" s="288" t="s">
        <v>450</v>
      </c>
      <c r="G59" s="289">
        <v>10077.5</v>
      </c>
      <c r="H59" s="289" t="s">
        <v>420</v>
      </c>
      <c r="I59" s="8"/>
      <c r="J59" s="288"/>
      <c r="K59" s="290" t="s">
        <v>433</v>
      </c>
    </row>
    <row r="60" spans="1:11" ht="12.75" customHeight="1">
      <c r="A60" s="37" t="s">
        <v>447</v>
      </c>
      <c r="B60" s="205" t="s">
        <v>45</v>
      </c>
      <c r="C60" s="37">
        <v>47412.432000000001</v>
      </c>
      <c r="D60" s="37" t="s">
        <v>46</v>
      </c>
      <c r="E60" s="37">
        <f>VLOOKUP(C60,'Active 1'!C$21:E$240,3,FALSE)</f>
        <v>-19973.504987524273</v>
      </c>
      <c r="F60" s="288" t="s">
        <v>451</v>
      </c>
      <c r="G60" s="289">
        <v>10091.5</v>
      </c>
      <c r="H60" s="289" t="s">
        <v>452</v>
      </c>
      <c r="I60" s="8"/>
      <c r="J60" s="288"/>
      <c r="K60" s="290" t="s">
        <v>449</v>
      </c>
    </row>
    <row r="61" spans="1:11" ht="12.75" customHeight="1">
      <c r="A61" s="37" t="s">
        <v>453</v>
      </c>
      <c r="B61" s="205" t="s">
        <v>49</v>
      </c>
      <c r="C61" s="37">
        <v>47439.357000000004</v>
      </c>
      <c r="D61" s="37" t="s">
        <v>46</v>
      </c>
      <c r="E61" s="37">
        <f>VLOOKUP(C61,'Active 1'!C$21:E$240,3,FALSE)</f>
        <v>-19899.024071789358</v>
      </c>
      <c r="F61" s="288" t="s">
        <v>454</v>
      </c>
      <c r="G61" s="289">
        <v>10166</v>
      </c>
      <c r="H61" s="289" t="s">
        <v>380</v>
      </c>
      <c r="I61" s="8"/>
      <c r="J61" s="288"/>
      <c r="K61" s="290" t="s">
        <v>449</v>
      </c>
    </row>
    <row r="62" spans="1:11" ht="12.75" customHeight="1">
      <c r="A62" s="37" t="s">
        <v>453</v>
      </c>
      <c r="B62" s="205" t="s">
        <v>45</v>
      </c>
      <c r="C62" s="37">
        <v>47466.296999999999</v>
      </c>
      <c r="D62" s="37" t="s">
        <v>46</v>
      </c>
      <c r="E62" s="37">
        <f>VLOOKUP(C62,'Active 1'!C$21:E$240,3,FALSE)</f>
        <v>-19824.501662508097</v>
      </c>
      <c r="F62" s="288" t="s">
        <v>455</v>
      </c>
      <c r="G62" s="289">
        <v>10240.5</v>
      </c>
      <c r="H62" s="289" t="s">
        <v>370</v>
      </c>
      <c r="I62" s="8"/>
      <c r="J62" s="288"/>
      <c r="K62" s="290" t="s">
        <v>449</v>
      </c>
    </row>
    <row r="63" spans="1:11" ht="12.75" customHeight="1">
      <c r="A63" s="37" t="s">
        <v>453</v>
      </c>
      <c r="B63" s="205" t="s">
        <v>45</v>
      </c>
      <c r="C63" s="37">
        <v>47470.258999999998</v>
      </c>
      <c r="D63" s="37" t="s">
        <v>46</v>
      </c>
      <c r="E63" s="37">
        <f>VLOOKUP(C63,'Active 1'!C$21:E$240,3,FALSE)</f>
        <v>-19813.541833793457</v>
      </c>
      <c r="F63" s="288" t="s">
        <v>456</v>
      </c>
      <c r="G63" s="289">
        <v>10251.5</v>
      </c>
      <c r="H63" s="289" t="s">
        <v>457</v>
      </c>
      <c r="I63" s="8"/>
      <c r="J63" s="288"/>
      <c r="K63" s="290" t="s">
        <v>449</v>
      </c>
    </row>
    <row r="64" spans="1:11" ht="12.75" customHeight="1">
      <c r="A64" s="37" t="s">
        <v>453</v>
      </c>
      <c r="B64" s="205" t="s">
        <v>49</v>
      </c>
      <c r="C64" s="37">
        <v>47524.328000000001</v>
      </c>
      <c r="D64" s="37" t="s">
        <v>46</v>
      </c>
      <c r="E64" s="37">
        <f>VLOOKUP(C64,'Active 1'!C$21:E$240,3,FALSE)</f>
        <v>-19663.974196546627</v>
      </c>
      <c r="F64" s="288" t="s">
        <v>458</v>
      </c>
      <c r="G64" s="289">
        <v>10401</v>
      </c>
      <c r="H64" s="289" t="s">
        <v>459</v>
      </c>
      <c r="I64" s="8"/>
      <c r="J64" s="288"/>
      <c r="K64" s="290" t="s">
        <v>449</v>
      </c>
    </row>
    <row r="65" spans="1:11" ht="12.75" customHeight="1">
      <c r="A65" s="37" t="s">
        <v>453</v>
      </c>
      <c r="B65" s="205" t="s">
        <v>45</v>
      </c>
      <c r="C65" s="37">
        <v>47526.294000000002</v>
      </c>
      <c r="D65" s="37" t="s">
        <v>46</v>
      </c>
      <c r="E65" s="37">
        <f>VLOOKUP(C65,'Active 1'!C$21:E$240,3,FALSE)</f>
        <v>-19658.535775735676</v>
      </c>
      <c r="F65" s="288" t="s">
        <v>460</v>
      </c>
      <c r="G65" s="289">
        <v>10406.5</v>
      </c>
      <c r="H65" s="289" t="s">
        <v>442</v>
      </c>
      <c r="I65" s="8"/>
      <c r="J65" s="288"/>
      <c r="K65" s="290" t="s">
        <v>449</v>
      </c>
    </row>
    <row r="66" spans="1:11" ht="12.75" customHeight="1">
      <c r="A66" s="37" t="s">
        <v>461</v>
      </c>
      <c r="B66" s="205" t="s">
        <v>49</v>
      </c>
      <c r="C66" s="37">
        <v>47528.277000000002</v>
      </c>
      <c r="D66" s="37" t="s">
        <v>46</v>
      </c>
      <c r="E66" s="37">
        <f>VLOOKUP(C66,'Active 1'!C$21:E$240,3,FALSE)</f>
        <v>-19653.050328905509</v>
      </c>
      <c r="F66" s="288" t="s">
        <v>462</v>
      </c>
      <c r="G66" s="289">
        <v>10412</v>
      </c>
      <c r="H66" s="289" t="s">
        <v>463</v>
      </c>
      <c r="I66" s="8"/>
      <c r="J66" s="288"/>
      <c r="K66" s="290" t="s">
        <v>449</v>
      </c>
    </row>
    <row r="67" spans="1:11" ht="12.75" customHeight="1">
      <c r="A67" s="37" t="s">
        <v>464</v>
      </c>
      <c r="B67" s="205" t="s">
        <v>45</v>
      </c>
      <c r="C67" s="37">
        <v>47742.48</v>
      </c>
      <c r="D67" s="37" t="s">
        <v>46</v>
      </c>
      <c r="E67" s="37">
        <f>VLOOKUP(C67,'Active 1'!C$21:E$240,3,FALSE)</f>
        <v>-19060.514188026613</v>
      </c>
      <c r="F67" s="288" t="s">
        <v>465</v>
      </c>
      <c r="G67" s="289">
        <v>11004.5</v>
      </c>
      <c r="H67" s="289" t="s">
        <v>429</v>
      </c>
      <c r="I67" s="8"/>
      <c r="J67" s="288"/>
      <c r="K67" s="290" t="s">
        <v>449</v>
      </c>
    </row>
    <row r="68" spans="1:11" ht="12.75" customHeight="1">
      <c r="A68" s="37" t="s">
        <v>464</v>
      </c>
      <c r="B68" s="205" t="s">
        <v>49</v>
      </c>
      <c r="C68" s="37">
        <v>47778.45</v>
      </c>
      <c r="D68" s="37" t="s">
        <v>46</v>
      </c>
      <c r="E68" s="37">
        <f>VLOOKUP(C68,'Active 1'!C$21:E$240,3,FALSE)</f>
        <v>-18961.012663830363</v>
      </c>
      <c r="F68" s="288" t="s">
        <v>466</v>
      </c>
      <c r="G68" s="289">
        <v>11104</v>
      </c>
      <c r="H68" s="289" t="s">
        <v>429</v>
      </c>
      <c r="I68" s="8"/>
      <c r="J68" s="288"/>
      <c r="K68" s="290" t="s">
        <v>449</v>
      </c>
    </row>
    <row r="69" spans="1:11" ht="12.75" customHeight="1">
      <c r="A69" s="37" t="s">
        <v>467</v>
      </c>
      <c r="B69" s="205" t="s">
        <v>49</v>
      </c>
      <c r="C69" s="37">
        <v>47804.468000000001</v>
      </c>
      <c r="D69" s="37" t="s">
        <v>46</v>
      </c>
      <c r="E69" s="37">
        <f>VLOOKUP(C69,'Active 1'!C$21:E$240,3,FALSE)</f>
        <v>-18889.040724532642</v>
      </c>
      <c r="F69" s="288" t="s">
        <v>468</v>
      </c>
      <c r="G69" s="289">
        <v>11176</v>
      </c>
      <c r="H69" s="289" t="s">
        <v>457</v>
      </c>
      <c r="I69" s="8"/>
      <c r="J69" s="288"/>
      <c r="K69" s="290" t="s">
        <v>449</v>
      </c>
    </row>
    <row r="70" spans="1:11" ht="12.75" customHeight="1">
      <c r="A70" s="37" t="s">
        <v>467</v>
      </c>
      <c r="B70" s="205" t="s">
        <v>49</v>
      </c>
      <c r="C70" s="37">
        <v>47857.260999999999</v>
      </c>
      <c r="D70" s="37" t="s">
        <v>46</v>
      </c>
      <c r="E70" s="37">
        <f>VLOOKUP(C70,'Active 1'!C$21:E$240,3,FALSE)</f>
        <v>-18743.00280496374</v>
      </c>
      <c r="F70" s="288" t="s">
        <v>469</v>
      </c>
      <c r="G70" s="289">
        <v>11322</v>
      </c>
      <c r="H70" s="289" t="s">
        <v>370</v>
      </c>
      <c r="I70" s="8"/>
      <c r="J70" s="288"/>
      <c r="K70" s="290" t="s">
        <v>449</v>
      </c>
    </row>
    <row r="71" spans="1:11" ht="12.75" customHeight="1">
      <c r="A71" s="37" t="s">
        <v>82</v>
      </c>
      <c r="B71" s="205" t="s">
        <v>49</v>
      </c>
      <c r="C71" s="37">
        <v>47861.607000000004</v>
      </c>
      <c r="D71" s="37" t="s">
        <v>46</v>
      </c>
      <c r="E71" s="37">
        <f>VLOOKUP(C71,'Active 1'!C$21:E$240,3,FALSE)</f>
        <v>-18730.980741462001</v>
      </c>
      <c r="F71" s="288" t="s">
        <v>470</v>
      </c>
      <c r="G71" s="289">
        <v>11334</v>
      </c>
      <c r="H71" s="289" t="s">
        <v>409</v>
      </c>
      <c r="I71" s="8"/>
      <c r="J71" s="288"/>
      <c r="K71" s="290" t="s">
        <v>387</v>
      </c>
    </row>
    <row r="72" spans="1:11" ht="12.75" customHeight="1">
      <c r="A72" s="37" t="s">
        <v>467</v>
      </c>
      <c r="B72" s="205" t="s">
        <v>49</v>
      </c>
      <c r="C72" s="37">
        <v>47862.33</v>
      </c>
      <c r="D72" s="37" t="s">
        <v>46</v>
      </c>
      <c r="E72" s="37">
        <f>VLOOKUP(C72,'Active 1'!C$21:E$240,3,FALSE)</f>
        <v>-18728.980752526953</v>
      </c>
      <c r="F72" s="288" t="s">
        <v>471</v>
      </c>
      <c r="G72" s="289">
        <v>11336</v>
      </c>
      <c r="H72" s="289" t="s">
        <v>409</v>
      </c>
      <c r="I72" s="8"/>
      <c r="J72" s="288"/>
      <c r="K72" s="290" t="s">
        <v>449</v>
      </c>
    </row>
    <row r="73" spans="1:11" ht="12.75" customHeight="1">
      <c r="A73" s="37" t="s">
        <v>472</v>
      </c>
      <c r="B73" s="205" t="s">
        <v>45</v>
      </c>
      <c r="C73" s="37">
        <v>48092.425000000003</v>
      </c>
      <c r="D73" s="37" t="s">
        <v>46</v>
      </c>
      <c r="E73" s="37">
        <f>VLOOKUP(C73,'Active 1'!C$21:E$240,3,FALSE)</f>
        <v>-18092.483582386812</v>
      </c>
      <c r="F73" s="288" t="s">
        <v>473</v>
      </c>
      <c r="G73" s="289">
        <v>11972.5</v>
      </c>
      <c r="H73" s="289" t="s">
        <v>474</v>
      </c>
      <c r="I73" s="8"/>
      <c r="J73" s="288"/>
      <c r="K73" s="290" t="s">
        <v>449</v>
      </c>
    </row>
    <row r="74" spans="1:11" ht="12.75" customHeight="1">
      <c r="A74" s="37" t="s">
        <v>472</v>
      </c>
      <c r="B74" s="205" t="s">
        <v>45</v>
      </c>
      <c r="C74" s="37">
        <v>48114.470999999998</v>
      </c>
      <c r="D74" s="37" t="s">
        <v>46</v>
      </c>
      <c r="E74" s="37">
        <f>VLOOKUP(C74,'Active 1'!C$21:E$240,3,FALSE)</f>
        <v>-18031.499134168007</v>
      </c>
      <c r="F74" s="288" t="s">
        <v>475</v>
      </c>
      <c r="G74" s="289">
        <v>12033.5</v>
      </c>
      <c r="H74" s="289" t="s">
        <v>476</v>
      </c>
      <c r="I74" s="8"/>
      <c r="J74" s="288"/>
      <c r="K74" s="290" t="s">
        <v>449</v>
      </c>
    </row>
    <row r="75" spans="1:11" ht="12.75" customHeight="1">
      <c r="A75" s="37" t="s">
        <v>472</v>
      </c>
      <c r="B75" s="205" t="s">
        <v>49</v>
      </c>
      <c r="C75" s="37">
        <v>48115.377999999997</v>
      </c>
      <c r="D75" s="37" t="s">
        <v>46</v>
      </c>
      <c r="E75" s="37">
        <f>VLOOKUP(C75,'Active 1'!C$21:E$240,3,FALSE)</f>
        <v>-18028.990157730812</v>
      </c>
      <c r="F75" s="288" t="s">
        <v>477</v>
      </c>
      <c r="G75" s="289">
        <v>12036</v>
      </c>
      <c r="H75" s="289" t="s">
        <v>373</v>
      </c>
      <c r="I75" s="8"/>
      <c r="J75" s="288"/>
      <c r="K75" s="290" t="s">
        <v>449</v>
      </c>
    </row>
    <row r="76" spans="1:11" ht="12.75" customHeight="1">
      <c r="A76" s="37" t="s">
        <v>472</v>
      </c>
      <c r="B76" s="205" t="s">
        <v>49</v>
      </c>
      <c r="C76" s="37">
        <v>48162.370999999999</v>
      </c>
      <c r="D76" s="37" t="s">
        <v>46</v>
      </c>
      <c r="E76" s="37">
        <f>VLOOKUP(C76,'Active 1'!C$21:E$240,3,FALSE)</f>
        <v>-17898.996409425123</v>
      </c>
      <c r="F76" s="288" t="s">
        <v>478</v>
      </c>
      <c r="G76" s="289">
        <v>12166</v>
      </c>
      <c r="H76" s="289" t="s">
        <v>437</v>
      </c>
      <c r="I76" s="8"/>
      <c r="J76" s="288"/>
      <c r="K76" s="290" t="s">
        <v>449</v>
      </c>
    </row>
    <row r="77" spans="1:11" ht="12.75" customHeight="1">
      <c r="A77" s="37" t="s">
        <v>472</v>
      </c>
      <c r="B77" s="205" t="s">
        <v>49</v>
      </c>
      <c r="C77" s="37">
        <v>48170.328000000001</v>
      </c>
      <c r="D77" s="37" t="s">
        <v>46</v>
      </c>
      <c r="E77" s="37">
        <f>VLOOKUP(C77,'Active 1'!C$21:E$240,3,FALSE)</f>
        <v>-17876.985466193823</v>
      </c>
      <c r="F77" s="288" t="s">
        <v>479</v>
      </c>
      <c r="G77" s="289">
        <v>12188</v>
      </c>
      <c r="H77" s="289" t="s">
        <v>360</v>
      </c>
      <c r="I77" s="8"/>
      <c r="J77" s="288"/>
      <c r="K77" s="290" t="s">
        <v>449</v>
      </c>
    </row>
    <row r="78" spans="1:11" ht="12.75" customHeight="1">
      <c r="A78" s="37" t="s">
        <v>82</v>
      </c>
      <c r="B78" s="205" t="s">
        <v>45</v>
      </c>
      <c r="C78" s="37">
        <v>48176.639000000003</v>
      </c>
      <c r="D78" s="37" t="s">
        <v>46</v>
      </c>
      <c r="E78" s="37">
        <f>VLOOKUP(C78,'Active 1'!C$21:E$240,3,FALSE)</f>
        <v>-17859.527748117569</v>
      </c>
      <c r="F78" s="288" t="s">
        <v>480</v>
      </c>
      <c r="G78" s="289">
        <v>12205.5</v>
      </c>
      <c r="H78" s="289" t="s">
        <v>481</v>
      </c>
      <c r="I78" s="8"/>
      <c r="J78" s="288"/>
      <c r="K78" s="290" t="s">
        <v>387</v>
      </c>
    </row>
    <row r="79" spans="1:11" ht="12.75" customHeight="1">
      <c r="A79" s="37" t="s">
        <v>472</v>
      </c>
      <c r="B79" s="205" t="s">
        <v>49</v>
      </c>
      <c r="C79" s="37">
        <v>48187.313999999998</v>
      </c>
      <c r="D79" s="37" t="s">
        <v>46</v>
      </c>
      <c r="E79" s="37">
        <f>VLOOKUP(C79,'Active 1'!C$21:E$240,3,FALSE)</f>
        <v>-17829.998174283966</v>
      </c>
      <c r="F79" s="288" t="s">
        <v>482</v>
      </c>
      <c r="G79" s="289">
        <v>12235</v>
      </c>
      <c r="H79" s="289" t="s">
        <v>476</v>
      </c>
      <c r="I79" s="8"/>
      <c r="J79" s="288"/>
      <c r="K79" s="290" t="s">
        <v>449</v>
      </c>
    </row>
    <row r="80" spans="1:11" ht="12.75" customHeight="1">
      <c r="A80" s="37" t="s">
        <v>483</v>
      </c>
      <c r="B80" s="205" t="s">
        <v>49</v>
      </c>
      <c r="C80" s="37">
        <v>48205.39</v>
      </c>
      <c r="D80" s="37" t="s">
        <v>46</v>
      </c>
      <c r="E80" s="37">
        <f>VLOOKUP(C80,'Active 1'!C$21:E$240,3,FALSE)</f>
        <v>-17779.995684671179</v>
      </c>
      <c r="F80" s="288" t="s">
        <v>484</v>
      </c>
      <c r="G80" s="289">
        <v>12285</v>
      </c>
      <c r="H80" s="289" t="s">
        <v>437</v>
      </c>
      <c r="I80" s="8"/>
      <c r="J80" s="288"/>
      <c r="K80" s="290" t="s">
        <v>449</v>
      </c>
    </row>
    <row r="81" spans="1:11" ht="12.75" customHeight="1">
      <c r="A81" s="37" t="s">
        <v>82</v>
      </c>
      <c r="B81" s="205" t="s">
        <v>45</v>
      </c>
      <c r="C81" s="37">
        <v>48210.627999999997</v>
      </c>
      <c r="D81" s="37" t="s">
        <v>46</v>
      </c>
      <c r="E81" s="37">
        <f>VLOOKUP(C81,'Active 1'!C$21:E$240,3,FALSE)</f>
        <v>-17765.506138278637</v>
      </c>
      <c r="F81" s="288" t="s">
        <v>485</v>
      </c>
      <c r="G81" s="289">
        <v>12299.5</v>
      </c>
      <c r="H81" s="289" t="s">
        <v>432</v>
      </c>
      <c r="I81" s="8"/>
      <c r="J81" s="288"/>
      <c r="K81" s="290" t="s">
        <v>387</v>
      </c>
    </row>
    <row r="82" spans="1:11" ht="12.75" customHeight="1">
      <c r="A82" s="37" t="s">
        <v>82</v>
      </c>
      <c r="B82" s="205" t="s">
        <v>45</v>
      </c>
      <c r="C82" s="37">
        <v>48219.68</v>
      </c>
      <c r="D82" s="37" t="s">
        <v>46</v>
      </c>
      <c r="E82" s="37">
        <f>VLOOKUP(C82,'Active 1'!C$21:E$240,3,FALSE)</f>
        <v>-17740.466166162289</v>
      </c>
      <c r="F82" s="288" t="s">
        <v>486</v>
      </c>
      <c r="G82" s="289">
        <v>12324.5</v>
      </c>
      <c r="H82" s="289" t="s">
        <v>349</v>
      </c>
      <c r="I82" s="8"/>
      <c r="J82" s="288"/>
      <c r="K82" s="290" t="s">
        <v>387</v>
      </c>
    </row>
    <row r="83" spans="1:11" ht="12.75" customHeight="1">
      <c r="A83" s="37" t="s">
        <v>487</v>
      </c>
      <c r="B83" s="205" t="s">
        <v>49</v>
      </c>
      <c r="C83" s="37">
        <v>48441.447999999997</v>
      </c>
      <c r="D83" s="37" t="s">
        <v>46</v>
      </c>
      <c r="E83" s="37">
        <f>VLOOKUP(C83,'Active 1'!C$21:E$240,3,FALSE)</f>
        <v>-17127.003446730596</v>
      </c>
      <c r="F83" s="288" t="s">
        <v>488</v>
      </c>
      <c r="G83" s="289">
        <v>12938</v>
      </c>
      <c r="H83" s="289" t="s">
        <v>452</v>
      </c>
      <c r="I83" s="8"/>
      <c r="J83" s="288"/>
      <c r="K83" s="290" t="s">
        <v>449</v>
      </c>
    </row>
    <row r="84" spans="1:11" ht="12.75" customHeight="1">
      <c r="A84" s="37" t="s">
        <v>487</v>
      </c>
      <c r="B84" s="205" t="s">
        <v>49</v>
      </c>
      <c r="C84" s="37">
        <v>48479.421999999999</v>
      </c>
      <c r="D84" s="37" t="s">
        <v>46</v>
      </c>
      <c r="E84" s="37">
        <f>VLOOKUP(C84,'Active 1'!C$21:E$240,3,FALSE)</f>
        <v>-17021.958384739231</v>
      </c>
      <c r="F84" s="288" t="s">
        <v>489</v>
      </c>
      <c r="G84" s="289">
        <v>13043</v>
      </c>
      <c r="H84" s="289" t="s">
        <v>490</v>
      </c>
      <c r="I84" s="8"/>
      <c r="J84" s="288"/>
      <c r="K84" s="290" t="s">
        <v>449</v>
      </c>
    </row>
    <row r="85" spans="1:11" ht="12.75" customHeight="1">
      <c r="A85" s="37" t="s">
        <v>487</v>
      </c>
      <c r="B85" s="205" t="s">
        <v>49</v>
      </c>
      <c r="C85" s="37">
        <v>48500.364999999998</v>
      </c>
      <c r="D85" s="37" t="s">
        <v>46</v>
      </c>
      <c r="E85" s="37">
        <f>VLOOKUP(C85,'Active 1'!C$21:E$240,3,FALSE)</f>
        <v>-16964.025095296853</v>
      </c>
      <c r="F85" s="288" t="s">
        <v>491</v>
      </c>
      <c r="G85" s="289">
        <v>13101</v>
      </c>
      <c r="H85" s="289" t="s">
        <v>380</v>
      </c>
      <c r="I85" s="8"/>
      <c r="J85" s="288"/>
      <c r="K85" s="290" t="s">
        <v>449</v>
      </c>
    </row>
    <row r="86" spans="1:11" ht="12.75" customHeight="1">
      <c r="A86" s="37" t="s">
        <v>492</v>
      </c>
      <c r="B86" s="205" t="s">
        <v>45</v>
      </c>
      <c r="C86" s="37">
        <v>48519.358999999997</v>
      </c>
      <c r="D86" s="37" t="s">
        <v>46</v>
      </c>
      <c r="E86" s="37">
        <f>VLOOKUP(C86,'Active 1'!C$21:E$240,3,FALSE)</f>
        <v>-16911.483200646202</v>
      </c>
      <c r="F86" s="288" t="s">
        <v>493</v>
      </c>
      <c r="G86" s="289">
        <v>13153.5</v>
      </c>
      <c r="H86" s="289" t="s">
        <v>474</v>
      </c>
      <c r="I86" s="8"/>
      <c r="J86" s="288"/>
      <c r="K86" s="290" t="s">
        <v>449</v>
      </c>
    </row>
    <row r="87" spans="1:11" ht="12.75" customHeight="1">
      <c r="A87" s="37" t="s">
        <v>82</v>
      </c>
      <c r="B87" s="205" t="s">
        <v>49</v>
      </c>
      <c r="C87" s="37">
        <v>48537.608999999997</v>
      </c>
      <c r="D87" s="37" t="s">
        <v>46</v>
      </c>
      <c r="E87" s="37">
        <f>VLOOKUP(C87,'Active 1'!C$21:E$240,3,FALSE)</f>
        <v>-16860.999385895524</v>
      </c>
      <c r="F87" s="288" t="s">
        <v>494</v>
      </c>
      <c r="G87" s="289">
        <v>13204</v>
      </c>
      <c r="H87" s="289" t="s">
        <v>476</v>
      </c>
      <c r="I87" s="8"/>
      <c r="J87" s="288"/>
      <c r="K87" s="290" t="s">
        <v>387</v>
      </c>
    </row>
    <row r="88" spans="1:11" ht="12.75" customHeight="1">
      <c r="A88" s="37" t="s">
        <v>492</v>
      </c>
      <c r="B88" s="205" t="s">
        <v>49</v>
      </c>
      <c r="C88" s="37">
        <v>48546.302000000003</v>
      </c>
      <c r="D88" s="37" t="s">
        <v>46</v>
      </c>
      <c r="E88" s="37">
        <f>VLOOKUP(C88,'Active 1'!C$21:E$240,3,FALSE)</f>
        <v>-16836.952492655633</v>
      </c>
      <c r="F88" s="288" t="s">
        <v>495</v>
      </c>
      <c r="G88" s="289">
        <v>13228</v>
      </c>
      <c r="H88" s="289" t="s">
        <v>496</v>
      </c>
      <c r="I88" s="8"/>
      <c r="J88" s="288"/>
      <c r="K88" s="290" t="s">
        <v>449</v>
      </c>
    </row>
    <row r="89" spans="1:11" ht="12.75" customHeight="1">
      <c r="A89" s="37" t="s">
        <v>492</v>
      </c>
      <c r="B89" s="205" t="s">
        <v>49</v>
      </c>
      <c r="C89" s="37">
        <v>48564.368999999999</v>
      </c>
      <c r="D89" s="37" t="s">
        <v>46</v>
      </c>
      <c r="E89" s="37">
        <f>VLOOKUP(C89,'Active 1'!C$21:E$240,3,FALSE)</f>
        <v>-16786.974899170687</v>
      </c>
      <c r="F89" s="288" t="s">
        <v>497</v>
      </c>
      <c r="G89" s="289">
        <v>13278</v>
      </c>
      <c r="H89" s="289" t="s">
        <v>459</v>
      </c>
      <c r="I89" s="8"/>
      <c r="J89" s="288"/>
      <c r="K89" s="290" t="s">
        <v>449</v>
      </c>
    </row>
    <row r="90" spans="1:11" ht="12.75" customHeight="1">
      <c r="A90" s="37" t="s">
        <v>498</v>
      </c>
      <c r="B90" s="205" t="s">
        <v>49</v>
      </c>
      <c r="C90" s="37">
        <v>48623.286999999997</v>
      </c>
      <c r="D90" s="37" t="s">
        <v>46</v>
      </c>
      <c r="E90" s="37">
        <f>VLOOKUP(C90,'Active 1'!C$21:E$240,3,FALSE)</f>
        <v>-16623.993781500529</v>
      </c>
      <c r="F90" s="288" t="s">
        <v>499</v>
      </c>
      <c r="G90" s="289">
        <v>13441</v>
      </c>
      <c r="H90" s="289" t="s">
        <v>427</v>
      </c>
      <c r="I90" s="8"/>
      <c r="J90" s="288"/>
      <c r="K90" s="290" t="s">
        <v>449</v>
      </c>
    </row>
    <row r="91" spans="1:11" ht="12.75" customHeight="1">
      <c r="A91" s="37" t="s">
        <v>500</v>
      </c>
      <c r="B91" s="205" t="s">
        <v>45</v>
      </c>
      <c r="C91" s="37">
        <v>48837.487999999998</v>
      </c>
      <c r="D91" s="37" t="s">
        <v>46</v>
      </c>
      <c r="E91" s="37">
        <f>VLOOKUP(C91,'Active 1'!C$21:E$240,3,FALSE)</f>
        <v>-16031.463173094486</v>
      </c>
      <c r="F91" s="288" t="s">
        <v>501</v>
      </c>
      <c r="G91" s="289">
        <v>14033.5</v>
      </c>
      <c r="H91" s="289" t="s">
        <v>365</v>
      </c>
      <c r="I91" s="8"/>
      <c r="J91" s="288"/>
      <c r="K91" s="290" t="s">
        <v>449</v>
      </c>
    </row>
    <row r="92" spans="1:11" ht="12.75" customHeight="1">
      <c r="A92" s="37" t="s">
        <v>500</v>
      </c>
      <c r="B92" s="205" t="s">
        <v>49</v>
      </c>
      <c r="C92" s="37">
        <v>48843.44</v>
      </c>
      <c r="D92" s="37" t="s">
        <v>46</v>
      </c>
      <c r="E92" s="37">
        <f>VLOOKUP(C92,'Active 1'!C$21:E$240,3,FALSE)</f>
        <v>-16014.99853389469</v>
      </c>
      <c r="F92" s="288" t="s">
        <v>502</v>
      </c>
      <c r="G92" s="289">
        <v>14050</v>
      </c>
      <c r="H92" s="289" t="s">
        <v>476</v>
      </c>
      <c r="I92" s="8"/>
      <c r="J92" s="288"/>
      <c r="K92" s="290" t="s">
        <v>449</v>
      </c>
    </row>
    <row r="93" spans="1:11" ht="12.75" customHeight="1">
      <c r="A93" s="37" t="s">
        <v>82</v>
      </c>
      <c r="B93" s="205" t="s">
        <v>49</v>
      </c>
      <c r="C93" s="37">
        <v>48885.756999999998</v>
      </c>
      <c r="D93" s="37" t="s">
        <v>46</v>
      </c>
      <c r="E93" s="37">
        <f>VLOOKUP(C93,'Active 1'!C$21:E$240,3,FALSE)</f>
        <v>-15897.939707110894</v>
      </c>
      <c r="F93" s="288" t="s">
        <v>503</v>
      </c>
      <c r="G93" s="289">
        <v>14167</v>
      </c>
      <c r="H93" s="289" t="s">
        <v>504</v>
      </c>
      <c r="I93" s="8"/>
      <c r="J93" s="288"/>
      <c r="K93" s="290" t="s">
        <v>387</v>
      </c>
    </row>
    <row r="94" spans="1:11" ht="12.75" customHeight="1">
      <c r="A94" s="37" t="s">
        <v>500</v>
      </c>
      <c r="B94" s="205" t="s">
        <v>45</v>
      </c>
      <c r="C94" s="37">
        <v>48887.364999999998</v>
      </c>
      <c r="D94" s="37" t="s">
        <v>79</v>
      </c>
      <c r="E94" s="37">
        <f>VLOOKUP(C94,'Active 1'!C$21:E$240,3,FALSE)</f>
        <v>-15893.491598939985</v>
      </c>
      <c r="F94" s="288" t="s">
        <v>505</v>
      </c>
      <c r="G94" s="289">
        <v>14171.5</v>
      </c>
      <c r="H94" s="289" t="s">
        <v>373</v>
      </c>
      <c r="I94" s="8"/>
      <c r="J94" s="288" t="s">
        <v>398</v>
      </c>
      <c r="K94" s="290" t="s">
        <v>433</v>
      </c>
    </row>
    <row r="95" spans="1:11" ht="12.75" customHeight="1">
      <c r="A95" s="37" t="s">
        <v>500</v>
      </c>
      <c r="B95" s="205" t="s">
        <v>49</v>
      </c>
      <c r="C95" s="37">
        <v>48936.345000000001</v>
      </c>
      <c r="D95" s="37" t="s">
        <v>46</v>
      </c>
      <c r="E95" s="37">
        <f>VLOOKUP(C95,'Active 1'!C$21:E$240,3,FALSE)</f>
        <v>-15758.001338858427</v>
      </c>
      <c r="F95" s="288" t="s">
        <v>506</v>
      </c>
      <c r="G95" s="289">
        <v>14307</v>
      </c>
      <c r="H95" s="289" t="s">
        <v>370</v>
      </c>
      <c r="I95" s="8"/>
      <c r="J95" s="288"/>
      <c r="K95" s="290" t="s">
        <v>449</v>
      </c>
    </row>
    <row r="96" spans="1:11" ht="12.75" customHeight="1">
      <c r="A96" s="37" t="s">
        <v>82</v>
      </c>
      <c r="B96" s="205" t="s">
        <v>45</v>
      </c>
      <c r="C96" s="37">
        <v>48954.614999999998</v>
      </c>
      <c r="D96" s="37" t="s">
        <v>46</v>
      </c>
      <c r="E96" s="37">
        <f>VLOOKUP(C96,'Active 1'!C$21:E$240,3,FALSE)</f>
        <v>-15707.462199379263</v>
      </c>
      <c r="F96" s="288" t="s">
        <v>507</v>
      </c>
      <c r="G96" s="289">
        <v>14357.5</v>
      </c>
      <c r="H96" s="289" t="s">
        <v>365</v>
      </c>
      <c r="I96" s="8"/>
      <c r="J96" s="288"/>
      <c r="K96" s="290" t="s">
        <v>387</v>
      </c>
    </row>
    <row r="97" spans="1:11" ht="12.75" customHeight="1">
      <c r="A97" s="37" t="s">
        <v>508</v>
      </c>
      <c r="B97" s="205" t="s">
        <v>45</v>
      </c>
      <c r="C97" s="37">
        <v>49001.245000000003</v>
      </c>
      <c r="D97" s="37" t="s">
        <v>46</v>
      </c>
      <c r="E97" s="37">
        <f>VLOOKUP(C97,'Active 1'!C$21:E$240,3,FALSE)</f>
        <v>-15578.472594895735</v>
      </c>
      <c r="F97" s="288" t="s">
        <v>509</v>
      </c>
      <c r="G97" s="289">
        <v>14486.5</v>
      </c>
      <c r="H97" s="289" t="s">
        <v>459</v>
      </c>
      <c r="I97" s="8"/>
      <c r="J97" s="288"/>
      <c r="K97" s="290" t="s">
        <v>449</v>
      </c>
    </row>
    <row r="98" spans="1:11" ht="12.75" customHeight="1">
      <c r="A98" s="37" t="s">
        <v>510</v>
      </c>
      <c r="B98" s="205" t="s">
        <v>49</v>
      </c>
      <c r="C98" s="37">
        <v>49198.449000000001</v>
      </c>
      <c r="D98" s="37" t="s">
        <v>46</v>
      </c>
      <c r="E98" s="37">
        <f>VLOOKUP(C98,'Active 1'!C$21:E$240,3,FALSE)</f>
        <v>-15032.959707000238</v>
      </c>
      <c r="F98" s="288" t="s">
        <v>511</v>
      </c>
      <c r="G98" s="289">
        <v>15032</v>
      </c>
      <c r="H98" s="289" t="s">
        <v>352</v>
      </c>
      <c r="I98" s="8"/>
      <c r="J98" s="288"/>
      <c r="K98" s="290" t="s">
        <v>449</v>
      </c>
    </row>
    <row r="99" spans="1:11" ht="12.75" customHeight="1">
      <c r="A99" s="37" t="s">
        <v>512</v>
      </c>
      <c r="B99" s="205" t="s">
        <v>49</v>
      </c>
      <c r="C99" s="37">
        <v>49219.421999999999</v>
      </c>
      <c r="D99" s="37" t="s">
        <v>46</v>
      </c>
      <c r="E99" s="37">
        <f>VLOOKUP(C99,'Active 1'!C$21:E$240,3,FALSE)</f>
        <v>-14974.94343046512</v>
      </c>
      <c r="F99" s="288" t="s">
        <v>513</v>
      </c>
      <c r="G99" s="289">
        <v>15090</v>
      </c>
      <c r="H99" s="289" t="s">
        <v>514</v>
      </c>
      <c r="I99" s="8"/>
      <c r="J99" s="288"/>
      <c r="K99" s="290" t="s">
        <v>449</v>
      </c>
    </row>
    <row r="100" spans="1:11" ht="12.75" customHeight="1">
      <c r="A100" s="37" t="s">
        <v>82</v>
      </c>
      <c r="B100" s="205" t="s">
        <v>45</v>
      </c>
      <c r="C100" s="37">
        <v>49241.650999999998</v>
      </c>
      <c r="D100" s="37" t="s">
        <v>46</v>
      </c>
      <c r="E100" s="37">
        <f>VLOOKUP(C100,'Active 1'!C$21:E$240,3,FALSE)</f>
        <v>-14913.452760980583</v>
      </c>
      <c r="F100" s="288" t="s">
        <v>515</v>
      </c>
      <c r="G100" s="289">
        <v>15151.5</v>
      </c>
      <c r="H100" s="289" t="s">
        <v>496</v>
      </c>
      <c r="I100" s="8"/>
      <c r="J100" s="288"/>
      <c r="K100" s="290" t="s">
        <v>387</v>
      </c>
    </row>
    <row r="101" spans="1:11" ht="12.75" customHeight="1">
      <c r="A101" s="195" t="s">
        <v>516</v>
      </c>
      <c r="B101" s="205" t="s">
        <v>45</v>
      </c>
      <c r="C101" s="37">
        <v>49243.446199999998</v>
      </c>
      <c r="D101" s="37" t="s">
        <v>79</v>
      </c>
      <c r="E101" s="37">
        <f>VLOOKUP(C101,'Active 1'!C$21:E$240,3,FALSE)</f>
        <v>-14908.486813350968</v>
      </c>
      <c r="F101" s="288" t="s">
        <v>517</v>
      </c>
      <c r="G101" s="289">
        <v>15156.5</v>
      </c>
      <c r="H101" s="289" t="s">
        <v>518</v>
      </c>
      <c r="I101" s="8"/>
      <c r="J101" s="288" t="s">
        <v>398</v>
      </c>
      <c r="K101" s="290" t="s">
        <v>519</v>
      </c>
    </row>
    <row r="102" spans="1:11" ht="12.75" customHeight="1">
      <c r="A102" s="195" t="s">
        <v>516</v>
      </c>
      <c r="B102" s="205" t="s">
        <v>49</v>
      </c>
      <c r="C102" s="37">
        <v>49244.349000000002</v>
      </c>
      <c r="D102" s="37" t="s">
        <v>79</v>
      </c>
      <c r="E102" s="37">
        <f>VLOOKUP(C102,'Active 1'!C$21:E$240,3,FALSE)</f>
        <v>-14905.989455106745</v>
      </c>
      <c r="F102" s="288" t="s">
        <v>520</v>
      </c>
      <c r="G102" s="289">
        <v>15159</v>
      </c>
      <c r="H102" s="289" t="s">
        <v>521</v>
      </c>
      <c r="I102" s="8"/>
      <c r="J102" s="288" t="s">
        <v>398</v>
      </c>
      <c r="K102" s="290" t="s">
        <v>522</v>
      </c>
    </row>
    <row r="103" spans="1:11" ht="12.75" customHeight="1">
      <c r="A103" s="37" t="s">
        <v>82</v>
      </c>
      <c r="B103" s="205" t="s">
        <v>49</v>
      </c>
      <c r="C103" s="37">
        <v>49264.593000000001</v>
      </c>
      <c r="D103" s="37" t="s">
        <v>46</v>
      </c>
      <c r="E103" s="37">
        <f>VLOOKUP(C103,'Active 1'!C$21:E$240,3,FALSE)</f>
        <v>-14849.989764925227</v>
      </c>
      <c r="F103" s="288" t="s">
        <v>523</v>
      </c>
      <c r="G103" s="289">
        <v>15215</v>
      </c>
      <c r="H103" s="289" t="s">
        <v>373</v>
      </c>
      <c r="I103" s="8"/>
      <c r="J103" s="288"/>
      <c r="K103" s="290" t="s">
        <v>387</v>
      </c>
    </row>
    <row r="104" spans="1:11" ht="12.75" customHeight="1">
      <c r="A104" s="195" t="s">
        <v>516</v>
      </c>
      <c r="B104" s="205" t="s">
        <v>49</v>
      </c>
      <c r="C104" s="37">
        <v>49273.268900000003</v>
      </c>
      <c r="D104" s="37" t="s">
        <v>79</v>
      </c>
      <c r="E104" s="37">
        <f>VLOOKUP(C104,'Active 1'!C$21:E$240,3,FALSE)</f>
        <v>-14825.990174328213</v>
      </c>
      <c r="F104" s="288" t="s">
        <v>524</v>
      </c>
      <c r="G104" s="289">
        <v>15239</v>
      </c>
      <c r="H104" s="289" t="s">
        <v>525</v>
      </c>
      <c r="I104" s="8"/>
      <c r="J104" s="288" t="s">
        <v>398</v>
      </c>
      <c r="K104" s="290" t="s">
        <v>526</v>
      </c>
    </row>
    <row r="105" spans="1:11" ht="12.75" customHeight="1">
      <c r="A105" s="195" t="s">
        <v>516</v>
      </c>
      <c r="B105" s="205" t="s">
        <v>45</v>
      </c>
      <c r="C105" s="37">
        <v>49275.26</v>
      </c>
      <c r="D105" s="37" t="s">
        <v>79</v>
      </c>
      <c r="E105" s="37">
        <f>VLOOKUP(C105,'Active 1'!C$21:E$240,3,FALSE)</f>
        <v>-14820.482320983005</v>
      </c>
      <c r="F105" s="288" t="s">
        <v>527</v>
      </c>
      <c r="G105" s="289">
        <v>15244.5</v>
      </c>
      <c r="H105" s="289" t="s">
        <v>528</v>
      </c>
      <c r="I105" s="8"/>
      <c r="J105" s="288" t="s">
        <v>398</v>
      </c>
      <c r="K105" s="290" t="s">
        <v>529</v>
      </c>
    </row>
    <row r="106" spans="1:11" ht="12.75" customHeight="1">
      <c r="A106" s="37" t="s">
        <v>530</v>
      </c>
      <c r="B106" s="205" t="s">
        <v>49</v>
      </c>
      <c r="C106" s="37">
        <v>49549.451000000001</v>
      </c>
      <c r="D106" s="37" t="s">
        <v>46</v>
      </c>
      <c r="E106" s="37">
        <f>VLOOKUP(C106,'Active 1'!C$21:E$240,3,FALSE)</f>
        <v>-14062.005189459531</v>
      </c>
      <c r="F106" s="288" t="s">
        <v>531</v>
      </c>
      <c r="G106" s="289">
        <v>16003</v>
      </c>
      <c r="H106" s="289" t="s">
        <v>532</v>
      </c>
      <c r="I106" s="8"/>
      <c r="J106" s="288"/>
      <c r="K106" s="290" t="s">
        <v>449</v>
      </c>
    </row>
    <row r="107" spans="1:11" ht="12.75" customHeight="1">
      <c r="A107" s="37" t="s">
        <v>530</v>
      </c>
      <c r="B107" s="205" t="s">
        <v>49</v>
      </c>
      <c r="C107" s="37">
        <v>49561.381000000001</v>
      </c>
      <c r="D107" s="37" t="s">
        <v>46</v>
      </c>
      <c r="E107" s="37">
        <f>VLOOKUP(C107,'Active 1'!C$21:E$240,3,FALSE)</f>
        <v>-14029.003988912922</v>
      </c>
      <c r="F107" s="288" t="s">
        <v>533</v>
      </c>
      <c r="G107" s="289">
        <v>16036</v>
      </c>
      <c r="H107" s="289" t="s">
        <v>432</v>
      </c>
      <c r="I107" s="8"/>
      <c r="J107" s="288"/>
      <c r="K107" s="290" t="s">
        <v>449</v>
      </c>
    </row>
    <row r="108" spans="1:11" ht="12.75" customHeight="1">
      <c r="A108" s="37" t="s">
        <v>82</v>
      </c>
      <c r="B108" s="205" t="s">
        <v>49</v>
      </c>
      <c r="C108" s="37">
        <v>49602.597000000002</v>
      </c>
      <c r="D108" s="37" t="s">
        <v>46</v>
      </c>
      <c r="E108" s="37">
        <f>VLOOKUP(C108,'Active 1'!C$21:E$240,3,FALSE)</f>
        <v>-13914.990788432702</v>
      </c>
      <c r="F108" s="288" t="s">
        <v>534</v>
      </c>
      <c r="G108" s="289">
        <v>16150</v>
      </c>
      <c r="H108" s="289" t="s">
        <v>373</v>
      </c>
      <c r="I108" s="8"/>
      <c r="J108" s="288"/>
      <c r="K108" s="290" t="s">
        <v>387</v>
      </c>
    </row>
    <row r="109" spans="1:11" ht="12.75" customHeight="1">
      <c r="A109" s="37" t="s">
        <v>530</v>
      </c>
      <c r="B109" s="205" t="s">
        <v>49</v>
      </c>
      <c r="C109" s="37">
        <v>49605.474000000002</v>
      </c>
      <c r="D109" s="37" t="s">
        <v>46</v>
      </c>
      <c r="E109" s="37">
        <f>VLOOKUP(C109,'Active 1'!C$21:E$240,3,FALSE)</f>
        <v>-13907.032326238854</v>
      </c>
      <c r="F109" s="288" t="s">
        <v>535</v>
      </c>
      <c r="G109" s="289">
        <v>16158</v>
      </c>
      <c r="H109" s="289" t="s">
        <v>536</v>
      </c>
      <c r="I109" s="8"/>
      <c r="J109" s="288"/>
      <c r="K109" s="290" t="s">
        <v>449</v>
      </c>
    </row>
    <row r="110" spans="1:11" ht="12.75" customHeight="1">
      <c r="A110" s="37" t="s">
        <v>537</v>
      </c>
      <c r="B110" s="205" t="s">
        <v>49</v>
      </c>
      <c r="C110" s="37">
        <v>49633.341</v>
      </c>
      <c r="D110" s="37" t="s">
        <v>46</v>
      </c>
      <c r="E110" s="37">
        <f>VLOOKUP(C110,'Active 1'!C$21:E$240,3,FALSE)</f>
        <v>-13829.94561579189</v>
      </c>
      <c r="F110" s="288" t="s">
        <v>538</v>
      </c>
      <c r="G110" s="289">
        <v>16235</v>
      </c>
      <c r="H110" s="289" t="s">
        <v>392</v>
      </c>
      <c r="I110" s="8"/>
      <c r="J110" s="288"/>
      <c r="K110" s="290" t="s">
        <v>449</v>
      </c>
    </row>
    <row r="111" spans="1:11" ht="12.75" customHeight="1">
      <c r="A111" s="37" t="s">
        <v>82</v>
      </c>
      <c r="B111" s="205" t="s">
        <v>49</v>
      </c>
      <c r="C111" s="37">
        <v>49679.597999999998</v>
      </c>
      <c r="D111" s="37" t="s">
        <v>46</v>
      </c>
      <c r="E111" s="37">
        <f>VLOOKUP(C111,'Active 1'!C$21:E$240,3,FALSE)</f>
        <v>-13701.987817494792</v>
      </c>
      <c r="F111" s="288" t="s">
        <v>539</v>
      </c>
      <c r="G111" s="289">
        <v>16363</v>
      </c>
      <c r="H111" s="289" t="s">
        <v>377</v>
      </c>
      <c r="I111" s="8"/>
      <c r="J111" s="288"/>
      <c r="K111" s="290" t="s">
        <v>387</v>
      </c>
    </row>
    <row r="112" spans="1:11" ht="12.75" customHeight="1">
      <c r="A112" s="37" t="s">
        <v>82</v>
      </c>
      <c r="B112" s="205" t="s">
        <v>49</v>
      </c>
      <c r="C112" s="37">
        <v>49713.580999999998</v>
      </c>
      <c r="D112" s="37" t="s">
        <v>46</v>
      </c>
      <c r="E112" s="37">
        <f>VLOOKUP(C112,'Active 1'!C$21:E$240,3,FALSE)</f>
        <v>-13607.982805074389</v>
      </c>
      <c r="F112" s="288" t="s">
        <v>540</v>
      </c>
      <c r="G112" s="289">
        <v>16457</v>
      </c>
      <c r="H112" s="289" t="s">
        <v>474</v>
      </c>
      <c r="I112" s="8"/>
      <c r="J112" s="288"/>
      <c r="K112" s="290" t="s">
        <v>387</v>
      </c>
    </row>
    <row r="113" spans="1:11" ht="12.75" customHeight="1">
      <c r="A113" s="37" t="s">
        <v>541</v>
      </c>
      <c r="B113" s="205" t="s">
        <v>49</v>
      </c>
      <c r="C113" s="37">
        <v>49917.466</v>
      </c>
      <c r="D113" s="37" t="s">
        <v>46</v>
      </c>
      <c r="E113" s="37">
        <f>VLOOKUP(C113,'Active 1'!C$21:E$240,3,FALSE)</f>
        <v>-13043.988691625496</v>
      </c>
      <c r="F113" s="288" t="s">
        <v>542</v>
      </c>
      <c r="G113" s="289">
        <v>17021</v>
      </c>
      <c r="H113" s="289" t="s">
        <v>373</v>
      </c>
      <c r="I113" s="8"/>
      <c r="J113" s="288"/>
      <c r="K113" s="290" t="s">
        <v>449</v>
      </c>
    </row>
    <row r="114" spans="1:11" ht="12.75" customHeight="1">
      <c r="A114" s="37" t="s">
        <v>541</v>
      </c>
      <c r="B114" s="205" t="s">
        <v>49</v>
      </c>
      <c r="C114" s="37">
        <v>49934.447</v>
      </c>
      <c r="D114" s="37" t="s">
        <v>46</v>
      </c>
      <c r="E114" s="37">
        <f>VLOOKUP(C114,'Active 1'!C$21:E$240,3,FALSE)</f>
        <v>-12997.015230897756</v>
      </c>
      <c r="F114" s="288" t="s">
        <v>543</v>
      </c>
      <c r="G114" s="289">
        <v>17068</v>
      </c>
      <c r="H114" s="289" t="s">
        <v>357</v>
      </c>
      <c r="I114" s="8"/>
      <c r="J114" s="288"/>
      <c r="K114" s="290" t="s">
        <v>449</v>
      </c>
    </row>
    <row r="115" spans="1:11" ht="12.75" customHeight="1">
      <c r="A115" s="37" t="s">
        <v>544</v>
      </c>
      <c r="B115" s="205" t="s">
        <v>49</v>
      </c>
      <c r="C115" s="37">
        <v>49983.623</v>
      </c>
      <c r="D115" s="37" t="s">
        <v>46</v>
      </c>
      <c r="E115" s="37">
        <f>VLOOKUP(C115,'Active 1'!C$21:E$240,3,FALSE)</f>
        <v>-12860.982788476967</v>
      </c>
      <c r="F115" s="288" t="s">
        <v>545</v>
      </c>
      <c r="G115" s="289">
        <v>17204</v>
      </c>
      <c r="H115" s="289" t="s">
        <v>360</v>
      </c>
      <c r="I115" s="8"/>
      <c r="J115" s="288"/>
      <c r="K115" s="290" t="s">
        <v>387</v>
      </c>
    </row>
    <row r="116" spans="1:11" ht="12.75" customHeight="1">
      <c r="A116" s="37" t="s">
        <v>544</v>
      </c>
      <c r="B116" s="205" t="s">
        <v>45</v>
      </c>
      <c r="C116" s="37">
        <v>49989.599999999999</v>
      </c>
      <c r="D116" s="37" t="s">
        <v>46</v>
      </c>
      <c r="E116" s="37">
        <f>VLOOKUP(C116,'Active 1'!C$21:E$240,3,FALSE)</f>
        <v>-12844.44899336657</v>
      </c>
      <c r="F116" s="288" t="s">
        <v>546</v>
      </c>
      <c r="G116" s="289">
        <v>17220.5</v>
      </c>
      <c r="H116" s="289" t="s">
        <v>547</v>
      </c>
      <c r="I116" s="8"/>
      <c r="J116" s="288"/>
      <c r="K116" s="290" t="s">
        <v>387</v>
      </c>
    </row>
    <row r="117" spans="1:11" ht="12.75" customHeight="1">
      <c r="A117" s="195" t="s">
        <v>548</v>
      </c>
      <c r="B117" s="205" t="s">
        <v>49</v>
      </c>
      <c r="C117" s="37">
        <v>50001.335099999997</v>
      </c>
      <c r="D117" s="37" t="s">
        <v>79</v>
      </c>
      <c r="E117" s="37">
        <f>VLOOKUP(C117,'Active 1'!C$21:E$240,3,FALSE)</f>
        <v>-12811.98693229914</v>
      </c>
      <c r="F117" s="288" t="s">
        <v>549</v>
      </c>
      <c r="G117" s="289">
        <v>17253</v>
      </c>
      <c r="H117" s="289" t="s">
        <v>550</v>
      </c>
      <c r="I117" s="8"/>
      <c r="J117" s="288" t="s">
        <v>551</v>
      </c>
      <c r="K117" s="290" t="s">
        <v>552</v>
      </c>
    </row>
    <row r="118" spans="1:11" ht="12.75" customHeight="1">
      <c r="A118" s="37" t="s">
        <v>544</v>
      </c>
      <c r="B118" s="205" t="s">
        <v>45</v>
      </c>
      <c r="C118" s="37">
        <v>50002.597000000002</v>
      </c>
      <c r="D118" s="37" t="s">
        <v>46</v>
      </c>
      <c r="E118" s="37">
        <f>VLOOKUP(C118,'Active 1'!C$21:E$240,3,FALSE)</f>
        <v>-12808.496218554805</v>
      </c>
      <c r="F118" s="288" t="s">
        <v>553</v>
      </c>
      <c r="G118" s="289">
        <v>17256.5</v>
      </c>
      <c r="H118" s="289" t="s">
        <v>437</v>
      </c>
      <c r="I118" s="8"/>
      <c r="J118" s="288"/>
      <c r="K118" s="290" t="s">
        <v>387</v>
      </c>
    </row>
    <row r="119" spans="1:11" ht="12.75" customHeight="1">
      <c r="A119" s="37" t="s">
        <v>541</v>
      </c>
      <c r="B119" s="205" t="s">
        <v>49</v>
      </c>
      <c r="C119" s="37">
        <v>50014.349000000002</v>
      </c>
      <c r="D119" s="37" t="s">
        <v>46</v>
      </c>
      <c r="E119" s="37">
        <f>VLOOKUP(C119,'Active 1'!C$21:E$240,3,FALSE)</f>
        <v>-12775.987408091791</v>
      </c>
      <c r="F119" s="288" t="s">
        <v>554</v>
      </c>
      <c r="G119" s="289">
        <v>17289</v>
      </c>
      <c r="H119" s="289" t="s">
        <v>377</v>
      </c>
      <c r="I119" s="8"/>
      <c r="J119" s="288"/>
      <c r="K119" s="290" t="s">
        <v>449</v>
      </c>
    </row>
    <row r="120" spans="1:11" ht="12.75" customHeight="1">
      <c r="A120" s="195" t="s">
        <v>548</v>
      </c>
      <c r="B120" s="205" t="s">
        <v>49</v>
      </c>
      <c r="C120" s="37">
        <v>50026.2785</v>
      </c>
      <c r="D120" s="37" t="s">
        <v>79</v>
      </c>
      <c r="E120" s="37">
        <f>VLOOKUP(C120,'Active 1'!C$21:E$240,3,FALSE)</f>
        <v>-12742.987590663399</v>
      </c>
      <c r="F120" s="288" t="s">
        <v>555</v>
      </c>
      <c r="G120" s="289">
        <v>17322</v>
      </c>
      <c r="H120" s="289" t="s">
        <v>556</v>
      </c>
      <c r="I120" s="8"/>
      <c r="J120" s="288" t="s">
        <v>551</v>
      </c>
      <c r="K120" s="290" t="s">
        <v>552</v>
      </c>
    </row>
    <row r="121" spans="1:11" ht="12.75" customHeight="1">
      <c r="A121" s="37" t="s">
        <v>557</v>
      </c>
      <c r="B121" s="205" t="s">
        <v>49</v>
      </c>
      <c r="C121" s="37">
        <v>50276.442000000003</v>
      </c>
      <c r="D121" s="37" t="s">
        <v>46</v>
      </c>
      <c r="E121" s="37">
        <f>VLOOKUP(C121,'Active 1'!C$21:E$240,3,FALSE)</f>
        <v>-12050.976204834269</v>
      </c>
      <c r="F121" s="288" t="s">
        <v>558</v>
      </c>
      <c r="G121" s="289">
        <v>18014</v>
      </c>
      <c r="H121" s="289" t="s">
        <v>389</v>
      </c>
      <c r="I121" s="8"/>
      <c r="J121" s="288"/>
      <c r="K121" s="290" t="s">
        <v>449</v>
      </c>
    </row>
    <row r="122" spans="1:11" ht="12.75" customHeight="1">
      <c r="A122" s="37" t="s">
        <v>559</v>
      </c>
      <c r="B122" s="205" t="s">
        <v>49</v>
      </c>
      <c r="C122" s="37">
        <v>50331.396000000001</v>
      </c>
      <c r="D122" s="37" t="s">
        <v>46</v>
      </c>
      <c r="E122" s="37">
        <f>VLOOKUP(C122,'Active 1'!C$21:E$240,3,FALSE)</f>
        <v>-11898.9604483516</v>
      </c>
      <c r="F122" s="288" t="s">
        <v>560</v>
      </c>
      <c r="G122" s="289">
        <v>18166</v>
      </c>
      <c r="H122" s="289" t="s">
        <v>365</v>
      </c>
      <c r="I122" s="8"/>
      <c r="J122" s="288"/>
      <c r="K122" s="290" t="s">
        <v>449</v>
      </c>
    </row>
    <row r="123" spans="1:11" ht="12.75" customHeight="1">
      <c r="A123" s="37" t="s">
        <v>544</v>
      </c>
      <c r="B123" s="205" t="s">
        <v>45</v>
      </c>
      <c r="C123" s="37">
        <v>50357.61</v>
      </c>
      <c r="D123" s="37" t="s">
        <v>46</v>
      </c>
      <c r="E123" s="37">
        <f>VLOOKUP(C123,'Active 1'!C$21:E$240,3,FALSE)</f>
        <v>-11826.446326714651</v>
      </c>
      <c r="F123" s="288" t="s">
        <v>561</v>
      </c>
      <c r="G123" s="289">
        <v>18238.5</v>
      </c>
      <c r="H123" s="289" t="s">
        <v>392</v>
      </c>
      <c r="I123" s="8"/>
      <c r="J123" s="288"/>
      <c r="K123" s="290" t="s">
        <v>387</v>
      </c>
    </row>
    <row r="124" spans="1:11" ht="12.75" customHeight="1">
      <c r="A124" s="195" t="s">
        <v>562</v>
      </c>
      <c r="B124" s="205" t="s">
        <v>45</v>
      </c>
      <c r="C124" s="37">
        <v>50359.402800000003</v>
      </c>
      <c r="D124" s="37" t="s">
        <v>79</v>
      </c>
      <c r="E124" s="37">
        <f>VLOOKUP(C124,'Active 1'!C$21:E$240,3,FALSE)</f>
        <v>-11821.48701805245</v>
      </c>
      <c r="F124" s="288" t="s">
        <v>563</v>
      </c>
      <c r="G124" s="289">
        <v>18243.5</v>
      </c>
      <c r="H124" s="289" t="s">
        <v>564</v>
      </c>
      <c r="I124" s="8"/>
      <c r="J124" s="288" t="s">
        <v>551</v>
      </c>
      <c r="K124" s="290" t="s">
        <v>552</v>
      </c>
    </row>
    <row r="125" spans="1:11" ht="12.75" customHeight="1">
      <c r="A125" s="37" t="s">
        <v>544</v>
      </c>
      <c r="B125" s="205" t="s">
        <v>45</v>
      </c>
      <c r="C125" s="37">
        <v>50370.612999999998</v>
      </c>
      <c r="D125" s="37" t="s">
        <v>46</v>
      </c>
      <c r="E125" s="37">
        <f>VLOOKUP(C125,'Active 1'!C$21:E$240,3,FALSE)</f>
        <v>-11790.476954484353</v>
      </c>
      <c r="F125" s="288" t="s">
        <v>565</v>
      </c>
      <c r="G125" s="289">
        <v>18274.5</v>
      </c>
      <c r="H125" s="289" t="s">
        <v>409</v>
      </c>
      <c r="I125" s="8"/>
      <c r="J125" s="288"/>
      <c r="K125" s="290" t="s">
        <v>387</v>
      </c>
    </row>
    <row r="126" spans="1:11" ht="12.75" customHeight="1">
      <c r="A126" s="37" t="s">
        <v>544</v>
      </c>
      <c r="B126" s="205" t="s">
        <v>45</v>
      </c>
      <c r="C126" s="37">
        <v>50376.752</v>
      </c>
      <c r="D126" s="37" t="s">
        <v>46</v>
      </c>
      <c r="E126" s="37">
        <f>VLOOKUP(C126,'Active 1'!C$21:E$240,3,FALSE)</f>
        <v>-11773.495029073145</v>
      </c>
      <c r="F126" s="288" t="s">
        <v>566</v>
      </c>
      <c r="G126" s="289">
        <v>18291.5</v>
      </c>
      <c r="H126" s="289" t="s">
        <v>437</v>
      </c>
      <c r="I126" s="8"/>
      <c r="J126" s="288"/>
      <c r="K126" s="290" t="s">
        <v>387</v>
      </c>
    </row>
    <row r="127" spans="1:11" ht="12.75" customHeight="1">
      <c r="A127" s="37" t="s">
        <v>567</v>
      </c>
      <c r="B127" s="205" t="s">
        <v>49</v>
      </c>
      <c r="C127" s="37">
        <v>50390.315000000002</v>
      </c>
      <c r="D127" s="37" t="s">
        <v>46</v>
      </c>
      <c r="E127" s="37">
        <f>VLOOKUP(C127,'Active 1'!C$21:E$240,3,FALSE)</f>
        <v>-11735.976564445005</v>
      </c>
      <c r="F127" s="288" t="s">
        <v>568</v>
      </c>
      <c r="G127" s="289">
        <v>18329</v>
      </c>
      <c r="H127" s="289" t="s">
        <v>389</v>
      </c>
      <c r="I127" s="8"/>
      <c r="J127" s="288"/>
      <c r="K127" s="290" t="s">
        <v>449</v>
      </c>
    </row>
    <row r="128" spans="1:11" ht="12.75" customHeight="1">
      <c r="A128" s="37" t="s">
        <v>544</v>
      </c>
      <c r="B128" s="205" t="s">
        <v>45</v>
      </c>
      <c r="C128" s="37">
        <v>50391.584000000003</v>
      </c>
      <c r="D128" s="37" t="s">
        <v>46</v>
      </c>
      <c r="E128" s="37">
        <f>VLOOKUP(C128,'Active 1'!C$21:E$240,3,FALSE)</f>
        <v>-11732.466210422066</v>
      </c>
      <c r="F128" s="288" t="s">
        <v>569</v>
      </c>
      <c r="G128" s="289">
        <v>18332.5</v>
      </c>
      <c r="H128" s="289" t="s">
        <v>570</v>
      </c>
      <c r="I128" s="8"/>
      <c r="J128" s="288"/>
      <c r="K128" s="290" t="s">
        <v>387</v>
      </c>
    </row>
    <row r="129" spans="1:11" ht="12.75" customHeight="1">
      <c r="A129" s="37" t="s">
        <v>544</v>
      </c>
      <c r="B129" s="205" t="s">
        <v>45</v>
      </c>
      <c r="C129" s="37">
        <v>50425.557000000001</v>
      </c>
      <c r="D129" s="37" t="s">
        <v>46</v>
      </c>
      <c r="E129" s="37">
        <f>VLOOKUP(C129,'Active 1'!C$21:E$240,3,FALSE)</f>
        <v>-11638.488860365916</v>
      </c>
      <c r="F129" s="288" t="s">
        <v>571</v>
      </c>
      <c r="G129" s="289">
        <v>18426.5</v>
      </c>
      <c r="H129" s="289" t="s">
        <v>373</v>
      </c>
      <c r="I129" s="8"/>
      <c r="J129" s="288"/>
      <c r="K129" s="290" t="s">
        <v>387</v>
      </c>
    </row>
    <row r="130" spans="1:11" ht="12.75" customHeight="1">
      <c r="A130" s="37" t="s">
        <v>544</v>
      </c>
      <c r="B130" s="205" t="s">
        <v>45</v>
      </c>
      <c r="C130" s="37">
        <v>50455.561999999998</v>
      </c>
      <c r="D130" s="37" t="s">
        <v>46</v>
      </c>
      <c r="E130" s="37">
        <f>VLOOKUP(C130,'Active 1'!C$21:E$240,3,FALSE)</f>
        <v>-11555.487936442958</v>
      </c>
      <c r="F130" s="288" t="s">
        <v>572</v>
      </c>
      <c r="G130" s="289">
        <v>18509.5</v>
      </c>
      <c r="H130" s="289" t="s">
        <v>373</v>
      </c>
      <c r="I130" s="8"/>
      <c r="J130" s="288"/>
      <c r="K130" s="290" t="s">
        <v>387</v>
      </c>
    </row>
    <row r="131" spans="1:11" ht="12.75" customHeight="1">
      <c r="A131" s="195" t="s">
        <v>573</v>
      </c>
      <c r="B131" s="205" t="s">
        <v>49</v>
      </c>
      <c r="C131" s="37">
        <v>50657.457499999997</v>
      </c>
      <c r="D131" s="37" t="s">
        <v>79</v>
      </c>
      <c r="E131" s="37">
        <f>VLOOKUP(C131,'Active 1'!C$21:E$240,3,FALSE)</f>
        <v>-10996.997250361004</v>
      </c>
      <c r="F131" s="288" t="s">
        <v>574</v>
      </c>
      <c r="G131" s="289">
        <v>19068</v>
      </c>
      <c r="H131" s="289" t="s">
        <v>575</v>
      </c>
      <c r="I131" s="8"/>
      <c r="J131" s="288" t="s">
        <v>398</v>
      </c>
      <c r="K131" s="290" t="s">
        <v>576</v>
      </c>
    </row>
    <row r="132" spans="1:11" ht="12.75" customHeight="1">
      <c r="A132" s="195" t="s">
        <v>573</v>
      </c>
      <c r="B132" s="205" t="s">
        <v>45</v>
      </c>
      <c r="C132" s="37">
        <v>50671.377</v>
      </c>
      <c r="D132" s="37" t="s">
        <v>79</v>
      </c>
      <c r="E132" s="37">
        <f>VLOOKUP(C132,'Active 1'!C$21:E$240,3,FALSE)</f>
        <v>-10958.492622447455</v>
      </c>
      <c r="F132" s="288" t="s">
        <v>577</v>
      </c>
      <c r="G132" s="289">
        <v>19106.5</v>
      </c>
      <c r="H132" s="289" t="s">
        <v>578</v>
      </c>
      <c r="I132" s="8"/>
      <c r="J132" s="288" t="s">
        <v>48</v>
      </c>
      <c r="K132" s="290" t="s">
        <v>576</v>
      </c>
    </row>
    <row r="133" spans="1:11" ht="12.75" customHeight="1">
      <c r="A133" s="37" t="s">
        <v>579</v>
      </c>
      <c r="B133" s="205" t="s">
        <v>45</v>
      </c>
      <c r="C133" s="37">
        <v>50682.214999999997</v>
      </c>
      <c r="D133" s="37" t="s">
        <v>46</v>
      </c>
      <c r="E133" s="37">
        <f>VLOOKUP(C133,'Active 1'!C$21:E$240,3,FALSE)</f>
        <v>-10928.512152076624</v>
      </c>
      <c r="F133" s="288" t="s">
        <v>580</v>
      </c>
      <c r="G133" s="289">
        <v>19136.5</v>
      </c>
      <c r="H133" s="289" t="s">
        <v>429</v>
      </c>
      <c r="I133" s="8"/>
      <c r="J133" s="288"/>
      <c r="K133" s="290" t="s">
        <v>449</v>
      </c>
    </row>
    <row r="134" spans="1:11" ht="12.75" customHeight="1">
      <c r="A134" s="37" t="s">
        <v>544</v>
      </c>
      <c r="B134" s="205" t="s">
        <v>45</v>
      </c>
      <c r="C134" s="37">
        <v>50692.705000000002</v>
      </c>
      <c r="D134" s="37" t="s">
        <v>46</v>
      </c>
      <c r="E134" s="37">
        <f>VLOOKUP(C134,'Active 1'!C$21:E$240,3,FALSE)</f>
        <v>-10899.494331981561</v>
      </c>
      <c r="F134" s="288" t="s">
        <v>581</v>
      </c>
      <c r="G134" s="289">
        <v>19165.5</v>
      </c>
      <c r="H134" s="289" t="s">
        <v>437</v>
      </c>
      <c r="I134" s="8"/>
      <c r="J134" s="288"/>
      <c r="K134" s="290" t="s">
        <v>387</v>
      </c>
    </row>
    <row r="135" spans="1:11" ht="12.75" customHeight="1">
      <c r="A135" s="37" t="s">
        <v>544</v>
      </c>
      <c r="B135" s="205" t="s">
        <v>49</v>
      </c>
      <c r="C135" s="37">
        <v>50698.671000000002</v>
      </c>
      <c r="D135" s="37" t="s">
        <v>46</v>
      </c>
      <c r="E135" s="37">
        <f>VLOOKUP(C135,'Active 1'!C$21:E$240,3,FALSE)</f>
        <v>-10882.990965471832</v>
      </c>
      <c r="F135" s="288" t="s">
        <v>582</v>
      </c>
      <c r="G135" s="289">
        <v>19182</v>
      </c>
      <c r="H135" s="289" t="s">
        <v>427</v>
      </c>
      <c r="I135" s="8"/>
      <c r="J135" s="288"/>
      <c r="K135" s="290" t="s">
        <v>387</v>
      </c>
    </row>
    <row r="136" spans="1:11" ht="12.75" customHeight="1">
      <c r="A136" s="195" t="s">
        <v>583</v>
      </c>
      <c r="B136" s="205" t="s">
        <v>45</v>
      </c>
      <c r="C136" s="37">
        <v>50702.469799999999</v>
      </c>
      <c r="D136" s="37" t="s">
        <v>79</v>
      </c>
      <c r="E136" s="37">
        <f>VLOOKUP(C136,'Active 1'!C$21:E$240,3,FALSE)</f>
        <v>-10872.48258654171</v>
      </c>
      <c r="F136" s="288" t="s">
        <v>584</v>
      </c>
      <c r="G136" s="289">
        <v>19192.5</v>
      </c>
      <c r="H136" s="289" t="s">
        <v>585</v>
      </c>
      <c r="I136" s="8"/>
      <c r="J136" s="288" t="s">
        <v>551</v>
      </c>
      <c r="K136" s="290" t="s">
        <v>552</v>
      </c>
    </row>
    <row r="137" spans="1:11" ht="12.75" customHeight="1">
      <c r="A137" s="37" t="s">
        <v>586</v>
      </c>
      <c r="B137" s="205" t="s">
        <v>49</v>
      </c>
      <c r="C137" s="37">
        <v>50703.362999999998</v>
      </c>
      <c r="D137" s="37" t="s">
        <v>46</v>
      </c>
      <c r="E137" s="37">
        <f>VLOOKUP(C137,'Active 1'!C$21:E$240,3,FALSE)</f>
        <v>-10870.011784167176</v>
      </c>
      <c r="F137" s="288" t="s">
        <v>587</v>
      </c>
      <c r="G137" s="289">
        <v>19195</v>
      </c>
      <c r="H137" s="289" t="s">
        <v>429</v>
      </c>
      <c r="I137" s="8"/>
      <c r="J137" s="288"/>
      <c r="K137" s="290" t="s">
        <v>449</v>
      </c>
    </row>
    <row r="138" spans="1:11" ht="12.75" customHeight="1">
      <c r="A138" s="37" t="s">
        <v>544</v>
      </c>
      <c r="B138" s="205" t="s">
        <v>45</v>
      </c>
      <c r="C138" s="37">
        <v>50726.688000000002</v>
      </c>
      <c r="D138" s="37" t="s">
        <v>46</v>
      </c>
      <c r="E138" s="37">
        <f>VLOOKUP(C138,'Active 1'!C$21:E$240,3,FALSE)</f>
        <v>-10805.48931956116</v>
      </c>
      <c r="F138" s="288" t="s">
        <v>588</v>
      </c>
      <c r="G138" s="289">
        <v>19259.5</v>
      </c>
      <c r="H138" s="289" t="s">
        <v>373</v>
      </c>
      <c r="I138" s="8"/>
      <c r="J138" s="288"/>
      <c r="K138" s="290" t="s">
        <v>387</v>
      </c>
    </row>
    <row r="139" spans="1:11" ht="12.75" customHeight="1">
      <c r="A139" s="37" t="s">
        <v>544</v>
      </c>
      <c r="B139" s="205" t="s">
        <v>49</v>
      </c>
      <c r="C139" s="37">
        <v>50731.58</v>
      </c>
      <c r="D139" s="37" t="s">
        <v>46</v>
      </c>
      <c r="E139" s="37">
        <f>VLOOKUP(C139,'Active 1'!C$21:E$240,3,FALSE)</f>
        <v>-10791.956890971554</v>
      </c>
      <c r="F139" s="288" t="s">
        <v>589</v>
      </c>
      <c r="G139" s="289">
        <v>19273</v>
      </c>
      <c r="H139" s="289" t="s">
        <v>490</v>
      </c>
      <c r="I139" s="8"/>
      <c r="J139" s="288"/>
      <c r="K139" s="290" t="s">
        <v>387</v>
      </c>
    </row>
    <row r="140" spans="1:11" ht="12.75" customHeight="1">
      <c r="A140" s="37" t="s">
        <v>544</v>
      </c>
      <c r="B140" s="205" t="s">
        <v>45</v>
      </c>
      <c r="C140" s="37">
        <v>50739.705199999997</v>
      </c>
      <c r="D140" s="37" t="s">
        <v>124</v>
      </c>
      <c r="E140" s="37">
        <f>VLOOKUP(C140,'Active 1'!C$21:E$240,3,FALSE)</f>
        <v>-10769.480666773637</v>
      </c>
      <c r="F140" s="288" t="s">
        <v>590</v>
      </c>
      <c r="G140" s="289">
        <v>19295.5</v>
      </c>
      <c r="H140" s="289" t="s">
        <v>591</v>
      </c>
      <c r="I140" s="8"/>
      <c r="J140" s="288"/>
      <c r="K140" s="290" t="s">
        <v>592</v>
      </c>
    </row>
    <row r="141" spans="1:11" ht="12.75" customHeight="1">
      <c r="A141" s="37" t="s">
        <v>586</v>
      </c>
      <c r="B141" s="205" t="s">
        <v>49</v>
      </c>
      <c r="C141" s="37">
        <v>50753.273999999998</v>
      </c>
      <c r="D141" s="37" t="s">
        <v>46</v>
      </c>
      <c r="E141" s="37">
        <f>VLOOKUP(C141,'Active 1'!C$21:E$240,3,FALSE)</f>
        <v>-10731.946157974236</v>
      </c>
      <c r="F141" s="288" t="s">
        <v>593</v>
      </c>
      <c r="G141" s="289">
        <v>19333</v>
      </c>
      <c r="H141" s="289" t="s">
        <v>392</v>
      </c>
      <c r="I141" s="8"/>
      <c r="J141" s="288"/>
      <c r="K141" s="290" t="s">
        <v>449</v>
      </c>
    </row>
    <row r="142" spans="1:11" ht="12.75" customHeight="1">
      <c r="A142" s="37" t="s">
        <v>544</v>
      </c>
      <c r="B142" s="205" t="s">
        <v>49</v>
      </c>
      <c r="C142" s="37">
        <v>50769.525000000001</v>
      </c>
      <c r="D142" s="37" t="s">
        <v>124</v>
      </c>
      <c r="E142" s="37">
        <f>VLOOKUP(C142,'Active 1'!C$21:E$240,3,FALSE)</f>
        <v>-10686.992049836512</v>
      </c>
      <c r="F142" s="288" t="s">
        <v>594</v>
      </c>
      <c r="G142" s="289">
        <v>19378</v>
      </c>
      <c r="H142" s="289" t="s">
        <v>427</v>
      </c>
      <c r="I142" s="8"/>
      <c r="J142" s="288"/>
      <c r="K142" s="290" t="s">
        <v>592</v>
      </c>
    </row>
    <row r="143" spans="1:11" ht="12.75" customHeight="1">
      <c r="A143" s="37" t="s">
        <v>544</v>
      </c>
      <c r="B143" s="205" t="s">
        <v>49</v>
      </c>
      <c r="C143" s="37">
        <v>50799.536999999997</v>
      </c>
      <c r="D143" s="37" t="s">
        <v>46</v>
      </c>
      <c r="E143" s="37">
        <f>VLOOKUP(C143,'Active 1'!C$21:E$240,3,FALSE)</f>
        <v>-10603.971762258587</v>
      </c>
      <c r="F143" s="288" t="s">
        <v>595</v>
      </c>
      <c r="G143" s="289">
        <v>19461</v>
      </c>
      <c r="H143" s="289" t="s">
        <v>459</v>
      </c>
      <c r="I143" s="8"/>
      <c r="J143" s="288"/>
      <c r="K143" s="290" t="s">
        <v>387</v>
      </c>
    </row>
    <row r="144" spans="1:11" ht="12.75" customHeight="1">
      <c r="A144" s="37" t="s">
        <v>544</v>
      </c>
      <c r="B144" s="205" t="s">
        <v>49</v>
      </c>
      <c r="C144" s="37">
        <v>51012.821000000004</v>
      </c>
      <c r="D144" s="37" t="s">
        <v>46</v>
      </c>
      <c r="E144" s="37">
        <f>VLOOKUP(C144,'Active 1'!C$21:E$240,3,FALSE)</f>
        <v>-10013.977792653974</v>
      </c>
      <c r="F144" s="288" t="s">
        <v>596</v>
      </c>
      <c r="G144" s="289">
        <v>20051</v>
      </c>
      <c r="H144" s="289" t="s">
        <v>409</v>
      </c>
      <c r="I144" s="8"/>
      <c r="J144" s="288"/>
      <c r="K144" s="290" t="s">
        <v>387</v>
      </c>
    </row>
    <row r="145" spans="1:11" ht="12.75" customHeight="1">
      <c r="A145" s="37" t="s">
        <v>544</v>
      </c>
      <c r="B145" s="205" t="s">
        <v>49</v>
      </c>
      <c r="C145" s="37">
        <v>51020.773000000001</v>
      </c>
      <c r="D145" s="37" t="s">
        <v>46</v>
      </c>
      <c r="E145" s="37">
        <f>VLOOKUP(C145,'Active 1'!C$21:E$240,3,FALSE)</f>
        <v>-9991.9806806048073</v>
      </c>
      <c r="F145" s="288" t="s">
        <v>597</v>
      </c>
      <c r="G145" s="289">
        <v>20073</v>
      </c>
      <c r="H145" s="289" t="s">
        <v>474</v>
      </c>
      <c r="I145" s="8"/>
      <c r="J145" s="288"/>
      <c r="K145" s="290" t="s">
        <v>387</v>
      </c>
    </row>
    <row r="146" spans="1:11" ht="12.75" customHeight="1">
      <c r="A146" s="37" t="s">
        <v>544</v>
      </c>
      <c r="B146" s="205" t="s">
        <v>45</v>
      </c>
      <c r="C146" s="37">
        <v>51069.758999999998</v>
      </c>
      <c r="D146" s="37" t="s">
        <v>46</v>
      </c>
      <c r="E146" s="37">
        <f>VLOOKUP(C146,'Active 1'!C$21:E$240,3,FALSE)</f>
        <v>-9856.4738231047195</v>
      </c>
      <c r="F146" s="288" t="s">
        <v>598</v>
      </c>
      <c r="G146" s="289">
        <v>20208.5</v>
      </c>
      <c r="H146" s="289" t="s">
        <v>389</v>
      </c>
      <c r="I146" s="8"/>
      <c r="J146" s="288"/>
      <c r="K146" s="290" t="s">
        <v>387</v>
      </c>
    </row>
    <row r="147" spans="1:11" ht="12.75" customHeight="1">
      <c r="A147" s="37" t="s">
        <v>544</v>
      </c>
      <c r="B147" s="205" t="s">
        <v>49</v>
      </c>
      <c r="C147" s="37">
        <v>51075.733500000002</v>
      </c>
      <c r="D147" s="37" t="s">
        <v>124</v>
      </c>
      <c r="E147" s="37">
        <f>VLOOKUP(C147,'Active 1'!C$21:E$240,3,FALSE)</f>
        <v>-9839.9469435853698</v>
      </c>
      <c r="F147" s="288" t="s">
        <v>599</v>
      </c>
      <c r="G147" s="289">
        <v>20225</v>
      </c>
      <c r="H147" s="289" t="s">
        <v>600</v>
      </c>
      <c r="I147" s="8"/>
      <c r="J147" s="288"/>
      <c r="K147" s="290" t="s">
        <v>387</v>
      </c>
    </row>
    <row r="148" spans="1:11" ht="12.75" customHeight="1">
      <c r="A148" s="195" t="s">
        <v>601</v>
      </c>
      <c r="B148" s="205" t="s">
        <v>45</v>
      </c>
      <c r="C148" s="37">
        <v>51078.430399999997</v>
      </c>
      <c r="D148" s="37" t="s">
        <v>79</v>
      </c>
      <c r="E148" s="37">
        <f>VLOOKUP(C148,'Active 1'!C$21:E$240,3,FALSE)</f>
        <v>-9832.4866805716229</v>
      </c>
      <c r="F148" s="288" t="s">
        <v>602</v>
      </c>
      <c r="G148" s="289">
        <v>20232.5</v>
      </c>
      <c r="H148" s="289" t="s">
        <v>564</v>
      </c>
      <c r="I148" s="8"/>
      <c r="J148" s="288" t="s">
        <v>551</v>
      </c>
      <c r="K148" s="290" t="s">
        <v>552</v>
      </c>
    </row>
    <row r="149" spans="1:11" ht="12.75" customHeight="1">
      <c r="A149" s="37" t="s">
        <v>544</v>
      </c>
      <c r="B149" s="205" t="s">
        <v>45</v>
      </c>
      <c r="C149" s="37">
        <v>51084.59</v>
      </c>
      <c r="D149" s="37" t="s">
        <v>46</v>
      </c>
      <c r="E149" s="37">
        <f>VLOOKUP(C149,'Active 1'!C$21:E$240,3,FALSE)</f>
        <v>-9815.4477706900761</v>
      </c>
      <c r="F149" s="288" t="s">
        <v>603</v>
      </c>
      <c r="G149" s="289">
        <v>20249.5</v>
      </c>
      <c r="H149" s="289" t="s">
        <v>547</v>
      </c>
      <c r="I149" s="8"/>
      <c r="J149" s="288"/>
      <c r="K149" s="290" t="s">
        <v>387</v>
      </c>
    </row>
    <row r="150" spans="1:11" ht="12.75" customHeight="1">
      <c r="A150" s="37" t="s">
        <v>544</v>
      </c>
      <c r="B150" s="205" t="s">
        <v>45</v>
      </c>
      <c r="C150" s="37">
        <v>51097.607000000004</v>
      </c>
      <c r="D150" s="37" t="s">
        <v>46</v>
      </c>
      <c r="E150" s="37">
        <f>VLOOKUP(C150,'Active 1'!C$21:E$240,3,FALSE)</f>
        <v>-9779.4396711498048</v>
      </c>
      <c r="F150" s="288" t="s">
        <v>604</v>
      </c>
      <c r="G150" s="289">
        <v>20285.5</v>
      </c>
      <c r="H150" s="289" t="s">
        <v>504</v>
      </c>
      <c r="I150" s="8"/>
      <c r="J150" s="288"/>
      <c r="K150" s="290" t="s">
        <v>387</v>
      </c>
    </row>
    <row r="151" spans="1:11" ht="12.75" customHeight="1">
      <c r="A151" s="37" t="s">
        <v>544</v>
      </c>
      <c r="B151" s="205" t="s">
        <v>49</v>
      </c>
      <c r="C151" s="37">
        <v>51099.578999999998</v>
      </c>
      <c r="D151" s="37" t="s">
        <v>46</v>
      </c>
      <c r="E151" s="37">
        <f>VLOOKUP(C151,'Active 1'!C$21:E$240,3,FALSE)</f>
        <v>-9773.9846529203223</v>
      </c>
      <c r="F151" s="288" t="s">
        <v>605</v>
      </c>
      <c r="G151" s="289">
        <v>20291</v>
      </c>
      <c r="H151" s="289" t="s">
        <v>377</v>
      </c>
      <c r="I151" s="8"/>
      <c r="J151" s="288"/>
      <c r="K151" s="290" t="s">
        <v>387</v>
      </c>
    </row>
    <row r="152" spans="1:11" ht="12.75" customHeight="1">
      <c r="A152" s="37" t="s">
        <v>544</v>
      </c>
      <c r="B152" s="205" t="s">
        <v>49</v>
      </c>
      <c r="C152" s="37">
        <v>51129.58</v>
      </c>
      <c r="D152" s="37" t="s">
        <v>46</v>
      </c>
      <c r="E152" s="37">
        <f>VLOOKUP(C152,'Active 1'!C$21:E$240,3,FALSE)</f>
        <v>-9690.994793943044</v>
      </c>
      <c r="F152" s="288" t="s">
        <v>606</v>
      </c>
      <c r="G152" s="289">
        <v>20374</v>
      </c>
      <c r="H152" s="289" t="s">
        <v>437</v>
      </c>
      <c r="I152" s="8"/>
      <c r="J152" s="288"/>
      <c r="K152" s="290" t="s">
        <v>387</v>
      </c>
    </row>
    <row r="153" spans="1:11" ht="12.75" customHeight="1">
      <c r="A153" s="195" t="s">
        <v>607</v>
      </c>
      <c r="B153" s="205" t="s">
        <v>45</v>
      </c>
      <c r="C153" s="37">
        <v>51471.381000000001</v>
      </c>
      <c r="D153" s="37" t="s">
        <v>79</v>
      </c>
      <c r="E153" s="37">
        <f>VLOOKUP(C153,'Active 1'!C$21:E$240,3,FALSE)</f>
        <v>-8745.4924177459579</v>
      </c>
      <c r="F153" s="288" t="s">
        <v>608</v>
      </c>
      <c r="G153" s="289">
        <v>21319.5</v>
      </c>
      <c r="H153" s="289" t="s">
        <v>609</v>
      </c>
      <c r="I153" s="8"/>
      <c r="J153" s="288" t="s">
        <v>610</v>
      </c>
      <c r="K153" s="290" t="s">
        <v>552</v>
      </c>
    </row>
    <row r="154" spans="1:11" ht="12.75" customHeight="1">
      <c r="A154" s="195" t="s">
        <v>611</v>
      </c>
      <c r="B154" s="205" t="s">
        <v>45</v>
      </c>
      <c r="C154" s="37">
        <v>51770.521200000003</v>
      </c>
      <c r="D154" s="37" t="s">
        <v>79</v>
      </c>
      <c r="E154" s="37">
        <f>VLOOKUP(C154,'Active 1'!C$21:E$240,3,FALSE)</f>
        <v>-7917.9999004154815</v>
      </c>
      <c r="F154" s="288" t="s">
        <v>612</v>
      </c>
      <c r="G154" s="289" t="s">
        <v>613</v>
      </c>
      <c r="H154" s="289" t="s">
        <v>614</v>
      </c>
      <c r="I154" s="8"/>
      <c r="J154" s="288" t="s">
        <v>610</v>
      </c>
      <c r="K154" s="290" t="s">
        <v>552</v>
      </c>
    </row>
    <row r="155" spans="1:11" ht="12.75" customHeight="1">
      <c r="A155" s="195" t="s">
        <v>615</v>
      </c>
      <c r="B155" s="205" t="s">
        <v>45</v>
      </c>
      <c r="C155" s="37">
        <v>52131.842499999999</v>
      </c>
      <c r="D155" s="37" t="s">
        <v>79</v>
      </c>
      <c r="E155" s="37">
        <f>VLOOKUP(C155,'Active 1'!C$21:E$240,3,FALSE)</f>
        <v>-6918.4997593374355</v>
      </c>
      <c r="F155" s="288" t="s">
        <v>616</v>
      </c>
      <c r="G155" s="289" t="s">
        <v>617</v>
      </c>
      <c r="H155" s="289" t="s">
        <v>397</v>
      </c>
      <c r="I155" s="8"/>
      <c r="J155" s="288" t="s">
        <v>398</v>
      </c>
      <c r="K155" s="290" t="s">
        <v>618</v>
      </c>
    </row>
    <row r="156" spans="1:11" ht="12.75" customHeight="1">
      <c r="A156" s="195" t="s">
        <v>619</v>
      </c>
      <c r="B156" s="205" t="s">
        <v>45</v>
      </c>
      <c r="C156" s="37">
        <v>52201.250800000002</v>
      </c>
      <c r="D156" s="37" t="s">
        <v>79</v>
      </c>
      <c r="E156" s="37">
        <f>VLOOKUP(C156,'Active 1'!C$21:E$240,3,FALSE)</f>
        <v>-6726.4999917012874</v>
      </c>
      <c r="F156" s="288" t="s">
        <v>620</v>
      </c>
      <c r="G156" s="289" t="s">
        <v>621</v>
      </c>
      <c r="H156" s="289" t="s">
        <v>622</v>
      </c>
      <c r="I156" s="8"/>
      <c r="J156" s="288" t="s">
        <v>398</v>
      </c>
      <c r="K156" s="290" t="s">
        <v>623</v>
      </c>
    </row>
    <row r="157" spans="1:11" ht="12.75" customHeight="1">
      <c r="A157" s="195" t="s">
        <v>619</v>
      </c>
      <c r="B157" s="205" t="s">
        <v>45</v>
      </c>
      <c r="C157" s="37">
        <v>52201.430500000002</v>
      </c>
      <c r="D157" s="37" t="s">
        <v>79</v>
      </c>
      <c r="E157" s="37">
        <f>VLOOKUP(C157,'Active 1'!C$21:E$240,3,FALSE)</f>
        <v>-6726.002899015768</v>
      </c>
      <c r="F157" s="288" t="s">
        <v>624</v>
      </c>
      <c r="G157" s="289" t="s">
        <v>625</v>
      </c>
      <c r="H157" s="289" t="s">
        <v>626</v>
      </c>
      <c r="I157" s="8"/>
      <c r="J157" s="288" t="s">
        <v>398</v>
      </c>
      <c r="K157" s="290" t="s">
        <v>623</v>
      </c>
    </row>
    <row r="158" spans="1:11" ht="12.75" customHeight="1">
      <c r="A158" s="195" t="s">
        <v>619</v>
      </c>
      <c r="B158" s="205" t="s">
        <v>45</v>
      </c>
      <c r="C158" s="37">
        <v>52203.238599999997</v>
      </c>
      <c r="D158" s="37" t="s">
        <v>79</v>
      </c>
      <c r="E158" s="37">
        <f>VLOOKUP(C158,'Active 1'!C$21:E$240,3,FALSE)</f>
        <v>-6721.0012669362914</v>
      </c>
      <c r="F158" s="288" t="s">
        <v>627</v>
      </c>
      <c r="G158" s="289" t="s">
        <v>628</v>
      </c>
      <c r="H158" s="289" t="s">
        <v>629</v>
      </c>
      <c r="I158" s="8"/>
      <c r="J158" s="288" t="s">
        <v>398</v>
      </c>
      <c r="K158" s="290" t="s">
        <v>623</v>
      </c>
    </row>
    <row r="159" spans="1:11" ht="12.75" customHeight="1">
      <c r="A159" s="195" t="s">
        <v>619</v>
      </c>
      <c r="B159" s="205" t="s">
        <v>45</v>
      </c>
      <c r="C159" s="37">
        <v>52203.418799999999</v>
      </c>
      <c r="D159" s="37" t="s">
        <v>79</v>
      </c>
      <c r="E159" s="37">
        <f>VLOOKUP(C159,'Active 1'!C$21:E$240,3,FALSE)</f>
        <v>-6720.5027911325551</v>
      </c>
      <c r="F159" s="288" t="s">
        <v>630</v>
      </c>
      <c r="G159" s="289" t="s">
        <v>631</v>
      </c>
      <c r="H159" s="289" t="s">
        <v>626</v>
      </c>
      <c r="I159" s="8"/>
      <c r="J159" s="288" t="s">
        <v>398</v>
      </c>
      <c r="K159" s="290" t="s">
        <v>623</v>
      </c>
    </row>
    <row r="160" spans="1:11" ht="12.75" customHeight="1">
      <c r="A160" s="195" t="s">
        <v>619</v>
      </c>
      <c r="B160" s="205" t="s">
        <v>45</v>
      </c>
      <c r="C160" s="37">
        <v>52207.396200000003</v>
      </c>
      <c r="D160" s="37" t="s">
        <v>79</v>
      </c>
      <c r="E160" s="37" t="e">
        <f>VLOOKUP(C160,'Active 1'!C$21:E$240,3,FALSE)</f>
        <v>#N/A</v>
      </c>
      <c r="F160" s="288" t="s">
        <v>632</v>
      </c>
      <c r="G160" s="289" t="s">
        <v>633</v>
      </c>
      <c r="H160" s="289" t="s">
        <v>634</v>
      </c>
      <c r="I160" s="8"/>
      <c r="J160" s="288" t="s">
        <v>398</v>
      </c>
      <c r="K160" s="290" t="s">
        <v>623</v>
      </c>
    </row>
    <row r="161" spans="1:11" ht="12.75" customHeight="1">
      <c r="A161" s="195" t="s">
        <v>635</v>
      </c>
      <c r="B161" s="205" t="s">
        <v>45</v>
      </c>
      <c r="C161" s="37">
        <v>52513.411800000002</v>
      </c>
      <c r="D161" s="37" t="s">
        <v>79</v>
      </c>
      <c r="E161" s="37" t="e">
        <f>VLOOKUP(C161,'Active 1'!C$21:E$240,3,FALSE)</f>
        <v>#N/A</v>
      </c>
      <c r="F161" s="288" t="s">
        <v>636</v>
      </c>
      <c r="G161" s="289" t="s">
        <v>637</v>
      </c>
      <c r="H161" s="289" t="s">
        <v>638</v>
      </c>
      <c r="I161" s="8"/>
      <c r="J161" s="288" t="s">
        <v>398</v>
      </c>
      <c r="K161" s="290" t="s">
        <v>639</v>
      </c>
    </row>
    <row r="162" spans="1:11" ht="12.75" customHeight="1">
      <c r="A162" s="195" t="s">
        <v>640</v>
      </c>
      <c r="B162" s="205" t="s">
        <v>45</v>
      </c>
      <c r="C162" s="37">
        <v>52838.402000000002</v>
      </c>
      <c r="D162" s="37" t="s">
        <v>124</v>
      </c>
      <c r="E162" s="37" t="e">
        <f>VLOOKUP(C162,'Active 1'!C$21:E$240,3,FALSE)</f>
        <v>#N/A</v>
      </c>
      <c r="F162" s="288" t="s">
        <v>641</v>
      </c>
      <c r="G162" s="289" t="s">
        <v>642</v>
      </c>
      <c r="H162" s="289" t="s">
        <v>643</v>
      </c>
      <c r="I162" s="8"/>
      <c r="J162" s="288" t="s">
        <v>551</v>
      </c>
      <c r="K162" s="290" t="s">
        <v>644</v>
      </c>
    </row>
    <row r="163" spans="1:11" ht="12.75" customHeight="1">
      <c r="A163" s="195" t="s">
        <v>645</v>
      </c>
      <c r="B163" s="205" t="s">
        <v>45</v>
      </c>
      <c r="C163" s="37">
        <v>52852.495600000002</v>
      </c>
      <c r="D163" s="37" t="s">
        <v>79</v>
      </c>
      <c r="E163" s="37" t="e">
        <f>VLOOKUP(C163,'Active 1'!C$21:E$240,3,FALSE)</f>
        <v>#N/A</v>
      </c>
      <c r="F163" s="288" t="s">
        <v>646</v>
      </c>
      <c r="G163" s="289" t="s">
        <v>647</v>
      </c>
      <c r="H163" s="289" t="s">
        <v>648</v>
      </c>
      <c r="I163" s="8"/>
      <c r="J163" s="288" t="s">
        <v>610</v>
      </c>
      <c r="K163" s="290" t="s">
        <v>649</v>
      </c>
    </row>
    <row r="164" spans="1:11" ht="12.75" customHeight="1">
      <c r="A164" s="195" t="s">
        <v>650</v>
      </c>
      <c r="B164" s="205" t="s">
        <v>45</v>
      </c>
      <c r="C164" s="37">
        <v>52903.467640000003</v>
      </c>
      <c r="D164" s="37" t="s">
        <v>124</v>
      </c>
      <c r="E164" s="37" t="e">
        <f>VLOOKUP(C164,'Active 1'!C$21:E$240,3,FALSE)</f>
        <v>#N/A</v>
      </c>
      <c r="F164" s="288" t="s">
        <v>651</v>
      </c>
      <c r="G164" s="289" t="s">
        <v>652</v>
      </c>
      <c r="H164" s="289" t="s">
        <v>653</v>
      </c>
      <c r="I164" s="8"/>
      <c r="J164" s="288" t="s">
        <v>551</v>
      </c>
      <c r="K164" s="290" t="s">
        <v>654</v>
      </c>
    </row>
    <row r="165" spans="1:11" ht="12.75" customHeight="1">
      <c r="A165" s="195" t="s">
        <v>650</v>
      </c>
      <c r="B165" s="205" t="s">
        <v>45</v>
      </c>
      <c r="C165" s="37">
        <v>52956.247430000003</v>
      </c>
      <c r="D165" s="37" t="s">
        <v>124</v>
      </c>
      <c r="E165" s="37" t="e">
        <f>VLOOKUP(C165,'Active 1'!C$21:E$240,3,FALSE)</f>
        <v>#N/A</v>
      </c>
      <c r="F165" s="288" t="s">
        <v>655</v>
      </c>
      <c r="G165" s="289" t="s">
        <v>656</v>
      </c>
      <c r="H165" s="289" t="s">
        <v>657</v>
      </c>
      <c r="I165" s="8"/>
      <c r="J165" s="288" t="s">
        <v>551</v>
      </c>
      <c r="K165" s="290" t="s">
        <v>654</v>
      </c>
    </row>
    <row r="166" spans="1:11" ht="12.75" customHeight="1">
      <c r="A166" s="195" t="s">
        <v>650</v>
      </c>
      <c r="B166" s="205" t="s">
        <v>45</v>
      </c>
      <c r="C166" s="37">
        <v>53266.41491</v>
      </c>
      <c r="D166" s="37" t="s">
        <v>124</v>
      </c>
      <c r="E166" s="37" t="e">
        <f>VLOOKUP(C166,'Active 1'!C$21:E$240,3,FALSE)</f>
        <v>#N/A</v>
      </c>
      <c r="F166" s="288" t="s">
        <v>658</v>
      </c>
      <c r="G166" s="289" t="s">
        <v>659</v>
      </c>
      <c r="H166" s="289" t="s">
        <v>660</v>
      </c>
      <c r="I166" s="8"/>
      <c r="J166" s="288" t="s">
        <v>661</v>
      </c>
      <c r="K166" s="290" t="s">
        <v>654</v>
      </c>
    </row>
    <row r="167" spans="1:11" ht="12.75" customHeight="1">
      <c r="A167" s="195" t="s">
        <v>619</v>
      </c>
      <c r="B167" s="205" t="s">
        <v>45</v>
      </c>
      <c r="C167" s="37">
        <v>53284.311199999996</v>
      </c>
      <c r="D167" s="37" t="s">
        <v>79</v>
      </c>
      <c r="E167" s="37" t="e">
        <f>VLOOKUP(C167,'Active 1'!C$21:E$240,3,FALSE)</f>
        <v>#N/A</v>
      </c>
      <c r="F167" s="288" t="s">
        <v>662</v>
      </c>
      <c r="G167" s="289" t="s">
        <v>663</v>
      </c>
      <c r="H167" s="289" t="s">
        <v>397</v>
      </c>
      <c r="I167" s="8"/>
      <c r="J167" s="288" t="s">
        <v>398</v>
      </c>
      <c r="K167" s="290" t="s">
        <v>623</v>
      </c>
    </row>
    <row r="168" spans="1:11" ht="12.75" customHeight="1">
      <c r="A168" s="195" t="s">
        <v>619</v>
      </c>
      <c r="B168" s="205" t="s">
        <v>45</v>
      </c>
      <c r="C168" s="37">
        <v>53285.395700000001</v>
      </c>
      <c r="D168" s="37" t="s">
        <v>79</v>
      </c>
      <c r="E168" s="37" t="e">
        <f>VLOOKUP(C168,'Active 1'!C$21:E$240,3,FALSE)</f>
        <v>#N/A</v>
      </c>
      <c r="F168" s="288" t="s">
        <v>664</v>
      </c>
      <c r="G168" s="289" t="s">
        <v>665</v>
      </c>
      <c r="H168" s="289" t="s">
        <v>397</v>
      </c>
      <c r="I168" s="8"/>
      <c r="J168" s="288" t="s">
        <v>398</v>
      </c>
      <c r="K168" s="290" t="s">
        <v>623</v>
      </c>
    </row>
    <row r="169" spans="1:11" ht="12.75" customHeight="1">
      <c r="A169" s="195" t="s">
        <v>650</v>
      </c>
      <c r="B169" s="205" t="s">
        <v>45</v>
      </c>
      <c r="C169" s="37">
        <v>53591.404589999998</v>
      </c>
      <c r="D169" s="37" t="s">
        <v>124</v>
      </c>
      <c r="E169" s="37" t="e">
        <f>VLOOKUP(C169,'Active 1'!C$21:E$240,3,FALSE)</f>
        <v>#N/A</v>
      </c>
      <c r="F169" s="288" t="s">
        <v>666</v>
      </c>
      <c r="G169" s="289" t="s">
        <v>667</v>
      </c>
      <c r="H169" s="289" t="s">
        <v>668</v>
      </c>
      <c r="I169" s="8"/>
      <c r="J169" s="288" t="s">
        <v>661</v>
      </c>
      <c r="K169" s="290" t="s">
        <v>654</v>
      </c>
    </row>
    <row r="170" spans="1:11" ht="12.75" customHeight="1">
      <c r="A170" s="195" t="s">
        <v>650</v>
      </c>
      <c r="B170" s="205" t="s">
        <v>45</v>
      </c>
      <c r="C170" s="37">
        <v>53638.400889999997</v>
      </c>
      <c r="D170" s="37" t="s">
        <v>124</v>
      </c>
      <c r="E170" s="37" t="e">
        <f>VLOOKUP(C170,'Active 1'!C$21:E$240,3,FALSE)</f>
        <v>#N/A</v>
      </c>
      <c r="F170" s="288" t="s">
        <v>669</v>
      </c>
      <c r="G170" s="289" t="s">
        <v>670</v>
      </c>
      <c r="H170" s="289" t="s">
        <v>671</v>
      </c>
      <c r="I170" s="8"/>
      <c r="J170" s="288" t="s">
        <v>661</v>
      </c>
      <c r="K170" s="290" t="s">
        <v>654</v>
      </c>
    </row>
    <row r="171" spans="1:11" ht="12.75" customHeight="1">
      <c r="A171" s="195" t="s">
        <v>672</v>
      </c>
      <c r="B171" s="205" t="s">
        <v>45</v>
      </c>
      <c r="C171" s="37">
        <v>53661.356899999999</v>
      </c>
      <c r="D171" s="37" t="s">
        <v>124</v>
      </c>
      <c r="E171" s="37" t="e">
        <f>VLOOKUP(C171,'Active 1'!C$21:E$240,3,FALSE)</f>
        <v>#N/A</v>
      </c>
      <c r="F171" s="288" t="s">
        <v>673</v>
      </c>
      <c r="G171" s="289" t="s">
        <v>674</v>
      </c>
      <c r="H171" s="289" t="s">
        <v>675</v>
      </c>
      <c r="I171" s="8"/>
      <c r="J171" s="288" t="s">
        <v>610</v>
      </c>
      <c r="K171" s="290" t="s">
        <v>676</v>
      </c>
    </row>
    <row r="172" spans="1:11" ht="12.75" customHeight="1">
      <c r="A172" s="195" t="s">
        <v>672</v>
      </c>
      <c r="B172" s="205" t="s">
        <v>45</v>
      </c>
      <c r="C172" s="37">
        <v>53661.538999999997</v>
      </c>
      <c r="D172" s="37" t="s">
        <v>124</v>
      </c>
      <c r="E172" s="37" t="e">
        <f>VLOOKUP(C172,'Active 1'!C$21:E$240,3,FALSE)</f>
        <v>#N/A</v>
      </c>
      <c r="F172" s="288" t="s">
        <v>677</v>
      </c>
      <c r="G172" s="289" t="s">
        <v>678</v>
      </c>
      <c r="H172" s="289" t="s">
        <v>679</v>
      </c>
      <c r="I172" s="8"/>
      <c r="J172" s="288" t="s">
        <v>610</v>
      </c>
      <c r="K172" s="290" t="s">
        <v>676</v>
      </c>
    </row>
    <row r="173" spans="1:11" ht="12.75" customHeight="1">
      <c r="A173" s="195" t="s">
        <v>672</v>
      </c>
      <c r="B173" s="205" t="s">
        <v>45</v>
      </c>
      <c r="C173" s="37">
        <v>53675.276899999997</v>
      </c>
      <c r="D173" s="37" t="s">
        <v>124</v>
      </c>
      <c r="E173" s="37" t="e">
        <f>VLOOKUP(C173,'Active 1'!C$21:E$240,3,FALSE)</f>
        <v>#N/A</v>
      </c>
      <c r="F173" s="288" t="s">
        <v>680</v>
      </c>
      <c r="G173" s="289" t="s">
        <v>681</v>
      </c>
      <c r="H173" s="289" t="s">
        <v>682</v>
      </c>
      <c r="I173" s="8"/>
      <c r="J173" s="288" t="s">
        <v>551</v>
      </c>
      <c r="K173" s="290" t="s">
        <v>683</v>
      </c>
    </row>
    <row r="174" spans="1:11" ht="12.75" customHeight="1">
      <c r="A174" s="195" t="s">
        <v>650</v>
      </c>
      <c r="B174" s="205" t="s">
        <v>45</v>
      </c>
      <c r="C174" s="37">
        <v>53684.31364</v>
      </c>
      <c r="D174" s="37" t="s">
        <v>124</v>
      </c>
      <c r="E174" s="37" t="e">
        <f>VLOOKUP(C174,'Active 1'!C$21:E$240,3,FALSE)</f>
        <v>#N/A</v>
      </c>
      <c r="F174" s="288" t="s">
        <v>684</v>
      </c>
      <c r="G174" s="289" t="s">
        <v>685</v>
      </c>
      <c r="H174" s="289" t="s">
        <v>686</v>
      </c>
      <c r="I174" s="8"/>
      <c r="J174" s="288" t="s">
        <v>661</v>
      </c>
      <c r="K174" s="290" t="s">
        <v>654</v>
      </c>
    </row>
    <row r="175" spans="1:11" ht="12.75" customHeight="1">
      <c r="A175" s="195" t="s">
        <v>687</v>
      </c>
      <c r="B175" s="205" t="s">
        <v>45</v>
      </c>
      <c r="C175" s="37">
        <v>53986.3485</v>
      </c>
      <c r="D175" s="37" t="s">
        <v>79</v>
      </c>
      <c r="E175" s="37" t="e">
        <f>VLOOKUP(C175,'Active 1'!C$21:E$240,3,FALSE)</f>
        <v>#N/A</v>
      </c>
      <c r="F175" s="288" t="s">
        <v>688</v>
      </c>
      <c r="G175" s="289" t="s">
        <v>689</v>
      </c>
      <c r="H175" s="289" t="s">
        <v>690</v>
      </c>
      <c r="I175" s="8"/>
      <c r="J175" s="288" t="s">
        <v>398</v>
      </c>
      <c r="K175" s="290" t="s">
        <v>691</v>
      </c>
    </row>
    <row r="176" spans="1:11" ht="12.75" customHeight="1">
      <c r="A176" s="195" t="s">
        <v>687</v>
      </c>
      <c r="B176" s="205" t="s">
        <v>45</v>
      </c>
      <c r="C176" s="37">
        <v>53987.432999999997</v>
      </c>
      <c r="D176" s="37" t="s">
        <v>79</v>
      </c>
      <c r="E176" s="37" t="e">
        <f>VLOOKUP(C176,'Active 1'!C$21:E$240,3,FALSE)</f>
        <v>#N/A</v>
      </c>
      <c r="F176" s="288" t="s">
        <v>692</v>
      </c>
      <c r="G176" s="289" t="s">
        <v>693</v>
      </c>
      <c r="H176" s="289" t="s">
        <v>690</v>
      </c>
      <c r="I176" s="8"/>
      <c r="J176" s="288" t="s">
        <v>398</v>
      </c>
      <c r="K176" s="290" t="s">
        <v>691</v>
      </c>
    </row>
    <row r="177" spans="1:11" ht="12.75" customHeight="1">
      <c r="A177" s="195" t="s">
        <v>694</v>
      </c>
      <c r="B177" s="205" t="s">
        <v>45</v>
      </c>
      <c r="C177" s="37">
        <v>53987.6129</v>
      </c>
      <c r="D177" s="37" t="s">
        <v>124</v>
      </c>
      <c r="E177" s="37" t="e">
        <f>VLOOKUP(C177,'Active 1'!C$21:E$240,3,FALSE)</f>
        <v>#N/A</v>
      </c>
      <c r="F177" s="288" t="s">
        <v>695</v>
      </c>
      <c r="G177" s="289" t="s">
        <v>696</v>
      </c>
      <c r="H177" s="289" t="s">
        <v>697</v>
      </c>
      <c r="I177" s="8"/>
      <c r="J177" s="288" t="s">
        <v>610</v>
      </c>
      <c r="K177" s="290" t="s">
        <v>698</v>
      </c>
    </row>
    <row r="178" spans="1:11" ht="12.75" customHeight="1">
      <c r="A178" s="195" t="s">
        <v>687</v>
      </c>
      <c r="B178" s="205" t="s">
        <v>45</v>
      </c>
      <c r="C178" s="37">
        <v>53988.335200000001</v>
      </c>
      <c r="D178" s="37" t="s">
        <v>79</v>
      </c>
      <c r="E178" s="37" t="e">
        <f>VLOOKUP(C178,'Active 1'!C$21:E$240,3,FALSE)</f>
        <v>#N/A</v>
      </c>
      <c r="F178" s="288" t="s">
        <v>699</v>
      </c>
      <c r="G178" s="289" t="s">
        <v>700</v>
      </c>
      <c r="H178" s="289" t="s">
        <v>648</v>
      </c>
      <c r="I178" s="8"/>
      <c r="J178" s="288" t="s">
        <v>398</v>
      </c>
      <c r="K178" s="290" t="s">
        <v>691</v>
      </c>
    </row>
    <row r="179" spans="1:11" ht="12.75" customHeight="1">
      <c r="A179" s="195" t="s">
        <v>687</v>
      </c>
      <c r="B179" s="205" t="s">
        <v>45</v>
      </c>
      <c r="C179" s="37">
        <v>53988.517500000002</v>
      </c>
      <c r="D179" s="37" t="s">
        <v>79</v>
      </c>
      <c r="E179" s="37" t="e">
        <f>VLOOKUP(C179,'Active 1'!C$21:E$240,3,FALSE)</f>
        <v>#N/A</v>
      </c>
      <c r="F179" s="288" t="s">
        <v>701</v>
      </c>
      <c r="G179" s="289" t="s">
        <v>702</v>
      </c>
      <c r="H179" s="289" t="s">
        <v>690</v>
      </c>
      <c r="I179" s="8"/>
      <c r="J179" s="288" t="s">
        <v>398</v>
      </c>
      <c r="K179" s="290" t="s">
        <v>691</v>
      </c>
    </row>
    <row r="180" spans="1:11" ht="12.75" customHeight="1">
      <c r="A180" s="195" t="s">
        <v>687</v>
      </c>
      <c r="B180" s="205" t="s">
        <v>45</v>
      </c>
      <c r="C180" s="37">
        <v>53990.324800000002</v>
      </c>
      <c r="D180" s="37" t="s">
        <v>79</v>
      </c>
      <c r="E180" s="37" t="e">
        <f>VLOOKUP(C180,'Active 1'!C$21:E$240,3,FALSE)</f>
        <v>#N/A</v>
      </c>
      <c r="F180" s="288" t="s">
        <v>703</v>
      </c>
      <c r="G180" s="289" t="s">
        <v>704</v>
      </c>
      <c r="H180" s="289" t="s">
        <v>397</v>
      </c>
      <c r="I180" s="8"/>
      <c r="J180" s="288" t="s">
        <v>398</v>
      </c>
      <c r="K180" s="290" t="s">
        <v>691</v>
      </c>
    </row>
    <row r="181" spans="1:11" ht="12.75" customHeight="1">
      <c r="A181" s="195" t="s">
        <v>687</v>
      </c>
      <c r="B181" s="205" t="s">
        <v>45</v>
      </c>
      <c r="C181" s="37">
        <v>53990.504000000001</v>
      </c>
      <c r="D181" s="37" t="s">
        <v>79</v>
      </c>
      <c r="E181" s="37" t="e">
        <f>VLOOKUP(C181,'Active 1'!C$21:E$240,3,FALSE)</f>
        <v>#N/A</v>
      </c>
      <c r="F181" s="288" t="s">
        <v>705</v>
      </c>
      <c r="G181" s="289" t="s">
        <v>706</v>
      </c>
      <c r="H181" s="289" t="s">
        <v>707</v>
      </c>
      <c r="I181" s="8"/>
      <c r="J181" s="288" t="s">
        <v>398</v>
      </c>
      <c r="K181" s="290" t="s">
        <v>691</v>
      </c>
    </row>
    <row r="182" spans="1:11" ht="12.75" customHeight="1">
      <c r="A182" s="195" t="s">
        <v>708</v>
      </c>
      <c r="B182" s="205" t="s">
        <v>45</v>
      </c>
      <c r="C182" s="37">
        <v>53991.408900000002</v>
      </c>
      <c r="D182" s="37" t="s">
        <v>79</v>
      </c>
      <c r="E182" s="37" t="e">
        <f>VLOOKUP(C182,'Active 1'!C$21:E$240,3,FALSE)</f>
        <v>#N/A</v>
      </c>
      <c r="F182" s="288" t="s">
        <v>709</v>
      </c>
      <c r="G182" s="289" t="s">
        <v>710</v>
      </c>
      <c r="H182" s="289" t="s">
        <v>711</v>
      </c>
      <c r="I182" s="8"/>
      <c r="J182" s="288" t="s">
        <v>398</v>
      </c>
      <c r="K182" s="290" t="s">
        <v>712</v>
      </c>
    </row>
    <row r="183" spans="1:11" ht="12.75" customHeight="1">
      <c r="A183" s="195" t="s">
        <v>694</v>
      </c>
      <c r="B183" s="205" t="s">
        <v>45</v>
      </c>
      <c r="C183" s="37">
        <v>54008.580399999999</v>
      </c>
      <c r="D183" s="37" t="s">
        <v>124</v>
      </c>
      <c r="E183" s="37" t="e">
        <f>VLOOKUP(C183,'Active 1'!C$21:E$240,3,FALSE)</f>
        <v>#N/A</v>
      </c>
      <c r="F183" s="288" t="s">
        <v>713</v>
      </c>
      <c r="G183" s="289" t="s">
        <v>714</v>
      </c>
      <c r="H183" s="289" t="s">
        <v>634</v>
      </c>
      <c r="I183" s="8"/>
      <c r="J183" s="288" t="s">
        <v>610</v>
      </c>
      <c r="K183" s="290" t="s">
        <v>698</v>
      </c>
    </row>
    <row r="184" spans="1:11" ht="12.75" customHeight="1">
      <c r="A184" s="195" t="s">
        <v>650</v>
      </c>
      <c r="B184" s="205" t="s">
        <v>45</v>
      </c>
      <c r="C184" s="37">
        <v>54009.304170000003</v>
      </c>
      <c r="D184" s="37" t="s">
        <v>124</v>
      </c>
      <c r="E184" s="37" t="e">
        <f>VLOOKUP(C184,'Active 1'!C$21:E$240,3,FALSE)</f>
        <v>#N/A</v>
      </c>
      <c r="F184" s="288" t="s">
        <v>715</v>
      </c>
      <c r="G184" s="289" t="s">
        <v>716</v>
      </c>
      <c r="H184" s="289" t="s">
        <v>717</v>
      </c>
      <c r="I184" s="8"/>
      <c r="J184" s="288" t="s">
        <v>718</v>
      </c>
      <c r="K184" s="290" t="s">
        <v>654</v>
      </c>
    </row>
    <row r="185" spans="1:11" ht="12.75" customHeight="1">
      <c r="A185" s="195" t="s">
        <v>687</v>
      </c>
      <c r="B185" s="205" t="s">
        <v>45</v>
      </c>
      <c r="C185" s="37">
        <v>54037.317799999997</v>
      </c>
      <c r="D185" s="37" t="s">
        <v>79</v>
      </c>
      <c r="E185" s="37" t="e">
        <f>VLOOKUP(C185,'Active 1'!C$21:E$240,3,FALSE)</f>
        <v>#N/A</v>
      </c>
      <c r="F185" s="288" t="s">
        <v>719</v>
      </c>
      <c r="G185" s="289" t="s">
        <v>720</v>
      </c>
      <c r="H185" s="289" t="s">
        <v>721</v>
      </c>
      <c r="I185" s="8"/>
      <c r="J185" s="288" t="s">
        <v>398</v>
      </c>
      <c r="K185" s="290" t="s">
        <v>691</v>
      </c>
    </row>
    <row r="186" spans="1:11" ht="12.75" customHeight="1">
      <c r="A186" s="195" t="s">
        <v>722</v>
      </c>
      <c r="B186" s="205" t="s">
        <v>45</v>
      </c>
      <c r="C186" s="37">
        <v>54039.306799999998</v>
      </c>
      <c r="D186" s="37" t="s">
        <v>124</v>
      </c>
      <c r="E186" s="37" t="e">
        <f>VLOOKUP(C186,'Active 1'!C$21:E$240,3,FALSE)</f>
        <v>#N/A</v>
      </c>
      <c r="F186" s="288" t="s">
        <v>723</v>
      </c>
      <c r="G186" s="289" t="s">
        <v>724</v>
      </c>
      <c r="H186" s="289" t="s">
        <v>707</v>
      </c>
      <c r="I186" s="8"/>
      <c r="J186" s="288" t="s">
        <v>725</v>
      </c>
      <c r="K186" s="290" t="s">
        <v>726</v>
      </c>
    </row>
    <row r="187" spans="1:11" ht="12.75" customHeight="1">
      <c r="A187" s="195" t="s">
        <v>727</v>
      </c>
      <c r="B187" s="205" t="s">
        <v>45</v>
      </c>
      <c r="C187" s="37">
        <v>54298.503400000001</v>
      </c>
      <c r="D187" s="37" t="s">
        <v>124</v>
      </c>
      <c r="E187" s="37" t="e">
        <f>VLOOKUP(C187,'Active 1'!C$21:E$240,3,FALSE)</f>
        <v>#N/A</v>
      </c>
      <c r="F187" s="288" t="s">
        <v>728</v>
      </c>
      <c r="G187" s="289" t="s">
        <v>729</v>
      </c>
      <c r="H187" s="289" t="s">
        <v>730</v>
      </c>
      <c r="I187" s="8"/>
      <c r="J187" s="288" t="s">
        <v>181</v>
      </c>
      <c r="K187" s="290" t="s">
        <v>726</v>
      </c>
    </row>
    <row r="188" spans="1:11" ht="12.75" customHeight="1">
      <c r="A188" s="195" t="s">
        <v>731</v>
      </c>
      <c r="B188" s="205" t="s">
        <v>45</v>
      </c>
      <c r="C188" s="37">
        <v>54366.647700000001</v>
      </c>
      <c r="D188" s="37" t="s">
        <v>124</v>
      </c>
      <c r="E188" s="37" t="e">
        <f>VLOOKUP(C188,'Active 1'!C$21:E$240,3,FALSE)</f>
        <v>#N/A</v>
      </c>
      <c r="F188" s="288" t="s">
        <v>732</v>
      </c>
      <c r="G188" s="289" t="s">
        <v>733</v>
      </c>
      <c r="H188" s="289" t="s">
        <v>734</v>
      </c>
      <c r="I188" s="8"/>
      <c r="J188" s="288" t="s">
        <v>735</v>
      </c>
      <c r="K188" s="290" t="s">
        <v>387</v>
      </c>
    </row>
    <row r="189" spans="1:11" ht="12.75" customHeight="1">
      <c r="A189" s="195" t="s">
        <v>736</v>
      </c>
      <c r="B189" s="205" t="s">
        <v>45</v>
      </c>
      <c r="C189" s="37">
        <v>54444.550600000002</v>
      </c>
      <c r="D189" s="37" t="s">
        <v>124</v>
      </c>
      <c r="E189" s="37" t="e">
        <f>VLOOKUP(C189,'Active 1'!C$21:E$240,3,FALSE)</f>
        <v>#N/A</v>
      </c>
      <c r="F189" s="288" t="s">
        <v>737</v>
      </c>
      <c r="G189" s="289" t="s">
        <v>738</v>
      </c>
      <c r="H189" s="289" t="s">
        <v>707</v>
      </c>
      <c r="I189" s="8"/>
      <c r="J189" s="288" t="s">
        <v>181</v>
      </c>
      <c r="K189" s="290" t="s">
        <v>739</v>
      </c>
    </row>
    <row r="190" spans="1:11" ht="12.75" customHeight="1">
      <c r="A190" s="195" t="s">
        <v>740</v>
      </c>
      <c r="B190" s="205" t="s">
        <v>45</v>
      </c>
      <c r="C190" s="37">
        <v>54525.047500000001</v>
      </c>
      <c r="D190" s="37" t="s">
        <v>124</v>
      </c>
      <c r="E190" s="37" t="e">
        <f>VLOOKUP(C190,'Active 1'!C$21:E$240,3,FALSE)</f>
        <v>#N/A</v>
      </c>
      <c r="F190" s="288" t="s">
        <v>741</v>
      </c>
      <c r="G190" s="289" t="s">
        <v>742</v>
      </c>
      <c r="H190" s="289" t="s">
        <v>743</v>
      </c>
      <c r="I190" s="8"/>
      <c r="J190" s="288" t="s">
        <v>718</v>
      </c>
      <c r="K190" s="290" t="s">
        <v>744</v>
      </c>
    </row>
    <row r="191" spans="1:11" ht="12.75" customHeight="1">
      <c r="A191" s="195" t="s">
        <v>745</v>
      </c>
      <c r="B191" s="205" t="s">
        <v>45</v>
      </c>
      <c r="C191" s="37">
        <v>54631.808199999999</v>
      </c>
      <c r="D191" s="37" t="s">
        <v>124</v>
      </c>
      <c r="E191" s="37" t="e">
        <f>VLOOKUP(C191,'Active 1'!C$21:E$240,3,FALSE)</f>
        <v>#N/A</v>
      </c>
      <c r="F191" s="288" t="s">
        <v>746</v>
      </c>
      <c r="G191" s="289" t="s">
        <v>747</v>
      </c>
      <c r="H191" s="289" t="s">
        <v>748</v>
      </c>
      <c r="I191" s="8"/>
      <c r="J191" s="288" t="s">
        <v>551</v>
      </c>
      <c r="K191" s="290" t="s">
        <v>387</v>
      </c>
    </row>
    <row r="192" spans="1:11" ht="12.75" customHeight="1">
      <c r="A192" s="195" t="s">
        <v>745</v>
      </c>
      <c r="B192" s="205" t="s">
        <v>45</v>
      </c>
      <c r="C192" s="37">
        <v>54658.7402</v>
      </c>
      <c r="D192" s="37" t="s">
        <v>124</v>
      </c>
      <c r="E192" s="37" t="e">
        <f>VLOOKUP(C192,'Active 1'!C$21:E$240,3,FALSE)</f>
        <v>#N/A</v>
      </c>
      <c r="F192" s="288" t="s">
        <v>749</v>
      </c>
      <c r="G192" s="289" t="s">
        <v>750</v>
      </c>
      <c r="H192" s="289" t="s">
        <v>730</v>
      </c>
      <c r="I192" s="8"/>
      <c r="J192" s="288" t="s">
        <v>551</v>
      </c>
      <c r="K192" s="290" t="s">
        <v>751</v>
      </c>
    </row>
    <row r="193" spans="1:11" ht="12.75" customHeight="1">
      <c r="A193" s="195" t="s">
        <v>745</v>
      </c>
      <c r="B193" s="205" t="s">
        <v>45</v>
      </c>
      <c r="C193" s="37">
        <v>54678.804100000001</v>
      </c>
      <c r="D193" s="37" t="s">
        <v>124</v>
      </c>
      <c r="E193" s="37" t="e">
        <f>VLOOKUP(C193,'Active 1'!C$21:E$240,3,FALSE)</f>
        <v>#N/A</v>
      </c>
      <c r="F193" s="288" t="s">
        <v>752</v>
      </c>
      <c r="G193" s="289" t="s">
        <v>753</v>
      </c>
      <c r="H193" s="289" t="s">
        <v>754</v>
      </c>
      <c r="I193" s="8"/>
      <c r="J193" s="288" t="s">
        <v>551</v>
      </c>
      <c r="K193" s="290" t="s">
        <v>387</v>
      </c>
    </row>
    <row r="194" spans="1:11" ht="12.75" customHeight="1">
      <c r="A194" s="195" t="s">
        <v>745</v>
      </c>
      <c r="B194" s="205" t="s">
        <v>45</v>
      </c>
      <c r="C194" s="37">
        <v>54710.614300000001</v>
      </c>
      <c r="D194" s="37" t="s">
        <v>124</v>
      </c>
      <c r="E194" s="37" t="e">
        <f>VLOOKUP(C194,'Active 1'!C$21:E$240,3,FALSE)</f>
        <v>#N/A</v>
      </c>
      <c r="F194" s="288" t="s">
        <v>755</v>
      </c>
      <c r="G194" s="289" t="s">
        <v>756</v>
      </c>
      <c r="H194" s="289" t="s">
        <v>757</v>
      </c>
      <c r="I194" s="8"/>
      <c r="J194" s="288" t="s">
        <v>551</v>
      </c>
      <c r="K194" s="290" t="s">
        <v>387</v>
      </c>
    </row>
    <row r="195" spans="1:11" ht="12.75" customHeight="1">
      <c r="A195" s="195" t="s">
        <v>758</v>
      </c>
      <c r="B195" s="205" t="s">
        <v>45</v>
      </c>
      <c r="C195" s="37">
        <v>54728.690300000002</v>
      </c>
      <c r="D195" s="37" t="s">
        <v>124</v>
      </c>
      <c r="E195" s="37" t="e">
        <f>VLOOKUP(C195,'Active 1'!C$21:E$240,3,FALSE)</f>
        <v>#N/A</v>
      </c>
      <c r="F195" s="288" t="s">
        <v>759</v>
      </c>
      <c r="G195" s="289" t="s">
        <v>760</v>
      </c>
      <c r="H195" s="289" t="s">
        <v>761</v>
      </c>
      <c r="I195" s="8"/>
      <c r="J195" s="288" t="s">
        <v>735</v>
      </c>
      <c r="K195" s="290" t="s">
        <v>751</v>
      </c>
    </row>
    <row r="196" spans="1:11" ht="12.75" customHeight="1">
      <c r="A196" s="37" t="s">
        <v>762</v>
      </c>
      <c r="B196" s="205" t="s">
        <v>45</v>
      </c>
      <c r="C196" s="37">
        <v>55022.771000000001</v>
      </c>
      <c r="D196" s="37" t="s">
        <v>124</v>
      </c>
      <c r="E196" s="37" t="e">
        <f>VLOOKUP(C196,'Active 1'!C$21:E$240,3,FALSE)</f>
        <v>#N/A</v>
      </c>
      <c r="F196" s="288" t="s">
        <v>763</v>
      </c>
      <c r="G196" s="289" t="s">
        <v>764</v>
      </c>
      <c r="H196" s="289" t="s">
        <v>765</v>
      </c>
      <c r="I196" s="8"/>
      <c r="J196" s="288" t="s">
        <v>735</v>
      </c>
      <c r="K196" s="290" t="s">
        <v>751</v>
      </c>
    </row>
    <row r="197" spans="1:11" ht="12.75" customHeight="1">
      <c r="A197" s="195" t="s">
        <v>727</v>
      </c>
      <c r="B197" s="205" t="s">
        <v>45</v>
      </c>
      <c r="C197" s="37">
        <v>55033.4355</v>
      </c>
      <c r="D197" s="37" t="s">
        <v>124</v>
      </c>
      <c r="E197" s="37" t="e">
        <f>VLOOKUP(C197,'Active 1'!C$21:E$240,3,FALSE)</f>
        <v>#N/A</v>
      </c>
      <c r="F197" s="288" t="s">
        <v>766</v>
      </c>
      <c r="G197" s="289" t="s">
        <v>767</v>
      </c>
      <c r="H197" s="289" t="s">
        <v>768</v>
      </c>
      <c r="I197" s="8"/>
      <c r="J197" s="288" t="s">
        <v>181</v>
      </c>
      <c r="K197" s="290" t="s">
        <v>726</v>
      </c>
    </row>
    <row r="198" spans="1:11" ht="12.75" customHeight="1">
      <c r="A198" s="37" t="s">
        <v>762</v>
      </c>
      <c r="B198" s="205" t="s">
        <v>45</v>
      </c>
      <c r="C198" s="37">
        <v>55044.821900000003</v>
      </c>
      <c r="D198" s="37" t="s">
        <v>124</v>
      </c>
      <c r="E198" s="37" t="e">
        <f>VLOOKUP(C198,'Active 1'!C$21:E$240,3,FALSE)</f>
        <v>#N/A</v>
      </c>
      <c r="F198" s="288" t="s">
        <v>769</v>
      </c>
      <c r="G198" s="289" t="s">
        <v>770</v>
      </c>
      <c r="H198" s="289" t="s">
        <v>771</v>
      </c>
      <c r="I198" s="8"/>
      <c r="J198" s="288" t="s">
        <v>735</v>
      </c>
      <c r="K198" s="290" t="s">
        <v>387</v>
      </c>
    </row>
    <row r="199" spans="1:11" ht="12.75" customHeight="1">
      <c r="A199" s="37" t="s">
        <v>772</v>
      </c>
      <c r="B199" s="205" t="s">
        <v>45</v>
      </c>
      <c r="C199" s="37">
        <v>55089.648800000003</v>
      </c>
      <c r="D199" s="37" t="s">
        <v>124</v>
      </c>
      <c r="E199" s="37" t="e">
        <f>VLOOKUP(C199,'Active 1'!C$21:E$240,3,FALSE)</f>
        <v>#N/A</v>
      </c>
      <c r="F199" s="288" t="s">
        <v>773</v>
      </c>
      <c r="G199" s="289" t="s">
        <v>774</v>
      </c>
      <c r="H199" s="289" t="s">
        <v>765</v>
      </c>
      <c r="I199" s="8"/>
      <c r="J199" s="288" t="s">
        <v>735</v>
      </c>
      <c r="K199" s="290" t="s">
        <v>751</v>
      </c>
    </row>
    <row r="200" spans="1:11" ht="12.75" customHeight="1">
      <c r="A200" s="37" t="s">
        <v>772</v>
      </c>
      <c r="B200" s="205" t="s">
        <v>45</v>
      </c>
      <c r="C200" s="37">
        <v>55096.698100000001</v>
      </c>
      <c r="D200" s="37" t="s">
        <v>124</v>
      </c>
      <c r="E200" s="37" t="e">
        <f>VLOOKUP(C200,'Active 1'!C$21:E$240,3,FALSE)</f>
        <v>#N/A</v>
      </c>
      <c r="F200" s="288" t="s">
        <v>775</v>
      </c>
      <c r="G200" s="289" t="s">
        <v>776</v>
      </c>
      <c r="H200" s="289" t="s">
        <v>765</v>
      </c>
      <c r="I200" s="8"/>
      <c r="J200" s="288" t="s">
        <v>735</v>
      </c>
      <c r="K200" s="290" t="s">
        <v>777</v>
      </c>
    </row>
    <row r="201" spans="1:11" ht="12.75" customHeight="1">
      <c r="A201" s="37" t="s">
        <v>772</v>
      </c>
      <c r="B201" s="205" t="s">
        <v>45</v>
      </c>
      <c r="C201" s="37">
        <v>55146.585099999997</v>
      </c>
      <c r="D201" s="37" t="s">
        <v>124</v>
      </c>
      <c r="E201" s="37" t="e">
        <f>VLOOKUP(C201,'Active 1'!C$21:E$240,3,FALSE)</f>
        <v>#N/A</v>
      </c>
      <c r="F201" s="288" t="s">
        <v>778</v>
      </c>
      <c r="G201" s="289" t="s">
        <v>779</v>
      </c>
      <c r="H201" s="289" t="s">
        <v>780</v>
      </c>
      <c r="I201" s="8"/>
      <c r="J201" s="288" t="s">
        <v>735</v>
      </c>
      <c r="K201" s="290" t="s">
        <v>387</v>
      </c>
    </row>
    <row r="202" spans="1:11" ht="12.75" customHeight="1">
      <c r="A202" s="37" t="s">
        <v>781</v>
      </c>
      <c r="B202" s="205" t="s">
        <v>45</v>
      </c>
      <c r="C202" s="37">
        <v>55416.807699999998</v>
      </c>
      <c r="D202" s="37" t="s">
        <v>124</v>
      </c>
      <c r="E202" s="37" t="e">
        <f>VLOOKUP(C202,'Active 1'!C$21:E$240,3,FALSE)</f>
        <v>#N/A</v>
      </c>
      <c r="F202" s="288" t="s">
        <v>782</v>
      </c>
      <c r="G202" s="289" t="s">
        <v>783</v>
      </c>
      <c r="H202" s="289" t="s">
        <v>784</v>
      </c>
      <c r="I202" s="8"/>
      <c r="J202" s="288" t="s">
        <v>735</v>
      </c>
      <c r="K202" s="290" t="s">
        <v>751</v>
      </c>
    </row>
    <row r="203" spans="1:11" ht="12.75" customHeight="1">
      <c r="A203" s="37" t="s">
        <v>781</v>
      </c>
      <c r="B203" s="205" t="s">
        <v>45</v>
      </c>
      <c r="C203" s="37">
        <v>55437.775300000001</v>
      </c>
      <c r="D203" s="37" t="s">
        <v>124</v>
      </c>
      <c r="E203" s="37" t="e">
        <f>VLOOKUP(C203,'Active 1'!C$21:E$240,3,FALSE)</f>
        <v>#N/A</v>
      </c>
      <c r="F203" s="288" t="s">
        <v>785</v>
      </c>
      <c r="G203" s="289" t="s">
        <v>786</v>
      </c>
      <c r="H203" s="289" t="s">
        <v>787</v>
      </c>
      <c r="I203" s="8"/>
      <c r="J203" s="288" t="s">
        <v>735</v>
      </c>
      <c r="K203" s="290" t="s">
        <v>387</v>
      </c>
    </row>
    <row r="204" spans="1:11" ht="12.75" customHeight="1">
      <c r="A204" s="37" t="s">
        <v>781</v>
      </c>
      <c r="B204" s="205" t="s">
        <v>45</v>
      </c>
      <c r="C204" s="37">
        <v>55451.692799999997</v>
      </c>
      <c r="D204" s="37" t="s">
        <v>124</v>
      </c>
      <c r="E204" s="37" t="e">
        <f>VLOOKUP(C204,'Active 1'!C$21:E$240,3,FALSE)</f>
        <v>#N/A</v>
      </c>
      <c r="F204" s="288" t="s">
        <v>788</v>
      </c>
      <c r="G204" s="289" t="s">
        <v>789</v>
      </c>
      <c r="H204" s="289" t="s">
        <v>790</v>
      </c>
      <c r="I204" s="8"/>
      <c r="J204" s="288" t="s">
        <v>735</v>
      </c>
      <c r="K204" s="290" t="s">
        <v>791</v>
      </c>
    </row>
    <row r="205" spans="1:11" ht="12.75" customHeight="1">
      <c r="A205" s="37" t="s">
        <v>792</v>
      </c>
      <c r="B205" s="205" t="s">
        <v>45</v>
      </c>
      <c r="C205" s="37">
        <v>55790.599900000001</v>
      </c>
      <c r="D205" s="37" t="s">
        <v>124</v>
      </c>
      <c r="E205" s="37" t="e">
        <f>VLOOKUP(C205,'Active 1'!C$21:E$240,3,FALSE)</f>
        <v>#N/A</v>
      </c>
      <c r="F205" s="288" t="s">
        <v>793</v>
      </c>
      <c r="G205" s="289" t="s">
        <v>794</v>
      </c>
      <c r="H205" s="289" t="s">
        <v>795</v>
      </c>
      <c r="I205" s="8"/>
      <c r="J205" s="288" t="s">
        <v>181</v>
      </c>
      <c r="K205" s="290" t="s">
        <v>751</v>
      </c>
    </row>
    <row r="206" spans="1:11" ht="12.75" customHeight="1">
      <c r="A206" s="37" t="s">
        <v>792</v>
      </c>
      <c r="B206" s="205" t="s">
        <v>45</v>
      </c>
      <c r="C206" s="37">
        <v>55837.595500000003</v>
      </c>
      <c r="D206" s="37" t="s">
        <v>124</v>
      </c>
      <c r="E206" s="37" t="e">
        <f>VLOOKUP(C206,'Active 1'!C$21:E$240,3,FALSE)</f>
        <v>#N/A</v>
      </c>
      <c r="F206" s="288" t="s">
        <v>796</v>
      </c>
      <c r="G206" s="289">
        <v>33397.5</v>
      </c>
      <c r="H206" s="289" t="s">
        <v>797</v>
      </c>
      <c r="I206" s="8"/>
      <c r="J206" s="288" t="s">
        <v>181</v>
      </c>
      <c r="K206" s="290" t="s">
        <v>387</v>
      </c>
    </row>
    <row r="207" spans="1:11" ht="12.75" customHeight="1">
      <c r="A207" s="37" t="s">
        <v>792</v>
      </c>
      <c r="B207" s="205" t="s">
        <v>45</v>
      </c>
      <c r="C207" s="37">
        <v>55845.548699999999</v>
      </c>
      <c r="D207" s="37" t="s">
        <v>124</v>
      </c>
      <c r="E207" s="37" t="e">
        <f>VLOOKUP(C207,'Active 1'!C$21:E$240,3,FALSE)</f>
        <v>#N/A</v>
      </c>
      <c r="F207" s="288" t="s">
        <v>798</v>
      </c>
      <c r="G207" s="289">
        <v>33419.5</v>
      </c>
      <c r="H207" s="289" t="s">
        <v>799</v>
      </c>
      <c r="I207" s="8"/>
      <c r="J207" s="288" t="s">
        <v>181</v>
      </c>
      <c r="K207" s="290" t="s">
        <v>751</v>
      </c>
    </row>
    <row r="208" spans="1:11" ht="12.75" customHeight="1">
      <c r="A208" s="195" t="s">
        <v>800</v>
      </c>
      <c r="B208" s="205" t="s">
        <v>49</v>
      </c>
      <c r="C208" s="37">
        <v>55862.720200000003</v>
      </c>
      <c r="D208" s="37" t="s">
        <v>124</v>
      </c>
      <c r="E208" s="37" t="e">
        <f>VLOOKUP(C208,'Active 1'!C$21:E$240,3,FALSE)</f>
        <v>#N/A</v>
      </c>
      <c r="F208" s="288" t="s">
        <v>801</v>
      </c>
      <c r="G208" s="289">
        <v>33467</v>
      </c>
      <c r="H208" s="289" t="s">
        <v>802</v>
      </c>
      <c r="I208" s="8"/>
      <c r="J208" s="288" t="s">
        <v>181</v>
      </c>
      <c r="K208" s="290" t="s">
        <v>353</v>
      </c>
    </row>
    <row r="209" spans="1:11" ht="12.75" customHeight="1">
      <c r="A209" s="195" t="s">
        <v>803</v>
      </c>
      <c r="B209" s="205" t="s">
        <v>45</v>
      </c>
      <c r="C209" s="37">
        <v>55881.336040000002</v>
      </c>
      <c r="D209" s="37" t="s">
        <v>124</v>
      </c>
      <c r="E209" s="37" t="e">
        <f>VLOOKUP(C209,'Active 1'!C$21:E$240,3,FALSE)</f>
        <v>#N/A</v>
      </c>
      <c r="F209" s="288" t="s">
        <v>804</v>
      </c>
      <c r="G209" s="289">
        <v>33518.5</v>
      </c>
      <c r="H209" s="289" t="s">
        <v>805</v>
      </c>
      <c r="I209" s="8"/>
      <c r="J209" s="288" t="s">
        <v>181</v>
      </c>
      <c r="K209" s="290" t="s">
        <v>806</v>
      </c>
    </row>
    <row r="210" spans="1:11" ht="12.75" customHeight="1">
      <c r="A210" s="195" t="s">
        <v>803</v>
      </c>
      <c r="B210" s="205" t="s">
        <v>49</v>
      </c>
      <c r="C210" s="37">
        <v>55882.23936</v>
      </c>
      <c r="D210" s="37" t="s">
        <v>124</v>
      </c>
      <c r="E210" s="37" t="e">
        <f>VLOOKUP(C210,'Active 1'!C$21:E$240,3,FALSE)</f>
        <v>#N/A</v>
      </c>
      <c r="F210" s="288" t="s">
        <v>807</v>
      </c>
      <c r="G210" s="289">
        <v>33521</v>
      </c>
      <c r="H210" s="289" t="s">
        <v>808</v>
      </c>
      <c r="I210" s="8"/>
      <c r="J210" s="288" t="s">
        <v>809</v>
      </c>
      <c r="K210" s="290" t="s">
        <v>810</v>
      </c>
    </row>
    <row r="211" spans="1:11" ht="12.75" customHeight="1">
      <c r="A211" s="195" t="s">
        <v>803</v>
      </c>
      <c r="B211" s="205" t="s">
        <v>49</v>
      </c>
      <c r="C211" s="37">
        <v>55882.240259999999</v>
      </c>
      <c r="D211" s="37" t="s">
        <v>124</v>
      </c>
      <c r="E211" s="37" t="e">
        <f>VLOOKUP(C211,'Active 1'!C$21:E$240,3,FALSE)</f>
        <v>#N/A</v>
      </c>
      <c r="F211" s="288" t="s">
        <v>811</v>
      </c>
      <c r="G211" s="289">
        <v>33521</v>
      </c>
      <c r="H211" s="289" t="s">
        <v>812</v>
      </c>
      <c r="I211" s="8"/>
      <c r="J211" s="288" t="s">
        <v>181</v>
      </c>
      <c r="K211" s="290" t="s">
        <v>810</v>
      </c>
    </row>
    <row r="212" spans="1:11" ht="12.75" customHeight="1">
      <c r="A212" s="195" t="s">
        <v>803</v>
      </c>
      <c r="B212" s="205" t="s">
        <v>49</v>
      </c>
      <c r="C212" s="37">
        <v>55882.240559999998</v>
      </c>
      <c r="D212" s="37" t="s">
        <v>124</v>
      </c>
      <c r="E212" s="37" t="e">
        <f>VLOOKUP(C212,'Active 1'!C$21:E$240,3,FALSE)</f>
        <v>#N/A</v>
      </c>
      <c r="F212" s="288" t="s">
        <v>813</v>
      </c>
      <c r="G212" s="289">
        <v>33521</v>
      </c>
      <c r="H212" s="289" t="s">
        <v>814</v>
      </c>
      <c r="I212" s="8"/>
      <c r="J212" s="288" t="s">
        <v>49</v>
      </c>
      <c r="K212" s="290" t="s">
        <v>810</v>
      </c>
    </row>
    <row r="213" spans="1:11" ht="12.75" customHeight="1">
      <c r="A213" s="195" t="s">
        <v>815</v>
      </c>
      <c r="B213" s="205" t="s">
        <v>45</v>
      </c>
      <c r="C213" s="37">
        <v>56148.484299999996</v>
      </c>
      <c r="D213" s="37" t="s">
        <v>124</v>
      </c>
      <c r="E213" s="37" t="e">
        <f>VLOOKUP(C213,'Active 1'!C$21:E$240,3,FALSE)</f>
        <v>#N/A</v>
      </c>
      <c r="F213" s="288" t="s">
        <v>816</v>
      </c>
      <c r="G213" s="289">
        <v>34257.5</v>
      </c>
      <c r="H213" s="289" t="s">
        <v>817</v>
      </c>
      <c r="I213" s="8"/>
      <c r="J213" s="288" t="s">
        <v>181</v>
      </c>
      <c r="K213" s="290" t="s">
        <v>649</v>
      </c>
    </row>
    <row r="214" spans="1:11" ht="12.75" customHeight="1">
      <c r="A214" s="37" t="s">
        <v>169</v>
      </c>
      <c r="B214" s="205" t="s">
        <v>49</v>
      </c>
      <c r="C214" s="37">
        <v>56167.823700000001</v>
      </c>
      <c r="D214" s="37" t="s">
        <v>124</v>
      </c>
      <c r="E214" s="37" t="e">
        <f>VLOOKUP(C214,'Active 1'!C$21:E$240,3,FALSE)</f>
        <v>#N/A</v>
      </c>
      <c r="F214" s="288" t="s">
        <v>818</v>
      </c>
      <c r="G214" s="289">
        <v>34311</v>
      </c>
      <c r="H214" s="289" t="s">
        <v>819</v>
      </c>
      <c r="I214" s="8"/>
      <c r="J214" s="288" t="s">
        <v>181</v>
      </c>
      <c r="K214" s="290" t="s">
        <v>820</v>
      </c>
    </row>
    <row r="215" spans="1:11" ht="12.75" customHeight="1">
      <c r="A215" s="195" t="s">
        <v>803</v>
      </c>
      <c r="B215" s="205" t="s">
        <v>45</v>
      </c>
      <c r="C215" s="37">
        <v>56168.366650000004</v>
      </c>
      <c r="D215" s="37" t="s">
        <v>124</v>
      </c>
      <c r="E215" s="37" t="e">
        <f>VLOOKUP(C215,'Active 1'!C$21:E$240,3,FALSE)</f>
        <v>#N/A</v>
      </c>
      <c r="F215" s="288" t="s">
        <v>821</v>
      </c>
      <c r="G215" s="289">
        <v>34312.5</v>
      </c>
      <c r="H215" s="289" t="s">
        <v>822</v>
      </c>
      <c r="I215" s="8"/>
      <c r="J215" s="288" t="s">
        <v>661</v>
      </c>
      <c r="K215" s="290" t="s">
        <v>823</v>
      </c>
    </row>
    <row r="216" spans="1:11" ht="12.75" customHeight="1">
      <c r="A216" s="37" t="s">
        <v>169</v>
      </c>
      <c r="B216" s="205" t="s">
        <v>45</v>
      </c>
      <c r="C216" s="37">
        <v>56169.812700000002</v>
      </c>
      <c r="D216" s="37" t="s">
        <v>124</v>
      </c>
      <c r="E216" s="37" t="e">
        <f>VLOOKUP(C216,'Active 1'!C$21:E$240,3,FALSE)</f>
        <v>#N/A</v>
      </c>
      <c r="F216" s="288" t="s">
        <v>824</v>
      </c>
      <c r="G216" s="289">
        <v>34316.5</v>
      </c>
      <c r="H216" s="289" t="s">
        <v>825</v>
      </c>
      <c r="I216" s="8"/>
      <c r="J216" s="288" t="s">
        <v>181</v>
      </c>
      <c r="K216" s="290" t="s">
        <v>387</v>
      </c>
    </row>
    <row r="217" spans="1:11" ht="12.75" customHeight="1">
      <c r="A217" s="195" t="s">
        <v>826</v>
      </c>
      <c r="B217" s="205" t="s">
        <v>49</v>
      </c>
      <c r="C217" s="37">
        <v>56212.286899999999</v>
      </c>
      <c r="D217" s="37" t="s">
        <v>124</v>
      </c>
      <c r="E217" s="37" t="e">
        <f>VLOOKUP(C217,'Active 1'!C$21:E$240,3,FALSE)</f>
        <v>#N/A</v>
      </c>
      <c r="F217" s="288" t="s">
        <v>827</v>
      </c>
      <c r="G217" s="289">
        <v>34434</v>
      </c>
      <c r="H217" s="289" t="s">
        <v>828</v>
      </c>
      <c r="I217" s="8"/>
      <c r="J217" s="288" t="s">
        <v>551</v>
      </c>
      <c r="K217" s="290" t="s">
        <v>683</v>
      </c>
    </row>
    <row r="218" spans="1:11" ht="12.75" customHeight="1">
      <c r="A218" s="37" t="s">
        <v>169</v>
      </c>
      <c r="B218" s="205" t="s">
        <v>45</v>
      </c>
      <c r="C218" s="37">
        <v>56251.511700000003</v>
      </c>
      <c r="D218" s="37" t="s">
        <v>124</v>
      </c>
      <c r="E218" s="37" t="e">
        <f>VLOOKUP(C218,'Active 1'!C$21:E$240,3,FALSE)</f>
        <v>#N/A</v>
      </c>
      <c r="F218" s="288" t="s">
        <v>829</v>
      </c>
      <c r="G218" s="289">
        <v>34542.5</v>
      </c>
      <c r="H218" s="289" t="s">
        <v>830</v>
      </c>
      <c r="I218" s="8"/>
      <c r="J218" s="288" t="s">
        <v>181</v>
      </c>
      <c r="K218" s="290" t="s">
        <v>751</v>
      </c>
    </row>
    <row r="219" spans="1:11" ht="12.75" customHeight="1">
      <c r="A219" s="37" t="s">
        <v>831</v>
      </c>
      <c r="B219" s="205" t="s">
        <v>45</v>
      </c>
      <c r="C219" s="37">
        <v>56490.825499999999</v>
      </c>
      <c r="D219" s="37" t="s">
        <v>124</v>
      </c>
      <c r="E219" s="37" t="e">
        <f>VLOOKUP(C219,'Active 1'!C$21:E$240,3,FALSE)</f>
        <v>#N/A</v>
      </c>
      <c r="F219" s="288" t="s">
        <v>832</v>
      </c>
      <c r="G219" s="289">
        <v>35204.5</v>
      </c>
      <c r="H219" s="289" t="s">
        <v>833</v>
      </c>
      <c r="I219" s="8"/>
      <c r="J219" s="288" t="s">
        <v>181</v>
      </c>
      <c r="K219" s="290" t="s">
        <v>387</v>
      </c>
    </row>
    <row r="220" spans="1:11" ht="12.75" customHeight="1">
      <c r="A220" s="37" t="s">
        <v>831</v>
      </c>
      <c r="B220" s="205" t="s">
        <v>45</v>
      </c>
      <c r="C220" s="37">
        <v>56552.6414</v>
      </c>
      <c r="D220" s="37" t="s">
        <v>124</v>
      </c>
      <c r="E220" s="37" t="e">
        <f>VLOOKUP(C220,'Active 1'!C$21:E$240,3,FALSE)</f>
        <v>#N/A</v>
      </c>
      <c r="F220" s="288" t="s">
        <v>834</v>
      </c>
      <c r="G220" s="289">
        <v>35375.5</v>
      </c>
      <c r="H220" s="289" t="s">
        <v>835</v>
      </c>
      <c r="I220" s="8"/>
      <c r="J220" s="288" t="s">
        <v>181</v>
      </c>
      <c r="K220" s="290" t="s">
        <v>820</v>
      </c>
    </row>
    <row r="221" spans="1:11" ht="12.75" customHeight="1">
      <c r="A221" s="37" t="s">
        <v>831</v>
      </c>
      <c r="B221" s="205" t="s">
        <v>49</v>
      </c>
      <c r="C221" s="37">
        <v>56552.821799999998</v>
      </c>
      <c r="D221" s="37" t="s">
        <v>124</v>
      </c>
      <c r="E221" s="37" t="e">
        <f>VLOOKUP(C221,'Active 1'!C$21:E$240,3,FALSE)</f>
        <v>#N/A</v>
      </c>
      <c r="F221" s="288" t="s">
        <v>836</v>
      </c>
      <c r="G221" s="289">
        <v>35376</v>
      </c>
      <c r="H221" s="289" t="s">
        <v>837</v>
      </c>
      <c r="I221" s="8"/>
      <c r="J221" s="288" t="s">
        <v>181</v>
      </c>
      <c r="K221" s="290" t="s">
        <v>820</v>
      </c>
    </row>
    <row r="222" spans="1:11" ht="12.75" customHeight="1">
      <c r="A222" s="37" t="s">
        <v>831</v>
      </c>
      <c r="B222" s="205" t="s">
        <v>49</v>
      </c>
      <c r="C222" s="37">
        <v>56562.582000000002</v>
      </c>
      <c r="D222" s="37" t="s">
        <v>124</v>
      </c>
      <c r="E222" s="37" t="e">
        <f>VLOOKUP(C222,'Active 1'!C$21:E$240,3,FALSE)</f>
        <v>#N/A</v>
      </c>
      <c r="F222" s="288" t="s">
        <v>838</v>
      </c>
      <c r="G222" s="289">
        <v>35403</v>
      </c>
      <c r="H222" s="289" t="s">
        <v>839</v>
      </c>
      <c r="I222" s="8"/>
      <c r="J222" s="288" t="s">
        <v>181</v>
      </c>
      <c r="K222" s="290" t="s">
        <v>387</v>
      </c>
    </row>
    <row r="223" spans="1:11" ht="12.75" customHeight="1">
      <c r="A223" s="37" t="s">
        <v>44</v>
      </c>
      <c r="B223" s="205" t="s">
        <v>45</v>
      </c>
      <c r="C223" s="37">
        <v>26582.013999999999</v>
      </c>
      <c r="D223" s="37" t="s">
        <v>46</v>
      </c>
      <c r="E223" s="37">
        <f>VLOOKUP(C223,'Active 1'!C$21:E$240,3,FALSE)</f>
        <v>-77595.366000741356</v>
      </c>
      <c r="F223" s="288" t="s">
        <v>840</v>
      </c>
      <c r="G223" s="289">
        <v>-47530.5</v>
      </c>
      <c r="H223" s="289" t="s">
        <v>841</v>
      </c>
      <c r="I223" s="8"/>
      <c r="J223" s="288"/>
      <c r="K223" s="290" t="s">
        <v>842</v>
      </c>
    </row>
    <row r="224" spans="1:11" ht="12.75" customHeight="1">
      <c r="A224" s="37" t="s">
        <v>44</v>
      </c>
      <c r="B224" s="205" t="s">
        <v>49</v>
      </c>
      <c r="C224" s="37">
        <v>26582.19</v>
      </c>
      <c r="D224" s="37" t="s">
        <v>46</v>
      </c>
      <c r="E224" s="37">
        <f>VLOOKUP(C224,'Active 1'!C$21:E$240,3,FALSE)</f>
        <v>-77594.879143130616</v>
      </c>
      <c r="F224" s="288" t="s">
        <v>843</v>
      </c>
      <c r="G224" s="289">
        <v>-47530</v>
      </c>
      <c r="H224" s="289" t="s">
        <v>844</v>
      </c>
      <c r="I224" s="8"/>
      <c r="J224" s="288"/>
      <c r="K224" s="290" t="s">
        <v>842</v>
      </c>
    </row>
    <row r="225" spans="1:11" ht="12.75" customHeight="1">
      <c r="A225" s="37" t="s">
        <v>44</v>
      </c>
      <c r="B225" s="205" t="s">
        <v>45</v>
      </c>
      <c r="C225" s="37">
        <v>26965.204000000002</v>
      </c>
      <c r="D225" s="37" t="s">
        <v>46</v>
      </c>
      <c r="E225" s="37">
        <f>VLOOKUP(C225,'Active 1'!C$21:E$240,3,FALSE)</f>
        <v>-76535.371865162568</v>
      </c>
      <c r="F225" s="288" t="s">
        <v>845</v>
      </c>
      <c r="G225" s="289">
        <v>-46470.5</v>
      </c>
      <c r="H225" s="289" t="s">
        <v>846</v>
      </c>
      <c r="I225" s="8"/>
      <c r="J225" s="288"/>
      <c r="K225" s="290" t="s">
        <v>842</v>
      </c>
    </row>
    <row r="226" spans="1:11" ht="12.75" customHeight="1">
      <c r="A226" s="37" t="s">
        <v>44</v>
      </c>
      <c r="B226" s="205" t="s">
        <v>49</v>
      </c>
      <c r="C226" s="37">
        <v>26965.384999999998</v>
      </c>
      <c r="D226" s="37" t="s">
        <v>46</v>
      </c>
      <c r="E226" s="37">
        <f>VLOOKUP(C226,'Active 1'!C$21:E$240,3,FALSE)</f>
        <v>-76534.871176369707</v>
      </c>
      <c r="F226" s="288" t="s">
        <v>847</v>
      </c>
      <c r="G226" s="289">
        <v>-46470</v>
      </c>
      <c r="H226" s="289" t="s">
        <v>846</v>
      </c>
      <c r="I226" s="8"/>
      <c r="J226" s="288"/>
      <c r="K226" s="290" t="s">
        <v>842</v>
      </c>
    </row>
    <row r="227" spans="1:11" ht="12.75" customHeight="1">
      <c r="A227" s="37" t="s">
        <v>44</v>
      </c>
      <c r="B227" s="205" t="s">
        <v>45</v>
      </c>
      <c r="C227" s="37">
        <v>27393.223000000002</v>
      </c>
      <c r="D227" s="37" t="s">
        <v>46</v>
      </c>
      <c r="E227" s="37">
        <f>VLOOKUP(C227,'Active 1'!C$21:E$240,3,FALSE)</f>
        <v>-75351.370116901147</v>
      </c>
      <c r="F227" s="288" t="s">
        <v>848</v>
      </c>
      <c r="G227" s="289">
        <v>-45286.5</v>
      </c>
      <c r="H227" s="289" t="s">
        <v>846</v>
      </c>
      <c r="I227" s="8"/>
      <c r="J227" s="288"/>
      <c r="K227" s="290" t="s">
        <v>842</v>
      </c>
    </row>
    <row r="228" spans="1:11" ht="12.75" customHeight="1">
      <c r="A228" s="37" t="s">
        <v>44</v>
      </c>
      <c r="B228" s="205" t="s">
        <v>49</v>
      </c>
      <c r="C228" s="37">
        <v>27393.402999999998</v>
      </c>
      <c r="D228" s="37" t="s">
        <v>46</v>
      </c>
      <c r="E228" s="37">
        <f>VLOOKUP(C228,'Active 1'!C$21:E$240,3,FALSE)</f>
        <v>-75350.872194344716</v>
      </c>
      <c r="F228" s="288" t="s">
        <v>849</v>
      </c>
      <c r="G228" s="289">
        <v>-45286</v>
      </c>
      <c r="H228" s="289" t="s">
        <v>846</v>
      </c>
      <c r="I228" s="8"/>
      <c r="J228" s="288"/>
      <c r="K228" s="290" t="s">
        <v>842</v>
      </c>
    </row>
    <row r="229" spans="1:11" ht="12.75" customHeight="1">
      <c r="A229" s="37" t="s">
        <v>52</v>
      </c>
      <c r="B229" s="205" t="s">
        <v>49</v>
      </c>
      <c r="C229" s="37">
        <v>27655.485000000001</v>
      </c>
      <c r="D229" s="37" t="s">
        <v>53</v>
      </c>
      <c r="E229" s="37">
        <f>VLOOKUP(C229,'Active 1'!C$21:E$240,3,FALSE)</f>
        <v>-74625.891419687861</v>
      </c>
      <c r="F229" s="288" t="s">
        <v>850</v>
      </c>
      <c r="G229" s="289">
        <v>-44561</v>
      </c>
      <c r="H229" s="289" t="s">
        <v>851</v>
      </c>
      <c r="I229" s="8"/>
      <c r="J229" s="288"/>
      <c r="K229" s="290" t="s">
        <v>852</v>
      </c>
    </row>
    <row r="230" spans="1:11" ht="12.75" customHeight="1">
      <c r="A230" s="37" t="s">
        <v>55</v>
      </c>
      <c r="B230" s="205" t="s">
        <v>49</v>
      </c>
      <c r="C230" s="37">
        <v>28498.522000000001</v>
      </c>
      <c r="D230" s="37" t="s">
        <v>46</v>
      </c>
      <c r="E230" s="37">
        <f>VLOOKUP(C230,'Active 1'!C$21:E$240,3,FALSE)</f>
        <v>-72293.851762922481</v>
      </c>
      <c r="F230" s="288" t="s">
        <v>853</v>
      </c>
      <c r="G230" s="289">
        <v>-42229</v>
      </c>
      <c r="H230" s="289" t="s">
        <v>854</v>
      </c>
      <c r="I230" s="8"/>
      <c r="J230" s="288"/>
      <c r="K230" s="290" t="s">
        <v>855</v>
      </c>
    </row>
    <row r="231" spans="1:11" ht="12.75" customHeight="1">
      <c r="A231" s="37" t="s">
        <v>56</v>
      </c>
      <c r="B231" s="205" t="s">
        <v>49</v>
      </c>
      <c r="C231" s="37">
        <v>30226.826000000001</v>
      </c>
      <c r="D231" s="37" t="s">
        <v>53</v>
      </c>
      <c r="E231" s="37">
        <f>VLOOKUP(C231,'Active 1'!C$21:E$240,3,FALSE)</f>
        <v>-67512.954285176849</v>
      </c>
      <c r="F231" s="288" t="s">
        <v>856</v>
      </c>
      <c r="G231" s="289">
        <v>-37448</v>
      </c>
      <c r="H231" s="289" t="s">
        <v>504</v>
      </c>
      <c r="I231" s="8"/>
      <c r="J231" s="288"/>
      <c r="K231" s="290" t="s">
        <v>857</v>
      </c>
    </row>
    <row r="232" spans="1:11" ht="12.75" customHeight="1">
      <c r="A232" s="37" t="s">
        <v>56</v>
      </c>
      <c r="B232" s="205" t="s">
        <v>49</v>
      </c>
      <c r="C232" s="37">
        <v>30235.865000000002</v>
      </c>
      <c r="D232" s="37" t="s">
        <v>53</v>
      </c>
      <c r="E232" s="37">
        <f>VLOOKUP(C232,'Active 1'!C$21:E$240,3,FALSE)</f>
        <v>-67487.950274134026</v>
      </c>
      <c r="F232" s="288" t="s">
        <v>858</v>
      </c>
      <c r="G232" s="289">
        <v>-37423</v>
      </c>
      <c r="H232" s="289" t="s">
        <v>859</v>
      </c>
      <c r="I232" s="8"/>
      <c r="J232" s="288"/>
      <c r="K232" s="290" t="s">
        <v>857</v>
      </c>
    </row>
    <row r="233" spans="1:11" ht="12.75" customHeight="1">
      <c r="A233" s="37" t="s">
        <v>56</v>
      </c>
      <c r="B233" s="205" t="s">
        <v>49</v>
      </c>
      <c r="C233" s="37">
        <v>30258.637999999999</v>
      </c>
      <c r="D233" s="37" t="s">
        <v>53</v>
      </c>
      <c r="E233" s="37">
        <f>VLOOKUP(C233,'Active 1'!C$21:E$240,3,FALSE)</f>
        <v>-67424.954772034456</v>
      </c>
      <c r="F233" s="288" t="s">
        <v>860</v>
      </c>
      <c r="G233" s="289">
        <v>-37360</v>
      </c>
      <c r="H233" s="289" t="s">
        <v>504</v>
      </c>
      <c r="I233" s="8"/>
      <c r="J233" s="288"/>
      <c r="K233" s="290" t="s">
        <v>857</v>
      </c>
    </row>
    <row r="234" spans="1:11" ht="12.75" customHeight="1">
      <c r="A234" s="37" t="s">
        <v>56</v>
      </c>
      <c r="B234" s="205" t="s">
        <v>49</v>
      </c>
      <c r="C234" s="37">
        <v>30264.796999999999</v>
      </c>
      <c r="D234" s="37" t="s">
        <v>53</v>
      </c>
      <c r="E234" s="37">
        <f>VLOOKUP(C234,'Active 1'!C$21:E$240,3,FALSE)</f>
        <v>-67407.917521894764</v>
      </c>
      <c r="F234" s="288" t="s">
        <v>861</v>
      </c>
      <c r="G234" s="289">
        <v>-37343</v>
      </c>
      <c r="H234" s="289" t="s">
        <v>862</v>
      </c>
      <c r="I234" s="8"/>
      <c r="J234" s="288"/>
      <c r="K234" s="290" t="s">
        <v>857</v>
      </c>
    </row>
    <row r="235" spans="1:11" ht="12.75" customHeight="1">
      <c r="A235" s="37" t="s">
        <v>56</v>
      </c>
      <c r="B235" s="205" t="s">
        <v>49</v>
      </c>
      <c r="C235" s="37">
        <v>30281.776000000002</v>
      </c>
      <c r="D235" s="37" t="s">
        <v>53</v>
      </c>
      <c r="E235" s="37">
        <f>VLOOKUP(C235,'Active 1'!C$21:E$240,3,FALSE)</f>
        <v>-67360.949593639874</v>
      </c>
      <c r="F235" s="288" t="s">
        <v>863</v>
      </c>
      <c r="G235" s="289">
        <v>-37296</v>
      </c>
      <c r="H235" s="289" t="s">
        <v>859</v>
      </c>
      <c r="I235" s="8"/>
      <c r="J235" s="288"/>
      <c r="K235" s="290" t="s">
        <v>857</v>
      </c>
    </row>
    <row r="236" spans="1:11" ht="12.75" customHeight="1">
      <c r="A236" s="37" t="s">
        <v>56</v>
      </c>
      <c r="B236" s="205" t="s">
        <v>49</v>
      </c>
      <c r="C236" s="37">
        <v>30285.753000000001</v>
      </c>
      <c r="D236" s="37" t="s">
        <v>53</v>
      </c>
      <c r="E236" s="37">
        <f>VLOOKUP(C236,'Active 1'!C$21:E$240,3,FALSE)</f>
        <v>-67349.94827137886</v>
      </c>
      <c r="F236" s="288" t="s">
        <v>864</v>
      </c>
      <c r="G236" s="289">
        <v>-37285</v>
      </c>
      <c r="H236" s="289" t="s">
        <v>859</v>
      </c>
      <c r="I236" s="8"/>
      <c r="J236" s="288"/>
      <c r="K236" s="290" t="s">
        <v>857</v>
      </c>
    </row>
    <row r="237" spans="1:11" ht="12.75" customHeight="1">
      <c r="A237" s="37" t="s">
        <v>56</v>
      </c>
      <c r="B237" s="205" t="s">
        <v>49</v>
      </c>
      <c r="C237" s="37">
        <v>30530.861000000001</v>
      </c>
      <c r="D237" s="37" t="s">
        <v>53</v>
      </c>
      <c r="E237" s="37">
        <f>VLOOKUP(C237,'Active 1'!C$21:E$240,3,FALSE)</f>
        <v>-66671.921593794774</v>
      </c>
      <c r="F237" s="288" t="s">
        <v>865</v>
      </c>
      <c r="G237" s="289">
        <v>-36607</v>
      </c>
      <c r="H237" s="289" t="s">
        <v>866</v>
      </c>
      <c r="I237" s="8"/>
      <c r="J237" s="288"/>
      <c r="K237" s="290" t="s">
        <v>857</v>
      </c>
    </row>
    <row r="238" spans="1:11" ht="12.75" customHeight="1">
      <c r="A238" s="37" t="s">
        <v>56</v>
      </c>
      <c r="B238" s="205" t="s">
        <v>49</v>
      </c>
      <c r="C238" s="37">
        <v>30552.902999999998</v>
      </c>
      <c r="D238" s="37" t="s">
        <v>53</v>
      </c>
      <c r="E238" s="37">
        <f>VLOOKUP(C238,'Active 1'!C$21:E$240,3,FALSE)</f>
        <v>-66610.948210521659</v>
      </c>
      <c r="F238" s="288" t="s">
        <v>867</v>
      </c>
      <c r="G238" s="289">
        <v>-36546</v>
      </c>
      <c r="H238" s="289" t="s">
        <v>859</v>
      </c>
      <c r="I238" s="8"/>
      <c r="J238" s="288"/>
      <c r="K238" s="290" t="s">
        <v>857</v>
      </c>
    </row>
    <row r="239" spans="1:11" ht="12.75" customHeight="1">
      <c r="A239" s="37" t="s">
        <v>56</v>
      </c>
      <c r="B239" s="205" t="s">
        <v>49</v>
      </c>
      <c r="C239" s="37">
        <v>30584.721000000001</v>
      </c>
      <c r="D239" s="37" t="s">
        <v>53</v>
      </c>
      <c r="E239" s="37">
        <f>VLOOKUP(C239,'Active 1'!C$21:E$240,3,FALSE)</f>
        <v>-66522.932099960715</v>
      </c>
      <c r="F239" s="288" t="s">
        <v>868</v>
      </c>
      <c r="G239" s="289">
        <v>-36458</v>
      </c>
      <c r="H239" s="289" t="s">
        <v>363</v>
      </c>
      <c r="I239" s="8"/>
      <c r="J239" s="288"/>
      <c r="K239" s="290" t="s">
        <v>857</v>
      </c>
    </row>
    <row r="240" spans="1:11" ht="12.75" customHeight="1">
      <c r="A240" s="37" t="s">
        <v>44</v>
      </c>
      <c r="B240" s="205" t="s">
        <v>45</v>
      </c>
      <c r="C240" s="37">
        <v>30994.128000000001</v>
      </c>
      <c r="D240" s="37" t="s">
        <v>46</v>
      </c>
      <c r="E240" s="37">
        <f>VLOOKUP(C240,'Active 1'!C$21:E$240,3,FALSE)</f>
        <v>-65390.415544035721</v>
      </c>
      <c r="F240" s="288" t="s">
        <v>869</v>
      </c>
      <c r="G240" s="289">
        <v>-35325.5</v>
      </c>
      <c r="H240" s="289" t="s">
        <v>862</v>
      </c>
      <c r="I240" s="8"/>
      <c r="J240" s="288"/>
      <c r="K240" s="290" t="s">
        <v>842</v>
      </c>
    </row>
    <row r="241" spans="1:11" ht="12.75" customHeight="1">
      <c r="A241" s="37" t="s">
        <v>44</v>
      </c>
      <c r="B241" s="205" t="s">
        <v>49</v>
      </c>
      <c r="C241" s="37">
        <v>30994.308000000001</v>
      </c>
      <c r="D241" s="37" t="s">
        <v>46</v>
      </c>
      <c r="E241" s="37">
        <f>VLOOKUP(C241,'Active 1'!C$21:E$240,3,FALSE)</f>
        <v>-65389.917621479275</v>
      </c>
      <c r="F241" s="288" t="s">
        <v>870</v>
      </c>
      <c r="G241" s="289">
        <v>-35325</v>
      </c>
      <c r="H241" s="289" t="s">
        <v>871</v>
      </c>
      <c r="I241" s="8"/>
      <c r="J241" s="288"/>
      <c r="K241" s="290" t="s">
        <v>842</v>
      </c>
    </row>
    <row r="242" spans="1:11" ht="12.75" customHeight="1">
      <c r="A242" s="37" t="s">
        <v>57</v>
      </c>
      <c r="B242" s="205" t="s">
        <v>49</v>
      </c>
      <c r="C242" s="37">
        <v>31731.756000000001</v>
      </c>
      <c r="D242" s="37" t="s">
        <v>53</v>
      </c>
      <c r="E242" s="37">
        <f>VLOOKUP(C242,'Active 1'!C$21:E$240,3,FALSE)</f>
        <v>-63349.962102560981</v>
      </c>
      <c r="F242" s="288" t="s">
        <v>872</v>
      </c>
      <c r="G242" s="289">
        <v>-33285</v>
      </c>
      <c r="H242" s="289" t="s">
        <v>547</v>
      </c>
      <c r="I242" s="8"/>
      <c r="J242" s="288"/>
      <c r="K242" s="290" t="s">
        <v>857</v>
      </c>
    </row>
    <row r="243" spans="1:11" ht="12.75" customHeight="1">
      <c r="A243" s="37" t="s">
        <v>57</v>
      </c>
      <c r="B243" s="205" t="s">
        <v>49</v>
      </c>
      <c r="C243" s="37">
        <v>31783.455000000002</v>
      </c>
      <c r="D243" s="37" t="s">
        <v>53</v>
      </c>
      <c r="E243" s="37">
        <f>VLOOKUP(C243,'Active 1'!C$21:E$240,3,FALSE)</f>
        <v>-63206.950445640687</v>
      </c>
      <c r="F243" s="288" t="s">
        <v>873</v>
      </c>
      <c r="G243" s="289">
        <v>-33142</v>
      </c>
      <c r="H243" s="289" t="s">
        <v>355</v>
      </c>
      <c r="I243" s="8"/>
      <c r="J243" s="288"/>
      <c r="K243" s="290" t="s">
        <v>857</v>
      </c>
    </row>
    <row r="244" spans="1:11" ht="12.75" customHeight="1">
      <c r="A244" s="37" t="s">
        <v>57</v>
      </c>
      <c r="B244" s="205" t="s">
        <v>45</v>
      </c>
      <c r="C244" s="37">
        <v>32433.631000000001</v>
      </c>
      <c r="D244" s="37" t="s">
        <v>53</v>
      </c>
      <c r="E244" s="37">
        <f>VLOOKUP(C244,'Active 1'!C$21:E$240,3,FALSE)</f>
        <v>-61408.409911978357</v>
      </c>
      <c r="F244" s="288" t="s">
        <v>874</v>
      </c>
      <c r="G244" s="289">
        <v>-31343.5</v>
      </c>
      <c r="H244" s="289" t="s">
        <v>875</v>
      </c>
      <c r="I244" s="8"/>
      <c r="J244" s="288"/>
      <c r="K244" s="290" t="s">
        <v>857</v>
      </c>
    </row>
    <row r="245" spans="1:11" ht="12.75" customHeight="1">
      <c r="A245" s="37" t="s">
        <v>57</v>
      </c>
      <c r="B245" s="205" t="s">
        <v>49</v>
      </c>
      <c r="C245" s="37">
        <v>32433.800999999999</v>
      </c>
      <c r="D245" s="37" t="s">
        <v>53</v>
      </c>
      <c r="E245" s="37">
        <f>VLOOKUP(C245,'Active 1'!C$21:E$240,3,FALSE)</f>
        <v>-61407.939651786161</v>
      </c>
      <c r="F245" s="288" t="s">
        <v>876</v>
      </c>
      <c r="G245" s="289">
        <v>-31343</v>
      </c>
      <c r="H245" s="289" t="s">
        <v>877</v>
      </c>
      <c r="I245" s="8"/>
      <c r="J245" s="288"/>
      <c r="K245" s="290" t="s">
        <v>857</v>
      </c>
    </row>
    <row r="246" spans="1:11" ht="12.75" customHeight="1">
      <c r="A246" s="37" t="s">
        <v>57</v>
      </c>
      <c r="B246" s="205" t="s">
        <v>49</v>
      </c>
      <c r="C246" s="37">
        <v>32436.687000000002</v>
      </c>
      <c r="D246" s="37" t="s">
        <v>53</v>
      </c>
      <c r="E246" s="37">
        <f>VLOOKUP(C246,'Active 1'!C$21:E$240,3,FALSE)</f>
        <v>-61399.956293464485</v>
      </c>
      <c r="F246" s="288" t="s">
        <v>878</v>
      </c>
      <c r="G246" s="289">
        <v>-31335</v>
      </c>
      <c r="H246" s="289" t="s">
        <v>514</v>
      </c>
      <c r="I246" s="8"/>
      <c r="J246" s="288"/>
      <c r="K246" s="290" t="s">
        <v>857</v>
      </c>
    </row>
    <row r="247" spans="1:11" ht="12.75" customHeight="1">
      <c r="A247" s="37" t="s">
        <v>57</v>
      </c>
      <c r="B247" s="205" t="s">
        <v>45</v>
      </c>
      <c r="C247" s="37">
        <v>32436.866000000002</v>
      </c>
      <c r="D247" s="37" t="s">
        <v>53</v>
      </c>
      <c r="E247" s="37">
        <f>VLOOKUP(C247,'Active 1'!C$21:E$240,3,FALSE)</f>
        <v>-61399.46113714447</v>
      </c>
      <c r="F247" s="288" t="s">
        <v>879</v>
      </c>
      <c r="G247" s="289">
        <v>-31334.5</v>
      </c>
      <c r="H247" s="289" t="s">
        <v>547</v>
      </c>
      <c r="I247" s="8"/>
      <c r="J247" s="288"/>
      <c r="K247" s="290" t="s">
        <v>857</v>
      </c>
    </row>
    <row r="248" spans="1:11" ht="12.75" customHeight="1">
      <c r="A248" s="37" t="s">
        <v>57</v>
      </c>
      <c r="B248" s="205" t="s">
        <v>45</v>
      </c>
      <c r="C248" s="37">
        <v>32451.697</v>
      </c>
      <c r="D248" s="37" t="s">
        <v>53</v>
      </c>
      <c r="E248" s="37">
        <f>VLOOKUP(C248,'Active 1'!C$21:E$240,3,FALSE)</f>
        <v>-61358.435084729826</v>
      </c>
      <c r="F248" s="288" t="s">
        <v>880</v>
      </c>
      <c r="G248" s="289">
        <v>-31293.5</v>
      </c>
      <c r="H248" s="289" t="s">
        <v>881</v>
      </c>
      <c r="I248" s="8"/>
      <c r="J248" s="288"/>
      <c r="K248" s="290" t="s">
        <v>857</v>
      </c>
    </row>
    <row r="249" spans="1:11" ht="12.75" customHeight="1">
      <c r="A249" s="37" t="s">
        <v>57</v>
      </c>
      <c r="B249" s="205" t="s">
        <v>45</v>
      </c>
      <c r="C249" s="37">
        <v>32455.683000000001</v>
      </c>
      <c r="D249" s="37" t="s">
        <v>53</v>
      </c>
      <c r="E249" s="37">
        <f>VLOOKUP(C249,'Active 1'!C$21:E$240,3,FALSE)</f>
        <v>-61347.408866340986</v>
      </c>
      <c r="F249" s="288" t="s">
        <v>882</v>
      </c>
      <c r="G249" s="289">
        <v>-31282.5</v>
      </c>
      <c r="H249" s="289" t="s">
        <v>875</v>
      </c>
      <c r="I249" s="8"/>
      <c r="J249" s="288"/>
      <c r="K249" s="290" t="s">
        <v>857</v>
      </c>
    </row>
    <row r="250" spans="1:11" ht="12.75" customHeight="1">
      <c r="A250" s="37" t="s">
        <v>57</v>
      </c>
      <c r="B250" s="205" t="s">
        <v>49</v>
      </c>
      <c r="C250" s="37">
        <v>32473.566999999999</v>
      </c>
      <c r="D250" s="37" t="s">
        <v>53</v>
      </c>
      <c r="E250" s="37">
        <f>VLOOKUP(C250,'Active 1'!C$21:E$240,3,FALSE)</f>
        <v>-61297.937494121754</v>
      </c>
      <c r="F250" s="288" t="s">
        <v>883</v>
      </c>
      <c r="G250" s="289">
        <v>-31233</v>
      </c>
      <c r="H250" s="289" t="s">
        <v>884</v>
      </c>
      <c r="I250" s="8"/>
      <c r="J250" s="288"/>
      <c r="K250" s="290" t="s">
        <v>857</v>
      </c>
    </row>
    <row r="251" spans="1:11" ht="12.75" customHeight="1">
      <c r="A251" s="37" t="s">
        <v>57</v>
      </c>
      <c r="B251" s="205" t="s">
        <v>49</v>
      </c>
      <c r="C251" s="37">
        <v>32477.538</v>
      </c>
      <c r="D251" s="37" t="s">
        <v>53</v>
      </c>
      <c r="E251" s="37">
        <f>VLOOKUP(C251,'Active 1'!C$21:E$240,3,FALSE)</f>
        <v>-61286.952769279284</v>
      </c>
      <c r="F251" s="288" t="s">
        <v>885</v>
      </c>
      <c r="G251" s="289">
        <v>-31222</v>
      </c>
      <c r="H251" s="289" t="s">
        <v>504</v>
      </c>
      <c r="I251" s="8"/>
      <c r="J251" s="288"/>
      <c r="K251" s="290" t="s">
        <v>857</v>
      </c>
    </row>
    <row r="252" spans="1:11" ht="12.75" customHeight="1">
      <c r="A252" s="37" t="s">
        <v>57</v>
      </c>
      <c r="B252" s="205" t="s">
        <v>45</v>
      </c>
      <c r="C252" s="37">
        <v>32477.743999999999</v>
      </c>
      <c r="D252" s="37" t="s">
        <v>53</v>
      </c>
      <c r="E252" s="37">
        <f>VLOOKUP(C252,'Active 1'!C$21:E$240,3,FALSE)</f>
        <v>-61286.382924575802</v>
      </c>
      <c r="F252" s="288" t="s">
        <v>886</v>
      </c>
      <c r="G252" s="289">
        <v>-31221.5</v>
      </c>
      <c r="H252" s="289" t="s">
        <v>887</v>
      </c>
      <c r="I252" s="8"/>
      <c r="J252" s="288"/>
      <c r="K252" s="290" t="s">
        <v>857</v>
      </c>
    </row>
    <row r="253" spans="1:11" ht="12.75" customHeight="1">
      <c r="A253" s="37" t="s">
        <v>57</v>
      </c>
      <c r="B253" s="205" t="s">
        <v>49</v>
      </c>
      <c r="C253" s="37">
        <v>32479.71</v>
      </c>
      <c r="D253" s="37" t="s">
        <v>53</v>
      </c>
      <c r="E253" s="37">
        <f>VLOOKUP(C253,'Active 1'!C$21:E$240,3,FALSE)</f>
        <v>-61280.944503764855</v>
      </c>
      <c r="F253" s="288" t="s">
        <v>888</v>
      </c>
      <c r="G253" s="289">
        <v>-31216</v>
      </c>
      <c r="H253" s="289" t="s">
        <v>889</v>
      </c>
      <c r="I253" s="8"/>
      <c r="J253" s="288"/>
      <c r="K253" s="290" t="s">
        <v>857</v>
      </c>
    </row>
    <row r="254" spans="1:11" ht="12.75" customHeight="1">
      <c r="A254" s="37" t="s">
        <v>57</v>
      </c>
      <c r="B254" s="205" t="s">
        <v>49</v>
      </c>
      <c r="C254" s="37">
        <v>34711.614999999998</v>
      </c>
      <c r="D254" s="37" t="s">
        <v>53</v>
      </c>
      <c r="E254" s="37">
        <f>VLOOKUP(C254,'Active 1'!C$21:E$240,3,FALSE)</f>
        <v>-55106.967596306531</v>
      </c>
      <c r="F254" s="288" t="s">
        <v>890</v>
      </c>
      <c r="G254" s="289">
        <v>-25042</v>
      </c>
      <c r="H254" s="289" t="s">
        <v>490</v>
      </c>
      <c r="I254" s="8"/>
      <c r="J254" s="288"/>
      <c r="K254" s="290" t="s">
        <v>857</v>
      </c>
    </row>
    <row r="255" spans="1:11" ht="12.75" customHeight="1">
      <c r="A255" s="37" t="s">
        <v>57</v>
      </c>
      <c r="B255" s="205" t="s">
        <v>49</v>
      </c>
      <c r="C255" s="37">
        <v>35468.603999999999</v>
      </c>
      <c r="D255" s="37" t="s">
        <v>53</v>
      </c>
      <c r="E255" s="37">
        <f>VLOOKUP(C255,'Active 1'!C$21:E$240,3,FALSE)</f>
        <v>-53012.957051413272</v>
      </c>
      <c r="F255" s="288" t="s">
        <v>891</v>
      </c>
      <c r="G255" s="289">
        <v>-22948</v>
      </c>
      <c r="H255" s="289" t="s">
        <v>392</v>
      </c>
      <c r="I255" s="8"/>
      <c r="J255" s="288"/>
      <c r="K255" s="290" t="s">
        <v>857</v>
      </c>
    </row>
    <row r="256" spans="1:11" ht="12.75" customHeight="1">
      <c r="A256" s="37" t="s">
        <v>60</v>
      </c>
      <c r="B256" s="205" t="s">
        <v>45</v>
      </c>
      <c r="C256" s="37">
        <v>35721.474000000002</v>
      </c>
      <c r="D256" s="37" t="s">
        <v>53</v>
      </c>
      <c r="E256" s="37">
        <f>VLOOKUP(C256,'Active 1'!C$21:E$240,3,FALSE)</f>
        <v>-52313.458846700705</v>
      </c>
      <c r="F256" s="288" t="s">
        <v>892</v>
      </c>
      <c r="G256" s="289">
        <v>-22248.5</v>
      </c>
      <c r="H256" s="289" t="s">
        <v>547</v>
      </c>
      <c r="I256" s="8"/>
      <c r="J256" s="288"/>
      <c r="K256" s="290" t="s">
        <v>893</v>
      </c>
    </row>
    <row r="257" spans="1:11" ht="12.75" customHeight="1">
      <c r="A257" s="37" t="s">
        <v>60</v>
      </c>
      <c r="B257" s="205" t="s">
        <v>45</v>
      </c>
      <c r="C257" s="37">
        <v>35725.464999999997</v>
      </c>
      <c r="D257" s="37" t="s">
        <v>53</v>
      </c>
      <c r="E257" s="37">
        <f>VLOOKUP(C257,'Active 1'!C$21:E$240,3,FALSE)</f>
        <v>-52302.418797129765</v>
      </c>
      <c r="F257" s="288" t="s">
        <v>894</v>
      </c>
      <c r="G257" s="289">
        <v>-22237.5</v>
      </c>
      <c r="H257" s="289" t="s">
        <v>866</v>
      </c>
      <c r="I257" s="8"/>
      <c r="J257" s="288"/>
      <c r="K257" s="290" t="s">
        <v>893</v>
      </c>
    </row>
    <row r="258" spans="1:11" ht="12.75" customHeight="1">
      <c r="A258" s="37" t="s">
        <v>60</v>
      </c>
      <c r="B258" s="205" t="s">
        <v>45</v>
      </c>
      <c r="C258" s="37">
        <v>35730.514999999999</v>
      </c>
      <c r="D258" s="37" t="s">
        <v>53</v>
      </c>
      <c r="E258" s="37">
        <f>VLOOKUP(C258,'Active 1'!C$21:E$240,3,FALSE)</f>
        <v>-52288.449303185051</v>
      </c>
      <c r="F258" s="288" t="s">
        <v>895</v>
      </c>
      <c r="G258" s="289">
        <v>-22223.5</v>
      </c>
      <c r="H258" s="289" t="s">
        <v>355</v>
      </c>
      <c r="I258" s="8"/>
      <c r="J258" s="288"/>
      <c r="K258" s="290" t="s">
        <v>893</v>
      </c>
    </row>
    <row r="259" spans="1:11" ht="12.75" customHeight="1">
      <c r="A259" s="37" t="s">
        <v>60</v>
      </c>
      <c r="B259" s="205" t="s">
        <v>49</v>
      </c>
      <c r="C259" s="37">
        <v>36019.506999999998</v>
      </c>
      <c r="D259" s="37" t="s">
        <v>53</v>
      </c>
      <c r="E259" s="37">
        <f>VLOOKUP(C259,'Active 1'!C$21:E$240,3,FALSE)</f>
        <v>-51489.029106339665</v>
      </c>
      <c r="F259" s="288" t="s">
        <v>896</v>
      </c>
      <c r="G259" s="289">
        <v>-21424</v>
      </c>
      <c r="H259" s="289" t="s">
        <v>394</v>
      </c>
      <c r="I259" s="8"/>
      <c r="J259" s="288"/>
      <c r="K259" s="290" t="s">
        <v>893</v>
      </c>
    </row>
    <row r="260" spans="1:11" ht="12.75" customHeight="1">
      <c r="A260" s="37" t="s">
        <v>57</v>
      </c>
      <c r="B260" s="205" t="s">
        <v>49</v>
      </c>
      <c r="C260" s="37">
        <v>36056.764000000003</v>
      </c>
      <c r="D260" s="37" t="s">
        <v>53</v>
      </c>
      <c r="E260" s="37">
        <f>VLOOKUP(C260,'Active 1'!C$21:E$240,3,FALSE)</f>
        <v>-51385.967435864804</v>
      </c>
      <c r="F260" s="288" t="s">
        <v>897</v>
      </c>
      <c r="G260" s="289">
        <v>-21321</v>
      </c>
      <c r="H260" s="289" t="s">
        <v>490</v>
      </c>
      <c r="I260" s="8"/>
      <c r="J260" s="288"/>
      <c r="K260" s="290" t="s">
        <v>857</v>
      </c>
    </row>
    <row r="261" spans="1:11" ht="12.75" customHeight="1">
      <c r="A261" s="37" t="s">
        <v>61</v>
      </c>
      <c r="B261" s="205" t="s">
        <v>45</v>
      </c>
      <c r="C261" s="37">
        <v>36457.853999999999</v>
      </c>
      <c r="D261" s="37" t="s">
        <v>46</v>
      </c>
      <c r="E261" s="37">
        <f>VLOOKUP(C261,'Active 1'!C$21:E$240,3,FALSE)</f>
        <v>-50276.457668283998</v>
      </c>
      <c r="F261" s="288" t="s">
        <v>898</v>
      </c>
      <c r="G261" s="289">
        <v>-20211.5</v>
      </c>
      <c r="H261" s="289" t="s">
        <v>547</v>
      </c>
      <c r="I261" s="8"/>
      <c r="J261" s="288"/>
      <c r="K261" s="290" t="s">
        <v>899</v>
      </c>
    </row>
    <row r="262" spans="1:11" ht="12.75" customHeight="1">
      <c r="A262" s="37" t="s">
        <v>61</v>
      </c>
      <c r="B262" s="205" t="s">
        <v>49</v>
      </c>
      <c r="C262" s="37">
        <v>36458.023999999998</v>
      </c>
      <c r="D262" s="37" t="s">
        <v>46</v>
      </c>
      <c r="E262" s="37">
        <f>VLOOKUP(C262,'Active 1'!C$21:E$240,3,FALSE)</f>
        <v>-50275.987408091802</v>
      </c>
      <c r="F262" s="288" t="s">
        <v>900</v>
      </c>
      <c r="G262" s="289">
        <v>-20211</v>
      </c>
      <c r="H262" s="289" t="s">
        <v>389</v>
      </c>
      <c r="I262" s="8"/>
      <c r="J262" s="288"/>
      <c r="K262" s="290" t="s">
        <v>899</v>
      </c>
    </row>
    <row r="263" spans="1:11" ht="12.75" customHeight="1">
      <c r="A263" s="37" t="s">
        <v>60</v>
      </c>
      <c r="B263" s="205" t="s">
        <v>49</v>
      </c>
      <c r="C263" s="37">
        <v>36810.472999999998</v>
      </c>
      <c r="D263" s="37" t="s">
        <v>53</v>
      </c>
      <c r="E263" s="37">
        <f>VLOOKUP(C263,'Active 1'!C$21:E$240,3,FALSE)</f>
        <v>-49301.030146444566</v>
      </c>
      <c r="F263" s="288" t="s">
        <v>901</v>
      </c>
      <c r="G263" s="289">
        <v>-19236</v>
      </c>
      <c r="H263" s="289" t="s">
        <v>420</v>
      </c>
      <c r="I263" s="8"/>
      <c r="J263" s="288"/>
      <c r="K263" s="290" t="s">
        <v>893</v>
      </c>
    </row>
    <row r="264" spans="1:11" ht="12.75" customHeight="1">
      <c r="A264" s="37" t="s">
        <v>60</v>
      </c>
      <c r="B264" s="205" t="s">
        <v>45</v>
      </c>
      <c r="C264" s="37">
        <v>37907.470999999998</v>
      </c>
      <c r="D264" s="37" t="s">
        <v>53</v>
      </c>
      <c r="E264" s="37">
        <f>VLOOKUP(C264,'Active 1'!C$21:E$240,3,FALSE)</f>
        <v>-46266.474321027279</v>
      </c>
      <c r="F264" s="288" t="s">
        <v>902</v>
      </c>
      <c r="G264" s="289">
        <v>-16201.5</v>
      </c>
      <c r="H264" s="289" t="s">
        <v>349</v>
      </c>
      <c r="I264" s="8"/>
      <c r="J264" s="288"/>
      <c r="K264" s="290" t="s">
        <v>893</v>
      </c>
    </row>
    <row r="265" spans="1:11" ht="12.75" customHeight="1">
      <c r="A265" s="37" t="s">
        <v>60</v>
      </c>
      <c r="B265" s="205" t="s">
        <v>49</v>
      </c>
      <c r="C265" s="37">
        <v>38001.292000000001</v>
      </c>
      <c r="D265" s="37" t="s">
        <v>53</v>
      </c>
      <c r="E265" s="37">
        <f>VLOOKUP(C265,'Active 1'!C$21:E$240,3,FALSE)</f>
        <v>-46006.943253425983</v>
      </c>
      <c r="F265" s="288" t="s">
        <v>903</v>
      </c>
      <c r="G265" s="289">
        <v>-15942</v>
      </c>
      <c r="H265" s="289" t="s">
        <v>859</v>
      </c>
      <c r="I265" s="8"/>
      <c r="J265" s="288"/>
      <c r="K265" s="290" t="s">
        <v>893</v>
      </c>
    </row>
    <row r="266" spans="1:11" ht="12.75" customHeight="1">
      <c r="A266" s="37" t="s">
        <v>60</v>
      </c>
      <c r="B266" s="205" t="s">
        <v>49</v>
      </c>
      <c r="C266" s="37">
        <v>38235.525000000001</v>
      </c>
      <c r="D266" s="37" t="s">
        <v>53</v>
      </c>
      <c r="E266" s="37">
        <f>VLOOKUP(C266,'Active 1'!C$21:E$240,3,FALSE)</f>
        <v>-45358.999396960455</v>
      </c>
      <c r="F266" s="288" t="s">
        <v>904</v>
      </c>
      <c r="G266" s="289">
        <v>-15294</v>
      </c>
      <c r="H266" s="289" t="s">
        <v>373</v>
      </c>
      <c r="I266" s="8"/>
      <c r="J266" s="288"/>
      <c r="K266" s="290" t="s">
        <v>893</v>
      </c>
    </row>
    <row r="267" spans="1:11" ht="12.75" customHeight="1">
      <c r="A267" s="37" t="s">
        <v>60</v>
      </c>
      <c r="B267" s="205" t="s">
        <v>49</v>
      </c>
      <c r="C267" s="37">
        <v>38328.434999999998</v>
      </c>
      <c r="D267" s="37" t="s">
        <v>53</v>
      </c>
      <c r="E267" s="37">
        <f>VLOOKUP(C267,'Active 1'!C$21:E$240,3,FALSE)</f>
        <v>-45101.988370742081</v>
      </c>
      <c r="F267" s="288" t="s">
        <v>905</v>
      </c>
      <c r="G267" s="289">
        <v>-15037</v>
      </c>
      <c r="H267" s="289" t="s">
        <v>409</v>
      </c>
      <c r="I267" s="8"/>
      <c r="J267" s="288"/>
      <c r="K267" s="290" t="s">
        <v>893</v>
      </c>
    </row>
    <row r="268" spans="1:11" ht="12.75" customHeight="1">
      <c r="A268" s="37" t="s">
        <v>60</v>
      </c>
      <c r="B268" s="205" t="s">
        <v>49</v>
      </c>
      <c r="C268" s="37">
        <v>38407.230000000003</v>
      </c>
      <c r="D268" s="37" t="s">
        <v>53</v>
      </c>
      <c r="E268" s="37">
        <f>VLOOKUP(C268,'Active 1'!C$21:E$240,3,FALSE)</f>
        <v>-44884.022771658238</v>
      </c>
      <c r="F268" s="288" t="s">
        <v>906</v>
      </c>
      <c r="G268" s="289">
        <v>-14819</v>
      </c>
      <c r="H268" s="289" t="s">
        <v>357</v>
      </c>
      <c r="I268" s="8"/>
      <c r="J268" s="288"/>
      <c r="K268" s="290" t="s">
        <v>893</v>
      </c>
    </row>
    <row r="269" spans="1:11" ht="12.75" customHeight="1">
      <c r="A269" s="37" t="s">
        <v>82</v>
      </c>
      <c r="B269" s="205" t="s">
        <v>45</v>
      </c>
      <c r="C269" s="37">
        <v>46759.559000000001</v>
      </c>
      <c r="D269" s="37" t="s">
        <v>46</v>
      </c>
      <c r="E269" s="37">
        <f>VLOOKUP(C269,'Active 1'!C$21:E$240,3,FALSE)</f>
        <v>-21779.506060824006</v>
      </c>
      <c r="F269" s="288" t="s">
        <v>907</v>
      </c>
      <c r="G269" s="289">
        <v>8285.5</v>
      </c>
      <c r="H269" s="289" t="s">
        <v>432</v>
      </c>
      <c r="I269" s="8"/>
      <c r="J269" s="288"/>
      <c r="K269" s="290" t="s">
        <v>387</v>
      </c>
    </row>
    <row r="270" spans="1:11" ht="12.75" customHeight="1">
      <c r="A270" s="37" t="s">
        <v>85</v>
      </c>
      <c r="B270" s="205" t="s">
        <v>45</v>
      </c>
      <c r="C270" s="37">
        <v>47432.317000000003</v>
      </c>
      <c r="D270" s="37" t="s">
        <v>46</v>
      </c>
      <c r="E270" s="37">
        <f>VLOOKUP(C270,'Active 1'!C$21:E$240,3,FALSE)</f>
        <v>-19918.498376219213</v>
      </c>
      <c r="F270" s="288" t="s">
        <v>908</v>
      </c>
      <c r="G270" s="289">
        <v>10146.5</v>
      </c>
      <c r="H270" s="289" t="s">
        <v>437</v>
      </c>
      <c r="I270" s="8"/>
      <c r="J270" s="288"/>
      <c r="K270" s="290" t="s">
        <v>433</v>
      </c>
    </row>
    <row r="271" spans="1:11" ht="12.75" customHeight="1">
      <c r="A271" s="37" t="s">
        <v>119</v>
      </c>
      <c r="B271" s="205" t="s">
        <v>49</v>
      </c>
      <c r="C271" s="37">
        <v>51433.601000000002</v>
      </c>
      <c r="D271" s="37" t="s">
        <v>46</v>
      </c>
      <c r="E271" s="37">
        <f>VLOOKUP(C271,'Active 1'!C$21:E$240,3,FALSE)</f>
        <v>-8850.0008298709217</v>
      </c>
      <c r="F271" s="288" t="s">
        <v>909</v>
      </c>
      <c r="G271" s="289">
        <v>21215</v>
      </c>
      <c r="H271" s="289" t="s">
        <v>370</v>
      </c>
      <c r="I271" s="8"/>
      <c r="J271" s="288"/>
      <c r="K271" s="290" t="s">
        <v>387</v>
      </c>
    </row>
    <row r="272" spans="1:11" ht="12.75" customHeight="1">
      <c r="A272" s="37" t="s">
        <v>119</v>
      </c>
      <c r="B272" s="205" t="s">
        <v>45</v>
      </c>
      <c r="C272" s="37">
        <v>51452.587</v>
      </c>
      <c r="D272" s="37" t="s">
        <v>46</v>
      </c>
      <c r="E272" s="37">
        <f>VLOOKUP(C272,'Active 1'!C$21:E$240,3,FALSE)</f>
        <v>-8797.481065111675</v>
      </c>
      <c r="F272" s="288" t="s">
        <v>910</v>
      </c>
      <c r="G272" s="289">
        <v>21267.5</v>
      </c>
      <c r="H272" s="289" t="s">
        <v>474</v>
      </c>
      <c r="I272" s="8"/>
      <c r="J272" s="288"/>
      <c r="K272" s="290" t="s">
        <v>387</v>
      </c>
    </row>
    <row r="273" spans="1:11" ht="12.75" customHeight="1">
      <c r="A273" s="37" t="s">
        <v>119</v>
      </c>
      <c r="B273" s="205" t="s">
        <v>45</v>
      </c>
      <c r="C273" s="37">
        <v>51486.569000000003</v>
      </c>
      <c r="D273" s="37" t="s">
        <v>46</v>
      </c>
      <c r="E273" s="37">
        <f>VLOOKUP(C273,'Active 1'!C$21:E$240,3,FALSE)</f>
        <v>-8703.4788189276878</v>
      </c>
      <c r="F273" s="288" t="s">
        <v>911</v>
      </c>
      <c r="G273" s="289" t="s">
        <v>912</v>
      </c>
      <c r="H273" s="289" t="s">
        <v>474</v>
      </c>
      <c r="I273" s="8"/>
      <c r="J273" s="288"/>
      <c r="K273" s="290" t="s">
        <v>387</v>
      </c>
    </row>
    <row r="274" spans="1:11" ht="12.75" customHeight="1">
      <c r="A274" s="37" t="s">
        <v>119</v>
      </c>
      <c r="B274" s="205" t="s">
        <v>45</v>
      </c>
      <c r="C274" s="37">
        <v>51837.578000000001</v>
      </c>
      <c r="D274" s="37" t="s">
        <v>46</v>
      </c>
      <c r="E274" s="37">
        <f>VLOOKUP(C274,'Active 1'!C$21:E$240,3,FALSE)</f>
        <v>-7732.5049377320156</v>
      </c>
      <c r="F274" s="288" t="s">
        <v>913</v>
      </c>
      <c r="G274" s="289" t="s">
        <v>914</v>
      </c>
      <c r="H274" s="289" t="s">
        <v>532</v>
      </c>
      <c r="I274" s="8"/>
      <c r="J274" s="288"/>
      <c r="K274" s="290" t="s">
        <v>387</v>
      </c>
    </row>
    <row r="275" spans="1:11" ht="12.75" customHeight="1">
      <c r="A275" s="37" t="s">
        <v>119</v>
      </c>
      <c r="B275" s="205" t="s">
        <v>45</v>
      </c>
      <c r="C275" s="37">
        <v>51897.593999999997</v>
      </c>
      <c r="D275" s="37" t="s">
        <v>46</v>
      </c>
      <c r="E275" s="37">
        <f>VLOOKUP(C275,'Active 1'!C$21:E$240,3,FALSE)</f>
        <v>-7566.4864924675467</v>
      </c>
      <c r="F275" s="288" t="s">
        <v>915</v>
      </c>
      <c r="G275" s="289" t="s">
        <v>916</v>
      </c>
      <c r="H275" s="289" t="s">
        <v>377</v>
      </c>
      <c r="I275" s="8"/>
      <c r="J275" s="288"/>
      <c r="K275" s="290" t="s">
        <v>387</v>
      </c>
    </row>
    <row r="276" spans="1:11" ht="12.75" customHeight="1">
      <c r="A276" s="37" t="s">
        <v>119</v>
      </c>
      <c r="B276" s="205" t="s">
        <v>45</v>
      </c>
      <c r="C276" s="37">
        <v>52133.656000000003</v>
      </c>
      <c r="D276" s="37" t="s">
        <v>46</v>
      </c>
      <c r="E276" s="37">
        <f>VLOOKUP(C276,'Active 1'!C$21:E$240,3,FALSE)</f>
        <v>-6913.4831895812404</v>
      </c>
      <c r="F276" s="288" t="s">
        <v>917</v>
      </c>
      <c r="G276" s="289" t="s">
        <v>918</v>
      </c>
      <c r="H276" s="289" t="s">
        <v>360</v>
      </c>
      <c r="I276" s="8"/>
      <c r="J276" s="288"/>
      <c r="K276" s="290" t="s">
        <v>387</v>
      </c>
    </row>
    <row r="277" spans="1:11" ht="12.75" customHeight="1">
      <c r="A277" s="195" t="s">
        <v>136</v>
      </c>
      <c r="B277" s="205" t="s">
        <v>45</v>
      </c>
      <c r="C277" s="37">
        <v>53601.167000000001</v>
      </c>
      <c r="D277" s="37" t="s">
        <v>79</v>
      </c>
      <c r="E277" s="37" t="e">
        <f>VLOOKUP(C277,'Active 1'!C$21:E$240,3,FALSE)</f>
        <v>#N/A</v>
      </c>
      <c r="F277" s="288" t="s">
        <v>919</v>
      </c>
      <c r="G277" s="289" t="s">
        <v>920</v>
      </c>
      <c r="H277" s="289" t="s">
        <v>432</v>
      </c>
      <c r="I277" s="8"/>
      <c r="J277" s="288" t="s">
        <v>398</v>
      </c>
      <c r="K277" s="290" t="s">
        <v>921</v>
      </c>
    </row>
    <row r="278" spans="1:11" ht="12.75" customHeight="1">
      <c r="A278" s="37" t="s">
        <v>131</v>
      </c>
      <c r="B278" s="205" t="s">
        <v>45</v>
      </c>
      <c r="C278" s="37">
        <v>54059.555999999997</v>
      </c>
      <c r="D278" s="37" t="s">
        <v>46</v>
      </c>
      <c r="E278" s="37" t="e">
        <f>VLOOKUP(C278,'Active 1'!C$21:E$240,3,FALSE)</f>
        <v>#N/A</v>
      </c>
      <c r="F278" s="288" t="s">
        <v>922</v>
      </c>
      <c r="G278" s="289" t="s">
        <v>923</v>
      </c>
      <c r="H278" s="289" t="s">
        <v>427</v>
      </c>
      <c r="I278" s="8"/>
      <c r="J278" s="288"/>
      <c r="K278" s="290" t="s">
        <v>924</v>
      </c>
    </row>
    <row r="279" spans="1:11" ht="12.75" customHeight="1">
      <c r="A279" s="37" t="s">
        <v>54</v>
      </c>
      <c r="B279" s="205" t="s">
        <v>49</v>
      </c>
      <c r="C279" s="37">
        <v>28058.561399999999</v>
      </c>
      <c r="D279" s="37" t="s">
        <v>46</v>
      </c>
      <c r="E279" s="37">
        <f>VLOOKUP(C279,'Active 1'!C$21:E$240,3,FALSE)</f>
        <v>-73510.886800073029</v>
      </c>
      <c r="F279" s="288" t="s">
        <v>925</v>
      </c>
      <c r="G279" s="289">
        <v>-43446</v>
      </c>
      <c r="H279" s="289" t="s">
        <v>926</v>
      </c>
      <c r="I279" s="8"/>
      <c r="J279" s="288"/>
      <c r="K279" s="290" t="s">
        <v>855</v>
      </c>
    </row>
    <row r="280" spans="1:11" ht="12.75" customHeight="1">
      <c r="A280" s="37" t="s">
        <v>78</v>
      </c>
      <c r="B280" s="205" t="s">
        <v>45</v>
      </c>
      <c r="C280" s="37">
        <v>45208.3511</v>
      </c>
      <c r="D280" s="37" t="s">
        <v>79</v>
      </c>
      <c r="E280" s="37">
        <f>VLOOKUP(C280,'Active 1'!C$21:E$240,3,FALSE)</f>
        <v>-26070.513856078254</v>
      </c>
      <c r="F280" s="288" t="s">
        <v>927</v>
      </c>
      <c r="G280" s="289">
        <v>3994.5</v>
      </c>
      <c r="H280" s="289" t="s">
        <v>928</v>
      </c>
      <c r="I280" s="8"/>
      <c r="J280" s="288" t="s">
        <v>398</v>
      </c>
      <c r="K280" s="290" t="s">
        <v>929</v>
      </c>
    </row>
    <row r="281" spans="1:11" ht="12.75" customHeight="1">
      <c r="A281" s="37" t="s">
        <v>78</v>
      </c>
      <c r="B281" s="205" t="s">
        <v>49</v>
      </c>
      <c r="C281" s="37">
        <v>45208.531900000002</v>
      </c>
      <c r="D281" s="37" t="s">
        <v>79</v>
      </c>
      <c r="E281" s="37">
        <f>VLOOKUP(C281,'Active 1'!C$21:E$240,3,FALSE)</f>
        <v>-26070.013720532665</v>
      </c>
      <c r="F281" s="288" t="s">
        <v>930</v>
      </c>
      <c r="G281" s="289">
        <v>3995</v>
      </c>
      <c r="H281" s="289" t="s">
        <v>928</v>
      </c>
      <c r="I281" s="8"/>
      <c r="J281" s="288" t="s">
        <v>398</v>
      </c>
      <c r="K281" s="290" t="s">
        <v>929</v>
      </c>
    </row>
    <row r="282" spans="1:11" ht="12.75" customHeight="1">
      <c r="A282" s="37" t="s">
        <v>78</v>
      </c>
      <c r="B282" s="205" t="s">
        <v>45</v>
      </c>
      <c r="C282" s="37">
        <v>46024.26</v>
      </c>
      <c r="D282" s="37" t="s">
        <v>79</v>
      </c>
      <c r="E282" s="37">
        <f>VLOOKUP(C282,'Active 1'!C$21:E$240,3,FALSE)</f>
        <v>-23813.516937665623</v>
      </c>
      <c r="F282" s="288" t="s">
        <v>931</v>
      </c>
      <c r="G282" s="289">
        <v>6251.5</v>
      </c>
      <c r="H282" s="289" t="s">
        <v>771</v>
      </c>
      <c r="I282" s="8"/>
      <c r="J282" s="288" t="s">
        <v>398</v>
      </c>
      <c r="K282" s="290" t="s">
        <v>929</v>
      </c>
    </row>
    <row r="283" spans="1:11" ht="12.75" customHeight="1">
      <c r="A283" s="37" t="s">
        <v>78</v>
      </c>
      <c r="B283" s="205" t="s">
        <v>49</v>
      </c>
      <c r="C283" s="37">
        <v>46026.248299999999</v>
      </c>
      <c r="D283" s="37" t="s">
        <v>79</v>
      </c>
      <c r="E283" s="37">
        <f>VLOOKUP(C283,'Active 1'!C$21:E$240,3,FALSE)</f>
        <v>-23808.016829782409</v>
      </c>
      <c r="F283" s="288" t="s">
        <v>932</v>
      </c>
      <c r="G283" s="289">
        <v>6257</v>
      </c>
      <c r="H283" s="289" t="s">
        <v>933</v>
      </c>
      <c r="I283" s="8"/>
      <c r="J283" s="288" t="s">
        <v>398</v>
      </c>
      <c r="K283" s="290" t="s">
        <v>929</v>
      </c>
    </row>
    <row r="284" spans="1:11" ht="12.75" customHeight="1">
      <c r="A284" s="37" t="s">
        <v>121</v>
      </c>
      <c r="B284" s="205" t="s">
        <v>45</v>
      </c>
      <c r="C284" s="37">
        <v>51513.314899999998</v>
      </c>
      <c r="D284" s="37" t="s">
        <v>79</v>
      </c>
      <c r="E284" s="37">
        <f>VLOOKUP(C284,'Active 1'!C$21:E$240,3,FALSE)</f>
        <v>-8629.4933361364601</v>
      </c>
      <c r="F284" s="288" t="s">
        <v>934</v>
      </c>
      <c r="G284" s="289" t="s">
        <v>935</v>
      </c>
      <c r="H284" s="289" t="s">
        <v>936</v>
      </c>
      <c r="I284" s="8"/>
      <c r="J284" s="288" t="s">
        <v>398</v>
      </c>
      <c r="K284" s="290" t="s">
        <v>353</v>
      </c>
    </row>
    <row r="285" spans="1:11" ht="12.75" customHeight="1">
      <c r="A285" s="37" t="s">
        <v>123</v>
      </c>
      <c r="B285" s="205" t="s">
        <v>45</v>
      </c>
      <c r="C285" s="37">
        <v>51840.290500000003</v>
      </c>
      <c r="D285" s="37" t="s">
        <v>79</v>
      </c>
      <c r="E285" s="37">
        <f>VLOOKUP(C285,'Active 1'!C$21:E$240,3,FALSE)</f>
        <v>-7725.0015214300265</v>
      </c>
      <c r="F285" s="288" t="s">
        <v>937</v>
      </c>
      <c r="G285" s="289" t="s">
        <v>938</v>
      </c>
      <c r="H285" s="289" t="s">
        <v>629</v>
      </c>
      <c r="I285" s="8"/>
      <c r="J285" s="288" t="s">
        <v>398</v>
      </c>
      <c r="K285" s="290" t="s">
        <v>353</v>
      </c>
    </row>
    <row r="286" spans="1:11" ht="12.75" customHeight="1">
      <c r="A286" s="37" t="s">
        <v>119</v>
      </c>
      <c r="B286" s="205" t="s">
        <v>45</v>
      </c>
      <c r="C286" s="37">
        <v>51873.549200000001</v>
      </c>
      <c r="D286" s="37" t="s">
        <v>124</v>
      </c>
      <c r="E286" s="37">
        <f>VLOOKUP(C286,'Active 1'!C$21:E$240,3,FALSE)</f>
        <v>-7633.0000940520358</v>
      </c>
      <c r="F286" s="288" t="s">
        <v>939</v>
      </c>
      <c r="G286" s="289" t="s">
        <v>940</v>
      </c>
      <c r="H286" s="289" t="s">
        <v>397</v>
      </c>
      <c r="I286" s="8"/>
      <c r="J286" s="288" t="s">
        <v>735</v>
      </c>
      <c r="K286" s="290" t="s">
        <v>387</v>
      </c>
    </row>
    <row r="287" spans="1:11" ht="12.75" customHeight="1">
      <c r="A287" s="37" t="s">
        <v>119</v>
      </c>
      <c r="B287" s="205" t="s">
        <v>45</v>
      </c>
      <c r="C287" s="37">
        <v>52075.81</v>
      </c>
      <c r="D287" s="37" t="s">
        <v>124</v>
      </c>
      <c r="E287" s="37">
        <f>VLOOKUP(C287,'Active 1'!C$21:E$240,3,FALSE)</f>
        <v>-7073.498901804147</v>
      </c>
      <c r="F287" s="288" t="s">
        <v>941</v>
      </c>
      <c r="G287" s="289" t="s">
        <v>942</v>
      </c>
      <c r="H287" s="289" t="s">
        <v>679</v>
      </c>
      <c r="I287" s="8"/>
      <c r="J287" s="288" t="s">
        <v>735</v>
      </c>
      <c r="K287" s="290" t="s">
        <v>739</v>
      </c>
    </row>
    <row r="288" spans="1:11" ht="12.75" customHeight="1">
      <c r="A288" s="37" t="s">
        <v>119</v>
      </c>
      <c r="B288" s="205" t="s">
        <v>45</v>
      </c>
      <c r="C288" s="37">
        <v>52183.536800000002</v>
      </c>
      <c r="D288" s="37" t="s">
        <v>124</v>
      </c>
      <c r="E288" s="37">
        <f>VLOOKUP(C288,'Active 1'!C$21:E$240,3,FALSE)</f>
        <v>-6775.5011037283293</v>
      </c>
      <c r="F288" s="288" t="s">
        <v>943</v>
      </c>
      <c r="G288" s="289" t="s">
        <v>944</v>
      </c>
      <c r="H288" s="289" t="s">
        <v>629</v>
      </c>
      <c r="I288" s="8"/>
      <c r="J288" s="288" t="s">
        <v>735</v>
      </c>
      <c r="K288" s="290" t="s">
        <v>739</v>
      </c>
    </row>
    <row r="289" spans="1:11" ht="12.75" customHeight="1">
      <c r="A289" s="37" t="s">
        <v>119</v>
      </c>
      <c r="B289" s="205" t="s">
        <v>45</v>
      </c>
      <c r="C289" s="37">
        <v>52215.530500000001</v>
      </c>
      <c r="D289" s="37" t="s">
        <v>124</v>
      </c>
      <c r="E289" s="37" t="e">
        <f>VLOOKUP(C289,'Active 1'!C$21:E$240,3,FALSE)</f>
        <v>#N/A</v>
      </c>
      <c r="F289" s="288" t="s">
        <v>945</v>
      </c>
      <c r="G289" s="289" t="s">
        <v>946</v>
      </c>
      <c r="H289" s="289" t="s">
        <v>690</v>
      </c>
      <c r="I289" s="8"/>
      <c r="J289" s="288" t="s">
        <v>735</v>
      </c>
      <c r="K289" s="290" t="s">
        <v>739</v>
      </c>
    </row>
    <row r="290" spans="1:11" ht="12.75" customHeight="1">
      <c r="A290" s="37" t="s">
        <v>119</v>
      </c>
      <c r="B290" s="205" t="s">
        <v>45</v>
      </c>
      <c r="C290" s="37">
        <v>52254.571300000003</v>
      </c>
      <c r="D290" s="37" t="s">
        <v>124</v>
      </c>
      <c r="E290" s="37" t="e">
        <f>VLOOKUP(C290,'Active 1'!C$21:E$240,3,FALSE)</f>
        <v>#N/A</v>
      </c>
      <c r="F290" s="288" t="s">
        <v>947</v>
      </c>
      <c r="G290" s="289" t="s">
        <v>948</v>
      </c>
      <c r="H290" s="289" t="s">
        <v>626</v>
      </c>
      <c r="I290" s="8"/>
      <c r="J290" s="288" t="s">
        <v>735</v>
      </c>
      <c r="K290" s="290" t="s">
        <v>387</v>
      </c>
    </row>
    <row r="291" spans="1:11" ht="12.75" customHeight="1">
      <c r="A291" s="37" t="s">
        <v>119</v>
      </c>
      <c r="B291" s="205" t="s">
        <v>45</v>
      </c>
      <c r="C291" s="37">
        <v>52264.513899999998</v>
      </c>
      <c r="D291" s="37" t="s">
        <v>124</v>
      </c>
      <c r="E291" s="37" t="e">
        <f>VLOOKUP(C291,'Active 1'!C$21:E$240,3,FALSE)</f>
        <v>#N/A</v>
      </c>
      <c r="F291" s="288" t="s">
        <v>949</v>
      </c>
      <c r="G291" s="289" t="s">
        <v>950</v>
      </c>
      <c r="H291" s="289" t="s">
        <v>951</v>
      </c>
      <c r="I291" s="8"/>
      <c r="J291" s="288" t="s">
        <v>735</v>
      </c>
      <c r="K291" s="290" t="s">
        <v>739</v>
      </c>
    </row>
    <row r="292" spans="1:11" ht="12.75" customHeight="1">
      <c r="A292" s="37" t="s">
        <v>119</v>
      </c>
      <c r="B292" s="205" t="s">
        <v>45</v>
      </c>
      <c r="C292" s="37">
        <v>52504.368900000001</v>
      </c>
      <c r="D292" s="37" t="s">
        <v>124</v>
      </c>
      <c r="E292" s="37" t="e">
        <f>VLOOKUP(C292,'Active 1'!C$21:E$240,3,FALSE)</f>
        <v>#N/A</v>
      </c>
      <c r="F292" s="288" t="s">
        <v>952</v>
      </c>
      <c r="G292" s="289" t="s">
        <v>953</v>
      </c>
      <c r="H292" s="289" t="s">
        <v>707</v>
      </c>
      <c r="I292" s="8"/>
      <c r="J292" s="288" t="s">
        <v>735</v>
      </c>
      <c r="K292" s="290" t="s">
        <v>954</v>
      </c>
    </row>
    <row r="293" spans="1:11" ht="12.75" customHeight="1">
      <c r="A293" s="37" t="s">
        <v>119</v>
      </c>
      <c r="B293" s="205" t="s">
        <v>45</v>
      </c>
      <c r="C293" s="37">
        <v>52525.698700000001</v>
      </c>
      <c r="D293" s="37" t="s">
        <v>124</v>
      </c>
      <c r="E293" s="37" t="e">
        <f>VLOOKUP(C293,'Active 1'!C$21:E$240,3,FALSE)</f>
        <v>#N/A</v>
      </c>
      <c r="F293" s="288" t="s">
        <v>955</v>
      </c>
      <c r="G293" s="289" t="s">
        <v>956</v>
      </c>
      <c r="H293" s="289" t="s">
        <v>957</v>
      </c>
      <c r="I293" s="8"/>
      <c r="J293" s="288" t="s">
        <v>735</v>
      </c>
      <c r="K293" s="290" t="s">
        <v>387</v>
      </c>
    </row>
    <row r="294" spans="1:11" ht="12.75" customHeight="1">
      <c r="A294" s="195" t="s">
        <v>128</v>
      </c>
      <c r="B294" s="205" t="s">
        <v>45</v>
      </c>
      <c r="C294" s="37">
        <v>52541.968999999997</v>
      </c>
      <c r="D294" s="37" t="s">
        <v>79</v>
      </c>
      <c r="E294" s="37" t="e">
        <f>VLOOKUP(C294,'Active 1'!C$21:E$240,3,FALSE)</f>
        <v>#N/A</v>
      </c>
      <c r="F294" s="288" t="s">
        <v>958</v>
      </c>
      <c r="G294" s="289" t="s">
        <v>959</v>
      </c>
      <c r="H294" s="289" t="s">
        <v>960</v>
      </c>
      <c r="I294" s="8"/>
      <c r="J294" s="288" t="s">
        <v>398</v>
      </c>
      <c r="K294" s="290" t="s">
        <v>961</v>
      </c>
    </row>
    <row r="295" spans="1:11" ht="12.75" customHeight="1">
      <c r="A295" s="195" t="s">
        <v>128</v>
      </c>
      <c r="B295" s="205" t="s">
        <v>45</v>
      </c>
      <c r="C295" s="37">
        <v>52542.150500000003</v>
      </c>
      <c r="D295" s="37" t="s">
        <v>79</v>
      </c>
      <c r="E295" s="37" t="e">
        <f>VLOOKUP(C295,'Active 1'!C$21:E$240,3,FALSE)</f>
        <v>#N/A</v>
      </c>
      <c r="F295" s="288" t="s">
        <v>962</v>
      </c>
      <c r="G295" s="289" t="s">
        <v>963</v>
      </c>
      <c r="H295" s="289" t="s">
        <v>964</v>
      </c>
      <c r="I295" s="8"/>
      <c r="J295" s="288" t="s">
        <v>398</v>
      </c>
      <c r="K295" s="290" t="s">
        <v>961</v>
      </c>
    </row>
    <row r="296" spans="1:11" ht="12.75" customHeight="1">
      <c r="A296" s="37" t="s">
        <v>119</v>
      </c>
      <c r="B296" s="205" t="s">
        <v>45</v>
      </c>
      <c r="C296" s="37">
        <v>52584.622300000003</v>
      </c>
      <c r="D296" s="37" t="s">
        <v>124</v>
      </c>
      <c r="E296" s="37" t="e">
        <f>VLOOKUP(C296,'Active 1'!C$21:E$240,3,FALSE)</f>
        <v>#N/A</v>
      </c>
      <c r="F296" s="288" t="s">
        <v>965</v>
      </c>
      <c r="G296" s="289" t="s">
        <v>966</v>
      </c>
      <c r="H296" s="289" t="s">
        <v>707</v>
      </c>
      <c r="I296" s="8"/>
      <c r="J296" s="288" t="s">
        <v>735</v>
      </c>
      <c r="K296" s="290" t="s">
        <v>739</v>
      </c>
    </row>
    <row r="297" spans="1:11" ht="12.75" customHeight="1">
      <c r="A297" s="37" t="s">
        <v>131</v>
      </c>
      <c r="B297" s="205" t="s">
        <v>45</v>
      </c>
      <c r="C297" s="37">
        <v>52884.669300000001</v>
      </c>
      <c r="D297" s="37" t="s">
        <v>124</v>
      </c>
      <c r="E297" s="37" t="e">
        <f>VLOOKUP(C297,'Active 1'!C$21:E$240,3,FALSE)</f>
        <v>#N/A</v>
      </c>
      <c r="F297" s="288" t="s">
        <v>967</v>
      </c>
      <c r="G297" s="289" t="s">
        <v>968</v>
      </c>
      <c r="H297" s="289" t="s">
        <v>648</v>
      </c>
      <c r="I297" s="8"/>
      <c r="J297" s="288" t="s">
        <v>735</v>
      </c>
      <c r="K297" s="290" t="s">
        <v>387</v>
      </c>
    </row>
    <row r="298" spans="1:11" ht="12.75" customHeight="1">
      <c r="A298" s="195" t="s">
        <v>134</v>
      </c>
      <c r="B298" s="205" t="s">
        <v>45</v>
      </c>
      <c r="C298" s="37">
        <v>52913.952100000002</v>
      </c>
      <c r="D298" s="37" t="s">
        <v>79</v>
      </c>
      <c r="E298" s="37" t="e">
        <f>VLOOKUP(C298,'Active 1'!C$21:E$240,3,FALSE)</f>
        <v>#N/A</v>
      </c>
      <c r="F298" s="288" t="s">
        <v>969</v>
      </c>
      <c r="G298" s="289" t="s">
        <v>970</v>
      </c>
      <c r="H298" s="289" t="s">
        <v>634</v>
      </c>
      <c r="I298" s="8"/>
      <c r="J298" s="288" t="s">
        <v>398</v>
      </c>
      <c r="K298" s="290" t="s">
        <v>961</v>
      </c>
    </row>
    <row r="299" spans="1:11" ht="12.75" customHeight="1">
      <c r="A299" s="37" t="s">
        <v>131</v>
      </c>
      <c r="B299" s="205" t="s">
        <v>45</v>
      </c>
      <c r="C299" s="37">
        <v>52994.565799999997</v>
      </c>
      <c r="D299" s="37" t="s">
        <v>124</v>
      </c>
      <c r="E299" s="37" t="e">
        <f>VLOOKUP(C299,'Active 1'!C$21:E$240,3,FALSE)</f>
        <v>#N/A</v>
      </c>
      <c r="F299" s="288" t="s">
        <v>971</v>
      </c>
      <c r="G299" s="289" t="s">
        <v>972</v>
      </c>
      <c r="H299" s="289" t="s">
        <v>754</v>
      </c>
      <c r="I299" s="8"/>
      <c r="J299" s="288" t="s">
        <v>735</v>
      </c>
      <c r="K299" s="290" t="s">
        <v>739</v>
      </c>
    </row>
    <row r="300" spans="1:11" ht="12.75" customHeight="1">
      <c r="A300" s="37" t="s">
        <v>135</v>
      </c>
      <c r="B300" s="205" t="s">
        <v>45</v>
      </c>
      <c r="C300" s="37">
        <v>53243.460700000003</v>
      </c>
      <c r="D300" s="37" t="s">
        <v>124</v>
      </c>
      <c r="E300" s="37" t="e">
        <f>VLOOKUP(C300,'Active 1'!C$21:E$240,3,FALSE)</f>
        <v>#N/A</v>
      </c>
      <c r="F300" s="288" t="s">
        <v>973</v>
      </c>
      <c r="G300" s="289" t="s">
        <v>974</v>
      </c>
      <c r="H300" s="289" t="s">
        <v>734</v>
      </c>
      <c r="I300" s="8"/>
      <c r="J300" s="288" t="s">
        <v>725</v>
      </c>
      <c r="K300" s="290" t="s">
        <v>975</v>
      </c>
    </row>
    <row r="301" spans="1:11" ht="12.75" customHeight="1">
      <c r="A301" s="37" t="s">
        <v>131</v>
      </c>
      <c r="B301" s="205" t="s">
        <v>45</v>
      </c>
      <c r="C301" s="37">
        <v>53318.653599999998</v>
      </c>
      <c r="D301" s="37" t="s">
        <v>124</v>
      </c>
      <c r="E301" s="37" t="e">
        <f>VLOOKUP(C301,'Active 1'!C$21:E$240,3,FALSE)</f>
        <v>#N/A</v>
      </c>
      <c r="F301" s="288" t="s">
        <v>976</v>
      </c>
      <c r="G301" s="289" t="s">
        <v>977</v>
      </c>
      <c r="H301" s="289" t="s">
        <v>957</v>
      </c>
      <c r="I301" s="8"/>
      <c r="J301" s="288" t="s">
        <v>735</v>
      </c>
      <c r="K301" s="290" t="s">
        <v>739</v>
      </c>
    </row>
    <row r="302" spans="1:11" ht="12.75" customHeight="1">
      <c r="A302" s="37" t="s">
        <v>135</v>
      </c>
      <c r="B302" s="205" t="s">
        <v>45</v>
      </c>
      <c r="C302" s="37">
        <v>53353.3577</v>
      </c>
      <c r="D302" s="37" t="s">
        <v>124</v>
      </c>
      <c r="E302" s="37" t="e">
        <f>VLOOKUP(C302,'Active 1'!C$21:E$240,3,FALSE)</f>
        <v>#N/A</v>
      </c>
      <c r="F302" s="288" t="s">
        <v>978</v>
      </c>
      <c r="G302" s="289" t="s">
        <v>979</v>
      </c>
      <c r="H302" s="289" t="s">
        <v>711</v>
      </c>
      <c r="I302" s="8"/>
      <c r="J302" s="288" t="s">
        <v>725</v>
      </c>
      <c r="K302" s="290" t="s">
        <v>975</v>
      </c>
    </row>
    <row r="303" spans="1:11" ht="12.75" customHeight="1">
      <c r="A303" s="195" t="s">
        <v>136</v>
      </c>
      <c r="B303" s="205" t="s">
        <v>45</v>
      </c>
      <c r="C303" s="37">
        <v>53600.082600000002</v>
      </c>
      <c r="D303" s="37" t="s">
        <v>79</v>
      </c>
      <c r="E303" s="37" t="e">
        <f>VLOOKUP(C303,'Active 1'!C$21:E$240,3,FALSE)</f>
        <v>#N/A</v>
      </c>
      <c r="F303" s="288" t="s">
        <v>980</v>
      </c>
      <c r="G303" s="289" t="s">
        <v>981</v>
      </c>
      <c r="H303" s="289" t="s">
        <v>697</v>
      </c>
      <c r="I303" s="8"/>
      <c r="J303" s="288" t="s">
        <v>398</v>
      </c>
      <c r="K303" s="290" t="s">
        <v>921</v>
      </c>
    </row>
    <row r="304" spans="1:11" ht="12.75" customHeight="1">
      <c r="A304" s="195" t="s">
        <v>136</v>
      </c>
      <c r="B304" s="205" t="s">
        <v>45</v>
      </c>
      <c r="C304" s="37">
        <v>53600.263800000001</v>
      </c>
      <c r="D304" s="37" t="s">
        <v>79</v>
      </c>
      <c r="E304" s="37" t="e">
        <f>VLOOKUP(C304,'Active 1'!C$21:E$240,3,FALSE)</f>
        <v>#N/A</v>
      </c>
      <c r="F304" s="288" t="s">
        <v>982</v>
      </c>
      <c r="G304" s="289" t="s">
        <v>983</v>
      </c>
      <c r="H304" s="289" t="s">
        <v>634</v>
      </c>
      <c r="I304" s="8"/>
      <c r="J304" s="288" t="s">
        <v>398</v>
      </c>
      <c r="K304" s="290" t="s">
        <v>921</v>
      </c>
    </row>
    <row r="305" spans="1:11" ht="12.75" customHeight="1">
      <c r="A305" s="195" t="s">
        <v>136</v>
      </c>
      <c r="B305" s="205" t="s">
        <v>45</v>
      </c>
      <c r="C305" s="37">
        <v>53602.070599999999</v>
      </c>
      <c r="D305" s="37" t="s">
        <v>79</v>
      </c>
      <c r="E305" s="37" t="e">
        <f>VLOOKUP(C305,'Active 1'!C$21:E$240,3,FALSE)</f>
        <v>#N/A</v>
      </c>
      <c r="F305" s="288" t="s">
        <v>984</v>
      </c>
      <c r="G305" s="289" t="s">
        <v>985</v>
      </c>
      <c r="H305" s="289" t="s">
        <v>675</v>
      </c>
      <c r="I305" s="8"/>
      <c r="J305" s="288" t="s">
        <v>398</v>
      </c>
      <c r="K305" s="290" t="s">
        <v>921</v>
      </c>
    </row>
    <row r="306" spans="1:11" ht="12.75" customHeight="1">
      <c r="A306" s="195" t="s">
        <v>136</v>
      </c>
      <c r="B306" s="205" t="s">
        <v>45</v>
      </c>
      <c r="C306" s="37">
        <v>53602.251400000001</v>
      </c>
      <c r="D306" s="37" t="s">
        <v>79</v>
      </c>
      <c r="E306" s="37" t="e">
        <f>VLOOKUP(C306,'Active 1'!C$21:E$240,3,FALSE)</f>
        <v>#N/A</v>
      </c>
      <c r="F306" s="288" t="s">
        <v>986</v>
      </c>
      <c r="G306" s="289" t="s">
        <v>987</v>
      </c>
      <c r="H306" s="289" t="s">
        <v>988</v>
      </c>
      <c r="I306" s="8"/>
      <c r="J306" s="288" t="s">
        <v>398</v>
      </c>
      <c r="K306" s="290" t="s">
        <v>921</v>
      </c>
    </row>
    <row r="307" spans="1:11" ht="12.75" customHeight="1">
      <c r="A307" s="37" t="s">
        <v>131</v>
      </c>
      <c r="B307" s="205" t="s">
        <v>45</v>
      </c>
      <c r="C307" s="37">
        <v>53610.747499999998</v>
      </c>
      <c r="D307" s="37" t="s">
        <v>124</v>
      </c>
      <c r="E307" s="37" t="e">
        <f>VLOOKUP(C307,'Active 1'!C$21:E$240,3,FALSE)</f>
        <v>#N/A</v>
      </c>
      <c r="F307" s="288" t="s">
        <v>989</v>
      </c>
      <c r="G307" s="289" t="s">
        <v>990</v>
      </c>
      <c r="H307" s="289" t="s">
        <v>397</v>
      </c>
      <c r="I307" s="8"/>
      <c r="J307" s="288" t="s">
        <v>735</v>
      </c>
      <c r="K307" s="290" t="s">
        <v>387</v>
      </c>
    </row>
    <row r="308" spans="1:11" ht="12.75" customHeight="1">
      <c r="A308" s="195" t="s">
        <v>136</v>
      </c>
      <c r="B308" s="205" t="s">
        <v>45</v>
      </c>
      <c r="C308" s="37">
        <v>53617.072899999999</v>
      </c>
      <c r="D308" s="37" t="s">
        <v>79</v>
      </c>
      <c r="E308" s="37" t="e">
        <f>VLOOKUP(C308,'Active 1'!C$21:E$240,3,FALSE)</f>
        <v>#N/A</v>
      </c>
      <c r="F308" s="288" t="s">
        <v>991</v>
      </c>
      <c r="G308" s="289" t="s">
        <v>992</v>
      </c>
      <c r="H308" s="289" t="s">
        <v>675</v>
      </c>
      <c r="I308" s="8"/>
      <c r="J308" s="288" t="s">
        <v>398</v>
      </c>
      <c r="K308" s="290" t="s">
        <v>921</v>
      </c>
    </row>
    <row r="309" spans="1:11" ht="12.75" customHeight="1">
      <c r="A309" s="37" t="s">
        <v>131</v>
      </c>
      <c r="B309" s="205" t="s">
        <v>45</v>
      </c>
      <c r="C309" s="37">
        <v>53981.649400000002</v>
      </c>
      <c r="D309" s="37" t="s">
        <v>124</v>
      </c>
      <c r="E309" s="37" t="e">
        <f>VLOOKUP(C309,'Active 1'!C$21:E$240,3,FALSE)</f>
        <v>#N/A</v>
      </c>
      <c r="F309" s="288" t="s">
        <v>993</v>
      </c>
      <c r="G309" s="289" t="s">
        <v>994</v>
      </c>
      <c r="H309" s="289" t="s">
        <v>995</v>
      </c>
      <c r="I309" s="8"/>
      <c r="J309" s="288" t="s">
        <v>735</v>
      </c>
      <c r="K309" s="290" t="s">
        <v>996</v>
      </c>
    </row>
    <row r="310" spans="1:11" ht="12.75" customHeight="1">
      <c r="A310" s="37" t="s">
        <v>135</v>
      </c>
      <c r="B310" s="205" t="s">
        <v>45</v>
      </c>
      <c r="C310" s="37">
        <v>53984.358899999999</v>
      </c>
      <c r="D310" s="37" t="s">
        <v>124</v>
      </c>
      <c r="E310" s="37" t="e">
        <f>VLOOKUP(C310,'Active 1'!C$21:E$240,3,FALSE)</f>
        <v>#N/A</v>
      </c>
      <c r="F310" s="288" t="s">
        <v>997</v>
      </c>
      <c r="G310" s="289" t="s">
        <v>998</v>
      </c>
      <c r="H310" s="289" t="s">
        <v>626</v>
      </c>
      <c r="I310" s="8"/>
      <c r="J310" s="288" t="s">
        <v>725</v>
      </c>
      <c r="K310" s="290" t="s">
        <v>975</v>
      </c>
    </row>
    <row r="311" spans="1:11" ht="12.75" customHeight="1">
      <c r="A311" s="37" t="s">
        <v>135</v>
      </c>
      <c r="B311" s="205" t="s">
        <v>45</v>
      </c>
      <c r="C311" s="37">
        <v>53984.359100000001</v>
      </c>
      <c r="D311" s="37" t="s">
        <v>124</v>
      </c>
      <c r="E311" s="37" t="e">
        <f>VLOOKUP(C311,'Active 1'!C$21:E$240,3,FALSE)</f>
        <v>#N/A</v>
      </c>
      <c r="F311" s="288" t="s">
        <v>999</v>
      </c>
      <c r="G311" s="289" t="s">
        <v>998</v>
      </c>
      <c r="H311" s="289" t="s">
        <v>675</v>
      </c>
      <c r="I311" s="8"/>
      <c r="J311" s="288" t="s">
        <v>725</v>
      </c>
      <c r="K311" s="290" t="s">
        <v>975</v>
      </c>
    </row>
    <row r="312" spans="1:11" ht="12.75" customHeight="1">
      <c r="A312" s="37" t="s">
        <v>135</v>
      </c>
      <c r="B312" s="205" t="s">
        <v>45</v>
      </c>
      <c r="C312" s="37">
        <v>53984.5409</v>
      </c>
      <c r="D312" s="37" t="s">
        <v>124</v>
      </c>
      <c r="E312" s="37" t="e">
        <f>VLOOKUP(C312,'Active 1'!C$21:E$240,3,FALSE)</f>
        <v>#N/A</v>
      </c>
      <c r="F312" s="288" t="s">
        <v>1000</v>
      </c>
      <c r="G312" s="289" t="s">
        <v>1001</v>
      </c>
      <c r="H312" s="289" t="s">
        <v>951</v>
      </c>
      <c r="I312" s="8"/>
      <c r="J312" s="288" t="s">
        <v>725</v>
      </c>
      <c r="K312" s="290" t="s">
        <v>975</v>
      </c>
    </row>
    <row r="313" spans="1:11" ht="12.75" customHeight="1">
      <c r="A313" s="37" t="s">
        <v>135</v>
      </c>
      <c r="B313" s="205" t="s">
        <v>45</v>
      </c>
      <c r="C313" s="37">
        <v>53984.541100000002</v>
      </c>
      <c r="D313" s="37" t="s">
        <v>124</v>
      </c>
      <c r="E313" s="37" t="e">
        <f>VLOOKUP(C313,'Active 1'!C$21:E$240,3,FALSE)</f>
        <v>#N/A</v>
      </c>
      <c r="F313" s="288" t="s">
        <v>1002</v>
      </c>
      <c r="G313" s="289" t="s">
        <v>1001</v>
      </c>
      <c r="H313" s="289" t="s">
        <v>679</v>
      </c>
      <c r="I313" s="8"/>
      <c r="J313" s="288" t="s">
        <v>725</v>
      </c>
      <c r="K313" s="290" t="s">
        <v>975</v>
      </c>
    </row>
    <row r="314" spans="1:11" ht="12.75" customHeight="1">
      <c r="A314" s="37" t="s">
        <v>135</v>
      </c>
      <c r="B314" s="205" t="s">
        <v>45</v>
      </c>
      <c r="C314" s="37">
        <v>53986.527099999999</v>
      </c>
      <c r="D314" s="37" t="s">
        <v>124</v>
      </c>
      <c r="E314" s="37" t="e">
        <f>VLOOKUP(C314,'Active 1'!C$21:E$240,3,FALSE)</f>
        <v>#N/A</v>
      </c>
      <c r="F314" s="288" t="s">
        <v>1003</v>
      </c>
      <c r="G314" s="289" t="s">
        <v>1004</v>
      </c>
      <c r="H314" s="289" t="s">
        <v>730</v>
      </c>
      <c r="I314" s="8"/>
      <c r="J314" s="288" t="s">
        <v>725</v>
      </c>
      <c r="K314" s="290" t="s">
        <v>975</v>
      </c>
    </row>
    <row r="315" spans="1:11" ht="12.75" customHeight="1">
      <c r="A315" s="37" t="s">
        <v>135</v>
      </c>
      <c r="B315" s="205" t="s">
        <v>45</v>
      </c>
      <c r="C315" s="37">
        <v>53986.527600000001</v>
      </c>
      <c r="D315" s="37" t="s">
        <v>124</v>
      </c>
      <c r="E315" s="37" t="e">
        <f>VLOOKUP(C315,'Active 1'!C$21:E$240,3,FALSE)</f>
        <v>#N/A</v>
      </c>
      <c r="F315" s="288" t="s">
        <v>1003</v>
      </c>
      <c r="G315" s="289" t="s">
        <v>1004</v>
      </c>
      <c r="H315" s="289" t="s">
        <v>754</v>
      </c>
      <c r="I315" s="8"/>
      <c r="J315" s="288" t="s">
        <v>725</v>
      </c>
      <c r="K315" s="290" t="s">
        <v>975</v>
      </c>
    </row>
    <row r="316" spans="1:11" ht="12.75" customHeight="1">
      <c r="A316" s="37" t="s">
        <v>135</v>
      </c>
      <c r="B316" s="205" t="s">
        <v>45</v>
      </c>
      <c r="C316" s="37">
        <v>53992.494899999998</v>
      </c>
      <c r="D316" s="37" t="s">
        <v>124</v>
      </c>
      <c r="E316" s="37" t="e">
        <f>VLOOKUP(C316,'Active 1'!C$21:E$240,3,FALSE)</f>
        <v>#N/A</v>
      </c>
      <c r="F316" s="288" t="s">
        <v>1005</v>
      </c>
      <c r="G316" s="289" t="s">
        <v>1006</v>
      </c>
      <c r="H316" s="289" t="s">
        <v>405</v>
      </c>
      <c r="I316" s="8"/>
      <c r="J316" s="288" t="s">
        <v>725</v>
      </c>
      <c r="K316" s="290" t="s">
        <v>975</v>
      </c>
    </row>
    <row r="317" spans="1:11" ht="12.75" customHeight="1">
      <c r="A317" s="37" t="s">
        <v>135</v>
      </c>
      <c r="B317" s="205" t="s">
        <v>45</v>
      </c>
      <c r="C317" s="37">
        <v>53992.495699999999</v>
      </c>
      <c r="D317" s="37" t="s">
        <v>124</v>
      </c>
      <c r="E317" s="37" t="e">
        <f>VLOOKUP(C317,'Active 1'!C$21:E$240,3,FALSE)</f>
        <v>#N/A</v>
      </c>
      <c r="F317" s="288" t="s">
        <v>1007</v>
      </c>
      <c r="G317" s="289" t="s">
        <v>1006</v>
      </c>
      <c r="H317" s="289" t="s">
        <v>1008</v>
      </c>
      <c r="I317" s="8"/>
      <c r="J317" s="288" t="s">
        <v>725</v>
      </c>
      <c r="K317" s="290" t="s">
        <v>975</v>
      </c>
    </row>
    <row r="318" spans="1:11" ht="12.75" customHeight="1">
      <c r="A318" s="195" t="s">
        <v>144</v>
      </c>
      <c r="B318" s="205" t="s">
        <v>45</v>
      </c>
      <c r="C318" s="37">
        <v>54360.320599999999</v>
      </c>
      <c r="D318" s="37" t="s">
        <v>124</v>
      </c>
      <c r="E318" s="37" t="e">
        <f>VLOOKUP(C318,'Active 1'!C$21:E$240,3,FALSE)</f>
        <v>#N/A</v>
      </c>
      <c r="F318" s="288" t="s">
        <v>1009</v>
      </c>
      <c r="G318" s="289" t="s">
        <v>1010</v>
      </c>
      <c r="H318" s="289" t="s">
        <v>1011</v>
      </c>
      <c r="I318" s="8"/>
      <c r="J318" s="288" t="s">
        <v>551</v>
      </c>
      <c r="K318" s="290" t="s">
        <v>683</v>
      </c>
    </row>
    <row r="319" spans="1:11" ht="12.75" customHeight="1">
      <c r="A319" s="195" t="s">
        <v>150</v>
      </c>
      <c r="B319" s="205" t="s">
        <v>45</v>
      </c>
      <c r="C319" s="37">
        <v>55060.3678</v>
      </c>
      <c r="D319" s="37" t="s">
        <v>124</v>
      </c>
      <c r="E319" s="37" t="e">
        <f>VLOOKUP(C319,'Active 1'!C$21:E$240,3,FALSE)</f>
        <v>#N/A</v>
      </c>
      <c r="F319" s="288" t="s">
        <v>1012</v>
      </c>
      <c r="G319" s="289" t="s">
        <v>1013</v>
      </c>
      <c r="H319" s="289" t="s">
        <v>403</v>
      </c>
      <c r="I319" s="8"/>
      <c r="J319" s="288" t="s">
        <v>181</v>
      </c>
      <c r="K319" s="290" t="s">
        <v>726</v>
      </c>
    </row>
    <row r="320" spans="1:11" ht="12.75" customHeight="1">
      <c r="A320" s="195" t="s">
        <v>150</v>
      </c>
      <c r="B320" s="205" t="s">
        <v>45</v>
      </c>
      <c r="C320" s="37">
        <v>55096.336900000002</v>
      </c>
      <c r="D320" s="37" t="s">
        <v>124</v>
      </c>
      <c r="E320" s="37" t="e">
        <f>VLOOKUP(C320,'Active 1'!C$21:E$240,3,FALSE)</f>
        <v>#N/A</v>
      </c>
      <c r="F320" s="288" t="s">
        <v>1014</v>
      </c>
      <c r="G320" s="289" t="s">
        <v>1015</v>
      </c>
      <c r="H320" s="289" t="s">
        <v>1016</v>
      </c>
      <c r="I320" s="8"/>
      <c r="J320" s="288" t="s">
        <v>181</v>
      </c>
      <c r="K320" s="290" t="s">
        <v>726</v>
      </c>
    </row>
    <row r="321" spans="1:11" ht="12.75" customHeight="1">
      <c r="A321" s="195" t="s">
        <v>152</v>
      </c>
      <c r="B321" s="205" t="s">
        <v>45</v>
      </c>
      <c r="C321" s="37">
        <v>55159.238400000002</v>
      </c>
      <c r="D321" s="37" t="s">
        <v>124</v>
      </c>
      <c r="E321" s="37" t="e">
        <f>VLOOKUP(C321,'Active 1'!C$21:E$240,3,FALSE)</f>
        <v>#N/A</v>
      </c>
      <c r="F321" s="288" t="s">
        <v>1017</v>
      </c>
      <c r="G321" s="289" t="s">
        <v>1018</v>
      </c>
      <c r="H321" s="289" t="s">
        <v>757</v>
      </c>
      <c r="I321" s="8"/>
      <c r="J321" s="288" t="s">
        <v>718</v>
      </c>
      <c r="K321" s="290" t="s">
        <v>810</v>
      </c>
    </row>
    <row r="322" spans="1:11" ht="12.75" customHeight="1">
      <c r="A322" s="195" t="s">
        <v>152</v>
      </c>
      <c r="B322" s="205" t="s">
        <v>45</v>
      </c>
      <c r="C322" s="37">
        <v>55159.238499999999</v>
      </c>
      <c r="D322" s="37" t="s">
        <v>124</v>
      </c>
      <c r="E322" s="37" t="e">
        <f>VLOOKUP(C322,'Active 1'!C$21:E$240,3,FALSE)</f>
        <v>#N/A</v>
      </c>
      <c r="F322" s="288" t="s">
        <v>1017</v>
      </c>
      <c r="G322" s="289" t="s">
        <v>1018</v>
      </c>
      <c r="H322" s="289" t="s">
        <v>1019</v>
      </c>
      <c r="I322" s="8"/>
      <c r="J322" s="288" t="s">
        <v>181</v>
      </c>
      <c r="K322" s="290" t="s">
        <v>810</v>
      </c>
    </row>
    <row r="323" spans="1:11" ht="12.75" customHeight="1">
      <c r="A323" s="195" t="s">
        <v>152</v>
      </c>
      <c r="B323" s="205" t="s">
        <v>45</v>
      </c>
      <c r="C323" s="37">
        <v>55159.238599999997</v>
      </c>
      <c r="D323" s="37" t="s">
        <v>124</v>
      </c>
      <c r="E323" s="37" t="e">
        <f>VLOOKUP(C323,'Active 1'!C$21:E$240,3,FALSE)</f>
        <v>#N/A</v>
      </c>
      <c r="F323" s="288" t="s">
        <v>1017</v>
      </c>
      <c r="G323" s="289" t="s">
        <v>1018</v>
      </c>
      <c r="H323" s="289" t="s">
        <v>403</v>
      </c>
      <c r="I323" s="8"/>
      <c r="J323" s="288" t="s">
        <v>49</v>
      </c>
      <c r="K323" s="290" t="s">
        <v>810</v>
      </c>
    </row>
    <row r="324" spans="1:11" ht="12.75" customHeight="1">
      <c r="A324" s="195" t="s">
        <v>150</v>
      </c>
      <c r="B324" s="205" t="s">
        <v>45</v>
      </c>
      <c r="C324" s="37">
        <v>55476.2742</v>
      </c>
      <c r="D324" s="37" t="s">
        <v>124</v>
      </c>
      <c r="E324" s="37" t="e">
        <f>VLOOKUP(C324,'Active 1'!C$21:E$240,3,FALSE)</f>
        <v>#N/A</v>
      </c>
      <c r="F324" s="288" t="s">
        <v>1020</v>
      </c>
      <c r="G324" s="289" t="s">
        <v>1021</v>
      </c>
      <c r="H324" s="289" t="s">
        <v>1022</v>
      </c>
      <c r="I324" s="8"/>
      <c r="J324" s="288" t="s">
        <v>718</v>
      </c>
      <c r="K324" s="290" t="s">
        <v>726</v>
      </c>
    </row>
    <row r="325" spans="1:11" ht="12.75" customHeight="1">
      <c r="A325" s="195" t="s">
        <v>150</v>
      </c>
      <c r="B325" s="205" t="s">
        <v>45</v>
      </c>
      <c r="C325" s="37">
        <v>55499.230199999998</v>
      </c>
      <c r="D325" s="37" t="s">
        <v>124</v>
      </c>
      <c r="E325" s="37" t="e">
        <f>VLOOKUP(C325,'Active 1'!C$21:E$240,3,FALSE)</f>
        <v>#N/A</v>
      </c>
      <c r="F325" s="288" t="s">
        <v>1023</v>
      </c>
      <c r="G325" s="289" t="s">
        <v>1024</v>
      </c>
      <c r="H325" s="289" t="s">
        <v>784</v>
      </c>
      <c r="I325" s="8"/>
      <c r="J325" s="288" t="s">
        <v>718</v>
      </c>
      <c r="K325" s="290" t="s">
        <v>726</v>
      </c>
    </row>
    <row r="326" spans="1:11" ht="12.75" customHeight="1">
      <c r="A326" s="195" t="s">
        <v>156</v>
      </c>
      <c r="B326" s="205" t="s">
        <v>45</v>
      </c>
      <c r="C326" s="37">
        <v>55779.393700000001</v>
      </c>
      <c r="D326" s="37" t="s">
        <v>124</v>
      </c>
      <c r="E326" s="37" t="e">
        <f>VLOOKUP(C326,'Active 1'!C$21:E$240,3,FALSE)</f>
        <v>#N/A</v>
      </c>
      <c r="F326" s="288" t="s">
        <v>1025</v>
      </c>
      <c r="G326" s="289" t="s">
        <v>1026</v>
      </c>
      <c r="H326" s="289" t="s">
        <v>1022</v>
      </c>
      <c r="I326" s="8"/>
      <c r="J326" s="288" t="s">
        <v>181</v>
      </c>
      <c r="K326" s="290" t="s">
        <v>726</v>
      </c>
    </row>
    <row r="327" spans="1:11" ht="12.75" customHeight="1">
      <c r="A327" s="195" t="s">
        <v>158</v>
      </c>
      <c r="B327" s="205" t="s">
        <v>45</v>
      </c>
      <c r="C327" s="37">
        <v>55831.268300000003</v>
      </c>
      <c r="D327" s="37" t="s">
        <v>124</v>
      </c>
      <c r="E327" s="37" t="e">
        <f>VLOOKUP(C327,'Active 1'!C$21:E$240,3,FALSE)</f>
        <v>#N/A</v>
      </c>
      <c r="F327" s="288" t="s">
        <v>1027</v>
      </c>
      <c r="G327" s="289" t="s">
        <v>1028</v>
      </c>
      <c r="H327" s="289" t="s">
        <v>1029</v>
      </c>
      <c r="I327" s="8"/>
      <c r="J327" s="288">
        <v>0</v>
      </c>
      <c r="K327" s="290" t="s">
        <v>1030</v>
      </c>
    </row>
    <row r="328" spans="1:11" ht="12.75" customHeight="1">
      <c r="A328" s="195" t="s">
        <v>158</v>
      </c>
      <c r="B328" s="205" t="s">
        <v>49</v>
      </c>
      <c r="C328" s="37">
        <v>55857.298300000002</v>
      </c>
      <c r="D328" s="37" t="s">
        <v>124</v>
      </c>
      <c r="E328" s="37" t="e">
        <f>VLOOKUP(C328,'Active 1'!C$21:E$240,3,FALSE)</f>
        <v>#N/A</v>
      </c>
      <c r="F328" s="288" t="s">
        <v>1031</v>
      </c>
      <c r="G328" s="289">
        <v>33452</v>
      </c>
      <c r="H328" s="289" t="s">
        <v>1032</v>
      </c>
      <c r="I328" s="8"/>
      <c r="J328" s="288" t="s">
        <v>551</v>
      </c>
      <c r="K328" s="290" t="s">
        <v>683</v>
      </c>
    </row>
    <row r="329" spans="1:11" ht="12.75" customHeight="1">
      <c r="A329" s="195" t="s">
        <v>165</v>
      </c>
      <c r="B329" s="205" t="s">
        <v>49</v>
      </c>
      <c r="C329" s="37">
        <v>56162.04</v>
      </c>
      <c r="D329" s="37" t="s">
        <v>124</v>
      </c>
      <c r="E329" s="37" t="e">
        <f>VLOOKUP(C329,'Active 1'!C$21:E$240,3,FALSE)</f>
        <v>#N/A</v>
      </c>
      <c r="F329" s="288" t="s">
        <v>1033</v>
      </c>
      <c r="G329" s="289">
        <v>34295</v>
      </c>
      <c r="H329" s="289" t="s">
        <v>1034</v>
      </c>
      <c r="I329" s="8"/>
      <c r="J329" s="288" t="s">
        <v>181</v>
      </c>
      <c r="K329" s="290" t="s">
        <v>1035</v>
      </c>
    </row>
    <row r="330" spans="1:11" ht="12.75" customHeight="1">
      <c r="A330" s="195" t="s">
        <v>165</v>
      </c>
      <c r="B330" s="205" t="s">
        <v>45</v>
      </c>
      <c r="C330" s="37">
        <v>56162.221599999997</v>
      </c>
      <c r="D330" s="37" t="s">
        <v>124</v>
      </c>
      <c r="E330" s="37" t="e">
        <f>VLOOKUP(C330,'Active 1'!C$21:E$240,3,FALSE)</f>
        <v>#N/A</v>
      </c>
      <c r="F330" s="288" t="s">
        <v>1036</v>
      </c>
      <c r="G330" s="289">
        <v>34295.5</v>
      </c>
      <c r="H330" s="289" t="s">
        <v>1037</v>
      </c>
      <c r="I330" s="8"/>
      <c r="J330" s="288" t="s">
        <v>181</v>
      </c>
      <c r="K330" s="290" t="s">
        <v>1035</v>
      </c>
    </row>
    <row r="331" spans="1:11" ht="12.75" customHeight="1">
      <c r="A331" s="37" t="s">
        <v>169</v>
      </c>
      <c r="B331" s="205" t="s">
        <v>45</v>
      </c>
      <c r="C331" s="37">
        <v>56180.658000000003</v>
      </c>
      <c r="D331" s="37" t="s">
        <v>124</v>
      </c>
      <c r="E331" s="37" t="e">
        <f>VLOOKUP(C331,'Active 1'!C$21:E$240,3,FALSE)</f>
        <v>#N/A</v>
      </c>
      <c r="F331" s="288" t="s">
        <v>1038</v>
      </c>
      <c r="G331" s="289">
        <v>34346.5</v>
      </c>
      <c r="H331" s="289" t="s">
        <v>817</v>
      </c>
      <c r="I331" s="8"/>
      <c r="J331" s="288" t="s">
        <v>181</v>
      </c>
      <c r="K331" s="290" t="s">
        <v>820</v>
      </c>
    </row>
    <row r="332" spans="1:11" ht="12.75" customHeight="1">
      <c r="A332" s="37" t="s">
        <v>169</v>
      </c>
      <c r="B332" s="205" t="s">
        <v>49</v>
      </c>
      <c r="C332" s="37">
        <v>56180.838600000003</v>
      </c>
      <c r="D332" s="37" t="s">
        <v>124</v>
      </c>
      <c r="E332" s="37" t="e">
        <f>VLOOKUP(C332,'Active 1'!C$21:E$240,3,FALSE)</f>
        <v>#N/A</v>
      </c>
      <c r="F332" s="288" t="s">
        <v>1039</v>
      </c>
      <c r="G332" s="289">
        <v>34347</v>
      </c>
      <c r="H332" s="289" t="s">
        <v>1040</v>
      </c>
      <c r="I332" s="8"/>
      <c r="J332" s="288" t="s">
        <v>181</v>
      </c>
      <c r="K332" s="290" t="s">
        <v>820</v>
      </c>
    </row>
    <row r="333" spans="1:11" ht="12.75" customHeight="1">
      <c r="A333" s="195" t="s">
        <v>156</v>
      </c>
      <c r="B333" s="205" t="s">
        <v>45</v>
      </c>
      <c r="C333" s="37">
        <v>56222.2304</v>
      </c>
      <c r="D333" s="37" t="s">
        <v>124</v>
      </c>
      <c r="E333" s="37" t="e">
        <f>VLOOKUP(C333,'Active 1'!C$21:E$240,3,FALSE)</f>
        <v>#N/A</v>
      </c>
      <c r="F333" s="288" t="s">
        <v>1041</v>
      </c>
      <c r="G333" s="289">
        <v>34461.5</v>
      </c>
      <c r="H333" s="289" t="s">
        <v>1042</v>
      </c>
      <c r="I333" s="8"/>
      <c r="J333" s="288" t="s">
        <v>181</v>
      </c>
      <c r="K333" s="290" t="s">
        <v>726</v>
      </c>
    </row>
  </sheetData>
  <sheetProtection selectLockedCells="1" selectUnlockedCells="1"/>
  <hyperlinks>
    <hyperlink ref="A3" r:id="rId1" xr:uid="{00000000-0004-0000-0800-000000000000}"/>
    <hyperlink ref="A38" r:id="rId2" xr:uid="{00000000-0004-0000-0800-000001000000}"/>
    <hyperlink ref="A101" r:id="rId3" xr:uid="{00000000-0004-0000-0800-000002000000}"/>
    <hyperlink ref="A102" r:id="rId4" xr:uid="{00000000-0004-0000-0800-000003000000}"/>
    <hyperlink ref="A104" r:id="rId5" xr:uid="{00000000-0004-0000-0800-000004000000}"/>
    <hyperlink ref="A105" r:id="rId6" xr:uid="{00000000-0004-0000-0800-000005000000}"/>
    <hyperlink ref="A117" r:id="rId7" xr:uid="{00000000-0004-0000-0800-000006000000}"/>
    <hyperlink ref="A120" r:id="rId8" xr:uid="{00000000-0004-0000-0800-000007000000}"/>
    <hyperlink ref="A124" r:id="rId9" xr:uid="{00000000-0004-0000-0800-000008000000}"/>
    <hyperlink ref="A131" r:id="rId10" xr:uid="{00000000-0004-0000-0800-000009000000}"/>
    <hyperlink ref="A132" r:id="rId11" xr:uid="{00000000-0004-0000-0800-00000A000000}"/>
    <hyperlink ref="A136" r:id="rId12" xr:uid="{00000000-0004-0000-0800-00000B000000}"/>
    <hyperlink ref="A148" r:id="rId13" xr:uid="{00000000-0004-0000-0800-00000C000000}"/>
    <hyperlink ref="A153" r:id="rId14" xr:uid="{00000000-0004-0000-0800-00000D000000}"/>
    <hyperlink ref="A154" r:id="rId15" xr:uid="{00000000-0004-0000-0800-00000E000000}"/>
    <hyperlink ref="A155" r:id="rId16" xr:uid="{00000000-0004-0000-0800-00000F000000}"/>
    <hyperlink ref="A156" r:id="rId17" xr:uid="{00000000-0004-0000-0800-000010000000}"/>
    <hyperlink ref="A157" r:id="rId18" xr:uid="{00000000-0004-0000-0800-000011000000}"/>
    <hyperlink ref="A158" r:id="rId19" xr:uid="{00000000-0004-0000-0800-000012000000}"/>
    <hyperlink ref="A159" r:id="rId20" xr:uid="{00000000-0004-0000-0800-000013000000}"/>
    <hyperlink ref="A160" r:id="rId21" xr:uid="{00000000-0004-0000-0800-000014000000}"/>
    <hyperlink ref="A161" r:id="rId22" xr:uid="{00000000-0004-0000-0800-000015000000}"/>
    <hyperlink ref="A162" r:id="rId23" xr:uid="{00000000-0004-0000-0800-000016000000}"/>
    <hyperlink ref="A163" r:id="rId24" xr:uid="{00000000-0004-0000-0800-000017000000}"/>
    <hyperlink ref="A164" r:id="rId25" xr:uid="{00000000-0004-0000-0800-000018000000}"/>
    <hyperlink ref="A165" r:id="rId26" xr:uid="{00000000-0004-0000-0800-000019000000}"/>
    <hyperlink ref="A166" r:id="rId27" xr:uid="{00000000-0004-0000-0800-00001A000000}"/>
    <hyperlink ref="A167" r:id="rId28" xr:uid="{00000000-0004-0000-0800-00001B000000}"/>
    <hyperlink ref="A168" r:id="rId29" xr:uid="{00000000-0004-0000-0800-00001C000000}"/>
    <hyperlink ref="A169" r:id="rId30" xr:uid="{00000000-0004-0000-0800-00001D000000}"/>
    <hyperlink ref="A170" r:id="rId31" xr:uid="{00000000-0004-0000-0800-00001E000000}"/>
    <hyperlink ref="A171" r:id="rId32" xr:uid="{00000000-0004-0000-0800-00001F000000}"/>
    <hyperlink ref="A172" r:id="rId33" xr:uid="{00000000-0004-0000-0800-000020000000}"/>
    <hyperlink ref="A173" r:id="rId34" xr:uid="{00000000-0004-0000-0800-000021000000}"/>
    <hyperlink ref="A174" r:id="rId35" xr:uid="{00000000-0004-0000-0800-000022000000}"/>
    <hyperlink ref="A175" r:id="rId36" xr:uid="{00000000-0004-0000-0800-000023000000}"/>
    <hyperlink ref="A176" r:id="rId37" xr:uid="{00000000-0004-0000-0800-000024000000}"/>
    <hyperlink ref="A177" r:id="rId38" xr:uid="{00000000-0004-0000-0800-000025000000}"/>
    <hyperlink ref="A178" r:id="rId39" xr:uid="{00000000-0004-0000-0800-000026000000}"/>
    <hyperlink ref="A179" r:id="rId40" xr:uid="{00000000-0004-0000-0800-000027000000}"/>
    <hyperlink ref="A180" r:id="rId41" xr:uid="{00000000-0004-0000-0800-000028000000}"/>
    <hyperlink ref="A181" r:id="rId42" xr:uid="{00000000-0004-0000-0800-000029000000}"/>
    <hyperlink ref="A182" r:id="rId43" xr:uid="{00000000-0004-0000-0800-00002A000000}"/>
    <hyperlink ref="A183" r:id="rId44" xr:uid="{00000000-0004-0000-0800-00002B000000}"/>
    <hyperlink ref="A184" r:id="rId45" xr:uid="{00000000-0004-0000-0800-00002C000000}"/>
    <hyperlink ref="A185" r:id="rId46" xr:uid="{00000000-0004-0000-0800-00002D000000}"/>
    <hyperlink ref="A186" r:id="rId47" xr:uid="{00000000-0004-0000-0800-00002E000000}"/>
    <hyperlink ref="A187" r:id="rId48" xr:uid="{00000000-0004-0000-0800-00002F000000}"/>
    <hyperlink ref="A188" r:id="rId49" xr:uid="{00000000-0004-0000-0800-000030000000}"/>
    <hyperlink ref="A189" r:id="rId50" xr:uid="{00000000-0004-0000-0800-000031000000}"/>
    <hyperlink ref="A190" r:id="rId51" xr:uid="{00000000-0004-0000-0800-000032000000}"/>
    <hyperlink ref="A191" r:id="rId52" xr:uid="{00000000-0004-0000-0800-000033000000}"/>
    <hyperlink ref="A192" r:id="rId53" xr:uid="{00000000-0004-0000-0800-000034000000}"/>
    <hyperlink ref="A193" r:id="rId54" xr:uid="{00000000-0004-0000-0800-000035000000}"/>
    <hyperlink ref="A194" r:id="rId55" xr:uid="{00000000-0004-0000-0800-000036000000}"/>
    <hyperlink ref="A195" r:id="rId56" xr:uid="{00000000-0004-0000-0800-000037000000}"/>
    <hyperlink ref="A197" r:id="rId57" xr:uid="{00000000-0004-0000-0800-000038000000}"/>
    <hyperlink ref="A208" r:id="rId58" xr:uid="{00000000-0004-0000-0800-000039000000}"/>
    <hyperlink ref="A209" r:id="rId59" xr:uid="{00000000-0004-0000-0800-00003A000000}"/>
    <hyperlink ref="A210" r:id="rId60" xr:uid="{00000000-0004-0000-0800-00003B000000}"/>
    <hyperlink ref="A211" r:id="rId61" xr:uid="{00000000-0004-0000-0800-00003C000000}"/>
    <hyperlink ref="A212" r:id="rId62" xr:uid="{00000000-0004-0000-0800-00003D000000}"/>
    <hyperlink ref="A213" r:id="rId63" xr:uid="{00000000-0004-0000-0800-00003E000000}"/>
    <hyperlink ref="A215" r:id="rId64" xr:uid="{00000000-0004-0000-0800-00003F000000}"/>
    <hyperlink ref="A217" r:id="rId65" xr:uid="{00000000-0004-0000-0800-000040000000}"/>
    <hyperlink ref="A277" r:id="rId66" xr:uid="{00000000-0004-0000-0800-000041000000}"/>
    <hyperlink ref="A294" r:id="rId67" xr:uid="{00000000-0004-0000-0800-000042000000}"/>
    <hyperlink ref="A295" r:id="rId68" xr:uid="{00000000-0004-0000-0800-000043000000}"/>
    <hyperlink ref="A298" r:id="rId69" xr:uid="{00000000-0004-0000-0800-000044000000}"/>
    <hyperlink ref="A303" r:id="rId70" xr:uid="{00000000-0004-0000-0800-000045000000}"/>
    <hyperlink ref="A304" r:id="rId71" xr:uid="{00000000-0004-0000-0800-000046000000}"/>
    <hyperlink ref="A305" r:id="rId72" xr:uid="{00000000-0004-0000-0800-000047000000}"/>
    <hyperlink ref="A306" r:id="rId73" xr:uid="{00000000-0004-0000-0800-000048000000}"/>
    <hyperlink ref="A308" r:id="rId74" xr:uid="{00000000-0004-0000-0800-000049000000}"/>
    <hyperlink ref="A318" r:id="rId75" xr:uid="{00000000-0004-0000-0800-00004A000000}"/>
    <hyperlink ref="A319" r:id="rId76" xr:uid="{00000000-0004-0000-0800-00004B000000}"/>
    <hyperlink ref="A320" r:id="rId77" xr:uid="{00000000-0004-0000-0800-00004C000000}"/>
    <hyperlink ref="A321" r:id="rId78" xr:uid="{00000000-0004-0000-0800-00004D000000}"/>
    <hyperlink ref="A322" r:id="rId79" xr:uid="{00000000-0004-0000-0800-00004E000000}"/>
    <hyperlink ref="A323" r:id="rId80" xr:uid="{00000000-0004-0000-0800-00004F000000}"/>
    <hyperlink ref="A324" r:id="rId81" xr:uid="{00000000-0004-0000-0800-000050000000}"/>
    <hyperlink ref="A325" r:id="rId82" xr:uid="{00000000-0004-0000-0800-000051000000}"/>
    <hyperlink ref="A326" r:id="rId83" xr:uid="{00000000-0004-0000-0800-000052000000}"/>
    <hyperlink ref="A327" r:id="rId84" xr:uid="{00000000-0004-0000-0800-000053000000}"/>
    <hyperlink ref="A328" r:id="rId85" xr:uid="{00000000-0004-0000-0800-000054000000}"/>
    <hyperlink ref="A329" r:id="rId86" xr:uid="{00000000-0004-0000-0800-000055000000}"/>
    <hyperlink ref="A330" r:id="rId87" xr:uid="{00000000-0004-0000-0800-000056000000}"/>
    <hyperlink ref="A333" r:id="rId88" xr:uid="{00000000-0004-0000-0800-000057000000}"/>
  </hyperlinks>
  <pageMargins left="0.75" right="0.75" top="1" bottom="1" header="0.51180555555555551" footer="0.51180555555555551"/>
  <pageSetup firstPageNumber="0" orientation="portrait" horizontalDpi="300" verticalDpi="3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242"/>
  <sheetViews>
    <sheetView workbookViewId="0"/>
  </sheetViews>
  <sheetFormatPr defaultRowHeight="12.75"/>
  <cols>
    <col min="1" max="1" width="22.140625" style="8" customWidth="1"/>
    <col min="2" max="2" width="4.85546875" style="205" customWidth="1"/>
    <col min="3" max="4" width="9.140625" style="8"/>
    <col min="5" max="5" width="16.7109375" style="8" customWidth="1"/>
    <col min="6" max="7" width="9.140625" style="8"/>
    <col min="8" max="8" width="24.85546875" style="8" customWidth="1"/>
    <col min="9" max="14" width="9.140625" style="8"/>
    <col min="15" max="15" width="8.7109375" style="83" customWidth="1"/>
    <col min="16" max="16384" width="9.140625" style="8"/>
  </cols>
  <sheetData>
    <row r="1" spans="1:13" ht="18">
      <c r="A1" s="286" t="s">
        <v>1043</v>
      </c>
    </row>
    <row r="3" spans="1:13">
      <c r="A3" s="287" t="s">
        <v>1044</v>
      </c>
    </row>
    <row r="11" spans="1:13">
      <c r="A11" s="8" t="s">
        <v>1045</v>
      </c>
      <c r="B11" s="205" t="s">
        <v>45</v>
      </c>
      <c r="C11" s="8">
        <v>26582.013999999999</v>
      </c>
      <c r="D11" s="8" t="s">
        <v>31</v>
      </c>
      <c r="E11" s="8">
        <f>VLOOKUP(C11,'Active 1'!$C$21:$E$347,3,FALSE)</f>
        <v>-77595.366000741356</v>
      </c>
      <c r="F11" s="8" t="s">
        <v>181</v>
      </c>
      <c r="G11" s="8" t="s">
        <v>1046</v>
      </c>
      <c r="H11" s="8" t="s">
        <v>1047</v>
      </c>
      <c r="I11" s="8" t="s">
        <v>1048</v>
      </c>
      <c r="L11" s="8">
        <v>-60631</v>
      </c>
      <c r="M11" s="8">
        <v>1.14E-2</v>
      </c>
    </row>
    <row r="12" spans="1:13">
      <c r="A12" s="8" t="s">
        <v>1045</v>
      </c>
      <c r="B12" s="205" t="s">
        <v>49</v>
      </c>
      <c r="C12" s="8">
        <v>26582.19</v>
      </c>
      <c r="D12" s="8" t="s">
        <v>31</v>
      </c>
      <c r="E12" s="8">
        <f>VLOOKUP(C12,'Active 1'!$C$21:$E$347,3,FALSE)</f>
        <v>-77594.879143130616</v>
      </c>
      <c r="F12" s="8" t="s">
        <v>181</v>
      </c>
      <c r="G12" s="8" t="s">
        <v>1046</v>
      </c>
      <c r="H12" s="8" t="s">
        <v>1047</v>
      </c>
      <c r="I12" s="8" t="s">
        <v>1048</v>
      </c>
      <c r="L12" s="8">
        <v>-60630</v>
      </c>
      <c r="M12" s="8">
        <v>5.8999999999999999E-3</v>
      </c>
    </row>
    <row r="13" spans="1:13">
      <c r="A13" s="8" t="s">
        <v>1045</v>
      </c>
      <c r="B13" s="205" t="s">
        <v>45</v>
      </c>
      <c r="C13" s="8">
        <v>26965.204000000002</v>
      </c>
      <c r="D13" s="8" t="s">
        <v>31</v>
      </c>
      <c r="E13" s="8">
        <f>VLOOKUP(C13,'Active 1'!$C$21:$E$347,3,FALSE)</f>
        <v>-76535.371865162568</v>
      </c>
      <c r="F13" s="8" t="s">
        <v>181</v>
      </c>
      <c r="G13" s="8" t="s">
        <v>1046</v>
      </c>
      <c r="H13" s="8" t="s">
        <v>1047</v>
      </c>
      <c r="I13" s="8" t="s">
        <v>1048</v>
      </c>
      <c r="L13" s="8">
        <v>-59571</v>
      </c>
      <c r="M13" s="8">
        <v>9.9000000000000008E-3</v>
      </c>
    </row>
    <row r="14" spans="1:13">
      <c r="A14" s="8" t="s">
        <v>1045</v>
      </c>
      <c r="B14" s="205" t="s">
        <v>49</v>
      </c>
      <c r="C14" s="8">
        <v>26965.384999999998</v>
      </c>
      <c r="D14" s="8" t="s">
        <v>31</v>
      </c>
      <c r="E14" s="8">
        <f>VLOOKUP(C14,'Active 1'!$C$21:$E$347,3,FALSE)</f>
        <v>-76534.871176369707</v>
      </c>
      <c r="F14" s="8" t="s">
        <v>181</v>
      </c>
      <c r="G14" s="8" t="s">
        <v>1046</v>
      </c>
      <c r="H14" s="8" t="s">
        <v>1047</v>
      </c>
      <c r="I14" s="8" t="s">
        <v>1048</v>
      </c>
      <c r="L14" s="8">
        <v>-59570</v>
      </c>
      <c r="M14" s="8">
        <v>9.4000000000000004E-3</v>
      </c>
    </row>
    <row r="15" spans="1:13">
      <c r="A15" s="8" t="s">
        <v>1045</v>
      </c>
      <c r="B15" s="205" t="s">
        <v>45</v>
      </c>
      <c r="C15" s="8">
        <v>27393.223000000002</v>
      </c>
      <c r="D15" s="8" t="s">
        <v>31</v>
      </c>
      <c r="E15" s="8">
        <f>VLOOKUP(C15,'Active 1'!$C$21:$E$347,3,FALSE)</f>
        <v>-75351.370116901147</v>
      </c>
      <c r="F15" s="8" t="s">
        <v>181</v>
      </c>
      <c r="G15" s="8" t="s">
        <v>1046</v>
      </c>
      <c r="H15" s="8" t="s">
        <v>1047</v>
      </c>
      <c r="I15" s="8" t="s">
        <v>1048</v>
      </c>
      <c r="L15" s="8">
        <v>-58387</v>
      </c>
      <c r="M15" s="8">
        <v>1.11E-2</v>
      </c>
    </row>
    <row r="16" spans="1:13">
      <c r="A16" s="8" t="s">
        <v>1045</v>
      </c>
      <c r="B16" s="205" t="s">
        <v>49</v>
      </c>
      <c r="C16" s="8">
        <v>27393.402999999998</v>
      </c>
      <c r="D16" s="8" t="s">
        <v>31</v>
      </c>
      <c r="E16" s="8">
        <f>VLOOKUP(C16,'Active 1'!$C$21:$E$347,3,FALSE)</f>
        <v>-75350.872194344716</v>
      </c>
      <c r="F16" s="8" t="s">
        <v>181</v>
      </c>
      <c r="G16" s="8" t="s">
        <v>1046</v>
      </c>
      <c r="H16" s="8" t="s">
        <v>1047</v>
      </c>
      <c r="I16" s="8" t="s">
        <v>1048</v>
      </c>
      <c r="L16" s="8">
        <v>-58386</v>
      </c>
      <c r="M16" s="8">
        <v>9.5999999999999992E-3</v>
      </c>
    </row>
    <row r="17" spans="1:13">
      <c r="A17" s="8" t="s">
        <v>1049</v>
      </c>
      <c r="B17" s="205" t="s">
        <v>49</v>
      </c>
      <c r="C17" s="8">
        <v>27655.485000000001</v>
      </c>
      <c r="D17" s="8" t="s">
        <v>30</v>
      </c>
      <c r="E17" s="8">
        <f>VLOOKUP(C17,'Active 1'!$C$21:$E$347,3,FALSE)</f>
        <v>-74625.891419687861</v>
      </c>
      <c r="F17" s="8" t="s">
        <v>1050</v>
      </c>
      <c r="G17" s="8" t="s">
        <v>1051</v>
      </c>
      <c r="L17" s="8">
        <v>-57661</v>
      </c>
      <c r="M17" s="8">
        <v>3.0000000000000001E-3</v>
      </c>
    </row>
    <row r="18" spans="1:13">
      <c r="A18" s="8" t="s">
        <v>1052</v>
      </c>
      <c r="B18" s="205" t="s">
        <v>49</v>
      </c>
      <c r="C18" s="8">
        <v>28058.561399999999</v>
      </c>
      <c r="D18" s="8" t="s">
        <v>31</v>
      </c>
      <c r="E18" s="8">
        <f>VLOOKUP(C18,'Active 1'!$C$21:$E$347,3,FALSE)</f>
        <v>-73510.886800073029</v>
      </c>
      <c r="F18" s="8" t="s">
        <v>1053</v>
      </c>
      <c r="G18" s="8" t="s">
        <v>1054</v>
      </c>
      <c r="H18" s="8" t="s">
        <v>1055</v>
      </c>
      <c r="L18" s="8">
        <v>-56546</v>
      </c>
      <c r="M18" s="8">
        <v>5.1999999999999998E-3</v>
      </c>
    </row>
    <row r="19" spans="1:13">
      <c r="A19" s="8" t="s">
        <v>1052</v>
      </c>
      <c r="B19" s="205" t="s">
        <v>49</v>
      </c>
      <c r="C19" s="8">
        <v>28498.522000000001</v>
      </c>
      <c r="D19" s="8" t="s">
        <v>31</v>
      </c>
      <c r="E19" s="8">
        <f>VLOOKUP(C19,'Active 1'!$C$21:$E$347,3,FALSE)</f>
        <v>-72293.851762922481</v>
      </c>
      <c r="F19" s="8" t="s">
        <v>1053</v>
      </c>
      <c r="G19" s="8" t="s">
        <v>1056</v>
      </c>
      <c r="H19" s="8" t="s">
        <v>1057</v>
      </c>
      <c r="L19" s="8">
        <v>-55329</v>
      </c>
      <c r="M19" s="8">
        <v>1.8499999999999999E-2</v>
      </c>
    </row>
    <row r="20" spans="1:13">
      <c r="A20" s="8" t="s">
        <v>1058</v>
      </c>
      <c r="B20" s="205" t="s">
        <v>49</v>
      </c>
      <c r="C20" s="8">
        <v>30226.826000000001</v>
      </c>
      <c r="D20" s="8" t="s">
        <v>30</v>
      </c>
      <c r="E20" s="8">
        <f>VLOOKUP(C20,'Active 1'!$C$21:$E$347,3,FALSE)</f>
        <v>-67512.954285176849</v>
      </c>
      <c r="F20" s="8" t="s">
        <v>48</v>
      </c>
      <c r="G20" s="8" t="s">
        <v>1053</v>
      </c>
      <c r="H20" s="8" t="s">
        <v>1059</v>
      </c>
      <c r="I20" s="8" t="s">
        <v>1060</v>
      </c>
      <c r="L20" s="8">
        <v>-50548</v>
      </c>
      <c r="M20" s="8">
        <v>-1.6199999999999999E-2</v>
      </c>
    </row>
    <row r="21" spans="1:13">
      <c r="A21" s="8" t="s">
        <v>1058</v>
      </c>
      <c r="B21" s="205" t="s">
        <v>49</v>
      </c>
      <c r="C21" s="8">
        <v>30235.865000000002</v>
      </c>
      <c r="D21" s="8" t="s">
        <v>30</v>
      </c>
      <c r="E21" s="8">
        <f>VLOOKUP(C21,'Active 1'!$C$21:$E$347,3,FALSE)</f>
        <v>-67487.950274134026</v>
      </c>
      <c r="F21" s="8" t="s">
        <v>48</v>
      </c>
      <c r="G21" s="8" t="s">
        <v>1053</v>
      </c>
      <c r="H21" s="8" t="s">
        <v>1059</v>
      </c>
      <c r="I21" s="8" t="s">
        <v>1060</v>
      </c>
      <c r="L21" s="8">
        <v>-50523</v>
      </c>
      <c r="M21" s="8">
        <v>-1.47E-2</v>
      </c>
    </row>
    <row r="22" spans="1:13">
      <c r="A22" s="8" t="s">
        <v>1058</v>
      </c>
      <c r="B22" s="205" t="s">
        <v>49</v>
      </c>
      <c r="C22" s="8">
        <v>30258.637999999999</v>
      </c>
      <c r="D22" s="8" t="s">
        <v>30</v>
      </c>
      <c r="E22" s="8">
        <f>VLOOKUP(C22,'Active 1'!$C$21:$E$347,3,FALSE)</f>
        <v>-67424.954772034456</v>
      </c>
      <c r="F22" s="8" t="s">
        <v>48</v>
      </c>
      <c r="G22" s="8" t="s">
        <v>1053</v>
      </c>
      <c r="H22" s="8" t="s">
        <v>1059</v>
      </c>
      <c r="I22" s="8" t="s">
        <v>1060</v>
      </c>
      <c r="L22" s="8">
        <v>-50460</v>
      </c>
      <c r="M22" s="8">
        <v>-1.6299999999999999E-2</v>
      </c>
    </row>
    <row r="23" spans="1:13">
      <c r="A23" s="8" t="s">
        <v>1058</v>
      </c>
      <c r="B23" s="205" t="s">
        <v>49</v>
      </c>
      <c r="C23" s="8">
        <v>30264.796999999999</v>
      </c>
      <c r="D23" s="8" t="s">
        <v>30</v>
      </c>
      <c r="E23" s="8">
        <f>VLOOKUP(C23,'Active 1'!$C$21:$E$347,3,FALSE)</f>
        <v>-67407.917521894764</v>
      </c>
      <c r="F23" s="8" t="s">
        <v>48</v>
      </c>
      <c r="G23" s="8" t="s">
        <v>1053</v>
      </c>
      <c r="H23" s="8" t="s">
        <v>1059</v>
      </c>
      <c r="I23" s="8" t="s">
        <v>1060</v>
      </c>
      <c r="L23" s="8">
        <v>-50443</v>
      </c>
      <c r="M23" s="8">
        <v>-2.8E-3</v>
      </c>
    </row>
    <row r="24" spans="1:13">
      <c r="A24" s="8" t="s">
        <v>1058</v>
      </c>
      <c r="B24" s="205" t="s">
        <v>49</v>
      </c>
      <c r="C24" s="8">
        <v>30281.776000000002</v>
      </c>
      <c r="D24" s="8" t="s">
        <v>30</v>
      </c>
      <c r="E24" s="8">
        <f>VLOOKUP(C24,'Active 1'!$C$21:$E$347,3,FALSE)</f>
        <v>-67360.949593639874</v>
      </c>
      <c r="F24" s="8" t="s">
        <v>48</v>
      </c>
      <c r="G24" s="8" t="s">
        <v>1053</v>
      </c>
      <c r="H24" s="8" t="s">
        <v>1059</v>
      </c>
      <c r="I24" s="8" t="s">
        <v>1060</v>
      </c>
      <c r="L24" s="8">
        <v>-50396</v>
      </c>
      <c r="M24" s="8">
        <v>-1.44E-2</v>
      </c>
    </row>
    <row r="25" spans="1:13">
      <c r="A25" s="8" t="s">
        <v>1058</v>
      </c>
      <c r="B25" s="205" t="s">
        <v>49</v>
      </c>
      <c r="C25" s="8">
        <v>30285.753000000001</v>
      </c>
      <c r="D25" s="8" t="s">
        <v>30</v>
      </c>
      <c r="E25" s="8">
        <f>VLOOKUP(C25,'Active 1'!$C$21:$E$347,3,FALSE)</f>
        <v>-67349.94827137886</v>
      </c>
      <c r="F25" s="8" t="s">
        <v>48</v>
      </c>
      <c r="G25" s="8" t="s">
        <v>1053</v>
      </c>
      <c r="H25" s="8" t="s">
        <v>1059</v>
      </c>
      <c r="I25" s="8" t="s">
        <v>1060</v>
      </c>
      <c r="L25" s="8">
        <v>-50385</v>
      </c>
      <c r="M25" s="8">
        <v>-1.3899999999999999E-2</v>
      </c>
    </row>
    <row r="26" spans="1:13">
      <c r="A26" s="8" t="s">
        <v>1058</v>
      </c>
      <c r="B26" s="205" t="s">
        <v>49</v>
      </c>
      <c r="C26" s="8">
        <v>30530.861000000001</v>
      </c>
      <c r="D26" s="8" t="s">
        <v>30</v>
      </c>
      <c r="E26" s="8">
        <f>VLOOKUP(C26,'Active 1'!$C$21:$E$347,3,FALSE)</f>
        <v>-66671.921593794774</v>
      </c>
      <c r="F26" s="8" t="s">
        <v>48</v>
      </c>
      <c r="G26" s="8" t="s">
        <v>1053</v>
      </c>
      <c r="H26" s="8" t="s">
        <v>1059</v>
      </c>
      <c r="I26" s="8" t="s">
        <v>1060</v>
      </c>
      <c r="L26" s="8">
        <v>-49707</v>
      </c>
      <c r="M26" s="8">
        <v>-3.8999999999999998E-3</v>
      </c>
    </row>
    <row r="27" spans="1:13">
      <c r="A27" s="8" t="s">
        <v>1058</v>
      </c>
      <c r="B27" s="205" t="s">
        <v>49</v>
      </c>
      <c r="C27" s="8">
        <v>30552.902999999998</v>
      </c>
      <c r="D27" s="8" t="s">
        <v>30</v>
      </c>
      <c r="E27" s="8">
        <f>VLOOKUP(C27,'Active 1'!$C$21:$E$347,3,FALSE)</f>
        <v>-66610.948210521659</v>
      </c>
      <c r="F27" s="8" t="s">
        <v>48</v>
      </c>
      <c r="G27" s="8" t="s">
        <v>1053</v>
      </c>
      <c r="H27" s="8" t="s">
        <v>1059</v>
      </c>
      <c r="I27" s="8" t="s">
        <v>1060</v>
      </c>
      <c r="L27" s="8">
        <v>-49646</v>
      </c>
      <c r="M27" s="8">
        <v>-1.35E-2</v>
      </c>
    </row>
    <row r="28" spans="1:13">
      <c r="A28" s="8" t="s">
        <v>1058</v>
      </c>
      <c r="B28" s="205" t="s">
        <v>49</v>
      </c>
      <c r="C28" s="8">
        <v>30584.721000000001</v>
      </c>
      <c r="D28" s="8" t="s">
        <v>30</v>
      </c>
      <c r="E28" s="8">
        <f>VLOOKUP(C28,'Active 1'!$C$21:$E$347,3,FALSE)</f>
        <v>-66522.932099960715</v>
      </c>
      <c r="F28" s="8" t="s">
        <v>48</v>
      </c>
      <c r="G28" s="8" t="s">
        <v>1053</v>
      </c>
      <c r="H28" s="8" t="s">
        <v>1059</v>
      </c>
      <c r="I28" s="8" t="s">
        <v>1060</v>
      </c>
      <c r="L28" s="8">
        <v>-49558</v>
      </c>
      <c r="M28" s="8">
        <v>-7.7000000000000002E-3</v>
      </c>
    </row>
    <row r="29" spans="1:13">
      <c r="A29" s="8" t="s">
        <v>1045</v>
      </c>
      <c r="B29" s="205" t="s">
        <v>45</v>
      </c>
      <c r="C29" s="8">
        <v>30994.128000000001</v>
      </c>
      <c r="D29" s="8" t="s">
        <v>31</v>
      </c>
      <c r="E29" s="8">
        <f>VLOOKUP(C29,'Active 1'!$C$21:$E$347,3,FALSE)</f>
        <v>-65390.415544035721</v>
      </c>
      <c r="F29" s="8" t="s">
        <v>181</v>
      </c>
      <c r="G29" s="8" t="s">
        <v>1046</v>
      </c>
      <c r="H29" s="8" t="s">
        <v>1047</v>
      </c>
      <c r="I29" s="8" t="s">
        <v>1048</v>
      </c>
      <c r="L29" s="8">
        <v>-48426</v>
      </c>
      <c r="M29" s="8">
        <v>-4.0000000000000002E-4</v>
      </c>
    </row>
    <row r="30" spans="1:13">
      <c r="A30" s="8" t="s">
        <v>1045</v>
      </c>
      <c r="B30" s="205" t="s">
        <v>49</v>
      </c>
      <c r="C30" s="8">
        <v>30994.308000000001</v>
      </c>
      <c r="D30" s="8" t="s">
        <v>31</v>
      </c>
      <c r="E30" s="8">
        <f>VLOOKUP(C30,'Active 1'!$C$21:$E$347,3,FALSE)</f>
        <v>-65389.917621479275</v>
      </c>
      <c r="F30" s="8" t="s">
        <v>181</v>
      </c>
      <c r="G30" s="8" t="s">
        <v>1046</v>
      </c>
      <c r="H30" s="8" t="s">
        <v>1047</v>
      </c>
      <c r="I30" s="8" t="s">
        <v>1048</v>
      </c>
      <c r="L30" s="8">
        <v>-48425</v>
      </c>
      <c r="M30" s="8">
        <v>-1.9E-3</v>
      </c>
    </row>
    <row r="31" spans="1:13">
      <c r="A31" s="8" t="s">
        <v>1058</v>
      </c>
      <c r="B31" s="205" t="s">
        <v>49</v>
      </c>
      <c r="C31" s="8">
        <v>31731.756000000001</v>
      </c>
      <c r="D31" s="8" t="s">
        <v>30</v>
      </c>
      <c r="E31" s="8">
        <f>VLOOKUP(C31,'Active 1'!$C$21:$E$347,3,FALSE)</f>
        <v>-63349.962102560981</v>
      </c>
      <c r="F31" s="8" t="s">
        <v>48</v>
      </c>
      <c r="G31" s="8" t="s">
        <v>1053</v>
      </c>
      <c r="H31" s="8" t="s">
        <v>1059</v>
      </c>
      <c r="I31" s="8" t="s">
        <v>1061</v>
      </c>
      <c r="L31" s="8">
        <v>-46385</v>
      </c>
      <c r="M31" s="8">
        <v>-1.6899999999999998E-2</v>
      </c>
    </row>
    <row r="32" spans="1:13">
      <c r="A32" s="8" t="s">
        <v>1058</v>
      </c>
      <c r="B32" s="205" t="s">
        <v>49</v>
      </c>
      <c r="C32" s="8">
        <v>31783.455000000002</v>
      </c>
      <c r="D32" s="8" t="s">
        <v>30</v>
      </c>
      <c r="E32" s="8">
        <f>VLOOKUP(C32,'Active 1'!$C$21:$E$347,3,FALSE)</f>
        <v>-63206.950445640687</v>
      </c>
      <c r="F32" s="8" t="s">
        <v>48</v>
      </c>
      <c r="G32" s="8" t="s">
        <v>1053</v>
      </c>
      <c r="H32" s="8" t="s">
        <v>1059</v>
      </c>
      <c r="I32" s="8" t="s">
        <v>1061</v>
      </c>
      <c r="L32" s="8">
        <v>-46242</v>
      </c>
      <c r="M32" s="8">
        <v>-1.26E-2</v>
      </c>
    </row>
    <row r="33" spans="1:13">
      <c r="A33" s="8" t="s">
        <v>1058</v>
      </c>
      <c r="B33" s="205" t="s">
        <v>45</v>
      </c>
      <c r="C33" s="8">
        <v>32433.631000000001</v>
      </c>
      <c r="D33" s="8" t="s">
        <v>30</v>
      </c>
      <c r="E33" s="8">
        <f>VLOOKUP(C33,'Active 1'!$C$21:$E$347,3,FALSE)</f>
        <v>-61408.409911978357</v>
      </c>
      <c r="F33" s="8" t="s">
        <v>48</v>
      </c>
      <c r="G33" s="8" t="s">
        <v>1053</v>
      </c>
      <c r="H33" s="8" t="s">
        <v>1059</v>
      </c>
      <c r="I33" s="8" t="s">
        <v>1061</v>
      </c>
      <c r="L33" s="8">
        <v>-44444</v>
      </c>
      <c r="M33" s="8">
        <v>3.7000000000000002E-3</v>
      </c>
    </row>
    <row r="34" spans="1:13">
      <c r="A34" s="8" t="s">
        <v>1058</v>
      </c>
      <c r="B34" s="205" t="s">
        <v>49</v>
      </c>
      <c r="C34" s="8">
        <v>32433.800999999999</v>
      </c>
      <c r="D34" s="8" t="s">
        <v>30</v>
      </c>
      <c r="E34" s="8">
        <f>VLOOKUP(C34,'Active 1'!$C$21:$E$347,3,FALSE)</f>
        <v>-61407.939651786161</v>
      </c>
      <c r="F34" s="8" t="s">
        <v>48</v>
      </c>
      <c r="G34" s="8" t="s">
        <v>1053</v>
      </c>
      <c r="H34" s="8" t="s">
        <v>1059</v>
      </c>
      <c r="I34" s="8" t="s">
        <v>1061</v>
      </c>
      <c r="L34" s="8">
        <v>-44443</v>
      </c>
      <c r="M34" s="8">
        <v>-7.7999999999999996E-3</v>
      </c>
    </row>
    <row r="35" spans="1:13">
      <c r="A35" s="8" t="s">
        <v>1058</v>
      </c>
      <c r="B35" s="205" t="s">
        <v>49</v>
      </c>
      <c r="C35" s="8">
        <v>32436.687000000002</v>
      </c>
      <c r="D35" s="8" t="s">
        <v>30</v>
      </c>
      <c r="E35" s="8">
        <f>VLOOKUP(C35,'Active 1'!$C$21:$E$347,3,FALSE)</f>
        <v>-61399.956293464485</v>
      </c>
      <c r="F35" s="8" t="s">
        <v>48</v>
      </c>
      <c r="G35" s="8" t="s">
        <v>1053</v>
      </c>
      <c r="H35" s="8" t="s">
        <v>1059</v>
      </c>
      <c r="I35" s="8" t="s">
        <v>1061</v>
      </c>
      <c r="L35" s="8">
        <v>-44435</v>
      </c>
      <c r="M35" s="8">
        <v>-1.38E-2</v>
      </c>
    </row>
    <row r="36" spans="1:13">
      <c r="A36" s="8" t="s">
        <v>1058</v>
      </c>
      <c r="B36" s="205" t="s">
        <v>45</v>
      </c>
      <c r="C36" s="8">
        <v>32436.866000000002</v>
      </c>
      <c r="D36" s="8" t="s">
        <v>30</v>
      </c>
      <c r="E36" s="8">
        <f>VLOOKUP(C36,'Active 1'!$C$21:$E$347,3,FALSE)</f>
        <v>-61399.46113714447</v>
      </c>
      <c r="F36" s="8" t="s">
        <v>48</v>
      </c>
      <c r="G36" s="8" t="s">
        <v>1053</v>
      </c>
      <c r="H36" s="8" t="s">
        <v>1059</v>
      </c>
      <c r="I36" s="8" t="s">
        <v>1061</v>
      </c>
      <c r="L36" s="8">
        <v>-44435</v>
      </c>
      <c r="M36" s="8">
        <v>-1.4800000000000001E-2</v>
      </c>
    </row>
    <row r="37" spans="1:13">
      <c r="A37" s="8" t="s">
        <v>1058</v>
      </c>
      <c r="B37" s="205" t="s">
        <v>45</v>
      </c>
      <c r="C37" s="8">
        <v>32451.697</v>
      </c>
      <c r="D37" s="8" t="s">
        <v>30</v>
      </c>
      <c r="E37" s="8">
        <f>VLOOKUP(C37,'Active 1'!$C$21:$E$347,3,FALSE)</f>
        <v>-61358.435084729826</v>
      </c>
      <c r="F37" s="8" t="s">
        <v>48</v>
      </c>
      <c r="G37" s="8" t="s">
        <v>1053</v>
      </c>
      <c r="H37" s="8" t="s">
        <v>1059</v>
      </c>
      <c r="I37" s="8" t="s">
        <v>1061</v>
      </c>
      <c r="L37" s="8">
        <v>-44394</v>
      </c>
      <c r="M37" s="8">
        <v>-5.4000000000000003E-3</v>
      </c>
    </row>
    <row r="38" spans="1:13">
      <c r="A38" s="8" t="s">
        <v>1058</v>
      </c>
      <c r="B38" s="205" t="s">
        <v>45</v>
      </c>
      <c r="C38" s="8">
        <v>32455.683000000001</v>
      </c>
      <c r="D38" s="8" t="s">
        <v>30</v>
      </c>
      <c r="E38" s="8">
        <f>VLOOKUP(C38,'Active 1'!$C$21:$E$347,3,FALSE)</f>
        <v>-61347.408866340986</v>
      </c>
      <c r="F38" s="8" t="s">
        <v>48</v>
      </c>
      <c r="G38" s="8" t="s">
        <v>1053</v>
      </c>
      <c r="H38" s="8" t="s">
        <v>1059</v>
      </c>
      <c r="I38" s="8" t="s">
        <v>1061</v>
      </c>
      <c r="L38" s="8">
        <v>-44383</v>
      </c>
      <c r="M38" s="8">
        <v>4.1000000000000003E-3</v>
      </c>
    </row>
    <row r="39" spans="1:13">
      <c r="A39" s="8" t="s">
        <v>1058</v>
      </c>
      <c r="B39" s="205" t="s">
        <v>49</v>
      </c>
      <c r="C39" s="8">
        <v>32473.566999999999</v>
      </c>
      <c r="D39" s="8" t="s">
        <v>30</v>
      </c>
      <c r="E39" s="8">
        <f>VLOOKUP(C39,'Active 1'!$C$21:$E$347,3,FALSE)</f>
        <v>-61297.937494121754</v>
      </c>
      <c r="F39" s="8" t="s">
        <v>48</v>
      </c>
      <c r="G39" s="8" t="s">
        <v>1053</v>
      </c>
      <c r="H39" s="8" t="s">
        <v>1059</v>
      </c>
      <c r="I39" s="8" t="s">
        <v>1061</v>
      </c>
      <c r="L39" s="8">
        <v>-44333</v>
      </c>
      <c r="M39" s="8">
        <v>-7.0000000000000001E-3</v>
      </c>
    </row>
    <row r="40" spans="1:13">
      <c r="A40" s="8" t="s">
        <v>1058</v>
      </c>
      <c r="B40" s="205" t="s">
        <v>49</v>
      </c>
      <c r="C40" s="8">
        <v>32477.538</v>
      </c>
      <c r="D40" s="8" t="s">
        <v>30</v>
      </c>
      <c r="E40" s="8">
        <f>VLOOKUP(C40,'Active 1'!$C$21:$E$347,3,FALSE)</f>
        <v>-61286.952769279284</v>
      </c>
      <c r="F40" s="8" t="s">
        <v>48</v>
      </c>
      <c r="G40" s="8" t="s">
        <v>1053</v>
      </c>
      <c r="H40" s="8" t="s">
        <v>1059</v>
      </c>
      <c r="I40" s="8" t="s">
        <v>1061</v>
      </c>
      <c r="L40" s="8">
        <v>-44322</v>
      </c>
      <c r="M40" s="8">
        <v>-1.2500000000000001E-2</v>
      </c>
    </row>
    <row r="41" spans="1:13">
      <c r="A41" s="8" t="s">
        <v>1058</v>
      </c>
      <c r="B41" s="205" t="s">
        <v>45</v>
      </c>
      <c r="C41" s="8">
        <v>32477.743999999999</v>
      </c>
      <c r="D41" s="8" t="s">
        <v>30</v>
      </c>
      <c r="E41" s="8">
        <f>VLOOKUP(C41,'Active 1'!$C$21:$E$347,3,FALSE)</f>
        <v>-61286.382924575802</v>
      </c>
      <c r="F41" s="8" t="s">
        <v>48</v>
      </c>
      <c r="G41" s="8" t="s">
        <v>1053</v>
      </c>
      <c r="H41" s="8" t="s">
        <v>1059</v>
      </c>
      <c r="I41" s="8" t="s">
        <v>1061</v>
      </c>
      <c r="L41" s="8">
        <v>-44322</v>
      </c>
      <c r="M41" s="8">
        <v>1.35E-2</v>
      </c>
    </row>
    <row r="42" spans="1:13">
      <c r="A42" s="8" t="s">
        <v>1058</v>
      </c>
      <c r="B42" s="205" t="s">
        <v>49</v>
      </c>
      <c r="C42" s="8">
        <v>32479.71</v>
      </c>
      <c r="D42" s="8" t="s">
        <v>30</v>
      </c>
      <c r="E42" s="8">
        <f>VLOOKUP(C42,'Active 1'!$C$21:$E$347,3,FALSE)</f>
        <v>-61280.944503764855</v>
      </c>
      <c r="F42" s="8" t="s">
        <v>48</v>
      </c>
      <c r="G42" s="8" t="s">
        <v>1053</v>
      </c>
      <c r="H42" s="8" t="s">
        <v>1059</v>
      </c>
      <c r="I42" s="8" t="s">
        <v>1061</v>
      </c>
      <c r="L42" s="8">
        <v>-44316</v>
      </c>
      <c r="M42" s="8">
        <v>-9.4999999999999998E-3</v>
      </c>
    </row>
    <row r="43" spans="1:13">
      <c r="A43" s="8" t="s">
        <v>1058</v>
      </c>
      <c r="B43" s="205" t="s">
        <v>49</v>
      </c>
      <c r="C43" s="8">
        <v>34711.614999999998</v>
      </c>
      <c r="D43" s="8" t="s">
        <v>30</v>
      </c>
      <c r="E43" s="8">
        <f>VLOOKUP(C43,'Active 1'!$C$21:$E$347,3,FALSE)</f>
        <v>-55106.967596306531</v>
      </c>
      <c r="F43" s="8" t="s">
        <v>48</v>
      </c>
      <c r="G43" s="8" t="s">
        <v>1053</v>
      </c>
      <c r="H43" s="8" t="s">
        <v>1059</v>
      </c>
      <c r="I43" s="8" t="s">
        <v>1061</v>
      </c>
      <c r="L43" s="8">
        <v>-38142</v>
      </c>
      <c r="M43" s="8">
        <v>-1.4800000000000001E-2</v>
      </c>
    </row>
    <row r="44" spans="1:13">
      <c r="A44" s="8" t="s">
        <v>1058</v>
      </c>
      <c r="B44" s="205" t="s">
        <v>49</v>
      </c>
      <c r="C44" s="8">
        <v>35468.603999999999</v>
      </c>
      <c r="D44" s="8" t="s">
        <v>30</v>
      </c>
      <c r="E44" s="8">
        <f>VLOOKUP(C44,'Active 1'!$C$21:$E$347,3,FALSE)</f>
        <v>-53012.957051413272</v>
      </c>
      <c r="F44" s="8" t="s">
        <v>48</v>
      </c>
      <c r="G44" s="8" t="s">
        <v>1053</v>
      </c>
      <c r="H44" s="8" t="s">
        <v>1059</v>
      </c>
      <c r="I44" s="8" t="s">
        <v>1061</v>
      </c>
      <c r="L44" s="8">
        <v>-36048</v>
      </c>
      <c r="M44" s="8">
        <v>-9.9000000000000008E-3</v>
      </c>
    </row>
    <row r="45" spans="1:13">
      <c r="A45" s="8" t="s">
        <v>1062</v>
      </c>
      <c r="B45" s="205" t="s">
        <v>45</v>
      </c>
      <c r="C45" s="8">
        <v>35721.474000000002</v>
      </c>
      <c r="D45" s="8" t="s">
        <v>30</v>
      </c>
      <c r="E45" s="8">
        <f>VLOOKUP(C45,'Active 1'!$C$21:$E$347,3,FALSE)</f>
        <v>-52313.458846700705</v>
      </c>
      <c r="F45" s="8" t="s">
        <v>1063</v>
      </c>
      <c r="G45" s="8" t="s">
        <v>1064</v>
      </c>
      <c r="H45" s="8" t="s">
        <v>1065</v>
      </c>
      <c r="L45" s="8">
        <v>-35349</v>
      </c>
      <c r="M45" s="8">
        <v>-9.4999999999999998E-3</v>
      </c>
    </row>
    <row r="46" spans="1:13">
      <c r="A46" s="8" t="s">
        <v>1062</v>
      </c>
      <c r="B46" s="205" t="s">
        <v>45</v>
      </c>
      <c r="C46" s="8">
        <v>35725.464999999997</v>
      </c>
      <c r="D46" s="8" t="s">
        <v>30</v>
      </c>
      <c r="E46" s="8">
        <f>VLOOKUP(C46,'Active 1'!$C$21:$E$347,3,FALSE)</f>
        <v>-52302.418797129765</v>
      </c>
      <c r="F46" s="8" t="s">
        <v>1063</v>
      </c>
      <c r="G46" s="8" t="s">
        <v>1064</v>
      </c>
      <c r="H46" s="8" t="s">
        <v>1065</v>
      </c>
      <c r="L46" s="8">
        <v>-35338</v>
      </c>
      <c r="M46" s="8">
        <v>5.0000000000000001E-3</v>
      </c>
    </row>
    <row r="47" spans="1:13">
      <c r="A47" s="8" t="s">
        <v>1062</v>
      </c>
      <c r="B47" s="205" t="s">
        <v>45</v>
      </c>
      <c r="C47" s="8">
        <v>35730.514999999999</v>
      </c>
      <c r="D47" s="8" t="s">
        <v>30</v>
      </c>
      <c r="E47" s="8">
        <f>VLOOKUP(C47,'Active 1'!$C$21:$E$347,3,FALSE)</f>
        <v>-52288.449303185051</v>
      </c>
      <c r="F47" s="8" t="s">
        <v>1063</v>
      </c>
      <c r="G47" s="8" t="s">
        <v>1064</v>
      </c>
      <c r="H47" s="8" t="s">
        <v>1065</v>
      </c>
      <c r="L47" s="8">
        <v>-35324</v>
      </c>
      <c r="M47" s="8">
        <v>-6.0000000000000001E-3</v>
      </c>
    </row>
    <row r="48" spans="1:13">
      <c r="A48" s="8" t="s">
        <v>1062</v>
      </c>
      <c r="B48" s="205" t="s">
        <v>49</v>
      </c>
      <c r="C48" s="8">
        <v>36019.506999999998</v>
      </c>
      <c r="D48" s="8" t="s">
        <v>30</v>
      </c>
      <c r="E48" s="8">
        <f>VLOOKUP(C48,'Active 1'!$C$21:$E$347,3,FALSE)</f>
        <v>-51489.029106339665</v>
      </c>
      <c r="F48" s="8" t="s">
        <v>1063</v>
      </c>
      <c r="G48" s="8" t="s">
        <v>1064</v>
      </c>
      <c r="H48" s="8" t="s">
        <v>1065</v>
      </c>
      <c r="L48" s="8">
        <v>-34524</v>
      </c>
      <c r="M48" s="8">
        <v>-3.5200000000000002E-2</v>
      </c>
    </row>
    <row r="49" spans="1:13">
      <c r="A49" s="8" t="s">
        <v>1058</v>
      </c>
      <c r="B49" s="205" t="s">
        <v>49</v>
      </c>
      <c r="C49" s="8">
        <v>36056.764000000003</v>
      </c>
      <c r="D49" s="8" t="s">
        <v>30</v>
      </c>
      <c r="E49" s="8">
        <f>VLOOKUP(C49,'Active 1'!$C$21:$E$347,3,FALSE)</f>
        <v>-51385.967435864804</v>
      </c>
      <c r="F49" s="8" t="s">
        <v>48</v>
      </c>
      <c r="G49" s="8" t="s">
        <v>1053</v>
      </c>
      <c r="H49" s="8" t="s">
        <v>1059</v>
      </c>
      <c r="I49" s="8" t="s">
        <v>1061</v>
      </c>
      <c r="L49" s="8">
        <v>-34421</v>
      </c>
      <c r="M49" s="8">
        <v>-1.29E-2</v>
      </c>
    </row>
    <row r="50" spans="1:13">
      <c r="A50" s="8" t="s">
        <v>1066</v>
      </c>
      <c r="B50" s="205" t="s">
        <v>45</v>
      </c>
      <c r="C50" s="8">
        <v>36457.853999999999</v>
      </c>
      <c r="D50" s="8" t="s">
        <v>31</v>
      </c>
      <c r="E50" s="8">
        <f>VLOOKUP(C50,'Active 1'!$C$21:$E$347,3,FALSE)</f>
        <v>-50276.457668283998</v>
      </c>
      <c r="F50" s="8" t="s">
        <v>1067</v>
      </c>
      <c r="G50" s="8" t="s">
        <v>1046</v>
      </c>
      <c r="H50" s="8" t="s">
        <v>1068</v>
      </c>
      <c r="I50" s="8" t="s">
        <v>1069</v>
      </c>
      <c r="L50" s="8">
        <v>-33312</v>
      </c>
      <c r="M50" s="8">
        <v>-8.0000000000000002E-3</v>
      </c>
    </row>
    <row r="51" spans="1:13">
      <c r="A51" s="8" t="s">
        <v>1066</v>
      </c>
      <c r="B51" s="205" t="s">
        <v>49</v>
      </c>
      <c r="C51" s="8">
        <v>36458.023999999998</v>
      </c>
      <c r="D51" s="8" t="s">
        <v>31</v>
      </c>
      <c r="E51" s="8">
        <f>VLOOKUP(C51,'Active 1'!$C$21:$E$347,3,FALSE)</f>
        <v>-50275.987408091802</v>
      </c>
      <c r="F51" s="8" t="s">
        <v>1067</v>
      </c>
      <c r="G51" s="8" t="s">
        <v>1046</v>
      </c>
      <c r="H51" s="8" t="s">
        <v>1068</v>
      </c>
      <c r="I51" s="8" t="s">
        <v>1069</v>
      </c>
      <c r="L51" s="8">
        <v>-33311</v>
      </c>
      <c r="M51" s="8">
        <v>-1.95E-2</v>
      </c>
    </row>
    <row r="52" spans="1:13">
      <c r="A52" s="8" t="s">
        <v>1062</v>
      </c>
      <c r="B52" s="205" t="s">
        <v>49</v>
      </c>
      <c r="C52" s="8">
        <v>36810.472999999998</v>
      </c>
      <c r="D52" s="8" t="s">
        <v>30</v>
      </c>
      <c r="E52" s="8">
        <f>VLOOKUP(C52,'Active 1'!$C$21:$E$347,3,FALSE)</f>
        <v>-49301.030146444566</v>
      </c>
      <c r="F52" s="8" t="s">
        <v>1063</v>
      </c>
      <c r="G52" s="8" t="s">
        <v>1064</v>
      </c>
      <c r="H52" s="8" t="s">
        <v>1065</v>
      </c>
      <c r="L52" s="8">
        <v>-32336</v>
      </c>
      <c r="M52" s="8">
        <v>-3.4500000000000003E-2</v>
      </c>
    </row>
    <row r="53" spans="1:13">
      <c r="A53" s="8" t="s">
        <v>1062</v>
      </c>
      <c r="B53" s="205" t="s">
        <v>45</v>
      </c>
      <c r="C53" s="8">
        <v>37907.470999999998</v>
      </c>
      <c r="D53" s="8" t="s">
        <v>30</v>
      </c>
      <c r="E53" s="8">
        <f>VLOOKUP(C53,'Active 1'!$C$21:$E$347,3,FALSE)</f>
        <v>-46266.474321027279</v>
      </c>
      <c r="F53" s="8" t="s">
        <v>1063</v>
      </c>
      <c r="G53" s="8" t="s">
        <v>1064</v>
      </c>
      <c r="H53" s="8" t="s">
        <v>1065</v>
      </c>
      <c r="L53" s="8">
        <v>-29302</v>
      </c>
      <c r="M53" s="8">
        <v>-1.2E-2</v>
      </c>
    </row>
    <row r="54" spans="1:13">
      <c r="A54" s="8" t="s">
        <v>1062</v>
      </c>
      <c r="B54" s="205" t="s">
        <v>49</v>
      </c>
      <c r="C54" s="8">
        <v>38001.292000000001</v>
      </c>
      <c r="D54" s="8" t="s">
        <v>30</v>
      </c>
      <c r="E54" s="8">
        <f>VLOOKUP(C54,'Active 1'!$C$21:$E$347,3,FALSE)</f>
        <v>-46006.943253425983</v>
      </c>
      <c r="F54" s="8" t="s">
        <v>1063</v>
      </c>
      <c r="G54" s="8" t="s">
        <v>1064</v>
      </c>
      <c r="H54" s="8" t="s">
        <v>1065</v>
      </c>
      <c r="L54" s="8">
        <v>-29042</v>
      </c>
      <c r="M54" s="8">
        <v>-1.4E-3</v>
      </c>
    </row>
    <row r="55" spans="1:13">
      <c r="A55" s="8" t="s">
        <v>1062</v>
      </c>
      <c r="B55" s="205" t="s">
        <v>49</v>
      </c>
      <c r="C55" s="8">
        <v>38235.525000000001</v>
      </c>
      <c r="D55" s="8" t="s">
        <v>30</v>
      </c>
      <c r="E55" s="8">
        <f>VLOOKUP(C55,'Active 1'!$C$21:$E$347,3,FALSE)</f>
        <v>-45358.999396960455</v>
      </c>
      <c r="F55" s="8" t="s">
        <v>1063</v>
      </c>
      <c r="G55" s="8" t="s">
        <v>1064</v>
      </c>
      <c r="H55" s="8" t="s">
        <v>1065</v>
      </c>
      <c r="L55" s="8">
        <v>-28394</v>
      </c>
      <c r="M55" s="8">
        <v>-2.1399999999999999E-2</v>
      </c>
    </row>
    <row r="56" spans="1:13">
      <c r="A56" s="8" t="s">
        <v>1062</v>
      </c>
      <c r="B56" s="205" t="s">
        <v>49</v>
      </c>
      <c r="C56" s="8">
        <v>38328.434999999998</v>
      </c>
      <c r="D56" s="8" t="s">
        <v>30</v>
      </c>
      <c r="E56" s="8">
        <f>VLOOKUP(C56,'Active 1'!$C$21:$E$347,3,FALSE)</f>
        <v>-45101.988370742081</v>
      </c>
      <c r="F56" s="8" t="s">
        <v>1063</v>
      </c>
      <c r="G56" s="8" t="s">
        <v>1064</v>
      </c>
      <c r="H56" s="8" t="s">
        <v>1065</v>
      </c>
      <c r="L56" s="8">
        <v>-28137</v>
      </c>
      <c r="M56" s="8">
        <v>-1.7299999999999999E-2</v>
      </c>
    </row>
    <row r="57" spans="1:13">
      <c r="A57" s="8" t="s">
        <v>1062</v>
      </c>
      <c r="B57" s="205" t="s">
        <v>49</v>
      </c>
      <c r="C57" s="8">
        <v>38407.230000000003</v>
      </c>
      <c r="D57" s="8" t="s">
        <v>30</v>
      </c>
      <c r="E57" s="8">
        <f>VLOOKUP(C57,'Active 1'!$C$21:$E$347,3,FALSE)</f>
        <v>-44884.022771658238</v>
      </c>
      <c r="F57" s="8" t="s">
        <v>1063</v>
      </c>
      <c r="G57" s="8" t="s">
        <v>1064</v>
      </c>
      <c r="H57" s="8" t="s">
        <v>1065</v>
      </c>
      <c r="L57" s="8">
        <v>-27919</v>
      </c>
      <c r="M57" s="8">
        <v>-2.9600000000000001E-2</v>
      </c>
    </row>
    <row r="58" spans="1:13">
      <c r="A58" s="8" t="s">
        <v>1070</v>
      </c>
      <c r="B58" s="205" t="s">
        <v>49</v>
      </c>
      <c r="C58" s="8">
        <v>41148.517999999996</v>
      </c>
      <c r="D58" s="8" t="s">
        <v>31</v>
      </c>
      <c r="E58" s="8">
        <f>VLOOKUP(C58,'Active 1'!$C$21:$E$347,3,FALSE)</f>
        <v>-37300.972055479651</v>
      </c>
      <c r="F58" s="8" t="s">
        <v>1071</v>
      </c>
      <c r="G58" s="8" t="s">
        <v>1072</v>
      </c>
      <c r="H58" s="8" t="s">
        <v>1073</v>
      </c>
      <c r="L58" s="8">
        <v>-20336</v>
      </c>
      <c r="M58" s="8">
        <v>-7.4999999999999997E-3</v>
      </c>
    </row>
    <row r="59" spans="1:13">
      <c r="A59" s="8" t="s">
        <v>1074</v>
      </c>
      <c r="B59" s="205" t="s">
        <v>49</v>
      </c>
      <c r="C59" s="8">
        <v>41176.356</v>
      </c>
      <c r="D59" s="8" t="s">
        <v>31</v>
      </c>
      <c r="E59" s="8">
        <f>VLOOKUP(C59,'Active 1'!$C$21:$E$347,3,FALSE)</f>
        <v>-37223.96556588899</v>
      </c>
      <c r="F59" s="8" t="s">
        <v>1075</v>
      </c>
      <c r="G59" s="8" t="s">
        <v>1072</v>
      </c>
      <c r="H59" s="8" t="s">
        <v>1073</v>
      </c>
      <c r="L59" s="8">
        <v>-20259</v>
      </c>
      <c r="M59" s="8">
        <v>-5.1000000000000004E-3</v>
      </c>
    </row>
    <row r="60" spans="1:13">
      <c r="A60" s="8" t="s">
        <v>1074</v>
      </c>
      <c r="B60" s="205" t="s">
        <v>45</v>
      </c>
      <c r="C60" s="8">
        <v>41178.351999999999</v>
      </c>
      <c r="D60" s="8" t="s">
        <v>31</v>
      </c>
      <c r="E60" s="8">
        <f>VLOOKUP(C60,'Active 1'!$C$21:$E$347,3,FALSE)</f>
        <v>-37218.444157985301</v>
      </c>
      <c r="F60" s="8" t="s">
        <v>1075</v>
      </c>
      <c r="G60" s="8" t="s">
        <v>1072</v>
      </c>
      <c r="H60" s="8" t="s">
        <v>1073</v>
      </c>
      <c r="L60" s="8">
        <v>-20254</v>
      </c>
      <c r="M60" s="8">
        <v>3.3999999999999998E-3</v>
      </c>
    </row>
    <row r="61" spans="1:13">
      <c r="A61" s="8" t="s">
        <v>1074</v>
      </c>
      <c r="B61" s="205" t="s">
        <v>49</v>
      </c>
      <c r="C61" s="8">
        <v>41181.396999999997</v>
      </c>
      <c r="D61" s="8" t="s">
        <v>31</v>
      </c>
      <c r="E61" s="8">
        <f>VLOOKUP(C61,'Active 1'!$C$21:$E$347,3,FALSE)</f>
        <v>-37210.020968072109</v>
      </c>
      <c r="F61" s="8" t="s">
        <v>1075</v>
      </c>
      <c r="G61" s="8" t="s">
        <v>1072</v>
      </c>
      <c r="H61" s="8" t="s">
        <v>1073</v>
      </c>
      <c r="L61" s="8">
        <v>-20245</v>
      </c>
      <c r="M61" s="8">
        <v>-2.5100000000000001E-2</v>
      </c>
    </row>
    <row r="62" spans="1:13">
      <c r="A62" s="8" t="s">
        <v>1070</v>
      </c>
      <c r="B62" s="205" t="s">
        <v>45</v>
      </c>
      <c r="C62" s="8">
        <v>41335.226999999999</v>
      </c>
      <c r="D62" s="8" t="s">
        <v>31</v>
      </c>
      <c r="E62" s="8">
        <f>VLOOKUP(C62,'Active 1'!$C$21:$E$347,3,FALSE)</f>
        <v>-36784.490818861312</v>
      </c>
      <c r="F62" s="8" t="s">
        <v>1071</v>
      </c>
      <c r="G62" s="8" t="s">
        <v>1076</v>
      </c>
      <c r="L62" s="8">
        <v>-19820</v>
      </c>
      <c r="M62" s="8">
        <v>-1.3299999999999999E-2</v>
      </c>
    </row>
    <row r="63" spans="1:13">
      <c r="A63" s="8" t="s">
        <v>1070</v>
      </c>
      <c r="B63" s="205" t="s">
        <v>49</v>
      </c>
      <c r="C63" s="8">
        <v>41561.370999999999</v>
      </c>
      <c r="D63" s="8" t="s">
        <v>31</v>
      </c>
      <c r="E63" s="8">
        <f>VLOOKUP(C63,'Active 1'!$C$21:$E$347,3,FALSE)</f>
        <v>-36158.923048835139</v>
      </c>
      <c r="F63" s="8" t="s">
        <v>1071</v>
      </c>
      <c r="G63" s="8" t="s">
        <v>1077</v>
      </c>
      <c r="L63" s="8">
        <v>-19194</v>
      </c>
      <c r="M63" s="8">
        <v>1.0800000000000001E-2</v>
      </c>
    </row>
    <row r="64" spans="1:13">
      <c r="A64" s="8" t="s">
        <v>1070</v>
      </c>
      <c r="B64" s="205" t="s">
        <v>49</v>
      </c>
      <c r="C64" s="8">
        <v>41562.438999999998</v>
      </c>
      <c r="D64" s="8" t="s">
        <v>31</v>
      </c>
      <c r="E64" s="8">
        <f>VLOOKUP(C64,'Active 1'!$C$21:$E$347,3,FALSE)</f>
        <v>-36155.968708333567</v>
      </c>
      <c r="F64" s="8" t="s">
        <v>1071</v>
      </c>
      <c r="G64" s="8" t="s">
        <v>1077</v>
      </c>
      <c r="L64" s="8">
        <v>-19191</v>
      </c>
      <c r="M64" s="8">
        <v>-5.7000000000000002E-3</v>
      </c>
    </row>
    <row r="65" spans="1:13">
      <c r="A65" s="8" t="s">
        <v>1070</v>
      </c>
      <c r="B65" s="205" t="s">
        <v>45</v>
      </c>
      <c r="C65" s="8">
        <v>41563.345999999998</v>
      </c>
      <c r="D65" s="8" t="s">
        <v>31</v>
      </c>
      <c r="E65" s="8">
        <f>VLOOKUP(C65,'Active 1'!$C$21:$E$347,3,FALSE)</f>
        <v>-36153.459731896372</v>
      </c>
      <c r="F65" s="8" t="s">
        <v>1071</v>
      </c>
      <c r="G65" s="8" t="s">
        <v>1077</v>
      </c>
      <c r="L65" s="8">
        <v>-19189</v>
      </c>
      <c r="M65" s="8">
        <v>-1.6999999999999999E-3</v>
      </c>
    </row>
    <row r="66" spans="1:13">
      <c r="A66" s="8" t="s">
        <v>1070</v>
      </c>
      <c r="B66" s="205" t="s">
        <v>49</v>
      </c>
      <c r="C66" s="8">
        <v>41616.288999999997</v>
      </c>
      <c r="D66" s="8" t="s">
        <v>31</v>
      </c>
      <c r="E66" s="8">
        <f>VLOOKUP(C66,'Active 1'!$C$21:$E$347,3,FALSE)</f>
        <v>-36007.006876863765</v>
      </c>
      <c r="F66" s="8" t="s">
        <v>1071</v>
      </c>
      <c r="G66" s="8" t="s">
        <v>1078</v>
      </c>
      <c r="L66" s="8">
        <v>-19042</v>
      </c>
      <c r="M66" s="8">
        <v>-1.9400000000000001E-2</v>
      </c>
    </row>
    <row r="67" spans="1:13">
      <c r="A67" s="8" t="s">
        <v>1070</v>
      </c>
      <c r="B67" s="205" t="s">
        <v>45</v>
      </c>
      <c r="C67" s="8">
        <v>41618.283000000003</v>
      </c>
      <c r="D67" s="8" t="s">
        <v>31</v>
      </c>
      <c r="E67" s="8">
        <f>VLOOKUP(C67,'Active 1'!$C$21:$E$347,3,FALSE)</f>
        <v>-36001.491001432907</v>
      </c>
      <c r="F67" s="8" t="s">
        <v>1071</v>
      </c>
      <c r="G67" s="8" t="s">
        <v>1078</v>
      </c>
      <c r="L67" s="8">
        <v>-19037</v>
      </c>
      <c r="M67" s="8">
        <v>-1.29E-2</v>
      </c>
    </row>
    <row r="68" spans="1:13">
      <c r="A68" s="8" t="s">
        <v>1070</v>
      </c>
      <c r="B68" s="205" t="s">
        <v>45</v>
      </c>
      <c r="C68" s="8">
        <v>41622.258000000002</v>
      </c>
      <c r="D68" s="8" t="s">
        <v>31</v>
      </c>
      <c r="E68" s="8">
        <f>VLOOKUP(C68,'Active 1'!$C$21:$E$347,3,FALSE)</f>
        <v>-35990.495211644746</v>
      </c>
      <c r="F68" s="8" t="s">
        <v>1071</v>
      </c>
      <c r="G68" s="8" t="s">
        <v>1078</v>
      </c>
      <c r="L68" s="8">
        <v>-19026</v>
      </c>
      <c r="M68" s="8">
        <v>-1.4500000000000001E-2</v>
      </c>
    </row>
    <row r="69" spans="1:13">
      <c r="A69" s="8" t="s">
        <v>1070</v>
      </c>
      <c r="B69" s="205" t="s">
        <v>49</v>
      </c>
      <c r="C69" s="8">
        <v>41624.248</v>
      </c>
      <c r="D69" s="8" t="s">
        <v>31</v>
      </c>
      <c r="E69" s="8">
        <f>VLOOKUP(C69,'Active 1'!$C$21:$E$347,3,FALSE)</f>
        <v>-35984.990401159608</v>
      </c>
      <c r="F69" s="8" t="s">
        <v>1071</v>
      </c>
      <c r="G69" s="8" t="s">
        <v>1078</v>
      </c>
      <c r="L69" s="8">
        <v>-19020</v>
      </c>
      <c r="M69" s="8">
        <v>-1.35E-2</v>
      </c>
    </row>
    <row r="70" spans="1:13">
      <c r="A70" s="8" t="s">
        <v>1070</v>
      </c>
      <c r="B70" s="205" t="s">
        <v>49</v>
      </c>
      <c r="C70" s="8">
        <v>41863.561000000002</v>
      </c>
      <c r="D70" s="8" t="s">
        <v>31</v>
      </c>
      <c r="E70" s="8">
        <f>VLOOKUP(C70,'Active 1'!$C$21:$E$347,3,FALSE)</f>
        <v>-35322.994063656632</v>
      </c>
      <c r="F70" s="8" t="s">
        <v>1071</v>
      </c>
      <c r="G70" s="8" t="s">
        <v>1079</v>
      </c>
      <c r="L70" s="8">
        <v>-18358</v>
      </c>
      <c r="M70" s="8">
        <v>-1.4500000000000001E-2</v>
      </c>
    </row>
    <row r="71" spans="1:13">
      <c r="A71" s="8" t="s">
        <v>1074</v>
      </c>
      <c r="B71" s="205" t="s">
        <v>45</v>
      </c>
      <c r="C71" s="8">
        <v>42405.258999999998</v>
      </c>
      <c r="D71" s="8" t="s">
        <v>31</v>
      </c>
      <c r="E71" s="8">
        <f>VLOOKUP(C71,'Active 1'!$C$21:$E$347,3,FALSE)</f>
        <v>-33824.529324872346</v>
      </c>
      <c r="F71" s="8" t="s">
        <v>1075</v>
      </c>
      <c r="G71" s="8" t="s">
        <v>1080</v>
      </c>
      <c r="L71" s="8">
        <v>-16860</v>
      </c>
      <c r="M71" s="8">
        <v>-2.5700000000000001E-2</v>
      </c>
    </row>
    <row r="72" spans="1:13">
      <c r="A72" s="8" t="s">
        <v>1074</v>
      </c>
      <c r="B72" s="205" t="s">
        <v>49</v>
      </c>
      <c r="C72" s="8">
        <v>42607.523000000001</v>
      </c>
      <c r="D72" s="8" t="s">
        <v>31</v>
      </c>
      <c r="E72" s="8">
        <f>VLOOKUP(C72,'Active 1'!$C$21:$E$347,3,FALSE)</f>
        <v>-33265.019280667882</v>
      </c>
      <c r="F72" s="8" t="s">
        <v>1075</v>
      </c>
      <c r="G72" s="8" t="s">
        <v>1081</v>
      </c>
      <c r="L72" s="8">
        <v>-16300</v>
      </c>
      <c r="M72" s="8">
        <v>-2.2499999999999999E-2</v>
      </c>
    </row>
    <row r="73" spans="1:13">
      <c r="A73" s="8" t="s">
        <v>1074</v>
      </c>
      <c r="B73" s="205" t="s">
        <v>45</v>
      </c>
      <c r="C73" s="8">
        <v>42748.31</v>
      </c>
      <c r="D73" s="8" t="s">
        <v>31</v>
      </c>
      <c r="E73" s="8">
        <f>VLOOKUP(C73,'Active 1'!$C$21:$E$347,3,FALSE)</f>
        <v>-32875.569153144388</v>
      </c>
      <c r="F73" s="8" t="s">
        <v>1075</v>
      </c>
      <c r="G73" s="8" t="s">
        <v>1082</v>
      </c>
      <c r="L73" s="8">
        <v>-15911</v>
      </c>
      <c r="M73" s="8">
        <v>-3.9600000000000003E-2</v>
      </c>
    </row>
    <row r="74" spans="1:13">
      <c r="A74" s="8" t="s">
        <v>1083</v>
      </c>
      <c r="B74" s="205" t="s">
        <v>45</v>
      </c>
      <c r="C74" s="8">
        <v>43729.449099999998</v>
      </c>
      <c r="D74" s="8" t="s">
        <v>32</v>
      </c>
      <c r="E74" s="8">
        <f>VLOOKUP(C74,'Active 1'!$C$21:$E$347,3,FALSE)</f>
        <v>-30161.506437032167</v>
      </c>
      <c r="F74" s="8" t="s">
        <v>1084</v>
      </c>
      <c r="G74" s="8" t="s">
        <v>1085</v>
      </c>
      <c r="H74" s="8" t="s">
        <v>1086</v>
      </c>
      <c r="L74" s="8">
        <v>-13197</v>
      </c>
      <c r="M74" s="8">
        <v>-1.5599999999999999E-2</v>
      </c>
    </row>
    <row r="75" spans="1:13">
      <c r="A75" s="8" t="s">
        <v>1083</v>
      </c>
      <c r="B75" s="205" t="s">
        <v>49</v>
      </c>
      <c r="C75" s="8">
        <v>43730.351199999997</v>
      </c>
      <c r="D75" s="8" t="s">
        <v>32</v>
      </c>
      <c r="E75" s="8">
        <f>VLOOKUP(C75,'Active 1'!$C$21:$E$347,3,FALSE)</f>
        <v>-30159.011015153454</v>
      </c>
      <c r="F75" s="8" t="s">
        <v>1084</v>
      </c>
      <c r="G75" s="8" t="s">
        <v>1085</v>
      </c>
      <c r="H75" s="8" t="s">
        <v>1086</v>
      </c>
      <c r="L75" s="8">
        <v>-13194</v>
      </c>
      <c r="M75" s="8">
        <v>-1.7999999999999999E-2</v>
      </c>
    </row>
    <row r="76" spans="1:13">
      <c r="A76" s="8" t="s">
        <v>1083</v>
      </c>
      <c r="B76" s="205" t="s">
        <v>49</v>
      </c>
      <c r="C76" s="8">
        <v>43757.466699999997</v>
      </c>
      <c r="D76" s="8" t="s">
        <v>32</v>
      </c>
      <c r="E76" s="8">
        <f>VLOOKUP(C76,'Active 1'!$C$21:$E$347,3,FALSE)</f>
        <v>-30084.003131379643</v>
      </c>
      <c r="F76" s="8" t="s">
        <v>1084</v>
      </c>
      <c r="G76" s="8" t="s">
        <v>1085</v>
      </c>
      <c r="H76" s="8" t="s">
        <v>1086</v>
      </c>
      <c r="L76" s="8">
        <v>-13119</v>
      </c>
      <c r="M76" s="8">
        <v>-1.5100000000000001E-2</v>
      </c>
    </row>
    <row r="77" spans="1:13">
      <c r="A77" s="8" t="s">
        <v>1083</v>
      </c>
      <c r="B77" s="205" t="s">
        <v>49</v>
      </c>
      <c r="C77" s="8">
        <v>43764.333400000003</v>
      </c>
      <c r="D77" s="8" t="s">
        <v>32</v>
      </c>
      <c r="E77" s="8">
        <f>VLOOKUP(C77,'Active 1'!$C$21:$E$347,3,FALSE)</f>
        <v>-30065.008215722173</v>
      </c>
      <c r="F77" s="8" t="s">
        <v>1084</v>
      </c>
      <c r="G77" s="8" t="s">
        <v>1087</v>
      </c>
      <c r="H77" s="8" t="s">
        <v>1086</v>
      </c>
      <c r="L77" s="8">
        <v>-13100</v>
      </c>
      <c r="M77" s="8">
        <v>-1.6899999999999998E-2</v>
      </c>
    </row>
    <row r="78" spans="1:13">
      <c r="A78" s="8" t="s">
        <v>1088</v>
      </c>
      <c r="B78" s="205" t="s">
        <v>45</v>
      </c>
      <c r="C78" s="8">
        <v>44812.502200000003</v>
      </c>
      <c r="D78" s="8" t="s">
        <v>32</v>
      </c>
      <c r="E78" s="8">
        <f>VLOOKUP(C78,'Active 1'!$C$21:$E$347,3,FALSE)</f>
        <v>-27165.525501933593</v>
      </c>
      <c r="F78" s="8" t="s">
        <v>1089</v>
      </c>
      <c r="G78" s="8" t="s">
        <v>1090</v>
      </c>
      <c r="L78" s="8">
        <v>-10201</v>
      </c>
      <c r="M78" s="8">
        <v>-2.1000000000000001E-2</v>
      </c>
    </row>
    <row r="79" spans="1:13">
      <c r="A79" s="8" t="s">
        <v>1091</v>
      </c>
      <c r="B79" s="205" t="s">
        <v>45</v>
      </c>
      <c r="C79" s="8">
        <v>45208.3511</v>
      </c>
      <c r="D79" s="8" t="s">
        <v>32</v>
      </c>
      <c r="E79" s="8">
        <f>VLOOKUP(C79,'Active 1'!$C$21:$E$347,3,FALSE)</f>
        <v>-26070.513856078254</v>
      </c>
      <c r="F79" s="8" t="s">
        <v>1092</v>
      </c>
      <c r="G79" s="8" t="s">
        <v>1053</v>
      </c>
      <c r="H79" s="8" t="s">
        <v>1093</v>
      </c>
      <c r="I79" s="8" t="s">
        <v>1094</v>
      </c>
      <c r="L79" s="8">
        <v>-9106</v>
      </c>
      <c r="M79" s="8">
        <v>-1.6199999999999999E-2</v>
      </c>
    </row>
    <row r="80" spans="1:13">
      <c r="A80" s="8" t="s">
        <v>1091</v>
      </c>
      <c r="B80" s="205" t="s">
        <v>49</v>
      </c>
      <c r="C80" s="8">
        <v>45208.531900000002</v>
      </c>
      <c r="D80" s="8" t="s">
        <v>32</v>
      </c>
      <c r="E80" s="8">
        <f>VLOOKUP(C80,'Active 1'!$C$21:$E$347,3,FALSE)</f>
        <v>-26070.013720532665</v>
      </c>
      <c r="F80" s="8" t="s">
        <v>1092</v>
      </c>
      <c r="G80" s="8" t="s">
        <v>1053</v>
      </c>
      <c r="H80" s="8" t="s">
        <v>1093</v>
      </c>
      <c r="I80" s="8" t="s">
        <v>1094</v>
      </c>
      <c r="L80" s="8">
        <v>-9105</v>
      </c>
      <c r="M80" s="8">
        <v>-1.6899999999999998E-2</v>
      </c>
    </row>
    <row r="81" spans="1:13">
      <c r="A81" s="8" t="s">
        <v>1091</v>
      </c>
      <c r="B81" s="205" t="s">
        <v>45</v>
      </c>
      <c r="C81" s="8">
        <v>46024.26</v>
      </c>
      <c r="D81" s="8" t="s">
        <v>32</v>
      </c>
      <c r="E81" s="8">
        <f>VLOOKUP(C81,'Active 1'!$C$21:$E$347,3,FALSE)</f>
        <v>-23813.516937665623</v>
      </c>
      <c r="F81" s="8" t="s">
        <v>1092</v>
      </c>
      <c r="G81" s="8" t="s">
        <v>1053</v>
      </c>
      <c r="H81" s="8" t="s">
        <v>1093</v>
      </c>
      <c r="I81" s="8" t="s">
        <v>1094</v>
      </c>
      <c r="L81" s="8">
        <v>-6849</v>
      </c>
      <c r="M81" s="8">
        <v>-1.6199999999999999E-2</v>
      </c>
    </row>
    <row r="82" spans="1:13">
      <c r="A82" s="8" t="s">
        <v>1091</v>
      </c>
      <c r="B82" s="205" t="s">
        <v>49</v>
      </c>
      <c r="C82" s="8">
        <v>46026.248299999999</v>
      </c>
      <c r="D82" s="8" t="s">
        <v>32</v>
      </c>
      <c r="E82" s="8">
        <f>VLOOKUP(C82,'Active 1'!$C$21:$E$347,3,FALSE)</f>
        <v>-23808.016829782409</v>
      </c>
      <c r="F82" s="8" t="s">
        <v>1092</v>
      </c>
      <c r="G82" s="8" t="s">
        <v>1053</v>
      </c>
      <c r="H82" s="8" t="s">
        <v>1093</v>
      </c>
      <c r="I82" s="8" t="s">
        <v>1094</v>
      </c>
      <c r="L82" s="8">
        <v>-6843</v>
      </c>
      <c r="M82" s="8">
        <v>-1.6899999999999998E-2</v>
      </c>
    </row>
    <row r="83" spans="1:13">
      <c r="A83" s="8" t="s">
        <v>1095</v>
      </c>
      <c r="B83" s="205" t="s">
        <v>45</v>
      </c>
      <c r="C83" s="8">
        <v>46706.417999999998</v>
      </c>
      <c r="D83" s="8" t="s">
        <v>31</v>
      </c>
      <c r="E83" s="8">
        <f>VLOOKUP(C83,'Active 1'!$C$21:$E$347,3,FALSE)</f>
        <v>-21926.506630668719</v>
      </c>
      <c r="F83" s="8" t="s">
        <v>1096</v>
      </c>
      <c r="G83" s="8" t="s">
        <v>1097</v>
      </c>
      <c r="L83" s="8">
        <v>-4962</v>
      </c>
      <c r="M83" s="8">
        <v>-1.1599999999999999E-2</v>
      </c>
    </row>
    <row r="84" spans="1:13">
      <c r="A84" s="8" t="s">
        <v>1095</v>
      </c>
      <c r="B84" s="205" t="s">
        <v>45</v>
      </c>
      <c r="C84" s="8">
        <v>46731.364999999998</v>
      </c>
      <c r="D84" s="8" t="s">
        <v>31</v>
      </c>
      <c r="E84" s="8">
        <f>VLOOKUP(C84,'Active 1'!$C$21:$E$347,3,FALSE)</f>
        <v>-21857.497330581857</v>
      </c>
      <c r="F84" s="8" t="s">
        <v>1096</v>
      </c>
      <c r="G84" s="8" t="s">
        <v>1098</v>
      </c>
      <c r="L84" s="8">
        <v>-4893</v>
      </c>
      <c r="M84" s="8">
        <v>-8.2000000000000007E-3</v>
      </c>
    </row>
    <row r="85" spans="1:13">
      <c r="A85" s="8" t="s">
        <v>1095</v>
      </c>
      <c r="B85" s="205" t="s">
        <v>45</v>
      </c>
      <c r="C85" s="8">
        <v>47027.42</v>
      </c>
      <c r="D85" s="8" t="s">
        <v>31</v>
      </c>
      <c r="E85" s="8">
        <f>VLOOKUP(C85,'Active 1'!$C$21:$E$347,3,FALSE)</f>
        <v>-21038.539205868852</v>
      </c>
      <c r="F85" s="8" t="s">
        <v>1096</v>
      </c>
      <c r="G85" s="8" t="s">
        <v>1099</v>
      </c>
      <c r="L85" s="8">
        <v>-4074</v>
      </c>
      <c r="M85" s="8">
        <v>-2.29E-2</v>
      </c>
    </row>
    <row r="86" spans="1:13">
      <c r="A86" s="8" t="s">
        <v>1095</v>
      </c>
      <c r="B86" s="205" t="s">
        <v>45</v>
      </c>
      <c r="C86" s="8">
        <v>47052.364999999998</v>
      </c>
      <c r="D86" s="8" t="s">
        <v>31</v>
      </c>
      <c r="E86" s="8">
        <f>VLOOKUP(C86,'Active 1'!$C$21:$E$347,3,FALSE)</f>
        <v>-20969.535438254843</v>
      </c>
      <c r="F86" s="8" t="s">
        <v>1096</v>
      </c>
      <c r="G86" s="8" t="s">
        <v>1099</v>
      </c>
      <c r="L86" s="8">
        <v>-4005</v>
      </c>
      <c r="M86" s="8">
        <v>-2.1499999999999998E-2</v>
      </c>
    </row>
    <row r="87" spans="1:13">
      <c r="A87" s="8" t="s">
        <v>1095</v>
      </c>
      <c r="B87" s="205" t="s">
        <v>49</v>
      </c>
      <c r="C87" s="8">
        <v>47054.353000000003</v>
      </c>
      <c r="D87" s="8" t="s">
        <v>31</v>
      </c>
      <c r="E87" s="8">
        <f>VLOOKUP(C87,'Active 1'!$C$21:$E$347,3,FALSE)</f>
        <v>-20964.036160242536</v>
      </c>
      <c r="F87" s="8" t="s">
        <v>1096</v>
      </c>
      <c r="G87" s="8" t="s">
        <v>1099</v>
      </c>
      <c r="L87" s="8">
        <v>-3999</v>
      </c>
      <c r="M87" s="8">
        <v>-2.2499999999999999E-2</v>
      </c>
    </row>
    <row r="88" spans="1:13">
      <c r="A88" s="8" t="s">
        <v>1095</v>
      </c>
      <c r="B88" s="205" t="s">
        <v>49</v>
      </c>
      <c r="C88" s="8">
        <v>47055.442999999999</v>
      </c>
      <c r="D88" s="8" t="s">
        <v>31</v>
      </c>
      <c r="E88" s="8">
        <f>VLOOKUP(C88,'Active 1'!$C$21:$E$347,3,FALSE)</f>
        <v>-20961.020962539631</v>
      </c>
      <c r="F88" s="8" t="s">
        <v>1096</v>
      </c>
      <c r="G88" s="8" t="s">
        <v>1099</v>
      </c>
      <c r="L88" s="8">
        <v>-3996</v>
      </c>
      <c r="M88" s="8">
        <v>-1.7000000000000001E-2</v>
      </c>
    </row>
    <row r="89" spans="1:13">
      <c r="A89" s="8" t="s">
        <v>1100</v>
      </c>
      <c r="B89" s="205" t="s">
        <v>45</v>
      </c>
      <c r="C89" s="8">
        <v>47391.463000000003</v>
      </c>
      <c r="D89" s="8" t="s">
        <v>31</v>
      </c>
      <c r="E89" s="8">
        <f>VLOOKUP(C89,'Active 1'!$C$21:$E$347,3,FALSE)</f>
        <v>-20031.510199113691</v>
      </c>
      <c r="F89" s="8" t="s">
        <v>1101</v>
      </c>
      <c r="G89" s="8" t="s">
        <v>1102</v>
      </c>
      <c r="L89" s="8">
        <v>-3067</v>
      </c>
      <c r="M89" s="8">
        <v>-1.1900000000000001E-2</v>
      </c>
    </row>
    <row r="90" spans="1:13">
      <c r="A90" s="8" t="s">
        <v>1095</v>
      </c>
      <c r="B90" s="205" t="s">
        <v>45</v>
      </c>
      <c r="C90" s="8">
        <v>47407.364999999998</v>
      </c>
      <c r="D90" s="8" t="s">
        <v>31</v>
      </c>
      <c r="E90" s="8">
        <f>VLOOKUP(C90,'Active 1'!$C$21:$E$347,3,FALSE)</f>
        <v>-19987.521507488207</v>
      </c>
      <c r="F90" s="8" t="s">
        <v>1096</v>
      </c>
      <c r="G90" s="8" t="s">
        <v>1102</v>
      </c>
      <c r="L90" s="8">
        <v>-3023</v>
      </c>
      <c r="M90" s="8">
        <v>-1.6E-2</v>
      </c>
    </row>
    <row r="91" spans="1:13">
      <c r="A91" s="8" t="s">
        <v>1100</v>
      </c>
      <c r="B91" s="205" t="s">
        <v>45</v>
      </c>
      <c r="C91" s="8">
        <v>47412.432000000001</v>
      </c>
      <c r="D91" s="8" t="s">
        <v>31</v>
      </c>
      <c r="E91" s="8">
        <f>VLOOKUP(C91,'Active 1'!$C$21:$E$347,3,FALSE)</f>
        <v>-19973.504987524273</v>
      </c>
      <c r="F91" s="8" t="s">
        <v>1101</v>
      </c>
      <c r="G91" s="8" t="s">
        <v>1102</v>
      </c>
      <c r="L91" s="8">
        <v>-3009</v>
      </c>
      <c r="M91" s="8">
        <v>-0.01</v>
      </c>
    </row>
    <row r="92" spans="1:13">
      <c r="A92" s="8" t="s">
        <v>1095</v>
      </c>
      <c r="B92" s="205" t="s">
        <v>45</v>
      </c>
      <c r="C92" s="8">
        <v>47432.317000000003</v>
      </c>
      <c r="D92" s="8" t="s">
        <v>31</v>
      </c>
      <c r="E92" s="8">
        <f>VLOOKUP(C92,'Active 1'!$C$21:$E$347,3,FALSE)</f>
        <v>-19918.498376219213</v>
      </c>
      <c r="F92" s="8" t="s">
        <v>1096</v>
      </c>
      <c r="G92" s="8" t="s">
        <v>1103</v>
      </c>
      <c r="L92" s="8">
        <v>-2954</v>
      </c>
      <c r="M92" s="8">
        <v>-7.6E-3</v>
      </c>
    </row>
    <row r="93" spans="1:13">
      <c r="A93" s="8" t="s">
        <v>1100</v>
      </c>
      <c r="B93" s="205" t="s">
        <v>49</v>
      </c>
      <c r="C93" s="8">
        <v>47439.357000000004</v>
      </c>
      <c r="D93" s="8" t="s">
        <v>31</v>
      </c>
      <c r="E93" s="8">
        <f>VLOOKUP(C93,'Active 1'!$C$21:$E$347,3,FALSE)</f>
        <v>-19899.024071789358</v>
      </c>
      <c r="F93" s="8" t="s">
        <v>1101</v>
      </c>
      <c r="G93" s="8" t="s">
        <v>1104</v>
      </c>
      <c r="L93" s="8">
        <v>-2934</v>
      </c>
      <c r="M93" s="8">
        <v>-1.7600000000000001E-2</v>
      </c>
    </row>
    <row r="94" spans="1:13">
      <c r="A94" s="8" t="s">
        <v>1100</v>
      </c>
      <c r="B94" s="205" t="s">
        <v>45</v>
      </c>
      <c r="C94" s="8">
        <v>47466.296999999999</v>
      </c>
      <c r="D94" s="8" t="s">
        <v>31</v>
      </c>
      <c r="E94" s="8">
        <f>VLOOKUP(C94,'Active 1'!$C$21:$E$347,3,FALSE)</f>
        <v>-19824.501662508097</v>
      </c>
      <c r="F94" s="8" t="s">
        <v>1101</v>
      </c>
      <c r="G94" s="8" t="s">
        <v>1104</v>
      </c>
      <c r="L94" s="8">
        <v>-2860</v>
      </c>
      <c r="M94" s="8">
        <v>-8.6999999999999994E-3</v>
      </c>
    </row>
    <row r="95" spans="1:13">
      <c r="A95" s="8" t="s">
        <v>1100</v>
      </c>
      <c r="B95" s="205" t="s">
        <v>45</v>
      </c>
      <c r="C95" s="8">
        <v>47470.258999999998</v>
      </c>
      <c r="D95" s="8" t="s">
        <v>31</v>
      </c>
      <c r="E95" s="8">
        <f>VLOOKUP(C95,'Active 1'!$C$21:$E$347,3,FALSE)</f>
        <v>-19813.541833793457</v>
      </c>
      <c r="F95" s="8" t="s">
        <v>1101</v>
      </c>
      <c r="G95" s="8" t="s">
        <v>1104</v>
      </c>
      <c r="L95" s="8">
        <v>-2849</v>
      </c>
      <c r="M95" s="8">
        <v>-2.3199999999999998E-2</v>
      </c>
    </row>
    <row r="96" spans="1:13">
      <c r="A96" s="8" t="s">
        <v>1100</v>
      </c>
      <c r="B96" s="205" t="s">
        <v>49</v>
      </c>
      <c r="C96" s="8">
        <v>47524.328000000001</v>
      </c>
      <c r="D96" s="8" t="s">
        <v>31</v>
      </c>
      <c r="E96" s="8">
        <f>VLOOKUP(C96,'Active 1'!$C$21:$E$347,3,FALSE)</f>
        <v>-19663.974196546627</v>
      </c>
      <c r="F96" s="8" t="s">
        <v>1101</v>
      </c>
      <c r="G96" s="8" t="s">
        <v>1104</v>
      </c>
      <c r="L96" s="8">
        <v>-2699</v>
      </c>
      <c r="M96" s="8">
        <v>5.0000000000000001E-4</v>
      </c>
    </row>
    <row r="97" spans="1:13">
      <c r="A97" s="8" t="s">
        <v>1100</v>
      </c>
      <c r="B97" s="205" t="s">
        <v>45</v>
      </c>
      <c r="C97" s="8">
        <v>47526.294000000002</v>
      </c>
      <c r="D97" s="8" t="s">
        <v>31</v>
      </c>
      <c r="E97" s="8">
        <f>VLOOKUP(C97,'Active 1'!$C$21:$E$347,3,FALSE)</f>
        <v>-19658.535775735676</v>
      </c>
      <c r="F97" s="8" t="s">
        <v>1101</v>
      </c>
      <c r="G97" s="8" t="s">
        <v>1104</v>
      </c>
      <c r="L97" s="8">
        <v>-2694</v>
      </c>
      <c r="M97" s="8">
        <v>-2.1000000000000001E-2</v>
      </c>
    </row>
    <row r="98" spans="1:13">
      <c r="A98" s="8" t="s">
        <v>1100</v>
      </c>
      <c r="B98" s="205" t="s">
        <v>49</v>
      </c>
      <c r="C98" s="8">
        <v>47528.277000000002</v>
      </c>
      <c r="D98" s="8" t="s">
        <v>31</v>
      </c>
      <c r="E98" s="8">
        <f>VLOOKUP(C98,'Active 1'!$C$21:$E$347,3,FALSE)</f>
        <v>-19653.050328905509</v>
      </c>
      <c r="F98" s="8" t="s">
        <v>1101</v>
      </c>
      <c r="G98" s="8" t="s">
        <v>1105</v>
      </c>
      <c r="L98" s="8">
        <v>-2688</v>
      </c>
      <c r="M98" s="8">
        <v>-2.7E-2</v>
      </c>
    </row>
    <row r="99" spans="1:13">
      <c r="A99" s="8" t="s">
        <v>1100</v>
      </c>
      <c r="B99" s="205" t="s">
        <v>45</v>
      </c>
      <c r="C99" s="8">
        <v>47742.48</v>
      </c>
      <c r="D99" s="8" t="s">
        <v>31</v>
      </c>
      <c r="E99" s="8">
        <f>VLOOKUP(C99,'Active 1'!$C$21:$E$347,3,FALSE)</f>
        <v>-19060.514188026613</v>
      </c>
      <c r="F99" s="8" t="s">
        <v>1101</v>
      </c>
      <c r="G99" s="8" t="s">
        <v>1106</v>
      </c>
      <c r="L99" s="8">
        <v>-2096</v>
      </c>
      <c r="M99" s="8">
        <v>-1.29E-2</v>
      </c>
    </row>
    <row r="100" spans="1:13">
      <c r="A100" s="8" t="s">
        <v>1100</v>
      </c>
      <c r="B100" s="205" t="s">
        <v>49</v>
      </c>
      <c r="C100" s="8">
        <v>47778.45</v>
      </c>
      <c r="D100" s="8" t="s">
        <v>31</v>
      </c>
      <c r="E100" s="8">
        <f>VLOOKUP(C100,'Active 1'!$C$21:$E$347,3,FALSE)</f>
        <v>-18961.012663830363</v>
      </c>
      <c r="F100" s="8" t="s">
        <v>1101</v>
      </c>
      <c r="G100" s="8" t="s">
        <v>1106</v>
      </c>
      <c r="L100" s="8">
        <v>-1996</v>
      </c>
      <c r="M100" s="8">
        <v>-1.2999999999999999E-2</v>
      </c>
    </row>
    <row r="101" spans="1:13">
      <c r="A101" s="8" t="s">
        <v>1100</v>
      </c>
      <c r="B101" s="205" t="s">
        <v>49</v>
      </c>
      <c r="C101" s="8">
        <v>47804.468000000001</v>
      </c>
      <c r="D101" s="8" t="s">
        <v>31</v>
      </c>
      <c r="E101" s="8">
        <f>VLOOKUP(C101,'Active 1'!$C$21:$E$347,3,FALSE)</f>
        <v>-18889.040724532642</v>
      </c>
      <c r="F101" s="8" t="s">
        <v>1101</v>
      </c>
      <c r="G101" s="8" t="s">
        <v>1107</v>
      </c>
      <c r="L101" s="8">
        <v>-1924</v>
      </c>
      <c r="M101" s="8">
        <v>-2.3099999999999999E-2</v>
      </c>
    </row>
    <row r="102" spans="1:13">
      <c r="A102" s="8" t="s">
        <v>1100</v>
      </c>
      <c r="B102" s="205" t="s">
        <v>49</v>
      </c>
      <c r="C102" s="8">
        <v>47857.260999999999</v>
      </c>
      <c r="D102" s="8" t="s">
        <v>31</v>
      </c>
      <c r="E102" s="8">
        <f>VLOOKUP(C102,'Active 1'!$C$21:$E$347,3,FALSE)</f>
        <v>-18743.00280496374</v>
      </c>
      <c r="F102" s="8" t="s">
        <v>1101</v>
      </c>
      <c r="G102" s="8" t="s">
        <v>1107</v>
      </c>
      <c r="L102" s="8">
        <v>-1778</v>
      </c>
      <c r="M102" s="8">
        <v>-9.2999999999999992E-3</v>
      </c>
    </row>
    <row r="103" spans="1:13">
      <c r="A103" s="8" t="s">
        <v>1100</v>
      </c>
      <c r="B103" s="205" t="s">
        <v>49</v>
      </c>
      <c r="C103" s="8">
        <v>47862.33</v>
      </c>
      <c r="D103" s="8" t="s">
        <v>31</v>
      </c>
      <c r="E103" s="8">
        <f>VLOOKUP(C103,'Active 1'!$C$21:$E$347,3,FALSE)</f>
        <v>-18728.980752526953</v>
      </c>
      <c r="F103" s="8" t="s">
        <v>1101</v>
      </c>
      <c r="G103" s="8" t="s">
        <v>1107</v>
      </c>
      <c r="L103" s="8">
        <v>-1764</v>
      </c>
      <c r="M103" s="8">
        <v>-1.4E-3</v>
      </c>
    </row>
    <row r="104" spans="1:13">
      <c r="A104" s="8" t="s">
        <v>1100</v>
      </c>
      <c r="B104" s="205" t="s">
        <v>45</v>
      </c>
      <c r="C104" s="8">
        <v>48092.425000000003</v>
      </c>
      <c r="D104" s="8" t="s">
        <v>31</v>
      </c>
      <c r="E104" s="8">
        <f>VLOOKUP(C104,'Active 1'!$C$21:$E$347,3,FALSE)</f>
        <v>-18092.483582386812</v>
      </c>
      <c r="F104" s="8" t="s">
        <v>1101</v>
      </c>
      <c r="G104" s="8" t="s">
        <v>1108</v>
      </c>
      <c r="L104" s="8">
        <v>-1128</v>
      </c>
      <c r="M104" s="8">
        <v>-1.2999999999999999E-3</v>
      </c>
    </row>
    <row r="105" spans="1:13">
      <c r="A105" s="8" t="s">
        <v>1100</v>
      </c>
      <c r="B105" s="205" t="s">
        <v>45</v>
      </c>
      <c r="C105" s="8">
        <v>48114.470999999998</v>
      </c>
      <c r="D105" s="8" t="s">
        <v>31</v>
      </c>
      <c r="E105" s="8">
        <f>VLOOKUP(C105,'Active 1'!$C$21:$E$347,3,FALSE)</f>
        <v>-18031.499134168007</v>
      </c>
      <c r="F105" s="8" t="s">
        <v>1101</v>
      </c>
      <c r="G105" s="8" t="s">
        <v>1108</v>
      </c>
      <c r="L105" s="8">
        <v>-1067</v>
      </c>
      <c r="M105" s="8">
        <v>-6.8999999999999999E-3</v>
      </c>
    </row>
    <row r="106" spans="1:13">
      <c r="A106" s="8" t="s">
        <v>1100</v>
      </c>
      <c r="B106" s="205" t="s">
        <v>49</v>
      </c>
      <c r="C106" s="8">
        <v>48115.377999999997</v>
      </c>
      <c r="D106" s="8" t="s">
        <v>31</v>
      </c>
      <c r="E106" s="8">
        <f>VLOOKUP(C106,'Active 1'!$C$21:$E$347,3,FALSE)</f>
        <v>-18028.990157730812</v>
      </c>
      <c r="F106" s="8" t="s">
        <v>1101</v>
      </c>
      <c r="G106" s="8" t="s">
        <v>1108</v>
      </c>
      <c r="L106" s="8">
        <v>-1064</v>
      </c>
      <c r="M106" s="8">
        <v>-4.4000000000000003E-3</v>
      </c>
    </row>
    <row r="107" spans="1:13">
      <c r="A107" s="8" t="s">
        <v>1100</v>
      </c>
      <c r="B107" s="205" t="s">
        <v>49</v>
      </c>
      <c r="C107" s="8">
        <v>48162.370999999999</v>
      </c>
      <c r="D107" s="8" t="s">
        <v>31</v>
      </c>
      <c r="E107" s="8">
        <f>VLOOKUP(C107,'Active 1'!$C$21:$E$347,3,FALSE)</f>
        <v>-17898.996409425123</v>
      </c>
      <c r="F107" s="8" t="s">
        <v>1101</v>
      </c>
      <c r="G107" s="8" t="s">
        <v>1108</v>
      </c>
      <c r="L107" s="8">
        <v>-934</v>
      </c>
      <c r="M107" s="8">
        <v>-6.6E-3</v>
      </c>
    </row>
    <row r="108" spans="1:13">
      <c r="A108" s="8" t="s">
        <v>1100</v>
      </c>
      <c r="B108" s="205" t="s">
        <v>49</v>
      </c>
      <c r="C108" s="8">
        <v>48170.328000000001</v>
      </c>
      <c r="D108" s="8" t="s">
        <v>31</v>
      </c>
      <c r="E108" s="8">
        <f>VLOOKUP(C108,'Active 1'!$C$21:$E$347,3,FALSE)</f>
        <v>-17876.985466193823</v>
      </c>
      <c r="F108" s="8" t="s">
        <v>1101</v>
      </c>
      <c r="G108" s="8" t="s">
        <v>1108</v>
      </c>
      <c r="L108" s="8">
        <v>-912</v>
      </c>
      <c r="M108" s="8">
        <v>-2.5999999999999999E-3</v>
      </c>
    </row>
    <row r="109" spans="1:13">
      <c r="A109" s="8" t="s">
        <v>1100</v>
      </c>
      <c r="B109" s="205" t="s">
        <v>49</v>
      </c>
      <c r="C109" s="8">
        <v>48187.313999999998</v>
      </c>
      <c r="D109" s="8" t="s">
        <v>31</v>
      </c>
      <c r="E109" s="8">
        <f>VLOOKUP(C109,'Active 1'!$C$21:$E$347,3,FALSE)</f>
        <v>-17829.998174283966</v>
      </c>
      <c r="F109" s="8" t="s">
        <v>1101</v>
      </c>
      <c r="G109" s="8" t="s">
        <v>1108</v>
      </c>
      <c r="L109" s="8">
        <v>-865</v>
      </c>
      <c r="M109" s="8">
        <v>-7.1999999999999998E-3</v>
      </c>
    </row>
    <row r="110" spans="1:13">
      <c r="A110" s="8" t="s">
        <v>1100</v>
      </c>
      <c r="B110" s="205" t="s">
        <v>49</v>
      </c>
      <c r="C110" s="8">
        <v>48205.39</v>
      </c>
      <c r="D110" s="8" t="s">
        <v>31</v>
      </c>
      <c r="E110" s="8">
        <f>VLOOKUP(C110,'Active 1'!$C$21:$E$347,3,FALSE)</f>
        <v>-17779.995684671179</v>
      </c>
      <c r="F110" s="8" t="s">
        <v>1101</v>
      </c>
      <c r="G110" s="8" t="s">
        <v>1109</v>
      </c>
      <c r="L110" s="8">
        <v>-815</v>
      </c>
      <c r="M110" s="8">
        <v>-6.3E-3</v>
      </c>
    </row>
    <row r="111" spans="1:13">
      <c r="A111" s="8" t="s">
        <v>1100</v>
      </c>
      <c r="B111" s="205" t="s">
        <v>49</v>
      </c>
      <c r="C111" s="8">
        <v>48441.447999999997</v>
      </c>
      <c r="D111" s="8" t="s">
        <v>31</v>
      </c>
      <c r="E111" s="8">
        <f>VLOOKUP(C111,'Active 1'!$C$21:$E$347,3,FALSE)</f>
        <v>-17127.003446730596</v>
      </c>
      <c r="F111" s="8" t="s">
        <v>1101</v>
      </c>
      <c r="G111" s="8" t="s">
        <v>1110</v>
      </c>
      <c r="L111" s="8">
        <v>-162</v>
      </c>
      <c r="M111" s="8">
        <v>-8.8000000000000005E-3</v>
      </c>
    </row>
    <row r="112" spans="1:13">
      <c r="A112" s="8" t="s">
        <v>1100</v>
      </c>
      <c r="B112" s="205" t="s">
        <v>49</v>
      </c>
      <c r="C112" s="8">
        <v>48479.421999999999</v>
      </c>
      <c r="D112" s="8" t="s">
        <v>31</v>
      </c>
      <c r="E112" s="8">
        <f>VLOOKUP(C112,'Active 1'!$C$21:$E$347,3,FALSE)</f>
        <v>-17021.958384739231</v>
      </c>
      <c r="F112" s="8" t="s">
        <v>1101</v>
      </c>
      <c r="G112" s="8" t="s">
        <v>1110</v>
      </c>
      <c r="L112" s="8">
        <v>-57</v>
      </c>
      <c r="M112" s="8">
        <v>7.6E-3</v>
      </c>
    </row>
    <row r="113" spans="1:13">
      <c r="A113" s="8" t="s">
        <v>1100</v>
      </c>
      <c r="B113" s="205" t="s">
        <v>49</v>
      </c>
      <c r="C113" s="8">
        <v>48500.364999999998</v>
      </c>
      <c r="D113" s="8" t="s">
        <v>31</v>
      </c>
      <c r="E113" s="8">
        <f>VLOOKUP(C113,'Active 1'!$C$21:$E$347,3,FALSE)</f>
        <v>-16964.025095296853</v>
      </c>
      <c r="F113" s="8" t="s">
        <v>1101</v>
      </c>
      <c r="G113" s="8" t="s">
        <v>1110</v>
      </c>
      <c r="L113" s="8">
        <v>1</v>
      </c>
      <c r="M113" s="8">
        <v>-1.6500000000000001E-2</v>
      </c>
    </row>
    <row r="114" spans="1:13">
      <c r="A114" s="8" t="s">
        <v>1100</v>
      </c>
      <c r="B114" s="205" t="s">
        <v>45</v>
      </c>
      <c r="C114" s="8">
        <v>48519.358999999997</v>
      </c>
      <c r="D114" s="8" t="s">
        <v>31</v>
      </c>
      <c r="E114" s="8">
        <f>VLOOKUP(C114,'Active 1'!$C$21:$E$347,3,FALSE)</f>
        <v>-16911.483200646202</v>
      </c>
      <c r="F114" s="8" t="s">
        <v>1101</v>
      </c>
      <c r="G114" s="8" t="s">
        <v>1111</v>
      </c>
      <c r="L114" s="8">
        <v>53</v>
      </c>
      <c r="M114" s="8">
        <v>-5.9999999999999995E-4</v>
      </c>
    </row>
    <row r="115" spans="1:13">
      <c r="A115" s="8" t="s">
        <v>1100</v>
      </c>
      <c r="B115" s="205" t="s">
        <v>49</v>
      </c>
      <c r="C115" s="8">
        <v>48546.302000000003</v>
      </c>
      <c r="D115" s="8" t="s">
        <v>31</v>
      </c>
      <c r="E115" s="8">
        <f>VLOOKUP(C115,'Active 1'!$C$21:$E$347,3,FALSE)</f>
        <v>-16836.952492655633</v>
      </c>
      <c r="F115" s="8" t="s">
        <v>1101</v>
      </c>
      <c r="G115" s="8" t="s">
        <v>1111</v>
      </c>
      <c r="L115" s="8">
        <v>128</v>
      </c>
      <c r="M115" s="8">
        <v>9.7999999999999997E-3</v>
      </c>
    </row>
    <row r="116" spans="1:13">
      <c r="A116" s="8" t="s">
        <v>1100</v>
      </c>
      <c r="B116" s="205" t="s">
        <v>49</v>
      </c>
      <c r="C116" s="8">
        <v>48564.368999999999</v>
      </c>
      <c r="D116" s="8" t="s">
        <v>31</v>
      </c>
      <c r="E116" s="8">
        <f>VLOOKUP(C116,'Active 1'!$C$21:$E$347,3,FALSE)</f>
        <v>-16786.974899170687</v>
      </c>
      <c r="F116" s="8" t="s">
        <v>1101</v>
      </c>
      <c r="G116" s="8" t="s">
        <v>1111</v>
      </c>
      <c r="L116" s="8">
        <v>178</v>
      </c>
      <c r="M116" s="8">
        <v>1.6999999999999999E-3</v>
      </c>
    </row>
    <row r="117" spans="1:13">
      <c r="A117" s="8" t="s">
        <v>1100</v>
      </c>
      <c r="B117" s="205" t="s">
        <v>49</v>
      </c>
      <c r="C117" s="8">
        <v>48623.286999999997</v>
      </c>
      <c r="D117" s="8" t="s">
        <v>31</v>
      </c>
      <c r="E117" s="8">
        <f>VLOOKUP(C117,'Active 1'!$C$21:$E$347,3,FALSE)</f>
        <v>-16623.993781500529</v>
      </c>
      <c r="F117" s="8" t="s">
        <v>1101</v>
      </c>
      <c r="G117" s="8" t="s">
        <v>1112</v>
      </c>
      <c r="L117" s="8">
        <v>341</v>
      </c>
      <c r="M117" s="8">
        <v>-5.0000000000000001E-3</v>
      </c>
    </row>
    <row r="118" spans="1:13">
      <c r="A118" s="8" t="s">
        <v>1100</v>
      </c>
      <c r="B118" s="205" t="s">
        <v>45</v>
      </c>
      <c r="C118" s="8">
        <v>48837.487999999998</v>
      </c>
      <c r="D118" s="8" t="s">
        <v>31</v>
      </c>
      <c r="E118" s="8">
        <f>VLOOKUP(C118,'Active 1'!$C$21:$E$347,3,FALSE)</f>
        <v>-16031.463173094486</v>
      </c>
      <c r="F118" s="8" t="s">
        <v>1101</v>
      </c>
      <c r="G118" s="8" t="s">
        <v>1113</v>
      </c>
      <c r="L118" s="8">
        <v>933</v>
      </c>
      <c r="M118" s="8">
        <v>7.1000000000000004E-3</v>
      </c>
    </row>
    <row r="119" spans="1:13">
      <c r="A119" s="8" t="s">
        <v>1100</v>
      </c>
      <c r="B119" s="205" t="s">
        <v>49</v>
      </c>
      <c r="C119" s="8">
        <v>48843.44</v>
      </c>
      <c r="D119" s="8" t="s">
        <v>31</v>
      </c>
      <c r="E119" s="8">
        <f>VLOOKUP(C119,'Active 1'!$C$21:$E$347,3,FALSE)</f>
        <v>-16014.99853389469</v>
      </c>
      <c r="F119" s="8" t="s">
        <v>1101</v>
      </c>
      <c r="G119" s="8" t="s">
        <v>1113</v>
      </c>
      <c r="L119" s="8">
        <v>950</v>
      </c>
      <c r="M119" s="8">
        <v>-6.4000000000000003E-3</v>
      </c>
    </row>
    <row r="120" spans="1:13">
      <c r="A120" s="8" t="s">
        <v>1095</v>
      </c>
      <c r="B120" s="205" t="s">
        <v>45</v>
      </c>
      <c r="C120" s="8">
        <v>48887.364999999998</v>
      </c>
      <c r="D120" s="8" t="s">
        <v>33</v>
      </c>
      <c r="E120" s="8">
        <f>VLOOKUP(C120,'Active 1'!$C$21:$E$347,3,FALSE)</f>
        <v>-15893.491598939985</v>
      </c>
      <c r="F120" s="8" t="s">
        <v>1096</v>
      </c>
      <c r="G120" s="8" t="s">
        <v>1113</v>
      </c>
      <c r="L120" s="8">
        <v>1071</v>
      </c>
      <c r="M120" s="8">
        <v>-3.0999999999999999E-3</v>
      </c>
    </row>
    <row r="121" spans="1:13">
      <c r="A121" s="8" t="s">
        <v>1100</v>
      </c>
      <c r="B121" s="205" t="s">
        <v>49</v>
      </c>
      <c r="C121" s="8">
        <v>48936.345000000001</v>
      </c>
      <c r="D121" s="8" t="s">
        <v>31</v>
      </c>
      <c r="E121" s="8">
        <f>VLOOKUP(C121,'Active 1'!$C$21:$E$347,3,FALSE)</f>
        <v>-15758.001338858427</v>
      </c>
      <c r="F121" s="8" t="s">
        <v>1101</v>
      </c>
      <c r="G121" s="8" t="s">
        <v>1113</v>
      </c>
      <c r="L121" s="8">
        <v>1207</v>
      </c>
      <c r="M121" s="8">
        <v>-7.3000000000000001E-3</v>
      </c>
    </row>
    <row r="122" spans="1:13">
      <c r="A122" s="8" t="s">
        <v>1100</v>
      </c>
      <c r="B122" s="205" t="s">
        <v>45</v>
      </c>
      <c r="C122" s="8">
        <v>49001.245000000003</v>
      </c>
      <c r="D122" s="8" t="s">
        <v>31</v>
      </c>
      <c r="E122" s="8">
        <f>VLOOKUP(C122,'Active 1'!$C$21:$E$347,3,FALSE)</f>
        <v>-15578.472594895735</v>
      </c>
      <c r="F122" s="8" t="s">
        <v>1101</v>
      </c>
      <c r="G122" s="8" t="s">
        <v>1114</v>
      </c>
      <c r="L122" s="8">
        <v>1386</v>
      </c>
      <c r="M122" s="8">
        <v>3.8999999999999998E-3</v>
      </c>
    </row>
    <row r="123" spans="1:13">
      <c r="A123" s="8" t="s">
        <v>1100</v>
      </c>
      <c r="B123" s="205" t="s">
        <v>49</v>
      </c>
      <c r="C123" s="8">
        <v>49198.449000000001</v>
      </c>
      <c r="D123" s="8" t="s">
        <v>31</v>
      </c>
      <c r="E123" s="8">
        <f>VLOOKUP(C123,'Active 1'!$C$21:$E$347,3,FALSE)</f>
        <v>-15032.959707000238</v>
      </c>
      <c r="F123" s="8" t="s">
        <v>1101</v>
      </c>
      <c r="G123" s="8" t="s">
        <v>1115</v>
      </c>
      <c r="L123" s="8">
        <v>1932</v>
      </c>
      <c r="M123" s="8">
        <v>8.0999999999999996E-3</v>
      </c>
    </row>
    <row r="124" spans="1:13">
      <c r="A124" s="8" t="s">
        <v>1100</v>
      </c>
      <c r="B124" s="205" t="s">
        <v>49</v>
      </c>
      <c r="C124" s="8">
        <v>49219.421999999999</v>
      </c>
      <c r="D124" s="8" t="s">
        <v>31</v>
      </c>
      <c r="E124" s="8">
        <f>VLOOKUP(C124,'Active 1'!$C$21:$E$347,3,FALSE)</f>
        <v>-14974.94343046512</v>
      </c>
      <c r="F124" s="8" t="s">
        <v>1101</v>
      </c>
      <c r="G124" s="8" t="s">
        <v>1116</v>
      </c>
      <c r="L124" s="8">
        <v>1990</v>
      </c>
      <c r="M124" s="8">
        <v>1.4E-2</v>
      </c>
    </row>
    <row r="125" spans="1:13">
      <c r="A125" s="8" t="s">
        <v>1117</v>
      </c>
      <c r="B125" s="205" t="s">
        <v>45</v>
      </c>
      <c r="C125" s="8">
        <v>49243.446199999998</v>
      </c>
      <c r="D125" s="8" t="s">
        <v>32</v>
      </c>
      <c r="E125" s="8">
        <f>VLOOKUP(C125,'Active 1'!$C$21:$E$347,3,FALSE)</f>
        <v>-14908.486813350968</v>
      </c>
      <c r="F125" s="8" t="s">
        <v>1053</v>
      </c>
      <c r="G125" s="8" t="s">
        <v>1118</v>
      </c>
      <c r="L125" s="8">
        <v>2056</v>
      </c>
      <c r="M125" s="8">
        <v>-8.9999999999999998E-4</v>
      </c>
    </row>
    <row r="126" spans="1:13">
      <c r="A126" s="8" t="s">
        <v>1119</v>
      </c>
      <c r="B126" s="205" t="s">
        <v>49</v>
      </c>
      <c r="C126" s="8">
        <v>49244.349000000002</v>
      </c>
      <c r="D126" s="8" t="s">
        <v>32</v>
      </c>
      <c r="E126" s="8">
        <f>VLOOKUP(C126,'Active 1'!$C$21:$E$347,3,FALSE)</f>
        <v>-14905.989455106745</v>
      </c>
      <c r="F126" s="8" t="s">
        <v>1067</v>
      </c>
      <c r="G126" s="8" t="s">
        <v>1118</v>
      </c>
      <c r="L126" s="8">
        <v>2059</v>
      </c>
      <c r="M126" s="8">
        <v>-2.5999999999999999E-3</v>
      </c>
    </row>
    <row r="127" spans="1:13">
      <c r="A127" s="8" t="s">
        <v>1120</v>
      </c>
      <c r="B127" s="205" t="s">
        <v>49</v>
      </c>
      <c r="C127" s="8">
        <v>49273.268900000003</v>
      </c>
      <c r="D127" s="8" t="s">
        <v>32</v>
      </c>
      <c r="E127" s="8">
        <f>VLOOKUP(C127,'Active 1'!$C$21:$E$347,3,FALSE)</f>
        <v>-14825.990174328213</v>
      </c>
      <c r="F127" s="8" t="s">
        <v>48</v>
      </c>
      <c r="G127" s="8" t="s">
        <v>1118</v>
      </c>
      <c r="L127" s="8">
        <v>2139</v>
      </c>
      <c r="M127" s="8">
        <v>-2.8E-3</v>
      </c>
    </row>
    <row r="128" spans="1:13">
      <c r="A128" s="8" t="s">
        <v>1121</v>
      </c>
      <c r="B128" s="205" t="s">
        <v>45</v>
      </c>
      <c r="C128" s="8">
        <v>49275.26</v>
      </c>
      <c r="D128" s="8" t="s">
        <v>32</v>
      </c>
      <c r="E128" s="8">
        <f>VLOOKUP(C128,'Active 1'!$C$21:$E$347,3,FALSE)</f>
        <v>-14820.482320983005</v>
      </c>
      <c r="F128" s="8" t="s">
        <v>1053</v>
      </c>
      <c r="G128" s="8" t="s">
        <v>1122</v>
      </c>
      <c r="H128" s="8" t="s">
        <v>1118</v>
      </c>
      <c r="L128" s="8">
        <v>2144</v>
      </c>
      <c r="M128" s="8">
        <v>8.0000000000000004E-4</v>
      </c>
    </row>
    <row r="129" spans="1:13">
      <c r="A129" s="8" t="s">
        <v>1100</v>
      </c>
      <c r="B129" s="205" t="s">
        <v>49</v>
      </c>
      <c r="C129" s="8">
        <v>49549.451000000001</v>
      </c>
      <c r="D129" s="8" t="s">
        <v>31</v>
      </c>
      <c r="E129" s="8">
        <f>VLOOKUP(C129,'Active 1'!$C$21:$E$347,3,FALSE)</f>
        <v>-14062.005189459531</v>
      </c>
      <c r="F129" s="8" t="s">
        <v>1101</v>
      </c>
      <c r="G129" s="8" t="s">
        <v>1123</v>
      </c>
      <c r="L129" s="8">
        <v>2903</v>
      </c>
      <c r="M129" s="8">
        <v>-7.9000000000000008E-3</v>
      </c>
    </row>
    <row r="130" spans="1:13">
      <c r="A130" s="8" t="s">
        <v>1100</v>
      </c>
      <c r="B130" s="205" t="s">
        <v>49</v>
      </c>
      <c r="C130" s="8">
        <v>49561.381000000001</v>
      </c>
      <c r="D130" s="8" t="s">
        <v>31</v>
      </c>
      <c r="E130" s="8">
        <f>VLOOKUP(C130,'Active 1'!$C$21:$E$347,3,FALSE)</f>
        <v>-14029.003988912922</v>
      </c>
      <c r="F130" s="8" t="s">
        <v>1101</v>
      </c>
      <c r="G130" s="8" t="s">
        <v>1123</v>
      </c>
      <c r="L130" s="8">
        <v>2936</v>
      </c>
      <c r="M130" s="8">
        <v>-7.4000000000000003E-3</v>
      </c>
    </row>
    <row r="131" spans="1:13">
      <c r="A131" s="8" t="s">
        <v>1100</v>
      </c>
      <c r="B131" s="205" t="s">
        <v>49</v>
      </c>
      <c r="C131" s="8">
        <v>49605.474000000002</v>
      </c>
      <c r="D131" s="8" t="s">
        <v>31</v>
      </c>
      <c r="E131" s="8">
        <f>VLOOKUP(C131,'Active 1'!$C$21:$E$347,3,FALSE)</f>
        <v>-13907.032326238854</v>
      </c>
      <c r="F131" s="8" t="s">
        <v>1101</v>
      </c>
      <c r="G131" s="8" t="s">
        <v>1123</v>
      </c>
      <c r="L131" s="8">
        <v>3058</v>
      </c>
      <c r="M131" s="8">
        <v>-1.7600000000000001E-2</v>
      </c>
    </row>
    <row r="132" spans="1:13">
      <c r="A132" s="8" t="s">
        <v>1100</v>
      </c>
      <c r="B132" s="205" t="s">
        <v>49</v>
      </c>
      <c r="C132" s="8">
        <v>49633.341</v>
      </c>
      <c r="D132" s="8" t="s">
        <v>31</v>
      </c>
      <c r="E132" s="8">
        <f>VLOOKUP(C132,'Active 1'!$C$21:$E$347,3,FALSE)</f>
        <v>-13829.94561579189</v>
      </c>
      <c r="F132" s="8" t="s">
        <v>1101</v>
      </c>
      <c r="G132" s="8" t="s">
        <v>1124</v>
      </c>
      <c r="L132" s="8">
        <v>3135</v>
      </c>
      <c r="M132" s="8">
        <v>1.38E-2</v>
      </c>
    </row>
    <row r="133" spans="1:13">
      <c r="A133" s="8" t="s">
        <v>1100</v>
      </c>
      <c r="B133" s="205" t="s">
        <v>49</v>
      </c>
      <c r="C133" s="8">
        <v>49917.466</v>
      </c>
      <c r="D133" s="8" t="s">
        <v>31</v>
      </c>
      <c r="E133" s="8">
        <f>VLOOKUP(C133,'Active 1'!$C$21:$E$347,3,FALSE)</f>
        <v>-13043.988691625496</v>
      </c>
      <c r="F133" s="8" t="s">
        <v>1101</v>
      </c>
      <c r="G133" s="8" t="s">
        <v>1125</v>
      </c>
      <c r="L133" s="8">
        <v>3921</v>
      </c>
      <c r="M133" s="8">
        <v>-1.4E-3</v>
      </c>
    </row>
    <row r="134" spans="1:13">
      <c r="A134" s="8" t="s">
        <v>1100</v>
      </c>
      <c r="B134" s="205" t="s">
        <v>49</v>
      </c>
      <c r="C134" s="8">
        <v>49934.447</v>
      </c>
      <c r="D134" s="8" t="s">
        <v>31</v>
      </c>
      <c r="E134" s="8">
        <f>VLOOKUP(C134,'Active 1'!$C$21:$E$347,3,FALSE)</f>
        <v>-12997.015230897756</v>
      </c>
      <c r="F134" s="8" t="s">
        <v>1101</v>
      </c>
      <c r="G134" s="8" t="s">
        <v>1125</v>
      </c>
      <c r="L134" s="8">
        <v>3968</v>
      </c>
      <c r="M134" s="8">
        <v>-1.0999999999999999E-2</v>
      </c>
    </row>
    <row r="135" spans="1:13">
      <c r="A135" s="8" t="s">
        <v>1126</v>
      </c>
      <c r="B135" s="205" t="s">
        <v>49</v>
      </c>
      <c r="C135" s="8">
        <v>50001.335099999997</v>
      </c>
      <c r="D135" s="8" t="s">
        <v>33</v>
      </c>
      <c r="E135" s="8">
        <f>VLOOKUP(C135,'Active 1'!$C$21:$E$347,3,FALSE)</f>
        <v>-12811.98693229914</v>
      </c>
      <c r="F135" s="8" t="s">
        <v>1127</v>
      </c>
      <c r="G135" s="8" t="s">
        <v>1128</v>
      </c>
      <c r="L135" s="8">
        <v>4153</v>
      </c>
      <c r="M135" s="8">
        <v>-5.9999999999999995E-4</v>
      </c>
    </row>
    <row r="136" spans="1:13">
      <c r="A136" s="8" t="s">
        <v>1100</v>
      </c>
      <c r="B136" s="205" t="s">
        <v>49</v>
      </c>
      <c r="C136" s="8">
        <v>50014.349000000002</v>
      </c>
      <c r="D136" s="8" t="s">
        <v>31</v>
      </c>
      <c r="E136" s="8">
        <f>VLOOKUP(C136,'Active 1'!$C$21:$E$347,3,FALSE)</f>
        <v>-12775.987408091791</v>
      </c>
      <c r="F136" s="8" t="s">
        <v>1101</v>
      </c>
      <c r="G136" s="8" t="s">
        <v>1125</v>
      </c>
      <c r="L136" s="8">
        <v>4189</v>
      </c>
      <c r="M136" s="8">
        <v>-8.0000000000000004E-4</v>
      </c>
    </row>
    <row r="137" spans="1:13">
      <c r="A137" s="8" t="s">
        <v>1126</v>
      </c>
      <c r="B137" s="205" t="s">
        <v>49</v>
      </c>
      <c r="C137" s="8">
        <v>50026.2785</v>
      </c>
      <c r="D137" s="8" t="s">
        <v>33</v>
      </c>
      <c r="E137" s="8">
        <f>VLOOKUP(C137,'Active 1'!$C$21:$E$347,3,FALSE)</f>
        <v>-12742.987590663399</v>
      </c>
      <c r="F137" s="8" t="s">
        <v>1127</v>
      </c>
      <c r="G137" s="8" t="s">
        <v>1128</v>
      </c>
      <c r="L137" s="8">
        <v>4222</v>
      </c>
      <c r="M137" s="8">
        <v>-8.0000000000000004E-4</v>
      </c>
    </row>
    <row r="138" spans="1:13">
      <c r="A138" s="8" t="s">
        <v>1100</v>
      </c>
      <c r="B138" s="205" t="s">
        <v>49</v>
      </c>
      <c r="C138" s="8">
        <v>50276.442000000003</v>
      </c>
      <c r="D138" s="8" t="s">
        <v>31</v>
      </c>
      <c r="E138" s="8">
        <f>VLOOKUP(C138,'Active 1'!$C$21:$E$347,3,FALSE)</f>
        <v>-12050.976204834269</v>
      </c>
      <c r="F138" s="8" t="s">
        <v>1101</v>
      </c>
      <c r="G138" s="8" t="s">
        <v>1129</v>
      </c>
      <c r="L138" s="8">
        <v>4914</v>
      </c>
      <c r="M138" s="8">
        <v>3.5999999999999999E-3</v>
      </c>
    </row>
    <row r="139" spans="1:13">
      <c r="A139" s="8" t="s">
        <v>1100</v>
      </c>
      <c r="B139" s="205" t="s">
        <v>49</v>
      </c>
      <c r="C139" s="8">
        <v>50331.396000000001</v>
      </c>
      <c r="D139" s="8" t="s">
        <v>31</v>
      </c>
      <c r="E139" s="8">
        <f>VLOOKUP(C139,'Active 1'!$C$21:$E$347,3,FALSE)</f>
        <v>-11898.9604483516</v>
      </c>
      <c r="F139" s="8" t="s">
        <v>1101</v>
      </c>
      <c r="G139" s="8" t="s">
        <v>1130</v>
      </c>
      <c r="L139" s="8">
        <v>5066</v>
      </c>
      <c r="M139" s="8">
        <v>9.4000000000000004E-3</v>
      </c>
    </row>
    <row r="140" spans="1:13">
      <c r="A140" s="8" t="s">
        <v>1126</v>
      </c>
      <c r="B140" s="205" t="s">
        <v>45</v>
      </c>
      <c r="C140" s="8">
        <v>50359.402800000003</v>
      </c>
      <c r="D140" s="8" t="s">
        <v>33</v>
      </c>
      <c r="E140" s="8">
        <f>VLOOKUP(C140,'Active 1'!$C$21:$E$347,3,FALSE)</f>
        <v>-11821.48701805245</v>
      </c>
      <c r="F140" s="8" t="s">
        <v>1127</v>
      </c>
      <c r="G140" s="8" t="s">
        <v>1131</v>
      </c>
      <c r="L140" s="8">
        <v>5143</v>
      </c>
      <c r="M140" s="8">
        <v>5.9999999999999995E-4</v>
      </c>
    </row>
    <row r="141" spans="1:13">
      <c r="A141" s="8" t="s">
        <v>1100</v>
      </c>
      <c r="B141" s="205" t="s">
        <v>49</v>
      </c>
      <c r="C141" s="8">
        <v>50390.315000000002</v>
      </c>
      <c r="D141" s="8" t="s">
        <v>31</v>
      </c>
      <c r="E141" s="8">
        <f>VLOOKUP(C141,'Active 1'!$C$21:$E$347,3,FALSE)</f>
        <v>-11735.976564445005</v>
      </c>
      <c r="F141" s="8" t="s">
        <v>1101</v>
      </c>
      <c r="G141" s="8" t="s">
        <v>1132</v>
      </c>
      <c r="L141" s="8">
        <v>5229</v>
      </c>
      <c r="M141" s="8">
        <v>3.7000000000000002E-3</v>
      </c>
    </row>
    <row r="142" spans="1:13">
      <c r="A142" s="8" t="s">
        <v>1133</v>
      </c>
      <c r="B142" s="205" t="s">
        <v>49</v>
      </c>
      <c r="C142" s="8">
        <v>50657.457499999997</v>
      </c>
      <c r="D142" s="8" t="s">
        <v>1134</v>
      </c>
      <c r="E142" s="8">
        <f>VLOOKUP(C142,'Active 1'!$C$21:$E$347,3,FALSE)</f>
        <v>-10996.997250361004</v>
      </c>
      <c r="F142" s="8" t="s">
        <v>1135</v>
      </c>
      <c r="G142" s="8" t="s">
        <v>1136</v>
      </c>
      <c r="H142" s="8" t="s">
        <v>1137</v>
      </c>
      <c r="L142" s="8">
        <v>5968</v>
      </c>
      <c r="M142" s="8">
        <v>-3.5000000000000001E-3</v>
      </c>
    </row>
    <row r="143" spans="1:13">
      <c r="A143" s="8" t="s">
        <v>1133</v>
      </c>
      <c r="B143" s="205" t="s">
        <v>45</v>
      </c>
      <c r="C143" s="8">
        <v>50671.377</v>
      </c>
      <c r="D143" s="8" t="s">
        <v>48</v>
      </c>
      <c r="E143" s="8">
        <f>VLOOKUP(C143,'Active 1'!$C$21:$E$347,3,FALSE)</f>
        <v>-10958.492622447455</v>
      </c>
      <c r="F143" s="8" t="s">
        <v>1135</v>
      </c>
      <c r="G143" s="8" t="s">
        <v>1136</v>
      </c>
      <c r="H143" s="8" t="s">
        <v>1137</v>
      </c>
      <c r="L143" s="8">
        <v>6006</v>
      </c>
      <c r="M143" s="8">
        <v>-1E-3</v>
      </c>
    </row>
    <row r="144" spans="1:13">
      <c r="A144" s="8" t="s">
        <v>1100</v>
      </c>
      <c r="B144" s="205" t="s">
        <v>45</v>
      </c>
      <c r="C144" s="8">
        <v>50682.214999999997</v>
      </c>
      <c r="D144" s="8" t="s">
        <v>31</v>
      </c>
      <c r="E144" s="8">
        <f>VLOOKUP(C144,'Active 1'!$C$21:$E$347,3,FALSE)</f>
        <v>-10928.512152076624</v>
      </c>
      <c r="F144" s="8" t="s">
        <v>1101</v>
      </c>
      <c r="G144" s="8" t="s">
        <v>1138</v>
      </c>
      <c r="L144" s="8">
        <v>6036</v>
      </c>
      <c r="M144" s="8">
        <v>-8.0999999999999996E-3</v>
      </c>
    </row>
    <row r="145" spans="1:13">
      <c r="A145" s="8" t="s">
        <v>1126</v>
      </c>
      <c r="B145" s="205" t="s">
        <v>45</v>
      </c>
      <c r="C145" s="8">
        <v>50702.469799999999</v>
      </c>
      <c r="D145" s="8" t="s">
        <v>33</v>
      </c>
      <c r="E145" s="8">
        <f>VLOOKUP(C145,'Active 1'!$C$21:$E$347,3,FALSE)</f>
        <v>-10872.48258654171</v>
      </c>
      <c r="F145" s="8" t="s">
        <v>1127</v>
      </c>
      <c r="G145" s="8" t="s">
        <v>1139</v>
      </c>
      <c r="L145" s="8">
        <v>6092</v>
      </c>
      <c r="M145" s="8">
        <v>2.7000000000000001E-3</v>
      </c>
    </row>
    <row r="146" spans="1:13">
      <c r="A146" s="8" t="s">
        <v>1100</v>
      </c>
      <c r="B146" s="205" t="s">
        <v>49</v>
      </c>
      <c r="C146" s="8">
        <v>50703.362999999998</v>
      </c>
      <c r="D146" s="8" t="s">
        <v>31</v>
      </c>
      <c r="E146" s="8">
        <f>VLOOKUP(C146,'Active 1'!$C$21:$E$347,3,FALSE)</f>
        <v>-10870.011784167176</v>
      </c>
      <c r="F146" s="8" t="s">
        <v>1101</v>
      </c>
      <c r="G146" s="8" t="s">
        <v>1140</v>
      </c>
      <c r="L146" s="8">
        <v>6095</v>
      </c>
      <c r="M146" s="8">
        <v>-8.6E-3</v>
      </c>
    </row>
    <row r="147" spans="1:13">
      <c r="A147" s="8" t="s">
        <v>1100</v>
      </c>
      <c r="B147" s="205" t="s">
        <v>49</v>
      </c>
      <c r="C147" s="8">
        <v>50753.273999999998</v>
      </c>
      <c r="D147" s="8" t="s">
        <v>31</v>
      </c>
      <c r="E147" s="8">
        <f>VLOOKUP(C147,'Active 1'!$C$21:$E$347,3,FALSE)</f>
        <v>-10731.946157974236</v>
      </c>
      <c r="F147" s="8" t="s">
        <v>1101</v>
      </c>
      <c r="G147" s="8" t="s">
        <v>1140</v>
      </c>
      <c r="L147" s="8">
        <v>6233</v>
      </c>
      <c r="M147" s="8">
        <v>1.52E-2</v>
      </c>
    </row>
    <row r="148" spans="1:13">
      <c r="A148" s="8" t="s">
        <v>1126</v>
      </c>
      <c r="B148" s="205" t="s">
        <v>45</v>
      </c>
      <c r="C148" s="8">
        <v>51078.430399999997</v>
      </c>
      <c r="D148" s="8" t="s">
        <v>33</v>
      </c>
      <c r="E148" s="8">
        <f>VLOOKUP(C148,'Active 1'!$C$21:$E$347,3,FALSE)</f>
        <v>-9832.4866805716229</v>
      </c>
      <c r="F148" s="8" t="s">
        <v>1127</v>
      </c>
      <c r="G148" s="8" t="s">
        <v>1141</v>
      </c>
      <c r="L148" s="8">
        <v>7132</v>
      </c>
      <c r="M148" s="8">
        <v>1.6999999999999999E-3</v>
      </c>
    </row>
    <row r="149" spans="1:13">
      <c r="A149" s="8" t="s">
        <v>1126</v>
      </c>
      <c r="B149" s="205" t="s">
        <v>45</v>
      </c>
      <c r="C149" s="8">
        <v>51471.381000000001</v>
      </c>
      <c r="D149" s="8" t="e">
        <f>-#NAME?</f>
        <v>#NAME?</v>
      </c>
      <c r="E149" s="8">
        <f>VLOOKUP(C149,'Active 1'!$C$21:$E$347,3,FALSE)</f>
        <v>-8745.4924177459579</v>
      </c>
      <c r="F149" s="8" t="s">
        <v>1127</v>
      </c>
      <c r="G149" s="8" t="s">
        <v>1142</v>
      </c>
      <c r="L149" s="8">
        <v>8219</v>
      </c>
      <c r="M149" s="8">
        <v>2.0000000000000001E-4</v>
      </c>
    </row>
    <row r="150" spans="1:13">
      <c r="A150" s="8" t="s">
        <v>1074</v>
      </c>
      <c r="B150" s="205" t="s">
        <v>45</v>
      </c>
      <c r="C150" s="8">
        <v>51513.314899999998</v>
      </c>
      <c r="D150" s="8" t="s">
        <v>33</v>
      </c>
      <c r="E150" s="8">
        <f>VLOOKUP(C150,'Active 1'!$C$21:$E$347,3,FALSE)</f>
        <v>-8629.4933361364601</v>
      </c>
      <c r="F150" s="8" t="s">
        <v>1075</v>
      </c>
      <c r="G150" s="8" t="s">
        <v>1143</v>
      </c>
      <c r="L150" s="8">
        <v>8335</v>
      </c>
      <c r="M150" s="8">
        <v>-1E-4</v>
      </c>
    </row>
    <row r="151" spans="1:13">
      <c r="A151" s="8" t="s">
        <v>1126</v>
      </c>
      <c r="B151" s="205" t="s">
        <v>49</v>
      </c>
      <c r="C151" s="8">
        <v>51770.521200000003</v>
      </c>
      <c r="D151" s="8" t="e">
        <f>-#NAME?</f>
        <v>#NAME?</v>
      </c>
      <c r="E151" s="8">
        <f>VLOOKUP(C151,'Active 1'!$C$21:$E$347,3,FALSE)</f>
        <v>-7917.9999004154815</v>
      </c>
      <c r="F151" s="8" t="s">
        <v>1127</v>
      </c>
      <c r="G151" s="8" t="s">
        <v>1144</v>
      </c>
      <c r="L151" s="8">
        <v>9047</v>
      </c>
      <c r="M151" s="8">
        <v>-2.8999999999999998E-3</v>
      </c>
    </row>
    <row r="152" spans="1:13">
      <c r="A152" s="8" t="s">
        <v>1074</v>
      </c>
      <c r="B152" s="205" t="s">
        <v>49</v>
      </c>
      <c r="C152" s="8">
        <v>51840.290500000003</v>
      </c>
      <c r="D152" s="8" t="s">
        <v>33</v>
      </c>
      <c r="E152" s="8">
        <f>VLOOKUP(C152,'Active 1'!$C$21:$E$347,3,FALSE)</f>
        <v>-7725.0015214300265</v>
      </c>
      <c r="F152" s="8" t="s">
        <v>1075</v>
      </c>
      <c r="G152" s="8" t="s">
        <v>1145</v>
      </c>
      <c r="L152" s="8">
        <v>9240</v>
      </c>
      <c r="M152" s="8">
        <v>-3.3999999999999998E-3</v>
      </c>
    </row>
    <row r="153" spans="1:13">
      <c r="A153" s="8" t="s">
        <v>311</v>
      </c>
      <c r="B153" s="205" t="s">
        <v>45</v>
      </c>
      <c r="C153" s="8">
        <v>52131.842499999999</v>
      </c>
      <c r="D153" s="8" t="s">
        <v>33</v>
      </c>
      <c r="E153" s="8">
        <f>VLOOKUP(C153,'Active 1'!$C$21:$E$347,3,FALSE)</f>
        <v>-6918.4997593374355</v>
      </c>
      <c r="F153" s="8" t="s">
        <v>1146</v>
      </c>
      <c r="G153" s="8" t="s">
        <v>1147</v>
      </c>
      <c r="L153" s="8">
        <v>10046</v>
      </c>
      <c r="M153" s="8">
        <v>-1.6000000000000001E-3</v>
      </c>
    </row>
    <row r="154" spans="1:13">
      <c r="A154" s="8" t="s">
        <v>1148</v>
      </c>
      <c r="B154" s="205" t="s">
        <v>45</v>
      </c>
      <c r="C154" s="8">
        <v>52201.250800000002</v>
      </c>
      <c r="D154" s="8" t="s">
        <v>181</v>
      </c>
      <c r="E154" s="8">
        <f>VLOOKUP(C154,'Active 1'!$C$21:$E$347,3,FALSE)</f>
        <v>-6726.4999917012874</v>
      </c>
      <c r="F154" s="8" t="s">
        <v>1149</v>
      </c>
      <c r="G154" s="8" t="s">
        <v>1150</v>
      </c>
      <c r="L154" s="8">
        <v>10238</v>
      </c>
      <c r="M154" s="8">
        <v>-1.6000000000000001E-3</v>
      </c>
    </row>
    <row r="155" spans="1:13">
      <c r="A155" s="8" t="s">
        <v>1148</v>
      </c>
      <c r="B155" s="205" t="s">
        <v>49</v>
      </c>
      <c r="C155" s="8">
        <v>52201.430500000002</v>
      </c>
      <c r="D155" s="8" t="s">
        <v>181</v>
      </c>
      <c r="E155" s="8">
        <f>VLOOKUP(C155,'Active 1'!$C$21:$E$347,3,FALSE)</f>
        <v>-6726.002899015768</v>
      </c>
      <c r="F155" s="8" t="s">
        <v>1149</v>
      </c>
      <c r="G155" s="8" t="s">
        <v>1150</v>
      </c>
      <c r="L155" s="8">
        <v>10239</v>
      </c>
      <c r="M155" s="8">
        <v>-3.3999999999999998E-3</v>
      </c>
    </row>
    <row r="156" spans="1:13">
      <c r="A156" s="8" t="s">
        <v>1148</v>
      </c>
      <c r="B156" s="205" t="s">
        <v>49</v>
      </c>
      <c r="C156" s="8">
        <v>52203.238599999997</v>
      </c>
      <c r="D156" s="8" t="s">
        <v>181</v>
      </c>
      <c r="E156" s="8">
        <f>VLOOKUP(C156,'Active 1'!$C$21:$E$347,3,FALSE)</f>
        <v>-6721.0012669362914</v>
      </c>
      <c r="F156" s="8" t="s">
        <v>1149</v>
      </c>
      <c r="G156" s="8" t="s">
        <v>1150</v>
      </c>
      <c r="L156" s="8">
        <v>10244</v>
      </c>
      <c r="M156" s="8">
        <v>-2.8E-3</v>
      </c>
    </row>
    <row r="157" spans="1:13">
      <c r="A157" s="8" t="s">
        <v>1148</v>
      </c>
      <c r="B157" s="205" t="s">
        <v>45</v>
      </c>
      <c r="C157" s="8">
        <v>52203.418799999999</v>
      </c>
      <c r="D157" s="8" t="s">
        <v>181</v>
      </c>
      <c r="E157" s="8">
        <f>VLOOKUP(C157,'Active 1'!$C$21:$E$347,3,FALSE)</f>
        <v>-6720.5027911325551</v>
      </c>
      <c r="F157" s="8" t="s">
        <v>1149</v>
      </c>
      <c r="G157" s="8" t="s">
        <v>1150</v>
      </c>
      <c r="L157" s="8">
        <v>10244</v>
      </c>
      <c r="M157" s="8">
        <v>-2.5999999999999999E-3</v>
      </c>
    </row>
    <row r="158" spans="1:13">
      <c r="A158" s="8" t="s">
        <v>1151</v>
      </c>
      <c r="B158" s="205" t="s">
        <v>45</v>
      </c>
      <c r="C158" s="8">
        <v>52207.396200000003</v>
      </c>
      <c r="D158" s="8" t="s">
        <v>1152</v>
      </c>
      <c r="E158" s="8">
        <f>VLOOKUP(C158,'Active 1'!$C$21:$E$347,3,FALSE)</f>
        <v>-6709.5003623769644</v>
      </c>
      <c r="F158" s="8" t="s">
        <v>1153</v>
      </c>
      <c r="G158" s="8" t="s">
        <v>1150</v>
      </c>
      <c r="L158" s="8">
        <v>10255</v>
      </c>
      <c r="M158" s="8">
        <v>-1.6999999999999999E-3</v>
      </c>
    </row>
    <row r="159" spans="1:13">
      <c r="A159" s="8" t="s">
        <v>1154</v>
      </c>
      <c r="B159" s="205" t="s">
        <v>49</v>
      </c>
      <c r="C159" s="8">
        <v>52513.411800000002</v>
      </c>
      <c r="D159" s="8" t="s">
        <v>33</v>
      </c>
      <c r="E159" s="8">
        <f>VLOOKUP(C159,'Active 1'!$C$21:$E$347,3,FALSE)</f>
        <v>-5862.9888631321501</v>
      </c>
      <c r="F159" s="8" t="s">
        <v>1122</v>
      </c>
      <c r="G159" s="8" t="s">
        <v>1155</v>
      </c>
      <c r="L159" s="8">
        <v>11102</v>
      </c>
      <c r="M159" s="8">
        <v>2.0999999999999999E-3</v>
      </c>
    </row>
    <row r="160" spans="1:13">
      <c r="A160" s="8" t="s">
        <v>1156</v>
      </c>
      <c r="B160" s="205" t="s">
        <v>49</v>
      </c>
      <c r="C160" s="8">
        <v>52541.968999999997</v>
      </c>
      <c r="D160" s="8" t="s">
        <v>181</v>
      </c>
      <c r="E160" s="8">
        <f>VLOOKUP(C160,'Active 1'!$C$21:$E$347,3,FALSE)</f>
        <v>-5783.9928963048696</v>
      </c>
      <c r="F160" s="8" t="s">
        <v>1157</v>
      </c>
      <c r="G160" s="8" t="s">
        <v>1158</v>
      </c>
      <c r="L160" s="8">
        <v>11181</v>
      </c>
      <c r="M160" s="8">
        <v>6.9999999999999999E-4</v>
      </c>
    </row>
    <row r="161" spans="1:13">
      <c r="A161" s="8" t="s">
        <v>1156</v>
      </c>
      <c r="B161" s="205" t="s">
        <v>45</v>
      </c>
      <c r="C161" s="8">
        <v>52542.150500000003</v>
      </c>
      <c r="D161" s="8" t="s">
        <v>181</v>
      </c>
      <c r="E161" s="8">
        <f>VLOOKUP(C161,'Active 1'!$C$21:$E$347,3,FALSE)</f>
        <v>-5783.4908243937707</v>
      </c>
      <c r="F161" s="8" t="s">
        <v>1157</v>
      </c>
      <c r="G161" s="8" t="s">
        <v>1158</v>
      </c>
      <c r="L161" s="8">
        <v>11181</v>
      </c>
      <c r="M161" s="8">
        <v>2.2000000000000001E-3</v>
      </c>
    </row>
    <row r="162" spans="1:13">
      <c r="A162" s="8" t="s">
        <v>1159</v>
      </c>
      <c r="B162" s="205" t="s">
        <v>49</v>
      </c>
      <c r="C162" s="8">
        <v>52838.402000000002</v>
      </c>
      <c r="D162" s="8" t="s">
        <v>33</v>
      </c>
      <c r="E162" s="8">
        <f>VLOOKUP(C162,'Active 1'!$C$21:$E$347,3,FALSE)</f>
        <v>-4963.9891342233195</v>
      </c>
      <c r="F162" s="8" t="s">
        <v>1160</v>
      </c>
      <c r="G162" s="8" t="s">
        <v>1161</v>
      </c>
      <c r="L162" s="8">
        <v>12001</v>
      </c>
      <c r="M162" s="8">
        <v>2.5000000000000001E-3</v>
      </c>
    </row>
    <row r="163" spans="1:13">
      <c r="A163" s="8" t="s">
        <v>1162</v>
      </c>
      <c r="B163" s="205" t="s">
        <v>49</v>
      </c>
      <c r="C163" s="8">
        <v>52852.495600000002</v>
      </c>
      <c r="D163" s="8" t="e">
        <f>-#NAME?</f>
        <v>#NAME?</v>
      </c>
      <c r="E163" s="8">
        <f>VLOOKUP(C163,'Active 1'!$C$21:$E$347,3,FALSE)</f>
        <v>-4925.0029045482415</v>
      </c>
      <c r="F163" s="8" t="s">
        <v>1163</v>
      </c>
      <c r="G163" s="8" t="s">
        <v>1164</v>
      </c>
      <c r="L163" s="8">
        <v>12040</v>
      </c>
      <c r="M163" s="8">
        <v>-2.5000000000000001E-3</v>
      </c>
    </row>
    <row r="164" spans="1:13">
      <c r="A164" s="8" t="s">
        <v>1165</v>
      </c>
      <c r="B164" s="205" t="s">
        <v>49</v>
      </c>
      <c r="C164" s="8">
        <v>52884.669300000001</v>
      </c>
      <c r="D164" s="8" t="s">
        <v>33</v>
      </c>
      <c r="E164" s="8">
        <f>VLOOKUP(C164,'Active 1'!$C$21:$E$347,3,FALSE)</f>
        <v>-4836.0028436910416</v>
      </c>
      <c r="F164" s="8" t="s">
        <v>1166</v>
      </c>
      <c r="G164" s="8" t="s">
        <v>1167</v>
      </c>
      <c r="L164" s="8">
        <v>12129</v>
      </c>
      <c r="M164" s="8">
        <v>-2.3999999999999998E-3</v>
      </c>
    </row>
    <row r="165" spans="1:13">
      <c r="A165" s="8" t="s">
        <v>1156</v>
      </c>
      <c r="B165" s="205" t="s">
        <v>49</v>
      </c>
      <c r="C165" s="8">
        <v>52913.952100000002</v>
      </c>
      <c r="D165" s="8" t="s">
        <v>181</v>
      </c>
      <c r="E165" s="8">
        <f>VLOOKUP(C165,'Active 1'!$C$21:$E$347,3,FALSE)</f>
        <v>-4754.9996957139874</v>
      </c>
      <c r="F165" s="8" t="s">
        <v>1157</v>
      </c>
      <c r="G165" s="8" t="s">
        <v>1168</v>
      </c>
      <c r="L165" s="8">
        <v>12210</v>
      </c>
      <c r="M165" s="8">
        <v>-1.1999999999999999E-3</v>
      </c>
    </row>
    <row r="166" spans="1:13">
      <c r="A166" s="8" t="s">
        <v>1169</v>
      </c>
      <c r="B166" s="205" t="s">
        <v>49</v>
      </c>
      <c r="C166" s="8">
        <v>52994.565799999997</v>
      </c>
      <c r="D166" s="8" t="s">
        <v>33</v>
      </c>
      <c r="E166" s="8">
        <f>VLOOKUP(C166,'Active 1'!$C$21:$E$347,3,FALSE)</f>
        <v>-4532.0031424445888</v>
      </c>
      <c r="F166" s="8" t="s">
        <v>1053</v>
      </c>
      <c r="G166" s="8" t="s">
        <v>1167</v>
      </c>
      <c r="L166" s="8">
        <v>12433</v>
      </c>
      <c r="M166" s="8">
        <v>-2.3E-3</v>
      </c>
    </row>
    <row r="167" spans="1:13">
      <c r="A167" s="8" t="s">
        <v>1151</v>
      </c>
      <c r="B167" s="205" t="s">
        <v>45</v>
      </c>
      <c r="C167" s="8">
        <v>53284.311199999996</v>
      </c>
      <c r="D167" s="8" t="s">
        <v>1134</v>
      </c>
      <c r="E167" s="8">
        <f>VLOOKUP(C167,'Active 1'!$C$21:$E$347,3,FALSE)</f>
        <v>-3730.4988630768398</v>
      </c>
      <c r="F167" s="8" t="s">
        <v>1153</v>
      </c>
      <c r="G167" s="8" t="s">
        <v>1150</v>
      </c>
      <c r="L167" s="8">
        <v>13234</v>
      </c>
      <c r="M167" s="8">
        <v>2.9999999999999997E-4</v>
      </c>
    </row>
    <row r="168" spans="1:13">
      <c r="A168" s="8" t="s">
        <v>1151</v>
      </c>
      <c r="B168" s="205" t="s">
        <v>45</v>
      </c>
      <c r="C168" s="8">
        <v>53285.395700000001</v>
      </c>
      <c r="D168" s="8" t="s">
        <v>1134</v>
      </c>
      <c r="E168" s="8">
        <f>VLOOKUP(C168,'Active 1'!$C$21:$E$347,3,FALSE)</f>
        <v>-3727.4988796742459</v>
      </c>
      <c r="F168" s="8" t="s">
        <v>1153</v>
      </c>
      <c r="G168" s="8" t="s">
        <v>1150</v>
      </c>
      <c r="L168" s="8">
        <v>13237</v>
      </c>
      <c r="M168" s="8">
        <v>2.9999999999999997E-4</v>
      </c>
    </row>
    <row r="169" spans="1:13">
      <c r="A169" s="8" t="s">
        <v>1169</v>
      </c>
      <c r="B169" s="205" t="s">
        <v>45</v>
      </c>
      <c r="C169" s="8">
        <v>53318.653599999998</v>
      </c>
      <c r="D169" s="8" t="s">
        <v>33</v>
      </c>
      <c r="E169" s="8">
        <f>VLOOKUP(C169,'Active 1'!$C$21:$E$347,3,FALSE)</f>
        <v>-3635.4996652853993</v>
      </c>
      <c r="F169" s="8" t="s">
        <v>1053</v>
      </c>
      <c r="G169" s="8" t="s">
        <v>1167</v>
      </c>
      <c r="L169" s="8">
        <v>13329</v>
      </c>
      <c r="M169" s="8">
        <v>1E-4</v>
      </c>
    </row>
    <row r="170" spans="1:13">
      <c r="A170" s="8" t="s">
        <v>1170</v>
      </c>
      <c r="B170" s="205" t="s">
        <v>49</v>
      </c>
      <c r="C170" s="8">
        <v>53600.082600000002</v>
      </c>
      <c r="D170" s="8" t="s">
        <v>181</v>
      </c>
      <c r="E170" s="8">
        <f>VLOOKUP(C170,'Active 1'!$C$21:$E$347,3,FALSE)</f>
        <v>-2857.0005145199716</v>
      </c>
      <c r="F170" s="8" t="s">
        <v>1171</v>
      </c>
      <c r="G170" s="8" t="s">
        <v>1172</v>
      </c>
      <c r="L170" s="8">
        <v>14108</v>
      </c>
      <c r="M170" s="8">
        <v>-5.9999999999999995E-4</v>
      </c>
    </row>
    <row r="171" spans="1:13">
      <c r="A171" s="8" t="s">
        <v>1170</v>
      </c>
      <c r="B171" s="205" t="s">
        <v>45</v>
      </c>
      <c r="C171" s="8">
        <v>53600.263800000001</v>
      </c>
      <c r="D171" s="8" t="s">
        <v>181</v>
      </c>
      <c r="E171" s="8">
        <f>VLOOKUP(C171,'Active 1'!$C$21:$E$347,3,FALSE)</f>
        <v>-2856.4992724798194</v>
      </c>
      <c r="F171" s="8" t="s">
        <v>1171</v>
      </c>
      <c r="G171" s="8" t="s">
        <v>1172</v>
      </c>
      <c r="L171" s="8">
        <v>14108</v>
      </c>
      <c r="M171" s="8">
        <v>5.9999999999999995E-4</v>
      </c>
    </row>
    <row r="172" spans="1:13">
      <c r="A172" s="8" t="s">
        <v>1170</v>
      </c>
      <c r="B172" s="205" t="s">
        <v>49</v>
      </c>
      <c r="C172" s="8">
        <v>53601.167000000001</v>
      </c>
      <c r="D172" s="8" t="s">
        <v>181</v>
      </c>
      <c r="E172" s="8">
        <f>VLOOKUP(C172,'Active 1'!$C$21:$E$347,3,FALSE)</f>
        <v>-2854.000807741033</v>
      </c>
      <c r="F172" s="8" t="s">
        <v>1171</v>
      </c>
      <c r="G172" s="8" t="s">
        <v>1172</v>
      </c>
      <c r="L172" s="8">
        <v>14111</v>
      </c>
      <c r="M172" s="8">
        <v>-6.9999999999999999E-4</v>
      </c>
    </row>
    <row r="173" spans="1:13">
      <c r="A173" s="8" t="s">
        <v>1170</v>
      </c>
      <c r="B173" s="205" t="s">
        <v>45</v>
      </c>
      <c r="C173" s="8">
        <v>53602.070599999999</v>
      </c>
      <c r="D173" s="8" t="s">
        <v>181</v>
      </c>
      <c r="E173" s="8">
        <f>VLOOKUP(C173,'Active 1'!$C$21:$E$347,3,FALSE)</f>
        <v>-2851.501236507685</v>
      </c>
      <c r="F173" s="8" t="s">
        <v>1171</v>
      </c>
      <c r="G173" s="8" t="s">
        <v>1172</v>
      </c>
      <c r="L173" s="8">
        <v>14113</v>
      </c>
      <c r="M173" s="8">
        <v>-1E-4</v>
      </c>
    </row>
    <row r="174" spans="1:13">
      <c r="A174" s="8" t="s">
        <v>1170</v>
      </c>
      <c r="B174" s="205" t="s">
        <v>49</v>
      </c>
      <c r="C174" s="8">
        <v>53602.251400000001</v>
      </c>
      <c r="D174" s="8" t="s">
        <v>181</v>
      </c>
      <c r="E174" s="8">
        <f>VLOOKUP(C174,'Active 1'!$C$21:$E$347,3,FALSE)</f>
        <v>-2851.0011009620948</v>
      </c>
      <c r="F174" s="8" t="s">
        <v>1171</v>
      </c>
      <c r="G174" s="8" t="s">
        <v>1172</v>
      </c>
      <c r="L174" s="8">
        <v>14114</v>
      </c>
      <c r="M174" s="8">
        <v>-8.0000000000000004E-4</v>
      </c>
    </row>
    <row r="175" spans="1:13">
      <c r="A175" s="8" t="s">
        <v>1165</v>
      </c>
      <c r="B175" s="205" t="s">
        <v>45</v>
      </c>
      <c r="C175" s="8">
        <v>53610.747499999998</v>
      </c>
      <c r="D175" s="8" t="s">
        <v>33</v>
      </c>
      <c r="E175" s="8">
        <f>VLOOKUP(C175,'Active 1'!$C$21:$E$347,3,FALSE)</f>
        <v>-2827.498879674255</v>
      </c>
      <c r="F175" s="8" t="s">
        <v>1166</v>
      </c>
      <c r="G175" s="8" t="s">
        <v>1167</v>
      </c>
      <c r="L175" s="8">
        <v>14137</v>
      </c>
      <c r="M175" s="8">
        <v>8.0000000000000004E-4</v>
      </c>
    </row>
    <row r="176" spans="1:13">
      <c r="A176" s="8" t="s">
        <v>1170</v>
      </c>
      <c r="B176" s="205" t="s">
        <v>49</v>
      </c>
      <c r="C176" s="8">
        <v>53617.072899999999</v>
      </c>
      <c r="D176" s="8" t="s">
        <v>181</v>
      </c>
      <c r="E176" s="8">
        <f>VLOOKUP(C176,'Active 1'!$C$21:$E$347,3,FALSE)</f>
        <v>-2810.0013277934868</v>
      </c>
      <c r="F176" s="8" t="s">
        <v>1171</v>
      </c>
      <c r="G176" s="8" t="s">
        <v>1172</v>
      </c>
      <c r="L176" s="8">
        <v>14155</v>
      </c>
      <c r="M176" s="8">
        <v>-8.0000000000000004E-4</v>
      </c>
    </row>
    <row r="177" spans="1:13">
      <c r="A177" s="8" t="s">
        <v>1173</v>
      </c>
      <c r="B177" s="205" t="s">
        <v>45</v>
      </c>
      <c r="C177" s="8">
        <v>53661.356899999999</v>
      </c>
      <c r="D177" s="8" t="e">
        <f>-#NAME?</f>
        <v>#NAME?</v>
      </c>
      <c r="E177" s="8">
        <f>VLOOKUP(C177,'Active 1'!$C$21:$E$347,3,FALSE)</f>
        <v>-2687.5013139623056</v>
      </c>
      <c r="F177" s="8" t="s">
        <v>1174</v>
      </c>
      <c r="G177" s="8" t="s">
        <v>1175</v>
      </c>
      <c r="L177" s="8">
        <v>14277</v>
      </c>
      <c r="M177" s="8">
        <v>0</v>
      </c>
    </row>
    <row r="178" spans="1:13">
      <c r="A178" s="8" t="s">
        <v>1173</v>
      </c>
      <c r="B178" s="205" t="s">
        <v>49</v>
      </c>
      <c r="C178" s="8">
        <v>53661.538999999997</v>
      </c>
      <c r="D178" s="8" t="e">
        <f>-#NAME?</f>
        <v>#NAME?</v>
      </c>
      <c r="E178" s="8">
        <f>VLOOKUP(C178,'Active 1'!$C$21:$E$347,3,FALSE)</f>
        <v>-2686.9975823093737</v>
      </c>
      <c r="F178" s="8" t="s">
        <v>1174</v>
      </c>
      <c r="G178" s="8" t="s">
        <v>1175</v>
      </c>
      <c r="L178" s="8">
        <v>14278</v>
      </c>
      <c r="M178" s="8">
        <v>5.9999999999999995E-4</v>
      </c>
    </row>
    <row r="179" spans="1:13">
      <c r="A179" s="8" t="s">
        <v>1176</v>
      </c>
      <c r="B179" s="205" t="s">
        <v>49</v>
      </c>
      <c r="C179" s="8">
        <v>53675.276899999997</v>
      </c>
      <c r="D179" s="8" t="s">
        <v>33</v>
      </c>
      <c r="E179" s="8">
        <f>VLOOKUP(C179,'Active 1'!$C$21:$E$347,3,FALSE)</f>
        <v>-2648.9953029305598</v>
      </c>
      <c r="F179" s="8" t="s">
        <v>212</v>
      </c>
      <c r="G179" s="8" t="s">
        <v>1175</v>
      </c>
      <c r="L179" s="8">
        <v>14316</v>
      </c>
      <c r="M179" s="8">
        <v>1.4E-3</v>
      </c>
    </row>
    <row r="180" spans="1:13">
      <c r="A180" s="8" t="s">
        <v>1177</v>
      </c>
      <c r="B180" s="205" t="s">
        <v>45</v>
      </c>
      <c r="C180" s="8">
        <v>53981.649400000002</v>
      </c>
      <c r="D180" s="8" t="s">
        <v>33</v>
      </c>
      <c r="E180" s="8">
        <f>VLOOKUP(C180,'Active 1'!$C$21:$E$347,3,FALSE)</f>
        <v>-1801.4965339057549</v>
      </c>
      <c r="F180" s="8" t="s">
        <v>1101</v>
      </c>
      <c r="G180" s="8" t="s">
        <v>1167</v>
      </c>
      <c r="L180" s="8">
        <v>15163</v>
      </c>
      <c r="M180" s="8">
        <v>2.2000000000000001E-3</v>
      </c>
    </row>
    <row r="181" spans="1:13">
      <c r="A181" s="8" t="s">
        <v>1178</v>
      </c>
      <c r="B181" s="205" t="s">
        <v>45</v>
      </c>
      <c r="C181" s="8">
        <v>53986.3485</v>
      </c>
      <c r="D181" s="8" t="s">
        <v>1179</v>
      </c>
      <c r="E181" s="8">
        <f>VLOOKUP(C181,'Active 1'!$C$21:$E$347,3,FALSE)</f>
        <v>-1788.4977123224774</v>
      </c>
      <c r="F181" s="8" t="s">
        <v>1053</v>
      </c>
      <c r="G181" s="8" t="s">
        <v>1180</v>
      </c>
      <c r="L181" s="8">
        <v>15176</v>
      </c>
      <c r="M181" s="8">
        <v>1.6999999999999999E-3</v>
      </c>
    </row>
    <row r="182" spans="1:13">
      <c r="A182" s="8" t="s">
        <v>1178</v>
      </c>
      <c r="B182" s="205" t="s">
        <v>45</v>
      </c>
      <c r="C182" s="8">
        <v>53987.432999999997</v>
      </c>
      <c r="D182" s="8" t="s">
        <v>1179</v>
      </c>
      <c r="E182" s="8">
        <f>VLOOKUP(C182,'Active 1'!$C$21:$E$347,3,FALSE)</f>
        <v>-1785.4977289199037</v>
      </c>
      <c r="F182" s="8" t="s">
        <v>1053</v>
      </c>
      <c r="G182" s="8" t="s">
        <v>1180</v>
      </c>
      <c r="L182" s="8">
        <v>15179</v>
      </c>
      <c r="M182" s="8">
        <v>1.6999999999999999E-3</v>
      </c>
    </row>
    <row r="183" spans="1:13">
      <c r="A183" s="8" t="s">
        <v>1133</v>
      </c>
      <c r="B183" s="205" t="s">
        <v>49</v>
      </c>
      <c r="C183" s="8">
        <v>53987.6129</v>
      </c>
      <c r="D183" s="8" t="s">
        <v>33</v>
      </c>
      <c r="E183" s="8">
        <f>VLOOKUP(C183,'Active 1'!$C$21:$E$347,3,FALSE)</f>
        <v>-1785.0000829870933</v>
      </c>
      <c r="F183" s="8" t="s">
        <v>1135</v>
      </c>
      <c r="G183" s="8" t="s">
        <v>1181</v>
      </c>
      <c r="H183" s="8" t="s">
        <v>1182</v>
      </c>
      <c r="I183" s="8" t="s">
        <v>1183</v>
      </c>
      <c r="L183" s="8">
        <v>15180</v>
      </c>
      <c r="M183" s="8">
        <v>1E-4</v>
      </c>
    </row>
    <row r="184" spans="1:13">
      <c r="A184" s="8" t="s">
        <v>1178</v>
      </c>
      <c r="B184" s="205" t="s">
        <v>49</v>
      </c>
      <c r="C184" s="8">
        <v>53988.335200000001</v>
      </c>
      <c r="D184" s="8" t="s">
        <v>1179</v>
      </c>
      <c r="E184" s="8">
        <f>VLOOKUP(C184,'Active 1'!$C$21:$E$347,3,FALSE)</f>
        <v>-1783.0020304175328</v>
      </c>
      <c r="F184" s="8" t="s">
        <v>1053</v>
      </c>
      <c r="G184" s="8" t="s">
        <v>1180</v>
      </c>
      <c r="L184" s="8">
        <v>15182</v>
      </c>
      <c r="M184" s="8">
        <v>-5.9999999999999995E-4</v>
      </c>
    </row>
    <row r="185" spans="1:13">
      <c r="A185" s="8" t="s">
        <v>1178</v>
      </c>
      <c r="B185" s="205" t="s">
        <v>45</v>
      </c>
      <c r="C185" s="8">
        <v>53988.517500000002</v>
      </c>
      <c r="D185" s="8" t="s">
        <v>1179</v>
      </c>
      <c r="E185" s="8">
        <f>VLOOKUP(C185,'Active 1'!$C$21:$E$347,3,FALSE)</f>
        <v>-1782.4977455173098</v>
      </c>
      <c r="F185" s="8" t="s">
        <v>1053</v>
      </c>
      <c r="G185" s="8" t="s">
        <v>1180</v>
      </c>
      <c r="L185" s="8">
        <v>15182</v>
      </c>
      <c r="M185" s="8">
        <v>1.6999999999999999E-3</v>
      </c>
    </row>
    <row r="186" spans="1:13">
      <c r="A186" s="8" t="s">
        <v>1178</v>
      </c>
      <c r="B186" s="205" t="s">
        <v>45</v>
      </c>
      <c r="C186" s="8">
        <v>53990.324800000002</v>
      </c>
      <c r="D186" s="8" t="s">
        <v>1179</v>
      </c>
      <c r="E186" s="8">
        <f>VLOOKUP(C186,'Active 1'!$C$21:$E$347,3,FALSE)</f>
        <v>-1777.4983264269579</v>
      </c>
      <c r="F186" s="8" t="s">
        <v>1053</v>
      </c>
      <c r="G186" s="8" t="s">
        <v>1180</v>
      </c>
      <c r="L186" s="8">
        <v>15187</v>
      </c>
      <c r="M186" s="8">
        <v>1.5E-3</v>
      </c>
    </row>
    <row r="187" spans="1:13">
      <c r="A187" s="8" t="s">
        <v>1178</v>
      </c>
      <c r="B187" s="205" t="s">
        <v>49</v>
      </c>
      <c r="C187" s="8">
        <v>53990.504000000001</v>
      </c>
      <c r="D187" s="8" t="s">
        <v>1179</v>
      </c>
      <c r="E187" s="8">
        <f>VLOOKUP(C187,'Active 1'!$C$21:$E$347,3,FALSE)</f>
        <v>-1777.0026168596562</v>
      </c>
      <c r="F187" s="8" t="s">
        <v>1053</v>
      </c>
      <c r="G187" s="8" t="s">
        <v>1180</v>
      </c>
      <c r="L187" s="8">
        <v>15188</v>
      </c>
      <c r="M187" s="8">
        <v>-8.0000000000000004E-4</v>
      </c>
    </row>
    <row r="188" spans="1:13">
      <c r="A188" s="8" t="s">
        <v>1184</v>
      </c>
      <c r="B188" s="205" t="s">
        <v>45</v>
      </c>
      <c r="C188" s="8">
        <v>53991.408900000002</v>
      </c>
      <c r="D188" s="8" t="s">
        <v>33</v>
      </c>
      <c r="E188" s="8">
        <f>VLOOKUP(C188,'Active 1'!$C$21:$E$347,3,FALSE)</f>
        <v>-1774.4994495189462</v>
      </c>
      <c r="F188" s="8" t="s">
        <v>1053</v>
      </c>
      <c r="G188" s="8" t="s">
        <v>1053</v>
      </c>
      <c r="H188" s="8" t="s">
        <v>1185</v>
      </c>
      <c r="L188" s="8">
        <v>15190</v>
      </c>
      <c r="M188" s="8">
        <v>1.1000000000000001E-3</v>
      </c>
    </row>
    <row r="189" spans="1:13">
      <c r="A189" s="8" t="s">
        <v>1133</v>
      </c>
      <c r="B189" s="205" t="s">
        <v>49</v>
      </c>
      <c r="C189" s="8">
        <v>54008.580399999999</v>
      </c>
      <c r="D189" s="8" t="s">
        <v>33</v>
      </c>
      <c r="E189" s="8">
        <f>VLOOKUP(C189,'Active 1'!$C$21:$E$347,3,FALSE)</f>
        <v>-1726.9990207523094</v>
      </c>
      <c r="F189" s="8" t="s">
        <v>1135</v>
      </c>
      <c r="G189" s="8" t="s">
        <v>1181</v>
      </c>
      <c r="H189" s="8" t="s">
        <v>1182</v>
      </c>
      <c r="I189" s="8" t="s">
        <v>1183</v>
      </c>
      <c r="L189" s="8">
        <v>15238</v>
      </c>
      <c r="M189" s="8">
        <v>5.0000000000000001E-4</v>
      </c>
    </row>
    <row r="190" spans="1:13">
      <c r="A190" s="8" t="s">
        <v>1186</v>
      </c>
      <c r="B190" s="205" t="s">
        <v>45</v>
      </c>
      <c r="C190" s="8">
        <v>54037.317799999997</v>
      </c>
      <c r="D190" s="8" t="s">
        <v>33</v>
      </c>
      <c r="E190" s="8">
        <f>VLOOKUP(C190,'Active 1'!$C$21:$E$347,3,FALSE)</f>
        <v>-1647.5045781212916</v>
      </c>
      <c r="F190" s="8" t="s">
        <v>1046</v>
      </c>
      <c r="G190" s="8" t="s">
        <v>1187</v>
      </c>
      <c r="L190" s="8">
        <v>15317</v>
      </c>
      <c r="M190" s="8">
        <v>-6.9999999999999999E-4</v>
      </c>
    </row>
    <row r="191" spans="1:13">
      <c r="A191" s="8" t="s">
        <v>282</v>
      </c>
      <c r="B191" s="205" t="s">
        <v>49</v>
      </c>
      <c r="C191" s="8">
        <v>54039.306799999998</v>
      </c>
      <c r="D191" s="8" t="s">
        <v>1179</v>
      </c>
      <c r="E191" s="8">
        <f>VLOOKUP(C191,'Active 1'!$C$21:$E$347,3,FALSE)</f>
        <v>-1642.00253387257</v>
      </c>
      <c r="F191" s="8" t="s">
        <v>1188</v>
      </c>
      <c r="G191" s="8" t="s">
        <v>1189</v>
      </c>
      <c r="L191" s="8">
        <v>15323</v>
      </c>
      <c r="M191" s="8">
        <v>-6.9999999999999999E-4</v>
      </c>
    </row>
    <row r="192" spans="1:13">
      <c r="A192" s="8" t="s">
        <v>1190</v>
      </c>
      <c r="B192" s="205" t="s">
        <v>49</v>
      </c>
      <c r="C192" s="8">
        <v>54059.555999999997</v>
      </c>
      <c r="D192" s="8" t="s">
        <v>31</v>
      </c>
      <c r="E192" s="8">
        <f>VLOOKUP(C192,'Active 1'!$C$21:$E$347,3,FALSE)</f>
        <v>-1585.9884592616456</v>
      </c>
      <c r="F192" s="8" t="s">
        <v>1191</v>
      </c>
      <c r="G192" s="8" t="s">
        <v>1167</v>
      </c>
      <c r="L192" s="8">
        <v>15379</v>
      </c>
      <c r="M192" s="8">
        <v>4.4000000000000003E-3</v>
      </c>
    </row>
    <row r="193" spans="1:13">
      <c r="A193" s="8" t="s">
        <v>1192</v>
      </c>
      <c r="B193" s="205" t="s">
        <v>49</v>
      </c>
      <c r="C193" s="8">
        <v>54298.503400000001</v>
      </c>
      <c r="D193" s="8" t="s">
        <v>181</v>
      </c>
      <c r="E193" s="8">
        <f>VLOOKUP(C193,'Active 1'!$C$21:$E$347,3,FALSE)</f>
        <v>-925.00345779552765</v>
      </c>
      <c r="F193" s="8" t="s">
        <v>1053</v>
      </c>
      <c r="G193" s="8" t="s">
        <v>1193</v>
      </c>
      <c r="H193" s="8" t="s">
        <v>1194</v>
      </c>
      <c r="L193" s="8">
        <v>16040</v>
      </c>
      <c r="M193" s="8">
        <v>-6.9999999999999999E-4</v>
      </c>
    </row>
    <row r="194" spans="1:13">
      <c r="A194" s="8" t="s">
        <v>1176</v>
      </c>
      <c r="B194" s="205" t="s">
        <v>49</v>
      </c>
      <c r="C194" s="8">
        <v>54360.320599999999</v>
      </c>
      <c r="D194" s="8" t="s">
        <v>33</v>
      </c>
      <c r="E194" s="8">
        <f>VLOOKUP(C194,'Active 1'!$C$21:$E$347,3,FALSE)</f>
        <v>-754.00246748289396</v>
      </c>
      <c r="F194" s="8" t="s">
        <v>212</v>
      </c>
      <c r="G194" s="8" t="s">
        <v>1195</v>
      </c>
      <c r="H194" s="8" t="s">
        <v>1196</v>
      </c>
      <c r="L194" s="8">
        <v>16211</v>
      </c>
      <c r="M194" s="8">
        <v>-2.0000000000000001E-4</v>
      </c>
    </row>
    <row r="195" spans="1:13">
      <c r="A195" s="8" t="s">
        <v>1165</v>
      </c>
      <c r="B195" s="205" t="s">
        <v>45</v>
      </c>
      <c r="C195" s="8">
        <v>54366.647700000001</v>
      </c>
      <c r="D195" s="8" t="s">
        <v>33</v>
      </c>
      <c r="E195" s="8">
        <f>VLOOKUP(C195,'Active 1'!$C$21:$E$347,3,FALSE)</f>
        <v>-736.5002130002016</v>
      </c>
      <c r="F195" s="8" t="s">
        <v>1166</v>
      </c>
      <c r="G195" s="8" t="s">
        <v>1197</v>
      </c>
      <c r="L195" s="8">
        <v>16228</v>
      </c>
      <c r="M195" s="8">
        <v>1.4E-3</v>
      </c>
    </row>
    <row r="196" spans="1:13">
      <c r="A196" s="8" t="s">
        <v>1169</v>
      </c>
      <c r="B196" s="205" t="s">
        <v>49</v>
      </c>
      <c r="C196" s="8">
        <v>54444.550600000002</v>
      </c>
      <c r="D196" s="8" t="s">
        <v>181</v>
      </c>
      <c r="E196" s="8">
        <f>VLOOKUP(C196,'Active 1'!$C$21:$E$347,3,FALSE)</f>
        <v>-521.00237343084666</v>
      </c>
      <c r="F196" s="8" t="s">
        <v>1053</v>
      </c>
      <c r="G196" s="8" t="s">
        <v>1198</v>
      </c>
      <c r="L196" s="8">
        <v>16444</v>
      </c>
      <c r="M196" s="8">
        <v>-1E-4</v>
      </c>
    </row>
    <row r="197" spans="1:13">
      <c r="A197" s="8" t="s">
        <v>1165</v>
      </c>
      <c r="B197" s="205" t="s">
        <v>49</v>
      </c>
      <c r="C197" s="8">
        <v>54631.808199999999</v>
      </c>
      <c r="D197" s="8" t="s">
        <v>33</v>
      </c>
      <c r="E197" s="8">
        <f>VLOOKUP(C197,'Active 1'!$C$21:$E$347,3,FALSE)</f>
        <v>-3.0035795099356162</v>
      </c>
      <c r="F197" s="8" t="s">
        <v>1166</v>
      </c>
      <c r="G197" s="8" t="s">
        <v>1199</v>
      </c>
      <c r="L197" s="8">
        <v>16962</v>
      </c>
      <c r="M197" s="8">
        <v>-2.0000000000000001E-4</v>
      </c>
    </row>
    <row r="198" spans="1:13">
      <c r="A198" s="8" t="s">
        <v>1200</v>
      </c>
      <c r="B198" s="205" t="s">
        <v>45</v>
      </c>
      <c r="C198" s="8">
        <v>54658.7402</v>
      </c>
      <c r="D198" s="8" t="s">
        <v>33</v>
      </c>
      <c r="E198" s="8">
        <f>VLOOKUP(C198,'Active 1'!$C$21:$E$347,3,FALSE)</f>
        <v>71.496699879945211</v>
      </c>
      <c r="F198" s="8" t="s">
        <v>59</v>
      </c>
      <c r="G198" s="8" t="s">
        <v>1199</v>
      </c>
      <c r="L198" s="8">
        <v>17036</v>
      </c>
      <c r="M198" s="8">
        <v>5.9999999999999995E-4</v>
      </c>
    </row>
    <row r="199" spans="1:13">
      <c r="A199" s="8" t="s">
        <v>1165</v>
      </c>
      <c r="B199" s="205" t="s">
        <v>49</v>
      </c>
      <c r="C199" s="8">
        <v>54678.804100000001</v>
      </c>
      <c r="D199" s="8" t="s">
        <v>33</v>
      </c>
      <c r="E199" s="8">
        <f>VLOOKUP(C199,'Active 1'!$C$21:$E$347,3,FALSE)</f>
        <v>126.99819088138092</v>
      </c>
      <c r="F199" s="8" t="s">
        <v>1166</v>
      </c>
      <c r="G199" s="8" t="s">
        <v>1199</v>
      </c>
      <c r="L199" s="8">
        <v>17092</v>
      </c>
      <c r="M199" s="8">
        <v>5.0000000000000001E-4</v>
      </c>
    </row>
    <row r="200" spans="1:13">
      <c r="A200" s="8" t="s">
        <v>1165</v>
      </c>
      <c r="B200" s="205" t="s">
        <v>49</v>
      </c>
      <c r="C200" s="8">
        <v>54710.614300000001</v>
      </c>
      <c r="D200" s="8" t="s">
        <v>33</v>
      </c>
      <c r="E200" s="8">
        <f>VLOOKUP(C200,'Active 1'!$C$21:$E$347,3,FALSE)</f>
        <v>214.99272479820544</v>
      </c>
      <c r="F200" s="8" t="s">
        <v>1166</v>
      </c>
      <c r="G200" s="8" t="s">
        <v>1199</v>
      </c>
      <c r="L200" s="8">
        <v>17180</v>
      </c>
      <c r="M200" s="8">
        <v>-1.5E-3</v>
      </c>
    </row>
    <row r="201" spans="1:13">
      <c r="A201" s="8" t="s">
        <v>1200</v>
      </c>
      <c r="B201" s="205" t="s">
        <v>45</v>
      </c>
      <c r="C201" s="8">
        <v>55022.771000000001</v>
      </c>
      <c r="D201" s="8" t="s">
        <v>33</v>
      </c>
      <c r="E201" s="8">
        <f>VLOOKUP(C201,'Active 1'!$C$21:$E$347,3,FALSE)</f>
        <v>1078.4919585507146</v>
      </c>
      <c r="F201" s="8" t="s">
        <v>59</v>
      </c>
      <c r="G201" s="8" t="s">
        <v>1201</v>
      </c>
      <c r="L201" s="8">
        <v>18043</v>
      </c>
      <c r="M201" s="8">
        <v>-5.9999999999999995E-4</v>
      </c>
    </row>
    <row r="202" spans="1:13">
      <c r="A202" s="8" t="s">
        <v>1192</v>
      </c>
      <c r="B202" s="205" t="s">
        <v>49</v>
      </c>
      <c r="C202" s="8">
        <v>55033.4355</v>
      </c>
      <c r="D202" s="8" t="s">
        <v>181</v>
      </c>
      <c r="E202" s="8">
        <f>VLOOKUP(C202,'Active 1'!$C$21:$E$347,3,FALSE)</f>
        <v>1107.9924869018687</v>
      </c>
      <c r="F202" s="8" t="s">
        <v>1053</v>
      </c>
      <c r="G202" s="8" t="s">
        <v>1193</v>
      </c>
      <c r="H202" s="8" t="s">
        <v>1194</v>
      </c>
      <c r="L202" s="8">
        <v>18073</v>
      </c>
      <c r="M202" s="8">
        <v>-1.1000000000000001E-3</v>
      </c>
    </row>
    <row r="203" spans="1:13">
      <c r="A203" s="8" t="s">
        <v>1165</v>
      </c>
      <c r="B203" s="205" t="s">
        <v>45</v>
      </c>
      <c r="C203" s="8">
        <v>55044.821900000003</v>
      </c>
      <c r="D203" s="8" t="s">
        <v>33</v>
      </c>
      <c r="E203" s="8">
        <f>VLOOKUP(C203,'Active 1'!$C$21:$E$347,3,FALSE)</f>
        <v>1139.4899613280215</v>
      </c>
      <c r="F203" s="8" t="s">
        <v>1166</v>
      </c>
      <c r="G203" s="8" t="s">
        <v>1201</v>
      </c>
      <c r="L203" s="8">
        <v>18104</v>
      </c>
      <c r="M203" s="8">
        <v>-1.2999999999999999E-3</v>
      </c>
    </row>
    <row r="204" spans="1:13">
      <c r="A204" s="8" t="s">
        <v>1192</v>
      </c>
      <c r="B204" s="205" t="s">
        <v>45</v>
      </c>
      <c r="C204" s="8">
        <v>55060.3678</v>
      </c>
      <c r="D204" s="8" t="s">
        <v>181</v>
      </c>
      <c r="E204" s="8">
        <f>VLOOKUP(C204,'Active 1'!$C$21:$E$347,3,FALSE)</f>
        <v>1182.4935961626761</v>
      </c>
      <c r="F204" s="8" t="s">
        <v>1202</v>
      </c>
      <c r="G204" s="8" t="s">
        <v>1203</v>
      </c>
      <c r="L204" s="8">
        <v>18147</v>
      </c>
      <c r="M204" s="8">
        <v>1E-4</v>
      </c>
    </row>
    <row r="205" spans="1:13">
      <c r="A205" s="8" t="s">
        <v>1192</v>
      </c>
      <c r="B205" s="205" t="s">
        <v>49</v>
      </c>
      <c r="C205" s="8">
        <v>55096.336900000002</v>
      </c>
      <c r="D205" s="8" t="s">
        <v>181</v>
      </c>
      <c r="E205" s="8">
        <f>VLOOKUP(C205,'Active 1'!$C$21:$E$347,3,FALSE)</f>
        <v>1281.9926307461697</v>
      </c>
      <c r="F205" s="8" t="s">
        <v>1202</v>
      </c>
      <c r="G205" s="8" t="s">
        <v>1203</v>
      </c>
      <c r="L205" s="8">
        <v>18247</v>
      </c>
      <c r="M205" s="8">
        <v>-1E-3</v>
      </c>
    </row>
    <row r="206" spans="1:13">
      <c r="A206" s="8" t="s">
        <v>1204</v>
      </c>
      <c r="B206" s="205" t="s">
        <v>49</v>
      </c>
      <c r="C206" s="8">
        <v>55159.238400000002</v>
      </c>
      <c r="D206" s="8" t="s">
        <v>718</v>
      </c>
      <c r="E206" s="8">
        <f>VLOOKUP(C206,'Active 1'!$C$21:$E$347,3,FALSE)</f>
        <v>1455.9930512141061</v>
      </c>
      <c r="F206" s="8" t="s">
        <v>1205</v>
      </c>
      <c r="G206" s="8" t="s">
        <v>1206</v>
      </c>
      <c r="L206" s="8">
        <v>18421</v>
      </c>
      <c r="M206" s="8">
        <v>-6.9999999999999999E-4</v>
      </c>
    </row>
    <row r="207" spans="1:13">
      <c r="A207" s="8" t="s">
        <v>1200</v>
      </c>
      <c r="B207" s="205" t="s">
        <v>45</v>
      </c>
      <c r="C207" s="8">
        <v>55416.807699999998</v>
      </c>
      <c r="D207" s="8" t="s">
        <v>33</v>
      </c>
      <c r="E207" s="8">
        <f>VLOOKUP(C207,'Active 1'!$C$21:$E$347,3,FALSE)</f>
        <v>2168.4906307572223</v>
      </c>
      <c r="F207" s="8" t="s">
        <v>59</v>
      </c>
      <c r="G207" s="8" t="s">
        <v>1207</v>
      </c>
      <c r="L207" s="8">
        <v>19133</v>
      </c>
      <c r="M207" s="8">
        <v>-5.0000000000000001E-4</v>
      </c>
    </row>
    <row r="208" spans="1:13">
      <c r="A208" s="8" t="s">
        <v>1165</v>
      </c>
      <c r="B208" s="205" t="s">
        <v>45</v>
      </c>
      <c r="C208" s="8">
        <v>55437.775300000001</v>
      </c>
      <c r="D208" s="8" t="s">
        <v>33</v>
      </c>
      <c r="E208" s="8">
        <f>VLOOKUP(C208,'Active 1'!$C$21:$E$347,3,FALSE)</f>
        <v>2226.4919696156617</v>
      </c>
      <c r="F208" s="8" t="s">
        <v>1166</v>
      </c>
      <c r="G208" s="8" t="s">
        <v>1207</v>
      </c>
      <c r="L208" s="8">
        <v>19191</v>
      </c>
      <c r="M208" s="8">
        <v>0</v>
      </c>
    </row>
    <row r="209" spans="1:13">
      <c r="A209" s="8" t="s">
        <v>1208</v>
      </c>
      <c r="B209" s="205" t="s">
        <v>49</v>
      </c>
      <c r="C209" s="8">
        <v>55451.692799999997</v>
      </c>
      <c r="D209" s="8" t="s">
        <v>33</v>
      </c>
      <c r="E209" s="8">
        <f>VLOOKUP(C209,'Active 1'!$C$21:$E$347,3,FALSE)</f>
        <v>2264.9910650563397</v>
      </c>
      <c r="F209" s="8" t="s">
        <v>1092</v>
      </c>
      <c r="G209" s="8" t="s">
        <v>1207</v>
      </c>
      <c r="L209" s="8">
        <v>19230</v>
      </c>
      <c r="M209" s="8">
        <v>-1E-3</v>
      </c>
    </row>
    <row r="210" spans="1:13">
      <c r="A210" s="8" t="s">
        <v>1192</v>
      </c>
      <c r="B210" s="205" t="s">
        <v>49</v>
      </c>
      <c r="C210" s="8">
        <v>55476.2742</v>
      </c>
      <c r="D210" s="8" t="s">
        <v>718</v>
      </c>
      <c r="E210" s="8">
        <f>VLOOKUP(C210,'Active 1'!$C$21:$E$347,3,FALSE)</f>
        <v>2332.9890291063384</v>
      </c>
      <c r="F210" s="8" t="s">
        <v>1202</v>
      </c>
      <c r="G210" s="8" t="s">
        <v>1209</v>
      </c>
      <c r="L210" s="8">
        <v>19298</v>
      </c>
      <c r="M210" s="8">
        <v>-1.6999999999999999E-3</v>
      </c>
    </row>
    <row r="211" spans="1:13">
      <c r="A211" s="8" t="s">
        <v>1192</v>
      </c>
      <c r="B211" s="205" t="s">
        <v>45</v>
      </c>
      <c r="C211" s="8">
        <v>55499.230199999998</v>
      </c>
      <c r="D211" s="8" t="s">
        <v>718</v>
      </c>
      <c r="E211" s="8">
        <f>VLOOKUP(C211,'Active 1'!$C$21:$E$347,3,FALSE)</f>
        <v>2396.4907524716264</v>
      </c>
      <c r="F211" s="8" t="s">
        <v>1202</v>
      </c>
      <c r="G211" s="8" t="s">
        <v>1209</v>
      </c>
      <c r="L211" s="8">
        <v>19361</v>
      </c>
      <c r="M211" s="8">
        <v>-2.9999999999999997E-4</v>
      </c>
    </row>
    <row r="212" spans="1:13">
      <c r="A212" s="8" t="s">
        <v>1192</v>
      </c>
      <c r="B212" s="205" t="s">
        <v>45</v>
      </c>
      <c r="C212" s="8">
        <v>55779.393700000001</v>
      </c>
      <c r="D212" s="8" t="s">
        <v>181</v>
      </c>
      <c r="E212" s="8">
        <f>VLOOKUP(C212,'Active 1'!$C$21:$E$347,3,FALSE)</f>
        <v>3171.4892310415994</v>
      </c>
      <c r="F212" s="8" t="s">
        <v>1053</v>
      </c>
      <c r="G212" s="8" t="s">
        <v>1210</v>
      </c>
      <c r="L212" s="8">
        <v>20136</v>
      </c>
      <c r="M212" s="8">
        <v>-5.0000000000000001E-4</v>
      </c>
    </row>
    <row r="213" spans="1:13">
      <c r="A213" s="8" t="s">
        <v>1211</v>
      </c>
      <c r="B213" s="205" t="s">
        <v>49</v>
      </c>
      <c r="C213" s="8">
        <v>55831.268300000003</v>
      </c>
      <c r="D213" s="8" t="e">
        <f>-#NAME?</f>
        <v>#NAME?</v>
      </c>
      <c r="E213" s="8">
        <f>VLOOKUP(C213,'Active 1'!$C$21:$E$347,3,FALSE)</f>
        <v>3314.9866390780776</v>
      </c>
      <c r="F213" s="8" t="s">
        <v>1212</v>
      </c>
      <c r="G213" s="8" t="s">
        <v>1213</v>
      </c>
      <c r="H213" s="8" t="s">
        <v>1214</v>
      </c>
      <c r="L213" s="8">
        <v>20280</v>
      </c>
      <c r="M213" s="8">
        <v>-2.0999999999999999E-3</v>
      </c>
    </row>
    <row r="214" spans="1:13">
      <c r="A214" s="8" t="s">
        <v>1176</v>
      </c>
      <c r="B214" s="205" t="s">
        <v>49</v>
      </c>
      <c r="C214" s="8">
        <v>55857.298300000002</v>
      </c>
      <c r="D214" s="8" t="s">
        <v>33</v>
      </c>
      <c r="E214" s="8">
        <f>VLOOKUP(C214,'Active 1'!$C$21:$E$347,3,FALSE)</f>
        <v>3386.9917732128783</v>
      </c>
      <c r="F214" s="8" t="s">
        <v>212</v>
      </c>
      <c r="G214" s="8" t="s">
        <v>1215</v>
      </c>
      <c r="L214" s="8">
        <v>20352</v>
      </c>
      <c r="M214" s="8">
        <v>-2.0000000000000001E-4</v>
      </c>
    </row>
    <row r="215" spans="1:13">
      <c r="A215" s="8" t="s">
        <v>1074</v>
      </c>
      <c r="B215" s="205" t="s">
        <v>49</v>
      </c>
      <c r="C215" s="8">
        <v>55862.720200000003</v>
      </c>
      <c r="D215" s="8" t="s">
        <v>33</v>
      </c>
      <c r="E215" s="8">
        <f>VLOOKUP(C215,'Active 1'!$C$21:$E$347,3,FALSE)</f>
        <v>3401.9900304839343</v>
      </c>
      <c r="F215" s="8" t="s">
        <v>1075</v>
      </c>
      <c r="G215" s="8" t="s">
        <v>1216</v>
      </c>
      <c r="L215" s="8">
        <v>20367</v>
      </c>
      <c r="M215" s="8">
        <v>-8.9999999999999998E-4</v>
      </c>
    </row>
    <row r="216" spans="1:13">
      <c r="A216" s="8" t="s">
        <v>1162</v>
      </c>
      <c r="B216" s="205" t="s">
        <v>45</v>
      </c>
      <c r="C216" s="8">
        <v>56148.484299999996</v>
      </c>
      <c r="D216" s="8" t="s">
        <v>181</v>
      </c>
      <c r="E216" s="8" t="e">
        <f>VLOOKUP(C216,'Active 1'!$C$21:$E$347,3,FALSE)</f>
        <v>#N/A</v>
      </c>
      <c r="F216" s="8" t="s">
        <v>212</v>
      </c>
      <c r="G216" s="8" t="s">
        <v>1217</v>
      </c>
      <c r="L216" s="8">
        <v>21157</v>
      </c>
      <c r="M216" s="8">
        <v>-2.8999999999999998E-3</v>
      </c>
    </row>
    <row r="217" spans="1:13">
      <c r="A217" s="8" t="s">
        <v>1218</v>
      </c>
      <c r="B217" s="205" t="s">
        <v>49</v>
      </c>
      <c r="C217" s="8">
        <v>56162.04</v>
      </c>
      <c r="D217" s="8" t="s">
        <v>181</v>
      </c>
      <c r="E217" s="8" t="e">
        <f>VLOOKUP(C217,'Active 1'!$C$21:$E$347,3,FALSE)</f>
        <v>#N/A</v>
      </c>
      <c r="F217" s="8" t="s">
        <v>1219</v>
      </c>
      <c r="G217" s="8" t="s">
        <v>1220</v>
      </c>
      <c r="L217" s="8">
        <v>21195</v>
      </c>
      <c r="M217" s="8">
        <v>-4.3E-3</v>
      </c>
    </row>
    <row r="218" spans="1:13">
      <c r="A218" s="8" t="s">
        <v>1218</v>
      </c>
      <c r="B218" s="205" t="s">
        <v>45</v>
      </c>
      <c r="C218" s="8">
        <v>56162.221599999997</v>
      </c>
      <c r="D218" s="8" t="s">
        <v>181</v>
      </c>
      <c r="E218" s="8" t="e">
        <f>VLOOKUP(C218,'Active 1'!$C$21:$E$347,3,FALSE)</f>
        <v>#N/A</v>
      </c>
      <c r="F218" s="8" t="s">
        <v>1219</v>
      </c>
      <c r="G218" s="8" t="s">
        <v>1220</v>
      </c>
      <c r="L218" s="8">
        <v>21195</v>
      </c>
      <c r="M218" s="8">
        <v>-2.7000000000000001E-3</v>
      </c>
    </row>
    <row r="219" spans="1:13">
      <c r="A219" s="8" t="s">
        <v>1176</v>
      </c>
      <c r="B219" s="205" t="s">
        <v>49</v>
      </c>
      <c r="C219" s="8">
        <v>56212.286899999999</v>
      </c>
      <c r="D219" s="8" t="s">
        <v>33</v>
      </c>
      <c r="E219" s="8" t="e">
        <f>VLOOKUP(C219,'Active 1'!$C$21:$E$347,3,FALSE)</f>
        <v>#N/A</v>
      </c>
      <c r="F219" s="8" t="s">
        <v>212</v>
      </c>
      <c r="G219" s="8" t="s">
        <v>1221</v>
      </c>
      <c r="H219" s="8" t="s">
        <v>1222</v>
      </c>
      <c r="L219" s="8">
        <v>21334</v>
      </c>
      <c r="M219" s="8">
        <v>-6.1000000000000004E-3</v>
      </c>
    </row>
    <row r="220" spans="1:13">
      <c r="A220" s="8" t="s">
        <v>1192</v>
      </c>
      <c r="B220" s="205" t="s">
        <v>45</v>
      </c>
      <c r="C220" s="8">
        <v>56222.2304</v>
      </c>
      <c r="D220" s="8" t="s">
        <v>181</v>
      </c>
      <c r="E220" s="8" t="e">
        <f>VLOOKUP(C220,'Active 1'!$C$21:$E$347,3,FALSE)</f>
        <v>#N/A</v>
      </c>
      <c r="F220" s="8" t="s">
        <v>1053</v>
      </c>
      <c r="G220" s="8" t="s">
        <v>1223</v>
      </c>
      <c r="L220" s="8">
        <v>21361</v>
      </c>
      <c r="M220" s="8">
        <v>-3.0999999999999999E-3</v>
      </c>
    </row>
    <row r="221" spans="1:13">
      <c r="A221" s="8" t="s">
        <v>1165</v>
      </c>
      <c r="B221" s="205" t="s">
        <v>45</v>
      </c>
      <c r="C221" s="8">
        <v>56490.825499999999</v>
      </c>
      <c r="D221" s="8" t="s">
        <v>181</v>
      </c>
      <c r="E221" s="8" t="e">
        <f>VLOOKUP(C221,'Active 1'!$C$21:$E$347,3,FALSE)</f>
        <v>#N/A</v>
      </c>
      <c r="F221" s="8" t="s">
        <v>1166</v>
      </c>
      <c r="G221" s="8" t="s">
        <v>1224</v>
      </c>
      <c r="H221" s="8" t="s">
        <v>1225</v>
      </c>
      <c r="L221" s="8">
        <v>22104</v>
      </c>
      <c r="M221" s="8">
        <v>-3.7000000000000002E-3</v>
      </c>
    </row>
    <row r="222" spans="1:13">
      <c r="A222" s="8" t="s">
        <v>1226</v>
      </c>
      <c r="B222" s="205" t="s">
        <v>45</v>
      </c>
      <c r="C222" s="8">
        <v>56552.6414</v>
      </c>
      <c r="D222" s="8" t="s">
        <v>181</v>
      </c>
      <c r="E222" s="8" t="e">
        <f>VLOOKUP(C222,'Active 1'!$C$21:$E$347,3,FALSE)</f>
        <v>#N/A</v>
      </c>
      <c r="F222" s="8" t="s">
        <v>48</v>
      </c>
      <c r="G222" s="8" t="s">
        <v>1224</v>
      </c>
      <c r="H222" s="8" t="s">
        <v>1225</v>
      </c>
      <c r="L222" s="8">
        <v>22275</v>
      </c>
      <c r="M222" s="8">
        <v>-4.4999999999999997E-3</v>
      </c>
    </row>
    <row r="223" spans="1:13">
      <c r="A223" s="8" t="s">
        <v>1226</v>
      </c>
      <c r="B223" s="205" t="s">
        <v>49</v>
      </c>
      <c r="C223" s="8">
        <v>56552.821799999998</v>
      </c>
      <c r="D223" s="8" t="s">
        <v>181</v>
      </c>
      <c r="E223" s="8" t="e">
        <f>VLOOKUP(C223,'Active 1'!$C$21:$E$347,3,FALSE)</f>
        <v>#N/A</v>
      </c>
      <c r="F223" s="8" t="s">
        <v>48</v>
      </c>
      <c r="G223" s="8" t="s">
        <v>1224</v>
      </c>
      <c r="H223" s="8" t="s">
        <v>1225</v>
      </c>
      <c r="L223" s="8">
        <v>22276</v>
      </c>
      <c r="M223" s="8">
        <v>-5.5999999999999999E-3</v>
      </c>
    </row>
    <row r="224" spans="1:13">
      <c r="A224" s="8" t="s">
        <v>1165</v>
      </c>
      <c r="B224" s="205" t="s">
        <v>49</v>
      </c>
      <c r="C224" s="8">
        <v>56562.582000000002</v>
      </c>
      <c r="D224" s="8" t="s">
        <v>181</v>
      </c>
      <c r="E224" s="8" t="e">
        <f>VLOOKUP(C224,'Active 1'!$C$21:$E$347,3,FALSE)</f>
        <v>#N/A</v>
      </c>
      <c r="F224" s="8" t="s">
        <v>1166</v>
      </c>
      <c r="G224" s="8" t="s">
        <v>1224</v>
      </c>
      <c r="H224" s="8" t="s">
        <v>1225</v>
      </c>
      <c r="L224" s="8">
        <v>22303</v>
      </c>
      <c r="M224" s="8">
        <v>-6.0000000000000001E-3</v>
      </c>
    </row>
    <row r="225" spans="1:13">
      <c r="A225" s="8" t="s">
        <v>1227</v>
      </c>
      <c r="B225" s="205" t="s">
        <v>49</v>
      </c>
      <c r="C225" s="8">
        <v>43750.593999999997</v>
      </c>
      <c r="D225" s="8" t="s">
        <v>809</v>
      </c>
      <c r="E225" s="8">
        <f>VLOOKUP(C225,'Active 1'!$C$21:$E$347,3,FALSE)</f>
        <v>-30103.014644455641</v>
      </c>
      <c r="F225" s="8" t="s">
        <v>1084</v>
      </c>
      <c r="G225" s="8" t="s">
        <v>1228</v>
      </c>
      <c r="L225" s="8">
        <v>-13138</v>
      </c>
      <c r="M225" s="8">
        <v>-1.9300000000000001E-2</v>
      </c>
    </row>
    <row r="226" spans="1:13">
      <c r="A226" s="8" t="s">
        <v>1227</v>
      </c>
      <c r="B226" s="205" t="s">
        <v>45</v>
      </c>
      <c r="C226" s="8">
        <v>43754.389000000003</v>
      </c>
      <c r="D226" s="8" t="s">
        <v>809</v>
      </c>
      <c r="E226" s="8">
        <f>VLOOKUP(C226,'Active 1'!$C$21:$E$347,3,FALSE)</f>
        <v>-30092.516777223911</v>
      </c>
      <c r="F226" s="8" t="s">
        <v>1084</v>
      </c>
      <c r="G226" s="8" t="s">
        <v>1228</v>
      </c>
      <c r="L226" s="8">
        <v>-13128</v>
      </c>
      <c r="M226" s="8">
        <v>-1.9300000000000001E-2</v>
      </c>
    </row>
    <row r="227" spans="1:13">
      <c r="A227" s="8" t="s">
        <v>94</v>
      </c>
      <c r="B227" s="205" t="s">
        <v>49</v>
      </c>
      <c r="C227" s="8">
        <v>48500.014999999999</v>
      </c>
      <c r="D227" s="8" t="s">
        <v>48</v>
      </c>
      <c r="E227" s="8">
        <f>VLOOKUP(C227,'Active 1'!$C$21:$E$347,3,FALSE)</f>
        <v>-16964.993278045491</v>
      </c>
      <c r="F227" s="8" t="s">
        <v>1229</v>
      </c>
      <c r="L227" s="8">
        <v>0</v>
      </c>
      <c r="M227" s="8">
        <v>-5.0000000000000001E-3</v>
      </c>
    </row>
    <row r="228" spans="1:13">
      <c r="A228" s="8" t="s">
        <v>1095</v>
      </c>
      <c r="B228" s="205" t="s">
        <v>49</v>
      </c>
      <c r="C228" s="8">
        <v>51421.671000000002</v>
      </c>
      <c r="D228" s="8" t="s">
        <v>33</v>
      </c>
      <c r="E228" s="8">
        <f>VLOOKUP(C228,'Active 1'!$C$21:$E$347,3,FALSE)</f>
        <v>-8883.0020304175305</v>
      </c>
      <c r="F228" s="8" t="s">
        <v>1096</v>
      </c>
      <c r="G228" s="8" t="s">
        <v>1230</v>
      </c>
      <c r="L228" s="8">
        <v>8082</v>
      </c>
      <c r="M228" s="8">
        <v>-4.1000000000000003E-3</v>
      </c>
    </row>
    <row r="229" spans="1:13">
      <c r="A229" s="8" t="s">
        <v>1231</v>
      </c>
      <c r="B229" s="205" t="s">
        <v>49</v>
      </c>
      <c r="C229" s="8">
        <v>52903.467600000004</v>
      </c>
      <c r="D229" s="8" t="s">
        <v>33</v>
      </c>
      <c r="E229" s="8">
        <f>VLOOKUP(C229,'Active 1'!$C$21:$E$347,3,FALSE)</f>
        <v>-4784.0023015086963</v>
      </c>
      <c r="F229" s="8" t="s">
        <v>718</v>
      </c>
      <c r="G229" s="8" t="s">
        <v>1232</v>
      </c>
      <c r="L229" s="8">
        <v>12181</v>
      </c>
      <c r="M229" s="8">
        <v>-2.0999999999999999E-3</v>
      </c>
    </row>
    <row r="230" spans="1:13">
      <c r="A230" s="8" t="s">
        <v>1231</v>
      </c>
      <c r="B230" s="205" t="s">
        <v>49</v>
      </c>
      <c r="C230" s="8">
        <v>52956.2474</v>
      </c>
      <c r="D230" s="8" t="s">
        <v>33</v>
      </c>
      <c r="E230" s="8">
        <f>VLOOKUP(C230,'Active 1'!$C$21:$E$347,3,FALSE)</f>
        <v>-4638.0008962606016</v>
      </c>
      <c r="F230" s="8" t="s">
        <v>718</v>
      </c>
      <c r="G230" s="8" t="s">
        <v>1232</v>
      </c>
      <c r="L230" s="8">
        <v>12327</v>
      </c>
      <c r="M230" s="8">
        <v>-1.6000000000000001E-3</v>
      </c>
    </row>
    <row r="231" spans="1:13">
      <c r="A231" s="8" t="s">
        <v>1231</v>
      </c>
      <c r="B231" s="205" t="s">
        <v>49</v>
      </c>
      <c r="C231" s="8">
        <v>53266.414900000003</v>
      </c>
      <c r="D231" s="8" t="s">
        <v>1233</v>
      </c>
      <c r="E231" s="8">
        <f>VLOOKUP(C231,'Active 1'!$C$21:$E$347,3,FALSE)</f>
        <v>-3780.0042600040852</v>
      </c>
      <c r="F231" s="8" t="s">
        <v>718</v>
      </c>
      <c r="G231" s="8" t="s">
        <v>1232</v>
      </c>
      <c r="L231" s="8">
        <v>13185</v>
      </c>
      <c r="M231" s="8">
        <v>-2.3999999999999998E-3</v>
      </c>
    </row>
    <row r="232" spans="1:13">
      <c r="A232" s="8" t="s">
        <v>1231</v>
      </c>
      <c r="B232" s="205" t="s">
        <v>49</v>
      </c>
      <c r="C232" s="8">
        <v>53591.404600000002</v>
      </c>
      <c r="D232" s="8" t="s">
        <v>1233</v>
      </c>
      <c r="E232" s="8">
        <f>VLOOKUP(C232,'Active 1'!$C$21:$E$347,3,FALSE)</f>
        <v>-2881.0059142134719</v>
      </c>
      <c r="F232" s="8" t="s">
        <v>718</v>
      </c>
      <c r="G232" s="8" t="s">
        <v>1232</v>
      </c>
      <c r="L232" s="8">
        <v>14084</v>
      </c>
      <c r="M232" s="8">
        <v>-2.5000000000000001E-3</v>
      </c>
    </row>
    <row r="233" spans="1:13">
      <c r="A233" s="8" t="s">
        <v>1231</v>
      </c>
      <c r="B233" s="205" t="s">
        <v>49</v>
      </c>
      <c r="C233" s="8">
        <v>53638.400900000001</v>
      </c>
      <c r="D233" s="8" t="s">
        <v>1233</v>
      </c>
      <c r="E233" s="8">
        <f>VLOOKUP(C233,'Active 1'!$C$21:$E$347,3,FALSE)</f>
        <v>-2751.0030373275936</v>
      </c>
      <c r="F233" s="8" t="s">
        <v>718</v>
      </c>
      <c r="G233" s="8" t="s">
        <v>1232</v>
      </c>
      <c r="L233" s="8">
        <v>14214</v>
      </c>
      <c r="M233" s="8">
        <v>-1.4E-3</v>
      </c>
    </row>
    <row r="234" spans="1:13">
      <c r="A234" s="8" t="s">
        <v>1231</v>
      </c>
      <c r="B234" s="205" t="s">
        <v>49</v>
      </c>
      <c r="C234" s="8">
        <v>53684.313600000001</v>
      </c>
      <c r="D234" s="8" t="s">
        <v>1233</v>
      </c>
      <c r="E234" s="8">
        <f>VLOOKUP(C234,'Active 1'!$C$21:$E$347,3,FALSE)</f>
        <v>-2623.9976542315089</v>
      </c>
      <c r="F234" s="8" t="s">
        <v>718</v>
      </c>
      <c r="G234" s="8" t="s">
        <v>1232</v>
      </c>
      <c r="L234" s="8">
        <v>14341</v>
      </c>
      <c r="M234" s="8">
        <v>5.9999999999999995E-4</v>
      </c>
    </row>
    <row r="235" spans="1:13">
      <c r="A235" s="8" t="s">
        <v>1231</v>
      </c>
      <c r="B235" s="205" t="s">
        <v>49</v>
      </c>
      <c r="C235" s="8">
        <v>54009.304199999999</v>
      </c>
      <c r="D235" s="8" t="s">
        <v>1234</v>
      </c>
      <c r="E235" s="8">
        <f>VLOOKUP(C235,'Active 1'!$C$21:$E$347,3,FALSE)</f>
        <v>-1724.9968188281159</v>
      </c>
      <c r="F235" s="8" t="s">
        <v>718</v>
      </c>
      <c r="G235" s="8" t="s">
        <v>1235</v>
      </c>
      <c r="L235" s="8">
        <v>15240</v>
      </c>
      <c r="M235" s="8">
        <v>1.2999999999999999E-3</v>
      </c>
    </row>
    <row r="236" spans="1:13">
      <c r="A236" s="8" t="s">
        <v>1204</v>
      </c>
      <c r="B236" s="205" t="s">
        <v>49</v>
      </c>
      <c r="C236" s="8">
        <v>55159.238499999999</v>
      </c>
      <c r="D236" s="8" t="s">
        <v>181</v>
      </c>
      <c r="E236" s="8">
        <f>VLOOKUP(C236,'Active 1'!$C$21:$E$347,3,FALSE)</f>
        <v>1455.9933278377416</v>
      </c>
      <c r="F236" s="8" t="s">
        <v>1205</v>
      </c>
      <c r="G236" s="8" t="s">
        <v>1206</v>
      </c>
      <c r="L236" s="8">
        <v>18421</v>
      </c>
      <c r="M236" s="8">
        <v>-5.9999999999999995E-4</v>
      </c>
    </row>
    <row r="237" spans="1:13">
      <c r="A237" s="8" t="s">
        <v>1204</v>
      </c>
      <c r="B237" s="205" t="s">
        <v>49</v>
      </c>
      <c r="C237" s="8">
        <v>55159.238599999997</v>
      </c>
      <c r="D237" s="8" t="s">
        <v>49</v>
      </c>
      <c r="E237" s="8">
        <f>VLOOKUP(C237,'Active 1'!$C$21:$E$347,3,FALSE)</f>
        <v>1455.9936044613771</v>
      </c>
      <c r="F237" s="8" t="s">
        <v>1205</v>
      </c>
      <c r="G237" s="8" t="s">
        <v>1206</v>
      </c>
      <c r="L237" s="8">
        <v>18421</v>
      </c>
      <c r="M237" s="8">
        <v>-5.0000000000000001E-4</v>
      </c>
    </row>
    <row r="238" spans="1:13">
      <c r="A238" s="8" t="s">
        <v>1236</v>
      </c>
      <c r="B238" s="205" t="s">
        <v>45</v>
      </c>
      <c r="C238" s="8">
        <v>55881.336000000003</v>
      </c>
      <c r="D238" s="8" t="s">
        <v>181</v>
      </c>
      <c r="E238" s="8">
        <f>VLOOKUP(C238,'Active 1'!$C$21:$E$347,3,FALSE)</f>
        <v>3453.4857345187656</v>
      </c>
      <c r="F238" s="8" t="s">
        <v>1237</v>
      </c>
      <c r="G238" s="8" t="s">
        <v>1238</v>
      </c>
      <c r="L238" s="8">
        <v>20418</v>
      </c>
      <c r="M238" s="8">
        <v>-1.6000000000000001E-3</v>
      </c>
    </row>
    <row r="239" spans="1:13">
      <c r="A239" s="8" t="s">
        <v>1204</v>
      </c>
      <c r="B239" s="205" t="s">
        <v>49</v>
      </c>
      <c r="C239" s="8">
        <v>55882.239399999999</v>
      </c>
      <c r="D239" s="8" t="s">
        <v>809</v>
      </c>
      <c r="E239" s="8">
        <f>VLOOKUP(C239,'Active 1'!$C$21:$E$347,3,FALSE)</f>
        <v>3455.9847525048226</v>
      </c>
      <c r="F239" s="8" t="s">
        <v>1239</v>
      </c>
      <c r="G239" s="8" t="s">
        <v>1240</v>
      </c>
      <c r="L239" s="8">
        <v>20421</v>
      </c>
      <c r="M239" s="8">
        <v>-2.8E-3</v>
      </c>
    </row>
    <row r="240" spans="1:13">
      <c r="A240" s="8" t="s">
        <v>1204</v>
      </c>
      <c r="B240" s="205" t="s">
        <v>49</v>
      </c>
      <c r="C240" s="8">
        <v>55882.240299999998</v>
      </c>
      <c r="D240" s="8" t="s">
        <v>181</v>
      </c>
      <c r="E240" s="8">
        <f>VLOOKUP(C240,'Active 1'!$C$21:$E$347,3,FALSE)</f>
        <v>3455.9872421176024</v>
      </c>
      <c r="F240" s="8" t="s">
        <v>1239</v>
      </c>
      <c r="G240" s="8" t="s">
        <v>1240</v>
      </c>
      <c r="L240" s="8">
        <v>20421</v>
      </c>
      <c r="M240" s="8">
        <v>-1.9E-3</v>
      </c>
    </row>
    <row r="241" spans="1:13">
      <c r="A241" s="8" t="s">
        <v>1204</v>
      </c>
      <c r="B241" s="205" t="s">
        <v>49</v>
      </c>
      <c r="C241" s="8">
        <v>55882.240599999997</v>
      </c>
      <c r="D241" s="8" t="s">
        <v>49</v>
      </c>
      <c r="E241" s="8" t="e">
        <f>VLOOKUP(C241,'Active 1'!$C$21:$E$347,3,FALSE)</f>
        <v>#N/A</v>
      </c>
      <c r="F241" s="8" t="s">
        <v>1239</v>
      </c>
      <c r="G241" s="8" t="s">
        <v>1240</v>
      </c>
      <c r="L241" s="8">
        <v>20421</v>
      </c>
      <c r="M241" s="8">
        <v>-1.6000000000000001E-3</v>
      </c>
    </row>
    <row r="242" spans="1:13">
      <c r="A242" s="8" t="s">
        <v>1241</v>
      </c>
      <c r="B242" s="205" t="s">
        <v>45</v>
      </c>
      <c r="C242" s="8">
        <v>56168.366699999999</v>
      </c>
      <c r="D242" s="8" t="s">
        <v>33</v>
      </c>
      <c r="E242" s="8" t="e">
        <f>VLOOKUP(C242,'Active 1'!$C$21:$E$347,3,FALSE)</f>
        <v>#N/A</v>
      </c>
      <c r="F242" s="8" t="s">
        <v>212</v>
      </c>
      <c r="G242" s="8" t="s">
        <v>1242</v>
      </c>
      <c r="L242" s="8">
        <v>21212</v>
      </c>
      <c r="M242" s="8">
        <v>-3.2000000000000002E-3</v>
      </c>
    </row>
  </sheetData>
  <sheetProtection selectLockedCells="1" selectUnlockedCells="1"/>
  <hyperlinks>
    <hyperlink ref="A3" r:id="rId1" xr:uid="{00000000-0004-0000-0900-000000000000}"/>
  </hyperlinks>
  <pageMargins left="0.75" right="0.75" top="1" bottom="1" header="0.51180555555555551" footer="0.51180555555555551"/>
  <pageSetup firstPageNumber="0" orientation="portrait" horizontalDpi="300" verticalDpi="30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24"/>
  <sheetViews>
    <sheetView workbookViewId="0"/>
  </sheetViews>
  <sheetFormatPr defaultRowHeight="12.75"/>
  <cols>
    <col min="1" max="16384" width="9.140625" style="291"/>
  </cols>
  <sheetData>
    <row r="1" spans="1:6">
      <c r="A1" s="291">
        <v>49983.623</v>
      </c>
      <c r="B1" s="291">
        <v>17204</v>
      </c>
      <c r="C1" s="291">
        <v>7.0000000000000001E-3</v>
      </c>
      <c r="D1" s="291">
        <v>11</v>
      </c>
      <c r="E1" s="291" t="s">
        <v>1243</v>
      </c>
      <c r="F1" s="291" t="s">
        <v>1165</v>
      </c>
    </row>
    <row r="2" spans="1:6">
      <c r="A2" s="291">
        <v>49989.599999999999</v>
      </c>
      <c r="B2" s="291">
        <v>17220.5</v>
      </c>
      <c r="C2" s="291">
        <v>0.02</v>
      </c>
      <c r="D2" s="291">
        <v>12</v>
      </c>
      <c r="E2" s="291" t="s">
        <v>1243</v>
      </c>
      <c r="F2" s="291" t="s">
        <v>1165</v>
      </c>
    </row>
    <row r="3" spans="1:6">
      <c r="A3" s="291">
        <v>50002.597000000002</v>
      </c>
      <c r="B3" s="291">
        <v>17256.5</v>
      </c>
      <c r="C3" s="291">
        <v>3.0000000000000001E-3</v>
      </c>
      <c r="D3" s="291">
        <v>13</v>
      </c>
      <c r="E3" s="291" t="s">
        <v>1243</v>
      </c>
      <c r="F3" s="291" t="s">
        <v>1165</v>
      </c>
    </row>
    <row r="4" spans="1:6">
      <c r="A4" s="291">
        <v>50357.61</v>
      </c>
      <c r="B4" s="291">
        <v>18238.5</v>
      </c>
      <c r="C4" s="291">
        <v>2.1000000000000001E-2</v>
      </c>
      <c r="D4" s="291">
        <v>12</v>
      </c>
      <c r="E4" s="291" t="s">
        <v>1243</v>
      </c>
      <c r="F4" s="291" t="s">
        <v>1165</v>
      </c>
    </row>
    <row r="5" spans="1:6">
      <c r="A5" s="291">
        <v>50370.612999999998</v>
      </c>
      <c r="B5" s="291">
        <v>18274.5</v>
      </c>
      <c r="C5" s="291">
        <v>8.9999999999999993E-3</v>
      </c>
      <c r="D5" s="291">
        <v>12</v>
      </c>
      <c r="E5" s="291" t="s">
        <v>1243</v>
      </c>
      <c r="F5" s="291" t="s">
        <v>1165</v>
      </c>
    </row>
    <row r="6" spans="1:6">
      <c r="A6" s="291">
        <v>50376.752</v>
      </c>
      <c r="B6" s="291">
        <v>18291.5</v>
      </c>
      <c r="C6" s="291">
        <v>3.0000000000000001E-3</v>
      </c>
      <c r="D6" s="291">
        <v>11</v>
      </c>
      <c r="E6" s="291" t="s">
        <v>1243</v>
      </c>
      <c r="F6" s="291" t="s">
        <v>1165</v>
      </c>
    </row>
    <row r="7" spans="1:6">
      <c r="A7" s="291">
        <v>50391.584000000003</v>
      </c>
      <c r="B7" s="291">
        <v>18332.5</v>
      </c>
      <c r="C7" s="291">
        <v>1.2999999999999999E-2</v>
      </c>
      <c r="D7" s="291">
        <v>15</v>
      </c>
      <c r="E7" s="291" t="s">
        <v>1243</v>
      </c>
      <c r="F7" s="291" t="s">
        <v>1165</v>
      </c>
    </row>
    <row r="8" spans="1:6">
      <c r="A8" s="291">
        <v>50425.557000000001</v>
      </c>
      <c r="B8" s="291">
        <v>18426.5</v>
      </c>
      <c r="C8" s="291">
        <v>5.0000000000000001E-3</v>
      </c>
      <c r="D8" s="291">
        <v>14</v>
      </c>
      <c r="E8" s="291" t="s">
        <v>1243</v>
      </c>
      <c r="F8" s="291" t="s">
        <v>1165</v>
      </c>
    </row>
    <row r="9" spans="1:6">
      <c r="A9" s="291">
        <v>50455.561999999998</v>
      </c>
      <c r="B9" s="291">
        <v>18509.5</v>
      </c>
      <c r="C9" s="291">
        <v>5.0000000000000001E-3</v>
      </c>
      <c r="D9" s="291">
        <v>13</v>
      </c>
      <c r="E9" s="291" t="s">
        <v>1243</v>
      </c>
      <c r="F9" s="291" t="s">
        <v>1165</v>
      </c>
    </row>
    <row r="10" spans="1:6">
      <c r="A10" s="291">
        <v>50692.705000000002</v>
      </c>
      <c r="B10" s="291">
        <v>19165.5</v>
      </c>
      <c r="C10" s="291">
        <v>3.0000000000000001E-3</v>
      </c>
      <c r="D10" s="291">
        <v>15</v>
      </c>
      <c r="E10" s="291" t="s">
        <v>1243</v>
      </c>
      <c r="F10" s="291" t="s">
        <v>1165</v>
      </c>
    </row>
    <row r="11" spans="1:6">
      <c r="A11" s="291">
        <v>50698.671000000002</v>
      </c>
      <c r="B11" s="291">
        <v>19182</v>
      </c>
      <c r="C11" s="291">
        <v>4.0000000000000001E-3</v>
      </c>
      <c r="D11" s="291">
        <v>12</v>
      </c>
      <c r="E11" s="291" t="s">
        <v>1243</v>
      </c>
      <c r="F11" s="291" t="s">
        <v>1165</v>
      </c>
    </row>
    <row r="12" spans="1:6">
      <c r="A12" s="291">
        <v>50726.688000000002</v>
      </c>
      <c r="B12" s="291">
        <v>19259.5</v>
      </c>
      <c r="C12" s="291">
        <v>5.0000000000000001E-3</v>
      </c>
      <c r="D12" s="291">
        <v>14</v>
      </c>
      <c r="E12" s="291" t="s">
        <v>1243</v>
      </c>
      <c r="F12" s="291" t="s">
        <v>1165</v>
      </c>
    </row>
    <row r="13" spans="1:6">
      <c r="A13" s="291">
        <v>50731.58</v>
      </c>
      <c r="B13" s="291">
        <v>19273</v>
      </c>
      <c r="C13" s="291">
        <v>1.7000000000000001E-2</v>
      </c>
      <c r="D13" s="291">
        <v>14</v>
      </c>
      <c r="E13" s="291" t="s">
        <v>1243</v>
      </c>
      <c r="F13" s="291" t="s">
        <v>1165</v>
      </c>
    </row>
    <row r="14" spans="1:6">
      <c r="A14" s="291">
        <v>50739.705199999997</v>
      </c>
      <c r="B14" s="291" t="s">
        <v>1244</v>
      </c>
      <c r="C14" s="291">
        <v>8.0000000000000002E-3</v>
      </c>
      <c r="D14" s="291">
        <v>26</v>
      </c>
      <c r="E14" s="291" t="s">
        <v>1243</v>
      </c>
      <c r="F14" s="291" t="s">
        <v>1245</v>
      </c>
    </row>
    <row r="15" spans="1:6">
      <c r="A15" s="291">
        <v>50769.525000000001</v>
      </c>
      <c r="B15" s="291" t="s">
        <v>1246</v>
      </c>
      <c r="C15" s="291">
        <v>4.0000000000000001E-3</v>
      </c>
      <c r="D15" s="291">
        <v>11</v>
      </c>
      <c r="E15" s="291" t="s">
        <v>1243</v>
      </c>
      <c r="F15" s="291" t="s">
        <v>1245</v>
      </c>
    </row>
    <row r="16" spans="1:6">
      <c r="A16" s="291">
        <v>50799.536999999997</v>
      </c>
      <c r="B16" s="291">
        <v>19461</v>
      </c>
      <c r="C16" s="291">
        <v>1.0999999999999999E-2</v>
      </c>
      <c r="D16" s="291">
        <v>14</v>
      </c>
      <c r="E16" s="291" t="s">
        <v>1243</v>
      </c>
      <c r="F16" s="291" t="s">
        <v>1165</v>
      </c>
    </row>
    <row r="17" spans="1:6">
      <c r="A17" s="291">
        <v>51012.821000000004</v>
      </c>
      <c r="B17" s="291">
        <v>20051</v>
      </c>
      <c r="C17" s="291">
        <v>8.9999999999999993E-3</v>
      </c>
      <c r="D17" s="291">
        <v>10</v>
      </c>
      <c r="E17" s="291" t="s">
        <v>1243</v>
      </c>
      <c r="F17" s="291" t="s">
        <v>1165</v>
      </c>
    </row>
    <row r="18" spans="1:6">
      <c r="A18" s="291">
        <v>51020.773000000001</v>
      </c>
      <c r="B18" s="291">
        <v>20073</v>
      </c>
      <c r="C18" s="291">
        <v>8.0000000000000002E-3</v>
      </c>
      <c r="D18" s="291">
        <v>12</v>
      </c>
      <c r="E18" s="291" t="s">
        <v>1243</v>
      </c>
      <c r="F18" s="291" t="s">
        <v>1165</v>
      </c>
    </row>
    <row r="19" spans="1:6">
      <c r="A19" s="291">
        <v>51069.758999999998</v>
      </c>
      <c r="B19" s="291">
        <v>20208.5</v>
      </c>
      <c r="C19" s="291">
        <v>0.01</v>
      </c>
      <c r="D19" s="291">
        <v>13</v>
      </c>
      <c r="E19" s="291" t="s">
        <v>1243</v>
      </c>
      <c r="F19" s="291" t="s">
        <v>1165</v>
      </c>
    </row>
    <row r="20" spans="1:6">
      <c r="A20" s="291">
        <v>51075.733500000002</v>
      </c>
      <c r="B20" s="291" t="s">
        <v>1247</v>
      </c>
      <c r="C20" s="291">
        <v>2.01E-2</v>
      </c>
      <c r="D20" s="291">
        <v>62</v>
      </c>
      <c r="E20" s="291" t="s">
        <v>1243</v>
      </c>
      <c r="F20" s="291" t="s">
        <v>1248</v>
      </c>
    </row>
    <row r="21" spans="1:6">
      <c r="A21" s="291">
        <v>51084.59</v>
      </c>
      <c r="B21" s="291">
        <v>20249.5</v>
      </c>
      <c r="C21" s="291">
        <v>0.02</v>
      </c>
      <c r="D21" s="291">
        <v>13</v>
      </c>
      <c r="E21" s="291" t="s">
        <v>1243</v>
      </c>
      <c r="F21" s="291" t="s">
        <v>1165</v>
      </c>
    </row>
    <row r="22" spans="1:6">
      <c r="A22" s="291">
        <v>51097.607000000004</v>
      </c>
      <c r="B22" s="291">
        <v>20285.5</v>
      </c>
      <c r="C22" s="291">
        <v>2.3E-2</v>
      </c>
      <c r="D22" s="291">
        <v>17</v>
      </c>
      <c r="E22" s="291" t="s">
        <v>1243</v>
      </c>
      <c r="F22" s="291" t="s">
        <v>1165</v>
      </c>
    </row>
    <row r="23" spans="1:6">
      <c r="A23" s="291">
        <v>51099.578999999998</v>
      </c>
      <c r="B23" s="291">
        <v>20291</v>
      </c>
      <c r="C23" s="291">
        <v>6.0000000000000001E-3</v>
      </c>
      <c r="D23" s="291">
        <v>14</v>
      </c>
      <c r="E23" s="291" t="s">
        <v>1243</v>
      </c>
      <c r="F23" s="291" t="s">
        <v>1165</v>
      </c>
    </row>
    <row r="24" spans="1:6">
      <c r="A24" s="291">
        <v>51129.58</v>
      </c>
      <c r="B24" s="291">
        <v>20374</v>
      </c>
      <c r="C24" s="291">
        <v>3.0000000000000001E-3</v>
      </c>
      <c r="D24" s="291">
        <v>17</v>
      </c>
      <c r="E24" s="291" t="s">
        <v>1243</v>
      </c>
      <c r="F24" s="291" t="s">
        <v>1165</v>
      </c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O42"/>
  <sheetViews>
    <sheetView workbookViewId="0">
      <selection activeCell="E15" sqref="E15"/>
    </sheetView>
  </sheetViews>
  <sheetFormatPr defaultRowHeight="12.75"/>
  <cols>
    <col min="1" max="1" width="26.42578125" style="8" customWidth="1"/>
    <col min="2" max="2" width="9.140625" style="205"/>
    <col min="3" max="4" width="9.140625" style="8"/>
    <col min="5" max="5" width="15.5703125" style="8" customWidth="1"/>
    <col min="6" max="13" width="9.140625" style="8"/>
    <col min="14" max="14" width="6.85546875" style="8" customWidth="1"/>
    <col min="15" max="17" width="22.85546875" style="8" customWidth="1"/>
    <col min="18" max="16384" width="9.140625" style="8"/>
  </cols>
  <sheetData>
    <row r="2" spans="1:15">
      <c r="N2" s="8">
        <v>1</v>
      </c>
      <c r="O2" s="8" t="s">
        <v>1249</v>
      </c>
    </row>
    <row r="3" spans="1:15">
      <c r="N3" s="8">
        <v>2</v>
      </c>
      <c r="O3" s="8" t="s">
        <v>1250</v>
      </c>
    </row>
    <row r="4" spans="1:15">
      <c r="N4" s="8">
        <v>3</v>
      </c>
      <c r="O4" s="8" t="s">
        <v>1251</v>
      </c>
    </row>
    <row r="5" spans="1:15">
      <c r="N5" s="8">
        <v>4</v>
      </c>
      <c r="O5" s="8" t="s">
        <v>1252</v>
      </c>
    </row>
    <row r="6" spans="1:15">
      <c r="N6" s="8">
        <v>5</v>
      </c>
      <c r="O6" s="8" t="s">
        <v>1253</v>
      </c>
    </row>
    <row r="7" spans="1:15">
      <c r="N7" s="8">
        <v>6</v>
      </c>
      <c r="O7" s="8" t="s">
        <v>1254</v>
      </c>
    </row>
    <row r="8" spans="1:15">
      <c r="N8" s="8">
        <v>7</v>
      </c>
      <c r="O8" s="8" t="s">
        <v>1255</v>
      </c>
    </row>
    <row r="9" spans="1:15">
      <c r="N9" s="8">
        <v>8</v>
      </c>
      <c r="O9" s="8" t="s">
        <v>1256</v>
      </c>
    </row>
    <row r="10" spans="1:15">
      <c r="N10" s="8">
        <v>9</v>
      </c>
      <c r="O10" s="8" t="s">
        <v>1257</v>
      </c>
    </row>
    <row r="11" spans="1:15">
      <c r="N11" s="8">
        <v>10</v>
      </c>
      <c r="O11" s="8" t="s">
        <v>1258</v>
      </c>
    </row>
    <row r="15" spans="1:15">
      <c r="A15" s="8" t="s">
        <v>1249</v>
      </c>
      <c r="B15" s="205" t="s">
        <v>45</v>
      </c>
      <c r="C15" s="8">
        <v>43729.449099999998</v>
      </c>
      <c r="D15" s="8" t="s">
        <v>32</v>
      </c>
      <c r="F15" s="8">
        <v>37188.5</v>
      </c>
      <c r="G15" s="8">
        <v>10.0024</v>
      </c>
      <c r="I15" s="8">
        <v>1</v>
      </c>
    </row>
    <row r="16" spans="1:15">
      <c r="A16" s="8" t="s">
        <v>1249</v>
      </c>
      <c r="B16" s="205" t="s">
        <v>49</v>
      </c>
      <c r="C16" s="8">
        <v>43730.351199999997</v>
      </c>
      <c r="D16" s="8" t="s">
        <v>32</v>
      </c>
      <c r="F16" s="8">
        <v>37191</v>
      </c>
      <c r="G16" s="8">
        <v>10.0009</v>
      </c>
      <c r="I16" s="8">
        <v>1</v>
      </c>
    </row>
    <row r="17" spans="1:9">
      <c r="A17" s="8" t="s">
        <v>1249</v>
      </c>
      <c r="B17" s="205" t="s">
        <v>45</v>
      </c>
      <c r="C17" s="8">
        <v>43754.389600000002</v>
      </c>
      <c r="D17" s="8" t="s">
        <v>32</v>
      </c>
      <c r="F17" s="8">
        <v>37257.5</v>
      </c>
      <c r="G17" s="8">
        <v>20.000599999999999</v>
      </c>
      <c r="I17" s="8">
        <v>1</v>
      </c>
    </row>
    <row r="18" spans="1:9">
      <c r="A18" s="8" t="s">
        <v>1249</v>
      </c>
      <c r="B18" s="205" t="s">
        <v>49</v>
      </c>
      <c r="C18" s="8">
        <v>43757.466699999997</v>
      </c>
      <c r="D18" s="8" t="s">
        <v>32</v>
      </c>
      <c r="F18" s="8">
        <v>37266</v>
      </c>
      <c r="G18" s="8">
        <v>10.0037</v>
      </c>
      <c r="I18" s="8">
        <v>1</v>
      </c>
    </row>
    <row r="19" spans="1:9">
      <c r="A19" s="8" t="s">
        <v>1249</v>
      </c>
      <c r="B19" s="205" t="s">
        <v>49</v>
      </c>
      <c r="C19" s="8">
        <v>43764.333400000003</v>
      </c>
      <c r="D19" s="8" t="s">
        <v>32</v>
      </c>
      <c r="F19" s="8">
        <v>37285</v>
      </c>
      <c r="G19" s="8">
        <v>10.001899999999999</v>
      </c>
      <c r="I19" s="8">
        <v>1</v>
      </c>
    </row>
    <row r="20" spans="1:9">
      <c r="A20" s="8" t="s">
        <v>1250</v>
      </c>
      <c r="B20" s="205" t="s">
        <v>45</v>
      </c>
      <c r="C20" s="8">
        <v>43806.08453</v>
      </c>
      <c r="D20" s="8" t="s">
        <v>32</v>
      </c>
      <c r="F20" s="8">
        <v>37400.5</v>
      </c>
      <c r="G20" s="8">
        <v>10.001200000000001</v>
      </c>
      <c r="I20" s="8">
        <v>2</v>
      </c>
    </row>
    <row r="21" spans="1:9">
      <c r="A21" s="8" t="s">
        <v>1250</v>
      </c>
      <c r="B21" s="205" t="s">
        <v>49</v>
      </c>
      <c r="C21" s="8">
        <v>43806.988380000003</v>
      </c>
      <c r="D21" s="8" t="s">
        <v>32</v>
      </c>
      <c r="F21" s="8">
        <v>37403</v>
      </c>
      <c r="G21" s="8">
        <v>10.001300000000001</v>
      </c>
      <c r="I21" s="8">
        <v>2</v>
      </c>
    </row>
    <row r="22" spans="1:9">
      <c r="A22" s="8" t="s">
        <v>1250</v>
      </c>
      <c r="B22" s="205" t="s">
        <v>49</v>
      </c>
      <c r="C22" s="8">
        <v>43813.133650000003</v>
      </c>
      <c r="D22" s="8" t="s">
        <v>32</v>
      </c>
      <c r="F22" s="8">
        <v>37420</v>
      </c>
      <c r="G22" s="8">
        <v>10.000999999999999</v>
      </c>
      <c r="I22" s="8">
        <v>2</v>
      </c>
    </row>
    <row r="23" spans="1:9">
      <c r="A23" s="8" t="s">
        <v>1250</v>
      </c>
      <c r="B23" s="205" t="s">
        <v>45</v>
      </c>
      <c r="C23" s="8">
        <v>43814.037100000001</v>
      </c>
      <c r="D23" s="8" t="s">
        <v>32</v>
      </c>
      <c r="F23" s="8">
        <v>37422.5</v>
      </c>
      <c r="G23" s="8">
        <v>10.0007</v>
      </c>
      <c r="I23" s="8">
        <v>2</v>
      </c>
    </row>
    <row r="24" spans="1:9">
      <c r="A24" s="8" t="s">
        <v>1250</v>
      </c>
      <c r="B24" s="205" t="s">
        <v>49</v>
      </c>
      <c r="C24" s="8">
        <v>43842.05373</v>
      </c>
      <c r="D24" s="8" t="s">
        <v>32</v>
      </c>
      <c r="F24" s="8">
        <v>37500</v>
      </c>
      <c r="G24" s="8">
        <v>10.000999999999999</v>
      </c>
      <c r="I24" s="8">
        <v>2</v>
      </c>
    </row>
    <row r="25" spans="1:9">
      <c r="A25" s="8" t="s">
        <v>1250</v>
      </c>
      <c r="B25" s="205" t="s">
        <v>49</v>
      </c>
      <c r="C25" s="8">
        <v>43866.998930000002</v>
      </c>
      <c r="D25" s="8" t="s">
        <v>32</v>
      </c>
      <c r="F25" s="8">
        <v>37569</v>
      </c>
      <c r="G25" s="8">
        <v>10.002599999999999</v>
      </c>
      <c r="I25" s="8">
        <v>2</v>
      </c>
    </row>
    <row r="26" spans="1:9">
      <c r="A26" s="8" t="s">
        <v>1251</v>
      </c>
      <c r="B26" s="205" t="s">
        <v>45</v>
      </c>
      <c r="C26" s="8">
        <v>45208.3511</v>
      </c>
      <c r="D26" s="8" t="s">
        <v>32</v>
      </c>
      <c r="F26" s="8">
        <v>41279.5</v>
      </c>
      <c r="G26" s="8">
        <v>10.003399999999999</v>
      </c>
      <c r="I26" s="8">
        <v>3</v>
      </c>
    </row>
    <row r="27" spans="1:9">
      <c r="A27" s="8" t="s">
        <v>1251</v>
      </c>
      <c r="B27" s="205" t="s">
        <v>49</v>
      </c>
      <c r="C27" s="8">
        <v>45208.531900000002</v>
      </c>
      <c r="D27" s="8" t="s">
        <v>32</v>
      </c>
      <c r="F27" s="8">
        <v>41280</v>
      </c>
      <c r="G27" s="8">
        <v>10.003500000000001</v>
      </c>
      <c r="I27" s="8">
        <v>3</v>
      </c>
    </row>
    <row r="28" spans="1:9">
      <c r="A28" s="8" t="s">
        <v>1251</v>
      </c>
      <c r="B28" s="205" t="s">
        <v>45</v>
      </c>
      <c r="C28" s="8">
        <v>46024.26</v>
      </c>
      <c r="D28" s="8" t="s">
        <v>32</v>
      </c>
      <c r="F28" s="8">
        <v>43536.5</v>
      </c>
      <c r="G28" s="8">
        <v>10.0044</v>
      </c>
      <c r="I28" s="8">
        <v>3</v>
      </c>
    </row>
    <row r="29" spans="1:9">
      <c r="A29" s="8" t="s">
        <v>1251</v>
      </c>
      <c r="B29" s="205" t="s">
        <v>49</v>
      </c>
      <c r="C29" s="8">
        <v>46026.248299999999</v>
      </c>
      <c r="D29" s="8" t="s">
        <v>32</v>
      </c>
      <c r="F29" s="8">
        <v>43542</v>
      </c>
      <c r="G29" s="8">
        <v>10.0044</v>
      </c>
      <c r="I29" s="8">
        <v>3</v>
      </c>
    </row>
    <row r="30" spans="1:9">
      <c r="A30" s="8" t="s">
        <v>1252</v>
      </c>
      <c r="B30" s="205" t="s">
        <v>45</v>
      </c>
      <c r="C30" s="8">
        <v>49243.446199999998</v>
      </c>
      <c r="D30" s="8" t="s">
        <v>32</v>
      </c>
      <c r="F30" s="8">
        <v>52441.5</v>
      </c>
      <c r="G30" s="8">
        <v>10.023300000000001</v>
      </c>
      <c r="I30" s="8">
        <v>4</v>
      </c>
    </row>
    <row r="31" spans="1:9">
      <c r="A31" s="8" t="s">
        <v>1252</v>
      </c>
      <c r="B31" s="205" t="s">
        <v>49</v>
      </c>
      <c r="C31" s="8">
        <v>49244.349000000002</v>
      </c>
      <c r="D31" s="8" t="s">
        <v>32</v>
      </c>
      <c r="F31" s="8">
        <v>52444</v>
      </c>
      <c r="G31" s="8">
        <v>10.0223</v>
      </c>
      <c r="I31" s="8">
        <v>4</v>
      </c>
    </row>
    <row r="32" spans="1:9">
      <c r="A32" s="8" t="s">
        <v>1252</v>
      </c>
      <c r="B32" s="205" t="s">
        <v>49</v>
      </c>
      <c r="C32" s="8">
        <v>49273.268900000003</v>
      </c>
      <c r="D32" s="8" t="s">
        <v>32</v>
      </c>
      <c r="F32" s="8">
        <v>52524</v>
      </c>
      <c r="G32" s="8">
        <v>10.0221</v>
      </c>
      <c r="I32" s="8">
        <v>4</v>
      </c>
    </row>
    <row r="33" spans="1:9">
      <c r="A33" s="8" t="s">
        <v>1252</v>
      </c>
      <c r="B33" s="205" t="s">
        <v>45</v>
      </c>
      <c r="C33" s="8">
        <v>49275.26</v>
      </c>
      <c r="D33" s="8" t="s">
        <v>32</v>
      </c>
      <c r="F33" s="8">
        <v>52529.5</v>
      </c>
      <c r="G33" s="8">
        <v>10.025</v>
      </c>
      <c r="I33" s="8">
        <v>4</v>
      </c>
    </row>
    <row r="34" spans="1:9">
      <c r="A34" s="8" t="s">
        <v>1253</v>
      </c>
      <c r="B34" s="205" t="s">
        <v>49</v>
      </c>
      <c r="C34" s="8">
        <v>50001.335099999997</v>
      </c>
      <c r="D34" s="8" t="s">
        <v>32</v>
      </c>
      <c r="F34" s="8">
        <v>54538</v>
      </c>
      <c r="G34" s="8">
        <v>10.0251</v>
      </c>
      <c r="I34" s="8">
        <v>5</v>
      </c>
    </row>
    <row r="35" spans="1:9">
      <c r="A35" s="8" t="s">
        <v>1253</v>
      </c>
      <c r="B35" s="205" t="s">
        <v>49</v>
      </c>
      <c r="C35" s="8">
        <v>50026.378499999999</v>
      </c>
      <c r="D35" s="8" t="s">
        <v>32</v>
      </c>
      <c r="F35" s="8">
        <v>54607</v>
      </c>
      <c r="G35" s="8">
        <v>10.024900000000001</v>
      </c>
      <c r="I35" s="8">
        <v>5</v>
      </c>
    </row>
    <row r="36" spans="1:9">
      <c r="A36" s="8" t="s">
        <v>1254</v>
      </c>
      <c r="B36" s="205" t="s">
        <v>49</v>
      </c>
      <c r="C36" s="8">
        <v>50359.402800000003</v>
      </c>
      <c r="D36" s="8" t="s">
        <v>33</v>
      </c>
      <c r="F36" s="8">
        <v>55528.5</v>
      </c>
      <c r="G36" s="8">
        <v>10.026</v>
      </c>
      <c r="I36" s="8">
        <v>6</v>
      </c>
    </row>
    <row r="37" spans="1:9">
      <c r="A37" s="8" t="s">
        <v>1255</v>
      </c>
      <c r="B37" s="205" t="s">
        <v>49</v>
      </c>
      <c r="C37" s="8">
        <v>50657.457499999997</v>
      </c>
      <c r="D37" s="8" t="s">
        <v>32</v>
      </c>
      <c r="F37" s="8">
        <v>56353</v>
      </c>
      <c r="G37" s="8">
        <v>10.023</v>
      </c>
      <c r="I37" s="8">
        <v>7</v>
      </c>
    </row>
    <row r="38" spans="1:9">
      <c r="A38" s="8" t="s">
        <v>1255</v>
      </c>
      <c r="B38" s="205" t="s">
        <v>45</v>
      </c>
      <c r="C38" s="8">
        <v>50671.377</v>
      </c>
      <c r="D38" s="8" t="s">
        <v>32</v>
      </c>
      <c r="F38" s="8">
        <v>56391.5</v>
      </c>
      <c r="G38" s="8">
        <v>10.024699999999999</v>
      </c>
      <c r="I38" s="8">
        <v>7</v>
      </c>
    </row>
    <row r="39" spans="1:9">
      <c r="A39" s="8" t="s">
        <v>1256</v>
      </c>
      <c r="B39" s="205" t="s">
        <v>45</v>
      </c>
      <c r="C39" s="8">
        <v>50702.469799999999</v>
      </c>
      <c r="D39" s="8" t="s">
        <v>33</v>
      </c>
      <c r="F39" s="8">
        <v>56477.5</v>
      </c>
      <c r="G39" s="8">
        <v>10.0284</v>
      </c>
      <c r="I39" s="8">
        <v>8</v>
      </c>
    </row>
    <row r="40" spans="1:9">
      <c r="A40" s="8" t="s">
        <v>1257</v>
      </c>
      <c r="B40" s="205" t="s">
        <v>45</v>
      </c>
      <c r="C40" s="8">
        <v>50739.705199999997</v>
      </c>
      <c r="D40" s="8" t="s">
        <v>33</v>
      </c>
      <c r="F40" s="8">
        <v>56580.5</v>
      </c>
      <c r="G40" s="8">
        <v>10.029199999999999</v>
      </c>
      <c r="I40" s="8">
        <v>9</v>
      </c>
    </row>
    <row r="41" spans="1:9">
      <c r="A41" s="8" t="s">
        <v>1257</v>
      </c>
      <c r="B41" s="205" t="s">
        <v>49</v>
      </c>
      <c r="C41" s="8">
        <v>50769.525000000001</v>
      </c>
      <c r="D41" s="8" t="s">
        <v>33</v>
      </c>
      <c r="F41" s="8">
        <v>56663</v>
      </c>
      <c r="G41" s="8">
        <v>10.0252</v>
      </c>
      <c r="I41" s="8">
        <v>9</v>
      </c>
    </row>
    <row r="42" spans="1:9">
      <c r="A42" s="8" t="s">
        <v>1258</v>
      </c>
      <c r="B42" s="205" t="s">
        <v>45</v>
      </c>
      <c r="C42" s="8">
        <v>51078.430399999997</v>
      </c>
      <c r="D42" s="8" t="s">
        <v>32</v>
      </c>
      <c r="F42" s="8">
        <v>57517.5</v>
      </c>
      <c r="G42" s="8">
        <v>10.027900000000001</v>
      </c>
      <c r="I42" s="8">
        <v>10</v>
      </c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1:O153"/>
  <sheetViews>
    <sheetView topLeftCell="A109" workbookViewId="0">
      <selection activeCell="A130" sqref="A130:D153"/>
    </sheetView>
  </sheetViews>
  <sheetFormatPr defaultRowHeight="12.75"/>
  <cols>
    <col min="1" max="1" width="20.42578125" style="8" customWidth="1"/>
    <col min="2" max="2" width="9.140625" style="205"/>
    <col min="3" max="3" width="14.7109375" style="7" customWidth="1"/>
    <col min="4" max="14" width="9.140625" style="8"/>
    <col min="15" max="15" width="6.42578125" style="8" customWidth="1"/>
    <col min="16" max="16384" width="9.140625" style="8"/>
  </cols>
  <sheetData>
    <row r="11" spans="1:15">
      <c r="A11" s="8" t="s">
        <v>1259</v>
      </c>
      <c r="B11" s="205" t="s">
        <v>45</v>
      </c>
      <c r="C11" s="7">
        <v>43729.449099999998</v>
      </c>
      <c r="D11" s="8" t="s">
        <v>1260</v>
      </c>
      <c r="E11" s="8">
        <f>VLOOKUP(C11,'Active 1'!C21:E386,3,FALSE)</f>
        <v>-30161.506437032167</v>
      </c>
      <c r="H11" s="8">
        <v>-97</v>
      </c>
      <c r="I11" s="8">
        <v>2.3930000000000002E-3</v>
      </c>
      <c r="O11" s="205">
        <v>11</v>
      </c>
    </row>
    <row r="12" spans="1:15">
      <c r="A12" s="8" t="s">
        <v>1259</v>
      </c>
      <c r="B12" s="205" t="s">
        <v>49</v>
      </c>
      <c r="C12" s="7">
        <v>43730.351199999997</v>
      </c>
      <c r="D12" s="8" t="s">
        <v>1260</v>
      </c>
      <c r="E12" s="8">
        <f>VLOOKUP(C12,'Active 1'!C22:E387,3,FALSE)</f>
        <v>-30159.011015153454</v>
      </c>
      <c r="H12" s="8">
        <v>-94</v>
      </c>
      <c r="I12" s="8">
        <v>-2.1900000000000001E-3</v>
      </c>
      <c r="O12" s="205">
        <v>12</v>
      </c>
    </row>
    <row r="13" spans="1:15">
      <c r="A13" s="8" t="s">
        <v>1259</v>
      </c>
      <c r="B13" s="205" t="s">
        <v>49</v>
      </c>
      <c r="C13" s="7">
        <v>43757.466699999997</v>
      </c>
      <c r="D13" s="8" t="s">
        <v>1260</v>
      </c>
      <c r="E13" s="8">
        <f>VLOOKUP(C13,'Active 1'!C25:E390,3,FALSE)</f>
        <v>-30084.003131379643</v>
      </c>
      <c r="H13" s="8">
        <v>-19</v>
      </c>
      <c r="I13" s="8">
        <v>5.672E-3</v>
      </c>
      <c r="O13" s="205">
        <v>15</v>
      </c>
    </row>
    <row r="14" spans="1:15">
      <c r="A14" s="8" t="s">
        <v>1259</v>
      </c>
      <c r="B14" s="205" t="s">
        <v>49</v>
      </c>
      <c r="C14" s="7">
        <v>43764.333400000003</v>
      </c>
      <c r="D14" s="8" t="s">
        <v>1260</v>
      </c>
      <c r="E14" s="8">
        <f>VLOOKUP(C14,'Active 1'!C26:E391,3,FALSE)</f>
        <v>-30065.008215722173</v>
      </c>
      <c r="H14" s="8">
        <v>0</v>
      </c>
      <c r="I14" s="8">
        <v>5.8100000000000003E-4</v>
      </c>
      <c r="O14" s="205">
        <v>16</v>
      </c>
    </row>
    <row r="15" spans="1:15">
      <c r="A15" s="8" t="s">
        <v>1261</v>
      </c>
      <c r="B15" s="205" t="s">
        <v>45</v>
      </c>
      <c r="C15" s="7">
        <v>44812.502200000003</v>
      </c>
      <c r="D15" s="8" t="s">
        <v>1260</v>
      </c>
      <c r="E15" s="8">
        <f>VLOOKUP(C15,'Active 1'!C27:E392,3,FALSE)</f>
        <v>-27165.525501933593</v>
      </c>
      <c r="H15" s="8">
        <v>2899</v>
      </c>
      <c r="I15" s="8">
        <v>-1.772E-2</v>
      </c>
      <c r="O15" s="205">
        <v>17</v>
      </c>
    </row>
    <row r="16" spans="1:15">
      <c r="A16" s="8" t="s">
        <v>1262</v>
      </c>
      <c r="B16" s="205" t="s">
        <v>45</v>
      </c>
      <c r="C16" s="7">
        <v>45208.3511</v>
      </c>
      <c r="D16" s="8" t="s">
        <v>1260</v>
      </c>
      <c r="E16" s="8">
        <f>VLOOKUP(C16,'Active 1'!C28:E393,3,FALSE)</f>
        <v>-26070.513856078254</v>
      </c>
      <c r="H16" s="8">
        <v>3994</v>
      </c>
      <c r="I16" s="8">
        <v>-6.4599999999999996E-3</v>
      </c>
      <c r="O16" s="205">
        <v>18</v>
      </c>
    </row>
    <row r="17" spans="1:15">
      <c r="A17" s="8" t="s">
        <v>1262</v>
      </c>
      <c r="B17" s="205" t="s">
        <v>49</v>
      </c>
      <c r="C17" s="7">
        <v>45208.531900000002</v>
      </c>
      <c r="D17" s="8" t="s">
        <v>1260</v>
      </c>
      <c r="E17" s="8">
        <f>VLOOKUP(C17,'Active 1'!C29:E394,3,FALSE)</f>
        <v>-26070.013720532665</v>
      </c>
      <c r="H17" s="8">
        <v>3995</v>
      </c>
      <c r="I17" s="8">
        <v>-6.3299999999999997E-3</v>
      </c>
      <c r="O17" s="205">
        <v>19</v>
      </c>
    </row>
    <row r="18" spans="1:15">
      <c r="A18" s="8" t="s">
        <v>1262</v>
      </c>
      <c r="B18" s="205" t="s">
        <v>45</v>
      </c>
      <c r="C18" s="7">
        <v>46024.26</v>
      </c>
      <c r="D18" s="8" t="s">
        <v>1260</v>
      </c>
      <c r="E18" s="8">
        <f>VLOOKUP(C18,'Active 1'!C30:E395,3,FALSE)</f>
        <v>-23813.516937665623</v>
      </c>
      <c r="H18" s="8">
        <v>6251</v>
      </c>
      <c r="I18" s="8">
        <v>-1.034E-2</v>
      </c>
      <c r="O18" s="205">
        <v>20</v>
      </c>
    </row>
    <row r="19" spans="1:15">
      <c r="A19" s="8" t="s">
        <v>1262</v>
      </c>
      <c r="B19" s="205" t="s">
        <v>49</v>
      </c>
      <c r="C19" s="7">
        <v>46026.248299999999</v>
      </c>
      <c r="D19" s="8" t="s">
        <v>1260</v>
      </c>
      <c r="E19" s="8">
        <f>VLOOKUP(C19,'Active 1'!C31:E396,3,FALSE)</f>
        <v>-23808.016829782409</v>
      </c>
      <c r="H19" s="8">
        <v>6257</v>
      </c>
      <c r="I19" s="8">
        <v>-1.023E-2</v>
      </c>
      <c r="O19" s="205">
        <v>21</v>
      </c>
    </row>
    <row r="20" spans="1:15">
      <c r="A20" s="8" t="s">
        <v>118</v>
      </c>
      <c r="B20" s="205" t="s">
        <v>45</v>
      </c>
      <c r="C20" s="7">
        <v>48887.364999999998</v>
      </c>
      <c r="D20" s="8" t="s">
        <v>76</v>
      </c>
      <c r="E20" s="8">
        <f>VLOOKUP(C20,'Active 1'!C33:E398,3,FALSE)</f>
        <v>-15893.491598939985</v>
      </c>
      <c r="H20" s="8">
        <v>14171</v>
      </c>
      <c r="I20" s="8">
        <v>1.2219000000000001E-2</v>
      </c>
      <c r="O20" s="205">
        <v>23</v>
      </c>
    </row>
    <row r="21" spans="1:15">
      <c r="A21" s="8" t="s">
        <v>1263</v>
      </c>
      <c r="B21" s="205" t="s">
        <v>45</v>
      </c>
      <c r="C21" s="7">
        <v>49243.446199999998</v>
      </c>
      <c r="D21" s="8" t="s">
        <v>1260</v>
      </c>
      <c r="E21" s="8">
        <f>VLOOKUP(C21,'Active 1'!C34:E399,3,FALSE)</f>
        <v>-14908.486813350968</v>
      </c>
      <c r="H21" s="8">
        <v>15156</v>
      </c>
      <c r="I21" s="8">
        <v>1.6659E-2</v>
      </c>
      <c r="O21" s="205">
        <v>24</v>
      </c>
    </row>
    <row r="22" spans="1:15">
      <c r="A22" s="8" t="s">
        <v>1264</v>
      </c>
      <c r="B22" s="205" t="s">
        <v>49</v>
      </c>
      <c r="C22" s="7">
        <v>49244.349000000002</v>
      </c>
      <c r="D22" s="8" t="s">
        <v>1260</v>
      </c>
      <c r="E22" s="8">
        <f>VLOOKUP(C22,'Active 1'!C35:E400,3,FALSE)</f>
        <v>-14905.989455106745</v>
      </c>
      <c r="H22" s="8">
        <v>15159</v>
      </c>
      <c r="I22" s="8">
        <v>1.4016000000000001E-2</v>
      </c>
      <c r="O22" s="205">
        <v>25</v>
      </c>
    </row>
    <row r="23" spans="1:15">
      <c r="A23" s="8" t="s">
        <v>1265</v>
      </c>
      <c r="B23" s="205" t="s">
        <v>49</v>
      </c>
      <c r="C23" s="7">
        <v>49273.268900000003</v>
      </c>
      <c r="D23" s="8" t="s">
        <v>1260</v>
      </c>
      <c r="E23" s="8">
        <f>VLOOKUP(C23,'Active 1'!C36:E401,3,FALSE)</f>
        <v>-14825.990174328213</v>
      </c>
      <c r="H23" s="8">
        <v>15239</v>
      </c>
      <c r="I23" s="8">
        <v>1.3269E-2</v>
      </c>
      <c r="O23" s="205">
        <v>26</v>
      </c>
    </row>
    <row r="24" spans="1:15">
      <c r="A24" s="8" t="s">
        <v>1266</v>
      </c>
      <c r="B24" s="205" t="s">
        <v>45</v>
      </c>
      <c r="C24" s="7">
        <v>49275.26</v>
      </c>
      <c r="D24" s="8" t="s">
        <v>1260</v>
      </c>
      <c r="E24" s="8">
        <f>VLOOKUP(C24,'Active 1'!C37:E402,3,FALSE)</f>
        <v>-14820.482320983005</v>
      </c>
      <c r="H24" s="8">
        <v>15244</v>
      </c>
      <c r="I24" s="8">
        <v>2.112E-2</v>
      </c>
      <c r="O24" s="205">
        <v>27</v>
      </c>
    </row>
    <row r="25" spans="1:15">
      <c r="A25" s="8" t="s">
        <v>1267</v>
      </c>
      <c r="B25" s="205" t="s">
        <v>49</v>
      </c>
      <c r="C25" s="7">
        <v>50001.335099999997</v>
      </c>
      <c r="D25" s="8" t="s">
        <v>76</v>
      </c>
      <c r="E25" s="8">
        <f>VLOOKUP(C25,'Active 1'!C38:E403,3,FALSE)</f>
        <v>-12811.98693229914</v>
      </c>
      <c r="H25" s="8">
        <v>17253</v>
      </c>
      <c r="I25" s="8">
        <v>1.5803000000000001E-2</v>
      </c>
      <c r="O25" s="205">
        <v>28</v>
      </c>
    </row>
    <row r="26" spans="1:15">
      <c r="A26" s="8" t="s">
        <v>1267</v>
      </c>
      <c r="B26" s="205" t="s">
        <v>49</v>
      </c>
      <c r="C26" s="7">
        <v>50026.2785</v>
      </c>
      <c r="D26" s="8" t="s">
        <v>76</v>
      </c>
      <c r="E26" s="8">
        <f>VLOOKUP(C26,'Active 1'!C39:E404,3,FALSE)</f>
        <v>-12742.987590663399</v>
      </c>
      <c r="H26" s="8">
        <v>17322</v>
      </c>
      <c r="I26" s="8">
        <v>1.5121000000000001E-2</v>
      </c>
      <c r="O26" s="205">
        <v>29</v>
      </c>
    </row>
    <row r="27" spans="1:15">
      <c r="A27" s="8" t="s">
        <v>1267</v>
      </c>
      <c r="B27" s="205" t="s">
        <v>45</v>
      </c>
      <c r="C27" s="7">
        <v>50359.402800000003</v>
      </c>
      <c r="D27" s="8" t="s">
        <v>76</v>
      </c>
      <c r="E27" s="8">
        <f>VLOOKUP(C27,'Active 1'!C40:E405,3,FALSE)</f>
        <v>-11821.48701805245</v>
      </c>
      <c r="H27" s="8">
        <v>18243</v>
      </c>
      <c r="I27" s="8">
        <v>1.5369000000000001E-2</v>
      </c>
      <c r="O27" s="205">
        <v>30</v>
      </c>
    </row>
    <row r="28" spans="1:15">
      <c r="A28" s="8" t="s">
        <v>1268</v>
      </c>
      <c r="B28" s="205" t="s">
        <v>49</v>
      </c>
      <c r="C28" s="7">
        <v>50657.457499999997</v>
      </c>
      <c r="D28" s="8" t="s">
        <v>76</v>
      </c>
      <c r="E28" s="8">
        <f>VLOOKUP(C28,'Active 1'!C41:E406,3,FALSE)</f>
        <v>-10996.997250361004</v>
      </c>
      <c r="H28" s="8">
        <v>19068</v>
      </c>
      <c r="I28" s="8">
        <v>4.8469999999999997E-3</v>
      </c>
      <c r="O28" s="205">
        <v>31</v>
      </c>
    </row>
    <row r="29" spans="1:15">
      <c r="A29" s="8" t="s">
        <v>1268</v>
      </c>
      <c r="B29" s="205" t="s">
        <v>45</v>
      </c>
      <c r="C29" s="7">
        <v>50671.377</v>
      </c>
      <c r="D29" s="8" t="s">
        <v>76</v>
      </c>
      <c r="E29" s="8">
        <f>VLOOKUP(C29,'Active 1'!C42:E407,3,FALSE)</f>
        <v>-10958.492622447455</v>
      </c>
      <c r="H29" s="8">
        <v>19106</v>
      </c>
      <c r="I29" s="8">
        <v>9.4619999999999999E-3</v>
      </c>
      <c r="O29" s="205">
        <v>32</v>
      </c>
    </row>
    <row r="30" spans="1:15">
      <c r="A30" s="8" t="s">
        <v>1267</v>
      </c>
      <c r="B30" s="205" t="s">
        <v>45</v>
      </c>
      <c r="C30" s="7">
        <v>50702.469799999999</v>
      </c>
      <c r="D30" s="8" t="s">
        <v>76</v>
      </c>
      <c r="E30" s="8">
        <f>VLOOKUP(C30,'Active 1'!C43:E408,3,FALSE)</f>
        <v>-10872.48258654171</v>
      </c>
      <c r="H30" s="8">
        <v>19192</v>
      </c>
      <c r="I30" s="8">
        <v>1.9467999999999999E-2</v>
      </c>
      <c r="O30" s="205">
        <v>33</v>
      </c>
    </row>
    <row r="31" spans="1:15">
      <c r="A31" s="8" t="s">
        <v>1267</v>
      </c>
      <c r="B31" s="205" t="s">
        <v>45</v>
      </c>
      <c r="C31" s="7">
        <v>51078.430399999997</v>
      </c>
      <c r="D31" s="8" t="s">
        <v>76</v>
      </c>
      <c r="E31" s="8">
        <f>VLOOKUP(C31,'Active 1'!C44:E409,3,FALSE)</f>
        <v>-9832.4866805716229</v>
      </c>
      <c r="H31" s="8">
        <v>20232</v>
      </c>
      <c r="I31" s="8">
        <v>1.5008000000000001E-2</v>
      </c>
      <c r="O31" s="205">
        <v>34</v>
      </c>
    </row>
    <row r="32" spans="1:15">
      <c r="A32" s="8" t="s">
        <v>1267</v>
      </c>
      <c r="B32" s="205" t="s">
        <v>45</v>
      </c>
      <c r="C32" s="7">
        <v>51471.381000000001</v>
      </c>
      <c r="D32" s="8" t="s">
        <v>76</v>
      </c>
      <c r="E32" s="8">
        <f>VLOOKUP(C32,'Active 1'!C46:E411,3,FALSE)</f>
        <v>-8745.4924177459579</v>
      </c>
      <c r="H32" s="8">
        <v>21319</v>
      </c>
      <c r="I32" s="8">
        <v>8.8889999999999993E-3</v>
      </c>
      <c r="O32" s="205">
        <v>36</v>
      </c>
    </row>
    <row r="33" spans="1:15">
      <c r="A33" s="8" t="s">
        <v>1269</v>
      </c>
      <c r="B33" s="205" t="s">
        <v>45</v>
      </c>
      <c r="C33" s="7">
        <v>51513.314899999998</v>
      </c>
      <c r="D33" s="8" t="s">
        <v>76</v>
      </c>
      <c r="E33" s="8">
        <f>VLOOKUP(C33,'Active 1'!C47:E412,3,FALSE)</f>
        <v>-8629.4933361364601</v>
      </c>
      <c r="H33" s="8">
        <v>21435</v>
      </c>
      <c r="I33" s="8">
        <v>7.9299999999999995E-3</v>
      </c>
      <c r="O33" s="205">
        <v>37</v>
      </c>
    </row>
    <row r="34" spans="1:15">
      <c r="A34" s="8" t="s">
        <v>1267</v>
      </c>
      <c r="B34" s="205" t="s">
        <v>49</v>
      </c>
      <c r="C34" s="7">
        <v>51770.521200000003</v>
      </c>
      <c r="D34" s="8" t="s">
        <v>76</v>
      </c>
      <c r="E34" s="8">
        <f>VLOOKUP(C34,'Active 1'!C48:E413,3,FALSE)</f>
        <v>-7917.9999004154815</v>
      </c>
      <c r="H34" s="8">
        <v>22147</v>
      </c>
      <c r="I34" s="8">
        <v>1.116E-3</v>
      </c>
      <c r="O34" s="205">
        <v>38</v>
      </c>
    </row>
    <row r="35" spans="1:15">
      <c r="A35" s="8" t="s">
        <v>1269</v>
      </c>
      <c r="B35" s="205" t="s">
        <v>49</v>
      </c>
      <c r="C35" s="7">
        <v>51840.290500000003</v>
      </c>
      <c r="D35" s="8" t="s">
        <v>76</v>
      </c>
      <c r="E35" s="8">
        <f>VLOOKUP(C35,'Active 1'!C49:E413,3,FALSE)</f>
        <v>-7725.0015214300265</v>
      </c>
      <c r="H35" s="8">
        <v>22340</v>
      </c>
      <c r="I35" s="8">
        <v>-5.6999999999999998E-4</v>
      </c>
      <c r="O35" s="205">
        <v>39</v>
      </c>
    </row>
    <row r="36" spans="1:15">
      <c r="A36" s="8" t="s">
        <v>1270</v>
      </c>
      <c r="B36" s="205" t="s">
        <v>45</v>
      </c>
      <c r="C36" s="7">
        <v>52131.842499999999</v>
      </c>
      <c r="D36" s="8" t="s">
        <v>76</v>
      </c>
      <c r="E36" s="8">
        <f>VLOOKUP(C36,'Active 1'!C50:E414,3,FALSE)</f>
        <v>-6918.4997593374355</v>
      </c>
      <c r="H36" s="8">
        <v>23146</v>
      </c>
      <c r="I36" s="8">
        <v>9.0600000000000001E-4</v>
      </c>
      <c r="O36" s="205">
        <v>40</v>
      </c>
    </row>
    <row r="37" spans="1:15">
      <c r="A37" s="8" t="s">
        <v>1271</v>
      </c>
      <c r="B37" s="205" t="s">
        <v>45</v>
      </c>
      <c r="C37" s="7">
        <v>52201.250800000002</v>
      </c>
      <c r="D37" s="8" t="s">
        <v>76</v>
      </c>
      <c r="E37" s="8">
        <f>VLOOKUP(C37,'Active 1'!C51:E414,3,FALSE)</f>
        <v>-6726.4999917012874</v>
      </c>
      <c r="H37" s="8">
        <v>23338</v>
      </c>
      <c r="I37" s="8">
        <v>6.0599999999999998E-4</v>
      </c>
      <c r="O37" s="205">
        <v>41</v>
      </c>
    </row>
    <row r="38" spans="1:15">
      <c r="A38" s="8" t="s">
        <v>1271</v>
      </c>
      <c r="B38" s="205" t="s">
        <v>49</v>
      </c>
      <c r="C38" s="7">
        <v>52201.430500000002</v>
      </c>
      <c r="D38" s="8" t="s">
        <v>76</v>
      </c>
      <c r="E38" s="8">
        <f>VLOOKUP(C38,'Active 1'!C52:E415,3,FALSE)</f>
        <v>-6726.002899015768</v>
      </c>
      <c r="H38" s="8">
        <v>23339</v>
      </c>
      <c r="I38" s="8">
        <v>-2.3E-3</v>
      </c>
      <c r="O38" s="205">
        <v>42</v>
      </c>
    </row>
    <row r="39" spans="1:15">
      <c r="A39" s="8" t="s">
        <v>1271</v>
      </c>
      <c r="B39" s="205" t="s">
        <v>49</v>
      </c>
      <c r="C39" s="7">
        <v>52203.238599999997</v>
      </c>
      <c r="D39" s="8" t="s">
        <v>76</v>
      </c>
      <c r="E39" s="8">
        <f>VLOOKUP(C39,'Active 1'!C53:E415,3,FALSE)</f>
        <v>-6721.0012669362914</v>
      </c>
      <c r="H39" s="8">
        <v>23344</v>
      </c>
      <c r="I39" s="8">
        <v>-6.7000000000000002E-4</v>
      </c>
      <c r="O39" s="205">
        <v>43</v>
      </c>
    </row>
    <row r="40" spans="1:15">
      <c r="A40" s="8" t="s">
        <v>1271</v>
      </c>
      <c r="B40" s="205" t="s">
        <v>45</v>
      </c>
      <c r="C40" s="7">
        <v>52203.418799999999</v>
      </c>
      <c r="D40" s="8" t="s">
        <v>76</v>
      </c>
      <c r="E40" s="8">
        <f>VLOOKUP(C40,'Active 1'!C54:E416,3,FALSE)</f>
        <v>-6720.5027911325551</v>
      </c>
      <c r="H40" s="8">
        <v>23344</v>
      </c>
      <c r="I40" s="8">
        <v>-2.2000000000000001E-3</v>
      </c>
      <c r="O40" s="205">
        <v>44</v>
      </c>
    </row>
    <row r="41" spans="1:15">
      <c r="A41" s="8" t="s">
        <v>1272</v>
      </c>
      <c r="B41" s="205" t="s">
        <v>45</v>
      </c>
      <c r="C41" s="7">
        <v>52207.396200000003</v>
      </c>
      <c r="D41" s="8" t="s">
        <v>76</v>
      </c>
      <c r="E41" s="8">
        <f>VLOOKUP(C41,'Active 1'!C55:E416,3,FALSE)</f>
        <v>-6709.5003623769644</v>
      </c>
      <c r="H41" s="8">
        <v>23355</v>
      </c>
      <c r="I41" s="8">
        <v>2.2900000000000001E-4</v>
      </c>
      <c r="O41" s="205">
        <v>45</v>
      </c>
    </row>
    <row r="42" spans="1:15">
      <c r="A42" s="8" t="s">
        <v>1273</v>
      </c>
      <c r="B42" s="205" t="s">
        <v>49</v>
      </c>
      <c r="C42" s="7">
        <v>52513.411800000002</v>
      </c>
      <c r="D42" s="8" t="s">
        <v>76</v>
      </c>
      <c r="E42" s="8">
        <f>VLOOKUP(C42,'Active 1'!C56:E417,3,FALSE)</f>
        <v>-5862.9888631321501</v>
      </c>
      <c r="H42" s="8">
        <v>24202</v>
      </c>
      <c r="I42" s="8">
        <v>1.1431E-2</v>
      </c>
      <c r="O42" s="205">
        <v>46</v>
      </c>
    </row>
    <row r="43" spans="1:15">
      <c r="A43" s="8" t="s">
        <v>1274</v>
      </c>
      <c r="B43" s="205" t="s">
        <v>49</v>
      </c>
      <c r="C43" s="7">
        <v>52541.968999999997</v>
      </c>
      <c r="D43" s="8" t="s">
        <v>76</v>
      </c>
      <c r="E43" s="8">
        <f>VLOOKUP(C43,'Active 1'!C57:E417,3,FALSE)</f>
        <v>-5783.9928963048696</v>
      </c>
      <c r="H43" s="8">
        <v>24281</v>
      </c>
      <c r="I43" s="8">
        <v>7.3699999999999998E-3</v>
      </c>
      <c r="O43" s="205">
        <v>47</v>
      </c>
    </row>
    <row r="44" spans="1:15">
      <c r="A44" s="8" t="s">
        <v>1274</v>
      </c>
      <c r="B44" s="205" t="s">
        <v>45</v>
      </c>
      <c r="C44" s="7">
        <v>52542.150500000003</v>
      </c>
      <c r="D44" s="8" t="s">
        <v>76</v>
      </c>
      <c r="E44" s="8">
        <f>VLOOKUP(C44,'Active 1'!C58:E418,3,FALSE)</f>
        <v>-5783.4908243937707</v>
      </c>
      <c r="H44" s="8">
        <v>24281</v>
      </c>
      <c r="I44" s="8">
        <v>9.4420000000000007E-3</v>
      </c>
      <c r="O44" s="205">
        <v>48</v>
      </c>
    </row>
    <row r="45" spans="1:15">
      <c r="A45" s="8" t="s">
        <v>1275</v>
      </c>
      <c r="B45" s="205" t="s">
        <v>49</v>
      </c>
      <c r="C45" s="7">
        <v>52838.402000000002</v>
      </c>
      <c r="D45" s="8" t="s">
        <v>76</v>
      </c>
      <c r="E45" s="8">
        <f>VLOOKUP(C45,'Active 1'!C59:E418,3,FALSE)</f>
        <v>-4963.9891342233195</v>
      </c>
      <c r="H45" s="8">
        <v>25101</v>
      </c>
      <c r="I45" s="8">
        <v>1.0843999999999999E-2</v>
      </c>
      <c r="O45" s="205">
        <v>49</v>
      </c>
    </row>
    <row r="46" spans="1:15">
      <c r="A46" s="8" t="s">
        <v>1276</v>
      </c>
      <c r="B46" s="205" t="s">
        <v>49</v>
      </c>
      <c r="C46" s="7">
        <v>52852.495600000002</v>
      </c>
      <c r="D46" s="8" t="s">
        <v>76</v>
      </c>
      <c r="E46" s="8">
        <f>VLOOKUP(C46,'Active 1'!C60:E419,3,FALSE)</f>
        <v>-4925.0029045482415</v>
      </c>
      <c r="H46" s="8">
        <v>25140</v>
      </c>
      <c r="I46" s="8">
        <v>-2.9399999999999999E-3</v>
      </c>
      <c r="O46" s="205">
        <v>50</v>
      </c>
    </row>
    <row r="47" spans="1:15">
      <c r="A47" s="8" t="s">
        <v>1277</v>
      </c>
      <c r="B47" s="205" t="s">
        <v>49</v>
      </c>
      <c r="C47" s="7">
        <v>52884.669300000001</v>
      </c>
      <c r="D47" s="8" t="s">
        <v>76</v>
      </c>
      <c r="E47" s="8">
        <f>VLOOKUP(C47,'Active 1'!C61:E419,3,FALSE)</f>
        <v>-4836.0028436910416</v>
      </c>
      <c r="H47" s="8">
        <v>25229</v>
      </c>
      <c r="I47" s="8">
        <v>-2.9099999999999998E-3</v>
      </c>
      <c r="O47" s="205">
        <v>51</v>
      </c>
    </row>
    <row r="48" spans="1:15">
      <c r="A48" s="8" t="s">
        <v>1274</v>
      </c>
      <c r="B48" s="205" t="s">
        <v>49</v>
      </c>
      <c r="C48" s="7">
        <v>52913.952100000002</v>
      </c>
      <c r="D48" s="8" t="s">
        <v>76</v>
      </c>
      <c r="E48" s="8">
        <f>VLOOKUP(C48,'Active 1'!C63:E420,3,FALSE)</f>
        <v>-4754.9996957139874</v>
      </c>
      <c r="H48" s="8">
        <v>25310</v>
      </c>
      <c r="I48" s="8">
        <v>2.0900000000000001E-4</v>
      </c>
      <c r="O48" s="205">
        <v>53</v>
      </c>
    </row>
    <row r="49" spans="1:15">
      <c r="A49" s="8" t="s">
        <v>1278</v>
      </c>
      <c r="B49" s="205" t="s">
        <v>49</v>
      </c>
      <c r="C49" s="7">
        <v>52994.565799999997</v>
      </c>
      <c r="D49" s="8" t="s">
        <v>76</v>
      </c>
      <c r="E49" s="8">
        <f>VLOOKUP(C49,'Active 1'!C65:E421,3,FALSE)</f>
        <v>-4532.0031424445888</v>
      </c>
      <c r="H49" s="8">
        <v>25533</v>
      </c>
      <c r="I49" s="8">
        <v>-3.32E-3</v>
      </c>
      <c r="O49" s="205">
        <v>55</v>
      </c>
    </row>
    <row r="50" spans="1:15">
      <c r="A50" s="8" t="s">
        <v>1272</v>
      </c>
      <c r="B50" s="205" t="s">
        <v>45</v>
      </c>
      <c r="C50" s="7">
        <v>53284.311199999996</v>
      </c>
      <c r="D50" s="8" t="s">
        <v>76</v>
      </c>
      <c r="E50" s="8">
        <f>VLOOKUP(C50,'Active 1'!C67:E422,3,FALSE)</f>
        <v>-3730.4988630768398</v>
      </c>
      <c r="H50" s="8">
        <v>26334</v>
      </c>
      <c r="I50" s="8">
        <v>6.8199999999999999E-4</v>
      </c>
      <c r="O50" s="205">
        <v>57</v>
      </c>
    </row>
    <row r="51" spans="1:15">
      <c r="A51" s="8" t="s">
        <v>1272</v>
      </c>
      <c r="B51" s="205" t="s">
        <v>45</v>
      </c>
      <c r="C51" s="7">
        <v>53285.395700000001</v>
      </c>
      <c r="D51" s="8" t="s">
        <v>76</v>
      </c>
      <c r="E51" s="8">
        <f>VLOOKUP(C51,'Active 1'!C68:E423,3,FALSE)</f>
        <v>-3727.4988796742459</v>
      </c>
      <c r="H51" s="8">
        <v>26337</v>
      </c>
      <c r="I51" s="8">
        <v>6.6399999999999999E-4</v>
      </c>
      <c r="O51" s="205">
        <v>58</v>
      </c>
    </row>
    <row r="52" spans="1:15">
      <c r="A52" s="8" t="s">
        <v>1278</v>
      </c>
      <c r="B52" s="205" t="s">
        <v>45</v>
      </c>
      <c r="C52" s="7">
        <v>53318.653599999998</v>
      </c>
      <c r="D52" s="8" t="s">
        <v>76</v>
      </c>
      <c r="E52" s="8">
        <f>VLOOKUP(C52,'Active 1'!C69:E423,3,FALSE)</f>
        <v>-3635.4996652853993</v>
      </c>
      <c r="H52" s="8">
        <v>26429</v>
      </c>
      <c r="I52" s="8">
        <v>-1.4999999999999999E-4</v>
      </c>
      <c r="O52" s="205">
        <v>59</v>
      </c>
    </row>
    <row r="53" spans="1:15">
      <c r="A53" s="8" t="s">
        <v>1279</v>
      </c>
      <c r="B53" s="205" t="s">
        <v>49</v>
      </c>
      <c r="C53" s="7">
        <v>53600.082600000002</v>
      </c>
      <c r="D53" s="8" t="s">
        <v>76</v>
      </c>
      <c r="E53" s="8">
        <f>VLOOKUP(C53,'Active 1'!C71:E424,3,FALSE)</f>
        <v>-2857.0005145199716</v>
      </c>
      <c r="H53" s="8">
        <v>27208</v>
      </c>
      <c r="I53" s="8">
        <v>-1.2800000000000001E-3</v>
      </c>
      <c r="O53" s="205">
        <v>61</v>
      </c>
    </row>
    <row r="54" spans="1:15">
      <c r="A54" s="8" t="s">
        <v>1279</v>
      </c>
      <c r="B54" s="205" t="s">
        <v>45</v>
      </c>
      <c r="C54" s="7">
        <v>53600.263800000001</v>
      </c>
      <c r="D54" s="8" t="s">
        <v>76</v>
      </c>
      <c r="E54" s="8">
        <f>VLOOKUP(C54,'Active 1'!C72:E425,3,FALSE)</f>
        <v>-2856.4992724798194</v>
      </c>
      <c r="H54" s="8">
        <v>27208</v>
      </c>
      <c r="I54" s="202">
        <v>-3.4999999999999997E-5</v>
      </c>
      <c r="O54" s="205">
        <v>62</v>
      </c>
    </row>
    <row r="55" spans="1:15">
      <c r="A55" s="8" t="s">
        <v>1279</v>
      </c>
      <c r="B55" s="205" t="s">
        <v>49</v>
      </c>
      <c r="C55" s="7">
        <v>53601.167000000001</v>
      </c>
      <c r="D55" s="8" t="s">
        <v>76</v>
      </c>
      <c r="E55" s="8">
        <f>VLOOKUP(C55,'Active 1'!C73:E426,3,FALSE)</f>
        <v>-2854.000807741033</v>
      </c>
      <c r="H55" s="8">
        <v>27211</v>
      </c>
      <c r="I55" s="8">
        <v>-1.57E-3</v>
      </c>
      <c r="O55" s="205">
        <v>63</v>
      </c>
    </row>
    <row r="56" spans="1:15">
      <c r="A56" s="8" t="s">
        <v>1279</v>
      </c>
      <c r="B56" s="205" t="s">
        <v>45</v>
      </c>
      <c r="C56" s="7">
        <v>53602.070599999999</v>
      </c>
      <c r="D56" s="8" t="s">
        <v>76</v>
      </c>
      <c r="E56" s="8">
        <f>VLOOKUP(C56,'Active 1'!C74:E427,3,FALSE)</f>
        <v>-2851.501236507685</v>
      </c>
      <c r="H56" s="8">
        <v>27213</v>
      </c>
      <c r="I56" s="8">
        <v>-2E-3</v>
      </c>
      <c r="O56" s="205">
        <v>64</v>
      </c>
    </row>
    <row r="57" spans="1:15">
      <c r="A57" s="8" t="s">
        <v>1279</v>
      </c>
      <c r="B57" s="205" t="s">
        <v>49</v>
      </c>
      <c r="C57" s="7">
        <v>53602.251400000001</v>
      </c>
      <c r="D57" s="8" t="s">
        <v>76</v>
      </c>
      <c r="E57" s="8">
        <f>VLOOKUP(C57,'Active 1'!C75:E428,3,FALSE)</f>
        <v>-2851.0011009620948</v>
      </c>
      <c r="H57" s="8">
        <v>27214</v>
      </c>
      <c r="I57" s="8">
        <v>-1.8600000000000001E-3</v>
      </c>
      <c r="O57" s="205">
        <v>65</v>
      </c>
    </row>
    <row r="58" spans="1:15">
      <c r="A58" s="8" t="s">
        <v>1277</v>
      </c>
      <c r="B58" s="205" t="s">
        <v>45</v>
      </c>
      <c r="C58" s="7">
        <v>53610.747499999998</v>
      </c>
      <c r="D58" s="8" t="s">
        <v>76</v>
      </c>
      <c r="E58" s="8">
        <f>VLOOKUP(C58,'Active 1'!C76:E429,3,FALSE)</f>
        <v>-2827.498879674255</v>
      </c>
      <c r="H58" s="8">
        <v>27237</v>
      </c>
      <c r="I58" s="8">
        <v>3.48E-4</v>
      </c>
      <c r="O58" s="205">
        <v>66</v>
      </c>
    </row>
    <row r="59" spans="1:15">
      <c r="A59" s="8" t="s">
        <v>1279</v>
      </c>
      <c r="B59" s="205" t="s">
        <v>49</v>
      </c>
      <c r="C59" s="7">
        <v>53617.072899999999</v>
      </c>
      <c r="D59" s="8" t="s">
        <v>76</v>
      </c>
      <c r="E59" s="8">
        <f>VLOOKUP(C59,'Active 1'!C77:E430,3,FALSE)</f>
        <v>-2810.0013277934868</v>
      </c>
      <c r="H59" s="8">
        <v>27255</v>
      </c>
      <c r="I59" s="8">
        <v>-2.1099999999999999E-3</v>
      </c>
      <c r="O59" s="205">
        <v>67</v>
      </c>
    </row>
    <row r="60" spans="1:15">
      <c r="A60" s="8" t="s">
        <v>1280</v>
      </c>
      <c r="B60" s="205" t="s">
        <v>45</v>
      </c>
      <c r="C60" s="7">
        <v>53661.356899999999</v>
      </c>
      <c r="D60" s="8" t="s">
        <v>76</v>
      </c>
      <c r="E60" s="8">
        <f>VLOOKUP(C60,'Active 1'!C79:E432,3,FALSE)</f>
        <v>-2687.5013139623056</v>
      </c>
      <c r="H60" s="8">
        <v>27377</v>
      </c>
      <c r="I60" s="8">
        <v>-2.14E-3</v>
      </c>
      <c r="O60" s="205">
        <v>69</v>
      </c>
    </row>
    <row r="61" spans="1:15">
      <c r="A61" s="8" t="s">
        <v>1280</v>
      </c>
      <c r="B61" s="205" t="s">
        <v>49</v>
      </c>
      <c r="C61" s="7">
        <v>53661.538999999997</v>
      </c>
      <c r="D61" s="8" t="s">
        <v>76</v>
      </c>
      <c r="E61" s="8">
        <f>VLOOKUP(C61,'Active 1'!C80:E433,3,FALSE)</f>
        <v>-2686.9975823093737</v>
      </c>
      <c r="H61" s="8">
        <v>27378</v>
      </c>
      <c r="I61" s="8">
        <v>1.596E-3</v>
      </c>
      <c r="O61" s="205">
        <v>70</v>
      </c>
    </row>
    <row r="62" spans="1:15">
      <c r="A62" s="8" t="s">
        <v>1281</v>
      </c>
      <c r="B62" s="205" t="s">
        <v>49</v>
      </c>
      <c r="C62" s="7">
        <v>53675.276899999997</v>
      </c>
      <c r="D62" s="8" t="s">
        <v>76</v>
      </c>
      <c r="E62" s="8">
        <f>VLOOKUP(C62,'Active 1'!C81:E434,3,FALSE)</f>
        <v>-2648.9953029305598</v>
      </c>
      <c r="H62" s="8">
        <v>27416</v>
      </c>
      <c r="I62" s="8">
        <v>3.862E-3</v>
      </c>
      <c r="O62" s="205">
        <v>71</v>
      </c>
    </row>
    <row r="63" spans="1:15">
      <c r="A63" s="8" t="s">
        <v>1282</v>
      </c>
      <c r="B63" s="205" t="s">
        <v>45</v>
      </c>
      <c r="C63" s="7">
        <v>53981.649400000002</v>
      </c>
      <c r="D63" s="8" t="s">
        <v>76</v>
      </c>
      <c r="E63" s="8">
        <f>VLOOKUP(C63,'Active 1'!C83:E436,3,FALSE)</f>
        <v>-1801.4965339057549</v>
      </c>
      <c r="H63" s="8">
        <v>28263</v>
      </c>
      <c r="I63" s="8">
        <v>2.333E-3</v>
      </c>
      <c r="O63" s="205">
        <v>73</v>
      </c>
    </row>
    <row r="64" spans="1:15">
      <c r="A64" s="8" t="s">
        <v>1283</v>
      </c>
      <c r="B64" s="205" t="s">
        <v>45</v>
      </c>
      <c r="C64" s="7">
        <v>53986.3485</v>
      </c>
      <c r="D64" s="8" t="s">
        <v>76</v>
      </c>
      <c r="E64" s="8">
        <f>VLOOKUP(C64,'Active 1'!C84:E437,3,FALSE)</f>
        <v>-1788.4977123224774</v>
      </c>
      <c r="H64" s="8">
        <v>28276</v>
      </c>
      <c r="I64" s="8">
        <v>1.15E-3</v>
      </c>
      <c r="O64" s="205">
        <v>74</v>
      </c>
    </row>
    <row r="65" spans="1:15">
      <c r="A65" s="8" t="s">
        <v>1283</v>
      </c>
      <c r="B65" s="205" t="s">
        <v>45</v>
      </c>
      <c r="C65" s="7">
        <v>53987.432999999997</v>
      </c>
      <c r="D65" s="8" t="s">
        <v>76</v>
      </c>
      <c r="E65" s="8">
        <f>VLOOKUP(C65,'Active 1'!C85:E438,3,FALSE)</f>
        <v>-1785.4977289199037</v>
      </c>
      <c r="H65" s="8">
        <v>28279</v>
      </c>
      <c r="I65" s="8">
        <v>1.1329999999999999E-3</v>
      </c>
      <c r="O65" s="205">
        <v>75</v>
      </c>
    </row>
    <row r="66" spans="1:15">
      <c r="A66" s="8" t="s">
        <v>1268</v>
      </c>
      <c r="B66" s="205" t="s">
        <v>49</v>
      </c>
      <c r="C66" s="7">
        <v>53987.6129</v>
      </c>
      <c r="D66" s="8" t="s">
        <v>76</v>
      </c>
      <c r="E66" s="8">
        <f>VLOOKUP(C66,'Active 1'!C86:E439,3,FALSE)</f>
        <v>-1785.0000829870933</v>
      </c>
      <c r="H66" s="8">
        <v>28280</v>
      </c>
      <c r="I66" s="8">
        <v>-1.2199999999999999E-3</v>
      </c>
      <c r="O66" s="205">
        <v>76</v>
      </c>
    </row>
    <row r="67" spans="1:15">
      <c r="A67" s="8" t="s">
        <v>1283</v>
      </c>
      <c r="B67" s="205" t="s">
        <v>49</v>
      </c>
      <c r="C67" s="7">
        <v>53988.335200000001</v>
      </c>
      <c r="D67" s="8" t="s">
        <v>76</v>
      </c>
      <c r="E67" s="8">
        <f>VLOOKUP(C67,'Active 1'!C87:E440,3,FALSE)</f>
        <v>-1783.0020304175328</v>
      </c>
      <c r="H67" s="8">
        <v>28282</v>
      </c>
      <c r="I67" s="8">
        <v>-3.1700000000000001E-3</v>
      </c>
      <c r="O67" s="205">
        <v>77</v>
      </c>
    </row>
    <row r="68" spans="1:15">
      <c r="A68" s="8" t="s">
        <v>1283</v>
      </c>
      <c r="B68" s="205" t="s">
        <v>45</v>
      </c>
      <c r="C68" s="7">
        <v>53988.517500000002</v>
      </c>
      <c r="D68" s="8" t="s">
        <v>76</v>
      </c>
      <c r="E68" s="8">
        <f>VLOOKUP(C68,'Active 1'!C88:E441,3,FALSE)</f>
        <v>-1782.4977455173098</v>
      </c>
      <c r="H68" s="8">
        <v>28282</v>
      </c>
      <c r="I68" s="8">
        <v>1.1150000000000001E-3</v>
      </c>
      <c r="O68" s="205">
        <v>78</v>
      </c>
    </row>
    <row r="69" spans="1:15">
      <c r="A69" s="8" t="s">
        <v>1283</v>
      </c>
      <c r="B69" s="205" t="s">
        <v>45</v>
      </c>
      <c r="C69" s="7">
        <v>53990.324800000002</v>
      </c>
      <c r="D69" s="8" t="s">
        <v>76</v>
      </c>
      <c r="E69" s="8">
        <f>VLOOKUP(C69,'Active 1'!C89:E442,3,FALSE)</f>
        <v>-1777.4983264269579</v>
      </c>
      <c r="H69" s="8">
        <v>28287</v>
      </c>
      <c r="I69" s="8">
        <v>5.3200000000000003E-4</v>
      </c>
      <c r="O69" s="205">
        <v>79</v>
      </c>
    </row>
    <row r="70" spans="1:15">
      <c r="A70" s="8" t="s">
        <v>1283</v>
      </c>
      <c r="B70" s="205" t="s">
        <v>49</v>
      </c>
      <c r="C70" s="7">
        <v>53990.504000000001</v>
      </c>
      <c r="D70" s="8" t="s">
        <v>76</v>
      </c>
      <c r="E70" s="8">
        <f>VLOOKUP(C70,'Active 1'!C90:E443,3,FALSE)</f>
        <v>-1777.0026168596562</v>
      </c>
      <c r="H70" s="8">
        <v>28288</v>
      </c>
      <c r="I70" s="8">
        <v>-3.7599999999999999E-3</v>
      </c>
      <c r="O70" s="205">
        <v>80</v>
      </c>
    </row>
    <row r="71" spans="1:15">
      <c r="A71" s="8" t="s">
        <v>1284</v>
      </c>
      <c r="B71" s="205" t="s">
        <v>45</v>
      </c>
      <c r="C71" s="7">
        <v>53991.408900000002</v>
      </c>
      <c r="D71" s="8" t="s">
        <v>76</v>
      </c>
      <c r="E71" s="8">
        <f>VLOOKUP(C71,'Active 1'!C91:E444,3,FALSE)</f>
        <v>-1774.4994495189462</v>
      </c>
      <c r="H71" s="8">
        <v>28290</v>
      </c>
      <c r="I71" s="8">
        <v>-5.9000000000000003E-4</v>
      </c>
      <c r="O71" s="205">
        <v>81</v>
      </c>
    </row>
    <row r="72" spans="1:15">
      <c r="A72" s="8" t="s">
        <v>1268</v>
      </c>
      <c r="B72" s="205" t="s">
        <v>49</v>
      </c>
      <c r="C72" s="7">
        <v>54008.580399999999</v>
      </c>
      <c r="D72" s="8" t="s">
        <v>76</v>
      </c>
      <c r="E72" s="8">
        <f>VLOOKUP(C72,'Active 1'!C92:E445,3,FALSE)</f>
        <v>-1726.9990207523094</v>
      </c>
      <c r="H72" s="8">
        <v>28338</v>
      </c>
      <c r="I72" s="8">
        <v>-1.8000000000000001E-4</v>
      </c>
      <c r="O72" s="205">
        <v>82</v>
      </c>
    </row>
    <row r="73" spans="1:15">
      <c r="A73" s="8" t="s">
        <v>1285</v>
      </c>
      <c r="B73" s="205" t="s">
        <v>45</v>
      </c>
      <c r="C73" s="7">
        <v>54037.317799999997</v>
      </c>
      <c r="D73" s="8" t="s">
        <v>76</v>
      </c>
      <c r="E73" s="8">
        <f>VLOOKUP(C73,'Active 1'!C94:E447,3,FALSE)</f>
        <v>-1647.5045781212916</v>
      </c>
      <c r="H73" s="8">
        <v>28417</v>
      </c>
      <c r="I73" s="8">
        <v>-5.7600000000000004E-3</v>
      </c>
      <c r="O73" s="205">
        <v>84</v>
      </c>
    </row>
    <row r="74" spans="1:15">
      <c r="A74" s="8" t="s">
        <v>1286</v>
      </c>
      <c r="B74" s="205" t="s">
        <v>49</v>
      </c>
      <c r="C74" s="7">
        <v>54039.306799999998</v>
      </c>
      <c r="D74" s="8" t="s">
        <v>76</v>
      </c>
      <c r="E74" s="8">
        <f>VLOOKUP(C74,'Active 1'!C95:E448,3,FALSE)</f>
        <v>-1642.00253387257</v>
      </c>
      <c r="H74" s="8">
        <v>28423</v>
      </c>
      <c r="I74" s="8">
        <v>-3.7200000000000002E-3</v>
      </c>
      <c r="O74" s="205">
        <v>85</v>
      </c>
    </row>
    <row r="75" spans="1:15">
      <c r="A75" s="8" t="s">
        <v>1287</v>
      </c>
      <c r="B75" s="205" t="s">
        <v>49</v>
      </c>
      <c r="C75" s="7">
        <v>54059.555999999997</v>
      </c>
      <c r="D75" s="8" t="s">
        <v>76</v>
      </c>
      <c r="E75" s="8">
        <f>VLOOKUP(C75,'Active 1'!C96:E449,3,FALSE)</f>
        <v>-1585.9884592616456</v>
      </c>
      <c r="H75" s="8">
        <v>28479</v>
      </c>
      <c r="I75" s="8">
        <v>1.0331999999999999E-2</v>
      </c>
      <c r="O75" s="205">
        <v>86</v>
      </c>
    </row>
    <row r="76" spans="1:15">
      <c r="A76" s="8" t="s">
        <v>1288</v>
      </c>
      <c r="B76" s="205" t="s">
        <v>49</v>
      </c>
      <c r="C76" s="7">
        <v>54298.503400000001</v>
      </c>
      <c r="D76" s="8" t="s">
        <v>76</v>
      </c>
      <c r="E76" s="8">
        <f>VLOOKUP(C76,'Active 1'!C97:E450,3,FALSE)</f>
        <v>-925.00345779552765</v>
      </c>
      <c r="H76" s="8">
        <v>29140</v>
      </c>
      <c r="I76" s="8">
        <v>-4.8999999999999998E-3</v>
      </c>
      <c r="O76" s="205">
        <v>87</v>
      </c>
    </row>
    <row r="77" spans="1:15">
      <c r="A77" s="8" t="s">
        <v>1281</v>
      </c>
      <c r="B77" s="205" t="s">
        <v>49</v>
      </c>
      <c r="C77" s="7">
        <v>54360.320599999999</v>
      </c>
      <c r="D77" s="8" t="s">
        <v>76</v>
      </c>
      <c r="E77" s="8">
        <f>VLOOKUP(C77,'Active 1'!C98:E451,3,FALSE)</f>
        <v>-754.00246748289396</v>
      </c>
      <c r="H77" s="8">
        <v>29311</v>
      </c>
      <c r="I77" s="8">
        <v>-3.9699999999999996E-3</v>
      </c>
      <c r="O77" s="205">
        <v>88</v>
      </c>
    </row>
    <row r="78" spans="1:15">
      <c r="A78" s="8" t="s">
        <v>1277</v>
      </c>
      <c r="B78" s="205" t="s">
        <v>45</v>
      </c>
      <c r="C78" s="7">
        <v>54366.647700000001</v>
      </c>
      <c r="D78" s="8" t="s">
        <v>76</v>
      </c>
      <c r="E78" s="8">
        <f>VLOOKUP(C78,'Active 1'!C99:E452,3,FALSE)</f>
        <v>-736.5002130002016</v>
      </c>
      <c r="H78" s="8">
        <v>29328</v>
      </c>
      <c r="I78" s="8">
        <v>-1.72E-3</v>
      </c>
      <c r="O78" s="205">
        <v>89</v>
      </c>
    </row>
    <row r="79" spans="1:15">
      <c r="A79" s="8" t="s">
        <v>1278</v>
      </c>
      <c r="B79" s="205" t="s">
        <v>49</v>
      </c>
      <c r="C79" s="7">
        <v>54444.550600000002</v>
      </c>
      <c r="D79" s="8" t="s">
        <v>76</v>
      </c>
      <c r="E79" s="8">
        <f>VLOOKUP(C79,'Active 1'!C100:E453,3,FALSE)</f>
        <v>-521.00237343084666</v>
      </c>
      <c r="H79" s="8">
        <v>29544</v>
      </c>
      <c r="I79" s="8">
        <v>-3.96E-3</v>
      </c>
      <c r="O79" s="205">
        <v>90</v>
      </c>
    </row>
    <row r="80" spans="1:15">
      <c r="A80" s="8" t="s">
        <v>1277</v>
      </c>
      <c r="B80" s="205" t="s">
        <v>49</v>
      </c>
      <c r="C80" s="7">
        <v>54631.808199999999</v>
      </c>
      <c r="D80" s="8" t="s">
        <v>76</v>
      </c>
      <c r="E80" s="8">
        <f>VLOOKUP(C80,'Active 1'!C101:E454,3,FALSE)</f>
        <v>-3.0035795099356162</v>
      </c>
      <c r="H80" s="8">
        <v>30062</v>
      </c>
      <c r="I80" s="8">
        <v>-5.3400000000000001E-3</v>
      </c>
      <c r="O80" s="205">
        <v>91</v>
      </c>
    </row>
    <row r="81" spans="1:15">
      <c r="A81" s="8" t="s">
        <v>1289</v>
      </c>
      <c r="B81" s="205" t="s">
        <v>45</v>
      </c>
      <c r="C81" s="7">
        <v>54658.7402</v>
      </c>
      <c r="D81" s="8" t="s">
        <v>76</v>
      </c>
      <c r="E81" s="8">
        <f>VLOOKUP(C81,'Active 1'!C102:E455,3,FALSE)</f>
        <v>71.496699879945211</v>
      </c>
      <c r="H81" s="8">
        <v>30136</v>
      </c>
      <c r="I81" s="8">
        <v>-5.0899999999999999E-3</v>
      </c>
      <c r="O81" s="205">
        <v>92</v>
      </c>
    </row>
    <row r="82" spans="1:15">
      <c r="A82" s="8" t="s">
        <v>1277</v>
      </c>
      <c r="B82" s="205" t="s">
        <v>49</v>
      </c>
      <c r="C82" s="7">
        <v>54678.804100000001</v>
      </c>
      <c r="D82" s="8" t="s">
        <v>76</v>
      </c>
      <c r="E82" s="8">
        <f>VLOOKUP(C82,'Active 1'!C103:E456,3,FALSE)</f>
        <v>126.99819088138092</v>
      </c>
      <c r="H82" s="8">
        <v>30192</v>
      </c>
      <c r="I82" s="8">
        <v>-3.62E-3</v>
      </c>
      <c r="O82" s="205">
        <v>93</v>
      </c>
    </row>
    <row r="83" spans="1:15">
      <c r="A83" s="8" t="s">
        <v>1277</v>
      </c>
      <c r="B83" s="205" t="s">
        <v>49</v>
      </c>
      <c r="C83" s="7">
        <v>54710.614300000001</v>
      </c>
      <c r="D83" s="8" t="s">
        <v>76</v>
      </c>
      <c r="E83" s="8">
        <f>VLOOKUP(C83,'Active 1'!C104:E457,3,FALSE)</f>
        <v>214.99272479820544</v>
      </c>
      <c r="H83" s="8">
        <v>30280</v>
      </c>
      <c r="I83" s="8">
        <v>-9.1199999999999996E-3</v>
      </c>
      <c r="O83" s="205">
        <v>94</v>
      </c>
    </row>
    <row r="84" spans="1:15">
      <c r="A84" s="8" t="s">
        <v>1289</v>
      </c>
      <c r="B84" s="205" t="s">
        <v>45</v>
      </c>
      <c r="C84" s="7">
        <v>55022.771000000001</v>
      </c>
      <c r="D84" s="8" t="s">
        <v>76</v>
      </c>
      <c r="E84" s="8">
        <f>VLOOKUP(C84,'Active 1'!C105:E458,3,FALSE)</f>
        <v>1078.4919585507146</v>
      </c>
      <c r="H84" s="8">
        <v>31143</v>
      </c>
      <c r="I84" s="8">
        <v>-1.0189999999999999E-2</v>
      </c>
      <c r="O84" s="205">
        <v>95</v>
      </c>
    </row>
    <row r="85" spans="1:15">
      <c r="A85" s="8" t="s">
        <v>1288</v>
      </c>
      <c r="B85" s="205" t="s">
        <v>49</v>
      </c>
      <c r="C85" s="7">
        <v>55033.4355</v>
      </c>
      <c r="D85" s="8" t="s">
        <v>76</v>
      </c>
      <c r="E85" s="8">
        <f>VLOOKUP(C85,'Active 1'!C106:E459,3,FALSE)</f>
        <v>1107.9924869018687</v>
      </c>
      <c r="H85" s="8">
        <v>31173</v>
      </c>
      <c r="I85" s="8">
        <v>-9.6699999999999998E-3</v>
      </c>
      <c r="O85" s="205">
        <v>96</v>
      </c>
    </row>
    <row r="86" spans="1:15">
      <c r="A86" s="8" t="s">
        <v>1277</v>
      </c>
      <c r="B86" s="205" t="s">
        <v>45</v>
      </c>
      <c r="C86" s="7">
        <v>55044.821900000003</v>
      </c>
      <c r="D86" s="8" t="s">
        <v>76</v>
      </c>
      <c r="E86" s="8">
        <f>VLOOKUP(C86,'Active 1'!C107:E460,3,FALSE)</f>
        <v>1139.4899613280215</v>
      </c>
      <c r="H86" s="8">
        <v>31204</v>
      </c>
      <c r="I86" s="8">
        <v>-1.2200000000000001E-2</v>
      </c>
      <c r="O86" s="205">
        <v>97</v>
      </c>
    </row>
    <row r="87" spans="1:15">
      <c r="A87" s="8" t="s">
        <v>1290</v>
      </c>
      <c r="B87" s="205" t="s">
        <v>45</v>
      </c>
      <c r="C87" s="7">
        <v>55060.3678</v>
      </c>
      <c r="D87" s="8" t="s">
        <v>76</v>
      </c>
      <c r="E87" s="8">
        <f>VLOOKUP(C87,'Active 1'!C108:E461,3,FALSE)</f>
        <v>1182.4935961626761</v>
      </c>
      <c r="H87" s="8">
        <v>31247</v>
      </c>
      <c r="I87" s="8">
        <v>-8.5800000000000008E-3</v>
      </c>
      <c r="O87" s="205">
        <v>98</v>
      </c>
    </row>
    <row r="88" spans="1:15">
      <c r="A88" s="8" t="s">
        <v>1290</v>
      </c>
      <c r="B88" s="205" t="s">
        <v>49</v>
      </c>
      <c r="C88" s="7">
        <v>55096.336900000002</v>
      </c>
      <c r="D88" s="8" t="s">
        <v>76</v>
      </c>
      <c r="E88" s="8">
        <f>VLOOKUP(C88,'Active 1'!C109:E462,3,FALSE)</f>
        <v>1281.9926307461697</v>
      </c>
      <c r="H88" s="8">
        <v>31347</v>
      </c>
      <c r="I88" s="8">
        <v>-9.5899999999999996E-3</v>
      </c>
      <c r="O88" s="205">
        <v>99</v>
      </c>
    </row>
    <row r="89" spans="1:15">
      <c r="A89" s="8" t="s">
        <v>154</v>
      </c>
      <c r="B89" s="205" t="s">
        <v>49</v>
      </c>
      <c r="C89" s="7">
        <v>55159.238400000002</v>
      </c>
      <c r="D89" s="8" t="s">
        <v>76</v>
      </c>
      <c r="E89" s="8">
        <f>VLOOKUP(C89,'Active 1'!C110:E463,3,FALSE)</f>
        <v>1455.9930512141061</v>
      </c>
      <c r="H89" s="8">
        <v>31521</v>
      </c>
      <c r="I89" s="8">
        <v>-9.2300000000000004E-3</v>
      </c>
      <c r="O89" s="205">
        <v>100</v>
      </c>
    </row>
    <row r="90" spans="1:15">
      <c r="A90" s="8" t="s">
        <v>1289</v>
      </c>
      <c r="B90" s="205" t="s">
        <v>45</v>
      </c>
      <c r="C90" s="7">
        <v>55416.807699999998</v>
      </c>
      <c r="D90" s="8" t="s">
        <v>76</v>
      </c>
      <c r="E90" s="8">
        <f>VLOOKUP(C90,'Active 1'!C113:E466,3,FALSE)</f>
        <v>2168.4906307572223</v>
      </c>
      <c r="H90" s="8">
        <v>32233</v>
      </c>
      <c r="I90" s="8">
        <v>-1.1900000000000001E-2</v>
      </c>
      <c r="O90" s="205">
        <v>103</v>
      </c>
    </row>
    <row r="91" spans="1:15">
      <c r="A91" s="8" t="s">
        <v>1277</v>
      </c>
      <c r="B91" s="205" t="s">
        <v>45</v>
      </c>
      <c r="C91" s="7">
        <v>55437.775300000001</v>
      </c>
      <c r="D91" s="8" t="s">
        <v>76</v>
      </c>
      <c r="E91" s="8">
        <f>VLOOKUP(C91,'Active 1'!C114:E467,3,FALSE)</f>
        <v>2226.4919696156617</v>
      </c>
      <c r="H91" s="8">
        <v>32291</v>
      </c>
      <c r="I91" s="8">
        <v>-1.0580000000000001E-2</v>
      </c>
      <c r="O91" s="205">
        <v>104</v>
      </c>
    </row>
    <row r="92" spans="1:15">
      <c r="A92" s="8" t="s">
        <v>1291</v>
      </c>
      <c r="B92" s="205" t="s">
        <v>49</v>
      </c>
      <c r="C92" s="7">
        <v>55451.692799999997</v>
      </c>
      <c r="D92" s="8" t="s">
        <v>76</v>
      </c>
      <c r="E92" s="8">
        <f>VLOOKUP(C92,'Active 1'!C115:E468,3,FALSE)</f>
        <v>2264.9910650563397</v>
      </c>
      <c r="H92" s="8">
        <v>32330</v>
      </c>
      <c r="I92" s="8">
        <v>-1.15E-2</v>
      </c>
      <c r="O92" s="205">
        <v>105</v>
      </c>
    </row>
    <row r="93" spans="1:15">
      <c r="A93" s="8" t="s">
        <v>1290</v>
      </c>
      <c r="B93" s="205" t="s">
        <v>49</v>
      </c>
      <c r="C93" s="7">
        <v>55476.2742</v>
      </c>
      <c r="D93" s="8" t="s">
        <v>76</v>
      </c>
      <c r="E93" s="8">
        <f>VLOOKUP(C93,'Active 1'!C116:E469,3,FALSE)</f>
        <v>2332.9890291063384</v>
      </c>
      <c r="H93" s="8">
        <v>32398</v>
      </c>
      <c r="I93" s="8">
        <v>-1.3559999999999999E-2</v>
      </c>
      <c r="O93" s="205">
        <v>106</v>
      </c>
    </row>
    <row r="94" spans="1:15">
      <c r="A94" s="8" t="s">
        <v>1290</v>
      </c>
      <c r="B94" s="205" t="s">
        <v>45</v>
      </c>
      <c r="C94" s="7">
        <v>55499.230199999998</v>
      </c>
      <c r="D94" s="8" t="s">
        <v>76</v>
      </c>
      <c r="E94" s="8">
        <f>VLOOKUP(C94,'Active 1'!C117:E470,3,FALSE)</f>
        <v>2396.4907524716264</v>
      </c>
      <c r="H94" s="8">
        <v>32461</v>
      </c>
      <c r="I94" s="8">
        <v>-1.1849999999999999E-2</v>
      </c>
      <c r="O94" s="205">
        <v>107</v>
      </c>
    </row>
    <row r="95" spans="1:15">
      <c r="A95" s="8" t="s">
        <v>1288</v>
      </c>
      <c r="B95" s="205" t="s">
        <v>45</v>
      </c>
      <c r="C95" s="7">
        <v>55779.393700000001</v>
      </c>
      <c r="D95" s="8" t="s">
        <v>76</v>
      </c>
      <c r="E95" s="8">
        <f>VLOOKUP(C95,'Active 1'!C118:E471,3,FALSE)</f>
        <v>3171.4892310415994</v>
      </c>
      <c r="H95" s="8">
        <v>33236</v>
      </c>
      <c r="I95" s="8">
        <v>-1.3650000000000001E-2</v>
      </c>
      <c r="O95" s="205">
        <v>108</v>
      </c>
    </row>
    <row r="96" spans="1:15">
      <c r="A96" s="8" t="s">
        <v>1292</v>
      </c>
      <c r="B96" s="205" t="s">
        <v>49</v>
      </c>
      <c r="C96" s="7">
        <v>55831.268300000003</v>
      </c>
      <c r="D96" s="8" t="s">
        <v>76</v>
      </c>
      <c r="E96" s="8">
        <f>VLOOKUP(C96,'Active 1'!C119:E472,3,FALSE)</f>
        <v>3314.9866390780776</v>
      </c>
      <c r="H96" s="8">
        <v>33380</v>
      </c>
      <c r="I96" s="8">
        <v>-1.6289999999999999E-2</v>
      </c>
      <c r="O96" s="205">
        <v>109</v>
      </c>
    </row>
    <row r="97" spans="1:15">
      <c r="A97" s="8" t="s">
        <v>1281</v>
      </c>
      <c r="B97" s="205" t="s">
        <v>49</v>
      </c>
      <c r="C97" s="7">
        <v>55857.298300000002</v>
      </c>
      <c r="D97" s="8" t="s">
        <v>76</v>
      </c>
      <c r="E97" s="8">
        <f>VLOOKUP(C97,'Active 1'!C120:E473,3,FALSE)</f>
        <v>3386.9917732128783</v>
      </c>
      <c r="H97" s="8">
        <v>33452</v>
      </c>
      <c r="I97" s="8">
        <v>-1.1180000000000001E-2</v>
      </c>
      <c r="O97" s="205">
        <v>110</v>
      </c>
    </row>
    <row r="98" spans="1:15">
      <c r="A98" s="8" t="s">
        <v>1269</v>
      </c>
      <c r="B98" s="205" t="s">
        <v>49</v>
      </c>
      <c r="C98" s="7">
        <v>55862.720200000003</v>
      </c>
      <c r="D98" s="8" t="s">
        <v>76</v>
      </c>
      <c r="E98" s="8">
        <f>VLOOKUP(C98,'Active 1'!C121:E474,3,FALSE)</f>
        <v>3401.9900304839343</v>
      </c>
      <c r="H98" s="8">
        <v>33467</v>
      </c>
      <c r="I98" s="8">
        <v>-1.2930000000000001E-2</v>
      </c>
      <c r="O98" s="205">
        <v>111</v>
      </c>
    </row>
    <row r="99" spans="1:15">
      <c r="A99" s="8" t="s">
        <v>1293</v>
      </c>
      <c r="B99" s="205" t="s">
        <v>49</v>
      </c>
      <c r="C99" s="7">
        <v>56116.4928</v>
      </c>
      <c r="D99" s="8" t="s">
        <v>76</v>
      </c>
      <c r="E99" s="8">
        <f>VLOOKUP(C99,'Active 1'!C126:E479,3,FALSE)</f>
        <v>4103.9850401934145</v>
      </c>
      <c r="H99" s="8">
        <v>34169</v>
      </c>
      <c r="I99" s="8">
        <v>-1.8169999999999999E-2</v>
      </c>
      <c r="O99" s="205">
        <v>116</v>
      </c>
    </row>
    <row r="100" spans="1:15">
      <c r="A100" s="8" t="s">
        <v>1294</v>
      </c>
      <c r="B100" s="205" t="s">
        <v>45</v>
      </c>
      <c r="C100" s="7">
        <v>56148.484299999996</v>
      </c>
      <c r="D100" s="8" t="s">
        <v>76</v>
      </c>
      <c r="E100" s="8">
        <f>VLOOKUP(C100,'Active 1'!C127:E480,3,FALSE)</f>
        <v>4192.4810927740273</v>
      </c>
      <c r="H100" s="8">
        <v>34257</v>
      </c>
      <c r="I100" s="8">
        <v>-2.215E-2</v>
      </c>
      <c r="O100" s="205">
        <v>117</v>
      </c>
    </row>
    <row r="101" spans="1:15">
      <c r="A101" s="8" t="s">
        <v>1295</v>
      </c>
      <c r="B101" s="205" t="s">
        <v>49</v>
      </c>
      <c r="C101" s="7">
        <v>56162.04</v>
      </c>
      <c r="D101" s="8" t="s">
        <v>76</v>
      </c>
      <c r="E101" s="8">
        <f>VLOOKUP(C101,'Active 1'!C128:E481,3,FALSE)</f>
        <v>4229.979363876274</v>
      </c>
      <c r="H101" s="8">
        <v>34295</v>
      </c>
      <c r="I101" s="8">
        <v>-2.3890000000000002E-2</v>
      </c>
      <c r="O101" s="205">
        <v>118</v>
      </c>
    </row>
    <row r="102" spans="1:15">
      <c r="A102" s="8" t="s">
        <v>1295</v>
      </c>
      <c r="B102" s="205" t="s">
        <v>45</v>
      </c>
      <c r="C102" s="7">
        <v>56162.221599999997</v>
      </c>
      <c r="D102" s="8" t="s">
        <v>76</v>
      </c>
      <c r="E102" s="8">
        <f>VLOOKUP(C102,'Active 1'!C129:E482,3,FALSE)</f>
        <v>4230.4817124109877</v>
      </c>
      <c r="H102" s="8">
        <v>34295</v>
      </c>
      <c r="I102" s="8">
        <v>-2.154E-2</v>
      </c>
      <c r="O102" s="205">
        <v>119</v>
      </c>
    </row>
    <row r="103" spans="1:15">
      <c r="A103" s="8" t="s">
        <v>1281</v>
      </c>
      <c r="B103" s="205" t="s">
        <v>49</v>
      </c>
      <c r="C103" s="7">
        <v>56212.286899999999</v>
      </c>
      <c r="D103" s="8" t="s">
        <v>76</v>
      </c>
      <c r="E103" s="8">
        <f>VLOOKUP(C103,'Active 1'!C131:E484,3,FALSE)</f>
        <v>4368.9741688842632</v>
      </c>
      <c r="H103" s="8">
        <v>34434</v>
      </c>
      <c r="I103" s="8">
        <v>-2.913E-2</v>
      </c>
      <c r="O103" s="205">
        <v>121</v>
      </c>
    </row>
    <row r="104" spans="1:15">
      <c r="A104" s="8" t="s">
        <v>1288</v>
      </c>
      <c r="B104" s="205" t="s">
        <v>45</v>
      </c>
      <c r="C104" s="7">
        <v>56222.2304</v>
      </c>
      <c r="D104" s="8" t="s">
        <v>76</v>
      </c>
      <c r="E104" s="8">
        <f>VLOOKUP(C104,'Active 1'!C132:E485,3,FALSE)</f>
        <v>4396.4802407732186</v>
      </c>
      <c r="H104" s="8">
        <v>34461</v>
      </c>
      <c r="I104" s="8">
        <v>-2.307E-2</v>
      </c>
      <c r="O104" s="205">
        <v>122</v>
      </c>
    </row>
    <row r="105" spans="1:15">
      <c r="A105" s="8" t="s">
        <v>1277</v>
      </c>
      <c r="B105" s="205" t="s">
        <v>45</v>
      </c>
      <c r="C105" s="7">
        <v>56490.825499999999</v>
      </c>
      <c r="D105" s="8" t="s">
        <v>76</v>
      </c>
      <c r="E105" s="8">
        <f>VLOOKUP(C105,'Active 1'!C133:E486,3,FALSE)</f>
        <v>5139.4777898877428</v>
      </c>
      <c r="H105" s="8">
        <v>35204</v>
      </c>
      <c r="I105" s="8">
        <v>-2.5780000000000001E-2</v>
      </c>
      <c r="O105" s="205">
        <v>123</v>
      </c>
    </row>
    <row r="106" spans="1:15">
      <c r="A106" s="8" t="s">
        <v>1296</v>
      </c>
      <c r="B106" s="205" t="s">
        <v>49</v>
      </c>
      <c r="C106" s="7">
        <v>56521.732499999998</v>
      </c>
      <c r="D106" s="8" t="s">
        <v>76</v>
      </c>
      <c r="E106" s="8">
        <f>VLOOKUP(C106,'Active 1'!C134:E487,3,FALSE)</f>
        <v>5224.9738590657817</v>
      </c>
      <c r="H106" s="8">
        <v>35290</v>
      </c>
      <c r="I106" s="8">
        <v>-2.9739999999999999E-2</v>
      </c>
      <c r="O106" s="205">
        <v>124</v>
      </c>
    </row>
    <row r="107" spans="1:15">
      <c r="A107" s="8" t="s">
        <v>1297</v>
      </c>
      <c r="B107" s="205" t="s">
        <v>49</v>
      </c>
      <c r="C107" s="7">
        <v>56542.338799999998</v>
      </c>
      <c r="D107" s="8" t="s">
        <v>76</v>
      </c>
      <c r="E107" s="8">
        <f>VLOOKUP(C107,'Active 1'!C135:E488,3,FALSE)</f>
        <v>5281.9757567039669</v>
      </c>
      <c r="H107" s="8">
        <v>35347</v>
      </c>
      <c r="I107" s="8">
        <v>-2.7859999999999999E-2</v>
      </c>
      <c r="O107" s="205">
        <v>125</v>
      </c>
    </row>
    <row r="108" spans="1:15">
      <c r="A108" s="8" t="s">
        <v>1296</v>
      </c>
      <c r="B108" s="205" t="s">
        <v>45</v>
      </c>
      <c r="C108" s="7">
        <v>56552.6414</v>
      </c>
      <c r="D108" s="8" t="s">
        <v>76</v>
      </c>
      <c r="E108" s="8">
        <f>VLOOKUP(C108,'Active 1'!C136:E489,3,FALSE)</f>
        <v>5310.4751840930348</v>
      </c>
      <c r="H108" s="8">
        <v>35375</v>
      </c>
      <c r="I108" s="8">
        <v>-2.845E-2</v>
      </c>
      <c r="O108" s="205">
        <v>126</v>
      </c>
    </row>
    <row r="109" spans="1:15">
      <c r="A109" s="8" t="s">
        <v>1296</v>
      </c>
      <c r="B109" s="205" t="s">
        <v>49</v>
      </c>
      <c r="C109" s="7">
        <v>56552.821799999998</v>
      </c>
      <c r="D109" s="8" t="s">
        <v>76</v>
      </c>
      <c r="E109" s="8">
        <f>VLOOKUP(C109,'Active 1'!C137:E490,3,FALSE)</f>
        <v>5310.9742131440426</v>
      </c>
      <c r="H109" s="8">
        <v>35376</v>
      </c>
      <c r="I109" s="8">
        <v>-2.9420000000000002E-2</v>
      </c>
      <c r="O109" s="205">
        <v>127</v>
      </c>
    </row>
    <row r="110" spans="1:15">
      <c r="A110" s="8" t="s">
        <v>1277</v>
      </c>
      <c r="B110" s="205" t="s">
        <v>49</v>
      </c>
      <c r="C110" s="7">
        <v>56562.582000000002</v>
      </c>
      <c r="D110" s="8" t="s">
        <v>76</v>
      </c>
      <c r="E110" s="8">
        <f>VLOOKUP(C110,'Active 1'!C138:E491,3,FALSE)</f>
        <v>5337.9732338963604</v>
      </c>
      <c r="H110" s="8">
        <v>35403</v>
      </c>
      <c r="I110" s="8">
        <v>-3.041E-2</v>
      </c>
      <c r="O110" s="205">
        <v>128</v>
      </c>
    </row>
    <row r="111" spans="1:15">
      <c r="A111" s="8" t="s">
        <v>1297</v>
      </c>
      <c r="B111" s="205" t="s">
        <v>49</v>
      </c>
      <c r="C111" s="7">
        <v>56563.3053</v>
      </c>
      <c r="D111" s="8" t="s">
        <v>76</v>
      </c>
      <c r="E111" s="8">
        <f>VLOOKUP(C111,'Active 1'!C139:E492,3,FALSE)</f>
        <v>5339.9740527023359</v>
      </c>
      <c r="H111" s="8">
        <v>35405</v>
      </c>
      <c r="I111" s="8">
        <v>-2.9590000000000002E-2</v>
      </c>
      <c r="O111" s="205">
        <v>129</v>
      </c>
    </row>
    <row r="112" spans="1:15">
      <c r="A112" s="8" t="s">
        <v>1298</v>
      </c>
      <c r="B112" s="205" t="s">
        <v>49</v>
      </c>
      <c r="C112" s="7">
        <v>56580.656999999999</v>
      </c>
      <c r="D112" s="8" t="s">
        <v>76</v>
      </c>
      <c r="E112" s="8">
        <f>VLOOKUP(C112,'Active 1'!C141:E494,3,FALSE)</f>
        <v>5387.9729572727092</v>
      </c>
      <c r="H112" s="8">
        <v>35453</v>
      </c>
      <c r="I112" s="8">
        <v>-3.0700000000000002E-2</v>
      </c>
      <c r="O112" s="205">
        <v>131</v>
      </c>
    </row>
    <row r="113" spans="1:15">
      <c r="A113" s="8" t="s">
        <v>1277</v>
      </c>
      <c r="B113" s="205" t="s">
        <v>49</v>
      </c>
      <c r="C113" s="7">
        <v>56593.670899999997</v>
      </c>
      <c r="D113" s="8" t="s">
        <v>76</v>
      </c>
      <c r="E113" s="8">
        <f>VLOOKUP(C113,'Active 1'!C142:E495,3,FALSE)</f>
        <v>5423.9724814800393</v>
      </c>
      <c r="H113" s="8">
        <v>35489</v>
      </c>
      <c r="I113" s="8">
        <v>-3.1189999999999999E-2</v>
      </c>
      <c r="O113" s="205">
        <v>132</v>
      </c>
    </row>
    <row r="114" spans="1:15">
      <c r="A114" s="8" t="s">
        <v>1296</v>
      </c>
      <c r="B114" s="205" t="s">
        <v>45</v>
      </c>
      <c r="C114" s="7">
        <v>56857.746200000001</v>
      </c>
      <c r="D114" s="8" t="s">
        <v>76</v>
      </c>
      <c r="E114" s="8">
        <f>VLOOKUP(C114,'Active 1'!C143:E496,3,FALSE)</f>
        <v>6154.4671952022427</v>
      </c>
      <c r="H114" s="8">
        <v>36219</v>
      </c>
      <c r="I114" s="8">
        <v>-3.6729999999999999E-2</v>
      </c>
      <c r="O114" s="205">
        <v>133</v>
      </c>
    </row>
    <row r="115" spans="1:15">
      <c r="A115" s="8" t="s">
        <v>1296</v>
      </c>
      <c r="B115" s="205" t="s">
        <v>45</v>
      </c>
      <c r="C115" s="7">
        <v>56882.690199999997</v>
      </c>
      <c r="D115" s="8" t="s">
        <v>76</v>
      </c>
      <c r="E115" s="8">
        <f>VLOOKUP(C115,'Active 1'!C144:E497,3,FALSE)</f>
        <v>6223.4681965798172</v>
      </c>
      <c r="H115" s="8">
        <v>36288</v>
      </c>
      <c r="I115" s="8">
        <v>-3.576E-2</v>
      </c>
      <c r="O115" s="205">
        <v>134</v>
      </c>
    </row>
    <row r="116" spans="1:15">
      <c r="A116" s="8" t="s">
        <v>1296</v>
      </c>
      <c r="B116" s="205" t="s">
        <v>49</v>
      </c>
      <c r="C116" s="7">
        <v>56882.869500000001</v>
      </c>
      <c r="D116" s="8" t="s">
        <v>76</v>
      </c>
      <c r="E116" s="8">
        <f>VLOOKUP(C116,'Active 1'!C145:E498,3,FALSE)</f>
        <v>6223.9641827707746</v>
      </c>
      <c r="H116" s="8">
        <v>36289</v>
      </c>
      <c r="I116" s="8">
        <v>-3.977E-2</v>
      </c>
      <c r="O116" s="205">
        <v>135</v>
      </c>
    </row>
    <row r="117" spans="1:15">
      <c r="A117" s="8" t="s">
        <v>1277</v>
      </c>
      <c r="B117" s="205" t="s">
        <v>49</v>
      </c>
      <c r="C117" s="7">
        <v>56897.690999999999</v>
      </c>
      <c r="D117" s="8" t="s">
        <v>76</v>
      </c>
      <c r="E117" s="8">
        <f>VLOOKUP(C117,'Active 1'!C146:E499,3,FALSE)</f>
        <v>6264.9639559393827</v>
      </c>
      <c r="H117" s="8">
        <v>36330</v>
      </c>
      <c r="I117" s="8">
        <v>-4.0009999999999997E-2</v>
      </c>
      <c r="O117" s="205">
        <v>136</v>
      </c>
    </row>
    <row r="118" spans="1:15">
      <c r="A118" s="8" t="s">
        <v>1288</v>
      </c>
      <c r="B118" s="205" t="s">
        <v>45</v>
      </c>
      <c r="C118" s="7">
        <v>57243.465400000001</v>
      </c>
      <c r="D118" s="8" t="s">
        <v>76</v>
      </c>
      <c r="E118" s="8">
        <f>VLOOKUP(C118,'Active 1'!C147:E500,3,FALSE)</f>
        <v>7221.4576959463593</v>
      </c>
      <c r="H118" s="8">
        <v>37286</v>
      </c>
      <c r="I118" s="8">
        <v>-4.6609999999999999E-2</v>
      </c>
      <c r="O118" s="205">
        <v>137</v>
      </c>
    </row>
    <row r="119" spans="1:15">
      <c r="A119" s="8" t="s">
        <v>1288</v>
      </c>
      <c r="B119" s="205" t="s">
        <v>45</v>
      </c>
      <c r="C119" s="7">
        <v>57246.357199999999</v>
      </c>
      <c r="D119" s="8" t="s">
        <v>76</v>
      </c>
      <c r="E119" s="8">
        <f>VLOOKUP(C119,'Active 1'!C148:E501,3,FALSE)</f>
        <v>7229.4570984392849</v>
      </c>
      <c r="H119" s="8">
        <v>37294</v>
      </c>
      <c r="I119" s="8">
        <v>-4.7210000000000002E-2</v>
      </c>
      <c r="O119" s="205">
        <v>138</v>
      </c>
    </row>
    <row r="120" spans="1:15">
      <c r="A120" s="8" t="s">
        <v>1299</v>
      </c>
      <c r="B120" s="205" t="s">
        <v>49</v>
      </c>
      <c r="C120" s="7">
        <v>57246.898399999998</v>
      </c>
      <c r="D120" s="8" t="s">
        <v>76</v>
      </c>
      <c r="E120" s="8">
        <f>VLOOKUP(C120,'Active 1'!C149:E502,3,FALSE)</f>
        <v>7230.9541855923289</v>
      </c>
      <c r="H120" s="8">
        <v>37296</v>
      </c>
      <c r="I120" s="8">
        <v>-5.0119999999999998E-2</v>
      </c>
      <c r="O120" s="205">
        <v>139</v>
      </c>
    </row>
    <row r="121" spans="1:15">
      <c r="A121" s="8" t="s">
        <v>1300</v>
      </c>
      <c r="B121" s="205" t="s">
        <v>49</v>
      </c>
      <c r="C121" s="7">
        <v>57272.202400000002</v>
      </c>
      <c r="D121" s="8" t="s">
        <v>76</v>
      </c>
      <c r="E121" s="8">
        <f>VLOOKUP(C121,'Active 1'!C150:E503,3,FALSE)</f>
        <v>7300.9510320828149</v>
      </c>
      <c r="H121" s="8">
        <v>37366</v>
      </c>
      <c r="I121" s="8">
        <v>-5.33E-2</v>
      </c>
      <c r="O121" s="205">
        <v>140</v>
      </c>
    </row>
    <row r="122" spans="1:15">
      <c r="A122" s="8" t="s">
        <v>1277</v>
      </c>
      <c r="B122" s="205" t="s">
        <v>45</v>
      </c>
      <c r="C122" s="7">
        <v>57279.614999999998</v>
      </c>
      <c r="D122" s="8" t="s">
        <v>76</v>
      </c>
      <c r="E122" s="8">
        <f>VLOOKUP(C122,'Active 1'!C151:E504,3,FALSE)</f>
        <v>7321.4560362044958</v>
      </c>
      <c r="H122" s="8">
        <v>37386</v>
      </c>
      <c r="I122" s="8">
        <v>-4.8300000000000003E-2</v>
      </c>
      <c r="O122" s="205">
        <v>141</v>
      </c>
    </row>
    <row r="123" spans="1:15">
      <c r="A123" s="8" t="s">
        <v>1277</v>
      </c>
      <c r="B123" s="205" t="s">
        <v>49</v>
      </c>
      <c r="C123" s="7">
        <v>57279.793599999997</v>
      </c>
      <c r="D123" s="8" t="s">
        <v>76</v>
      </c>
      <c r="E123" s="8">
        <f>VLOOKUP(C123,'Active 1'!C152:E505,3,FALSE)</f>
        <v>7321.9500860299449</v>
      </c>
      <c r="H123" s="8">
        <v>37387</v>
      </c>
      <c r="I123" s="8">
        <v>-5.425E-2</v>
      </c>
      <c r="O123" s="205">
        <v>142</v>
      </c>
    </row>
    <row r="124" spans="1:15">
      <c r="A124" s="8" t="s">
        <v>1291</v>
      </c>
      <c r="B124" s="205" t="s">
        <v>49</v>
      </c>
      <c r="C124" s="7">
        <v>57281.602200000001</v>
      </c>
      <c r="D124" s="8" t="s">
        <v>76</v>
      </c>
      <c r="E124" s="8">
        <f>VLOOKUP(C124,'Active 1'!C153:E506,3,FALSE)</f>
        <v>7326.9531012276584</v>
      </c>
      <c r="H124" s="8">
        <v>37392</v>
      </c>
      <c r="I124" s="8">
        <v>-5.1240000000000001E-2</v>
      </c>
      <c r="O124" s="205">
        <v>143</v>
      </c>
    </row>
    <row r="125" spans="1:15">
      <c r="A125" s="8" t="s">
        <v>1301</v>
      </c>
      <c r="B125" s="205" t="s">
        <v>45</v>
      </c>
      <c r="C125" s="7">
        <v>57310.702499999999</v>
      </c>
      <c r="D125" s="8" t="s">
        <v>76</v>
      </c>
      <c r="E125" s="8">
        <f>VLOOKUP(C125,'Active 1'!C154:E507,3,FALSE)</f>
        <v>7407.4514110571981</v>
      </c>
      <c r="H125" s="8">
        <v>37472</v>
      </c>
      <c r="I125" s="8">
        <v>-5.296E-2</v>
      </c>
      <c r="O125" s="205">
        <v>144</v>
      </c>
    </row>
    <row r="126" spans="1:15">
      <c r="A126" s="8" t="s">
        <v>1281</v>
      </c>
      <c r="B126" s="205" t="s">
        <v>49</v>
      </c>
      <c r="C126" s="7">
        <v>57329.323499999999</v>
      </c>
      <c r="D126" s="8" t="s">
        <v>76</v>
      </c>
      <c r="E126" s="8">
        <f>VLOOKUP(C126,'Active 1'!C155:E508,3,FALSE)</f>
        <v>7458.961499521437</v>
      </c>
      <c r="H126" s="8">
        <v>37524</v>
      </c>
      <c r="I126" s="8">
        <v>-4.2889999999999998E-2</v>
      </c>
      <c r="O126" s="205">
        <v>145</v>
      </c>
    </row>
    <row r="127" spans="1:15">
      <c r="A127" s="8" t="s">
        <v>1291</v>
      </c>
      <c r="B127" s="205" t="s">
        <v>45</v>
      </c>
      <c r="C127" s="7">
        <v>57330.585599999999</v>
      </c>
      <c r="D127" s="8" t="s">
        <v>76</v>
      </c>
      <c r="E127" s="8">
        <f>VLOOKUP(C127,'Active 1'!C156:E509,3,FALSE)</f>
        <v>7462.4527665130436</v>
      </c>
      <c r="H127" s="8">
        <v>37527</v>
      </c>
      <c r="I127" s="8">
        <v>-5.1619999999999999E-2</v>
      </c>
      <c r="O127" s="205">
        <v>146</v>
      </c>
    </row>
    <row r="128" spans="1:15">
      <c r="A128" s="8" t="s">
        <v>1302</v>
      </c>
      <c r="B128" s="205" t="s">
        <v>45</v>
      </c>
      <c r="C128" s="7">
        <v>57630.990100000003</v>
      </c>
      <c r="D128" s="8" t="s">
        <v>76</v>
      </c>
      <c r="E128" s="8">
        <f>VLOOKUP(C128,'Active 1'!C158:E511,3,FALSE)</f>
        <v>8293.4426365552681</v>
      </c>
      <c r="H128" s="8">
        <v>38358</v>
      </c>
      <c r="I128" s="8">
        <v>-6.2039999999999998E-2</v>
      </c>
      <c r="O128" s="205">
        <v>148</v>
      </c>
    </row>
    <row r="129" spans="1:15">
      <c r="A129" s="8" t="s">
        <v>1302</v>
      </c>
      <c r="B129" s="205" t="s">
        <v>49</v>
      </c>
      <c r="C129" s="7">
        <v>57631.169600000001</v>
      </c>
      <c r="D129" s="8" t="s">
        <v>76</v>
      </c>
      <c r="E129" s="8">
        <f>VLOOKUP(C129,'Active 1'!C159:E512,3,FALSE)</f>
        <v>8293.939175993497</v>
      </c>
      <c r="H129" s="8">
        <v>38359</v>
      </c>
      <c r="I129" s="8">
        <v>-6.5500000000000003E-2</v>
      </c>
      <c r="O129" s="205">
        <v>149</v>
      </c>
    </row>
    <row r="130" spans="1:15">
      <c r="A130" s="8" t="s">
        <v>75</v>
      </c>
      <c r="B130" s="205" t="s">
        <v>49</v>
      </c>
      <c r="C130" s="7">
        <v>43750.593999999997</v>
      </c>
      <c r="D130" s="8" t="s">
        <v>76</v>
      </c>
      <c r="E130" s="8">
        <f>VLOOKUP(C130,'Active 1'!C23:E388,3,FALSE)</f>
        <v>-30103.014644455641</v>
      </c>
      <c r="H130" s="8">
        <v>-38</v>
      </c>
      <c r="I130" s="8">
        <v>-5.8300000000000001E-3</v>
      </c>
      <c r="O130" s="205">
        <v>13</v>
      </c>
    </row>
    <row r="131" spans="1:15">
      <c r="A131" s="8" t="s">
        <v>75</v>
      </c>
      <c r="B131" s="205" t="s">
        <v>45</v>
      </c>
      <c r="C131" s="7">
        <v>43754.389000000003</v>
      </c>
      <c r="D131" s="8" t="s">
        <v>76</v>
      </c>
      <c r="E131" s="8">
        <f>VLOOKUP(C131,'Active 1'!C24:E389,3,FALSE)</f>
        <v>-30092.516777223911</v>
      </c>
      <c r="H131" s="8">
        <v>-28</v>
      </c>
      <c r="I131" s="8">
        <v>-7.9699999999999997E-3</v>
      </c>
      <c r="O131" s="205">
        <v>14</v>
      </c>
    </row>
    <row r="132" spans="1:15">
      <c r="A132" s="8" t="s">
        <v>94</v>
      </c>
      <c r="B132" s="205" t="s">
        <v>49</v>
      </c>
      <c r="C132" s="7">
        <v>48500.014999999999</v>
      </c>
      <c r="D132" s="8" t="s">
        <v>76</v>
      </c>
      <c r="E132" s="8">
        <f>VLOOKUP(C132,'Active 1'!C32:E397,3,FALSE)</f>
        <v>-16964.993278045491</v>
      </c>
      <c r="H132" s="8">
        <v>13100</v>
      </c>
      <c r="I132" s="8">
        <v>1.0916E-2</v>
      </c>
      <c r="O132" s="205">
        <v>22</v>
      </c>
    </row>
    <row r="133" spans="1:15">
      <c r="A133" s="8" t="s">
        <v>118</v>
      </c>
      <c r="B133" s="205" t="s">
        <v>49</v>
      </c>
      <c r="C133" s="7">
        <v>51421.671000000002</v>
      </c>
      <c r="D133" s="8" t="s">
        <v>76</v>
      </c>
      <c r="E133" s="8">
        <f>VLOOKUP(C133,'Active 1'!C45:E410,3,FALSE)</f>
        <v>-8883.0020304175305</v>
      </c>
      <c r="H133" s="8">
        <v>21182</v>
      </c>
      <c r="I133" s="8">
        <v>-6.8000000000000005E-4</v>
      </c>
      <c r="O133" s="205">
        <v>35</v>
      </c>
    </row>
    <row r="134" spans="1:15">
      <c r="A134" s="8" t="s">
        <v>132</v>
      </c>
      <c r="B134" s="205" t="s">
        <v>49</v>
      </c>
      <c r="C134" s="7">
        <v>52903.467600000004</v>
      </c>
      <c r="D134" s="8" t="s">
        <v>76</v>
      </c>
      <c r="E134" s="8">
        <f>VLOOKUP(C134,'Active 1'!C62:E420,3,FALSE)</f>
        <v>-4784.0023015086963</v>
      </c>
      <c r="H134" s="8">
        <v>25281</v>
      </c>
      <c r="I134" s="8">
        <v>-2.3900000000000002E-3</v>
      </c>
      <c r="O134" s="205">
        <v>52</v>
      </c>
    </row>
    <row r="135" spans="1:15">
      <c r="A135" s="8" t="s">
        <v>132</v>
      </c>
      <c r="B135" s="205" t="s">
        <v>49</v>
      </c>
      <c r="C135" s="7">
        <v>52956.2474</v>
      </c>
      <c r="D135" s="8" t="s">
        <v>76</v>
      </c>
      <c r="E135" s="8">
        <f>VLOOKUP(C135,'Active 1'!C64:E421,3,FALSE)</f>
        <v>-4638.0008962606016</v>
      </c>
      <c r="H135" s="8">
        <v>25427</v>
      </c>
      <c r="I135" s="8">
        <v>-1.0300000000000001E-3</v>
      </c>
      <c r="O135" s="205">
        <v>54</v>
      </c>
    </row>
    <row r="136" spans="1:15">
      <c r="A136" s="8" t="s">
        <v>132</v>
      </c>
      <c r="B136" s="205" t="s">
        <v>49</v>
      </c>
      <c r="C136" s="7">
        <v>53266.414900000003</v>
      </c>
      <c r="D136" s="8" t="s">
        <v>76</v>
      </c>
      <c r="E136" s="8">
        <f>VLOOKUP(C136,'Active 1'!C66:E422,3,FALSE)</f>
        <v>-3780.0042600040852</v>
      </c>
      <c r="H136" s="8">
        <v>26285</v>
      </c>
      <c r="I136" s="8">
        <v>-4.7000000000000002E-3</v>
      </c>
      <c r="O136" s="205">
        <v>56</v>
      </c>
    </row>
    <row r="137" spans="1:15">
      <c r="A137" s="8" t="s">
        <v>132</v>
      </c>
      <c r="B137" s="205" t="s">
        <v>49</v>
      </c>
      <c r="C137" s="7">
        <v>53591.404600000002</v>
      </c>
      <c r="D137" s="8" t="s">
        <v>76</v>
      </c>
      <c r="E137" s="8">
        <f>VLOOKUP(C137,'Active 1'!C70:E423,3,FALSE)</f>
        <v>-2881.0059142134719</v>
      </c>
      <c r="H137" s="8">
        <v>27184</v>
      </c>
      <c r="I137" s="8">
        <v>-6.6699999999999997E-3</v>
      </c>
      <c r="O137" s="205">
        <v>60</v>
      </c>
    </row>
    <row r="138" spans="1:15">
      <c r="A138" s="8" t="s">
        <v>132</v>
      </c>
      <c r="B138" s="205" t="s">
        <v>49</v>
      </c>
      <c r="C138" s="7">
        <v>53638.400900000001</v>
      </c>
      <c r="D138" s="8" t="s">
        <v>76</v>
      </c>
      <c r="E138" s="8">
        <f>VLOOKUP(C138,'Active 1'!C78:E431,3,FALSE)</f>
        <v>-2751.0030373275936</v>
      </c>
      <c r="H138" s="8">
        <v>27314</v>
      </c>
      <c r="I138" s="8">
        <v>-3.8400000000000001E-3</v>
      </c>
      <c r="O138" s="205">
        <v>68</v>
      </c>
    </row>
    <row r="139" spans="1:15">
      <c r="A139" s="8" t="s">
        <v>132</v>
      </c>
      <c r="B139" s="205" t="s">
        <v>49</v>
      </c>
      <c r="C139" s="7">
        <v>53684.313600000001</v>
      </c>
      <c r="D139" s="8" t="s">
        <v>76</v>
      </c>
      <c r="E139" s="8">
        <f>VLOOKUP(C139,'Active 1'!C82:E435,3,FALSE)</f>
        <v>-2623.9976542315089</v>
      </c>
      <c r="H139" s="8">
        <v>27441</v>
      </c>
      <c r="I139" s="8">
        <v>1.5020000000000001E-3</v>
      </c>
      <c r="O139" s="205">
        <v>72</v>
      </c>
    </row>
    <row r="140" spans="1:15">
      <c r="A140" s="8" t="s">
        <v>132</v>
      </c>
      <c r="B140" s="205" t="s">
        <v>49</v>
      </c>
      <c r="C140" s="7">
        <v>54009.304199999999</v>
      </c>
      <c r="D140" s="8" t="s">
        <v>76</v>
      </c>
      <c r="E140" s="8">
        <f>VLOOKUP(C140,'Active 1'!C93:E446,3,FALSE)</f>
        <v>-1724.9968188281159</v>
      </c>
      <c r="H140" s="8">
        <v>28340</v>
      </c>
      <c r="I140" s="8">
        <v>2.0219999999999999E-3</v>
      </c>
      <c r="O140" s="205">
        <v>83</v>
      </c>
    </row>
    <row r="141" spans="1:15">
      <c r="A141" s="8" t="s">
        <v>154</v>
      </c>
      <c r="B141" s="205" t="s">
        <v>49</v>
      </c>
      <c r="C141" s="7">
        <v>55159.238499999999</v>
      </c>
      <c r="D141" s="8" t="s">
        <v>76</v>
      </c>
      <c r="E141" s="8">
        <f>VLOOKUP(C141,'Active 1'!C111:E464,3,FALSE)</f>
        <v>1455.9933278377416</v>
      </c>
      <c r="H141" s="8">
        <v>31521</v>
      </c>
      <c r="I141" s="8">
        <v>-8.9499999999999996E-3</v>
      </c>
      <c r="O141" s="205">
        <v>101</v>
      </c>
    </row>
    <row r="142" spans="1:15">
      <c r="A142" s="8" t="s">
        <v>154</v>
      </c>
      <c r="B142" s="205" t="s">
        <v>49</v>
      </c>
      <c r="C142" s="7">
        <v>55159.238599999997</v>
      </c>
      <c r="D142" s="8" t="s">
        <v>76</v>
      </c>
      <c r="E142" s="8">
        <f>VLOOKUP(C142,'Active 1'!C112:E465,3,FALSE)</f>
        <v>1455.9936044613771</v>
      </c>
      <c r="H142" s="8">
        <v>31521</v>
      </c>
      <c r="I142" s="8">
        <v>-8.6700000000000006E-3</v>
      </c>
      <c r="O142" s="205">
        <v>102</v>
      </c>
    </row>
    <row r="143" spans="1:15">
      <c r="A143" s="8" t="s">
        <v>160</v>
      </c>
      <c r="B143" s="205" t="s">
        <v>45</v>
      </c>
      <c r="C143" s="7">
        <v>55881.336000000003</v>
      </c>
      <c r="D143" s="8" t="s">
        <v>76</v>
      </c>
      <c r="E143" s="8">
        <f>VLOOKUP(C143,'Active 1'!C122:E475,3,FALSE)</f>
        <v>3453.4857345187656</v>
      </c>
      <c r="H143" s="8">
        <v>33518</v>
      </c>
      <c r="I143" s="8">
        <v>-1.7239999999999998E-2</v>
      </c>
      <c r="O143" s="205">
        <v>112</v>
      </c>
    </row>
    <row r="144" spans="1:15">
      <c r="A144" s="8" t="s">
        <v>162</v>
      </c>
      <c r="B144" s="205" t="s">
        <v>49</v>
      </c>
      <c r="C144" s="7">
        <v>55882.239399999999</v>
      </c>
      <c r="D144" s="8" t="s">
        <v>76</v>
      </c>
      <c r="E144" s="8">
        <f>VLOOKUP(C144,'Active 1'!C123:E476,3,FALSE)</f>
        <v>3455.9847525048226</v>
      </c>
      <c r="H144" s="8">
        <v>33521</v>
      </c>
      <c r="I144" s="8">
        <v>-1.823E-2</v>
      </c>
      <c r="O144" s="205">
        <v>113</v>
      </c>
    </row>
    <row r="145" spans="1:15">
      <c r="A145" s="8" t="s">
        <v>162</v>
      </c>
      <c r="B145" s="205" t="s">
        <v>49</v>
      </c>
      <c r="C145" s="7">
        <v>55882.240299999998</v>
      </c>
      <c r="D145" s="8" t="s">
        <v>76</v>
      </c>
      <c r="E145" s="8">
        <f>VLOOKUP(C145,'Active 1'!C124:E477,3,FALSE)</f>
        <v>3455.9872421176024</v>
      </c>
      <c r="H145" s="8">
        <v>33521</v>
      </c>
      <c r="I145" s="8">
        <v>-1.5740000000000001E-2</v>
      </c>
      <c r="O145" s="205">
        <v>114</v>
      </c>
    </row>
    <row r="146" spans="1:15">
      <c r="A146" s="8" t="s">
        <v>162</v>
      </c>
      <c r="B146" s="205" t="s">
        <v>49</v>
      </c>
      <c r="C146" s="7">
        <v>55882.240599999997</v>
      </c>
      <c r="D146" s="8" t="s">
        <v>76</v>
      </c>
      <c r="E146" s="8">
        <f>VLOOKUP(C146,'Active 1'!C125:E478,3,FALSE)</f>
        <v>3455.9880719885286</v>
      </c>
      <c r="H146" s="8">
        <v>33521</v>
      </c>
      <c r="I146" s="8">
        <v>-1.491E-2</v>
      </c>
      <c r="O146" s="205">
        <v>115</v>
      </c>
    </row>
    <row r="147" spans="1:15">
      <c r="A147" s="8" t="s">
        <v>167</v>
      </c>
      <c r="B147" s="205" t="s">
        <v>45</v>
      </c>
      <c r="C147" s="7">
        <v>56168.366699999999</v>
      </c>
      <c r="D147" s="8" t="s">
        <v>76</v>
      </c>
      <c r="E147" s="8">
        <f>VLOOKUP(C147,'Active 1'!C130:E483,3,FALSE)</f>
        <v>4247.4805118643835</v>
      </c>
      <c r="H147" s="8">
        <v>34312</v>
      </c>
      <c r="I147" s="8">
        <v>-2.2749999999999999E-2</v>
      </c>
      <c r="O147" s="205">
        <v>120</v>
      </c>
    </row>
    <row r="148" spans="1:15">
      <c r="A148" s="8" t="s">
        <v>175</v>
      </c>
      <c r="B148" s="205" t="s">
        <v>49</v>
      </c>
      <c r="C148" s="7">
        <v>56573.427300000003</v>
      </c>
      <c r="D148" s="8" t="s">
        <v>76</v>
      </c>
      <c r="E148" s="8">
        <f>VLOOKUP(C148,'Active 1'!C140:E493,3,FALSE)</f>
        <v>5367.9738977931047</v>
      </c>
      <c r="H148" s="8">
        <v>35433</v>
      </c>
      <c r="I148" s="8">
        <v>-2.9749999999999999E-2</v>
      </c>
      <c r="O148" s="205">
        <v>130</v>
      </c>
    </row>
    <row r="149" spans="1:15">
      <c r="A149" s="8" t="s">
        <v>185</v>
      </c>
      <c r="B149" s="205" t="s">
        <v>49</v>
      </c>
      <c r="C149" s="7">
        <v>57621.409399999997</v>
      </c>
      <c r="D149" s="8" t="s">
        <v>76</v>
      </c>
      <c r="E149" s="8">
        <f>VLOOKUP(C149,'Active 1'!C157:E510,3,FALSE)</f>
        <v>8266.9401552411782</v>
      </c>
      <c r="H149" s="8">
        <v>38332</v>
      </c>
      <c r="I149" s="8">
        <v>-6.4509999999999998E-2</v>
      </c>
      <c r="O149" s="205">
        <v>147</v>
      </c>
    </row>
    <row r="150" spans="1:15">
      <c r="A150" s="8" t="s">
        <v>190</v>
      </c>
      <c r="B150" s="205" t="s">
        <v>45</v>
      </c>
      <c r="C150" s="7">
        <v>57641.473140000002</v>
      </c>
      <c r="D150" s="8" t="s">
        <v>76</v>
      </c>
      <c r="E150" s="8">
        <f>VLOOKUP(C150,'Active 1'!C160:E513,3,FALSE)</f>
        <v>8322.4412036447975</v>
      </c>
      <c r="H150" s="8">
        <v>38387</v>
      </c>
      <c r="I150" s="8">
        <v>-6.3490000000000005E-2</v>
      </c>
      <c r="O150" s="205">
        <v>150</v>
      </c>
    </row>
    <row r="151" spans="1:15">
      <c r="A151" s="8" t="s">
        <v>190</v>
      </c>
      <c r="B151" s="205" t="s">
        <v>45</v>
      </c>
      <c r="C151" s="7">
        <v>57641.473660000003</v>
      </c>
      <c r="D151" s="8" t="s">
        <v>76</v>
      </c>
      <c r="E151" s="8">
        <f>VLOOKUP(C151,'Active 1'!C161:E514,3,FALSE)</f>
        <v>8322.4426420877426</v>
      </c>
      <c r="H151" s="8">
        <v>38387</v>
      </c>
      <c r="I151" s="8">
        <v>-6.2050000000000001E-2</v>
      </c>
      <c r="O151" s="205">
        <v>151</v>
      </c>
    </row>
    <row r="152" spans="1:15">
      <c r="A152" s="8" t="s">
        <v>190</v>
      </c>
      <c r="B152" s="205" t="s">
        <v>49</v>
      </c>
      <c r="C152" s="7">
        <v>57664.427600000003</v>
      </c>
      <c r="D152" s="8" t="s">
        <v>76</v>
      </c>
      <c r="E152" s="8">
        <f>VLOOKUP(C152,'Active 1'!C162:E515,3,FALSE)</f>
        <v>8385.9386670059994</v>
      </c>
      <c r="H152" s="8">
        <v>38451</v>
      </c>
      <c r="I152" s="8">
        <v>-6.6040000000000001E-2</v>
      </c>
      <c r="O152" s="205">
        <v>152</v>
      </c>
    </row>
    <row r="153" spans="1:15">
      <c r="A153" s="8" t="s">
        <v>190</v>
      </c>
      <c r="B153" s="205" t="s">
        <v>49</v>
      </c>
      <c r="C153" s="7">
        <v>57664.428110000001</v>
      </c>
      <c r="D153" s="8" t="s">
        <v>76</v>
      </c>
      <c r="E153" s="8">
        <f>VLOOKUP(C153,'Active 1'!C163:E516,3,FALSE)</f>
        <v>8385.9400777865703</v>
      </c>
      <c r="H153" s="8">
        <v>38451</v>
      </c>
      <c r="I153" s="8">
        <v>-6.4630000000000007E-2</v>
      </c>
      <c r="O153" s="205">
        <v>153</v>
      </c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1"/>
  </sheetPr>
  <dimension ref="A1:BO442"/>
  <sheetViews>
    <sheetView workbookViewId="0">
      <pane xSplit="13" ySplit="22" topLeftCell="N426" activePane="bottomRight" state="frozen"/>
      <selection pane="topRight" activeCell="N1" sqref="N1"/>
      <selection pane="bottomLeft" activeCell="A23" sqref="A23"/>
      <selection pane="bottomRight" activeCell="E19" sqref="E19:F19"/>
    </sheetView>
  </sheetViews>
  <sheetFormatPr defaultRowHeight="12.75"/>
  <cols>
    <col min="1" max="1" width="16.140625" style="116" customWidth="1"/>
    <col min="2" max="2" width="4.85546875" style="116" customWidth="1"/>
    <col min="3" max="3" width="13" style="12" customWidth="1"/>
    <col min="4" max="4" width="10.28515625" style="12" customWidth="1"/>
    <col min="5" max="5" width="11.85546875" style="116" customWidth="1"/>
    <col min="6" max="6" width="16.85546875" style="116" customWidth="1"/>
    <col min="7" max="7" width="9.140625" style="116"/>
    <col min="8" max="8" width="8.42578125" style="116" customWidth="1"/>
    <col min="9" max="9" width="9.140625" style="116"/>
    <col min="10" max="10" width="8.42578125" style="116" customWidth="1"/>
    <col min="11" max="11" width="9.140625" style="117"/>
    <col min="12" max="12" width="9.140625" style="116"/>
    <col min="13" max="15" width="9.140625" style="118"/>
    <col min="16" max="16" width="7.140625" style="116" customWidth="1"/>
    <col min="17" max="17" width="10.7109375" style="116" customWidth="1"/>
    <col min="18" max="18" width="12.42578125" style="116" customWidth="1"/>
    <col min="19" max="19" width="9.140625" style="116"/>
    <col min="20" max="20" width="12.42578125" style="116" customWidth="1"/>
    <col min="21" max="25" width="9.140625" style="116"/>
    <col min="26" max="26" width="10.28515625" customWidth="1"/>
    <col min="27" max="27" width="12.140625" customWidth="1"/>
    <col min="28" max="28" width="9.42578125" customWidth="1"/>
    <col min="29" max="31" width="10.42578125" customWidth="1"/>
    <col min="32" max="32" width="10.5703125" customWidth="1"/>
    <col min="33" max="33" width="10.28515625" customWidth="1"/>
    <col min="34" max="37" width="9.42578125" customWidth="1"/>
    <col min="38" max="52" width="10.28515625" customWidth="1"/>
    <col min="53" max="53" width="11.85546875" customWidth="1"/>
    <col min="54" max="54" width="14.7109375" customWidth="1"/>
    <col min="55" max="67" width="10.28515625" customWidth="1"/>
    <col min="68" max="16384" width="9.140625" style="116"/>
  </cols>
  <sheetData>
    <row r="1" spans="1:67" s="8" customFormat="1" ht="22.5" customHeight="1">
      <c r="A1" s="5" t="s">
        <v>0</v>
      </c>
      <c r="B1" s="11"/>
      <c r="C1" s="7"/>
      <c r="D1" s="12"/>
      <c r="E1" s="133" t="s">
        <v>265</v>
      </c>
      <c r="F1" s="201"/>
      <c r="K1" s="9"/>
      <c r="M1" s="10"/>
      <c r="N1" s="10"/>
      <c r="O1" s="10"/>
      <c r="U1" s="8" t="s">
        <v>265</v>
      </c>
      <c r="X1" s="8" t="s">
        <v>265</v>
      </c>
      <c r="Z1"/>
      <c r="AA1" s="119" t="s">
        <v>194</v>
      </c>
      <c r="AB1" s="120"/>
      <c r="AC1" s="120" t="s">
        <v>195</v>
      </c>
      <c r="AD1" s="120" t="s">
        <v>196</v>
      </c>
      <c r="AE1" s="12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 s="122" t="s">
        <v>28</v>
      </c>
      <c r="AX1" s="123" t="s">
        <v>198</v>
      </c>
      <c r="AY1" s="124" t="s">
        <v>199</v>
      </c>
      <c r="AZ1" s="125" t="s">
        <v>200</v>
      </c>
      <c r="BA1" s="126" t="s">
        <v>201</v>
      </c>
      <c r="BB1" s="125" t="s">
        <v>202</v>
      </c>
      <c r="BC1" s="126" t="s">
        <v>203</v>
      </c>
      <c r="BD1" s="125" t="s">
        <v>204</v>
      </c>
      <c r="BE1" s="127" t="s">
        <v>205</v>
      </c>
      <c r="BF1" s="126" t="s">
        <v>206</v>
      </c>
      <c r="BG1" s="125" t="s">
        <v>207</v>
      </c>
      <c r="BH1" s="127" t="s">
        <v>208</v>
      </c>
      <c r="BI1" s="126" t="s">
        <v>209</v>
      </c>
      <c r="BJ1" s="125" t="s">
        <v>210</v>
      </c>
      <c r="BK1" s="127" t="s">
        <v>211</v>
      </c>
      <c r="BL1" s="126" t="s">
        <v>212</v>
      </c>
      <c r="BM1"/>
      <c r="BN1"/>
      <c r="BO1"/>
    </row>
    <row r="2" spans="1:67" s="8" customFormat="1" ht="12.95" customHeight="1">
      <c r="A2" t="s">
        <v>1</v>
      </c>
      <c r="B2" s="11" t="s">
        <v>2</v>
      </c>
      <c r="C2" s="12" t="s">
        <v>3</v>
      </c>
      <c r="D2" s="12"/>
      <c r="E2" s="116"/>
      <c r="K2" s="9"/>
      <c r="M2" s="10"/>
      <c r="N2" s="10"/>
      <c r="O2" s="10"/>
      <c r="U2" s="8" t="s">
        <v>266</v>
      </c>
      <c r="X2" s="8" t="s">
        <v>267</v>
      </c>
      <c r="Z2"/>
      <c r="AA2" s="128" t="s">
        <v>213</v>
      </c>
      <c r="AB2" s="129">
        <f>C7</f>
        <v>43764.333189999998</v>
      </c>
      <c r="AC2" s="130" t="s">
        <v>214</v>
      </c>
      <c r="AD2" s="129">
        <f>C8</f>
        <v>0.36150212700000001</v>
      </c>
      <c r="AE2" s="131" t="s">
        <v>215</v>
      </c>
      <c r="AF2"/>
      <c r="AG2"/>
      <c r="AH2"/>
      <c r="AI2"/>
      <c r="AJ2"/>
      <c r="AK2"/>
      <c r="AL2" s="25"/>
      <c r="AM2"/>
      <c r="AN2"/>
      <c r="AO2"/>
      <c r="AP2"/>
      <c r="AQ2"/>
      <c r="AR2"/>
      <c r="AS2"/>
      <c r="AT2"/>
      <c r="AU2"/>
      <c r="AV2"/>
      <c r="AW2">
        <v>-50000</v>
      </c>
      <c r="AX2">
        <f t="shared" ref="AX2:AX65" si="0">AB$3+AB$4*AW2+AB$5*AW2^2+AZ2</f>
        <v>-0.27684046086862357</v>
      </c>
      <c r="AY2">
        <f t="shared" ref="AY2:AY65" si="1">AB$3+AB$4*AW2+AB$5*AW2^2</f>
        <v>-0.2817918207628366</v>
      </c>
      <c r="AZ2">
        <f t="shared" ref="AZ2:AZ65" si="2">$AB$6*($AB$11/BA2*BB2+$AB$12)</f>
        <v>4.9513598942130359E-3</v>
      </c>
      <c r="BA2">
        <f t="shared" ref="BA2:BA65" si="3">1+$AB$7*COS(BC2)</f>
        <v>0.84870161074425354</v>
      </c>
      <c r="BB2">
        <f t="shared" ref="BB2:BB65" si="4">SIN(BC2+RADIANS($AB$9))</f>
        <v>0.98759846967626164</v>
      </c>
      <c r="BC2">
        <f t="shared" ref="BC2:BC65" si="5">2*ATAN(BD2)</f>
        <v>-2.4919620730733407</v>
      </c>
      <c r="BD2">
        <f t="shared" ref="BD2:BD65" si="6">SQRT((1+$AB$7)/(1-$AB$7))*TAN(BE2/2)</f>
        <v>-2.9696317582239957</v>
      </c>
      <c r="BE2">
        <f t="shared" ref="BE2:BK17" si="7">$BL2+$AB$7*SIN(BF2)</f>
        <v>-14.932924588112764</v>
      </c>
      <c r="BF2">
        <f t="shared" si="7"/>
        <v>-14.932923701645086</v>
      </c>
      <c r="BG2">
        <f t="shared" si="7"/>
        <v>-14.932930232507182</v>
      </c>
      <c r="BH2">
        <f t="shared" si="7"/>
        <v>-14.932882116789694</v>
      </c>
      <c r="BI2">
        <f t="shared" si="7"/>
        <v>-14.933236553156618</v>
      </c>
      <c r="BJ2">
        <f t="shared" si="7"/>
        <v>-14.930622763273725</v>
      </c>
      <c r="BK2">
        <f t="shared" si="7"/>
        <v>-14.949744193599177</v>
      </c>
      <c r="BL2">
        <f t="shared" ref="BL2:BL65" si="8">RADIANS($AB$9)+$AB$18*(AW2-AB$15)</f>
        <v>-14.799973163171025</v>
      </c>
      <c r="BM2"/>
      <c r="BN2"/>
      <c r="BO2"/>
    </row>
    <row r="3" spans="1:67" s="8" customFormat="1" ht="12.95" customHeight="1">
      <c r="A3"/>
      <c r="B3" s="11"/>
      <c r="C3" s="169"/>
      <c r="D3" s="169"/>
      <c r="E3" s="116"/>
      <c r="K3" s="9"/>
      <c r="M3" s="10"/>
      <c r="N3" s="10"/>
      <c r="O3" s="10"/>
      <c r="Z3"/>
      <c r="AA3" s="136" t="s">
        <v>219</v>
      </c>
      <c r="AB3" s="137">
        <f t="shared" ref="AB3:AB10" si="9">AC3*AD3</f>
        <v>-1.3096844980242404E-2</v>
      </c>
      <c r="AC3" s="138">
        <v>-1.3096844980242404</v>
      </c>
      <c r="AD3">
        <v>0.01</v>
      </c>
      <c r="AE3" s="139"/>
      <c r="AF3" s="138">
        <v>1.2548279974471295</v>
      </c>
      <c r="AG3" s="138">
        <v>-1.3096844980242404</v>
      </c>
      <c r="AH3" s="138"/>
      <c r="AI3" s="138"/>
      <c r="AJ3" s="138"/>
      <c r="AK3" s="138"/>
      <c r="AL3" s="138"/>
      <c r="AM3" s="138"/>
      <c r="AN3"/>
      <c r="AO3"/>
      <c r="AP3"/>
      <c r="AQ3"/>
      <c r="AR3"/>
      <c r="AS3"/>
      <c r="AT3"/>
      <c r="AU3"/>
      <c r="AV3"/>
      <c r="AW3">
        <v>-49000</v>
      </c>
      <c r="AX3">
        <f t="shared" si="0"/>
        <v>-0.26861459165616086</v>
      </c>
      <c r="AY3">
        <f t="shared" si="1"/>
        <v>-0.2733191773288785</v>
      </c>
      <c r="AZ3">
        <f t="shared" si="2"/>
        <v>4.7045856727176618E-3</v>
      </c>
      <c r="BA3">
        <f t="shared" si="3"/>
        <v>0.88964073745411243</v>
      </c>
      <c r="BB3">
        <f t="shared" si="4"/>
        <v>0.98968508815405154</v>
      </c>
      <c r="BC3">
        <f t="shared" si="5"/>
        <v>-2.1905543746892078</v>
      </c>
      <c r="BD3">
        <f t="shared" si="6"/>
        <v>-1.9420163335096963</v>
      </c>
      <c r="BE3">
        <f t="shared" si="7"/>
        <v>-14.592010085242119</v>
      </c>
      <c r="BF3">
        <f t="shared" si="7"/>
        <v>-14.592010033320307</v>
      </c>
      <c r="BG3">
        <f t="shared" si="7"/>
        <v>-14.592010655353628</v>
      </c>
      <c r="BH3">
        <f t="shared" si="7"/>
        <v>-14.592003203222603</v>
      </c>
      <c r="BI3">
        <f t="shared" si="7"/>
        <v>-14.592092474343152</v>
      </c>
      <c r="BJ3">
        <f t="shared" si="7"/>
        <v>-14.591021997146077</v>
      </c>
      <c r="BK3">
        <f t="shared" si="7"/>
        <v>-14.603707888988385</v>
      </c>
      <c r="BL3">
        <f t="shared" si="8"/>
        <v>-14.421327390524056</v>
      </c>
      <c r="BM3"/>
      <c r="BN3"/>
      <c r="BO3"/>
    </row>
    <row r="4" spans="1:67" s="8" customFormat="1" ht="12.95" customHeight="1">
      <c r="A4" s="14" t="s">
        <v>4</v>
      </c>
      <c r="B4" s="140"/>
      <c r="C4" s="141">
        <v>43764.333400000003</v>
      </c>
      <c r="D4" s="142">
        <v>0.36150209999999999</v>
      </c>
      <c r="E4" s="118"/>
      <c r="K4" s="9"/>
      <c r="M4" s="10"/>
      <c r="N4" s="10"/>
      <c r="O4" s="10"/>
      <c r="Z4"/>
      <c r="AA4" s="143" t="s">
        <v>220</v>
      </c>
      <c r="AB4" s="144">
        <f t="shared" si="9"/>
        <v>2.2119159255434885E-6</v>
      </c>
      <c r="AC4" s="145">
        <v>2.2119159255434888</v>
      </c>
      <c r="AD4" s="146">
        <v>9.9999999999999995E-7</v>
      </c>
      <c r="AE4" s="139"/>
      <c r="AF4" s="145">
        <v>-0.53642578254355744</v>
      </c>
      <c r="AG4" s="145">
        <v>2.2119159255434888</v>
      </c>
      <c r="AH4" s="145"/>
      <c r="AI4" s="145"/>
      <c r="AJ4" s="145"/>
      <c r="AK4" s="145"/>
      <c r="AL4" s="145"/>
      <c r="AM4" s="145"/>
      <c r="AN4"/>
      <c r="AO4"/>
      <c r="AP4"/>
      <c r="AQ4"/>
      <c r="AR4"/>
      <c r="AS4"/>
      <c r="AT4"/>
      <c r="AU4"/>
      <c r="AV4"/>
      <c r="AW4">
        <v>-48000</v>
      </c>
      <c r="AX4">
        <f t="shared" si="0"/>
        <v>-0.26111583502193469</v>
      </c>
      <c r="AY4">
        <f t="shared" si="1"/>
        <v>-0.26497301323852473</v>
      </c>
      <c r="AZ4">
        <f t="shared" si="2"/>
        <v>3.8571782165900373E-3</v>
      </c>
      <c r="BA4">
        <f t="shared" si="3"/>
        <v>0.94689443193629275</v>
      </c>
      <c r="BB4">
        <f t="shared" si="4"/>
        <v>0.8868858134361215</v>
      </c>
      <c r="BC4">
        <f t="shared" si="5"/>
        <v>-1.8540727561133628</v>
      </c>
      <c r="BD4">
        <f t="shared" si="6"/>
        <v>-1.3326145815258226</v>
      </c>
      <c r="BE4">
        <f t="shared" si="7"/>
        <v>-14.231830932657944</v>
      </c>
      <c r="BF4">
        <f t="shared" si="7"/>
        <v>-14.231830932657937</v>
      </c>
      <c r="BG4">
        <f t="shared" si="7"/>
        <v>-14.231830932658276</v>
      </c>
      <c r="BH4">
        <f t="shared" si="7"/>
        <v>-14.231830932639374</v>
      </c>
      <c r="BI4">
        <f t="shared" si="7"/>
        <v>-14.23183093369193</v>
      </c>
      <c r="BJ4">
        <f t="shared" si="7"/>
        <v>-14.231830875084128</v>
      </c>
      <c r="BK4">
        <f t="shared" si="7"/>
        <v>-14.23183413839647</v>
      </c>
      <c r="BL4">
        <f t="shared" si="8"/>
        <v>-14.04268161787709</v>
      </c>
      <c r="BM4"/>
      <c r="BN4"/>
      <c r="BO4"/>
    </row>
    <row r="5" spans="1:67" s="8" customFormat="1" ht="12.95" customHeight="1">
      <c r="A5" s="18" t="s">
        <v>5</v>
      </c>
      <c r="B5"/>
      <c r="C5" s="19">
        <v>-9.5</v>
      </c>
      <c r="D5" t="s">
        <v>6</v>
      </c>
      <c r="E5" s="116"/>
      <c r="K5" s="9"/>
      <c r="M5" s="10"/>
      <c r="N5" s="10"/>
      <c r="O5" s="10"/>
      <c r="Z5"/>
      <c r="AA5" s="143" t="s">
        <v>221</v>
      </c>
      <c r="AB5" s="144">
        <f t="shared" si="9"/>
        <v>-6.3239671802167915E-11</v>
      </c>
      <c r="AC5" s="145">
        <v>-6.3239671802167923</v>
      </c>
      <c r="AD5">
        <v>9.9999999999999994E-12</v>
      </c>
      <c r="AE5" s="139"/>
      <c r="AF5" s="145">
        <v>-0.19075435370058125</v>
      </c>
      <c r="AG5" s="145">
        <v>-6.3239671802167923</v>
      </c>
      <c r="AH5" s="145"/>
      <c r="AI5" s="145"/>
      <c r="AJ5" s="145"/>
      <c r="AK5" s="145"/>
      <c r="AL5" s="145"/>
      <c r="AM5" s="145"/>
      <c r="AN5"/>
      <c r="AO5"/>
      <c r="AP5"/>
      <c r="AQ5"/>
      <c r="AR5"/>
      <c r="AS5"/>
      <c r="AT5"/>
      <c r="AU5"/>
      <c r="AV5"/>
      <c r="AW5">
        <v>-47000</v>
      </c>
      <c r="AX5">
        <f t="shared" si="0"/>
        <v>-0.25434864684614511</v>
      </c>
      <c r="AY5">
        <f t="shared" si="1"/>
        <v>-0.25675332849177529</v>
      </c>
      <c r="AZ5">
        <f t="shared" si="2"/>
        <v>2.404681645630164E-3</v>
      </c>
      <c r="BA5">
        <f t="shared" si="3"/>
        <v>1.0194993179248348</v>
      </c>
      <c r="BB5">
        <f t="shared" si="4"/>
        <v>0.64763364078135977</v>
      </c>
      <c r="BC5">
        <f t="shared" si="5"/>
        <v>-1.4679873235043543</v>
      </c>
      <c r="BD5">
        <f t="shared" si="6"/>
        <v>-0.90213545961707597</v>
      </c>
      <c r="BE5">
        <f t="shared" si="7"/>
        <v>-13.846040886229721</v>
      </c>
      <c r="BF5">
        <f t="shared" si="7"/>
        <v>-13.84604088022277</v>
      </c>
      <c r="BG5">
        <f t="shared" si="7"/>
        <v>-13.846040770076057</v>
      </c>
      <c r="BH5">
        <f t="shared" si="7"/>
        <v>-13.846038750373646</v>
      </c>
      <c r="BI5">
        <f t="shared" si="7"/>
        <v>-13.84600171856459</v>
      </c>
      <c r="BJ5">
        <f t="shared" si="7"/>
        <v>-13.84532353923762</v>
      </c>
      <c r="BK5">
        <f t="shared" si="7"/>
        <v>-13.833163564283044</v>
      </c>
      <c r="BL5">
        <f t="shared" si="8"/>
        <v>-13.664035845230121</v>
      </c>
      <c r="BM5"/>
      <c r="BN5"/>
      <c r="BO5"/>
    </row>
    <row r="6" spans="1:67" s="8" customFormat="1" ht="12.95" customHeight="1">
      <c r="A6" s="14" t="s">
        <v>7</v>
      </c>
      <c r="B6" s="11"/>
      <c r="C6" s="12"/>
      <c r="D6" s="12"/>
      <c r="E6" s="116"/>
      <c r="K6" s="9"/>
      <c r="M6" s="10"/>
      <c r="N6" s="10"/>
      <c r="O6" s="10"/>
      <c r="U6" s="202">
        <f>T18*U13</f>
        <v>1.0619753086419754E-2</v>
      </c>
      <c r="V6" s="203">
        <f>U6/AD6</f>
        <v>1.0619753086419754</v>
      </c>
      <c r="X6" s="8">
        <v>8.3000000000000001E-3</v>
      </c>
      <c r="Y6" s="203">
        <f>X6/AD6</f>
        <v>0.83</v>
      </c>
      <c r="Z6">
        <f>AC6-AF6</f>
        <v>-0.32999999999999996</v>
      </c>
      <c r="AA6" s="143" t="s">
        <v>222</v>
      </c>
      <c r="AB6" s="144">
        <f t="shared" si="9"/>
        <v>5.0000000000000001E-3</v>
      </c>
      <c r="AC6" s="145">
        <v>0.5</v>
      </c>
      <c r="AD6">
        <v>0.01</v>
      </c>
      <c r="AE6" s="139" t="s">
        <v>215</v>
      </c>
      <c r="AF6" s="145">
        <v>0.83</v>
      </c>
      <c r="AG6" s="145">
        <v>0.5</v>
      </c>
      <c r="AH6" s="145"/>
      <c r="AI6" s="145"/>
      <c r="AJ6" s="145"/>
      <c r="AK6" s="145"/>
      <c r="AL6" s="145"/>
      <c r="AM6" s="145"/>
      <c r="AN6"/>
      <c r="AO6"/>
      <c r="AP6"/>
      <c r="AQ6"/>
      <c r="AR6"/>
      <c r="AS6"/>
      <c r="AT6"/>
      <c r="AU6"/>
      <c r="AV6"/>
      <c r="AW6">
        <v>-46000</v>
      </c>
      <c r="AX6">
        <f t="shared" si="0"/>
        <v>-0.24821135632885133</v>
      </c>
      <c r="AY6">
        <f t="shared" si="1"/>
        <v>-0.24866012308863017</v>
      </c>
      <c r="AZ6">
        <f t="shared" si="2"/>
        <v>4.4876675977884712E-4</v>
      </c>
      <c r="BA6">
        <f t="shared" si="3"/>
        <v>1.0996744683231658</v>
      </c>
      <c r="BB6">
        <f t="shared" si="4"/>
        <v>0.25227983125064785</v>
      </c>
      <c r="BC6">
        <f t="shared" si="5"/>
        <v>-1.0185482291648087</v>
      </c>
      <c r="BD6">
        <f t="shared" si="6"/>
        <v>-0.55840610024414783</v>
      </c>
      <c r="BE6">
        <f t="shared" si="7"/>
        <v>-13.429804984095725</v>
      </c>
      <c r="BF6">
        <f t="shared" si="7"/>
        <v>-13.429804493185912</v>
      </c>
      <c r="BG6">
        <f t="shared" si="7"/>
        <v>-13.429800517184912</v>
      </c>
      <c r="BH6">
        <f t="shared" si="7"/>
        <v>-13.429768315242537</v>
      </c>
      <c r="BI6">
        <f t="shared" si="7"/>
        <v>-13.429507553870097</v>
      </c>
      <c r="BJ6">
        <f t="shared" si="7"/>
        <v>-13.427398907992465</v>
      </c>
      <c r="BK6">
        <f t="shared" si="7"/>
        <v>-13.410533036436979</v>
      </c>
      <c r="BL6">
        <f t="shared" si="8"/>
        <v>-13.285390072583152</v>
      </c>
      <c r="BM6"/>
      <c r="BN6"/>
      <c r="BO6"/>
    </row>
    <row r="7" spans="1:67" s="8" customFormat="1" ht="12.95" customHeight="1">
      <c r="A7" t="s">
        <v>8</v>
      </c>
      <c r="B7" s="11"/>
      <c r="C7" s="307">
        <v>43764.333189999998</v>
      </c>
      <c r="D7" s="204" t="s">
        <v>265</v>
      </c>
      <c r="E7" s="116"/>
      <c r="K7" s="9"/>
      <c r="M7" s="10"/>
      <c r="N7" s="10"/>
      <c r="O7" s="10"/>
      <c r="U7" s="8">
        <v>0.49</v>
      </c>
      <c r="V7" s="203">
        <f>U7/AD7</f>
        <v>0.49</v>
      </c>
      <c r="X7" s="8">
        <v>0.19</v>
      </c>
      <c r="Y7" s="203">
        <f>X7/AD7</f>
        <v>0.19</v>
      </c>
      <c r="Z7">
        <f>AC7-AF7</f>
        <v>0</v>
      </c>
      <c r="AA7" s="143" t="s">
        <v>223</v>
      </c>
      <c r="AB7" s="144">
        <f t="shared" si="9"/>
        <v>0.19</v>
      </c>
      <c r="AC7" s="145">
        <v>0.19</v>
      </c>
      <c r="AD7">
        <v>1</v>
      </c>
      <c r="AE7" s="139"/>
      <c r="AF7" s="145">
        <v>0.19</v>
      </c>
      <c r="AG7" s="145">
        <v>0.19</v>
      </c>
      <c r="AH7" s="145"/>
      <c r="AI7" s="145"/>
      <c r="AJ7" s="145"/>
      <c r="AK7" s="145"/>
      <c r="AL7" s="145"/>
      <c r="AM7" s="145"/>
      <c r="AN7"/>
      <c r="AO7"/>
      <c r="AP7"/>
      <c r="AQ7"/>
      <c r="AR7"/>
      <c r="AS7"/>
      <c r="AT7"/>
      <c r="AU7"/>
      <c r="AV7"/>
      <c r="AW7">
        <v>-45000</v>
      </c>
      <c r="AX7">
        <f t="shared" si="0"/>
        <v>-0.24241630739426212</v>
      </c>
      <c r="AY7">
        <f t="shared" si="1"/>
        <v>-0.2406933970290894</v>
      </c>
      <c r="AZ7">
        <f t="shared" si="2"/>
        <v>-1.7229103651727256E-3</v>
      </c>
      <c r="BA7">
        <f t="shared" si="3"/>
        <v>1.1665086312971524</v>
      </c>
      <c r="BB7">
        <f t="shared" si="4"/>
        <v>-0.25801884251808438</v>
      </c>
      <c r="BC7">
        <f t="shared" si="5"/>
        <v>-0.5025416071170794</v>
      </c>
      <c r="BD7">
        <f t="shared" si="6"/>
        <v>-0.25669602065191155</v>
      </c>
      <c r="BE7">
        <f t="shared" si="7"/>
        <v>-12.983766420877169</v>
      </c>
      <c r="BF7">
        <f t="shared" si="7"/>
        <v>-12.983764638997913</v>
      </c>
      <c r="BG7">
        <f t="shared" si="7"/>
        <v>-12.983754379952433</v>
      </c>
      <c r="BH7">
        <f t="shared" si="7"/>
        <v>-12.983695315121812</v>
      </c>
      <c r="BI7">
        <f t="shared" si="7"/>
        <v>-12.983355288784699</v>
      </c>
      <c r="BJ7">
        <f t="shared" si="7"/>
        <v>-12.981398808104281</v>
      </c>
      <c r="BK7">
        <f t="shared" si="7"/>
        <v>-12.9701737788434</v>
      </c>
      <c r="BL7">
        <f t="shared" si="8"/>
        <v>-12.906744299936182</v>
      </c>
      <c r="BM7"/>
      <c r="BN7"/>
      <c r="BO7"/>
    </row>
    <row r="8" spans="1:67" s="8" customFormat="1" ht="12.95" customHeight="1">
      <c r="A8" t="s">
        <v>9</v>
      </c>
      <c r="B8" s="11"/>
      <c r="C8" s="307">
        <v>0.36150212700000001</v>
      </c>
      <c r="D8" s="204" t="s">
        <v>265</v>
      </c>
      <c r="E8" s="116"/>
      <c r="K8" s="9"/>
      <c r="M8" s="10"/>
      <c r="N8" s="10"/>
      <c r="O8" s="10"/>
      <c r="U8" s="8">
        <v>35.17</v>
      </c>
      <c r="V8" s="203">
        <f>U8/AD8</f>
        <v>3.5170000000000003</v>
      </c>
      <c r="X8" s="8">
        <v>16.62</v>
      </c>
      <c r="Y8" s="203">
        <f>X8/AD8</f>
        <v>1.6620000000000001</v>
      </c>
      <c r="Z8">
        <f>AC8-AF8</f>
        <v>-1.960859845813534E-2</v>
      </c>
      <c r="AA8" s="143" t="s">
        <v>224</v>
      </c>
      <c r="AB8" s="144">
        <f t="shared" si="9"/>
        <v>16.423914015418649</v>
      </c>
      <c r="AC8" s="145">
        <v>1.6423914015418648</v>
      </c>
      <c r="AD8">
        <v>10</v>
      </c>
      <c r="AE8" s="139" t="s">
        <v>225</v>
      </c>
      <c r="AF8" s="145">
        <v>1.6620000000000001</v>
      </c>
      <c r="AG8" s="145">
        <v>1.6618838530747944</v>
      </c>
      <c r="AH8" s="145"/>
      <c r="AI8" s="145"/>
      <c r="AJ8" s="145"/>
      <c r="AK8" s="145"/>
      <c r="AL8" s="145"/>
      <c r="AM8" s="145"/>
      <c r="AN8"/>
      <c r="AO8"/>
      <c r="AP8"/>
      <c r="AQ8"/>
      <c r="AR8"/>
      <c r="AS8"/>
      <c r="AT8"/>
      <c r="AU8"/>
      <c r="AV8"/>
      <c r="AW8">
        <v>-44000</v>
      </c>
      <c r="AX8">
        <f t="shared" si="0"/>
        <v>-0.23647409071337727</v>
      </c>
      <c r="AY8">
        <f t="shared" si="1"/>
        <v>-0.23285315031315298</v>
      </c>
      <c r="AZ8">
        <f t="shared" si="2"/>
        <v>-3.6209404002242947E-3</v>
      </c>
      <c r="BA8">
        <f t="shared" si="3"/>
        <v>1.1896886075270263</v>
      </c>
      <c r="BB8">
        <f t="shared" si="4"/>
        <v>-0.73167275542960086</v>
      </c>
      <c r="BC8">
        <f t="shared" si="5"/>
        <v>5.7260031750208294E-2</v>
      </c>
      <c r="BD8">
        <f t="shared" si="6"/>
        <v>2.8637840903609848E-2</v>
      </c>
      <c r="BE8">
        <f t="shared" si="7"/>
        <v>-12.51912532612045</v>
      </c>
      <c r="BF8">
        <f t="shared" si="7"/>
        <v>-12.519125665956862</v>
      </c>
      <c r="BG8">
        <f t="shared" si="7"/>
        <v>-12.519127456567507</v>
      </c>
      <c r="BH8">
        <f t="shared" si="7"/>
        <v>-12.51913689135883</v>
      </c>
      <c r="BI8">
        <f t="shared" si="7"/>
        <v>-12.519186603541181</v>
      </c>
      <c r="BJ8">
        <f t="shared" si="7"/>
        <v>-12.519448536511799</v>
      </c>
      <c r="BK8">
        <f t="shared" si="7"/>
        <v>-12.520828605822047</v>
      </c>
      <c r="BL8">
        <f t="shared" si="8"/>
        <v>-12.528098527289217</v>
      </c>
      <c r="BM8"/>
      <c r="BN8"/>
      <c r="BO8"/>
    </row>
    <row r="9" spans="1:67" customFormat="1" ht="12.95" customHeight="1">
      <c r="A9" s="20" t="s">
        <v>10</v>
      </c>
      <c r="B9" s="21">
        <v>355</v>
      </c>
      <c r="C9" s="22" t="str">
        <f>"F"&amp;B9</f>
        <v>F355</v>
      </c>
      <c r="D9" s="23" t="str">
        <f>"G"&amp;B9</f>
        <v>G355</v>
      </c>
      <c r="U9">
        <v>226</v>
      </c>
      <c r="V9" s="203">
        <f>U9/AD9</f>
        <v>22.6</v>
      </c>
      <c r="X9">
        <v>144</v>
      </c>
      <c r="Y9" s="203">
        <f>X9/AD9</f>
        <v>14.4</v>
      </c>
      <c r="Z9">
        <f>AC9-AF9</f>
        <v>7.9746052797769718</v>
      </c>
      <c r="AA9" s="143" t="s">
        <v>226</v>
      </c>
      <c r="AB9" s="144">
        <f t="shared" si="9"/>
        <v>223.74605279776972</v>
      </c>
      <c r="AC9" s="145">
        <v>22.374605279776972</v>
      </c>
      <c r="AD9">
        <v>10</v>
      </c>
      <c r="AE9" s="139" t="s">
        <v>227</v>
      </c>
      <c r="AF9" s="145">
        <v>14.4</v>
      </c>
      <c r="AG9" s="145">
        <v>20.747780915845567</v>
      </c>
      <c r="AH9" s="145"/>
      <c r="AI9" s="145"/>
      <c r="AJ9" s="145"/>
      <c r="AK9" s="145"/>
      <c r="AL9" s="145"/>
      <c r="AM9" s="145"/>
      <c r="AW9">
        <v>-43000</v>
      </c>
      <c r="AX9">
        <f t="shared" si="0"/>
        <v>-0.22988738591214358</v>
      </c>
      <c r="AY9">
        <f t="shared" si="1"/>
        <v>-0.22513938294082089</v>
      </c>
      <c r="AZ9">
        <f t="shared" si="2"/>
        <v>-4.7480029713227031E-3</v>
      </c>
      <c r="BA9">
        <f t="shared" si="3"/>
        <v>1.1555586421808584</v>
      </c>
      <c r="BB9">
        <f t="shared" si="4"/>
        <v>-0.98091519990045717</v>
      </c>
      <c r="BC9">
        <f t="shared" si="5"/>
        <v>0.61160119381385392</v>
      </c>
      <c r="BD9">
        <f t="shared" si="6"/>
        <v>0.3157033955467054</v>
      </c>
      <c r="BE9">
        <f t="shared" si="7"/>
        <v>-12.056764709223437</v>
      </c>
      <c r="BF9">
        <f t="shared" si="7"/>
        <v>-12.056766366685331</v>
      </c>
      <c r="BG9">
        <f t="shared" si="7"/>
        <v>-12.056776359906996</v>
      </c>
      <c r="BH9">
        <f t="shared" si="7"/>
        <v>-12.056836610172523</v>
      </c>
      <c r="BI9">
        <f t="shared" si="7"/>
        <v>-12.057199822886385</v>
      </c>
      <c r="BJ9">
        <f t="shared" si="7"/>
        <v>-12.059387857836155</v>
      </c>
      <c r="BK9">
        <f t="shared" si="7"/>
        <v>-12.07251334666087</v>
      </c>
      <c r="BL9">
        <f t="shared" si="8"/>
        <v>-12.149452754642247</v>
      </c>
    </row>
    <row r="10" spans="1:67" customFormat="1" ht="12.95" customHeight="1">
      <c r="C10" s="24" t="s">
        <v>11</v>
      </c>
      <c r="D10" s="24" t="s">
        <v>12</v>
      </c>
      <c r="U10" s="83">
        <v>57915</v>
      </c>
      <c r="V10" s="203">
        <f>U10/AD10</f>
        <v>5.7915000000000001</v>
      </c>
      <c r="X10" s="83">
        <v>43910</v>
      </c>
      <c r="Y10" s="203">
        <f>X10/AD10</f>
        <v>4.391</v>
      </c>
      <c r="Z10">
        <f>AC10-AF10</f>
        <v>-3.625897545414869E-2</v>
      </c>
      <c r="AA10" s="147" t="s">
        <v>228</v>
      </c>
      <c r="AB10" s="148">
        <f t="shared" si="9"/>
        <v>43547.410245458515</v>
      </c>
      <c r="AC10" s="149">
        <v>4.3547410245458513</v>
      </c>
      <c r="AD10">
        <v>10000</v>
      </c>
      <c r="AE10" s="139" t="s">
        <v>229</v>
      </c>
      <c r="AF10" s="149">
        <v>4.391</v>
      </c>
      <c r="AG10" s="149">
        <v>4.3</v>
      </c>
      <c r="AH10" s="149"/>
      <c r="AI10" s="149"/>
      <c r="AJ10" s="149"/>
      <c r="AK10" s="149"/>
      <c r="AL10" s="149"/>
      <c r="AM10" s="149"/>
      <c r="AW10">
        <v>-42000</v>
      </c>
      <c r="AX10">
        <f t="shared" si="0"/>
        <v>-0.22244764630260647</v>
      </c>
      <c r="AY10">
        <f t="shared" si="1"/>
        <v>-0.21755209491209315</v>
      </c>
      <c r="AZ10">
        <f t="shared" si="2"/>
        <v>-4.895551390513308E-3</v>
      </c>
      <c r="BA10">
        <f t="shared" si="3"/>
        <v>1.0836427772193065</v>
      </c>
      <c r="BB10">
        <f t="shared" si="4"/>
        <v>-0.95304381484682832</v>
      </c>
      <c r="BC10">
        <f t="shared" si="5"/>
        <v>1.1149469210483292</v>
      </c>
      <c r="BD10">
        <f t="shared" si="6"/>
        <v>0.62343545838492875</v>
      </c>
      <c r="BE10">
        <f t="shared" si="7"/>
        <v>-11.61624408422049</v>
      </c>
      <c r="BF10">
        <f t="shared" si="7"/>
        <v>-11.616244364599728</v>
      </c>
      <c r="BG10">
        <f t="shared" si="7"/>
        <v>-11.6162469019576</v>
      </c>
      <c r="BH10">
        <f t="shared" si="7"/>
        <v>-11.616269863965032</v>
      </c>
      <c r="BI10">
        <f t="shared" si="7"/>
        <v>-11.616477626824148</v>
      </c>
      <c r="BJ10">
        <f t="shared" si="7"/>
        <v>-11.618354753796313</v>
      </c>
      <c r="BK10">
        <f t="shared" si="7"/>
        <v>-11.635097925005772</v>
      </c>
      <c r="BL10">
        <f t="shared" si="8"/>
        <v>-11.770806981995278</v>
      </c>
    </row>
    <row r="11" spans="1:67" customFormat="1" ht="12.95" customHeight="1">
      <c r="A11" t="s">
        <v>13</v>
      </c>
      <c r="C11" s="23">
        <f ca="1">INTERCEPT(INDIRECT($D$9):G1953,INDIRECT($C$9):F1953)</f>
        <v>0.10289342583658946</v>
      </c>
      <c r="D11" s="25"/>
      <c r="AA11" s="150" t="s">
        <v>230</v>
      </c>
      <c r="AB11" s="23">
        <f>1-AB7^2</f>
        <v>0.96389999999999998</v>
      </c>
      <c r="AC11" s="23">
        <f>SUM(AE21:AE21938)</f>
        <v>1.6580729845683871E-3</v>
      </c>
      <c r="AD11" s="150" t="s">
        <v>231</v>
      </c>
      <c r="AE11" s="139"/>
      <c r="AF11" s="23">
        <v>1.8185913152803657E-2</v>
      </c>
      <c r="AG11" s="23">
        <v>1.6067616239178318E-3</v>
      </c>
      <c r="AH11" s="23"/>
      <c r="AI11" s="23"/>
      <c r="AJ11" s="23"/>
      <c r="AK11" s="23"/>
      <c r="AL11" s="23"/>
      <c r="AM11" s="23"/>
      <c r="AW11">
        <v>-41000</v>
      </c>
      <c r="AX11">
        <f t="shared" si="0"/>
        <v>-0.21428244357469567</v>
      </c>
      <c r="AY11">
        <f t="shared" si="1"/>
        <v>-0.21009128622696971</v>
      </c>
      <c r="AZ11">
        <f t="shared" si="2"/>
        <v>-4.1911573477259583E-3</v>
      </c>
      <c r="BA11">
        <f t="shared" si="3"/>
        <v>1.0038059382850297</v>
      </c>
      <c r="BB11">
        <f t="shared" si="4"/>
        <v>-0.73611752792720309</v>
      </c>
      <c r="BC11">
        <f t="shared" si="5"/>
        <v>1.5507637328272892</v>
      </c>
      <c r="BD11">
        <f t="shared" si="6"/>
        <v>0.98016541184382555</v>
      </c>
      <c r="BE11">
        <f t="shared" si="7"/>
        <v>-11.206366782594827</v>
      </c>
      <c r="BF11">
        <f t="shared" si="7"/>
        <v>-11.206366783625761</v>
      </c>
      <c r="BG11">
        <f t="shared" si="7"/>
        <v>-11.206366809558135</v>
      </c>
      <c r="BH11">
        <f t="shared" si="7"/>
        <v>-11.206367461867796</v>
      </c>
      <c r="BI11">
        <f t="shared" si="7"/>
        <v>-11.206383869579449</v>
      </c>
      <c r="BJ11">
        <f t="shared" si="7"/>
        <v>-11.206796163948619</v>
      </c>
      <c r="BK11">
        <f t="shared" si="7"/>
        <v>-11.21690810838323</v>
      </c>
      <c r="BL11">
        <f t="shared" si="8"/>
        <v>-11.392161209348309</v>
      </c>
    </row>
    <row r="12" spans="1:67" customFormat="1" ht="12.95" customHeight="1">
      <c r="A12" t="s">
        <v>14</v>
      </c>
      <c r="C12" s="23">
        <f ca="1">SLOPE(INDIRECT($D$9):G1953,INDIRECT($C$9):F1953)</f>
        <v>-3.247263743608523E-6</v>
      </c>
      <c r="D12" s="25"/>
      <c r="E12" s="317" t="s">
        <v>1317</v>
      </c>
      <c r="F12" s="318" t="s">
        <v>1316</v>
      </c>
      <c r="AA12" s="151" t="s">
        <v>232</v>
      </c>
      <c r="AB12" s="23">
        <f>AB7*SIN(RADIANS(AB9))</f>
        <v>-0.13137802496280185</v>
      </c>
      <c r="AE12" s="139"/>
      <c r="AW12">
        <v>-40000</v>
      </c>
      <c r="AX12">
        <f t="shared" si="0"/>
        <v>-0.20566982075225745</v>
      </c>
      <c r="AY12">
        <f t="shared" si="1"/>
        <v>-0.20275695688545059</v>
      </c>
      <c r="AZ12">
        <f t="shared" si="2"/>
        <v>-2.9128638668068745E-3</v>
      </c>
      <c r="BA12">
        <f t="shared" si="3"/>
        <v>0.9339923939158048</v>
      </c>
      <c r="BB12">
        <f t="shared" si="4"/>
        <v>-0.43719521026976083</v>
      </c>
      <c r="BC12">
        <f t="shared" si="5"/>
        <v>1.9256023244461766</v>
      </c>
      <c r="BD12">
        <f t="shared" si="6"/>
        <v>1.4369078314593449</v>
      </c>
      <c r="BE12">
        <f t="shared" si="7"/>
        <v>-10.826233191406191</v>
      </c>
      <c r="BF12">
        <f t="shared" si="7"/>
        <v>-10.826233191500265</v>
      </c>
      <c r="BG12">
        <f t="shared" si="7"/>
        <v>-10.82623318856241</v>
      </c>
      <c r="BH12">
        <f t="shared" si="7"/>
        <v>-10.826233280309451</v>
      </c>
      <c r="BI12">
        <f t="shared" si="7"/>
        <v>-10.826230415139868</v>
      </c>
      <c r="BJ12">
        <f t="shared" si="7"/>
        <v>-10.826319914235619</v>
      </c>
      <c r="BK12">
        <f t="shared" si="7"/>
        <v>-10.823546014940181</v>
      </c>
      <c r="BL12">
        <f t="shared" si="8"/>
        <v>-11.013515436701343</v>
      </c>
    </row>
    <row r="13" spans="1:67" customFormat="1" ht="12.95" customHeight="1">
      <c r="A13" t="s">
        <v>15</v>
      </c>
      <c r="C13" s="25" t="s">
        <v>16</v>
      </c>
      <c r="E13" s="315" t="s">
        <v>18</v>
      </c>
      <c r="F13" s="312">
        <v>1</v>
      </c>
      <c r="U13">
        <v>1.84</v>
      </c>
      <c r="V13" t="s">
        <v>234</v>
      </c>
      <c r="AA13" s="152" t="s">
        <v>233</v>
      </c>
      <c r="AB13" s="153">
        <f>AB6*86400*300000/149600000</f>
        <v>0.86631016042780751</v>
      </c>
      <c r="AC13" t="s">
        <v>234</v>
      </c>
      <c r="AE13" s="139"/>
      <c r="AL13" s="25"/>
      <c r="AW13">
        <v>-39000</v>
      </c>
      <c r="AX13">
        <f t="shared" si="0"/>
        <v>-0.19688441361735609</v>
      </c>
      <c r="AY13">
        <f t="shared" si="1"/>
        <v>-0.19554910688753585</v>
      </c>
      <c r="AZ13">
        <f t="shared" si="2"/>
        <v>-1.3353067298202492E-3</v>
      </c>
      <c r="BA13">
        <f t="shared" si="3"/>
        <v>0.8800747211111063</v>
      </c>
      <c r="BB13">
        <f t="shared" si="4"/>
        <v>-0.12388366105363835</v>
      </c>
      <c r="BC13">
        <f t="shared" si="5"/>
        <v>2.253877250745389</v>
      </c>
      <c r="BD13">
        <f t="shared" si="6"/>
        <v>2.1030413474494671</v>
      </c>
      <c r="BE13">
        <f t="shared" si="7"/>
        <v>-10.470468207112447</v>
      </c>
      <c r="BF13">
        <f t="shared" si="7"/>
        <v>-10.470468323125454</v>
      </c>
      <c r="BG13">
        <f t="shared" si="7"/>
        <v>-10.470467105115452</v>
      </c>
      <c r="BH13">
        <f t="shared" si="7"/>
        <v>-10.470479893019277</v>
      </c>
      <c r="BI13">
        <f t="shared" si="7"/>
        <v>-10.470345646712179</v>
      </c>
      <c r="BJ13">
        <f t="shared" si="7"/>
        <v>-10.4717565074293</v>
      </c>
      <c r="BK13">
        <f t="shared" si="7"/>
        <v>-10.45709647362934</v>
      </c>
      <c r="BL13">
        <f t="shared" si="8"/>
        <v>-10.634869664054374</v>
      </c>
    </row>
    <row r="14" spans="1:67" customFormat="1" ht="12.95" customHeight="1">
      <c r="E14" s="315" t="s">
        <v>20</v>
      </c>
      <c r="F14" s="324">
        <f ca="1">NOW()+15018.5+$C$5/24</f>
        <v>60581.75029398148</v>
      </c>
      <c r="AA14" s="152" t="s">
        <v>235</v>
      </c>
      <c r="AB14" s="23">
        <f>2*AB5*365.24/C8</f>
        <v>-1.2778711937716377E-7</v>
      </c>
      <c r="AC14" t="s">
        <v>236</v>
      </c>
      <c r="AE14" s="139"/>
      <c r="AL14" s="25"/>
      <c r="AW14">
        <v>-38000</v>
      </c>
      <c r="AX14">
        <f t="shared" si="0"/>
        <v>-0.18814703334034991</v>
      </c>
      <c r="AY14">
        <f t="shared" si="1"/>
        <v>-0.18846773623322544</v>
      </c>
      <c r="AZ14">
        <f t="shared" si="2"/>
        <v>3.2070289287553498E-4</v>
      </c>
      <c r="BA14">
        <f t="shared" si="3"/>
        <v>0.84231333459820046</v>
      </c>
      <c r="BB14">
        <f t="shared" si="4"/>
        <v>0.17085582209980238</v>
      </c>
      <c r="BC14">
        <f t="shared" si="5"/>
        <v>2.5497781952207865</v>
      </c>
      <c r="BD14">
        <f t="shared" si="6"/>
        <v>3.2802211806801278</v>
      </c>
      <c r="BE14">
        <f t="shared" si="7"/>
        <v>-10.132678133713798</v>
      </c>
      <c r="BF14">
        <f t="shared" si="7"/>
        <v>-10.132679349432127</v>
      </c>
      <c r="BG14">
        <f t="shared" si="7"/>
        <v>-10.132670927347915</v>
      </c>
      <c r="BH14">
        <f t="shared" si="7"/>
        <v>-10.132729273937107</v>
      </c>
      <c r="BI14">
        <f t="shared" si="7"/>
        <v>-10.132325119725438</v>
      </c>
      <c r="BJ14">
        <f t="shared" si="7"/>
        <v>-10.135127486681913</v>
      </c>
      <c r="BK14">
        <f t="shared" si="7"/>
        <v>-10.115831671055233</v>
      </c>
      <c r="BL14">
        <f t="shared" si="8"/>
        <v>-10.256223891407405</v>
      </c>
    </row>
    <row r="15" spans="1:67" customFormat="1" ht="12.95" customHeight="1">
      <c r="A15" s="14" t="s">
        <v>17</v>
      </c>
      <c r="C15" s="26">
        <f ca="1">(C7+C11)+(C8+C12)*INT(MAX(F21:F3494))</f>
        <v>60264.329451227779</v>
      </c>
      <c r="E15" s="315" t="s">
        <v>22</v>
      </c>
      <c r="F15" s="324">
        <f ca="1">ROUND(2*($F$14-$C$7)/$C$8,0)/2+$F$13</f>
        <v>46522</v>
      </c>
      <c r="S15" t="s">
        <v>268</v>
      </c>
      <c r="T15">
        <v>86400</v>
      </c>
      <c r="U15" t="s">
        <v>269</v>
      </c>
      <c r="AA15" s="151" t="s">
        <v>237</v>
      </c>
      <c r="AB15" s="154">
        <f>(AB10-AB2)/AD2</f>
        <v>-600.05993973441309</v>
      </c>
      <c r="AC15" t="s">
        <v>238</v>
      </c>
      <c r="AE15" s="139"/>
      <c r="AW15">
        <v>-37000</v>
      </c>
      <c r="AX15">
        <f t="shared" si="0"/>
        <v>-0.17962658467945003</v>
      </c>
      <c r="AY15">
        <f t="shared" si="1"/>
        <v>-0.18151284492251935</v>
      </c>
      <c r="AZ15">
        <f t="shared" si="2"/>
        <v>1.8862602430693065E-3</v>
      </c>
      <c r="BA15">
        <f t="shared" si="3"/>
        <v>0.81942917904966039</v>
      </c>
      <c r="BB15">
        <f t="shared" si="4"/>
        <v>0.43239581246072561</v>
      </c>
      <c r="BC15">
        <f t="shared" si="5"/>
        <v>2.8252281294780248</v>
      </c>
      <c r="BD15">
        <f t="shared" si="6"/>
        <v>6.2690057549247218</v>
      </c>
      <c r="BE15">
        <f t="shared" si="7"/>
        <v>-9.8067542271665946</v>
      </c>
      <c r="BF15">
        <f t="shared" si="7"/>
        <v>-9.8067566967349009</v>
      </c>
      <c r="BG15">
        <f t="shared" si="7"/>
        <v>-9.8067426895282441</v>
      </c>
      <c r="BH15">
        <f t="shared" si="7"/>
        <v>-9.8068221384006744</v>
      </c>
      <c r="BI15">
        <f t="shared" si="7"/>
        <v>-9.8063715379995671</v>
      </c>
      <c r="BJ15">
        <f t="shared" si="7"/>
        <v>-9.8089282360149692</v>
      </c>
      <c r="BK15">
        <f t="shared" si="7"/>
        <v>-9.7944559270156883</v>
      </c>
      <c r="BL15">
        <f t="shared" si="8"/>
        <v>-9.8775781187604395</v>
      </c>
    </row>
    <row r="16" spans="1:67" customFormat="1" ht="12.95" customHeight="1">
      <c r="A16" s="14" t="s">
        <v>19</v>
      </c>
      <c r="C16" s="26">
        <f ca="1">+C8+C12</f>
        <v>0.36149887973625638</v>
      </c>
      <c r="E16" s="315" t="s">
        <v>24</v>
      </c>
      <c r="F16" s="324">
        <f ca="1">ROUND(2*($F$14-$C$15)/$C$16,0)/2+$F$13</f>
        <v>879</v>
      </c>
      <c r="S16" t="s">
        <v>234</v>
      </c>
      <c r="T16" s="146">
        <v>149600000</v>
      </c>
      <c r="U16" t="s">
        <v>270</v>
      </c>
      <c r="AA16" s="150" t="s">
        <v>239</v>
      </c>
      <c r="AB16" s="154">
        <f>365.24*AB8</f>
        <v>5998.6703549915073</v>
      </c>
      <c r="AC16" t="s">
        <v>215</v>
      </c>
      <c r="AD16" s="23"/>
      <c r="AE16" s="139"/>
      <c r="AW16">
        <v>-36000</v>
      </c>
      <c r="AX16">
        <f t="shared" si="0"/>
        <v>-0.1714546915807422</v>
      </c>
      <c r="AY16">
        <f t="shared" si="1"/>
        <v>-0.17468443295541763</v>
      </c>
      <c r="AZ16">
        <f t="shared" si="2"/>
        <v>3.2297413746754434E-3</v>
      </c>
      <c r="BA16">
        <f t="shared" si="3"/>
        <v>0.81025114456880631</v>
      </c>
      <c r="BB16">
        <f t="shared" si="4"/>
        <v>0.65341791077466649</v>
      </c>
      <c r="BC16">
        <f t="shared" si="5"/>
        <v>3.0901707745650779</v>
      </c>
      <c r="BD16">
        <f t="shared" si="6"/>
        <v>38.885379470650101</v>
      </c>
      <c r="BE16">
        <f t="shared" si="7"/>
        <v>-9.4870989058350048</v>
      </c>
      <c r="BF16">
        <f t="shared" si="7"/>
        <v>-9.4870995602183292</v>
      </c>
      <c r="BG16">
        <f t="shared" si="7"/>
        <v>-9.4870961093966404</v>
      </c>
      <c r="BH16">
        <f t="shared" si="7"/>
        <v>-9.4871143069505059</v>
      </c>
      <c r="BI16">
        <f t="shared" si="7"/>
        <v>-9.4870183442513785</v>
      </c>
      <c r="BJ16">
        <f t="shared" si="7"/>
        <v>-9.4875243989524147</v>
      </c>
      <c r="BK16">
        <f t="shared" si="7"/>
        <v>-9.4848559219236801</v>
      </c>
      <c r="BL16">
        <f t="shared" si="8"/>
        <v>-9.4989323461134703</v>
      </c>
    </row>
    <row r="17" spans="1:67" customFormat="1" ht="12.95" customHeight="1">
      <c r="A17" s="27" t="s">
        <v>21</v>
      </c>
      <c r="C17">
        <f>COUNT(C21:C2152)</f>
        <v>422</v>
      </c>
      <c r="E17" s="315" t="s">
        <v>1314</v>
      </c>
      <c r="F17" s="322">
        <f ca="1">+$C$15+$C$16*$F$16-15018.5-$C$5/24</f>
        <v>45563.982799849284</v>
      </c>
      <c r="S17" t="s">
        <v>271</v>
      </c>
      <c r="T17">
        <v>300000</v>
      </c>
      <c r="U17" t="s">
        <v>272</v>
      </c>
      <c r="AA17" s="150" t="s">
        <v>240</v>
      </c>
      <c r="AB17" s="156">
        <f>AB13^3/AB8^2</f>
        <v>2.4102766786000315E-3</v>
      </c>
      <c r="AC17" t="s">
        <v>241</v>
      </c>
      <c r="AE17" s="139"/>
      <c r="AW17">
        <v>-35000</v>
      </c>
      <c r="AX17">
        <f t="shared" si="0"/>
        <v>-0.16373907550401254</v>
      </c>
      <c r="AY17">
        <f t="shared" si="1"/>
        <v>-0.16798250033192019</v>
      </c>
      <c r="AZ17">
        <f t="shared" si="2"/>
        <v>4.2434248279076452E-3</v>
      </c>
      <c r="BA17">
        <f t="shared" si="3"/>
        <v>0.81424740643869509</v>
      </c>
      <c r="BB17">
        <f t="shared" si="4"/>
        <v>0.82790097333465384</v>
      </c>
      <c r="BC17">
        <f t="shared" si="5"/>
        <v>-2.9297504475395209</v>
      </c>
      <c r="BD17">
        <f t="shared" si="6"/>
        <v>-9.4056558265676333</v>
      </c>
      <c r="BE17">
        <f t="shared" si="7"/>
        <v>-9.1684565163543308</v>
      </c>
      <c r="BF17">
        <f t="shared" si="7"/>
        <v>-9.1684543310411151</v>
      </c>
      <c r="BG17">
        <f t="shared" si="7"/>
        <v>-9.1684662211381838</v>
      </c>
      <c r="BH17">
        <f t="shared" si="7"/>
        <v>-9.1684015277177426</v>
      </c>
      <c r="BI17">
        <f t="shared" si="7"/>
        <v>-9.1687535081194422</v>
      </c>
      <c r="BJ17">
        <f t="shared" si="7"/>
        <v>-9.1668380794139956</v>
      </c>
      <c r="BK17">
        <f t="shared" si="7"/>
        <v>-9.1772500930329279</v>
      </c>
      <c r="BL17">
        <f t="shared" si="8"/>
        <v>-9.1202865734665011</v>
      </c>
    </row>
    <row r="18" spans="1:67" customFormat="1" ht="12.95" customHeight="1">
      <c r="A18" s="14" t="s">
        <v>23</v>
      </c>
      <c r="C18" s="28">
        <f ca="1">+C15</f>
        <v>60264.329451227779</v>
      </c>
      <c r="D18" s="310">
        <f ca="1">+C16</f>
        <v>0.36149887973625638</v>
      </c>
      <c r="E18" s="316" t="s">
        <v>1315</v>
      </c>
      <c r="F18" s="323">
        <f ca="1">+($C$15+$C$16*$F$16)-($C$16/2)-15018.5-$C$5/24</f>
        <v>45563.802050409417</v>
      </c>
      <c r="S18" t="s">
        <v>273</v>
      </c>
      <c r="T18" s="146">
        <f>T16/T17/T15</f>
        <v>5.771604938271605E-3</v>
      </c>
      <c r="AA18" s="157" t="s">
        <v>242</v>
      </c>
      <c r="AB18" s="158">
        <f>2*PI()/(AB8*365.2422)*AD2</f>
        <v>3.786457726469681E-4</v>
      </c>
      <c r="AC18" s="159" t="s">
        <v>243</v>
      </c>
      <c r="AD18" s="159"/>
      <c r="AE18" s="160"/>
      <c r="AH18" s="25" t="s">
        <v>244</v>
      </c>
      <c r="AW18">
        <v>-34000</v>
      </c>
      <c r="AX18">
        <f t="shared" si="0"/>
        <v>-0.15657261002319769</v>
      </c>
      <c r="AY18">
        <f t="shared" si="1"/>
        <v>-0.16140704705202713</v>
      </c>
      <c r="AZ18">
        <f t="shared" si="2"/>
        <v>4.834437028829448E-3</v>
      </c>
      <c r="BA18">
        <f t="shared" si="3"/>
        <v>0.83165333020550802</v>
      </c>
      <c r="BB18">
        <f t="shared" si="4"/>
        <v>0.94758388101992208</v>
      </c>
      <c r="BC18">
        <f t="shared" si="5"/>
        <v>-2.659518261928365</v>
      </c>
      <c r="BD18">
        <f t="shared" si="6"/>
        <v>-4.0680786151125412</v>
      </c>
      <c r="BE18">
        <f t="shared" ref="BE18:BK33" si="10">$BL18+$AB$7*SIN(BF18)</f>
        <v>-8.8456301711209218</v>
      </c>
      <c r="BF18">
        <f t="shared" si="10"/>
        <v>-8.845628283832875</v>
      </c>
      <c r="BG18">
        <f t="shared" si="10"/>
        <v>-8.8456401522998735</v>
      </c>
      <c r="BH18">
        <f t="shared" si="10"/>
        <v>-8.8455655143026473</v>
      </c>
      <c r="BI18">
        <f t="shared" si="10"/>
        <v>-8.8460348345539241</v>
      </c>
      <c r="BJ18">
        <f t="shared" si="10"/>
        <v>-8.8430813692673684</v>
      </c>
      <c r="BK18">
        <f t="shared" si="10"/>
        <v>-8.8615743670200366</v>
      </c>
      <c r="BL18">
        <f t="shared" si="8"/>
        <v>-8.7416408008195354</v>
      </c>
    </row>
    <row r="19" spans="1:67" customFormat="1" ht="12.95" customHeight="1">
      <c r="E19" s="27"/>
      <c r="F19" s="30"/>
      <c r="S19" t="s">
        <v>274</v>
      </c>
      <c r="T19" s="146">
        <f>1/T18</f>
        <v>173.26203208556149</v>
      </c>
      <c r="AA19" s="161"/>
      <c r="AC19" s="161"/>
      <c r="AE19">
        <f>COUNT(AE21:AE2592)</f>
        <v>422</v>
      </c>
      <c r="AH19" s="25" t="s">
        <v>245</v>
      </c>
      <c r="AW19">
        <v>-33000</v>
      </c>
      <c r="AX19">
        <f t="shared" si="0"/>
        <v>-0.15003726003116236</v>
      </c>
      <c r="AY19">
        <f t="shared" si="1"/>
        <v>-0.15495807311573839</v>
      </c>
      <c r="AZ19">
        <f t="shared" si="2"/>
        <v>4.920813084576048E-3</v>
      </c>
      <c r="BA19">
        <f t="shared" si="3"/>
        <v>0.86342127229173982</v>
      </c>
      <c r="BB19">
        <f t="shared" si="4"/>
        <v>0.99925461178904107</v>
      </c>
      <c r="BC19">
        <f t="shared" si="5"/>
        <v>-2.3729219555569379</v>
      </c>
      <c r="BD19">
        <f t="shared" si="6"/>
        <v>-2.4725030321112267</v>
      </c>
      <c r="BE19">
        <f t="shared" si="10"/>
        <v>-8.5131862094091701</v>
      </c>
      <c r="BF19">
        <f t="shared" si="10"/>
        <v>-8.5131858314295901</v>
      </c>
      <c r="BG19">
        <f t="shared" si="10"/>
        <v>-8.5131890794313581</v>
      </c>
      <c r="BH19">
        <f t="shared" si="10"/>
        <v>-8.5131611687083115</v>
      </c>
      <c r="BI19">
        <f t="shared" si="10"/>
        <v>-8.513400978294154</v>
      </c>
      <c r="BJ19">
        <f t="shared" si="10"/>
        <v>-8.5113381011483238</v>
      </c>
      <c r="BK19">
        <f t="shared" si="10"/>
        <v>-8.528907915221648</v>
      </c>
      <c r="BL19">
        <f t="shared" si="8"/>
        <v>-8.3629950281725662</v>
      </c>
    </row>
    <row r="20" spans="1:67" s="8" customFormat="1" ht="12.95" customHeight="1">
      <c r="A20" s="162" t="s">
        <v>307</v>
      </c>
      <c r="B20" s="32" t="s">
        <v>26</v>
      </c>
      <c r="C20" s="163" t="s">
        <v>1310</v>
      </c>
      <c r="D20" s="163" t="s">
        <v>1311</v>
      </c>
      <c r="E20" s="162" t="s">
        <v>27</v>
      </c>
      <c r="F20" s="162" t="s">
        <v>28</v>
      </c>
      <c r="G20" s="162" t="s">
        <v>29</v>
      </c>
      <c r="H20" s="33" t="s">
        <v>30</v>
      </c>
      <c r="I20" s="33" t="s">
        <v>31</v>
      </c>
      <c r="J20" s="33" t="s">
        <v>32</v>
      </c>
      <c r="K20" s="34" t="s">
        <v>33</v>
      </c>
      <c r="L20" s="33" t="s">
        <v>34</v>
      </c>
      <c r="M20" s="33" t="s">
        <v>35</v>
      </c>
      <c r="N20" s="33" t="s">
        <v>36</v>
      </c>
      <c r="O20" s="33" t="s">
        <v>37</v>
      </c>
      <c r="P20" s="33" t="s">
        <v>38</v>
      </c>
      <c r="Q20" s="33" t="s">
        <v>39</v>
      </c>
      <c r="R20" s="35" t="s">
        <v>40</v>
      </c>
      <c r="S20" s="35" t="s">
        <v>41</v>
      </c>
      <c r="T20" s="35" t="s">
        <v>42</v>
      </c>
      <c r="U20" s="36" t="s">
        <v>43</v>
      </c>
      <c r="Z20" s="24" t="s">
        <v>28</v>
      </c>
      <c r="AA20" s="124" t="s">
        <v>246</v>
      </c>
      <c r="AB20" s="124" t="s">
        <v>247</v>
      </c>
      <c r="AC20" s="124" t="s">
        <v>248</v>
      </c>
      <c r="AD20" s="124" t="s">
        <v>249</v>
      </c>
      <c r="AE20" s="124" t="s">
        <v>250</v>
      </c>
      <c r="AF20" s="124" t="s">
        <v>251</v>
      </c>
      <c r="AG20" s="126"/>
      <c r="AH20" s="124" t="s">
        <v>200</v>
      </c>
      <c r="AI20" s="124" t="s">
        <v>201</v>
      </c>
      <c r="AJ20" s="124" t="s">
        <v>202</v>
      </c>
      <c r="AK20" s="124" t="s">
        <v>252</v>
      </c>
      <c r="AL20" s="124" t="s">
        <v>203</v>
      </c>
      <c r="AM20" s="124" t="s">
        <v>204</v>
      </c>
      <c r="AN20" s="24" t="s">
        <v>253</v>
      </c>
      <c r="AO20" s="24" t="s">
        <v>254</v>
      </c>
      <c r="AP20" s="24" t="s">
        <v>255</v>
      </c>
      <c r="AQ20" s="24" t="s">
        <v>256</v>
      </c>
      <c r="AR20" s="24" t="s">
        <v>257</v>
      </c>
      <c r="AS20" s="24" t="s">
        <v>258</v>
      </c>
      <c r="AT20" s="24" t="s">
        <v>259</v>
      </c>
      <c r="AU20" s="24" t="s">
        <v>212</v>
      </c>
      <c r="AV20" s="164"/>
      <c r="AW20">
        <v>-32000</v>
      </c>
      <c r="AX20">
        <f t="shared" si="0"/>
        <v>-0.14420093505620821</v>
      </c>
      <c r="AY20">
        <f t="shared" si="1"/>
        <v>-0.14863557852305398</v>
      </c>
      <c r="AZ20">
        <f t="shared" si="2"/>
        <v>4.4346434668457854E-3</v>
      </c>
      <c r="BA20">
        <f t="shared" si="3"/>
        <v>0.91089907039553264</v>
      </c>
      <c r="BB20">
        <f t="shared" si="4"/>
        <v>0.9623141851915209</v>
      </c>
      <c r="BC20">
        <f t="shared" si="5"/>
        <v>-2.0589004636901347</v>
      </c>
      <c r="BD20">
        <f t="shared" si="6"/>
        <v>-1.6631715944037477</v>
      </c>
      <c r="BE20">
        <f t="shared" si="10"/>
        <v>-8.1652206787882129</v>
      </c>
      <c r="BF20">
        <f t="shared" si="10"/>
        <v>-8.1652206734254591</v>
      </c>
      <c r="BG20">
        <f t="shared" si="10"/>
        <v>-8.1652207655922897</v>
      </c>
      <c r="BH20">
        <f t="shared" si="10"/>
        <v>-8.1652191815660302</v>
      </c>
      <c r="BI20">
        <f t="shared" si="10"/>
        <v>-8.1652464043661634</v>
      </c>
      <c r="BJ20">
        <f t="shared" si="10"/>
        <v>-8.1647782371925128</v>
      </c>
      <c r="BK20">
        <f t="shared" si="10"/>
        <v>-8.1727369479032426</v>
      </c>
      <c r="BL20">
        <f t="shared" si="8"/>
        <v>-7.9843492555255979</v>
      </c>
      <c r="BM20"/>
      <c r="BN20"/>
      <c r="BO20"/>
    </row>
    <row r="21" spans="1:67" s="8" customFormat="1" ht="12.95" customHeight="1">
      <c r="A21" s="37" t="s">
        <v>44</v>
      </c>
      <c r="B21" s="38" t="s">
        <v>45</v>
      </c>
      <c r="C21" s="37">
        <v>26582.013999999999</v>
      </c>
      <c r="D21" s="37" t="s">
        <v>46</v>
      </c>
      <c r="E21">
        <f t="shared" ref="E21:E84" si="11">+(C21-C$7)/C$8</f>
        <v>-47530.340506129302</v>
      </c>
      <c r="F21">
        <f t="shared" ref="F21:F84" si="12">ROUND(2*E21,0)/2</f>
        <v>-47530.5</v>
      </c>
      <c r="G21">
        <f t="shared" ref="G21:G84" si="13">+C21-(C$7+F21*C$8)</f>
        <v>5.7657373501569964E-2</v>
      </c>
      <c r="H21" s="116"/>
      <c r="I21" s="116">
        <f t="shared" ref="I21:I26" si="14">G21</f>
        <v>5.7657373501569964E-2</v>
      </c>
      <c r="J21" s="116"/>
      <c r="K21" s="165"/>
      <c r="L21" s="116"/>
      <c r="M21" s="116"/>
      <c r="N21" s="116"/>
      <c r="O21" s="40"/>
      <c r="P21" s="116"/>
      <c r="Q21" s="293">
        <f t="shared" ref="Q21:Q84" si="15">C21-15018.5</f>
        <v>11563.513999999999</v>
      </c>
      <c r="R21" s="41">
        <f t="shared" ref="R21:R84" si="16">+(O21-G21)^2</f>
        <v>3.3243727190995424E-3</v>
      </c>
      <c r="S21" s="41"/>
      <c r="T21" s="167">
        <f t="shared" ref="T21:T84" si="17">+S21*R21</f>
        <v>0</v>
      </c>
      <c r="U21" s="116"/>
      <c r="V21" s="41">
        <v>0.1</v>
      </c>
      <c r="W21" s="116"/>
      <c r="Z21">
        <f t="shared" ref="Z21:Z84" si="18">F21</f>
        <v>-47530.5</v>
      </c>
      <c r="AA21">
        <f t="shared" ref="AA21:AA84" si="19">AB$3+AB$4*Z21+AB$5*Z21^2+AH21</f>
        <v>-0.2578503668050417</v>
      </c>
      <c r="AB21">
        <f t="shared" ref="AB21:AB84" si="20">IF(S21&lt;&gt;0,G21-AH21,-9999)</f>
        <v>-9999</v>
      </c>
      <c r="AC21">
        <f t="shared" ref="AC21:AC84" si="21">+G21-P21</f>
        <v>5.7657373501569964E-2</v>
      </c>
      <c r="AD21">
        <f t="shared" ref="AD21:AD84" si="22">IF(S21&lt;&gt;0,G21-AA21,-9999)</f>
        <v>-9999</v>
      </c>
      <c r="AE21">
        <f t="shared" ref="AE21:AE84" si="23">+(G21-AA21)^2*S21</f>
        <v>0</v>
      </c>
      <c r="AF21">
        <f t="shared" ref="AF21:AF84" si="24">IF(S21&lt;&gt;0,G21-P21,-9999)</f>
        <v>-9999</v>
      </c>
      <c r="AG21" s="25"/>
      <c r="AH21">
        <f t="shared" ref="AH21:AH84" si="25">$AB$6*($AB$11/AI21*AJ21+$AB$12)</f>
        <v>3.2477533556383243E-3</v>
      </c>
      <c r="AI21">
        <f t="shared" ref="AI21:AI84" si="26">1+$AB$7*COS(AL21)</f>
        <v>0.97930970960665731</v>
      </c>
      <c r="AJ21">
        <f t="shared" ref="AJ21:AJ84" si="27">SIN(AL21+RADIANS($AB$9))</f>
        <v>0.79341327377514304</v>
      </c>
      <c r="AK21">
        <f t="shared" ref="AK21:AK84" si="28">$AB$7*SIN(AL21)</f>
        <v>-0.18887009261245982</v>
      </c>
      <c r="AL21">
        <f t="shared" ref="AL21:AL84" si="29">2*ATAN(AM21)</f>
        <v>-1.6799089711995101</v>
      </c>
      <c r="AM21">
        <f t="shared" ref="AM21:AM84" si="30">SQRT((1+$AB$7)/(1-$AB$7))*TAN(AN21/2)</f>
        <v>-1.1155301905085391</v>
      </c>
      <c r="AN21">
        <f t="shared" ref="AN21:AT30" si="31">$AU21+$AB$7*SIN(AO21)</f>
        <v>-14.05425473036183</v>
      </c>
      <c r="AO21">
        <f t="shared" si="31"/>
        <v>-14.05425473035557</v>
      </c>
      <c r="AP21">
        <f t="shared" si="31"/>
        <v>-14.054254729957792</v>
      </c>
      <c r="AQ21">
        <f t="shared" si="31"/>
        <v>-14.054254704678366</v>
      </c>
      <c r="AR21">
        <f t="shared" si="31"/>
        <v>-14.054253098149697</v>
      </c>
      <c r="AS21">
        <f t="shared" si="31"/>
        <v>-14.054151065531016</v>
      </c>
      <c r="AT21">
        <f t="shared" si="31"/>
        <v>-14.047908920759593</v>
      </c>
      <c r="AU21">
        <f t="shared" ref="AU21:AU84" si="32">RADIANS($AB$9)+$AB$18*(F21-AB$15)</f>
        <v>-13.864907427619336</v>
      </c>
      <c r="AV21"/>
      <c r="AW21">
        <v>-31000</v>
      </c>
      <c r="AX21">
        <f t="shared" si="0"/>
        <v>-0.13910188797693049</v>
      </c>
      <c r="AY21">
        <f t="shared" si="1"/>
        <v>-0.14243956327397392</v>
      </c>
      <c r="AZ21">
        <f t="shared" si="2"/>
        <v>3.3376752970434281E-3</v>
      </c>
      <c r="BA21">
        <f t="shared" si="3"/>
        <v>0.97474742851460583</v>
      </c>
      <c r="BB21">
        <f t="shared" si="4"/>
        <v>0.80790380184436117</v>
      </c>
      <c r="BC21">
        <f t="shared" si="5"/>
        <v>-1.7040990367391335</v>
      </c>
      <c r="BD21">
        <f t="shared" si="6"/>
        <v>-1.1430490101848294</v>
      </c>
      <c r="BE21">
        <f t="shared" si="10"/>
        <v>-7.7953773018134518</v>
      </c>
      <c r="BF21">
        <f t="shared" si="10"/>
        <v>-7.7953773018124792</v>
      </c>
      <c r="BG21">
        <f t="shared" si="10"/>
        <v>-7.7953773017251109</v>
      </c>
      <c r="BH21">
        <f t="shared" si="10"/>
        <v>-7.7953772938741936</v>
      </c>
      <c r="BI21">
        <f t="shared" si="10"/>
        <v>-7.7953765883969126</v>
      </c>
      <c r="BJ21">
        <f t="shared" si="10"/>
        <v>-7.795313229351776</v>
      </c>
      <c r="BK21">
        <f t="shared" si="10"/>
        <v>-7.7898775085919389</v>
      </c>
      <c r="BL21">
        <f t="shared" si="8"/>
        <v>-7.6057034828786305</v>
      </c>
      <c r="BM21"/>
      <c r="BN21"/>
      <c r="BO21"/>
    </row>
    <row r="22" spans="1:67" s="8" customFormat="1" ht="12.95" customHeight="1">
      <c r="A22" s="37" t="s">
        <v>44</v>
      </c>
      <c r="B22" s="38" t="s">
        <v>49</v>
      </c>
      <c r="C22" s="37">
        <v>26582.19</v>
      </c>
      <c r="D22" s="37" t="s">
        <v>46</v>
      </c>
      <c r="E22">
        <f t="shared" si="11"/>
        <v>-47529.85364868959</v>
      </c>
      <c r="F22">
        <f t="shared" si="12"/>
        <v>-47530</v>
      </c>
      <c r="G22">
        <f t="shared" si="13"/>
        <v>5.2906310000253143E-2</v>
      </c>
      <c r="H22" s="116"/>
      <c r="I22" s="116">
        <f t="shared" si="14"/>
        <v>5.2906310000253143E-2</v>
      </c>
      <c r="J22" s="116"/>
      <c r="K22" s="165"/>
      <c r="L22" s="116"/>
      <c r="M22" s="116"/>
      <c r="N22" s="116"/>
      <c r="O22" s="40"/>
      <c r="P22" s="116"/>
      <c r="Q22" s="293">
        <f t="shared" si="15"/>
        <v>11563.689999999999</v>
      </c>
      <c r="R22" s="8">
        <f t="shared" si="16"/>
        <v>2.7990776378428858E-3</v>
      </c>
      <c r="T22" s="167">
        <f t="shared" si="17"/>
        <v>0</v>
      </c>
      <c r="U22" s="116"/>
      <c r="V22" s="8">
        <v>0.1</v>
      </c>
      <c r="W22" s="116"/>
      <c r="Z22">
        <f t="shared" si="18"/>
        <v>-47530</v>
      </c>
      <c r="AA22">
        <f t="shared" si="19"/>
        <v>-0.25784697434331139</v>
      </c>
      <c r="AB22">
        <f t="shared" si="20"/>
        <v>-9999</v>
      </c>
      <c r="AC22">
        <f t="shared" si="21"/>
        <v>5.2906310000253143E-2</v>
      </c>
      <c r="AD22">
        <f t="shared" si="22"/>
        <v>-9999</v>
      </c>
      <c r="AE22">
        <f t="shared" si="23"/>
        <v>0</v>
      </c>
      <c r="AF22">
        <f t="shared" si="24"/>
        <v>-9999</v>
      </c>
      <c r="AG22" s="25"/>
      <c r="AH22">
        <f t="shared" si="25"/>
        <v>3.2470340619951423E-3</v>
      </c>
      <c r="AI22">
        <f t="shared" si="26"/>
        <v>0.97934594884763226</v>
      </c>
      <c r="AJ22">
        <f t="shared" si="27"/>
        <v>0.79329646995742908</v>
      </c>
      <c r="AK22">
        <f t="shared" si="28"/>
        <v>-0.18887405902080726</v>
      </c>
      <c r="AL22">
        <f t="shared" si="29"/>
        <v>-1.6797170993163473</v>
      </c>
      <c r="AM22">
        <f t="shared" si="30"/>
        <v>-1.1153148941918016</v>
      </c>
      <c r="AN22">
        <f t="shared" si="31"/>
        <v>-14.054062377243007</v>
      </c>
      <c r="AO22">
        <f t="shared" si="31"/>
        <v>-14.054062377236669</v>
      </c>
      <c r="AP22">
        <f t="shared" si="31"/>
        <v>-14.054062376834807</v>
      </c>
      <c r="AQ22">
        <f t="shared" si="31"/>
        <v>-14.054062351354904</v>
      </c>
      <c r="AR22">
        <f t="shared" si="31"/>
        <v>-14.054060735825164</v>
      </c>
      <c r="AS22">
        <f t="shared" si="31"/>
        <v>-14.05395836854548</v>
      </c>
      <c r="AT22">
        <f t="shared" si="31"/>
        <v>-14.047709921595642</v>
      </c>
      <c r="AU22">
        <f t="shared" si="32"/>
        <v>-13.864718104733011</v>
      </c>
      <c r="AV22"/>
      <c r="AW22">
        <v>-30000</v>
      </c>
      <c r="AX22">
        <f t="shared" si="0"/>
        <v>-0.13471030512873355</v>
      </c>
      <c r="AY22">
        <f t="shared" si="1"/>
        <v>-0.13637002736849818</v>
      </c>
      <c r="AZ22">
        <f t="shared" si="2"/>
        <v>1.6597222397646133E-3</v>
      </c>
      <c r="BA22">
        <f t="shared" si="3"/>
        <v>1.0519840684957913</v>
      </c>
      <c r="BB22">
        <f t="shared" si="4"/>
        <v>0.50566226795665004</v>
      </c>
      <c r="BC22">
        <f t="shared" si="5"/>
        <v>-1.2936620897071454</v>
      </c>
      <c r="BD22">
        <f t="shared" si="6"/>
        <v>-0.75521607126147849</v>
      </c>
      <c r="BE22">
        <f t="shared" si="10"/>
        <v>-7.397612849857329</v>
      </c>
      <c r="BF22">
        <f t="shared" si="10"/>
        <v>-7.397612785764677</v>
      </c>
      <c r="BG22">
        <f t="shared" si="10"/>
        <v>-7.3976120203097127</v>
      </c>
      <c r="BH22">
        <f t="shared" si="10"/>
        <v>-7.3976028786160626</v>
      </c>
      <c r="BI22">
        <f t="shared" si="10"/>
        <v>-7.3974937141338106</v>
      </c>
      <c r="BJ22">
        <f t="shared" si="10"/>
        <v>-7.3961920087671649</v>
      </c>
      <c r="BK22">
        <f t="shared" si="10"/>
        <v>-7.3809265382202289</v>
      </c>
      <c r="BL22">
        <f t="shared" si="8"/>
        <v>-7.2270577102316613</v>
      </c>
      <c r="BM22"/>
      <c r="BN22"/>
      <c r="BO22"/>
    </row>
    <row r="23" spans="1:67" s="8" customFormat="1" ht="12.95" customHeight="1">
      <c r="A23" s="37" t="s">
        <v>44</v>
      </c>
      <c r="B23" s="38" t="s">
        <v>45</v>
      </c>
      <c r="C23" s="37">
        <v>26965.204000000002</v>
      </c>
      <c r="D23" s="37" t="s">
        <v>46</v>
      </c>
      <c r="E23">
        <f t="shared" si="11"/>
        <v>-46470.346742939066</v>
      </c>
      <c r="F23">
        <f t="shared" si="12"/>
        <v>-46470.5</v>
      </c>
      <c r="G23">
        <f t="shared" si="13"/>
        <v>5.54027535035857E-2</v>
      </c>
      <c r="H23" s="116"/>
      <c r="I23" s="116">
        <f t="shared" si="14"/>
        <v>5.54027535035857E-2</v>
      </c>
      <c r="J23" s="116"/>
      <c r="K23" s="165"/>
      <c r="L23" s="116"/>
      <c r="M23" s="116"/>
      <c r="N23" s="116"/>
      <c r="O23" s="40"/>
      <c r="P23" s="116"/>
      <c r="Q23" s="293">
        <f t="shared" si="15"/>
        <v>11946.704000000002</v>
      </c>
      <c r="R23" s="8">
        <f t="shared" si="16"/>
        <v>3.0694650957790778E-3</v>
      </c>
      <c r="T23" s="167">
        <f t="shared" si="17"/>
        <v>0</v>
      </c>
      <c r="U23" s="116"/>
      <c r="V23" s="8">
        <v>0.1</v>
      </c>
      <c r="W23" s="116"/>
      <c r="Z23">
        <f t="shared" si="18"/>
        <v>-46470.5</v>
      </c>
      <c r="AA23">
        <f t="shared" si="19"/>
        <v>-0.25103353003846268</v>
      </c>
      <c r="AB23">
        <f t="shared" si="20"/>
        <v>-9999</v>
      </c>
      <c r="AC23">
        <f t="shared" si="21"/>
        <v>5.54027535035857E-2</v>
      </c>
      <c r="AD23">
        <f t="shared" si="22"/>
        <v>-9999</v>
      </c>
      <c r="AE23">
        <f t="shared" si="23"/>
        <v>0</v>
      </c>
      <c r="AF23">
        <f t="shared" si="24"/>
        <v>-9999</v>
      </c>
      <c r="AG23" s="25"/>
      <c r="AH23">
        <f t="shared" si="25"/>
        <v>1.4186913087211534E-3</v>
      </c>
      <c r="AI23">
        <f t="shared" si="26"/>
        <v>1.0619754074721985</v>
      </c>
      <c r="AJ23">
        <f t="shared" si="27"/>
        <v>0.45735375840237258</v>
      </c>
      <c r="AK23">
        <f t="shared" si="28"/>
        <v>-0.17960804232732719</v>
      </c>
      <c r="AL23">
        <f t="shared" si="29"/>
        <v>-1.2385298734529033</v>
      </c>
      <c r="AM23">
        <f t="shared" si="30"/>
        <v>-0.71279988840634778</v>
      </c>
      <c r="AN23">
        <f t="shared" si="31"/>
        <v>-13.629588474766074</v>
      </c>
      <c r="AO23">
        <f t="shared" si="31"/>
        <v>-13.629588365908893</v>
      </c>
      <c r="AP23">
        <f t="shared" si="31"/>
        <v>-13.629587187188276</v>
      </c>
      <c r="AQ23">
        <f t="shared" si="31"/>
        <v>-13.629574423998424</v>
      </c>
      <c r="AR23">
        <f t="shared" si="31"/>
        <v>-13.629436242895729</v>
      </c>
      <c r="AS23">
        <f t="shared" si="31"/>
        <v>-13.627942411170633</v>
      </c>
      <c r="AT23">
        <f t="shared" si="31"/>
        <v>-13.61204045814844</v>
      </c>
      <c r="AU23">
        <f t="shared" si="32"/>
        <v>-13.463542908613551</v>
      </c>
      <c r="AV23"/>
      <c r="AW23">
        <v>-29000</v>
      </c>
      <c r="AX23">
        <f t="shared" si="0"/>
        <v>-0.13085824628760531</v>
      </c>
      <c r="AY23">
        <f t="shared" si="1"/>
        <v>-0.1304269708066268</v>
      </c>
      <c r="AZ23">
        <f t="shared" si="2"/>
        <v>-4.3127548097851353E-4</v>
      </c>
      <c r="BA23">
        <f t="shared" si="3"/>
        <v>1.1301155708629902</v>
      </c>
      <c r="BB23">
        <f t="shared" si="4"/>
        <v>5.2903957259716028E-2</v>
      </c>
      <c r="BC23">
        <f t="shared" si="5"/>
        <v>-0.81644132265105895</v>
      </c>
      <c r="BD23">
        <f t="shared" si="6"/>
        <v>-0.43251737374028809</v>
      </c>
      <c r="BE23">
        <f t="shared" si="10"/>
        <v>-6.9686945648764684</v>
      </c>
      <c r="BF23">
        <f t="shared" si="10"/>
        <v>-6.9686934682575705</v>
      </c>
      <c r="BG23">
        <f t="shared" si="10"/>
        <v>-6.9686860122701724</v>
      </c>
      <c r="BH23">
        <f t="shared" si="10"/>
        <v>-6.9686353197037292</v>
      </c>
      <c r="BI23">
        <f t="shared" si="10"/>
        <v>-6.9682907213361878</v>
      </c>
      <c r="BJ23">
        <f t="shared" si="10"/>
        <v>-6.9659507723548391</v>
      </c>
      <c r="BK23">
        <f t="shared" si="10"/>
        <v>-6.9501773078108045</v>
      </c>
      <c r="BL23">
        <f t="shared" si="8"/>
        <v>-6.8484119375846939</v>
      </c>
      <c r="BM23"/>
      <c r="BN23"/>
      <c r="BO23"/>
    </row>
    <row r="24" spans="1:67" s="8" customFormat="1" ht="12.95" customHeight="1">
      <c r="A24" s="37" t="s">
        <v>44</v>
      </c>
      <c r="B24" s="38" t="s">
        <v>49</v>
      </c>
      <c r="C24" s="37">
        <v>26965.384999999998</v>
      </c>
      <c r="D24" s="37" t="s">
        <v>46</v>
      </c>
      <c r="E24">
        <f t="shared" si="11"/>
        <v>-46469.846054322108</v>
      </c>
      <c r="F24">
        <f t="shared" si="12"/>
        <v>-46470</v>
      </c>
      <c r="G24">
        <f t="shared" si="13"/>
        <v>5.5651689999649534E-2</v>
      </c>
      <c r="H24" s="116"/>
      <c r="I24" s="116">
        <f t="shared" si="14"/>
        <v>5.5651689999649534E-2</v>
      </c>
      <c r="J24" s="116"/>
      <c r="K24" s="165"/>
      <c r="L24" s="116"/>
      <c r="M24" s="116"/>
      <c r="N24" s="116"/>
      <c r="O24" s="40"/>
      <c r="P24" s="116"/>
      <c r="Q24" s="293">
        <f t="shared" si="15"/>
        <v>11946.884999999998</v>
      </c>
      <c r="R24" s="8">
        <f t="shared" si="16"/>
        <v>3.097110599817092E-3</v>
      </c>
      <c r="T24" s="167">
        <f t="shared" si="17"/>
        <v>0</v>
      </c>
      <c r="U24" s="116"/>
      <c r="V24" s="8">
        <v>0.1</v>
      </c>
      <c r="W24" s="116"/>
      <c r="Z24">
        <f t="shared" si="18"/>
        <v>-46470</v>
      </c>
      <c r="AA24">
        <f t="shared" si="19"/>
        <v>-0.25103047513703608</v>
      </c>
      <c r="AB24">
        <f t="shared" si="20"/>
        <v>-9999</v>
      </c>
      <c r="AC24">
        <f t="shared" si="21"/>
        <v>5.5651689999649534E-2</v>
      </c>
      <c r="AD24">
        <f t="shared" si="22"/>
        <v>-9999</v>
      </c>
      <c r="AE24">
        <f t="shared" si="23"/>
        <v>0</v>
      </c>
      <c r="AF24">
        <f t="shared" si="24"/>
        <v>-9999</v>
      </c>
      <c r="AG24" s="25"/>
      <c r="AH24">
        <f t="shared" si="25"/>
        <v>1.417701488826419E-3</v>
      </c>
      <c r="AI24">
        <f t="shared" si="26"/>
        <v>1.0620159312161019</v>
      </c>
      <c r="AJ24">
        <f t="shared" si="27"/>
        <v>0.45715309564341844</v>
      </c>
      <c r="AK24">
        <f t="shared" si="28"/>
        <v>-0.17959405412039597</v>
      </c>
      <c r="AL24">
        <f t="shared" si="29"/>
        <v>-1.2383042414528003</v>
      </c>
      <c r="AM24">
        <f t="shared" si="30"/>
        <v>-0.71262976611742601</v>
      </c>
      <c r="AN24">
        <f t="shared" si="31"/>
        <v>-13.629379884548303</v>
      </c>
      <c r="AO24">
        <f t="shared" si="31"/>
        <v>-13.629379775471792</v>
      </c>
      <c r="AP24">
        <f t="shared" si="31"/>
        <v>-13.629378594819</v>
      </c>
      <c r="AQ24">
        <f t="shared" si="31"/>
        <v>-13.629365815500151</v>
      </c>
      <c r="AR24">
        <f t="shared" si="31"/>
        <v>-13.629227511652203</v>
      </c>
      <c r="AS24">
        <f t="shared" si="31"/>
        <v>-13.627732913686989</v>
      </c>
      <c r="AT24">
        <f t="shared" si="31"/>
        <v>-13.611828692864519</v>
      </c>
      <c r="AU24">
        <f t="shared" si="32"/>
        <v>-13.463353585727226</v>
      </c>
      <c r="AV24"/>
      <c r="AW24">
        <v>-28000</v>
      </c>
      <c r="AX24">
        <f t="shared" si="0"/>
        <v>-0.12716873809513191</v>
      </c>
      <c r="AY24">
        <f t="shared" si="1"/>
        <v>-0.12461039358835974</v>
      </c>
      <c r="AZ24">
        <f t="shared" si="2"/>
        <v>-2.5583445067721752E-3</v>
      </c>
      <c r="BA24">
        <f t="shared" si="3"/>
        <v>1.1827024684031757</v>
      </c>
      <c r="BB24">
        <f t="shared" si="4"/>
        <v>-0.46661578817262317</v>
      </c>
      <c r="BC24">
        <f t="shared" si="5"/>
        <v>-0.27805205956556273</v>
      </c>
      <c r="BD24">
        <f t="shared" si="6"/>
        <v>-0.13992871872896309</v>
      </c>
      <c r="BE24">
        <f t="shared" si="10"/>
        <v>-6.5130580974440866</v>
      </c>
      <c r="BF24">
        <f t="shared" si="10"/>
        <v>-6.5130566745177179</v>
      </c>
      <c r="BG24">
        <f t="shared" si="10"/>
        <v>-6.5130489831216121</v>
      </c>
      <c r="BH24">
        <f t="shared" si="10"/>
        <v>-6.5130074087756729</v>
      </c>
      <c r="BI24">
        <f t="shared" si="10"/>
        <v>-6.5127826937315394</v>
      </c>
      <c r="BJ24">
        <f t="shared" si="10"/>
        <v>-6.5115682820365874</v>
      </c>
      <c r="BK24">
        <f t="shared" si="10"/>
        <v>-6.5050112001688563</v>
      </c>
      <c r="BL24">
        <f t="shared" si="8"/>
        <v>-6.4697661649377247</v>
      </c>
      <c r="BM24"/>
      <c r="BN24"/>
      <c r="BO24"/>
    </row>
    <row r="25" spans="1:67" s="8" customFormat="1" ht="12.95" customHeight="1">
      <c r="A25" s="37" t="s">
        <v>44</v>
      </c>
      <c r="B25" s="38" t="s">
        <v>45</v>
      </c>
      <c r="C25" s="37">
        <v>27393.223000000002</v>
      </c>
      <c r="D25" s="37" t="s">
        <v>46</v>
      </c>
      <c r="E25">
        <f t="shared" si="11"/>
        <v>-45286.345410631555</v>
      </c>
      <c r="F25">
        <f t="shared" si="12"/>
        <v>-45286.5</v>
      </c>
      <c r="G25">
        <f t="shared" si="13"/>
        <v>5.5884385506942635E-2</v>
      </c>
      <c r="H25" s="116"/>
      <c r="I25" s="116">
        <f t="shared" si="14"/>
        <v>5.5884385506942635E-2</v>
      </c>
      <c r="J25" s="116"/>
      <c r="K25" s="165"/>
      <c r="L25" s="116"/>
      <c r="M25" s="116"/>
      <c r="N25" s="116"/>
      <c r="O25" s="40"/>
      <c r="P25" s="116"/>
      <c r="Q25" s="293">
        <f t="shared" si="15"/>
        <v>12374.723000000002</v>
      </c>
      <c r="R25" s="8">
        <f t="shared" si="16"/>
        <v>3.1230645434885801E-3</v>
      </c>
      <c r="T25" s="167">
        <f t="shared" si="17"/>
        <v>0</v>
      </c>
      <c r="V25" s="8">
        <v>0.1</v>
      </c>
      <c r="W25" s="116"/>
      <c r="Z25">
        <f t="shared" si="18"/>
        <v>-45286.5</v>
      </c>
      <c r="AA25">
        <f t="shared" si="19"/>
        <v>-0.24406736825805958</v>
      </c>
      <c r="AB25">
        <f t="shared" si="20"/>
        <v>-9999</v>
      </c>
      <c r="AC25">
        <f t="shared" si="21"/>
        <v>5.5884385506942635E-2</v>
      </c>
      <c r="AD25">
        <f t="shared" si="22"/>
        <v>-9999</v>
      </c>
      <c r="AE25">
        <f t="shared" si="23"/>
        <v>0</v>
      </c>
      <c r="AF25">
        <f t="shared" si="24"/>
        <v>-9999</v>
      </c>
      <c r="AG25" s="25"/>
      <c r="AH25">
        <f t="shared" si="25"/>
        <v>-1.1044315243322693E-3</v>
      </c>
      <c r="AI25">
        <f t="shared" si="26"/>
        <v>1.1505086309629371</v>
      </c>
      <c r="AJ25">
        <f t="shared" si="27"/>
        <v>-0.10683685918850301</v>
      </c>
      <c r="AK25">
        <f t="shared" si="28"/>
        <v>-0.11596185582191418</v>
      </c>
      <c r="AL25">
        <f t="shared" si="29"/>
        <v>-0.65647150445980285</v>
      </c>
      <c r="AM25">
        <f t="shared" si="30"/>
        <v>-0.34055482086894923</v>
      </c>
      <c r="AN25">
        <f t="shared" si="31"/>
        <v>-13.114181863207746</v>
      </c>
      <c r="AO25">
        <f t="shared" si="31"/>
        <v>-13.114180301363289</v>
      </c>
      <c r="AP25">
        <f t="shared" si="31"/>
        <v>-13.114170672073747</v>
      </c>
      <c r="AQ25">
        <f t="shared" si="31"/>
        <v>-13.114111305556683</v>
      </c>
      <c r="AR25">
        <f t="shared" si="31"/>
        <v>-13.113745346441853</v>
      </c>
      <c r="AS25">
        <f t="shared" si="31"/>
        <v>-13.111491225291344</v>
      </c>
      <c r="AT25">
        <f t="shared" si="31"/>
        <v>-13.09767393861236</v>
      </c>
      <c r="AU25">
        <f t="shared" si="32"/>
        <v>-13.015226313799541</v>
      </c>
      <c r="AV25"/>
      <c r="AW25">
        <v>-27000</v>
      </c>
      <c r="AX25">
        <f t="shared" si="0"/>
        <v>-0.12311253353851472</v>
      </c>
      <c r="AY25">
        <f t="shared" si="1"/>
        <v>-0.118920295713697</v>
      </c>
      <c r="AZ25">
        <f t="shared" si="2"/>
        <v>-4.1922378248177182E-3</v>
      </c>
      <c r="BA25">
        <f t="shared" si="3"/>
        <v>1.1822738870800669</v>
      </c>
      <c r="BB25">
        <f t="shared" si="4"/>
        <v>-0.86725786232243163</v>
      </c>
      <c r="BC25">
        <f t="shared" si="5"/>
        <v>0.28615509911683251</v>
      </c>
      <c r="BD25">
        <f t="shared" si="6"/>
        <v>0.14406193328323938</v>
      </c>
      <c r="BE25">
        <f t="shared" si="10"/>
        <v>-6.046584814402868</v>
      </c>
      <c r="BF25">
        <f t="shared" si="10"/>
        <v>-6.0465862652697222</v>
      </c>
      <c r="BG25">
        <f t="shared" si="10"/>
        <v>-6.0465941202371516</v>
      </c>
      <c r="BH25">
        <f t="shared" si="10"/>
        <v>-6.0466366466333081</v>
      </c>
      <c r="BI25">
        <f t="shared" si="10"/>
        <v>-6.0468668748230954</v>
      </c>
      <c r="BJ25">
        <f t="shared" si="10"/>
        <v>-6.048113056393972</v>
      </c>
      <c r="BK25">
        <f t="shared" si="10"/>
        <v>-6.0548520055381418</v>
      </c>
      <c r="BL25">
        <f t="shared" si="8"/>
        <v>-6.0911203922907573</v>
      </c>
      <c r="BM25"/>
      <c r="BN25"/>
      <c r="BO25"/>
    </row>
    <row r="26" spans="1:67" s="8" customFormat="1" ht="12.95" customHeight="1">
      <c r="A26" s="37" t="s">
        <v>44</v>
      </c>
      <c r="B26" s="38" t="s">
        <v>49</v>
      </c>
      <c r="C26" s="37">
        <v>27393.402999999998</v>
      </c>
      <c r="D26" s="37" t="s">
        <v>46</v>
      </c>
      <c r="E26">
        <f t="shared" si="11"/>
        <v>-45285.847488250045</v>
      </c>
      <c r="F26">
        <f t="shared" si="12"/>
        <v>-45286</v>
      </c>
      <c r="G26">
        <f t="shared" si="13"/>
        <v>5.5133321999164764E-2</v>
      </c>
      <c r="H26" s="116"/>
      <c r="I26" s="116">
        <f t="shared" si="14"/>
        <v>5.5133321999164764E-2</v>
      </c>
      <c r="J26" s="116"/>
      <c r="K26" s="165"/>
      <c r="L26" s="116"/>
      <c r="M26" s="116"/>
      <c r="N26" s="116"/>
      <c r="O26" s="40"/>
      <c r="P26" s="116"/>
      <c r="Q26" s="293">
        <f t="shared" si="15"/>
        <v>12374.902999999998</v>
      </c>
      <c r="R26" s="8">
        <f t="shared" si="16"/>
        <v>3.0396831946635852E-3</v>
      </c>
      <c r="T26" s="167">
        <f t="shared" si="17"/>
        <v>0</v>
      </c>
      <c r="U26" s="116"/>
      <c r="V26" s="8">
        <v>0.1</v>
      </c>
      <c r="W26" s="116"/>
      <c r="Z26">
        <f t="shared" si="18"/>
        <v>-45286</v>
      </c>
      <c r="AA26">
        <f t="shared" si="19"/>
        <v>-0.24406448940035733</v>
      </c>
      <c r="AB26">
        <f t="shared" si="20"/>
        <v>-9999</v>
      </c>
      <c r="AC26">
        <f t="shared" si="21"/>
        <v>5.5133321999164764E-2</v>
      </c>
      <c r="AD26">
        <f t="shared" si="22"/>
        <v>-9999</v>
      </c>
      <c r="AE26">
        <f t="shared" si="23"/>
        <v>0</v>
      </c>
      <c r="AF26">
        <f t="shared" si="24"/>
        <v>-9999</v>
      </c>
      <c r="AG26" s="25"/>
      <c r="AH26">
        <f t="shared" si="25"/>
        <v>-1.1055225121799608E-3</v>
      </c>
      <c r="AI26">
        <f t="shared" si="26"/>
        <v>1.1505393344231227</v>
      </c>
      <c r="AJ26">
        <f t="shared" si="27"/>
        <v>-0.10710015735256326</v>
      </c>
      <c r="AK26">
        <f t="shared" si="28"/>
        <v>-0.11592199442488553</v>
      </c>
      <c r="AL26">
        <f t="shared" si="29"/>
        <v>-0.65620668688002237</v>
      </c>
      <c r="AM26">
        <f t="shared" si="30"/>
        <v>-0.34040706228917317</v>
      </c>
      <c r="AN26">
        <f t="shared" si="31"/>
        <v>-13.113955884705435</v>
      </c>
      <c r="AO26">
        <f t="shared" si="31"/>
        <v>-13.113954322234779</v>
      </c>
      <c r="AP26">
        <f t="shared" si="31"/>
        <v>-13.113944690412193</v>
      </c>
      <c r="AQ26">
        <f t="shared" si="31"/>
        <v>-13.1138853164622</v>
      </c>
      <c r="AR26">
        <f t="shared" si="31"/>
        <v>-13.113519361945313</v>
      </c>
      <c r="AS26">
        <f t="shared" si="31"/>
        <v>-13.111265578470435</v>
      </c>
      <c r="AT26">
        <f t="shared" si="31"/>
        <v>-13.097452206069345</v>
      </c>
      <c r="AU26">
        <f t="shared" si="32"/>
        <v>-13.015036990913217</v>
      </c>
      <c r="AV26"/>
      <c r="AW26">
        <v>-26000</v>
      </c>
      <c r="AX26">
        <f t="shared" si="0"/>
        <v>-0.11828147102027479</v>
      </c>
      <c r="AY26">
        <f t="shared" si="1"/>
        <v>-0.11335667718263862</v>
      </c>
      <c r="AZ26">
        <f t="shared" si="2"/>
        <v>-4.9247938376361768E-3</v>
      </c>
      <c r="BA26">
        <f t="shared" si="3"/>
        <v>1.1290882211909439</v>
      </c>
      <c r="BB26">
        <f t="shared" si="4"/>
        <v>-0.9998630171853109</v>
      </c>
      <c r="BC26">
        <f t="shared" si="5"/>
        <v>0.82383576679435389</v>
      </c>
      <c r="BD26">
        <f t="shared" si="6"/>
        <v>0.43691328946705699</v>
      </c>
      <c r="BE26">
        <f t="shared" si="10"/>
        <v>-5.5912492327897354</v>
      </c>
      <c r="BF26">
        <f t="shared" si="10"/>
        <v>-5.591250305617808</v>
      </c>
      <c r="BG26">
        <f t="shared" si="10"/>
        <v>-5.5912576385424835</v>
      </c>
      <c r="BH26">
        <f t="shared" si="10"/>
        <v>-5.5913077588794025</v>
      </c>
      <c r="BI26">
        <f t="shared" si="10"/>
        <v>-5.5916502742887619</v>
      </c>
      <c r="BJ26">
        <f t="shared" si="10"/>
        <v>-5.593988384126499</v>
      </c>
      <c r="BK26">
        <f t="shared" si="10"/>
        <v>-5.6098308738660974</v>
      </c>
      <c r="BL26">
        <f t="shared" si="8"/>
        <v>-5.7124746196437899</v>
      </c>
      <c r="BM26"/>
      <c r="BN26"/>
      <c r="BO26"/>
    </row>
    <row r="27" spans="1:67" s="8" customFormat="1" ht="12.95" customHeight="1">
      <c r="A27" s="37" t="s">
        <v>52</v>
      </c>
      <c r="B27" s="38" t="s">
        <v>49</v>
      </c>
      <c r="C27" s="37">
        <v>27655.485000000001</v>
      </c>
      <c r="D27" s="37" t="s">
        <v>53</v>
      </c>
      <c r="E27">
        <f t="shared" si="11"/>
        <v>-44560.866968287562</v>
      </c>
      <c r="F27">
        <f t="shared" si="12"/>
        <v>-44561</v>
      </c>
      <c r="G27">
        <f t="shared" si="13"/>
        <v>4.8091247001138981E-2</v>
      </c>
      <c r="H27" s="116">
        <f>G27</f>
        <v>4.8091247001138981E-2</v>
      </c>
      <c r="I27" s="116"/>
      <c r="J27" s="116"/>
      <c r="K27" s="165"/>
      <c r="L27" s="116"/>
      <c r="M27" s="116"/>
      <c r="N27" s="116"/>
      <c r="O27" s="40"/>
      <c r="P27" s="116"/>
      <c r="Q27" s="293">
        <f t="shared" si="15"/>
        <v>12636.985000000001</v>
      </c>
      <c r="R27" s="8">
        <f t="shared" si="16"/>
        <v>2.3127680381245593E-3</v>
      </c>
      <c r="S27" s="116"/>
      <c r="T27" s="167">
        <f t="shared" si="17"/>
        <v>0</v>
      </c>
      <c r="U27" s="116"/>
      <c r="V27" s="116">
        <v>0.1</v>
      </c>
      <c r="W27" s="116"/>
      <c r="Z27">
        <f t="shared" si="18"/>
        <v>-44561</v>
      </c>
      <c r="AA27">
        <f t="shared" si="19"/>
        <v>-0.23985871564255715</v>
      </c>
      <c r="AB27">
        <f t="shared" si="20"/>
        <v>-9999</v>
      </c>
      <c r="AC27">
        <f t="shared" si="21"/>
        <v>4.8091247001138981E-2</v>
      </c>
      <c r="AD27">
        <f t="shared" si="22"/>
        <v>-9999</v>
      </c>
      <c r="AE27">
        <f t="shared" si="23"/>
        <v>0</v>
      </c>
      <c r="AF27">
        <f t="shared" si="24"/>
        <v>-9999</v>
      </c>
      <c r="AG27" s="25"/>
      <c r="AH27">
        <f t="shared" si="25"/>
        <v>-2.6227615248955779E-3</v>
      </c>
      <c r="AI27">
        <f t="shared" si="26"/>
        <v>1.1836306534618974</v>
      </c>
      <c r="AJ27">
        <f t="shared" si="27"/>
        <v>-0.4828022927483353</v>
      </c>
      <c r="AK27">
        <f t="shared" si="28"/>
        <v>-4.8783020705533461E-2</v>
      </c>
      <c r="AL27">
        <f t="shared" si="29"/>
        <v>-0.25966080302851824</v>
      </c>
      <c r="AM27">
        <f t="shared" si="30"/>
        <v>-0.13056482452264401</v>
      </c>
      <c r="AN27">
        <f t="shared" si="31"/>
        <v>-12.780982522682509</v>
      </c>
      <c r="AO27">
        <f t="shared" si="31"/>
        <v>-12.780981166999847</v>
      </c>
      <c r="AP27">
        <f t="shared" si="31"/>
        <v>-12.780973864305489</v>
      </c>
      <c r="AQ27">
        <f t="shared" si="31"/>
        <v>-12.78093452687399</v>
      </c>
      <c r="AR27">
        <f t="shared" si="31"/>
        <v>-12.780722633688523</v>
      </c>
      <c r="AS27">
        <f t="shared" si="31"/>
        <v>-12.779581427519975</v>
      </c>
      <c r="AT27">
        <f t="shared" si="31"/>
        <v>-12.773439968180606</v>
      </c>
      <c r="AU27">
        <f t="shared" si="32"/>
        <v>-12.740518805744166</v>
      </c>
      <c r="AV27"/>
      <c r="AW27">
        <v>-25000</v>
      </c>
      <c r="AX27">
        <f t="shared" si="0"/>
        <v>-0.11261717934220465</v>
      </c>
      <c r="AY27">
        <f t="shared" si="1"/>
        <v>-0.10791953799518457</v>
      </c>
      <c r="AZ27">
        <f t="shared" si="2"/>
        <v>-4.6976413470200835E-3</v>
      </c>
      <c r="BA27">
        <f t="shared" si="3"/>
        <v>1.0508123075217088</v>
      </c>
      <c r="BB27">
        <f t="shared" si="4"/>
        <v>-0.8810190094257766</v>
      </c>
      <c r="BC27">
        <f t="shared" si="5"/>
        <v>1.30006811267077</v>
      </c>
      <c r="BD27">
        <f t="shared" si="6"/>
        <v>0.76025813838197021</v>
      </c>
      <c r="BE27">
        <f t="shared" si="10"/>
        <v>-5.1627758909365591</v>
      </c>
      <c r="BF27">
        <f t="shared" si="10"/>
        <v>-5.1627759508864584</v>
      </c>
      <c r="BG27">
        <f t="shared" si="10"/>
        <v>-5.1627766757094307</v>
      </c>
      <c r="BH27">
        <f t="shared" si="10"/>
        <v>-5.1627854390800509</v>
      </c>
      <c r="BI27">
        <f t="shared" si="10"/>
        <v>-5.1628913788199364</v>
      </c>
      <c r="BJ27">
        <f t="shared" si="10"/>
        <v>-5.1641702458945842</v>
      </c>
      <c r="BK27">
        <f t="shared" si="10"/>
        <v>-5.1793510569681755</v>
      </c>
      <c r="BL27">
        <f t="shared" si="8"/>
        <v>-5.3338288469968207</v>
      </c>
      <c r="BM27"/>
      <c r="BN27"/>
      <c r="BO27"/>
    </row>
    <row r="28" spans="1:67" s="8" customFormat="1" ht="12.95" customHeight="1">
      <c r="A28" s="37" t="s">
        <v>54</v>
      </c>
      <c r="B28" s="38" t="s">
        <v>49</v>
      </c>
      <c r="C28" s="37">
        <v>28058.561399999999</v>
      </c>
      <c r="D28" s="37" t="s">
        <v>46</v>
      </c>
      <c r="E28">
        <f t="shared" si="11"/>
        <v>-43445.862740387136</v>
      </c>
      <c r="F28">
        <f t="shared" si="12"/>
        <v>-43446</v>
      </c>
      <c r="G28">
        <f t="shared" si="13"/>
        <v>4.9619641999015585E-2</v>
      </c>
      <c r="H28" s="116"/>
      <c r="I28" s="116">
        <f>G28</f>
        <v>4.9619641999015585E-2</v>
      </c>
      <c r="J28" s="116"/>
      <c r="K28" s="165"/>
      <c r="L28" s="116"/>
      <c r="M28" s="116"/>
      <c r="N28" s="116"/>
      <c r="O28" s="40"/>
      <c r="P28" s="116"/>
      <c r="Q28" s="293">
        <f t="shared" si="15"/>
        <v>13040.061399999999</v>
      </c>
      <c r="R28" s="8">
        <f t="shared" si="16"/>
        <v>2.4621088721104713E-3</v>
      </c>
      <c r="T28" s="167">
        <f t="shared" si="17"/>
        <v>0</v>
      </c>
      <c r="U28" s="116"/>
      <c r="V28" s="8">
        <v>0.1</v>
      </c>
      <c r="W28" s="116"/>
      <c r="Z28">
        <f t="shared" si="18"/>
        <v>-43446</v>
      </c>
      <c r="AA28">
        <f t="shared" si="19"/>
        <v>-0.23292704484362861</v>
      </c>
      <c r="AB28">
        <f t="shared" si="20"/>
        <v>-9999</v>
      </c>
      <c r="AC28">
        <f t="shared" si="21"/>
        <v>4.9619641999015585E-2</v>
      </c>
      <c r="AD28">
        <f t="shared" si="22"/>
        <v>-9999</v>
      </c>
      <c r="AE28">
        <f t="shared" si="23"/>
        <v>0</v>
      </c>
      <c r="AF28">
        <f t="shared" si="24"/>
        <v>-9999</v>
      </c>
      <c r="AG28" s="25"/>
      <c r="AH28">
        <f t="shared" si="25"/>
        <v>-4.3629471658151835E-3</v>
      </c>
      <c r="AI28">
        <f t="shared" si="26"/>
        <v>1.1772452644123461</v>
      </c>
      <c r="AJ28">
        <f t="shared" si="27"/>
        <v>-0.90526778735567259</v>
      </c>
      <c r="AK28">
        <f t="shared" si="28"/>
        <v>6.8440603762660479E-2</v>
      </c>
      <c r="AL28">
        <f t="shared" si="29"/>
        <v>0.36849696566303297</v>
      </c>
      <c r="AM28">
        <f t="shared" si="30"/>
        <v>0.18636211381017231</v>
      </c>
      <c r="AN28">
        <f t="shared" si="31"/>
        <v>-12.261251844783937</v>
      </c>
      <c r="AO28">
        <f t="shared" si="31"/>
        <v>-12.261253517562455</v>
      </c>
      <c r="AP28">
        <f t="shared" si="31"/>
        <v>-12.261262747983835</v>
      </c>
      <c r="AQ28">
        <f t="shared" si="31"/>
        <v>-12.261313681129341</v>
      </c>
      <c r="AR28">
        <f t="shared" si="31"/>
        <v>-12.261594713777408</v>
      </c>
      <c r="AS28">
        <f t="shared" si="31"/>
        <v>-12.263144915243291</v>
      </c>
      <c r="AT28">
        <f t="shared" si="31"/>
        <v>-12.271682590186863</v>
      </c>
      <c r="AU28">
        <f t="shared" si="32"/>
        <v>-12.318328769242797</v>
      </c>
      <c r="AV28"/>
      <c r="AW28">
        <v>-24000</v>
      </c>
      <c r="AX28">
        <f t="shared" si="0"/>
        <v>-0.10633351245336092</v>
      </c>
      <c r="AY28">
        <f t="shared" si="1"/>
        <v>-0.10260887815133485</v>
      </c>
      <c r="AZ28">
        <f t="shared" si="2"/>
        <v>-3.7246343020260692E-3</v>
      </c>
      <c r="BA28">
        <f t="shared" si="3"/>
        <v>0.97371205344494194</v>
      </c>
      <c r="BB28">
        <f t="shared" si="4"/>
        <v>-0.61979447706959623</v>
      </c>
      <c r="BC28">
        <f t="shared" si="5"/>
        <v>1.709599212735065</v>
      </c>
      <c r="BD28">
        <f t="shared" si="6"/>
        <v>1.149412274887867</v>
      </c>
      <c r="BE28">
        <f t="shared" si="10"/>
        <v>-4.7654504863231528</v>
      </c>
      <c r="BF28">
        <f t="shared" si="10"/>
        <v>-4.7654504863237266</v>
      </c>
      <c r="BG28">
        <f t="shared" si="10"/>
        <v>-4.7654504863806144</v>
      </c>
      <c r="BH28">
        <f t="shared" si="10"/>
        <v>-4.7654504920260106</v>
      </c>
      <c r="BI28">
        <f t="shared" si="10"/>
        <v>-4.7654510522513256</v>
      </c>
      <c r="BJ28">
        <f t="shared" si="10"/>
        <v>-4.7655066172906286</v>
      </c>
      <c r="BK28">
        <f t="shared" si="10"/>
        <v>-4.7707557704271535</v>
      </c>
      <c r="BL28">
        <f t="shared" si="8"/>
        <v>-4.9551830743498533</v>
      </c>
      <c r="BM28"/>
      <c r="BN28"/>
      <c r="BO28"/>
    </row>
    <row r="29" spans="1:67" s="8" customFormat="1" ht="12.95" customHeight="1">
      <c r="A29" s="37" t="s">
        <v>55</v>
      </c>
      <c r="B29" s="38" t="s">
        <v>49</v>
      </c>
      <c r="C29" s="37">
        <v>28498.522000000001</v>
      </c>
      <c r="D29" s="37" t="s">
        <v>46</v>
      </c>
      <c r="E29">
        <f t="shared" si="11"/>
        <v>-42228.828130795468</v>
      </c>
      <c r="F29">
        <f t="shared" si="12"/>
        <v>-42229</v>
      </c>
      <c r="G29">
        <f t="shared" si="13"/>
        <v>6.2131083002896048E-2</v>
      </c>
      <c r="H29" s="116"/>
      <c r="I29" s="116">
        <f>G29</f>
        <v>6.2131083002896048E-2</v>
      </c>
      <c r="J29" s="116"/>
      <c r="K29" s="165"/>
      <c r="L29" s="116"/>
      <c r="M29" s="116"/>
      <c r="N29" s="116"/>
      <c r="O29" s="40"/>
      <c r="P29" s="116"/>
      <c r="Q29" s="293">
        <f t="shared" si="15"/>
        <v>13480.022000000001</v>
      </c>
      <c r="R29" s="8">
        <f t="shared" si="16"/>
        <v>3.8602714751127584E-3</v>
      </c>
      <c r="T29" s="167">
        <f t="shared" si="17"/>
        <v>0</v>
      </c>
      <c r="U29" s="116"/>
      <c r="V29" s="8">
        <v>0.1</v>
      </c>
      <c r="W29" s="116"/>
      <c r="Z29">
        <f t="shared" si="18"/>
        <v>-42229</v>
      </c>
      <c r="AA29">
        <f t="shared" si="19"/>
        <v>-0.22422394805169713</v>
      </c>
      <c r="AB29">
        <f t="shared" si="20"/>
        <v>-9999</v>
      </c>
      <c r="AC29">
        <f t="shared" si="21"/>
        <v>6.2131083002896048E-2</v>
      </c>
      <c r="AD29">
        <f t="shared" si="22"/>
        <v>-9999</v>
      </c>
      <c r="AE29">
        <f t="shared" si="23"/>
        <v>0</v>
      </c>
      <c r="AF29">
        <f t="shared" si="24"/>
        <v>-9999</v>
      </c>
      <c r="AG29" s="25"/>
      <c r="AH29">
        <f t="shared" si="25"/>
        <v>-4.9455297142390582E-3</v>
      </c>
      <c r="AI29">
        <f t="shared" si="26"/>
        <v>1.1017712327499711</v>
      </c>
      <c r="AJ29">
        <f t="shared" si="27"/>
        <v>-0.98041284931241135</v>
      </c>
      <c r="AK29">
        <f t="shared" si="28"/>
        <v>0.16044505659119329</v>
      </c>
      <c r="AL29">
        <f t="shared" si="29"/>
        <v>1.0055331576764739</v>
      </c>
      <c r="AM29">
        <f t="shared" si="30"/>
        <v>0.54990019090978803</v>
      </c>
      <c r="AN29">
        <f t="shared" si="31"/>
        <v>-11.714544959271972</v>
      </c>
      <c r="AO29">
        <f t="shared" si="31"/>
        <v>-11.714545483572728</v>
      </c>
      <c r="AP29">
        <f t="shared" si="31"/>
        <v>-11.714549673408051</v>
      </c>
      <c r="AQ29">
        <f t="shared" si="31"/>
        <v>-11.714583154844203</v>
      </c>
      <c r="AR29">
        <f t="shared" si="31"/>
        <v>-11.714850662702158</v>
      </c>
      <c r="AS29">
        <f t="shared" si="31"/>
        <v>-11.71698505434674</v>
      </c>
      <c r="AT29">
        <f t="shared" si="31"/>
        <v>-11.733833690438079</v>
      </c>
      <c r="AU29">
        <f t="shared" si="32"/>
        <v>-11.857516863931433</v>
      </c>
      <c r="AV29"/>
      <c r="AW29">
        <v>-23000</v>
      </c>
      <c r="AX29">
        <f t="shared" si="0"/>
        <v>-9.9719109204017137E-2</v>
      </c>
      <c r="AY29">
        <f t="shared" si="1"/>
        <v>-9.7424697651089465E-2</v>
      </c>
      <c r="AZ29">
        <f t="shared" si="2"/>
        <v>-2.2944115529276725E-3</v>
      </c>
      <c r="BA29">
        <f t="shared" si="3"/>
        <v>0.91009391701738973</v>
      </c>
      <c r="BB29">
        <f t="shared" si="4"/>
        <v>-0.30922259377775158</v>
      </c>
      <c r="BC29">
        <f t="shared" si="5"/>
        <v>2.0637045445584983</v>
      </c>
      <c r="BD29">
        <f t="shared" si="6"/>
        <v>1.6722543173658178</v>
      </c>
      <c r="BE29">
        <f t="shared" si="10"/>
        <v>-4.3959697164302627</v>
      </c>
      <c r="BF29">
        <f t="shared" si="10"/>
        <v>-4.3959697223719338</v>
      </c>
      <c r="BG29">
        <f t="shared" si="10"/>
        <v>-4.3959696218725481</v>
      </c>
      <c r="BH29">
        <f t="shared" si="10"/>
        <v>-4.3959713217563783</v>
      </c>
      <c r="BI29">
        <f t="shared" si="10"/>
        <v>-4.3959425704793809</v>
      </c>
      <c r="BJ29">
        <f t="shared" si="10"/>
        <v>-4.3964292004041887</v>
      </c>
      <c r="BK29">
        <f t="shared" si="10"/>
        <v>-4.3882878963160241</v>
      </c>
      <c r="BL29">
        <f t="shared" si="8"/>
        <v>-4.5765373017028841</v>
      </c>
      <c r="BM29"/>
      <c r="BN29"/>
      <c r="BO29"/>
    </row>
    <row r="30" spans="1:67" s="8" customFormat="1" ht="12.95" customHeight="1">
      <c r="A30" s="37" t="s">
        <v>56</v>
      </c>
      <c r="B30" s="38" t="s">
        <v>49</v>
      </c>
      <c r="C30" s="37">
        <v>30226.826000000001</v>
      </c>
      <c r="D30" s="37" t="s">
        <v>53</v>
      </c>
      <c r="E30">
        <f t="shared" si="11"/>
        <v>-37447.932332636032</v>
      </c>
      <c r="F30">
        <f t="shared" si="12"/>
        <v>-37448</v>
      </c>
      <c r="G30">
        <f t="shared" si="13"/>
        <v>2.4461896005959716E-2</v>
      </c>
      <c r="H30" s="116">
        <f t="shared" ref="H30:H38" si="33">G30</f>
        <v>2.4461896005959716E-2</v>
      </c>
      <c r="I30" s="116"/>
      <c r="J30" s="116"/>
      <c r="K30" s="165"/>
      <c r="L30" s="116"/>
      <c r="M30" s="116"/>
      <c r="N30" s="116"/>
      <c r="O30" s="40"/>
      <c r="P30" s="116"/>
      <c r="Q30" s="293">
        <f t="shared" si="15"/>
        <v>15208.326000000001</v>
      </c>
      <c r="R30" s="8">
        <f t="shared" si="16"/>
        <v>5.9838435620638794E-4</v>
      </c>
      <c r="S30" s="116"/>
      <c r="T30" s="167">
        <f t="shared" si="17"/>
        <v>0</v>
      </c>
      <c r="U30" s="116"/>
      <c r="V30" s="116">
        <v>0.1</v>
      </c>
      <c r="W30" s="116"/>
      <c r="Z30">
        <f t="shared" si="18"/>
        <v>-37448</v>
      </c>
      <c r="AA30">
        <f t="shared" si="19"/>
        <v>-0.18340781638412618</v>
      </c>
      <c r="AB30">
        <f t="shared" si="20"/>
        <v>-9999</v>
      </c>
      <c r="AC30">
        <f t="shared" si="21"/>
        <v>2.4461896005959716E-2</v>
      </c>
      <c r="AD30">
        <f t="shared" si="22"/>
        <v>-9999</v>
      </c>
      <c r="AE30">
        <f t="shared" si="23"/>
        <v>0</v>
      </c>
      <c r="AF30">
        <f t="shared" si="24"/>
        <v>-9999</v>
      </c>
      <c r="AG30" s="25"/>
      <c r="AH30">
        <f t="shared" si="25"/>
        <v>1.2051809277114905E-3</v>
      </c>
      <c r="AI30">
        <f t="shared" si="26"/>
        <v>0.82792840744006102</v>
      </c>
      <c r="AJ30">
        <f t="shared" si="27"/>
        <v>0.31987997117080091</v>
      </c>
      <c r="AK30">
        <f t="shared" si="28"/>
        <v>8.0569020311074546E-2</v>
      </c>
      <c r="AL30">
        <f t="shared" si="29"/>
        <v>2.7036827969936996</v>
      </c>
      <c r="AM30">
        <f t="shared" si="30"/>
        <v>4.493930684051902</v>
      </c>
      <c r="AN30">
        <f t="shared" si="31"/>
        <v>-9.9516697443001156</v>
      </c>
      <c r="AO30">
        <f t="shared" si="31"/>
        <v>-9.9516718708820324</v>
      </c>
      <c r="AP30">
        <f t="shared" si="31"/>
        <v>-9.9516589221984599</v>
      </c>
      <c r="AQ30">
        <f t="shared" si="31"/>
        <v>-9.9517377677951817</v>
      </c>
      <c r="AR30">
        <f t="shared" si="31"/>
        <v>-9.9512577264966513</v>
      </c>
      <c r="AS30">
        <f t="shared" si="31"/>
        <v>-9.954182478525313</v>
      </c>
      <c r="AT30">
        <f t="shared" si="31"/>
        <v>-9.9364387682792152</v>
      </c>
      <c r="AU30">
        <f t="shared" si="32"/>
        <v>-10.04721142490628</v>
      </c>
      <c r="AV30"/>
      <c r="AW30">
        <v>-22000</v>
      </c>
      <c r="AX30">
        <f t="shared" si="0"/>
        <v>-9.3028582569696303E-2</v>
      </c>
      <c r="AY30">
        <f t="shared" si="1"/>
        <v>-9.2366996494448433E-2</v>
      </c>
      <c r="AZ30">
        <f t="shared" si="2"/>
        <v>-6.6158607524787209E-4</v>
      </c>
      <c r="BA30">
        <f t="shared" si="3"/>
        <v>0.86285229835187216</v>
      </c>
      <c r="BB30">
        <f t="shared" si="4"/>
        <v>-8.407327782560416E-4</v>
      </c>
      <c r="BC30">
        <f t="shared" si="5"/>
        <v>2.3772392646401359</v>
      </c>
      <c r="BD30">
        <f t="shared" si="6"/>
        <v>2.4879405456967647</v>
      </c>
      <c r="BE30">
        <f t="shared" si="10"/>
        <v>-4.0482736345595027</v>
      </c>
      <c r="BF30">
        <f t="shared" si="10"/>
        <v>-4.0482740264444832</v>
      </c>
      <c r="BG30">
        <f t="shared" si="10"/>
        <v>-4.0482706801209423</v>
      </c>
      <c r="BH30">
        <f t="shared" si="10"/>
        <v>-4.048299254989236</v>
      </c>
      <c r="BI30">
        <f t="shared" si="10"/>
        <v>-4.0480552825348202</v>
      </c>
      <c r="BJ30">
        <f t="shared" si="10"/>
        <v>-4.0501407753628609</v>
      </c>
      <c r="BK30">
        <f t="shared" si="10"/>
        <v>-4.0324889033825269</v>
      </c>
      <c r="BL30">
        <f t="shared" si="8"/>
        <v>-4.1978915290559167</v>
      </c>
      <c r="BM30"/>
      <c r="BN30"/>
      <c r="BO30"/>
    </row>
    <row r="31" spans="1:67" s="8" customFormat="1" ht="12.95" customHeight="1">
      <c r="A31" s="37" t="s">
        <v>56</v>
      </c>
      <c r="B31" s="38" t="s">
        <v>49</v>
      </c>
      <c r="C31" s="37">
        <v>30235.865000000002</v>
      </c>
      <c r="D31" s="37" t="s">
        <v>53</v>
      </c>
      <c r="E31">
        <f t="shared" si="11"/>
        <v>-37422.928330377421</v>
      </c>
      <c r="F31">
        <f t="shared" si="12"/>
        <v>-37423</v>
      </c>
      <c r="G31">
        <f t="shared" si="13"/>
        <v>2.5908721003361279E-2</v>
      </c>
      <c r="H31" s="116">
        <f t="shared" si="33"/>
        <v>2.5908721003361279E-2</v>
      </c>
      <c r="I31" s="116"/>
      <c r="J31" s="116"/>
      <c r="K31" s="165"/>
      <c r="L31" s="116"/>
      <c r="M31" s="116"/>
      <c r="N31" s="116"/>
      <c r="O31" s="40"/>
      <c r="P31" s="116"/>
      <c r="Q31" s="293">
        <f t="shared" si="15"/>
        <v>15217.365000000002</v>
      </c>
      <c r="R31" s="8">
        <f t="shared" si="16"/>
        <v>6.7126182403001386E-4</v>
      </c>
      <c r="S31" s="116"/>
      <c r="T31" s="167">
        <f t="shared" si="17"/>
        <v>0</v>
      </c>
      <c r="U31" s="116"/>
      <c r="V31" s="116">
        <v>0.1</v>
      </c>
      <c r="W31" s="116"/>
      <c r="Z31">
        <f t="shared" si="18"/>
        <v>-37423</v>
      </c>
      <c r="AA31">
        <f t="shared" si="19"/>
        <v>-0.18319514238534559</v>
      </c>
      <c r="AB31">
        <f t="shared" si="20"/>
        <v>-9999</v>
      </c>
      <c r="AC31">
        <f t="shared" si="21"/>
        <v>2.5908721003361279E-2</v>
      </c>
      <c r="AD31">
        <f t="shared" si="22"/>
        <v>-9999</v>
      </c>
      <c r="AE31">
        <f t="shared" si="23"/>
        <v>0</v>
      </c>
      <c r="AF31">
        <f t="shared" si="24"/>
        <v>-9999</v>
      </c>
      <c r="AG31" s="25"/>
      <c r="AH31">
        <f t="shared" si="25"/>
        <v>1.2441865916659977E-3</v>
      </c>
      <c r="AI31">
        <f t="shared" si="26"/>
        <v>0.82738038539917658</v>
      </c>
      <c r="AJ31">
        <f t="shared" si="27"/>
        <v>0.3263644748116255</v>
      </c>
      <c r="AK31">
        <f t="shared" si="28"/>
        <v>7.9388088873981411E-2</v>
      </c>
      <c r="AL31">
        <f t="shared" si="29"/>
        <v>2.7105348825244953</v>
      </c>
      <c r="AM31">
        <f t="shared" si="30"/>
        <v>4.5676828822071345</v>
      </c>
      <c r="AN31">
        <f t="shared" ref="AN31:AT40" si="34">$AU31+$AB$7*SIN(AO31)</f>
        <v>-9.9435416242593391</v>
      </c>
      <c r="AO31">
        <f t="shared" si="34"/>
        <v>-9.9435437841246408</v>
      </c>
      <c r="AP31">
        <f t="shared" si="34"/>
        <v>-9.9435306942421597</v>
      </c>
      <c r="AQ31">
        <f t="shared" si="34"/>
        <v>-9.9436100270892265</v>
      </c>
      <c r="AR31">
        <f t="shared" si="34"/>
        <v>-9.9431292756643881</v>
      </c>
      <c r="AS31">
        <f t="shared" si="34"/>
        <v>-9.9460446236584357</v>
      </c>
      <c r="AT31">
        <f t="shared" si="34"/>
        <v>-9.9284388330536242</v>
      </c>
      <c r="AU31">
        <f t="shared" si="32"/>
        <v>-10.037745280590105</v>
      </c>
      <c r="AV31"/>
      <c r="AW31">
        <v>-21000</v>
      </c>
      <c r="AX31">
        <f t="shared" si="0"/>
        <v>-8.6460171163136521E-2</v>
      </c>
      <c r="AY31">
        <f t="shared" si="1"/>
        <v>-8.7435774681411713E-2</v>
      </c>
      <c r="AZ31">
        <f t="shared" si="2"/>
        <v>9.7560351827519166E-4</v>
      </c>
      <c r="BA31">
        <f t="shared" si="3"/>
        <v>0.83130176798435507</v>
      </c>
      <c r="BB31">
        <f t="shared" si="4"/>
        <v>0.28158415846525026</v>
      </c>
      <c r="BC31">
        <f t="shared" si="5"/>
        <v>2.6635246698453936</v>
      </c>
      <c r="BD31">
        <f t="shared" si="6"/>
        <v>4.1035222538608025</v>
      </c>
      <c r="BE31">
        <f t="shared" si="10"/>
        <v>-3.7160097939483072</v>
      </c>
      <c r="BF31">
        <f t="shared" si="10"/>
        <v>-3.7160117043943264</v>
      </c>
      <c r="BG31">
        <f t="shared" si="10"/>
        <v>-3.7159997272138052</v>
      </c>
      <c r="BH31">
        <f t="shared" si="10"/>
        <v>-3.7160748174188156</v>
      </c>
      <c r="BI31">
        <f t="shared" si="10"/>
        <v>-3.7156041041986136</v>
      </c>
      <c r="BJ31">
        <f t="shared" si="10"/>
        <v>-3.7185572091338286</v>
      </c>
      <c r="BK31">
        <f t="shared" si="10"/>
        <v>-3.7001221383569289</v>
      </c>
      <c r="BL31">
        <f t="shared" si="8"/>
        <v>-3.8192457564089484</v>
      </c>
      <c r="BM31"/>
      <c r="BN31"/>
      <c r="BO31"/>
    </row>
    <row r="32" spans="1:67" s="8" customFormat="1" ht="12.95" customHeight="1">
      <c r="A32" s="37" t="s">
        <v>56</v>
      </c>
      <c r="B32" s="38" t="s">
        <v>49</v>
      </c>
      <c r="C32" s="37">
        <v>30258.637999999999</v>
      </c>
      <c r="D32" s="37" t="s">
        <v>53</v>
      </c>
      <c r="E32">
        <f t="shared" si="11"/>
        <v>-37359.932850408921</v>
      </c>
      <c r="F32">
        <f t="shared" si="12"/>
        <v>-37360</v>
      </c>
      <c r="G32">
        <f t="shared" si="13"/>
        <v>2.4274720002722461E-2</v>
      </c>
      <c r="H32" s="116">
        <f t="shared" si="33"/>
        <v>2.4274720002722461E-2</v>
      </c>
      <c r="I32" s="116"/>
      <c r="J32" s="116"/>
      <c r="K32" s="165"/>
      <c r="L32" s="116"/>
      <c r="M32" s="116"/>
      <c r="N32" s="116"/>
      <c r="O32" s="40"/>
      <c r="P32" s="116"/>
      <c r="Q32" s="293">
        <f t="shared" si="15"/>
        <v>15240.137999999999</v>
      </c>
      <c r="R32" s="8">
        <f t="shared" si="16"/>
        <v>5.8926203121057396E-4</v>
      </c>
      <c r="S32" s="116"/>
      <c r="T32" s="167">
        <f t="shared" si="17"/>
        <v>0</v>
      </c>
      <c r="U32" s="116"/>
      <c r="V32" s="116">
        <v>0.1</v>
      </c>
      <c r="W32" s="116"/>
      <c r="Z32">
        <f t="shared" si="18"/>
        <v>-37360</v>
      </c>
      <c r="AA32">
        <f t="shared" si="19"/>
        <v>-0.18266003681310544</v>
      </c>
      <c r="AB32">
        <f t="shared" si="20"/>
        <v>-9999</v>
      </c>
      <c r="AC32">
        <f t="shared" si="21"/>
        <v>2.4274720002722461E-2</v>
      </c>
      <c r="AD32">
        <f t="shared" si="22"/>
        <v>-9999</v>
      </c>
      <c r="AE32">
        <f t="shared" si="23"/>
        <v>0</v>
      </c>
      <c r="AF32">
        <f t="shared" si="24"/>
        <v>-9999</v>
      </c>
      <c r="AG32" s="25"/>
      <c r="AH32">
        <f t="shared" si="25"/>
        <v>1.3419985608848733E-3</v>
      </c>
      <c r="AI32">
        <f t="shared" si="26"/>
        <v>0.82603839548841373</v>
      </c>
      <c r="AJ32">
        <f t="shared" si="27"/>
        <v>0.34259960632734704</v>
      </c>
      <c r="AK32">
        <f t="shared" si="28"/>
        <v>7.6402618775500378E-2</v>
      </c>
      <c r="AL32">
        <f t="shared" si="29"/>
        <v>2.7277625688188203</v>
      </c>
      <c r="AM32">
        <f t="shared" si="30"/>
        <v>4.7637320597745774</v>
      </c>
      <c r="AN32">
        <f t="shared" si="34"/>
        <v>-9.9230822464935819</v>
      </c>
      <c r="AO32">
        <f t="shared" si="34"/>
        <v>-9.9230844842850399</v>
      </c>
      <c r="AP32">
        <f t="shared" si="34"/>
        <v>-9.92307107593121</v>
      </c>
      <c r="AQ32">
        <f t="shared" si="34"/>
        <v>-9.9231514172989126</v>
      </c>
      <c r="AR32">
        <f t="shared" si="34"/>
        <v>-9.9226700732431041</v>
      </c>
      <c r="AS32">
        <f t="shared" si="34"/>
        <v>-9.9255558087451021</v>
      </c>
      <c r="AT32">
        <f t="shared" si="34"/>
        <v>-9.9083221400375514</v>
      </c>
      <c r="AU32">
        <f t="shared" si="32"/>
        <v>-10.013890596913345</v>
      </c>
      <c r="AV32"/>
      <c r="AW32">
        <v>-20000</v>
      </c>
      <c r="AX32">
        <f t="shared" si="0"/>
        <v>-8.016580717667128E-2</v>
      </c>
      <c r="AY32">
        <f t="shared" si="1"/>
        <v>-8.2631032211979344E-2</v>
      </c>
      <c r="AZ32">
        <f t="shared" si="2"/>
        <v>2.4652250353080674E-3</v>
      </c>
      <c r="BA32">
        <f t="shared" si="3"/>
        <v>0.81409531630536203</v>
      </c>
      <c r="BB32">
        <f t="shared" si="4"/>
        <v>0.52737821948777841</v>
      </c>
      <c r="BC32">
        <f t="shared" si="5"/>
        <v>2.9335918084300578</v>
      </c>
      <c r="BD32">
        <f t="shared" si="6"/>
        <v>9.5806537150723763</v>
      </c>
      <c r="BE32">
        <f t="shared" si="10"/>
        <v>-3.3932819182747664</v>
      </c>
      <c r="BF32">
        <f t="shared" si="10"/>
        <v>-3.3932840813445151</v>
      </c>
      <c r="BG32">
        <f t="shared" si="10"/>
        <v>-3.3932723264165245</v>
      </c>
      <c r="BH32">
        <f t="shared" si="10"/>
        <v>-3.3933362075087814</v>
      </c>
      <c r="BI32">
        <f t="shared" si="10"/>
        <v>-3.3929890641333578</v>
      </c>
      <c r="BJ32">
        <f t="shared" si="10"/>
        <v>-3.3948758888641248</v>
      </c>
      <c r="BK32">
        <f t="shared" si="10"/>
        <v>-3.3846313555356309</v>
      </c>
      <c r="BL32">
        <f t="shared" si="8"/>
        <v>-3.440599983761981</v>
      </c>
      <c r="BM32"/>
      <c r="BN32"/>
      <c r="BO32"/>
    </row>
    <row r="33" spans="1:67" s="8" customFormat="1" ht="12.95" customHeight="1">
      <c r="A33" s="37" t="s">
        <v>56</v>
      </c>
      <c r="B33" s="38" t="s">
        <v>49</v>
      </c>
      <c r="C33" s="37">
        <v>30264.796999999999</v>
      </c>
      <c r="D33" s="37" t="s">
        <v>53</v>
      </c>
      <c r="E33">
        <f t="shared" si="11"/>
        <v>-37342.89560625462</v>
      </c>
      <c r="F33">
        <f t="shared" si="12"/>
        <v>-37343</v>
      </c>
      <c r="G33">
        <f t="shared" si="13"/>
        <v>3.773856100087869E-2</v>
      </c>
      <c r="H33" s="116">
        <f t="shared" si="33"/>
        <v>3.773856100087869E-2</v>
      </c>
      <c r="I33" s="116"/>
      <c r="J33" s="116"/>
      <c r="K33" s="165"/>
      <c r="L33" s="116"/>
      <c r="M33" s="116"/>
      <c r="N33" s="116"/>
      <c r="O33" s="40"/>
      <c r="P33" s="116"/>
      <c r="Q33" s="293">
        <f t="shared" si="15"/>
        <v>15246.296999999999</v>
      </c>
      <c r="R33" s="8">
        <f t="shared" si="16"/>
        <v>1.424198986417042E-3</v>
      </c>
      <c r="S33" s="116"/>
      <c r="T33" s="167">
        <f t="shared" si="17"/>
        <v>0</v>
      </c>
      <c r="U33" s="116"/>
      <c r="V33" s="116">
        <v>0.1</v>
      </c>
      <c r="W33" s="116"/>
      <c r="Z33">
        <f t="shared" si="18"/>
        <v>-37343</v>
      </c>
      <c r="AA33">
        <f t="shared" si="19"/>
        <v>-0.18251585058538056</v>
      </c>
      <c r="AB33">
        <f t="shared" si="20"/>
        <v>-9999</v>
      </c>
      <c r="AC33">
        <f t="shared" si="21"/>
        <v>3.773856100087869E-2</v>
      </c>
      <c r="AD33">
        <f t="shared" si="22"/>
        <v>-9999</v>
      </c>
      <c r="AE33">
        <f t="shared" si="23"/>
        <v>0</v>
      </c>
      <c r="AF33">
        <f t="shared" si="24"/>
        <v>-9999</v>
      </c>
      <c r="AG33" s="25"/>
      <c r="AH33">
        <f t="shared" si="25"/>
        <v>1.3682709334307042E-3</v>
      </c>
      <c r="AI33">
        <f t="shared" si="26"/>
        <v>0.8256858169039063</v>
      </c>
      <c r="AJ33">
        <f t="shared" si="27"/>
        <v>0.34695440662698734</v>
      </c>
      <c r="AK33">
        <f t="shared" si="28"/>
        <v>7.5594745660935395E-2</v>
      </c>
      <c r="AL33">
        <f t="shared" si="29"/>
        <v>2.7324018328408268</v>
      </c>
      <c r="AM33">
        <f t="shared" si="30"/>
        <v>4.8193056264803094</v>
      </c>
      <c r="AN33">
        <f t="shared" si="34"/>
        <v>-9.9175670916449299</v>
      </c>
      <c r="AO33">
        <f t="shared" si="34"/>
        <v>-9.9175693488917052</v>
      </c>
      <c r="AP33">
        <f t="shared" si="34"/>
        <v>-9.9175558642252479</v>
      </c>
      <c r="AQ33">
        <f t="shared" si="34"/>
        <v>-9.9176364223220563</v>
      </c>
      <c r="AR33">
        <f t="shared" si="34"/>
        <v>-9.9171552158260088</v>
      </c>
      <c r="AS33">
        <f t="shared" si="34"/>
        <v>-9.9200315111275348</v>
      </c>
      <c r="AT33">
        <f t="shared" si="34"/>
        <v>-9.9029042072986631</v>
      </c>
      <c r="AU33">
        <f t="shared" si="32"/>
        <v>-10.007453618778349</v>
      </c>
      <c r="AV33"/>
      <c r="AW33">
        <v>-19000</v>
      </c>
      <c r="AX33">
        <f t="shared" si="0"/>
        <v>-7.4266016340864716E-2</v>
      </c>
      <c r="AY33">
        <f t="shared" si="1"/>
        <v>-7.7952769086151313E-2</v>
      </c>
      <c r="AZ33">
        <f t="shared" si="2"/>
        <v>3.6867527452865982E-3</v>
      </c>
      <c r="BA33">
        <f t="shared" si="3"/>
        <v>0.81028967331107671</v>
      </c>
      <c r="BB33">
        <f t="shared" si="4"/>
        <v>0.73028508397008174</v>
      </c>
      <c r="BC33">
        <f t="shared" si="5"/>
        <v>-3.086366139474142</v>
      </c>
      <c r="BD33">
        <f t="shared" si="6"/>
        <v>-36.205284331259882</v>
      </c>
      <c r="BE33">
        <f t="shared" si="10"/>
        <v>-3.0746617274409389</v>
      </c>
      <c r="BF33">
        <f t="shared" si="10"/>
        <v>-3.0746610260478184</v>
      </c>
      <c r="BG33">
        <f t="shared" si="10"/>
        <v>-3.0746647258743272</v>
      </c>
      <c r="BH33">
        <f t="shared" si="10"/>
        <v>-3.0746452093962615</v>
      </c>
      <c r="BI33">
        <f t="shared" si="10"/>
        <v>-3.0747481579670959</v>
      </c>
      <c r="BJ33">
        <f t="shared" si="10"/>
        <v>-3.0742051007189919</v>
      </c>
      <c r="BK33">
        <f t="shared" si="10"/>
        <v>-3.0770695257581733</v>
      </c>
      <c r="BL33">
        <f t="shared" si="8"/>
        <v>-3.0619542111150126</v>
      </c>
      <c r="BM33"/>
      <c r="BN33"/>
      <c r="BO33"/>
    </row>
    <row r="34" spans="1:67" s="8" customFormat="1" ht="12.95" customHeight="1">
      <c r="A34" s="37" t="s">
        <v>56</v>
      </c>
      <c r="B34" s="38" t="s">
        <v>49</v>
      </c>
      <c r="C34" s="37">
        <v>30281.776000000002</v>
      </c>
      <c r="D34" s="37" t="s">
        <v>53</v>
      </c>
      <c r="E34">
        <f t="shared" si="11"/>
        <v>-37295.927694500111</v>
      </c>
      <c r="F34">
        <f t="shared" si="12"/>
        <v>-37296</v>
      </c>
      <c r="G34">
        <f t="shared" si="13"/>
        <v>2.6138592005736427E-2</v>
      </c>
      <c r="H34" s="116">
        <f t="shared" si="33"/>
        <v>2.6138592005736427E-2</v>
      </c>
      <c r="I34" s="116"/>
      <c r="J34" s="116"/>
      <c r="K34" s="165"/>
      <c r="L34" s="116"/>
      <c r="M34" s="116"/>
      <c r="N34" s="116"/>
      <c r="O34" s="40"/>
      <c r="P34" s="116"/>
      <c r="Q34" s="293">
        <f t="shared" si="15"/>
        <v>15263.276000000002</v>
      </c>
      <c r="R34" s="8">
        <f t="shared" si="16"/>
        <v>6.8322599204234831E-4</v>
      </c>
      <c r="S34" s="116"/>
      <c r="T34" s="167">
        <f t="shared" si="17"/>
        <v>0</v>
      </c>
      <c r="U34" s="116"/>
      <c r="V34" s="116">
        <v>0.1</v>
      </c>
      <c r="W34" s="116"/>
      <c r="Z34">
        <f t="shared" si="18"/>
        <v>-37296</v>
      </c>
      <c r="AA34">
        <f t="shared" si="19"/>
        <v>-0.18211768466953021</v>
      </c>
      <c r="AB34">
        <f t="shared" si="20"/>
        <v>-9999</v>
      </c>
      <c r="AC34">
        <f t="shared" si="21"/>
        <v>2.6138592005736427E-2</v>
      </c>
      <c r="AD34">
        <f t="shared" si="22"/>
        <v>-9999</v>
      </c>
      <c r="AE34">
        <f t="shared" si="23"/>
        <v>0</v>
      </c>
      <c r="AF34">
        <f t="shared" si="24"/>
        <v>-9999</v>
      </c>
      <c r="AG34" s="25"/>
      <c r="AH34">
        <f t="shared" si="25"/>
        <v>1.4406299451893191E-3</v>
      </c>
      <c r="AI34">
        <f t="shared" si="26"/>
        <v>0.82473208091821626</v>
      </c>
      <c r="AJ34">
        <f t="shared" si="27"/>
        <v>0.35893600832069045</v>
      </c>
      <c r="AK34">
        <f t="shared" si="28"/>
        <v>7.3356366736237119E-2</v>
      </c>
      <c r="AL34">
        <f t="shared" si="29"/>
        <v>2.7452076848646305</v>
      </c>
      <c r="AM34">
        <f t="shared" si="30"/>
        <v>4.9793621921755573</v>
      </c>
      <c r="AN34">
        <f t="shared" si="34"/>
        <v>-9.9023314115307599</v>
      </c>
      <c r="AO34">
        <f t="shared" si="34"/>
        <v>-9.902333718792498</v>
      </c>
      <c r="AP34">
        <f t="shared" si="34"/>
        <v>-9.9023200456102973</v>
      </c>
      <c r="AQ34">
        <f t="shared" si="34"/>
        <v>-9.9024010763694204</v>
      </c>
      <c r="AR34">
        <f t="shared" si="34"/>
        <v>-9.9019209170374012</v>
      </c>
      <c r="AS34">
        <f t="shared" si="34"/>
        <v>-9.9047679154860049</v>
      </c>
      <c r="AT34">
        <f t="shared" si="34"/>
        <v>-9.8879476310387897</v>
      </c>
      <c r="AU34">
        <f t="shared" si="32"/>
        <v>-9.9896572674639401</v>
      </c>
      <c r="AV34"/>
      <c r="AW34">
        <v>-18000</v>
      </c>
      <c r="AX34">
        <f t="shared" si="0"/>
        <v>-6.8861666411738118E-2</v>
      </c>
      <c r="AY34">
        <f t="shared" si="1"/>
        <v>-7.3400985303927607E-2</v>
      </c>
      <c r="AZ34">
        <f t="shared" si="2"/>
        <v>4.5393188921894947E-3</v>
      </c>
      <c r="BA34">
        <f t="shared" si="3"/>
        <v>0.8196606225470906</v>
      </c>
      <c r="BB34">
        <f t="shared" si="4"/>
        <v>0.8837281705077078</v>
      </c>
      <c r="BC34">
        <f t="shared" si="5"/>
        <v>-2.8213358919681371</v>
      </c>
      <c r="BD34">
        <f t="shared" si="6"/>
        <v>-6.1915215533633869</v>
      </c>
      <c r="BE34">
        <f t="shared" ref="BE34:BK70" si="35">$BL34+$AB$7*SIN(BF34)</f>
        <v>-2.7549536311350695</v>
      </c>
      <c r="BF34">
        <f t="shared" si="35"/>
        <v>-2.7549511625621399</v>
      </c>
      <c r="BG34">
        <f t="shared" si="35"/>
        <v>-2.7549651905503034</v>
      </c>
      <c r="BH34">
        <f t="shared" si="35"/>
        <v>-2.7548854736089305</v>
      </c>
      <c r="BI34">
        <f t="shared" si="35"/>
        <v>-2.7553384471912619</v>
      </c>
      <c r="BJ34">
        <f t="shared" si="35"/>
        <v>-2.7527634127381679</v>
      </c>
      <c r="BK34">
        <f t="shared" si="35"/>
        <v>-2.7673663424430908</v>
      </c>
      <c r="BL34">
        <f t="shared" si="8"/>
        <v>-2.6833084384680443</v>
      </c>
      <c r="BM34"/>
      <c r="BN34"/>
      <c r="BO34"/>
    </row>
    <row r="35" spans="1:67" s="8" customFormat="1" ht="12.95" customHeight="1">
      <c r="A35" s="37" t="s">
        <v>56</v>
      </c>
      <c r="B35" s="38" t="s">
        <v>49</v>
      </c>
      <c r="C35" s="37">
        <v>30285.753000000001</v>
      </c>
      <c r="D35" s="37" t="s">
        <v>53</v>
      </c>
      <c r="E35">
        <f t="shared" si="11"/>
        <v>-37284.926376103998</v>
      </c>
      <c r="F35">
        <f t="shared" si="12"/>
        <v>-37285</v>
      </c>
      <c r="G35">
        <f t="shared" si="13"/>
        <v>2.6615195001795655E-2</v>
      </c>
      <c r="H35" s="116">
        <f t="shared" si="33"/>
        <v>2.6615195001795655E-2</v>
      </c>
      <c r="I35" s="116"/>
      <c r="J35" s="116"/>
      <c r="K35" s="165"/>
      <c r="L35" s="116"/>
      <c r="M35" s="116"/>
      <c r="N35" s="116"/>
      <c r="O35" s="40"/>
      <c r="P35" s="116"/>
      <c r="Q35" s="293">
        <f t="shared" si="15"/>
        <v>15267.253000000001</v>
      </c>
      <c r="R35" s="8">
        <f t="shared" si="16"/>
        <v>7.0836860498360848E-4</v>
      </c>
      <c r="S35" s="116"/>
      <c r="T35" s="167">
        <f t="shared" si="17"/>
        <v>0</v>
      </c>
      <c r="U35" s="116"/>
      <c r="V35" s="116">
        <v>0.1</v>
      </c>
      <c r="W35" s="116"/>
      <c r="Z35">
        <f t="shared" si="18"/>
        <v>-37285</v>
      </c>
      <c r="AA35">
        <f t="shared" si="19"/>
        <v>-0.18202459686332842</v>
      </c>
      <c r="AB35">
        <f t="shared" si="20"/>
        <v>-9999</v>
      </c>
      <c r="AC35">
        <f t="shared" si="21"/>
        <v>2.6615195001795655E-2</v>
      </c>
      <c r="AD35">
        <f t="shared" si="22"/>
        <v>-9999</v>
      </c>
      <c r="AE35">
        <f t="shared" si="23"/>
        <v>0</v>
      </c>
      <c r="AF35">
        <f t="shared" si="24"/>
        <v>-9999</v>
      </c>
      <c r="AG35" s="25"/>
      <c r="AH35">
        <f t="shared" si="25"/>
        <v>1.457505418620695E-3</v>
      </c>
      <c r="AI35">
        <f t="shared" si="26"/>
        <v>0.82451331980245501</v>
      </c>
      <c r="AJ35">
        <f t="shared" si="27"/>
        <v>0.3617278325330146</v>
      </c>
      <c r="AK35">
        <f t="shared" si="28"/>
        <v>7.283148407965187E-2</v>
      </c>
      <c r="AL35">
        <f t="shared" si="29"/>
        <v>2.7482005594605412</v>
      </c>
      <c r="AM35">
        <f t="shared" si="30"/>
        <v>5.0182511700273986</v>
      </c>
      <c r="AN35">
        <f t="shared" si="34"/>
        <v>-9.8987681369022624</v>
      </c>
      <c r="AO35">
        <f t="shared" si="34"/>
        <v>-9.8987704550333007</v>
      </c>
      <c r="AP35">
        <f t="shared" si="34"/>
        <v>-9.898756742636488</v>
      </c>
      <c r="AQ35">
        <f t="shared" si="34"/>
        <v>-9.8988378567211104</v>
      </c>
      <c r="AR35">
        <f t="shared" si="34"/>
        <v>-9.8983580848591668</v>
      </c>
      <c r="AS35">
        <f t="shared" si="34"/>
        <v>-9.9011975500472218</v>
      </c>
      <c r="AT35">
        <f t="shared" si="34"/>
        <v>-9.884451840771499</v>
      </c>
      <c r="AU35">
        <f t="shared" si="32"/>
        <v>-9.9854921639648246</v>
      </c>
      <c r="AV35"/>
      <c r="AW35">
        <v>-17000</v>
      </c>
      <c r="AX35">
        <f t="shared" si="0"/>
        <v>-6.4041055252357135E-2</v>
      </c>
      <c r="AY35">
        <f t="shared" si="1"/>
        <v>-6.8975680865308239E-2</v>
      </c>
      <c r="AZ35">
        <f t="shared" si="2"/>
        <v>4.9346256129511037E-3</v>
      </c>
      <c r="BA35">
        <f t="shared" si="3"/>
        <v>0.84275069298060035</v>
      </c>
      <c r="BB35">
        <f t="shared" si="4"/>
        <v>0.97774743496493022</v>
      </c>
      <c r="BC35">
        <f t="shared" si="5"/>
        <v>-2.545664549336597</v>
      </c>
      <c r="BD35">
        <f t="shared" si="6"/>
        <v>-3.2561953140174196</v>
      </c>
      <c r="BE35">
        <f t="shared" si="35"/>
        <v>-2.4288989378822166</v>
      </c>
      <c r="BF35">
        <f t="shared" si="35"/>
        <v>-2.4288977468369142</v>
      </c>
      <c r="BG35">
        <f t="shared" si="35"/>
        <v>-2.4289060320819398</v>
      </c>
      <c r="BH35">
        <f t="shared" si="35"/>
        <v>-2.4288483963657179</v>
      </c>
      <c r="BI35">
        <f t="shared" si="35"/>
        <v>-2.4292492756634583</v>
      </c>
      <c r="BJ35">
        <f t="shared" si="35"/>
        <v>-2.4264581160234258</v>
      </c>
      <c r="BK35">
        <f t="shared" si="35"/>
        <v>-2.4457548598771064</v>
      </c>
      <c r="BL35">
        <f t="shared" si="8"/>
        <v>-2.304662665821076</v>
      </c>
      <c r="BM35"/>
      <c r="BN35"/>
      <c r="BO35"/>
    </row>
    <row r="36" spans="1:67" s="8" customFormat="1" ht="12.95" customHeight="1">
      <c r="A36" s="37" t="s">
        <v>56</v>
      </c>
      <c r="B36" s="38" t="s">
        <v>49</v>
      </c>
      <c r="C36" s="37">
        <v>30530.861000000001</v>
      </c>
      <c r="D36" s="37" t="s">
        <v>53</v>
      </c>
      <c r="E36">
        <f t="shared" si="11"/>
        <v>-36606.899936718757</v>
      </c>
      <c r="F36">
        <f t="shared" si="12"/>
        <v>-36607</v>
      </c>
      <c r="G36">
        <f t="shared" si="13"/>
        <v>3.6173089003568748E-2</v>
      </c>
      <c r="H36" s="116">
        <f t="shared" si="33"/>
        <v>3.6173089003568748E-2</v>
      </c>
      <c r="I36" s="116"/>
      <c r="J36" s="116"/>
      <c r="K36" s="165"/>
      <c r="L36" s="116"/>
      <c r="M36" s="116"/>
      <c r="N36" s="116"/>
      <c r="O36" s="40"/>
      <c r="P36" s="116"/>
      <c r="Q36" s="293">
        <f t="shared" si="15"/>
        <v>15512.361000000001</v>
      </c>
      <c r="R36" s="8">
        <f t="shared" si="16"/>
        <v>1.3084923680601063E-3</v>
      </c>
      <c r="S36" s="116"/>
      <c r="T36" s="167">
        <f t="shared" si="17"/>
        <v>0</v>
      </c>
      <c r="U36" s="116"/>
      <c r="V36" s="116">
        <v>0.1</v>
      </c>
      <c r="W36" s="116"/>
      <c r="Z36">
        <f t="shared" si="18"/>
        <v>-36607</v>
      </c>
      <c r="AA36">
        <f t="shared" si="19"/>
        <v>-0.1763670768810047</v>
      </c>
      <c r="AB36">
        <f t="shared" si="20"/>
        <v>-9999</v>
      </c>
      <c r="AC36">
        <f t="shared" si="21"/>
        <v>3.6173089003568748E-2</v>
      </c>
      <c r="AD36">
        <f t="shared" si="22"/>
        <v>-9999</v>
      </c>
      <c r="AE36">
        <f t="shared" si="23"/>
        <v>0</v>
      </c>
      <c r="AF36">
        <f t="shared" si="24"/>
        <v>-9999</v>
      </c>
      <c r="AG36" s="25"/>
      <c r="AH36">
        <f t="shared" si="25"/>
        <v>2.447116251495613E-3</v>
      </c>
      <c r="AI36">
        <f t="shared" si="26"/>
        <v>0.8142334513364532</v>
      </c>
      <c r="AJ36">
        <f t="shared" si="27"/>
        <v>0.52440830475214051</v>
      </c>
      <c r="AK36">
        <f t="shared" si="28"/>
        <v>3.9884701298043015E-2</v>
      </c>
      <c r="AL36">
        <f t="shared" si="29"/>
        <v>2.9301000490099622</v>
      </c>
      <c r="AM36">
        <f t="shared" si="30"/>
        <v>9.4213203668140402</v>
      </c>
      <c r="AN36">
        <f t="shared" si="34"/>
        <v>-9.6806778673311609</v>
      </c>
      <c r="AO36">
        <f t="shared" si="34"/>
        <v>-9.6806800506543773</v>
      </c>
      <c r="AP36">
        <f t="shared" si="34"/>
        <v>-9.6806681726958956</v>
      </c>
      <c r="AQ36">
        <f t="shared" si="34"/>
        <v>-9.6807327929363396</v>
      </c>
      <c r="AR36">
        <f t="shared" si="34"/>
        <v>-9.6803812494619663</v>
      </c>
      <c r="AS36">
        <f t="shared" si="34"/>
        <v>-9.6822940882774979</v>
      </c>
      <c r="AT36">
        <f t="shared" si="34"/>
        <v>-9.6718972695867844</v>
      </c>
      <c r="AU36">
        <f t="shared" si="32"/>
        <v>-9.72877033011018</v>
      </c>
      <c r="AV36"/>
      <c r="AW36">
        <v>-16000</v>
      </c>
      <c r="AX36">
        <f t="shared" si="0"/>
        <v>-5.9881350359767771E-2</v>
      </c>
      <c r="AY36">
        <f t="shared" si="1"/>
        <v>-6.467685577029321E-2</v>
      </c>
      <c r="AZ36">
        <f t="shared" si="2"/>
        <v>4.7955054105254403E-3</v>
      </c>
      <c r="BA36">
        <f t="shared" si="3"/>
        <v>0.88073788492375682</v>
      </c>
      <c r="BB36">
        <f t="shared" si="4"/>
        <v>0.99639616382666285</v>
      </c>
      <c r="BC36">
        <f t="shared" si="5"/>
        <v>-2.249385454185898</v>
      </c>
      <c r="BD36">
        <f t="shared" si="6"/>
        <v>-2.0909195620835566</v>
      </c>
      <c r="BE36">
        <f t="shared" si="35"/>
        <v>-2.0908933840268107</v>
      </c>
      <c r="BF36">
        <f t="shared" si="35"/>
        <v>-2.0908932739415897</v>
      </c>
      <c r="BG36">
        <f t="shared" si="35"/>
        <v>-2.090894439810743</v>
      </c>
      <c r="BH36">
        <f t="shared" si="35"/>
        <v>-2.0908820924298737</v>
      </c>
      <c r="BI36">
        <f t="shared" si="35"/>
        <v>-2.0910128464300071</v>
      </c>
      <c r="BJ36">
        <f t="shared" si="35"/>
        <v>-2.0896266925179297</v>
      </c>
      <c r="BK36">
        <f t="shared" si="35"/>
        <v>-2.1041551550341988</v>
      </c>
      <c r="BL36">
        <f t="shared" si="8"/>
        <v>-1.9260168931741086</v>
      </c>
      <c r="BM36"/>
      <c r="BN36"/>
      <c r="BO36"/>
    </row>
    <row r="37" spans="1:67" s="8" customFormat="1" ht="12.95" customHeight="1">
      <c r="A37" s="37" t="s">
        <v>56</v>
      </c>
      <c r="B37" s="38" t="s">
        <v>49</v>
      </c>
      <c r="C37" s="37">
        <v>30552.902999999998</v>
      </c>
      <c r="D37" s="37" t="s">
        <v>53</v>
      </c>
      <c r="E37">
        <f t="shared" si="11"/>
        <v>-36545.926574866317</v>
      </c>
      <c r="F37">
        <f t="shared" si="12"/>
        <v>-36546</v>
      </c>
      <c r="G37">
        <f t="shared" si="13"/>
        <v>2.6543341999058612E-2</v>
      </c>
      <c r="H37" s="116">
        <f t="shared" si="33"/>
        <v>2.6543341999058612E-2</v>
      </c>
      <c r="I37" s="116"/>
      <c r="J37" s="116"/>
      <c r="K37" s="165"/>
      <c r="L37" s="116"/>
      <c r="M37" s="116"/>
      <c r="N37" s="116"/>
      <c r="O37" s="40"/>
      <c r="P37" s="116"/>
      <c r="Q37" s="293">
        <f t="shared" si="15"/>
        <v>15534.402999999998</v>
      </c>
      <c r="R37" s="8">
        <f t="shared" si="16"/>
        <v>7.0454900447898886E-4</v>
      </c>
      <c r="S37" s="116"/>
      <c r="T37" s="167">
        <f t="shared" si="17"/>
        <v>0</v>
      </c>
      <c r="U37" s="116"/>
      <c r="V37" s="116">
        <v>0.1</v>
      </c>
      <c r="W37" s="116"/>
      <c r="Z37">
        <f t="shared" si="18"/>
        <v>-36546</v>
      </c>
      <c r="AA37">
        <f t="shared" si="19"/>
        <v>-0.17586644461676668</v>
      </c>
      <c r="AB37">
        <f t="shared" si="20"/>
        <v>-9999</v>
      </c>
      <c r="AC37">
        <f t="shared" si="21"/>
        <v>2.6543341999058612E-2</v>
      </c>
      <c r="AD37">
        <f t="shared" si="22"/>
        <v>-9999</v>
      </c>
      <c r="AE37">
        <f t="shared" si="23"/>
        <v>0</v>
      </c>
      <c r="AF37">
        <f t="shared" si="24"/>
        <v>-9999</v>
      </c>
      <c r="AG37" s="25"/>
      <c r="AH37">
        <f t="shared" si="25"/>
        <v>2.53062516988348E-3</v>
      </c>
      <c r="AI37">
        <f t="shared" si="26"/>
        <v>0.81361287458322051</v>
      </c>
      <c r="AJ37">
        <f t="shared" si="27"/>
        <v>0.53810633503409178</v>
      </c>
      <c r="AK37">
        <f t="shared" si="28"/>
        <v>3.6876001394805721E-2</v>
      </c>
      <c r="AL37">
        <f t="shared" si="29"/>
        <v>2.9462688231785261</v>
      </c>
      <c r="AM37">
        <f t="shared" si="30"/>
        <v>10.206831304377721</v>
      </c>
      <c r="AN37">
        <f t="shared" si="34"/>
        <v>-9.6611743984585328</v>
      </c>
      <c r="AO37">
        <f t="shared" si="34"/>
        <v>-9.6611764822691875</v>
      </c>
      <c r="AP37">
        <f t="shared" si="34"/>
        <v>-9.6611652011050886</v>
      </c>
      <c r="AQ37">
        <f t="shared" si="34"/>
        <v>-9.6612262745171478</v>
      </c>
      <c r="AR37">
        <f t="shared" si="34"/>
        <v>-9.6608956490100741</v>
      </c>
      <c r="AS37">
        <f t="shared" si="34"/>
        <v>-9.6626858303175425</v>
      </c>
      <c r="AT37">
        <f t="shared" si="34"/>
        <v>-9.6530019624865204</v>
      </c>
      <c r="AU37">
        <f t="shared" si="32"/>
        <v>-9.705672937978715</v>
      </c>
      <c r="AV37"/>
      <c r="AW37">
        <v>-15000</v>
      </c>
      <c r="AX37">
        <f t="shared" si="0"/>
        <v>-5.6441300872406445E-2</v>
      </c>
      <c r="AY37">
        <f t="shared" si="1"/>
        <v>-6.0504510018882518E-2</v>
      </c>
      <c r="AZ37">
        <f t="shared" si="2"/>
        <v>4.0632091464760751E-3</v>
      </c>
      <c r="BA37">
        <f t="shared" si="3"/>
        <v>0.93489477283079991</v>
      </c>
      <c r="BB37">
        <f t="shared" si="4"/>
        <v>0.915612851119736</v>
      </c>
      <c r="BC37">
        <f t="shared" si="5"/>
        <v>-1.920542214641566</v>
      </c>
      <c r="BD37">
        <f t="shared" si="6"/>
        <v>-1.4291820321028539</v>
      </c>
      <c r="BE37">
        <f t="shared" si="35"/>
        <v>-1.7348209581395286</v>
      </c>
      <c r="BF37">
        <f t="shared" si="35"/>
        <v>-1.7348209580649525</v>
      </c>
      <c r="BG37">
        <f t="shared" si="35"/>
        <v>-1.7348209604686899</v>
      </c>
      <c r="BH37">
        <f t="shared" si="35"/>
        <v>-1.7348208829915446</v>
      </c>
      <c r="BI37">
        <f t="shared" si="35"/>
        <v>-1.7348233802126265</v>
      </c>
      <c r="BJ37">
        <f t="shared" si="35"/>
        <v>-1.7347428715273006</v>
      </c>
      <c r="BK37">
        <f t="shared" si="35"/>
        <v>-1.7373189925835058</v>
      </c>
      <c r="BL37">
        <f t="shared" si="8"/>
        <v>-1.5473711205271403</v>
      </c>
      <c r="BM37"/>
      <c r="BN37"/>
      <c r="BO37"/>
    </row>
    <row r="38" spans="1:67" s="8" customFormat="1" ht="12.95" customHeight="1">
      <c r="A38" s="37" t="s">
        <v>56</v>
      </c>
      <c r="B38" s="38" t="s">
        <v>49</v>
      </c>
      <c r="C38" s="37">
        <v>30584.721000000001</v>
      </c>
      <c r="D38" s="37" t="s">
        <v>53</v>
      </c>
      <c r="E38">
        <f t="shared" si="11"/>
        <v>-36457.910495226482</v>
      </c>
      <c r="F38">
        <f t="shared" si="12"/>
        <v>-36458</v>
      </c>
      <c r="G38">
        <f t="shared" si="13"/>
        <v>3.2356166004319675E-2</v>
      </c>
      <c r="H38" s="116">
        <f t="shared" si="33"/>
        <v>3.2356166004319675E-2</v>
      </c>
      <c r="I38" s="116"/>
      <c r="J38" s="116"/>
      <c r="K38" s="165"/>
      <c r="L38" s="116"/>
      <c r="M38" s="116"/>
      <c r="N38" s="116"/>
      <c r="O38" s="40"/>
      <c r="P38" s="116"/>
      <c r="Q38" s="293">
        <f t="shared" si="15"/>
        <v>15566.221000000001</v>
      </c>
      <c r="R38" s="8">
        <f t="shared" si="16"/>
        <v>1.0469214784990923E-3</v>
      </c>
      <c r="S38" s="116"/>
      <c r="T38" s="167">
        <f t="shared" si="17"/>
        <v>0</v>
      </c>
      <c r="U38" s="116"/>
      <c r="V38" s="116">
        <v>0.1</v>
      </c>
      <c r="W38" s="116"/>
      <c r="Z38">
        <f t="shared" si="18"/>
        <v>-36458</v>
      </c>
      <c r="AA38">
        <f t="shared" si="19"/>
        <v>-0.17514685834884819</v>
      </c>
      <c r="AB38">
        <f t="shared" si="20"/>
        <v>-9999</v>
      </c>
      <c r="AC38">
        <f t="shared" si="21"/>
        <v>3.2356166004319675E-2</v>
      </c>
      <c r="AD38">
        <f t="shared" si="22"/>
        <v>-9999</v>
      </c>
      <c r="AE38">
        <f t="shared" si="23"/>
        <v>0</v>
      </c>
      <c r="AF38">
        <f t="shared" si="24"/>
        <v>-9999</v>
      </c>
      <c r="AG38" s="25"/>
      <c r="AH38">
        <f t="shared" si="25"/>
        <v>2.6492889243325333E-3</v>
      </c>
      <c r="AI38">
        <f t="shared" si="26"/>
        <v>0.81280484486128368</v>
      </c>
      <c r="AJ38">
        <f t="shared" si="27"/>
        <v>0.55758446916177651</v>
      </c>
      <c r="AK38">
        <f t="shared" si="28"/>
        <v>3.2526510611990835E-2</v>
      </c>
      <c r="AL38">
        <f t="shared" si="29"/>
        <v>2.9695530874411649</v>
      </c>
      <c r="AM38">
        <f t="shared" si="30"/>
        <v>11.596545342298851</v>
      </c>
      <c r="AN38">
        <f t="shared" si="34"/>
        <v>-9.6330630970813349</v>
      </c>
      <c r="AO38">
        <f t="shared" si="34"/>
        <v>-9.6330650124718229</v>
      </c>
      <c r="AP38">
        <f t="shared" si="34"/>
        <v>-9.6330547087820584</v>
      </c>
      <c r="AQ38">
        <f t="shared" si="34"/>
        <v>-9.6331101369204575</v>
      </c>
      <c r="AR38">
        <f t="shared" si="34"/>
        <v>-9.6328119719119076</v>
      </c>
      <c r="AS38">
        <f t="shared" si="34"/>
        <v>-9.6344161150046581</v>
      </c>
      <c r="AT38">
        <f t="shared" si="34"/>
        <v>-9.6257920786228031</v>
      </c>
      <c r="AU38">
        <f t="shared" si="32"/>
        <v>-9.6723521099857805</v>
      </c>
      <c r="AV38"/>
      <c r="AW38">
        <v>-14000</v>
      </c>
      <c r="AX38">
        <f t="shared" si="0"/>
        <v>-5.3737872287294736E-2</v>
      </c>
      <c r="AY38">
        <f t="shared" si="1"/>
        <v>-5.6458643611076151E-2</v>
      </c>
      <c r="AZ38">
        <f t="shared" si="2"/>
        <v>2.7207713237814173E-3</v>
      </c>
      <c r="BA38">
        <f t="shared" si="3"/>
        <v>1.0049163197855144</v>
      </c>
      <c r="BB38">
        <f t="shared" si="4"/>
        <v>0.70427785297311463</v>
      </c>
      <c r="BC38">
        <f t="shared" si="5"/>
        <v>-1.544918071223331</v>
      </c>
      <c r="BD38">
        <f t="shared" si="6"/>
        <v>-0.97445090164221371</v>
      </c>
      <c r="BE38">
        <f t="shared" si="35"/>
        <v>-1.354289574304723</v>
      </c>
      <c r="BF38">
        <f t="shared" si="35"/>
        <v>-1.3542895731107787</v>
      </c>
      <c r="BG38">
        <f t="shared" si="35"/>
        <v>-1.3542895438586708</v>
      </c>
      <c r="BH38">
        <f t="shared" si="35"/>
        <v>-1.354288827171535</v>
      </c>
      <c r="BI38">
        <f t="shared" si="35"/>
        <v>-1.3542712688091223</v>
      </c>
      <c r="BJ38">
        <f t="shared" si="35"/>
        <v>-1.3538415374116202</v>
      </c>
      <c r="BK38">
        <f t="shared" si="35"/>
        <v>-1.3435733309001081</v>
      </c>
      <c r="BL38">
        <f t="shared" si="8"/>
        <v>-1.168725347880172</v>
      </c>
      <c r="BM38"/>
      <c r="BN38"/>
      <c r="BO38"/>
    </row>
    <row r="39" spans="1:67" s="8" customFormat="1" ht="12.95" customHeight="1">
      <c r="A39" s="37" t="s">
        <v>44</v>
      </c>
      <c r="B39" s="38" t="s">
        <v>45</v>
      </c>
      <c r="C39" s="37">
        <v>30994.128000000001</v>
      </c>
      <c r="D39" s="37" t="s">
        <v>46</v>
      </c>
      <c r="E39">
        <f t="shared" si="11"/>
        <v>-35325.394337168029</v>
      </c>
      <c r="F39">
        <f t="shared" si="12"/>
        <v>-35325.5</v>
      </c>
      <c r="G39">
        <f t="shared" si="13"/>
        <v>3.819733850468765E-2</v>
      </c>
      <c r="H39" s="116"/>
      <c r="I39" s="116">
        <f>G39</f>
        <v>3.819733850468765E-2</v>
      </c>
      <c r="J39" s="116"/>
      <c r="K39" s="165"/>
      <c r="L39" s="116"/>
      <c r="M39" s="116"/>
      <c r="N39" s="116"/>
      <c r="O39" s="40"/>
      <c r="P39" s="116"/>
      <c r="Q39" s="293">
        <f t="shared" si="15"/>
        <v>15975.628000000001</v>
      </c>
      <c r="R39" s="8">
        <f t="shared" si="16"/>
        <v>1.4590366688416938E-3</v>
      </c>
      <c r="T39" s="167">
        <f t="shared" si="17"/>
        <v>0</v>
      </c>
      <c r="V39" s="8">
        <v>0.1</v>
      </c>
      <c r="W39" s="116"/>
      <c r="Z39">
        <f t="shared" si="18"/>
        <v>-35325.5</v>
      </c>
      <c r="AA39">
        <f t="shared" si="19"/>
        <v>-0.16619449525724042</v>
      </c>
      <c r="AB39">
        <f t="shared" si="20"/>
        <v>-9999</v>
      </c>
      <c r="AC39">
        <f t="shared" si="21"/>
        <v>3.819733850468765E-2</v>
      </c>
      <c r="AD39">
        <f t="shared" si="22"/>
        <v>-9999</v>
      </c>
      <c r="AE39">
        <f t="shared" si="23"/>
        <v>0</v>
      </c>
      <c r="AF39">
        <f t="shared" si="24"/>
        <v>-9999</v>
      </c>
      <c r="AG39" s="25"/>
      <c r="AH39">
        <f t="shared" si="25"/>
        <v>3.9555998894939201E-3</v>
      </c>
      <c r="AI39">
        <f t="shared" si="26"/>
        <v>0.81150170648131237</v>
      </c>
      <c r="AJ39">
        <f t="shared" si="27"/>
        <v>0.77664561007135546</v>
      </c>
      <c r="AK39">
        <f t="shared" si="28"/>
        <v>-2.3841001248745403E-2</v>
      </c>
      <c r="AL39">
        <f t="shared" si="29"/>
        <v>-3.0157820675252172</v>
      </c>
      <c r="AM39">
        <f t="shared" si="30"/>
        <v>-15.875939503111477</v>
      </c>
      <c r="AN39">
        <f t="shared" si="34"/>
        <v>-9.2723797590124128</v>
      </c>
      <c r="AO39">
        <f t="shared" si="34"/>
        <v>-9.2723782591053645</v>
      </c>
      <c r="AP39">
        <f t="shared" si="34"/>
        <v>-9.2723862459183053</v>
      </c>
      <c r="AQ39">
        <f t="shared" si="34"/>
        <v>-9.2723437170494325</v>
      </c>
      <c r="AR39">
        <f t="shared" si="34"/>
        <v>-9.272570175232806</v>
      </c>
      <c r="AS39">
        <f t="shared" si="34"/>
        <v>-9.2713642373582434</v>
      </c>
      <c r="AT39">
        <f t="shared" si="34"/>
        <v>-9.2777835677454696</v>
      </c>
      <c r="AU39">
        <f t="shared" si="32"/>
        <v>-9.2435357724630904</v>
      </c>
      <c r="AV39"/>
      <c r="AW39">
        <v>-13000</v>
      </c>
      <c r="AX39">
        <f t="shared" si="0"/>
        <v>-5.1695206529174052E-2</v>
      </c>
      <c r="AY39">
        <f t="shared" si="1"/>
        <v>-5.2539256546874136E-2</v>
      </c>
      <c r="AZ39">
        <f t="shared" si="2"/>
        <v>8.4405001770008386E-4</v>
      </c>
      <c r="BA39">
        <f t="shared" si="3"/>
        <v>1.0848029900406899</v>
      </c>
      <c r="BB39">
        <f t="shared" si="4"/>
        <v>0.33784092840987395</v>
      </c>
      <c r="BC39">
        <f t="shared" si="5"/>
        <v>-1.1081346580232057</v>
      </c>
      <c r="BD39">
        <f t="shared" si="6"/>
        <v>-0.61871546437471614</v>
      </c>
      <c r="BE39">
        <f t="shared" si="35"/>
        <v>-0.9439578998809024</v>
      </c>
      <c r="BF39">
        <f t="shared" si="35"/>
        <v>-0.94395760685175689</v>
      </c>
      <c r="BG39">
        <f t="shared" si="35"/>
        <v>-0.94395497765137382</v>
      </c>
      <c r="BH39">
        <f t="shared" si="35"/>
        <v>-0.94393138761044626</v>
      </c>
      <c r="BI39">
        <f t="shared" si="35"/>
        <v>-0.94371976445079586</v>
      </c>
      <c r="BJ39">
        <f t="shared" si="35"/>
        <v>-0.94182407653397371</v>
      </c>
      <c r="BK39">
        <f t="shared" si="35"/>
        <v>-0.92505733820969249</v>
      </c>
      <c r="BL39">
        <f t="shared" si="8"/>
        <v>-0.79007957523320371</v>
      </c>
      <c r="BM39"/>
      <c r="BN39"/>
      <c r="BO39"/>
    </row>
    <row r="40" spans="1:67" s="8" customFormat="1">
      <c r="A40" s="37" t="s">
        <v>44</v>
      </c>
      <c r="B40" s="38" t="s">
        <v>49</v>
      </c>
      <c r="C40" s="37">
        <v>30994.308000000001</v>
      </c>
      <c r="D40" s="37" t="s">
        <v>46</v>
      </c>
      <c r="E40">
        <f t="shared" si="11"/>
        <v>-35324.896414786504</v>
      </c>
      <c r="F40">
        <f t="shared" si="12"/>
        <v>-35325</v>
      </c>
      <c r="G40">
        <f t="shared" si="13"/>
        <v>3.7446275004185736E-2</v>
      </c>
      <c r="H40" s="116"/>
      <c r="I40" s="116">
        <f>G40</f>
        <v>3.7446275004185736E-2</v>
      </c>
      <c r="J40" s="116"/>
      <c r="K40" s="165"/>
      <c r="L40" s="116"/>
      <c r="M40" s="116"/>
      <c r="N40" s="116"/>
      <c r="O40" s="40"/>
      <c r="P40" s="116"/>
      <c r="Q40" s="293">
        <f t="shared" si="15"/>
        <v>15975.808000000001</v>
      </c>
      <c r="R40" s="8">
        <f t="shared" si="16"/>
        <v>1.4022235116891056E-3</v>
      </c>
      <c r="T40" s="167">
        <f t="shared" si="17"/>
        <v>0</v>
      </c>
      <c r="U40" s="116"/>
      <c r="V40" s="8">
        <v>0.1</v>
      </c>
      <c r="W40" s="116"/>
      <c r="Z40">
        <f t="shared" si="18"/>
        <v>-35325</v>
      </c>
      <c r="AA40">
        <f t="shared" si="19"/>
        <v>-0.16619068036129092</v>
      </c>
      <c r="AB40">
        <f t="shared" si="20"/>
        <v>-9999</v>
      </c>
      <c r="AC40">
        <f t="shared" si="21"/>
        <v>3.7446275004185736E-2</v>
      </c>
      <c r="AD40">
        <f t="shared" si="22"/>
        <v>-9999</v>
      </c>
      <c r="AE40">
        <f t="shared" si="23"/>
        <v>0</v>
      </c>
      <c r="AF40">
        <f t="shared" si="24"/>
        <v>-9999</v>
      </c>
      <c r="AG40" s="25"/>
      <c r="AH40">
        <f t="shared" si="25"/>
        <v>3.9560748702643367E-3</v>
      </c>
      <c r="AI40">
        <f t="shared" si="26"/>
        <v>0.81150484905715914</v>
      </c>
      <c r="AJ40">
        <f t="shared" si="27"/>
        <v>0.77672859467517619</v>
      </c>
      <c r="AK40">
        <f t="shared" si="28"/>
        <v>-2.3865834807012938E-2</v>
      </c>
      <c r="AL40">
        <f t="shared" si="29"/>
        <v>-3.0156503222198467</v>
      </c>
      <c r="AM40">
        <f t="shared" si="30"/>
        <v>-15.859288141541187</v>
      </c>
      <c r="AN40">
        <f t="shared" si="34"/>
        <v>-9.2722203690895704</v>
      </c>
      <c r="AO40">
        <f t="shared" si="34"/>
        <v>-9.272218867858804</v>
      </c>
      <c r="AP40">
        <f t="shared" si="34"/>
        <v>-9.2722268619161703</v>
      </c>
      <c r="AQ40">
        <f t="shared" si="34"/>
        <v>-9.2721842934287135</v>
      </c>
      <c r="AR40">
        <f t="shared" si="34"/>
        <v>-9.2724109681201075</v>
      </c>
      <c r="AS40">
        <f t="shared" si="34"/>
        <v>-9.2712038475706606</v>
      </c>
      <c r="AT40">
        <f t="shared" si="34"/>
        <v>-9.27762962640249</v>
      </c>
      <c r="AU40">
        <f t="shared" si="32"/>
        <v>-9.2433464495767659</v>
      </c>
      <c r="AV40"/>
      <c r="AW40">
        <v>-12000</v>
      </c>
      <c r="AX40">
        <f t="shared" si="0"/>
        <v>-5.0065807829316231E-2</v>
      </c>
      <c r="AY40">
        <f t="shared" si="1"/>
        <v>-4.8746348826276445E-2</v>
      </c>
      <c r="AZ40">
        <f t="shared" si="2"/>
        <v>-1.3194590030397829E-3</v>
      </c>
      <c r="BA40">
        <f t="shared" si="3"/>
        <v>1.1563987726605474</v>
      </c>
      <c r="BB40">
        <f t="shared" si="4"/>
        <v>-0.15897786857212581</v>
      </c>
      <c r="BC40">
        <f t="shared" si="5"/>
        <v>-0.60385738781539877</v>
      </c>
      <c r="BD40">
        <f t="shared" si="6"/>
        <v>-0.31145076231710966</v>
      </c>
      <c r="BE40">
        <f t="shared" si="35"/>
        <v>-0.50302901865228689</v>
      </c>
      <c r="BF40">
        <f t="shared" si="35"/>
        <v>-0.50302734700130425</v>
      </c>
      <c r="BG40">
        <f t="shared" si="35"/>
        <v>-0.5030173049215596</v>
      </c>
      <c r="BH40">
        <f t="shared" si="35"/>
        <v>-0.50295698047911397</v>
      </c>
      <c r="BI40">
        <f t="shared" si="35"/>
        <v>-0.50259464364428197</v>
      </c>
      <c r="BJ40">
        <f t="shared" si="35"/>
        <v>-0.50041979407066695</v>
      </c>
      <c r="BK40">
        <f t="shared" si="35"/>
        <v>-0.48741934130872078</v>
      </c>
      <c r="BL40">
        <f t="shared" si="8"/>
        <v>-0.41143380258623541</v>
      </c>
      <c r="BM40"/>
      <c r="BN40"/>
      <c r="BO40"/>
    </row>
    <row r="41" spans="1:67" s="8" customFormat="1">
      <c r="A41" s="37" t="s">
        <v>57</v>
      </c>
      <c r="B41" s="38" t="s">
        <v>49</v>
      </c>
      <c r="C41" s="37">
        <v>31731.756000000001</v>
      </c>
      <c r="D41" s="37" t="s">
        <v>53</v>
      </c>
      <c r="E41">
        <f t="shared" si="11"/>
        <v>-33284.94161252887</v>
      </c>
      <c r="F41">
        <f t="shared" si="12"/>
        <v>-33285</v>
      </c>
      <c r="G41">
        <f t="shared" si="13"/>
        <v>2.110719500342384E-2</v>
      </c>
      <c r="H41" s="116">
        <f t="shared" ref="H41:H59" si="36">G41</f>
        <v>2.110719500342384E-2</v>
      </c>
      <c r="I41" s="116"/>
      <c r="J41" s="116"/>
      <c r="K41" s="165"/>
      <c r="L41" s="116"/>
      <c r="M41" s="116"/>
      <c r="N41" s="116"/>
      <c r="O41" s="40"/>
      <c r="P41" s="116"/>
      <c r="Q41" s="293">
        <f t="shared" si="15"/>
        <v>16713.256000000001</v>
      </c>
      <c r="R41" s="8">
        <f t="shared" si="16"/>
        <v>4.4551368091256031E-4</v>
      </c>
      <c r="S41" s="116"/>
      <c r="T41" s="167">
        <f t="shared" si="17"/>
        <v>0</v>
      </c>
      <c r="U41" s="116"/>
      <c r="V41" s="116">
        <v>0.1</v>
      </c>
      <c r="W41" s="116"/>
      <c r="Z41">
        <f t="shared" si="18"/>
        <v>-33285</v>
      </c>
      <c r="AA41">
        <f t="shared" si="19"/>
        <v>-0.15183122018703452</v>
      </c>
      <c r="AB41">
        <f t="shared" si="20"/>
        <v>-9999</v>
      </c>
      <c r="AC41">
        <f t="shared" si="21"/>
        <v>2.110719500342384E-2</v>
      </c>
      <c r="AD41">
        <f t="shared" si="22"/>
        <v>-9999</v>
      </c>
      <c r="AE41">
        <f t="shared" si="23"/>
        <v>0</v>
      </c>
      <c r="AF41">
        <f t="shared" si="24"/>
        <v>-9999</v>
      </c>
      <c r="AG41" s="25"/>
      <c r="AH41">
        <f t="shared" si="25"/>
        <v>4.9519238364246886E-3</v>
      </c>
      <c r="AI41">
        <f t="shared" si="26"/>
        <v>0.8528266133855994</v>
      </c>
      <c r="AJ41">
        <f t="shared" si="27"/>
        <v>0.99249835370330275</v>
      </c>
      <c r="AK41">
        <f t="shared" si="28"/>
        <v>-0.12016652725467343</v>
      </c>
      <c r="AL41">
        <f t="shared" si="29"/>
        <v>-2.4568736125171031</v>
      </c>
      <c r="AM41">
        <f t="shared" si="30"/>
        <v>-2.8058844198752313</v>
      </c>
      <c r="AN41">
        <f t="shared" ref="AN41:AT50" si="37">$AU41+$AB$7*SIN(AO41)</f>
        <v>-8.6092462941900916</v>
      </c>
      <c r="AO41">
        <f t="shared" si="37"/>
        <v>-8.6092455839932605</v>
      </c>
      <c r="AP41">
        <f t="shared" si="37"/>
        <v>-8.6092510369057873</v>
      </c>
      <c r="AQ41">
        <f t="shared" si="37"/>
        <v>-8.6092091684704606</v>
      </c>
      <c r="AR41">
        <f t="shared" si="37"/>
        <v>-8.6095305940691187</v>
      </c>
      <c r="AS41">
        <f t="shared" si="37"/>
        <v>-8.6070601765105081</v>
      </c>
      <c r="AT41">
        <f t="shared" si="37"/>
        <v>-8.6258844501655005</v>
      </c>
      <c r="AU41">
        <f t="shared" si="32"/>
        <v>-8.4709090733769514</v>
      </c>
      <c r="AV41"/>
      <c r="AW41">
        <v>-11000</v>
      </c>
      <c r="AX41">
        <f t="shared" si="0"/>
        <v>-4.8390904505481169E-2</v>
      </c>
      <c r="AY41">
        <f t="shared" si="1"/>
        <v>-4.5079920449283092E-2</v>
      </c>
      <c r="AZ41">
        <f t="shared" si="2"/>
        <v>-3.310984056198076E-3</v>
      </c>
      <c r="BA41">
        <f t="shared" si="3"/>
        <v>1.1897714157320047</v>
      </c>
      <c r="BB41">
        <f t="shared" si="4"/>
        <v>-0.65520595377706059</v>
      </c>
      <c r="BC41">
        <f t="shared" si="5"/>
        <v>-4.9057443955992451E-2</v>
      </c>
      <c r="BD41">
        <f t="shared" si="6"/>
        <v>-2.4533642464433209E-2</v>
      </c>
      <c r="BE41">
        <f t="shared" si="35"/>
        <v>-4.0476388640008791E-2</v>
      </c>
      <c r="BF41">
        <f t="shared" si="35"/>
        <v>-4.0476096983676282E-2</v>
      </c>
      <c r="BG41">
        <f t="shared" si="35"/>
        <v>-4.0474560692102507E-2</v>
      </c>
      <c r="BH41">
        <f t="shared" si="35"/>
        <v>-4.0466468320785876E-2</v>
      </c>
      <c r="BI41">
        <f t="shared" si="35"/>
        <v>-4.0423842033286757E-2</v>
      </c>
      <c r="BJ41">
        <f t="shared" si="35"/>
        <v>-4.0199310741666869E-2</v>
      </c>
      <c r="BK41">
        <f t="shared" si="35"/>
        <v>-3.9016639471531118E-2</v>
      </c>
      <c r="BL41">
        <f t="shared" si="8"/>
        <v>-3.2788029939267549E-2</v>
      </c>
      <c r="BM41"/>
      <c r="BN41"/>
      <c r="BO41"/>
    </row>
    <row r="42" spans="1:67" s="8" customFormat="1">
      <c r="A42" s="37" t="s">
        <v>57</v>
      </c>
      <c r="B42" s="38" t="s">
        <v>49</v>
      </c>
      <c r="C42" s="37">
        <v>31783.455000000002</v>
      </c>
      <c r="D42" s="37" t="s">
        <v>53</v>
      </c>
      <c r="E42">
        <f t="shared" si="11"/>
        <v>-33141.93000585027</v>
      </c>
      <c r="F42">
        <f t="shared" si="12"/>
        <v>-33142</v>
      </c>
      <c r="G42">
        <f t="shared" si="13"/>
        <v>2.530303400271805E-2</v>
      </c>
      <c r="H42" s="116">
        <f t="shared" si="36"/>
        <v>2.530303400271805E-2</v>
      </c>
      <c r="I42" s="116"/>
      <c r="J42" s="116"/>
      <c r="K42" s="165"/>
      <c r="L42" s="116"/>
      <c r="M42" s="116"/>
      <c r="N42" s="116"/>
      <c r="O42" s="40"/>
      <c r="P42" s="116"/>
      <c r="Q42" s="293">
        <f t="shared" si="15"/>
        <v>16764.955000000002</v>
      </c>
      <c r="R42" s="8">
        <f t="shared" si="16"/>
        <v>6.4024352974270584E-4</v>
      </c>
      <c r="S42" s="116"/>
      <c r="T42" s="167">
        <f t="shared" si="17"/>
        <v>0</v>
      </c>
      <c r="U42" s="116"/>
      <c r="V42" s="116">
        <v>0.1</v>
      </c>
      <c r="W42" s="116"/>
      <c r="Z42">
        <f t="shared" si="18"/>
        <v>-33142</v>
      </c>
      <c r="AA42">
        <f t="shared" si="19"/>
        <v>-0.15092406135674299</v>
      </c>
      <c r="AB42">
        <f t="shared" si="20"/>
        <v>-9999</v>
      </c>
      <c r="AC42">
        <f t="shared" si="21"/>
        <v>2.530303400271805E-2</v>
      </c>
      <c r="AD42">
        <f t="shared" si="22"/>
        <v>-9999</v>
      </c>
      <c r="AE42">
        <f t="shared" si="23"/>
        <v>0</v>
      </c>
      <c r="AF42">
        <f t="shared" si="24"/>
        <v>-9999</v>
      </c>
      <c r="AG42" s="25"/>
      <c r="AH42">
        <f t="shared" si="25"/>
        <v>4.9420611892947034E-3</v>
      </c>
      <c r="AI42">
        <f t="shared" si="26"/>
        <v>0.85798473872186409</v>
      </c>
      <c r="AJ42">
        <f t="shared" si="27"/>
        <v>0.99674546744517079</v>
      </c>
      <c r="AK42">
        <f t="shared" si="28"/>
        <v>-0.12622070180482592</v>
      </c>
      <c r="AL42">
        <f t="shared" si="29"/>
        <v>-2.4150096571999873</v>
      </c>
      <c r="AM42">
        <f t="shared" si="30"/>
        <v>-2.6304342832091714</v>
      </c>
      <c r="AN42">
        <f t="shared" si="37"/>
        <v>-8.5611959878913275</v>
      </c>
      <c r="AO42">
        <f t="shared" si="37"/>
        <v>-8.5611954596794924</v>
      </c>
      <c r="AP42">
        <f t="shared" si="37"/>
        <v>-8.5611997385419905</v>
      </c>
      <c r="AQ42">
        <f t="shared" si="37"/>
        <v>-8.5611650763317328</v>
      </c>
      <c r="AR42">
        <f t="shared" si="37"/>
        <v>-8.5614458275563727</v>
      </c>
      <c r="AS42">
        <f t="shared" si="37"/>
        <v>-8.5591691860894894</v>
      </c>
      <c r="AT42">
        <f t="shared" si="37"/>
        <v>-8.577459893847136</v>
      </c>
      <c r="AU42">
        <f t="shared" si="32"/>
        <v>-8.416762727888436</v>
      </c>
      <c r="AV42"/>
      <c r="AW42">
        <v>-10000</v>
      </c>
      <c r="AX42">
        <f t="shared" si="0"/>
        <v>-4.6150165447949469E-2</v>
      </c>
      <c r="AY42">
        <f t="shared" si="1"/>
        <v>-4.1539971415894085E-2</v>
      </c>
      <c r="AZ42">
        <f t="shared" si="2"/>
        <v>-4.6101940320553833E-3</v>
      </c>
      <c r="BA42">
        <f t="shared" si="3"/>
        <v>1.1657822789348906</v>
      </c>
      <c r="BB42">
        <f t="shared" si="4"/>
        <v>-0.95625928795643877</v>
      </c>
      <c r="BC42">
        <f t="shared" si="5"/>
        <v>0.51042222302755569</v>
      </c>
      <c r="BD42">
        <f t="shared" si="6"/>
        <v>0.26090024088111347</v>
      </c>
      <c r="BE42">
        <f t="shared" si="35"/>
        <v>0.42403053448785133</v>
      </c>
      <c r="BF42">
        <f t="shared" si="35"/>
        <v>0.42402875567752785</v>
      </c>
      <c r="BG42">
        <f t="shared" si="35"/>
        <v>0.42401848385431085</v>
      </c>
      <c r="BH42">
        <f t="shared" si="35"/>
        <v>0.42395916966336628</v>
      </c>
      <c r="BI42">
        <f t="shared" si="35"/>
        <v>0.42361669352531145</v>
      </c>
      <c r="BJ42">
        <f t="shared" si="35"/>
        <v>0.42164029151946797</v>
      </c>
      <c r="BK42">
        <f t="shared" si="35"/>
        <v>0.41026845584348348</v>
      </c>
      <c r="BL42">
        <f t="shared" si="8"/>
        <v>0.34585774270770031</v>
      </c>
      <c r="BM42"/>
      <c r="BN42"/>
      <c r="BO42"/>
    </row>
    <row r="43" spans="1:67" s="8" customFormat="1">
      <c r="A43" s="37" t="s">
        <v>57</v>
      </c>
      <c r="B43" s="38" t="s">
        <v>45</v>
      </c>
      <c r="C43" s="37">
        <v>32433.631000000001</v>
      </c>
      <c r="D43" s="37" t="s">
        <v>53</v>
      </c>
      <c r="E43">
        <f t="shared" si="11"/>
        <v>-31343.39010403664</v>
      </c>
      <c r="F43">
        <f t="shared" si="12"/>
        <v>-31343.5</v>
      </c>
      <c r="G43">
        <f t="shared" si="13"/>
        <v>3.9727624505758286E-2</v>
      </c>
      <c r="H43" s="116">
        <f t="shared" si="36"/>
        <v>3.9727624505758286E-2</v>
      </c>
      <c r="I43" s="116"/>
      <c r="J43" s="116"/>
      <c r="K43" s="165"/>
      <c r="L43" s="116"/>
      <c r="M43" s="116"/>
      <c r="N43" s="116"/>
      <c r="O43" s="40"/>
      <c r="P43" s="116"/>
      <c r="Q43" s="293">
        <f t="shared" si="15"/>
        <v>17415.131000000001</v>
      </c>
      <c r="R43" s="8">
        <f t="shared" si="16"/>
        <v>1.5782841488705263E-3</v>
      </c>
      <c r="S43" s="116"/>
      <c r="T43" s="167">
        <f t="shared" si="17"/>
        <v>0</v>
      </c>
      <c r="V43" s="116">
        <v>0.1</v>
      </c>
      <c r="W43" s="116"/>
      <c r="Z43">
        <f t="shared" si="18"/>
        <v>-31343.5</v>
      </c>
      <c r="AA43">
        <f t="shared" si="19"/>
        <v>-0.1407700723928709</v>
      </c>
      <c r="AB43">
        <f t="shared" si="20"/>
        <v>-9999</v>
      </c>
      <c r="AC43">
        <f t="shared" si="21"/>
        <v>3.9727624505758286E-2</v>
      </c>
      <c r="AD43">
        <f t="shared" si="22"/>
        <v>-9999</v>
      </c>
      <c r="AE43">
        <f t="shared" si="23"/>
        <v>0</v>
      </c>
      <c r="AF43">
        <f t="shared" si="24"/>
        <v>-9999</v>
      </c>
      <c r="AG43" s="25"/>
      <c r="AH43">
        <f t="shared" si="25"/>
        <v>3.7835610830631587E-3</v>
      </c>
      <c r="AI43">
        <f t="shared" si="26"/>
        <v>0.95102665698178712</v>
      </c>
      <c r="AJ43">
        <f t="shared" si="27"/>
        <v>0.87622937394297362</v>
      </c>
      <c r="AK43">
        <f t="shared" si="28"/>
        <v>-0.18357998712719331</v>
      </c>
      <c r="AL43">
        <f t="shared" si="29"/>
        <v>-1.8314937135963263</v>
      </c>
      <c r="AM43">
        <f t="shared" si="30"/>
        <v>-1.3017396218283874</v>
      </c>
      <c r="AN43">
        <f t="shared" si="37"/>
        <v>-7.9252855073659561</v>
      </c>
      <c r="AO43">
        <f t="shared" si="37"/>
        <v>-7.9252855073663424</v>
      </c>
      <c r="AP43">
        <f t="shared" si="37"/>
        <v>-7.9252855073378168</v>
      </c>
      <c r="AQ43">
        <f t="shared" si="37"/>
        <v>-7.9252855094451862</v>
      </c>
      <c r="AR43">
        <f t="shared" si="37"/>
        <v>-7.9252853537617067</v>
      </c>
      <c r="AS43">
        <f t="shared" si="37"/>
        <v>-7.9252968540796962</v>
      </c>
      <c r="AT43">
        <f t="shared" si="37"/>
        <v>-7.924442283916683</v>
      </c>
      <c r="AU43">
        <f t="shared" si="32"/>
        <v>-7.7357683057828632</v>
      </c>
      <c r="AV43"/>
      <c r="AW43">
        <v>-9000</v>
      </c>
      <c r="AX43">
        <f t="shared" si="0"/>
        <v>-4.3066491994449368E-2</v>
      </c>
      <c r="AY43">
        <f t="shared" si="1"/>
        <v>-3.8126501726109402E-2</v>
      </c>
      <c r="AZ43">
        <f t="shared" si="2"/>
        <v>-4.9399902683399674E-3</v>
      </c>
      <c r="BA43">
        <f t="shared" si="3"/>
        <v>1.0985396484082526</v>
      </c>
      <c r="BB43">
        <f t="shared" si="4"/>
        <v>-0.97627457739731138</v>
      </c>
      <c r="BC43">
        <f t="shared" si="5"/>
        <v>1.0255488152909804</v>
      </c>
      <c r="BD43">
        <f t="shared" si="6"/>
        <v>0.5630068568535973</v>
      </c>
      <c r="BE43">
        <f t="shared" si="35"/>
        <v>0.86968768428745646</v>
      </c>
      <c r="BF43">
        <f t="shared" si="35"/>
        <v>0.86968721087801115</v>
      </c>
      <c r="BG43">
        <f t="shared" si="35"/>
        <v>0.86968334828946259</v>
      </c>
      <c r="BH43">
        <f t="shared" si="35"/>
        <v>0.86965183375623911</v>
      </c>
      <c r="BI43">
        <f t="shared" si="35"/>
        <v>0.86939475328342752</v>
      </c>
      <c r="BJ43">
        <f t="shared" si="35"/>
        <v>0.86730052759841414</v>
      </c>
      <c r="BK43">
        <f t="shared" si="35"/>
        <v>0.85042862642551209</v>
      </c>
      <c r="BL43">
        <f t="shared" si="8"/>
        <v>0.72450351535466861</v>
      </c>
      <c r="BM43"/>
      <c r="BN43"/>
      <c r="BO43"/>
    </row>
    <row r="44" spans="1:67" s="8" customFormat="1">
      <c r="A44" s="37" t="s">
        <v>57</v>
      </c>
      <c r="B44" s="38" t="s">
        <v>49</v>
      </c>
      <c r="C44" s="37">
        <v>32433.800999999999</v>
      </c>
      <c r="D44" s="37" t="s">
        <v>53</v>
      </c>
      <c r="E44">
        <f t="shared" si="11"/>
        <v>-31342.919844009652</v>
      </c>
      <c r="F44">
        <f t="shared" si="12"/>
        <v>-31343</v>
      </c>
      <c r="G44">
        <f t="shared" si="13"/>
        <v>2.8976560999581125E-2</v>
      </c>
      <c r="H44" s="116">
        <f t="shared" si="36"/>
        <v>2.8976560999581125E-2</v>
      </c>
      <c r="I44" s="116"/>
      <c r="J44" s="116"/>
      <c r="K44" s="165"/>
      <c r="L44" s="116"/>
      <c r="M44" s="116"/>
      <c r="N44" s="116"/>
      <c r="O44" s="40"/>
      <c r="P44" s="116"/>
      <c r="Q44" s="293">
        <f t="shared" si="15"/>
        <v>17415.300999999999</v>
      </c>
      <c r="R44" s="8">
        <f t="shared" si="16"/>
        <v>8.3964108736244586E-4</v>
      </c>
      <c r="S44" s="116"/>
      <c r="T44" s="167">
        <f t="shared" si="17"/>
        <v>0</v>
      </c>
      <c r="U44" s="116"/>
      <c r="V44" s="116">
        <v>0.1</v>
      </c>
      <c r="W44" s="116"/>
      <c r="Z44">
        <f t="shared" si="18"/>
        <v>-31343</v>
      </c>
      <c r="AA44">
        <f t="shared" si="19"/>
        <v>-0.14076758134756961</v>
      </c>
      <c r="AB44">
        <f t="shared" si="20"/>
        <v>-9999</v>
      </c>
      <c r="AC44">
        <f t="shared" si="21"/>
        <v>2.8976560999581125E-2</v>
      </c>
      <c r="AD44">
        <f t="shared" si="22"/>
        <v>-9999</v>
      </c>
      <c r="AE44">
        <f t="shared" si="23"/>
        <v>0</v>
      </c>
      <c r="AF44">
        <f t="shared" si="24"/>
        <v>-9999</v>
      </c>
      <c r="AG44" s="25"/>
      <c r="AH44">
        <f t="shared" si="25"/>
        <v>3.7829640335584913E-3</v>
      </c>
      <c r="AI44">
        <f t="shared" si="26"/>
        <v>0.9510598763609055</v>
      </c>
      <c r="AJ44">
        <f t="shared" si="27"/>
        <v>0.87614216141139167</v>
      </c>
      <c r="AK44">
        <f t="shared" si="28"/>
        <v>-0.18358884578914411</v>
      </c>
      <c r="AL44">
        <f t="shared" si="29"/>
        <v>-1.8313127648008425</v>
      </c>
      <c r="AM44">
        <f t="shared" si="30"/>
        <v>-1.3014958649150317</v>
      </c>
      <c r="AN44">
        <f t="shared" si="37"/>
        <v>-7.925098709714538</v>
      </c>
      <c r="AO44">
        <f t="shared" si="37"/>
        <v>-7.9250987097149217</v>
      </c>
      <c r="AP44">
        <f t="shared" si="37"/>
        <v>-7.9250987096864698</v>
      </c>
      <c r="AQ44">
        <f t="shared" si="37"/>
        <v>-7.9250987117939315</v>
      </c>
      <c r="AR44">
        <f t="shared" si="37"/>
        <v>-7.9250985556953761</v>
      </c>
      <c r="AS44">
        <f t="shared" si="37"/>
        <v>-7.9251101169039533</v>
      </c>
      <c r="AT44">
        <f t="shared" si="37"/>
        <v>-7.924248715253186</v>
      </c>
      <c r="AU44">
        <f t="shared" si="32"/>
        <v>-7.7355789828965404</v>
      </c>
      <c r="AV44"/>
      <c r="AW44">
        <v>-8000</v>
      </c>
      <c r="AX44">
        <f t="shared" si="0"/>
        <v>-3.9215535511012756E-2</v>
      </c>
      <c r="AY44">
        <f t="shared" si="1"/>
        <v>-3.4839511379929064E-2</v>
      </c>
      <c r="AZ44">
        <f t="shared" si="2"/>
        <v>-4.3760241310836926E-3</v>
      </c>
      <c r="BA44">
        <f t="shared" si="3"/>
        <v>1.018361874927568</v>
      </c>
      <c r="BB44">
        <f t="shared" si="4"/>
        <v>-0.78585419228792863</v>
      </c>
      <c r="BC44">
        <f t="shared" si="5"/>
        <v>1.4740038124541517</v>
      </c>
      <c r="BD44">
        <f t="shared" si="6"/>
        <v>0.90760682394082359</v>
      </c>
      <c r="BE44">
        <f t="shared" si="35"/>
        <v>1.2854674217780699</v>
      </c>
      <c r="BF44">
        <f t="shared" si="35"/>
        <v>1.2854674163910034</v>
      </c>
      <c r="BG44">
        <f t="shared" si="35"/>
        <v>1.2854673156603149</v>
      </c>
      <c r="BH44">
        <f t="shared" si="35"/>
        <v>1.2854654321422294</v>
      </c>
      <c r="BI44">
        <f t="shared" si="35"/>
        <v>1.2854302153071684</v>
      </c>
      <c r="BJ44">
        <f t="shared" si="35"/>
        <v>1.2847725297775834</v>
      </c>
      <c r="BK44">
        <f t="shared" si="35"/>
        <v>1.272749262175934</v>
      </c>
      <c r="BL44">
        <f t="shared" si="8"/>
        <v>1.1031492880016369</v>
      </c>
      <c r="BM44"/>
      <c r="BN44"/>
      <c r="BO44"/>
    </row>
    <row r="45" spans="1:67" s="8" customFormat="1">
      <c r="A45" s="37" t="s">
        <v>57</v>
      </c>
      <c r="B45" s="38" t="s">
        <v>49</v>
      </c>
      <c r="C45" s="37">
        <v>32436.687000000002</v>
      </c>
      <c r="D45" s="37" t="s">
        <v>53</v>
      </c>
      <c r="E45">
        <f t="shared" si="11"/>
        <v>-31334.936488492625</v>
      </c>
      <c r="F45">
        <f t="shared" si="12"/>
        <v>-31335</v>
      </c>
      <c r="G45">
        <f t="shared" si="13"/>
        <v>2.2959545003686799E-2</v>
      </c>
      <c r="H45" s="116">
        <f t="shared" si="36"/>
        <v>2.2959545003686799E-2</v>
      </c>
      <c r="I45" s="116"/>
      <c r="J45" s="116"/>
      <c r="K45" s="165"/>
      <c r="L45" s="116"/>
      <c r="M45" s="116"/>
      <c r="N45" s="116"/>
      <c r="O45" s="40"/>
      <c r="P45" s="116"/>
      <c r="Q45" s="293">
        <f t="shared" si="15"/>
        <v>17418.187000000002</v>
      </c>
      <c r="R45" s="8">
        <f t="shared" si="16"/>
        <v>5.2714070677631949E-4</v>
      </c>
      <c r="S45" s="116"/>
      <c r="T45" s="167">
        <f t="shared" si="17"/>
        <v>0</v>
      </c>
      <c r="U45" s="116"/>
      <c r="V45" s="116">
        <v>0.1</v>
      </c>
      <c r="W45" s="116"/>
      <c r="Z45">
        <f t="shared" si="18"/>
        <v>-31335</v>
      </c>
      <c r="AA45">
        <f t="shared" si="19"/>
        <v>-0.14072774970931867</v>
      </c>
      <c r="AB45">
        <f t="shared" si="20"/>
        <v>-9999</v>
      </c>
      <c r="AC45">
        <f t="shared" si="21"/>
        <v>2.2959545003686799E-2</v>
      </c>
      <c r="AD45">
        <f t="shared" si="22"/>
        <v>-9999</v>
      </c>
      <c r="AE45">
        <f t="shared" si="23"/>
        <v>0</v>
      </c>
      <c r="AF45">
        <f t="shared" si="24"/>
        <v>-9999</v>
      </c>
      <c r="AG45" s="25"/>
      <c r="AH45">
        <f t="shared" si="25"/>
        <v>3.7733904552113536E-3</v>
      </c>
      <c r="AI45">
        <f t="shared" si="26"/>
        <v>0.95159191974265989</v>
      </c>
      <c r="AJ45">
        <f t="shared" si="27"/>
        <v>0.87474202762630149</v>
      </c>
      <c r="AK45">
        <f t="shared" si="28"/>
        <v>-0.18372984995857078</v>
      </c>
      <c r="AL45">
        <f t="shared" si="29"/>
        <v>-1.828415863467824</v>
      </c>
      <c r="AM45">
        <f t="shared" si="30"/>
        <v>-1.2976012352434767</v>
      </c>
      <c r="AN45">
        <f t="shared" si="37"/>
        <v>-7.9221090593521346</v>
      </c>
      <c r="AO45">
        <f t="shared" si="37"/>
        <v>-7.9221090593524828</v>
      </c>
      <c r="AP45">
        <f t="shared" si="37"/>
        <v>-7.9221090593255026</v>
      </c>
      <c r="AQ45">
        <f t="shared" si="37"/>
        <v>-7.9221090614114704</v>
      </c>
      <c r="AR45">
        <f t="shared" si="37"/>
        <v>-7.9221089001359255</v>
      </c>
      <c r="AS45">
        <f t="shared" si="37"/>
        <v>-7.9221213679489964</v>
      </c>
      <c r="AT45">
        <f t="shared" si="37"/>
        <v>-7.9211506970389234</v>
      </c>
      <c r="AU45">
        <f t="shared" si="32"/>
        <v>-7.7325498167153635</v>
      </c>
      <c r="AV45"/>
      <c r="AW45">
        <v>-7000</v>
      </c>
      <c r="AX45">
        <f t="shared" si="0"/>
        <v>-3.4862204798930388E-2</v>
      </c>
      <c r="AY45">
        <f t="shared" si="1"/>
        <v>-3.1679000377353057E-2</v>
      </c>
      <c r="AZ45">
        <f t="shared" si="2"/>
        <v>-3.1832044215773327E-3</v>
      </c>
      <c r="BA45">
        <f t="shared" si="3"/>
        <v>0.94594823186463139</v>
      </c>
      <c r="BB45">
        <f t="shared" si="4"/>
        <v>-0.49585279430596657</v>
      </c>
      <c r="BC45">
        <f t="shared" si="5"/>
        <v>1.8592634189774007</v>
      </c>
      <c r="BD45">
        <f t="shared" si="6"/>
        <v>1.3398438817662366</v>
      </c>
      <c r="BE45">
        <f t="shared" si="35"/>
        <v>1.6708449299073389</v>
      </c>
      <c r="BF45">
        <f t="shared" si="35"/>
        <v>1.6708449299068415</v>
      </c>
      <c r="BG45">
        <f t="shared" si="35"/>
        <v>1.6708449299330508</v>
      </c>
      <c r="BH45">
        <f t="shared" si="35"/>
        <v>1.6708449285519893</v>
      </c>
      <c r="BI45">
        <f t="shared" si="35"/>
        <v>1.6708450013254419</v>
      </c>
      <c r="BJ45">
        <f t="shared" si="35"/>
        <v>1.6708411665396872</v>
      </c>
      <c r="BK45">
        <f t="shared" si="35"/>
        <v>1.6710430408444528</v>
      </c>
      <c r="BL45">
        <f t="shared" si="8"/>
        <v>1.4817950606486052</v>
      </c>
      <c r="BM45"/>
      <c r="BN45"/>
      <c r="BO45"/>
    </row>
    <row r="46" spans="1:67" s="8" customFormat="1">
      <c r="A46" s="37" t="s">
        <v>57</v>
      </c>
      <c r="B46" s="38" t="s">
        <v>45</v>
      </c>
      <c r="C46" s="37">
        <v>32436.866000000002</v>
      </c>
      <c r="D46" s="37" t="s">
        <v>53</v>
      </c>
      <c r="E46">
        <f t="shared" si="11"/>
        <v>-31334.44133234656</v>
      </c>
      <c r="F46">
        <f t="shared" si="12"/>
        <v>-31334.5</v>
      </c>
      <c r="G46">
        <f t="shared" si="13"/>
        <v>2.1208481506619137E-2</v>
      </c>
      <c r="H46" s="116">
        <f t="shared" si="36"/>
        <v>2.1208481506619137E-2</v>
      </c>
      <c r="I46" s="116"/>
      <c r="J46" s="116"/>
      <c r="K46" s="165"/>
      <c r="L46" s="116"/>
      <c r="M46" s="116"/>
      <c r="N46" s="116"/>
      <c r="O46" s="40"/>
      <c r="P46" s="116"/>
      <c r="Q46" s="293">
        <f t="shared" si="15"/>
        <v>17418.366000000002</v>
      </c>
      <c r="R46" s="8">
        <f t="shared" si="16"/>
        <v>4.4979968781660594E-4</v>
      </c>
      <c r="S46" s="116"/>
      <c r="T46" s="167">
        <f t="shared" si="17"/>
        <v>0</v>
      </c>
      <c r="V46" s="116">
        <v>0.1</v>
      </c>
      <c r="W46" s="116"/>
      <c r="Z46">
        <f t="shared" si="18"/>
        <v>-31334.5</v>
      </c>
      <c r="AA46">
        <f t="shared" si="19"/>
        <v>-0.14072526179960437</v>
      </c>
      <c r="AB46">
        <f t="shared" si="20"/>
        <v>-9999</v>
      </c>
      <c r="AC46">
        <f t="shared" si="21"/>
        <v>2.1208481506619137E-2</v>
      </c>
      <c r="AD46">
        <f t="shared" si="22"/>
        <v>-9999</v>
      </c>
      <c r="AE46">
        <f t="shared" si="23"/>
        <v>0</v>
      </c>
      <c r="AF46">
        <f t="shared" si="24"/>
        <v>-9999</v>
      </c>
      <c r="AG46" s="25"/>
      <c r="AH46">
        <f t="shared" si="25"/>
        <v>3.7727908076568566E-3</v>
      </c>
      <c r="AI46">
        <f t="shared" si="26"/>
        <v>0.95162520576585441</v>
      </c>
      <c r="AJ46">
        <f t="shared" si="27"/>
        <v>0.87465422322640718</v>
      </c>
      <c r="AK46">
        <f t="shared" si="28"/>
        <v>-0.18373861674347089</v>
      </c>
      <c r="AL46">
        <f t="shared" si="29"/>
        <v>-1.8282346994980163</v>
      </c>
      <c r="AM46">
        <f t="shared" si="30"/>
        <v>-1.2973581626934512</v>
      </c>
      <c r="AN46">
        <f t="shared" si="37"/>
        <v>-7.9219221506689843</v>
      </c>
      <c r="AO46">
        <f t="shared" si="37"/>
        <v>-7.9219221506693307</v>
      </c>
      <c r="AP46">
        <f t="shared" si="37"/>
        <v>-7.9219221506424589</v>
      </c>
      <c r="AQ46">
        <f t="shared" si="37"/>
        <v>-7.92192215272574</v>
      </c>
      <c r="AR46">
        <f t="shared" si="37"/>
        <v>-7.9219219912154806</v>
      </c>
      <c r="AS46">
        <f t="shared" si="37"/>
        <v>-7.9219345114624717</v>
      </c>
      <c r="AT46">
        <f t="shared" si="37"/>
        <v>-7.9209570134335054</v>
      </c>
      <c r="AU46">
        <f t="shared" si="32"/>
        <v>-7.7323604938290407</v>
      </c>
      <c r="AV46"/>
      <c r="AW46">
        <v>-6000</v>
      </c>
      <c r="AX46">
        <f t="shared" si="0"/>
        <v>-3.0288190361784036E-2</v>
      </c>
      <c r="AY46">
        <f t="shared" si="1"/>
        <v>-2.8644968718381382E-2</v>
      </c>
      <c r="AZ46">
        <f t="shared" si="2"/>
        <v>-1.6432216434026537E-3</v>
      </c>
      <c r="BA46">
        <f t="shared" si="3"/>
        <v>0.88893309556397671</v>
      </c>
      <c r="BB46">
        <f t="shared" si="4"/>
        <v>-0.18192400250468338</v>
      </c>
      <c r="BC46">
        <f t="shared" si="5"/>
        <v>2.1951372450684397</v>
      </c>
      <c r="BD46">
        <f t="shared" si="6"/>
        <v>1.9529986407885827</v>
      </c>
      <c r="BE46">
        <f t="shared" si="35"/>
        <v>2.0306990195624688</v>
      </c>
      <c r="BF46">
        <f t="shared" si="35"/>
        <v>2.0306989642538675</v>
      </c>
      <c r="BG46">
        <f t="shared" si="35"/>
        <v>2.0306996200848531</v>
      </c>
      <c r="BH46">
        <f t="shared" si="35"/>
        <v>2.0306918434033672</v>
      </c>
      <c r="BI46">
        <f t="shared" si="35"/>
        <v>2.0307840495091538</v>
      </c>
      <c r="BJ46">
        <f t="shared" si="35"/>
        <v>2.0296896783352389</v>
      </c>
      <c r="BK46">
        <f t="shared" si="35"/>
        <v>2.0425264724280621</v>
      </c>
      <c r="BL46">
        <f t="shared" si="8"/>
        <v>1.8604408332955731</v>
      </c>
      <c r="BM46"/>
      <c r="BN46"/>
      <c r="BO46"/>
    </row>
    <row r="47" spans="1:67" s="8" customFormat="1">
      <c r="A47" s="37" t="s">
        <v>57</v>
      </c>
      <c r="B47" s="38" t="s">
        <v>45</v>
      </c>
      <c r="C47" s="37">
        <v>32451.697</v>
      </c>
      <c r="D47" s="37" t="s">
        <v>53</v>
      </c>
      <c r="E47">
        <f t="shared" si="11"/>
        <v>-31293.415294344857</v>
      </c>
      <c r="F47">
        <f t="shared" si="12"/>
        <v>-31293.5</v>
      </c>
      <c r="G47">
        <f t="shared" si="13"/>
        <v>3.0621274505392648E-2</v>
      </c>
      <c r="H47" s="116">
        <f t="shared" si="36"/>
        <v>3.0621274505392648E-2</v>
      </c>
      <c r="I47" s="116"/>
      <c r="J47" s="116"/>
      <c r="K47" s="165"/>
      <c r="L47" s="116"/>
      <c r="M47" s="116"/>
      <c r="N47" s="116"/>
      <c r="O47" s="40"/>
      <c r="P47" s="116"/>
      <c r="Q47" s="293">
        <f t="shared" si="15"/>
        <v>17433.197</v>
      </c>
      <c r="R47" s="8">
        <f t="shared" si="16"/>
        <v>9.3766245233460979E-4</v>
      </c>
      <c r="S47" s="116"/>
      <c r="T47" s="167">
        <f t="shared" si="17"/>
        <v>0</v>
      </c>
      <c r="V47" s="116">
        <v>0.1</v>
      </c>
      <c r="W47" s="116"/>
      <c r="Z47">
        <f t="shared" si="18"/>
        <v>-31293.5</v>
      </c>
      <c r="AA47">
        <f t="shared" si="19"/>
        <v>-0.14052188029255194</v>
      </c>
      <c r="AB47">
        <f t="shared" si="20"/>
        <v>-9999</v>
      </c>
      <c r="AC47">
        <f t="shared" si="21"/>
        <v>3.0621274505392648E-2</v>
      </c>
      <c r="AD47">
        <f t="shared" si="22"/>
        <v>-9999</v>
      </c>
      <c r="AE47">
        <f t="shared" si="23"/>
        <v>0</v>
      </c>
      <c r="AF47">
        <f t="shared" si="24"/>
        <v>-9999</v>
      </c>
      <c r="AG47" s="25"/>
      <c r="AH47">
        <f t="shared" si="25"/>
        <v>3.7231002209713289E-3</v>
      </c>
      <c r="AI47">
        <f t="shared" si="26"/>
        <v>0.95436795004348252</v>
      </c>
      <c r="AJ47">
        <f t="shared" si="27"/>
        <v>0.86733528530291459</v>
      </c>
      <c r="AK47">
        <f t="shared" si="28"/>
        <v>-0.18443892218500382</v>
      </c>
      <c r="AL47">
        <f t="shared" si="29"/>
        <v>-1.8133359441266546</v>
      </c>
      <c r="AM47">
        <f t="shared" si="30"/>
        <v>-1.277561412553494</v>
      </c>
      <c r="AN47">
        <f t="shared" si="37"/>
        <v>-7.90657331860562</v>
      </c>
      <c r="AO47">
        <f t="shared" si="37"/>
        <v>-7.9065733186057701</v>
      </c>
      <c r="AP47">
        <f t="shared" si="37"/>
        <v>-7.9065733185906986</v>
      </c>
      <c r="AQ47">
        <f t="shared" si="37"/>
        <v>-7.9065733200997217</v>
      </c>
      <c r="AR47">
        <f t="shared" si="37"/>
        <v>-7.906573169013023</v>
      </c>
      <c r="AS47">
        <f t="shared" si="37"/>
        <v>-7.9065882939863084</v>
      </c>
      <c r="AT47">
        <f t="shared" si="37"/>
        <v>-7.905051968697367</v>
      </c>
      <c r="AU47">
        <f t="shared" si="32"/>
        <v>-7.7168360171505155</v>
      </c>
      <c r="AV47"/>
      <c r="AW47">
        <v>-5000</v>
      </c>
      <c r="AX47">
        <f t="shared" si="0"/>
        <v>-2.5725096312638029E-2</v>
      </c>
      <c r="AY47">
        <f t="shared" si="1"/>
        <v>-2.5737416403014041E-2</v>
      </c>
      <c r="AZ47">
        <f t="shared" si="2"/>
        <v>1.2320090376011922E-5</v>
      </c>
      <c r="BA47">
        <f t="shared" si="3"/>
        <v>0.84822347021203992</v>
      </c>
      <c r="BB47">
        <f t="shared" si="4"/>
        <v>0.11777981347231574</v>
      </c>
      <c r="BC47">
        <f t="shared" si="5"/>
        <v>2.4961338336159784</v>
      </c>
      <c r="BD47">
        <f t="shared" si="6"/>
        <v>2.9902401015735771</v>
      </c>
      <c r="BE47">
        <f t="shared" si="35"/>
        <v>2.3713812573439492</v>
      </c>
      <c r="BF47">
        <f t="shared" si="35"/>
        <v>2.3713803486003084</v>
      </c>
      <c r="BG47">
        <f t="shared" si="35"/>
        <v>2.3713870121462692</v>
      </c>
      <c r="BH47">
        <f t="shared" si="35"/>
        <v>2.3713381493519115</v>
      </c>
      <c r="BI47">
        <f t="shared" si="35"/>
        <v>2.3716963992202396</v>
      </c>
      <c r="BJ47">
        <f t="shared" si="35"/>
        <v>2.3690669017721917</v>
      </c>
      <c r="BK47">
        <f t="shared" si="35"/>
        <v>2.3882142301066316</v>
      </c>
      <c r="BL47">
        <f t="shared" si="8"/>
        <v>2.2390866059425409</v>
      </c>
      <c r="BM47"/>
      <c r="BN47"/>
      <c r="BO47"/>
    </row>
    <row r="48" spans="1:67" s="8" customFormat="1">
      <c r="A48" s="37" t="s">
        <v>57</v>
      </c>
      <c r="B48" s="38" t="s">
        <v>45</v>
      </c>
      <c r="C48" s="37">
        <v>32455.683000000001</v>
      </c>
      <c r="D48" s="37" t="s">
        <v>53</v>
      </c>
      <c r="E48">
        <f t="shared" si="11"/>
        <v>-31282.389079829663</v>
      </c>
      <c r="F48">
        <f t="shared" si="12"/>
        <v>-31282.5</v>
      </c>
      <c r="G48">
        <f t="shared" si="13"/>
        <v>4.0097877503285417E-2</v>
      </c>
      <c r="H48" s="116">
        <f t="shared" si="36"/>
        <v>4.0097877503285417E-2</v>
      </c>
      <c r="I48" s="116"/>
      <c r="J48" s="116"/>
      <c r="K48" s="165"/>
      <c r="L48" s="116"/>
      <c r="M48" s="116"/>
      <c r="N48" s="116"/>
      <c r="O48" s="40"/>
      <c r="P48" s="116"/>
      <c r="Q48" s="293">
        <f t="shared" si="15"/>
        <v>17437.183000000001</v>
      </c>
      <c r="R48" s="8">
        <f t="shared" si="16"/>
        <v>1.6078397802684829E-3</v>
      </c>
      <c r="S48" s="116"/>
      <c r="T48" s="167">
        <f t="shared" si="17"/>
        <v>0</v>
      </c>
      <c r="V48" s="116">
        <v>0.1</v>
      </c>
      <c r="W48" s="116"/>
      <c r="Z48">
        <f t="shared" si="18"/>
        <v>-31282.5</v>
      </c>
      <c r="AA48">
        <f t="shared" si="19"/>
        <v>-0.14046752513491839</v>
      </c>
      <c r="AB48">
        <f t="shared" si="20"/>
        <v>-9999</v>
      </c>
      <c r="AC48">
        <f t="shared" si="21"/>
        <v>4.0097877503285417E-2</v>
      </c>
      <c r="AD48">
        <f t="shared" si="22"/>
        <v>-9999</v>
      </c>
      <c r="AE48">
        <f t="shared" si="23"/>
        <v>0</v>
      </c>
      <c r="AF48">
        <f t="shared" si="24"/>
        <v>-9999</v>
      </c>
      <c r="AG48" s="25"/>
      <c r="AH48">
        <f t="shared" si="25"/>
        <v>3.7095941606942974E-3</v>
      </c>
      <c r="AI48">
        <f t="shared" si="26"/>
        <v>0.95510825918375541</v>
      </c>
      <c r="AJ48">
        <f t="shared" si="27"/>
        <v>0.86533150838988748</v>
      </c>
      <c r="AK48">
        <f t="shared" si="28"/>
        <v>-0.18462050700419799</v>
      </c>
      <c r="AL48">
        <f t="shared" si="29"/>
        <v>-1.8093240799726562</v>
      </c>
      <c r="AM48">
        <f t="shared" si="30"/>
        <v>-1.272294961311657</v>
      </c>
      <c r="AN48">
        <f t="shared" si="37"/>
        <v>-7.9024478052028577</v>
      </c>
      <c r="AO48">
        <f t="shared" si="37"/>
        <v>-7.902447805202967</v>
      </c>
      <c r="AP48">
        <f t="shared" si="37"/>
        <v>-7.902447805191068</v>
      </c>
      <c r="AQ48">
        <f t="shared" si="37"/>
        <v>-7.9024478064837256</v>
      </c>
      <c r="AR48">
        <f t="shared" si="37"/>
        <v>-7.9024476660530967</v>
      </c>
      <c r="AS48">
        <f t="shared" si="37"/>
        <v>-7.9024629196592215</v>
      </c>
      <c r="AT48">
        <f t="shared" si="37"/>
        <v>-7.900777039950472</v>
      </c>
      <c r="AU48">
        <f t="shared" si="32"/>
        <v>-7.7126709136513982</v>
      </c>
      <c r="AV48"/>
      <c r="AW48">
        <v>-4000</v>
      </c>
      <c r="AX48">
        <f t="shared" si="0"/>
        <v>-2.1350538388842901E-2</v>
      </c>
      <c r="AY48">
        <f t="shared" si="1"/>
        <v>-2.2956343431251046E-2</v>
      </c>
      <c r="AZ48">
        <f t="shared" si="2"/>
        <v>1.6058050424081444E-3</v>
      </c>
      <c r="BA48">
        <f t="shared" si="3"/>
        <v>0.82265096956075856</v>
      </c>
      <c r="BB48">
        <f t="shared" si="4"/>
        <v>0.38622437454834468</v>
      </c>
      <c r="BC48">
        <f t="shared" si="5"/>
        <v>2.7746148239682937</v>
      </c>
      <c r="BD48">
        <f t="shared" si="6"/>
        <v>5.3886198126350981</v>
      </c>
      <c r="BE48">
        <f t="shared" si="35"/>
        <v>2.6990910653101712</v>
      </c>
      <c r="BF48">
        <f t="shared" si="35"/>
        <v>2.699088666006817</v>
      </c>
      <c r="BG48">
        <f t="shared" si="35"/>
        <v>2.6991026398014273</v>
      </c>
      <c r="BH48">
        <f t="shared" si="35"/>
        <v>2.6990212536547777</v>
      </c>
      <c r="BI48">
        <f t="shared" si="35"/>
        <v>2.6994952186142132</v>
      </c>
      <c r="BJ48">
        <f t="shared" si="35"/>
        <v>2.6967335106212742</v>
      </c>
      <c r="BK48">
        <f t="shared" si="35"/>
        <v>2.7127754037146636</v>
      </c>
      <c r="BL48">
        <f t="shared" si="8"/>
        <v>2.6177323785895092</v>
      </c>
      <c r="BM48"/>
      <c r="BN48"/>
      <c r="BO48"/>
    </row>
    <row r="49" spans="1:67" s="8" customFormat="1">
      <c r="A49" s="37" t="s">
        <v>57</v>
      </c>
      <c r="B49" s="38" t="s">
        <v>49</v>
      </c>
      <c r="C49" s="37">
        <v>32473.566999999999</v>
      </c>
      <c r="D49" s="37" t="s">
        <v>53</v>
      </c>
      <c r="E49">
        <f t="shared" si="11"/>
        <v>-31232.917724990311</v>
      </c>
      <c r="F49">
        <f t="shared" si="12"/>
        <v>-31233</v>
      </c>
      <c r="G49">
        <f t="shared" si="13"/>
        <v>2.9742590999376262E-2</v>
      </c>
      <c r="H49" s="116">
        <f t="shared" si="36"/>
        <v>2.9742590999376262E-2</v>
      </c>
      <c r="I49" s="116"/>
      <c r="J49" s="116"/>
      <c r="K49" s="165"/>
      <c r="L49" s="116"/>
      <c r="M49" s="116"/>
      <c r="N49" s="116"/>
      <c r="O49" s="40"/>
      <c r="P49" s="116"/>
      <c r="Q49" s="293">
        <f t="shared" si="15"/>
        <v>17455.066999999999</v>
      </c>
      <c r="R49" s="8">
        <f t="shared" si="16"/>
        <v>8.8462171935617786E-4</v>
      </c>
      <c r="S49" s="116"/>
      <c r="T49" s="167">
        <f t="shared" si="17"/>
        <v>0</v>
      </c>
      <c r="U49" s="116"/>
      <c r="V49" s="116">
        <v>0.1</v>
      </c>
      <c r="W49" s="116"/>
      <c r="Z49">
        <f t="shared" si="18"/>
        <v>-31233</v>
      </c>
      <c r="AA49">
        <f t="shared" si="19"/>
        <v>-0.14022402745284032</v>
      </c>
      <c r="AB49">
        <f t="shared" si="20"/>
        <v>-9999</v>
      </c>
      <c r="AC49">
        <f t="shared" si="21"/>
        <v>2.9742590999376262E-2</v>
      </c>
      <c r="AD49">
        <f t="shared" si="22"/>
        <v>-9999</v>
      </c>
      <c r="AE49">
        <f t="shared" si="23"/>
        <v>0</v>
      </c>
      <c r="AF49">
        <f t="shared" si="24"/>
        <v>-9999</v>
      </c>
      <c r="AG49" s="25"/>
      <c r="AH49">
        <f t="shared" si="25"/>
        <v>3.6479057491817968E-3</v>
      </c>
      <c r="AI49">
        <f t="shared" si="26"/>
        <v>0.95846277277369463</v>
      </c>
      <c r="AJ49">
        <f t="shared" si="27"/>
        <v>0.85610262259877168</v>
      </c>
      <c r="AK49">
        <f t="shared" si="28"/>
        <v>-0.18540404190402721</v>
      </c>
      <c r="AL49">
        <f t="shared" si="29"/>
        <v>-1.791193273752856</v>
      </c>
      <c r="AM49">
        <f t="shared" si="30"/>
        <v>-1.2488251326589668</v>
      </c>
      <c r="AN49">
        <f t="shared" si="37"/>
        <v>-7.8838432412193882</v>
      </c>
      <c r="AO49">
        <f t="shared" si="37"/>
        <v>-7.8838432412194015</v>
      </c>
      <c r="AP49">
        <f t="shared" si="37"/>
        <v>-7.8838432412170558</v>
      </c>
      <c r="AQ49">
        <f t="shared" si="37"/>
        <v>-7.8838432416305624</v>
      </c>
      <c r="AR49">
        <f t="shared" si="37"/>
        <v>-7.8838431687384016</v>
      </c>
      <c r="AS49">
        <f t="shared" si="37"/>
        <v>-7.8838560152810579</v>
      </c>
      <c r="AT49">
        <f t="shared" si="37"/>
        <v>-7.8814995063744639</v>
      </c>
      <c r="AU49">
        <f t="shared" si="32"/>
        <v>-7.6939279479053733</v>
      </c>
      <c r="AV49"/>
      <c r="AW49">
        <v>-3000</v>
      </c>
      <c r="AX49">
        <f t="shared" si="0"/>
        <v>-1.7302006339234795E-2</v>
      </c>
      <c r="AY49">
        <f t="shared" si="1"/>
        <v>-2.0301749803092382E-2</v>
      </c>
      <c r="AZ49">
        <f t="shared" si="2"/>
        <v>2.9997434638575878E-3</v>
      </c>
      <c r="BA49">
        <f t="shared" si="3"/>
        <v>0.81096362384078136</v>
      </c>
      <c r="BB49">
        <f t="shared" si="4"/>
        <v>0.61529138419484164</v>
      </c>
      <c r="BC49">
        <f t="shared" si="5"/>
        <v>3.040835547005583</v>
      </c>
      <c r="BD49">
        <f t="shared" si="6"/>
        <v>19.83292079637766</v>
      </c>
      <c r="BE49">
        <f t="shared" si="35"/>
        <v>3.0195154792280023</v>
      </c>
      <c r="BF49">
        <f t="shared" si="35"/>
        <v>3.0195142437437821</v>
      </c>
      <c r="BG49">
        <f t="shared" si="35"/>
        <v>3.0195207950465837</v>
      </c>
      <c r="BH49">
        <f t="shared" si="35"/>
        <v>3.0194860559200785</v>
      </c>
      <c r="BI49">
        <f t="shared" si="35"/>
        <v>3.0196702629222218</v>
      </c>
      <c r="BJ49">
        <f t="shared" si="35"/>
        <v>3.0186934429475452</v>
      </c>
      <c r="BK49">
        <f t="shared" si="35"/>
        <v>3.0238720400052133</v>
      </c>
      <c r="BL49">
        <f t="shared" si="8"/>
        <v>2.9963781512364775</v>
      </c>
      <c r="BM49"/>
      <c r="BN49"/>
      <c r="BO49"/>
    </row>
    <row r="50" spans="1:67" s="8" customFormat="1">
      <c r="A50" s="37" t="s">
        <v>57</v>
      </c>
      <c r="B50" s="38" t="s">
        <v>49</v>
      </c>
      <c r="C50" s="37">
        <v>32477.538</v>
      </c>
      <c r="D50" s="37" t="s">
        <v>53</v>
      </c>
      <c r="E50">
        <f t="shared" si="11"/>
        <v>-31221.933004006907</v>
      </c>
      <c r="F50">
        <f t="shared" si="12"/>
        <v>-31222</v>
      </c>
      <c r="G50">
        <f t="shared" si="13"/>
        <v>2.4219194005127065E-2</v>
      </c>
      <c r="H50" s="116">
        <f t="shared" si="36"/>
        <v>2.4219194005127065E-2</v>
      </c>
      <c r="I50" s="116"/>
      <c r="J50" s="116"/>
      <c r="K50" s="165"/>
      <c r="L50" s="116"/>
      <c r="M50" s="116"/>
      <c r="N50" s="116"/>
      <c r="O50" s="40"/>
      <c r="P50" s="116"/>
      <c r="Q50" s="293">
        <f t="shared" si="15"/>
        <v>17459.038</v>
      </c>
      <c r="R50" s="8">
        <f t="shared" si="16"/>
        <v>5.8656935825798274E-4</v>
      </c>
      <c r="S50" s="116"/>
      <c r="T50" s="167">
        <f t="shared" si="17"/>
        <v>0</v>
      </c>
      <c r="U50" s="116"/>
      <c r="V50" s="116">
        <v>0.1</v>
      </c>
      <c r="W50" s="116"/>
      <c r="Z50">
        <f t="shared" si="18"/>
        <v>-31222</v>
      </c>
      <c r="AA50">
        <f t="shared" si="19"/>
        <v>-0.14017016105705987</v>
      </c>
      <c r="AB50">
        <f t="shared" si="20"/>
        <v>-9999</v>
      </c>
      <c r="AC50">
        <f t="shared" si="21"/>
        <v>2.4219194005127065E-2</v>
      </c>
      <c r="AD50">
        <f t="shared" si="22"/>
        <v>-9999</v>
      </c>
      <c r="AE50">
        <f t="shared" si="23"/>
        <v>0</v>
      </c>
      <c r="AF50">
        <f t="shared" si="24"/>
        <v>-9999</v>
      </c>
      <c r="AG50" s="25"/>
      <c r="AH50">
        <f t="shared" si="25"/>
        <v>3.6339950990548165E-3</v>
      </c>
      <c r="AI50">
        <f t="shared" si="26"/>
        <v>0.95921332868768083</v>
      </c>
      <c r="AJ50">
        <f t="shared" si="27"/>
        <v>0.85400441925593962</v>
      </c>
      <c r="AK50">
        <f t="shared" si="28"/>
        <v>-0.18557059961982353</v>
      </c>
      <c r="AL50">
        <f t="shared" si="29"/>
        <v>-1.7871468791701286</v>
      </c>
      <c r="AM50">
        <f t="shared" si="30"/>
        <v>-1.2436596733810705</v>
      </c>
      <c r="AN50">
        <f t="shared" si="37"/>
        <v>-7.8797000115499056</v>
      </c>
      <c r="AO50">
        <f t="shared" si="37"/>
        <v>-7.8797000115499118</v>
      </c>
      <c r="AP50">
        <f t="shared" si="37"/>
        <v>-7.8797000115485529</v>
      </c>
      <c r="AQ50">
        <f t="shared" si="37"/>
        <v>-7.8797000118266984</v>
      </c>
      <c r="AR50">
        <f t="shared" si="37"/>
        <v>-7.8796999548991327</v>
      </c>
      <c r="AS50">
        <f t="shared" si="37"/>
        <v>-7.8797116035587695</v>
      </c>
      <c r="AT50">
        <f t="shared" si="37"/>
        <v>-7.8772066547000286</v>
      </c>
      <c r="AU50">
        <f t="shared" si="32"/>
        <v>-7.689762844406256</v>
      </c>
      <c r="AV50"/>
      <c r="AW50">
        <v>-2000</v>
      </c>
      <c r="AX50">
        <f t="shared" si="0"/>
        <v>-1.3690875603005059E-2</v>
      </c>
      <c r="AY50">
        <f t="shared" si="1"/>
        <v>-1.7773635518538056E-2</v>
      </c>
      <c r="AZ50">
        <f t="shared" si="2"/>
        <v>4.0827599155329967E-3</v>
      </c>
      <c r="BA50">
        <f t="shared" si="3"/>
        <v>0.81249294769005109</v>
      </c>
      <c r="BB50">
        <f t="shared" si="4"/>
        <v>0.79903148299632909</v>
      </c>
      <c r="BC50">
        <f t="shared" si="5"/>
        <v>-2.9794225540092256</v>
      </c>
      <c r="BD50">
        <f t="shared" si="6"/>
        <v>-12.305689473721097</v>
      </c>
      <c r="BE50">
        <f t="shared" si="35"/>
        <v>3.3379541860514435</v>
      </c>
      <c r="BF50">
        <f t="shared" si="35"/>
        <v>3.3379560214501414</v>
      </c>
      <c r="BG50">
        <f t="shared" si="35"/>
        <v>3.3379461721890986</v>
      </c>
      <c r="BH50">
        <f t="shared" si="35"/>
        <v>3.3379990262954919</v>
      </c>
      <c r="BI50">
        <f t="shared" si="35"/>
        <v>3.3377154017217383</v>
      </c>
      <c r="BJ50">
        <f t="shared" si="35"/>
        <v>3.3392375696873251</v>
      </c>
      <c r="BK50">
        <f t="shared" si="35"/>
        <v>3.3310736772588334</v>
      </c>
      <c r="BL50">
        <f t="shared" si="8"/>
        <v>3.3750239238834454</v>
      </c>
      <c r="BM50"/>
      <c r="BN50"/>
      <c r="BO50"/>
    </row>
    <row r="51" spans="1:67" s="8" customFormat="1">
      <c r="A51" s="37" t="s">
        <v>57</v>
      </c>
      <c r="B51" s="38" t="s">
        <v>45</v>
      </c>
      <c r="C51" s="37">
        <v>32477.743999999999</v>
      </c>
      <c r="D51" s="37" t="s">
        <v>53</v>
      </c>
      <c r="E51">
        <f t="shared" si="11"/>
        <v>-31221.36315950362</v>
      </c>
      <c r="F51">
        <f t="shared" si="12"/>
        <v>-31221.5</v>
      </c>
      <c r="G51">
        <f t="shared" si="13"/>
        <v>4.9468130499008112E-2</v>
      </c>
      <c r="H51" s="116">
        <f t="shared" si="36"/>
        <v>4.9468130499008112E-2</v>
      </c>
      <c r="I51" s="116"/>
      <c r="J51" s="116"/>
      <c r="K51" s="165"/>
      <c r="L51" s="116"/>
      <c r="M51" s="116"/>
      <c r="N51" s="116"/>
      <c r="O51" s="40"/>
      <c r="P51" s="116"/>
      <c r="Q51" s="293">
        <f t="shared" si="15"/>
        <v>17459.243999999999</v>
      </c>
      <c r="R51" s="8">
        <f t="shared" si="16"/>
        <v>2.4470959350668966E-3</v>
      </c>
      <c r="S51" s="116"/>
      <c r="T51" s="167">
        <f t="shared" si="17"/>
        <v>0</v>
      </c>
      <c r="U51" s="116"/>
      <c r="V51" s="116">
        <v>0.1</v>
      </c>
      <c r="W51" s="116"/>
      <c r="Z51">
        <f t="shared" si="18"/>
        <v>-31221.5</v>
      </c>
      <c r="AA51">
        <f t="shared" si="19"/>
        <v>-0.14016771469166164</v>
      </c>
      <c r="AB51">
        <f t="shared" si="20"/>
        <v>-9999</v>
      </c>
      <c r="AC51">
        <f t="shared" si="21"/>
        <v>4.9468130499008112E-2</v>
      </c>
      <c r="AD51">
        <f t="shared" si="22"/>
        <v>-9999</v>
      </c>
      <c r="AE51">
        <f t="shared" si="23"/>
        <v>0</v>
      </c>
      <c r="AF51">
        <f t="shared" si="24"/>
        <v>-9999</v>
      </c>
      <c r="AG51" s="25"/>
      <c r="AH51">
        <f t="shared" si="25"/>
        <v>3.6333610532672E-3</v>
      </c>
      <c r="AI51">
        <f t="shared" si="26"/>
        <v>0.95924748877531163</v>
      </c>
      <c r="AJ51">
        <f t="shared" si="27"/>
        <v>0.85390863549947549</v>
      </c>
      <c r="AK51">
        <f t="shared" si="28"/>
        <v>-0.18557810438971958</v>
      </c>
      <c r="AL51">
        <f t="shared" si="29"/>
        <v>-1.7869628015367418</v>
      </c>
      <c r="AM51">
        <f t="shared" si="30"/>
        <v>-1.2434253059299558</v>
      </c>
      <c r="AN51">
        <f t="shared" ref="AN51:AT60" si="38">$AU51+$AB$7*SIN(AO51)</f>
        <v>-7.8795116058339918</v>
      </c>
      <c r="AO51">
        <f t="shared" si="38"/>
        <v>-7.879511605833998</v>
      </c>
      <c r="AP51">
        <f t="shared" si="38"/>
        <v>-7.8795116058326755</v>
      </c>
      <c r="AQ51">
        <f t="shared" si="38"/>
        <v>-7.8795116061053454</v>
      </c>
      <c r="AR51">
        <f t="shared" si="38"/>
        <v>-7.8795115498865975</v>
      </c>
      <c r="AS51">
        <f t="shared" si="38"/>
        <v>-7.8795231383759603</v>
      </c>
      <c r="AT51">
        <f t="shared" si="38"/>
        <v>-7.8770114477979609</v>
      </c>
      <c r="AU51">
        <f t="shared" si="32"/>
        <v>-7.6895735215199332</v>
      </c>
      <c r="AV51"/>
      <c r="AW51">
        <v>-1000</v>
      </c>
      <c r="AX51">
        <f t="shared" si="0"/>
        <v>-1.0612337850535763E-2</v>
      </c>
      <c r="AY51">
        <f t="shared" si="1"/>
        <v>-1.5372000577588061E-2</v>
      </c>
      <c r="AZ51">
        <f t="shared" si="2"/>
        <v>4.7596627270522973E-3</v>
      </c>
      <c r="BA51">
        <f t="shared" si="3"/>
        <v>0.82732929818471812</v>
      </c>
      <c r="BB51">
        <f t="shared" si="4"/>
        <v>0.92982111619773522</v>
      </c>
      <c r="BC51">
        <f t="shared" si="5"/>
        <v>-2.7111788457488504</v>
      </c>
      <c r="BD51">
        <f t="shared" si="6"/>
        <v>-4.5747329691228424</v>
      </c>
      <c r="BE51">
        <f t="shared" si="35"/>
        <v>3.6595921554150772</v>
      </c>
      <c r="BF51">
        <f t="shared" si="35"/>
        <v>3.6595943183447646</v>
      </c>
      <c r="BG51">
        <f t="shared" si="35"/>
        <v>3.6595812156030996</v>
      </c>
      <c r="BH51">
        <f t="shared" si="35"/>
        <v>3.6596605917763063</v>
      </c>
      <c r="BI51">
        <f t="shared" si="35"/>
        <v>3.6591797873355731</v>
      </c>
      <c r="BJ51">
        <f t="shared" si="35"/>
        <v>3.6620941822801916</v>
      </c>
      <c r="BK51">
        <f t="shared" si="35"/>
        <v>3.6445016497433702</v>
      </c>
      <c r="BL51">
        <f t="shared" si="8"/>
        <v>3.7536696965304137</v>
      </c>
      <c r="BM51"/>
      <c r="BN51"/>
      <c r="BO51"/>
    </row>
    <row r="52" spans="1:67" s="8" customFormat="1">
      <c r="A52" s="37" t="s">
        <v>57</v>
      </c>
      <c r="B52" s="38" t="s">
        <v>49</v>
      </c>
      <c r="C52" s="37">
        <v>32479.71</v>
      </c>
      <c r="D52" s="37" t="s">
        <v>53</v>
      </c>
      <c r="E52">
        <f t="shared" si="11"/>
        <v>-31215.924740603252</v>
      </c>
      <c r="F52">
        <f t="shared" si="12"/>
        <v>-31216</v>
      </c>
      <c r="G52">
        <f t="shared" si="13"/>
        <v>2.7206432001548819E-2</v>
      </c>
      <c r="H52" s="116">
        <f t="shared" si="36"/>
        <v>2.7206432001548819E-2</v>
      </c>
      <c r="I52" s="116"/>
      <c r="J52" s="116"/>
      <c r="K52" s="165"/>
      <c r="L52" s="116"/>
      <c r="M52" s="116"/>
      <c r="N52" s="116"/>
      <c r="O52" s="40"/>
      <c r="P52" s="116"/>
      <c r="Q52" s="293">
        <f t="shared" si="15"/>
        <v>17461.21</v>
      </c>
      <c r="R52" s="8">
        <f t="shared" si="16"/>
        <v>7.4018994225489969E-4</v>
      </c>
      <c r="S52" s="116"/>
      <c r="T52" s="167">
        <f t="shared" si="17"/>
        <v>0</v>
      </c>
      <c r="U52" s="116"/>
      <c r="V52" s="116">
        <v>0.1</v>
      </c>
      <c r="W52" s="116"/>
      <c r="Z52">
        <f t="shared" si="18"/>
        <v>-31216</v>
      </c>
      <c r="AA52">
        <f t="shared" si="19"/>
        <v>-0.14014081676078974</v>
      </c>
      <c r="AB52">
        <f t="shared" si="20"/>
        <v>-9999</v>
      </c>
      <c r="AC52">
        <f t="shared" si="21"/>
        <v>2.7206432001548819E-2</v>
      </c>
      <c r="AD52">
        <f t="shared" si="22"/>
        <v>-9999</v>
      </c>
      <c r="AE52">
        <f t="shared" si="23"/>
        <v>0</v>
      </c>
      <c r="AF52">
        <f t="shared" si="24"/>
        <v>-9999</v>
      </c>
      <c r="AG52" s="25"/>
      <c r="AH52">
        <f t="shared" si="25"/>
        <v>3.6263765480038165E-3</v>
      </c>
      <c r="AI52">
        <f t="shared" si="26"/>
        <v>0.95962350136685148</v>
      </c>
      <c r="AJ52">
        <f t="shared" si="27"/>
        <v>0.85285265315019931</v>
      </c>
      <c r="AK52">
        <f t="shared" si="28"/>
        <v>-0.18566027673718294</v>
      </c>
      <c r="AL52">
        <f t="shared" si="29"/>
        <v>-1.7849370817724413</v>
      </c>
      <c r="AM52">
        <f t="shared" si="30"/>
        <v>-1.2408496996870528</v>
      </c>
      <c r="AN52">
        <f t="shared" si="38"/>
        <v>-7.8774386999424975</v>
      </c>
      <c r="AO52">
        <f t="shared" si="38"/>
        <v>-7.8774386999425019</v>
      </c>
      <c r="AP52">
        <f t="shared" si="38"/>
        <v>-7.8774386999415373</v>
      </c>
      <c r="AQ52">
        <f t="shared" si="38"/>
        <v>-7.8774387001579358</v>
      </c>
      <c r="AR52">
        <f t="shared" si="38"/>
        <v>-7.877438651599272</v>
      </c>
      <c r="AS52">
        <f t="shared" si="38"/>
        <v>-7.8774495453978508</v>
      </c>
      <c r="AT52">
        <f t="shared" si="38"/>
        <v>-7.8748637285095757</v>
      </c>
      <c r="AU52">
        <f t="shared" si="32"/>
        <v>-7.6874909697703755</v>
      </c>
      <c r="AV52"/>
      <c r="AW52">
        <v>0</v>
      </c>
      <c r="AX52">
        <f t="shared" si="0"/>
        <v>-8.1503846473228187E-3</v>
      </c>
      <c r="AY52">
        <f t="shared" si="1"/>
        <v>-1.3096844980242404E-2</v>
      </c>
      <c r="AZ52">
        <f t="shared" si="2"/>
        <v>4.9464603329195857E-3</v>
      </c>
      <c r="BA52">
        <f t="shared" si="3"/>
        <v>0.8563030798693847</v>
      </c>
      <c r="BB52">
        <f t="shared" si="4"/>
        <v>0.99557345254586638</v>
      </c>
      <c r="BC52">
        <f t="shared" si="5"/>
        <v>-2.4284346120541955</v>
      </c>
      <c r="BD52">
        <f t="shared" si="6"/>
        <v>-2.684547913062838</v>
      </c>
      <c r="BE52">
        <f t="shared" si="35"/>
        <v>3.9897974603147248</v>
      </c>
      <c r="BF52">
        <f t="shared" si="35"/>
        <v>3.9897980433795728</v>
      </c>
      <c r="BG52">
        <f t="shared" si="35"/>
        <v>3.9897934031051046</v>
      </c>
      <c r="BH52">
        <f t="shared" si="35"/>
        <v>3.9898303330306875</v>
      </c>
      <c r="BI52">
        <f t="shared" si="35"/>
        <v>3.9895364666380164</v>
      </c>
      <c r="BJ52">
        <f t="shared" si="35"/>
        <v>3.9918775999267164</v>
      </c>
      <c r="BK52">
        <f t="shared" si="35"/>
        <v>3.9733952204441376</v>
      </c>
      <c r="BL52">
        <f t="shared" si="8"/>
        <v>4.1323154691773816</v>
      </c>
      <c r="BM52"/>
      <c r="BN52"/>
      <c r="BO52"/>
    </row>
    <row r="53" spans="1:67" s="8" customFormat="1">
      <c r="A53" s="37" t="s">
        <v>57</v>
      </c>
      <c r="B53" s="38" t="s">
        <v>49</v>
      </c>
      <c r="C53" s="37">
        <v>34711.614999999998</v>
      </c>
      <c r="D53" s="37" t="s">
        <v>53</v>
      </c>
      <c r="E53">
        <f t="shared" si="11"/>
        <v>-25041.950002136502</v>
      </c>
      <c r="F53">
        <f t="shared" si="12"/>
        <v>-25042</v>
      </c>
      <c r="G53">
        <f t="shared" si="13"/>
        <v>1.8074334002449177E-2</v>
      </c>
      <c r="H53" s="116">
        <f t="shared" si="36"/>
        <v>1.8074334002449177E-2</v>
      </c>
      <c r="I53" s="116"/>
      <c r="J53" s="116"/>
      <c r="K53" s="165"/>
      <c r="L53" s="116"/>
      <c r="M53" s="116"/>
      <c r="N53" s="116"/>
      <c r="O53" s="40"/>
      <c r="P53" s="116"/>
      <c r="Q53" s="293">
        <f t="shared" si="15"/>
        <v>19693.114999999998</v>
      </c>
      <c r="R53" s="8">
        <f t="shared" si="16"/>
        <v>3.2668154963209049E-4</v>
      </c>
      <c r="S53" s="116"/>
      <c r="T53" s="167">
        <f t="shared" si="17"/>
        <v>0</v>
      </c>
      <c r="U53" s="116"/>
      <c r="V53" s="116">
        <v>0.1</v>
      </c>
      <c r="W53" s="116"/>
      <c r="Z53">
        <f t="shared" si="18"/>
        <v>-25042</v>
      </c>
      <c r="AA53">
        <f t="shared" si="19"/>
        <v>-0.11286952762338537</v>
      </c>
      <c r="AB53">
        <f t="shared" si="20"/>
        <v>-9999</v>
      </c>
      <c r="AC53">
        <f t="shared" si="21"/>
        <v>1.8074334002449177E-2</v>
      </c>
      <c r="AD53">
        <f t="shared" si="22"/>
        <v>-9999</v>
      </c>
      <c r="AE53">
        <f t="shared" si="23"/>
        <v>0</v>
      </c>
      <c r="AF53">
        <f t="shared" si="24"/>
        <v>-9999</v>
      </c>
      <c r="AG53" s="25"/>
      <c r="AH53">
        <f t="shared" si="25"/>
        <v>-4.7241742937623793E-3</v>
      </c>
      <c r="AI53">
        <f t="shared" si="26"/>
        <v>1.0542115322182284</v>
      </c>
      <c r="AJ53">
        <f t="shared" si="27"/>
        <v>-0.88967276184542077</v>
      </c>
      <c r="AK53">
        <f t="shared" si="28"/>
        <v>0.18210192139170847</v>
      </c>
      <c r="AL53">
        <f t="shared" si="29"/>
        <v>1.2814520157237124</v>
      </c>
      <c r="AM53">
        <f t="shared" si="30"/>
        <v>0.74567289979156848</v>
      </c>
      <c r="AN53">
        <f t="shared" si="38"/>
        <v>-5.1801409934235911</v>
      </c>
      <c r="AO53">
        <f t="shared" si="38"/>
        <v>-5.180141065989134</v>
      </c>
      <c r="AP53">
        <f t="shared" si="38"/>
        <v>-5.1801419130499147</v>
      </c>
      <c r="AQ53">
        <f t="shared" si="38"/>
        <v>-5.1801518007226841</v>
      </c>
      <c r="AR53">
        <f t="shared" si="38"/>
        <v>-5.1802672044250127</v>
      </c>
      <c r="AS53">
        <f t="shared" si="38"/>
        <v>-5.1816121921534046</v>
      </c>
      <c r="AT53">
        <f t="shared" si="38"/>
        <v>-5.1970328303320805</v>
      </c>
      <c r="AU53">
        <f t="shared" si="32"/>
        <v>-5.3497319694479932</v>
      </c>
      <c r="AV53"/>
      <c r="AW53">
        <v>1000</v>
      </c>
      <c r="AX53">
        <f t="shared" si="0"/>
        <v>-6.3762657853998492E-3</v>
      </c>
      <c r="AY53">
        <f t="shared" si="1"/>
        <v>-1.0948168726501083E-2</v>
      </c>
      <c r="AZ53">
        <f t="shared" si="2"/>
        <v>4.5719029411012335E-3</v>
      </c>
      <c r="BA53">
        <f t="shared" si="3"/>
        <v>0.90073651147719258</v>
      </c>
      <c r="BB53">
        <f t="shared" si="4"/>
        <v>0.97723100434248988</v>
      </c>
      <c r="BC53">
        <f t="shared" si="5"/>
        <v>-2.1205056682028411</v>
      </c>
      <c r="BD53">
        <f t="shared" si="6"/>
        <v>-1.7854832104810878</v>
      </c>
      <c r="BE53">
        <f t="shared" si="35"/>
        <v>4.334375320886898</v>
      </c>
      <c r="BF53">
        <f t="shared" si="35"/>
        <v>4.3343753384522641</v>
      </c>
      <c r="BG53">
        <f t="shared" si="35"/>
        <v>4.3343750879632088</v>
      </c>
      <c r="BH53">
        <f t="shared" si="35"/>
        <v>4.3343786600509091</v>
      </c>
      <c r="BI53">
        <f t="shared" si="35"/>
        <v>4.334327723495571</v>
      </c>
      <c r="BJ53">
        <f t="shared" si="35"/>
        <v>4.335054677371323</v>
      </c>
      <c r="BK53">
        <f t="shared" si="35"/>
        <v>4.32480267490181</v>
      </c>
      <c r="BL53">
        <f t="shared" si="8"/>
        <v>4.5109612418243499</v>
      </c>
      <c r="BM53"/>
      <c r="BN53"/>
      <c r="BO53"/>
    </row>
    <row r="54" spans="1:67" s="8" customFormat="1">
      <c r="A54" s="37" t="s">
        <v>57</v>
      </c>
      <c r="B54" s="38" t="s">
        <v>49</v>
      </c>
      <c r="C54" s="37">
        <v>35468.603999999999</v>
      </c>
      <c r="D54" s="37" t="s">
        <v>53</v>
      </c>
      <c r="E54">
        <f t="shared" si="11"/>
        <v>-22947.940192894075</v>
      </c>
      <c r="F54">
        <f t="shared" si="12"/>
        <v>-22948</v>
      </c>
      <c r="G54">
        <f t="shared" si="13"/>
        <v>2.1620396000798792E-2</v>
      </c>
      <c r="H54" s="116">
        <f t="shared" si="36"/>
        <v>2.1620396000798792E-2</v>
      </c>
      <c r="I54" s="116"/>
      <c r="J54" s="116"/>
      <c r="K54" s="165"/>
      <c r="L54" s="116"/>
      <c r="M54" s="116"/>
      <c r="N54" s="116"/>
      <c r="O54" s="40"/>
      <c r="P54" s="116"/>
      <c r="Q54" s="293">
        <f t="shared" si="15"/>
        <v>20450.103999999999</v>
      </c>
      <c r="R54" s="8">
        <f t="shared" si="16"/>
        <v>4.6744152323135638E-4</v>
      </c>
      <c r="S54" s="116"/>
      <c r="T54" s="167">
        <f t="shared" si="17"/>
        <v>0</v>
      </c>
      <c r="U54" s="116"/>
      <c r="V54" s="116">
        <v>0.1</v>
      </c>
      <c r="W54" s="116"/>
      <c r="Z54">
        <f t="shared" si="18"/>
        <v>-22948</v>
      </c>
      <c r="AA54">
        <f t="shared" si="19"/>
        <v>-9.9371132862065809E-2</v>
      </c>
      <c r="AB54">
        <f t="shared" si="20"/>
        <v>-9999</v>
      </c>
      <c r="AC54">
        <f t="shared" si="21"/>
        <v>2.1620396000798792E-2</v>
      </c>
      <c r="AD54">
        <f t="shared" si="22"/>
        <v>-9999</v>
      </c>
      <c r="AE54">
        <f t="shared" si="23"/>
        <v>0</v>
      </c>
      <c r="AF54">
        <f t="shared" si="24"/>
        <v>-9999</v>
      </c>
      <c r="AG54" s="25"/>
      <c r="AH54">
        <f t="shared" si="25"/>
        <v>-2.2125531339828274E-3</v>
      </c>
      <c r="AI54">
        <f t="shared" si="26"/>
        <v>0.90723190684572452</v>
      </c>
      <c r="AJ54">
        <f t="shared" si="27"/>
        <v>-0.29284098313467882</v>
      </c>
      <c r="AK54">
        <f t="shared" si="28"/>
        <v>0.16581339177677917</v>
      </c>
      <c r="AL54">
        <f t="shared" si="29"/>
        <v>2.0808832672753135</v>
      </c>
      <c r="AM54">
        <f t="shared" si="30"/>
        <v>1.7053392981366837</v>
      </c>
      <c r="AN54">
        <f t="shared" si="38"/>
        <v>-4.3774085403653551</v>
      </c>
      <c r="AO54">
        <f t="shared" si="38"/>
        <v>-4.37740854881004</v>
      </c>
      <c r="AP54">
        <f t="shared" si="38"/>
        <v>-4.3774084136142699</v>
      </c>
      <c r="AQ54">
        <f t="shared" si="38"/>
        <v>-4.3774105780466011</v>
      </c>
      <c r="AR54">
        <f t="shared" si="38"/>
        <v>-4.3773759279334774</v>
      </c>
      <c r="AS54">
        <f t="shared" si="38"/>
        <v>-4.3779310520600916</v>
      </c>
      <c r="AT54">
        <f t="shared" si="38"/>
        <v>-4.3691414344983448</v>
      </c>
      <c r="AU54">
        <f t="shared" si="32"/>
        <v>-4.5568477215252434</v>
      </c>
      <c r="AV54"/>
      <c r="AW54">
        <v>2000</v>
      </c>
      <c r="AX54">
        <f t="shared" si="0"/>
        <v>-5.3358631540420549E-3</v>
      </c>
      <c r="AY54">
        <f t="shared" si="1"/>
        <v>-8.9259718163640974E-3</v>
      </c>
      <c r="AZ54">
        <f t="shared" si="2"/>
        <v>3.5901086623220425E-3</v>
      </c>
      <c r="BA54">
        <f t="shared" si="3"/>
        <v>0.96156765435443503</v>
      </c>
      <c r="BB54">
        <f t="shared" si="4"/>
        <v>0.84734446764032445</v>
      </c>
      <c r="BC54">
        <f t="shared" si="5"/>
        <v>-1.7744772263548056</v>
      </c>
      <c r="BD54">
        <f t="shared" si="6"/>
        <v>-1.2276527326757691</v>
      </c>
      <c r="BE54">
        <f t="shared" si="35"/>
        <v>4.6996224976537508</v>
      </c>
      <c r="BF54">
        <f t="shared" si="35"/>
        <v>4.69962249765375</v>
      </c>
      <c r="BG54">
        <f t="shared" si="35"/>
        <v>4.6996224976538414</v>
      </c>
      <c r="BH54">
        <f t="shared" si="35"/>
        <v>4.6996224976163941</v>
      </c>
      <c r="BI54">
        <f t="shared" si="35"/>
        <v>4.6996225130549618</v>
      </c>
      <c r="BJ54">
        <f t="shared" si="35"/>
        <v>4.6996161496983859</v>
      </c>
      <c r="BK54">
        <f t="shared" si="35"/>
        <v>4.7025828060287793</v>
      </c>
      <c r="BL54">
        <f t="shared" si="8"/>
        <v>4.8896070144713182</v>
      </c>
      <c r="BM54"/>
      <c r="BN54"/>
      <c r="BO54"/>
    </row>
    <row r="55" spans="1:67" s="8" customFormat="1">
      <c r="A55" s="37" t="s">
        <v>60</v>
      </c>
      <c r="B55" s="38" t="s">
        <v>45</v>
      </c>
      <c r="C55" s="37">
        <v>35721.474000000002</v>
      </c>
      <c r="D55" s="37" t="s">
        <v>53</v>
      </c>
      <c r="E55">
        <f t="shared" si="11"/>
        <v>-22248.44223392355</v>
      </c>
      <c r="F55">
        <f t="shared" si="12"/>
        <v>-22248.5</v>
      </c>
      <c r="G55">
        <f t="shared" si="13"/>
        <v>2.0882559503661469E-2</v>
      </c>
      <c r="H55" s="116">
        <f t="shared" si="36"/>
        <v>2.0882559503661469E-2</v>
      </c>
      <c r="I55" s="116"/>
      <c r="J55" s="116"/>
      <c r="K55" s="165"/>
      <c r="L55" s="116"/>
      <c r="M55" s="116"/>
      <c r="N55" s="116"/>
      <c r="O55" s="40"/>
      <c r="P55" s="116"/>
      <c r="Q55" s="293">
        <f t="shared" si="15"/>
        <v>20702.974000000002</v>
      </c>
      <c r="R55" s="8">
        <f t="shared" si="16"/>
        <v>4.3608129142396195E-4</v>
      </c>
      <c r="S55" s="116"/>
      <c r="T55" s="167">
        <f t="shared" si="17"/>
        <v>0</v>
      </c>
      <c r="V55" s="116">
        <v>0.1</v>
      </c>
      <c r="W55" s="116"/>
      <c r="Z55">
        <f t="shared" si="18"/>
        <v>-22248.5</v>
      </c>
      <c r="AA55">
        <f t="shared" si="19"/>
        <v>-9.4686573907502639E-2</v>
      </c>
      <c r="AB55">
        <f t="shared" si="20"/>
        <v>-9999</v>
      </c>
      <c r="AC55">
        <f t="shared" si="21"/>
        <v>2.0882559503661469E-2</v>
      </c>
      <c r="AD55">
        <f t="shared" si="22"/>
        <v>-9999</v>
      </c>
      <c r="AE55">
        <f t="shared" si="23"/>
        <v>0</v>
      </c>
      <c r="AF55">
        <f t="shared" si="24"/>
        <v>-9999</v>
      </c>
      <c r="AG55" s="25"/>
      <c r="AH55">
        <f t="shared" si="25"/>
        <v>-1.074548542048708E-3</v>
      </c>
      <c r="AI55">
        <f t="shared" si="26"/>
        <v>0.87307539943147139</v>
      </c>
      <c r="AJ55">
        <f t="shared" si="27"/>
        <v>-7.5660813248905653E-2</v>
      </c>
      <c r="AK55">
        <f t="shared" si="28"/>
        <v>0.14138651198229438</v>
      </c>
      <c r="AL55">
        <f t="shared" si="29"/>
        <v>2.3023468102131552</v>
      </c>
      <c r="AM55">
        <f t="shared" si="30"/>
        <v>2.2415476280242101</v>
      </c>
      <c r="AN55">
        <f t="shared" si="38"/>
        <v>-4.1329941008410609</v>
      </c>
      <c r="AO55">
        <f t="shared" si="38"/>
        <v>-4.1329942973352374</v>
      </c>
      <c r="AP55">
        <f t="shared" si="38"/>
        <v>-4.13299240848536</v>
      </c>
      <c r="AQ55">
        <f t="shared" si="38"/>
        <v>-4.1330105657573739</v>
      </c>
      <c r="AR55">
        <f t="shared" si="38"/>
        <v>-4.1328360430797488</v>
      </c>
      <c r="AS55">
        <f t="shared" si="38"/>
        <v>-4.1345154384395153</v>
      </c>
      <c r="AT55">
        <f t="shared" si="38"/>
        <v>-4.1185294169517768</v>
      </c>
      <c r="AU55">
        <f t="shared" si="32"/>
        <v>-4.2919850035586888</v>
      </c>
      <c r="AV55"/>
      <c r="AW55">
        <v>3000</v>
      </c>
      <c r="AX55">
        <f t="shared" si="0"/>
        <v>-5.0165208124892842E-3</v>
      </c>
      <c r="AY55">
        <f t="shared" si="1"/>
        <v>-7.0302542498314503E-3</v>
      </c>
      <c r="AZ55">
        <f t="shared" si="2"/>
        <v>2.0137334373421666E-3</v>
      </c>
      <c r="BA55">
        <f t="shared" si="3"/>
        <v>1.036857787615411</v>
      </c>
      <c r="BB55">
        <f t="shared" si="4"/>
        <v>0.57455272086540943</v>
      </c>
      <c r="BC55">
        <f t="shared" si="5"/>
        <v>-1.3755702155974305</v>
      </c>
      <c r="BD55">
        <f t="shared" si="6"/>
        <v>-0.82161926191713719</v>
      </c>
      <c r="BE55">
        <f t="shared" si="35"/>
        <v>5.0917623833839416</v>
      </c>
      <c r="BF55">
        <f t="shared" si="35"/>
        <v>5.0917624080838664</v>
      </c>
      <c r="BG55">
        <f t="shared" si="35"/>
        <v>5.0917627591128216</v>
      </c>
      <c r="BH55">
        <f t="shared" si="35"/>
        <v>5.0917677478124324</v>
      </c>
      <c r="BI55">
        <f t="shared" si="35"/>
        <v>5.0918386387042904</v>
      </c>
      <c r="BJ55">
        <f t="shared" si="35"/>
        <v>5.0928446608115747</v>
      </c>
      <c r="BK55">
        <f t="shared" si="35"/>
        <v>5.1068582473642667</v>
      </c>
      <c r="BL55">
        <f t="shared" si="8"/>
        <v>5.2682527871182856</v>
      </c>
      <c r="BM55"/>
      <c r="BN55"/>
      <c r="BO55"/>
    </row>
    <row r="56" spans="1:67" s="8" customFormat="1">
      <c r="A56" s="37" t="s">
        <v>60</v>
      </c>
      <c r="B56" s="38" t="s">
        <v>45</v>
      </c>
      <c r="C56" s="43">
        <v>35725.464999999997</v>
      </c>
      <c r="D56" s="37" t="s">
        <v>53</v>
      </c>
      <c r="E56">
        <f t="shared" si="11"/>
        <v>-22237.40218823111</v>
      </c>
      <c r="F56">
        <f t="shared" si="12"/>
        <v>-22237.5</v>
      </c>
      <c r="G56">
        <f t="shared" si="13"/>
        <v>3.5359162502572872E-2</v>
      </c>
      <c r="H56" s="116">
        <f t="shared" si="36"/>
        <v>3.5359162502572872E-2</v>
      </c>
      <c r="I56" s="116"/>
      <c r="J56" s="116"/>
      <c r="K56" s="165"/>
      <c r="L56" s="116"/>
      <c r="M56" s="116"/>
      <c r="N56" s="116"/>
      <c r="O56" s="40"/>
      <c r="P56" s="116"/>
      <c r="Q56" s="293">
        <f t="shared" si="15"/>
        <v>20706.964999999997</v>
      </c>
      <c r="R56" s="8">
        <f t="shared" si="16"/>
        <v>1.2502703728833554E-3</v>
      </c>
      <c r="S56" s="116"/>
      <c r="T56" s="167">
        <f t="shared" si="17"/>
        <v>0</v>
      </c>
      <c r="V56" s="116">
        <v>0.1</v>
      </c>
      <c r="W56" s="116"/>
      <c r="Z56">
        <f t="shared" si="18"/>
        <v>-22237.5</v>
      </c>
      <c r="AA56">
        <f t="shared" si="19"/>
        <v>-9.4613054495415044E-2</v>
      </c>
      <c r="AB56">
        <f t="shared" si="20"/>
        <v>-9999</v>
      </c>
      <c r="AC56">
        <f t="shared" si="21"/>
        <v>3.5359162502572872E-2</v>
      </c>
      <c r="AD56">
        <f t="shared" si="22"/>
        <v>-9999</v>
      </c>
      <c r="AE56">
        <f t="shared" si="23"/>
        <v>0</v>
      </c>
      <c r="AF56">
        <f t="shared" si="24"/>
        <v>-9999</v>
      </c>
      <c r="AG56" s="25"/>
      <c r="AH56">
        <f t="shared" si="25"/>
        <v>-1.0563062855797869E-3</v>
      </c>
      <c r="AI56">
        <f t="shared" si="26"/>
        <v>0.87260203153507176</v>
      </c>
      <c r="AJ56">
        <f t="shared" si="27"/>
        <v>-7.2316911155131516E-2</v>
      </c>
      <c r="AK56">
        <f t="shared" si="28"/>
        <v>0.140960127805735</v>
      </c>
      <c r="AL56">
        <f t="shared" si="29"/>
        <v>2.3056999045034869</v>
      </c>
      <c r="AM56">
        <f t="shared" si="30"/>
        <v>2.2516861569702322</v>
      </c>
      <c r="AN56">
        <f t="shared" si="38"/>
        <v>-4.1292224817558489</v>
      </c>
      <c r="AO56">
        <f t="shared" si="38"/>
        <v>-4.1292226850385418</v>
      </c>
      <c r="AP56">
        <f t="shared" si="38"/>
        <v>-4.129220742118159</v>
      </c>
      <c r="AQ56">
        <f t="shared" si="38"/>
        <v>-4.1292393122538682</v>
      </c>
      <c r="AR56">
        <f t="shared" si="38"/>
        <v>-4.1290618431109127</v>
      </c>
      <c r="AS56">
        <f t="shared" si="38"/>
        <v>-4.1307598189334653</v>
      </c>
      <c r="AT56">
        <f t="shared" si="38"/>
        <v>-4.1146887982146563</v>
      </c>
      <c r="AU56">
        <f t="shared" si="32"/>
        <v>-4.2878199000595716</v>
      </c>
      <c r="AV56"/>
      <c r="AW56">
        <v>4000</v>
      </c>
      <c r="AX56">
        <f t="shared" si="0"/>
        <v>-5.2826863797508028E-3</v>
      </c>
      <c r="AY56">
        <f t="shared" si="1"/>
        <v>-5.2610160269031363E-3</v>
      </c>
      <c r="AZ56">
        <f t="shared" si="2"/>
        <v>-2.1670352847666525E-5</v>
      </c>
      <c r="BA56">
        <f t="shared" si="3"/>
        <v>1.1164320662282279</v>
      </c>
      <c r="BB56">
        <f t="shared" si="4"/>
        <v>0.14714798682963123</v>
      </c>
      <c r="BC56">
        <f t="shared" si="5"/>
        <v>-0.91119690569711287</v>
      </c>
      <c r="BD56">
        <f t="shared" si="6"/>
        <v>-0.48997867001002615</v>
      </c>
      <c r="BE56">
        <f t="shared" si="35"/>
        <v>5.5148618434261607</v>
      </c>
      <c r="BF56">
        <f t="shared" si="35"/>
        <v>5.5148626383305066</v>
      </c>
      <c r="BG56">
        <f t="shared" si="35"/>
        <v>5.5148684564744954</v>
      </c>
      <c r="BH56">
        <f t="shared" si="35"/>
        <v>5.5149110402243355</v>
      </c>
      <c r="BI56">
        <f t="shared" si="35"/>
        <v>5.515222662880908</v>
      </c>
      <c r="BJ56">
        <f t="shared" si="35"/>
        <v>5.5175002332843794</v>
      </c>
      <c r="BK56">
        <f t="shared" si="35"/>
        <v>5.5339980998492777</v>
      </c>
      <c r="BL56">
        <f t="shared" si="8"/>
        <v>5.6468985597652539</v>
      </c>
      <c r="BM56"/>
      <c r="BN56"/>
      <c r="BO56"/>
    </row>
    <row r="57" spans="1:67" s="8" customFormat="1">
      <c r="A57" s="37" t="s">
        <v>60</v>
      </c>
      <c r="B57" s="38" t="s">
        <v>45</v>
      </c>
      <c r="C57" s="43">
        <v>35730.514999999999</v>
      </c>
      <c r="D57" s="37" t="s">
        <v>53</v>
      </c>
      <c r="E57">
        <f t="shared" si="11"/>
        <v>-22223.432699194043</v>
      </c>
      <c r="F57">
        <f t="shared" si="12"/>
        <v>-22223.5</v>
      </c>
      <c r="G57">
        <f t="shared" si="13"/>
        <v>2.4329384505108465E-2</v>
      </c>
      <c r="H57" s="116">
        <f t="shared" si="36"/>
        <v>2.4329384505108465E-2</v>
      </c>
      <c r="I57" s="116"/>
      <c r="J57" s="116"/>
      <c r="K57" s="165"/>
      <c r="L57" s="116"/>
      <c r="M57" s="116"/>
      <c r="N57" s="116"/>
      <c r="O57" s="40"/>
      <c r="P57" s="116"/>
      <c r="Q57" s="293">
        <f t="shared" si="15"/>
        <v>20712.014999999999</v>
      </c>
      <c r="R57" s="8">
        <f t="shared" si="16"/>
        <v>5.9191895039741179E-4</v>
      </c>
      <c r="S57" s="116"/>
      <c r="T57" s="167">
        <f t="shared" si="17"/>
        <v>0</v>
      </c>
      <c r="U57" s="116"/>
      <c r="V57" s="116">
        <v>0.1</v>
      </c>
      <c r="W57" s="116"/>
      <c r="Z57">
        <f t="shared" si="18"/>
        <v>-22223.5</v>
      </c>
      <c r="AA57">
        <f t="shared" si="19"/>
        <v>-9.451949906512469E-2</v>
      </c>
      <c r="AB57">
        <f t="shared" si="20"/>
        <v>-9999</v>
      </c>
      <c r="AC57">
        <f t="shared" si="21"/>
        <v>2.4329384505108465E-2</v>
      </c>
      <c r="AD57">
        <f t="shared" si="22"/>
        <v>-9999</v>
      </c>
      <c r="AE57">
        <f t="shared" si="23"/>
        <v>0</v>
      </c>
      <c r="AF57">
        <f t="shared" si="24"/>
        <v>-9999</v>
      </c>
      <c r="AG57" s="25"/>
      <c r="AH57">
        <f t="shared" si="25"/>
        <v>-1.0330814649189991E-3</v>
      </c>
      <c r="AI57">
        <f t="shared" si="26"/>
        <v>0.87200237217127241</v>
      </c>
      <c r="AJ57">
        <f t="shared" si="27"/>
        <v>-6.8065098238788493E-2</v>
      </c>
      <c r="AK57">
        <f t="shared" si="28"/>
        <v>0.14041583696370771</v>
      </c>
      <c r="AL57">
        <f t="shared" si="29"/>
        <v>2.3099622334229717</v>
      </c>
      <c r="AM57">
        <f t="shared" si="30"/>
        <v>2.2646849152130764</v>
      </c>
      <c r="AN57">
        <f t="shared" si="38"/>
        <v>-4.1244251903994655</v>
      </c>
      <c r="AO57">
        <f t="shared" si="38"/>
        <v>-4.1244254025579039</v>
      </c>
      <c r="AP57">
        <f t="shared" si="38"/>
        <v>-4.1244233894217048</v>
      </c>
      <c r="AQ57">
        <f t="shared" si="38"/>
        <v>-4.1244424919817213</v>
      </c>
      <c r="AR57">
        <f t="shared" si="38"/>
        <v>-4.1242612506788614</v>
      </c>
      <c r="AS57">
        <f t="shared" si="38"/>
        <v>-4.1259828216459669</v>
      </c>
      <c r="AT57">
        <f t="shared" si="38"/>
        <v>-4.1098050811472415</v>
      </c>
      <c r="AU57">
        <f t="shared" si="32"/>
        <v>-4.2825188592425141</v>
      </c>
      <c r="AV57"/>
      <c r="AW57">
        <v>5000</v>
      </c>
      <c r="AX57">
        <f t="shared" si="0"/>
        <v>-5.7986026975107748E-3</v>
      </c>
      <c r="AY57">
        <f t="shared" si="1"/>
        <v>-3.6182571475791604E-3</v>
      </c>
      <c r="AZ57">
        <f t="shared" si="2"/>
        <v>-2.1803455499316139E-3</v>
      </c>
      <c r="BA57">
        <f t="shared" si="3"/>
        <v>1.1762664817318682</v>
      </c>
      <c r="BB57">
        <f t="shared" si="4"/>
        <v>-0.37182063553862688</v>
      </c>
      <c r="BC57">
        <f t="shared" si="5"/>
        <v>-0.38254315583303328</v>
      </c>
      <c r="BD57">
        <f t="shared" si="6"/>
        <v>-0.19363877047797753</v>
      </c>
      <c r="BE57">
        <f t="shared" si="35"/>
        <v>5.9663476304867489</v>
      </c>
      <c r="BF57">
        <f t="shared" si="35"/>
        <v>5.9663493294245127</v>
      </c>
      <c r="BG57">
        <f t="shared" si="35"/>
        <v>5.9663587395693414</v>
      </c>
      <c r="BH57">
        <f t="shared" si="35"/>
        <v>5.966410860332334</v>
      </c>
      <c r="BI57">
        <f t="shared" si="35"/>
        <v>5.9666995298784675</v>
      </c>
      <c r="BJ57">
        <f t="shared" si="35"/>
        <v>5.9682978257474248</v>
      </c>
      <c r="BK57">
        <f t="shared" si="35"/>
        <v>5.9771323133481324</v>
      </c>
      <c r="BL57">
        <f t="shared" si="8"/>
        <v>6.0255443324122222</v>
      </c>
      <c r="BM57"/>
      <c r="BN57"/>
      <c r="BO57"/>
    </row>
    <row r="58" spans="1:67" s="8" customFormat="1">
      <c r="A58" s="37" t="s">
        <v>60</v>
      </c>
      <c r="B58" s="38" t="s">
        <v>49</v>
      </c>
      <c r="C58" s="43">
        <v>36019.506999999998</v>
      </c>
      <c r="D58" s="37" t="s">
        <v>53</v>
      </c>
      <c r="E58">
        <f t="shared" si="11"/>
        <v>-21424.012783194496</v>
      </c>
      <c r="F58">
        <f t="shared" si="12"/>
        <v>-21424</v>
      </c>
      <c r="G58">
        <f t="shared" si="13"/>
        <v>-4.6211520020733587E-3</v>
      </c>
      <c r="H58" s="116">
        <f t="shared" si="36"/>
        <v>-4.6211520020733587E-3</v>
      </c>
      <c r="I58" s="116"/>
      <c r="J58" s="116"/>
      <c r="K58" s="165"/>
      <c r="L58" s="116"/>
      <c r="M58" s="116"/>
      <c r="N58" s="116"/>
      <c r="O58" s="40"/>
      <c r="P58" s="116"/>
      <c r="Q58" s="293">
        <f t="shared" si="15"/>
        <v>21001.006999999998</v>
      </c>
      <c r="R58" s="8">
        <f t="shared" si="16"/>
        <v>2.1355045826266611E-5</v>
      </c>
      <c r="S58" s="116"/>
      <c r="T58" s="167">
        <f t="shared" si="17"/>
        <v>0</v>
      </c>
      <c r="U58" s="116"/>
      <c r="V58" s="116">
        <v>0.1</v>
      </c>
      <c r="W58" s="116"/>
      <c r="Z58">
        <f t="shared" si="18"/>
        <v>-21424</v>
      </c>
      <c r="AA58">
        <f t="shared" si="19"/>
        <v>-8.9219645132478348E-2</v>
      </c>
      <c r="AB58">
        <f t="shared" si="20"/>
        <v>-9999</v>
      </c>
      <c r="AC58">
        <f t="shared" si="21"/>
        <v>-4.6211520020733587E-3</v>
      </c>
      <c r="AD58">
        <f t="shared" si="22"/>
        <v>-9999</v>
      </c>
      <c r="AE58">
        <f t="shared" si="23"/>
        <v>0</v>
      </c>
      <c r="AF58">
        <f t="shared" si="24"/>
        <v>-9999</v>
      </c>
      <c r="AG58" s="25"/>
      <c r="AH58">
        <f t="shared" si="25"/>
        <v>2.9152295205472385E-4</v>
      </c>
      <c r="AI58">
        <f t="shared" si="26"/>
        <v>0.84285233513217683</v>
      </c>
      <c r="AJ58">
        <f t="shared" si="27"/>
        <v>0.16586205550548905</v>
      </c>
      <c r="AK58">
        <f t="shared" si="28"/>
        <v>0.10679237532048032</v>
      </c>
      <c r="AL58">
        <f t="shared" si="29"/>
        <v>2.5447121082618041</v>
      </c>
      <c r="AM58">
        <f t="shared" si="30"/>
        <v>3.2506783731146052</v>
      </c>
      <c r="AN58">
        <f t="shared" si="38"/>
        <v>-3.8553958731282467</v>
      </c>
      <c r="AO58">
        <f t="shared" si="38"/>
        <v>-3.8553970584825654</v>
      </c>
      <c r="AP58">
        <f t="shared" si="38"/>
        <v>-3.8553888049064953</v>
      </c>
      <c r="AQ58">
        <f t="shared" si="38"/>
        <v>-3.855446275461019</v>
      </c>
      <c r="AR58">
        <f t="shared" si="38"/>
        <v>-3.8550461610609918</v>
      </c>
      <c r="AS58">
        <f t="shared" si="38"/>
        <v>-3.8578346745026026</v>
      </c>
      <c r="AT58">
        <f t="shared" si="38"/>
        <v>-3.8385380110365031</v>
      </c>
      <c r="AU58">
        <f t="shared" si="32"/>
        <v>-3.9797915640112631</v>
      </c>
      <c r="AV58"/>
      <c r="AW58">
        <v>6000</v>
      </c>
      <c r="AX58">
        <f t="shared" si="0"/>
        <v>-6.0482008979047854E-3</v>
      </c>
      <c r="AY58">
        <f t="shared" si="1"/>
        <v>-2.101977611859518E-3</v>
      </c>
      <c r="AZ58">
        <f t="shared" si="2"/>
        <v>-3.9462232860452678E-3</v>
      </c>
      <c r="BA58">
        <f t="shared" si="3"/>
        <v>1.1869045314207787</v>
      </c>
      <c r="BB58">
        <f t="shared" si="4"/>
        <v>-0.81006835448034342</v>
      </c>
      <c r="BC58">
        <f t="shared" si="5"/>
        <v>0.18075602883137534</v>
      </c>
      <c r="BD58">
        <f t="shared" si="6"/>
        <v>9.0624895871798186E-2</v>
      </c>
      <c r="BE58">
        <f t="shared" si="35"/>
        <v>6.4324438590329169</v>
      </c>
      <c r="BF58">
        <f t="shared" si="35"/>
        <v>6.4324428470834158</v>
      </c>
      <c r="BG58">
        <f t="shared" si="35"/>
        <v>6.4324374611534889</v>
      </c>
      <c r="BH58">
        <f t="shared" si="35"/>
        <v>6.4324087955265234</v>
      </c>
      <c r="BI58">
        <f t="shared" si="35"/>
        <v>6.4322562300477237</v>
      </c>
      <c r="BJ58">
        <f t="shared" si="35"/>
        <v>6.4314442979695485</v>
      </c>
      <c r="BK58">
        <f t="shared" si="35"/>
        <v>6.427124951612452</v>
      </c>
      <c r="BL58">
        <f t="shared" si="8"/>
        <v>6.4041901050591905</v>
      </c>
      <c r="BM58"/>
      <c r="BN58"/>
      <c r="BO58"/>
    </row>
    <row r="59" spans="1:67" s="8" customFormat="1">
      <c r="A59" s="37" t="s">
        <v>57</v>
      </c>
      <c r="B59" s="38" t="s">
        <v>49</v>
      </c>
      <c r="C59" s="43">
        <v>36056.764000000003</v>
      </c>
      <c r="D59" s="37" t="s">
        <v>53</v>
      </c>
      <c r="E59">
        <f t="shared" si="11"/>
        <v>-21320.951148926419</v>
      </c>
      <c r="F59">
        <f t="shared" si="12"/>
        <v>-21321</v>
      </c>
      <c r="G59">
        <f t="shared" si="13"/>
        <v>1.7659767006989568E-2</v>
      </c>
      <c r="H59" s="116">
        <f t="shared" si="36"/>
        <v>1.7659767006989568E-2</v>
      </c>
      <c r="I59" s="116"/>
      <c r="J59" s="116"/>
      <c r="K59" s="165"/>
      <c r="L59" s="116"/>
      <c r="M59" s="116"/>
      <c r="N59" s="116"/>
      <c r="O59" s="40"/>
      <c r="P59" s="116"/>
      <c r="Q59" s="293">
        <f t="shared" si="15"/>
        <v>21038.264000000003</v>
      </c>
      <c r="R59" s="8">
        <f t="shared" si="16"/>
        <v>3.118673707411573E-4</v>
      </c>
      <c r="S59" s="116"/>
      <c r="T59" s="167">
        <f t="shared" si="17"/>
        <v>0</v>
      </c>
      <c r="U59" s="116"/>
      <c r="V59" s="116">
        <v>0.1</v>
      </c>
      <c r="W59" s="116"/>
      <c r="Z59">
        <f t="shared" si="18"/>
        <v>-21321</v>
      </c>
      <c r="AA59">
        <f t="shared" si="19"/>
        <v>-8.8545291785894764E-2</v>
      </c>
      <c r="AB59">
        <f t="shared" si="20"/>
        <v>-9999</v>
      </c>
      <c r="AC59">
        <f t="shared" si="21"/>
        <v>1.7659767006989568E-2</v>
      </c>
      <c r="AD59">
        <f t="shared" si="22"/>
        <v>-9999</v>
      </c>
      <c r="AE59">
        <f t="shared" si="23"/>
        <v>0</v>
      </c>
      <c r="AF59">
        <f t="shared" si="24"/>
        <v>-9999</v>
      </c>
      <c r="AG59" s="25"/>
      <c r="AH59">
        <f t="shared" si="25"/>
        <v>4.5962144187541024E-4</v>
      </c>
      <c r="AI59">
        <f t="shared" si="26"/>
        <v>0.83980446636390105</v>
      </c>
      <c r="AJ59">
        <f t="shared" si="27"/>
        <v>0.19455366748682043</v>
      </c>
      <c r="AK59">
        <f t="shared" si="28"/>
        <v>0.10216355026645017</v>
      </c>
      <c r="AL59">
        <f t="shared" si="29"/>
        <v>2.5738823998996558</v>
      </c>
      <c r="AM59">
        <f t="shared" si="30"/>
        <v>3.4277933051735476</v>
      </c>
      <c r="AN59">
        <f t="shared" si="38"/>
        <v>-3.8213552505022697</v>
      </c>
      <c r="AO59">
        <f t="shared" si="38"/>
        <v>-3.8213566133254022</v>
      </c>
      <c r="AP59">
        <f t="shared" si="38"/>
        <v>-3.8213473905764852</v>
      </c>
      <c r="AQ59">
        <f t="shared" si="38"/>
        <v>-3.8214098058115487</v>
      </c>
      <c r="AR59">
        <f t="shared" si="38"/>
        <v>-3.8209874702257443</v>
      </c>
      <c r="AS59">
        <f t="shared" si="38"/>
        <v>-3.8238480444917484</v>
      </c>
      <c r="AT59">
        <f t="shared" si="38"/>
        <v>-3.8045995477061822</v>
      </c>
      <c r="AU59">
        <f t="shared" si="32"/>
        <v>-3.9407910494286256</v>
      </c>
      <c r="AV59"/>
      <c r="AW59">
        <v>7000</v>
      </c>
      <c r="AX59">
        <f t="shared" si="0"/>
        <v>-5.5758389598433277E-3</v>
      </c>
      <c r="AY59">
        <f t="shared" si="1"/>
        <v>-7.1217741974421165E-4</v>
      </c>
      <c r="AZ59">
        <f t="shared" si="2"/>
        <v>-4.8636615400991165E-3</v>
      </c>
      <c r="BA59">
        <f t="shared" si="3"/>
        <v>1.1419627095258176</v>
      </c>
      <c r="BB59">
        <f t="shared" si="4"/>
        <v>-0.99677893635330206</v>
      </c>
      <c r="BC59">
        <f t="shared" si="5"/>
        <v>0.72699924705213559</v>
      </c>
      <c r="BD59">
        <f t="shared" si="6"/>
        <v>0.38040358507519428</v>
      </c>
      <c r="BE59">
        <f t="shared" si="35"/>
        <v>6.8914026965707045</v>
      </c>
      <c r="BF59">
        <f t="shared" si="35"/>
        <v>6.8914013225583872</v>
      </c>
      <c r="BG59">
        <f t="shared" si="35"/>
        <v>6.8913925106936302</v>
      </c>
      <c r="BH59">
        <f t="shared" si="35"/>
        <v>6.8913359994136512</v>
      </c>
      <c r="BI59">
        <f t="shared" si="35"/>
        <v>6.8909736403266439</v>
      </c>
      <c r="BJ59">
        <f t="shared" si="35"/>
        <v>6.8886523027417237</v>
      </c>
      <c r="BK59">
        <f t="shared" si="35"/>
        <v>6.8738684603706295</v>
      </c>
      <c r="BL59">
        <f t="shared" si="8"/>
        <v>6.7828358777061588</v>
      </c>
      <c r="BM59"/>
      <c r="BN59"/>
      <c r="BO59"/>
    </row>
    <row r="60" spans="1:67" s="8" customFormat="1">
      <c r="A60" s="37" t="s">
        <v>61</v>
      </c>
      <c r="B60" s="38" t="s">
        <v>45</v>
      </c>
      <c r="C60" s="43">
        <v>36457.853999999999</v>
      </c>
      <c r="D60" s="37" t="s">
        <v>46</v>
      </c>
      <c r="E60">
        <f t="shared" si="11"/>
        <v>-20211.441771129601</v>
      </c>
      <c r="F60">
        <f t="shared" si="12"/>
        <v>-20211.5</v>
      </c>
      <c r="G60">
        <f t="shared" si="13"/>
        <v>2.104986050107982E-2</v>
      </c>
      <c r="H60" s="116"/>
      <c r="I60" s="116">
        <f>G60</f>
        <v>2.104986050107982E-2</v>
      </c>
      <c r="J60" s="116"/>
      <c r="K60" s="165"/>
      <c r="L60" s="116"/>
      <c r="M60" s="116"/>
      <c r="N60" s="116"/>
      <c r="O60" s="40"/>
      <c r="P60" s="116"/>
      <c r="Q60" s="293">
        <f t="shared" si="15"/>
        <v>21439.353999999999</v>
      </c>
      <c r="R60" s="8">
        <f t="shared" si="16"/>
        <v>4.4309662711492035E-4</v>
      </c>
      <c r="S60" s="116"/>
      <c r="T60" s="167">
        <f t="shared" si="17"/>
        <v>0</v>
      </c>
      <c r="U60" s="116"/>
      <c r="V60" s="116">
        <v>0.1</v>
      </c>
      <c r="W60" s="116"/>
      <c r="Z60">
        <f t="shared" si="18"/>
        <v>-20211.5</v>
      </c>
      <c r="AA60">
        <f t="shared" si="19"/>
        <v>-8.1467862087951246E-2</v>
      </c>
      <c r="AB60">
        <f t="shared" si="20"/>
        <v>-9999</v>
      </c>
      <c r="AC60">
        <f t="shared" si="21"/>
        <v>2.104986050107982E-2</v>
      </c>
      <c r="AD60">
        <f t="shared" si="22"/>
        <v>-9999</v>
      </c>
      <c r="AE60">
        <f t="shared" si="23"/>
        <v>0</v>
      </c>
      <c r="AF60">
        <f t="shared" si="24"/>
        <v>-9999</v>
      </c>
      <c r="AG60" s="25"/>
      <c r="AH60">
        <f t="shared" si="25"/>
        <v>2.168826818535868E-3</v>
      </c>
      <c r="AI60">
        <f t="shared" si="26"/>
        <v>0.81659521551562919</v>
      </c>
      <c r="AJ60">
        <f t="shared" si="27"/>
        <v>0.47877724584312853</v>
      </c>
      <c r="AK60">
        <f t="shared" si="28"/>
        <v>4.9625447385806896E-2</v>
      </c>
      <c r="AL60">
        <f t="shared" si="29"/>
        <v>2.8773414207887047</v>
      </c>
      <c r="AM60">
        <f t="shared" si="30"/>
        <v>7.5244618266386976</v>
      </c>
      <c r="AN60">
        <f t="shared" si="38"/>
        <v>-3.4610189621595686</v>
      </c>
      <c r="AO60">
        <f t="shared" si="38"/>
        <v>-3.4610213669226448</v>
      </c>
      <c r="AP60">
        <f t="shared" si="38"/>
        <v>-3.4610080359554116</v>
      </c>
      <c r="AQ60">
        <f t="shared" si="38"/>
        <v>-3.4610819378168483</v>
      </c>
      <c r="AR60">
        <f t="shared" si="38"/>
        <v>-3.4606722764716329</v>
      </c>
      <c r="AS60">
        <f t="shared" si="38"/>
        <v>-3.4629438592034005</v>
      </c>
      <c r="AT60">
        <f t="shared" si="38"/>
        <v>-3.4503691099455538</v>
      </c>
      <c r="AU60">
        <f t="shared" si="32"/>
        <v>-3.5206835646768146</v>
      </c>
      <c r="AV60"/>
      <c r="AW60">
        <v>8000</v>
      </c>
      <c r="AX60">
        <f t="shared" si="0"/>
        <v>-4.2544913558055621E-3</v>
      </c>
      <c r="AY60">
        <f t="shared" si="1"/>
        <v>5.5114342876675868E-4</v>
      </c>
      <c r="AZ60">
        <f t="shared" si="2"/>
        <v>-4.8056347845723208E-3</v>
      </c>
      <c r="BA60">
        <f t="shared" si="3"/>
        <v>1.0660149711284248</v>
      </c>
      <c r="BB60">
        <f t="shared" si="4"/>
        <v>-0.91765202172247395</v>
      </c>
      <c r="BC60">
        <f t="shared" si="5"/>
        <v>1.2159489906422418</v>
      </c>
      <c r="BD60">
        <f t="shared" si="6"/>
        <v>0.69590818172072821</v>
      </c>
      <c r="BE60">
        <f t="shared" si="35"/>
        <v>7.3255670569719253</v>
      </c>
      <c r="BF60">
        <f t="shared" si="35"/>
        <v>7.3255669245822679</v>
      </c>
      <c r="BG60">
        <f t="shared" si="35"/>
        <v>7.3255655425208897</v>
      </c>
      <c r="BH60">
        <f t="shared" si="35"/>
        <v>7.3255511148999686</v>
      </c>
      <c r="BI60">
        <f t="shared" si="35"/>
        <v>7.3254005233020703</v>
      </c>
      <c r="BJ60">
        <f t="shared" si="35"/>
        <v>7.3238310000549198</v>
      </c>
      <c r="BK60">
        <f t="shared" si="35"/>
        <v>7.307715582415752</v>
      </c>
      <c r="BL60">
        <f t="shared" si="8"/>
        <v>7.1614816503531262</v>
      </c>
      <c r="BM60"/>
      <c r="BN60"/>
      <c r="BO60"/>
    </row>
    <row r="61" spans="1:67" s="8" customFormat="1">
      <c r="A61" s="37" t="s">
        <v>61</v>
      </c>
      <c r="B61" s="38" t="s">
        <v>49</v>
      </c>
      <c r="C61" s="43">
        <v>36458.023999999998</v>
      </c>
      <c r="D61" s="37" t="s">
        <v>46</v>
      </c>
      <c r="E61">
        <f t="shared" si="11"/>
        <v>-20210.971511102616</v>
      </c>
      <c r="F61">
        <f t="shared" si="12"/>
        <v>-20211</v>
      </c>
      <c r="G61">
        <f t="shared" si="13"/>
        <v>1.0298797002178617E-2</v>
      </c>
      <c r="H61" s="116"/>
      <c r="I61" s="116">
        <f>G61</f>
        <v>1.0298797002178617E-2</v>
      </c>
      <c r="J61" s="116"/>
      <c r="K61" s="165"/>
      <c r="L61" s="116"/>
      <c r="M61" s="116"/>
      <c r="N61" s="116"/>
      <c r="O61" s="40"/>
      <c r="P61" s="116"/>
      <c r="Q61" s="293">
        <f t="shared" si="15"/>
        <v>21439.523999999998</v>
      </c>
      <c r="R61" s="8">
        <f t="shared" si="16"/>
        <v>1.0606521969208326E-4</v>
      </c>
      <c r="S61" s="116"/>
      <c r="T61" s="167">
        <f t="shared" si="17"/>
        <v>0</v>
      </c>
      <c r="U61" s="116"/>
      <c r="V61" s="116">
        <v>0.1</v>
      </c>
      <c r="W61" s="116"/>
      <c r="Z61">
        <f t="shared" si="18"/>
        <v>-20211</v>
      </c>
      <c r="AA61">
        <f t="shared" si="19"/>
        <v>-8.1464763862629533E-2</v>
      </c>
      <c r="AB61">
        <f t="shared" si="20"/>
        <v>-9999</v>
      </c>
      <c r="AC61">
        <f t="shared" si="21"/>
        <v>1.0298797002178617E-2</v>
      </c>
      <c r="AD61">
        <f t="shared" si="22"/>
        <v>-9999</v>
      </c>
      <c r="AE61">
        <f t="shared" si="23"/>
        <v>0</v>
      </c>
      <c r="AF61">
        <f t="shared" si="24"/>
        <v>-9999</v>
      </c>
      <c r="AG61" s="25"/>
      <c r="AH61">
        <f t="shared" si="25"/>
        <v>2.1695409330780824E-3</v>
      </c>
      <c r="AI61">
        <f t="shared" si="26"/>
        <v>0.81658859697021269</v>
      </c>
      <c r="AJ61">
        <f t="shared" si="27"/>
        <v>0.47889436082521769</v>
      </c>
      <c r="AK61">
        <f t="shared" si="28"/>
        <v>4.9600980218589462E-2</v>
      </c>
      <c r="AL61">
        <f t="shared" si="29"/>
        <v>2.8774748236646626</v>
      </c>
      <c r="AM61">
        <f t="shared" si="30"/>
        <v>7.5283069282941399</v>
      </c>
      <c r="AN61">
        <f t="shared" ref="AN61:AT70" si="39">$AU61+$AB$7*SIN(AO61)</f>
        <v>-3.4608585725937879</v>
      </c>
      <c r="AO61">
        <f t="shared" si="39"/>
        <v>-3.4608609769976493</v>
      </c>
      <c r="AP61">
        <f t="shared" si="39"/>
        <v>-3.4608476487286177</v>
      </c>
      <c r="AQ61">
        <f t="shared" si="39"/>
        <v>-3.4609215317132356</v>
      </c>
      <c r="AR61">
        <f t="shared" si="39"/>
        <v>-3.4605119967118174</v>
      </c>
      <c r="AS61">
        <f t="shared" si="39"/>
        <v>-3.462782757885067</v>
      </c>
      <c r="AT61">
        <f t="shared" si="39"/>
        <v>-3.4502132057540527</v>
      </c>
      <c r="AU61">
        <f t="shared" si="32"/>
        <v>-3.520494241790491</v>
      </c>
      <c r="AV61"/>
      <c r="AW61">
        <v>9000</v>
      </c>
      <c r="AX61">
        <f t="shared" si="0"/>
        <v>-2.2626772424243751E-3</v>
      </c>
      <c r="AY61">
        <f t="shared" si="1"/>
        <v>1.6879849336733912E-3</v>
      </c>
      <c r="AZ61">
        <f t="shared" si="2"/>
        <v>-3.9506621760977663E-3</v>
      </c>
      <c r="BA61">
        <f t="shared" si="3"/>
        <v>0.98735279348749361</v>
      </c>
      <c r="BB61">
        <f t="shared" si="4"/>
        <v>-0.67478266126072206</v>
      </c>
      <c r="BC61">
        <f t="shared" si="5"/>
        <v>1.6374098253273131</v>
      </c>
      <c r="BD61">
        <f t="shared" si="6"/>
        <v>1.0689349916718984</v>
      </c>
      <c r="BE61">
        <f t="shared" si="35"/>
        <v>7.7286368000697934</v>
      </c>
      <c r="BF61">
        <f t="shared" si="35"/>
        <v>7.7286368000104595</v>
      </c>
      <c r="BG61">
        <f t="shared" si="35"/>
        <v>7.7286367975125199</v>
      </c>
      <c r="BH61">
        <f t="shared" si="35"/>
        <v>7.7286366923503627</v>
      </c>
      <c r="BI61">
        <f t="shared" si="35"/>
        <v>7.7286322651491126</v>
      </c>
      <c r="BJ61">
        <f t="shared" si="35"/>
        <v>7.7284460261631409</v>
      </c>
      <c r="BK61">
        <f t="shared" si="35"/>
        <v>7.7208460634159737</v>
      </c>
      <c r="BL61">
        <f t="shared" si="8"/>
        <v>7.5401274230000936</v>
      </c>
      <c r="BM61"/>
      <c r="BN61"/>
      <c r="BO61"/>
    </row>
    <row r="62" spans="1:67" s="8" customFormat="1">
      <c r="A62" s="37" t="s">
        <v>60</v>
      </c>
      <c r="B62" s="38" t="s">
        <v>49</v>
      </c>
      <c r="C62" s="43">
        <v>36810.472999999998</v>
      </c>
      <c r="D62" s="37" t="s">
        <v>53</v>
      </c>
      <c r="E62">
        <f t="shared" si="11"/>
        <v>-19236.014591969466</v>
      </c>
      <c r="F62">
        <f t="shared" si="12"/>
        <v>-19236</v>
      </c>
      <c r="G62">
        <f t="shared" si="13"/>
        <v>-5.2750280010513961E-3</v>
      </c>
      <c r="H62" s="116">
        <f t="shared" ref="H62:H67" si="40">G62</f>
        <v>-5.2750280010513961E-3</v>
      </c>
      <c r="I62" s="116"/>
      <c r="J62" s="116"/>
      <c r="K62" s="165"/>
      <c r="L62" s="116"/>
      <c r="M62" s="116"/>
      <c r="N62" s="116"/>
      <c r="O62" s="40"/>
      <c r="P62" s="116"/>
      <c r="Q62" s="293">
        <f t="shared" si="15"/>
        <v>21791.972999999998</v>
      </c>
      <c r="R62" s="8">
        <f t="shared" si="16"/>
        <v>2.7825920411876288E-5</v>
      </c>
      <c r="S62" s="116"/>
      <c r="T62" s="167">
        <f t="shared" si="17"/>
        <v>0</v>
      </c>
      <c r="U62" s="116"/>
      <c r="V62" s="116">
        <v>0.1</v>
      </c>
      <c r="W62" s="116"/>
      <c r="Z62">
        <f t="shared" si="18"/>
        <v>-19236</v>
      </c>
      <c r="AA62">
        <f t="shared" si="19"/>
        <v>-7.561720736838462E-2</v>
      </c>
      <c r="AB62">
        <f t="shared" si="20"/>
        <v>-9999</v>
      </c>
      <c r="AC62">
        <f t="shared" si="21"/>
        <v>-5.2750280010513961E-3</v>
      </c>
      <c r="AD62">
        <f t="shared" si="22"/>
        <v>-9999</v>
      </c>
      <c r="AE62">
        <f t="shared" si="23"/>
        <v>0</v>
      </c>
      <c r="AF62">
        <f t="shared" si="24"/>
        <v>-9999</v>
      </c>
      <c r="AG62" s="25"/>
      <c r="AH62">
        <f t="shared" si="25"/>
        <v>3.4282294496774846E-3</v>
      </c>
      <c r="AI62">
        <f t="shared" si="26"/>
        <v>0.8100043159395629</v>
      </c>
      <c r="AJ62">
        <f t="shared" si="27"/>
        <v>0.68657837669204291</v>
      </c>
      <c r="AK62">
        <f t="shared" si="28"/>
        <v>1.2806398426522365E-3</v>
      </c>
      <c r="AL62">
        <f t="shared" si="29"/>
        <v>3.1348523928554797</v>
      </c>
      <c r="AM62">
        <f t="shared" si="30"/>
        <v>296.7233029963113</v>
      </c>
      <c r="AN62">
        <f t="shared" si="39"/>
        <v>-3.1497623684048621</v>
      </c>
      <c r="AO62">
        <f t="shared" si="39"/>
        <v>-3.149762455287541</v>
      </c>
      <c r="AP62">
        <f t="shared" si="39"/>
        <v>-3.149761997995026</v>
      </c>
      <c r="AQ62">
        <f t="shared" si="39"/>
        <v>-3.1497644048780744</v>
      </c>
      <c r="AR62">
        <f t="shared" si="39"/>
        <v>-3.149751736650237</v>
      </c>
      <c r="AS62">
        <f t="shared" si="39"/>
        <v>-3.149818413771134</v>
      </c>
      <c r="AT62">
        <f t="shared" si="39"/>
        <v>-3.1494674701823233</v>
      </c>
      <c r="AU62">
        <f t="shared" si="32"/>
        <v>-3.1513146134596965</v>
      </c>
      <c r="AV62"/>
      <c r="AW62">
        <v>10000</v>
      </c>
      <c r="AX62">
        <f t="shared" si="0"/>
        <v>1.1318347920074613E-4</v>
      </c>
      <c r="AY62">
        <f t="shared" si="1"/>
        <v>2.6983470949756881E-3</v>
      </c>
      <c r="AZ62">
        <f t="shared" si="2"/>
        <v>-2.585163615774942E-3</v>
      </c>
      <c r="BA62">
        <f t="shared" si="3"/>
        <v>0.92079690302228867</v>
      </c>
      <c r="BB62">
        <f t="shared" si="4"/>
        <v>-0.36840922474464233</v>
      </c>
      <c r="BC62">
        <f t="shared" si="5"/>
        <v>2.0007826879481154</v>
      </c>
      <c r="BD62">
        <f t="shared" si="6"/>
        <v>1.5587490984152605</v>
      </c>
      <c r="BE62">
        <f t="shared" si="35"/>
        <v>8.1029165189951282</v>
      </c>
      <c r="BF62">
        <f t="shared" si="35"/>
        <v>8.102916517697798</v>
      </c>
      <c r="BG62">
        <f t="shared" si="35"/>
        <v>8.102916545412203</v>
      </c>
      <c r="BH62">
        <f t="shared" si="35"/>
        <v>8.102915953358103</v>
      </c>
      <c r="BI62">
        <f t="shared" si="35"/>
        <v>8.1029286009234074</v>
      </c>
      <c r="BJ62">
        <f t="shared" si="35"/>
        <v>8.1026582843789896</v>
      </c>
      <c r="BK62">
        <f t="shared" si="35"/>
        <v>8.1083745302269374</v>
      </c>
      <c r="BL62">
        <f t="shared" si="8"/>
        <v>7.9187731956470619</v>
      </c>
      <c r="BM62"/>
      <c r="BN62"/>
      <c r="BO62"/>
    </row>
    <row r="63" spans="1:67" s="8" customFormat="1">
      <c r="A63" s="37" t="s">
        <v>60</v>
      </c>
      <c r="B63" s="38" t="s">
        <v>45</v>
      </c>
      <c r="C63" s="43">
        <v>37907.470999999998</v>
      </c>
      <c r="D63" s="37" t="s">
        <v>53</v>
      </c>
      <c r="E63">
        <f t="shared" si="11"/>
        <v>-16201.459832627761</v>
      </c>
      <c r="F63">
        <f t="shared" si="12"/>
        <v>-16201.5</v>
      </c>
      <c r="G63">
        <f t="shared" si="13"/>
        <v>1.452059049915988E-2</v>
      </c>
      <c r="H63" s="116">
        <f t="shared" si="40"/>
        <v>1.452059049915988E-2</v>
      </c>
      <c r="I63" s="116"/>
      <c r="J63" s="116"/>
      <c r="K63" s="165"/>
      <c r="L63" s="116"/>
      <c r="M63" s="116"/>
      <c r="N63" s="116"/>
      <c r="O63" s="40"/>
      <c r="P63" s="116"/>
      <c r="Q63" s="293">
        <f t="shared" si="15"/>
        <v>22888.970999999998</v>
      </c>
      <c r="R63" s="8">
        <f t="shared" si="16"/>
        <v>2.1084754844429216E-4</v>
      </c>
      <c r="S63" s="116"/>
      <c r="T63" s="167">
        <f t="shared" si="17"/>
        <v>0</v>
      </c>
      <c r="U63" s="116"/>
      <c r="V63" s="116">
        <v>0.1</v>
      </c>
      <c r="W63" s="116"/>
      <c r="Z63">
        <f t="shared" si="18"/>
        <v>-16201.5</v>
      </c>
      <c r="AA63">
        <f t="shared" si="19"/>
        <v>-6.0663137123478358E-2</v>
      </c>
      <c r="AB63">
        <f t="shared" si="20"/>
        <v>-9999</v>
      </c>
      <c r="AC63">
        <f t="shared" si="21"/>
        <v>1.452059049915988E-2</v>
      </c>
      <c r="AD63">
        <f t="shared" si="22"/>
        <v>-9999</v>
      </c>
      <c r="AE63">
        <f t="shared" si="23"/>
        <v>0</v>
      </c>
      <c r="AF63">
        <f t="shared" si="24"/>
        <v>-9999</v>
      </c>
      <c r="AG63" s="25"/>
      <c r="AH63">
        <f t="shared" si="25"/>
        <v>4.8697567825566742E-3</v>
      </c>
      <c r="AI63">
        <f t="shared" si="26"/>
        <v>0.87181663779876806</v>
      </c>
      <c r="AJ63">
        <f t="shared" si="27"/>
        <v>0.99973497771239128</v>
      </c>
      <c r="AK63">
        <f t="shared" si="28"/>
        <v>-0.14024630353341858</v>
      </c>
      <c r="AL63">
        <f t="shared" si="29"/>
        <v>-2.3112857774183375</v>
      </c>
      <c r="AM63">
        <f t="shared" si="30"/>
        <v>-2.2687468702190325</v>
      </c>
      <c r="AN63">
        <f t="shared" si="39"/>
        <v>-2.1602504485895997</v>
      </c>
      <c r="AO63">
        <f t="shared" si="39"/>
        <v>-2.1602502336182914</v>
      </c>
      <c r="AP63">
        <f t="shared" si="39"/>
        <v>-2.1602522688973442</v>
      </c>
      <c r="AQ63">
        <f t="shared" si="39"/>
        <v>-2.1602329992830245</v>
      </c>
      <c r="AR63">
        <f t="shared" si="39"/>
        <v>-2.1604154178803503</v>
      </c>
      <c r="AS63">
        <f t="shared" si="39"/>
        <v>-2.1586865264045865</v>
      </c>
      <c r="AT63">
        <f t="shared" si="39"/>
        <v>-2.1748971006569655</v>
      </c>
      <c r="AU63">
        <f t="shared" si="32"/>
        <v>-2.0023140163624724</v>
      </c>
      <c r="AV63"/>
      <c r="AW63">
        <v>11000</v>
      </c>
      <c r="AX63">
        <f t="shared" si="0"/>
        <v>2.6086233398848733E-3</v>
      </c>
      <c r="AY63">
        <f t="shared" si="1"/>
        <v>3.5822299126736529E-3</v>
      </c>
      <c r="AZ63">
        <f t="shared" si="2"/>
        <v>-9.7360657278877953E-4</v>
      </c>
      <c r="BA63">
        <f t="shared" si="3"/>
        <v>0.87048194013289826</v>
      </c>
      <c r="BB63">
        <f t="shared" si="4"/>
        <v>-5.7204263534615246E-2</v>
      </c>
      <c r="BC63">
        <f t="shared" si="5"/>
        <v>2.3208444894351827</v>
      </c>
      <c r="BD63">
        <f t="shared" si="6"/>
        <v>2.2984488759797128</v>
      </c>
      <c r="BE63">
        <f t="shared" si="35"/>
        <v>8.4542084257416477</v>
      </c>
      <c r="BF63">
        <f t="shared" si="35"/>
        <v>8.4542081896423138</v>
      </c>
      <c r="BG63">
        <f t="shared" si="35"/>
        <v>8.4542103896446079</v>
      </c>
      <c r="BH63">
        <f t="shared" si="35"/>
        <v>8.4541898894816754</v>
      </c>
      <c r="BI63">
        <f t="shared" si="35"/>
        <v>8.4543808912576175</v>
      </c>
      <c r="BJ63">
        <f t="shared" si="35"/>
        <v>8.4525992406773565</v>
      </c>
      <c r="BK63">
        <f t="shared" si="35"/>
        <v>8.4690425910109095</v>
      </c>
      <c r="BL63">
        <f t="shared" si="8"/>
        <v>8.2974189682940303</v>
      </c>
      <c r="BM63"/>
      <c r="BN63"/>
      <c r="BO63"/>
    </row>
    <row r="64" spans="1:67" s="8" customFormat="1">
      <c r="A64" s="37" t="s">
        <v>60</v>
      </c>
      <c r="B64" s="38" t="s">
        <v>49</v>
      </c>
      <c r="C64" s="43">
        <v>38001.292000000001</v>
      </c>
      <c r="D64" s="37" t="s">
        <v>53</v>
      </c>
      <c r="E64">
        <f t="shared" si="11"/>
        <v>-15941.92885620282</v>
      </c>
      <c r="F64">
        <f t="shared" si="12"/>
        <v>-15942</v>
      </c>
      <c r="G64">
        <f t="shared" si="13"/>
        <v>2.5718634002259932E-2</v>
      </c>
      <c r="H64" s="116">
        <f t="shared" si="40"/>
        <v>2.5718634002259932E-2</v>
      </c>
      <c r="I64" s="116"/>
      <c r="J64" s="116"/>
      <c r="K64" s="165"/>
      <c r="L64" s="116"/>
      <c r="M64" s="116"/>
      <c r="N64" s="116"/>
      <c r="O64" s="40"/>
      <c r="P64" s="116"/>
      <c r="Q64" s="293">
        <f t="shared" si="15"/>
        <v>22982.792000000001</v>
      </c>
      <c r="R64" s="8">
        <f t="shared" si="16"/>
        <v>6.6144813494220078E-4</v>
      </c>
      <c r="S64" s="116"/>
      <c r="T64" s="167">
        <f t="shared" si="17"/>
        <v>0</v>
      </c>
      <c r="U64" s="116"/>
      <c r="V64" s="116">
        <v>0.1</v>
      </c>
      <c r="W64" s="116"/>
      <c r="Z64">
        <f t="shared" si="18"/>
        <v>-15942</v>
      </c>
      <c r="AA64">
        <f t="shared" si="19"/>
        <v>-5.9661742110256225E-2</v>
      </c>
      <c r="AB64">
        <f t="shared" si="20"/>
        <v>-9999</v>
      </c>
      <c r="AC64">
        <f t="shared" si="21"/>
        <v>2.5718634002259932E-2</v>
      </c>
      <c r="AD64">
        <f t="shared" si="22"/>
        <v>-9999</v>
      </c>
      <c r="AE64">
        <f t="shared" si="23"/>
        <v>0</v>
      </c>
      <c r="AF64">
        <f t="shared" si="24"/>
        <v>-9999</v>
      </c>
      <c r="AG64" s="25"/>
      <c r="AH64">
        <f t="shared" si="25"/>
        <v>4.7696624437465734E-3</v>
      </c>
      <c r="AI64">
        <f t="shared" si="26"/>
        <v>0.88342783194956553</v>
      </c>
      <c r="AJ64">
        <f t="shared" si="27"/>
        <v>0.99470226592049416</v>
      </c>
      <c r="AK64">
        <f t="shared" si="28"/>
        <v>-0.15003642769681388</v>
      </c>
      <c r="AL64">
        <f t="shared" si="29"/>
        <v>-2.2313291949140006</v>
      </c>
      <c r="AM64">
        <f t="shared" si="30"/>
        <v>-2.0433182311561047</v>
      </c>
      <c r="AN64">
        <f t="shared" si="39"/>
        <v>-2.0707961493506568</v>
      </c>
      <c r="AO64">
        <f t="shared" si="39"/>
        <v>-2.070796060786757</v>
      </c>
      <c r="AP64">
        <f t="shared" si="39"/>
        <v>-2.0707970330453529</v>
      </c>
      <c r="AQ64">
        <f t="shared" si="39"/>
        <v>-2.0707863594506706</v>
      </c>
      <c r="AR64">
        <f t="shared" si="39"/>
        <v>-2.0709035242885911</v>
      </c>
      <c r="AS64">
        <f t="shared" si="39"/>
        <v>-2.0696160179419976</v>
      </c>
      <c r="AT64">
        <f t="shared" si="39"/>
        <v>-2.0836018718099081</v>
      </c>
      <c r="AU64">
        <f t="shared" si="32"/>
        <v>-1.9040554383605839</v>
      </c>
      <c r="AV64"/>
      <c r="AW64">
        <v>12000</v>
      </c>
      <c r="AX64">
        <f t="shared" si="0"/>
        <v>5.015163933376374E-3</v>
      </c>
      <c r="AY64">
        <f t="shared" si="1"/>
        <v>4.3396333867672787E-3</v>
      </c>
      <c r="AZ64">
        <f t="shared" si="2"/>
        <v>6.7553054660909537E-4</v>
      </c>
      <c r="BA64">
        <f t="shared" si="3"/>
        <v>0.83609102551671888</v>
      </c>
      <c r="BB64">
        <f t="shared" si="4"/>
        <v>0.23114948969598892</v>
      </c>
      <c r="BC64">
        <f t="shared" si="5"/>
        <v>2.6113390012992261</v>
      </c>
      <c r="BD64">
        <f t="shared" si="6"/>
        <v>3.6829872304178308</v>
      </c>
      <c r="BE64">
        <f t="shared" si="35"/>
        <v>8.7889025720155409</v>
      </c>
      <c r="BF64">
        <f t="shared" si="35"/>
        <v>8.7889009764093391</v>
      </c>
      <c r="BG64">
        <f t="shared" si="35"/>
        <v>8.7889114143966829</v>
      </c>
      <c r="BH64">
        <f t="shared" si="35"/>
        <v>8.7888431306899797</v>
      </c>
      <c r="BI64">
        <f t="shared" si="35"/>
        <v>8.7892897698285033</v>
      </c>
      <c r="BJ64">
        <f t="shared" si="35"/>
        <v>8.7863656571446302</v>
      </c>
      <c r="BK64">
        <f t="shared" si="35"/>
        <v>8.8053971088537768</v>
      </c>
      <c r="BL64">
        <f t="shared" si="8"/>
        <v>8.6760647409409977</v>
      </c>
      <c r="BM64"/>
      <c r="BN64"/>
      <c r="BO64"/>
    </row>
    <row r="65" spans="1:67">
      <c r="A65" s="37" t="s">
        <v>60</v>
      </c>
      <c r="B65" s="38" t="s">
        <v>49</v>
      </c>
      <c r="C65" s="43">
        <v>38235.525000000001</v>
      </c>
      <c r="D65" s="37" t="s">
        <v>53</v>
      </c>
      <c r="E65">
        <f t="shared" si="11"/>
        <v>-15293.985227367682</v>
      </c>
      <c r="F65">
        <f t="shared" si="12"/>
        <v>-15294</v>
      </c>
      <c r="G65">
        <f t="shared" si="13"/>
        <v>5.3403380079544149E-3</v>
      </c>
      <c r="H65" s="116">
        <f t="shared" si="40"/>
        <v>5.3403380079544149E-3</v>
      </c>
      <c r="K65" s="165"/>
      <c r="M65" s="116"/>
      <c r="N65" s="116"/>
      <c r="O65" s="40"/>
      <c r="Q65" s="293">
        <f t="shared" si="15"/>
        <v>23217.025000000001</v>
      </c>
      <c r="R65" s="8">
        <f t="shared" si="16"/>
        <v>2.8519210039202528E-5</v>
      </c>
      <c r="T65" s="167">
        <f t="shared" si="17"/>
        <v>0</v>
      </c>
      <c r="V65" s="116">
        <v>0.1</v>
      </c>
      <c r="Z65">
        <f t="shared" si="18"/>
        <v>-15294</v>
      </c>
      <c r="AA65">
        <f t="shared" si="19"/>
        <v>-5.7375796536080374E-2</v>
      </c>
      <c r="AB65">
        <f t="shared" si="20"/>
        <v>-9999</v>
      </c>
      <c r="AC65">
        <f t="shared" si="21"/>
        <v>5.3403380079544149E-3</v>
      </c>
      <c r="AD65">
        <f t="shared" si="22"/>
        <v>-9999</v>
      </c>
      <c r="AE65">
        <f t="shared" si="23"/>
        <v>0</v>
      </c>
      <c r="AF65">
        <f t="shared" si="24"/>
        <v>-9999</v>
      </c>
      <c r="AG65" s="25"/>
      <c r="AH65">
        <f t="shared" si="25"/>
        <v>4.3422568544789399E-3</v>
      </c>
      <c r="AI65">
        <f t="shared" si="26"/>
        <v>0.91725265282718471</v>
      </c>
      <c r="AJ65">
        <f t="shared" si="27"/>
        <v>0.95144326768948317</v>
      </c>
      <c r="AK65">
        <f t="shared" si="28"/>
        <v>-0.17103472318760765</v>
      </c>
      <c r="AL65">
        <f t="shared" si="29"/>
        <v>-2.0214036913915456</v>
      </c>
      <c r="AM65">
        <f t="shared" si="30"/>
        <v>-1.5946899090989806</v>
      </c>
      <c r="AN65">
        <f t="shared" si="39"/>
        <v>-1.8417604997080965</v>
      </c>
      <c r="AO65">
        <f t="shared" si="39"/>
        <v>-1.841760497468689</v>
      </c>
      <c r="AP65">
        <f t="shared" si="39"/>
        <v>-1.8417605415033995</v>
      </c>
      <c r="AQ65">
        <f t="shared" si="39"/>
        <v>-1.8417596756232499</v>
      </c>
      <c r="AR65">
        <f t="shared" si="39"/>
        <v>-1.8417767014335116</v>
      </c>
      <c r="AS65">
        <f t="shared" si="39"/>
        <v>-1.8414417310608777</v>
      </c>
      <c r="AT65">
        <f t="shared" si="39"/>
        <v>-1.8479594970785729</v>
      </c>
      <c r="AU65">
        <f t="shared" si="32"/>
        <v>-1.658692977685349</v>
      </c>
      <c r="AW65">
        <v>13000</v>
      </c>
      <c r="AX65">
        <f t="shared" si="0"/>
        <v>7.1733515652405641E-3</v>
      </c>
      <c r="AY65">
        <f t="shared" si="1"/>
        <v>4.9705575172565679E-3</v>
      </c>
      <c r="AZ65">
        <f t="shared" si="2"/>
        <v>2.2027940479839958E-3</v>
      </c>
      <c r="BA65">
        <f t="shared" si="3"/>
        <v>0.81628351108745678</v>
      </c>
      <c r="BB65">
        <f t="shared" si="4"/>
        <v>0.48434755413897396</v>
      </c>
      <c r="BC65">
        <f t="shared" si="5"/>
        <v>2.883697252740693</v>
      </c>
      <c r="BD65">
        <f t="shared" si="6"/>
        <v>7.7120517850562162</v>
      </c>
      <c r="BE65">
        <f t="shared" si="35"/>
        <v>9.1129946686566559</v>
      </c>
      <c r="BF65">
        <f t="shared" si="35"/>
        <v>9.1129922821331082</v>
      </c>
      <c r="BG65">
        <f t="shared" si="35"/>
        <v>9.1130054790136974</v>
      </c>
      <c r="BH65">
        <f t="shared" si="35"/>
        <v>9.1129325028491817</v>
      </c>
      <c r="BI65">
        <f t="shared" si="35"/>
        <v>9.1133360252555704</v>
      </c>
      <c r="BJ65">
        <f t="shared" si="35"/>
        <v>9.1111040855171748</v>
      </c>
      <c r="BK65">
        <f t="shared" si="35"/>
        <v>9.1234293932468287</v>
      </c>
      <c r="BL65">
        <f t="shared" si="8"/>
        <v>9.0547105135879669</v>
      </c>
    </row>
    <row r="66" spans="1:67">
      <c r="A66" s="37" t="s">
        <v>60</v>
      </c>
      <c r="B66" s="38" t="s">
        <v>49</v>
      </c>
      <c r="C66" s="43">
        <v>38328.434999999998</v>
      </c>
      <c r="D66" s="37" t="s">
        <v>53</v>
      </c>
      <c r="E66">
        <f t="shared" si="11"/>
        <v>-15036.974291440338</v>
      </c>
      <c r="F66">
        <f t="shared" si="12"/>
        <v>-15037</v>
      </c>
      <c r="G66">
        <f t="shared" si="13"/>
        <v>9.293698996771127E-3</v>
      </c>
      <c r="H66" s="116">
        <f t="shared" si="40"/>
        <v>9.293698996771127E-3</v>
      </c>
      <c r="K66" s="165"/>
      <c r="M66" s="116"/>
      <c r="N66" s="116"/>
      <c r="O66" s="40"/>
      <c r="Q66" s="293">
        <f t="shared" si="15"/>
        <v>23309.934999999998</v>
      </c>
      <c r="R66" s="8">
        <f t="shared" si="16"/>
        <v>8.6372841042584649E-5</v>
      </c>
      <c r="T66" s="167">
        <f t="shared" si="17"/>
        <v>0</v>
      </c>
      <c r="V66" s="116">
        <v>0.1</v>
      </c>
      <c r="Z66">
        <f t="shared" si="18"/>
        <v>-15037</v>
      </c>
      <c r="AA66">
        <f t="shared" si="19"/>
        <v>-5.6555367146049584E-2</v>
      </c>
      <c r="AB66">
        <f t="shared" si="20"/>
        <v>-9999</v>
      </c>
      <c r="AC66">
        <f t="shared" si="21"/>
        <v>9.293698996771127E-3</v>
      </c>
      <c r="AD66">
        <f t="shared" si="22"/>
        <v>-9999</v>
      </c>
      <c r="AE66">
        <f t="shared" si="23"/>
        <v>0</v>
      </c>
      <c r="AF66">
        <f t="shared" si="24"/>
        <v>-9999</v>
      </c>
      <c r="AG66" s="25"/>
      <c r="AH66">
        <f t="shared" si="25"/>
        <v>4.1012663728891442E-3</v>
      </c>
      <c r="AI66">
        <f t="shared" si="26"/>
        <v>0.93259630379400671</v>
      </c>
      <c r="AJ66">
        <f t="shared" si="27"/>
        <v>0.92072604266654157</v>
      </c>
      <c r="AK66">
        <f t="shared" si="28"/>
        <v>-0.17764217330850851</v>
      </c>
      <c r="AL66">
        <f t="shared" si="29"/>
        <v>-1.9334497235072106</v>
      </c>
      <c r="AM66">
        <f t="shared" si="30"/>
        <v>-1.4490010531393587</v>
      </c>
      <c r="AN66">
        <f t="shared" si="39"/>
        <v>-1.7483925418450135</v>
      </c>
      <c r="AO66">
        <f t="shared" si="39"/>
        <v>-1.7483925417127184</v>
      </c>
      <c r="AP66">
        <f t="shared" si="39"/>
        <v>-1.7483925456540357</v>
      </c>
      <c r="AQ66">
        <f t="shared" si="39"/>
        <v>-1.7483924282347059</v>
      </c>
      <c r="AR66">
        <f t="shared" si="39"/>
        <v>-1.7483959263466993</v>
      </c>
      <c r="AS66">
        <f t="shared" si="39"/>
        <v>-1.7482916826695216</v>
      </c>
      <c r="AT66">
        <f t="shared" si="39"/>
        <v>-1.7513725926065691</v>
      </c>
      <c r="AU66">
        <f t="shared" si="32"/>
        <v>-1.5613810141150779</v>
      </c>
      <c r="AW66">
        <v>14000</v>
      </c>
      <c r="AX66">
        <f t="shared" ref="AX66:AX101" si="41">AB$3+AB$4*AW66+AB$5*AW66^2+AZ66</f>
        <v>8.9577925419236197E-3</v>
      </c>
      <c r="AY66">
        <f t="shared" ref="AY66:AY101" si="42">AB$3+AB$4*AW66+AB$5*AW66^2</f>
        <v>5.4750023041415258E-3</v>
      </c>
      <c r="AZ66">
        <f t="shared" ref="AZ66:AZ101" si="43">$AB$6*($AB$11/BA66*BB66+$AB$12)</f>
        <v>3.4827902377820947E-3</v>
      </c>
      <c r="BA66">
        <f t="shared" ref="BA66:BA101" si="44">1+$AB$7*COS(BC66)</f>
        <v>0.81000336025647224</v>
      </c>
      <c r="BB66">
        <f t="shared" ref="BB66:BB101" si="45">SIN(BC66+RADIANS($AB$9))</f>
        <v>0.69574748502761197</v>
      </c>
      <c r="BC66">
        <f t="shared" ref="BC66:BC101" si="46">2*ATAN(BD66)</f>
        <v>-3.1356452823199694</v>
      </c>
      <c r="BD66">
        <f t="shared" ref="BD66:BD101" si="47">SQRT((1+$AB$7)/(1-$AB$7))*TAN(BE66/2)</f>
        <v>-336.28203353303286</v>
      </c>
      <c r="BE66">
        <f t="shared" si="35"/>
        <v>9.4319866353589976</v>
      </c>
      <c r="BF66">
        <f t="shared" si="35"/>
        <v>9.4319867120250525</v>
      </c>
      <c r="BG66">
        <f t="shared" si="35"/>
        <v>9.4319863085090159</v>
      </c>
      <c r="BH66">
        <f t="shared" si="35"/>
        <v>9.4319884323328225</v>
      </c>
      <c r="BI66">
        <f t="shared" si="35"/>
        <v>9.4319772540226587</v>
      </c>
      <c r="BJ66">
        <f t="shared" si="35"/>
        <v>9.4320360887712269</v>
      </c>
      <c r="BK66">
        <f t="shared" si="35"/>
        <v>9.4317264243862748</v>
      </c>
      <c r="BL66">
        <f t="shared" ref="BL66:BL101" si="48">RADIANS($AB$9)+$AB$18*(AW66-AB$15)</f>
        <v>9.4333562862349361</v>
      </c>
    </row>
    <row r="67" spans="1:67">
      <c r="A67" s="37" t="s">
        <v>60</v>
      </c>
      <c r="B67" s="38" t="s">
        <v>49</v>
      </c>
      <c r="C67" s="43">
        <v>38407.230000000003</v>
      </c>
      <c r="D67" s="37" t="s">
        <v>53</v>
      </c>
      <c r="E67">
        <f t="shared" si="11"/>
        <v>-14819.008768930409</v>
      </c>
      <c r="F67">
        <f t="shared" si="12"/>
        <v>-14819</v>
      </c>
      <c r="G67">
        <f t="shared" si="13"/>
        <v>-3.1699869941803627E-3</v>
      </c>
      <c r="H67" s="116">
        <f t="shared" si="40"/>
        <v>-3.1699869941803627E-3</v>
      </c>
      <c r="K67" s="165"/>
      <c r="M67" s="116"/>
      <c r="N67" s="116"/>
      <c r="O67" s="40"/>
      <c r="Q67" s="293">
        <f t="shared" si="15"/>
        <v>23388.730000000003</v>
      </c>
      <c r="R67" s="8">
        <f t="shared" si="16"/>
        <v>1.0048817543272651E-5</v>
      </c>
      <c r="T67" s="167">
        <f t="shared" si="17"/>
        <v>0</v>
      </c>
      <c r="V67" s="116">
        <v>0.1</v>
      </c>
      <c r="Z67">
        <f t="shared" si="18"/>
        <v>-14819</v>
      </c>
      <c r="AA67">
        <f t="shared" si="19"/>
        <v>-5.5897962472601953E-2</v>
      </c>
      <c r="AB67">
        <f t="shared" si="20"/>
        <v>-9999</v>
      </c>
      <c r="AC67">
        <f t="shared" si="21"/>
        <v>-3.1699869941803627E-3</v>
      </c>
      <c r="AD67">
        <f t="shared" si="22"/>
        <v>-9999</v>
      </c>
      <c r="AE67">
        <f t="shared" si="23"/>
        <v>0</v>
      </c>
      <c r="AF67">
        <f t="shared" si="24"/>
        <v>-9999</v>
      </c>
      <c r="AG67" s="25"/>
      <c r="AH67">
        <f t="shared" si="25"/>
        <v>3.8648711407593263E-3</v>
      </c>
      <c r="AI67">
        <f t="shared" si="26"/>
        <v>0.94645832287358111</v>
      </c>
      <c r="AJ67">
        <f t="shared" si="27"/>
        <v>0.88798808669971163</v>
      </c>
      <c r="AK67">
        <f t="shared" si="28"/>
        <v>-0.18229999673749397</v>
      </c>
      <c r="AL67">
        <f t="shared" si="29"/>
        <v>-1.8564641789673533</v>
      </c>
      <c r="AM67">
        <f t="shared" si="30"/>
        <v>-1.3359390097911572</v>
      </c>
      <c r="AN67">
        <f t="shared" si="39"/>
        <v>-1.667940427734113</v>
      </c>
      <c r="AO67">
        <f t="shared" si="39"/>
        <v>-1.6679404277339116</v>
      </c>
      <c r="AP67">
        <f t="shared" si="39"/>
        <v>-1.6679404277448391</v>
      </c>
      <c r="AQ67">
        <f t="shared" si="39"/>
        <v>-1.6679404271518634</v>
      </c>
      <c r="AR67">
        <f t="shared" si="39"/>
        <v>-1.6679404593292015</v>
      </c>
      <c r="AS67">
        <f t="shared" si="39"/>
        <v>-1.6679387132372232</v>
      </c>
      <c r="AT67">
        <f t="shared" si="39"/>
        <v>-1.6680334191354134</v>
      </c>
      <c r="AU67">
        <f t="shared" si="32"/>
        <v>-1.4788362356780391</v>
      </c>
      <c r="AW67">
        <v>15000</v>
      </c>
      <c r="AX67">
        <f t="shared" si="41"/>
        <v>1.0264618458364547E-2</v>
      </c>
      <c r="AY67">
        <f t="shared" si="42"/>
        <v>5.8529677474221421E-3</v>
      </c>
      <c r="AZ67">
        <f t="shared" si="43"/>
        <v>4.4116507109424052E-3</v>
      </c>
      <c r="BA67">
        <f t="shared" si="44"/>
        <v>0.81688272848850663</v>
      </c>
      <c r="BB67">
        <f t="shared" si="45"/>
        <v>0.85909398638201373</v>
      </c>
      <c r="BC67">
        <f t="shared" si="46"/>
        <v>-2.8716084633983239</v>
      </c>
      <c r="BD67">
        <f t="shared" si="47"/>
        <v>-7.362789046935875</v>
      </c>
      <c r="BE67">
        <f t="shared" si="35"/>
        <v>9.751095736584487</v>
      </c>
      <c r="BF67">
        <f t="shared" si="35"/>
        <v>9.7510981558313077</v>
      </c>
      <c r="BG67">
        <f t="shared" si="35"/>
        <v>9.751084713614306</v>
      </c>
      <c r="BH67">
        <f t="shared" si="35"/>
        <v>9.7511594042449392</v>
      </c>
      <c r="BI67">
        <f t="shared" si="35"/>
        <v>9.7507444154684091</v>
      </c>
      <c r="BJ67">
        <f t="shared" si="35"/>
        <v>9.7530508748817279</v>
      </c>
      <c r="BK67">
        <f t="shared" si="35"/>
        <v>9.7402543544859999</v>
      </c>
      <c r="BL67">
        <f t="shared" si="48"/>
        <v>9.8120020588819017</v>
      </c>
    </row>
    <row r="68" spans="1:67" s="8" customFormat="1">
      <c r="A68" s="44" t="s">
        <v>63</v>
      </c>
      <c r="B68" s="45"/>
      <c r="C68" s="46">
        <v>40812.502200000003</v>
      </c>
      <c r="D68" s="44">
        <v>2.9999999999999997E-4</v>
      </c>
      <c r="E68">
        <f t="shared" si="11"/>
        <v>-8165.4595354566054</v>
      </c>
      <c r="F68">
        <f t="shared" si="12"/>
        <v>-8165.5</v>
      </c>
      <c r="G68">
        <f t="shared" si="13"/>
        <v>1.4628018507210072E-2</v>
      </c>
      <c r="H68" s="116"/>
      <c r="I68" s="116"/>
      <c r="J68" s="116"/>
      <c r="K68" s="165">
        <f>G68</f>
        <v>1.4628018507210072E-2</v>
      </c>
      <c r="L68" s="116"/>
      <c r="M68" s="116"/>
      <c r="N68" s="116"/>
      <c r="O68" s="40"/>
      <c r="P68" s="116"/>
      <c r="Q68" s="293">
        <f t="shared" si="15"/>
        <v>25794.002200000003</v>
      </c>
      <c r="R68" s="8">
        <f t="shared" si="16"/>
        <v>2.1397892544728039E-4</v>
      </c>
      <c r="S68" s="116"/>
      <c r="T68" s="167">
        <f t="shared" si="17"/>
        <v>0</v>
      </c>
      <c r="U68" s="116"/>
      <c r="V68" s="116">
        <v>1</v>
      </c>
      <c r="W68" s="116"/>
      <c r="Z68">
        <f t="shared" si="18"/>
        <v>-8165.5</v>
      </c>
      <c r="AA68">
        <f t="shared" si="19"/>
        <v>-3.9895515143127204E-2</v>
      </c>
      <c r="AB68">
        <f t="shared" si="20"/>
        <v>-9999</v>
      </c>
      <c r="AC68">
        <f t="shared" si="21"/>
        <v>1.4628018507210072E-2</v>
      </c>
      <c r="AD68">
        <f t="shared" si="22"/>
        <v>-9999</v>
      </c>
      <c r="AE68">
        <f t="shared" si="23"/>
        <v>0</v>
      </c>
      <c r="AF68">
        <f t="shared" si="24"/>
        <v>-9999</v>
      </c>
      <c r="AG68" s="25"/>
      <c r="AH68">
        <f t="shared" si="25"/>
        <v>-4.520740876167972E-3</v>
      </c>
      <c r="AI68">
        <f t="shared" si="26"/>
        <v>1.0314610127132793</v>
      </c>
      <c r="AJ68">
        <f t="shared" si="27"/>
        <v>-0.82693462163388809</v>
      </c>
      <c r="AK68">
        <f t="shared" si="28"/>
        <v>0.18737717224639419</v>
      </c>
      <c r="AL68">
        <f t="shared" si="29"/>
        <v>1.4044458890039697</v>
      </c>
      <c r="AM68">
        <f t="shared" si="30"/>
        <v>0.84609552693135781</v>
      </c>
      <c r="AN68">
        <f t="shared" si="39"/>
        <v>1.2188361794414984</v>
      </c>
      <c r="AO68">
        <f t="shared" si="39"/>
        <v>1.2188361628186968</v>
      </c>
      <c r="AP68">
        <f t="shared" si="39"/>
        <v>1.218835909036756</v>
      </c>
      <c r="AQ68">
        <f t="shared" si="39"/>
        <v>1.2188320345447434</v>
      </c>
      <c r="AR68">
        <f t="shared" si="39"/>
        <v>1.2187728877023236</v>
      </c>
      <c r="AS68">
        <f t="shared" si="39"/>
        <v>1.2178711490098859</v>
      </c>
      <c r="AT68">
        <f t="shared" si="39"/>
        <v>1.2043866921777067</v>
      </c>
      <c r="AU68">
        <f t="shared" si="32"/>
        <v>1.0404834126285638</v>
      </c>
      <c r="AV68"/>
      <c r="AW68">
        <v>16000</v>
      </c>
      <c r="AX68">
        <f t="shared" si="41"/>
        <v>1.1003476320476425E-2</v>
      </c>
      <c r="AY68">
        <f t="shared" si="42"/>
        <v>6.1044538470984289E-3</v>
      </c>
      <c r="AZ68">
        <f t="shared" si="43"/>
        <v>4.8990224733779951E-3</v>
      </c>
      <c r="BA68">
        <f t="shared" si="44"/>
        <v>0.83732380443384846</v>
      </c>
      <c r="BB68">
        <f t="shared" si="45"/>
        <v>0.96526566528064672</v>
      </c>
      <c r="BC68">
        <f t="shared" si="46"/>
        <v>-2.598647013680333</v>
      </c>
      <c r="BD68">
        <f t="shared" si="47"/>
        <v>-3.5926713402290331</v>
      </c>
      <c r="BE68">
        <f t="shared" si="35"/>
        <v>10.075546042232192</v>
      </c>
      <c r="BF68">
        <f t="shared" si="35"/>
        <v>10.075547558870699</v>
      </c>
      <c r="BG68">
        <f t="shared" si="35"/>
        <v>10.075537526066871</v>
      </c>
      <c r="BH68">
        <f t="shared" si="35"/>
        <v>10.075603896076114</v>
      </c>
      <c r="BI68">
        <f t="shared" si="35"/>
        <v>10.075164900808879</v>
      </c>
      <c r="BJ68">
        <f t="shared" si="35"/>
        <v>10.078071306892262</v>
      </c>
      <c r="BK68">
        <f t="shared" si="35"/>
        <v>10.058946624809645</v>
      </c>
      <c r="BL68">
        <f t="shared" si="48"/>
        <v>10.190647831528871</v>
      </c>
      <c r="BM68"/>
      <c r="BN68"/>
      <c r="BO68"/>
    </row>
    <row r="69" spans="1:67">
      <c r="A69" s="47" t="s">
        <v>64</v>
      </c>
      <c r="B69" s="48"/>
      <c r="C69" s="49">
        <v>41148.517999999996</v>
      </c>
      <c r="D69" s="50"/>
      <c r="E69">
        <f t="shared" si="11"/>
        <v>-7235.9607167677914</v>
      </c>
      <c r="F69">
        <f t="shared" si="12"/>
        <v>-7236</v>
      </c>
      <c r="G69">
        <f t="shared" si="13"/>
        <v>1.4200972000253387E-2</v>
      </c>
      <c r="H69" s="8"/>
      <c r="I69" s="116">
        <f t="shared" ref="I69:I88" si="49">G69</f>
        <v>1.4200972000253387E-2</v>
      </c>
      <c r="J69" s="8"/>
      <c r="K69" s="165"/>
      <c r="M69" s="8"/>
      <c r="N69" s="116"/>
      <c r="O69" s="40"/>
      <c r="Q69" s="293">
        <f t="shared" si="15"/>
        <v>26130.017999999996</v>
      </c>
      <c r="R69" s="8">
        <f t="shared" si="16"/>
        <v>2.0166760575198069E-4</v>
      </c>
      <c r="S69" s="8"/>
      <c r="T69" s="167">
        <f t="shared" si="17"/>
        <v>0</v>
      </c>
      <c r="V69" s="8">
        <v>0.1</v>
      </c>
      <c r="Z69">
        <f t="shared" si="18"/>
        <v>-7236</v>
      </c>
      <c r="AA69">
        <f t="shared" si="19"/>
        <v>-3.591930794547412E-2</v>
      </c>
      <c r="AB69">
        <f t="shared" si="20"/>
        <v>-9999</v>
      </c>
      <c r="AC69">
        <f t="shared" si="21"/>
        <v>1.4200972000253387E-2</v>
      </c>
      <c r="AD69">
        <f t="shared" si="22"/>
        <v>-9999</v>
      </c>
      <c r="AE69">
        <f t="shared" si="23"/>
        <v>0</v>
      </c>
      <c r="AF69">
        <f t="shared" si="24"/>
        <v>-9999</v>
      </c>
      <c r="AG69" s="25"/>
      <c r="AH69">
        <f t="shared" si="25"/>
        <v>-3.5058293372977464E-3</v>
      </c>
      <c r="AI69">
        <f t="shared" si="26"/>
        <v>0.9617756359722075</v>
      </c>
      <c r="AJ69">
        <f t="shared" si="27"/>
        <v>-0.5685320724001881</v>
      </c>
      <c r="AK69">
        <f t="shared" si="28"/>
        <v>0.18611528146466319</v>
      </c>
      <c r="AL69">
        <f t="shared" si="29"/>
        <v>1.7733596097258559</v>
      </c>
      <c r="AM69">
        <f t="shared" si="30"/>
        <v>1.226252687214856</v>
      </c>
      <c r="AN69">
        <f t="shared" si="39"/>
        <v>1.5824218190019659</v>
      </c>
      <c r="AO69">
        <f t="shared" si="39"/>
        <v>1.5824218190019661</v>
      </c>
      <c r="AP69">
        <f t="shared" si="39"/>
        <v>1.5824218190019037</v>
      </c>
      <c r="AQ69">
        <f t="shared" si="39"/>
        <v>1.5824218190301413</v>
      </c>
      <c r="AR69">
        <f t="shared" si="39"/>
        <v>1.5824218062459021</v>
      </c>
      <c r="AS69">
        <f t="shared" si="39"/>
        <v>1.5824275926949452</v>
      </c>
      <c r="AT69">
        <f t="shared" si="39"/>
        <v>1.5794204378964876</v>
      </c>
      <c r="AU69">
        <f t="shared" si="32"/>
        <v>1.3924346583039204</v>
      </c>
      <c r="AW69">
        <v>17000</v>
      </c>
      <c r="AX69">
        <f t="shared" si="41"/>
        <v>1.1094886495747082E-2</v>
      </c>
      <c r="AY69">
        <f t="shared" si="42"/>
        <v>6.2294606031703705E-3</v>
      </c>
      <c r="AZ69">
        <f t="shared" si="43"/>
        <v>4.8654258925767118E-3</v>
      </c>
      <c r="BA69">
        <f t="shared" si="44"/>
        <v>0.87240806942786175</v>
      </c>
      <c r="BB69">
        <f t="shared" si="45"/>
        <v>0.99962922616503713</v>
      </c>
      <c r="BC69">
        <f t="shared" si="46"/>
        <v>-2.3070767685087183</v>
      </c>
      <c r="BD69">
        <f t="shared" si="47"/>
        <v>-2.2558714900465984</v>
      </c>
      <c r="BE69">
        <f t="shared" si="35"/>
        <v>10.410858476171121</v>
      </c>
      <c r="BF69">
        <f t="shared" si="35"/>
        <v>10.410858682290611</v>
      </c>
      <c r="BG69">
        <f t="shared" si="35"/>
        <v>10.410856716870342</v>
      </c>
      <c r="BH69">
        <f t="shared" si="35"/>
        <v>10.410875458066526</v>
      </c>
      <c r="BI69">
        <f t="shared" si="35"/>
        <v>10.410696773633864</v>
      </c>
      <c r="BJ69">
        <f t="shared" si="35"/>
        <v>10.412402374567735</v>
      </c>
      <c r="BK69">
        <f t="shared" si="35"/>
        <v>10.396296716791358</v>
      </c>
      <c r="BL69">
        <f t="shared" si="48"/>
        <v>10.56929360417584</v>
      </c>
    </row>
    <row r="70" spans="1:67">
      <c r="A70" s="47" t="s">
        <v>64</v>
      </c>
      <c r="B70" s="48"/>
      <c r="C70" s="49">
        <v>41176.356</v>
      </c>
      <c r="D70" s="50"/>
      <c r="E70">
        <f t="shared" si="11"/>
        <v>-7158.9542542304262</v>
      </c>
      <c r="F70">
        <f t="shared" si="12"/>
        <v>-7159</v>
      </c>
      <c r="G70">
        <f t="shared" si="13"/>
        <v>1.6537193005206063E-2</v>
      </c>
      <c r="H70" s="8"/>
      <c r="I70" s="116">
        <f t="shared" si="49"/>
        <v>1.6537193005206063E-2</v>
      </c>
      <c r="J70" s="8"/>
      <c r="K70" s="165"/>
      <c r="M70" s="8"/>
      <c r="N70" s="116"/>
      <c r="O70" s="40"/>
      <c r="Q70" s="293">
        <f t="shared" si="15"/>
        <v>26157.856</v>
      </c>
      <c r="R70" s="8">
        <f t="shared" si="16"/>
        <v>2.7347875249143636E-4</v>
      </c>
      <c r="S70" s="8"/>
      <c r="T70" s="167">
        <f t="shared" si="17"/>
        <v>0</v>
      </c>
      <c r="V70" s="8">
        <v>0.1</v>
      </c>
      <c r="Z70">
        <f t="shared" si="18"/>
        <v>-7159</v>
      </c>
      <c r="AA70">
        <f t="shared" si="19"/>
        <v>-3.5575941663829588E-2</v>
      </c>
      <c r="AB70">
        <f t="shared" si="20"/>
        <v>-9999</v>
      </c>
      <c r="AC70">
        <f t="shared" si="21"/>
        <v>1.6537193005206063E-2</v>
      </c>
      <c r="AD70">
        <f t="shared" si="22"/>
        <v>-9999</v>
      </c>
      <c r="AE70">
        <f t="shared" si="23"/>
        <v>0</v>
      </c>
      <c r="AF70">
        <f t="shared" si="24"/>
        <v>-9999</v>
      </c>
      <c r="AG70" s="25"/>
      <c r="AH70">
        <f t="shared" si="25"/>
        <v>-3.4028763827406634E-3</v>
      </c>
      <c r="AI70">
        <f t="shared" si="26"/>
        <v>0.95651670266176581</v>
      </c>
      <c r="AJ70">
        <f t="shared" si="27"/>
        <v>-0.54499050129401894</v>
      </c>
      <c r="AK70">
        <f t="shared" si="28"/>
        <v>0.1849573000792202</v>
      </c>
      <c r="AL70">
        <f t="shared" si="29"/>
        <v>1.801702211815901</v>
      </c>
      <c r="AM70">
        <f t="shared" si="30"/>
        <v>1.2623632440472994</v>
      </c>
      <c r="AN70">
        <f t="shared" si="39"/>
        <v>1.6114335231218808</v>
      </c>
      <c r="AO70">
        <f t="shared" si="39"/>
        <v>1.6114335231219337</v>
      </c>
      <c r="AP70">
        <f t="shared" si="39"/>
        <v>1.6114335231151096</v>
      </c>
      <c r="AQ70">
        <f t="shared" si="39"/>
        <v>1.6114335239991751</v>
      </c>
      <c r="AR70">
        <f t="shared" si="39"/>
        <v>1.6114334094670792</v>
      </c>
      <c r="AS70">
        <f t="shared" si="39"/>
        <v>1.6114482445985463</v>
      </c>
      <c r="AT70">
        <f t="shared" si="39"/>
        <v>1.6094793742027285</v>
      </c>
      <c r="AU70">
        <f t="shared" si="32"/>
        <v>1.4215903827977372</v>
      </c>
      <c r="AW70">
        <v>18000</v>
      </c>
      <c r="AX70">
        <f t="shared" si="41"/>
        <v>1.0475490242039158E-2</v>
      </c>
      <c r="AY70">
        <f t="shared" si="42"/>
        <v>6.2279880156379842E-3</v>
      </c>
      <c r="AZ70">
        <f t="shared" si="43"/>
        <v>4.2475022264011741E-3</v>
      </c>
      <c r="BA70">
        <f t="shared" si="44"/>
        <v>0.92346860631255856</v>
      </c>
      <c r="BB70">
        <f t="shared" si="45"/>
        <v>0.93973490390842562</v>
      </c>
      <c r="BC70">
        <f t="shared" si="46"/>
        <v>-1.9853667810514257</v>
      </c>
      <c r="BD70">
        <f t="shared" si="47"/>
        <v>-1.5326264798908258</v>
      </c>
      <c r="BE70">
        <f t="shared" si="35"/>
        <v>10.763052579443928</v>
      </c>
      <c r="BF70">
        <f t="shared" si="35"/>
        <v>10.763052580274465</v>
      </c>
      <c r="BG70">
        <f t="shared" si="35"/>
        <v>10.763052561304676</v>
      </c>
      <c r="BH70">
        <f t="shared" ref="BH70:BK101" si="50">$BL70+$AB$7*SIN(BI70)</f>
        <v>10.763052994582338</v>
      </c>
      <c r="BI70">
        <f t="shared" si="50"/>
        <v>10.763043098543044</v>
      </c>
      <c r="BJ70">
        <f t="shared" si="50"/>
        <v>10.763269226807326</v>
      </c>
      <c r="BK70">
        <f t="shared" si="50"/>
        <v>10.758154899113517</v>
      </c>
      <c r="BL70">
        <f t="shared" si="48"/>
        <v>10.947939376822807</v>
      </c>
    </row>
    <row r="71" spans="1:67">
      <c r="A71" s="47" t="s">
        <v>64</v>
      </c>
      <c r="B71" s="48" t="s">
        <v>45</v>
      </c>
      <c r="C71" s="49">
        <v>41178.351999999999</v>
      </c>
      <c r="D71" s="50"/>
      <c r="E71">
        <f t="shared" si="11"/>
        <v>-7153.4328482664741</v>
      </c>
      <c r="F71">
        <f t="shared" si="12"/>
        <v>-7153.5</v>
      </c>
      <c r="G71">
        <f t="shared" si="13"/>
        <v>2.427549449930666E-2</v>
      </c>
      <c r="H71" s="8"/>
      <c r="I71" s="116">
        <f t="shared" si="49"/>
        <v>2.427549449930666E-2</v>
      </c>
      <c r="J71" s="8"/>
      <c r="K71" s="165"/>
      <c r="M71" s="8"/>
      <c r="N71" s="116"/>
      <c r="O71" s="40"/>
      <c r="Q71" s="293">
        <f t="shared" si="15"/>
        <v>26159.851999999999</v>
      </c>
      <c r="R71" s="8">
        <f t="shared" si="16"/>
        <v>5.8929963318586794E-4</v>
      </c>
      <c r="S71" s="8"/>
      <c r="T71" s="167">
        <f t="shared" si="17"/>
        <v>0</v>
      </c>
      <c r="U71" s="8"/>
      <c r="V71" s="8">
        <v>0.1</v>
      </c>
      <c r="Z71">
        <f t="shared" si="18"/>
        <v>-7153.5</v>
      </c>
      <c r="AA71">
        <f t="shared" si="19"/>
        <v>-3.5551355440208057E-2</v>
      </c>
      <c r="AB71">
        <f t="shared" si="20"/>
        <v>-9999</v>
      </c>
      <c r="AC71">
        <f t="shared" si="21"/>
        <v>2.427549449930666E-2</v>
      </c>
      <c r="AD71">
        <f t="shared" si="22"/>
        <v>-9999</v>
      </c>
      <c r="AE71">
        <f t="shared" si="23"/>
        <v>0</v>
      </c>
      <c r="AF71">
        <f t="shared" si="24"/>
        <v>-9999</v>
      </c>
      <c r="AG71" s="25"/>
      <c r="AH71">
        <f t="shared" si="25"/>
        <v>-3.3954338446243065E-3</v>
      </c>
      <c r="AI71">
        <f t="shared" si="26"/>
        <v>0.95614454038441832</v>
      </c>
      <c r="AJ71">
        <f t="shared" si="27"/>
        <v>-0.54330192474336592</v>
      </c>
      <c r="AK71">
        <f t="shared" si="28"/>
        <v>0.18486940975160299</v>
      </c>
      <c r="AL71">
        <f t="shared" si="29"/>
        <v>1.80371484174137</v>
      </c>
      <c r="AM71">
        <f t="shared" si="30"/>
        <v>1.264976503845596</v>
      </c>
      <c r="AN71">
        <f t="shared" ref="AN71:AT80" si="51">$AU71+$AB$7*SIN(AO71)</f>
        <v>1.6134997207855815</v>
      </c>
      <c r="AO71">
        <f t="shared" si="51"/>
        <v>1.6134997207856467</v>
      </c>
      <c r="AP71">
        <f t="shared" si="51"/>
        <v>1.6134997207776247</v>
      </c>
      <c r="AQ71">
        <f t="shared" si="51"/>
        <v>1.6134997217666174</v>
      </c>
      <c r="AR71">
        <f t="shared" si="51"/>
        <v>1.6134995998368762</v>
      </c>
      <c r="AS71">
        <f t="shared" si="51"/>
        <v>1.6135146295439728</v>
      </c>
      <c r="AT71">
        <f t="shared" si="51"/>
        <v>1.6116203381865524</v>
      </c>
      <c r="AU71">
        <f t="shared" si="32"/>
        <v>1.4236729345472954</v>
      </c>
      <c r="AW71">
        <v>19000</v>
      </c>
      <c r="AX71">
        <f t="shared" si="41"/>
        <v>9.1175881604055823E-3</v>
      </c>
      <c r="AY71">
        <f t="shared" si="42"/>
        <v>6.1000360845012633E-3</v>
      </c>
      <c r="AZ71">
        <f t="shared" si="43"/>
        <v>3.017552075904319E-3</v>
      </c>
      <c r="BA71">
        <f t="shared" si="44"/>
        <v>0.99071658818367403</v>
      </c>
      <c r="BB71">
        <f t="shared" si="45"/>
        <v>0.75533371523472825</v>
      </c>
      <c r="BC71">
        <f t="shared" si="46"/>
        <v>-1.6196758505513049</v>
      </c>
      <c r="BD71">
        <f t="shared" si="47"/>
        <v>-1.0501142830855708</v>
      </c>
      <c r="BE71">
        <f t="shared" ref="BE71:BG101" si="52">$BL71+$AB$7*SIN(BF71)</f>
        <v>11.138523110790196</v>
      </c>
      <c r="BF71">
        <f t="shared" si="52"/>
        <v>11.138523110912157</v>
      </c>
      <c r="BG71">
        <f t="shared" si="52"/>
        <v>11.138523115417893</v>
      </c>
      <c r="BH71">
        <f t="shared" si="50"/>
        <v>11.138523281878514</v>
      </c>
      <c r="BI71">
        <f t="shared" si="50"/>
        <v>11.138529431489307</v>
      </c>
      <c r="BJ71">
        <f t="shared" si="50"/>
        <v>11.13875643477644</v>
      </c>
      <c r="BK71">
        <f t="shared" si="50"/>
        <v>11.146899432948905</v>
      </c>
      <c r="BL71">
        <f t="shared" si="48"/>
        <v>11.326585149469775</v>
      </c>
    </row>
    <row r="72" spans="1:67">
      <c r="A72" s="47" t="s">
        <v>64</v>
      </c>
      <c r="B72" s="48"/>
      <c r="C72" s="49">
        <v>41181.396999999997</v>
      </c>
      <c r="D72" s="50"/>
      <c r="E72">
        <f t="shared" si="11"/>
        <v>-7145.0096613124497</v>
      </c>
      <c r="F72">
        <f t="shared" si="12"/>
        <v>-7145</v>
      </c>
      <c r="G72">
        <f t="shared" si="13"/>
        <v>-3.492584997729864E-3</v>
      </c>
      <c r="H72" s="8"/>
      <c r="I72" s="116">
        <f t="shared" si="49"/>
        <v>-3.492584997729864E-3</v>
      </c>
      <c r="J72" s="8"/>
      <c r="K72" s="165"/>
      <c r="M72" s="8"/>
      <c r="N72" s="116"/>
      <c r="O72" s="40"/>
      <c r="Q72" s="293">
        <f t="shared" si="15"/>
        <v>26162.896999999997</v>
      </c>
      <c r="R72" s="8">
        <f t="shared" si="16"/>
        <v>1.2198149966367714E-5</v>
      </c>
      <c r="S72" s="8"/>
      <c r="T72" s="167">
        <f t="shared" si="17"/>
        <v>0</v>
      </c>
      <c r="V72" s="8">
        <v>0.1</v>
      </c>
      <c r="Z72">
        <f t="shared" si="18"/>
        <v>-7145</v>
      </c>
      <c r="AA72">
        <f t="shared" si="19"/>
        <v>-3.5513343288532499E-2</v>
      </c>
      <c r="AB72">
        <f t="shared" si="20"/>
        <v>-9999</v>
      </c>
      <c r="AC72">
        <f t="shared" si="21"/>
        <v>-3.492584997729864E-3</v>
      </c>
      <c r="AD72">
        <f t="shared" si="22"/>
        <v>-9999</v>
      </c>
      <c r="AE72">
        <f t="shared" si="23"/>
        <v>0</v>
      </c>
      <c r="AF72">
        <f t="shared" si="24"/>
        <v>-9999</v>
      </c>
      <c r="AG72" s="25"/>
      <c r="AH72">
        <f t="shared" si="25"/>
        <v>-3.3839089541176023E-3</v>
      </c>
      <c r="AI72">
        <f t="shared" si="26"/>
        <v>0.95557029900230461</v>
      </c>
      <c r="AJ72">
        <f t="shared" si="27"/>
        <v>-0.54069056916745495</v>
      </c>
      <c r="AK72">
        <f t="shared" si="28"/>
        <v>0.18473224317713297</v>
      </c>
      <c r="AL72">
        <f t="shared" si="29"/>
        <v>1.8068221921306784</v>
      </c>
      <c r="AM72">
        <f t="shared" si="30"/>
        <v>1.2690242751662435</v>
      </c>
      <c r="AN72">
        <f t="shared" si="51"/>
        <v>1.6166913551418438</v>
      </c>
      <c r="AO72">
        <f t="shared" si="51"/>
        <v>1.6166913551419315</v>
      </c>
      <c r="AP72">
        <f t="shared" si="51"/>
        <v>1.616691355131854</v>
      </c>
      <c r="AQ72">
        <f t="shared" si="51"/>
        <v>1.6166913562879208</v>
      </c>
      <c r="AR72">
        <f t="shared" si="51"/>
        <v>1.6166912236655555</v>
      </c>
      <c r="AS72">
        <f t="shared" si="51"/>
        <v>1.6167064354207192</v>
      </c>
      <c r="AT72">
        <f t="shared" si="51"/>
        <v>1.6149274973006511</v>
      </c>
      <c r="AU72">
        <f t="shared" si="32"/>
        <v>1.4268914236147947</v>
      </c>
      <c r="AW72">
        <v>20000</v>
      </c>
      <c r="AX72">
        <f t="shared" si="41"/>
        <v>7.074159819234759E-3</v>
      </c>
      <c r="AY72">
        <f t="shared" si="42"/>
        <v>5.8456048097601972E-3</v>
      </c>
      <c r="AZ72">
        <f t="shared" si="43"/>
        <v>1.2285550094745619E-3</v>
      </c>
      <c r="BA72">
        <f t="shared" si="44"/>
        <v>1.0696837797605565</v>
      </c>
      <c r="BB72">
        <f t="shared" si="45"/>
        <v>0.41847288676770389</v>
      </c>
      <c r="BC72">
        <f t="shared" si="46"/>
        <v>-1.1952759053532769</v>
      </c>
      <c r="BD72">
        <f t="shared" si="47"/>
        <v>-0.68067480892172583</v>
      </c>
      <c r="BE72">
        <f t="shared" si="52"/>
        <v>11.542995740195263</v>
      </c>
      <c r="BF72">
        <f t="shared" si="52"/>
        <v>11.542995897037652</v>
      </c>
      <c r="BG72">
        <f t="shared" si="52"/>
        <v>11.542997483022749</v>
      </c>
      <c r="BH72">
        <f t="shared" si="50"/>
        <v>11.543013520220226</v>
      </c>
      <c r="BI72">
        <f t="shared" si="50"/>
        <v>11.543175661795065</v>
      </c>
      <c r="BJ72">
        <f t="shared" si="50"/>
        <v>11.544812554665953</v>
      </c>
      <c r="BK72">
        <f t="shared" si="50"/>
        <v>11.561099648906447</v>
      </c>
      <c r="BL72">
        <f t="shared" si="48"/>
        <v>11.705230922116744</v>
      </c>
    </row>
    <row r="73" spans="1:67">
      <c r="A73" s="47" t="s">
        <v>66</v>
      </c>
      <c r="B73" s="48" t="s">
        <v>45</v>
      </c>
      <c r="C73" s="49">
        <v>41335.226999999999</v>
      </c>
      <c r="D73" s="50"/>
      <c r="E73">
        <f t="shared" si="11"/>
        <v>-6719.4796615954592</v>
      </c>
      <c r="F73">
        <f t="shared" si="12"/>
        <v>-6719.5</v>
      </c>
      <c r="G73">
        <f t="shared" si="13"/>
        <v>7.3523765022400767E-3</v>
      </c>
      <c r="H73" s="8"/>
      <c r="I73" s="116">
        <f t="shared" si="49"/>
        <v>7.3523765022400767E-3</v>
      </c>
      <c r="J73" s="8"/>
      <c r="K73" s="165"/>
      <c r="M73" s="8"/>
      <c r="N73" s="116"/>
      <c r="O73" s="40"/>
      <c r="Q73" s="293">
        <f t="shared" si="15"/>
        <v>26316.726999999999</v>
      </c>
      <c r="R73" s="8">
        <f t="shared" si="16"/>
        <v>5.4057440230692023E-5</v>
      </c>
      <c r="S73" s="8"/>
      <c r="T73" s="167">
        <f t="shared" si="17"/>
        <v>0</v>
      </c>
      <c r="V73" s="8">
        <v>0.1</v>
      </c>
      <c r="Z73">
        <f t="shared" si="18"/>
        <v>-6719.5</v>
      </c>
      <c r="AA73">
        <f t="shared" si="19"/>
        <v>-3.3590394879768531E-2</v>
      </c>
      <c r="AB73">
        <f t="shared" si="20"/>
        <v>-9999</v>
      </c>
      <c r="AC73">
        <f t="shared" si="21"/>
        <v>7.3523765022400767E-3</v>
      </c>
      <c r="AD73">
        <f t="shared" si="22"/>
        <v>-9999</v>
      </c>
      <c r="AE73">
        <f t="shared" si="23"/>
        <v>0</v>
      </c>
      <c r="AF73">
        <f t="shared" si="24"/>
        <v>-9999</v>
      </c>
      <c r="AG73" s="25"/>
      <c r="AH73">
        <f t="shared" si="25"/>
        <v>-2.7752033975102274E-3</v>
      </c>
      <c r="AI73">
        <f t="shared" si="26"/>
        <v>0.92829010377997156</v>
      </c>
      <c r="AJ73">
        <f t="shared" si="27"/>
        <v>-0.40801104839706687</v>
      </c>
      <c r="AK73">
        <f t="shared" si="28"/>
        <v>0.17594797749366928</v>
      </c>
      <c r="AL73">
        <f t="shared" si="29"/>
        <v>1.957805532798768</v>
      </c>
      <c r="AM73">
        <f t="shared" si="30"/>
        <v>1.4874277041885573</v>
      </c>
      <c r="AN73">
        <f t="shared" si="51"/>
        <v>1.7740924201700494</v>
      </c>
      <c r="AO73">
        <f t="shared" si="51"/>
        <v>1.7740924198319428</v>
      </c>
      <c r="AP73">
        <f t="shared" si="51"/>
        <v>1.7740924286458168</v>
      </c>
      <c r="AQ73">
        <f t="shared" si="51"/>
        <v>1.7740921988828251</v>
      </c>
      <c r="AR73">
        <f t="shared" si="51"/>
        <v>1.7740981883370108</v>
      </c>
      <c r="AS73">
        <f t="shared" si="51"/>
        <v>1.7739419985391447</v>
      </c>
      <c r="AT73">
        <f t="shared" si="51"/>
        <v>1.7779770667656718</v>
      </c>
      <c r="AU73">
        <f t="shared" si="32"/>
        <v>1.5880051998760796</v>
      </c>
      <c r="AW73">
        <v>21000</v>
      </c>
      <c r="AX73">
        <f t="shared" si="41"/>
        <v>4.5544746850406381E-3</v>
      </c>
      <c r="AY73">
        <f t="shared" si="42"/>
        <v>5.4646941914148033E-3</v>
      </c>
      <c r="AZ73">
        <f t="shared" si="43"/>
        <v>-9.1021950637416556E-4</v>
      </c>
      <c r="BA73">
        <f t="shared" si="44"/>
        <v>1.1449158432957025</v>
      </c>
      <c r="BB73">
        <f t="shared" si="45"/>
        <v>-6.0180687316220581E-2</v>
      </c>
      <c r="BC73">
        <f t="shared" si="46"/>
        <v>-0.70329558320715768</v>
      </c>
      <c r="BD73">
        <f t="shared" si="47"/>
        <v>-0.36689697331170512</v>
      </c>
      <c r="BE73">
        <f t="shared" si="52"/>
        <v>11.978505644868804</v>
      </c>
      <c r="BF73">
        <f t="shared" si="52"/>
        <v>11.978507086214627</v>
      </c>
      <c r="BG73">
        <f t="shared" si="52"/>
        <v>11.978516202615937</v>
      </c>
      <c r="BH73">
        <f t="shared" si="50"/>
        <v>11.97857386186903</v>
      </c>
      <c r="BI73">
        <f t="shared" si="50"/>
        <v>11.978938492791983</v>
      </c>
      <c r="BJ73">
        <f t="shared" si="50"/>
        <v>11.98124233460616</v>
      </c>
      <c r="BK73">
        <f t="shared" si="50"/>
        <v>11.99571862683206</v>
      </c>
      <c r="BL73">
        <f t="shared" si="48"/>
        <v>12.08387669476371</v>
      </c>
    </row>
    <row r="74" spans="1:67">
      <c r="A74" s="47" t="s">
        <v>67</v>
      </c>
      <c r="B74" s="48"/>
      <c r="C74" s="49">
        <v>41561.370999999999</v>
      </c>
      <c r="D74" s="50"/>
      <c r="E74">
        <f t="shared" si="11"/>
        <v>-6093.9121113386927</v>
      </c>
      <c r="F74">
        <f t="shared" si="12"/>
        <v>-6094</v>
      </c>
      <c r="G74">
        <f t="shared" si="13"/>
        <v>3.1771938003657851E-2</v>
      </c>
      <c r="H74" s="8"/>
      <c r="I74" s="116">
        <f t="shared" si="49"/>
        <v>3.1771938003657851E-2</v>
      </c>
      <c r="J74" s="8"/>
      <c r="K74" s="165"/>
      <c r="M74" s="8"/>
      <c r="N74" s="116"/>
      <c r="O74" s="40"/>
      <c r="Q74" s="293">
        <f t="shared" si="15"/>
        <v>26542.870999999999</v>
      </c>
      <c r="R74" s="8">
        <f t="shared" si="16"/>
        <v>1.0094560445082781E-3</v>
      </c>
      <c r="S74" s="8"/>
      <c r="T74" s="167">
        <f t="shared" si="17"/>
        <v>0</v>
      </c>
      <c r="V74" s="8">
        <v>0.1</v>
      </c>
      <c r="Z74">
        <f t="shared" si="18"/>
        <v>-6094</v>
      </c>
      <c r="AA74">
        <f t="shared" si="19"/>
        <v>-3.0720845872623227E-2</v>
      </c>
      <c r="AB74">
        <f t="shared" si="20"/>
        <v>-9999</v>
      </c>
      <c r="AC74">
        <f t="shared" si="21"/>
        <v>3.1771938003657851E-2</v>
      </c>
      <c r="AD74">
        <f t="shared" si="22"/>
        <v>-9999</v>
      </c>
      <c r="AE74">
        <f t="shared" si="23"/>
        <v>0</v>
      </c>
      <c r="AF74">
        <f t="shared" si="24"/>
        <v>-9999</v>
      </c>
      <c r="AG74" s="25"/>
      <c r="AH74">
        <f t="shared" si="25"/>
        <v>-1.796063921707869E-3</v>
      </c>
      <c r="AI74">
        <f t="shared" si="26"/>
        <v>0.89358742485781328</v>
      </c>
      <c r="AJ74">
        <f t="shared" si="27"/>
        <v>-0.2112151425732714</v>
      </c>
      <c r="AK74">
        <f t="shared" si="28"/>
        <v>0.15740509474476502</v>
      </c>
      <c r="AL74">
        <f t="shared" si="29"/>
        <v>2.1652620149511153</v>
      </c>
      <c r="AM74">
        <f t="shared" si="30"/>
        <v>1.883119321028488</v>
      </c>
      <c r="AN74">
        <f t="shared" si="51"/>
        <v>1.9977890382844408</v>
      </c>
      <c r="AO74">
        <f t="shared" si="51"/>
        <v>1.997789002225826</v>
      </c>
      <c r="AP74">
        <f t="shared" si="51"/>
        <v>1.9977894604868265</v>
      </c>
      <c r="AQ74">
        <f t="shared" si="51"/>
        <v>1.997783636514266</v>
      </c>
      <c r="AR74">
        <f t="shared" si="51"/>
        <v>1.9978576469906848</v>
      </c>
      <c r="AS74">
        <f t="shared" si="51"/>
        <v>1.996916231635457</v>
      </c>
      <c r="AT74">
        <f t="shared" si="51"/>
        <v>2.0087495180332868</v>
      </c>
      <c r="AU74">
        <f t="shared" si="32"/>
        <v>1.8248481306667581</v>
      </c>
      <c r="AW74">
        <v>22000</v>
      </c>
      <c r="AX74">
        <f t="shared" si="41"/>
        <v>1.9814501218551818E-3</v>
      </c>
      <c r="AY74">
        <f t="shared" si="42"/>
        <v>4.9573042294650746E-3</v>
      </c>
      <c r="AZ74">
        <f t="shared" si="43"/>
        <v>-2.9758541076098928E-3</v>
      </c>
      <c r="BA74">
        <f t="shared" si="44"/>
        <v>1.1877163665645456</v>
      </c>
      <c r="BB74">
        <f t="shared" si="45"/>
        <v>-0.57148490006024988</v>
      </c>
      <c r="BC74">
        <f t="shared" si="46"/>
        <v>-0.15519843662859278</v>
      </c>
      <c r="BD74">
        <f t="shared" si="47"/>
        <v>-7.7755352550255369E-2</v>
      </c>
      <c r="BE74">
        <f t="shared" si="52"/>
        <v>12.438245391978215</v>
      </c>
      <c r="BF74">
        <f t="shared" si="52"/>
        <v>12.438246275843589</v>
      </c>
      <c r="BG74">
        <f t="shared" si="52"/>
        <v>12.438250966210742</v>
      </c>
      <c r="BH74">
        <f t="shared" si="50"/>
        <v>12.438275856315906</v>
      </c>
      <c r="BI74">
        <f t="shared" si="50"/>
        <v>12.438407937889483</v>
      </c>
      <c r="BJ74">
        <f t="shared" si="50"/>
        <v>12.439108803094703</v>
      </c>
      <c r="BK74">
        <f t="shared" si="50"/>
        <v>12.442826765260932</v>
      </c>
      <c r="BL74">
        <f t="shared" si="48"/>
        <v>12.462522467410679</v>
      </c>
    </row>
    <row r="75" spans="1:67">
      <c r="A75" s="47" t="s">
        <v>67</v>
      </c>
      <c r="B75" s="48"/>
      <c r="C75" s="49">
        <v>41562.438999999998</v>
      </c>
      <c r="D75" s="50"/>
      <c r="E75">
        <f t="shared" si="11"/>
        <v>-6090.9577718750161</v>
      </c>
      <c r="F75">
        <f t="shared" si="12"/>
        <v>-6091</v>
      </c>
      <c r="G75">
        <f t="shared" si="13"/>
        <v>1.5265556998201646E-2</v>
      </c>
      <c r="H75" s="8"/>
      <c r="I75" s="116">
        <f t="shared" si="49"/>
        <v>1.5265556998201646E-2</v>
      </c>
      <c r="J75" s="8"/>
      <c r="K75" s="165"/>
      <c r="M75" s="8"/>
      <c r="N75" s="116"/>
      <c r="O75" s="40"/>
      <c r="Q75" s="293">
        <f t="shared" si="15"/>
        <v>26543.938999999998</v>
      </c>
      <c r="R75" s="8">
        <f t="shared" si="16"/>
        <v>2.3303723046534325E-4</v>
      </c>
      <c r="S75" s="8"/>
      <c r="T75" s="167">
        <f t="shared" si="17"/>
        <v>0</v>
      </c>
      <c r="V75" s="8">
        <v>0.1</v>
      </c>
      <c r="Z75">
        <f t="shared" si="18"/>
        <v>-6091</v>
      </c>
      <c r="AA75">
        <f t="shared" si="19"/>
        <v>-3.0707037308280893E-2</v>
      </c>
      <c r="AB75">
        <f t="shared" si="20"/>
        <v>-9999</v>
      </c>
      <c r="AC75">
        <f t="shared" si="21"/>
        <v>1.5265556998201646E-2</v>
      </c>
      <c r="AD75">
        <f t="shared" si="22"/>
        <v>-9999</v>
      </c>
      <c r="AE75">
        <f t="shared" si="23"/>
        <v>0</v>
      </c>
      <c r="AF75">
        <f t="shared" si="24"/>
        <v>-9999</v>
      </c>
      <c r="AG75" s="25"/>
      <c r="AH75">
        <f t="shared" si="25"/>
        <v>-1.7912028313448935E-3</v>
      </c>
      <c r="AI75">
        <f t="shared" si="26"/>
        <v>0.89343663045394928</v>
      </c>
      <c r="AJ75">
        <f t="shared" si="27"/>
        <v>-0.21027835302501349</v>
      </c>
      <c r="AK75">
        <f t="shared" si="28"/>
        <v>0.15730304596857564</v>
      </c>
      <c r="AL75">
        <f t="shared" si="29"/>
        <v>2.1662203275767871</v>
      </c>
      <c r="AM75">
        <f t="shared" si="30"/>
        <v>1.885299599381534</v>
      </c>
      <c r="AN75">
        <f t="shared" si="51"/>
        <v>1.9988420247816874</v>
      </c>
      <c r="AO75">
        <f t="shared" si="51"/>
        <v>1.9988419882028103</v>
      </c>
      <c r="AP75">
        <f t="shared" si="51"/>
        <v>1.9988424520025814</v>
      </c>
      <c r="AQ75">
        <f t="shared" si="51"/>
        <v>1.9988365712451062</v>
      </c>
      <c r="AR75">
        <f t="shared" si="51"/>
        <v>1.9989111308029037</v>
      </c>
      <c r="AS75">
        <f t="shared" si="51"/>
        <v>1.9979649188171105</v>
      </c>
      <c r="AT75">
        <f t="shared" si="51"/>
        <v>2.0098310931233203</v>
      </c>
      <c r="AU75">
        <f t="shared" si="32"/>
        <v>1.8259840679846988</v>
      </c>
      <c r="AW75">
        <v>23000</v>
      </c>
      <c r="AX75">
        <f t="shared" si="41"/>
        <v>-1.1367709477159288E-4</v>
      </c>
      <c r="AY75">
        <f t="shared" si="42"/>
        <v>4.3234349239110043E-3</v>
      </c>
      <c r="AZ75">
        <f t="shared" si="43"/>
        <v>-4.4371120186825971E-3</v>
      </c>
      <c r="BA75">
        <f t="shared" si="44"/>
        <v>1.1744350909159595</v>
      </c>
      <c r="BB75">
        <f t="shared" si="45"/>
        <v>-0.92117963349062282</v>
      </c>
      <c r="BC75">
        <f t="shared" si="46"/>
        <v>0.40758843876346396</v>
      </c>
      <c r="BD75">
        <f t="shared" si="47"/>
        <v>0.20666322399082687</v>
      </c>
      <c r="BE75">
        <f t="shared" si="52"/>
        <v>12.904128746299714</v>
      </c>
      <c r="BF75">
        <f t="shared" si="52"/>
        <v>12.904127009356792</v>
      </c>
      <c r="BG75">
        <f t="shared" si="52"/>
        <v>12.904117320131146</v>
      </c>
      <c r="BH75">
        <f t="shared" si="50"/>
        <v>12.90406327112254</v>
      </c>
      <c r="BI75">
        <f t="shared" si="50"/>
        <v>12.903761790576938</v>
      </c>
      <c r="BJ75">
        <f t="shared" si="50"/>
        <v>12.902080742835212</v>
      </c>
      <c r="BK75">
        <f t="shared" si="50"/>
        <v>12.892725150698881</v>
      </c>
      <c r="BL75">
        <f t="shared" si="48"/>
        <v>12.841168240057648</v>
      </c>
    </row>
    <row r="76" spans="1:67">
      <c r="A76" s="47" t="s">
        <v>67</v>
      </c>
      <c r="B76" s="48" t="s">
        <v>45</v>
      </c>
      <c r="C76" s="49">
        <v>41563.345999999998</v>
      </c>
      <c r="D76" s="50"/>
      <c r="E76">
        <f t="shared" si="11"/>
        <v>-6088.4487963192532</v>
      </c>
      <c r="F76">
        <f t="shared" si="12"/>
        <v>-6088.5</v>
      </c>
      <c r="G76">
        <f t="shared" si="13"/>
        <v>1.8510239497118164E-2</v>
      </c>
      <c r="H76" s="8"/>
      <c r="I76" s="116">
        <f t="shared" si="49"/>
        <v>1.8510239497118164E-2</v>
      </c>
      <c r="J76" s="8"/>
      <c r="K76" s="165"/>
      <c r="M76" s="8"/>
      <c r="N76" s="116"/>
      <c r="O76" s="40"/>
      <c r="Q76" s="293">
        <f t="shared" si="15"/>
        <v>26544.845999999998</v>
      </c>
      <c r="R76" s="8">
        <f t="shared" si="16"/>
        <v>3.4262896624067329E-4</v>
      </c>
      <c r="S76" s="8"/>
      <c r="T76" s="167">
        <f t="shared" si="17"/>
        <v>0</v>
      </c>
      <c r="V76" s="8">
        <v>0.1</v>
      </c>
      <c r="Z76">
        <f t="shared" si="18"/>
        <v>-6088.5</v>
      </c>
      <c r="AA76">
        <f t="shared" si="19"/>
        <v>-3.0695530150272089E-2</v>
      </c>
      <c r="AB76">
        <f t="shared" si="20"/>
        <v>-9999</v>
      </c>
      <c r="AC76">
        <f t="shared" si="21"/>
        <v>1.8510239497118164E-2</v>
      </c>
      <c r="AD76">
        <f t="shared" si="22"/>
        <v>-9999</v>
      </c>
      <c r="AE76">
        <f t="shared" si="23"/>
        <v>0</v>
      </c>
      <c r="AF76">
        <f t="shared" si="24"/>
        <v>-9999</v>
      </c>
      <c r="AG76" s="25"/>
      <c r="AH76">
        <f t="shared" si="25"/>
        <v>-1.7871510321067316E-3</v>
      </c>
      <c r="AI76">
        <f t="shared" si="26"/>
        <v>0.89331108202867837</v>
      </c>
      <c r="AJ76">
        <f t="shared" si="27"/>
        <v>-0.20949778899644728</v>
      </c>
      <c r="AK76">
        <f t="shared" si="28"/>
        <v>0.15721792131340692</v>
      </c>
      <c r="AL76">
        <f t="shared" si="29"/>
        <v>2.1670186744703983</v>
      </c>
      <c r="AM76">
        <f t="shared" si="30"/>
        <v>1.887118946063951</v>
      </c>
      <c r="AN76">
        <f t="shared" si="51"/>
        <v>1.9997193778399673</v>
      </c>
      <c r="AO76">
        <f t="shared" si="51"/>
        <v>1.9997193408231242</v>
      </c>
      <c r="AP76">
        <f t="shared" si="51"/>
        <v>1.9997198092754378</v>
      </c>
      <c r="AQ76">
        <f t="shared" si="51"/>
        <v>1.9997138809233257</v>
      </c>
      <c r="AR76">
        <f t="shared" si="51"/>
        <v>1.999788899667196</v>
      </c>
      <c r="AS76">
        <f t="shared" si="51"/>
        <v>1.9988386857790243</v>
      </c>
      <c r="AT76">
        <f t="shared" si="51"/>
        <v>2.0107322244798018</v>
      </c>
      <c r="AU76">
        <f t="shared" si="32"/>
        <v>1.8269306824163163</v>
      </c>
      <c r="AW76">
        <v>24000</v>
      </c>
      <c r="AX76">
        <f t="shared" si="41"/>
        <v>-1.3893459328018203E-3</v>
      </c>
      <c r="AY76">
        <f t="shared" si="42"/>
        <v>3.5630862747526026E-3</v>
      </c>
      <c r="AZ76">
        <f t="shared" si="43"/>
        <v>-4.952432207554423E-3</v>
      </c>
      <c r="BA76">
        <f t="shared" si="44"/>
        <v>1.1130203269154824</v>
      </c>
      <c r="BB76">
        <f t="shared" si="45"/>
        <v>-0.99201694225769221</v>
      </c>
      <c r="BC76">
        <f t="shared" si="46"/>
        <v>0.93372497684465583</v>
      </c>
      <c r="BD76">
        <f t="shared" si="47"/>
        <v>0.50402508322253792</v>
      </c>
      <c r="BE76">
        <f t="shared" si="52"/>
        <v>13.35453538344394</v>
      </c>
      <c r="BF76">
        <f t="shared" si="52"/>
        <v>13.354534657067239</v>
      </c>
      <c r="BG76">
        <f t="shared" si="52"/>
        <v>13.35452923547747</v>
      </c>
      <c r="BH76">
        <f t="shared" si="50"/>
        <v>13.354488770306313</v>
      </c>
      <c r="BI76">
        <f t="shared" si="50"/>
        <v>13.354186802003847</v>
      </c>
      <c r="BJ76">
        <f t="shared" si="50"/>
        <v>13.351936270946878</v>
      </c>
      <c r="BK76">
        <f t="shared" si="50"/>
        <v>13.335319581465894</v>
      </c>
      <c r="BL76">
        <f t="shared" si="48"/>
        <v>13.219814012704617</v>
      </c>
    </row>
    <row r="77" spans="1:67">
      <c r="A77" s="47" t="s">
        <v>68</v>
      </c>
      <c r="B77" s="48"/>
      <c r="C77" s="49">
        <v>41616.288999999997</v>
      </c>
      <c r="D77" s="50"/>
      <c r="E77">
        <f t="shared" si="11"/>
        <v>-5941.995992737272</v>
      </c>
      <c r="F77">
        <f t="shared" si="12"/>
        <v>-5942</v>
      </c>
      <c r="G77">
        <f t="shared" si="13"/>
        <v>1.4486340005532838E-3</v>
      </c>
      <c r="H77" s="8"/>
      <c r="I77" s="116">
        <f t="shared" si="49"/>
        <v>1.4486340005532838E-3</v>
      </c>
      <c r="J77" s="8"/>
      <c r="K77" s="165"/>
      <c r="M77" s="8"/>
      <c r="N77" s="116"/>
      <c r="O77" s="40"/>
      <c r="Q77" s="293">
        <f t="shared" si="15"/>
        <v>26597.788999999997</v>
      </c>
      <c r="R77" s="8">
        <f t="shared" si="16"/>
        <v>2.0985404675590115E-6</v>
      </c>
      <c r="S77" s="8"/>
      <c r="T77" s="167">
        <f t="shared" si="17"/>
        <v>0</v>
      </c>
      <c r="V77" s="8">
        <v>0.1</v>
      </c>
      <c r="Z77">
        <f t="shared" si="18"/>
        <v>-5942</v>
      </c>
      <c r="AA77">
        <f t="shared" si="19"/>
        <v>-3.0021290491363557E-2</v>
      </c>
      <c r="AB77">
        <f t="shared" si="20"/>
        <v>-9999</v>
      </c>
      <c r="AC77">
        <f t="shared" si="21"/>
        <v>1.4486340005532838E-3</v>
      </c>
      <c r="AD77">
        <f t="shared" si="22"/>
        <v>-9999</v>
      </c>
      <c r="AE77">
        <f t="shared" si="23"/>
        <v>0</v>
      </c>
      <c r="AF77">
        <f t="shared" si="24"/>
        <v>-9999</v>
      </c>
      <c r="AG77" s="25"/>
      <c r="AH77">
        <f t="shared" si="25"/>
        <v>-1.5484149699820638E-3</v>
      </c>
      <c r="AI77">
        <f t="shared" si="26"/>
        <v>0.88613381840044769</v>
      </c>
      <c r="AJ77">
        <f t="shared" si="27"/>
        <v>-0.1639195591342745</v>
      </c>
      <c r="AK77">
        <f t="shared" si="28"/>
        <v>0.1521002718207228</v>
      </c>
      <c r="AL77">
        <f t="shared" si="29"/>
        <v>2.2134173417230301</v>
      </c>
      <c r="AM77">
        <f t="shared" si="30"/>
        <v>1.9978016999056558</v>
      </c>
      <c r="AN77">
        <f t="shared" si="51"/>
        <v>2.0509204389737703</v>
      </c>
      <c r="AO77">
        <f t="shared" si="51"/>
        <v>2.0509203683905644</v>
      </c>
      <c r="AP77">
        <f t="shared" si="51"/>
        <v>2.0509211726749577</v>
      </c>
      <c r="AQ77">
        <f t="shared" si="51"/>
        <v>2.0509120079088174</v>
      </c>
      <c r="AR77">
        <f t="shared" si="51"/>
        <v>2.0510164302474312</v>
      </c>
      <c r="AS77">
        <f t="shared" si="51"/>
        <v>2.0498254109337042</v>
      </c>
      <c r="AT77">
        <f t="shared" si="51"/>
        <v>2.063252349740798</v>
      </c>
      <c r="AU77">
        <f t="shared" si="32"/>
        <v>1.8824022881090974</v>
      </c>
      <c r="AW77">
        <v>25000</v>
      </c>
      <c r="AX77">
        <f t="shared" si="41"/>
        <v>-1.8624856677241664E-3</v>
      </c>
      <c r="AY77">
        <f t="shared" si="42"/>
        <v>2.6762582819898628E-3</v>
      </c>
      <c r="AZ77">
        <f t="shared" si="43"/>
        <v>-4.5387439497140292E-3</v>
      </c>
      <c r="BA77">
        <f t="shared" si="44"/>
        <v>1.0332309151527685</v>
      </c>
      <c r="BB77">
        <f t="shared" si="45"/>
        <v>-0.83221317148889362</v>
      </c>
      <c r="BC77">
        <f t="shared" si="46"/>
        <v>1.3949925786131736</v>
      </c>
      <c r="BD77">
        <f t="shared" si="47"/>
        <v>0.83801741082438463</v>
      </c>
      <c r="BE77">
        <f t="shared" si="52"/>
        <v>13.776216484181132</v>
      </c>
      <c r="BF77">
        <f t="shared" si="52"/>
        <v>13.776216465181328</v>
      </c>
      <c r="BG77">
        <f t="shared" si="52"/>
        <v>13.776216182029481</v>
      </c>
      <c r="BH77">
        <f t="shared" si="50"/>
        <v>13.776211962275964</v>
      </c>
      <c r="BI77">
        <f t="shared" si="50"/>
        <v>13.776149081749162</v>
      </c>
      <c r="BJ77">
        <f t="shared" si="50"/>
        <v>13.775213307042176</v>
      </c>
      <c r="BK77">
        <f t="shared" si="50"/>
        <v>13.761550591151604</v>
      </c>
      <c r="BL77">
        <f t="shared" si="48"/>
        <v>13.598459785351583</v>
      </c>
    </row>
    <row r="78" spans="1:67">
      <c r="A78" s="47" t="s">
        <v>68</v>
      </c>
      <c r="B78" s="48" t="s">
        <v>45</v>
      </c>
      <c r="C78" s="49">
        <v>41618.283000000003</v>
      </c>
      <c r="D78" s="50"/>
      <c r="E78">
        <f t="shared" si="11"/>
        <v>-5936.4801192442073</v>
      </c>
      <c r="F78">
        <f t="shared" si="12"/>
        <v>-5936.5</v>
      </c>
      <c r="G78">
        <f t="shared" si="13"/>
        <v>7.1869355087983422E-3</v>
      </c>
      <c r="H78" s="8"/>
      <c r="I78" s="116">
        <f t="shared" si="49"/>
        <v>7.1869355087983422E-3</v>
      </c>
      <c r="J78" s="8"/>
      <c r="K78" s="165"/>
      <c r="M78" s="8"/>
      <c r="N78" s="116"/>
      <c r="O78" s="40"/>
      <c r="Q78" s="293">
        <f t="shared" si="15"/>
        <v>26599.783000000003</v>
      </c>
      <c r="R78" s="8">
        <f t="shared" si="16"/>
        <v>5.1652042007626489E-5</v>
      </c>
      <c r="S78" s="8"/>
      <c r="T78" s="167">
        <f t="shared" si="17"/>
        <v>0</v>
      </c>
      <c r="V78" s="8">
        <v>0.1</v>
      </c>
      <c r="Z78">
        <f t="shared" si="18"/>
        <v>-5936.5</v>
      </c>
      <c r="AA78">
        <f t="shared" si="19"/>
        <v>-2.9995985155866656E-2</v>
      </c>
      <c r="AB78">
        <f t="shared" si="20"/>
        <v>-9999</v>
      </c>
      <c r="AC78">
        <f t="shared" si="21"/>
        <v>7.1869355087983422E-3</v>
      </c>
      <c r="AD78">
        <f t="shared" si="22"/>
        <v>-9999</v>
      </c>
      <c r="AE78">
        <f t="shared" si="23"/>
        <v>0</v>
      </c>
      <c r="AF78">
        <f t="shared" si="24"/>
        <v>-9999</v>
      </c>
      <c r="AG78" s="25"/>
      <c r="AH78">
        <f t="shared" si="25"/>
        <v>-1.5394067305039151E-3</v>
      </c>
      <c r="AI78">
        <f t="shared" si="26"/>
        <v>0.88587123539972301</v>
      </c>
      <c r="AJ78">
        <f t="shared" si="27"/>
        <v>-0.16221518326450604</v>
      </c>
      <c r="AK78">
        <f t="shared" si="28"/>
        <v>0.15190334127600535</v>
      </c>
      <c r="AL78">
        <f t="shared" si="29"/>
        <v>2.2151448405033816</v>
      </c>
      <c r="AM78">
        <f t="shared" si="30"/>
        <v>2.0021203091753006</v>
      </c>
      <c r="AN78">
        <f t="shared" si="51"/>
        <v>2.0528346895924545</v>
      </c>
      <c r="AO78">
        <f t="shared" si="51"/>
        <v>2.0528346174109915</v>
      </c>
      <c r="AP78">
        <f t="shared" si="51"/>
        <v>2.0528354368964865</v>
      </c>
      <c r="AQ78">
        <f t="shared" si="51"/>
        <v>2.0528261330961555</v>
      </c>
      <c r="AR78">
        <f t="shared" si="51"/>
        <v>2.0529317514806</v>
      </c>
      <c r="AS78">
        <f t="shared" si="51"/>
        <v>2.0517314972402412</v>
      </c>
      <c r="AT78">
        <f t="shared" si="51"/>
        <v>2.0652131973186538</v>
      </c>
      <c r="AU78">
        <f t="shared" si="32"/>
        <v>1.8844848398586556</v>
      </c>
      <c r="AW78">
        <v>26000</v>
      </c>
      <c r="AX78">
        <f t="shared" si="41"/>
        <v>-1.7785306973699174E-3</v>
      </c>
      <c r="AY78">
        <f t="shared" si="42"/>
        <v>1.6629509456227848E-3</v>
      </c>
      <c r="AZ78">
        <f t="shared" si="43"/>
        <v>-3.4414816429927022E-3</v>
      </c>
      <c r="BA78">
        <f t="shared" si="44"/>
        <v>0.95846415809042484</v>
      </c>
      <c r="BB78">
        <f t="shared" si="45"/>
        <v>-0.5537776045433922</v>
      </c>
      <c r="BC78">
        <f t="shared" si="46"/>
        <v>1.7911858018792304</v>
      </c>
      <c r="BD78">
        <f t="shared" si="47"/>
        <v>1.2488155703334158</v>
      </c>
      <c r="BE78">
        <f t="shared" si="52"/>
        <v>14.167020894725241</v>
      </c>
      <c r="BF78">
        <f t="shared" si="52"/>
        <v>14.167020894725255</v>
      </c>
      <c r="BG78">
        <f t="shared" si="52"/>
        <v>14.16702089472291</v>
      </c>
      <c r="BH78">
        <f t="shared" si="50"/>
        <v>14.16702089513614</v>
      </c>
      <c r="BI78">
        <f t="shared" si="50"/>
        <v>14.167020822273953</v>
      </c>
      <c r="BJ78">
        <f t="shared" si="50"/>
        <v>14.167033666825068</v>
      </c>
      <c r="BK78">
        <f t="shared" si="50"/>
        <v>14.164676883390236</v>
      </c>
      <c r="BL78">
        <f t="shared" si="48"/>
        <v>13.977105557998552</v>
      </c>
    </row>
    <row r="79" spans="1:67">
      <c r="A79" s="47" t="s">
        <v>68</v>
      </c>
      <c r="B79" s="48" t="s">
        <v>45</v>
      </c>
      <c r="C79" s="49">
        <v>41622.258000000002</v>
      </c>
      <c r="D79" s="50"/>
      <c r="E79">
        <f t="shared" si="11"/>
        <v>-5925.4843333190011</v>
      </c>
      <c r="F79">
        <f t="shared" si="12"/>
        <v>-5925.5</v>
      </c>
      <c r="G79">
        <f t="shared" si="13"/>
        <v>5.6635385044501163E-3</v>
      </c>
      <c r="H79" s="8"/>
      <c r="I79" s="116">
        <f t="shared" si="49"/>
        <v>5.6635385044501163E-3</v>
      </c>
      <c r="J79" s="8"/>
      <c r="K79" s="165"/>
      <c r="M79" s="8"/>
      <c r="N79" s="116"/>
      <c r="O79" s="40"/>
      <c r="Q79" s="293">
        <f t="shared" si="15"/>
        <v>26603.758000000002</v>
      </c>
      <c r="R79" s="8">
        <f t="shared" si="16"/>
        <v>3.2075668391389057E-5</v>
      </c>
      <c r="S79" s="8"/>
      <c r="T79" s="167">
        <f t="shared" si="17"/>
        <v>0</v>
      </c>
      <c r="V79" s="8">
        <v>0.1</v>
      </c>
      <c r="W79" s="8"/>
      <c r="Z79">
        <f t="shared" si="18"/>
        <v>-5925.5</v>
      </c>
      <c r="AA79">
        <f t="shared" si="19"/>
        <v>-2.994537708219416E-2</v>
      </c>
      <c r="AB79">
        <f t="shared" si="20"/>
        <v>-9999</v>
      </c>
      <c r="AC79">
        <f t="shared" si="21"/>
        <v>5.6635385044501163E-3</v>
      </c>
      <c r="AD79">
        <f t="shared" si="22"/>
        <v>-9999</v>
      </c>
      <c r="AE79">
        <f t="shared" si="23"/>
        <v>0</v>
      </c>
      <c r="AF79">
        <f t="shared" si="24"/>
        <v>-9999</v>
      </c>
      <c r="AG79" s="25"/>
      <c r="AH79">
        <f t="shared" si="25"/>
        <v>-1.5213813708684879E-3</v>
      </c>
      <c r="AI79">
        <f t="shared" si="26"/>
        <v>0.88534755651103358</v>
      </c>
      <c r="AJ79">
        <f t="shared" si="27"/>
        <v>-0.15880801168575814</v>
      </c>
      <c r="AK79">
        <f t="shared" si="28"/>
        <v>0.15150847237699069</v>
      </c>
      <c r="AL79">
        <f t="shared" si="29"/>
        <v>2.2185967718067721</v>
      </c>
      <c r="AM79">
        <f t="shared" si="30"/>
        <v>2.0107947675092097</v>
      </c>
      <c r="AN79">
        <f t="shared" si="51"/>
        <v>2.0566614915476351</v>
      </c>
      <c r="AO79">
        <f t="shared" si="51"/>
        <v>2.0566614160880272</v>
      </c>
      <c r="AP79">
        <f t="shared" si="51"/>
        <v>2.0566622665763408</v>
      </c>
      <c r="AQ79">
        <f t="shared" si="51"/>
        <v>2.0566526808340573</v>
      </c>
      <c r="AR79">
        <f t="shared" si="51"/>
        <v>2.0567607104095647</v>
      </c>
      <c r="AS79">
        <f t="shared" si="51"/>
        <v>2.0555419548799967</v>
      </c>
      <c r="AT79">
        <f t="shared" si="51"/>
        <v>2.069132541537976</v>
      </c>
      <c r="AU79">
        <f t="shared" si="32"/>
        <v>1.8886499433577724</v>
      </c>
      <c r="AW79">
        <v>27000</v>
      </c>
      <c r="AX79">
        <f t="shared" si="41"/>
        <v>-1.424060000767274E-3</v>
      </c>
      <c r="AY79">
        <f t="shared" si="42"/>
        <v>5.2316426565137547E-4</v>
      </c>
      <c r="AZ79">
        <f t="shared" si="43"/>
        <v>-1.9472242664186495E-3</v>
      </c>
      <c r="BA79">
        <f t="shared" si="44"/>
        <v>0.89837058028381567</v>
      </c>
      <c r="BB79">
        <f t="shared" si="45"/>
        <v>-0.24052250888129059</v>
      </c>
      <c r="BC79">
        <f t="shared" si="46"/>
        <v>2.135175870552227</v>
      </c>
      <c r="BD79">
        <f t="shared" si="47"/>
        <v>1.8166104722742444</v>
      </c>
      <c r="BE79">
        <f t="shared" si="52"/>
        <v>14.531191885896101</v>
      </c>
      <c r="BF79">
        <f t="shared" si="52"/>
        <v>14.531191863406001</v>
      </c>
      <c r="BG79">
        <f t="shared" si="52"/>
        <v>14.531192171732203</v>
      </c>
      <c r="BH79">
        <f t="shared" si="50"/>
        <v>14.531187944739093</v>
      </c>
      <c r="BI79">
        <f t="shared" si="50"/>
        <v>14.53124589088992</v>
      </c>
      <c r="BJ79">
        <f t="shared" si="50"/>
        <v>14.530450825566259</v>
      </c>
      <c r="BK79">
        <f t="shared" si="50"/>
        <v>14.541230356559819</v>
      </c>
      <c r="BL79">
        <f t="shared" si="48"/>
        <v>14.355751330645521</v>
      </c>
    </row>
    <row r="80" spans="1:67">
      <c r="A80" s="47" t="s">
        <v>68</v>
      </c>
      <c r="B80" s="48"/>
      <c r="C80" s="51">
        <v>41624.248</v>
      </c>
      <c r="D80" s="50"/>
      <c r="E80">
        <f t="shared" si="11"/>
        <v>-5919.9795247677694</v>
      </c>
      <c r="F80">
        <f t="shared" si="12"/>
        <v>-5920</v>
      </c>
      <c r="G80">
        <f t="shared" si="13"/>
        <v>7.4018400046043098E-3</v>
      </c>
      <c r="H80" s="8"/>
      <c r="I80" s="116">
        <f t="shared" si="49"/>
        <v>7.4018400046043098E-3</v>
      </c>
      <c r="J80" s="8"/>
      <c r="K80" s="165"/>
      <c r="M80" s="8"/>
      <c r="N80" s="116"/>
      <c r="O80" s="40"/>
      <c r="Q80" s="293">
        <f t="shared" si="15"/>
        <v>26605.748</v>
      </c>
      <c r="R80" s="8">
        <f t="shared" si="16"/>
        <v>5.4787235453760725E-5</v>
      </c>
      <c r="S80" s="8"/>
      <c r="T80" s="167">
        <f t="shared" si="17"/>
        <v>0</v>
      </c>
      <c r="V80" s="8">
        <v>0.1</v>
      </c>
      <c r="W80" s="8"/>
      <c r="Z80">
        <f t="shared" si="18"/>
        <v>-5920</v>
      </c>
      <c r="AA80">
        <f t="shared" si="19"/>
        <v>-2.9920074409863079E-2</v>
      </c>
      <c r="AB80">
        <f t="shared" si="20"/>
        <v>-9999</v>
      </c>
      <c r="AC80">
        <f t="shared" si="21"/>
        <v>7.4018400046043098E-3</v>
      </c>
      <c r="AD80">
        <f t="shared" si="22"/>
        <v>-9999</v>
      </c>
      <c r="AE80">
        <f t="shared" si="23"/>
        <v>0</v>
      </c>
      <c r="AF80">
        <f t="shared" si="24"/>
        <v>-9999</v>
      </c>
      <c r="AG80" s="25"/>
      <c r="AH80">
        <f t="shared" si="25"/>
        <v>-1.5123643165557239E-3</v>
      </c>
      <c r="AI80">
        <f t="shared" si="26"/>
        <v>0.88508646029640781</v>
      </c>
      <c r="AJ80">
        <f t="shared" si="27"/>
        <v>-0.15710522341396504</v>
      </c>
      <c r="AK80">
        <f t="shared" si="28"/>
        <v>0.15131053629139959</v>
      </c>
      <c r="AL80">
        <f t="shared" si="29"/>
        <v>2.2203212087968565</v>
      </c>
      <c r="AM80">
        <f t="shared" si="30"/>
        <v>2.0151507434774936</v>
      </c>
      <c r="AN80">
        <f t="shared" si="51"/>
        <v>2.058574045025733</v>
      </c>
      <c r="AO80">
        <f t="shared" si="51"/>
        <v>2.0585739678856791</v>
      </c>
      <c r="AP80">
        <f t="shared" si="51"/>
        <v>2.0585748341780916</v>
      </c>
      <c r="AQ80">
        <f t="shared" si="51"/>
        <v>2.0585651055251546</v>
      </c>
      <c r="AR80">
        <f t="shared" si="51"/>
        <v>2.0586743501760303</v>
      </c>
      <c r="AS80">
        <f t="shared" si="51"/>
        <v>2.0574463290174219</v>
      </c>
      <c r="AT80">
        <f t="shared" si="51"/>
        <v>2.0710910392453044</v>
      </c>
      <c r="AU80">
        <f t="shared" si="32"/>
        <v>1.8907324951073305</v>
      </c>
      <c r="AW80">
        <v>28000</v>
      </c>
      <c r="AX80">
        <f t="shared" si="41"/>
        <v>-1.0414630781617881E-3</v>
      </c>
      <c r="AY80">
        <f t="shared" si="42"/>
        <v>-7.4310175792436511E-4</v>
      </c>
      <c r="AZ80">
        <f t="shared" si="43"/>
        <v>-2.9836132023742308E-4</v>
      </c>
      <c r="BA80">
        <f t="shared" si="44"/>
        <v>0.8546665211982809</v>
      </c>
      <c r="BB80">
        <f t="shared" si="45"/>
        <v>6.3579741914482665E-2</v>
      </c>
      <c r="BC80">
        <f t="shared" si="46"/>
        <v>2.4417026531585018</v>
      </c>
      <c r="BD80">
        <f t="shared" si="47"/>
        <v>2.7399799987186442</v>
      </c>
      <c r="BE80">
        <f t="shared" si="52"/>
        <v>14.874985368718837</v>
      </c>
      <c r="BF80">
        <f t="shared" si="52"/>
        <v>14.874984728168132</v>
      </c>
      <c r="BG80">
        <f t="shared" si="52"/>
        <v>14.874989739966045</v>
      </c>
      <c r="BH80">
        <f t="shared" si="50"/>
        <v>14.874950525910752</v>
      </c>
      <c r="BI80">
        <f t="shared" si="50"/>
        <v>14.875257305216461</v>
      </c>
      <c r="BJ80">
        <f t="shared" si="50"/>
        <v>14.872854538968964</v>
      </c>
      <c r="BK80">
        <f t="shared" si="50"/>
        <v>14.891507422147203</v>
      </c>
      <c r="BL80">
        <f t="shared" si="48"/>
        <v>14.734397103292487</v>
      </c>
    </row>
    <row r="81" spans="1:67">
      <c r="A81" s="47" t="s">
        <v>69</v>
      </c>
      <c r="B81" s="48"/>
      <c r="C81" s="51">
        <v>41863.561000000002</v>
      </c>
      <c r="D81" s="50"/>
      <c r="E81">
        <f t="shared" si="11"/>
        <v>-5257.9834198319832</v>
      </c>
      <c r="F81">
        <f t="shared" si="12"/>
        <v>-5258</v>
      </c>
      <c r="G81">
        <f t="shared" si="13"/>
        <v>5.9937660043942742E-3</v>
      </c>
      <c r="H81" s="8"/>
      <c r="I81" s="116">
        <f t="shared" si="49"/>
        <v>5.9937660043942742E-3</v>
      </c>
      <c r="J81" s="8"/>
      <c r="K81" s="165"/>
      <c r="M81" s="8"/>
      <c r="N81" s="116"/>
      <c r="O81" s="40"/>
      <c r="Q81" s="293">
        <f t="shared" si="15"/>
        <v>26845.061000000002</v>
      </c>
      <c r="R81" s="8">
        <f t="shared" si="16"/>
        <v>3.5925230915432506E-5</v>
      </c>
      <c r="S81" s="8"/>
      <c r="T81" s="167">
        <f t="shared" si="17"/>
        <v>0</v>
      </c>
      <c r="V81" s="8">
        <v>0.1</v>
      </c>
      <c r="Z81">
        <f t="shared" si="18"/>
        <v>-5258</v>
      </c>
      <c r="AA81">
        <f t="shared" si="19"/>
        <v>-2.6890632346016154E-2</v>
      </c>
      <c r="AB81">
        <f t="shared" si="20"/>
        <v>-9999</v>
      </c>
      <c r="AC81">
        <f t="shared" si="21"/>
        <v>5.9937660043942742E-3</v>
      </c>
      <c r="AD81">
        <f t="shared" si="22"/>
        <v>-9999</v>
      </c>
      <c r="AE81">
        <f t="shared" si="23"/>
        <v>0</v>
      </c>
      <c r="AF81">
        <f t="shared" si="24"/>
        <v>-9999</v>
      </c>
      <c r="AG81" s="25"/>
      <c r="AH81">
        <f t="shared" si="25"/>
        <v>-4.1517379544845327E-4</v>
      </c>
      <c r="AI81">
        <f t="shared" si="26"/>
        <v>0.85722038873507689</v>
      </c>
      <c r="AJ81">
        <f t="shared" si="27"/>
        <v>4.2992875987624815E-2</v>
      </c>
      <c r="AK81">
        <f t="shared" si="28"/>
        <v>0.12535542512008574</v>
      </c>
      <c r="AL81">
        <f t="shared" si="29"/>
        <v>2.4210861291153067</v>
      </c>
      <c r="AM81">
        <f t="shared" si="30"/>
        <v>2.6546885461569198</v>
      </c>
      <c r="AN81">
        <f t="shared" ref="AN81:AT90" si="53">$AU81+$AB$7*SIN(AO81)</f>
        <v>2.2849670345601254</v>
      </c>
      <c r="AO81">
        <f t="shared" si="53"/>
        <v>2.2849664819356184</v>
      </c>
      <c r="AP81">
        <f t="shared" si="53"/>
        <v>2.284970922522509</v>
      </c>
      <c r="AQ81">
        <f t="shared" si="53"/>
        <v>2.2849352397631404</v>
      </c>
      <c r="AR81">
        <f t="shared" si="53"/>
        <v>2.2852219304708186</v>
      </c>
      <c r="AS81">
        <f t="shared" si="53"/>
        <v>2.2829158461367598</v>
      </c>
      <c r="AT81">
        <f t="shared" si="53"/>
        <v>2.3012956689242046</v>
      </c>
      <c r="AU81">
        <f t="shared" si="32"/>
        <v>2.1413959965996234</v>
      </c>
      <c r="AW81">
        <v>29000</v>
      </c>
      <c r="AX81">
        <f t="shared" si="41"/>
        <v>-8.1759753096972976E-4</v>
      </c>
      <c r="AY81">
        <f t="shared" si="42"/>
        <v>-2.1358471251044508E-3</v>
      </c>
      <c r="AZ81">
        <f t="shared" si="43"/>
        <v>1.3182495941347211E-3</v>
      </c>
      <c r="BA81">
        <f t="shared" si="44"/>
        <v>0.82635998599480809</v>
      </c>
      <c r="BB81">
        <f t="shared" si="45"/>
        <v>0.33866094625754994</v>
      </c>
      <c r="BC81">
        <f t="shared" si="46"/>
        <v>2.7235733800515307</v>
      </c>
      <c r="BD81">
        <f t="shared" si="47"/>
        <v>4.7145947595952951</v>
      </c>
      <c r="BE81">
        <f t="shared" si="52"/>
        <v>15.204680908842008</v>
      </c>
      <c r="BF81">
        <f t="shared" si="52"/>
        <v>15.204678689196106</v>
      </c>
      <c r="BG81">
        <f t="shared" si="52"/>
        <v>15.20469202511204</v>
      </c>
      <c r="BH81">
        <f t="shared" si="50"/>
        <v>15.204611899753425</v>
      </c>
      <c r="BI81">
        <f t="shared" si="50"/>
        <v>15.205093258830731</v>
      </c>
      <c r="BJ81">
        <f t="shared" si="50"/>
        <v>15.202199534215714</v>
      </c>
      <c r="BK81">
        <f t="shared" si="50"/>
        <v>15.219527012781587</v>
      </c>
      <c r="BL81">
        <f t="shared" si="48"/>
        <v>15.113042875939456</v>
      </c>
    </row>
    <row r="82" spans="1:67" s="8" customFormat="1">
      <c r="A82" s="47" t="s">
        <v>70</v>
      </c>
      <c r="B82" s="48" t="s">
        <v>45</v>
      </c>
      <c r="C82" s="51">
        <v>42405.258999999998</v>
      </c>
      <c r="D82" s="50"/>
      <c r="E82">
        <f t="shared" si="11"/>
        <v>-3759.5192074761967</v>
      </c>
      <c r="F82">
        <f t="shared" si="12"/>
        <v>-3759.5</v>
      </c>
      <c r="G82">
        <f t="shared" si="13"/>
        <v>-6.9435434998013079E-3</v>
      </c>
      <c r="I82" s="116">
        <f t="shared" si="49"/>
        <v>-6.9435434998013079E-3</v>
      </c>
      <c r="K82" s="165"/>
      <c r="L82" s="116"/>
      <c r="N82" s="116"/>
      <c r="O82" s="40"/>
      <c r="P82" s="116"/>
      <c r="Q82" s="293">
        <f t="shared" si="15"/>
        <v>27386.758999999998</v>
      </c>
      <c r="R82" s="8">
        <f t="shared" si="16"/>
        <v>4.8212796333632992E-5</v>
      </c>
      <c r="T82" s="167">
        <f t="shared" si="17"/>
        <v>0</v>
      </c>
      <c r="U82" s="116"/>
      <c r="V82" s="8">
        <v>0.1</v>
      </c>
      <c r="W82" s="116"/>
      <c r="Z82">
        <f t="shared" si="18"/>
        <v>-3759.5</v>
      </c>
      <c r="AA82">
        <f t="shared" si="19"/>
        <v>-2.0342540362797902E-2</v>
      </c>
      <c r="AB82">
        <f t="shared" si="20"/>
        <v>-9999</v>
      </c>
      <c r="AC82">
        <f t="shared" si="21"/>
        <v>-6.9435434998013079E-3</v>
      </c>
      <c r="AD82">
        <f t="shared" si="22"/>
        <v>-9999</v>
      </c>
      <c r="AE82">
        <f t="shared" si="23"/>
        <v>0</v>
      </c>
      <c r="AF82">
        <f t="shared" si="24"/>
        <v>-9999</v>
      </c>
      <c r="AG82" s="25"/>
      <c r="AH82">
        <f t="shared" si="25"/>
        <v>1.9638219582395196E-3</v>
      </c>
      <c r="AI82">
        <f t="shared" si="26"/>
        <v>0.81860919239778873</v>
      </c>
      <c r="AJ82">
        <f t="shared" si="27"/>
        <v>0.44513725527867531</v>
      </c>
      <c r="AK82">
        <f t="shared" si="28"/>
        <v>5.6545335063270967E-2</v>
      </c>
      <c r="AL82">
        <f t="shared" si="29"/>
        <v>2.839407531184027</v>
      </c>
      <c r="AM82">
        <f t="shared" si="30"/>
        <v>6.5680185144653676</v>
      </c>
      <c r="AN82">
        <f t="shared" si="53"/>
        <v>2.7766137469031236</v>
      </c>
      <c r="AO82">
        <f t="shared" si="53"/>
        <v>2.7766112803723253</v>
      </c>
      <c r="AP82">
        <f t="shared" si="53"/>
        <v>2.7766251774753838</v>
      </c>
      <c r="AQ82">
        <f t="shared" si="53"/>
        <v>2.7765468764665164</v>
      </c>
      <c r="AR82">
        <f t="shared" si="53"/>
        <v>2.776988020429985</v>
      </c>
      <c r="AS82">
        <f t="shared" si="53"/>
        <v>2.7745016644478007</v>
      </c>
      <c r="AT82">
        <f t="shared" si="53"/>
        <v>2.7884847023623429</v>
      </c>
      <c r="AU82">
        <f t="shared" si="32"/>
        <v>2.7087966869111053</v>
      </c>
      <c r="AV82"/>
      <c r="AW82">
        <v>30000</v>
      </c>
      <c r="AX82">
        <f t="shared" si="41"/>
        <v>-8.9632089205409892E-4</v>
      </c>
      <c r="AY82">
        <f t="shared" si="42"/>
        <v>-3.6550718358888748E-3</v>
      </c>
      <c r="AZ82">
        <f t="shared" si="43"/>
        <v>2.7587509438347759E-3</v>
      </c>
      <c r="BA82">
        <f t="shared" si="44"/>
        <v>0.81213938590669876</v>
      </c>
      <c r="BB82">
        <f t="shared" si="45"/>
        <v>0.57557353251792187</v>
      </c>
      <c r="BC82">
        <f t="shared" si="46"/>
        <v>2.9913853269212805</v>
      </c>
      <c r="BD82">
        <f t="shared" si="47"/>
        <v>13.289885759747357</v>
      </c>
      <c r="BE82">
        <f t="shared" si="52"/>
        <v>15.526060259334217</v>
      </c>
      <c r="BF82">
        <f t="shared" si="52"/>
        <v>15.526058527444031</v>
      </c>
      <c r="BG82">
        <f t="shared" si="52"/>
        <v>15.526067795563362</v>
      </c>
      <c r="BH82">
        <f t="shared" si="50"/>
        <v>15.526018197525762</v>
      </c>
      <c r="BI82">
        <f t="shared" si="50"/>
        <v>15.526283614536158</v>
      </c>
      <c r="BJ82">
        <f t="shared" si="50"/>
        <v>15.524863121089679</v>
      </c>
      <c r="BK82">
        <f t="shared" si="50"/>
        <v>15.532461228846477</v>
      </c>
      <c r="BL82">
        <f t="shared" si="48"/>
        <v>15.491688648586425</v>
      </c>
      <c r="BM82"/>
      <c r="BN82"/>
      <c r="BO82"/>
    </row>
    <row r="83" spans="1:67">
      <c r="A83" s="47" t="s">
        <v>71</v>
      </c>
      <c r="B83" s="48"/>
      <c r="C83" s="51">
        <v>42607.523000000001</v>
      </c>
      <c r="D83" s="50"/>
      <c r="E83">
        <f t="shared" si="11"/>
        <v>-3200.0093598342687</v>
      </c>
      <c r="F83">
        <f t="shared" si="12"/>
        <v>-3200</v>
      </c>
      <c r="G83">
        <f t="shared" si="13"/>
        <v>-3.3835999929578975E-3</v>
      </c>
      <c r="H83" s="8"/>
      <c r="I83" s="116">
        <f t="shared" si="49"/>
        <v>-3.3835999929578975E-3</v>
      </c>
      <c r="J83" s="8"/>
      <c r="K83" s="165"/>
      <c r="M83" s="8"/>
      <c r="N83" s="116"/>
      <c r="O83" s="40"/>
      <c r="Q83" s="293">
        <f t="shared" si="15"/>
        <v>27589.023000000001</v>
      </c>
      <c r="R83" s="8">
        <f t="shared" si="16"/>
        <v>1.1448748912344684E-5</v>
      </c>
      <c r="S83" s="8"/>
      <c r="T83" s="167">
        <f t="shared" si="17"/>
        <v>0</v>
      </c>
      <c r="V83" s="8">
        <v>0.1</v>
      </c>
      <c r="Z83">
        <f t="shared" si="18"/>
        <v>-3200</v>
      </c>
      <c r="AA83">
        <f t="shared" si="19"/>
        <v>-1.8080002415654602E-2</v>
      </c>
      <c r="AB83">
        <f t="shared" si="20"/>
        <v>-9999</v>
      </c>
      <c r="AC83">
        <f t="shared" si="21"/>
        <v>-3.3835999929578975E-3</v>
      </c>
      <c r="AD83">
        <f t="shared" si="22"/>
        <v>-9999</v>
      </c>
      <c r="AE83">
        <f t="shared" si="23"/>
        <v>0</v>
      </c>
      <c r="AF83">
        <f t="shared" si="24"/>
        <v>-9999</v>
      </c>
      <c r="AG83" s="25"/>
      <c r="AH83">
        <f t="shared" si="25"/>
        <v>2.7425477655811624E-3</v>
      </c>
      <c r="AI83">
        <f t="shared" si="26"/>
        <v>0.81223291442989431</v>
      </c>
      <c r="AJ83">
        <f t="shared" si="27"/>
        <v>0.57290908707108246</v>
      </c>
      <c r="AK83">
        <f t="shared" si="28"/>
        <v>2.9043442917612003E-2</v>
      </c>
      <c r="AL83">
        <f t="shared" si="29"/>
        <v>2.988130784817014</v>
      </c>
      <c r="AM83">
        <f t="shared" si="30"/>
        <v>13.006966379355349</v>
      </c>
      <c r="AN83">
        <f t="shared" si="53"/>
        <v>2.9557554996879083</v>
      </c>
      <c r="AO83">
        <f t="shared" si="53"/>
        <v>2.95575373894297</v>
      </c>
      <c r="AP83">
        <f t="shared" si="53"/>
        <v>2.9557631683731795</v>
      </c>
      <c r="AQ83">
        <f t="shared" si="53"/>
        <v>2.9557126701463017</v>
      </c>
      <c r="AR83">
        <f t="shared" si="53"/>
        <v>2.9559831019919884</v>
      </c>
      <c r="AS83">
        <f t="shared" si="53"/>
        <v>2.9545347046607593</v>
      </c>
      <c r="AT83">
        <f t="shared" si="53"/>
        <v>2.9622875799505706</v>
      </c>
      <c r="AU83">
        <f t="shared" si="32"/>
        <v>2.9206489967070839</v>
      </c>
      <c r="AW83">
        <v>31000</v>
      </c>
      <c r="AX83">
        <f t="shared" si="41"/>
        <v>-1.3930135298339703E-3</v>
      </c>
      <c r="AY83">
        <f t="shared" si="42"/>
        <v>-5.30077589027763E-3</v>
      </c>
      <c r="AZ83">
        <f t="shared" si="43"/>
        <v>3.9077623604436597E-3</v>
      </c>
      <c r="BA83">
        <f t="shared" si="44"/>
        <v>0.81120499599390949</v>
      </c>
      <c r="BB83">
        <f t="shared" si="45"/>
        <v>0.76830976263451323</v>
      </c>
      <c r="BC83">
        <f t="shared" si="46"/>
        <v>-3.0289090326771726</v>
      </c>
      <c r="BD83">
        <f t="shared" si="47"/>
        <v>-17.730023843942558</v>
      </c>
      <c r="BE83">
        <f t="shared" si="52"/>
        <v>15.844477035760137</v>
      </c>
      <c r="BF83">
        <f t="shared" si="52"/>
        <v>15.844478400177637</v>
      </c>
      <c r="BG83">
        <f t="shared" si="52"/>
        <v>15.844471151597658</v>
      </c>
      <c r="BH83">
        <f t="shared" si="50"/>
        <v>15.844509660356552</v>
      </c>
      <c r="BI83">
        <f t="shared" si="50"/>
        <v>15.844305081306985</v>
      </c>
      <c r="BJ83">
        <f t="shared" si="50"/>
        <v>15.845391980234643</v>
      </c>
      <c r="BK83">
        <f t="shared" si="50"/>
        <v>15.83961928271831</v>
      </c>
      <c r="BL83">
        <f t="shared" si="48"/>
        <v>15.870334421233391</v>
      </c>
    </row>
    <row r="84" spans="1:67">
      <c r="A84" s="47" t="s">
        <v>72</v>
      </c>
      <c r="B84" s="48"/>
      <c r="C84" s="51">
        <v>42748.31</v>
      </c>
      <c r="D84" s="50"/>
      <c r="E84">
        <f t="shared" si="11"/>
        <v>-2810.5593691292443</v>
      </c>
      <c r="F84">
        <f t="shared" si="12"/>
        <v>-2810.5</v>
      </c>
      <c r="G84">
        <f t="shared" si="13"/>
        <v>-2.146206649922533E-2</v>
      </c>
      <c r="H84" s="8"/>
      <c r="I84" s="116">
        <f t="shared" si="49"/>
        <v>-2.146206649922533E-2</v>
      </c>
      <c r="J84" s="8"/>
      <c r="K84" s="165"/>
      <c r="M84" s="8"/>
      <c r="N84" s="116"/>
      <c r="O84" s="40"/>
      <c r="Q84" s="293">
        <f t="shared" si="15"/>
        <v>27729.809999999998</v>
      </c>
      <c r="R84" s="8">
        <f t="shared" si="16"/>
        <v>4.6062029841717017E-4</v>
      </c>
      <c r="S84" s="8"/>
      <c r="T84" s="167">
        <f t="shared" si="17"/>
        <v>0</v>
      </c>
      <c r="V84" s="8">
        <v>0.1</v>
      </c>
      <c r="W84" s="8"/>
      <c r="Z84">
        <f t="shared" si="18"/>
        <v>-2810.5</v>
      </c>
      <c r="AA84">
        <f t="shared" si="19"/>
        <v>-1.6581030314873575E-2</v>
      </c>
      <c r="AB84">
        <f t="shared" si="20"/>
        <v>-9999</v>
      </c>
      <c r="AC84">
        <f t="shared" si="21"/>
        <v>-2.146206649922533E-2</v>
      </c>
      <c r="AD84">
        <f t="shared" si="22"/>
        <v>-9999</v>
      </c>
      <c r="AE84">
        <f t="shared" si="23"/>
        <v>0</v>
      </c>
      <c r="AF84">
        <f t="shared" si="24"/>
        <v>-9999</v>
      </c>
      <c r="AG84" s="25"/>
      <c r="AH84">
        <f t="shared" si="25"/>
        <v>3.2319288659135811E-3</v>
      </c>
      <c r="AI84">
        <f t="shared" si="26"/>
        <v>0.81024646981680515</v>
      </c>
      <c r="AJ84">
        <f t="shared" si="27"/>
        <v>0.65378189832837041</v>
      </c>
      <c r="AK84">
        <f t="shared" si="28"/>
        <v>9.6745947209868795E-3</v>
      </c>
      <c r="AL84">
        <f t="shared" si="29"/>
        <v>3.0906517050716444</v>
      </c>
      <c r="AM84">
        <f t="shared" si="30"/>
        <v>39.252655138039586</v>
      </c>
      <c r="AN84">
        <f t="shared" si="53"/>
        <v>3.0798544553518541</v>
      </c>
      <c r="AO84">
        <f t="shared" si="53"/>
        <v>3.079853806931101</v>
      </c>
      <c r="AP84">
        <f t="shared" si="53"/>
        <v>3.0798572261860389</v>
      </c>
      <c r="AQ84">
        <f t="shared" si="53"/>
        <v>3.0798391957489324</v>
      </c>
      <c r="AR84">
        <f t="shared" si="53"/>
        <v>3.0799342737393918</v>
      </c>
      <c r="AS84">
        <f t="shared" si="53"/>
        <v>3.0794329027544829</v>
      </c>
      <c r="AT84">
        <f t="shared" si="53"/>
        <v>3.0820765891449673</v>
      </c>
      <c r="AU84">
        <f t="shared" si="32"/>
        <v>3.0681315251530776</v>
      </c>
      <c r="AW84">
        <v>32000</v>
      </c>
      <c r="AX84">
        <f t="shared" si="41"/>
        <v>-2.4053644745972236E-3</v>
      </c>
      <c r="AY84">
        <f t="shared" si="42"/>
        <v>-7.0729592882707096E-3</v>
      </c>
      <c r="AZ84">
        <f t="shared" si="43"/>
        <v>4.667594813673486E-3</v>
      </c>
      <c r="BA84">
        <f t="shared" si="44"/>
        <v>0.82350159098932463</v>
      </c>
      <c r="BB84">
        <f t="shared" si="45"/>
        <v>0.90978769956284855</v>
      </c>
      <c r="BC84">
        <f t="shared" si="46"/>
        <v>-2.7623330111013407</v>
      </c>
      <c r="BD84">
        <f t="shared" si="47"/>
        <v>-5.2100701770630078</v>
      </c>
      <c r="BE84">
        <f t="shared" si="52"/>
        <v>16.16511492259195</v>
      </c>
      <c r="BF84">
        <f t="shared" si="52"/>
        <v>16.165117287564506</v>
      </c>
      <c r="BG84">
        <f t="shared" si="52"/>
        <v>16.165103415938042</v>
      </c>
      <c r="BH84">
        <f t="shared" si="50"/>
        <v>16.165184780609469</v>
      </c>
      <c r="BI84">
        <f t="shared" si="50"/>
        <v>16.164707578786555</v>
      </c>
      <c r="BJ84">
        <f t="shared" si="50"/>
        <v>16.167507958106203</v>
      </c>
      <c r="BK84">
        <f t="shared" si="50"/>
        <v>16.151128683027228</v>
      </c>
      <c r="BL84">
        <f t="shared" si="48"/>
        <v>16.24898019388036</v>
      </c>
    </row>
    <row r="85" spans="1:67">
      <c r="A85" s="47" t="s">
        <v>73</v>
      </c>
      <c r="B85" s="52"/>
      <c r="C85" s="51">
        <v>43337.766000000003</v>
      </c>
      <c r="D85" s="51" t="s">
        <v>16</v>
      </c>
      <c r="E85">
        <f t="shared" ref="E85:E148" si="54">+(C85-C$7)/C$8</f>
        <v>-1179.9852840146477</v>
      </c>
      <c r="F85">
        <f t="shared" ref="F85:F148" si="55">ROUND(2*E85,0)/2</f>
        <v>-1180</v>
      </c>
      <c r="G85">
        <f t="shared" ref="G85:G148" si="56">+C85-(C$7+F85*C$8)</f>
        <v>5.319860007148236E-3</v>
      </c>
      <c r="I85" s="116">
        <f t="shared" si="49"/>
        <v>5.319860007148236E-3</v>
      </c>
      <c r="J85" s="8"/>
      <c r="K85" s="165"/>
      <c r="M85" s="116"/>
      <c r="N85" s="116"/>
      <c r="O85" s="40"/>
      <c r="Q85" s="293">
        <f t="shared" ref="Q85:Q148" si="57">C85-15018.5</f>
        <v>28319.266000000003</v>
      </c>
      <c r="R85" s="8">
        <f t="shared" ref="R85:R148" si="58">+(O85-G85)^2</f>
        <v>2.830091049565523E-5</v>
      </c>
      <c r="S85" s="8"/>
      <c r="T85" s="167">
        <f t="shared" ref="T85:T148" si="59">+S85*R85</f>
        <v>0</v>
      </c>
      <c r="V85" s="8">
        <v>0.1</v>
      </c>
      <c r="Z85">
        <f t="shared" ref="Z85:Z148" si="60">F85</f>
        <v>-1180</v>
      </c>
      <c r="AA85">
        <f t="shared" ref="AA85:AA148" si="61">AB$3+AB$4*Z85+AB$5*Z85^2+AH85</f>
        <v>-1.1123271325330617E-2</v>
      </c>
      <c r="AB85">
        <f t="shared" ref="AB85:AB148" si="62">IF(S85&lt;&gt;0,G85-AH85,-9999)</f>
        <v>-9999</v>
      </c>
      <c r="AC85">
        <f t="shared" ref="AC85:AC148" si="63">+G85-P85</f>
        <v>5.319860007148236E-3</v>
      </c>
      <c r="AD85">
        <f t="shared" ref="AD85:AD148" si="64">IF(S85&lt;&gt;0,G85-AA85,-9999)</f>
        <v>-9999</v>
      </c>
      <c r="AE85">
        <f t="shared" ref="AE85:AE148" si="65">+(G85-AA85)^2*S85</f>
        <v>0</v>
      </c>
      <c r="AF85">
        <f t="shared" ref="AF85:AF148" si="66">IF(S85&lt;&gt;0,G85-P85,-9999)</f>
        <v>-9999</v>
      </c>
      <c r="AG85" s="25"/>
      <c r="AH85">
        <f t="shared" ref="AH85:AH148" si="67">$AB$6*($AB$11/AI85*AJ85+$AB$12)</f>
        <v>4.6716893660704419E-3</v>
      </c>
      <c r="AI85">
        <f t="shared" ref="AI85:AI148" si="68">1+$AB$7*COS(AL85)</f>
        <v>0.82364838135502572</v>
      </c>
      <c r="AJ85">
        <f t="shared" ref="AJ85:AJ148" si="69">SIN(AL85+RADIANS($AB$9))</f>
        <v>0.9106496260169239</v>
      </c>
      <c r="AK85">
        <f t="shared" ref="AK85:AK148" si="70">$AB$7*SIN(AL85)</f>
        <v>-7.0711431899640922E-2</v>
      </c>
      <c r="AL85">
        <f t="shared" ref="AL85:AL148" si="71">2*ATAN(AM85)</f>
        <v>-2.7602517007319194</v>
      </c>
      <c r="AM85">
        <f t="shared" ref="AM85:AM148" si="72">SQRT((1+$AB$7)/(1-$AB$7))*TAN(AN85/2)</f>
        <v>-5.1809390476624548</v>
      </c>
      <c r="AN85">
        <f t="shared" si="53"/>
        <v>3.6012254394053418</v>
      </c>
      <c r="AO85">
        <f t="shared" si="53"/>
        <v>3.6012277979588245</v>
      </c>
      <c r="AP85">
        <f t="shared" si="53"/>
        <v>3.6012139470358497</v>
      </c>
      <c r="AQ85">
        <f t="shared" si="53"/>
        <v>3.6012952898052459</v>
      </c>
      <c r="AR85">
        <f t="shared" si="53"/>
        <v>3.6008176322982082</v>
      </c>
      <c r="AS85">
        <f t="shared" si="53"/>
        <v>3.6036241318531439</v>
      </c>
      <c r="AT85">
        <f t="shared" si="53"/>
        <v>3.5871894190963416</v>
      </c>
      <c r="AU85">
        <f t="shared" ref="AU85:AU148" si="73">RADIANS($AB$9)+$AB$18*(F85-AB$15)</f>
        <v>3.6855134574539594</v>
      </c>
      <c r="AW85">
        <v>33000</v>
      </c>
      <c r="AX85">
        <f t="shared" si="41"/>
        <v>-4.019349645536725E-3</v>
      </c>
      <c r="AY85">
        <f t="shared" si="42"/>
        <v>-8.9716220298681412E-3</v>
      </c>
      <c r="AZ85">
        <f t="shared" si="43"/>
        <v>4.9522723843314163E-3</v>
      </c>
      <c r="BA85">
        <f t="shared" si="44"/>
        <v>0.84972990142830085</v>
      </c>
      <c r="BB85">
        <f t="shared" si="45"/>
        <v>0.98895593028145323</v>
      </c>
      <c r="BC85">
        <f t="shared" si="46"/>
        <v>-2.4830668961400488</v>
      </c>
      <c r="BD85">
        <f t="shared" si="47"/>
        <v>-2.9265311403456358</v>
      </c>
      <c r="BE85">
        <f t="shared" si="52"/>
        <v>16.493285735412272</v>
      </c>
      <c r="BF85">
        <f t="shared" si="52"/>
        <v>16.493286575280951</v>
      </c>
      <c r="BG85">
        <f t="shared" si="52"/>
        <v>16.493280324433236</v>
      </c>
      <c r="BH85">
        <f t="shared" si="50"/>
        <v>16.493326848234879</v>
      </c>
      <c r="BI85">
        <f t="shared" si="50"/>
        <v>16.492980632809033</v>
      </c>
      <c r="BJ85">
        <f t="shared" si="50"/>
        <v>16.495559939597161</v>
      </c>
      <c r="BK85">
        <f t="shared" si="50"/>
        <v>16.476500492678852</v>
      </c>
      <c r="BL85">
        <f t="shared" si="48"/>
        <v>16.627625966527329</v>
      </c>
    </row>
    <row r="86" spans="1:67">
      <c r="A86" s="47" t="s">
        <v>73</v>
      </c>
      <c r="B86" s="48"/>
      <c r="C86" s="51">
        <v>43337.771000000001</v>
      </c>
      <c r="D86" s="51" t="s">
        <v>16</v>
      </c>
      <c r="E86">
        <f t="shared" si="54"/>
        <v>-1179.9714528373906</v>
      </c>
      <c r="F86">
        <f t="shared" si="55"/>
        <v>-1180</v>
      </c>
      <c r="G86">
        <f t="shared" si="56"/>
        <v>1.0319860004528891E-2</v>
      </c>
      <c r="I86" s="116">
        <f t="shared" si="49"/>
        <v>1.0319860004528891E-2</v>
      </c>
      <c r="J86" s="8"/>
      <c r="K86" s="165"/>
      <c r="M86" s="116"/>
      <c r="N86" s="116"/>
      <c r="O86" s="40"/>
      <c r="Q86" s="293">
        <f t="shared" si="57"/>
        <v>28319.271000000001</v>
      </c>
      <c r="R86" s="8">
        <f t="shared" si="58"/>
        <v>1.0649951051307505E-4</v>
      </c>
      <c r="S86" s="8"/>
      <c r="T86" s="167">
        <f t="shared" si="59"/>
        <v>0</v>
      </c>
      <c r="V86" s="8">
        <v>0.1</v>
      </c>
      <c r="Z86">
        <f t="shared" si="60"/>
        <v>-1180</v>
      </c>
      <c r="AA86">
        <f t="shared" si="61"/>
        <v>-1.1123271325330617E-2</v>
      </c>
      <c r="AB86">
        <f t="shared" si="62"/>
        <v>-9999</v>
      </c>
      <c r="AC86">
        <f t="shared" si="63"/>
        <v>1.0319860004528891E-2</v>
      </c>
      <c r="AD86">
        <f t="shared" si="64"/>
        <v>-9999</v>
      </c>
      <c r="AE86">
        <f t="shared" si="65"/>
        <v>0</v>
      </c>
      <c r="AF86">
        <f t="shared" si="66"/>
        <v>-9999</v>
      </c>
      <c r="AG86" s="25"/>
      <c r="AH86">
        <f t="shared" si="67"/>
        <v>4.6716893660704419E-3</v>
      </c>
      <c r="AI86">
        <f t="shared" si="68"/>
        <v>0.82364838135502572</v>
      </c>
      <c r="AJ86">
        <f t="shared" si="69"/>
        <v>0.9106496260169239</v>
      </c>
      <c r="AK86">
        <f t="shared" si="70"/>
        <v>-7.0711431899640922E-2</v>
      </c>
      <c r="AL86">
        <f t="shared" si="71"/>
        <v>-2.7602517007319194</v>
      </c>
      <c r="AM86">
        <f t="shared" si="72"/>
        <v>-5.1809390476624548</v>
      </c>
      <c r="AN86">
        <f t="shared" si="53"/>
        <v>3.6012254394053418</v>
      </c>
      <c r="AO86">
        <f t="shared" si="53"/>
        <v>3.6012277979588245</v>
      </c>
      <c r="AP86">
        <f t="shared" si="53"/>
        <v>3.6012139470358497</v>
      </c>
      <c r="AQ86">
        <f t="shared" si="53"/>
        <v>3.6012952898052459</v>
      </c>
      <c r="AR86">
        <f t="shared" si="53"/>
        <v>3.6008176322982082</v>
      </c>
      <c r="AS86">
        <f t="shared" si="53"/>
        <v>3.6036241318531439</v>
      </c>
      <c r="AT86">
        <f t="shared" si="53"/>
        <v>3.5871894190963416</v>
      </c>
      <c r="AU86">
        <f t="shared" si="73"/>
        <v>3.6855134574539594</v>
      </c>
      <c r="AW86">
        <v>34000</v>
      </c>
      <c r="AX86">
        <f t="shared" si="41"/>
        <v>-6.3091414368887638E-3</v>
      </c>
      <c r="AY86">
        <f t="shared" si="42"/>
        <v>-1.0996764115069911E-2</v>
      </c>
      <c r="AZ86">
        <f t="shared" si="43"/>
        <v>4.6876226781811473E-3</v>
      </c>
      <c r="BA86">
        <f t="shared" si="44"/>
        <v>0.89115842347018126</v>
      </c>
      <c r="BB86">
        <f t="shared" si="45"/>
        <v>0.98823687181935105</v>
      </c>
      <c r="BC86">
        <f t="shared" si="46"/>
        <v>-2.1807755164134339</v>
      </c>
      <c r="BD86">
        <f t="shared" si="47"/>
        <v>-1.9189060334114199</v>
      </c>
      <c r="BE86">
        <f t="shared" si="52"/>
        <v>16.834698957104756</v>
      </c>
      <c r="BF86">
        <f t="shared" si="52"/>
        <v>16.834699002346788</v>
      </c>
      <c r="BG86">
        <f t="shared" si="52"/>
        <v>16.834698448086097</v>
      </c>
      <c r="BH86">
        <f t="shared" si="50"/>
        <v>16.834705238385435</v>
      </c>
      <c r="BI86">
        <f t="shared" si="50"/>
        <v>16.834622056474</v>
      </c>
      <c r="BJ86">
        <f t="shared" si="50"/>
        <v>16.835642048317055</v>
      </c>
      <c r="BK86">
        <f t="shared" si="50"/>
        <v>16.823281917392446</v>
      </c>
      <c r="BL86">
        <f t="shared" si="48"/>
        <v>17.006271739174295</v>
      </c>
    </row>
    <row r="87" spans="1:67">
      <c r="A87" s="47" t="s">
        <v>73</v>
      </c>
      <c r="B87" s="48"/>
      <c r="C87" s="51">
        <v>43346.819000000003</v>
      </c>
      <c r="D87" s="51" t="s">
        <v>16</v>
      </c>
      <c r="E87">
        <f t="shared" si="54"/>
        <v>-1154.9425544596986</v>
      </c>
      <c r="F87">
        <f t="shared" si="55"/>
        <v>-1155</v>
      </c>
      <c r="G87">
        <f t="shared" si="56"/>
        <v>2.0766685003763996E-2</v>
      </c>
      <c r="I87" s="116">
        <f t="shared" si="49"/>
        <v>2.0766685003763996E-2</v>
      </c>
      <c r="J87" s="8"/>
      <c r="K87" s="165"/>
      <c r="M87" s="116"/>
      <c r="N87" s="116"/>
      <c r="O87" s="40"/>
      <c r="Q87" s="293">
        <f t="shared" si="57"/>
        <v>28328.319000000003</v>
      </c>
      <c r="R87" s="8">
        <f t="shared" si="58"/>
        <v>4.3125520604555645E-4</v>
      </c>
      <c r="S87" s="8"/>
      <c r="T87" s="167">
        <f t="shared" si="59"/>
        <v>0</v>
      </c>
      <c r="V87" s="8">
        <v>0.1</v>
      </c>
      <c r="Z87">
        <f t="shared" si="60"/>
        <v>-1155</v>
      </c>
      <c r="AA87">
        <f t="shared" si="61"/>
        <v>-1.1051129113147207E-2</v>
      </c>
      <c r="AB87">
        <f t="shared" si="62"/>
        <v>-9999</v>
      </c>
      <c r="AC87">
        <f t="shared" si="63"/>
        <v>2.0766685003763996E-2</v>
      </c>
      <c r="AD87">
        <f t="shared" si="64"/>
        <v>-9999</v>
      </c>
      <c r="AE87">
        <f t="shared" si="65"/>
        <v>0</v>
      </c>
      <c r="AF87">
        <f t="shared" si="66"/>
        <v>-9999</v>
      </c>
      <c r="AG87" s="25"/>
      <c r="AH87">
        <f t="shared" si="67"/>
        <v>4.6848420642738144E-3</v>
      </c>
      <c r="AI87">
        <f t="shared" si="68"/>
        <v>0.824132566608206</v>
      </c>
      <c r="AJ87">
        <f t="shared" si="69"/>
        <v>0.91343406144343164</v>
      </c>
      <c r="AK87">
        <f t="shared" si="70"/>
        <v>-7.1907203200951217E-2</v>
      </c>
      <c r="AL87">
        <f t="shared" si="71"/>
        <v>-2.7534617971173412</v>
      </c>
      <c r="AM87">
        <f t="shared" si="72"/>
        <v>-5.0880498351374399</v>
      </c>
      <c r="AN87">
        <f t="shared" si="53"/>
        <v>3.6093165937764864</v>
      </c>
      <c r="AO87">
        <f t="shared" si="53"/>
        <v>3.6093189302254562</v>
      </c>
      <c r="AP87">
        <f t="shared" si="53"/>
        <v>3.6093051534878238</v>
      </c>
      <c r="AQ87">
        <f t="shared" si="53"/>
        <v>3.6093863886168402</v>
      </c>
      <c r="AR87">
        <f t="shared" si="53"/>
        <v>3.6089074302659165</v>
      </c>
      <c r="AS87">
        <f t="shared" si="53"/>
        <v>3.611733022032952</v>
      </c>
      <c r="AT87">
        <f t="shared" si="53"/>
        <v>3.595120982226264</v>
      </c>
      <c r="AU87">
        <f t="shared" si="73"/>
        <v>3.6949796017701337</v>
      </c>
      <c r="AW87">
        <v>35000</v>
      </c>
      <c r="AX87">
        <f t="shared" si="41"/>
        <v>-9.3271214352617614E-3</v>
      </c>
      <c r="AY87">
        <f t="shared" si="42"/>
        <v>-1.3148385543875998E-2</v>
      </c>
      <c r="AZ87">
        <f t="shared" si="43"/>
        <v>3.8212641086142365E-3</v>
      </c>
      <c r="BA87">
        <f t="shared" si="44"/>
        <v>0.94891946118638792</v>
      </c>
      <c r="BB87">
        <f t="shared" si="45"/>
        <v>0.88171131907755418</v>
      </c>
      <c r="BC87">
        <f t="shared" si="46"/>
        <v>-1.8429899475929763</v>
      </c>
      <c r="BD87">
        <f t="shared" si="47"/>
        <v>-1.3173450127948587</v>
      </c>
      <c r="BE87">
        <f t="shared" si="52"/>
        <v>17.195574509877211</v>
      </c>
      <c r="BF87">
        <f t="shared" si="52"/>
        <v>17.195574509876803</v>
      </c>
      <c r="BG87">
        <f t="shared" si="52"/>
        <v>17.195574509902773</v>
      </c>
      <c r="BH87">
        <f t="shared" si="50"/>
        <v>17.195574508257771</v>
      </c>
      <c r="BI87">
        <f t="shared" si="50"/>
        <v>17.195574612458007</v>
      </c>
      <c r="BJ87">
        <f t="shared" si="50"/>
        <v>17.195568012305419</v>
      </c>
      <c r="BK87">
        <f t="shared" si="50"/>
        <v>17.195987109587737</v>
      </c>
      <c r="BL87">
        <f t="shared" si="48"/>
        <v>17.384917511821264</v>
      </c>
    </row>
    <row r="88" spans="1:67">
      <c r="A88" s="47" t="s">
        <v>73</v>
      </c>
      <c r="B88" s="48"/>
      <c r="C88" s="51">
        <v>43705.764999999999</v>
      </c>
      <c r="D88" s="51" t="s">
        <v>16</v>
      </c>
      <c r="E88">
        <f t="shared" si="54"/>
        <v>-162.01340358918037</v>
      </c>
      <c r="F88">
        <f t="shared" si="55"/>
        <v>-162</v>
      </c>
      <c r="G88">
        <f t="shared" si="56"/>
        <v>-4.8454259958816692E-3</v>
      </c>
      <c r="I88" s="116">
        <f t="shared" si="49"/>
        <v>-4.8454259958816692E-3</v>
      </c>
      <c r="J88" s="8"/>
      <c r="K88" s="165"/>
      <c r="M88" s="116"/>
      <c r="N88" s="116"/>
      <c r="O88" s="40"/>
      <c r="Q88" s="293">
        <f t="shared" si="57"/>
        <v>28687.264999999999</v>
      </c>
      <c r="R88" s="8">
        <f t="shared" si="58"/>
        <v>2.3478153081565867E-5</v>
      </c>
      <c r="S88" s="8"/>
      <c r="T88" s="167">
        <f t="shared" si="59"/>
        <v>0</v>
      </c>
      <c r="V88" s="8">
        <v>0.1</v>
      </c>
      <c r="W88" s="8"/>
      <c r="Z88">
        <f t="shared" si="60"/>
        <v>-162</v>
      </c>
      <c r="AA88">
        <f t="shared" si="61"/>
        <v>-8.5042022394028072E-3</v>
      </c>
      <c r="AB88">
        <f t="shared" si="62"/>
        <v>-9999</v>
      </c>
      <c r="AC88">
        <f t="shared" si="63"/>
        <v>-4.8454259958816692E-3</v>
      </c>
      <c r="AD88">
        <f t="shared" si="64"/>
        <v>-9999</v>
      </c>
      <c r="AE88">
        <f t="shared" si="65"/>
        <v>0</v>
      </c>
      <c r="AF88">
        <f t="shared" si="66"/>
        <v>-9999</v>
      </c>
      <c r="AG88" s="25"/>
      <c r="AH88">
        <f t="shared" si="67"/>
        <v>4.9526327827244185E-3</v>
      </c>
      <c r="AI88">
        <f t="shared" si="68"/>
        <v>0.85059715366499655</v>
      </c>
      <c r="AJ88">
        <f t="shared" si="69"/>
        <v>0.99002888651743604</v>
      </c>
      <c r="AK88">
        <f t="shared" si="70"/>
        <v>-0.11738308867549595</v>
      </c>
      <c r="AL88">
        <f t="shared" si="71"/>
        <v>-2.4756435377505501</v>
      </c>
      <c r="AM88">
        <f t="shared" si="72"/>
        <v>-2.8914117882285266</v>
      </c>
      <c r="AN88">
        <f t="shared" si="53"/>
        <v>3.9354877561498309</v>
      </c>
      <c r="AO88">
        <f t="shared" si="53"/>
        <v>3.9354885580989443</v>
      </c>
      <c r="AP88">
        <f t="shared" si="53"/>
        <v>3.9354825376491229</v>
      </c>
      <c r="AQ88">
        <f t="shared" si="53"/>
        <v>3.9355277357017826</v>
      </c>
      <c r="AR88">
        <f t="shared" si="53"/>
        <v>3.9351884656191882</v>
      </c>
      <c r="AS88">
        <f t="shared" si="53"/>
        <v>3.9377379955344054</v>
      </c>
      <c r="AT88">
        <f t="shared" si="53"/>
        <v>3.9187372692032687</v>
      </c>
      <c r="AU88">
        <f t="shared" si="73"/>
        <v>4.0709748540085728</v>
      </c>
      <c r="AW88">
        <v>36000</v>
      </c>
      <c r="AX88">
        <f t="shared" si="41"/>
        <v>-1.307550488519931E-2</v>
      </c>
      <c r="AY88">
        <f t="shared" si="42"/>
        <v>-1.5426486316286445E-2</v>
      </c>
      <c r="AZ88">
        <f t="shared" si="43"/>
        <v>2.3509814310871354E-3</v>
      </c>
      <c r="BA88">
        <f t="shared" si="44"/>
        <v>1.021926378463818</v>
      </c>
      <c r="BB88">
        <f t="shared" si="45"/>
        <v>0.63778883411274734</v>
      </c>
      <c r="BC88">
        <f t="shared" si="46"/>
        <v>-1.455136640890468</v>
      </c>
      <c r="BD88">
        <f t="shared" si="47"/>
        <v>-0.89054787295659477</v>
      </c>
      <c r="BE88">
        <f t="shared" si="52"/>
        <v>17.582246225106761</v>
      </c>
      <c r="BF88">
        <f t="shared" si="52"/>
        <v>17.582246232626581</v>
      </c>
      <c r="BG88">
        <f t="shared" si="52"/>
        <v>17.582246365061188</v>
      </c>
      <c r="BH88">
        <f t="shared" si="50"/>
        <v>17.582248697411753</v>
      </c>
      <c r="BI88">
        <f t="shared" si="50"/>
        <v>17.582289770377542</v>
      </c>
      <c r="BJ88">
        <f t="shared" si="50"/>
        <v>17.583012189604037</v>
      </c>
      <c r="BK88">
        <f t="shared" si="50"/>
        <v>17.595457658293199</v>
      </c>
      <c r="BL88">
        <f t="shared" si="48"/>
        <v>17.763563284468233</v>
      </c>
    </row>
    <row r="89" spans="1:67" s="8" customFormat="1">
      <c r="A89" s="47" t="s">
        <v>74</v>
      </c>
      <c r="B89" s="48" t="s">
        <v>45</v>
      </c>
      <c r="C89" s="51">
        <v>43729.449099999998</v>
      </c>
      <c r="D89" s="50"/>
      <c r="E89">
        <f t="shared" si="54"/>
        <v>-96.497606499558884</v>
      </c>
      <c r="F89">
        <f t="shared" si="55"/>
        <v>-96.5</v>
      </c>
      <c r="G89">
        <f t="shared" si="56"/>
        <v>8.6525549704674631E-4</v>
      </c>
      <c r="J89" s="8">
        <f>G89</f>
        <v>8.6525549704674631E-4</v>
      </c>
      <c r="K89" s="165"/>
      <c r="L89" s="116"/>
      <c r="M89" s="116"/>
      <c r="N89" s="116"/>
      <c r="O89" s="40"/>
      <c r="P89" s="116"/>
      <c r="Q89" s="293">
        <f t="shared" si="57"/>
        <v>28710.949099999998</v>
      </c>
      <c r="R89" s="8">
        <f t="shared" si="58"/>
        <v>7.4866707516961202E-7</v>
      </c>
      <c r="S89" s="116"/>
      <c r="T89" s="167">
        <f t="shared" si="59"/>
        <v>0</v>
      </c>
      <c r="U89" s="116"/>
      <c r="V89" s="116">
        <v>1</v>
      </c>
      <c r="W89" s="116"/>
      <c r="Z89">
        <f t="shared" si="60"/>
        <v>-96.5</v>
      </c>
      <c r="AA89">
        <f t="shared" si="61"/>
        <v>-8.3589841605011123E-3</v>
      </c>
      <c r="AB89">
        <f t="shared" si="62"/>
        <v>-9999</v>
      </c>
      <c r="AC89">
        <f t="shared" si="63"/>
        <v>8.6525549704674631E-4</v>
      </c>
      <c r="AD89">
        <f t="shared" si="64"/>
        <v>-9999</v>
      </c>
      <c r="AE89">
        <f t="shared" si="65"/>
        <v>0</v>
      </c>
      <c r="AF89">
        <f t="shared" si="66"/>
        <v>-9999</v>
      </c>
      <c r="AG89" s="25"/>
      <c r="AH89">
        <f t="shared" si="67"/>
        <v>4.9518996101899785E-3</v>
      </c>
      <c r="AI89">
        <f t="shared" si="68"/>
        <v>0.85285567437914911</v>
      </c>
      <c r="AJ89">
        <f t="shared" si="69"/>
        <v>0.99252788710398909</v>
      </c>
      <c r="AK89">
        <f t="shared" si="70"/>
        <v>-0.1202021107867287</v>
      </c>
      <c r="AL89">
        <f t="shared" si="71"/>
        <v>-2.456631808980295</v>
      </c>
      <c r="AM89">
        <f t="shared" si="72"/>
        <v>-2.8048120238007876</v>
      </c>
      <c r="AN89">
        <f t="shared" si="53"/>
        <v>3.9574026825198496</v>
      </c>
      <c r="AO89">
        <f t="shared" si="53"/>
        <v>3.9574033915744438</v>
      </c>
      <c r="AP89">
        <f t="shared" si="53"/>
        <v>3.9573979458217088</v>
      </c>
      <c r="AQ89">
        <f t="shared" si="53"/>
        <v>3.9574397716506446</v>
      </c>
      <c r="AR89">
        <f t="shared" si="53"/>
        <v>3.9571185781611846</v>
      </c>
      <c r="AS89">
        <f t="shared" si="53"/>
        <v>3.959587942493537</v>
      </c>
      <c r="AT89">
        <f t="shared" si="53"/>
        <v>3.9407662006190889</v>
      </c>
      <c r="AU89">
        <f t="shared" si="73"/>
        <v>4.0957761521169491</v>
      </c>
      <c r="AV89"/>
      <c r="AW89">
        <v>37000</v>
      </c>
      <c r="AX89">
        <f t="shared" si="41"/>
        <v>-1.7448092013678616E-2</v>
      </c>
      <c r="AY89">
        <f t="shared" si="42"/>
        <v>-1.7831066432301215E-2</v>
      </c>
      <c r="AZ89">
        <f t="shared" si="43"/>
        <v>3.8297441862260046E-4</v>
      </c>
      <c r="BA89">
        <f t="shared" si="44"/>
        <v>1.102081258235077</v>
      </c>
      <c r="BB89">
        <f t="shared" si="45"/>
        <v>0.2377871614119022</v>
      </c>
      <c r="BC89">
        <f t="shared" si="46"/>
        <v>-1.003599686423561</v>
      </c>
      <c r="BD89">
        <f t="shared" si="47"/>
        <v>-0.54864179246738998</v>
      </c>
      <c r="BE89">
        <f t="shared" si="52"/>
        <v>17.999452932810385</v>
      </c>
      <c r="BF89">
        <f t="shared" si="52"/>
        <v>17.999453462164411</v>
      </c>
      <c r="BG89">
        <f t="shared" si="52"/>
        <v>17.999457684078475</v>
      </c>
      <c r="BH89">
        <f t="shared" si="50"/>
        <v>17.999491355634731</v>
      </c>
      <c r="BI89">
        <f t="shared" si="50"/>
        <v>17.999759854402924</v>
      </c>
      <c r="BJ89">
        <f t="shared" si="50"/>
        <v>18.001897951459071</v>
      </c>
      <c r="BK89">
        <f t="shared" si="50"/>
        <v>18.018743363070683</v>
      </c>
      <c r="BL89">
        <f t="shared" si="48"/>
        <v>18.142209057115203</v>
      </c>
      <c r="BM89"/>
      <c r="BN89"/>
      <c r="BO89"/>
    </row>
    <row r="90" spans="1:67">
      <c r="A90" s="47" t="s">
        <v>74</v>
      </c>
      <c r="B90" s="48"/>
      <c r="C90" s="51">
        <v>43730.351199999997</v>
      </c>
      <c r="D90" s="50"/>
      <c r="E90">
        <f t="shared" si="54"/>
        <v>-94.002185497514986</v>
      </c>
      <c r="F90">
        <f t="shared" si="55"/>
        <v>-94</v>
      </c>
      <c r="G90">
        <f t="shared" si="56"/>
        <v>-7.9006199666764587E-4</v>
      </c>
      <c r="H90" s="8"/>
      <c r="I90" s="8"/>
      <c r="J90" s="8">
        <f>G90</f>
        <v>-7.9006199666764587E-4</v>
      </c>
      <c r="K90" s="165"/>
      <c r="M90" s="116"/>
      <c r="N90" s="116"/>
      <c r="O90" s="40"/>
      <c r="Q90" s="293">
        <f t="shared" si="57"/>
        <v>28711.851199999997</v>
      </c>
      <c r="R90" s="8">
        <f t="shared" si="58"/>
        <v>6.2419795857846728E-7</v>
      </c>
      <c r="T90" s="167">
        <f t="shared" si="59"/>
        <v>0</v>
      </c>
      <c r="V90" s="116">
        <v>1</v>
      </c>
      <c r="Z90">
        <f t="shared" si="60"/>
        <v>-94</v>
      </c>
      <c r="AA90">
        <f t="shared" si="61"/>
        <v>-8.3534994649885376E-3</v>
      </c>
      <c r="AB90">
        <f t="shared" si="62"/>
        <v>-9999</v>
      </c>
      <c r="AC90">
        <f t="shared" si="63"/>
        <v>-7.9006199666764587E-4</v>
      </c>
      <c r="AD90">
        <f t="shared" si="64"/>
        <v>-9999</v>
      </c>
      <c r="AE90">
        <f t="shared" si="65"/>
        <v>0</v>
      </c>
      <c r="AF90">
        <f t="shared" si="66"/>
        <v>-9999</v>
      </c>
      <c r="AG90" s="25"/>
      <c r="AH90">
        <f t="shared" si="67"/>
        <v>4.9518243979949994E-3</v>
      </c>
      <c r="AI90">
        <f t="shared" si="68"/>
        <v>0.85294317808883524</v>
      </c>
      <c r="AJ90">
        <f t="shared" si="69"/>
        <v>0.99261641043214466</v>
      </c>
      <c r="AK90">
        <f t="shared" si="70"/>
        <v>-0.12030914815336358</v>
      </c>
      <c r="AL90">
        <f t="shared" si="71"/>
        <v>-2.4559041614995829</v>
      </c>
      <c r="AM90">
        <f t="shared" si="72"/>
        <v>-2.8015892979435195</v>
      </c>
      <c r="AN90">
        <f t="shared" si="53"/>
        <v>3.9582402874050353</v>
      </c>
      <c r="AO90">
        <f t="shared" si="53"/>
        <v>3.95824099302857</v>
      </c>
      <c r="AP90">
        <f t="shared" si="53"/>
        <v>3.9582355687970137</v>
      </c>
      <c r="AQ90">
        <f t="shared" si="53"/>
        <v>3.9582772664652488</v>
      </c>
      <c r="AR90">
        <f t="shared" si="53"/>
        <v>3.9579567717446915</v>
      </c>
      <c r="AS90">
        <f t="shared" si="53"/>
        <v>3.9604229616217457</v>
      </c>
      <c r="AT90">
        <f t="shared" si="53"/>
        <v>3.9416088778437426</v>
      </c>
      <c r="AU90">
        <f t="shared" si="73"/>
        <v>4.0967227665485666</v>
      </c>
      <c r="AW90">
        <v>38000</v>
      </c>
      <c r="AX90">
        <f t="shared" si="41"/>
        <v>-2.2150497156205561E-2</v>
      </c>
      <c r="AY90">
        <f t="shared" si="42"/>
        <v>-2.0362125891920296E-2</v>
      </c>
      <c r="AZ90">
        <f t="shared" si="43"/>
        <v>-1.7883712642852657E-3</v>
      </c>
      <c r="BA90">
        <f t="shared" si="44"/>
        <v>1.1680230262454285</v>
      </c>
      <c r="BB90">
        <f t="shared" si="45"/>
        <v>-0.2742184925126761</v>
      </c>
      <c r="BC90">
        <f t="shared" si="46"/>
        <v>-0.48573570674954497</v>
      </c>
      <c r="BD90">
        <f t="shared" si="47"/>
        <v>-0.24775844418377352</v>
      </c>
      <c r="BE90">
        <f t="shared" si="52"/>
        <v>18.446295466079306</v>
      </c>
      <c r="BF90">
        <f t="shared" si="52"/>
        <v>18.446297251137267</v>
      </c>
      <c r="BG90">
        <f t="shared" si="52"/>
        <v>18.446307465480579</v>
      </c>
      <c r="BH90">
        <f t="shared" si="50"/>
        <v>18.446365912479894</v>
      </c>
      <c r="BI90">
        <f t="shared" si="50"/>
        <v>18.446700321211051</v>
      </c>
      <c r="BJ90">
        <f t="shared" si="50"/>
        <v>18.44861275040817</v>
      </c>
      <c r="BK90">
        <f t="shared" si="50"/>
        <v>18.459520182453389</v>
      </c>
      <c r="BL90">
        <f t="shared" si="48"/>
        <v>18.520854829762168</v>
      </c>
    </row>
    <row r="91" spans="1:67">
      <c r="A91" s="53" t="s">
        <v>75</v>
      </c>
      <c r="B91" s="53" t="s">
        <v>49</v>
      </c>
      <c r="C91" s="54">
        <v>43750.593999999997</v>
      </c>
      <c r="D91" s="54" t="s">
        <v>76</v>
      </c>
      <c r="E91">
        <f t="shared" si="54"/>
        <v>-38.005834471895746</v>
      </c>
      <c r="F91">
        <f t="shared" si="55"/>
        <v>-38</v>
      </c>
      <c r="G91">
        <f t="shared" si="56"/>
        <v>-2.1091739981784485E-3</v>
      </c>
      <c r="K91" s="165"/>
      <c r="L91" s="116">
        <f>G91</f>
        <v>-2.1091739981784485E-3</v>
      </c>
      <c r="M91" s="116"/>
      <c r="N91" s="116"/>
      <c r="O91" s="40">
        <f ca="1">+C$11+C$12*F91</f>
        <v>0.10301682185884659</v>
      </c>
      <c r="Q91" s="293">
        <f t="shared" si="57"/>
        <v>28732.093999999997</v>
      </c>
      <c r="R91" s="8">
        <f t="shared" ca="1" si="58"/>
        <v>1.1051475004931244E-2</v>
      </c>
      <c r="T91" s="167">
        <f t="shared" ca="1" si="59"/>
        <v>0</v>
      </c>
      <c r="V91" s="116">
        <v>1</v>
      </c>
      <c r="Z91">
        <f t="shared" si="60"/>
        <v>-38</v>
      </c>
      <c r="AA91">
        <f t="shared" si="61"/>
        <v>-8.2317640241006719E-3</v>
      </c>
      <c r="AB91">
        <f t="shared" si="62"/>
        <v>-9999</v>
      </c>
      <c r="AC91">
        <f t="shared" si="63"/>
        <v>-2.1091739981784485E-3</v>
      </c>
      <c r="AD91">
        <f t="shared" si="64"/>
        <v>-9999</v>
      </c>
      <c r="AE91">
        <f t="shared" si="65"/>
        <v>0</v>
      </c>
      <c r="AF91">
        <f t="shared" si="66"/>
        <v>-9999</v>
      </c>
      <c r="AG91" s="25"/>
      <c r="AH91">
        <f t="shared" si="67"/>
        <v>4.9492250793984659E-3</v>
      </c>
      <c r="AI91">
        <f t="shared" si="68"/>
        <v>0.8549284252444258</v>
      </c>
      <c r="AJ91">
        <f t="shared" si="69"/>
        <v>0.99446565894308625</v>
      </c>
      <c r="AK91">
        <f t="shared" si="70"/>
        <v>-0.12269571385316541</v>
      </c>
      <c r="AL91">
        <f t="shared" si="71"/>
        <v>-2.439565369143665</v>
      </c>
      <c r="AM91">
        <f t="shared" si="72"/>
        <v>-2.7309150762720766</v>
      </c>
      <c r="AN91">
        <f t="shared" ref="AN91:AT100" si="74">$AU91+$AB$7*SIN(AO91)</f>
        <v>3.9770253466864145</v>
      </c>
      <c r="AO91">
        <f t="shared" si="74"/>
        <v>3.9770259777590331</v>
      </c>
      <c r="AP91">
        <f t="shared" si="74"/>
        <v>3.9770210267355992</v>
      </c>
      <c r="AQ91">
        <f t="shared" si="74"/>
        <v>3.9770598702720115</v>
      </c>
      <c r="AR91">
        <f t="shared" si="74"/>
        <v>3.9767551658666536</v>
      </c>
      <c r="AS91">
        <f t="shared" si="74"/>
        <v>3.9791481536888709</v>
      </c>
      <c r="AT91">
        <f t="shared" si="74"/>
        <v>3.960521447987932</v>
      </c>
      <c r="AU91">
        <f t="shared" si="73"/>
        <v>4.1179269298167966</v>
      </c>
      <c r="AW91">
        <v>39000</v>
      </c>
      <c r="AX91">
        <f t="shared" si="41"/>
        <v>-2.6688904389307083E-2</v>
      </c>
      <c r="AY91">
        <f t="shared" si="42"/>
        <v>-2.3019664695143743E-2</v>
      </c>
      <c r="AZ91">
        <f t="shared" si="43"/>
        <v>-3.6692396941633404E-3</v>
      </c>
      <c r="BA91">
        <f t="shared" si="44"/>
        <v>1.1894699309420962</v>
      </c>
      <c r="BB91">
        <f t="shared" si="45"/>
        <v>-0.74345870613702714</v>
      </c>
      <c r="BC91">
        <f t="shared" si="46"/>
        <v>7.4714594442309198E-2</v>
      </c>
      <c r="BD91">
        <f t="shared" si="47"/>
        <v>3.7374685139527394E-2</v>
      </c>
      <c r="BE91">
        <f t="shared" si="52"/>
        <v>18.911206758956229</v>
      </c>
      <c r="BF91">
        <f t="shared" si="52"/>
        <v>18.911206317541918</v>
      </c>
      <c r="BG91">
        <f t="shared" si="52"/>
        <v>18.911203989886825</v>
      </c>
      <c r="BH91">
        <f t="shared" si="50"/>
        <v>18.911191715758761</v>
      </c>
      <c r="BI91">
        <f t="shared" si="50"/>
        <v>18.911126992311374</v>
      </c>
      <c r="BJ91">
        <f t="shared" si="50"/>
        <v>18.910785699449605</v>
      </c>
      <c r="BK91">
        <f t="shared" si="50"/>
        <v>18.908986147056972</v>
      </c>
      <c r="BL91">
        <f t="shared" si="48"/>
        <v>18.899500602409137</v>
      </c>
    </row>
    <row r="92" spans="1:67" s="8" customFormat="1">
      <c r="A92" s="53" t="s">
        <v>75</v>
      </c>
      <c r="B92" s="53" t="s">
        <v>45</v>
      </c>
      <c r="C92" s="54">
        <v>43754.389000000003</v>
      </c>
      <c r="D92" s="54" t="s">
        <v>76</v>
      </c>
      <c r="E92">
        <f t="shared" si="54"/>
        <v>-27.5079709281896</v>
      </c>
      <c r="F92">
        <f t="shared" si="55"/>
        <v>-27.5</v>
      </c>
      <c r="G92">
        <f t="shared" si="56"/>
        <v>-2.881507491110824E-3</v>
      </c>
      <c r="H92" s="116"/>
      <c r="I92" s="116"/>
      <c r="J92" s="116"/>
      <c r="K92" s="165"/>
      <c r="L92" s="116">
        <f>G92</f>
        <v>-2.881507491110824E-3</v>
      </c>
      <c r="M92" s="116"/>
      <c r="N92" s="116"/>
      <c r="O92" s="40">
        <f ca="1">+C$11+C$12*F92</f>
        <v>0.10298272558953869</v>
      </c>
      <c r="P92" s="116"/>
      <c r="Q92" s="293">
        <f t="shared" si="57"/>
        <v>28735.889000000003</v>
      </c>
      <c r="R92" s="8">
        <f t="shared" ca="1" si="58"/>
        <v>1.1207235845754088E-2</v>
      </c>
      <c r="S92" s="116"/>
      <c r="T92" s="167">
        <f t="shared" ca="1" si="59"/>
        <v>0</v>
      </c>
      <c r="U92" s="116"/>
      <c r="V92" s="116">
        <v>1</v>
      </c>
      <c r="W92" s="116"/>
      <c r="Z92">
        <f t="shared" si="60"/>
        <v>-27.5</v>
      </c>
      <c r="AA92">
        <f t="shared" si="61"/>
        <v>-8.2091782389877299E-3</v>
      </c>
      <c r="AB92">
        <f t="shared" si="62"/>
        <v>-9999</v>
      </c>
      <c r="AC92">
        <f t="shared" si="63"/>
        <v>-2.881507491110824E-3</v>
      </c>
      <c r="AD92">
        <f t="shared" si="64"/>
        <v>-9999</v>
      </c>
      <c r="AE92">
        <f t="shared" si="65"/>
        <v>0</v>
      </c>
      <c r="AF92">
        <f t="shared" si="66"/>
        <v>-9999</v>
      </c>
      <c r="AG92" s="25"/>
      <c r="AH92">
        <f t="shared" si="67"/>
        <v>4.9485422542089224E-3</v>
      </c>
      <c r="AI92">
        <f t="shared" si="68"/>
        <v>0.85530603444921582</v>
      </c>
      <c r="AJ92">
        <f t="shared" si="69"/>
        <v>0.99478372019407346</v>
      </c>
      <c r="AK92">
        <f t="shared" si="70"/>
        <v>-0.12314079881659247</v>
      </c>
      <c r="AL92">
        <f t="shared" si="71"/>
        <v>-2.4364933364035406</v>
      </c>
      <c r="AM92">
        <f t="shared" si="72"/>
        <v>-2.7179778657216751</v>
      </c>
      <c r="AN92">
        <f t="shared" si="74"/>
        <v>3.9805524342187586</v>
      </c>
      <c r="AO92">
        <f t="shared" si="74"/>
        <v>3.9805530518141028</v>
      </c>
      <c r="AP92">
        <f t="shared" si="74"/>
        <v>3.9805481875294713</v>
      </c>
      <c r="AQ92">
        <f t="shared" si="74"/>
        <v>3.9805865001653369</v>
      </c>
      <c r="AR92">
        <f t="shared" si="74"/>
        <v>3.9802847820305591</v>
      </c>
      <c r="AS92">
        <f t="shared" si="74"/>
        <v>3.9826636122452128</v>
      </c>
      <c r="AT92">
        <f t="shared" si="74"/>
        <v>3.9640754029778442</v>
      </c>
      <c r="AU92">
        <f t="shared" si="73"/>
        <v>4.1219027104295902</v>
      </c>
      <c r="AV92"/>
      <c r="AW92">
        <v>40000</v>
      </c>
      <c r="AX92">
        <f t="shared" si="41"/>
        <v>-3.057092344923993E-2</v>
      </c>
      <c r="AY92">
        <f t="shared" si="42"/>
        <v>-2.5803682841971529E-2</v>
      </c>
      <c r="AZ92">
        <f t="shared" si="43"/>
        <v>-4.7672406072684012E-3</v>
      </c>
      <c r="BA92">
        <f t="shared" si="44"/>
        <v>1.1537436809213832</v>
      </c>
      <c r="BB92">
        <f t="shared" si="45"/>
        <v>-0.98397985174891867</v>
      </c>
      <c r="BC92">
        <f t="shared" si="46"/>
        <v>0.6280458057378796</v>
      </c>
      <c r="BD92">
        <f t="shared" si="47"/>
        <v>0.3247689442501635</v>
      </c>
      <c r="BE92">
        <f t="shared" si="52"/>
        <v>19.373144415951558</v>
      </c>
      <c r="BF92">
        <f t="shared" si="52"/>
        <v>19.373142790972306</v>
      </c>
      <c r="BG92">
        <f t="shared" si="52"/>
        <v>19.373132915466154</v>
      </c>
      <c r="BH92">
        <f t="shared" si="50"/>
        <v>19.373072900143352</v>
      </c>
      <c r="BI92">
        <f t="shared" si="50"/>
        <v>19.372708220344457</v>
      </c>
      <c r="BJ92">
        <f t="shared" si="50"/>
        <v>19.370493908907036</v>
      </c>
      <c r="BK92">
        <f t="shared" si="50"/>
        <v>19.357108315314431</v>
      </c>
      <c r="BL92">
        <f t="shared" si="48"/>
        <v>19.278146375056107</v>
      </c>
      <c r="BM92"/>
      <c r="BN92"/>
      <c r="BO92"/>
    </row>
    <row r="93" spans="1:67">
      <c r="A93" s="47" t="s">
        <v>74</v>
      </c>
      <c r="B93" s="48" t="s">
        <v>45</v>
      </c>
      <c r="C93" s="51">
        <v>43754.389600000002</v>
      </c>
      <c r="D93" s="50"/>
      <c r="E93">
        <f t="shared" si="54"/>
        <v>-27.506311186919547</v>
      </c>
      <c r="F93">
        <f t="shared" si="55"/>
        <v>-27.5</v>
      </c>
      <c r="G93">
        <f t="shared" si="56"/>
        <v>-2.2815074917161837E-3</v>
      </c>
      <c r="H93" s="8"/>
      <c r="I93" s="8"/>
      <c r="J93" s="8">
        <f>G93</f>
        <v>-2.2815074917161837E-3</v>
      </c>
      <c r="K93" s="165"/>
      <c r="M93" s="116"/>
      <c r="N93" s="116"/>
      <c r="O93" s="40"/>
      <c r="Q93" s="293">
        <f t="shared" si="57"/>
        <v>28735.889600000002</v>
      </c>
      <c r="R93" s="8">
        <f t="shared" si="58"/>
        <v>5.2052764347570719E-6</v>
      </c>
      <c r="T93" s="167">
        <f t="shared" si="59"/>
        <v>0</v>
      </c>
      <c r="V93" s="116">
        <v>1</v>
      </c>
      <c r="Z93">
        <f t="shared" si="60"/>
        <v>-27.5</v>
      </c>
      <c r="AA93">
        <f t="shared" si="61"/>
        <v>-8.2091782389877299E-3</v>
      </c>
      <c r="AB93">
        <f t="shared" si="62"/>
        <v>-9999</v>
      </c>
      <c r="AC93">
        <f t="shared" si="63"/>
        <v>-2.2815074917161837E-3</v>
      </c>
      <c r="AD93">
        <f t="shared" si="64"/>
        <v>-9999</v>
      </c>
      <c r="AE93">
        <f t="shared" si="65"/>
        <v>0</v>
      </c>
      <c r="AF93">
        <f t="shared" si="66"/>
        <v>-9999</v>
      </c>
      <c r="AG93" s="25"/>
      <c r="AH93">
        <f t="shared" si="67"/>
        <v>4.9485422542089224E-3</v>
      </c>
      <c r="AI93">
        <f t="shared" si="68"/>
        <v>0.85530603444921582</v>
      </c>
      <c r="AJ93">
        <f t="shared" si="69"/>
        <v>0.99478372019407346</v>
      </c>
      <c r="AK93">
        <f t="shared" si="70"/>
        <v>-0.12314079881659247</v>
      </c>
      <c r="AL93">
        <f t="shared" si="71"/>
        <v>-2.4364933364035406</v>
      </c>
      <c r="AM93">
        <f t="shared" si="72"/>
        <v>-2.7179778657216751</v>
      </c>
      <c r="AN93">
        <f t="shared" si="74"/>
        <v>3.9805524342187586</v>
      </c>
      <c r="AO93">
        <f t="shared" si="74"/>
        <v>3.9805530518141028</v>
      </c>
      <c r="AP93">
        <f t="shared" si="74"/>
        <v>3.9805481875294713</v>
      </c>
      <c r="AQ93">
        <f t="shared" si="74"/>
        <v>3.9805865001653369</v>
      </c>
      <c r="AR93">
        <f t="shared" si="74"/>
        <v>3.9802847820305591</v>
      </c>
      <c r="AS93">
        <f t="shared" si="74"/>
        <v>3.9826636122452128</v>
      </c>
      <c r="AT93">
        <f t="shared" si="74"/>
        <v>3.9640754029778442</v>
      </c>
      <c r="AU93">
        <f t="shared" si="73"/>
        <v>4.1219027104295902</v>
      </c>
      <c r="AW93">
        <v>41000</v>
      </c>
      <c r="AX93">
        <f t="shared" si="41"/>
        <v>-3.3599479985557776E-2</v>
      </c>
      <c r="AY93">
        <f t="shared" si="42"/>
        <v>-2.8714180332403638E-2</v>
      </c>
      <c r="AZ93">
        <f t="shared" si="43"/>
        <v>-4.8852996531541367E-3</v>
      </c>
      <c r="BA93">
        <f t="shared" si="44"/>
        <v>1.0811687952066924</v>
      </c>
      <c r="BB93">
        <f t="shared" si="45"/>
        <v>-0.94856819906546219</v>
      </c>
      <c r="BC93">
        <f t="shared" si="46"/>
        <v>1.1293980015763765</v>
      </c>
      <c r="BD93">
        <f t="shared" si="47"/>
        <v>0.63351494221766125</v>
      </c>
      <c r="BE93">
        <f t="shared" si="52"/>
        <v>19.812790131356962</v>
      </c>
      <c r="BF93">
        <f t="shared" si="52"/>
        <v>19.81278987667157</v>
      </c>
      <c r="BG93">
        <f t="shared" si="52"/>
        <v>19.81278752858454</v>
      </c>
      <c r="BH93">
        <f t="shared" si="50"/>
        <v>19.812765880631272</v>
      </c>
      <c r="BI93">
        <f t="shared" si="50"/>
        <v>19.812566331232578</v>
      </c>
      <c r="BJ93">
        <f t="shared" si="50"/>
        <v>19.810729585791982</v>
      </c>
      <c r="BK93">
        <f t="shared" si="50"/>
        <v>19.794044118345521</v>
      </c>
      <c r="BL93">
        <f t="shared" si="48"/>
        <v>19.656792147703072</v>
      </c>
    </row>
    <row r="94" spans="1:67">
      <c r="A94" s="47" t="s">
        <v>74</v>
      </c>
      <c r="B94" s="48"/>
      <c r="C94" s="51">
        <v>43757.466699999997</v>
      </c>
      <c r="D94" s="50"/>
      <c r="E94">
        <f t="shared" si="54"/>
        <v>-18.994328074867287</v>
      </c>
      <c r="F94">
        <f t="shared" si="55"/>
        <v>-19</v>
      </c>
      <c r="G94">
        <f t="shared" si="56"/>
        <v>2.0504130006884225E-3</v>
      </c>
      <c r="H94" s="8"/>
      <c r="I94" s="8"/>
      <c r="J94" s="8">
        <f>G94</f>
        <v>2.0504130006884225E-3</v>
      </c>
      <c r="K94" s="165"/>
      <c r="M94" s="116"/>
      <c r="N94" s="116"/>
      <c r="O94" s="40"/>
      <c r="Q94" s="293">
        <f t="shared" si="57"/>
        <v>28738.966699999997</v>
      </c>
      <c r="R94" s="8">
        <f t="shared" si="58"/>
        <v>4.2041934733921007E-6</v>
      </c>
      <c r="T94" s="167">
        <f t="shared" si="59"/>
        <v>0</v>
      </c>
      <c r="V94" s="116">
        <v>1</v>
      </c>
      <c r="Z94">
        <f t="shared" si="60"/>
        <v>-19</v>
      </c>
      <c r="AA94">
        <f t="shared" si="61"/>
        <v>-8.1909500584868792E-3</v>
      </c>
      <c r="AB94">
        <f t="shared" si="62"/>
        <v>-9999</v>
      </c>
      <c r="AC94">
        <f t="shared" si="63"/>
        <v>2.0504130006884225E-3</v>
      </c>
      <c r="AD94">
        <f t="shared" si="64"/>
        <v>-9999</v>
      </c>
      <c r="AE94">
        <f t="shared" si="65"/>
        <v>0</v>
      </c>
      <c r="AF94">
        <f t="shared" si="66"/>
        <v>-9999</v>
      </c>
      <c r="AG94" s="25"/>
      <c r="AH94">
        <f t="shared" si="67"/>
        <v>4.9479441538623718E-3</v>
      </c>
      <c r="AI94">
        <f t="shared" si="68"/>
        <v>0.85561296435374812</v>
      </c>
      <c r="AJ94">
        <f t="shared" si="69"/>
        <v>0.99503452057055708</v>
      </c>
      <c r="AK94">
        <f t="shared" si="70"/>
        <v>-0.12350054225503622</v>
      </c>
      <c r="AL94">
        <f t="shared" si="71"/>
        <v>-2.4340044613045091</v>
      </c>
      <c r="AM94">
        <f t="shared" si="72"/>
        <v>-2.7075754449379024</v>
      </c>
      <c r="AN94">
        <f t="shared" si="74"/>
        <v>3.9834088385442277</v>
      </c>
      <c r="AO94">
        <f t="shared" si="74"/>
        <v>3.9834094453474762</v>
      </c>
      <c r="AP94">
        <f t="shared" si="74"/>
        <v>3.9834046507967504</v>
      </c>
      <c r="AQ94">
        <f t="shared" si="74"/>
        <v>3.9834425348103695</v>
      </c>
      <c r="AR94">
        <f t="shared" si="74"/>
        <v>3.9831432390962327</v>
      </c>
      <c r="AS94">
        <f t="shared" si="74"/>
        <v>3.9855105120314005</v>
      </c>
      <c r="AT94">
        <f t="shared" si="74"/>
        <v>3.9669542410692298</v>
      </c>
      <c r="AU94">
        <f t="shared" si="73"/>
        <v>4.1251211994970891</v>
      </c>
      <c r="AW94">
        <v>42000</v>
      </c>
      <c r="AX94">
        <f t="shared" si="41"/>
        <v>-3.5909967341387863E-2</v>
      </c>
      <c r="AY94">
        <f t="shared" si="42"/>
        <v>-3.17511571664401E-2</v>
      </c>
      <c r="AZ94">
        <f t="shared" si="43"/>
        <v>-4.1588101749477644E-3</v>
      </c>
      <c r="BA94">
        <f t="shared" si="44"/>
        <v>1.0014503040274001</v>
      </c>
      <c r="BB94">
        <f t="shared" si="45"/>
        <v>-0.72766861684533612</v>
      </c>
      <c r="BC94">
        <f t="shared" si="46"/>
        <v>1.5631630735763058</v>
      </c>
      <c r="BD94">
        <f t="shared" si="47"/>
        <v>0.9923957325081546</v>
      </c>
      <c r="BE94">
        <f t="shared" si="52"/>
        <v>20.221701324451868</v>
      </c>
      <c r="BF94">
        <f t="shared" si="52"/>
        <v>20.221701323707624</v>
      </c>
      <c r="BG94">
        <f t="shared" si="52"/>
        <v>20.221701303858968</v>
      </c>
      <c r="BH94">
        <f t="shared" si="50"/>
        <v>20.221700774504679</v>
      </c>
      <c r="BI94">
        <f t="shared" si="50"/>
        <v>20.221686657389217</v>
      </c>
      <c r="BJ94">
        <f t="shared" si="50"/>
        <v>20.221310538812016</v>
      </c>
      <c r="BK94">
        <f t="shared" si="50"/>
        <v>20.211535735144327</v>
      </c>
      <c r="BL94">
        <f t="shared" si="48"/>
        <v>20.035437920350041</v>
      </c>
    </row>
    <row r="95" spans="1:67">
      <c r="A95" s="47" t="s">
        <v>77</v>
      </c>
      <c r="B95" s="52"/>
      <c r="C95" s="51">
        <v>43764.333400000003</v>
      </c>
      <c r="D95" s="51" t="s">
        <v>16</v>
      </c>
      <c r="E95">
        <f t="shared" si="54"/>
        <v>5.8090946062093354E-4</v>
      </c>
      <c r="F95">
        <f t="shared" si="55"/>
        <v>0</v>
      </c>
      <c r="G95">
        <f t="shared" si="56"/>
        <v>2.1000000560889021E-4</v>
      </c>
      <c r="I95" s="116">
        <f>G95</f>
        <v>2.1000000560889021E-4</v>
      </c>
      <c r="K95" s="165"/>
      <c r="M95" s="116"/>
      <c r="N95" s="116"/>
      <c r="O95" s="40"/>
      <c r="Q95" s="293">
        <f t="shared" si="57"/>
        <v>28745.833400000003</v>
      </c>
      <c r="R95" s="8">
        <f t="shared" si="58"/>
        <v>4.4100002355733918E-8</v>
      </c>
      <c r="S95" s="8">
        <v>0.1</v>
      </c>
      <c r="T95" s="167">
        <f t="shared" si="59"/>
        <v>4.4100002355733923E-9</v>
      </c>
      <c r="Z95">
        <f t="shared" si="60"/>
        <v>0</v>
      </c>
      <c r="AA95">
        <f t="shared" si="61"/>
        <v>-8.1503846473228187E-3</v>
      </c>
      <c r="AB95">
        <f t="shared" si="62"/>
        <v>-4.7364603273106955E-3</v>
      </c>
      <c r="AC95">
        <f t="shared" si="63"/>
        <v>2.1000000560889021E-4</v>
      </c>
      <c r="AD95">
        <f t="shared" si="64"/>
        <v>8.3603846529317089E-3</v>
      </c>
      <c r="AE95">
        <f t="shared" si="65"/>
        <v>6.9896031544976049E-6</v>
      </c>
      <c r="AF95">
        <f t="shared" si="66"/>
        <v>2.1000000560889021E-4</v>
      </c>
      <c r="AG95" s="25"/>
      <c r="AH95">
        <f t="shared" si="67"/>
        <v>4.9464603329195857E-3</v>
      </c>
      <c r="AI95">
        <f t="shared" si="68"/>
        <v>0.8563030798693847</v>
      </c>
      <c r="AJ95">
        <f t="shared" si="69"/>
        <v>0.99557345254586638</v>
      </c>
      <c r="AK95">
        <f t="shared" si="70"/>
        <v>-0.12430283643173864</v>
      </c>
      <c r="AL95">
        <f t="shared" si="71"/>
        <v>-2.4284346120541955</v>
      </c>
      <c r="AM95">
        <f t="shared" si="72"/>
        <v>-2.684547913062838</v>
      </c>
      <c r="AN95">
        <f t="shared" si="74"/>
        <v>3.9897974603147248</v>
      </c>
      <c r="AO95">
        <f t="shared" si="74"/>
        <v>3.9897980433795728</v>
      </c>
      <c r="AP95">
        <f t="shared" si="74"/>
        <v>3.9897934031051046</v>
      </c>
      <c r="AQ95">
        <f t="shared" si="74"/>
        <v>3.9898303330306875</v>
      </c>
      <c r="AR95">
        <f t="shared" si="74"/>
        <v>3.9895364666380164</v>
      </c>
      <c r="AS95">
        <f t="shared" si="74"/>
        <v>3.9918775999267164</v>
      </c>
      <c r="AT95">
        <f t="shared" si="74"/>
        <v>3.9733952204441376</v>
      </c>
      <c r="AU95">
        <f t="shared" si="73"/>
        <v>4.1323154691773816</v>
      </c>
      <c r="AW95">
        <v>43000</v>
      </c>
      <c r="AX95">
        <f t="shared" si="41"/>
        <v>-3.7782034442870337E-2</v>
      </c>
      <c r="AY95">
        <f t="shared" si="42"/>
        <v>-3.4914613344080886E-2</v>
      </c>
      <c r="AZ95">
        <f t="shared" si="43"/>
        <v>-2.8674210987894534E-3</v>
      </c>
      <c r="BA95">
        <f t="shared" si="44"/>
        <v>0.93208312248644054</v>
      </c>
      <c r="BB95">
        <f t="shared" si="45"/>
        <v>-0.42751293963606696</v>
      </c>
      <c r="BC95">
        <f t="shared" si="46"/>
        <v>1.9363401609478084</v>
      </c>
      <c r="BD95">
        <f t="shared" si="47"/>
        <v>1.4534900626061378</v>
      </c>
      <c r="BE95">
        <f t="shared" si="52"/>
        <v>20.600992188399736</v>
      </c>
      <c r="BF95">
        <f t="shared" si="52"/>
        <v>20.600992188250533</v>
      </c>
      <c r="BG95">
        <f t="shared" si="52"/>
        <v>20.600992192621398</v>
      </c>
      <c r="BH95">
        <f t="shared" si="50"/>
        <v>20.60099206457588</v>
      </c>
      <c r="BI95">
        <f t="shared" si="50"/>
        <v>20.600995815664302</v>
      </c>
      <c r="BJ95">
        <f t="shared" si="50"/>
        <v>20.600885895725916</v>
      </c>
      <c r="BK95">
        <f t="shared" si="50"/>
        <v>20.604079960004562</v>
      </c>
      <c r="BL95">
        <f t="shared" si="48"/>
        <v>20.414083692997007</v>
      </c>
    </row>
    <row r="96" spans="1:67">
      <c r="A96" s="47" t="s">
        <v>73</v>
      </c>
      <c r="B96" s="48"/>
      <c r="C96" s="51">
        <v>44191.637999999999</v>
      </c>
      <c r="D96" s="51" t="s">
        <v>16</v>
      </c>
      <c r="E96">
        <f t="shared" si="54"/>
        <v>1182.0257146094232</v>
      </c>
      <c r="F96">
        <f t="shared" si="55"/>
        <v>1182</v>
      </c>
      <c r="G96">
        <f t="shared" si="56"/>
        <v>9.2958860041107982E-3</v>
      </c>
      <c r="I96" s="116">
        <f>G96</f>
        <v>9.2958860041107982E-3</v>
      </c>
      <c r="J96" s="8"/>
      <c r="K96" s="165"/>
      <c r="M96" s="116"/>
      <c r="N96" s="116"/>
      <c r="O96" s="40"/>
      <c r="Q96" s="293">
        <f t="shared" si="57"/>
        <v>29173.137999999999</v>
      </c>
      <c r="R96" s="8">
        <f t="shared" si="58"/>
        <v>8.641349660142303E-5</v>
      </c>
      <c r="S96" s="8">
        <v>0.1</v>
      </c>
      <c r="T96" s="167">
        <f t="shared" si="59"/>
        <v>8.641349660142304E-6</v>
      </c>
      <c r="Z96">
        <f t="shared" si="60"/>
        <v>1182</v>
      </c>
      <c r="AA96">
        <f t="shared" si="61"/>
        <v>-6.1316070678214245E-3</v>
      </c>
      <c r="AB96">
        <f t="shared" si="62"/>
        <v>4.8567790524552887E-3</v>
      </c>
      <c r="AC96">
        <f t="shared" si="63"/>
        <v>9.2958860041107982E-3</v>
      </c>
      <c r="AD96">
        <f t="shared" si="64"/>
        <v>1.5427493071932223E-2</v>
      </c>
      <c r="AE96">
        <f t="shared" si="65"/>
        <v>2.3800754248451675E-5</v>
      </c>
      <c r="AF96">
        <f t="shared" si="66"/>
        <v>9.2958860041107982E-3</v>
      </c>
      <c r="AG96" s="25"/>
      <c r="AH96">
        <f t="shared" si="67"/>
        <v>4.4391069516555096E-3</v>
      </c>
      <c r="AI96">
        <f t="shared" si="68"/>
        <v>0.91058349916348114</v>
      </c>
      <c r="AJ96">
        <f t="shared" si="69"/>
        <v>0.96282412068025403</v>
      </c>
      <c r="AK96">
        <f t="shared" si="70"/>
        <v>-0.16764453280126027</v>
      </c>
      <c r="AL96">
        <f t="shared" si="71"/>
        <v>-2.0607819038652542</v>
      </c>
      <c r="AM96">
        <f t="shared" si="72"/>
        <v>-1.6667200305766152</v>
      </c>
      <c r="AN96">
        <f t="shared" si="74"/>
        <v>4.3991217326843994</v>
      </c>
      <c r="AO96">
        <f t="shared" si="74"/>
        <v>4.3991217382681143</v>
      </c>
      <c r="AP96">
        <f t="shared" si="74"/>
        <v>4.3991216429047997</v>
      </c>
      <c r="AQ96">
        <f t="shared" si="74"/>
        <v>4.3991232716023667</v>
      </c>
      <c r="AR96">
        <f t="shared" si="74"/>
        <v>4.3990954564141687</v>
      </c>
      <c r="AS96">
        <f t="shared" si="74"/>
        <v>4.3995708175516643</v>
      </c>
      <c r="AT96">
        <f t="shared" si="74"/>
        <v>4.3915405341916394</v>
      </c>
      <c r="AU96">
        <f t="shared" si="73"/>
        <v>4.5798747724460984</v>
      </c>
      <c r="AW96">
        <v>44000</v>
      </c>
      <c r="AX96">
        <f t="shared" si="41"/>
        <v>-3.9488992868959974E-2</v>
      </c>
      <c r="AY96">
        <f t="shared" si="42"/>
        <v>-3.8204548865325982E-2</v>
      </c>
      <c r="AZ96">
        <f t="shared" si="43"/>
        <v>-1.2844440036339883E-3</v>
      </c>
      <c r="BA96">
        <f t="shared" si="44"/>
        <v>0.8786745536225169</v>
      </c>
      <c r="BB96">
        <f t="shared" si="45"/>
        <v>-0.11441345042975914</v>
      </c>
      <c r="BC96">
        <f t="shared" si="46"/>
        <v>2.263415444732872</v>
      </c>
      <c r="BD96">
        <f t="shared" si="47"/>
        <v>2.1291653365508125</v>
      </c>
      <c r="BE96">
        <f t="shared" si="52"/>
        <v>20.956107326864903</v>
      </c>
      <c r="BF96">
        <f t="shared" si="52"/>
        <v>20.956107197459279</v>
      </c>
      <c r="BG96">
        <f t="shared" si="52"/>
        <v>20.956108531630367</v>
      </c>
      <c r="BH96">
        <f t="shared" si="50"/>
        <v>20.956094776191851</v>
      </c>
      <c r="BI96">
        <f t="shared" si="50"/>
        <v>20.956236580857979</v>
      </c>
      <c r="BJ96">
        <f t="shared" si="50"/>
        <v>20.954773088789263</v>
      </c>
      <c r="BK96">
        <f t="shared" si="50"/>
        <v>20.969707829625296</v>
      </c>
      <c r="BL96">
        <f t="shared" si="48"/>
        <v>20.792729465643976</v>
      </c>
    </row>
    <row r="97" spans="1:67" s="8" customFormat="1">
      <c r="A97" s="47" t="s">
        <v>73</v>
      </c>
      <c r="B97" s="48"/>
      <c r="C97" s="51">
        <v>44474.686000000002</v>
      </c>
      <c r="D97" s="51" t="s">
        <v>16</v>
      </c>
      <c r="E97">
        <f t="shared" si="54"/>
        <v>1965.0031270770473</v>
      </c>
      <c r="F97">
        <f t="shared" si="55"/>
        <v>1965</v>
      </c>
      <c r="G97">
        <f t="shared" si="56"/>
        <v>1.1304450017632917E-3</v>
      </c>
      <c r="H97" s="116"/>
      <c r="I97" s="116">
        <f>G97</f>
        <v>1.1304450017632917E-3</v>
      </c>
      <c r="K97" s="165"/>
      <c r="L97" s="116"/>
      <c r="M97" s="116"/>
      <c r="N97" s="116"/>
      <c r="O97" s="40"/>
      <c r="P97" s="116"/>
      <c r="Q97" s="293">
        <f t="shared" si="57"/>
        <v>29456.186000000002</v>
      </c>
      <c r="R97" s="8">
        <f t="shared" si="58"/>
        <v>1.2779059020116085E-6</v>
      </c>
      <c r="S97" s="8">
        <v>0.1</v>
      </c>
      <c r="T97" s="167">
        <f t="shared" si="59"/>
        <v>1.2779059020116085E-7</v>
      </c>
      <c r="U97" s="116"/>
      <c r="V97" s="116"/>
      <c r="W97" s="116"/>
      <c r="Z97">
        <f t="shared" si="60"/>
        <v>1965</v>
      </c>
      <c r="AA97">
        <f t="shared" si="61"/>
        <v>-5.3597694274283673E-3</v>
      </c>
      <c r="AB97">
        <f t="shared" si="62"/>
        <v>-2.5043983591121165E-3</v>
      </c>
      <c r="AC97">
        <f t="shared" si="63"/>
        <v>1.1304450017632917E-3</v>
      </c>
      <c r="AD97">
        <f t="shared" si="64"/>
        <v>6.490214429191659E-3</v>
      </c>
      <c r="AE97">
        <f t="shared" si="65"/>
        <v>4.2122883336887617E-6</v>
      </c>
      <c r="AF97">
        <f t="shared" si="66"/>
        <v>1.1304450017632917E-3</v>
      </c>
      <c r="AG97" s="25"/>
      <c r="AH97">
        <f t="shared" si="67"/>
        <v>3.6348433608754081E-3</v>
      </c>
      <c r="AI97">
        <f t="shared" si="68"/>
        <v>0.95916762060957528</v>
      </c>
      <c r="AJ97">
        <f t="shared" si="69"/>
        <v>0.8541325439898656</v>
      </c>
      <c r="AK97">
        <f t="shared" si="70"/>
        <v>-0.18556054751297868</v>
      </c>
      <c r="AL97">
        <f t="shared" si="71"/>
        <v>-1.7873931968302206</v>
      </c>
      <c r="AM97">
        <f t="shared" si="72"/>
        <v>-1.2439733687155647</v>
      </c>
      <c r="AN97">
        <f t="shared" si="74"/>
        <v>4.6864184831663689</v>
      </c>
      <c r="AO97">
        <f t="shared" si="74"/>
        <v>4.6864184831663618</v>
      </c>
      <c r="AP97">
        <f t="shared" si="74"/>
        <v>4.6864184831677713</v>
      </c>
      <c r="AQ97">
        <f t="shared" si="74"/>
        <v>4.686418482882206</v>
      </c>
      <c r="AR97">
        <f t="shared" si="74"/>
        <v>4.6864185407612036</v>
      </c>
      <c r="AS97">
        <f t="shared" si="74"/>
        <v>4.6864068123580225</v>
      </c>
      <c r="AT97">
        <f t="shared" si="74"/>
        <v>4.6889027384813637</v>
      </c>
      <c r="AU97">
        <f t="shared" si="73"/>
        <v>4.8763544124286744</v>
      </c>
      <c r="AV97"/>
      <c r="AW97">
        <v>45000</v>
      </c>
      <c r="AX97">
        <f t="shared" si="41"/>
        <v>-4.1249893640440821E-2</v>
      </c>
      <c r="AY97">
        <f t="shared" si="42"/>
        <v>-4.1620963730175431E-2</v>
      </c>
      <c r="AZ97">
        <f t="shared" si="43"/>
        <v>3.7107008973461311E-4</v>
      </c>
      <c r="BA97">
        <f t="shared" si="44"/>
        <v>0.84139280581654385</v>
      </c>
      <c r="BB97">
        <f t="shared" si="45"/>
        <v>0.17946225317706022</v>
      </c>
      <c r="BC97">
        <f t="shared" si="46"/>
        <v>2.5585198001841376</v>
      </c>
      <c r="BD97">
        <f t="shared" si="47"/>
        <v>3.3323691545391125</v>
      </c>
      <c r="BE97">
        <f t="shared" si="52"/>
        <v>21.293443031273871</v>
      </c>
      <c r="BF97">
        <f t="shared" si="52"/>
        <v>21.29344176266051</v>
      </c>
      <c r="BG97">
        <f t="shared" si="52"/>
        <v>21.293450475613213</v>
      </c>
      <c r="BH97">
        <f t="shared" si="50"/>
        <v>21.293390632973601</v>
      </c>
      <c r="BI97">
        <f t="shared" si="50"/>
        <v>21.293801586033567</v>
      </c>
      <c r="BJ97">
        <f t="shared" si="50"/>
        <v>21.290976616866896</v>
      </c>
      <c r="BK97">
        <f t="shared" si="50"/>
        <v>21.310263561831679</v>
      </c>
      <c r="BL97">
        <f t="shared" si="48"/>
        <v>21.171375238290945</v>
      </c>
      <c r="BM97"/>
      <c r="BN97"/>
      <c r="BO97"/>
    </row>
    <row r="98" spans="1:67">
      <c r="A98" s="47" t="s">
        <v>63</v>
      </c>
      <c r="B98" s="48"/>
      <c r="C98" s="51">
        <v>44812.502200000003</v>
      </c>
      <c r="D98" s="50"/>
      <c r="E98">
        <f t="shared" si="54"/>
        <v>2899.4822760752527</v>
      </c>
      <c r="F98">
        <f t="shared" si="55"/>
        <v>2899.5</v>
      </c>
      <c r="G98">
        <f t="shared" si="56"/>
        <v>-6.4072364912135527E-3</v>
      </c>
      <c r="H98" s="8"/>
      <c r="I98" s="8"/>
      <c r="J98" s="8">
        <f>G98</f>
        <v>-6.4072364912135527E-3</v>
      </c>
      <c r="K98" s="165"/>
      <c r="M98" s="116"/>
      <c r="N98" s="116"/>
      <c r="O98" s="40"/>
      <c r="Q98" s="293">
        <f t="shared" si="57"/>
        <v>29794.002200000003</v>
      </c>
      <c r="R98" s="8">
        <f t="shared" si="58"/>
        <v>4.1052679454338556E-5</v>
      </c>
      <c r="S98" s="116">
        <v>1</v>
      </c>
      <c r="T98" s="167">
        <f t="shared" si="59"/>
        <v>4.1052679454338556E-5</v>
      </c>
      <c r="Z98">
        <f t="shared" si="60"/>
        <v>2899.5</v>
      </c>
      <c r="AA98">
        <f t="shared" si="61"/>
        <v>-5.0185470210976132E-3</v>
      </c>
      <c r="AB98">
        <f t="shared" si="62"/>
        <v>-8.603746484862923E-3</v>
      </c>
      <c r="AC98">
        <f t="shared" si="63"/>
        <v>-6.4072364912135527E-3</v>
      </c>
      <c r="AD98">
        <f t="shared" si="64"/>
        <v>-1.3886894701159395E-3</v>
      </c>
      <c r="AE98">
        <f t="shared" si="65"/>
        <v>1.9284584444108888E-6</v>
      </c>
      <c r="AF98">
        <f t="shared" si="66"/>
        <v>-6.4072364912135527E-3</v>
      </c>
      <c r="AG98" s="25"/>
      <c r="AH98">
        <f t="shared" si="67"/>
        <v>2.19650999364937E-3</v>
      </c>
      <c r="AI98">
        <f t="shared" si="68"/>
        <v>1.0288308834200439</v>
      </c>
      <c r="AJ98">
        <f t="shared" si="69"/>
        <v>0.60912255724235631</v>
      </c>
      <c r="AK98">
        <f t="shared" si="70"/>
        <v>-0.18779984068475628</v>
      </c>
      <c r="AL98">
        <f t="shared" si="71"/>
        <v>-1.4184663972852041</v>
      </c>
      <c r="AM98">
        <f t="shared" si="72"/>
        <v>-0.85819623697390202</v>
      </c>
      <c r="AN98">
        <f t="shared" si="74"/>
        <v>5.0509868339065722</v>
      </c>
      <c r="AO98">
        <f t="shared" si="74"/>
        <v>5.0509868474355422</v>
      </c>
      <c r="AP98">
        <f t="shared" si="74"/>
        <v>5.0509870618022115</v>
      </c>
      <c r="AQ98">
        <f t="shared" si="74"/>
        <v>5.0509904584269325</v>
      </c>
      <c r="AR98">
        <f t="shared" si="74"/>
        <v>5.0510442733341456</v>
      </c>
      <c r="AS98">
        <f t="shared" si="74"/>
        <v>5.0518958031251477</v>
      </c>
      <c r="AT98">
        <f t="shared" si="74"/>
        <v>5.0651068777867581</v>
      </c>
      <c r="AU98">
        <f t="shared" si="73"/>
        <v>5.2301988869672655</v>
      </c>
      <c r="AW98">
        <v>46000</v>
      </c>
      <c r="AX98">
        <f t="shared" si="41"/>
        <v>-4.3232262782002595E-2</v>
      </c>
      <c r="AY98">
        <f t="shared" si="42"/>
        <v>-4.5163857938629232E-2</v>
      </c>
      <c r="AZ98">
        <f t="shared" si="43"/>
        <v>1.93159515662664E-3</v>
      </c>
      <c r="BA98">
        <f t="shared" si="44"/>
        <v>0.8189460900676313</v>
      </c>
      <c r="BB98">
        <f t="shared" si="45"/>
        <v>0.43984436153821593</v>
      </c>
      <c r="BC98">
        <f t="shared" si="46"/>
        <v>2.8335053610685281</v>
      </c>
      <c r="BD98">
        <f t="shared" si="47"/>
        <v>6.4402373464749116</v>
      </c>
      <c r="BE98">
        <f t="shared" si="52"/>
        <v>21.619092459403806</v>
      </c>
      <c r="BF98">
        <f t="shared" si="52"/>
        <v>21.619089990324284</v>
      </c>
      <c r="BG98">
        <f t="shared" si="52"/>
        <v>21.619103939858082</v>
      </c>
      <c r="BH98">
        <f t="shared" si="50"/>
        <v>21.619025128319521</v>
      </c>
      <c r="BI98">
        <f t="shared" si="50"/>
        <v>21.619470362889832</v>
      </c>
      <c r="BJ98">
        <f t="shared" si="50"/>
        <v>21.616954055192231</v>
      </c>
      <c r="BK98">
        <f t="shared" si="50"/>
        <v>21.631143289272703</v>
      </c>
      <c r="BL98">
        <f t="shared" si="48"/>
        <v>21.550021010937915</v>
      </c>
    </row>
    <row r="99" spans="1:67">
      <c r="A99" s="47" t="s">
        <v>73</v>
      </c>
      <c r="B99" s="48"/>
      <c r="C99" s="51">
        <v>44944.642999999996</v>
      </c>
      <c r="D99" s="51" t="s">
        <v>16</v>
      </c>
      <c r="E99">
        <f t="shared" si="54"/>
        <v>3265.0148418075528</v>
      </c>
      <c r="F99">
        <f t="shared" si="55"/>
        <v>3265</v>
      </c>
      <c r="G99">
        <f t="shared" si="56"/>
        <v>5.3653450013371184E-3</v>
      </c>
      <c r="I99" s="116">
        <f>G99</f>
        <v>5.3653450013371184E-3</v>
      </c>
      <c r="J99" s="8"/>
      <c r="K99" s="165"/>
      <c r="M99" s="116"/>
      <c r="N99" s="116"/>
      <c r="O99" s="40"/>
      <c r="Q99" s="293">
        <f t="shared" si="57"/>
        <v>29926.142999999996</v>
      </c>
      <c r="R99" s="8">
        <f t="shared" si="58"/>
        <v>2.8786926983373205E-5</v>
      </c>
      <c r="S99" s="8">
        <v>0.1</v>
      </c>
      <c r="T99" s="167">
        <f t="shared" si="59"/>
        <v>2.8786926983373208E-6</v>
      </c>
      <c r="Z99">
        <f t="shared" si="60"/>
        <v>3265</v>
      </c>
      <c r="AA99">
        <f t="shared" si="61"/>
        <v>-5.0397569411916743E-3</v>
      </c>
      <c r="AB99">
        <f t="shared" si="62"/>
        <v>3.8560133288486134E-3</v>
      </c>
      <c r="AC99">
        <f t="shared" si="63"/>
        <v>5.3653450013371184E-3</v>
      </c>
      <c r="AD99">
        <f t="shared" si="64"/>
        <v>1.0405101942528793E-2</v>
      </c>
      <c r="AE99">
        <f t="shared" si="65"/>
        <v>1.0826614643441647E-5</v>
      </c>
      <c r="AF99">
        <f t="shared" si="66"/>
        <v>5.3653450013371184E-3</v>
      </c>
      <c r="AG99" s="25"/>
      <c r="AH99">
        <f t="shared" si="67"/>
        <v>1.5093316724885052E-3</v>
      </c>
      <c r="AI99">
        <f t="shared" si="68"/>
        <v>1.0582470027622974</v>
      </c>
      <c r="AJ99">
        <f t="shared" si="69"/>
        <v>0.47565052895813731</v>
      </c>
      <c r="AK99">
        <f t="shared" si="70"/>
        <v>-0.18085155976437947</v>
      </c>
      <c r="AL99">
        <f t="shared" si="71"/>
        <v>-1.2592160847931559</v>
      </c>
      <c r="AM99">
        <f t="shared" si="72"/>
        <v>-0.72851457520939056</v>
      </c>
      <c r="AN99">
        <f t="shared" si="74"/>
        <v>5.2008096707282805</v>
      </c>
      <c r="AO99">
        <f t="shared" si="74"/>
        <v>5.200809760776675</v>
      </c>
      <c r="AP99">
        <f t="shared" si="74"/>
        <v>5.2008107708070357</v>
      </c>
      <c r="AQ99">
        <f t="shared" si="74"/>
        <v>5.2008220997095256</v>
      </c>
      <c r="AR99">
        <f t="shared" si="74"/>
        <v>5.2009491526450207</v>
      </c>
      <c r="AS99">
        <f t="shared" si="74"/>
        <v>5.2023719692972534</v>
      </c>
      <c r="AT99">
        <f t="shared" si="74"/>
        <v>5.2180543795375636</v>
      </c>
      <c r="AU99">
        <f t="shared" si="73"/>
        <v>5.3685939168697328</v>
      </c>
      <c r="AW99">
        <v>47000</v>
      </c>
      <c r="AX99">
        <f t="shared" si="41"/>
        <v>-4.5566807016025591E-2</v>
      </c>
      <c r="AY99">
        <f t="shared" si="42"/>
        <v>-4.8833231490687357E-2</v>
      </c>
      <c r="AZ99">
        <f t="shared" si="43"/>
        <v>3.2664244746617682E-3</v>
      </c>
      <c r="BA99">
        <f t="shared" si="44"/>
        <v>0.81017829236450556</v>
      </c>
      <c r="BB99">
        <f t="shared" si="45"/>
        <v>0.65952574387633978</v>
      </c>
      <c r="BC99">
        <f t="shared" si="46"/>
        <v>3.0982676570559367</v>
      </c>
      <c r="BD99">
        <f t="shared" si="47"/>
        <v>46.155506235199276</v>
      </c>
      <c r="BE99">
        <f t="shared" si="52"/>
        <v>21.938639103994447</v>
      </c>
      <c r="BF99">
        <f t="shared" si="52"/>
        <v>21.938638550557453</v>
      </c>
      <c r="BG99">
        <f t="shared" si="52"/>
        <v>21.938641467403901</v>
      </c>
      <c r="BH99">
        <f t="shared" si="50"/>
        <v>21.938626094387484</v>
      </c>
      <c r="BI99">
        <f t="shared" si="50"/>
        <v>21.938707116556614</v>
      </c>
      <c r="BJ99">
        <f t="shared" si="50"/>
        <v>21.938280092248778</v>
      </c>
      <c r="BK99">
        <f t="shared" si="50"/>
        <v>21.940530601121107</v>
      </c>
      <c r="BL99">
        <f t="shared" si="48"/>
        <v>21.92866678358488</v>
      </c>
    </row>
    <row r="100" spans="1:67">
      <c r="A100" s="47" t="s">
        <v>73</v>
      </c>
      <c r="B100" s="48"/>
      <c r="C100" s="51">
        <v>45193.714</v>
      </c>
      <c r="D100" s="51" t="s">
        <v>16</v>
      </c>
      <c r="E100">
        <f t="shared" si="54"/>
        <v>3954.0038722925756</v>
      </c>
      <c r="F100">
        <f t="shared" si="55"/>
        <v>3954</v>
      </c>
      <c r="G100">
        <f t="shared" si="56"/>
        <v>1.3998420035932213E-3</v>
      </c>
      <c r="I100" s="116">
        <f>G100</f>
        <v>1.3998420035932213E-3</v>
      </c>
      <c r="J100" s="8"/>
      <c r="K100" s="165"/>
      <c r="M100" s="116"/>
      <c r="N100" s="116"/>
      <c r="O100" s="40"/>
      <c r="Q100" s="293">
        <f t="shared" si="57"/>
        <v>30175.214</v>
      </c>
      <c r="R100" s="8">
        <f t="shared" si="58"/>
        <v>1.9595576350238842E-6</v>
      </c>
      <c r="S100" s="8">
        <v>0.1</v>
      </c>
      <c r="T100" s="167">
        <f t="shared" si="59"/>
        <v>1.9595576350238842E-7</v>
      </c>
      <c r="V100" s="8"/>
      <c r="Z100">
        <f t="shared" si="60"/>
        <v>3954</v>
      </c>
      <c r="AA100">
        <f t="shared" si="61"/>
        <v>-5.2615389598107722E-3</v>
      </c>
      <c r="AB100">
        <f t="shared" si="62"/>
        <v>1.3217551880035198E-3</v>
      </c>
      <c r="AC100">
        <f t="shared" si="63"/>
        <v>1.3998420035932213E-3</v>
      </c>
      <c r="AD100">
        <f t="shared" si="64"/>
        <v>6.6613809634039935E-3</v>
      </c>
      <c r="AE100">
        <f t="shared" si="65"/>
        <v>4.4373996339601117E-6</v>
      </c>
      <c r="AF100">
        <f t="shared" si="66"/>
        <v>1.3998420035932213E-3</v>
      </c>
      <c r="AG100" s="25"/>
      <c r="AH100">
        <f t="shared" si="67"/>
        <v>7.8086815589701458E-5</v>
      </c>
      <c r="AI100">
        <f t="shared" si="68"/>
        <v>1.1129681295828009</v>
      </c>
      <c r="AJ100">
        <f t="shared" si="69"/>
        <v>0.16972837652196443</v>
      </c>
      <c r="AK100">
        <f t="shared" si="70"/>
        <v>-0.15276845779991197</v>
      </c>
      <c r="AL100">
        <f t="shared" si="71"/>
        <v>-0.93406669613809179</v>
      </c>
      <c r="AM100">
        <f t="shared" si="72"/>
        <v>-0.50423936672903558</v>
      </c>
      <c r="AN100">
        <f t="shared" si="74"/>
        <v>5.4947191038583565</v>
      </c>
      <c r="AO100">
        <f t="shared" si="74"/>
        <v>5.4947198292113901</v>
      </c>
      <c r="AP100">
        <f t="shared" si="74"/>
        <v>5.4947252448023862</v>
      </c>
      <c r="AQ100">
        <f t="shared" si="74"/>
        <v>5.494765677457992</v>
      </c>
      <c r="AR100">
        <f t="shared" si="74"/>
        <v>5.4950674946109057</v>
      </c>
      <c r="AS100">
        <f t="shared" si="74"/>
        <v>5.4973175802133101</v>
      </c>
      <c r="AT100">
        <f t="shared" si="74"/>
        <v>5.513935906938741</v>
      </c>
      <c r="AU100">
        <f t="shared" si="73"/>
        <v>5.6294808542234938</v>
      </c>
      <c r="AW100">
        <v>48000</v>
      </c>
      <c r="AX100">
        <f t="shared" si="41"/>
        <v>-4.8360679023068245E-2</v>
      </c>
      <c r="AY100">
        <f t="shared" si="42"/>
        <v>-5.2629084386349834E-2</v>
      </c>
      <c r="AZ100">
        <f t="shared" si="43"/>
        <v>4.2684053632815909E-3</v>
      </c>
      <c r="BA100">
        <f t="shared" si="44"/>
        <v>0.81458044845163857</v>
      </c>
      <c r="BB100">
        <f t="shared" si="45"/>
        <v>0.83246175068985295</v>
      </c>
      <c r="BC100">
        <f t="shared" si="46"/>
        <v>-2.9215694097396514</v>
      </c>
      <c r="BD100">
        <f t="shared" si="47"/>
        <v>-9.0532485407628602</v>
      </c>
      <c r="BE100">
        <f t="shared" si="52"/>
        <v>22.257332354658455</v>
      </c>
      <c r="BF100">
        <f t="shared" si="52"/>
        <v>22.257334584565463</v>
      </c>
      <c r="BG100">
        <f t="shared" si="52"/>
        <v>22.257322419803884</v>
      </c>
      <c r="BH100">
        <f t="shared" si="50"/>
        <v>22.257388782444618</v>
      </c>
      <c r="BI100">
        <f t="shared" si="50"/>
        <v>22.257026767734022</v>
      </c>
      <c r="BJ100">
        <f t="shared" si="50"/>
        <v>22.259002028624575</v>
      </c>
      <c r="BK100">
        <f t="shared" si="50"/>
        <v>22.248237191909407</v>
      </c>
      <c r="BL100">
        <f t="shared" si="48"/>
        <v>22.307312556231849</v>
      </c>
    </row>
    <row r="101" spans="1:67">
      <c r="A101" s="37" t="s">
        <v>78</v>
      </c>
      <c r="B101" s="38" t="s">
        <v>45</v>
      </c>
      <c r="C101" s="37">
        <v>45208.3511</v>
      </c>
      <c r="D101" s="37" t="s">
        <v>79</v>
      </c>
      <c r="E101">
        <f t="shared" si="54"/>
        <v>3994.4935372399682</v>
      </c>
      <c r="F101">
        <f t="shared" si="55"/>
        <v>3994.5</v>
      </c>
      <c r="G101">
        <f t="shared" si="56"/>
        <v>-2.3363014988717623E-3</v>
      </c>
      <c r="J101" s="116">
        <f>G101</f>
        <v>-2.3363014988717623E-3</v>
      </c>
      <c r="K101" s="165"/>
      <c r="M101" s="116"/>
      <c r="N101" s="116"/>
      <c r="O101" s="40"/>
      <c r="Q101" s="293">
        <f t="shared" si="57"/>
        <v>30189.8511</v>
      </c>
      <c r="R101" s="8">
        <f t="shared" si="58"/>
        <v>5.4583046936304431E-6</v>
      </c>
      <c r="S101" s="116">
        <v>1</v>
      </c>
      <c r="T101" s="167">
        <f t="shared" si="59"/>
        <v>5.4583046936304431E-6</v>
      </c>
      <c r="Z101">
        <f t="shared" si="60"/>
        <v>3994.5</v>
      </c>
      <c r="AA101">
        <f t="shared" si="61"/>
        <v>-5.2801271706314455E-3</v>
      </c>
      <c r="AB101">
        <f t="shared" si="62"/>
        <v>-2.3265752601747199E-3</v>
      </c>
      <c r="AC101">
        <f t="shared" si="63"/>
        <v>-2.3363014988717623E-3</v>
      </c>
      <c r="AD101">
        <f t="shared" si="64"/>
        <v>2.9438256717596832E-3</v>
      </c>
      <c r="AE101">
        <f t="shared" si="65"/>
        <v>8.6661095857113496E-6</v>
      </c>
      <c r="AF101">
        <f t="shared" si="66"/>
        <v>-2.3363014988717623E-3</v>
      </c>
      <c r="AG101" s="25"/>
      <c r="AH101">
        <f t="shared" si="67"/>
        <v>-9.7262386970424493E-6</v>
      </c>
      <c r="AI101">
        <f t="shared" si="68"/>
        <v>1.1160199452302431</v>
      </c>
      <c r="AJ101">
        <f t="shared" si="69"/>
        <v>0.1498594884820518</v>
      </c>
      <c r="AK101">
        <f t="shared" si="70"/>
        <v>-0.15046385715104935</v>
      </c>
      <c r="AL101">
        <f t="shared" si="71"/>
        <v>-0.91393881092274387</v>
      </c>
      <c r="AM101">
        <f t="shared" si="72"/>
        <v>-0.49167990353649466</v>
      </c>
      <c r="AN101">
        <f t="shared" ref="AN101:AT110" si="75">$AU101+$AB$7*SIN(AO101)</f>
        <v>5.5124501823746916</v>
      </c>
      <c r="AO101">
        <f t="shared" si="75"/>
        <v>5.5124509688355845</v>
      </c>
      <c r="AP101">
        <f t="shared" si="75"/>
        <v>5.5124567386438201</v>
      </c>
      <c r="AQ101">
        <f t="shared" si="75"/>
        <v>5.5124990673978154</v>
      </c>
      <c r="AR101">
        <f t="shared" si="75"/>
        <v>5.5128095485287041</v>
      </c>
      <c r="AS101">
        <f t="shared" si="75"/>
        <v>5.5150840742621865</v>
      </c>
      <c r="AT101">
        <f t="shared" si="75"/>
        <v>5.5315975407741025</v>
      </c>
      <c r="AU101">
        <f t="shared" si="73"/>
        <v>5.6448160080156953</v>
      </c>
      <c r="AW101">
        <v>49000</v>
      </c>
      <c r="AX101">
        <f t="shared" si="41"/>
        <v>-5.1706386303363654E-2</v>
      </c>
      <c r="AY101">
        <f t="shared" si="42"/>
        <v>-5.6551416625616635E-2</v>
      </c>
      <c r="AZ101">
        <f t="shared" si="43"/>
        <v>4.8450303222529823E-3</v>
      </c>
      <c r="BA101">
        <f t="shared" si="44"/>
        <v>0.83241162341546748</v>
      </c>
      <c r="BB101">
        <f t="shared" si="45"/>
        <v>0.95027752489797468</v>
      </c>
      <c r="BC101">
        <f t="shared" si="46"/>
        <v>-2.650979416104744</v>
      </c>
      <c r="BD101">
        <f t="shared" si="47"/>
        <v>-3.9944320584849011</v>
      </c>
      <c r="BE101">
        <f t="shared" si="52"/>
        <v>22.580372069844124</v>
      </c>
      <c r="BF101">
        <f t="shared" si="52"/>
        <v>22.580373907044429</v>
      </c>
      <c r="BG101">
        <f t="shared" si="52"/>
        <v>22.580362276337127</v>
      </c>
      <c r="BH101">
        <f t="shared" si="50"/>
        <v>22.580435908022906</v>
      </c>
      <c r="BI101">
        <f t="shared" si="50"/>
        <v>22.579969821645772</v>
      </c>
      <c r="BJ101">
        <f t="shared" si="50"/>
        <v>22.582922590967581</v>
      </c>
      <c r="BK101">
        <f t="shared" si="50"/>
        <v>22.56431286024354</v>
      </c>
      <c r="BL101">
        <f t="shared" si="48"/>
        <v>22.685958328878819</v>
      </c>
    </row>
    <row r="102" spans="1:67" s="8" customFormat="1">
      <c r="A102" s="37" t="s">
        <v>78</v>
      </c>
      <c r="B102" s="38" t="s">
        <v>49</v>
      </c>
      <c r="C102" s="37">
        <v>45208.531900000002</v>
      </c>
      <c r="D102" s="37" t="s">
        <v>79</v>
      </c>
      <c r="E102">
        <f t="shared" si="54"/>
        <v>3994.9936726098549</v>
      </c>
      <c r="F102">
        <f t="shared" si="55"/>
        <v>3995</v>
      </c>
      <c r="G102">
        <f t="shared" si="56"/>
        <v>-2.2873649941175245E-3</v>
      </c>
      <c r="H102" s="116"/>
      <c r="I102" s="116"/>
      <c r="J102" s="116">
        <f>G102</f>
        <v>-2.2873649941175245E-3</v>
      </c>
      <c r="K102" s="165"/>
      <c r="L102" s="116"/>
      <c r="M102" s="116"/>
      <c r="N102" s="116"/>
      <c r="O102" s="40"/>
      <c r="P102" s="116"/>
      <c r="Q102" s="293">
        <f t="shared" si="57"/>
        <v>30190.031900000002</v>
      </c>
      <c r="R102" s="8">
        <f t="shared" si="58"/>
        <v>5.2320386163142631E-6</v>
      </c>
      <c r="S102" s="116">
        <v>1</v>
      </c>
      <c r="T102" s="167">
        <f t="shared" si="59"/>
        <v>5.2320386163142631E-6</v>
      </c>
      <c r="U102" s="116"/>
      <c r="V102" s="116"/>
      <c r="W102" s="116"/>
      <c r="Z102">
        <f t="shared" si="60"/>
        <v>3995</v>
      </c>
      <c r="AA102">
        <f t="shared" si="61"/>
        <v>-5.2803594890247314E-3</v>
      </c>
      <c r="AB102">
        <f t="shared" si="62"/>
        <v>-2.2765531057433561E-3</v>
      </c>
      <c r="AC102">
        <f t="shared" si="63"/>
        <v>-2.2873649941175245E-3</v>
      </c>
      <c r="AD102">
        <f t="shared" si="64"/>
        <v>2.9929944949072069E-3</v>
      </c>
      <c r="AE102">
        <f t="shared" si="65"/>
        <v>8.9580160465448468E-6</v>
      </c>
      <c r="AF102">
        <f t="shared" si="66"/>
        <v>-2.2873649941175245E-3</v>
      </c>
      <c r="AG102" s="25"/>
      <c r="AH102">
        <f t="shared" si="67"/>
        <v>-1.0811888374168549E-5</v>
      </c>
      <c r="AI102">
        <f t="shared" si="68"/>
        <v>1.116057434277365</v>
      </c>
      <c r="AJ102">
        <f t="shared" si="69"/>
        <v>0.14961311731579902</v>
      </c>
      <c r="AK102">
        <f t="shared" si="70"/>
        <v>-0.15043494257969159</v>
      </c>
      <c r="AL102">
        <f t="shared" si="71"/>
        <v>-0.91368963048758478</v>
      </c>
      <c r="AM102">
        <f t="shared" si="72"/>
        <v>-0.49152520321842497</v>
      </c>
      <c r="AN102">
        <f t="shared" si="75"/>
        <v>5.5126693874873771</v>
      </c>
      <c r="AO102">
        <f t="shared" si="75"/>
        <v>5.5126701747144988</v>
      </c>
      <c r="AP102">
        <f t="shared" si="75"/>
        <v>5.5126759489151018</v>
      </c>
      <c r="AQ102">
        <f t="shared" si="75"/>
        <v>5.5127183008779994</v>
      </c>
      <c r="AR102">
        <f t="shared" si="75"/>
        <v>5.5130288861422336</v>
      </c>
      <c r="AS102">
        <f t="shared" si="75"/>
        <v>5.5153036914041946</v>
      </c>
      <c r="AT102">
        <f t="shared" si="75"/>
        <v>5.5318157531474812</v>
      </c>
      <c r="AU102">
        <f t="shared" si="73"/>
        <v>5.6450053309020189</v>
      </c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</row>
    <row r="103" spans="1:67">
      <c r="A103" s="47" t="s">
        <v>73</v>
      </c>
      <c r="B103" s="48"/>
      <c r="C103" s="51">
        <v>45578.707999999999</v>
      </c>
      <c r="D103" s="51" t="s">
        <v>16</v>
      </c>
      <c r="E103">
        <f t="shared" si="54"/>
        <v>5018.9879242397965</v>
      </c>
      <c r="F103">
        <f t="shared" si="55"/>
        <v>5019</v>
      </c>
      <c r="G103">
        <f t="shared" si="56"/>
        <v>-4.365412998595275E-3</v>
      </c>
      <c r="I103" s="116">
        <f t="shared" ref="I103:I108" si="76">G103</f>
        <v>-4.365412998595275E-3</v>
      </c>
      <c r="J103" s="8"/>
      <c r="K103" s="165"/>
      <c r="M103" s="116"/>
      <c r="N103" s="116"/>
      <c r="O103" s="40"/>
      <c r="Q103" s="293">
        <f t="shared" si="57"/>
        <v>30560.207999999999</v>
      </c>
      <c r="R103" s="8">
        <f t="shared" si="58"/>
        <v>1.905683064830459E-5</v>
      </c>
      <c r="S103" s="8">
        <v>0.1</v>
      </c>
      <c r="T103" s="167">
        <f t="shared" si="59"/>
        <v>1.9056830648304591E-6</v>
      </c>
      <c r="Z103">
        <f t="shared" si="60"/>
        <v>5019</v>
      </c>
      <c r="AA103">
        <f t="shared" si="61"/>
        <v>-5.8075832403299346E-3</v>
      </c>
      <c r="AB103">
        <f t="shared" si="62"/>
        <v>-2.1460988704231064E-3</v>
      </c>
      <c r="AC103">
        <f t="shared" si="63"/>
        <v>-4.365412998595275E-3</v>
      </c>
      <c r="AD103">
        <f t="shared" si="64"/>
        <v>1.4421702417346596E-3</v>
      </c>
      <c r="AE103">
        <f t="shared" si="65"/>
        <v>2.0798550061450068E-7</v>
      </c>
      <c r="AF103">
        <f t="shared" si="66"/>
        <v>-4.365412998595275E-3</v>
      </c>
      <c r="AG103" s="25"/>
      <c r="AH103">
        <f t="shared" si="67"/>
        <v>-2.2193141281721686E-3</v>
      </c>
      <c r="AI103">
        <f t="shared" si="68"/>
        <v>1.1770031754593291</v>
      </c>
      <c r="AJ103">
        <f t="shared" si="69"/>
        <v>-0.38157029014761507</v>
      </c>
      <c r="AK103">
        <f t="shared" si="70"/>
        <v>-6.9064288002656987E-2</v>
      </c>
      <c r="AL103">
        <f t="shared" si="71"/>
        <v>-0.37201813061620098</v>
      </c>
      <c r="AM103">
        <f t="shared" si="72"/>
        <v>-0.18818444259022662</v>
      </c>
      <c r="AN103">
        <f t="shared" si="75"/>
        <v>5.9751296995488801</v>
      </c>
      <c r="AO103">
        <f t="shared" si="75"/>
        <v>5.9751313792113887</v>
      </c>
      <c r="AP103">
        <f t="shared" si="75"/>
        <v>5.9751406562394171</v>
      </c>
      <c r="AQ103">
        <f t="shared" si="75"/>
        <v>5.9751918941637729</v>
      </c>
      <c r="AR103">
        <f t="shared" si="75"/>
        <v>5.9754748711433638</v>
      </c>
      <c r="AS103">
        <f t="shared" si="75"/>
        <v>5.977037239811489</v>
      </c>
      <c r="AT103">
        <f t="shared" si="75"/>
        <v>5.9856496190864172</v>
      </c>
      <c r="AU103">
        <f t="shared" si="73"/>
        <v>6.0327386020925147</v>
      </c>
    </row>
    <row r="104" spans="1:67">
      <c r="A104" s="47" t="s">
        <v>73</v>
      </c>
      <c r="B104" s="48"/>
      <c r="C104" s="51">
        <v>45591.72</v>
      </c>
      <c r="D104" s="51" t="s">
        <v>16</v>
      </c>
      <c r="E104">
        <f t="shared" si="54"/>
        <v>5054.9821799527163</v>
      </c>
      <c r="F104">
        <f t="shared" si="55"/>
        <v>5055</v>
      </c>
      <c r="G104">
        <f t="shared" si="56"/>
        <v>-6.4419849950354546E-3</v>
      </c>
      <c r="I104" s="116">
        <f t="shared" si="76"/>
        <v>-6.4419849950354546E-3</v>
      </c>
      <c r="J104" s="8"/>
      <c r="K104" s="165"/>
      <c r="M104" s="116"/>
      <c r="N104" s="116"/>
      <c r="O104" s="40"/>
      <c r="Q104" s="293">
        <f t="shared" si="57"/>
        <v>30573.22</v>
      </c>
      <c r="R104" s="8">
        <f t="shared" si="58"/>
        <v>4.1499170676261946E-5</v>
      </c>
      <c r="S104" s="8">
        <v>0.1</v>
      </c>
      <c r="T104" s="167">
        <f t="shared" si="59"/>
        <v>4.1499170676261946E-6</v>
      </c>
      <c r="Z104">
        <f t="shared" si="60"/>
        <v>5055</v>
      </c>
      <c r="AA104">
        <f t="shared" si="61"/>
        <v>-5.8243172249604503E-3</v>
      </c>
      <c r="AB104">
        <f t="shared" si="62"/>
        <v>-4.149242661247666E-3</v>
      </c>
      <c r="AC104">
        <f t="shared" si="63"/>
        <v>-6.4419849950354546E-3</v>
      </c>
      <c r="AD104">
        <f t="shared" si="64"/>
        <v>-6.1766777007500433E-4</v>
      </c>
      <c r="AE104">
        <f t="shared" si="65"/>
        <v>3.8151347418942843E-8</v>
      </c>
      <c r="AF104">
        <f t="shared" si="66"/>
        <v>-6.4419849950354546E-3</v>
      </c>
      <c r="AG104" s="25"/>
      <c r="AH104">
        <f t="shared" si="67"/>
        <v>-2.2927423337877886E-3</v>
      </c>
      <c r="AI104">
        <f t="shared" si="68"/>
        <v>1.1783475007340816</v>
      </c>
      <c r="AJ104">
        <f t="shared" si="69"/>
        <v>-0.39995899201464452</v>
      </c>
      <c r="AK104">
        <f t="shared" si="70"/>
        <v>-6.5514647079159008E-2</v>
      </c>
      <c r="AL104">
        <f t="shared" si="71"/>
        <v>-0.3520405529482637</v>
      </c>
      <c r="AM104">
        <f t="shared" si="72"/>
        <v>-0.17786097896305675</v>
      </c>
      <c r="AN104">
        <f t="shared" si="75"/>
        <v>5.9917841806215826</v>
      </c>
      <c r="AO104">
        <f t="shared" si="75"/>
        <v>5.9917858183448534</v>
      </c>
      <c r="AP104">
        <f t="shared" si="75"/>
        <v>5.9917948173006046</v>
      </c>
      <c r="AQ104">
        <f t="shared" si="75"/>
        <v>5.9918442642959171</v>
      </c>
      <c r="AR104">
        <f t="shared" si="75"/>
        <v>5.992115950002658</v>
      </c>
      <c r="AS104">
        <f t="shared" si="75"/>
        <v>5.993608328850847</v>
      </c>
      <c r="AT104">
        <f t="shared" si="75"/>
        <v>6.0017942996857023</v>
      </c>
      <c r="AU104">
        <f t="shared" si="73"/>
        <v>6.0463698499078049</v>
      </c>
    </row>
    <row r="105" spans="1:67" s="8" customFormat="1">
      <c r="A105" s="47" t="s">
        <v>73</v>
      </c>
      <c r="B105" s="48"/>
      <c r="C105" s="51">
        <v>45959.73</v>
      </c>
      <c r="D105" s="51" t="s">
        <v>16</v>
      </c>
      <c r="E105">
        <f t="shared" si="54"/>
        <v>6072.9844889681817</v>
      </c>
      <c r="F105">
        <f t="shared" si="55"/>
        <v>6073</v>
      </c>
      <c r="G105">
        <f t="shared" si="56"/>
        <v>-5.6072709921863861E-3</v>
      </c>
      <c r="H105" s="116"/>
      <c r="I105" s="116">
        <f t="shared" si="76"/>
        <v>-5.6072709921863861E-3</v>
      </c>
      <c r="K105" s="165"/>
      <c r="L105" s="116"/>
      <c r="M105" s="116"/>
      <c r="N105" s="116"/>
      <c r="O105" s="40"/>
      <c r="P105" s="116"/>
      <c r="Q105" s="293">
        <f t="shared" si="57"/>
        <v>30941.230000000003</v>
      </c>
      <c r="R105" s="8">
        <f t="shared" si="58"/>
        <v>3.1441487979814901E-5</v>
      </c>
      <c r="S105" s="8">
        <v>0.1</v>
      </c>
      <c r="T105" s="167">
        <f t="shared" si="59"/>
        <v>3.1441487979814901E-6</v>
      </c>
      <c r="U105" s="116"/>
      <c r="V105" s="116"/>
      <c r="W105" s="116"/>
      <c r="Z105">
        <f t="shared" si="60"/>
        <v>6073</v>
      </c>
      <c r="AA105">
        <f t="shared" si="61"/>
        <v>-6.0419590889124733E-3</v>
      </c>
      <c r="AB105">
        <f t="shared" si="62"/>
        <v>-1.5615546092784885E-3</v>
      </c>
      <c r="AC105">
        <f t="shared" si="63"/>
        <v>-5.6072709921863861E-3</v>
      </c>
      <c r="AD105">
        <f t="shared" si="64"/>
        <v>4.3468809672608712E-4</v>
      </c>
      <c r="AE105">
        <f t="shared" si="65"/>
        <v>1.8895374143534807E-8</v>
      </c>
      <c r="AF105">
        <f t="shared" si="66"/>
        <v>-5.6072709921863861E-3</v>
      </c>
      <c r="AG105" s="25"/>
      <c r="AH105">
        <f t="shared" si="67"/>
        <v>-4.0457163829078976E-3</v>
      </c>
      <c r="AI105">
        <f t="shared" si="68"/>
        <v>1.1853434566610361</v>
      </c>
      <c r="AJ105">
        <f t="shared" si="69"/>
        <v>-0.83347298076412368</v>
      </c>
      <c r="AK105">
        <f t="shared" si="70"/>
        <v>4.1806734779681685E-2</v>
      </c>
      <c r="AL105">
        <f t="shared" si="71"/>
        <v>0.2218508071023847</v>
      </c>
      <c r="AM105">
        <f t="shared" si="72"/>
        <v>0.11138261247867277</v>
      </c>
      <c r="AN105">
        <f t="shared" si="75"/>
        <v>6.4664582744088976</v>
      </c>
      <c r="AO105">
        <f t="shared" si="75"/>
        <v>6.4664570728615596</v>
      </c>
      <c r="AP105">
        <f t="shared" si="75"/>
        <v>6.4664506412192324</v>
      </c>
      <c r="AQ105">
        <f t="shared" si="75"/>
        <v>6.4664162140559496</v>
      </c>
      <c r="AR105">
        <f t="shared" si="75"/>
        <v>6.4662319367748369</v>
      </c>
      <c r="AS105">
        <f t="shared" si="75"/>
        <v>6.4652456678072356</v>
      </c>
      <c r="AT105">
        <f t="shared" si="75"/>
        <v>6.45997008302668</v>
      </c>
      <c r="AU105">
        <f t="shared" si="73"/>
        <v>6.4318312464624192</v>
      </c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</row>
    <row r="106" spans="1:67">
      <c r="A106" s="47" t="s">
        <v>73</v>
      </c>
      <c r="B106" s="48"/>
      <c r="C106" s="51">
        <v>45959.732000000004</v>
      </c>
      <c r="D106" s="51" t="s">
        <v>16</v>
      </c>
      <c r="E106">
        <f t="shared" si="54"/>
        <v>6072.9900214390882</v>
      </c>
      <c r="F106">
        <f t="shared" si="55"/>
        <v>6073</v>
      </c>
      <c r="G106">
        <f t="shared" si="56"/>
        <v>-3.6072709917789325E-3</v>
      </c>
      <c r="I106" s="116">
        <f t="shared" si="76"/>
        <v>-3.6072709917789325E-3</v>
      </c>
      <c r="J106" s="8"/>
      <c r="M106" s="116"/>
      <c r="N106" s="116"/>
      <c r="O106" s="40"/>
      <c r="Q106" s="293">
        <f t="shared" si="57"/>
        <v>30941.232000000004</v>
      </c>
      <c r="R106" s="8">
        <f t="shared" si="58"/>
        <v>1.3012404008129763E-5</v>
      </c>
      <c r="S106" s="8">
        <v>0.1</v>
      </c>
      <c r="T106" s="167">
        <f t="shared" si="59"/>
        <v>1.3012404008129764E-6</v>
      </c>
      <c r="Z106">
        <f t="shared" si="60"/>
        <v>6073</v>
      </c>
      <c r="AA106">
        <f t="shared" si="61"/>
        <v>-6.0419590889124733E-3</v>
      </c>
      <c r="AB106">
        <f t="shared" si="62"/>
        <v>4.3844539112896513E-4</v>
      </c>
      <c r="AC106">
        <f t="shared" si="63"/>
        <v>-3.6072709917789325E-3</v>
      </c>
      <c r="AD106">
        <f t="shared" si="64"/>
        <v>2.4346880971335408E-3</v>
      </c>
      <c r="AE106">
        <f t="shared" si="65"/>
        <v>5.9277061303237421E-7</v>
      </c>
      <c r="AF106">
        <f t="shared" si="66"/>
        <v>-3.6072709917789325E-3</v>
      </c>
      <c r="AG106" s="25"/>
      <c r="AH106">
        <f t="shared" si="67"/>
        <v>-4.0457163829078976E-3</v>
      </c>
      <c r="AI106">
        <f t="shared" si="68"/>
        <v>1.1853434566610361</v>
      </c>
      <c r="AJ106">
        <f t="shared" si="69"/>
        <v>-0.83347298076412368</v>
      </c>
      <c r="AK106">
        <f t="shared" si="70"/>
        <v>4.1806734779681685E-2</v>
      </c>
      <c r="AL106">
        <f t="shared" si="71"/>
        <v>0.2218508071023847</v>
      </c>
      <c r="AM106">
        <f t="shared" si="72"/>
        <v>0.11138261247867277</v>
      </c>
      <c r="AN106">
        <f t="shared" si="75"/>
        <v>6.4664582744088976</v>
      </c>
      <c r="AO106">
        <f t="shared" si="75"/>
        <v>6.4664570728615596</v>
      </c>
      <c r="AP106">
        <f t="shared" si="75"/>
        <v>6.4664506412192324</v>
      </c>
      <c r="AQ106">
        <f t="shared" si="75"/>
        <v>6.4664162140559496</v>
      </c>
      <c r="AR106">
        <f t="shared" si="75"/>
        <v>6.4662319367748369</v>
      </c>
      <c r="AS106">
        <f t="shared" si="75"/>
        <v>6.4652456678072356</v>
      </c>
      <c r="AT106">
        <f t="shared" si="75"/>
        <v>6.45997008302668</v>
      </c>
      <c r="AU106">
        <f t="shared" si="73"/>
        <v>6.4318312464624192</v>
      </c>
    </row>
    <row r="107" spans="1:67">
      <c r="A107" s="47" t="s">
        <v>73</v>
      </c>
      <c r="B107" s="48"/>
      <c r="C107" s="51">
        <v>45962.620999999999</v>
      </c>
      <c r="D107" s="51" t="s">
        <v>16</v>
      </c>
      <c r="E107">
        <f t="shared" si="54"/>
        <v>6080.981675662455</v>
      </c>
      <c r="F107">
        <f t="shared" si="55"/>
        <v>6081</v>
      </c>
      <c r="G107">
        <f t="shared" si="56"/>
        <v>-6.6242870016139932E-3</v>
      </c>
      <c r="I107" s="116">
        <f t="shared" si="76"/>
        <v>-6.6242870016139932E-3</v>
      </c>
      <c r="J107" s="8"/>
      <c r="M107" s="116"/>
      <c r="N107" s="116"/>
      <c r="O107" s="40"/>
      <c r="Q107" s="293">
        <f t="shared" si="57"/>
        <v>30944.120999999999</v>
      </c>
      <c r="R107" s="8">
        <f t="shared" si="58"/>
        <v>4.3881178279752108E-5</v>
      </c>
      <c r="S107" s="8">
        <v>0.1</v>
      </c>
      <c r="T107" s="167">
        <f t="shared" si="59"/>
        <v>4.388117827975211E-6</v>
      </c>
      <c r="Z107">
        <f t="shared" si="60"/>
        <v>6081</v>
      </c>
      <c r="AA107">
        <f t="shared" si="61"/>
        <v>-6.0410254517191675E-3</v>
      </c>
      <c r="AB107">
        <f t="shared" si="62"/>
        <v>-2.5679578482637232E-3</v>
      </c>
      <c r="AC107">
        <f t="shared" si="63"/>
        <v>-6.6242870016139932E-3</v>
      </c>
      <c r="AD107">
        <f t="shared" si="64"/>
        <v>-5.832615498948257E-4</v>
      </c>
      <c r="AE107">
        <f t="shared" si="65"/>
        <v>3.4019403558571425E-8</v>
      </c>
      <c r="AF107">
        <f t="shared" si="66"/>
        <v>-6.6242870016139932E-3</v>
      </c>
      <c r="AG107" s="25"/>
      <c r="AH107">
        <f t="shared" si="67"/>
        <v>-4.05632915335027E-3</v>
      </c>
      <c r="AI107">
        <f t="shared" si="68"/>
        <v>1.1851535911949187</v>
      </c>
      <c r="AJ107">
        <f t="shared" si="69"/>
        <v>-0.83594924218651623</v>
      </c>
      <c r="AK107">
        <f t="shared" si="70"/>
        <v>4.2639742818465984E-2</v>
      </c>
      <c r="AL107">
        <f t="shared" si="71"/>
        <v>0.22634750493015748</v>
      </c>
      <c r="AM107">
        <f t="shared" si="72"/>
        <v>0.11365942861602951</v>
      </c>
      <c r="AN107">
        <f t="shared" si="75"/>
        <v>6.4701830503895472</v>
      </c>
      <c r="AO107">
        <f t="shared" si="75"/>
        <v>6.4701818294409428</v>
      </c>
      <c r="AP107">
        <f t="shared" si="75"/>
        <v>6.4701752893871243</v>
      </c>
      <c r="AQ107">
        <f t="shared" si="75"/>
        <v>6.4701402574983282</v>
      </c>
      <c r="AR107">
        <f t="shared" si="75"/>
        <v>6.4699526126521043</v>
      </c>
      <c r="AS107">
        <f t="shared" si="75"/>
        <v>6.4689476246856916</v>
      </c>
      <c r="AT107">
        <f t="shared" si="75"/>
        <v>6.4635683140397084</v>
      </c>
      <c r="AU107">
        <f t="shared" si="73"/>
        <v>6.4348604126435944</v>
      </c>
    </row>
    <row r="108" spans="1:67">
      <c r="A108" s="47" t="s">
        <v>73</v>
      </c>
      <c r="B108" s="48"/>
      <c r="C108" s="51">
        <v>46017.582000000002</v>
      </c>
      <c r="D108" s="51" t="s">
        <v>16</v>
      </c>
      <c r="E108">
        <f t="shared" si="54"/>
        <v>6233.016742388364</v>
      </c>
      <c r="F108">
        <f t="shared" si="55"/>
        <v>6233</v>
      </c>
      <c r="G108">
        <f t="shared" si="56"/>
        <v>6.052409007679671E-3</v>
      </c>
      <c r="I108" s="116">
        <f t="shared" si="76"/>
        <v>6.052409007679671E-3</v>
      </c>
      <c r="J108" s="8"/>
      <c r="M108" s="116"/>
      <c r="N108" s="116"/>
      <c r="O108" s="40"/>
      <c r="Q108" s="293">
        <f t="shared" si="57"/>
        <v>30999.082000000002</v>
      </c>
      <c r="R108" s="8">
        <f t="shared" si="58"/>
        <v>3.6631654796242017E-5</v>
      </c>
      <c r="S108" s="8">
        <v>0.1</v>
      </c>
      <c r="T108" s="167">
        <f t="shared" si="59"/>
        <v>3.663165479624202E-6</v>
      </c>
      <c r="Z108">
        <f t="shared" si="60"/>
        <v>6233</v>
      </c>
      <c r="AA108">
        <f t="shared" si="61"/>
        <v>-6.0136436899162048E-3</v>
      </c>
      <c r="AB108">
        <f t="shared" si="62"/>
        <v>1.029920015548666E-2</v>
      </c>
      <c r="AC108">
        <f t="shared" si="63"/>
        <v>6.052409007679671E-3</v>
      </c>
      <c r="AD108">
        <f t="shared" si="64"/>
        <v>1.2066052697595876E-2</v>
      </c>
      <c r="AE108">
        <f t="shared" si="65"/>
        <v>1.4558962770116072E-5</v>
      </c>
      <c r="AF108">
        <f t="shared" si="66"/>
        <v>6.052409007679671E-3</v>
      </c>
      <c r="AG108" s="25"/>
      <c r="AH108">
        <f t="shared" si="67"/>
        <v>-4.2467911478069895E-3</v>
      </c>
      <c r="AI108">
        <f t="shared" si="68"/>
        <v>1.1808575538669017</v>
      </c>
      <c r="AJ108">
        <f t="shared" si="69"/>
        <v>-0.87958538035808276</v>
      </c>
      <c r="AK108">
        <f t="shared" si="70"/>
        <v>5.8228388345211698E-2</v>
      </c>
      <c r="AL108">
        <f t="shared" si="71"/>
        <v>0.31147731721291044</v>
      </c>
      <c r="AM108">
        <f t="shared" si="72"/>
        <v>0.15701011813853871</v>
      </c>
      <c r="AN108">
        <f t="shared" si="75"/>
        <v>6.5408263136230174</v>
      </c>
      <c r="AO108">
        <f t="shared" si="75"/>
        <v>6.5408247823076238</v>
      </c>
      <c r="AP108">
        <f t="shared" si="75"/>
        <v>6.5408164476697976</v>
      </c>
      <c r="AQ108">
        <f t="shared" si="75"/>
        <v>6.5407710842544207</v>
      </c>
      <c r="AR108">
        <f t="shared" si="75"/>
        <v>6.5405241916716346</v>
      </c>
      <c r="AS108">
        <f t="shared" si="75"/>
        <v>6.5391807476037069</v>
      </c>
      <c r="AT108">
        <f t="shared" si="75"/>
        <v>6.5318787164128791</v>
      </c>
      <c r="AU108">
        <f t="shared" si="73"/>
        <v>6.4924145700859341</v>
      </c>
    </row>
    <row r="109" spans="1:67" s="8" customFormat="1">
      <c r="A109" s="37" t="s">
        <v>78</v>
      </c>
      <c r="B109" s="38" t="s">
        <v>45</v>
      </c>
      <c r="C109" s="37">
        <v>46024.26</v>
      </c>
      <c r="D109" s="37" t="s">
        <v>79</v>
      </c>
      <c r="E109">
        <f t="shared" si="54"/>
        <v>6251.4896627427161</v>
      </c>
      <c r="F109">
        <f t="shared" si="55"/>
        <v>6251.5</v>
      </c>
      <c r="G109">
        <f t="shared" si="56"/>
        <v>-3.736940496310126E-3</v>
      </c>
      <c r="H109" s="116"/>
      <c r="I109" s="116"/>
      <c r="J109" s="116">
        <f>G109</f>
        <v>-3.736940496310126E-3</v>
      </c>
      <c r="K109" s="117"/>
      <c r="L109" s="116"/>
      <c r="M109" s="116"/>
      <c r="N109" s="116"/>
      <c r="O109" s="40"/>
      <c r="P109" s="116"/>
      <c r="Q109" s="293">
        <f t="shared" si="57"/>
        <v>31005.760000000002</v>
      </c>
      <c r="R109" s="8">
        <f t="shared" si="58"/>
        <v>1.3964724272962572E-5</v>
      </c>
      <c r="S109" s="116">
        <v>1</v>
      </c>
      <c r="T109" s="167">
        <f t="shared" si="59"/>
        <v>1.3964724272962572E-5</v>
      </c>
      <c r="U109" s="116"/>
      <c r="V109" s="116"/>
      <c r="W109" s="116"/>
      <c r="Z109">
        <f t="shared" si="60"/>
        <v>6251.5</v>
      </c>
      <c r="AA109">
        <f t="shared" si="61"/>
        <v>-6.0090355752958216E-3</v>
      </c>
      <c r="AB109">
        <f t="shared" si="62"/>
        <v>5.3155694137067399E-4</v>
      </c>
      <c r="AC109">
        <f t="shared" si="63"/>
        <v>-3.736940496310126E-3</v>
      </c>
      <c r="AD109">
        <f t="shared" si="64"/>
        <v>2.2720950789856956E-3</v>
      </c>
      <c r="AE109">
        <f t="shared" si="65"/>
        <v>5.1624160479510141E-6</v>
      </c>
      <c r="AF109">
        <f t="shared" si="66"/>
        <v>-3.736940496310126E-3</v>
      </c>
      <c r="AG109" s="25"/>
      <c r="AH109">
        <f t="shared" si="67"/>
        <v>-4.2684974376808E-3</v>
      </c>
      <c r="AI109">
        <f t="shared" si="68"/>
        <v>1.1802472329823559</v>
      </c>
      <c r="AJ109">
        <f t="shared" si="69"/>
        <v>-0.88444642341111568</v>
      </c>
      <c r="AK109">
        <f t="shared" si="70"/>
        <v>6.0091055925190172E-2</v>
      </c>
      <c r="AL109">
        <f t="shared" si="71"/>
        <v>0.32179371914255239</v>
      </c>
      <c r="AM109">
        <f t="shared" si="72"/>
        <v>0.16229981096996834</v>
      </c>
      <c r="AN109">
        <f t="shared" si="75"/>
        <v>6.5494057429031338</v>
      </c>
      <c r="AO109">
        <f t="shared" si="75"/>
        <v>6.5494041818640198</v>
      </c>
      <c r="AP109">
        <f t="shared" si="75"/>
        <v>6.5493956658818853</v>
      </c>
      <c r="AQ109">
        <f t="shared" si="75"/>
        <v>6.5493492087447445</v>
      </c>
      <c r="AR109">
        <f t="shared" si="75"/>
        <v>6.5490957820283935</v>
      </c>
      <c r="AS109">
        <f t="shared" si="75"/>
        <v>6.5477136301807617</v>
      </c>
      <c r="AT109">
        <f t="shared" si="75"/>
        <v>6.5401845981362889</v>
      </c>
      <c r="AU109">
        <f t="shared" si="73"/>
        <v>6.4994195168799029</v>
      </c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</row>
    <row r="110" spans="1:67">
      <c r="A110" s="37" t="s">
        <v>78</v>
      </c>
      <c r="B110" s="38" t="s">
        <v>49</v>
      </c>
      <c r="C110" s="37">
        <v>46026.248299999999</v>
      </c>
      <c r="D110" s="37" t="s">
        <v>79</v>
      </c>
      <c r="E110">
        <f t="shared" si="54"/>
        <v>6256.9897686936756</v>
      </c>
      <c r="F110">
        <f t="shared" si="55"/>
        <v>6257</v>
      </c>
      <c r="G110">
        <f t="shared" si="56"/>
        <v>-3.698638996866066E-3</v>
      </c>
      <c r="J110" s="116">
        <f>G110</f>
        <v>-3.698638996866066E-3</v>
      </c>
      <c r="M110" s="116"/>
      <c r="N110" s="116"/>
      <c r="O110" s="40"/>
      <c r="Q110" s="293">
        <f t="shared" si="57"/>
        <v>31007.748299999999</v>
      </c>
      <c r="R110" s="8">
        <f t="shared" si="58"/>
        <v>1.3679930429138419E-5</v>
      </c>
      <c r="S110" s="116">
        <v>1</v>
      </c>
      <c r="T110" s="167">
        <f t="shared" si="59"/>
        <v>1.3679930429138419E-5</v>
      </c>
      <c r="V110" s="8"/>
      <c r="Z110">
        <f t="shared" si="60"/>
        <v>6257</v>
      </c>
      <c r="AA110">
        <f t="shared" si="61"/>
        <v>-6.0076112699354511E-3</v>
      </c>
      <c r="AB110">
        <f t="shared" si="62"/>
        <v>5.7624898915379676E-4</v>
      </c>
      <c r="AC110">
        <f t="shared" si="63"/>
        <v>-3.698638996866066E-3</v>
      </c>
      <c r="AD110">
        <f t="shared" si="64"/>
        <v>2.3089722730693851E-3</v>
      </c>
      <c r="AE110">
        <f t="shared" si="65"/>
        <v>5.331352957803203E-6</v>
      </c>
      <c r="AF110">
        <f t="shared" si="66"/>
        <v>-3.698638996866066E-3</v>
      </c>
      <c r="AG110" s="25"/>
      <c r="AH110">
        <f t="shared" si="67"/>
        <v>-4.2748879860198628E-3</v>
      </c>
      <c r="AI110">
        <f t="shared" si="68"/>
        <v>1.1800622096543347</v>
      </c>
      <c r="AJ110">
        <f t="shared" si="69"/>
        <v>-0.8858725076500128</v>
      </c>
      <c r="AK110">
        <f t="shared" si="70"/>
        <v>6.0643224307406589E-2</v>
      </c>
      <c r="AL110">
        <f t="shared" si="71"/>
        <v>0.32485868433424597</v>
      </c>
      <c r="AM110">
        <f t="shared" si="72"/>
        <v>0.16387305357132201</v>
      </c>
      <c r="AN110">
        <f t="shared" si="75"/>
        <v>6.5519555218895569</v>
      </c>
      <c r="AO110">
        <f t="shared" si="75"/>
        <v>6.5519539523660146</v>
      </c>
      <c r="AP110">
        <f t="shared" si="75"/>
        <v>6.5519453841133286</v>
      </c>
      <c r="AQ110">
        <f t="shared" si="75"/>
        <v>6.551898609157357</v>
      </c>
      <c r="AR110">
        <f t="shared" si="75"/>
        <v>6.5516432705717085</v>
      </c>
      <c r="AS110">
        <f t="shared" si="75"/>
        <v>6.5502497250698974</v>
      </c>
      <c r="AT110">
        <f t="shared" si="75"/>
        <v>6.5426535314634791</v>
      </c>
      <c r="AU110">
        <f t="shared" si="73"/>
        <v>6.5015020686294616</v>
      </c>
    </row>
    <row r="111" spans="1:67">
      <c r="A111" s="47" t="s">
        <v>73</v>
      </c>
      <c r="B111" s="48"/>
      <c r="C111" s="51">
        <v>46026.608</v>
      </c>
      <c r="D111" s="51" t="s">
        <v>16</v>
      </c>
      <c r="E111">
        <f t="shared" si="54"/>
        <v>6257.9847835860801</v>
      </c>
      <c r="F111">
        <f t="shared" si="55"/>
        <v>6258</v>
      </c>
      <c r="G111">
        <f t="shared" si="56"/>
        <v>-5.5007659975672141E-3</v>
      </c>
      <c r="I111" s="116">
        <f t="shared" ref="I111:I151" si="77">G111</f>
        <v>-5.5007659975672141E-3</v>
      </c>
      <c r="J111" s="8"/>
      <c r="M111" s="116"/>
      <c r="N111" s="116"/>
      <c r="O111" s="40"/>
      <c r="Q111" s="293">
        <f t="shared" si="57"/>
        <v>31008.108</v>
      </c>
      <c r="R111" s="8">
        <f t="shared" si="58"/>
        <v>3.0258426559991628E-5</v>
      </c>
      <c r="S111" s="8">
        <v>0.1</v>
      </c>
      <c r="T111" s="167">
        <f t="shared" si="59"/>
        <v>3.0258426559991628E-6</v>
      </c>
      <c r="Z111">
        <f t="shared" si="60"/>
        <v>6258</v>
      </c>
      <c r="AA111">
        <f t="shared" si="61"/>
        <v>-6.0073496240845431E-3</v>
      </c>
      <c r="AB111">
        <f t="shared" si="62"/>
        <v>-1.2247191859653212E-3</v>
      </c>
      <c r="AC111">
        <f t="shared" si="63"/>
        <v>-5.5007659975672141E-3</v>
      </c>
      <c r="AD111">
        <f t="shared" si="64"/>
        <v>5.0658362651732902E-4</v>
      </c>
      <c r="AE111">
        <f t="shared" si="65"/>
        <v>2.5662697065544874E-8</v>
      </c>
      <c r="AF111">
        <f t="shared" si="66"/>
        <v>-5.5007659975672141E-3</v>
      </c>
      <c r="AG111" s="25"/>
      <c r="AH111">
        <f t="shared" si="67"/>
        <v>-4.2760468116018928E-3</v>
      </c>
      <c r="AI111">
        <f t="shared" si="68"/>
        <v>1.1800283935500671</v>
      </c>
      <c r="AJ111">
        <f t="shared" si="69"/>
        <v>-0.88613085405462999</v>
      </c>
      <c r="AK111">
        <f t="shared" si="70"/>
        <v>6.0743538880955683E-2</v>
      </c>
      <c r="AL111">
        <f t="shared" si="71"/>
        <v>0.3254158472819117</v>
      </c>
      <c r="AM111">
        <f t="shared" si="72"/>
        <v>0.164159129244596</v>
      </c>
      <c r="AN111">
        <f t="shared" ref="AN111:AT120" si="78">$AU111+$AB$7*SIN(AO111)</f>
        <v>6.5524190750386335</v>
      </c>
      <c r="AO111">
        <f t="shared" si="78"/>
        <v>6.5524175039898918</v>
      </c>
      <c r="AP111">
        <f t="shared" si="78"/>
        <v>6.5524089263148593</v>
      </c>
      <c r="AQ111">
        <f t="shared" si="78"/>
        <v>6.5523620939381209</v>
      </c>
      <c r="AR111">
        <f t="shared" si="78"/>
        <v>6.5521064092673722</v>
      </c>
      <c r="AS111">
        <f t="shared" si="78"/>
        <v>6.5507107978757277</v>
      </c>
      <c r="AT111">
        <f t="shared" si="78"/>
        <v>6.5431024093061767</v>
      </c>
      <c r="AU111">
        <f t="shared" si="73"/>
        <v>6.501880714402108</v>
      </c>
    </row>
    <row r="112" spans="1:67" s="8" customFormat="1">
      <c r="A112" s="47" t="s">
        <v>73</v>
      </c>
      <c r="B112" s="48"/>
      <c r="C112" s="51">
        <v>46321.603000000003</v>
      </c>
      <c r="D112" s="51" t="s">
        <v>16</v>
      </c>
      <c r="E112">
        <f t="shared" si="54"/>
        <v>7074.0104110092971</v>
      </c>
      <c r="F112">
        <f t="shared" si="55"/>
        <v>7074</v>
      </c>
      <c r="G112">
        <f t="shared" si="56"/>
        <v>3.7636020060745068E-3</v>
      </c>
      <c r="H112" s="116"/>
      <c r="I112" s="116">
        <f t="shared" si="77"/>
        <v>3.7636020060745068E-3</v>
      </c>
      <c r="K112" s="117"/>
      <c r="L112" s="116"/>
      <c r="M112" s="116"/>
      <c r="N112" s="116"/>
      <c r="O112" s="40"/>
      <c r="P112" s="116"/>
      <c r="Q112" s="293">
        <f t="shared" si="57"/>
        <v>31303.103000000003</v>
      </c>
      <c r="R112" s="8">
        <f t="shared" si="58"/>
        <v>1.4164700060128052E-5</v>
      </c>
      <c r="S112" s="8">
        <v>0.1</v>
      </c>
      <c r="T112" s="167">
        <f t="shared" si="59"/>
        <v>1.4164700060128052E-6</v>
      </c>
      <c r="U112" s="116"/>
      <c r="V112" s="116"/>
      <c r="W112" s="116"/>
      <c r="Z112">
        <f t="shared" si="60"/>
        <v>7074</v>
      </c>
      <c r="AA112">
        <f t="shared" si="61"/>
        <v>-5.506309803573437E-3</v>
      </c>
      <c r="AB112">
        <f t="shared" si="62"/>
        <v>8.6555535679641148E-3</v>
      </c>
      <c r="AC112">
        <f t="shared" si="63"/>
        <v>3.7636020060745068E-3</v>
      </c>
      <c r="AD112">
        <f t="shared" si="64"/>
        <v>9.2699118096479446E-3</v>
      </c>
      <c r="AE112">
        <f t="shared" si="65"/>
        <v>8.5931264958650426E-6</v>
      </c>
      <c r="AF112">
        <f t="shared" si="66"/>
        <v>3.7636020060745068E-3</v>
      </c>
      <c r="AG112" s="25"/>
      <c r="AH112">
        <f t="shared" si="67"/>
        <v>-4.891951561889608E-3</v>
      </c>
      <c r="AI112">
        <f t="shared" si="68"/>
        <v>1.1370041280709751</v>
      </c>
      <c r="AJ112">
        <f t="shared" si="69"/>
        <v>-0.99912487531676553</v>
      </c>
      <c r="AK112">
        <f t="shared" si="70"/>
        <v>0.13164295990105909</v>
      </c>
      <c r="AL112">
        <f t="shared" si="71"/>
        <v>0.76544463742670199</v>
      </c>
      <c r="AM112">
        <f t="shared" si="72"/>
        <v>0.40257277691762483</v>
      </c>
      <c r="AN112">
        <f t="shared" si="78"/>
        <v>6.9245269723542622</v>
      </c>
      <c r="AO112">
        <f t="shared" si="78"/>
        <v>6.9245257141874079</v>
      </c>
      <c r="AP112">
        <f t="shared" si="78"/>
        <v>6.9245174501721838</v>
      </c>
      <c r="AQ112">
        <f t="shared" si="78"/>
        <v>6.9244631709222189</v>
      </c>
      <c r="AR112">
        <f t="shared" si="78"/>
        <v>6.9241067115841961</v>
      </c>
      <c r="AS112">
        <f t="shared" si="78"/>
        <v>6.9217681428273972</v>
      </c>
      <c r="AT112">
        <f t="shared" si="78"/>
        <v>6.9065248333592644</v>
      </c>
      <c r="AU112">
        <f t="shared" si="73"/>
        <v>6.810855664882034</v>
      </c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</row>
    <row r="113" spans="1:67">
      <c r="A113" s="47" t="s">
        <v>73</v>
      </c>
      <c r="B113" s="48"/>
      <c r="C113" s="51">
        <v>46413.599000000002</v>
      </c>
      <c r="D113" s="51" t="s">
        <v>16</v>
      </c>
      <c r="E113">
        <f t="shared" si="54"/>
        <v>7328.4930077327163</v>
      </c>
      <c r="F113">
        <f t="shared" si="55"/>
        <v>7328.5</v>
      </c>
      <c r="G113">
        <f t="shared" si="56"/>
        <v>-2.5277194945374504E-3</v>
      </c>
      <c r="I113" s="116">
        <f t="shared" si="77"/>
        <v>-2.5277194945374504E-3</v>
      </c>
      <c r="J113" s="8"/>
      <c r="M113" s="116"/>
      <c r="N113" s="116"/>
      <c r="O113" s="40"/>
      <c r="Q113" s="293">
        <f t="shared" si="57"/>
        <v>31395.099000000002</v>
      </c>
      <c r="R113" s="8">
        <f t="shared" si="58"/>
        <v>6.3893658430646634E-6</v>
      </c>
      <c r="S113" s="8">
        <v>0.1</v>
      </c>
      <c r="T113" s="167">
        <f t="shared" si="59"/>
        <v>6.3893658430646634E-7</v>
      </c>
      <c r="W113" s="8"/>
      <c r="Z113">
        <f t="shared" si="60"/>
        <v>7328.5</v>
      </c>
      <c r="AA113">
        <f t="shared" si="61"/>
        <v>-5.231114299595517E-3</v>
      </c>
      <c r="AB113">
        <f t="shared" si="62"/>
        <v>2.4201681809632846E-3</v>
      </c>
      <c r="AC113">
        <f t="shared" si="63"/>
        <v>-2.5277194945374504E-3</v>
      </c>
      <c r="AD113">
        <f t="shared" si="64"/>
        <v>2.7033948050580667E-3</v>
      </c>
      <c r="AE113">
        <f t="shared" si="65"/>
        <v>7.3083434720149435E-7</v>
      </c>
      <c r="AF113">
        <f t="shared" si="66"/>
        <v>-2.5277194945374504E-3</v>
      </c>
      <c r="AG113" s="25"/>
      <c r="AH113">
        <f t="shared" si="67"/>
        <v>-4.947887675500735E-3</v>
      </c>
      <c r="AI113">
        <f t="shared" si="68"/>
        <v>1.1188446935915413</v>
      </c>
      <c r="AJ113">
        <f t="shared" si="69"/>
        <v>-0.99615309467790081</v>
      </c>
      <c r="AK113">
        <f t="shared" si="70"/>
        <v>0.14824283728103921</v>
      </c>
      <c r="AL113">
        <f t="shared" si="71"/>
        <v>0.89502618381824117</v>
      </c>
      <c r="AM113">
        <f t="shared" si="72"/>
        <v>0.47999153087958163</v>
      </c>
      <c r="AN113">
        <f t="shared" si="78"/>
        <v>7.0373037046923423</v>
      </c>
      <c r="AO113">
        <f t="shared" si="78"/>
        <v>7.0373028594884079</v>
      </c>
      <c r="AP113">
        <f t="shared" si="78"/>
        <v>7.0372967563528022</v>
      </c>
      <c r="AQ113">
        <f t="shared" si="78"/>
        <v>7.0372526872411916</v>
      </c>
      <c r="AR113">
        <f t="shared" si="78"/>
        <v>7.0369345300764978</v>
      </c>
      <c r="AS113">
        <f t="shared" si="78"/>
        <v>7.0346404038741008</v>
      </c>
      <c r="AT113">
        <f t="shared" si="78"/>
        <v>7.0182408630410027</v>
      </c>
      <c r="AU113">
        <f t="shared" si="73"/>
        <v>6.9072210140206876</v>
      </c>
    </row>
    <row r="114" spans="1:67">
      <c r="A114" s="47" t="s">
        <v>80</v>
      </c>
      <c r="B114" s="48" t="s">
        <v>45</v>
      </c>
      <c r="C114" s="51">
        <v>46706.417999999998</v>
      </c>
      <c r="D114" s="50"/>
      <c r="E114">
        <f t="shared" si="54"/>
        <v>8138.4993068104413</v>
      </c>
      <c r="F114">
        <f t="shared" si="55"/>
        <v>8138.5</v>
      </c>
      <c r="G114">
        <f t="shared" si="56"/>
        <v>-2.5058950268430635E-4</v>
      </c>
      <c r="H114" s="8"/>
      <c r="I114" s="8">
        <f t="shared" si="77"/>
        <v>-2.5058950268430635E-4</v>
      </c>
      <c r="M114" s="8"/>
      <c r="N114" s="116"/>
      <c r="O114" s="40"/>
      <c r="Q114" s="293">
        <f t="shared" si="57"/>
        <v>31687.917999999998</v>
      </c>
      <c r="R114" s="8">
        <f t="shared" si="58"/>
        <v>6.2795098855567981E-8</v>
      </c>
      <c r="S114" s="8">
        <v>0.1</v>
      </c>
      <c r="T114" s="167">
        <f t="shared" si="59"/>
        <v>6.2795098855567986E-9</v>
      </c>
      <c r="V114" s="8"/>
      <c r="Z114">
        <f t="shared" si="60"/>
        <v>8138.5</v>
      </c>
      <c r="AA114">
        <f t="shared" si="61"/>
        <v>-4.0124278346882012E-3</v>
      </c>
      <c r="AB114">
        <f t="shared" si="62"/>
        <v>4.4779799245503937E-3</v>
      </c>
      <c r="AC114">
        <f t="shared" si="63"/>
        <v>-2.5058950268430635E-4</v>
      </c>
      <c r="AD114">
        <f t="shared" si="64"/>
        <v>3.7618383320038948E-3</v>
      </c>
      <c r="AE114">
        <f t="shared" si="65"/>
        <v>1.4151427636133846E-6</v>
      </c>
      <c r="AF114">
        <f t="shared" si="66"/>
        <v>-2.5058950268430635E-4</v>
      </c>
      <c r="AG114" s="25"/>
      <c r="AH114">
        <f t="shared" si="67"/>
        <v>-4.7285694272347E-3</v>
      </c>
      <c r="AI114">
        <f t="shared" si="68"/>
        <v>1.0547921000089275</v>
      </c>
      <c r="AJ114">
        <f t="shared" si="69"/>
        <v>-0.89112463159315403</v>
      </c>
      <c r="AK114">
        <f t="shared" si="70"/>
        <v>0.1819280785822015</v>
      </c>
      <c r="AL114">
        <f t="shared" si="71"/>
        <v>1.2782623483967506</v>
      </c>
      <c r="AM114">
        <f t="shared" si="72"/>
        <v>0.7431942394201716</v>
      </c>
      <c r="AN114">
        <f t="shared" si="78"/>
        <v>7.3832599109464283</v>
      </c>
      <c r="AO114">
        <f t="shared" si="78"/>
        <v>7.383259836039084</v>
      </c>
      <c r="AP114">
        <f t="shared" si="78"/>
        <v>7.3832589667490636</v>
      </c>
      <c r="AQ114">
        <f t="shared" si="78"/>
        <v>7.3832488788596153</v>
      </c>
      <c r="AR114">
        <f t="shared" si="78"/>
        <v>7.3831318260921188</v>
      </c>
      <c r="AS114">
        <f t="shared" si="78"/>
        <v>7.3817755906521549</v>
      </c>
      <c r="AT114">
        <f t="shared" si="78"/>
        <v>7.3663157542452264</v>
      </c>
      <c r="AU114">
        <f t="shared" si="73"/>
        <v>7.2139240898647312</v>
      </c>
    </row>
    <row r="115" spans="1:67">
      <c r="A115" s="47" t="s">
        <v>73</v>
      </c>
      <c r="B115" s="48"/>
      <c r="C115" s="51">
        <v>46713.642</v>
      </c>
      <c r="D115" s="51" t="s">
        <v>16</v>
      </c>
      <c r="E115">
        <f t="shared" si="54"/>
        <v>8158.4825917220733</v>
      </c>
      <c r="F115">
        <f t="shared" si="55"/>
        <v>8158.5</v>
      </c>
      <c r="G115">
        <f t="shared" si="56"/>
        <v>-6.293129496043548E-3</v>
      </c>
      <c r="I115" s="116">
        <f t="shared" si="77"/>
        <v>-6.293129496043548E-3</v>
      </c>
      <c r="J115" s="8"/>
      <c r="M115" s="116"/>
      <c r="N115" s="116"/>
      <c r="O115" s="40"/>
      <c r="Q115" s="293">
        <f t="shared" si="57"/>
        <v>31695.142</v>
      </c>
      <c r="R115" s="8">
        <f t="shared" si="58"/>
        <v>3.9603478853973319E-5</v>
      </c>
      <c r="S115" s="8">
        <v>0.1</v>
      </c>
      <c r="T115" s="167">
        <f t="shared" si="59"/>
        <v>3.9603478853973321E-6</v>
      </c>
      <c r="Z115">
        <f t="shared" si="60"/>
        <v>8158.5</v>
      </c>
      <c r="AA115">
        <f t="shared" si="61"/>
        <v>-3.9764427406104455E-3</v>
      </c>
      <c r="AB115">
        <f t="shared" si="62"/>
        <v>-1.5769191830029335E-3</v>
      </c>
      <c r="AC115">
        <f t="shared" si="63"/>
        <v>-6.293129496043548E-3</v>
      </c>
      <c r="AD115">
        <f t="shared" si="64"/>
        <v>-2.3166867554331025E-3</v>
      </c>
      <c r="AE115">
        <f t="shared" si="65"/>
        <v>5.3670375227991552E-7</v>
      </c>
      <c r="AF115">
        <f t="shared" si="66"/>
        <v>-6.293129496043548E-3</v>
      </c>
      <c r="AG115" s="25"/>
      <c r="AH115">
        <f t="shared" si="67"/>
        <v>-4.7162103130406145E-3</v>
      </c>
      <c r="AI115">
        <f t="shared" si="68"/>
        <v>1.053172689604476</v>
      </c>
      <c r="AJ115">
        <f t="shared" si="69"/>
        <v>-0.88705574449639202</v>
      </c>
      <c r="AK115">
        <f t="shared" si="70"/>
        <v>0.18240796331362852</v>
      </c>
      <c r="AL115">
        <f t="shared" si="71"/>
        <v>1.2871519423635438</v>
      </c>
      <c r="AM115">
        <f t="shared" si="72"/>
        <v>0.75011697905022856</v>
      </c>
      <c r="AN115">
        <f t="shared" si="78"/>
        <v>7.3915405622573029</v>
      </c>
      <c r="AO115">
        <f t="shared" si="78"/>
        <v>7.3915404937429336</v>
      </c>
      <c r="AP115">
        <f t="shared" si="78"/>
        <v>7.3915396854622086</v>
      </c>
      <c r="AQ115">
        <f t="shared" si="78"/>
        <v>7.3915301500762984</v>
      </c>
      <c r="AR115">
        <f t="shared" si="78"/>
        <v>7.3914176737347779</v>
      </c>
      <c r="AS115">
        <f t="shared" si="78"/>
        <v>7.3900928482052146</v>
      </c>
      <c r="AT115">
        <f t="shared" si="78"/>
        <v>7.3747436351684028</v>
      </c>
      <c r="AU115">
        <f t="shared" si="73"/>
        <v>7.221497005317671</v>
      </c>
    </row>
    <row r="116" spans="1:67">
      <c r="A116" s="47" t="s">
        <v>81</v>
      </c>
      <c r="B116" s="48" t="s">
        <v>45</v>
      </c>
      <c r="C116" s="51">
        <v>46731.364999999998</v>
      </c>
      <c r="D116" s="50"/>
      <c r="E116">
        <f t="shared" si="54"/>
        <v>8207.5085826535142</v>
      </c>
      <c r="F116">
        <f t="shared" si="55"/>
        <v>8207.5</v>
      </c>
      <c r="G116">
        <f t="shared" si="56"/>
        <v>3.1026474971440621E-3</v>
      </c>
      <c r="H116" s="8"/>
      <c r="I116" s="8">
        <f t="shared" si="77"/>
        <v>3.1026474971440621E-3</v>
      </c>
      <c r="J116" s="8"/>
      <c r="M116" s="8"/>
      <c r="N116" s="116"/>
      <c r="O116" s="40"/>
      <c r="Q116" s="293">
        <f t="shared" si="57"/>
        <v>31712.864999999998</v>
      </c>
      <c r="R116" s="8">
        <f t="shared" si="58"/>
        <v>9.6264214915343126E-6</v>
      </c>
      <c r="S116" s="8">
        <v>0.1</v>
      </c>
      <c r="T116" s="167">
        <f t="shared" si="59"/>
        <v>9.6264214915343135E-7</v>
      </c>
      <c r="Z116">
        <f t="shared" si="60"/>
        <v>8207.5</v>
      </c>
      <c r="AA116">
        <f t="shared" si="61"/>
        <v>-3.8872145326067434E-3</v>
      </c>
      <c r="AB116">
        <f t="shared" si="62"/>
        <v>7.7872994395656063E-3</v>
      </c>
      <c r="AC116">
        <f t="shared" si="63"/>
        <v>3.1026474971440621E-3</v>
      </c>
      <c r="AD116">
        <f t="shared" si="64"/>
        <v>6.9898620297508054E-3</v>
      </c>
      <c r="AE116">
        <f t="shared" si="65"/>
        <v>4.8858171194952058E-6</v>
      </c>
      <c r="AF116">
        <f t="shared" si="66"/>
        <v>3.1026474971440621E-3</v>
      </c>
      <c r="AG116" s="25"/>
      <c r="AH116">
        <f t="shared" si="67"/>
        <v>-4.6846519424215442E-3</v>
      </c>
      <c r="AI116">
        <f t="shared" si="68"/>
        <v>1.0492087825365684</v>
      </c>
      <c r="AJ116">
        <f t="shared" si="69"/>
        <v>-0.876846783483614</v>
      </c>
      <c r="AK116">
        <f t="shared" si="70"/>
        <v>0.18351701752499336</v>
      </c>
      <c r="AL116">
        <f t="shared" si="71"/>
        <v>1.3088162300661714</v>
      </c>
      <c r="AM116">
        <f t="shared" si="72"/>
        <v>0.76718344359676149</v>
      </c>
      <c r="AN116">
        <f t="shared" si="78"/>
        <v>7.4117744141695905</v>
      </c>
      <c r="AO116">
        <f t="shared" si="78"/>
        <v>7.4117743595537249</v>
      </c>
      <c r="AP116">
        <f t="shared" si="78"/>
        <v>7.4117736878362654</v>
      </c>
      <c r="AQ116">
        <f t="shared" si="78"/>
        <v>7.4117654264989499</v>
      </c>
      <c r="AR116">
        <f t="shared" si="78"/>
        <v>7.4116638335197313</v>
      </c>
      <c r="AS116">
        <f t="shared" si="78"/>
        <v>7.4104162806636156</v>
      </c>
      <c r="AT116">
        <f t="shared" si="78"/>
        <v>7.3953547019954717</v>
      </c>
      <c r="AU116">
        <f t="shared" si="73"/>
        <v>7.2400506481773714</v>
      </c>
    </row>
    <row r="117" spans="1:67" s="8" customFormat="1">
      <c r="A117" s="37" t="s">
        <v>82</v>
      </c>
      <c r="B117" s="38" t="s">
        <v>45</v>
      </c>
      <c r="C117" s="37">
        <v>46759.559000000001</v>
      </c>
      <c r="D117" s="37" t="s">
        <v>46</v>
      </c>
      <c r="E117">
        <f t="shared" si="54"/>
        <v>8285.4998250121043</v>
      </c>
      <c r="F117">
        <f t="shared" si="55"/>
        <v>8285.5</v>
      </c>
      <c r="G117">
        <f t="shared" si="56"/>
        <v>-6.3258499721996486E-5</v>
      </c>
      <c r="H117" s="116"/>
      <c r="I117" s="116">
        <f t="shared" si="77"/>
        <v>-6.3258499721996486E-5</v>
      </c>
      <c r="J117" s="116"/>
      <c r="K117" s="117"/>
      <c r="L117" s="116"/>
      <c r="M117" s="116"/>
      <c r="N117" s="116"/>
      <c r="O117" s="40"/>
      <c r="P117" s="116"/>
      <c r="Q117" s="293">
        <f t="shared" si="57"/>
        <v>31741.059000000001</v>
      </c>
      <c r="R117" s="8">
        <f t="shared" si="58"/>
        <v>4.0016377870778295E-9</v>
      </c>
      <c r="S117" s="8">
        <v>0.1</v>
      </c>
      <c r="T117" s="167">
        <f t="shared" si="59"/>
        <v>4.0016377870778297E-10</v>
      </c>
      <c r="U117" s="116"/>
      <c r="W117" s="116"/>
      <c r="Z117">
        <f t="shared" si="60"/>
        <v>8285.5</v>
      </c>
      <c r="AA117">
        <f t="shared" si="61"/>
        <v>-3.7421296160280292E-3</v>
      </c>
      <c r="AB117">
        <f t="shared" si="62"/>
        <v>4.5674830395646395E-3</v>
      </c>
      <c r="AC117">
        <f t="shared" si="63"/>
        <v>-6.3258499721996486E-5</v>
      </c>
      <c r="AD117">
        <f t="shared" si="64"/>
        <v>3.6788711163060327E-3</v>
      </c>
      <c r="AE117">
        <f t="shared" si="65"/>
        <v>1.3534092690390797E-6</v>
      </c>
      <c r="AF117">
        <f t="shared" si="66"/>
        <v>-6.3258499721996486E-5</v>
      </c>
      <c r="AG117" s="25"/>
      <c r="AH117">
        <f t="shared" si="67"/>
        <v>-4.630741539286636E-3</v>
      </c>
      <c r="AI117">
        <f t="shared" si="68"/>
        <v>1.0429141556384371</v>
      </c>
      <c r="AJ117">
        <f t="shared" si="69"/>
        <v>-0.85992030139170639</v>
      </c>
      <c r="AK117">
        <f t="shared" si="70"/>
        <v>0.18509018138691199</v>
      </c>
      <c r="AL117">
        <f t="shared" si="71"/>
        <v>1.3429664862251147</v>
      </c>
      <c r="AM117">
        <f t="shared" si="72"/>
        <v>0.79467124219893082</v>
      </c>
      <c r="AN117">
        <f t="shared" si="78"/>
        <v>7.4438261977829541</v>
      </c>
      <c r="AO117">
        <f t="shared" si="78"/>
        <v>7.4438261606795333</v>
      </c>
      <c r="AP117">
        <f t="shared" si="78"/>
        <v>7.4438256709488293</v>
      </c>
      <c r="AQ117">
        <f t="shared" si="78"/>
        <v>7.4438192070100042</v>
      </c>
      <c r="AR117">
        <f t="shared" si="78"/>
        <v>7.4437338987047195</v>
      </c>
      <c r="AS117">
        <f t="shared" si="78"/>
        <v>7.4426095994658041</v>
      </c>
      <c r="AT117">
        <f t="shared" si="78"/>
        <v>7.4280535917439456</v>
      </c>
      <c r="AU117">
        <f t="shared" si="73"/>
        <v>7.269585018443836</v>
      </c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</row>
    <row r="118" spans="1:67">
      <c r="A118" s="47" t="s">
        <v>73</v>
      </c>
      <c r="B118" s="48"/>
      <c r="C118" s="51">
        <v>46759.599000000002</v>
      </c>
      <c r="D118" s="51" t="s">
        <v>16</v>
      </c>
      <c r="E118">
        <f t="shared" si="54"/>
        <v>8285.6104744302229</v>
      </c>
      <c r="F118">
        <f t="shared" si="55"/>
        <v>8285.5</v>
      </c>
      <c r="G118">
        <f t="shared" si="56"/>
        <v>3.9936741501151118E-2</v>
      </c>
      <c r="I118" s="116">
        <f t="shared" si="77"/>
        <v>3.9936741501151118E-2</v>
      </c>
      <c r="J118" s="8"/>
      <c r="M118" s="116"/>
      <c r="N118" s="116"/>
      <c r="O118" s="40"/>
      <c r="Q118" s="293">
        <f t="shared" si="57"/>
        <v>31741.099000000002</v>
      </c>
      <c r="R118" s="8">
        <f t="shared" si="58"/>
        <v>1.594943321729766E-3</v>
      </c>
      <c r="S118" s="8">
        <v>0.1</v>
      </c>
      <c r="T118" s="167">
        <f t="shared" si="59"/>
        <v>1.5949433217297661E-4</v>
      </c>
      <c r="W118" s="8"/>
      <c r="Z118">
        <f t="shared" si="60"/>
        <v>8285.5</v>
      </c>
      <c r="AA118">
        <f t="shared" si="61"/>
        <v>-3.7421296160280292E-3</v>
      </c>
      <c r="AB118">
        <f t="shared" si="62"/>
        <v>4.4567483040437755E-2</v>
      </c>
      <c r="AC118">
        <f t="shared" si="63"/>
        <v>3.9936741501151118E-2</v>
      </c>
      <c r="AD118">
        <f t="shared" si="64"/>
        <v>4.3678871117179149E-2</v>
      </c>
      <c r="AE118">
        <f t="shared" si="65"/>
        <v>1.9078437820711471E-4</v>
      </c>
      <c r="AF118">
        <f t="shared" si="66"/>
        <v>3.9936741501151118E-2</v>
      </c>
      <c r="AG118" s="25"/>
      <c r="AH118">
        <f t="shared" si="67"/>
        <v>-4.630741539286636E-3</v>
      </c>
      <c r="AI118">
        <f t="shared" si="68"/>
        <v>1.0429141556384371</v>
      </c>
      <c r="AJ118">
        <f t="shared" si="69"/>
        <v>-0.85992030139170639</v>
      </c>
      <c r="AK118">
        <f t="shared" si="70"/>
        <v>0.18509018138691199</v>
      </c>
      <c r="AL118">
        <f t="shared" si="71"/>
        <v>1.3429664862251147</v>
      </c>
      <c r="AM118">
        <f t="shared" si="72"/>
        <v>0.79467124219893082</v>
      </c>
      <c r="AN118">
        <f t="shared" si="78"/>
        <v>7.4438261977829541</v>
      </c>
      <c r="AO118">
        <f t="shared" si="78"/>
        <v>7.4438261606795333</v>
      </c>
      <c r="AP118">
        <f t="shared" si="78"/>
        <v>7.4438256709488293</v>
      </c>
      <c r="AQ118">
        <f t="shared" si="78"/>
        <v>7.4438192070100042</v>
      </c>
      <c r="AR118">
        <f t="shared" si="78"/>
        <v>7.4437338987047195</v>
      </c>
      <c r="AS118">
        <f t="shared" si="78"/>
        <v>7.4426095994658041</v>
      </c>
      <c r="AT118">
        <f t="shared" si="78"/>
        <v>7.4280535917439456</v>
      </c>
      <c r="AU118">
        <f t="shared" si="73"/>
        <v>7.269585018443836</v>
      </c>
    </row>
    <row r="119" spans="1:67">
      <c r="A119" s="47" t="s">
        <v>83</v>
      </c>
      <c r="B119" s="48" t="s">
        <v>45</v>
      </c>
      <c r="C119" s="51">
        <v>47027.42</v>
      </c>
      <c r="D119" s="50"/>
      <c r="E119">
        <f t="shared" si="54"/>
        <v>9026.466419656781</v>
      </c>
      <c r="F119">
        <f t="shared" si="55"/>
        <v>9026.5</v>
      </c>
      <c r="G119">
        <f t="shared" si="56"/>
        <v>-1.2139365499024279E-2</v>
      </c>
      <c r="H119" s="8"/>
      <c r="I119" s="8">
        <f t="shared" si="77"/>
        <v>-1.2139365499024279E-2</v>
      </c>
      <c r="J119" s="8"/>
      <c r="M119" s="8"/>
      <c r="N119" s="116"/>
      <c r="O119" s="40"/>
      <c r="Q119" s="293">
        <f t="shared" si="57"/>
        <v>32008.92</v>
      </c>
      <c r="R119" s="8">
        <f t="shared" si="58"/>
        <v>1.47364194718901E-4</v>
      </c>
      <c r="S119" s="8">
        <v>0.1</v>
      </c>
      <c r="T119" s="167">
        <f t="shared" si="59"/>
        <v>1.47364194718901E-5</v>
      </c>
      <c r="V119" s="8"/>
      <c r="Z119">
        <f t="shared" si="60"/>
        <v>9026.5</v>
      </c>
      <c r="AA119">
        <f t="shared" si="61"/>
        <v>-2.203394291648419E-3</v>
      </c>
      <c r="AB119">
        <f t="shared" si="62"/>
        <v>-8.219580235184723E-3</v>
      </c>
      <c r="AC119">
        <f t="shared" si="63"/>
        <v>-1.2139365499024279E-2</v>
      </c>
      <c r="AD119">
        <f t="shared" si="64"/>
        <v>-9.9359712073758613E-3</v>
      </c>
      <c r="AE119">
        <f t="shared" si="65"/>
        <v>9.8723523833802148E-6</v>
      </c>
      <c r="AF119">
        <f t="shared" si="66"/>
        <v>-1.2139365499024279E-2</v>
      </c>
      <c r="AG119" s="25"/>
      <c r="AH119">
        <f t="shared" si="67"/>
        <v>-3.9197852638395555E-3</v>
      </c>
      <c r="AI119">
        <f t="shared" si="68"/>
        <v>0.9853977923762236</v>
      </c>
      <c r="AJ119">
        <f t="shared" si="69"/>
        <v>-0.66713345092870302</v>
      </c>
      <c r="AK119">
        <f t="shared" si="70"/>
        <v>0.18943805196557562</v>
      </c>
      <c r="AL119">
        <f t="shared" si="71"/>
        <v>1.6477259089506286</v>
      </c>
      <c r="AM119">
        <f t="shared" si="72"/>
        <v>1.0800480975224362</v>
      </c>
      <c r="AN119">
        <f t="shared" si="78"/>
        <v>7.7389048708584962</v>
      </c>
      <c r="AO119">
        <f t="shared" si="78"/>
        <v>7.7389048708213179</v>
      </c>
      <c r="AP119">
        <f t="shared" si="78"/>
        <v>7.738904869117154</v>
      </c>
      <c r="AQ119">
        <f t="shared" si="78"/>
        <v>7.7389047910031463</v>
      </c>
      <c r="AR119">
        <f t="shared" si="78"/>
        <v>7.7389012105366426</v>
      </c>
      <c r="AS119">
        <f t="shared" si="78"/>
        <v>7.7387372136463011</v>
      </c>
      <c r="AT119">
        <f t="shared" si="78"/>
        <v>7.7314596509339566</v>
      </c>
      <c r="AU119">
        <f t="shared" si="73"/>
        <v>7.5501615359752385</v>
      </c>
    </row>
    <row r="120" spans="1:67" s="8" customFormat="1">
      <c r="A120" s="47" t="s">
        <v>83</v>
      </c>
      <c r="B120" s="48" t="s">
        <v>45</v>
      </c>
      <c r="C120" s="51">
        <v>47052.364999999998</v>
      </c>
      <c r="D120" s="51"/>
      <c r="E120">
        <f t="shared" si="54"/>
        <v>9095.4701630289455</v>
      </c>
      <c r="F120">
        <f t="shared" si="55"/>
        <v>9095.5</v>
      </c>
      <c r="G120">
        <f t="shared" si="56"/>
        <v>-1.0786128499603365E-2</v>
      </c>
      <c r="H120" s="116"/>
      <c r="I120" s="8">
        <f t="shared" si="77"/>
        <v>-1.0786128499603365E-2</v>
      </c>
      <c r="J120" s="116"/>
      <c r="K120" s="117"/>
      <c r="L120" s="116"/>
      <c r="M120" s="116"/>
      <c r="N120" s="116"/>
      <c r="O120" s="40"/>
      <c r="P120" s="116"/>
      <c r="Q120" s="293">
        <f t="shared" si="57"/>
        <v>32033.864999999998</v>
      </c>
      <c r="R120" s="8">
        <f t="shared" si="58"/>
        <v>1.1634056800995592E-4</v>
      </c>
      <c r="S120" s="8">
        <v>0.1</v>
      </c>
      <c r="T120" s="167">
        <f t="shared" si="59"/>
        <v>1.1634056800995592E-5</v>
      </c>
      <c r="U120" s="116"/>
      <c r="V120" s="116"/>
      <c r="W120" s="116"/>
      <c r="Z120">
        <f t="shared" si="60"/>
        <v>9095.5</v>
      </c>
      <c r="AA120">
        <f t="shared" si="61"/>
        <v>-2.0478184313871394E-3</v>
      </c>
      <c r="AB120">
        <f t="shared" si="62"/>
        <v>-6.9483729210981114E-3</v>
      </c>
      <c r="AC120">
        <f t="shared" si="63"/>
        <v>-1.0786128499603365E-2</v>
      </c>
      <c r="AD120">
        <f t="shared" si="64"/>
        <v>-8.7383100682162252E-3</v>
      </c>
      <c r="AE120">
        <f t="shared" si="65"/>
        <v>7.6358062848289049E-6</v>
      </c>
      <c r="AF120">
        <f t="shared" si="66"/>
        <v>-1.0786128499603365E-2</v>
      </c>
      <c r="AG120" s="25"/>
      <c r="AH120">
        <f t="shared" si="67"/>
        <v>-3.8377555785052532E-3</v>
      </c>
      <c r="AI120">
        <f t="shared" si="68"/>
        <v>0.9803512295256015</v>
      </c>
      <c r="AJ120">
        <f t="shared" si="69"/>
        <v>-0.64703088670644704</v>
      </c>
      <c r="AK120">
        <f t="shared" si="70"/>
        <v>0.18898128430837907</v>
      </c>
      <c r="AL120">
        <f t="shared" si="71"/>
        <v>1.6743961302001826</v>
      </c>
      <c r="AM120">
        <f t="shared" si="72"/>
        <v>1.109362608269157</v>
      </c>
      <c r="AN120">
        <f t="shared" si="78"/>
        <v>7.7655455896768721</v>
      </c>
      <c r="AO120">
        <f t="shared" si="78"/>
        <v>7.7655455896679992</v>
      </c>
      <c r="AP120">
        <f t="shared" si="78"/>
        <v>7.765545589139248</v>
      </c>
      <c r="AQ120">
        <f t="shared" si="78"/>
        <v>7.7655455576302437</v>
      </c>
      <c r="AR120">
        <f t="shared" si="78"/>
        <v>7.7655436799862168</v>
      </c>
      <c r="AS120">
        <f t="shared" si="78"/>
        <v>7.7654318615302076</v>
      </c>
      <c r="AT120">
        <f t="shared" si="78"/>
        <v>7.7590092483981348</v>
      </c>
      <c r="AU120">
        <f t="shared" si="73"/>
        <v>7.5762880942878796</v>
      </c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</row>
    <row r="121" spans="1:67" s="8" customFormat="1">
      <c r="A121" s="47" t="s">
        <v>83</v>
      </c>
      <c r="B121" s="48"/>
      <c r="C121" s="51">
        <v>47054.353000000003</v>
      </c>
      <c r="D121" s="51"/>
      <c r="E121">
        <f t="shared" si="54"/>
        <v>9100.9694391092889</v>
      </c>
      <c r="F121">
        <f t="shared" si="55"/>
        <v>9101</v>
      </c>
      <c r="G121">
        <f t="shared" si="56"/>
        <v>-1.1047826992580667E-2</v>
      </c>
      <c r="H121" s="116"/>
      <c r="I121" s="8">
        <f t="shared" si="77"/>
        <v>-1.1047826992580667E-2</v>
      </c>
      <c r="J121" s="117"/>
      <c r="K121" s="116"/>
      <c r="L121" s="116"/>
      <c r="M121" s="116"/>
      <c r="N121" s="116"/>
      <c r="O121" s="40"/>
      <c r="P121" s="116"/>
      <c r="Q121" s="293">
        <f t="shared" si="57"/>
        <v>32035.853000000003</v>
      </c>
      <c r="R121" s="8">
        <f t="shared" si="58"/>
        <v>1.2205448125799399E-4</v>
      </c>
      <c r="S121" s="8">
        <v>0.1</v>
      </c>
      <c r="T121" s="167">
        <f t="shared" si="59"/>
        <v>1.22054481257994E-5</v>
      </c>
      <c r="U121" s="116"/>
      <c r="V121" s="116"/>
      <c r="W121" s="116"/>
      <c r="Z121">
        <f t="shared" si="60"/>
        <v>9101</v>
      </c>
      <c r="AA121">
        <f t="shared" si="61"/>
        <v>-2.0353438157309119E-3</v>
      </c>
      <c r="AB121">
        <f t="shared" si="62"/>
        <v>-7.2167095659248686E-3</v>
      </c>
      <c r="AC121">
        <f t="shared" si="63"/>
        <v>-1.1047826992580667E-2</v>
      </c>
      <c r="AD121">
        <f t="shared" si="64"/>
        <v>-9.0124831768497553E-3</v>
      </c>
      <c r="AE121">
        <f t="shared" si="65"/>
        <v>8.1224853012999866E-6</v>
      </c>
      <c r="AF121">
        <f t="shared" si="66"/>
        <v>-1.1047826992580667E-2</v>
      </c>
      <c r="AG121" s="25"/>
      <c r="AH121">
        <f t="shared" si="67"/>
        <v>-3.8311174266557986E-3</v>
      </c>
      <c r="AI121">
        <f t="shared" si="68"/>
        <v>0.97995174041107036</v>
      </c>
      <c r="AJ121">
        <f t="shared" si="69"/>
        <v>-0.64541748498811036</v>
      </c>
      <c r="AK121">
        <f t="shared" si="70"/>
        <v>0.18893932170793587</v>
      </c>
      <c r="AL121">
        <f t="shared" si="71"/>
        <v>1.6765102724796728</v>
      </c>
      <c r="AM121">
        <f t="shared" si="72"/>
        <v>1.1117233707106462</v>
      </c>
      <c r="AN121">
        <f t="shared" ref="AN121:AT130" si="79">$AU121+$AB$7*SIN(AO121)</f>
        <v>7.76766325345731</v>
      </c>
      <c r="AO121">
        <f t="shared" si="79"/>
        <v>7.7676632534495278</v>
      </c>
      <c r="AP121">
        <f t="shared" si="79"/>
        <v>7.767663252974458</v>
      </c>
      <c r="AQ121">
        <f t="shared" si="79"/>
        <v>7.7676632239716623</v>
      </c>
      <c r="AR121">
        <f t="shared" si="79"/>
        <v>7.7676614533823782</v>
      </c>
      <c r="AS121">
        <f t="shared" si="79"/>
        <v>7.767553429352815</v>
      </c>
      <c r="AT121">
        <f t="shared" si="79"/>
        <v>7.7611998761956915</v>
      </c>
      <c r="AU121">
        <f t="shared" si="73"/>
        <v>7.5783706460374383</v>
      </c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</row>
    <row r="122" spans="1:67">
      <c r="A122" s="47" t="s">
        <v>83</v>
      </c>
      <c r="B122" s="48"/>
      <c r="C122" s="51">
        <v>47055.442999999999</v>
      </c>
      <c r="D122" s="51"/>
      <c r="E122">
        <f t="shared" si="54"/>
        <v>9103.9846357529223</v>
      </c>
      <c r="F122">
        <f t="shared" si="55"/>
        <v>9104</v>
      </c>
      <c r="G122">
        <f t="shared" si="56"/>
        <v>-5.5542080008308403E-3</v>
      </c>
      <c r="I122" s="8">
        <f t="shared" si="77"/>
        <v>-5.5542080008308403E-3</v>
      </c>
      <c r="J122" s="117"/>
      <c r="K122" s="116"/>
      <c r="M122" s="116"/>
      <c r="N122" s="116"/>
      <c r="O122" s="40"/>
      <c r="Q122" s="293">
        <f t="shared" si="57"/>
        <v>32036.942999999999</v>
      </c>
      <c r="R122" s="8">
        <f t="shared" si="58"/>
        <v>3.0849226516493322E-5</v>
      </c>
      <c r="S122" s="8">
        <v>0.1</v>
      </c>
      <c r="T122" s="167">
        <f t="shared" si="59"/>
        <v>3.0849226516493325E-6</v>
      </c>
      <c r="Z122">
        <f t="shared" si="60"/>
        <v>9104</v>
      </c>
      <c r="AA122">
        <f t="shared" si="61"/>
        <v>-2.0285349922359659E-3</v>
      </c>
      <c r="AB122">
        <f t="shared" si="62"/>
        <v>-1.7267174845688291E-3</v>
      </c>
      <c r="AC122">
        <f t="shared" si="63"/>
        <v>-5.5542080008308403E-3</v>
      </c>
      <c r="AD122">
        <f t="shared" si="64"/>
        <v>-3.5256730085948744E-3</v>
      </c>
      <c r="AE122">
        <f t="shared" si="65"/>
        <v>1.2430370163534434E-6</v>
      </c>
      <c r="AF122">
        <f t="shared" si="66"/>
        <v>-5.5542080008308403E-3</v>
      </c>
      <c r="AG122" s="25"/>
      <c r="AH122">
        <f t="shared" si="67"/>
        <v>-3.8274905162620112E-3</v>
      </c>
      <c r="AI122">
        <f t="shared" si="68"/>
        <v>0.97973401206696109</v>
      </c>
      <c r="AJ122">
        <f t="shared" si="69"/>
        <v>-0.64453678642482171</v>
      </c>
      <c r="AK122">
        <f t="shared" si="70"/>
        <v>0.18891609177912272</v>
      </c>
      <c r="AL122">
        <f t="shared" si="71"/>
        <v>1.6776627149867283</v>
      </c>
      <c r="AM122">
        <f t="shared" si="72"/>
        <v>1.1130125864496399</v>
      </c>
      <c r="AN122">
        <f t="shared" si="79"/>
        <v>7.7688179791312946</v>
      </c>
      <c r="AO122">
        <f t="shared" si="79"/>
        <v>7.7688179791240604</v>
      </c>
      <c r="AP122">
        <f t="shared" si="79"/>
        <v>7.7688179786764042</v>
      </c>
      <c r="AQ122">
        <f t="shared" si="79"/>
        <v>7.7688179509775575</v>
      </c>
      <c r="AR122">
        <f t="shared" si="79"/>
        <v>7.768816237121297</v>
      </c>
      <c r="AS122">
        <f t="shared" si="79"/>
        <v>7.7687102597182598</v>
      </c>
      <c r="AT122">
        <f t="shared" si="79"/>
        <v>7.7623944299031811</v>
      </c>
      <c r="AU122">
        <f t="shared" si="73"/>
        <v>7.5795065833553785</v>
      </c>
    </row>
    <row r="123" spans="1:67">
      <c r="A123" s="47" t="s">
        <v>73</v>
      </c>
      <c r="B123" s="48"/>
      <c r="C123" s="51">
        <v>47062.677000000003</v>
      </c>
      <c r="D123" s="51" t="s">
        <v>16</v>
      </c>
      <c r="E123">
        <f t="shared" si="54"/>
        <v>9123.9955830190884</v>
      </c>
      <c r="F123">
        <f t="shared" si="55"/>
        <v>9124</v>
      </c>
      <c r="G123">
        <f t="shared" si="56"/>
        <v>-1.5967479921528138E-3</v>
      </c>
      <c r="I123" s="116">
        <f t="shared" si="77"/>
        <v>-1.5967479921528138E-3</v>
      </c>
      <c r="J123" s="9"/>
      <c r="M123" s="116"/>
      <c r="N123" s="116"/>
      <c r="O123" s="40"/>
      <c r="Q123" s="293">
        <f t="shared" si="57"/>
        <v>32044.177000000003</v>
      </c>
      <c r="R123" s="8">
        <f t="shared" si="58"/>
        <v>2.5496041504440423E-6</v>
      </c>
      <c r="S123" s="8">
        <v>0.1</v>
      </c>
      <c r="T123" s="167">
        <f t="shared" si="59"/>
        <v>2.5496041504440424E-7</v>
      </c>
      <c r="V123" s="8"/>
      <c r="Z123">
        <f t="shared" si="60"/>
        <v>9124</v>
      </c>
      <c r="AA123">
        <f t="shared" si="61"/>
        <v>-1.9830625107869959E-3</v>
      </c>
      <c r="AB123">
        <f t="shared" si="62"/>
        <v>2.2064537064188979E-3</v>
      </c>
      <c r="AC123">
        <f t="shared" si="63"/>
        <v>-1.5967479921528138E-3</v>
      </c>
      <c r="AD123">
        <f t="shared" si="64"/>
        <v>3.8631451863418206E-4</v>
      </c>
      <c r="AE123">
        <f t="shared" si="65"/>
        <v>1.492389073075598E-8</v>
      </c>
      <c r="AF123">
        <f t="shared" si="66"/>
        <v>-1.5967479921528138E-3</v>
      </c>
      <c r="AG123" s="25"/>
      <c r="AH123">
        <f t="shared" si="67"/>
        <v>-3.8032016985717117E-3</v>
      </c>
      <c r="AI123">
        <f t="shared" si="68"/>
        <v>0.97828565744769569</v>
      </c>
      <c r="AJ123">
        <f t="shared" si="69"/>
        <v>-0.63865369570885944</v>
      </c>
      <c r="AK123">
        <f t="shared" si="70"/>
        <v>0.18875509881198227</v>
      </c>
      <c r="AL123">
        <f t="shared" si="71"/>
        <v>1.6853326011476324</v>
      </c>
      <c r="AM123">
        <f t="shared" si="72"/>
        <v>1.1216350916336921</v>
      </c>
      <c r="AN123">
        <f t="shared" si="79"/>
        <v>7.776509601937172</v>
      </c>
      <c r="AO123">
        <f t="shared" si="79"/>
        <v>7.7765096019328324</v>
      </c>
      <c r="AP123">
        <f t="shared" si="79"/>
        <v>7.7765096016377226</v>
      </c>
      <c r="AQ123">
        <f t="shared" si="79"/>
        <v>7.7765095815689911</v>
      </c>
      <c r="AR123">
        <f t="shared" si="79"/>
        <v>7.7765082168225623</v>
      </c>
      <c r="AS123">
        <f t="shared" si="79"/>
        <v>7.7764154653490003</v>
      </c>
      <c r="AT123">
        <f t="shared" si="79"/>
        <v>7.770352086812605</v>
      </c>
      <c r="AU123">
        <f t="shared" si="73"/>
        <v>7.5870794988083183</v>
      </c>
    </row>
    <row r="124" spans="1:67" s="8" customFormat="1">
      <c r="A124" s="47" t="s">
        <v>84</v>
      </c>
      <c r="B124" s="48" t="s">
        <v>45</v>
      </c>
      <c r="C124" s="51">
        <v>47391.463000000003</v>
      </c>
      <c r="D124" s="51"/>
      <c r="E124">
        <f t="shared" si="54"/>
        <v>10033.495072630667</v>
      </c>
      <c r="F124">
        <f t="shared" si="55"/>
        <v>10033.5</v>
      </c>
      <c r="G124">
        <f t="shared" si="56"/>
        <v>-1.7812544974731281E-3</v>
      </c>
      <c r="H124" s="116"/>
      <c r="I124" s="8">
        <f t="shared" si="77"/>
        <v>-1.7812544974731281E-3</v>
      </c>
      <c r="J124" s="117"/>
      <c r="K124" s="116"/>
      <c r="L124" s="116"/>
      <c r="M124" s="116"/>
      <c r="N124" s="116"/>
      <c r="O124" s="40"/>
      <c r="P124" s="116"/>
      <c r="Q124" s="293">
        <f t="shared" si="57"/>
        <v>32372.963000000003</v>
      </c>
      <c r="R124" s="8">
        <f t="shared" si="58"/>
        <v>3.1728675847682461E-6</v>
      </c>
      <c r="S124" s="8">
        <v>0.1</v>
      </c>
      <c r="T124" s="167">
        <f t="shared" si="59"/>
        <v>3.1728675847682465E-7</v>
      </c>
      <c r="W124" s="116"/>
      <c r="Z124">
        <f t="shared" si="60"/>
        <v>10033.5</v>
      </c>
      <c r="AA124">
        <f t="shared" si="61"/>
        <v>1.9616419342695065E-4</v>
      </c>
      <c r="AB124">
        <f t="shared" si="62"/>
        <v>7.5258603675218546E-4</v>
      </c>
      <c r="AC124">
        <f t="shared" si="63"/>
        <v>-1.7812544974731281E-3</v>
      </c>
      <c r="AD124">
        <f t="shared" si="64"/>
        <v>-1.9774186909000788E-3</v>
      </c>
      <c r="AE124">
        <f t="shared" si="65"/>
        <v>3.9101846791209812E-7</v>
      </c>
      <c r="AF124">
        <f t="shared" si="66"/>
        <v>-1.7812544974731281E-3</v>
      </c>
      <c r="AG124" s="25"/>
      <c r="AH124">
        <f t="shared" si="67"/>
        <v>-2.5338405342253136E-3</v>
      </c>
      <c r="AI124">
        <f t="shared" si="68"/>
        <v>0.91884347137012323</v>
      </c>
      <c r="AJ124">
        <f t="shared" si="69"/>
        <v>-0.35784285294596047</v>
      </c>
      <c r="AK124">
        <f t="shared" si="70"/>
        <v>0.17179527892450361</v>
      </c>
      <c r="AL124">
        <f t="shared" si="71"/>
        <v>2.0121232485162461</v>
      </c>
      <c r="AM124">
        <f t="shared" si="72"/>
        <v>1.5783700828533129</v>
      </c>
      <c r="AN124">
        <f t="shared" si="79"/>
        <v>8.1150210549495352</v>
      </c>
      <c r="AO124">
        <f t="shared" si="79"/>
        <v>8.1150210531863856</v>
      </c>
      <c r="AP124">
        <f t="shared" si="79"/>
        <v>8.1150210891425001</v>
      </c>
      <c r="AQ124">
        <f t="shared" si="79"/>
        <v>8.1150203558840257</v>
      </c>
      <c r="AR124">
        <f t="shared" si="79"/>
        <v>8.1150353089371769</v>
      </c>
      <c r="AS124">
        <f t="shared" si="79"/>
        <v>8.1147302114862754</v>
      </c>
      <c r="AT124">
        <f t="shared" si="79"/>
        <v>8.12088787094096</v>
      </c>
      <c r="AU124">
        <f t="shared" si="73"/>
        <v>7.9314578290307356</v>
      </c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</row>
    <row r="125" spans="1:67" s="8" customFormat="1">
      <c r="A125" s="47" t="s">
        <v>84</v>
      </c>
      <c r="B125" s="48" t="s">
        <v>45</v>
      </c>
      <c r="C125" s="51">
        <v>47407.364999999998</v>
      </c>
      <c r="D125" s="51"/>
      <c r="E125">
        <f t="shared" si="54"/>
        <v>10077.483748802397</v>
      </c>
      <c r="F125">
        <f t="shared" si="55"/>
        <v>10077.5</v>
      </c>
      <c r="G125">
        <f t="shared" si="56"/>
        <v>-5.8748424999066629E-3</v>
      </c>
      <c r="H125" s="116"/>
      <c r="I125" s="8">
        <f t="shared" si="77"/>
        <v>-5.8748424999066629E-3</v>
      </c>
      <c r="J125" s="117"/>
      <c r="K125" s="117"/>
      <c r="L125" s="116"/>
      <c r="M125" s="116"/>
      <c r="N125" s="116"/>
      <c r="O125" s="40"/>
      <c r="P125" s="116"/>
      <c r="Q125" s="293">
        <f t="shared" si="57"/>
        <v>32388.864999999998</v>
      </c>
      <c r="R125" s="8">
        <f t="shared" si="58"/>
        <v>3.4513774398709566E-5</v>
      </c>
      <c r="S125" s="8">
        <v>0.1</v>
      </c>
      <c r="T125" s="167">
        <f t="shared" si="59"/>
        <v>3.4513774398709567E-6</v>
      </c>
      <c r="U125" s="116"/>
      <c r="W125" s="116"/>
      <c r="Z125">
        <f t="shared" si="60"/>
        <v>10077.5</v>
      </c>
      <c r="AA125">
        <f t="shared" si="61"/>
        <v>3.0533419339313092E-4</v>
      </c>
      <c r="AB125">
        <f t="shared" si="62"/>
        <v>-3.408807438666605E-3</v>
      </c>
      <c r="AC125">
        <f t="shared" si="63"/>
        <v>-5.8748424999066629E-3</v>
      </c>
      <c r="AD125">
        <f t="shared" si="64"/>
        <v>-6.1801766932997933E-3</v>
      </c>
      <c r="AE125">
        <f t="shared" si="65"/>
        <v>3.8194583960405965E-6</v>
      </c>
      <c r="AF125">
        <f t="shared" si="66"/>
        <v>-5.8748424999066629E-3</v>
      </c>
      <c r="AG125" s="25"/>
      <c r="AH125">
        <f t="shared" si="67"/>
        <v>-2.4660350612400578E-3</v>
      </c>
      <c r="AI125">
        <f t="shared" si="68"/>
        <v>0.91630606155285632</v>
      </c>
      <c r="AJ125">
        <f t="shared" si="69"/>
        <v>-0.34396316453467068</v>
      </c>
      <c r="AK125">
        <f t="shared" si="70"/>
        <v>0.17057351689874292</v>
      </c>
      <c r="AL125">
        <f t="shared" si="71"/>
        <v>2.0269456470033007</v>
      </c>
      <c r="AM125">
        <f t="shared" si="72"/>
        <v>1.6045511836964461</v>
      </c>
      <c r="AN125">
        <f t="shared" si="79"/>
        <v>8.1308807197472586</v>
      </c>
      <c r="AO125">
        <f t="shared" si="79"/>
        <v>8.1308807171763444</v>
      </c>
      <c r="AP125">
        <f t="shared" si="79"/>
        <v>8.1308807666730445</v>
      </c>
      <c r="AQ125">
        <f t="shared" si="79"/>
        <v>8.1308798137324878</v>
      </c>
      <c r="AR125">
        <f t="shared" si="79"/>
        <v>8.1308981597622267</v>
      </c>
      <c r="AS125">
        <f t="shared" si="79"/>
        <v>8.1305447533224644</v>
      </c>
      <c r="AT125">
        <f t="shared" si="79"/>
        <v>8.1372770029268491</v>
      </c>
      <c r="AU125">
        <f t="shared" si="73"/>
        <v>7.9481182430272019</v>
      </c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</row>
    <row r="126" spans="1:67">
      <c r="A126" s="47" t="s">
        <v>84</v>
      </c>
      <c r="B126" s="48" t="s">
        <v>45</v>
      </c>
      <c r="C126" s="51">
        <v>47412.432000000001</v>
      </c>
      <c r="D126" s="51"/>
      <c r="E126">
        <f t="shared" si="54"/>
        <v>10091.500263842163</v>
      </c>
      <c r="F126">
        <f t="shared" si="55"/>
        <v>10091.5</v>
      </c>
      <c r="G126">
        <f t="shared" si="56"/>
        <v>9.537950245430693E-5</v>
      </c>
      <c r="I126" s="8">
        <f t="shared" si="77"/>
        <v>9.537950245430693E-5</v>
      </c>
      <c r="J126" s="117"/>
      <c r="M126" s="116"/>
      <c r="N126" s="116"/>
      <c r="O126" s="40"/>
      <c r="Q126" s="293">
        <f t="shared" si="57"/>
        <v>32393.932000000001</v>
      </c>
      <c r="R126" s="8">
        <f t="shared" si="58"/>
        <v>9.0972494884311417E-9</v>
      </c>
      <c r="S126" s="8">
        <v>0.1</v>
      </c>
      <c r="T126" s="167">
        <f t="shared" si="59"/>
        <v>9.0972494884311426E-10</v>
      </c>
      <c r="Z126">
        <f t="shared" si="60"/>
        <v>10091.5</v>
      </c>
      <c r="AA126">
        <f t="shared" si="61"/>
        <v>3.4011016508585321E-4</v>
      </c>
      <c r="AB126">
        <f t="shared" si="62"/>
        <v>2.5397486817911596E-3</v>
      </c>
      <c r="AC126">
        <f t="shared" si="63"/>
        <v>9.537950245430693E-5</v>
      </c>
      <c r="AD126">
        <f t="shared" si="64"/>
        <v>-2.4473066263154628E-4</v>
      </c>
      <c r="AE126">
        <f t="shared" si="65"/>
        <v>5.989309723207573E-9</v>
      </c>
      <c r="AF126">
        <f t="shared" si="66"/>
        <v>9.537950245430693E-5</v>
      </c>
      <c r="AG126" s="25"/>
      <c r="AH126">
        <f t="shared" si="67"/>
        <v>-2.4443691793368527E-3</v>
      </c>
      <c r="AI126">
        <f t="shared" si="68"/>
        <v>0.91550544683267332</v>
      </c>
      <c r="AJ126">
        <f t="shared" si="69"/>
        <v>-0.33954700913268604</v>
      </c>
      <c r="AK126">
        <f t="shared" si="70"/>
        <v>0.17017834904903095</v>
      </c>
      <c r="AL126">
        <f t="shared" si="71"/>
        <v>2.0316447452443205</v>
      </c>
      <c r="AM126">
        <f t="shared" si="72"/>
        <v>1.6129816436768973</v>
      </c>
      <c r="AN126">
        <f t="shared" si="79"/>
        <v>8.1359178111117085</v>
      </c>
      <c r="AO126">
        <f t="shared" si="79"/>
        <v>8.1359178082291113</v>
      </c>
      <c r="AP126">
        <f t="shared" si="79"/>
        <v>8.1359178627607438</v>
      </c>
      <c r="AQ126">
        <f t="shared" si="79"/>
        <v>8.1359168311552317</v>
      </c>
      <c r="AR126">
        <f t="shared" si="79"/>
        <v>8.1359363459928726</v>
      </c>
      <c r="AS126">
        <f t="shared" si="79"/>
        <v>8.1355669615492516</v>
      </c>
      <c r="AT126">
        <f t="shared" si="79"/>
        <v>8.1424807122076555</v>
      </c>
      <c r="AU126">
        <f t="shared" si="73"/>
        <v>7.9534192838442603</v>
      </c>
    </row>
    <row r="127" spans="1:67" s="8" customFormat="1">
      <c r="A127" s="37" t="s">
        <v>85</v>
      </c>
      <c r="B127" s="38" t="s">
        <v>45</v>
      </c>
      <c r="C127" s="37">
        <v>47432.317000000003</v>
      </c>
      <c r="D127" s="37" t="s">
        <v>46</v>
      </c>
      <c r="E127">
        <f t="shared" si="54"/>
        <v>10146.506855822747</v>
      </c>
      <c r="F127">
        <f t="shared" si="55"/>
        <v>10146.5</v>
      </c>
      <c r="G127">
        <f t="shared" si="56"/>
        <v>2.4783945045783184E-3</v>
      </c>
      <c r="H127" s="116"/>
      <c r="I127" s="116">
        <f t="shared" si="77"/>
        <v>2.4783945045783184E-3</v>
      </c>
      <c r="J127" s="117"/>
      <c r="K127" s="117"/>
      <c r="L127" s="116"/>
      <c r="M127" s="116"/>
      <c r="N127" s="116"/>
      <c r="O127" s="40"/>
      <c r="P127" s="116"/>
      <c r="Q127" s="293">
        <f t="shared" si="57"/>
        <v>32413.817000000003</v>
      </c>
      <c r="R127" s="8">
        <f t="shared" si="58"/>
        <v>6.1424393203240089E-6</v>
      </c>
      <c r="S127" s="8">
        <v>0.1</v>
      </c>
      <c r="T127" s="167">
        <f t="shared" si="59"/>
        <v>6.1424393203240091E-7</v>
      </c>
      <c r="U127" s="116"/>
      <c r="Z127">
        <f t="shared" si="60"/>
        <v>10146.5</v>
      </c>
      <c r="AA127">
        <f t="shared" si="61"/>
        <v>4.7690073759762809E-4</v>
      </c>
      <c r="AB127">
        <f t="shared" si="62"/>
        <v>4.8372370410220134E-3</v>
      </c>
      <c r="AC127">
        <f t="shared" si="63"/>
        <v>2.4783945045783184E-3</v>
      </c>
      <c r="AD127">
        <f t="shared" si="64"/>
        <v>2.0014937669806904E-3</v>
      </c>
      <c r="AE127">
        <f t="shared" si="65"/>
        <v>4.0059772992625546E-7</v>
      </c>
      <c r="AF127">
        <f t="shared" si="66"/>
        <v>2.4783945045783184E-3</v>
      </c>
      <c r="AG127" s="25"/>
      <c r="AH127">
        <f t="shared" si="67"/>
        <v>-2.3588425364436953E-3</v>
      </c>
      <c r="AI127">
        <f t="shared" si="68"/>
        <v>0.91239171488616444</v>
      </c>
      <c r="AJ127">
        <f t="shared" si="69"/>
        <v>-0.32220090870452389</v>
      </c>
      <c r="AK127">
        <f t="shared" si="70"/>
        <v>0.16859652540729569</v>
      </c>
      <c r="AL127">
        <f t="shared" si="71"/>
        <v>2.0500265350748297</v>
      </c>
      <c r="AM127">
        <f t="shared" si="72"/>
        <v>1.6465836673869116</v>
      </c>
      <c r="AN127">
        <f t="shared" si="79"/>
        <v>8.1556640140030012</v>
      </c>
      <c r="AO127">
        <f t="shared" si="79"/>
        <v>8.155664009588353</v>
      </c>
      <c r="AP127">
        <f t="shared" si="79"/>
        <v>8.1556640877871693</v>
      </c>
      <c r="AQ127">
        <f t="shared" si="79"/>
        <v>8.1556627026101332</v>
      </c>
      <c r="AR127">
        <f t="shared" si="79"/>
        <v>8.1556872380718204</v>
      </c>
      <c r="AS127">
        <f t="shared" si="79"/>
        <v>8.1552523578791654</v>
      </c>
      <c r="AT127">
        <f t="shared" si="79"/>
        <v>8.1628724497942642</v>
      </c>
      <c r="AU127">
        <f t="shared" si="73"/>
        <v>7.974244801339843</v>
      </c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</row>
    <row r="128" spans="1:67">
      <c r="A128" s="47" t="s">
        <v>86</v>
      </c>
      <c r="B128" s="48"/>
      <c r="C128" s="51">
        <v>47439.357000000004</v>
      </c>
      <c r="D128" s="51"/>
      <c r="E128">
        <f t="shared" si="54"/>
        <v>10165.981153411045</v>
      </c>
      <c r="F128">
        <f t="shared" si="55"/>
        <v>10166</v>
      </c>
      <c r="G128">
        <f t="shared" si="56"/>
        <v>-6.8130819927318953E-3</v>
      </c>
      <c r="I128" s="8">
        <f t="shared" si="77"/>
        <v>-6.8130819927318953E-3</v>
      </c>
      <c r="J128" s="117"/>
      <c r="M128" s="116"/>
      <c r="N128" s="116"/>
      <c r="O128" s="40"/>
      <c r="Q128" s="293">
        <f t="shared" si="57"/>
        <v>32420.857000000004</v>
      </c>
      <c r="R128" s="8">
        <f t="shared" si="58"/>
        <v>4.6418086239687614E-5</v>
      </c>
      <c r="S128" s="8">
        <v>0.1</v>
      </c>
      <c r="T128" s="167">
        <f t="shared" si="59"/>
        <v>4.6418086239687615E-6</v>
      </c>
      <c r="Z128">
        <f t="shared" si="60"/>
        <v>10166</v>
      </c>
      <c r="AA128">
        <f t="shared" si="61"/>
        <v>5.254596323154611E-4</v>
      </c>
      <c r="AB128">
        <f t="shared" si="62"/>
        <v>-4.4847148292108266E-3</v>
      </c>
      <c r="AC128">
        <f t="shared" si="63"/>
        <v>-6.8130819927318953E-3</v>
      </c>
      <c r="AD128">
        <f t="shared" si="64"/>
        <v>-7.3385416250473564E-3</v>
      </c>
      <c r="AE128">
        <f t="shared" si="65"/>
        <v>5.3854193182552696E-6</v>
      </c>
      <c r="AF128">
        <f t="shared" si="66"/>
        <v>-6.8130819927318953E-3</v>
      </c>
      <c r="AG128" s="25"/>
      <c r="AH128">
        <f t="shared" si="67"/>
        <v>-2.3283671635210687E-3</v>
      </c>
      <c r="AI128">
        <f t="shared" si="68"/>
        <v>0.91129983457075026</v>
      </c>
      <c r="AJ128">
        <f t="shared" si="69"/>
        <v>-0.31605285794429927</v>
      </c>
      <c r="AK128">
        <f t="shared" si="70"/>
        <v>0.16802464299269834</v>
      </c>
      <c r="AL128">
        <f t="shared" si="71"/>
        <v>2.0565138067536366</v>
      </c>
      <c r="AM128">
        <f t="shared" si="72"/>
        <v>1.6586862525954653</v>
      </c>
      <c r="AN128">
        <f t="shared" si="79"/>
        <v>8.1626488608058594</v>
      </c>
      <c r="AO128">
        <f t="shared" si="79"/>
        <v>8.1626488557130621</v>
      </c>
      <c r="AP128">
        <f t="shared" si="79"/>
        <v>8.162648943945948</v>
      </c>
      <c r="AQ128">
        <f t="shared" si="79"/>
        <v>8.1626474153046331</v>
      </c>
      <c r="AR128">
        <f t="shared" si="79"/>
        <v>8.1626738980929243</v>
      </c>
      <c r="AS128">
        <f t="shared" si="79"/>
        <v>8.1622147883055884</v>
      </c>
      <c r="AT128">
        <f t="shared" si="79"/>
        <v>8.1700825934621228</v>
      </c>
      <c r="AU128">
        <f t="shared" si="73"/>
        <v>7.9816283939064592</v>
      </c>
    </row>
    <row r="129" spans="1:67">
      <c r="A129" s="47" t="s">
        <v>86</v>
      </c>
      <c r="B129" s="48" t="s">
        <v>45</v>
      </c>
      <c r="C129" s="51">
        <v>47466.296999999999</v>
      </c>
      <c r="D129" s="51"/>
      <c r="E129">
        <f t="shared" si="54"/>
        <v>10240.503536511698</v>
      </c>
      <c r="F129">
        <f t="shared" si="55"/>
        <v>10240.5</v>
      </c>
      <c r="G129">
        <f t="shared" si="56"/>
        <v>1.2784565042238683E-3</v>
      </c>
      <c r="I129" s="8">
        <f t="shared" si="77"/>
        <v>1.2784565042238683E-3</v>
      </c>
      <c r="J129" s="117"/>
      <c r="K129" s="116"/>
      <c r="M129" s="116"/>
      <c r="N129" s="116"/>
      <c r="O129" s="40"/>
      <c r="Q129" s="293">
        <f t="shared" si="57"/>
        <v>32447.796999999999</v>
      </c>
      <c r="R129" s="8">
        <f t="shared" si="58"/>
        <v>1.6344510331923137E-6</v>
      </c>
      <c r="S129" s="8">
        <v>0.1</v>
      </c>
      <c r="T129" s="167">
        <f t="shared" si="59"/>
        <v>1.6344510331923139E-7</v>
      </c>
      <c r="V129" s="8"/>
      <c r="Z129">
        <f t="shared" si="60"/>
        <v>10240.5</v>
      </c>
      <c r="AA129">
        <f t="shared" si="61"/>
        <v>7.1123126615697243E-4</v>
      </c>
      <c r="AB129">
        <f t="shared" si="62"/>
        <v>3.4896974933404123E-3</v>
      </c>
      <c r="AC129">
        <f t="shared" si="63"/>
        <v>1.2784565042238683E-3</v>
      </c>
      <c r="AD129">
        <f t="shared" si="64"/>
        <v>5.6722523806689582E-4</v>
      </c>
      <c r="AE129">
        <f t="shared" si="65"/>
        <v>3.217444707000466E-8</v>
      </c>
      <c r="AF129">
        <f t="shared" si="66"/>
        <v>1.2784565042238683E-3</v>
      </c>
      <c r="AG129" s="25"/>
      <c r="AH129">
        <f t="shared" si="67"/>
        <v>-2.211240989116544E-3</v>
      </c>
      <c r="AI129">
        <f t="shared" si="68"/>
        <v>0.90718654116914466</v>
      </c>
      <c r="AJ129">
        <f t="shared" si="69"/>
        <v>-0.29257935145759673</v>
      </c>
      <c r="AK129">
        <f t="shared" si="70"/>
        <v>0.16578800276212122</v>
      </c>
      <c r="AL129">
        <f t="shared" si="71"/>
        <v>2.0811568829901081</v>
      </c>
      <c r="AM129">
        <f t="shared" si="72"/>
        <v>1.7058740929320839</v>
      </c>
      <c r="AN129">
        <f t="shared" si="79"/>
        <v>8.1892581816046803</v>
      </c>
      <c r="AO129">
        <f t="shared" si="79"/>
        <v>8.1892581731141103</v>
      </c>
      <c r="AP129">
        <f t="shared" si="79"/>
        <v>8.1892583089289346</v>
      </c>
      <c r="AQ129">
        <f t="shared" si="79"/>
        <v>8.1892561364336967</v>
      </c>
      <c r="AR129">
        <f t="shared" si="79"/>
        <v>8.1892908860641338</v>
      </c>
      <c r="AS129">
        <f t="shared" si="79"/>
        <v>8.1887346403512051</v>
      </c>
      <c r="AT129">
        <f t="shared" si="79"/>
        <v>8.1975345214983282</v>
      </c>
      <c r="AU129">
        <f t="shared" si="73"/>
        <v>8.009837503968658</v>
      </c>
    </row>
    <row r="130" spans="1:67">
      <c r="A130" s="47" t="s">
        <v>86</v>
      </c>
      <c r="B130" s="48" t="s">
        <v>45</v>
      </c>
      <c r="C130" s="51">
        <v>47470.258999999998</v>
      </c>
      <c r="D130" s="51"/>
      <c r="E130">
        <f t="shared" si="54"/>
        <v>10251.46336137602</v>
      </c>
      <c r="F130">
        <f t="shared" si="55"/>
        <v>10251.5</v>
      </c>
      <c r="G130">
        <f t="shared" si="56"/>
        <v>-1.3244940499134827E-2</v>
      </c>
      <c r="I130" s="8">
        <f t="shared" si="77"/>
        <v>-1.3244940499134827E-2</v>
      </c>
      <c r="J130" s="117"/>
      <c r="M130" s="116"/>
      <c r="N130" s="116"/>
      <c r="O130" s="40"/>
      <c r="Q130" s="293">
        <f t="shared" si="57"/>
        <v>32451.758999999998</v>
      </c>
      <c r="R130" s="8">
        <f t="shared" si="58"/>
        <v>1.7542844882562192E-4</v>
      </c>
      <c r="S130" s="8">
        <v>0.1</v>
      </c>
      <c r="T130" s="167">
        <f t="shared" si="59"/>
        <v>1.7542844882562193E-5</v>
      </c>
      <c r="Z130">
        <f t="shared" si="60"/>
        <v>10251.5</v>
      </c>
      <c r="AA130">
        <f t="shared" si="61"/>
        <v>7.3869074735582628E-4</v>
      </c>
      <c r="AB130">
        <f t="shared" si="62"/>
        <v>-1.1051082896936428E-2</v>
      </c>
      <c r="AC130">
        <f t="shared" si="63"/>
        <v>-1.3244940499134827E-2</v>
      </c>
      <c r="AD130">
        <f t="shared" si="64"/>
        <v>-1.3983631246490654E-2</v>
      </c>
      <c r="AE130">
        <f t="shared" si="65"/>
        <v>1.9554194283782977E-5</v>
      </c>
      <c r="AF130">
        <f t="shared" si="66"/>
        <v>-1.3244940499134827E-2</v>
      </c>
      <c r="AG130" s="25"/>
      <c r="AH130">
        <f t="shared" si="67"/>
        <v>-2.1938576021983988E-3</v>
      </c>
      <c r="AI130">
        <f t="shared" si="68"/>
        <v>0.90658703215215597</v>
      </c>
      <c r="AJ130">
        <f t="shared" si="69"/>
        <v>-0.28911604602890328</v>
      </c>
      <c r="AK130">
        <f t="shared" si="70"/>
        <v>0.16545095175869393</v>
      </c>
      <c r="AL130">
        <f t="shared" si="71"/>
        <v>2.0847766768229108</v>
      </c>
      <c r="AM130">
        <f t="shared" si="72"/>
        <v>1.7129727259665133</v>
      </c>
      <c r="AN130">
        <f t="shared" si="79"/>
        <v>8.1931769249091282</v>
      </c>
      <c r="AO130">
        <f t="shared" si="79"/>
        <v>8.1931769157921845</v>
      </c>
      <c r="AP130">
        <f t="shared" si="79"/>
        <v>8.1931770600056275</v>
      </c>
      <c r="AQ130">
        <f t="shared" si="79"/>
        <v>8.1931747788044618</v>
      </c>
      <c r="AR130">
        <f t="shared" si="79"/>
        <v>8.1932108616371533</v>
      </c>
      <c r="AS130">
        <f t="shared" si="79"/>
        <v>8.1926396893730757</v>
      </c>
      <c r="AT130">
        <f t="shared" si="79"/>
        <v>8.2015751563906125</v>
      </c>
      <c r="AU130">
        <f t="shared" si="73"/>
        <v>8.0140026074677735</v>
      </c>
    </row>
    <row r="131" spans="1:67">
      <c r="A131" s="47" t="s">
        <v>86</v>
      </c>
      <c r="B131" s="48"/>
      <c r="C131" s="51">
        <v>47524.328000000001</v>
      </c>
      <c r="D131" s="51"/>
      <c r="E131">
        <f t="shared" si="54"/>
        <v>10401.030946077957</v>
      </c>
      <c r="F131">
        <f t="shared" si="55"/>
        <v>10401</v>
      </c>
      <c r="G131">
        <f t="shared" si="56"/>
        <v>1.1187073003384285E-2</v>
      </c>
      <c r="I131" s="8">
        <f t="shared" si="77"/>
        <v>1.1187073003384285E-2</v>
      </c>
      <c r="J131" s="117"/>
      <c r="M131" s="116"/>
      <c r="N131" s="116"/>
      <c r="O131" s="40"/>
      <c r="Q131" s="293">
        <f t="shared" si="57"/>
        <v>32505.828000000001</v>
      </c>
      <c r="R131" s="8">
        <f t="shared" si="58"/>
        <v>1.2515060238304948E-4</v>
      </c>
      <c r="S131" s="8">
        <v>0.1</v>
      </c>
      <c r="T131" s="167">
        <f t="shared" si="59"/>
        <v>1.2515060238304949E-5</v>
      </c>
      <c r="Z131">
        <f t="shared" si="60"/>
        <v>10401</v>
      </c>
      <c r="AA131">
        <f t="shared" si="61"/>
        <v>1.1124507538477686E-3</v>
      </c>
      <c r="AB131">
        <f t="shared" si="62"/>
        <v>1.3142596460336296E-2</v>
      </c>
      <c r="AC131">
        <f t="shared" si="63"/>
        <v>1.1187073003384285E-2</v>
      </c>
      <c r="AD131">
        <f t="shared" si="64"/>
        <v>1.0074622249536517E-2</v>
      </c>
      <c r="AE131">
        <f t="shared" si="65"/>
        <v>1.0149801347085623E-5</v>
      </c>
      <c r="AF131">
        <f t="shared" si="66"/>
        <v>1.1187073003384285E-2</v>
      </c>
      <c r="AG131" s="25"/>
      <c r="AH131">
        <f t="shared" si="67"/>
        <v>-1.9555234569520121E-3</v>
      </c>
      <c r="AI131">
        <f t="shared" si="68"/>
        <v>0.89863857848301132</v>
      </c>
      <c r="AJ131">
        <f t="shared" si="69"/>
        <v>-0.24214171834488038</v>
      </c>
      <c r="AK131">
        <f t="shared" si="70"/>
        <v>0.16070426947674835</v>
      </c>
      <c r="AL131">
        <f t="shared" si="71"/>
        <v>2.1335073435201726</v>
      </c>
      <c r="AM131">
        <f t="shared" si="72"/>
        <v>1.8130285055005622</v>
      </c>
      <c r="AN131">
        <f t="shared" ref="AN131:AT140" si="80">$AU131+$AB$7*SIN(AO131)</f>
        <v>8.2461834011980049</v>
      </c>
      <c r="AO131">
        <f t="shared" si="80"/>
        <v>8.2461833793183477</v>
      </c>
      <c r="AP131">
        <f t="shared" si="80"/>
        <v>8.2461836805973796</v>
      </c>
      <c r="AQ131">
        <f t="shared" si="80"/>
        <v>8.2461795320187967</v>
      </c>
      <c r="AR131">
        <f t="shared" si="80"/>
        <v>8.2462366538243046</v>
      </c>
      <c r="AS131">
        <f t="shared" si="80"/>
        <v>8.2454494485561405</v>
      </c>
      <c r="AT131">
        <f t="shared" si="80"/>
        <v>8.2561694056979409</v>
      </c>
      <c r="AU131">
        <f t="shared" si="73"/>
        <v>8.0706101504784975</v>
      </c>
    </row>
    <row r="132" spans="1:67" s="8" customFormat="1">
      <c r="A132" s="47" t="s">
        <v>86</v>
      </c>
      <c r="B132" s="48" t="s">
        <v>45</v>
      </c>
      <c r="C132" s="51">
        <v>47526.294000000002</v>
      </c>
      <c r="D132" s="51"/>
      <c r="E132">
        <f t="shared" si="54"/>
        <v>10406.469364978326</v>
      </c>
      <c r="F132">
        <f t="shared" si="55"/>
        <v>10406.5</v>
      </c>
      <c r="G132">
        <f t="shared" si="56"/>
        <v>-1.1074625494075008E-2</v>
      </c>
      <c r="H132" s="116"/>
      <c r="I132" s="8">
        <f t="shared" si="77"/>
        <v>-1.1074625494075008E-2</v>
      </c>
      <c r="J132" s="117"/>
      <c r="K132" s="116"/>
      <c r="L132" s="116"/>
      <c r="M132" s="116"/>
      <c r="N132" s="116"/>
      <c r="O132" s="40"/>
      <c r="P132" s="116"/>
      <c r="Q132" s="293">
        <f t="shared" si="57"/>
        <v>32507.794000000002</v>
      </c>
      <c r="R132" s="8">
        <f t="shared" si="58"/>
        <v>1.2264732983401612E-4</v>
      </c>
      <c r="S132" s="8">
        <v>0.1</v>
      </c>
      <c r="T132" s="167">
        <f t="shared" si="59"/>
        <v>1.2264732983401612E-5</v>
      </c>
      <c r="U132" s="116"/>
      <c r="W132" s="116"/>
      <c r="Z132">
        <f t="shared" si="60"/>
        <v>10406.5</v>
      </c>
      <c r="AA132">
        <f t="shared" si="61"/>
        <v>1.1262159182780958E-3</v>
      </c>
      <c r="AB132">
        <f t="shared" si="62"/>
        <v>-9.1279388910534623E-3</v>
      </c>
      <c r="AC132">
        <f t="shared" si="63"/>
        <v>-1.1074625494075008E-2</v>
      </c>
      <c r="AD132">
        <f t="shared" si="64"/>
        <v>-1.2200841412353104E-2</v>
      </c>
      <c r="AE132">
        <f t="shared" si="65"/>
        <v>1.4886053116939047E-5</v>
      </c>
      <c r="AF132">
        <f t="shared" si="66"/>
        <v>-1.1074625494075008E-2</v>
      </c>
      <c r="AG132" s="25"/>
      <c r="AH132">
        <f t="shared" si="67"/>
        <v>-1.9466866030215463E-3</v>
      </c>
      <c r="AI132">
        <f t="shared" si="68"/>
        <v>0.89835323772490117</v>
      </c>
      <c r="AJ132">
        <f t="shared" si="69"/>
        <v>-0.24041764544121091</v>
      </c>
      <c r="AK132">
        <f t="shared" si="70"/>
        <v>0.16052394126419128</v>
      </c>
      <c r="AL132">
        <f t="shared" si="71"/>
        <v>2.1352839040682232</v>
      </c>
      <c r="AM132">
        <f t="shared" si="72"/>
        <v>1.816842771104809</v>
      </c>
      <c r="AN132">
        <f t="shared" si="80"/>
        <v>8.2481246442602316</v>
      </c>
      <c r="AO132">
        <f t="shared" si="80"/>
        <v>8.24812462173014</v>
      </c>
      <c r="AP132">
        <f t="shared" si="80"/>
        <v>8.2481249305169246</v>
      </c>
      <c r="AQ132">
        <f t="shared" si="80"/>
        <v>8.2481206984112045</v>
      </c>
      <c r="AR132">
        <f t="shared" si="80"/>
        <v>8.2481786981770551</v>
      </c>
      <c r="AS132">
        <f t="shared" si="80"/>
        <v>8.2473831229528045</v>
      </c>
      <c r="AT132">
        <f t="shared" si="80"/>
        <v>8.2581665073493138</v>
      </c>
      <c r="AU132">
        <f t="shared" si="73"/>
        <v>8.0726927022280552</v>
      </c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</row>
    <row r="133" spans="1:67">
      <c r="A133" s="47" t="s">
        <v>87</v>
      </c>
      <c r="B133" s="48"/>
      <c r="C133" s="51">
        <v>47528.277000000002</v>
      </c>
      <c r="D133" s="51"/>
      <c r="E133">
        <f t="shared" si="54"/>
        <v>10411.954809881394</v>
      </c>
      <c r="F133">
        <f t="shared" si="55"/>
        <v>10412</v>
      </c>
      <c r="G133">
        <f t="shared" si="56"/>
        <v>-1.6336323998984881E-2</v>
      </c>
      <c r="I133" s="8">
        <f t="shared" si="77"/>
        <v>-1.6336323998984881E-2</v>
      </c>
      <c r="J133" s="117"/>
      <c r="K133" s="116"/>
      <c r="M133" s="116"/>
      <c r="N133" s="116"/>
      <c r="O133" s="40"/>
      <c r="Q133" s="293">
        <f t="shared" si="57"/>
        <v>32509.777000000002</v>
      </c>
      <c r="R133" s="8">
        <f t="shared" si="58"/>
        <v>2.6687548179980938E-4</v>
      </c>
      <c r="S133" s="8">
        <v>0.1</v>
      </c>
      <c r="T133" s="167">
        <f t="shared" si="59"/>
        <v>2.6687548179980938E-5</v>
      </c>
      <c r="Z133">
        <f t="shared" si="60"/>
        <v>10412</v>
      </c>
      <c r="AA133">
        <f t="shared" si="61"/>
        <v>1.139981785260062E-3</v>
      </c>
      <c r="AB133">
        <f t="shared" si="62"/>
        <v>-1.4398478778445587E-2</v>
      </c>
      <c r="AC133">
        <f t="shared" si="63"/>
        <v>-1.6336323998984881E-2</v>
      </c>
      <c r="AD133">
        <f t="shared" si="64"/>
        <v>-1.7476305784244944E-2</v>
      </c>
      <c r="AE133">
        <f t="shared" si="65"/>
        <v>3.054212638644333E-5</v>
      </c>
      <c r="AF133">
        <f t="shared" si="66"/>
        <v>-1.6336323998984881E-2</v>
      </c>
      <c r="AG133" s="25"/>
      <c r="AH133">
        <f t="shared" si="67"/>
        <v>-1.9378452205392937E-3</v>
      </c>
      <c r="AI133">
        <f t="shared" si="68"/>
        <v>0.89806839852200326</v>
      </c>
      <c r="AJ133">
        <f t="shared" si="69"/>
        <v>-0.23869390837153343</v>
      </c>
      <c r="AK133">
        <f t="shared" si="70"/>
        <v>0.1603432213101971</v>
      </c>
      <c r="AL133">
        <f t="shared" si="71"/>
        <v>2.137059337402011</v>
      </c>
      <c r="AM133">
        <f t="shared" si="72"/>
        <v>1.8206669361670809</v>
      </c>
      <c r="AN133">
        <f t="shared" si="80"/>
        <v>8.2500652713734404</v>
      </c>
      <c r="AO133">
        <f t="shared" si="80"/>
        <v>8.2500652481778811</v>
      </c>
      <c r="AP133">
        <f t="shared" si="80"/>
        <v>8.2500655646093612</v>
      </c>
      <c r="AQ133">
        <f t="shared" si="80"/>
        <v>8.2500612478621882</v>
      </c>
      <c r="AR133">
        <f t="shared" si="80"/>
        <v>8.2501201329341711</v>
      </c>
      <c r="AS133">
        <f t="shared" si="80"/>
        <v>8.2493161609982657</v>
      </c>
      <c r="AT133">
        <f t="shared" si="80"/>
        <v>8.2601628045970443</v>
      </c>
      <c r="AU133">
        <f t="shared" si="73"/>
        <v>8.074775253977613</v>
      </c>
    </row>
    <row r="134" spans="1:67">
      <c r="A134" s="47" t="s">
        <v>88</v>
      </c>
      <c r="B134" s="48" t="s">
        <v>45</v>
      </c>
      <c r="C134" s="51">
        <v>47742.48</v>
      </c>
      <c r="D134" s="51"/>
      <c r="E134">
        <f t="shared" si="54"/>
        <v>11004.490742595286</v>
      </c>
      <c r="F134">
        <f t="shared" si="55"/>
        <v>11004.5</v>
      </c>
      <c r="G134">
        <f t="shared" si="56"/>
        <v>-3.346571495058015E-3</v>
      </c>
      <c r="I134" s="8">
        <f t="shared" si="77"/>
        <v>-3.346571495058015E-3</v>
      </c>
      <c r="J134" s="117"/>
      <c r="K134" s="116"/>
      <c r="M134" s="116"/>
      <c r="N134" s="116"/>
      <c r="O134" s="40"/>
      <c r="Q134" s="293">
        <f t="shared" si="57"/>
        <v>32723.980000000003</v>
      </c>
      <c r="R134" s="8">
        <f t="shared" si="58"/>
        <v>1.1199540771534837E-5</v>
      </c>
      <c r="S134" s="8">
        <v>0.1</v>
      </c>
      <c r="T134" s="167">
        <f t="shared" si="59"/>
        <v>1.1199540771534837E-6</v>
      </c>
      <c r="U134" s="8"/>
      <c r="V134" s="8"/>
      <c r="Z134">
        <f t="shared" si="60"/>
        <v>11004.5</v>
      </c>
      <c r="AA134">
        <f t="shared" si="61"/>
        <v>2.6197876098813183E-3</v>
      </c>
      <c r="AB134">
        <f t="shared" si="62"/>
        <v>-2.3804375787125033E-3</v>
      </c>
      <c r="AC134">
        <f t="shared" si="63"/>
        <v>-3.346571495058015E-3</v>
      </c>
      <c r="AD134">
        <f t="shared" si="64"/>
        <v>-5.9663591049393333E-3</v>
      </c>
      <c r="AE134">
        <f t="shared" si="65"/>
        <v>3.5597440969092486E-6</v>
      </c>
      <c r="AF134">
        <f t="shared" si="66"/>
        <v>-3.346571495058015E-3</v>
      </c>
      <c r="AG134" s="25"/>
      <c r="AH134">
        <f t="shared" si="67"/>
        <v>-9.6613391634551161E-4</v>
      </c>
      <c r="AI134">
        <f t="shared" si="68"/>
        <v>0.87029244105878711</v>
      </c>
      <c r="AJ134">
        <f t="shared" si="69"/>
        <v>-5.5842418137613002E-2</v>
      </c>
      <c r="AK134">
        <f t="shared" si="70"/>
        <v>0.13883785201994364</v>
      </c>
      <c r="AL134">
        <f t="shared" si="71"/>
        <v>2.322208515637453</v>
      </c>
      <c r="AM134">
        <f t="shared" si="72"/>
        <v>2.3027406020030323</v>
      </c>
      <c r="AN134">
        <f t="shared" si="80"/>
        <v>8.4557470274982496</v>
      </c>
      <c r="AO134">
        <f t="shared" si="80"/>
        <v>8.4557467882657988</v>
      </c>
      <c r="AP134">
        <f t="shared" si="80"/>
        <v>8.4557490124657626</v>
      </c>
      <c r="AQ134">
        <f t="shared" si="80"/>
        <v>8.455728333281435</v>
      </c>
      <c r="AR134">
        <f t="shared" si="80"/>
        <v>8.4559205710588081</v>
      </c>
      <c r="AS134">
        <f t="shared" si="80"/>
        <v>8.4541314100381886</v>
      </c>
      <c r="AT134">
        <f t="shared" si="80"/>
        <v>8.4706073473659345</v>
      </c>
      <c r="AU134">
        <f t="shared" si="73"/>
        <v>8.2991228742709424</v>
      </c>
    </row>
    <row r="135" spans="1:67" s="8" customFormat="1">
      <c r="A135" s="47" t="s">
        <v>88</v>
      </c>
      <c r="B135" s="48"/>
      <c r="C135" s="51">
        <v>47778.45</v>
      </c>
      <c r="D135" s="51"/>
      <c r="E135">
        <f t="shared" si="54"/>
        <v>11103.992231835469</v>
      </c>
      <c r="F135">
        <f t="shared" si="55"/>
        <v>11104</v>
      </c>
      <c r="G135">
        <f t="shared" si="56"/>
        <v>-2.8082080025342293E-3</v>
      </c>
      <c r="H135" s="116"/>
      <c r="I135" s="8">
        <f t="shared" si="77"/>
        <v>-2.8082080025342293E-3</v>
      </c>
      <c r="J135" s="117"/>
      <c r="K135" s="116"/>
      <c r="L135" s="116"/>
      <c r="M135" s="116"/>
      <c r="N135" s="116"/>
      <c r="O135" s="40"/>
      <c r="P135" s="116"/>
      <c r="Q135" s="293">
        <f t="shared" si="57"/>
        <v>32759.949999999997</v>
      </c>
      <c r="R135" s="8">
        <f t="shared" si="58"/>
        <v>7.886032185497286E-6</v>
      </c>
      <c r="S135" s="8">
        <v>0.1</v>
      </c>
      <c r="T135" s="167">
        <f t="shared" si="59"/>
        <v>7.886032185497286E-7</v>
      </c>
      <c r="U135" s="116"/>
      <c r="V135" s="116"/>
      <c r="W135" s="116"/>
      <c r="Z135">
        <f t="shared" si="60"/>
        <v>11104</v>
      </c>
      <c r="AA135">
        <f t="shared" si="61"/>
        <v>2.8661271855290977E-3</v>
      </c>
      <c r="AB135">
        <f t="shared" si="62"/>
        <v>-2.0074423885067258E-3</v>
      </c>
      <c r="AC135">
        <f t="shared" si="63"/>
        <v>-2.8082080025342293E-3</v>
      </c>
      <c r="AD135">
        <f t="shared" si="64"/>
        <v>-5.674335188063327E-3</v>
      </c>
      <c r="AE135">
        <f t="shared" si="65"/>
        <v>3.2198079826493677E-6</v>
      </c>
      <c r="AF135">
        <f t="shared" si="66"/>
        <v>-2.8082080025342293E-3</v>
      </c>
      <c r="AG135" s="25"/>
      <c r="AH135">
        <f t="shared" si="67"/>
        <v>-8.0076561402750348E-4</v>
      </c>
      <c r="AI135">
        <f t="shared" si="68"/>
        <v>0.86618486851210652</v>
      </c>
      <c r="AJ135">
        <f t="shared" si="69"/>
        <v>-2.5858029195249616E-2</v>
      </c>
      <c r="AK135">
        <f t="shared" si="70"/>
        <v>0.13488332211536677</v>
      </c>
      <c r="AL135">
        <f t="shared" si="71"/>
        <v>2.3522190858460532</v>
      </c>
      <c r="AM135">
        <f t="shared" si="72"/>
        <v>2.4007054868572393</v>
      </c>
      <c r="AN135">
        <f t="shared" si="80"/>
        <v>8.4896827326062265</v>
      </c>
      <c r="AO135">
        <f t="shared" si="80"/>
        <v>8.4896824166474829</v>
      </c>
      <c r="AP135">
        <f t="shared" si="80"/>
        <v>8.4896852174243538</v>
      </c>
      <c r="AQ135">
        <f t="shared" si="80"/>
        <v>8.4896603899165388</v>
      </c>
      <c r="AR135">
        <f t="shared" si="80"/>
        <v>8.4898804444380325</v>
      </c>
      <c r="AS135">
        <f t="shared" si="80"/>
        <v>8.4879277342336508</v>
      </c>
      <c r="AT135">
        <f t="shared" si="80"/>
        <v>8.505079382132374</v>
      </c>
      <c r="AU135">
        <f t="shared" si="73"/>
        <v>8.3367981286493151</v>
      </c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</row>
    <row r="136" spans="1:67" s="8" customFormat="1">
      <c r="A136" s="47" t="s">
        <v>89</v>
      </c>
      <c r="B136" s="48"/>
      <c r="C136" s="51">
        <v>47804.468000000001</v>
      </c>
      <c r="D136" s="51"/>
      <c r="E136">
        <f t="shared" si="54"/>
        <v>11175.964145848589</v>
      </c>
      <c r="F136">
        <f t="shared" si="55"/>
        <v>11176</v>
      </c>
      <c r="G136">
        <f t="shared" si="56"/>
        <v>-1.2961351996636949E-2</v>
      </c>
      <c r="H136" s="116"/>
      <c r="I136" s="8">
        <f t="shared" si="77"/>
        <v>-1.2961351996636949E-2</v>
      </c>
      <c r="J136" s="117"/>
      <c r="K136" s="116"/>
      <c r="L136" s="116"/>
      <c r="M136" s="116"/>
      <c r="N136" s="116"/>
      <c r="O136" s="40"/>
      <c r="P136" s="116"/>
      <c r="Q136" s="293">
        <f t="shared" si="57"/>
        <v>32785.968000000001</v>
      </c>
      <c r="R136" s="8">
        <f t="shared" si="58"/>
        <v>1.6799664558072463E-4</v>
      </c>
      <c r="S136" s="8">
        <v>0.1</v>
      </c>
      <c r="T136" s="167">
        <f t="shared" si="59"/>
        <v>1.6799664558072464E-5</v>
      </c>
      <c r="U136" s="116"/>
      <c r="W136" s="116"/>
      <c r="Z136">
        <f t="shared" si="60"/>
        <v>11176</v>
      </c>
      <c r="AA136">
        <f t="shared" si="61"/>
        <v>3.0437046072404298E-3</v>
      </c>
      <c r="AB136">
        <f t="shared" si="62"/>
        <v>-1.2280352409599812E-2</v>
      </c>
      <c r="AC136">
        <f t="shared" si="63"/>
        <v>-1.2961351996636949E-2</v>
      </c>
      <c r="AD136">
        <f t="shared" si="64"/>
        <v>-1.6005056603877379E-2</v>
      </c>
      <c r="AE136">
        <f t="shared" si="65"/>
        <v>2.561618368933189E-5</v>
      </c>
      <c r="AF136">
        <f t="shared" si="66"/>
        <v>-1.2961351996636949E-2</v>
      </c>
      <c r="AG136" s="25"/>
      <c r="AH136">
        <f t="shared" si="67"/>
        <v>-6.8099958703713706E-4</v>
      </c>
      <c r="AI136">
        <f t="shared" si="68"/>
        <v>0.86331045767485315</v>
      </c>
      <c r="AJ136">
        <f t="shared" si="69"/>
        <v>-4.3186950650779231E-3</v>
      </c>
      <c r="AK136">
        <f t="shared" si="70"/>
        <v>0.13196957611109417</v>
      </c>
      <c r="AL136">
        <f t="shared" si="71"/>
        <v>2.3737612890274886</v>
      </c>
      <c r="AM136">
        <f t="shared" si="72"/>
        <v>2.4754913363526616</v>
      </c>
      <c r="AN136">
        <f t="shared" si="80"/>
        <v>8.5141406648608697</v>
      </c>
      <c r="AO136">
        <f t="shared" si="80"/>
        <v>8.514140284204494</v>
      </c>
      <c r="AP136">
        <f t="shared" si="80"/>
        <v>8.5141435511852617</v>
      </c>
      <c r="AQ136">
        <f t="shared" si="80"/>
        <v>8.5141155118976375</v>
      </c>
      <c r="AR136">
        <f t="shared" si="80"/>
        <v>8.5143561297916595</v>
      </c>
      <c r="AS136">
        <f t="shared" si="80"/>
        <v>8.5122888453209526</v>
      </c>
      <c r="AT136">
        <f t="shared" si="80"/>
        <v>8.5298747535740116</v>
      </c>
      <c r="AU136">
        <f t="shared" si="73"/>
        <v>8.3640606242798974</v>
      </c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</row>
    <row r="137" spans="1:67">
      <c r="A137" s="47" t="s">
        <v>89</v>
      </c>
      <c r="B137" s="48"/>
      <c r="C137" s="51">
        <v>47857.260999999999</v>
      </c>
      <c r="D137" s="51"/>
      <c r="E137">
        <f t="shared" si="54"/>
        <v>11322.002014112633</v>
      </c>
      <c r="F137">
        <f t="shared" si="55"/>
        <v>11322</v>
      </c>
      <c r="G137">
        <f t="shared" si="56"/>
        <v>7.2810600249795243E-4</v>
      </c>
      <c r="I137" s="8">
        <f t="shared" si="77"/>
        <v>7.2810600249795243E-4</v>
      </c>
      <c r="J137" s="117"/>
      <c r="K137" s="116"/>
      <c r="M137" s="116"/>
      <c r="N137" s="116"/>
      <c r="O137" s="40"/>
      <c r="Q137" s="293">
        <f t="shared" si="57"/>
        <v>32838.760999999999</v>
      </c>
      <c r="R137" s="8">
        <f t="shared" si="58"/>
        <v>5.3013835087354826E-7</v>
      </c>
      <c r="S137" s="8">
        <v>0.1</v>
      </c>
      <c r="T137" s="167">
        <f t="shared" si="59"/>
        <v>5.301383508735483E-8</v>
      </c>
      <c r="Z137">
        <f t="shared" si="60"/>
        <v>11322</v>
      </c>
      <c r="AA137">
        <f t="shared" si="61"/>
        <v>3.4017524849750931E-3</v>
      </c>
      <c r="AB137">
        <f t="shared" si="62"/>
        <v>1.1662735810438205E-3</v>
      </c>
      <c r="AC137">
        <f t="shared" si="63"/>
        <v>7.2810600249795243E-4</v>
      </c>
      <c r="AD137">
        <f t="shared" si="64"/>
        <v>-2.6736464824771407E-3</v>
      </c>
      <c r="AE137">
        <f t="shared" si="65"/>
        <v>7.1483855132623876E-7</v>
      </c>
      <c r="AF137">
        <f t="shared" si="66"/>
        <v>7.2810600249795243E-4</v>
      </c>
      <c r="AG137" s="25"/>
      <c r="AH137">
        <f t="shared" si="67"/>
        <v>-4.3816757854586805E-4</v>
      </c>
      <c r="AI137">
        <f t="shared" si="68"/>
        <v>0.85773176645906368</v>
      </c>
      <c r="AJ137">
        <f t="shared" si="69"/>
        <v>3.8926294423694802E-2</v>
      </c>
      <c r="AK137">
        <f t="shared" si="70"/>
        <v>0.12593549827249509</v>
      </c>
      <c r="AL137">
        <f t="shared" si="71"/>
        <v>2.4170161292030716</v>
      </c>
      <c r="AM137">
        <f t="shared" si="72"/>
        <v>2.6384001183048902</v>
      </c>
      <c r="AN137">
        <f t="shared" si="80"/>
        <v>8.5634923141295243</v>
      </c>
      <c r="AO137">
        <f t="shared" si="80"/>
        <v>8.5634917779326258</v>
      </c>
      <c r="AP137">
        <f t="shared" si="80"/>
        <v>8.5634961098521192</v>
      </c>
      <c r="AQ137">
        <f t="shared" si="80"/>
        <v>8.5634611117728117</v>
      </c>
      <c r="AR137">
        <f t="shared" si="80"/>
        <v>8.5637438245319206</v>
      </c>
      <c r="AS137">
        <f t="shared" si="80"/>
        <v>8.5614574161332051</v>
      </c>
      <c r="AT137">
        <f t="shared" si="80"/>
        <v>8.5797779787411184</v>
      </c>
      <c r="AU137">
        <f t="shared" si="73"/>
        <v>8.419342907086353</v>
      </c>
    </row>
    <row r="138" spans="1:67" s="8" customFormat="1">
      <c r="A138" s="47" t="s">
        <v>73</v>
      </c>
      <c r="B138" s="48"/>
      <c r="C138" s="51">
        <v>47861.607000000004</v>
      </c>
      <c r="D138" s="51" t="s">
        <v>16</v>
      </c>
      <c r="E138">
        <f t="shared" si="54"/>
        <v>11334.024073390876</v>
      </c>
      <c r="F138">
        <f t="shared" si="55"/>
        <v>11334</v>
      </c>
      <c r="G138">
        <f t="shared" si="56"/>
        <v>8.7025820030248724E-3</v>
      </c>
      <c r="H138" s="116"/>
      <c r="I138" s="116">
        <f t="shared" si="77"/>
        <v>8.7025820030248724E-3</v>
      </c>
      <c r="J138" s="9"/>
      <c r="K138" s="116"/>
      <c r="L138" s="116"/>
      <c r="M138" s="116"/>
      <c r="N138" s="116"/>
      <c r="O138" s="40"/>
      <c r="P138" s="116"/>
      <c r="Q138" s="293">
        <f t="shared" si="57"/>
        <v>32843.107000000004</v>
      </c>
      <c r="R138" s="8">
        <f t="shared" si="58"/>
        <v>7.5734933519372403E-5</v>
      </c>
      <c r="S138" s="8">
        <v>0.1</v>
      </c>
      <c r="T138" s="167">
        <f t="shared" si="59"/>
        <v>7.5734933519372408E-6</v>
      </c>
      <c r="U138" s="116"/>
      <c r="V138" s="116"/>
      <c r="W138" s="116"/>
      <c r="Z138">
        <f t="shared" si="60"/>
        <v>11334</v>
      </c>
      <c r="AA138">
        <f t="shared" si="61"/>
        <v>3.431047288213549E-3</v>
      </c>
      <c r="AB138">
        <f t="shared" si="62"/>
        <v>9.1208046733866083E-3</v>
      </c>
      <c r="AC138">
        <f t="shared" si="63"/>
        <v>8.7025820030248724E-3</v>
      </c>
      <c r="AD138">
        <f t="shared" si="64"/>
        <v>5.2715347148113234E-3</v>
      </c>
      <c r="AE138">
        <f t="shared" si="65"/>
        <v>2.7789078249460903E-6</v>
      </c>
      <c r="AF138">
        <f t="shared" si="66"/>
        <v>8.7025820030248724E-3</v>
      </c>
      <c r="AG138" s="25"/>
      <c r="AH138">
        <f t="shared" si="67"/>
        <v>-4.1822267036173519E-4</v>
      </c>
      <c r="AI138">
        <f t="shared" si="68"/>
        <v>0.85728803010851895</v>
      </c>
      <c r="AJ138">
        <f t="shared" si="69"/>
        <v>4.2453937520158663E-2</v>
      </c>
      <c r="AK138">
        <f t="shared" si="70"/>
        <v>0.12543242662761894</v>
      </c>
      <c r="AL138">
        <f t="shared" si="71"/>
        <v>2.4205466981075405</v>
      </c>
      <c r="AM138">
        <f t="shared" si="72"/>
        <v>2.6525195982951772</v>
      </c>
      <c r="AN138">
        <f t="shared" si="80"/>
        <v>8.5675345497500768</v>
      </c>
      <c r="AO138">
        <f t="shared" si="80"/>
        <v>8.5675339993205863</v>
      </c>
      <c r="AP138">
        <f t="shared" si="80"/>
        <v>8.5675384254249636</v>
      </c>
      <c r="AQ138">
        <f t="shared" si="80"/>
        <v>8.5675028336680565</v>
      </c>
      <c r="AR138">
        <f t="shared" si="80"/>
        <v>8.5677889972472983</v>
      </c>
      <c r="AS138">
        <f t="shared" si="80"/>
        <v>8.565485510130717</v>
      </c>
      <c r="AT138">
        <f t="shared" si="80"/>
        <v>8.5838575789809326</v>
      </c>
      <c r="AU138">
        <f t="shared" si="73"/>
        <v>8.4238866563581176</v>
      </c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</row>
    <row r="139" spans="1:67" s="8" customFormat="1">
      <c r="A139" s="47" t="s">
        <v>89</v>
      </c>
      <c r="B139" s="48"/>
      <c r="C139" s="51">
        <v>47862.33</v>
      </c>
      <c r="D139" s="51"/>
      <c r="E139">
        <f t="shared" si="54"/>
        <v>11336.024061623306</v>
      </c>
      <c r="F139">
        <f t="shared" si="55"/>
        <v>11336</v>
      </c>
      <c r="G139">
        <f t="shared" si="56"/>
        <v>8.6983280052663758E-3</v>
      </c>
      <c r="H139" s="116"/>
      <c r="I139" s="8">
        <f t="shared" si="77"/>
        <v>8.6983280052663758E-3</v>
      </c>
      <c r="J139" s="117"/>
      <c r="K139" s="116"/>
      <c r="L139" s="116"/>
      <c r="M139" s="116"/>
      <c r="N139" s="116"/>
      <c r="O139" s="40"/>
      <c r="P139" s="116"/>
      <c r="Q139" s="293">
        <f t="shared" si="57"/>
        <v>32843.83</v>
      </c>
      <c r="R139" s="8">
        <f t="shared" si="58"/>
        <v>7.5660910087201324E-5</v>
      </c>
      <c r="S139" s="8">
        <v>0.1</v>
      </c>
      <c r="T139" s="167">
        <f t="shared" si="59"/>
        <v>7.5660910087201329E-6</v>
      </c>
      <c r="U139" s="116"/>
      <c r="V139" s="116"/>
      <c r="W139" s="116"/>
      <c r="Z139">
        <f t="shared" si="60"/>
        <v>11336</v>
      </c>
      <c r="AA139">
        <f t="shared" si="61"/>
        <v>3.4359276553787327E-3</v>
      </c>
      <c r="AB139">
        <f t="shared" si="62"/>
        <v>9.1132268535945044E-3</v>
      </c>
      <c r="AC139">
        <f t="shared" si="63"/>
        <v>8.6983280052663758E-3</v>
      </c>
      <c r="AD139">
        <f t="shared" si="64"/>
        <v>5.2624003498876436E-3</v>
      </c>
      <c r="AE139">
        <f t="shared" si="65"/>
        <v>2.7692857442497594E-6</v>
      </c>
      <c r="AF139">
        <f t="shared" si="66"/>
        <v>8.6983280052663758E-3</v>
      </c>
      <c r="AG139" s="25"/>
      <c r="AH139">
        <f t="shared" si="67"/>
        <v>-4.1489884832812826E-4</v>
      </c>
      <c r="AI139">
        <f t="shared" si="68"/>
        <v>0.8572142913226557</v>
      </c>
      <c r="AJ139">
        <f t="shared" si="69"/>
        <v>4.3041473302024971E-2</v>
      </c>
      <c r="AK139">
        <f t="shared" si="70"/>
        <v>0.12534847983724645</v>
      </c>
      <c r="AL139">
        <f t="shared" si="71"/>
        <v>2.4211347714563258</v>
      </c>
      <c r="AM139">
        <f t="shared" si="72"/>
        <v>2.6548842802835431</v>
      </c>
      <c r="AN139">
        <f t="shared" si="80"/>
        <v>8.5682080525545778</v>
      </c>
      <c r="AO139">
        <f t="shared" si="80"/>
        <v>8.5682074997318711</v>
      </c>
      <c r="AP139">
        <f t="shared" si="80"/>
        <v>8.5682119416258953</v>
      </c>
      <c r="AQ139">
        <f t="shared" si="80"/>
        <v>8.5681762506567321</v>
      </c>
      <c r="AR139">
        <f t="shared" si="80"/>
        <v>8.5684629888954813</v>
      </c>
      <c r="AS139">
        <f t="shared" si="80"/>
        <v>8.566156670522302</v>
      </c>
      <c r="AT139">
        <f t="shared" si="80"/>
        <v>8.5845371909986916</v>
      </c>
      <c r="AU139">
        <f t="shared" si="73"/>
        <v>8.4246439479034123</v>
      </c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</row>
    <row r="140" spans="1:67" s="8" customFormat="1">
      <c r="A140" s="47" t="s">
        <v>90</v>
      </c>
      <c r="B140" s="48" t="s">
        <v>45</v>
      </c>
      <c r="C140" s="51">
        <v>48092.425000000003</v>
      </c>
      <c r="D140" s="51"/>
      <c r="E140">
        <f t="shared" si="54"/>
        <v>11972.521008154416</v>
      </c>
      <c r="F140">
        <f t="shared" si="55"/>
        <v>11972.5</v>
      </c>
      <c r="G140">
        <f t="shared" si="56"/>
        <v>7.5944925047224388E-3</v>
      </c>
      <c r="H140" s="116"/>
      <c r="I140" s="8">
        <f t="shared" si="77"/>
        <v>7.5944925047224388E-3</v>
      </c>
      <c r="J140" s="117"/>
      <c r="K140" s="116"/>
      <c r="L140" s="116"/>
      <c r="M140" s="116"/>
      <c r="N140" s="116"/>
      <c r="O140" s="40"/>
      <c r="P140" s="116"/>
      <c r="Q140" s="293">
        <f t="shared" si="57"/>
        <v>33073.925000000003</v>
      </c>
      <c r="R140" s="8">
        <f t="shared" si="58"/>
        <v>5.7676316404285301E-5</v>
      </c>
      <c r="S140" s="8">
        <v>0.1</v>
      </c>
      <c r="T140" s="167">
        <f t="shared" si="59"/>
        <v>5.7676316404285301E-6</v>
      </c>
      <c r="U140" s="116"/>
      <c r="W140" s="116"/>
      <c r="Z140">
        <f t="shared" si="60"/>
        <v>11972.5</v>
      </c>
      <c r="AA140">
        <f t="shared" si="61"/>
        <v>4.9516650379246852E-3</v>
      </c>
      <c r="AB140">
        <f t="shared" si="62"/>
        <v>6.9633235240002186E-3</v>
      </c>
      <c r="AC140">
        <f t="shared" si="63"/>
        <v>7.5944925047224388E-3</v>
      </c>
      <c r="AD140">
        <f t="shared" si="64"/>
        <v>2.6428274667977536E-3</v>
      </c>
      <c r="AE140">
        <f t="shared" si="65"/>
        <v>6.9845370192606318E-7</v>
      </c>
      <c r="AF140">
        <f t="shared" si="66"/>
        <v>7.5944925047224388E-3</v>
      </c>
      <c r="AG140" s="25"/>
      <c r="AH140">
        <f t="shared" si="67"/>
        <v>6.3116898072222E-4</v>
      </c>
      <c r="AI140">
        <f t="shared" si="68"/>
        <v>0.83683565528638182</v>
      </c>
      <c r="AJ140">
        <f t="shared" si="69"/>
        <v>0.22365261658450072</v>
      </c>
      <c r="AK140">
        <f t="shared" si="70"/>
        <v>9.7351921471410016E-2</v>
      </c>
      <c r="AL140">
        <f t="shared" si="71"/>
        <v>2.6036404128014112</v>
      </c>
      <c r="AM140">
        <f t="shared" si="72"/>
        <v>3.6277080038665095</v>
      </c>
      <c r="AN140">
        <f t="shared" si="80"/>
        <v>8.7798664802494919</v>
      </c>
      <c r="AO140">
        <f t="shared" si="80"/>
        <v>8.7798649325154638</v>
      </c>
      <c r="AP140">
        <f t="shared" si="80"/>
        <v>8.779875125741313</v>
      </c>
      <c r="AQ140">
        <f t="shared" si="80"/>
        <v>8.7798079927091344</v>
      </c>
      <c r="AR140">
        <f t="shared" si="80"/>
        <v>8.7802500714681759</v>
      </c>
      <c r="AS140">
        <f t="shared" si="80"/>
        <v>8.7773362207077206</v>
      </c>
      <c r="AT140">
        <f t="shared" si="80"/>
        <v>8.7964266375648776</v>
      </c>
      <c r="AU140">
        <f t="shared" si="73"/>
        <v>8.6656519821932072</v>
      </c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</row>
    <row r="141" spans="1:67">
      <c r="A141" s="47" t="s">
        <v>90</v>
      </c>
      <c r="B141" s="48" t="s">
        <v>45</v>
      </c>
      <c r="C141" s="51">
        <v>48114.470999999998</v>
      </c>
      <c r="D141" s="51"/>
      <c r="E141">
        <f t="shared" si="54"/>
        <v>12033.505434948658</v>
      </c>
      <c r="F141">
        <f t="shared" si="55"/>
        <v>12033.5</v>
      </c>
      <c r="G141">
        <f t="shared" si="56"/>
        <v>1.9647454973892309E-3</v>
      </c>
      <c r="I141" s="8">
        <f t="shared" si="77"/>
        <v>1.9647454973892309E-3</v>
      </c>
      <c r="J141" s="117"/>
      <c r="K141" s="116"/>
      <c r="M141" s="116"/>
      <c r="N141" s="116"/>
      <c r="O141" s="40"/>
      <c r="Q141" s="293">
        <f t="shared" si="57"/>
        <v>33095.970999999998</v>
      </c>
      <c r="R141" s="8">
        <f t="shared" si="58"/>
        <v>3.8602248695112566E-6</v>
      </c>
      <c r="S141" s="8">
        <v>0.1</v>
      </c>
      <c r="T141" s="167">
        <f t="shared" si="59"/>
        <v>3.860224869511257E-7</v>
      </c>
      <c r="Z141">
        <f t="shared" si="60"/>
        <v>12033.5</v>
      </c>
      <c r="AA141">
        <f t="shared" si="61"/>
        <v>5.0922602375664348E-3</v>
      </c>
      <c r="AB141">
        <f t="shared" si="62"/>
        <v>1.2353021632451589E-3</v>
      </c>
      <c r="AC141">
        <f t="shared" si="63"/>
        <v>1.9647454973892309E-3</v>
      </c>
      <c r="AD141">
        <f t="shared" si="64"/>
        <v>-3.1275147401772039E-3</v>
      </c>
      <c r="AE141">
        <f t="shared" si="65"/>
        <v>9.7813484500256829E-7</v>
      </c>
      <c r="AF141">
        <f t="shared" si="66"/>
        <v>1.9647454973892309E-3</v>
      </c>
      <c r="AG141" s="25"/>
      <c r="AH141">
        <f t="shared" si="67"/>
        <v>7.2944333414407187E-4</v>
      </c>
      <c r="AI141">
        <f t="shared" si="68"/>
        <v>0.83519879575568479</v>
      </c>
      <c r="AJ141">
        <f t="shared" si="69"/>
        <v>0.24024567599078794</v>
      </c>
      <c r="AK141">
        <f t="shared" si="70"/>
        <v>9.4554550813927107E-2</v>
      </c>
      <c r="AL141">
        <f t="shared" si="71"/>
        <v>2.6206989290476499</v>
      </c>
      <c r="AM141">
        <f t="shared" si="72"/>
        <v>3.7523440298767268</v>
      </c>
      <c r="AN141">
        <f t="shared" ref="AN141:AT150" si="81">$AU141+$AB$7*SIN(AO141)</f>
        <v>8.7998993986595302</v>
      </c>
      <c r="AO141">
        <f t="shared" si="81"/>
        <v>8.7998977450882752</v>
      </c>
      <c r="AP141">
        <f t="shared" si="81"/>
        <v>8.7999084758116801</v>
      </c>
      <c r="AQ141">
        <f t="shared" si="81"/>
        <v>8.7998388381285366</v>
      </c>
      <c r="AR141">
        <f t="shared" si="81"/>
        <v>8.8002906938365886</v>
      </c>
      <c r="AS141">
        <f t="shared" si="81"/>
        <v>8.7973561228397532</v>
      </c>
      <c r="AT141">
        <f t="shared" si="81"/>
        <v>8.8163058435111044</v>
      </c>
      <c r="AU141">
        <f t="shared" si="73"/>
        <v>8.6887493743246722</v>
      </c>
    </row>
    <row r="142" spans="1:67">
      <c r="A142" s="47" t="s">
        <v>90</v>
      </c>
      <c r="B142" s="48"/>
      <c r="C142" s="51">
        <v>48115.377999999997</v>
      </c>
      <c r="D142" s="51"/>
      <c r="E142">
        <f t="shared" si="54"/>
        <v>12036.014410504422</v>
      </c>
      <c r="F142">
        <f t="shared" si="55"/>
        <v>12036</v>
      </c>
      <c r="G142">
        <f t="shared" si="56"/>
        <v>5.2094279963057488E-3</v>
      </c>
      <c r="I142" s="8">
        <f t="shared" si="77"/>
        <v>5.2094279963057488E-3</v>
      </c>
      <c r="J142" s="117"/>
      <c r="K142" s="116"/>
      <c r="M142" s="116"/>
      <c r="N142" s="116"/>
      <c r="O142" s="40"/>
      <c r="Q142" s="293">
        <f t="shared" si="57"/>
        <v>33096.877999999997</v>
      </c>
      <c r="R142" s="8">
        <f t="shared" si="58"/>
        <v>2.7138140048694128E-5</v>
      </c>
      <c r="S142" s="8">
        <v>0.1</v>
      </c>
      <c r="T142" s="167">
        <f t="shared" si="59"/>
        <v>2.713814004869413E-6</v>
      </c>
      <c r="U142" s="8"/>
      <c r="Z142">
        <f t="shared" si="60"/>
        <v>12036</v>
      </c>
      <c r="AA142">
        <f t="shared" si="61"/>
        <v>5.09800224704186E-3</v>
      </c>
      <c r="AB142">
        <f t="shared" si="62"/>
        <v>4.4759670742990035E-3</v>
      </c>
      <c r="AC142">
        <f t="shared" si="63"/>
        <v>5.2094279963057488E-3</v>
      </c>
      <c r="AD142">
        <f t="shared" si="64"/>
        <v>1.1142574926388885E-4</v>
      </c>
      <c r="AE142">
        <f t="shared" si="65"/>
        <v>1.2415697599019026E-9</v>
      </c>
      <c r="AF142">
        <f t="shared" si="66"/>
        <v>5.2094279963057488E-3</v>
      </c>
      <c r="AG142" s="25"/>
      <c r="AH142">
        <f t="shared" si="67"/>
        <v>7.3346092200674495E-4</v>
      </c>
      <c r="AI142">
        <f t="shared" si="68"/>
        <v>0.83513286482418447</v>
      </c>
      <c r="AJ142">
        <f t="shared" si="69"/>
        <v>0.24092288678135079</v>
      </c>
      <c r="AK142">
        <f t="shared" si="70"/>
        <v>9.4439545418851759E-2</v>
      </c>
      <c r="AL142">
        <f t="shared" si="71"/>
        <v>2.6213966326282385</v>
      </c>
      <c r="AM142">
        <f t="shared" si="72"/>
        <v>3.7576116403560964</v>
      </c>
      <c r="AN142">
        <f t="shared" si="81"/>
        <v>8.8007195882029432</v>
      </c>
      <c r="AO142">
        <f t="shared" si="81"/>
        <v>8.8007179303258347</v>
      </c>
      <c r="AP142">
        <f t="shared" si="81"/>
        <v>8.8007286826342579</v>
      </c>
      <c r="AQ142">
        <f t="shared" si="81"/>
        <v>8.8006589461073101</v>
      </c>
      <c r="AR142">
        <f t="shared" si="81"/>
        <v>8.8011111758506129</v>
      </c>
      <c r="AS142">
        <f t="shared" si="81"/>
        <v>8.7981759150365964</v>
      </c>
      <c r="AT142">
        <f t="shared" si="81"/>
        <v>8.8171191016778572</v>
      </c>
      <c r="AU142">
        <f t="shared" si="73"/>
        <v>8.6896959887562897</v>
      </c>
    </row>
    <row r="143" spans="1:67">
      <c r="A143" s="47" t="s">
        <v>90</v>
      </c>
      <c r="B143" s="48"/>
      <c r="C143" s="51">
        <v>48162.370999999999</v>
      </c>
      <c r="D143" s="51"/>
      <c r="E143">
        <f t="shared" si="54"/>
        <v>12166.008113141756</v>
      </c>
      <c r="F143">
        <f t="shared" si="55"/>
        <v>12166</v>
      </c>
      <c r="G143">
        <f t="shared" si="56"/>
        <v>2.9329180033528246E-3</v>
      </c>
      <c r="I143" s="8">
        <f t="shared" si="77"/>
        <v>2.9329180033528246E-3</v>
      </c>
      <c r="J143" s="117"/>
      <c r="K143" s="116"/>
      <c r="M143" s="116"/>
      <c r="N143" s="116"/>
      <c r="O143" s="40"/>
      <c r="Q143" s="293">
        <f t="shared" si="57"/>
        <v>33143.870999999999</v>
      </c>
      <c r="R143" s="8">
        <f t="shared" si="58"/>
        <v>8.6020080143911188E-6</v>
      </c>
      <c r="S143" s="8">
        <v>0.1</v>
      </c>
      <c r="T143" s="167">
        <f t="shared" si="59"/>
        <v>8.6020080143911192E-7</v>
      </c>
      <c r="Z143">
        <f t="shared" si="60"/>
        <v>12166</v>
      </c>
      <c r="AA143">
        <f t="shared" si="61"/>
        <v>5.3943308864204103E-3</v>
      </c>
      <c r="AB143">
        <f t="shared" si="62"/>
        <v>1.9917090624838939E-3</v>
      </c>
      <c r="AC143">
        <f t="shared" si="63"/>
        <v>2.9329180033528246E-3</v>
      </c>
      <c r="AD143">
        <f t="shared" si="64"/>
        <v>-2.4614128830675857E-3</v>
      </c>
      <c r="AE143">
        <f t="shared" si="65"/>
        <v>6.0585533809310849E-7</v>
      </c>
      <c r="AF143">
        <f t="shared" si="66"/>
        <v>2.9329180033528246E-3</v>
      </c>
      <c r="AG143" s="25"/>
      <c r="AH143">
        <f t="shared" si="67"/>
        <v>9.4120894086893074E-4</v>
      </c>
      <c r="AI143">
        <f t="shared" si="68"/>
        <v>0.83182886916052201</v>
      </c>
      <c r="AJ143">
        <f t="shared" si="69"/>
        <v>0.2758263177951088</v>
      </c>
      <c r="AK143">
        <f t="shared" si="70"/>
        <v>8.8422116872257484E-2</v>
      </c>
      <c r="AL143">
        <f t="shared" si="71"/>
        <v>2.6575292604176166</v>
      </c>
      <c r="AM143">
        <f t="shared" si="72"/>
        <v>4.0506961777099733</v>
      </c>
      <c r="AN143">
        <f t="shared" si="81"/>
        <v>8.8432823609945519</v>
      </c>
      <c r="AO143">
        <f t="shared" si="81"/>
        <v>8.8432804852879858</v>
      </c>
      <c r="AP143">
        <f t="shared" si="81"/>
        <v>8.8432922990941254</v>
      </c>
      <c r="AQ143">
        <f t="shared" si="81"/>
        <v>8.8432178903942678</v>
      </c>
      <c r="AR143">
        <f t="shared" si="81"/>
        <v>8.8436864893767044</v>
      </c>
      <c r="AS143">
        <f t="shared" si="81"/>
        <v>8.8407330086389226</v>
      </c>
      <c r="AT143">
        <f t="shared" si="81"/>
        <v>8.8592540160911515</v>
      </c>
      <c r="AU143">
        <f t="shared" si="73"/>
        <v>8.7389199392003949</v>
      </c>
    </row>
    <row r="144" spans="1:67" s="8" customFormat="1">
      <c r="A144" s="47" t="s">
        <v>90</v>
      </c>
      <c r="B144" s="48"/>
      <c r="C144" s="51">
        <v>48170.328000000001</v>
      </c>
      <c r="D144" s="51"/>
      <c r="E144">
        <f t="shared" si="54"/>
        <v>12188.019048640352</v>
      </c>
      <c r="F144">
        <f t="shared" si="55"/>
        <v>12188</v>
      </c>
      <c r="G144">
        <f t="shared" si="56"/>
        <v>6.8861240069963969E-3</v>
      </c>
      <c r="H144" s="116"/>
      <c r="I144" s="8">
        <f t="shared" si="77"/>
        <v>6.8861240069963969E-3</v>
      </c>
      <c r="J144" s="117"/>
      <c r="K144" s="116"/>
      <c r="L144" s="116"/>
      <c r="M144" s="116"/>
      <c r="N144" s="116"/>
      <c r="O144" s="40"/>
      <c r="P144" s="116"/>
      <c r="Q144" s="293">
        <f t="shared" si="57"/>
        <v>33151.828000000001</v>
      </c>
      <c r="R144" s="8">
        <f t="shared" si="58"/>
        <v>4.7418703839732115E-5</v>
      </c>
      <c r="S144" s="8">
        <v>0.1</v>
      </c>
      <c r="T144" s="167">
        <f t="shared" si="59"/>
        <v>4.7418703839732122E-6</v>
      </c>
      <c r="U144" s="116"/>
      <c r="V144" s="116"/>
      <c r="Z144">
        <f t="shared" si="60"/>
        <v>12188</v>
      </c>
      <c r="AA144">
        <f t="shared" si="61"/>
        <v>5.4440292154672963E-3</v>
      </c>
      <c r="AB144">
        <f t="shared" si="62"/>
        <v>5.9099958301669971E-3</v>
      </c>
      <c r="AC144">
        <f t="shared" si="63"/>
        <v>6.8861240069963969E-3</v>
      </c>
      <c r="AD144">
        <f t="shared" si="64"/>
        <v>1.4420947915291006E-3</v>
      </c>
      <c r="AE144">
        <f t="shared" si="65"/>
        <v>2.0796373877553601E-7</v>
      </c>
      <c r="AF144">
        <f t="shared" si="66"/>
        <v>6.8861240069963969E-3</v>
      </c>
      <c r="AG144" s="25"/>
      <c r="AH144">
        <f t="shared" si="67"/>
        <v>9.7612817682939958E-4</v>
      </c>
      <c r="AI144">
        <f t="shared" si="68"/>
        <v>0.8312937712980133</v>
      </c>
      <c r="AJ144">
        <f t="shared" si="69"/>
        <v>0.28167194575616267</v>
      </c>
      <c r="AK144">
        <f t="shared" si="70"/>
        <v>8.7396844320335385E-2</v>
      </c>
      <c r="AL144">
        <f t="shared" si="71"/>
        <v>2.6636161603372592</v>
      </c>
      <c r="AM144">
        <f t="shared" si="72"/>
        <v>4.1043384517091015</v>
      </c>
      <c r="AN144">
        <f t="shared" si="81"/>
        <v>8.8504688730396861</v>
      </c>
      <c r="AO144">
        <f t="shared" si="81"/>
        <v>8.8504669620675838</v>
      </c>
      <c r="AP144">
        <f t="shared" si="81"/>
        <v>8.850478941708575</v>
      </c>
      <c r="AQ144">
        <f t="shared" si="81"/>
        <v>8.8504038413295589</v>
      </c>
      <c r="AR144">
        <f t="shared" si="81"/>
        <v>8.8508745854189161</v>
      </c>
      <c r="AS144">
        <f t="shared" si="81"/>
        <v>8.8479214938649484</v>
      </c>
      <c r="AT144">
        <f t="shared" si="81"/>
        <v>8.8663552183002103</v>
      </c>
      <c r="AU144">
        <f t="shared" si="73"/>
        <v>8.7472501461986276</v>
      </c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</row>
    <row r="145" spans="1:67" s="8" customFormat="1">
      <c r="A145" s="47" t="s">
        <v>73</v>
      </c>
      <c r="B145" s="48"/>
      <c r="C145" s="51">
        <v>48176.639000000003</v>
      </c>
      <c r="D145" s="51" t="s">
        <v>16</v>
      </c>
      <c r="E145">
        <f t="shared" si="54"/>
        <v>12205.4767605835</v>
      </c>
      <c r="F145">
        <f t="shared" si="55"/>
        <v>12205.5</v>
      </c>
      <c r="G145">
        <f t="shared" si="56"/>
        <v>-8.4010984937776811E-3</v>
      </c>
      <c r="H145" s="116"/>
      <c r="I145" s="116">
        <f t="shared" si="77"/>
        <v>-8.4010984937776811E-3</v>
      </c>
      <c r="J145" s="9"/>
      <c r="K145" s="116"/>
      <c r="L145" s="116"/>
      <c r="M145" s="116"/>
      <c r="N145" s="116"/>
      <c r="O145" s="40"/>
      <c r="P145" s="116"/>
      <c r="Q145" s="293">
        <f t="shared" si="57"/>
        <v>33158.139000000003</v>
      </c>
      <c r="R145" s="8">
        <f t="shared" si="58"/>
        <v>7.0578455902153622E-5</v>
      </c>
      <c r="S145" s="8">
        <v>0.1</v>
      </c>
      <c r="T145" s="167">
        <f t="shared" si="59"/>
        <v>7.0578455902153624E-6</v>
      </c>
      <c r="U145" s="116"/>
      <c r="V145" s="116"/>
      <c r="W145" s="116"/>
      <c r="Z145">
        <f t="shared" si="60"/>
        <v>12205.5</v>
      </c>
      <c r="AA145">
        <f t="shared" si="61"/>
        <v>5.4834664241945816E-3</v>
      </c>
      <c r="AB145">
        <f t="shared" si="62"/>
        <v>-9.4049514969842124E-3</v>
      </c>
      <c r="AC145">
        <f t="shared" si="63"/>
        <v>-8.4010984937776811E-3</v>
      </c>
      <c r="AD145">
        <f t="shared" si="64"/>
        <v>-1.3884564917972263E-2</v>
      </c>
      <c r="AE145">
        <f t="shared" si="65"/>
        <v>1.9278114296138611E-5</v>
      </c>
      <c r="AF145">
        <f t="shared" si="66"/>
        <v>-8.4010984937776811E-3</v>
      </c>
      <c r="AG145" s="25"/>
      <c r="AH145">
        <f t="shared" si="67"/>
        <v>1.0038530032065308E-3</v>
      </c>
      <c r="AI145">
        <f t="shared" si="68"/>
        <v>0.83087306937027994</v>
      </c>
      <c r="AJ145">
        <f t="shared" si="69"/>
        <v>0.28630910679822097</v>
      </c>
      <c r="AK145">
        <f t="shared" si="70"/>
        <v>8.6579913003940231E-2</v>
      </c>
      <c r="AL145">
        <f t="shared" si="71"/>
        <v>2.6684524512785925</v>
      </c>
      <c r="AM145">
        <f t="shared" si="72"/>
        <v>4.1479243645506578</v>
      </c>
      <c r="AN145">
        <f t="shared" si="81"/>
        <v>8.8561821328263903</v>
      </c>
      <c r="AO145">
        <f t="shared" si="81"/>
        <v>8.8561801942287417</v>
      </c>
      <c r="AP145">
        <f t="shared" si="81"/>
        <v>8.8561923024863347</v>
      </c>
      <c r="AQ145">
        <f t="shared" si="81"/>
        <v>8.8561166741693729</v>
      </c>
      <c r="AR145">
        <f t="shared" si="81"/>
        <v>8.8565889896606702</v>
      </c>
      <c r="AS145">
        <f t="shared" si="81"/>
        <v>8.8536369341844612</v>
      </c>
      <c r="AT145">
        <f t="shared" si="81"/>
        <v>8.8719979957048913</v>
      </c>
      <c r="AU145">
        <f t="shared" si="73"/>
        <v>8.7538764472199517</v>
      </c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</row>
    <row r="146" spans="1:67">
      <c r="A146" s="47" t="s">
        <v>90</v>
      </c>
      <c r="B146" s="48"/>
      <c r="C146" s="51">
        <v>48187.313999999998</v>
      </c>
      <c r="D146" s="51"/>
      <c r="E146">
        <f t="shared" si="54"/>
        <v>12235.006324043014</v>
      </c>
      <c r="F146">
        <f t="shared" si="55"/>
        <v>12235</v>
      </c>
      <c r="G146">
        <f t="shared" si="56"/>
        <v>2.2861550023662858E-3</v>
      </c>
      <c r="I146" s="8">
        <f t="shared" si="77"/>
        <v>2.2861550023662858E-3</v>
      </c>
      <c r="J146" s="117"/>
      <c r="K146" s="116"/>
      <c r="M146" s="116"/>
      <c r="N146" s="116"/>
      <c r="O146" s="40"/>
      <c r="Q146" s="293">
        <f t="shared" si="57"/>
        <v>33168.813999999998</v>
      </c>
      <c r="R146" s="8">
        <f t="shared" si="58"/>
        <v>5.226504694844392E-6</v>
      </c>
      <c r="S146" s="8">
        <v>0.1</v>
      </c>
      <c r="T146" s="167">
        <f t="shared" si="59"/>
        <v>5.226504694844392E-7</v>
      </c>
      <c r="U146" s="8"/>
      <c r="Z146">
        <f t="shared" si="60"/>
        <v>12235</v>
      </c>
      <c r="AA146">
        <f t="shared" si="61"/>
        <v>5.5497525202067473E-3</v>
      </c>
      <c r="AB146">
        <f t="shared" si="62"/>
        <v>1.2356719515900345E-3</v>
      </c>
      <c r="AC146">
        <f t="shared" si="63"/>
        <v>2.2861550023662858E-3</v>
      </c>
      <c r="AD146">
        <f t="shared" si="64"/>
        <v>-3.2635975178404615E-3</v>
      </c>
      <c r="AE146">
        <f t="shared" si="65"/>
        <v>1.0651068758454423E-6</v>
      </c>
      <c r="AF146">
        <f t="shared" si="66"/>
        <v>2.2861550023662858E-3</v>
      </c>
      <c r="AG146" s="25"/>
      <c r="AH146">
        <f t="shared" si="67"/>
        <v>1.0504830507762513E-3</v>
      </c>
      <c r="AI146">
        <f t="shared" si="68"/>
        <v>0.83017378269478836</v>
      </c>
      <c r="AJ146">
        <f t="shared" si="69"/>
        <v>0.29410031074828918</v>
      </c>
      <c r="AK146">
        <f t="shared" si="70"/>
        <v>8.5200093402548915E-2</v>
      </c>
      <c r="AL146">
        <f t="shared" si="71"/>
        <v>2.6765940601582825</v>
      </c>
      <c r="AM146">
        <f t="shared" si="72"/>
        <v>4.2233077797828642</v>
      </c>
      <c r="AN146">
        <f t="shared" si="81"/>
        <v>8.8658065591813688</v>
      </c>
      <c r="AO146">
        <f t="shared" si="81"/>
        <v>8.8658045749499639</v>
      </c>
      <c r="AP146">
        <f t="shared" si="81"/>
        <v>8.8658168930475014</v>
      </c>
      <c r="AQ146">
        <f t="shared" si="81"/>
        <v>8.8657404208319246</v>
      </c>
      <c r="AR146">
        <f t="shared" si="81"/>
        <v>8.8662151103371762</v>
      </c>
      <c r="AS146">
        <f t="shared" si="81"/>
        <v>8.8632662640258122</v>
      </c>
      <c r="AT146">
        <f t="shared" si="81"/>
        <v>8.8814983882193737</v>
      </c>
      <c r="AU146">
        <f t="shared" si="73"/>
        <v>8.7650464975130369</v>
      </c>
    </row>
    <row r="147" spans="1:67" s="8" customFormat="1">
      <c r="A147" s="47" t="s">
        <v>92</v>
      </c>
      <c r="B147" s="48"/>
      <c r="C147" s="51">
        <v>48205.39</v>
      </c>
      <c r="D147" s="51"/>
      <c r="E147">
        <f t="shared" si="54"/>
        <v>12285.008796089329</v>
      </c>
      <c r="F147">
        <f t="shared" si="55"/>
        <v>12285</v>
      </c>
      <c r="G147">
        <f t="shared" si="56"/>
        <v>3.1798050040379167E-3</v>
      </c>
      <c r="H147" s="116"/>
      <c r="I147" s="8">
        <f t="shared" si="77"/>
        <v>3.1798050040379167E-3</v>
      </c>
      <c r="J147" s="117"/>
      <c r="K147" s="116"/>
      <c r="L147" s="116"/>
      <c r="M147" s="116"/>
      <c r="N147" s="116"/>
      <c r="O147" s="40"/>
      <c r="P147" s="116"/>
      <c r="Q147" s="293">
        <f t="shared" si="57"/>
        <v>33186.89</v>
      </c>
      <c r="R147" s="8">
        <f t="shared" si="58"/>
        <v>1.0111159863704575E-5</v>
      </c>
      <c r="S147" s="8">
        <v>0.1</v>
      </c>
      <c r="T147" s="167">
        <f t="shared" si="59"/>
        <v>1.0111159863704576E-6</v>
      </c>
      <c r="V147" s="116"/>
      <c r="W147" s="116"/>
      <c r="Z147">
        <f t="shared" si="60"/>
        <v>12285</v>
      </c>
      <c r="AA147">
        <f t="shared" si="61"/>
        <v>5.6615378591768854E-3</v>
      </c>
      <c r="AB147">
        <f t="shared" si="62"/>
        <v>2.0506005729392443E-3</v>
      </c>
      <c r="AC147">
        <f t="shared" si="63"/>
        <v>3.1798050040379167E-3</v>
      </c>
      <c r="AD147">
        <f t="shared" si="64"/>
        <v>-2.4817328551389687E-3</v>
      </c>
      <c r="AE147">
        <f t="shared" si="65"/>
        <v>6.1589979642762173E-7</v>
      </c>
      <c r="AF147">
        <f t="shared" si="66"/>
        <v>3.1798050040379167E-3</v>
      </c>
      <c r="AG147" s="25"/>
      <c r="AH147">
        <f t="shared" si="67"/>
        <v>1.1292044310986721E-3</v>
      </c>
      <c r="AI147">
        <f t="shared" si="68"/>
        <v>0.82901684328511505</v>
      </c>
      <c r="AJ147">
        <f t="shared" si="69"/>
        <v>0.30723155318009349</v>
      </c>
      <c r="AK147">
        <f t="shared" si="70"/>
        <v>8.2853847948137382E-2</v>
      </c>
      <c r="AL147">
        <f t="shared" si="71"/>
        <v>2.6903625100208273</v>
      </c>
      <c r="AM147">
        <f t="shared" si="72"/>
        <v>4.35686652647495</v>
      </c>
      <c r="AN147">
        <f t="shared" si="81"/>
        <v>8.8821008786733664</v>
      </c>
      <c r="AO147">
        <f t="shared" si="81"/>
        <v>8.8820988200975286</v>
      </c>
      <c r="AP147">
        <f t="shared" si="81"/>
        <v>8.882111472453035</v>
      </c>
      <c r="AQ147">
        <f t="shared" si="81"/>
        <v>8.882033707407853</v>
      </c>
      <c r="AR147">
        <f t="shared" si="81"/>
        <v>8.8825116162682818</v>
      </c>
      <c r="AS147">
        <f t="shared" si="81"/>
        <v>8.8795724203761885</v>
      </c>
      <c r="AT147">
        <f t="shared" si="81"/>
        <v>8.8975676765260641</v>
      </c>
      <c r="AU147">
        <f t="shared" si="73"/>
        <v>8.7839787861453846</v>
      </c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</row>
    <row r="148" spans="1:67">
      <c r="A148" s="47" t="s">
        <v>73</v>
      </c>
      <c r="B148" s="48"/>
      <c r="C148" s="51">
        <v>48210.627999999997</v>
      </c>
      <c r="D148" s="51" t="s">
        <v>16</v>
      </c>
      <c r="E148">
        <f t="shared" si="54"/>
        <v>12299.498337391524</v>
      </c>
      <c r="F148">
        <f t="shared" si="55"/>
        <v>12299.5</v>
      </c>
      <c r="G148">
        <f t="shared" si="56"/>
        <v>-6.0103650321252644E-4</v>
      </c>
      <c r="I148" s="116">
        <f t="shared" si="77"/>
        <v>-6.0103650321252644E-4</v>
      </c>
      <c r="J148" s="9"/>
      <c r="K148" s="116"/>
      <c r="M148" s="116"/>
      <c r="N148" s="116"/>
      <c r="O148" s="40"/>
      <c r="Q148" s="293">
        <f t="shared" si="57"/>
        <v>33192.127999999997</v>
      </c>
      <c r="R148" s="8">
        <f t="shared" si="58"/>
        <v>3.6124487819394131E-7</v>
      </c>
      <c r="S148" s="8">
        <v>0.1</v>
      </c>
      <c r="T148" s="167">
        <f t="shared" si="59"/>
        <v>3.6124487819394136E-8</v>
      </c>
      <c r="Z148">
        <f t="shared" si="60"/>
        <v>12299.5</v>
      </c>
      <c r="AA148">
        <f t="shared" si="61"/>
        <v>5.6938209988596916E-3</v>
      </c>
      <c r="AB148">
        <f t="shared" si="62"/>
        <v>-1.7529946708892195E-3</v>
      </c>
      <c r="AC148">
        <f t="shared" si="63"/>
        <v>-6.0103650321252644E-4</v>
      </c>
      <c r="AD148">
        <f t="shared" si="64"/>
        <v>-6.2948575020722181E-3</v>
      </c>
      <c r="AE148">
        <f t="shared" si="65"/>
        <v>3.9625230971394885E-6</v>
      </c>
      <c r="AF148">
        <f t="shared" si="66"/>
        <v>-6.0103650321252644E-4</v>
      </c>
      <c r="AG148" s="25"/>
      <c r="AH148">
        <f t="shared" si="67"/>
        <v>1.1519581676766931E-3</v>
      </c>
      <c r="AI148">
        <f t="shared" si="68"/>
        <v>0.82868796939196188</v>
      </c>
      <c r="AJ148">
        <f t="shared" si="69"/>
        <v>0.31102206005648675</v>
      </c>
      <c r="AK148">
        <f t="shared" si="70"/>
        <v>8.2171699318868918E-2</v>
      </c>
      <c r="AL148">
        <f t="shared" si="71"/>
        <v>2.6943482378456949</v>
      </c>
      <c r="AM148">
        <f t="shared" si="72"/>
        <v>4.3970373450104718</v>
      </c>
      <c r="AN148">
        <f t="shared" si="81"/>
        <v>8.8868220150999235</v>
      </c>
      <c r="AO148">
        <f t="shared" si="81"/>
        <v>8.8868199357431692</v>
      </c>
      <c r="AP148">
        <f t="shared" si="81"/>
        <v>8.8868326796795252</v>
      </c>
      <c r="AQ148">
        <f t="shared" si="81"/>
        <v>8.8867545732744695</v>
      </c>
      <c r="AR148">
        <f t="shared" si="81"/>
        <v>8.8872332230086784</v>
      </c>
      <c r="AS148">
        <f t="shared" si="81"/>
        <v>8.8842978197749574</v>
      </c>
      <c r="AT148">
        <f t="shared" si="81"/>
        <v>8.9022201090387032</v>
      </c>
      <c r="AU148">
        <f t="shared" si="73"/>
        <v>8.7894691498487667</v>
      </c>
    </row>
    <row r="149" spans="1:67" s="8" customFormat="1">
      <c r="A149" s="47" t="s">
        <v>73</v>
      </c>
      <c r="B149" s="48"/>
      <c r="C149" s="51">
        <v>48219.68</v>
      </c>
      <c r="D149" s="51" t="s">
        <v>16</v>
      </c>
      <c r="E149">
        <f t="shared" ref="E149:E212" si="82">+(C149-C$7)/C$8</f>
        <v>12324.538300711029</v>
      </c>
      <c r="F149">
        <f t="shared" ref="F149:F212" si="83">ROUND(2*E149,0)/2</f>
        <v>12324.5</v>
      </c>
      <c r="G149">
        <f t="shared" ref="G149:G212" si="84">+C149-(C$7+F149*C$8)</f>
        <v>1.3845788504113443E-2</v>
      </c>
      <c r="H149" s="116"/>
      <c r="I149" s="116">
        <f t="shared" si="77"/>
        <v>1.3845788504113443E-2</v>
      </c>
      <c r="J149" s="9"/>
      <c r="K149" s="116"/>
      <c r="L149" s="116"/>
      <c r="M149" s="116"/>
      <c r="N149" s="116"/>
      <c r="O149" s="40"/>
      <c r="P149" s="116"/>
      <c r="Q149" s="293">
        <f t="shared" ref="Q149:Q212" si="85">C149-15018.5</f>
        <v>33201.18</v>
      </c>
      <c r="R149" s="8">
        <f t="shared" ref="R149:R212" si="86">+(O149-G149)^2</f>
        <v>1.9170585930063997E-4</v>
      </c>
      <c r="S149" s="8">
        <v>0.1</v>
      </c>
      <c r="T149" s="167">
        <f t="shared" ref="T149:T212" si="87">+S149*R149</f>
        <v>1.9170585930063997E-5</v>
      </c>
      <c r="U149" s="116"/>
      <c r="V149" s="116"/>
      <c r="W149" s="116"/>
      <c r="Z149">
        <f t="shared" ref="Z149:Z212" si="88">F149</f>
        <v>12324.5</v>
      </c>
      <c r="AA149">
        <f t="shared" ref="AA149:AA212" si="89">AB$3+AB$4*Z149+AB$5*Z149^2+AH149</f>
        <v>5.7493375438752142E-3</v>
      </c>
      <c r="AB149">
        <f t="shared" ref="AB149:AB212" si="90">IF(S149&lt;&gt;0,G149-AH149,-9999)</f>
        <v>1.2654681347598401E-2</v>
      </c>
      <c r="AC149">
        <f t="shared" ref="AC149:AC212" si="91">+G149-P149</f>
        <v>1.3845788504113443E-2</v>
      </c>
      <c r="AD149">
        <f t="shared" ref="AD149:AD212" si="92">IF(S149&lt;&gt;0,G149-AA149,-9999)</f>
        <v>8.096450960238229E-3</v>
      </c>
      <c r="AE149">
        <f t="shared" ref="AE149:AE212" si="93">+(G149-AA149)^2*S149</f>
        <v>6.5552518151542548E-6</v>
      </c>
      <c r="AF149">
        <f t="shared" ref="AF149:AF212" si="94">IF(S149&lt;&gt;0,G149-P149,-9999)</f>
        <v>1.3845788504113443E-2</v>
      </c>
      <c r="AG149" s="25"/>
      <c r="AH149">
        <f t="shared" ref="AH149:AH212" si="95">$AB$6*($AB$11/AI149*AJ149+$AB$12)</f>
        <v>1.191107156515043E-3</v>
      </c>
      <c r="AI149">
        <f t="shared" ref="AI149:AI212" si="96">1+$AB$7*COS(AL149)</f>
        <v>0.82812793684474872</v>
      </c>
      <c r="AJ149">
        <f t="shared" ref="AJ149:AJ212" si="97">SIN(AL149+RADIANS($AB$9))</f>
        <v>0.31753878532663815</v>
      </c>
      <c r="AK149">
        <f t="shared" ref="AK149:AK212" si="98">$AB$7*SIN(AL149)</f>
        <v>8.0993789309781905E-2</v>
      </c>
      <c r="AL149">
        <f t="shared" ref="AL149:AL212" si="99">2*ATAN(AM149)</f>
        <v>2.701212806483948</v>
      </c>
      <c r="AM149">
        <f t="shared" ref="AM149:AM212" si="100">SQRT((1+$AB$7)/(1-$AB$7))*TAN(AN149/2)</f>
        <v>4.4678989122385282</v>
      </c>
      <c r="AN149">
        <f t="shared" si="81"/>
        <v>8.8949575357562853</v>
      </c>
      <c r="AO149">
        <f t="shared" si="81"/>
        <v>8.8949554214658235</v>
      </c>
      <c r="AP149">
        <f t="shared" si="81"/>
        <v>8.8949683173334488</v>
      </c>
      <c r="AQ149">
        <f t="shared" si="81"/>
        <v>8.8948896589808477</v>
      </c>
      <c r="AR149">
        <f t="shared" si="81"/>
        <v>8.8953693793205666</v>
      </c>
      <c r="AS149">
        <f t="shared" si="81"/>
        <v>8.8924415670465979</v>
      </c>
      <c r="AT149">
        <f t="shared" si="81"/>
        <v>8.9102335771308816</v>
      </c>
      <c r="AU149">
        <f t="shared" ref="AU149:AU212" si="101">RADIANS($AB$9)+$AB$18*(F149-AB$15)</f>
        <v>8.7989352941649397</v>
      </c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</row>
    <row r="150" spans="1:67" s="8" customFormat="1">
      <c r="A150" s="47" t="s">
        <v>93</v>
      </c>
      <c r="B150" s="48"/>
      <c r="C150" s="51">
        <v>48441.447999999997</v>
      </c>
      <c r="D150" s="51">
        <v>5.0000000000000001E-3</v>
      </c>
      <c r="E150">
        <f t="shared" si="82"/>
        <v>12938.000804625968</v>
      </c>
      <c r="F150">
        <f t="shared" si="83"/>
        <v>12938</v>
      </c>
      <c r="G150">
        <f t="shared" si="84"/>
        <v>2.9087399889249355E-4</v>
      </c>
      <c r="H150" s="116"/>
      <c r="I150" s="116">
        <f t="shared" si="77"/>
        <v>2.9087399889249355E-4</v>
      </c>
      <c r="J150" s="117"/>
      <c r="K150" s="116"/>
      <c r="L150" s="116"/>
      <c r="M150" s="116"/>
      <c r="N150" s="116"/>
      <c r="O150" s="40"/>
      <c r="P150" s="116"/>
      <c r="Q150" s="293">
        <f t="shared" si="85"/>
        <v>33422.947999999997</v>
      </c>
      <c r="R150" s="8">
        <f t="shared" si="86"/>
        <v>8.4607683231710337E-8</v>
      </c>
      <c r="S150" s="8">
        <v>0.1</v>
      </c>
      <c r="T150" s="167">
        <f t="shared" si="87"/>
        <v>8.460768323171034E-9</v>
      </c>
      <c r="U150" s="116"/>
      <c r="V150" s="116"/>
      <c r="W150" s="116"/>
      <c r="Z150">
        <f t="shared" si="88"/>
        <v>12938</v>
      </c>
      <c r="AA150">
        <f t="shared" si="89"/>
        <v>7.0492498202683225E-3</v>
      </c>
      <c r="AB150">
        <f t="shared" si="90"/>
        <v>-1.8232578338562683E-3</v>
      </c>
      <c r="AC150">
        <f t="shared" si="91"/>
        <v>2.9087399889249355E-4</v>
      </c>
      <c r="AD150">
        <f t="shared" si="92"/>
        <v>-6.758375821375829E-3</v>
      </c>
      <c r="AE150">
        <f t="shared" si="93"/>
        <v>4.5675643742957414E-6</v>
      </c>
      <c r="AF150">
        <f t="shared" si="94"/>
        <v>2.9087399889249355E-4</v>
      </c>
      <c r="AG150" s="25"/>
      <c r="AH150">
        <f t="shared" si="95"/>
        <v>2.1141318327487619E-3</v>
      </c>
      <c r="AI150">
        <f t="shared" si="96"/>
        <v>0.81711042272008849</v>
      </c>
      <c r="AJ150">
        <f t="shared" si="97"/>
        <v>0.46980618800928786</v>
      </c>
      <c r="AK150">
        <f t="shared" si="98"/>
        <v>5.149177140451925E-2</v>
      </c>
      <c r="AL150">
        <f t="shared" si="99"/>
        <v>2.8671512127837624</v>
      </c>
      <c r="AM150">
        <f t="shared" si="100"/>
        <v>7.2417313894775841</v>
      </c>
      <c r="AN150">
        <f t="shared" si="81"/>
        <v>9.0931039086591579</v>
      </c>
      <c r="AO150">
        <f t="shared" si="81"/>
        <v>9.0931014794346154</v>
      </c>
      <c r="AP150">
        <f t="shared" si="81"/>
        <v>9.0931150017961375</v>
      </c>
      <c r="AQ150">
        <f t="shared" si="81"/>
        <v>9.0930397283076623</v>
      </c>
      <c r="AR150">
        <f t="shared" si="81"/>
        <v>9.0934587204200525</v>
      </c>
      <c r="AS150">
        <f t="shared" si="81"/>
        <v>9.0911257295490433</v>
      </c>
      <c r="AT150">
        <f t="shared" si="81"/>
        <v>9.1040925260251129</v>
      </c>
      <c r="AU150">
        <f t="shared" si="101"/>
        <v>9.0312344756838545</v>
      </c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</row>
    <row r="151" spans="1:67">
      <c r="A151" s="47" t="s">
        <v>93</v>
      </c>
      <c r="B151" s="48"/>
      <c r="C151" s="51">
        <v>48479.421999999999</v>
      </c>
      <c r="D151" s="51">
        <v>5.0000000000000001E-3</v>
      </c>
      <c r="E151">
        <f t="shared" si="82"/>
        <v>13043.045829713752</v>
      </c>
      <c r="F151">
        <f t="shared" si="83"/>
        <v>13043</v>
      </c>
      <c r="G151">
        <f t="shared" si="84"/>
        <v>1.6567539001698606E-2</v>
      </c>
      <c r="I151" s="116">
        <f t="shared" si="77"/>
        <v>1.6567539001698606E-2</v>
      </c>
      <c r="J151" s="117"/>
      <c r="K151" s="116"/>
      <c r="M151" s="116"/>
      <c r="N151" s="116"/>
      <c r="O151" s="40"/>
      <c r="Q151" s="293">
        <f t="shared" si="85"/>
        <v>33460.921999999999</v>
      </c>
      <c r="R151" s="8">
        <f t="shared" si="86"/>
        <v>2.7448334857280442E-4</v>
      </c>
      <c r="S151" s="8">
        <v>0.1</v>
      </c>
      <c r="T151" s="167">
        <f t="shared" si="87"/>
        <v>2.7448334857280442E-5</v>
      </c>
      <c r="Z151">
        <f t="shared" si="88"/>
        <v>13043</v>
      </c>
      <c r="AA151">
        <f t="shared" si="89"/>
        <v>7.2585760771497511E-3</v>
      </c>
      <c r="AB151">
        <f t="shared" si="90"/>
        <v>1.4303813943375808E-2</v>
      </c>
      <c r="AC151">
        <f t="shared" si="91"/>
        <v>1.6567539001698606E-2</v>
      </c>
      <c r="AD151">
        <f t="shared" si="92"/>
        <v>9.3089629245488546E-3</v>
      </c>
      <c r="AE151">
        <f t="shared" si="93"/>
        <v>8.6656790730625158E-6</v>
      </c>
      <c r="AF151">
        <f t="shared" si="94"/>
        <v>1.6567539001698606E-2</v>
      </c>
      <c r="AG151" s="25"/>
      <c r="AH151">
        <f t="shared" si="95"/>
        <v>2.2637250583227974E-3</v>
      </c>
      <c r="AI151">
        <f t="shared" si="96"/>
        <v>0.81574042114009715</v>
      </c>
      <c r="AJ151">
        <f t="shared" si="97"/>
        <v>0.49433838769170668</v>
      </c>
      <c r="AK151">
        <f t="shared" si="98"/>
        <v>4.6350917988441709E-2</v>
      </c>
      <c r="AL151">
        <f t="shared" si="99"/>
        <v>2.8951535513457713</v>
      </c>
      <c r="AM151">
        <f t="shared" si="100"/>
        <v>8.0744804008677882</v>
      </c>
      <c r="AN151">
        <f t="shared" ref="AN151:AT160" si="102">$AU151+$AB$7*SIN(AO151)</f>
        <v>9.1267783389019108</v>
      </c>
      <c r="AO151">
        <f t="shared" si="102"/>
        <v>9.1267759910826118</v>
      </c>
      <c r="AP151">
        <f t="shared" si="102"/>
        <v>9.1267889177438324</v>
      </c>
      <c r="AQ151">
        <f t="shared" si="102"/>
        <v>9.1267177452880972</v>
      </c>
      <c r="AR151">
        <f t="shared" si="102"/>
        <v>9.127109591952479</v>
      </c>
      <c r="AS151">
        <f t="shared" si="102"/>
        <v>9.1249516569567461</v>
      </c>
      <c r="AT151">
        <f t="shared" si="102"/>
        <v>9.1368180678339481</v>
      </c>
      <c r="AU151">
        <f t="shared" si="101"/>
        <v>9.0709922818117867</v>
      </c>
    </row>
    <row r="152" spans="1:67" s="8" customFormat="1">
      <c r="A152" s="53" t="s">
        <v>94</v>
      </c>
      <c r="B152" s="53" t="s">
        <v>49</v>
      </c>
      <c r="C152" s="54">
        <v>48500.014999999999</v>
      </c>
      <c r="D152" s="54" t="s">
        <v>76</v>
      </c>
      <c r="E152">
        <f t="shared" si="82"/>
        <v>13100.010916394973</v>
      </c>
      <c r="F152">
        <f t="shared" si="83"/>
        <v>13100</v>
      </c>
      <c r="G152">
        <f t="shared" si="84"/>
        <v>3.9462999993702397E-3</v>
      </c>
      <c r="H152" s="116"/>
      <c r="I152" s="116"/>
      <c r="J152" s="117"/>
      <c r="K152" s="116"/>
      <c r="L152" s="116">
        <f>G152</f>
        <v>3.9462999993702397E-3</v>
      </c>
      <c r="M152" s="116"/>
      <c r="N152" s="116"/>
      <c r="O152" s="40">
        <f ca="1">+C$11+C$12*F152</f>
        <v>6.0354270795317813E-2</v>
      </c>
      <c r="P152" s="116"/>
      <c r="Q152" s="293">
        <f t="shared" si="85"/>
        <v>33481.514999999999</v>
      </c>
      <c r="R152" s="8">
        <f t="shared" ca="1" si="86"/>
        <v>3.1818591693164745E-3</v>
      </c>
      <c r="S152" s="116">
        <v>1</v>
      </c>
      <c r="T152" s="167">
        <f t="shared" ca="1" si="87"/>
        <v>3.1818591693164745E-3</v>
      </c>
      <c r="U152" s="116"/>
      <c r="V152" s="116"/>
      <c r="W152" s="116"/>
      <c r="Z152">
        <f t="shared" si="88"/>
        <v>13100</v>
      </c>
      <c r="AA152">
        <f t="shared" si="89"/>
        <v>7.3704628198835763E-3</v>
      </c>
      <c r="AB152">
        <f t="shared" si="90"/>
        <v>1.6025307458939217E-3</v>
      </c>
      <c r="AC152">
        <f t="shared" si="91"/>
        <v>3.9462999993702397E-3</v>
      </c>
      <c r="AD152">
        <f t="shared" si="92"/>
        <v>-3.4241628205133367E-3</v>
      </c>
      <c r="AE152">
        <f t="shared" si="93"/>
        <v>1.1724891021385849E-5</v>
      </c>
      <c r="AF152">
        <f t="shared" si="94"/>
        <v>3.9462999993702397E-3</v>
      </c>
      <c r="AG152" s="25"/>
      <c r="AH152">
        <f t="shared" si="95"/>
        <v>2.3437692534763179E-3</v>
      </c>
      <c r="AI152">
        <f t="shared" si="96"/>
        <v>0.81505879287172556</v>
      </c>
      <c r="AJ152">
        <f t="shared" si="97"/>
        <v>0.50746214559363756</v>
      </c>
      <c r="AK152">
        <f t="shared" si="98"/>
        <v>4.3551692342969898E-2</v>
      </c>
      <c r="AL152">
        <f t="shared" si="99"/>
        <v>2.9103169644056277</v>
      </c>
      <c r="AM152">
        <f t="shared" si="100"/>
        <v>8.6091076364061703</v>
      </c>
      <c r="AN152">
        <f t="shared" si="102"/>
        <v>9.1450359674516477</v>
      </c>
      <c r="AO152">
        <f t="shared" si="102"/>
        <v>9.1450336824315119</v>
      </c>
      <c r="AP152">
        <f t="shared" si="102"/>
        <v>9.1450461952541673</v>
      </c>
      <c r="AQ152">
        <f t="shared" si="102"/>
        <v>9.144977674199124</v>
      </c>
      <c r="AR152">
        <f t="shared" si="102"/>
        <v>9.1453528835628148</v>
      </c>
      <c r="AS152">
        <f t="shared" si="102"/>
        <v>9.143297805727439</v>
      </c>
      <c r="AT152">
        <f t="shared" si="102"/>
        <v>9.1545390781050511</v>
      </c>
      <c r="AU152">
        <f t="shared" si="101"/>
        <v>9.0925750908526624</v>
      </c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</row>
    <row r="153" spans="1:67" s="8" customFormat="1">
      <c r="A153" s="47" t="s">
        <v>93</v>
      </c>
      <c r="B153" s="48"/>
      <c r="C153" s="51">
        <v>48500.364999999998</v>
      </c>
      <c r="D153" s="51">
        <v>6.0000000000000001E-3</v>
      </c>
      <c r="E153">
        <f t="shared" si="82"/>
        <v>13100.979098803478</v>
      </c>
      <c r="F153">
        <f t="shared" si="83"/>
        <v>13101</v>
      </c>
      <c r="G153">
        <f t="shared" si="84"/>
        <v>-7.5558269963948987E-3</v>
      </c>
      <c r="H153" s="116"/>
      <c r="I153" s="116">
        <f t="shared" ref="I153:I168" si="103">G153</f>
        <v>-7.5558269963948987E-3</v>
      </c>
      <c r="J153" s="117"/>
      <c r="K153" s="116"/>
      <c r="L153" s="116"/>
      <c r="M153" s="116"/>
      <c r="N153" s="116"/>
      <c r="O153" s="40"/>
      <c r="P153" s="116"/>
      <c r="Q153" s="293">
        <f t="shared" si="85"/>
        <v>33481.864999999998</v>
      </c>
      <c r="R153" s="8">
        <f t="shared" si="86"/>
        <v>5.7090521599449956E-5</v>
      </c>
      <c r="S153" s="8">
        <v>0.1</v>
      </c>
      <c r="T153" s="167">
        <f t="shared" si="87"/>
        <v>5.7090521599449956E-6</v>
      </c>
      <c r="U153" s="116"/>
      <c r="V153" s="116"/>
      <c r="W153" s="116"/>
      <c r="Z153">
        <f t="shared" si="88"/>
        <v>13101</v>
      </c>
      <c r="AA153">
        <f t="shared" si="89"/>
        <v>7.3724145937834797E-3</v>
      </c>
      <c r="AB153">
        <f t="shared" si="90"/>
        <v>-9.9009930504864625E-3</v>
      </c>
      <c r="AC153">
        <f t="shared" si="91"/>
        <v>-7.5558269963948987E-3</v>
      </c>
      <c r="AD153">
        <f t="shared" si="92"/>
        <v>-1.4928241590178378E-2</v>
      </c>
      <c r="AE153">
        <f t="shared" si="93"/>
        <v>2.2285239697473151E-5</v>
      </c>
      <c r="AF153">
        <f t="shared" si="94"/>
        <v>-7.5558269963948987E-3</v>
      </c>
      <c r="AG153" s="25"/>
      <c r="AH153">
        <f t="shared" si="95"/>
        <v>2.3451660540915638E-3</v>
      </c>
      <c r="AI153">
        <f t="shared" si="96"/>
        <v>0.81504722332079271</v>
      </c>
      <c r="AJ153">
        <f t="shared" si="97"/>
        <v>0.50769116150430882</v>
      </c>
      <c r="AK153">
        <f t="shared" si="98"/>
        <v>4.3502533244068345E-2</v>
      </c>
      <c r="AL153">
        <f t="shared" si="99"/>
        <v>2.9105827654230225</v>
      </c>
      <c r="AM153">
        <f t="shared" si="100"/>
        <v>8.619102123905229</v>
      </c>
      <c r="AN153">
        <f t="shared" si="102"/>
        <v>9.145356141977512</v>
      </c>
      <c r="AO153">
        <f t="shared" si="102"/>
        <v>9.1453538581757705</v>
      </c>
      <c r="AP153">
        <f t="shared" si="102"/>
        <v>9.1453663631769544</v>
      </c>
      <c r="AQ153">
        <f t="shared" si="102"/>
        <v>9.1452978912481431</v>
      </c>
      <c r="AR153">
        <f t="shared" si="102"/>
        <v>9.14567279716975</v>
      </c>
      <c r="AS153">
        <f t="shared" si="102"/>
        <v>9.143619570978025</v>
      </c>
      <c r="AT153">
        <f t="shared" si="102"/>
        <v>9.1548497101194375</v>
      </c>
      <c r="AU153">
        <f t="shared" si="101"/>
        <v>9.0929537366253115</v>
      </c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</row>
    <row r="154" spans="1:67" s="8" customFormat="1">
      <c r="A154" s="47" t="s">
        <v>95</v>
      </c>
      <c r="B154" s="48" t="s">
        <v>45</v>
      </c>
      <c r="C154" s="51">
        <v>48519.358999999997</v>
      </c>
      <c r="D154" s="51">
        <v>4.0000000000000001E-3</v>
      </c>
      <c r="E154">
        <f t="shared" si="82"/>
        <v>13153.520974995534</v>
      </c>
      <c r="F154">
        <f t="shared" si="83"/>
        <v>13153.5</v>
      </c>
      <c r="G154">
        <f t="shared" si="84"/>
        <v>7.5825054955203086E-3</v>
      </c>
      <c r="H154" s="116"/>
      <c r="I154" s="116">
        <f t="shared" si="103"/>
        <v>7.5825054955203086E-3</v>
      </c>
      <c r="J154" s="117"/>
      <c r="K154" s="116"/>
      <c r="L154" s="116"/>
      <c r="M154" s="116"/>
      <c r="N154" s="116"/>
      <c r="O154" s="40"/>
      <c r="P154" s="116"/>
      <c r="Q154" s="293">
        <f t="shared" si="85"/>
        <v>33500.858999999997</v>
      </c>
      <c r="R154" s="8">
        <f t="shared" si="86"/>
        <v>5.749438958959568E-5</v>
      </c>
      <c r="S154" s="8">
        <v>0.1</v>
      </c>
      <c r="T154" s="167">
        <f t="shared" si="87"/>
        <v>5.7494389589595685E-6</v>
      </c>
      <c r="V154" s="116"/>
      <c r="Z154">
        <f t="shared" si="88"/>
        <v>13153.5</v>
      </c>
      <c r="AA154">
        <f t="shared" si="89"/>
        <v>7.4743370061089304E-3</v>
      </c>
      <c r="AB154">
        <f t="shared" si="90"/>
        <v>5.1643755021194993E-3</v>
      </c>
      <c r="AC154">
        <f t="shared" si="91"/>
        <v>7.5825054955203086E-3</v>
      </c>
      <c r="AD154">
        <f t="shared" si="92"/>
        <v>1.0816848941137824E-4</v>
      </c>
      <c r="AE154">
        <f t="shared" si="93"/>
        <v>1.1700422101539449E-9</v>
      </c>
      <c r="AF154">
        <f t="shared" si="94"/>
        <v>7.5825054955203086E-3</v>
      </c>
      <c r="AG154" s="25"/>
      <c r="AH154">
        <f t="shared" si="95"/>
        <v>2.4181299934008093E-3</v>
      </c>
      <c r="AI154">
        <f t="shared" si="96"/>
        <v>0.81445861688843146</v>
      </c>
      <c r="AJ154">
        <f t="shared" si="97"/>
        <v>0.51965486718235132</v>
      </c>
      <c r="AK154">
        <f t="shared" si="98"/>
        <v>4.0919373810533309E-2</v>
      </c>
      <c r="AL154">
        <f t="shared" si="99"/>
        <v>2.9245269397606974</v>
      </c>
      <c r="AM154">
        <f t="shared" si="100"/>
        <v>9.1775935978496825</v>
      </c>
      <c r="AN154">
        <f t="shared" si="102"/>
        <v>9.1621590514386764</v>
      </c>
      <c r="AO154">
        <f t="shared" si="102"/>
        <v>9.1621568372149262</v>
      </c>
      <c r="AP154">
        <f t="shared" si="102"/>
        <v>9.1621689047675989</v>
      </c>
      <c r="AQ154">
        <f t="shared" si="102"/>
        <v>9.162103135949673</v>
      </c>
      <c r="AR154">
        <f t="shared" si="102"/>
        <v>9.1624615654864456</v>
      </c>
      <c r="AS154">
        <f t="shared" si="102"/>
        <v>9.160507762158332</v>
      </c>
      <c r="AT154">
        <f t="shared" si="102"/>
        <v>9.1711456636892059</v>
      </c>
      <c r="AU154">
        <f t="shared" si="101"/>
        <v>9.1128326396892767</v>
      </c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</row>
    <row r="155" spans="1:67" s="8" customFormat="1">
      <c r="A155" s="47" t="s">
        <v>73</v>
      </c>
      <c r="B155" s="48"/>
      <c r="C155" s="51">
        <v>48537.608999999997</v>
      </c>
      <c r="D155" s="51" t="s">
        <v>16</v>
      </c>
      <c r="E155">
        <f t="shared" si="82"/>
        <v>13204.004772010647</v>
      </c>
      <c r="F155">
        <f t="shared" si="83"/>
        <v>13204</v>
      </c>
      <c r="G155">
        <f t="shared" si="84"/>
        <v>1.7250919991056435E-3</v>
      </c>
      <c r="H155" s="116"/>
      <c r="I155" s="116">
        <f t="shared" si="103"/>
        <v>1.7250919991056435E-3</v>
      </c>
      <c r="J155" s="9"/>
      <c r="K155" s="116"/>
      <c r="L155" s="116"/>
      <c r="M155" s="116"/>
      <c r="N155" s="116"/>
      <c r="O155" s="40"/>
      <c r="P155" s="116"/>
      <c r="Q155" s="293">
        <f t="shared" si="85"/>
        <v>33519.108999999997</v>
      </c>
      <c r="R155" s="8">
        <f t="shared" si="86"/>
        <v>2.9759424053783054E-6</v>
      </c>
      <c r="S155" s="8">
        <v>0.1</v>
      </c>
      <c r="T155" s="167">
        <f t="shared" si="87"/>
        <v>2.9759424053783054E-7</v>
      </c>
      <c r="V155" s="116"/>
      <c r="W155" s="116"/>
      <c r="Z155">
        <f t="shared" si="88"/>
        <v>13204</v>
      </c>
      <c r="AA155">
        <f t="shared" si="89"/>
        <v>7.5713562020211685E-3</v>
      </c>
      <c r="AB155">
        <f t="shared" si="90"/>
        <v>-7.6253083826850277E-4</v>
      </c>
      <c r="AC155">
        <f t="shared" si="91"/>
        <v>1.7250919991056435E-3</v>
      </c>
      <c r="AD155">
        <f t="shared" si="92"/>
        <v>-5.846264202915525E-3</v>
      </c>
      <c r="AE155">
        <f t="shared" si="93"/>
        <v>3.4178805130291505E-6</v>
      </c>
      <c r="AF155">
        <f t="shared" si="94"/>
        <v>1.7250919991056435E-3</v>
      </c>
      <c r="AG155" s="25"/>
      <c r="AH155">
        <f t="shared" si="95"/>
        <v>2.4876228373741462E-3</v>
      </c>
      <c r="AI155">
        <f t="shared" si="96"/>
        <v>0.81392718112143603</v>
      </c>
      <c r="AJ155">
        <f t="shared" si="97"/>
        <v>0.53105188739778442</v>
      </c>
      <c r="AK155">
        <f t="shared" si="98"/>
        <v>3.843053570515418E-2</v>
      </c>
      <c r="AL155">
        <f t="shared" si="99"/>
        <v>2.9379214810939431</v>
      </c>
      <c r="AM155">
        <f t="shared" si="100"/>
        <v>9.7857813319038982</v>
      </c>
      <c r="AN155">
        <f t="shared" si="102"/>
        <v>9.1783107434170024</v>
      </c>
      <c r="AO155">
        <f t="shared" si="102"/>
        <v>9.1783086064111465</v>
      </c>
      <c r="AP155">
        <f t="shared" si="102"/>
        <v>9.1783202042831036</v>
      </c>
      <c r="AQ155">
        <f t="shared" si="102"/>
        <v>9.1782572603738171</v>
      </c>
      <c r="AR155">
        <f t="shared" si="102"/>
        <v>9.1785988572552029</v>
      </c>
      <c r="AS155">
        <f t="shared" si="102"/>
        <v>9.1767446560147068</v>
      </c>
      <c r="AT155">
        <f t="shared" si="102"/>
        <v>9.1867990591502409</v>
      </c>
      <c r="AU155">
        <f t="shared" si="101"/>
        <v>9.1319542512079472</v>
      </c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</row>
    <row r="156" spans="1:67" s="8" customFormat="1">
      <c r="A156" s="47" t="s">
        <v>95</v>
      </c>
      <c r="B156" s="48"/>
      <c r="C156" s="51">
        <v>48546.302000000003</v>
      </c>
      <c r="D156" s="51">
        <v>4.0000000000000001E-3</v>
      </c>
      <c r="E156">
        <f t="shared" si="82"/>
        <v>13228.051656802578</v>
      </c>
      <c r="F156">
        <f t="shared" si="83"/>
        <v>13228</v>
      </c>
      <c r="G156">
        <f t="shared" si="84"/>
        <v>1.8674044004001189E-2</v>
      </c>
      <c r="H156" s="116"/>
      <c r="I156" s="116">
        <f t="shared" si="103"/>
        <v>1.8674044004001189E-2</v>
      </c>
      <c r="J156" s="117"/>
      <c r="K156" s="116"/>
      <c r="L156" s="116"/>
      <c r="M156" s="116"/>
      <c r="N156" s="116"/>
      <c r="O156" s="40"/>
      <c r="P156" s="116"/>
      <c r="Q156" s="293">
        <f t="shared" si="85"/>
        <v>33527.802000000003</v>
      </c>
      <c r="R156" s="8">
        <f t="shared" si="86"/>
        <v>3.4871991946337278E-4</v>
      </c>
      <c r="S156" s="8">
        <v>0.1</v>
      </c>
      <c r="T156" s="167">
        <f t="shared" si="87"/>
        <v>3.4871991946337277E-5</v>
      </c>
      <c r="U156" s="116"/>
      <c r="V156" s="116"/>
      <c r="W156" s="116"/>
      <c r="Z156">
        <f t="shared" si="88"/>
        <v>13228</v>
      </c>
      <c r="AA156">
        <f t="shared" si="89"/>
        <v>7.6171094445723116E-3</v>
      </c>
      <c r="AB156">
        <f t="shared" si="90"/>
        <v>1.6153636682167148E-2</v>
      </c>
      <c r="AC156">
        <f t="shared" si="91"/>
        <v>1.8674044004001189E-2</v>
      </c>
      <c r="AD156">
        <f t="shared" si="92"/>
        <v>1.1056934559428877E-2</v>
      </c>
      <c r="AE156">
        <f t="shared" si="93"/>
        <v>1.2225580185149267E-5</v>
      </c>
      <c r="AF156">
        <f t="shared" si="94"/>
        <v>1.8674044004001189E-2</v>
      </c>
      <c r="AG156" s="25"/>
      <c r="AH156">
        <f t="shared" si="95"/>
        <v>2.5204073218340404E-3</v>
      </c>
      <c r="AI156">
        <f t="shared" si="96"/>
        <v>0.81368653821869508</v>
      </c>
      <c r="AJ156">
        <f t="shared" si="97"/>
        <v>0.53642995336739296</v>
      </c>
      <c r="AK156">
        <f t="shared" si="98"/>
        <v>3.7246395249288716E-2</v>
      </c>
      <c r="AL156">
        <f t="shared" si="99"/>
        <v>2.9442812023093099</v>
      </c>
      <c r="AM156">
        <f t="shared" si="100"/>
        <v>10.103352532846552</v>
      </c>
      <c r="AN156">
        <f t="shared" si="102"/>
        <v>9.1859831756340231</v>
      </c>
      <c r="AO156">
        <f t="shared" si="102"/>
        <v>9.1859810788070142</v>
      </c>
      <c r="AP156">
        <f t="shared" si="102"/>
        <v>9.1859924370328478</v>
      </c>
      <c r="AQ156">
        <f t="shared" si="102"/>
        <v>9.1859309106973992</v>
      </c>
      <c r="AR156">
        <f t="shared" si="102"/>
        <v>9.1862641814777319</v>
      </c>
      <c r="AS156">
        <f t="shared" si="102"/>
        <v>9.1844586236638524</v>
      </c>
      <c r="AT156">
        <f t="shared" si="102"/>
        <v>9.1942311890323811</v>
      </c>
      <c r="AU156">
        <f t="shared" si="101"/>
        <v>9.1410417497514764</v>
      </c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</row>
    <row r="157" spans="1:67" s="8" customFormat="1">
      <c r="A157" s="47" t="s">
        <v>95</v>
      </c>
      <c r="B157" s="48"/>
      <c r="C157" s="51">
        <v>48564.368999999999</v>
      </c>
      <c r="D157" s="51">
        <v>6.0000000000000001E-3</v>
      </c>
      <c r="E157">
        <f t="shared" si="82"/>
        <v>13278.029232729801</v>
      </c>
      <c r="F157">
        <f t="shared" si="83"/>
        <v>13278</v>
      </c>
      <c r="G157">
        <f t="shared" si="84"/>
        <v>1.05676940002013E-2</v>
      </c>
      <c r="H157" s="116"/>
      <c r="I157" s="116">
        <f t="shared" si="103"/>
        <v>1.05676940002013E-2</v>
      </c>
      <c r="J157" s="117"/>
      <c r="K157" s="116"/>
      <c r="L157" s="116"/>
      <c r="M157" s="116"/>
      <c r="N157" s="116"/>
      <c r="O157" s="40"/>
      <c r="P157" s="116"/>
      <c r="Q157" s="293">
        <f t="shared" si="85"/>
        <v>33545.868999999999</v>
      </c>
      <c r="R157" s="8">
        <f t="shared" si="86"/>
        <v>1.1167615648189055E-4</v>
      </c>
      <c r="S157" s="8">
        <v>0.1</v>
      </c>
      <c r="T157" s="167">
        <f t="shared" si="87"/>
        <v>1.1167615648189055E-5</v>
      </c>
      <c r="U157" s="116"/>
      <c r="V157" s="116"/>
      <c r="W157" s="116"/>
      <c r="Z157">
        <f t="shared" si="88"/>
        <v>13278</v>
      </c>
      <c r="AA157">
        <f t="shared" si="89"/>
        <v>7.7116860321688107E-3</v>
      </c>
      <c r="AB157">
        <f t="shared" si="90"/>
        <v>7.9794943500085189E-3</v>
      </c>
      <c r="AC157">
        <f t="shared" si="91"/>
        <v>1.05676940002013E-2</v>
      </c>
      <c r="AD157">
        <f t="shared" si="92"/>
        <v>2.8560079680324891E-3</v>
      </c>
      <c r="AE157">
        <f t="shared" si="93"/>
        <v>8.156781513465067E-7</v>
      </c>
      <c r="AF157">
        <f t="shared" si="94"/>
        <v>1.05676940002013E-2</v>
      </c>
      <c r="AG157" s="25"/>
      <c r="AH157">
        <f t="shared" si="95"/>
        <v>2.5881996501927801E-3</v>
      </c>
      <c r="AI157">
        <f t="shared" si="96"/>
        <v>0.81320982121000052</v>
      </c>
      <c r="AJ157">
        <f t="shared" si="97"/>
        <v>0.54755449232154207</v>
      </c>
      <c r="AK157">
        <f t="shared" si="98"/>
        <v>3.4776847292416299E-2</v>
      </c>
      <c r="AL157">
        <f t="shared" si="99"/>
        <v>2.9575188747704129</v>
      </c>
      <c r="AM157">
        <f t="shared" si="100"/>
        <v>10.834512272541893</v>
      </c>
      <c r="AN157">
        <f t="shared" si="102"/>
        <v>9.2019603213664816</v>
      </c>
      <c r="AO157">
        <f t="shared" si="102"/>
        <v>9.2019583152995619</v>
      </c>
      <c r="AP157">
        <f t="shared" si="102"/>
        <v>9.2019691411680817</v>
      </c>
      <c r="AQ157">
        <f t="shared" si="102"/>
        <v>9.2019107183607396</v>
      </c>
      <c r="AR157">
        <f t="shared" si="102"/>
        <v>9.2022259933084989</v>
      </c>
      <c r="AS157">
        <f t="shared" si="102"/>
        <v>9.2005243644620425</v>
      </c>
      <c r="AT157">
        <f t="shared" si="102"/>
        <v>9.2097008440991583</v>
      </c>
      <c r="AU157">
        <f t="shared" si="101"/>
        <v>9.1599740383838242</v>
      </c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</row>
    <row r="158" spans="1:67" s="8" customFormat="1">
      <c r="A158" s="47" t="s">
        <v>96</v>
      </c>
      <c r="B158" s="48"/>
      <c r="C158" s="51">
        <v>48623.286999999997</v>
      </c>
      <c r="D158" s="51">
        <v>4.0000000000000001E-3</v>
      </c>
      <c r="E158">
        <f t="shared" si="82"/>
        <v>13441.010293142754</v>
      </c>
      <c r="F158">
        <f t="shared" si="83"/>
        <v>13441</v>
      </c>
      <c r="G158">
        <f t="shared" si="84"/>
        <v>3.7209930014796555E-3</v>
      </c>
      <c r="H158" s="116"/>
      <c r="I158" s="116">
        <f t="shared" si="103"/>
        <v>3.7209930014796555E-3</v>
      </c>
      <c r="J158" s="117"/>
      <c r="K158" s="116"/>
      <c r="L158" s="116"/>
      <c r="M158" s="116"/>
      <c r="N158" s="116"/>
      <c r="O158" s="40"/>
      <c r="P158" s="116"/>
      <c r="Q158" s="293">
        <f t="shared" si="85"/>
        <v>33604.786999999997</v>
      </c>
      <c r="R158" s="8">
        <f t="shared" si="86"/>
        <v>1.3845788917060576E-5</v>
      </c>
      <c r="S158" s="8">
        <v>0.1</v>
      </c>
      <c r="T158" s="167">
        <f t="shared" si="87"/>
        <v>1.3845788917060577E-6</v>
      </c>
      <c r="U158" s="116"/>
      <c r="V158" s="116"/>
      <c r="W158" s="116"/>
      <c r="Z158">
        <f t="shared" si="88"/>
        <v>13441</v>
      </c>
      <c r="AA158">
        <f t="shared" si="89"/>
        <v>8.0128908502393598E-3</v>
      </c>
      <c r="AB158">
        <f t="shared" si="90"/>
        <v>9.167096001661307E-4</v>
      </c>
      <c r="AC158">
        <f t="shared" si="91"/>
        <v>3.7209930014796555E-3</v>
      </c>
      <c r="AD158">
        <f t="shared" si="92"/>
        <v>-4.2918978487597043E-3</v>
      </c>
      <c r="AE158">
        <f t="shared" si="93"/>
        <v>1.8420387144188179E-6</v>
      </c>
      <c r="AF158">
        <f t="shared" si="94"/>
        <v>3.7209930014796555E-3</v>
      </c>
      <c r="AG158" s="25"/>
      <c r="AH158">
        <f t="shared" si="95"/>
        <v>2.8042834013135248E-3</v>
      </c>
      <c r="AI158">
        <f t="shared" si="96"/>
        <v>0.81188602858490455</v>
      </c>
      <c r="AJ158">
        <f t="shared" si="97"/>
        <v>0.58306430716275426</v>
      </c>
      <c r="AK158">
        <f t="shared" si="98"/>
        <v>2.6704564374665916E-2</v>
      </c>
      <c r="AL158">
        <f t="shared" si="99"/>
        <v>3.0005754042757995</v>
      </c>
      <c r="AM158">
        <f t="shared" si="100"/>
        <v>14.159151451045755</v>
      </c>
      <c r="AN158">
        <f t="shared" si="102"/>
        <v>9.2539864611614036</v>
      </c>
      <c r="AO158">
        <f t="shared" si="102"/>
        <v>9.2539848134726128</v>
      </c>
      <c r="AP158">
        <f t="shared" si="102"/>
        <v>9.253993613551053</v>
      </c>
      <c r="AQ158">
        <f t="shared" si="102"/>
        <v>9.2539466133916939</v>
      </c>
      <c r="AR158">
        <f t="shared" si="102"/>
        <v>9.2541976311689087</v>
      </c>
      <c r="AS158">
        <f t="shared" si="102"/>
        <v>9.2528568727945544</v>
      </c>
      <c r="AT158">
        <f t="shared" si="102"/>
        <v>9.2600146946620274</v>
      </c>
      <c r="AU158">
        <f t="shared" si="101"/>
        <v>9.2216932993252794</v>
      </c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</row>
    <row r="159" spans="1:67" s="8" customFormat="1">
      <c r="A159" s="47" t="s">
        <v>97</v>
      </c>
      <c r="B159" s="48" t="s">
        <v>45</v>
      </c>
      <c r="C159" s="51">
        <v>48837.487999999998</v>
      </c>
      <c r="D159" s="51">
        <v>5.0000000000000001E-3</v>
      </c>
      <c r="E159">
        <f t="shared" si="82"/>
        <v>14033.540693385739</v>
      </c>
      <c r="F159">
        <f t="shared" si="83"/>
        <v>14033.5</v>
      </c>
      <c r="G159">
        <f t="shared" si="84"/>
        <v>1.471074549772311E-2</v>
      </c>
      <c r="H159" s="116"/>
      <c r="I159" s="116">
        <f t="shared" si="103"/>
        <v>1.471074549772311E-2</v>
      </c>
      <c r="J159" s="117"/>
      <c r="K159" s="116"/>
      <c r="L159" s="116"/>
      <c r="M159" s="116"/>
      <c r="N159" s="116"/>
      <c r="O159" s="40"/>
      <c r="P159" s="116"/>
      <c r="Q159" s="293">
        <f t="shared" si="85"/>
        <v>33818.987999999998</v>
      </c>
      <c r="R159" s="8">
        <f t="shared" si="86"/>
        <v>2.1640603309878076E-4</v>
      </c>
      <c r="S159" s="8">
        <v>0.1</v>
      </c>
      <c r="T159" s="167">
        <f t="shared" si="87"/>
        <v>2.1640603309878078E-5</v>
      </c>
      <c r="V159" s="116"/>
      <c r="W159" s="116"/>
      <c r="Z159">
        <f t="shared" si="88"/>
        <v>14033.5</v>
      </c>
      <c r="AA159">
        <f t="shared" si="89"/>
        <v>9.0098380233567428E-3</v>
      </c>
      <c r="AB159">
        <f t="shared" si="90"/>
        <v>1.1190619179141484E-2</v>
      </c>
      <c r="AC159">
        <f t="shared" si="91"/>
        <v>1.471074549772311E-2</v>
      </c>
      <c r="AD159">
        <f t="shared" si="92"/>
        <v>5.7009074743663672E-3</v>
      </c>
      <c r="AE159">
        <f t="shared" si="93"/>
        <v>3.2500346031286313E-6</v>
      </c>
      <c r="AF159">
        <f t="shared" si="94"/>
        <v>1.471074549772311E-2</v>
      </c>
      <c r="AG159" s="25"/>
      <c r="AH159">
        <f t="shared" si="95"/>
        <v>3.5201263185816269E-3</v>
      </c>
      <c r="AI159">
        <f t="shared" si="96"/>
        <v>0.8100206452695613</v>
      </c>
      <c r="AJ159">
        <f t="shared" si="97"/>
        <v>0.70203746338435535</v>
      </c>
      <c r="AK159">
        <f t="shared" si="98"/>
        <v>-2.8008527640992977E-3</v>
      </c>
      <c r="AL159">
        <f t="shared" si="99"/>
        <v>-3.1268507893016095</v>
      </c>
      <c r="AM159">
        <f t="shared" si="100"/>
        <v>-135.66559427933183</v>
      </c>
      <c r="AN159">
        <f t="shared" si="102"/>
        <v>9.4426461149118648</v>
      </c>
      <c r="AO159">
        <f t="shared" si="102"/>
        <v>9.4426463047749287</v>
      </c>
      <c r="AP159">
        <f t="shared" si="102"/>
        <v>9.4426453053361108</v>
      </c>
      <c r="AQ159">
        <f t="shared" si="102"/>
        <v>9.4426505663804132</v>
      </c>
      <c r="AR159">
        <f t="shared" si="102"/>
        <v>9.442622872257358</v>
      </c>
      <c r="AS159">
        <f t="shared" si="102"/>
        <v>9.4427686542007301</v>
      </c>
      <c r="AT159">
        <f t="shared" si="102"/>
        <v>9.4420012618505584</v>
      </c>
      <c r="AU159">
        <f t="shared" si="101"/>
        <v>9.446040919618607</v>
      </c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</row>
    <row r="160" spans="1:67" s="8" customFormat="1">
      <c r="A160" s="47" t="s">
        <v>97</v>
      </c>
      <c r="B160" s="48"/>
      <c r="C160" s="51">
        <v>48843.44</v>
      </c>
      <c r="D160" s="51">
        <v>5.0000000000000001E-3</v>
      </c>
      <c r="E160">
        <f t="shared" si="82"/>
        <v>14050.005326801313</v>
      </c>
      <c r="F160">
        <f t="shared" si="83"/>
        <v>14050</v>
      </c>
      <c r="G160">
        <f t="shared" si="84"/>
        <v>1.9256500017945655E-3</v>
      </c>
      <c r="H160" s="116"/>
      <c r="I160" s="116">
        <f t="shared" si="103"/>
        <v>1.9256500017945655E-3</v>
      </c>
      <c r="J160" s="116"/>
      <c r="K160" s="116"/>
      <c r="L160" s="116"/>
      <c r="M160" s="116"/>
      <c r="N160" s="116"/>
      <c r="O160" s="40"/>
      <c r="P160" s="116"/>
      <c r="Q160" s="293">
        <f t="shared" si="85"/>
        <v>33824.94</v>
      </c>
      <c r="R160" s="8">
        <f t="shared" si="86"/>
        <v>3.7081279294114099E-6</v>
      </c>
      <c r="S160" s="8">
        <v>0.1</v>
      </c>
      <c r="T160" s="167">
        <f t="shared" si="87"/>
        <v>3.7081279294114099E-7</v>
      </c>
      <c r="U160" s="116"/>
      <c r="V160" s="116"/>
      <c r="W160" s="116"/>
      <c r="Z160">
        <f t="shared" si="88"/>
        <v>14050</v>
      </c>
      <c r="AA160">
        <f t="shared" si="89"/>
        <v>9.0352738109552855E-3</v>
      </c>
      <c r="AB160">
        <f t="shared" si="90"/>
        <v>-1.6127193484445617E-3</v>
      </c>
      <c r="AC160">
        <f t="shared" si="91"/>
        <v>1.9256500017945655E-3</v>
      </c>
      <c r="AD160">
        <f t="shared" si="92"/>
        <v>-7.10962380916072E-3</v>
      </c>
      <c r="AE160">
        <f t="shared" si="93"/>
        <v>5.0546750707784991E-6</v>
      </c>
      <c r="AF160">
        <f t="shared" si="94"/>
        <v>1.9256500017945655E-3</v>
      </c>
      <c r="AG160" s="25"/>
      <c r="AH160">
        <f t="shared" si="95"/>
        <v>3.5383693502391272E-3</v>
      </c>
      <c r="AI160">
        <f t="shared" si="96"/>
        <v>0.81003456036954091</v>
      </c>
      <c r="AJ160">
        <f t="shared" si="97"/>
        <v>0.70511571003440565</v>
      </c>
      <c r="AK160">
        <f t="shared" si="98"/>
        <v>-3.6237751042791314E-3</v>
      </c>
      <c r="AL160">
        <f t="shared" si="99"/>
        <v>-3.1225189965486226</v>
      </c>
      <c r="AM160">
        <f t="shared" si="100"/>
        <v>-104.85348254139207</v>
      </c>
      <c r="AN160">
        <f t="shared" si="102"/>
        <v>9.4478964134848926</v>
      </c>
      <c r="AO160">
        <f t="shared" si="102"/>
        <v>9.4478966589603406</v>
      </c>
      <c r="AP160">
        <f t="shared" si="102"/>
        <v>9.4478953666389707</v>
      </c>
      <c r="AQ160">
        <f t="shared" si="102"/>
        <v>9.447902170148792</v>
      </c>
      <c r="AR160">
        <f t="shared" si="102"/>
        <v>9.4478663526412845</v>
      </c>
      <c r="AS160">
        <f t="shared" si="102"/>
        <v>9.4480549165072425</v>
      </c>
      <c r="AT160">
        <f t="shared" si="102"/>
        <v>9.44706221749429</v>
      </c>
      <c r="AU160">
        <f t="shared" si="101"/>
        <v>9.452288574867282</v>
      </c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</row>
    <row r="161" spans="1:67" s="8" customFormat="1">
      <c r="A161" s="47" t="s">
        <v>73</v>
      </c>
      <c r="B161" s="48"/>
      <c r="C161" s="51">
        <v>48885.756999999998</v>
      </c>
      <c r="D161" s="51" t="s">
        <v>16</v>
      </c>
      <c r="E161">
        <f t="shared" si="82"/>
        <v>14167.064112460948</v>
      </c>
      <c r="F161">
        <f t="shared" si="83"/>
        <v>14167</v>
      </c>
      <c r="G161">
        <f t="shared" si="84"/>
        <v>2.3176791000878438E-2</v>
      </c>
      <c r="H161" s="116"/>
      <c r="I161" s="116">
        <f t="shared" si="103"/>
        <v>2.3176791000878438E-2</v>
      </c>
      <c r="K161" s="116"/>
      <c r="L161" s="116"/>
      <c r="M161" s="116"/>
      <c r="N161" s="116"/>
      <c r="O161" s="40"/>
      <c r="P161" s="116"/>
      <c r="Q161" s="293">
        <f t="shared" si="85"/>
        <v>33867.256999999998</v>
      </c>
      <c r="R161" s="8">
        <f t="shared" si="86"/>
        <v>5.3716364109839974E-4</v>
      </c>
      <c r="S161" s="8">
        <v>0.1</v>
      </c>
      <c r="T161" s="167">
        <f t="shared" si="87"/>
        <v>5.3716364109839974E-5</v>
      </c>
      <c r="U161" s="116"/>
      <c r="V161" s="116"/>
      <c r="W161" s="116"/>
      <c r="Z161">
        <f t="shared" si="88"/>
        <v>14167</v>
      </c>
      <c r="AA161">
        <f t="shared" si="89"/>
        <v>9.2118362301370684E-3</v>
      </c>
      <c r="AB161">
        <f t="shared" si="90"/>
        <v>1.9511874637894829E-2</v>
      </c>
      <c r="AC161">
        <f t="shared" si="91"/>
        <v>2.3176791000878438E-2</v>
      </c>
      <c r="AD161">
        <f t="shared" si="92"/>
        <v>1.396495477074137E-2</v>
      </c>
      <c r="AE161">
        <f t="shared" si="93"/>
        <v>1.9501996174885219E-5</v>
      </c>
      <c r="AF161">
        <f t="shared" si="94"/>
        <v>2.3176791000878438E-2</v>
      </c>
      <c r="AG161" s="25"/>
      <c r="AH161">
        <f t="shared" si="95"/>
        <v>3.6649163629836087E-3</v>
      </c>
      <c r="AI161">
        <f t="shared" si="96"/>
        <v>0.81023552715957137</v>
      </c>
      <c r="AJ161">
        <f t="shared" si="97"/>
        <v>0.72656523662669537</v>
      </c>
      <c r="AK161">
        <f t="shared" si="98"/>
        <v>-9.4575286197933379E-3</v>
      </c>
      <c r="AL161">
        <f t="shared" si="99"/>
        <v>-3.0917956090540359</v>
      </c>
      <c r="AM161">
        <f t="shared" si="100"/>
        <v>-40.154726261745722</v>
      </c>
      <c r="AN161">
        <f t="shared" ref="AN161:AT170" si="104">$AU161+$AB$7*SIN(AO161)</f>
        <v>9.4851300692370462</v>
      </c>
      <c r="AO161">
        <f t="shared" si="104"/>
        <v>9.4851307034580472</v>
      </c>
      <c r="AP161">
        <f t="shared" si="104"/>
        <v>9.4851273593646095</v>
      </c>
      <c r="AQ161">
        <f t="shared" si="104"/>
        <v>9.4851449919654307</v>
      </c>
      <c r="AR161">
        <f t="shared" si="104"/>
        <v>9.4850520197115209</v>
      </c>
      <c r="AS161">
        <f t="shared" si="104"/>
        <v>9.4855422448365516</v>
      </c>
      <c r="AT161">
        <f t="shared" si="104"/>
        <v>9.4829575422972798</v>
      </c>
      <c r="AU161">
        <f t="shared" si="101"/>
        <v>9.4965901302669771</v>
      </c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</row>
    <row r="162" spans="1:67" s="8" customFormat="1">
      <c r="A162" s="55" t="s">
        <v>97</v>
      </c>
      <c r="B162" s="56" t="s">
        <v>45</v>
      </c>
      <c r="C162" s="57">
        <v>48887.364999999998</v>
      </c>
      <c r="D162" s="57">
        <v>5.0000000000000001E-3</v>
      </c>
      <c r="E162">
        <f t="shared" si="82"/>
        <v>14171.512219069185</v>
      </c>
      <c r="F162">
        <f t="shared" si="83"/>
        <v>14171.5</v>
      </c>
      <c r="G162">
        <f t="shared" si="84"/>
        <v>4.4172194975544699E-3</v>
      </c>
      <c r="H162" s="116"/>
      <c r="I162" s="116">
        <f t="shared" si="103"/>
        <v>4.4172194975544699E-3</v>
      </c>
      <c r="J162" s="116"/>
      <c r="K162" s="116"/>
      <c r="L162" s="116"/>
      <c r="M162" s="116"/>
      <c r="N162" s="116"/>
      <c r="O162" s="40"/>
      <c r="P162" s="116"/>
      <c r="Q162" s="293">
        <f t="shared" si="85"/>
        <v>33868.864999999998</v>
      </c>
      <c r="R162" s="8">
        <f t="shared" si="86"/>
        <v>1.9511828089575362E-5</v>
      </c>
      <c r="S162" s="8">
        <v>0.1</v>
      </c>
      <c r="T162" s="167">
        <f t="shared" si="87"/>
        <v>1.9511828089575364E-6</v>
      </c>
      <c r="U162" s="116"/>
      <c r="W162" s="116"/>
      <c r="Z162">
        <f t="shared" si="88"/>
        <v>14171.5</v>
      </c>
      <c r="AA162">
        <f t="shared" si="89"/>
        <v>9.2184928734782273E-3</v>
      </c>
      <c r="AB162">
        <f t="shared" si="90"/>
        <v>7.4753558441750453E-4</v>
      </c>
      <c r="AC162">
        <f t="shared" si="91"/>
        <v>4.4172194975544699E-3</v>
      </c>
      <c r="AD162">
        <f t="shared" si="92"/>
        <v>-4.8012733759237574E-3</v>
      </c>
      <c r="AE162">
        <f t="shared" si="93"/>
        <v>2.3052226030354317E-6</v>
      </c>
      <c r="AF162">
        <f t="shared" si="94"/>
        <v>4.4172194975544699E-3</v>
      </c>
      <c r="AG162" s="25"/>
      <c r="AH162">
        <f t="shared" si="95"/>
        <v>3.6696839131369653E-3</v>
      </c>
      <c r="AI162">
        <f t="shared" si="96"/>
        <v>0.81024683873085679</v>
      </c>
      <c r="AJ162">
        <f t="shared" si="97"/>
        <v>0.72737689320153021</v>
      </c>
      <c r="AK162">
        <f t="shared" si="98"/>
        <v>-9.6818277389421094E-3</v>
      </c>
      <c r="AL162">
        <f t="shared" si="99"/>
        <v>-3.0906135870720557</v>
      </c>
      <c r="AM162">
        <f t="shared" si="100"/>
        <v>-39.223292492770163</v>
      </c>
      <c r="AN162">
        <f t="shared" si="104"/>
        <v>9.4865623469741003</v>
      </c>
      <c r="AO162">
        <f t="shared" si="104"/>
        <v>9.486562995867601</v>
      </c>
      <c r="AP162">
        <f t="shared" si="104"/>
        <v>9.4865595741099931</v>
      </c>
      <c r="AQ162">
        <f t="shared" si="104"/>
        <v>9.4865776177957422</v>
      </c>
      <c r="AR162">
        <f t="shared" si="104"/>
        <v>9.4864824696711381</v>
      </c>
      <c r="AS162">
        <f t="shared" si="104"/>
        <v>9.4869842119326702</v>
      </c>
      <c r="AT162">
        <f t="shared" si="104"/>
        <v>9.4843385604929669</v>
      </c>
      <c r="AU162">
        <f t="shared" si="101"/>
        <v>9.498294036243891</v>
      </c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</row>
    <row r="163" spans="1:67">
      <c r="A163" s="47" t="s">
        <v>97</v>
      </c>
      <c r="B163" s="48"/>
      <c r="C163" s="51">
        <v>48936.345000000001</v>
      </c>
      <c r="D163" s="51">
        <v>6.0000000000000001E-3</v>
      </c>
      <c r="E163" s="58">
        <f t="shared" si="82"/>
        <v>14307.002431551402</v>
      </c>
      <c r="F163">
        <f t="shared" si="83"/>
        <v>14307</v>
      </c>
      <c r="G163">
        <f t="shared" si="84"/>
        <v>8.7901100050657988E-4</v>
      </c>
      <c r="I163" s="116">
        <f t="shared" si="103"/>
        <v>8.7901100050657988E-4</v>
      </c>
      <c r="K163" s="116"/>
      <c r="M163" s="116"/>
      <c r="N163" s="116"/>
      <c r="O163" s="40"/>
      <c r="Q163" s="293">
        <f t="shared" si="85"/>
        <v>33917.845000000001</v>
      </c>
      <c r="R163" s="8">
        <f t="shared" si="86"/>
        <v>7.7266033901157857E-7</v>
      </c>
      <c r="S163" s="8">
        <v>0.1</v>
      </c>
      <c r="T163" s="167">
        <f t="shared" si="87"/>
        <v>7.7266033901157862E-8</v>
      </c>
      <c r="Z163">
        <f t="shared" si="88"/>
        <v>14307</v>
      </c>
      <c r="AA163">
        <f t="shared" si="89"/>
        <v>9.4141989019381721E-3</v>
      </c>
      <c r="AB163">
        <f t="shared" si="90"/>
        <v>-2.9306959027873363E-3</v>
      </c>
      <c r="AC163">
        <f t="shared" si="91"/>
        <v>8.7901100050657988E-4</v>
      </c>
      <c r="AD163">
        <f t="shared" si="92"/>
        <v>-8.5351879014315922E-3</v>
      </c>
      <c r="AE163">
        <f t="shared" si="93"/>
        <v>7.2849432512744232E-6</v>
      </c>
      <c r="AF163">
        <f t="shared" si="94"/>
        <v>8.7901100050657988E-4</v>
      </c>
      <c r="AG163" s="25"/>
      <c r="AH163">
        <f t="shared" si="95"/>
        <v>3.8097069032939162E-3</v>
      </c>
      <c r="AI163">
        <f t="shared" si="96"/>
        <v>0.8107118524988991</v>
      </c>
      <c r="AJ163">
        <f t="shared" si="97"/>
        <v>0.75134830397830765</v>
      </c>
      <c r="AK163">
        <f t="shared" si="98"/>
        <v>-1.6431591998387785E-2</v>
      </c>
      <c r="AL163">
        <f t="shared" si="99"/>
        <v>-3.0550024239825952</v>
      </c>
      <c r="AM163">
        <f t="shared" si="100"/>
        <v>-23.082860597945462</v>
      </c>
      <c r="AN163">
        <f t="shared" si="104"/>
        <v>9.5297014332823498</v>
      </c>
      <c r="AO163">
        <f t="shared" si="104"/>
        <v>9.5297025090891783</v>
      </c>
      <c r="AP163">
        <f t="shared" si="104"/>
        <v>9.5296968156383492</v>
      </c>
      <c r="AQ163">
        <f t="shared" si="104"/>
        <v>9.5297269469064894</v>
      </c>
      <c r="AR163">
        <f t="shared" si="104"/>
        <v>9.5295674852431755</v>
      </c>
      <c r="AS163">
        <f t="shared" si="104"/>
        <v>9.5304114238447166</v>
      </c>
      <c r="AT163">
        <f t="shared" si="104"/>
        <v>9.5259457866915351</v>
      </c>
      <c r="AU163">
        <f t="shared" si="101"/>
        <v>9.549600538437554</v>
      </c>
    </row>
    <row r="164" spans="1:67">
      <c r="A164" s="47" t="s">
        <v>73</v>
      </c>
      <c r="B164" s="48"/>
      <c r="C164" s="51">
        <v>48954.614999999998</v>
      </c>
      <c r="D164" s="51" t="s">
        <v>16</v>
      </c>
      <c r="E164" s="58">
        <f t="shared" si="82"/>
        <v>14357.541553275565</v>
      </c>
      <c r="F164">
        <f t="shared" si="83"/>
        <v>14357.5</v>
      </c>
      <c r="G164">
        <f t="shared" si="84"/>
        <v>1.5021597500890493E-2</v>
      </c>
      <c r="I164" s="116">
        <f t="shared" si="103"/>
        <v>1.5021597500890493E-2</v>
      </c>
      <c r="J164" s="8"/>
      <c r="K164" s="116"/>
      <c r="M164" s="116"/>
      <c r="N164" s="116"/>
      <c r="O164" s="40"/>
      <c r="Q164" s="293">
        <f t="shared" si="85"/>
        <v>33936.114999999998</v>
      </c>
      <c r="R164" s="8">
        <f t="shared" si="86"/>
        <v>2.2564839147875952E-4</v>
      </c>
      <c r="S164" s="8">
        <v>0.1</v>
      </c>
      <c r="T164" s="167">
        <f t="shared" si="87"/>
        <v>2.2564839147875952E-5</v>
      </c>
      <c r="Z164">
        <f t="shared" si="88"/>
        <v>14357.5</v>
      </c>
      <c r="AA164">
        <f t="shared" si="89"/>
        <v>9.4847661689777176E-3</v>
      </c>
      <c r="AB164">
        <f t="shared" si="90"/>
        <v>1.1161482039392129E-2</v>
      </c>
      <c r="AC164">
        <f t="shared" si="91"/>
        <v>1.5021597500890493E-2</v>
      </c>
      <c r="AD164">
        <f t="shared" si="92"/>
        <v>5.5368313319127758E-3</v>
      </c>
      <c r="AE164">
        <f t="shared" si="93"/>
        <v>3.0656501198051007E-6</v>
      </c>
      <c r="AF164">
        <f t="shared" si="94"/>
        <v>1.5021597500890493E-2</v>
      </c>
      <c r="AG164" s="25"/>
      <c r="AH164">
        <f t="shared" si="95"/>
        <v>3.8601154614983642E-3</v>
      </c>
      <c r="AI164">
        <f t="shared" si="96"/>
        <v>0.81094682613944258</v>
      </c>
      <c r="AJ164">
        <f t="shared" si="97"/>
        <v>0.7600480016338107</v>
      </c>
      <c r="AK164">
        <f t="shared" si="98"/>
        <v>-1.8944589022986565E-2</v>
      </c>
      <c r="AL164">
        <f t="shared" si="99"/>
        <v>-3.0417183340484097</v>
      </c>
      <c r="AM164">
        <f t="shared" si="100"/>
        <v>-20.008519234734049</v>
      </c>
      <c r="AN164">
        <f t="shared" si="104"/>
        <v>9.5457863877327576</v>
      </c>
      <c r="AO164">
        <f t="shared" si="104"/>
        <v>9.5457876134664517</v>
      </c>
      <c r="AP164">
        <f t="shared" si="104"/>
        <v>9.5457811147153695</v>
      </c>
      <c r="AQ164">
        <f t="shared" si="104"/>
        <v>9.545815570680503</v>
      </c>
      <c r="AR164">
        <f t="shared" si="104"/>
        <v>9.5456328889894007</v>
      </c>
      <c r="AS164">
        <f t="shared" si="104"/>
        <v>9.5466014933495362</v>
      </c>
      <c r="AT164">
        <f t="shared" si="104"/>
        <v>9.5414671024727582</v>
      </c>
      <c r="AU164">
        <f t="shared" si="101"/>
        <v>9.5687221499562263</v>
      </c>
    </row>
    <row r="165" spans="1:67" s="8" customFormat="1">
      <c r="A165" s="47" t="s">
        <v>98</v>
      </c>
      <c r="B165" s="48" t="s">
        <v>45</v>
      </c>
      <c r="C165" s="51">
        <v>49001.245000000003</v>
      </c>
      <c r="D165" s="51">
        <v>5.0000000000000001E-3</v>
      </c>
      <c r="E165" s="58">
        <f t="shared" si="82"/>
        <v>14486.53111244351</v>
      </c>
      <c r="F165">
        <f t="shared" si="83"/>
        <v>14486.5</v>
      </c>
      <c r="G165">
        <f t="shared" si="84"/>
        <v>1.1247214504692238E-2</v>
      </c>
      <c r="H165" s="116"/>
      <c r="I165" s="116">
        <f t="shared" si="103"/>
        <v>1.1247214504692238E-2</v>
      </c>
      <c r="J165" s="116"/>
      <c r="K165" s="116"/>
      <c r="L165" s="116"/>
      <c r="M165" s="116"/>
      <c r="N165" s="116"/>
      <c r="O165" s="40"/>
      <c r="P165" s="116"/>
      <c r="Q165" s="293">
        <f t="shared" si="85"/>
        <v>33982.745000000003</v>
      </c>
      <c r="R165" s="8">
        <f t="shared" si="86"/>
        <v>1.2649983411455946E-4</v>
      </c>
      <c r="S165" s="8">
        <v>0.1</v>
      </c>
      <c r="T165" s="167">
        <f t="shared" si="87"/>
        <v>1.2649983411455947E-5</v>
      </c>
      <c r="U165" s="116"/>
      <c r="W165" s="116"/>
      <c r="Z165">
        <f t="shared" si="88"/>
        <v>14486.5</v>
      </c>
      <c r="AA165">
        <f t="shared" si="89"/>
        <v>9.6590701941522104E-3</v>
      </c>
      <c r="AB165">
        <f t="shared" si="90"/>
        <v>7.2628251953579283E-3</v>
      </c>
      <c r="AC165">
        <f t="shared" si="91"/>
        <v>1.1247214504692238E-2</v>
      </c>
      <c r="AD165">
        <f t="shared" si="92"/>
        <v>1.5881443105400274E-3</v>
      </c>
      <c r="AE165">
        <f t="shared" si="93"/>
        <v>2.5222023511006587E-7</v>
      </c>
      <c r="AF165">
        <f t="shared" si="94"/>
        <v>1.1247214504692238E-2</v>
      </c>
      <c r="AG165" s="25"/>
      <c r="AH165">
        <f t="shared" si="95"/>
        <v>3.9843893093343095E-3</v>
      </c>
      <c r="AI165">
        <f t="shared" si="96"/>
        <v>0.81169941259282252</v>
      </c>
      <c r="AJ165">
        <f t="shared" si="97"/>
        <v>0.78168353363986687</v>
      </c>
      <c r="AK165">
        <f t="shared" si="98"/>
        <v>-2.5355251568697598E-2</v>
      </c>
      <c r="AL165">
        <f t="shared" si="99"/>
        <v>-3.0077446648422348</v>
      </c>
      <c r="AM165">
        <f t="shared" si="100"/>
        <v>-14.920009228944487</v>
      </c>
      <c r="AN165">
        <f t="shared" si="104"/>
        <v>9.5868989305665586</v>
      </c>
      <c r="AO165">
        <f t="shared" si="104"/>
        <v>9.5869005098600635</v>
      </c>
      <c r="AP165">
        <f t="shared" si="104"/>
        <v>9.5868920873494812</v>
      </c>
      <c r="AQ165">
        <f t="shared" si="104"/>
        <v>9.5869370054701673</v>
      </c>
      <c r="AR165">
        <f t="shared" si="104"/>
        <v>9.5866974562948695</v>
      </c>
      <c r="AS165">
        <f t="shared" si="104"/>
        <v>9.5879750851752661</v>
      </c>
      <c r="AT165">
        <f t="shared" si="104"/>
        <v>9.5811639388568324</v>
      </c>
      <c r="AU165">
        <f t="shared" si="101"/>
        <v>9.6175674546276859</v>
      </c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</row>
    <row r="166" spans="1:67">
      <c r="A166" s="47" t="s">
        <v>99</v>
      </c>
      <c r="B166" s="48"/>
      <c r="C166" s="51">
        <v>49198.449000000001</v>
      </c>
      <c r="D166" s="51">
        <v>5.0000000000000001E-3</v>
      </c>
      <c r="E166" s="58">
        <f t="shared" si="82"/>
        <v>15032.043808693836</v>
      </c>
      <c r="F166">
        <f t="shared" si="83"/>
        <v>15032</v>
      </c>
      <c r="G166">
        <f t="shared" si="84"/>
        <v>1.583693599968683E-2</v>
      </c>
      <c r="I166" s="116">
        <f t="shared" si="103"/>
        <v>1.583693599968683E-2</v>
      </c>
      <c r="K166" s="116"/>
      <c r="M166" s="116"/>
      <c r="N166" s="116"/>
      <c r="O166" s="40"/>
      <c r="Q166" s="293">
        <f t="shared" si="85"/>
        <v>34179.949000000001</v>
      </c>
      <c r="R166" s="8">
        <f t="shared" si="86"/>
        <v>2.508085418581767E-4</v>
      </c>
      <c r="S166" s="8">
        <v>0.1</v>
      </c>
      <c r="T166" s="167">
        <f t="shared" si="87"/>
        <v>2.508085418581767E-5</v>
      </c>
      <c r="Z166">
        <f t="shared" si="88"/>
        <v>15032</v>
      </c>
      <c r="AA166">
        <f t="shared" si="89"/>
        <v>1.0297511087869641E-2</v>
      </c>
      <c r="AB166">
        <f t="shared" si="90"/>
        <v>1.1402399126502719E-2</v>
      </c>
      <c r="AC166">
        <f t="shared" si="91"/>
        <v>1.583693599968683E-2</v>
      </c>
      <c r="AD166">
        <f t="shared" si="92"/>
        <v>5.5394249118171889E-3</v>
      </c>
      <c r="AE166">
        <f t="shared" si="93"/>
        <v>3.0685228353660875E-6</v>
      </c>
      <c r="AF166">
        <f t="shared" si="94"/>
        <v>1.583693599968683E-2</v>
      </c>
      <c r="AG166" s="25"/>
      <c r="AH166">
        <f t="shared" si="95"/>
        <v>4.434536873184112E-3</v>
      </c>
      <c r="AI166">
        <f t="shared" si="96"/>
        <v>0.81732261554995245</v>
      </c>
      <c r="AJ166">
        <f t="shared" si="97"/>
        <v>0.86343779041092783</v>
      </c>
      <c r="AK166">
        <f t="shared" si="98"/>
        <v>-5.223957513695434E-2</v>
      </c>
      <c r="AL166">
        <f t="shared" si="99"/>
        <v>-2.8630600187336075</v>
      </c>
      <c r="AM166">
        <f t="shared" si="100"/>
        <v>-7.1340048894543076</v>
      </c>
      <c r="AN166">
        <f t="shared" si="104"/>
        <v>9.7613670756695221</v>
      </c>
      <c r="AO166">
        <f t="shared" si="104"/>
        <v>9.7613695130698641</v>
      </c>
      <c r="AP166">
        <f t="shared" si="104"/>
        <v>9.7613559220278852</v>
      </c>
      <c r="AQ166">
        <f t="shared" si="104"/>
        <v>9.7614317070472296</v>
      </c>
      <c r="AR166">
        <f t="shared" si="104"/>
        <v>9.7610091477731817</v>
      </c>
      <c r="AS166">
        <f t="shared" si="104"/>
        <v>9.7633660368166382</v>
      </c>
      <c r="AT166">
        <f t="shared" si="104"/>
        <v>9.7502446221882071</v>
      </c>
      <c r="AU166">
        <f t="shared" si="101"/>
        <v>9.8241187236066061</v>
      </c>
    </row>
    <row r="167" spans="1:67">
      <c r="A167" s="47" t="s">
        <v>100</v>
      </c>
      <c r="B167" s="48"/>
      <c r="C167" s="51">
        <v>49219.421999999999</v>
      </c>
      <c r="D167" s="51">
        <v>5.0000000000000001E-3</v>
      </c>
      <c r="E167" s="58">
        <f t="shared" si="82"/>
        <v>15090.060064847145</v>
      </c>
      <c r="F167">
        <f t="shared" si="83"/>
        <v>15090</v>
      </c>
      <c r="G167">
        <f t="shared" si="84"/>
        <v>2.1713570000429172E-2</v>
      </c>
      <c r="I167" s="116">
        <f t="shared" si="103"/>
        <v>2.1713570000429172E-2</v>
      </c>
      <c r="K167" s="116"/>
      <c r="M167" s="116"/>
      <c r="N167" s="116"/>
      <c r="O167" s="40"/>
      <c r="Q167" s="293">
        <f t="shared" si="85"/>
        <v>34200.921999999999</v>
      </c>
      <c r="R167" s="8">
        <f t="shared" si="86"/>
        <v>4.7147912216353771E-4</v>
      </c>
      <c r="S167" s="8">
        <v>0.1</v>
      </c>
      <c r="T167" s="167">
        <f t="shared" si="87"/>
        <v>4.7147912216353773E-5</v>
      </c>
      <c r="W167" s="8"/>
      <c r="Z167">
        <f t="shared" si="88"/>
        <v>15090</v>
      </c>
      <c r="AA167">
        <f t="shared" si="89"/>
        <v>1.0355635429990538E-2</v>
      </c>
      <c r="AB167">
        <f t="shared" si="90"/>
        <v>1.7238715395952238E-2</v>
      </c>
      <c r="AC167">
        <f t="shared" si="91"/>
        <v>2.1713570000429172E-2</v>
      </c>
      <c r="AD167">
        <f t="shared" si="92"/>
        <v>1.1357934570438634E-2</v>
      </c>
      <c r="AE167">
        <f t="shared" si="93"/>
        <v>1.2900267770636503E-5</v>
      </c>
      <c r="AF167">
        <f t="shared" si="94"/>
        <v>2.1713570000429172E-2</v>
      </c>
      <c r="AG167" s="25"/>
      <c r="AH167">
        <f t="shared" si="95"/>
        <v>4.4748546044769332E-3</v>
      </c>
      <c r="AI167">
        <f t="shared" si="96"/>
        <v>0.81815523675449364</v>
      </c>
      <c r="AJ167">
        <f t="shared" si="97"/>
        <v>0.8711617022422774</v>
      </c>
      <c r="AK167">
        <f t="shared" si="98"/>
        <v>-5.5067976902967442E-2</v>
      </c>
      <c r="AL167">
        <f t="shared" si="99"/>
        <v>-2.8475419218256457</v>
      </c>
      <c r="AM167">
        <f t="shared" si="100"/>
        <v>-6.7524682067168644</v>
      </c>
      <c r="AN167">
        <f t="shared" si="104"/>
        <v>9.7799983155818513</v>
      </c>
      <c r="AO167">
        <f t="shared" si="104"/>
        <v>9.7800007755433445</v>
      </c>
      <c r="AP167">
        <f t="shared" si="104"/>
        <v>9.7799869662851933</v>
      </c>
      <c r="AQ167">
        <f t="shared" si="104"/>
        <v>9.7800644869556521</v>
      </c>
      <c r="AR167">
        <f t="shared" si="104"/>
        <v>9.7796293400563794</v>
      </c>
      <c r="AS167">
        <f t="shared" si="104"/>
        <v>9.7820728624508213</v>
      </c>
      <c r="AT167">
        <f t="shared" si="104"/>
        <v>9.7683798403905318</v>
      </c>
      <c r="AU167">
        <f t="shared" si="101"/>
        <v>9.8460801784201308</v>
      </c>
    </row>
    <row r="168" spans="1:67">
      <c r="A168" s="47" t="s">
        <v>73</v>
      </c>
      <c r="B168" s="48"/>
      <c r="C168" s="51">
        <v>49241.650999999998</v>
      </c>
      <c r="D168" s="51" t="s">
        <v>16</v>
      </c>
      <c r="E168" s="58">
        <f t="shared" si="82"/>
        <v>15151.550712729279</v>
      </c>
      <c r="F168">
        <f t="shared" si="83"/>
        <v>15151.5</v>
      </c>
      <c r="G168">
        <f t="shared" si="84"/>
        <v>1.8332759500481188E-2</v>
      </c>
      <c r="I168" s="116">
        <f t="shared" si="103"/>
        <v>1.8332759500481188E-2</v>
      </c>
      <c r="J168" s="8"/>
      <c r="K168" s="116"/>
      <c r="M168" s="116"/>
      <c r="N168" s="116"/>
      <c r="O168" s="40"/>
      <c r="Q168" s="293">
        <f t="shared" si="85"/>
        <v>34223.150999999998</v>
      </c>
      <c r="R168" s="8">
        <f t="shared" si="86"/>
        <v>3.3609007090248326E-4</v>
      </c>
      <c r="S168" s="8">
        <v>0.1</v>
      </c>
      <c r="T168" s="167">
        <f t="shared" si="87"/>
        <v>3.3609007090248327E-5</v>
      </c>
      <c r="Z168">
        <f t="shared" si="88"/>
        <v>15151.5</v>
      </c>
      <c r="AA168">
        <f t="shared" si="89"/>
        <v>1.0415148851626626E-2</v>
      </c>
      <c r="AB168">
        <f t="shared" si="90"/>
        <v>1.3816807857898572E-2</v>
      </c>
      <c r="AC168">
        <f t="shared" si="91"/>
        <v>1.8332759500481188E-2</v>
      </c>
      <c r="AD168">
        <f t="shared" si="92"/>
        <v>7.9176106488545624E-3</v>
      </c>
      <c r="AE168">
        <f t="shared" si="93"/>
        <v>6.2688558386855168E-6</v>
      </c>
      <c r="AF168">
        <f t="shared" si="94"/>
        <v>1.8332759500481188E-2</v>
      </c>
      <c r="AG168" s="25"/>
      <c r="AH168">
        <f t="shared" si="95"/>
        <v>4.5159516425826171E-3</v>
      </c>
      <c r="AI168">
        <f t="shared" si="96"/>
        <v>0.81908799300954405</v>
      </c>
      <c r="AJ168">
        <f t="shared" si="97"/>
        <v>0.87913945044358233</v>
      </c>
      <c r="AK168">
        <f t="shared" si="98"/>
        <v>-5.8058984891963053E-2</v>
      </c>
      <c r="AL168">
        <f t="shared" si="99"/>
        <v>-2.8310518631563357</v>
      </c>
      <c r="AM168">
        <f t="shared" si="100"/>
        <v>-6.3885375826093798</v>
      </c>
      <c r="AN168">
        <f t="shared" si="104"/>
        <v>9.7997751697396751</v>
      </c>
      <c r="AO168">
        <f t="shared" si="104"/>
        <v>9.7997776393370106</v>
      </c>
      <c r="AP168">
        <f t="shared" si="104"/>
        <v>9.7997636707858273</v>
      </c>
      <c r="AQ168">
        <f t="shared" si="104"/>
        <v>9.7998426807997792</v>
      </c>
      <c r="AR168">
        <f t="shared" si="104"/>
        <v>9.7993958105112426</v>
      </c>
      <c r="AS168">
        <f t="shared" si="104"/>
        <v>9.8019242877485677</v>
      </c>
      <c r="AT168">
        <f t="shared" si="104"/>
        <v>9.7876503995027342</v>
      </c>
      <c r="AU168">
        <f t="shared" si="101"/>
        <v>9.8693668934379186</v>
      </c>
    </row>
    <row r="169" spans="1:67">
      <c r="A169" s="44" t="s">
        <v>101</v>
      </c>
      <c r="B169" s="45" t="s">
        <v>102</v>
      </c>
      <c r="C169" s="44">
        <v>49243.446199999998</v>
      </c>
      <c r="D169" s="44">
        <v>1.1000000000000001E-3</v>
      </c>
      <c r="E169" s="58">
        <f t="shared" si="82"/>
        <v>15156.516658614295</v>
      </c>
      <c r="F169">
        <f t="shared" si="83"/>
        <v>15156.5</v>
      </c>
      <c r="G169">
        <f t="shared" si="84"/>
        <v>6.0221245003049262E-3</v>
      </c>
      <c r="K169" s="116">
        <f>G169</f>
        <v>6.0221245003049262E-3</v>
      </c>
      <c r="M169" s="116"/>
      <c r="N169" s="116"/>
      <c r="O169" s="40"/>
      <c r="Q169" s="293">
        <f t="shared" si="85"/>
        <v>34224.946199999998</v>
      </c>
      <c r="R169" s="8">
        <f t="shared" si="86"/>
        <v>3.6265983497172854E-5</v>
      </c>
      <c r="S169" s="116">
        <v>1</v>
      </c>
      <c r="T169" s="167">
        <f t="shared" si="87"/>
        <v>3.6265983497172854E-5</v>
      </c>
      <c r="Z169">
        <f t="shared" si="88"/>
        <v>15156.5</v>
      </c>
      <c r="AA169">
        <f t="shared" si="89"/>
        <v>1.0419890918594073E-2</v>
      </c>
      <c r="AB169">
        <f t="shared" si="90"/>
        <v>1.5029070305176773E-3</v>
      </c>
      <c r="AC169">
        <f t="shared" si="91"/>
        <v>6.0221245003049262E-3</v>
      </c>
      <c r="AD169">
        <f t="shared" si="92"/>
        <v>-4.3977664182891472E-3</v>
      </c>
      <c r="AE169">
        <f t="shared" si="93"/>
        <v>1.9340349469831753E-5</v>
      </c>
      <c r="AF169">
        <f t="shared" si="94"/>
        <v>6.0221245003049262E-3</v>
      </c>
      <c r="AG169" s="25"/>
      <c r="AH169">
        <f t="shared" si="95"/>
        <v>4.5192174697872489E-3</v>
      </c>
      <c r="AI169">
        <f t="shared" si="96"/>
        <v>0.81916609000392315</v>
      </c>
      <c r="AJ169">
        <f t="shared" si="97"/>
        <v>0.87977836284036193</v>
      </c>
      <c r="AK169">
        <f t="shared" si="98"/>
        <v>-5.8301775234813988E-2</v>
      </c>
      <c r="AL169">
        <f t="shared" si="99"/>
        <v>-2.8297095380878581</v>
      </c>
      <c r="AM169">
        <f t="shared" si="100"/>
        <v>-6.3605937984310197</v>
      </c>
      <c r="AN169">
        <f t="shared" si="104"/>
        <v>9.8013840452549239</v>
      </c>
      <c r="AO169">
        <f t="shared" si="104"/>
        <v>9.8013865150020401</v>
      </c>
      <c r="AP169">
        <f t="shared" si="104"/>
        <v>9.8013725367334192</v>
      </c>
      <c r="AQ169">
        <f t="shared" si="104"/>
        <v>9.8014516519226706</v>
      </c>
      <c r="AR169">
        <f t="shared" si="104"/>
        <v>9.8010039028321021</v>
      </c>
      <c r="AS169">
        <f t="shared" si="104"/>
        <v>9.8035389679082332</v>
      </c>
      <c r="AT169">
        <f t="shared" si="104"/>
        <v>9.7892190301587636</v>
      </c>
      <c r="AU169">
        <f t="shared" si="101"/>
        <v>9.8712601223011536</v>
      </c>
    </row>
    <row r="170" spans="1:67">
      <c r="A170" s="44" t="s">
        <v>101</v>
      </c>
      <c r="B170" s="45" t="s">
        <v>49</v>
      </c>
      <c r="C170" s="44">
        <v>49244.349000000002</v>
      </c>
      <c r="D170" s="44">
        <v>1.2999999999999999E-3</v>
      </c>
      <c r="E170" s="58">
        <f t="shared" si="82"/>
        <v>15159.014015981169</v>
      </c>
      <c r="F170">
        <f t="shared" si="83"/>
        <v>15159</v>
      </c>
      <c r="G170">
        <f t="shared" si="84"/>
        <v>5.0668070034589618E-3</v>
      </c>
      <c r="K170" s="116">
        <f>G170</f>
        <v>5.0668070034589618E-3</v>
      </c>
      <c r="M170" s="116"/>
      <c r="N170" s="116"/>
      <c r="O170" s="40"/>
      <c r="Q170" s="293">
        <f t="shared" si="85"/>
        <v>34225.849000000002</v>
      </c>
      <c r="R170" s="8">
        <f t="shared" si="86"/>
        <v>2.5672533210300783E-5</v>
      </c>
      <c r="S170" s="116">
        <v>1</v>
      </c>
      <c r="T170" s="167">
        <f t="shared" si="87"/>
        <v>2.5672533210300783E-5</v>
      </c>
      <c r="Z170">
        <f t="shared" si="88"/>
        <v>15159</v>
      </c>
      <c r="AA170">
        <f t="shared" si="89"/>
        <v>1.0422256496673433E-2</v>
      </c>
      <c r="AB170">
        <f t="shared" si="90"/>
        <v>5.4596088972991286E-4</v>
      </c>
      <c r="AC170">
        <f t="shared" si="91"/>
        <v>5.0668070034589618E-3</v>
      </c>
      <c r="AD170">
        <f t="shared" si="92"/>
        <v>-5.355449493214471E-3</v>
      </c>
      <c r="AE170">
        <f t="shared" si="93"/>
        <v>2.8680839274371134E-5</v>
      </c>
      <c r="AF170">
        <f t="shared" si="94"/>
        <v>5.0668070034589618E-3</v>
      </c>
      <c r="AG170" s="25"/>
      <c r="AH170">
        <f t="shared" si="95"/>
        <v>4.520846113729049E-3</v>
      </c>
      <c r="AI170">
        <f t="shared" si="96"/>
        <v>0.81920526631368618</v>
      </c>
      <c r="AJ170">
        <f t="shared" si="97"/>
        <v>0.88009727029726936</v>
      </c>
      <c r="AK170">
        <f t="shared" si="98"/>
        <v>-5.8423148419910378E-2</v>
      </c>
      <c r="AL170">
        <f t="shared" si="99"/>
        <v>-2.8290382794214923</v>
      </c>
      <c r="AM170">
        <f t="shared" si="100"/>
        <v>-6.3467092019975473</v>
      </c>
      <c r="AN170">
        <f t="shared" si="104"/>
        <v>9.8021885406242699</v>
      </c>
      <c r="AO170">
        <f t="shared" si="104"/>
        <v>9.8021910104110059</v>
      </c>
      <c r="AP170">
        <f t="shared" si="104"/>
        <v>9.8021770274648183</v>
      </c>
      <c r="AQ170">
        <f t="shared" si="104"/>
        <v>9.8022561943448903</v>
      </c>
      <c r="AR170">
        <f t="shared" si="104"/>
        <v>9.801808010066603</v>
      </c>
      <c r="AS170">
        <f t="shared" si="104"/>
        <v>9.8043463508762514</v>
      </c>
      <c r="AT170">
        <f t="shared" si="104"/>
        <v>9.790003455687005</v>
      </c>
      <c r="AU170">
        <f t="shared" si="101"/>
        <v>9.872206736732771</v>
      </c>
    </row>
    <row r="171" spans="1:67">
      <c r="A171" s="47" t="s">
        <v>73</v>
      </c>
      <c r="B171" s="48"/>
      <c r="C171" s="51">
        <v>49264.593000000001</v>
      </c>
      <c r="D171" s="51" t="s">
        <v>16</v>
      </c>
      <c r="E171" s="58">
        <f t="shared" si="82"/>
        <v>15215.013686489328</v>
      </c>
      <c r="F171">
        <f t="shared" si="83"/>
        <v>15215</v>
      </c>
      <c r="G171">
        <f t="shared" si="84"/>
        <v>4.9476950007374398E-3</v>
      </c>
      <c r="I171" s="116">
        <f>G171</f>
        <v>4.9476950007374398E-3</v>
      </c>
      <c r="J171" s="8"/>
      <c r="K171" s="116"/>
      <c r="M171" s="116"/>
      <c r="N171" s="116"/>
      <c r="O171" s="40"/>
      <c r="Q171" s="293">
        <f t="shared" si="85"/>
        <v>34246.093000000001</v>
      </c>
      <c r="R171" s="8">
        <f t="shared" si="86"/>
        <v>2.4479685820322256E-5</v>
      </c>
      <c r="S171" s="8">
        <v>0.1</v>
      </c>
      <c r="T171" s="167">
        <f t="shared" si="87"/>
        <v>2.4479685820322256E-6</v>
      </c>
      <c r="Z171">
        <f t="shared" si="88"/>
        <v>15215</v>
      </c>
      <c r="AA171">
        <f t="shared" si="89"/>
        <v>1.0474289387286673E-2</v>
      </c>
      <c r="AB171">
        <f t="shared" si="90"/>
        <v>3.9111614791172058E-4</v>
      </c>
      <c r="AC171">
        <f t="shared" si="91"/>
        <v>4.9476950007374398E-3</v>
      </c>
      <c r="AD171">
        <f t="shared" si="92"/>
        <v>-5.5265943865492329E-3</v>
      </c>
      <c r="AE171">
        <f t="shared" si="93"/>
        <v>3.0543245513437492E-6</v>
      </c>
      <c r="AF171">
        <f t="shared" si="94"/>
        <v>4.9476950007374398E-3</v>
      </c>
      <c r="AG171" s="25"/>
      <c r="AH171">
        <f t="shared" si="95"/>
        <v>4.5565788528257193E-3</v>
      </c>
      <c r="AI171">
        <f t="shared" si="96"/>
        <v>0.82010517856256515</v>
      </c>
      <c r="AJ171">
        <f t="shared" si="97"/>
        <v>0.88714449773578652</v>
      </c>
      <c r="AK171">
        <f t="shared" si="98"/>
        <v>-6.1137985082871583E-2</v>
      </c>
      <c r="AL171">
        <f t="shared" si="99"/>
        <v>-2.8139849718966721</v>
      </c>
      <c r="AM171">
        <f t="shared" si="100"/>
        <v>-6.0501637555776195</v>
      </c>
      <c r="AN171">
        <f t="shared" ref="AN171:AT180" si="105">$AU171+$AB$7*SIN(AO171)</f>
        <v>9.820219488663307</v>
      </c>
      <c r="AO171">
        <f t="shared" si="105"/>
        <v>9.8202219532591126</v>
      </c>
      <c r="AP171">
        <f t="shared" si="105"/>
        <v>9.8202078969536526</v>
      </c>
      <c r="AQ171">
        <f t="shared" si="105"/>
        <v>9.8202880652510824</v>
      </c>
      <c r="AR171">
        <f t="shared" si="105"/>
        <v>9.8198308718330622</v>
      </c>
      <c r="AS171">
        <f t="shared" si="105"/>
        <v>9.8224393824504563</v>
      </c>
      <c r="AT171">
        <f t="shared" si="105"/>
        <v>9.8075941634383597</v>
      </c>
      <c r="AU171">
        <f t="shared" si="101"/>
        <v>9.8934109000010011</v>
      </c>
    </row>
    <row r="172" spans="1:67">
      <c r="A172" s="44" t="s">
        <v>101</v>
      </c>
      <c r="B172" s="45" t="s">
        <v>49</v>
      </c>
      <c r="C172" s="44">
        <v>49273.268900000003</v>
      </c>
      <c r="D172" s="44">
        <v>8.0000000000000004E-4</v>
      </c>
      <c r="E172" s="58">
        <f t="shared" si="82"/>
        <v>15239.013268655001</v>
      </c>
      <c r="F172">
        <f t="shared" si="83"/>
        <v>15239</v>
      </c>
      <c r="G172">
        <f t="shared" si="84"/>
        <v>4.7966470083338208E-3</v>
      </c>
      <c r="K172" s="116">
        <f>G172</f>
        <v>4.7966470083338208E-3</v>
      </c>
      <c r="M172" s="116"/>
      <c r="N172" s="116"/>
      <c r="O172" s="40"/>
      <c r="Q172" s="293">
        <f t="shared" si="85"/>
        <v>34254.768900000003</v>
      </c>
      <c r="R172" s="8">
        <f t="shared" si="86"/>
        <v>2.3007822522557794E-5</v>
      </c>
      <c r="S172" s="116">
        <v>1</v>
      </c>
      <c r="T172" s="167">
        <f t="shared" si="87"/>
        <v>2.3007822522557794E-5</v>
      </c>
      <c r="Z172">
        <f t="shared" si="88"/>
        <v>15239</v>
      </c>
      <c r="AA172">
        <f t="shared" si="89"/>
        <v>1.0496026675303787E-2</v>
      </c>
      <c r="AB172">
        <f t="shared" si="90"/>
        <v>2.2519522654251747E-4</v>
      </c>
      <c r="AC172">
        <f t="shared" si="91"/>
        <v>4.7966470083338208E-3</v>
      </c>
      <c r="AD172">
        <f t="shared" si="92"/>
        <v>-5.6993796669699663E-3</v>
      </c>
      <c r="AE172">
        <f t="shared" si="93"/>
        <v>3.2482928588270687E-5</v>
      </c>
      <c r="AF172">
        <f t="shared" si="94"/>
        <v>4.7966470083338208E-3</v>
      </c>
      <c r="AG172" s="25"/>
      <c r="AH172">
        <f t="shared" si="95"/>
        <v>4.5714517817913034E-3</v>
      </c>
      <c r="AI172">
        <f t="shared" si="96"/>
        <v>0.82050398609064934</v>
      </c>
      <c r="AJ172">
        <f t="shared" si="97"/>
        <v>0.89010797282175413</v>
      </c>
      <c r="AK172">
        <f t="shared" si="98"/>
        <v>-6.2299125119492593E-2</v>
      </c>
      <c r="AL172">
        <f t="shared" si="99"/>
        <v>-2.8075232823804881</v>
      </c>
      <c r="AM172">
        <f t="shared" si="100"/>
        <v>-5.9309984401970386</v>
      </c>
      <c r="AN172">
        <f t="shared" si="105"/>
        <v>9.8279531879021604</v>
      </c>
      <c r="AO172">
        <f t="shared" si="105"/>
        <v>9.8279556467795501</v>
      </c>
      <c r="AP172">
        <f t="shared" si="105"/>
        <v>9.8279415772478558</v>
      </c>
      <c r="AQ172">
        <f t="shared" si="105"/>
        <v>9.8280220833063439</v>
      </c>
      <c r="AR172">
        <f t="shared" si="105"/>
        <v>9.827561463837668</v>
      </c>
      <c r="AS172">
        <f t="shared" si="105"/>
        <v>9.8301981467408268</v>
      </c>
      <c r="AT172">
        <f t="shared" si="105"/>
        <v>9.8151447552427111</v>
      </c>
      <c r="AU172">
        <f t="shared" si="101"/>
        <v>9.9024983985445285</v>
      </c>
    </row>
    <row r="173" spans="1:67">
      <c r="A173" s="44" t="s">
        <v>101</v>
      </c>
      <c r="B173" s="45" t="s">
        <v>45</v>
      </c>
      <c r="C173" s="44">
        <v>49275.26</v>
      </c>
      <c r="D173" s="44">
        <v>1E-3</v>
      </c>
      <c r="E173" s="58">
        <f t="shared" si="82"/>
        <v>15244.521120065234</v>
      </c>
      <c r="F173">
        <f t="shared" si="83"/>
        <v>15244.5</v>
      </c>
      <c r="G173">
        <f t="shared" si="84"/>
        <v>7.6349485025275499E-3</v>
      </c>
      <c r="K173" s="117">
        <f>G173</f>
        <v>7.6349485025275499E-3</v>
      </c>
      <c r="M173" s="116"/>
      <c r="N173" s="116"/>
      <c r="O173" s="40"/>
      <c r="Q173" s="293">
        <f t="shared" si="85"/>
        <v>34256.76</v>
      </c>
      <c r="R173" s="8">
        <f t="shared" si="86"/>
        <v>5.8292438636247675E-5</v>
      </c>
      <c r="S173" s="116">
        <v>1</v>
      </c>
      <c r="T173" s="167">
        <f t="shared" si="87"/>
        <v>5.8292438636247675E-5</v>
      </c>
      <c r="Z173">
        <f t="shared" si="88"/>
        <v>15244.5</v>
      </c>
      <c r="AA173">
        <f t="shared" si="89"/>
        <v>1.050096040934736E-2</v>
      </c>
      <c r="AB173">
        <f t="shared" si="90"/>
        <v>3.0601258083385631E-3</v>
      </c>
      <c r="AC173">
        <f t="shared" si="91"/>
        <v>7.6349485025275499E-3</v>
      </c>
      <c r="AD173">
        <f t="shared" si="92"/>
        <v>-2.8660119068198101E-3</v>
      </c>
      <c r="AE173">
        <f t="shared" si="93"/>
        <v>8.2140242500329235E-6</v>
      </c>
      <c r="AF173">
        <f t="shared" si="94"/>
        <v>7.6349485025275499E-3</v>
      </c>
      <c r="AG173" s="25"/>
      <c r="AH173">
        <f t="shared" si="95"/>
        <v>4.5748226941889868E-3</v>
      </c>
      <c r="AI173">
        <f t="shared" si="96"/>
        <v>0.82059649127804146</v>
      </c>
      <c r="AJ173">
        <f t="shared" si="97"/>
        <v>0.89078227671920518</v>
      </c>
      <c r="AK173">
        <f t="shared" si="98"/>
        <v>-6.2565014650762779E-2</v>
      </c>
      <c r="AL173">
        <f t="shared" si="99"/>
        <v>-2.8060415892276191</v>
      </c>
      <c r="AM173">
        <f t="shared" si="100"/>
        <v>-5.9043142686685988</v>
      </c>
      <c r="AN173">
        <f t="shared" si="105"/>
        <v>9.8297260261214205</v>
      </c>
      <c r="AO173">
        <f t="shared" si="105"/>
        <v>9.829728483399542</v>
      </c>
      <c r="AP173">
        <f t="shared" si="105"/>
        <v>9.8297144123564415</v>
      </c>
      <c r="AQ173">
        <f t="shared" si="105"/>
        <v>9.8297949881262028</v>
      </c>
      <c r="AR173">
        <f t="shared" si="105"/>
        <v>9.8293336204119992</v>
      </c>
      <c r="AS173">
        <f t="shared" si="105"/>
        <v>9.8319765971058715</v>
      </c>
      <c r="AT173">
        <f t="shared" si="105"/>
        <v>9.8168761106290336</v>
      </c>
      <c r="AU173">
        <f t="shared" si="101"/>
        <v>9.9045809502940863</v>
      </c>
    </row>
    <row r="174" spans="1:67">
      <c r="A174" s="59" t="s">
        <v>103</v>
      </c>
      <c r="B174" s="60"/>
      <c r="C174" s="61">
        <v>49549.451000000001</v>
      </c>
      <c r="D174" s="61">
        <v>6.0000000000000001E-3</v>
      </c>
      <c r="E174" s="58">
        <f t="shared" si="82"/>
        <v>16002.997985126663</v>
      </c>
      <c r="F174">
        <f t="shared" si="83"/>
        <v>16003</v>
      </c>
      <c r="G174">
        <f t="shared" si="84"/>
        <v>-7.2838099731598049E-4</v>
      </c>
      <c r="I174" s="116">
        <f t="shared" ref="I174:I184" si="106">G174</f>
        <v>-7.2838099731598049E-4</v>
      </c>
      <c r="J174" s="117"/>
      <c r="K174" s="116"/>
      <c r="M174" s="116"/>
      <c r="N174" s="116"/>
      <c r="O174" s="40"/>
      <c r="Q174" s="293">
        <f t="shared" si="85"/>
        <v>34530.951000000001</v>
      </c>
      <c r="R174" s="8">
        <f t="shared" si="86"/>
        <v>5.3053887725102238E-7</v>
      </c>
      <c r="S174" s="8">
        <v>0.1</v>
      </c>
      <c r="T174" s="167">
        <f t="shared" si="87"/>
        <v>5.3053887725102244E-8</v>
      </c>
      <c r="Z174">
        <f t="shared" si="88"/>
        <v>16003</v>
      </c>
      <c r="AA174">
        <f t="shared" si="89"/>
        <v>1.1004755559692471E-2</v>
      </c>
      <c r="AB174">
        <f t="shared" si="90"/>
        <v>-5.6281185397834476E-3</v>
      </c>
      <c r="AC174">
        <f t="shared" si="91"/>
        <v>-7.2838099731598049E-4</v>
      </c>
      <c r="AD174">
        <f t="shared" si="92"/>
        <v>-1.1733136557008451E-2</v>
      </c>
      <c r="AE174">
        <f t="shared" si="93"/>
        <v>1.3766649346540815E-5</v>
      </c>
      <c r="AF174">
        <f t="shared" si="94"/>
        <v>-7.2838099731598049E-4</v>
      </c>
      <c r="AG174" s="25"/>
      <c r="AH174">
        <f t="shared" si="95"/>
        <v>4.8997375424674671E-3</v>
      </c>
      <c r="AI174">
        <f t="shared" si="96"/>
        <v>0.83740648394187489</v>
      </c>
      <c r="AJ174">
        <f t="shared" si="97"/>
        <v>0.96548522407559367</v>
      </c>
      <c r="AK174">
        <f t="shared" si="98"/>
        <v>-9.8302332301203291E-2</v>
      </c>
      <c r="AL174">
        <f t="shared" si="99"/>
        <v>-2.5978053540193153</v>
      </c>
      <c r="AM174">
        <f t="shared" si="100"/>
        <v>-3.5868275737116879</v>
      </c>
      <c r="AN174">
        <f t="shared" si="105"/>
        <v>10.076532861519489</v>
      </c>
      <c r="AO174">
        <f t="shared" si="105"/>
        <v>10.076534372915507</v>
      </c>
      <c r="AP174">
        <f t="shared" si="105"/>
        <v>10.076524367268634</v>
      </c>
      <c r="AQ174">
        <f t="shared" si="105"/>
        <v>10.076590607430687</v>
      </c>
      <c r="AR174">
        <f t="shared" si="105"/>
        <v>10.076152141409413</v>
      </c>
      <c r="AS174">
        <f t="shared" si="105"/>
        <v>10.079057232152058</v>
      </c>
      <c r="AT174">
        <f t="shared" si="105"/>
        <v>10.05992708263248</v>
      </c>
      <c r="AU174">
        <f t="shared" si="101"/>
        <v>10.191783768846811</v>
      </c>
    </row>
    <row r="175" spans="1:67">
      <c r="A175" s="59" t="s">
        <v>103</v>
      </c>
      <c r="B175" s="60"/>
      <c r="C175" s="61">
        <v>49561.381000000001</v>
      </c>
      <c r="D175" s="61">
        <v>6.0000000000000001E-3</v>
      </c>
      <c r="E175" s="58">
        <f t="shared" si="82"/>
        <v>16035.999174079558</v>
      </c>
      <c r="F175">
        <f t="shared" si="83"/>
        <v>16036</v>
      </c>
      <c r="G175">
        <f t="shared" si="84"/>
        <v>-2.9857199842808768E-4</v>
      </c>
      <c r="I175" s="116">
        <f t="shared" si="106"/>
        <v>-2.9857199842808768E-4</v>
      </c>
      <c r="J175" s="117"/>
      <c r="M175" s="116"/>
      <c r="N175" s="116"/>
      <c r="O175" s="40"/>
      <c r="Q175" s="293">
        <f t="shared" si="85"/>
        <v>34542.881000000001</v>
      </c>
      <c r="R175" s="8">
        <f t="shared" si="86"/>
        <v>8.9145238245341993E-8</v>
      </c>
      <c r="S175" s="8">
        <v>0.1</v>
      </c>
      <c r="T175" s="167">
        <f t="shared" si="87"/>
        <v>8.9145238245341996E-9</v>
      </c>
      <c r="Z175">
        <f t="shared" si="88"/>
        <v>16036</v>
      </c>
      <c r="AA175">
        <f t="shared" si="89"/>
        <v>1.1018441326619048E-2</v>
      </c>
      <c r="AB175">
        <f t="shared" si="90"/>
        <v>-5.2058645651598999E-3</v>
      </c>
      <c r="AC175">
        <f t="shared" si="91"/>
        <v>-2.9857199842808768E-4</v>
      </c>
      <c r="AD175">
        <f t="shared" si="92"/>
        <v>-1.1317013325047136E-2</v>
      </c>
      <c r="AE175">
        <f t="shared" si="93"/>
        <v>1.2807479059929444E-5</v>
      </c>
      <c r="AF175">
        <f t="shared" si="94"/>
        <v>-2.9857199842808768E-4</v>
      </c>
      <c r="AG175" s="25"/>
      <c r="AH175">
        <f t="shared" si="95"/>
        <v>4.9072925667318123E-3</v>
      </c>
      <c r="AI175">
        <f t="shared" si="96"/>
        <v>0.83832464937001805</v>
      </c>
      <c r="AJ175">
        <f t="shared" si="97"/>
        <v>0.96785797363230086</v>
      </c>
      <c r="AK175">
        <f t="shared" si="98"/>
        <v>-9.9805215287941715E-2</v>
      </c>
      <c r="AL175">
        <f t="shared" si="99"/>
        <v>-2.5885360569606934</v>
      </c>
      <c r="AM175">
        <f t="shared" si="100"/>
        <v>-3.5236169734756411</v>
      </c>
      <c r="AN175">
        <f t="shared" si="105"/>
        <v>10.087394343674198</v>
      </c>
      <c r="AO175">
        <f t="shared" si="105"/>
        <v>10.087395797358752</v>
      </c>
      <c r="AP175">
        <f t="shared" si="105"/>
        <v>10.087386092776155</v>
      </c>
      <c r="AQ175">
        <f t="shared" si="105"/>
        <v>10.087450880523379</v>
      </c>
      <c r="AR175">
        <f t="shared" si="105"/>
        <v>10.087018419859637</v>
      </c>
      <c r="AS175">
        <f t="shared" si="105"/>
        <v>10.089907883259389</v>
      </c>
      <c r="AT175">
        <f t="shared" si="105"/>
        <v>10.070723392017744</v>
      </c>
      <c r="AU175">
        <f t="shared" si="101"/>
        <v>10.204279079344161</v>
      </c>
    </row>
    <row r="176" spans="1:67">
      <c r="A176" s="59" t="s">
        <v>73</v>
      </c>
      <c r="B176" s="60"/>
      <c r="C176" s="61">
        <v>49602.597000000002</v>
      </c>
      <c r="D176" s="61" t="s">
        <v>16</v>
      </c>
      <c r="E176" s="58">
        <f t="shared" si="82"/>
        <v>16150.012334505584</v>
      </c>
      <c r="F176">
        <f t="shared" si="83"/>
        <v>16150</v>
      </c>
      <c r="G176">
        <f t="shared" si="84"/>
        <v>4.4589500030269846E-3</v>
      </c>
      <c r="I176" s="116">
        <f t="shared" si="106"/>
        <v>4.4589500030269846E-3</v>
      </c>
      <c r="J176" s="9"/>
      <c r="M176" s="116"/>
      <c r="N176" s="116"/>
      <c r="O176" s="40"/>
      <c r="Q176" s="293">
        <f t="shared" si="85"/>
        <v>34584.097000000002</v>
      </c>
      <c r="R176" s="8">
        <f t="shared" si="86"/>
        <v>1.9882235129494346E-5</v>
      </c>
      <c r="S176" s="8">
        <v>0.1</v>
      </c>
      <c r="T176" s="167">
        <f t="shared" si="87"/>
        <v>1.9882235129494346E-6</v>
      </c>
      <c r="Z176">
        <f t="shared" si="88"/>
        <v>16150</v>
      </c>
      <c r="AA176">
        <f t="shared" si="89"/>
        <v>1.1060245684986671E-2</v>
      </c>
      <c r="AB176">
        <f t="shared" si="90"/>
        <v>-4.7002776329569101E-4</v>
      </c>
      <c r="AC176">
        <f t="shared" si="91"/>
        <v>4.4589500030269846E-3</v>
      </c>
      <c r="AD176">
        <f t="shared" si="92"/>
        <v>-6.6012956819596867E-3</v>
      </c>
      <c r="AE176">
        <f t="shared" si="93"/>
        <v>4.3577104680659611E-6</v>
      </c>
      <c r="AF176">
        <f t="shared" si="94"/>
        <v>4.4589500030269846E-3</v>
      </c>
      <c r="AG176" s="25"/>
      <c r="AH176">
        <f t="shared" si="95"/>
        <v>4.9289777663226756E-3</v>
      </c>
      <c r="AI176">
        <f t="shared" si="96"/>
        <v>0.84161967241161384</v>
      </c>
      <c r="AJ176">
        <f t="shared" si="97"/>
        <v>0.97544896870484665</v>
      </c>
      <c r="AK176">
        <f t="shared" si="98"/>
        <v>-0.10495557075732327</v>
      </c>
      <c r="AL176">
        <f t="shared" si="99"/>
        <v>-2.5563547127770923</v>
      </c>
      <c r="AM176">
        <f t="shared" si="100"/>
        <v>-3.3193124011864614</v>
      </c>
      <c r="AN176">
        <f t="shared" si="105"/>
        <v>10.125009509115589</v>
      </c>
      <c r="AO176">
        <f t="shared" si="105"/>
        <v>10.125010764573219</v>
      </c>
      <c r="AP176">
        <f t="shared" si="105"/>
        <v>10.125002123648464</v>
      </c>
      <c r="AQ176">
        <f t="shared" si="105"/>
        <v>10.125061597722402</v>
      </c>
      <c r="AR176">
        <f t="shared" si="105"/>
        <v>10.124652307704013</v>
      </c>
      <c r="AS176">
        <f t="shared" si="105"/>
        <v>10.127471834348723</v>
      </c>
      <c r="AT176">
        <f t="shared" si="105"/>
        <v>10.108181816325516</v>
      </c>
      <c r="AU176">
        <f t="shared" si="101"/>
        <v>10.247444697425916</v>
      </c>
    </row>
    <row r="177" spans="1:67">
      <c r="A177" s="59" t="s">
        <v>103</v>
      </c>
      <c r="B177" s="60"/>
      <c r="C177" s="61">
        <v>49605.474000000002</v>
      </c>
      <c r="D177" s="61">
        <v>6.0000000000000001E-3</v>
      </c>
      <c r="E177" s="58">
        <f t="shared" si="82"/>
        <v>16157.970793903529</v>
      </c>
      <c r="F177">
        <f t="shared" si="83"/>
        <v>16158</v>
      </c>
      <c r="G177">
        <f t="shared" si="84"/>
        <v>-1.0558065994700883E-2</v>
      </c>
      <c r="I177" s="116">
        <f t="shared" si="106"/>
        <v>-1.0558065994700883E-2</v>
      </c>
      <c r="J177" s="117"/>
      <c r="M177" s="116"/>
      <c r="N177" s="116"/>
      <c r="O177" s="40"/>
      <c r="Q177" s="293">
        <f t="shared" si="85"/>
        <v>34586.974000000002</v>
      </c>
      <c r="R177" s="8">
        <f t="shared" si="86"/>
        <v>1.1147275754845914E-4</v>
      </c>
      <c r="S177" s="8">
        <v>0.1</v>
      </c>
      <c r="T177" s="167">
        <f t="shared" si="87"/>
        <v>1.1147275754845914E-5</v>
      </c>
      <c r="Z177">
        <f t="shared" si="88"/>
        <v>16158</v>
      </c>
      <c r="AA177">
        <f t="shared" si="89"/>
        <v>1.1062858694486814E-2</v>
      </c>
      <c r="AB177">
        <f t="shared" si="90"/>
        <v>-1.5488306621652032E-2</v>
      </c>
      <c r="AC177">
        <f t="shared" si="91"/>
        <v>-1.0558065994700883E-2</v>
      </c>
      <c r="AD177">
        <f t="shared" si="92"/>
        <v>-2.1620924689187696E-2</v>
      </c>
      <c r="AE177">
        <f t="shared" si="93"/>
        <v>4.6746438441552611E-5</v>
      </c>
      <c r="AF177">
        <f t="shared" si="94"/>
        <v>-1.0558065994700883E-2</v>
      </c>
      <c r="AG177" s="25"/>
      <c r="AH177">
        <f t="shared" si="95"/>
        <v>4.9302406269511488E-3</v>
      </c>
      <c r="AI177">
        <f t="shared" si="96"/>
        <v>0.84185811170515767</v>
      </c>
      <c r="AJ177">
        <f t="shared" si="97"/>
        <v>0.97594591649151052</v>
      </c>
      <c r="AK177">
        <f t="shared" si="98"/>
        <v>-0.10531449646910734</v>
      </c>
      <c r="AL177">
        <f t="shared" si="99"/>
        <v>-2.5540867799753619</v>
      </c>
      <c r="AM177">
        <f t="shared" si="100"/>
        <v>-3.305735677110369</v>
      </c>
      <c r="AN177">
        <f t="shared" si="105"/>
        <v>10.12765477186629</v>
      </c>
      <c r="AO177">
        <f t="shared" si="105"/>
        <v>10.127656013580893</v>
      </c>
      <c r="AP177">
        <f t="shared" si="105"/>
        <v>10.127647448121667</v>
      </c>
      <c r="AQ177">
        <f t="shared" si="105"/>
        <v>10.127706534695786</v>
      </c>
      <c r="AR177">
        <f t="shared" si="105"/>
        <v>10.127299001607783</v>
      </c>
      <c r="AS177">
        <f t="shared" si="105"/>
        <v>10.130112716910119</v>
      </c>
      <c r="AT177">
        <f t="shared" si="105"/>
        <v>10.110820098935175</v>
      </c>
      <c r="AU177">
        <f t="shared" si="101"/>
        <v>10.250473863607091</v>
      </c>
    </row>
    <row r="178" spans="1:67">
      <c r="A178" s="59" t="s">
        <v>104</v>
      </c>
      <c r="B178" s="60"/>
      <c r="C178" s="61">
        <v>49633.341</v>
      </c>
      <c r="D178" s="61">
        <v>5.0000000000000001E-3</v>
      </c>
      <c r="E178" s="58">
        <f t="shared" si="82"/>
        <v>16235.057477269014</v>
      </c>
      <c r="F178">
        <f t="shared" si="83"/>
        <v>16235</v>
      </c>
      <c r="G178">
        <f t="shared" si="84"/>
        <v>2.0778155005245935E-2</v>
      </c>
      <c r="I178" s="116">
        <f t="shared" si="106"/>
        <v>2.0778155005245935E-2</v>
      </c>
      <c r="J178" s="117"/>
      <c r="M178" s="116"/>
      <c r="N178" s="116"/>
      <c r="O178" s="40"/>
      <c r="Q178" s="293">
        <f t="shared" si="85"/>
        <v>34614.841</v>
      </c>
      <c r="R178" s="8">
        <f t="shared" si="86"/>
        <v>4.3173172542202673E-4</v>
      </c>
      <c r="S178" s="8">
        <v>0.1</v>
      </c>
      <c r="T178" s="167">
        <f t="shared" si="87"/>
        <v>4.3173172542202675E-5</v>
      </c>
      <c r="Z178">
        <f t="shared" si="88"/>
        <v>16235</v>
      </c>
      <c r="AA178">
        <f t="shared" si="89"/>
        <v>1.1085843185742449E-2</v>
      </c>
      <c r="AB178">
        <f t="shared" si="90"/>
        <v>1.583751116627706E-2</v>
      </c>
      <c r="AC178">
        <f t="shared" si="91"/>
        <v>2.0778155005245935E-2</v>
      </c>
      <c r="AD178">
        <f t="shared" si="92"/>
        <v>9.6923118195034862E-3</v>
      </c>
      <c r="AE178">
        <f t="shared" si="93"/>
        <v>9.3940908406486987E-6</v>
      </c>
      <c r="AF178">
        <f t="shared" si="94"/>
        <v>2.0778155005245935E-2</v>
      </c>
      <c r="AG178" s="25"/>
      <c r="AH178">
        <f t="shared" si="95"/>
        <v>4.9406438389688768E-3</v>
      </c>
      <c r="AI178">
        <f t="shared" si="96"/>
        <v>0.84420174724855579</v>
      </c>
      <c r="AJ178">
        <f t="shared" si="97"/>
        <v>0.98048510270954381</v>
      </c>
      <c r="AK178">
        <f t="shared" si="98"/>
        <v>-0.10875157212471508</v>
      </c>
      <c r="AL178">
        <f t="shared" si="99"/>
        <v>-2.5321912789529688</v>
      </c>
      <c r="AM178">
        <f t="shared" si="100"/>
        <v>-3.1797080814140943</v>
      </c>
      <c r="AN178">
        <f t="shared" si="105"/>
        <v>10.153154256006795</v>
      </c>
      <c r="AO178">
        <f t="shared" si="105"/>
        <v>10.153155367374124</v>
      </c>
      <c r="AP178">
        <f t="shared" si="105"/>
        <v>10.153147529198797</v>
      </c>
      <c r="AQ178">
        <f t="shared" si="105"/>
        <v>10.153202810914285</v>
      </c>
      <c r="AR178">
        <f t="shared" si="105"/>
        <v>10.152812973732759</v>
      </c>
      <c r="AS178">
        <f t="shared" si="105"/>
        <v>10.155564939842609</v>
      </c>
      <c r="AT178">
        <f t="shared" si="105"/>
        <v>10.136279614942723</v>
      </c>
      <c r="AU178">
        <f t="shared" si="101"/>
        <v>10.279629588100908</v>
      </c>
    </row>
    <row r="179" spans="1:67">
      <c r="A179" s="59" t="s">
        <v>73</v>
      </c>
      <c r="B179" s="60"/>
      <c r="C179" s="61">
        <v>49679.597999999998</v>
      </c>
      <c r="D179" s="61" t="s">
        <v>16</v>
      </c>
      <c r="E179" s="58">
        <f t="shared" si="82"/>
        <v>16363.015230613015</v>
      </c>
      <c r="F179">
        <f t="shared" si="83"/>
        <v>16363</v>
      </c>
      <c r="G179">
        <f t="shared" si="84"/>
        <v>5.5058989964891225E-3</v>
      </c>
      <c r="I179" s="116">
        <f t="shared" si="106"/>
        <v>5.5058989964891225E-3</v>
      </c>
      <c r="J179" s="9"/>
      <c r="M179" s="116"/>
      <c r="N179" s="116"/>
      <c r="O179" s="40"/>
      <c r="Q179" s="293">
        <f t="shared" si="85"/>
        <v>34661.097999999998</v>
      </c>
      <c r="R179" s="8">
        <f t="shared" si="86"/>
        <v>3.0314923759539925E-5</v>
      </c>
      <c r="S179" s="8">
        <v>0.1</v>
      </c>
      <c r="T179" s="167">
        <f t="shared" si="87"/>
        <v>3.0314923759539925E-6</v>
      </c>
      <c r="W179" s="8"/>
      <c r="Z179">
        <f t="shared" si="88"/>
        <v>16363</v>
      </c>
      <c r="AA179">
        <f t="shared" si="89"/>
        <v>1.1115302683657551E-2</v>
      </c>
      <c r="AB179">
        <f t="shared" si="90"/>
        <v>5.5505058493460126E-4</v>
      </c>
      <c r="AC179">
        <f t="shared" si="91"/>
        <v>5.5058989964891225E-3</v>
      </c>
      <c r="AD179">
        <f t="shared" si="92"/>
        <v>-5.6094036871684287E-3</v>
      </c>
      <c r="AE179">
        <f t="shared" si="93"/>
        <v>3.1465409725618762E-6</v>
      </c>
      <c r="AF179">
        <f t="shared" si="94"/>
        <v>5.5058989964891225E-3</v>
      </c>
      <c r="AG179" s="25"/>
      <c r="AH179">
        <f t="shared" si="95"/>
        <v>4.9508484115545212E-3</v>
      </c>
      <c r="AI179">
        <f t="shared" si="96"/>
        <v>0.84829408681844032</v>
      </c>
      <c r="AJ179">
        <f t="shared" si="97"/>
        <v>0.98703422363841053</v>
      </c>
      <c r="AK179">
        <f t="shared" si="98"/>
        <v>-0.11439106567275735</v>
      </c>
      <c r="AL179">
        <f t="shared" si="99"/>
        <v>-2.4955162544274296</v>
      </c>
      <c r="AM179">
        <f t="shared" si="100"/>
        <v>-2.9871730905898715</v>
      </c>
      <c r="AN179">
        <f t="shared" si="105"/>
        <v>10.195704150001731</v>
      </c>
      <c r="AO179">
        <f t="shared" si="105"/>
        <v>10.195705055431098</v>
      </c>
      <c r="AP179">
        <f t="shared" si="105"/>
        <v>10.195698411579128</v>
      </c>
      <c r="AQ179">
        <f t="shared" si="105"/>
        <v>10.19574716377727</v>
      </c>
      <c r="AR179">
        <f t="shared" si="105"/>
        <v>10.195389476661925</v>
      </c>
      <c r="AS179">
        <f t="shared" si="105"/>
        <v>10.198016667867821</v>
      </c>
      <c r="AT179">
        <f t="shared" si="105"/>
        <v>10.178873045124226</v>
      </c>
      <c r="AU179">
        <f t="shared" si="101"/>
        <v>10.328096246999721</v>
      </c>
    </row>
    <row r="180" spans="1:67">
      <c r="A180" s="59" t="s">
        <v>73</v>
      </c>
      <c r="B180" s="60"/>
      <c r="C180" s="61">
        <v>49713.580999999998</v>
      </c>
      <c r="D180" s="61" t="s">
        <v>16</v>
      </c>
      <c r="E180" s="58">
        <f t="shared" si="82"/>
        <v>16457.020210008337</v>
      </c>
      <c r="F180">
        <f t="shared" si="83"/>
        <v>16457</v>
      </c>
      <c r="G180">
        <f t="shared" si="84"/>
        <v>7.3059610003838316E-3</v>
      </c>
      <c r="I180" s="116">
        <f t="shared" si="106"/>
        <v>7.3059610003838316E-3</v>
      </c>
      <c r="J180" s="9"/>
      <c r="M180" s="116"/>
      <c r="N180" s="116"/>
      <c r="O180" s="40"/>
      <c r="Q180" s="293">
        <f t="shared" si="85"/>
        <v>34695.080999999998</v>
      </c>
      <c r="R180" s="8">
        <f t="shared" si="86"/>
        <v>5.337706613912952E-5</v>
      </c>
      <c r="S180" s="8">
        <v>0.1</v>
      </c>
      <c r="T180" s="167">
        <f t="shared" si="87"/>
        <v>5.3377066139129523E-6</v>
      </c>
      <c r="Z180">
        <f t="shared" si="88"/>
        <v>16457</v>
      </c>
      <c r="AA180">
        <f t="shared" si="89"/>
        <v>1.1129907529393216E-2</v>
      </c>
      <c r="AB180">
        <f t="shared" si="90"/>
        <v>2.3533283934113036E-3</v>
      </c>
      <c r="AC180">
        <f t="shared" si="91"/>
        <v>7.3059610003838316E-3</v>
      </c>
      <c r="AD180">
        <f t="shared" si="92"/>
        <v>-3.8239465290093849E-3</v>
      </c>
      <c r="AE180">
        <f t="shared" si="93"/>
        <v>1.4622567056722923E-6</v>
      </c>
      <c r="AF180">
        <f t="shared" si="94"/>
        <v>7.3059610003838316E-3</v>
      </c>
      <c r="AG180" s="25"/>
      <c r="AH180">
        <f t="shared" si="95"/>
        <v>4.952632606972528E-3</v>
      </c>
      <c r="AI180">
        <f t="shared" si="96"/>
        <v>0.85145713405648449</v>
      </c>
      <c r="AJ180">
        <f t="shared" si="97"/>
        <v>0.9910298057125565</v>
      </c>
      <c r="AK180">
        <f t="shared" si="98"/>
        <v>-0.11846947698579062</v>
      </c>
      <c r="AL180">
        <f t="shared" si="99"/>
        <v>-2.4683510448502126</v>
      </c>
      <c r="AM180">
        <f t="shared" si="100"/>
        <v>-2.8576378874713941</v>
      </c>
      <c r="AN180">
        <f t="shared" si="105"/>
        <v>10.227086026092721</v>
      </c>
      <c r="AO180">
        <f t="shared" si="105"/>
        <v>10.227086791679088</v>
      </c>
      <c r="AP180">
        <f t="shared" si="105"/>
        <v>10.227080994401236</v>
      </c>
      <c r="AQ180">
        <f t="shared" si="105"/>
        <v>10.227124894206975</v>
      </c>
      <c r="AR180">
        <f t="shared" si="105"/>
        <v>10.226792513128899</v>
      </c>
      <c r="AS180">
        <f t="shared" si="105"/>
        <v>10.229311940025887</v>
      </c>
      <c r="AT180">
        <f t="shared" si="105"/>
        <v>10.210375035799505</v>
      </c>
      <c r="AU180">
        <f t="shared" si="101"/>
        <v>10.363688949628536</v>
      </c>
    </row>
    <row r="181" spans="1:67">
      <c r="A181" s="59" t="s">
        <v>105</v>
      </c>
      <c r="B181" s="60"/>
      <c r="C181" s="61">
        <v>49917.466</v>
      </c>
      <c r="D181" s="61">
        <v>4.0000000000000001E-3</v>
      </c>
      <c r="E181" s="58">
        <f t="shared" si="82"/>
        <v>17021.014125319387</v>
      </c>
      <c r="F181">
        <f t="shared" si="83"/>
        <v>17021</v>
      </c>
      <c r="G181">
        <f t="shared" si="84"/>
        <v>5.1063330029137433E-3</v>
      </c>
      <c r="I181" s="116">
        <f t="shared" si="106"/>
        <v>5.1063330029137433E-3</v>
      </c>
      <c r="J181" s="117"/>
      <c r="M181" s="116"/>
      <c r="N181" s="116"/>
      <c r="O181" s="40"/>
      <c r="Q181" s="293">
        <f t="shared" si="85"/>
        <v>34898.966</v>
      </c>
      <c r="R181" s="8">
        <f t="shared" si="86"/>
        <v>2.6074636736646087E-5</v>
      </c>
      <c r="S181" s="8">
        <v>0.1</v>
      </c>
      <c r="T181" s="167">
        <f t="shared" si="87"/>
        <v>2.607463673664609E-6</v>
      </c>
      <c r="Z181">
        <f t="shared" si="88"/>
        <v>17021</v>
      </c>
      <c r="AA181">
        <f t="shared" si="89"/>
        <v>1.1089365215792617E-2</v>
      </c>
      <c r="AB181">
        <f t="shared" si="90"/>
        <v>2.4769761036590263E-4</v>
      </c>
      <c r="AC181">
        <f t="shared" si="91"/>
        <v>5.1063330029137433E-3</v>
      </c>
      <c r="AD181">
        <f t="shared" si="92"/>
        <v>-5.9830322128788735E-3</v>
      </c>
      <c r="AE181">
        <f t="shared" si="93"/>
        <v>3.5796674460346272E-6</v>
      </c>
      <c r="AF181">
        <f t="shared" si="94"/>
        <v>5.1063330029137433E-3</v>
      </c>
      <c r="AG181" s="25"/>
      <c r="AH181">
        <f t="shared" si="95"/>
        <v>4.8586353925478406E-3</v>
      </c>
      <c r="AI181">
        <f t="shared" si="96"/>
        <v>0.8733119339044868</v>
      </c>
      <c r="AJ181">
        <f t="shared" si="97"/>
        <v>0.99943443429127954</v>
      </c>
      <c r="AK181">
        <f t="shared" si="98"/>
        <v>-0.14159849543331623</v>
      </c>
      <c r="AL181">
        <f t="shared" si="99"/>
        <v>-2.3006751003223003</v>
      </c>
      <c r="AM181">
        <f t="shared" si="100"/>
        <v>-2.2365214060106511</v>
      </c>
      <c r="AN181">
        <f t="shared" ref="AN181:AT190" si="107">$AU181+$AB$7*SIN(AO181)</f>
        <v>10.418059011942047</v>
      </c>
      <c r="AO181">
        <f t="shared" si="107"/>
        <v>10.418059205114778</v>
      </c>
      <c r="AP181">
        <f t="shared" si="107"/>
        <v>10.418057342840111</v>
      </c>
      <c r="AQ181">
        <f t="shared" si="107"/>
        <v>10.418075296252743</v>
      </c>
      <c r="AR181">
        <f t="shared" si="107"/>
        <v>10.417902235493118</v>
      </c>
      <c r="AS181">
        <f t="shared" si="107"/>
        <v>10.419572362364818</v>
      </c>
      <c r="AT181">
        <f t="shared" si="107"/>
        <v>10.403629058573729</v>
      </c>
      <c r="AU181">
        <f t="shared" si="101"/>
        <v>10.577245165401425</v>
      </c>
    </row>
    <row r="182" spans="1:67">
      <c r="A182" s="59" t="s">
        <v>105</v>
      </c>
      <c r="B182" s="60"/>
      <c r="C182" s="61">
        <v>49934.447</v>
      </c>
      <c r="D182" s="61">
        <v>5.0000000000000001E-3</v>
      </c>
      <c r="E182" s="58">
        <f t="shared" si="82"/>
        <v>17067.987569544792</v>
      </c>
      <c r="F182">
        <f t="shared" si="83"/>
        <v>17068</v>
      </c>
      <c r="G182">
        <f t="shared" si="84"/>
        <v>-4.4936359990970232E-3</v>
      </c>
      <c r="I182" s="116">
        <f t="shared" si="106"/>
        <v>-4.4936359990970232E-3</v>
      </c>
      <c r="J182" s="117"/>
      <c r="M182" s="116"/>
      <c r="N182" s="116"/>
      <c r="O182" s="40"/>
      <c r="Q182" s="293">
        <f t="shared" si="85"/>
        <v>34915.947</v>
      </c>
      <c r="R182" s="8">
        <f t="shared" si="86"/>
        <v>2.0192764492380702E-5</v>
      </c>
      <c r="S182" s="8">
        <v>0.1</v>
      </c>
      <c r="T182" s="167">
        <f t="shared" si="87"/>
        <v>2.0192764492380704E-6</v>
      </c>
      <c r="W182" s="8"/>
      <c r="Z182">
        <f t="shared" si="88"/>
        <v>17068</v>
      </c>
      <c r="AA182">
        <f t="shared" si="89"/>
        <v>1.107586542162038E-2</v>
      </c>
      <c r="AB182">
        <f t="shared" si="90"/>
        <v>-9.3361330760590947E-3</v>
      </c>
      <c r="AC182">
        <f t="shared" si="91"/>
        <v>-4.4936359990970232E-3</v>
      </c>
      <c r="AD182">
        <f t="shared" si="92"/>
        <v>-1.5569501420717403E-2</v>
      </c>
      <c r="AE182">
        <f t="shared" si="93"/>
        <v>2.4240937448972126E-5</v>
      </c>
      <c r="AF182">
        <f t="shared" si="94"/>
        <v>-4.4936359990970232E-3</v>
      </c>
      <c r="AG182" s="25"/>
      <c r="AH182">
        <f t="shared" si="95"/>
        <v>4.8424970769620716E-3</v>
      </c>
      <c r="AI182">
        <f t="shared" si="96"/>
        <v>0.87536057119813382</v>
      </c>
      <c r="AJ182">
        <f t="shared" si="97"/>
        <v>0.99884774814532973</v>
      </c>
      <c r="AK182">
        <f t="shared" si="98"/>
        <v>-0.14340506541940742</v>
      </c>
      <c r="AL182">
        <f t="shared" si="99"/>
        <v>-2.2862991254750367</v>
      </c>
      <c r="AM182">
        <f t="shared" si="100"/>
        <v>-2.1940607738064264</v>
      </c>
      <c r="AN182">
        <f t="shared" si="107"/>
        <v>10.434201708463185</v>
      </c>
      <c r="AO182">
        <f t="shared" si="107"/>
        <v>10.434201874759328</v>
      </c>
      <c r="AP182">
        <f t="shared" si="107"/>
        <v>10.434200230645089</v>
      </c>
      <c r="AQ182">
        <f t="shared" si="107"/>
        <v>10.434216485640377</v>
      </c>
      <c r="AR182">
        <f t="shared" si="107"/>
        <v>10.434055794536201</v>
      </c>
      <c r="AS182">
        <f t="shared" si="107"/>
        <v>10.435646137705264</v>
      </c>
      <c r="AT182">
        <f t="shared" si="107"/>
        <v>10.420079372130783</v>
      </c>
      <c r="AU182">
        <f t="shared" si="101"/>
        <v>10.595041516715833</v>
      </c>
    </row>
    <row r="183" spans="1:67">
      <c r="A183" s="59" t="s">
        <v>106</v>
      </c>
      <c r="B183" s="60"/>
      <c r="C183" s="62">
        <v>49983.623</v>
      </c>
      <c r="D183" s="61"/>
      <c r="E183" s="58">
        <f t="shared" si="82"/>
        <v>17204.019964175761</v>
      </c>
      <c r="F183">
        <f t="shared" si="83"/>
        <v>17204</v>
      </c>
      <c r="G183">
        <f t="shared" si="84"/>
        <v>7.2170920029748231E-3</v>
      </c>
      <c r="I183" s="8">
        <f t="shared" si="106"/>
        <v>7.2170920029748231E-3</v>
      </c>
      <c r="J183" s="9"/>
      <c r="K183" s="9"/>
      <c r="M183" s="116"/>
      <c r="N183" s="116"/>
      <c r="O183" s="40"/>
      <c r="Q183" s="293">
        <f t="shared" si="85"/>
        <v>34965.123</v>
      </c>
      <c r="R183" s="8">
        <f t="shared" si="86"/>
        <v>5.2086416979403143E-5</v>
      </c>
      <c r="S183" s="8">
        <v>0.1</v>
      </c>
      <c r="T183" s="167">
        <f t="shared" si="87"/>
        <v>5.2086416979403145E-6</v>
      </c>
      <c r="W183" s="8"/>
      <c r="Z183">
        <f t="shared" si="88"/>
        <v>17204</v>
      </c>
      <c r="AA183">
        <f t="shared" si="89"/>
        <v>1.1027861481339152E-2</v>
      </c>
      <c r="AB183">
        <f t="shared" si="90"/>
        <v>2.4286598278153585E-3</v>
      </c>
      <c r="AC183">
        <f t="shared" si="91"/>
        <v>7.2170920029748231E-3</v>
      </c>
      <c r="AD183">
        <f t="shared" si="92"/>
        <v>-3.8107694783643294E-3</v>
      </c>
      <c r="AE183">
        <f t="shared" si="93"/>
        <v>1.4521964017233145E-6</v>
      </c>
      <c r="AF183">
        <f t="shared" si="94"/>
        <v>7.2170920029748231E-3</v>
      </c>
      <c r="AG183" s="25"/>
      <c r="AH183">
        <f t="shared" si="95"/>
        <v>4.7884321751594646E-3</v>
      </c>
      <c r="AI183">
        <f t="shared" si="96"/>
        <v>0.8814897388327001</v>
      </c>
      <c r="AJ183">
        <f t="shared" si="97"/>
        <v>0.99595305157454006</v>
      </c>
      <c r="AK183">
        <f t="shared" si="98"/>
        <v>-0.14851032960053101</v>
      </c>
      <c r="AL183">
        <f t="shared" si="99"/>
        <v>-2.244312527303661</v>
      </c>
      <c r="AM183">
        <f t="shared" si="100"/>
        <v>-2.0773656754862984</v>
      </c>
      <c r="AN183">
        <f t="shared" si="107"/>
        <v>10.481129758508109</v>
      </c>
      <c r="AO183">
        <f t="shared" si="107"/>
        <v>10.481129862180477</v>
      </c>
      <c r="AP183">
        <f t="shared" si="107"/>
        <v>10.481128753264496</v>
      </c>
      <c r="AQ183">
        <f t="shared" si="107"/>
        <v>10.481140614731299</v>
      </c>
      <c r="AR183">
        <f t="shared" si="107"/>
        <v>10.481013752024467</v>
      </c>
      <c r="AS183">
        <f t="shared" si="107"/>
        <v>10.482372074787909</v>
      </c>
      <c r="AT183">
        <f t="shared" si="107"/>
        <v>10.467993865587573</v>
      </c>
      <c r="AU183">
        <f t="shared" si="101"/>
        <v>10.64653734179582</v>
      </c>
    </row>
    <row r="184" spans="1:67">
      <c r="A184" s="59" t="s">
        <v>106</v>
      </c>
      <c r="B184" s="60"/>
      <c r="C184" s="62">
        <v>49989.599999999999</v>
      </c>
      <c r="D184" s="61"/>
      <c r="E184" s="58">
        <f t="shared" si="82"/>
        <v>17220.553753477641</v>
      </c>
      <c r="F184">
        <f t="shared" si="83"/>
        <v>17220.5</v>
      </c>
      <c r="G184">
        <f t="shared" si="84"/>
        <v>1.9431996501225512E-2</v>
      </c>
      <c r="I184" s="8">
        <f t="shared" si="106"/>
        <v>1.9431996501225512E-2</v>
      </c>
      <c r="J184" s="9"/>
      <c r="K184" s="9"/>
      <c r="M184" s="116"/>
      <c r="N184" s="116"/>
      <c r="O184" s="40"/>
      <c r="Q184" s="293">
        <f t="shared" si="85"/>
        <v>34971.1</v>
      </c>
      <c r="R184" s="8">
        <f t="shared" si="86"/>
        <v>3.7760248802364054E-4</v>
      </c>
      <c r="S184" s="8">
        <v>0.1</v>
      </c>
      <c r="T184" s="167">
        <f t="shared" si="87"/>
        <v>3.7760248802364058E-5</v>
      </c>
      <c r="Z184">
        <f t="shared" si="88"/>
        <v>17220.5</v>
      </c>
      <c r="AA184">
        <f t="shared" si="89"/>
        <v>1.1021129481988596E-2</v>
      </c>
      <c r="AB184">
        <f t="shared" si="90"/>
        <v>1.4650872535835836E-2</v>
      </c>
      <c r="AC184">
        <f t="shared" si="91"/>
        <v>1.9431996501225512E-2</v>
      </c>
      <c r="AD184">
        <f t="shared" si="92"/>
        <v>8.4108670192369166E-3</v>
      </c>
      <c r="AE184">
        <f t="shared" si="93"/>
        <v>7.0742684015287292E-6</v>
      </c>
      <c r="AF184">
        <f t="shared" si="94"/>
        <v>1.9431996501225512E-2</v>
      </c>
      <c r="AG184" s="25"/>
      <c r="AH184">
        <f t="shared" si="95"/>
        <v>4.7811239653896753E-3</v>
      </c>
      <c r="AI184">
        <f t="shared" si="96"/>
        <v>0.88225379132485937</v>
      </c>
      <c r="AJ184">
        <f t="shared" si="97"/>
        <v>0.99547848290490859</v>
      </c>
      <c r="AK184">
        <f t="shared" si="98"/>
        <v>-0.14911683453798977</v>
      </c>
      <c r="AL184">
        <f t="shared" si="99"/>
        <v>-2.2391782458549394</v>
      </c>
      <c r="AM184">
        <f t="shared" si="100"/>
        <v>-2.0637925263678905</v>
      </c>
      <c r="AN184">
        <f t="shared" si="107"/>
        <v>10.486845734276667</v>
      </c>
      <c r="AO184">
        <f t="shared" si="107"/>
        <v>10.486845831754646</v>
      </c>
      <c r="AP184">
        <f t="shared" si="107"/>
        <v>10.486844778426484</v>
      </c>
      <c r="AQ184">
        <f t="shared" si="107"/>
        <v>10.486856160591925</v>
      </c>
      <c r="AR184">
        <f t="shared" si="107"/>
        <v>10.486733178283373</v>
      </c>
      <c r="AS184">
        <f t="shared" si="107"/>
        <v>10.488063420622757</v>
      </c>
      <c r="AT184">
        <f t="shared" si="107"/>
        <v>10.473839043720211</v>
      </c>
      <c r="AU184">
        <f t="shared" si="101"/>
        <v>10.652784997044495</v>
      </c>
    </row>
    <row r="185" spans="1:67">
      <c r="A185" s="63" t="s">
        <v>107</v>
      </c>
      <c r="B185" s="64"/>
      <c r="C185" s="63">
        <v>50001.335099999997</v>
      </c>
      <c r="D185" s="63"/>
      <c r="E185" s="58">
        <f t="shared" si="82"/>
        <v>17253.015803140763</v>
      </c>
      <c r="F185">
        <f t="shared" si="83"/>
        <v>17253</v>
      </c>
      <c r="G185">
        <f t="shared" si="84"/>
        <v>5.7128689950332046E-3</v>
      </c>
      <c r="J185" s="117"/>
      <c r="K185" s="8">
        <f>G185</f>
        <v>5.7128689950332046E-3</v>
      </c>
      <c r="M185" s="116"/>
      <c r="N185" s="116"/>
      <c r="O185" s="40"/>
      <c r="Q185" s="293">
        <f t="shared" si="85"/>
        <v>34982.835099999997</v>
      </c>
      <c r="R185" s="8">
        <f t="shared" si="86"/>
        <v>3.2636872154411697E-5</v>
      </c>
      <c r="S185" s="116">
        <v>1</v>
      </c>
      <c r="T185" s="167">
        <f t="shared" si="87"/>
        <v>3.2636872154411697E-5</v>
      </c>
      <c r="Z185">
        <f t="shared" si="88"/>
        <v>17253</v>
      </c>
      <c r="AA185">
        <f t="shared" si="89"/>
        <v>1.1007292547355286E-2</v>
      </c>
      <c r="AB185">
        <f t="shared" si="90"/>
        <v>9.4661621501615674E-4</v>
      </c>
      <c r="AC185">
        <f t="shared" si="91"/>
        <v>5.7128689950332046E-3</v>
      </c>
      <c r="AD185">
        <f t="shared" si="92"/>
        <v>-5.2944235523220817E-3</v>
      </c>
      <c r="AE185">
        <f t="shared" si="93"/>
        <v>2.8030920751382769E-5</v>
      </c>
      <c r="AF185">
        <f t="shared" si="94"/>
        <v>5.7128689950332046E-3</v>
      </c>
      <c r="AG185" s="25"/>
      <c r="AH185">
        <f t="shared" si="95"/>
        <v>4.7662527800170478E-3</v>
      </c>
      <c r="AI185">
        <f t="shared" si="96"/>
        <v>0.8837717343972975</v>
      </c>
      <c r="AJ185">
        <f t="shared" si="97"/>
        <v>0.99446424128788058</v>
      </c>
      <c r="AK185">
        <f t="shared" si="98"/>
        <v>-0.15030299489693358</v>
      </c>
      <c r="AL185">
        <f t="shared" si="99"/>
        <v>-2.2290391039598272</v>
      </c>
      <c r="AM185">
        <f t="shared" si="100"/>
        <v>-2.0374062793139336</v>
      </c>
      <c r="AN185">
        <f t="shared" si="107"/>
        <v>10.498119027676855</v>
      </c>
      <c r="AO185">
        <f t="shared" si="107"/>
        <v>10.498119113762673</v>
      </c>
      <c r="AP185">
        <f t="shared" si="107"/>
        <v>10.498118164283023</v>
      </c>
      <c r="AQ185">
        <f t="shared" si="107"/>
        <v>10.498128636617961</v>
      </c>
      <c r="AR185">
        <f t="shared" si="107"/>
        <v>10.498013142626586</v>
      </c>
      <c r="AS185">
        <f t="shared" si="107"/>
        <v>10.49928822803297</v>
      </c>
      <c r="AT185">
        <f t="shared" si="107"/>
        <v>10.485372716455151</v>
      </c>
      <c r="AU185">
        <f t="shared" si="101"/>
        <v>10.665090984655521</v>
      </c>
    </row>
    <row r="186" spans="1:67">
      <c r="A186" s="59" t="s">
        <v>106</v>
      </c>
      <c r="B186" s="60"/>
      <c r="C186" s="62">
        <v>50002.597000000002</v>
      </c>
      <c r="D186" s="61"/>
      <c r="E186" s="58">
        <f t="shared" si="82"/>
        <v>17256.50651565877</v>
      </c>
      <c r="F186">
        <f t="shared" si="83"/>
        <v>17256.5</v>
      </c>
      <c r="G186">
        <f t="shared" si="84"/>
        <v>2.3554245053674094E-3</v>
      </c>
      <c r="I186" s="8">
        <f>G186</f>
        <v>2.3554245053674094E-3</v>
      </c>
      <c r="J186" s="9"/>
      <c r="K186" s="9"/>
      <c r="M186" s="116"/>
      <c r="N186" s="116"/>
      <c r="O186" s="40"/>
      <c r="Q186" s="293">
        <f t="shared" si="85"/>
        <v>34984.097000000002</v>
      </c>
      <c r="R186" s="8">
        <f t="shared" si="86"/>
        <v>5.5480246004853054E-6</v>
      </c>
      <c r="S186" s="8">
        <v>0.1</v>
      </c>
      <c r="T186" s="167">
        <f t="shared" si="87"/>
        <v>5.5480246004853054E-7</v>
      </c>
      <c r="Z186">
        <f t="shared" si="88"/>
        <v>17256.5</v>
      </c>
      <c r="AA186">
        <f t="shared" si="89"/>
        <v>1.100575671900513E-2</v>
      </c>
      <c r="AB186">
        <f t="shared" si="90"/>
        <v>-2.4091890336492786E-3</v>
      </c>
      <c r="AC186">
        <f t="shared" si="91"/>
        <v>2.3554245053674094E-3</v>
      </c>
      <c r="AD186">
        <f t="shared" si="92"/>
        <v>-8.6503322136377205E-3</v>
      </c>
      <c r="AE186">
        <f t="shared" si="93"/>
        <v>7.4828247406298462E-6</v>
      </c>
      <c r="AF186">
        <f t="shared" si="94"/>
        <v>2.3554245053674094E-3</v>
      </c>
      <c r="AG186" s="25"/>
      <c r="AH186">
        <f t="shared" si="95"/>
        <v>4.7646135390166881E-3</v>
      </c>
      <c r="AI186">
        <f t="shared" si="96"/>
        <v>0.88393623423355216</v>
      </c>
      <c r="AJ186">
        <f t="shared" si="97"/>
        <v>0.99434869436454254</v>
      </c>
      <c r="AK186">
        <f t="shared" si="98"/>
        <v>-0.15043005775479559</v>
      </c>
      <c r="AL186">
        <f t="shared" si="99"/>
        <v>-2.2279451116739919</v>
      </c>
      <c r="AM186">
        <f t="shared" si="100"/>
        <v>-2.0345918251612893</v>
      </c>
      <c r="AN186">
        <f t="shared" si="107"/>
        <v>10.499334233194283</v>
      </c>
      <c r="AO186">
        <f t="shared" si="107"/>
        <v>10.499334318115423</v>
      </c>
      <c r="AP186">
        <f t="shared" si="107"/>
        <v>10.499333379379985</v>
      </c>
      <c r="AQ186">
        <f t="shared" si="107"/>
        <v>10.499343756441434</v>
      </c>
      <c r="AR186">
        <f t="shared" si="107"/>
        <v>10.499229056359987</v>
      </c>
      <c r="AS186">
        <f t="shared" si="107"/>
        <v>10.500498216341549</v>
      </c>
      <c r="AT186">
        <f t="shared" si="107"/>
        <v>10.486616425532052</v>
      </c>
      <c r="AU186">
        <f t="shared" si="101"/>
        <v>10.666416244859786</v>
      </c>
    </row>
    <row r="187" spans="1:67" s="8" customFormat="1">
      <c r="A187" s="59" t="s">
        <v>105</v>
      </c>
      <c r="B187" s="60"/>
      <c r="C187" s="61">
        <v>50014.349000000002</v>
      </c>
      <c r="D187" s="61">
        <v>5.0000000000000001E-3</v>
      </c>
      <c r="E187" s="58">
        <f t="shared" si="82"/>
        <v>17289.01531470105</v>
      </c>
      <c r="F187">
        <f t="shared" si="83"/>
        <v>17289</v>
      </c>
      <c r="G187">
        <f t="shared" si="84"/>
        <v>5.536297001526691E-3</v>
      </c>
      <c r="H187" s="116"/>
      <c r="I187" s="116">
        <f>G187</f>
        <v>5.536297001526691E-3</v>
      </c>
      <c r="J187" s="117"/>
      <c r="K187" s="117"/>
      <c r="L187" s="116"/>
      <c r="M187" s="116"/>
      <c r="N187" s="116"/>
      <c r="O187" s="40"/>
      <c r="P187" s="116"/>
      <c r="Q187" s="293">
        <f t="shared" si="85"/>
        <v>34995.849000000002</v>
      </c>
      <c r="R187" s="8">
        <f t="shared" si="86"/>
        <v>3.0650584489113433E-5</v>
      </c>
      <c r="S187" s="8">
        <v>0.1</v>
      </c>
      <c r="T187" s="167">
        <f t="shared" si="87"/>
        <v>3.0650584489113436E-6</v>
      </c>
      <c r="U187" s="116"/>
      <c r="V187" s="116"/>
      <c r="W187" s="116"/>
      <c r="Z187">
        <f t="shared" si="88"/>
        <v>17289</v>
      </c>
      <c r="AA187">
        <f t="shared" si="89"/>
        <v>1.0991070541491552E-2</v>
      </c>
      <c r="AB187">
        <f t="shared" si="90"/>
        <v>7.8725590993089165E-4</v>
      </c>
      <c r="AC187">
        <f t="shared" si="91"/>
        <v>5.536297001526691E-3</v>
      </c>
      <c r="AD187">
        <f t="shared" si="92"/>
        <v>-5.4547735399648606E-3</v>
      </c>
      <c r="AE187">
        <f t="shared" si="93"/>
        <v>2.975455437230078E-6</v>
      </c>
      <c r="AF187">
        <f t="shared" si="94"/>
        <v>5.536297001526691E-3</v>
      </c>
      <c r="AG187" s="25"/>
      <c r="AH187">
        <f t="shared" si="95"/>
        <v>4.7490410915957994E-3</v>
      </c>
      <c r="AI187">
        <f t="shared" si="96"/>
        <v>0.88547330191450702</v>
      </c>
      <c r="AJ187">
        <f t="shared" si="97"/>
        <v>0.99321667478308961</v>
      </c>
      <c r="AK187">
        <f t="shared" si="98"/>
        <v>-0.15160354687682717</v>
      </c>
      <c r="AL187">
        <f t="shared" si="99"/>
        <v>-2.217767075930182</v>
      </c>
      <c r="AM187">
        <f t="shared" si="100"/>
        <v>-2.0087043104137323</v>
      </c>
      <c r="AN187">
        <f t="shared" si="107"/>
        <v>10.510629128033951</v>
      </c>
      <c r="AO187">
        <f t="shared" si="107"/>
        <v>10.510629202695256</v>
      </c>
      <c r="AP187">
        <f t="shared" si="107"/>
        <v>10.510628359735531</v>
      </c>
      <c r="AQ187">
        <f t="shared" si="107"/>
        <v>10.510637877208547</v>
      </c>
      <c r="AR187">
        <f t="shared" si="107"/>
        <v>10.510530429754926</v>
      </c>
      <c r="AS187">
        <f t="shared" si="107"/>
        <v>10.511744732657409</v>
      </c>
      <c r="AT187">
        <f t="shared" si="107"/>
        <v>10.498180251704468</v>
      </c>
      <c r="AU187">
        <f t="shared" si="101"/>
        <v>10.678722232470813</v>
      </c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</row>
    <row r="188" spans="1:67">
      <c r="A188" s="63" t="s">
        <v>107</v>
      </c>
      <c r="B188" s="64"/>
      <c r="C188" s="63">
        <v>50026.2785</v>
      </c>
      <c r="D188" s="63"/>
      <c r="E188" s="58">
        <f t="shared" si="82"/>
        <v>17322.015120536213</v>
      </c>
      <c r="F188">
        <f t="shared" si="83"/>
        <v>17322</v>
      </c>
      <c r="G188">
        <f t="shared" si="84"/>
        <v>5.4661060057696886E-3</v>
      </c>
      <c r="J188" s="117"/>
      <c r="K188" s="9">
        <f>G188</f>
        <v>5.4661060057696886E-3</v>
      </c>
      <c r="M188" s="116"/>
      <c r="N188" s="116"/>
      <c r="O188" s="40"/>
      <c r="Q188" s="293">
        <f t="shared" si="85"/>
        <v>35007.7785</v>
      </c>
      <c r="R188" s="8">
        <f t="shared" si="86"/>
        <v>2.9878314866311461E-5</v>
      </c>
      <c r="S188" s="116">
        <v>1</v>
      </c>
      <c r="T188" s="167">
        <f t="shared" si="87"/>
        <v>2.9878314866311461E-5</v>
      </c>
      <c r="Z188">
        <f t="shared" si="88"/>
        <v>17322</v>
      </c>
      <c r="AA188">
        <f t="shared" si="89"/>
        <v>1.0975372356201609E-2</v>
      </c>
      <c r="AB188">
        <f t="shared" si="90"/>
        <v>7.3352631174218412E-4</v>
      </c>
      <c r="AC188">
        <f t="shared" si="91"/>
        <v>5.4661060057696886E-3</v>
      </c>
      <c r="AD188">
        <f t="shared" si="92"/>
        <v>-5.5092663504319201E-3</v>
      </c>
      <c r="AE188">
        <f t="shared" si="93"/>
        <v>3.0352015720001449E-5</v>
      </c>
      <c r="AF188">
        <f t="shared" si="94"/>
        <v>5.4661060057696886E-3</v>
      </c>
      <c r="AG188" s="25"/>
      <c r="AH188">
        <f t="shared" si="95"/>
        <v>4.7325796940275045E-3</v>
      </c>
      <c r="AI188">
        <f t="shared" si="96"/>
        <v>0.88705172008597433</v>
      </c>
      <c r="AJ188">
        <f t="shared" si="97"/>
        <v>0.99195735515194727</v>
      </c>
      <c r="AK188">
        <f t="shared" si="98"/>
        <v>-0.15278313409687241</v>
      </c>
      <c r="AL188">
        <f t="shared" si="99"/>
        <v>-2.2073960306617662</v>
      </c>
      <c r="AM188">
        <f t="shared" si="100"/>
        <v>-1.9828646774711456</v>
      </c>
      <c r="AN188">
        <f t="shared" si="107"/>
        <v>10.522117983223014</v>
      </c>
      <c r="AO188">
        <f t="shared" si="107"/>
        <v>10.522118048450302</v>
      </c>
      <c r="AP188">
        <f t="shared" si="107"/>
        <v>10.522117295538933</v>
      </c>
      <c r="AQ188">
        <f t="shared" si="107"/>
        <v>10.522125986378775</v>
      </c>
      <c r="AR188">
        <f t="shared" si="107"/>
        <v>10.522025677169239</v>
      </c>
      <c r="AS188">
        <f t="shared" si="107"/>
        <v>10.523184638241249</v>
      </c>
      <c r="AT188">
        <f t="shared" si="107"/>
        <v>10.509949958088001</v>
      </c>
      <c r="AU188">
        <f t="shared" si="101"/>
        <v>10.691217542968163</v>
      </c>
    </row>
    <row r="189" spans="1:67">
      <c r="A189" s="59" t="s">
        <v>108</v>
      </c>
      <c r="B189" s="60"/>
      <c r="C189" s="61">
        <v>50276.442000000003</v>
      </c>
      <c r="D189" s="61">
        <v>5.0000000000000001E-3</v>
      </c>
      <c r="E189" s="58">
        <f t="shared" si="82"/>
        <v>18014.026263253509</v>
      </c>
      <c r="F189">
        <f t="shared" si="83"/>
        <v>18014</v>
      </c>
      <c r="G189">
        <f t="shared" si="84"/>
        <v>9.4942220021039248E-3</v>
      </c>
      <c r="I189" s="116">
        <f>G189</f>
        <v>9.4942220021039248E-3</v>
      </c>
      <c r="J189" s="117"/>
      <c r="K189" s="116"/>
      <c r="M189" s="116"/>
      <c r="N189" s="116"/>
      <c r="O189" s="40"/>
      <c r="Q189" s="293">
        <f t="shared" si="85"/>
        <v>35257.942000000003</v>
      </c>
      <c r="R189" s="8">
        <f t="shared" si="86"/>
        <v>9.0140251425234257E-5</v>
      </c>
      <c r="S189" s="8">
        <v>0.1</v>
      </c>
      <c r="T189" s="167">
        <f t="shared" si="87"/>
        <v>9.0140251425234261E-6</v>
      </c>
      <c r="Z189">
        <f t="shared" si="88"/>
        <v>18014</v>
      </c>
      <c r="AA189">
        <f t="shared" si="89"/>
        <v>1.0461575347346729E-2</v>
      </c>
      <c r="AB189">
        <f t="shared" si="90"/>
        <v>5.2597163037888207E-3</v>
      </c>
      <c r="AC189">
        <f t="shared" si="91"/>
        <v>9.4942220021039248E-3</v>
      </c>
      <c r="AD189">
        <f t="shared" si="92"/>
        <v>-9.6735334524280375E-4</v>
      </c>
      <c r="AE189">
        <f t="shared" si="93"/>
        <v>9.3577249455244311E-8</v>
      </c>
      <c r="AF189">
        <f t="shared" si="94"/>
        <v>9.4942220021039248E-3</v>
      </c>
      <c r="AG189" s="25"/>
      <c r="AH189">
        <f t="shared" si="95"/>
        <v>4.234505698315104E-3</v>
      </c>
      <c r="AI189">
        <f t="shared" si="96"/>
        <v>0.92430097483887774</v>
      </c>
      <c r="AJ189">
        <f t="shared" si="97"/>
        <v>0.93808941335015139</v>
      </c>
      <c r="AK189">
        <f t="shared" si="98"/>
        <v>-0.17426892318958012</v>
      </c>
      <c r="AL189">
        <f t="shared" si="99"/>
        <v>-1.9805854524828908</v>
      </c>
      <c r="AM189">
        <f t="shared" si="100"/>
        <v>-1.5246494917058679</v>
      </c>
      <c r="AN189">
        <f t="shared" si="107"/>
        <v>10.768133552116444</v>
      </c>
      <c r="AO189">
        <f t="shared" si="107"/>
        <v>10.768133552834248</v>
      </c>
      <c r="AP189">
        <f t="shared" si="107"/>
        <v>10.768133536079604</v>
      </c>
      <c r="AQ189">
        <f t="shared" si="107"/>
        <v>10.768133927158596</v>
      </c>
      <c r="AR189">
        <f t="shared" si="107"/>
        <v>10.768124798950256</v>
      </c>
      <c r="AS189">
        <f t="shared" si="107"/>
        <v>10.768337955197222</v>
      </c>
      <c r="AT189">
        <f t="shared" si="107"/>
        <v>10.763410647085999</v>
      </c>
      <c r="AU189">
        <f t="shared" si="101"/>
        <v>10.953240417639865</v>
      </c>
    </row>
    <row r="190" spans="1:67">
      <c r="A190" s="59" t="s">
        <v>109</v>
      </c>
      <c r="B190" s="60"/>
      <c r="C190" s="61">
        <v>50331.396000000001</v>
      </c>
      <c r="D190" s="61">
        <v>5.0000000000000001E-3</v>
      </c>
      <c r="E190" s="58">
        <f t="shared" si="82"/>
        <v>18166.041966331231</v>
      </c>
      <c r="F190">
        <f t="shared" si="83"/>
        <v>18166</v>
      </c>
      <c r="G190">
        <f t="shared" si="84"/>
        <v>1.5170917999057565E-2</v>
      </c>
      <c r="I190" s="116">
        <f>G190</f>
        <v>1.5170917999057565E-2</v>
      </c>
      <c r="J190" s="117"/>
      <c r="K190" s="116"/>
      <c r="M190" s="116"/>
      <c r="N190" s="116"/>
      <c r="O190" s="40"/>
      <c r="Q190" s="293">
        <f t="shared" si="85"/>
        <v>35312.896000000001</v>
      </c>
      <c r="R190" s="8">
        <f t="shared" si="86"/>
        <v>2.3015675293412878E-4</v>
      </c>
      <c r="S190" s="8">
        <v>0.1</v>
      </c>
      <c r="T190" s="167">
        <f t="shared" si="87"/>
        <v>2.3015675293412879E-5</v>
      </c>
      <c r="Z190">
        <f t="shared" si="88"/>
        <v>18166</v>
      </c>
      <c r="AA190">
        <f t="shared" si="89"/>
        <v>1.0301103175448325E-2</v>
      </c>
      <c r="AB190">
        <f t="shared" si="90"/>
        <v>1.1085317971801508E-2</v>
      </c>
      <c r="AC190">
        <f t="shared" si="91"/>
        <v>1.5170917999057565E-2</v>
      </c>
      <c r="AD190">
        <f t="shared" si="92"/>
        <v>4.8698148236092399E-3</v>
      </c>
      <c r="AE190">
        <f t="shared" si="93"/>
        <v>2.3715096416244291E-6</v>
      </c>
      <c r="AF190">
        <f t="shared" si="94"/>
        <v>1.5170917999057565E-2</v>
      </c>
      <c r="AG190" s="25"/>
      <c r="AH190">
        <f t="shared" si="95"/>
        <v>4.0856000272560559E-3</v>
      </c>
      <c r="AI190">
        <f t="shared" si="96"/>
        <v>0.93354595785274186</v>
      </c>
      <c r="AJ190">
        <f t="shared" si="97"/>
        <v>0.91862900956975702</v>
      </c>
      <c r="AK190">
        <f t="shared" si="98"/>
        <v>-0.17799960753409105</v>
      </c>
      <c r="AL190">
        <f t="shared" si="99"/>
        <v>-1.9281092272392988</v>
      </c>
      <c r="AM190">
        <f t="shared" si="100"/>
        <v>-1.4407562224435873</v>
      </c>
      <c r="AN190">
        <f t="shared" si="107"/>
        <v>10.823597382171819</v>
      </c>
      <c r="AO190">
        <f t="shared" si="107"/>
        <v>10.823597382276972</v>
      </c>
      <c r="AP190">
        <f t="shared" si="107"/>
        <v>10.823597379042964</v>
      </c>
      <c r="AQ190">
        <f t="shared" si="107"/>
        <v>10.823597478505695</v>
      </c>
      <c r="AR190">
        <f t="shared" si="107"/>
        <v>10.823594419530403</v>
      </c>
      <c r="AS190">
        <f t="shared" si="107"/>
        <v>10.823688522947162</v>
      </c>
      <c r="AT190">
        <f t="shared" si="107"/>
        <v>10.820816582086811</v>
      </c>
      <c r="AU190">
        <f t="shared" si="101"/>
        <v>11.010794575082205</v>
      </c>
    </row>
    <row r="191" spans="1:67" s="8" customFormat="1">
      <c r="A191" s="59" t="s">
        <v>106</v>
      </c>
      <c r="B191" s="60"/>
      <c r="C191" s="62">
        <v>50357.61</v>
      </c>
      <c r="D191" s="61"/>
      <c r="E191" s="58">
        <f t="shared" si="82"/>
        <v>18238.556062493106</v>
      </c>
      <c r="F191">
        <f t="shared" si="83"/>
        <v>18238.5</v>
      </c>
      <c r="G191">
        <f t="shared" si="84"/>
        <v>2.0266710504074581E-2</v>
      </c>
      <c r="H191" s="116"/>
      <c r="I191" s="8">
        <f>G191</f>
        <v>2.0266710504074581E-2</v>
      </c>
      <c r="J191" s="9"/>
      <c r="K191" s="9"/>
      <c r="L191" s="116"/>
      <c r="M191" s="116"/>
      <c r="N191" s="116"/>
      <c r="O191" s="40"/>
      <c r="P191" s="116"/>
      <c r="Q191" s="293">
        <f t="shared" si="85"/>
        <v>35339.11</v>
      </c>
      <c r="R191" s="8">
        <f t="shared" si="86"/>
        <v>4.1073955465596696E-4</v>
      </c>
      <c r="S191" s="8">
        <v>0.1</v>
      </c>
      <c r="T191" s="167">
        <f t="shared" si="87"/>
        <v>4.1073955465596701E-5</v>
      </c>
      <c r="U191" s="116"/>
      <c r="V191" s="116"/>
      <c r="W191" s="116"/>
      <c r="Z191">
        <f t="shared" si="88"/>
        <v>18238.5</v>
      </c>
      <c r="AA191">
        <f t="shared" si="89"/>
        <v>1.0218504589011485E-2</v>
      </c>
      <c r="AB191">
        <f t="shared" si="90"/>
        <v>1.6257162842028421E-2</v>
      </c>
      <c r="AC191">
        <f t="shared" si="91"/>
        <v>2.0266710504074581E-2</v>
      </c>
      <c r="AD191">
        <f t="shared" si="92"/>
        <v>1.0048205915063096E-2</v>
      </c>
      <c r="AE191">
        <f t="shared" si="93"/>
        <v>1.00966442111509E-5</v>
      </c>
      <c r="AF191">
        <f t="shared" si="94"/>
        <v>2.0266710504074581E-2</v>
      </c>
      <c r="AG191" s="25"/>
      <c r="AH191">
        <f t="shared" si="95"/>
        <v>4.0095476620461605E-3</v>
      </c>
      <c r="AI191">
        <f t="shared" si="96"/>
        <v>0.93808878948530638</v>
      </c>
      <c r="AJ191">
        <f t="shared" si="97"/>
        <v>0.90829608355309643</v>
      </c>
      <c r="AK191">
        <f t="shared" si="98"/>
        <v>-0.17963018124080735</v>
      </c>
      <c r="AL191">
        <f t="shared" si="99"/>
        <v>-1.9027053740892597</v>
      </c>
      <c r="AM191">
        <f t="shared" si="100"/>
        <v>-1.4023879994698012</v>
      </c>
      <c r="AN191">
        <f t="shared" ref="AN191:AT200" si="108">$AU191+$AB$7*SIN(AO191)</f>
        <v>10.850249206061507</v>
      </c>
      <c r="AO191">
        <f t="shared" si="108"/>
        <v>10.850249206091338</v>
      </c>
      <c r="AP191">
        <f t="shared" si="108"/>
        <v>10.850249205007174</v>
      </c>
      <c r="AQ191">
        <f t="shared" si="108"/>
        <v>10.850249244410282</v>
      </c>
      <c r="AR191">
        <f t="shared" si="108"/>
        <v>10.850247812340911</v>
      </c>
      <c r="AS191">
        <f t="shared" si="108"/>
        <v>10.850299868573646</v>
      </c>
      <c r="AT191">
        <f t="shared" si="108"/>
        <v>10.848419353671524</v>
      </c>
      <c r="AU191">
        <f t="shared" si="101"/>
        <v>11.03824639359911</v>
      </c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</row>
    <row r="192" spans="1:67" s="8" customFormat="1">
      <c r="A192" s="59" t="s">
        <v>110</v>
      </c>
      <c r="B192" s="60" t="s">
        <v>45</v>
      </c>
      <c r="C192" s="61">
        <v>50359.402800000003</v>
      </c>
      <c r="D192" s="61">
        <v>4.0000000000000002E-4</v>
      </c>
      <c r="E192" s="58">
        <f t="shared" si="82"/>
        <v>18243.515369413042</v>
      </c>
      <c r="F192">
        <f t="shared" si="83"/>
        <v>18243.5</v>
      </c>
      <c r="G192">
        <f t="shared" si="84"/>
        <v>5.5560755063197576E-3</v>
      </c>
      <c r="H192" s="116"/>
      <c r="I192" s="116"/>
      <c r="J192" s="117"/>
      <c r="K192" s="117">
        <f>G192</f>
        <v>5.5560755063197576E-3</v>
      </c>
      <c r="L192" s="116"/>
      <c r="M192" s="116"/>
      <c r="N192" s="116"/>
      <c r="O192" s="40"/>
      <c r="P192" s="116"/>
      <c r="Q192" s="293">
        <f t="shared" si="85"/>
        <v>35340.902800000003</v>
      </c>
      <c r="R192" s="8">
        <f t="shared" si="86"/>
        <v>3.0869975031926351E-5</v>
      </c>
      <c r="S192" s="116">
        <v>1</v>
      </c>
      <c r="T192" s="167">
        <f t="shared" si="87"/>
        <v>3.0869975031926351E-5</v>
      </c>
      <c r="U192" s="116"/>
      <c r="V192" s="116"/>
      <c r="W192" s="116"/>
      <c r="Z192">
        <f t="shared" si="88"/>
        <v>18243.5</v>
      </c>
      <c r="AA192">
        <f t="shared" si="89"/>
        <v>1.0212664073634947E-2</v>
      </c>
      <c r="AB192">
        <f t="shared" si="90"/>
        <v>1.5518923907444169E-3</v>
      </c>
      <c r="AC192">
        <f t="shared" si="91"/>
        <v>5.5560755063197576E-3</v>
      </c>
      <c r="AD192">
        <f t="shared" si="92"/>
        <v>-4.6565885673151893E-3</v>
      </c>
      <c r="AE192">
        <f t="shared" si="93"/>
        <v>2.1683817085250526E-5</v>
      </c>
      <c r="AF192">
        <f t="shared" si="94"/>
        <v>5.5560755063197576E-3</v>
      </c>
      <c r="AG192" s="25"/>
      <c r="AH192">
        <f t="shared" si="95"/>
        <v>4.0041831155753407E-3</v>
      </c>
      <c r="AI192">
        <f t="shared" si="96"/>
        <v>0.93840523603827486</v>
      </c>
      <c r="AJ192">
        <f t="shared" si="97"/>
        <v>0.90755794882026231</v>
      </c>
      <c r="AK192">
        <f t="shared" si="98"/>
        <v>-0.1797389358277704</v>
      </c>
      <c r="AL192">
        <f t="shared" si="99"/>
        <v>-1.9009442518550501</v>
      </c>
      <c r="AM192">
        <f t="shared" si="100"/>
        <v>-1.3997788670720099</v>
      </c>
      <c r="AN192">
        <f t="shared" si="108"/>
        <v>10.852092048951425</v>
      </c>
      <c r="AO192">
        <f t="shared" si="108"/>
        <v>10.852092048978401</v>
      </c>
      <c r="AP192">
        <f t="shared" si="108"/>
        <v>10.852092047985511</v>
      </c>
      <c r="AQ192">
        <f t="shared" si="108"/>
        <v>10.852092084531538</v>
      </c>
      <c r="AR192">
        <f t="shared" si="108"/>
        <v>10.852090739359964</v>
      </c>
      <c r="AS192">
        <f t="shared" si="108"/>
        <v>10.852140260154904</v>
      </c>
      <c r="AT192">
        <f t="shared" si="108"/>
        <v>10.850328267799439</v>
      </c>
      <c r="AU192">
        <f t="shared" si="101"/>
        <v>11.040139622462345</v>
      </c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</row>
    <row r="193" spans="1:67">
      <c r="A193" s="59" t="s">
        <v>106</v>
      </c>
      <c r="B193" s="60"/>
      <c r="C193" s="62">
        <v>50370.612999999998</v>
      </c>
      <c r="D193" s="61"/>
      <c r="E193" s="58">
        <f t="shared" si="82"/>
        <v>18274.525422086936</v>
      </c>
      <c r="F193">
        <f t="shared" si="83"/>
        <v>18274.5</v>
      </c>
      <c r="G193">
        <f t="shared" si="84"/>
        <v>9.1901385021628812E-3</v>
      </c>
      <c r="I193" s="8">
        <f t="shared" ref="I193:I198" si="109">G193</f>
        <v>9.1901385021628812E-3</v>
      </c>
      <c r="J193" s="9"/>
      <c r="K193" s="9"/>
      <c r="M193" s="116"/>
      <c r="N193" s="116"/>
      <c r="O193" s="40"/>
      <c r="Q193" s="293">
        <f t="shared" si="85"/>
        <v>35352.112999999998</v>
      </c>
      <c r="R193" s="8">
        <f t="shared" si="86"/>
        <v>8.44586456889366E-5</v>
      </c>
      <c r="S193" s="8">
        <v>0.1</v>
      </c>
      <c r="T193" s="167">
        <f t="shared" si="87"/>
        <v>8.4458645688936597E-6</v>
      </c>
      <c r="Z193">
        <f t="shared" si="88"/>
        <v>18274.5</v>
      </c>
      <c r="AA193">
        <f t="shared" si="89"/>
        <v>1.0176038308218571E-2</v>
      </c>
      <c r="AB193">
        <f t="shared" si="90"/>
        <v>5.2195595693147476E-3</v>
      </c>
      <c r="AC193">
        <f t="shared" si="91"/>
        <v>9.1901385021628812E-3</v>
      </c>
      <c r="AD193">
        <f t="shared" si="92"/>
        <v>-9.8589980605568936E-4</v>
      </c>
      <c r="AE193">
        <f t="shared" si="93"/>
        <v>9.7199842758064583E-8</v>
      </c>
      <c r="AF193">
        <f t="shared" si="94"/>
        <v>9.1901385021628812E-3</v>
      </c>
      <c r="AG193" s="25"/>
      <c r="AH193">
        <f t="shared" si="95"/>
        <v>3.9705789328481336E-3</v>
      </c>
      <c r="AI193">
        <f t="shared" si="96"/>
        <v>0.94037623133441717</v>
      </c>
      <c r="AJ193">
        <f t="shared" si="97"/>
        <v>0.90290733749578855</v>
      </c>
      <c r="AK193">
        <f t="shared" si="98"/>
        <v>-0.18040234535646443</v>
      </c>
      <c r="AL193">
        <f t="shared" si="99"/>
        <v>-1.8899986828737947</v>
      </c>
      <c r="AM193">
        <f t="shared" si="100"/>
        <v>-1.3837057837155105</v>
      </c>
      <c r="AN193">
        <f t="shared" si="108"/>
        <v>10.863531587329348</v>
      </c>
      <c r="AO193">
        <f t="shared" si="108"/>
        <v>10.863531587342999</v>
      </c>
      <c r="AP193">
        <f t="shared" si="108"/>
        <v>10.863531586797293</v>
      </c>
      <c r="AQ193">
        <f t="shared" si="108"/>
        <v>10.86353160861222</v>
      </c>
      <c r="AR193">
        <f t="shared" si="108"/>
        <v>10.863530736550631</v>
      </c>
      <c r="AS193">
        <f t="shared" si="108"/>
        <v>10.863565602068983</v>
      </c>
      <c r="AT193">
        <f t="shared" si="108"/>
        <v>10.862178718292823</v>
      </c>
      <c r="AU193">
        <f t="shared" si="101"/>
        <v>11.0518776414144</v>
      </c>
    </row>
    <row r="194" spans="1:67">
      <c r="A194" s="59" t="s">
        <v>106</v>
      </c>
      <c r="B194" s="60"/>
      <c r="C194" s="62">
        <v>50376.752</v>
      </c>
      <c r="D194" s="61"/>
      <c r="E194" s="58">
        <f t="shared" si="82"/>
        <v>18291.507341532193</v>
      </c>
      <c r="F194">
        <f t="shared" si="83"/>
        <v>18291.5</v>
      </c>
      <c r="G194">
        <f t="shared" si="84"/>
        <v>2.6539794998825528E-3</v>
      </c>
      <c r="I194" s="8">
        <f t="shared" si="109"/>
        <v>2.6539794998825528E-3</v>
      </c>
      <c r="J194" s="9"/>
      <c r="K194" s="8"/>
      <c r="M194" s="116"/>
      <c r="N194" s="116"/>
      <c r="O194" s="40"/>
      <c r="Q194" s="293">
        <f t="shared" si="85"/>
        <v>35358.252</v>
      </c>
      <c r="R194" s="8">
        <f t="shared" si="86"/>
        <v>7.0436071857968453E-6</v>
      </c>
      <c r="S194" s="8">
        <v>0.1</v>
      </c>
      <c r="T194" s="167">
        <f t="shared" si="87"/>
        <v>7.0436071857968457E-7</v>
      </c>
      <c r="Z194">
        <f t="shared" si="88"/>
        <v>18291.5</v>
      </c>
      <c r="AA194">
        <f t="shared" si="89"/>
        <v>1.0155650221404931E-2</v>
      </c>
      <c r="AB194">
        <f t="shared" si="90"/>
        <v>-1.2979199466827103E-3</v>
      </c>
      <c r="AC194">
        <f t="shared" si="91"/>
        <v>2.6539794998825528E-3</v>
      </c>
      <c r="AD194">
        <f t="shared" si="92"/>
        <v>-7.5016707215223785E-3</v>
      </c>
      <c r="AE194">
        <f t="shared" si="93"/>
        <v>5.6275063614146087E-6</v>
      </c>
      <c r="AF194">
        <f t="shared" si="94"/>
        <v>2.6539794998825528E-3</v>
      </c>
      <c r="AG194" s="25"/>
      <c r="AH194">
        <f t="shared" si="95"/>
        <v>3.9518994465652631E-3</v>
      </c>
      <c r="AI194">
        <f t="shared" si="96"/>
        <v>0.94146368469972519</v>
      </c>
      <c r="AJ194">
        <f t="shared" si="97"/>
        <v>0.90030252347264172</v>
      </c>
      <c r="AK194">
        <f t="shared" si="98"/>
        <v>-0.18075812510387138</v>
      </c>
      <c r="AL194">
        <f t="shared" si="99"/>
        <v>-1.883976705564834</v>
      </c>
      <c r="AM194">
        <f t="shared" si="100"/>
        <v>-1.3749662160827081</v>
      </c>
      <c r="AN194">
        <f t="shared" si="108"/>
        <v>10.869815100867115</v>
      </c>
      <c r="AO194">
        <f t="shared" si="108"/>
        <v>10.86981510087602</v>
      </c>
      <c r="AP194">
        <f t="shared" si="108"/>
        <v>10.869815100502343</v>
      </c>
      <c r="AQ194">
        <f t="shared" si="108"/>
        <v>10.869815116182382</v>
      </c>
      <c r="AR194">
        <f t="shared" si="108"/>
        <v>10.869814458224521</v>
      </c>
      <c r="AS194">
        <f t="shared" si="108"/>
        <v>10.869842070063886</v>
      </c>
      <c r="AT194">
        <f t="shared" si="108"/>
        <v>10.868688450077439</v>
      </c>
      <c r="AU194">
        <f t="shared" si="101"/>
        <v>11.0583146195494</v>
      </c>
    </row>
    <row r="195" spans="1:67">
      <c r="A195" s="59" t="s">
        <v>111</v>
      </c>
      <c r="B195" s="60"/>
      <c r="C195" s="61">
        <v>50390.315000000002</v>
      </c>
      <c r="D195" s="61">
        <v>5.0000000000000001E-3</v>
      </c>
      <c r="E195" s="58">
        <f t="shared" si="82"/>
        <v>18329.02579297965</v>
      </c>
      <c r="F195">
        <f t="shared" si="83"/>
        <v>18329</v>
      </c>
      <c r="G195">
        <f t="shared" si="84"/>
        <v>9.3242170041776262E-3</v>
      </c>
      <c r="I195" s="116">
        <f t="shared" si="109"/>
        <v>9.3242170041776262E-3</v>
      </c>
      <c r="J195" s="117"/>
      <c r="M195" s="116"/>
      <c r="N195" s="116"/>
      <c r="O195" s="40"/>
      <c r="Q195" s="293">
        <f t="shared" si="85"/>
        <v>35371.815000000002</v>
      </c>
      <c r="R195" s="8">
        <f t="shared" si="86"/>
        <v>8.6941022740995183E-5</v>
      </c>
      <c r="S195" s="8">
        <v>0.1</v>
      </c>
      <c r="T195" s="167">
        <f t="shared" si="87"/>
        <v>8.6941022740995186E-6</v>
      </c>
      <c r="Z195">
        <f t="shared" si="88"/>
        <v>18329</v>
      </c>
      <c r="AA195">
        <f t="shared" si="89"/>
        <v>1.0109918247977996E-2</v>
      </c>
      <c r="AB195">
        <f t="shared" si="90"/>
        <v>5.4141513132010075E-3</v>
      </c>
      <c r="AC195">
        <f t="shared" si="91"/>
        <v>9.3242170041776262E-3</v>
      </c>
      <c r="AD195">
        <f t="shared" si="92"/>
        <v>-7.8570124380037028E-4</v>
      </c>
      <c r="AE195">
        <f t="shared" si="93"/>
        <v>6.1732644450944889E-8</v>
      </c>
      <c r="AF195">
        <f t="shared" si="94"/>
        <v>9.3242170041776262E-3</v>
      </c>
      <c r="AG195" s="25"/>
      <c r="AH195">
        <f t="shared" si="95"/>
        <v>3.9100656909766187E-3</v>
      </c>
      <c r="AI195">
        <f t="shared" si="96"/>
        <v>0.94387890663001028</v>
      </c>
      <c r="AJ195">
        <f t="shared" si="97"/>
        <v>0.89441918498516959</v>
      </c>
      <c r="AK195">
        <f t="shared" si="98"/>
        <v>-0.18152251342177064</v>
      </c>
      <c r="AL195">
        <f t="shared" si="99"/>
        <v>-1.8706434721937162</v>
      </c>
      <c r="AM195">
        <f t="shared" si="100"/>
        <v>-1.3558708984935832</v>
      </c>
      <c r="AN195">
        <f t="shared" si="108"/>
        <v>10.883701569471123</v>
      </c>
      <c r="AO195">
        <f t="shared" si="108"/>
        <v>10.883701569473875</v>
      </c>
      <c r="AP195">
        <f t="shared" si="108"/>
        <v>10.883701569344183</v>
      </c>
      <c r="AQ195">
        <f t="shared" si="108"/>
        <v>10.883701575458348</v>
      </c>
      <c r="AR195">
        <f t="shared" si="108"/>
        <v>10.883701287211194</v>
      </c>
      <c r="AS195">
        <f t="shared" si="108"/>
        <v>10.883714877187376</v>
      </c>
      <c r="AT195">
        <f t="shared" si="108"/>
        <v>10.883075929597528</v>
      </c>
      <c r="AU195">
        <f t="shared" si="101"/>
        <v>11.07251383602366</v>
      </c>
    </row>
    <row r="196" spans="1:67" s="8" customFormat="1">
      <c r="A196" s="59" t="s">
        <v>106</v>
      </c>
      <c r="B196" s="60"/>
      <c r="C196" s="62">
        <v>50391.584000000003</v>
      </c>
      <c r="D196" s="61"/>
      <c r="E196" s="58">
        <f t="shared" si="82"/>
        <v>18332.536145769358</v>
      </c>
      <c r="F196">
        <f t="shared" si="83"/>
        <v>18332.5</v>
      </c>
      <c r="G196">
        <f t="shared" si="84"/>
        <v>1.306677250249777E-2</v>
      </c>
      <c r="H196" s="116"/>
      <c r="I196" s="8">
        <f t="shared" si="109"/>
        <v>1.306677250249777E-2</v>
      </c>
      <c r="J196" s="9"/>
      <c r="K196" s="9"/>
      <c r="L196" s="116"/>
      <c r="M196" s="116"/>
      <c r="N196" s="116"/>
      <c r="O196" s="40"/>
      <c r="P196" s="116"/>
      <c r="Q196" s="293">
        <f t="shared" si="85"/>
        <v>35373.084000000003</v>
      </c>
      <c r="R196" s="8">
        <f t="shared" si="86"/>
        <v>1.7074054363203184E-4</v>
      </c>
      <c r="S196" s="8">
        <v>0.1</v>
      </c>
      <c r="T196" s="167">
        <f t="shared" si="87"/>
        <v>1.7074054363203185E-5</v>
      </c>
      <c r="U196" s="116"/>
      <c r="V196" s="116"/>
      <c r="W196" s="116"/>
      <c r="Z196">
        <f t="shared" si="88"/>
        <v>18332.5</v>
      </c>
      <c r="AA196">
        <f t="shared" si="89"/>
        <v>1.0105596722613058E-2</v>
      </c>
      <c r="AB196">
        <f t="shared" si="90"/>
        <v>9.1606554283282793E-3</v>
      </c>
      <c r="AC196">
        <f t="shared" si="91"/>
        <v>1.306677250249777E-2</v>
      </c>
      <c r="AD196">
        <f t="shared" si="92"/>
        <v>2.9611757798847123E-3</v>
      </c>
      <c r="AE196">
        <f t="shared" si="93"/>
        <v>8.7685619993758337E-7</v>
      </c>
      <c r="AF196">
        <f t="shared" si="94"/>
        <v>1.306677250249777E-2</v>
      </c>
      <c r="AG196" s="25"/>
      <c r="AH196">
        <f t="shared" si="95"/>
        <v>3.906117074169491E-3</v>
      </c>
      <c r="AI196">
        <f t="shared" si="96"/>
        <v>0.94410547753187202</v>
      </c>
      <c r="AJ196">
        <f t="shared" si="97"/>
        <v>0.89386037775239902</v>
      </c>
      <c r="AK196">
        <f t="shared" si="98"/>
        <v>-0.18159240721478401</v>
      </c>
      <c r="AL196">
        <f t="shared" si="99"/>
        <v>-1.8693955429042188</v>
      </c>
      <c r="AM196">
        <f t="shared" si="100"/>
        <v>-1.3541013428897866</v>
      </c>
      <c r="AN196">
        <f t="shared" si="108"/>
        <v>10.884999458529807</v>
      </c>
      <c r="AO196">
        <f t="shared" si="108"/>
        <v>10.884999458532207</v>
      </c>
      <c r="AP196">
        <f t="shared" si="108"/>
        <v>10.884999458417733</v>
      </c>
      <c r="AQ196">
        <f t="shared" si="108"/>
        <v>10.884999463877596</v>
      </c>
      <c r="AR196">
        <f t="shared" si="108"/>
        <v>10.88499920346815</v>
      </c>
      <c r="AS196">
        <f t="shared" si="108"/>
        <v>10.885011624438281</v>
      </c>
      <c r="AT196">
        <f t="shared" si="108"/>
        <v>10.884420710379128</v>
      </c>
      <c r="AU196">
        <f t="shared" si="101"/>
        <v>11.073839096227925</v>
      </c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</row>
    <row r="197" spans="1:67">
      <c r="A197" s="59" t="s">
        <v>106</v>
      </c>
      <c r="B197" s="60"/>
      <c r="C197" s="62">
        <v>50425.557000000001</v>
      </c>
      <c r="D197" s="61"/>
      <c r="E197" s="58">
        <f t="shared" si="82"/>
        <v>18426.513462810144</v>
      </c>
      <c r="F197">
        <f t="shared" si="83"/>
        <v>18426.5</v>
      </c>
      <c r="G197">
        <f t="shared" si="84"/>
        <v>4.8668345043552108E-3</v>
      </c>
      <c r="I197" s="8">
        <f t="shared" si="109"/>
        <v>4.8668345043552108E-3</v>
      </c>
      <c r="J197" s="9"/>
      <c r="K197" s="9"/>
      <c r="M197" s="116"/>
      <c r="N197" s="116"/>
      <c r="O197" s="40"/>
      <c r="Q197" s="293">
        <f t="shared" si="85"/>
        <v>35407.057000000001</v>
      </c>
      <c r="R197" s="8">
        <f t="shared" si="86"/>
        <v>2.368607809278243E-5</v>
      </c>
      <c r="S197" s="8">
        <v>0.1</v>
      </c>
      <c r="T197" s="167">
        <f t="shared" si="87"/>
        <v>2.368607809278243E-6</v>
      </c>
      <c r="Z197">
        <f t="shared" si="88"/>
        <v>18426.5</v>
      </c>
      <c r="AA197">
        <f t="shared" si="89"/>
        <v>9.9861401782861871E-3</v>
      </c>
      <c r="AB197">
        <f t="shared" si="90"/>
        <v>1.0695791245107448E-3</v>
      </c>
      <c r="AC197">
        <f t="shared" si="91"/>
        <v>4.8668345043552108E-3</v>
      </c>
      <c r="AD197">
        <f t="shared" si="92"/>
        <v>-5.1193056739309763E-3</v>
      </c>
      <c r="AE197">
        <f t="shared" si="93"/>
        <v>2.620729058314189E-6</v>
      </c>
      <c r="AF197">
        <f t="shared" si="94"/>
        <v>4.8668345043552108E-3</v>
      </c>
      <c r="AG197" s="25"/>
      <c r="AH197">
        <f t="shared" si="95"/>
        <v>3.797255379844466E-3</v>
      </c>
      <c r="AI197">
        <f t="shared" si="96"/>
        <v>0.95026345172911308</v>
      </c>
      <c r="AJ197">
        <f t="shared" si="97"/>
        <v>0.87822630599864615</v>
      </c>
      <c r="AK197">
        <f t="shared" si="98"/>
        <v>-0.18337468681935831</v>
      </c>
      <c r="AL197">
        <f t="shared" si="99"/>
        <v>-1.8356533780257194</v>
      </c>
      <c r="AM197">
        <f t="shared" si="100"/>
        <v>-1.3073590059191234</v>
      </c>
      <c r="AN197">
        <f t="shared" si="108"/>
        <v>10.919974496507008</v>
      </c>
      <c r="AO197">
        <f t="shared" si="108"/>
        <v>10.919974496506585</v>
      </c>
      <c r="AP197">
        <f t="shared" si="108"/>
        <v>10.919974496536028</v>
      </c>
      <c r="AQ197">
        <f t="shared" si="108"/>
        <v>10.919974494484396</v>
      </c>
      <c r="AR197">
        <f t="shared" si="108"/>
        <v>10.919974637452544</v>
      </c>
      <c r="AS197">
        <f t="shared" si="108"/>
        <v>10.919964675347599</v>
      </c>
      <c r="AT197">
        <f t="shared" si="108"/>
        <v>10.920662004633842</v>
      </c>
      <c r="AU197">
        <f t="shared" si="101"/>
        <v>11.10943179885674</v>
      </c>
    </row>
    <row r="198" spans="1:67">
      <c r="A198" s="59" t="s">
        <v>106</v>
      </c>
      <c r="B198" s="60"/>
      <c r="C198" s="62">
        <v>50455.561999999998</v>
      </c>
      <c r="D198" s="61"/>
      <c r="E198" s="58">
        <f t="shared" si="82"/>
        <v>18509.514357573891</v>
      </c>
      <c r="F198">
        <f t="shared" si="83"/>
        <v>18509.5</v>
      </c>
      <c r="G198">
        <f t="shared" si="84"/>
        <v>5.1902935010730289E-3</v>
      </c>
      <c r="I198" s="8">
        <f t="shared" si="109"/>
        <v>5.1902935010730289E-3</v>
      </c>
      <c r="J198" s="9"/>
      <c r="K198" s="9"/>
      <c r="M198" s="116"/>
      <c r="N198" s="116"/>
      <c r="O198" s="40"/>
      <c r="Q198" s="293">
        <f t="shared" si="85"/>
        <v>35437.061999999998</v>
      </c>
      <c r="R198" s="8">
        <f t="shared" si="86"/>
        <v>2.6939146627280918E-5</v>
      </c>
      <c r="S198" s="8">
        <v>0.1</v>
      </c>
      <c r="T198" s="167">
        <f t="shared" si="87"/>
        <v>2.6939146627280919E-6</v>
      </c>
      <c r="Z198">
        <f t="shared" si="88"/>
        <v>18509.5</v>
      </c>
      <c r="AA198">
        <f t="shared" si="89"/>
        <v>9.8752385259784567E-3</v>
      </c>
      <c r="AB198">
        <f t="shared" si="90"/>
        <v>1.4936556923885553E-3</v>
      </c>
      <c r="AC198">
        <f t="shared" si="91"/>
        <v>5.1902935010730289E-3</v>
      </c>
      <c r="AD198">
        <f t="shared" si="92"/>
        <v>-4.6849450249054278E-3</v>
      </c>
      <c r="AE198">
        <f t="shared" si="93"/>
        <v>2.1948709886386118E-6</v>
      </c>
      <c r="AF198">
        <f t="shared" si="94"/>
        <v>5.1902935010730289E-3</v>
      </c>
      <c r="AG198" s="25"/>
      <c r="AH198">
        <f t="shared" si="95"/>
        <v>3.6966378086844736E-3</v>
      </c>
      <c r="AI198">
        <f t="shared" si="96"/>
        <v>0.95581641825828589</v>
      </c>
      <c r="AJ198">
        <f t="shared" si="97"/>
        <v>0.86340356389333273</v>
      </c>
      <c r="AK198">
        <f t="shared" si="98"/>
        <v>-0.18479126360429832</v>
      </c>
      <c r="AL198">
        <f t="shared" si="99"/>
        <v>-1.8054901024797068</v>
      </c>
      <c r="AM198">
        <f t="shared" si="100"/>
        <v>-1.2672870847573279</v>
      </c>
      <c r="AN198">
        <f t="shared" si="108"/>
        <v>10.951047715355047</v>
      </c>
      <c r="AO198">
        <f t="shared" si="108"/>
        <v>10.951047715354969</v>
      </c>
      <c r="AP198">
        <f t="shared" si="108"/>
        <v>10.951047715364137</v>
      </c>
      <c r="AQ198">
        <f t="shared" si="108"/>
        <v>10.951047714280255</v>
      </c>
      <c r="AR198">
        <f t="shared" si="108"/>
        <v>10.951047842440344</v>
      </c>
      <c r="AS198">
        <f t="shared" si="108"/>
        <v>10.951032691106995</v>
      </c>
      <c r="AT198">
        <f t="shared" si="108"/>
        <v>10.952861110808444</v>
      </c>
      <c r="AU198">
        <f t="shared" si="101"/>
        <v>11.140859397986437</v>
      </c>
    </row>
    <row r="199" spans="1:67">
      <c r="A199" s="65" t="s">
        <v>112</v>
      </c>
      <c r="B199" s="66" t="s">
        <v>49</v>
      </c>
      <c r="C199" s="65">
        <v>50657.457499999997</v>
      </c>
      <c r="D199" s="65">
        <v>2.0000000000000001E-4</v>
      </c>
      <c r="E199" s="58">
        <f t="shared" si="82"/>
        <v>19068.004847451422</v>
      </c>
      <c r="F199">
        <f t="shared" si="83"/>
        <v>19068</v>
      </c>
      <c r="G199">
        <f t="shared" si="84"/>
        <v>1.7523639980936423E-3</v>
      </c>
      <c r="J199" s="117"/>
      <c r="K199" s="117">
        <f>G199</f>
        <v>1.7523639980936423E-3</v>
      </c>
      <c r="M199" s="116"/>
      <c r="N199" s="116"/>
      <c r="O199" s="40"/>
      <c r="Q199" s="293">
        <f t="shared" si="85"/>
        <v>35638.957499999997</v>
      </c>
      <c r="R199" s="8">
        <f t="shared" si="86"/>
        <v>3.0707795818147346E-6</v>
      </c>
      <c r="S199" s="116">
        <v>1</v>
      </c>
      <c r="T199" s="167">
        <f t="shared" si="87"/>
        <v>3.0707795818147346E-6</v>
      </c>
      <c r="Z199">
        <f t="shared" si="88"/>
        <v>19068</v>
      </c>
      <c r="AA199">
        <f t="shared" si="89"/>
        <v>8.9990460401770962E-3</v>
      </c>
      <c r="AB199">
        <f t="shared" si="90"/>
        <v>-1.1599394068244496E-3</v>
      </c>
      <c r="AC199">
        <f t="shared" si="91"/>
        <v>1.7523639980936423E-3</v>
      </c>
      <c r="AD199">
        <f t="shared" si="92"/>
        <v>-7.2466820420834539E-3</v>
      </c>
      <c r="AE199">
        <f t="shared" si="93"/>
        <v>5.2514400619054815E-5</v>
      </c>
      <c r="AF199">
        <f t="shared" si="94"/>
        <v>1.7523639980936423E-3</v>
      </c>
      <c r="AG199" s="25"/>
      <c r="AH199">
        <f t="shared" si="95"/>
        <v>2.9123034049180919E-3</v>
      </c>
      <c r="AI199">
        <f t="shared" si="96"/>
        <v>0.99581328192998342</v>
      </c>
      <c r="AJ199">
        <f t="shared" si="97"/>
        <v>0.73747283383873541</v>
      </c>
      <c r="AK199">
        <f t="shared" si="98"/>
        <v>-0.18995386648289683</v>
      </c>
      <c r="AL199">
        <f t="shared" si="99"/>
        <v>-1.5928334686850192</v>
      </c>
      <c r="AM199">
        <f t="shared" si="100"/>
        <v>-1.0222835768783938</v>
      </c>
      <c r="AN199">
        <f t="shared" si="108"/>
        <v>11.16505529881727</v>
      </c>
      <c r="AO199">
        <f t="shared" si="108"/>
        <v>11.165055299128099</v>
      </c>
      <c r="AP199">
        <f t="shared" si="108"/>
        <v>11.165055308827121</v>
      </c>
      <c r="AQ199">
        <f t="shared" si="108"/>
        <v>11.165055611472454</v>
      </c>
      <c r="AR199">
        <f t="shared" si="108"/>
        <v>11.165065054856418</v>
      </c>
      <c r="AS199">
        <f t="shared" si="108"/>
        <v>11.165359453594448</v>
      </c>
      <c r="AT199">
        <f t="shared" si="108"/>
        <v>11.174296657892967</v>
      </c>
      <c r="AU199">
        <f t="shared" si="101"/>
        <v>11.35233306200977</v>
      </c>
    </row>
    <row r="200" spans="1:67">
      <c r="A200" s="65" t="s">
        <v>112</v>
      </c>
      <c r="B200" s="66" t="s">
        <v>45</v>
      </c>
      <c r="C200" s="65">
        <v>50671.377</v>
      </c>
      <c r="D200" s="65">
        <v>2.0999999999999999E-3</v>
      </c>
      <c r="E200" s="58">
        <f t="shared" si="82"/>
        <v>19106.509461837835</v>
      </c>
      <c r="F200">
        <f t="shared" si="83"/>
        <v>19106.5</v>
      </c>
      <c r="G200">
        <f t="shared" si="84"/>
        <v>3.4204745024908334E-3</v>
      </c>
      <c r="J200" s="117"/>
      <c r="K200" s="117">
        <f>G200</f>
        <v>3.4204745024908334E-3</v>
      </c>
      <c r="M200" s="116"/>
      <c r="N200" s="116"/>
      <c r="O200" s="40"/>
      <c r="Q200" s="293">
        <f t="shared" si="85"/>
        <v>35652.877</v>
      </c>
      <c r="R200" s="8">
        <f t="shared" si="86"/>
        <v>1.1699645822189913E-5</v>
      </c>
      <c r="S200" s="116">
        <v>1</v>
      </c>
      <c r="T200" s="167">
        <f t="shared" si="87"/>
        <v>1.1699645822189913E-5</v>
      </c>
      <c r="V200" s="8"/>
      <c r="W200" s="8"/>
      <c r="Z200">
        <f t="shared" si="88"/>
        <v>19106.5</v>
      </c>
      <c r="AA200">
        <f t="shared" si="89"/>
        <v>8.9305118769829033E-3</v>
      </c>
      <c r="AB200">
        <f t="shared" si="90"/>
        <v>5.6891952412870157E-4</v>
      </c>
      <c r="AC200">
        <f t="shared" si="91"/>
        <v>3.4204745024908334E-3</v>
      </c>
      <c r="AD200">
        <f t="shared" si="92"/>
        <v>-5.5100373744920699E-3</v>
      </c>
      <c r="AE200">
        <f t="shared" si="93"/>
        <v>3.0360511868299463E-5</v>
      </c>
      <c r="AF200">
        <f t="shared" si="94"/>
        <v>3.4204745024908334E-3</v>
      </c>
      <c r="AG200" s="25"/>
      <c r="AH200">
        <f t="shared" si="95"/>
        <v>2.8515549783621318E-3</v>
      </c>
      <c r="AI200">
        <f t="shared" si="96"/>
        <v>0.99872382223235467</v>
      </c>
      <c r="AJ200">
        <f t="shared" si="97"/>
        <v>0.72703967289894467</v>
      </c>
      <c r="AK200">
        <f t="shared" si="98"/>
        <v>-0.18999571408404287</v>
      </c>
      <c r="AL200">
        <f t="shared" si="99"/>
        <v>-1.5775131023922915</v>
      </c>
      <c r="AM200">
        <f t="shared" si="100"/>
        <v>-1.0067394345697507</v>
      </c>
      <c r="AN200">
        <f t="shared" si="108"/>
        <v>11.180137799248074</v>
      </c>
      <c r="AO200">
        <f t="shared" si="108"/>
        <v>11.180137799744799</v>
      </c>
      <c r="AP200">
        <f t="shared" si="108"/>
        <v>11.180137813990516</v>
      </c>
      <c r="AQ200">
        <f t="shared" si="108"/>
        <v>11.180138222547663</v>
      </c>
      <c r="AR200">
        <f t="shared" si="108"/>
        <v>11.180149939297843</v>
      </c>
      <c r="AS200">
        <f t="shared" si="108"/>
        <v>11.180485644162433</v>
      </c>
      <c r="AT200">
        <f t="shared" si="108"/>
        <v>11.189860723011508</v>
      </c>
      <c r="AU200">
        <f t="shared" si="101"/>
        <v>11.366910924256677</v>
      </c>
    </row>
    <row r="201" spans="1:67">
      <c r="A201" s="59" t="s">
        <v>113</v>
      </c>
      <c r="B201" s="60"/>
      <c r="C201" s="61">
        <v>50682.214999999997</v>
      </c>
      <c r="D201" s="61">
        <v>5.0000000000000001E-3</v>
      </c>
      <c r="E201" s="58">
        <f t="shared" si="82"/>
        <v>19136.48992167617</v>
      </c>
      <c r="F201">
        <f t="shared" si="83"/>
        <v>19136.5</v>
      </c>
      <c r="G201">
        <f t="shared" si="84"/>
        <v>-3.6433354980545118E-3</v>
      </c>
      <c r="I201" s="116">
        <f>G201</f>
        <v>-3.6433354980545118E-3</v>
      </c>
      <c r="J201" s="117"/>
      <c r="M201" s="116"/>
      <c r="N201" s="116"/>
      <c r="O201" s="40"/>
      <c r="Q201" s="293">
        <f t="shared" si="85"/>
        <v>35663.714999999997</v>
      </c>
      <c r="R201" s="8">
        <f t="shared" si="86"/>
        <v>1.3273893551384118E-5</v>
      </c>
      <c r="S201" s="8">
        <v>0.1</v>
      </c>
      <c r="T201" s="167">
        <f t="shared" si="87"/>
        <v>1.3273893551384118E-6</v>
      </c>
      <c r="W201" s="8"/>
      <c r="Z201">
        <f t="shared" si="88"/>
        <v>19136.5</v>
      </c>
      <c r="AA201">
        <f t="shared" si="89"/>
        <v>8.8764034119911822E-3</v>
      </c>
      <c r="AB201">
        <f t="shared" si="90"/>
        <v>-6.4469787767205272E-3</v>
      </c>
      <c r="AC201">
        <f t="shared" si="91"/>
        <v>-3.6433354980545118E-3</v>
      </c>
      <c r="AD201">
        <f t="shared" si="92"/>
        <v>-1.2519738910045694E-2</v>
      </c>
      <c r="AE201">
        <f t="shared" si="93"/>
        <v>1.5674386237571215E-5</v>
      </c>
      <c r="AF201">
        <f t="shared" si="94"/>
        <v>-3.6433354980545118E-3</v>
      </c>
      <c r="AG201" s="25"/>
      <c r="AH201">
        <f t="shared" si="95"/>
        <v>2.8036432786660149E-3</v>
      </c>
      <c r="AI201">
        <f t="shared" si="96"/>
        <v>1.0010038410553035</v>
      </c>
      <c r="AJ201">
        <f t="shared" si="97"/>
        <v>0.71874825790718677</v>
      </c>
      <c r="AK201">
        <f t="shared" si="98"/>
        <v>-0.18999734814764044</v>
      </c>
      <c r="AL201">
        <f t="shared" si="99"/>
        <v>-1.5655129282392539</v>
      </c>
      <c r="AM201">
        <f t="shared" si="100"/>
        <v>-0.9947305095955028</v>
      </c>
      <c r="AN201">
        <f t="shared" ref="AN201:AT210" si="110">$AU201+$AB$7*SIN(AO201)</f>
        <v>11.191920988934671</v>
      </c>
      <c r="AO201">
        <f t="shared" si="110"/>
        <v>11.191920989632695</v>
      </c>
      <c r="AP201">
        <f t="shared" si="110"/>
        <v>11.191921008464282</v>
      </c>
      <c r="AQ201">
        <f t="shared" si="110"/>
        <v>11.191921516510481</v>
      </c>
      <c r="AR201">
        <f t="shared" si="110"/>
        <v>11.191935222297085</v>
      </c>
      <c r="AS201">
        <f t="shared" si="110"/>
        <v>11.192304613653958</v>
      </c>
      <c r="AT201">
        <f t="shared" si="110"/>
        <v>11.202014658690139</v>
      </c>
      <c r="AU201">
        <f t="shared" si="101"/>
        <v>11.378270297436085</v>
      </c>
    </row>
    <row r="202" spans="1:67">
      <c r="A202" s="59" t="s">
        <v>106</v>
      </c>
      <c r="B202" s="60"/>
      <c r="C202" s="62">
        <v>50692.705000000002</v>
      </c>
      <c r="D202" s="61"/>
      <c r="E202" s="58">
        <f t="shared" si="82"/>
        <v>19165.507731576927</v>
      </c>
      <c r="F202">
        <f t="shared" si="83"/>
        <v>19165.5</v>
      </c>
      <c r="G202">
        <f t="shared" si="84"/>
        <v>2.7949815048486926E-3</v>
      </c>
      <c r="I202" s="8">
        <f>G202</f>
        <v>2.7949815048486926E-3</v>
      </c>
      <c r="J202" s="9"/>
      <c r="K202" s="9"/>
      <c r="M202" s="116"/>
      <c r="N202" s="116"/>
      <c r="O202" s="40"/>
      <c r="Q202" s="293">
        <f t="shared" si="85"/>
        <v>35674.205000000002</v>
      </c>
      <c r="R202" s="8">
        <f t="shared" si="86"/>
        <v>7.8119216124462624E-6</v>
      </c>
      <c r="S202" s="8">
        <v>0.1</v>
      </c>
      <c r="T202" s="167">
        <f t="shared" si="87"/>
        <v>7.8119216124462626E-7</v>
      </c>
      <c r="W202" s="8"/>
      <c r="Z202">
        <f t="shared" si="88"/>
        <v>19165.5</v>
      </c>
      <c r="AA202">
        <f t="shared" si="89"/>
        <v>8.8235149528963427E-3</v>
      </c>
      <c r="AB202">
        <f t="shared" si="90"/>
        <v>3.8128275746645689E-5</v>
      </c>
      <c r="AC202">
        <f t="shared" si="91"/>
        <v>2.7949815048486926E-3</v>
      </c>
      <c r="AD202">
        <f t="shared" si="92"/>
        <v>-6.0285334480476502E-3</v>
      </c>
      <c r="AE202">
        <f t="shared" si="93"/>
        <v>3.6343215534229293E-6</v>
      </c>
      <c r="AF202">
        <f t="shared" si="94"/>
        <v>2.7949815048486926E-3</v>
      </c>
      <c r="AG202" s="25"/>
      <c r="AH202">
        <f t="shared" si="95"/>
        <v>2.7568532291020469E-3</v>
      </c>
      <c r="AI202">
        <f t="shared" si="96"/>
        <v>1.0032176411827138</v>
      </c>
      <c r="AJ202">
        <f t="shared" si="97"/>
        <v>0.71059810252491584</v>
      </c>
      <c r="AK202">
        <f t="shared" si="98"/>
        <v>-0.18997275274422726</v>
      </c>
      <c r="AL202">
        <f t="shared" si="99"/>
        <v>-1.5538605636271348</v>
      </c>
      <c r="AM202">
        <f t="shared" si="100"/>
        <v>-0.98320604465190553</v>
      </c>
      <c r="AN202">
        <f t="shared" si="110"/>
        <v>11.203337003254545</v>
      </c>
      <c r="AO202">
        <f t="shared" si="110"/>
        <v>11.2033370042067</v>
      </c>
      <c r="AP202">
        <f t="shared" si="110"/>
        <v>11.203337028501624</v>
      </c>
      <c r="AQ202">
        <f t="shared" si="110"/>
        <v>11.203337648402936</v>
      </c>
      <c r="AR202">
        <f t="shared" si="110"/>
        <v>11.203353464985042</v>
      </c>
      <c r="AS202">
        <f t="shared" si="110"/>
        <v>11.203756619374554</v>
      </c>
      <c r="AT202">
        <f t="shared" si="110"/>
        <v>11.213785082737139</v>
      </c>
      <c r="AU202">
        <f t="shared" si="101"/>
        <v>11.389251024842849</v>
      </c>
    </row>
    <row r="203" spans="1:67">
      <c r="A203" s="59" t="s">
        <v>106</v>
      </c>
      <c r="B203" s="60"/>
      <c r="C203" s="62">
        <v>50698.671000000002</v>
      </c>
      <c r="D203" s="61"/>
      <c r="E203" s="58">
        <f t="shared" si="82"/>
        <v>19182.011092288827</v>
      </c>
      <c r="F203">
        <f t="shared" si="83"/>
        <v>19182</v>
      </c>
      <c r="G203">
        <f t="shared" si="84"/>
        <v>4.0098860044963658E-3</v>
      </c>
      <c r="I203" s="8">
        <f>G203</f>
        <v>4.0098860044963658E-3</v>
      </c>
      <c r="J203" s="9"/>
      <c r="K203" s="9"/>
      <c r="M203" s="116"/>
      <c r="N203" s="116"/>
      <c r="O203" s="40"/>
      <c r="Q203" s="293">
        <f t="shared" si="85"/>
        <v>35680.171000000002</v>
      </c>
      <c r="R203" s="8">
        <f t="shared" si="86"/>
        <v>1.6079185769055828E-5</v>
      </c>
      <c r="S203" s="8">
        <v>0.1</v>
      </c>
      <c r="T203" s="167">
        <f t="shared" si="87"/>
        <v>1.607918576905583E-6</v>
      </c>
      <c r="W203" s="8"/>
      <c r="Z203">
        <f t="shared" si="88"/>
        <v>19182</v>
      </c>
      <c r="AA203">
        <f t="shared" si="89"/>
        <v>8.7931684228368528E-3</v>
      </c>
      <c r="AB203">
        <f t="shared" si="90"/>
        <v>1.2798620435371176E-3</v>
      </c>
      <c r="AC203">
        <f t="shared" si="91"/>
        <v>4.0098860044963658E-3</v>
      </c>
      <c r="AD203">
        <f t="shared" si="92"/>
        <v>-4.7832824183404871E-3</v>
      </c>
      <c r="AE203">
        <f t="shared" si="93"/>
        <v>2.2879790693605219E-6</v>
      </c>
      <c r="AF203">
        <f t="shared" si="94"/>
        <v>4.0098860044963658E-3</v>
      </c>
      <c r="AG203" s="25"/>
      <c r="AH203">
        <f t="shared" si="95"/>
        <v>2.7300239609592482E-3</v>
      </c>
      <c r="AI203">
        <f t="shared" si="96"/>
        <v>1.0044814163253821</v>
      </c>
      <c r="AJ203">
        <f t="shared" si="97"/>
        <v>0.7059014955596864</v>
      </c>
      <c r="AK203">
        <f t="shared" si="98"/>
        <v>-0.18994714240471899</v>
      </c>
      <c r="AL203">
        <f t="shared" si="99"/>
        <v>-1.5472077376100319</v>
      </c>
      <c r="AM203">
        <f t="shared" si="100"/>
        <v>-0.9766853100602837</v>
      </c>
      <c r="AN203">
        <f t="shared" si="110"/>
        <v>11.209843595450321</v>
      </c>
      <c r="AO203">
        <f t="shared" si="110"/>
        <v>11.209843596578111</v>
      </c>
      <c r="AP203">
        <f t="shared" si="110"/>
        <v>11.209843624493429</v>
      </c>
      <c r="AQ203">
        <f t="shared" si="110"/>
        <v>11.209844315459224</v>
      </c>
      <c r="AR203">
        <f t="shared" si="110"/>
        <v>11.209861417689602</v>
      </c>
      <c r="AS203">
        <f t="shared" si="110"/>
        <v>11.210284290898155</v>
      </c>
      <c r="AT203">
        <f t="shared" si="110"/>
        <v>11.220491497573205</v>
      </c>
      <c r="AU203">
        <f t="shared" si="101"/>
        <v>11.395498680091524</v>
      </c>
    </row>
    <row r="204" spans="1:67">
      <c r="A204" s="59" t="s">
        <v>114</v>
      </c>
      <c r="B204" s="60" t="s">
        <v>45</v>
      </c>
      <c r="C204" s="61">
        <v>50702.469799999999</v>
      </c>
      <c r="D204" s="61">
        <v>5.9999999999999995E-4</v>
      </c>
      <c r="E204" s="58">
        <f t="shared" si="82"/>
        <v>19192.519467527229</v>
      </c>
      <c r="F204">
        <f t="shared" si="83"/>
        <v>19192.5</v>
      </c>
      <c r="G204">
        <f t="shared" si="84"/>
        <v>7.0375525028794073E-3</v>
      </c>
      <c r="J204" s="117"/>
      <c r="K204" s="117">
        <f>G204</f>
        <v>7.0375525028794073E-3</v>
      </c>
      <c r="M204" s="116"/>
      <c r="N204" s="116"/>
      <c r="O204" s="40"/>
      <c r="Q204" s="293">
        <f t="shared" si="85"/>
        <v>35683.969799999999</v>
      </c>
      <c r="R204" s="8">
        <f t="shared" si="86"/>
        <v>4.9527145230784208E-5</v>
      </c>
      <c r="S204" s="116">
        <v>1</v>
      </c>
      <c r="T204" s="167">
        <f t="shared" si="87"/>
        <v>4.9527145230784208E-5</v>
      </c>
      <c r="V204" s="8"/>
      <c r="W204" s="8"/>
      <c r="Z204">
        <f t="shared" si="88"/>
        <v>19192.5</v>
      </c>
      <c r="AA204">
        <f t="shared" si="89"/>
        <v>8.7737611298189661E-3</v>
      </c>
      <c r="AB204">
        <f t="shared" si="90"/>
        <v>4.3246796489077458E-3</v>
      </c>
      <c r="AC204">
        <f t="shared" si="91"/>
        <v>7.0375525028794073E-3</v>
      </c>
      <c r="AD204">
        <f t="shared" si="92"/>
        <v>-1.7362086269395588E-3</v>
      </c>
      <c r="AE204">
        <f t="shared" si="93"/>
        <v>3.0144203962593481E-6</v>
      </c>
      <c r="AF204">
        <f t="shared" si="94"/>
        <v>7.0375525028794073E-3</v>
      </c>
      <c r="AG204" s="25"/>
      <c r="AH204">
        <f t="shared" si="95"/>
        <v>2.7128728539716615E-3</v>
      </c>
      <c r="AI204">
        <f t="shared" si="96"/>
        <v>1.0052871958593501</v>
      </c>
      <c r="AJ204">
        <f t="shared" si="97"/>
        <v>0.70289025327401122</v>
      </c>
      <c r="AK204">
        <f t="shared" si="98"/>
        <v>-0.18992642143721045</v>
      </c>
      <c r="AL204">
        <f t="shared" si="99"/>
        <v>-1.5429653875116762</v>
      </c>
      <c r="AM204">
        <f t="shared" si="100"/>
        <v>-0.97254927852002893</v>
      </c>
      <c r="AN204">
        <f t="shared" si="110"/>
        <v>11.213988422869438</v>
      </c>
      <c r="AO204">
        <f t="shared" si="110"/>
        <v>11.213988424122238</v>
      </c>
      <c r="AP204">
        <f t="shared" si="110"/>
        <v>11.213988454552554</v>
      </c>
      <c r="AQ204">
        <f t="shared" si="110"/>
        <v>11.213989193697863</v>
      </c>
      <c r="AR204">
        <f t="shared" si="110"/>
        <v>11.214007146609809</v>
      </c>
      <c r="AS204">
        <f t="shared" si="110"/>
        <v>11.214442755266749</v>
      </c>
      <c r="AT204">
        <f t="shared" si="110"/>
        <v>11.224762773917934</v>
      </c>
      <c r="AU204">
        <f t="shared" si="101"/>
        <v>11.399474460704315</v>
      </c>
    </row>
    <row r="205" spans="1:67">
      <c r="A205" s="59" t="s">
        <v>115</v>
      </c>
      <c r="B205" s="67"/>
      <c r="C205" s="61">
        <v>50702.469799999999</v>
      </c>
      <c r="D205" s="61">
        <v>5.9999999999999995E-4</v>
      </c>
      <c r="E205" s="58">
        <f t="shared" si="82"/>
        <v>19192.519467527229</v>
      </c>
      <c r="F205">
        <f t="shared" si="83"/>
        <v>19192.5</v>
      </c>
      <c r="G205">
        <f t="shared" si="84"/>
        <v>7.0375525028794073E-3</v>
      </c>
      <c r="I205" s="8"/>
      <c r="J205" s="117"/>
      <c r="K205" s="117">
        <f>G205</f>
        <v>7.0375525028794073E-3</v>
      </c>
      <c r="M205" s="116"/>
      <c r="N205" s="116"/>
      <c r="O205" s="40"/>
      <c r="Q205" s="293">
        <f t="shared" si="85"/>
        <v>35683.969799999999</v>
      </c>
      <c r="R205" s="8">
        <f t="shared" si="86"/>
        <v>4.9527145230784208E-5</v>
      </c>
      <c r="S205" s="116">
        <v>1</v>
      </c>
      <c r="T205" s="167">
        <f t="shared" si="87"/>
        <v>4.9527145230784208E-5</v>
      </c>
      <c r="W205" s="8"/>
      <c r="Z205">
        <f t="shared" si="88"/>
        <v>19192.5</v>
      </c>
      <c r="AA205">
        <f t="shared" si="89"/>
        <v>8.7737611298189661E-3</v>
      </c>
      <c r="AB205">
        <f t="shared" si="90"/>
        <v>4.3246796489077458E-3</v>
      </c>
      <c r="AC205">
        <f t="shared" si="91"/>
        <v>7.0375525028794073E-3</v>
      </c>
      <c r="AD205">
        <f t="shared" si="92"/>
        <v>-1.7362086269395588E-3</v>
      </c>
      <c r="AE205">
        <f t="shared" si="93"/>
        <v>3.0144203962593481E-6</v>
      </c>
      <c r="AF205">
        <f t="shared" si="94"/>
        <v>7.0375525028794073E-3</v>
      </c>
      <c r="AG205" s="25"/>
      <c r="AH205">
        <f t="shared" si="95"/>
        <v>2.7128728539716615E-3</v>
      </c>
      <c r="AI205">
        <f t="shared" si="96"/>
        <v>1.0052871958593501</v>
      </c>
      <c r="AJ205">
        <f t="shared" si="97"/>
        <v>0.70289025327401122</v>
      </c>
      <c r="AK205">
        <f t="shared" si="98"/>
        <v>-0.18992642143721045</v>
      </c>
      <c r="AL205">
        <f t="shared" si="99"/>
        <v>-1.5429653875116762</v>
      </c>
      <c r="AM205">
        <f t="shared" si="100"/>
        <v>-0.97254927852002893</v>
      </c>
      <c r="AN205">
        <f t="shared" si="110"/>
        <v>11.213988422869438</v>
      </c>
      <c r="AO205">
        <f t="shared" si="110"/>
        <v>11.213988424122238</v>
      </c>
      <c r="AP205">
        <f t="shared" si="110"/>
        <v>11.213988454552554</v>
      </c>
      <c r="AQ205">
        <f t="shared" si="110"/>
        <v>11.213989193697863</v>
      </c>
      <c r="AR205">
        <f t="shared" si="110"/>
        <v>11.214007146609809</v>
      </c>
      <c r="AS205">
        <f t="shared" si="110"/>
        <v>11.214442755266749</v>
      </c>
      <c r="AT205">
        <f t="shared" si="110"/>
        <v>11.224762773917934</v>
      </c>
      <c r="AU205">
        <f t="shared" si="101"/>
        <v>11.399474460704315</v>
      </c>
    </row>
    <row r="206" spans="1:67">
      <c r="A206" s="59" t="s">
        <v>116</v>
      </c>
      <c r="B206" s="60"/>
      <c r="C206" s="61">
        <v>50703.362999999998</v>
      </c>
      <c r="D206" s="61">
        <v>5.0000000000000001E-3</v>
      </c>
      <c r="E206" s="58">
        <f t="shared" si="82"/>
        <v>19194.99026903374</v>
      </c>
      <c r="F206">
        <f t="shared" si="83"/>
        <v>19195</v>
      </c>
      <c r="G206">
        <f t="shared" si="84"/>
        <v>-3.5177649988327175E-3</v>
      </c>
      <c r="I206" s="116">
        <f t="shared" ref="I206:I216" si="111">G206</f>
        <v>-3.5177649988327175E-3</v>
      </c>
      <c r="J206" s="117"/>
      <c r="M206" s="116"/>
      <c r="N206" s="116"/>
      <c r="O206" s="40"/>
      <c r="Q206" s="293">
        <f t="shared" si="85"/>
        <v>35684.862999999998</v>
      </c>
      <c r="R206" s="8">
        <f t="shared" si="86"/>
        <v>1.2374670587012548E-5</v>
      </c>
      <c r="S206" s="8">
        <v>0.1</v>
      </c>
      <c r="T206" s="167">
        <f t="shared" si="87"/>
        <v>1.2374670587012549E-6</v>
      </c>
      <c r="W206" s="8"/>
      <c r="Z206">
        <f t="shared" si="88"/>
        <v>19195</v>
      </c>
      <c r="AA206">
        <f t="shared" si="89"/>
        <v>8.7691293781881497E-3</v>
      </c>
      <c r="AB206">
        <f t="shared" si="90"/>
        <v>-6.2265453436129697E-3</v>
      </c>
      <c r="AC206">
        <f t="shared" si="91"/>
        <v>-3.5177649988327175E-3</v>
      </c>
      <c r="AD206">
        <f t="shared" si="92"/>
        <v>-1.2286894377020867E-2</v>
      </c>
      <c r="AE206">
        <f t="shared" si="93"/>
        <v>1.5096777343206703E-5</v>
      </c>
      <c r="AF206">
        <f t="shared" si="94"/>
        <v>-3.5177649988327175E-3</v>
      </c>
      <c r="AG206" s="25"/>
      <c r="AH206">
        <f t="shared" si="95"/>
        <v>2.7087803447802521E-3</v>
      </c>
      <c r="AI206">
        <f t="shared" si="96"/>
        <v>1.0054792252059459</v>
      </c>
      <c r="AJ206">
        <f t="shared" si="97"/>
        <v>0.70217070983840024</v>
      </c>
      <c r="AK206">
        <f t="shared" si="98"/>
        <v>-0.1899209785440843</v>
      </c>
      <c r="AL206">
        <f t="shared" si="99"/>
        <v>-1.5419543007950314</v>
      </c>
      <c r="AM206">
        <f t="shared" si="100"/>
        <v>-0.97156604925149603</v>
      </c>
      <c r="AN206">
        <f t="shared" si="110"/>
        <v>11.21497577659138</v>
      </c>
      <c r="AO206">
        <f t="shared" si="110"/>
        <v>11.214975777875564</v>
      </c>
      <c r="AP206">
        <f t="shared" si="110"/>
        <v>11.214975808930006</v>
      </c>
      <c r="AQ206">
        <f t="shared" si="110"/>
        <v>11.214976559894916</v>
      </c>
      <c r="AR206">
        <f t="shared" si="110"/>
        <v>11.214994719113079</v>
      </c>
      <c r="AS206">
        <f t="shared" si="110"/>
        <v>11.215433381159952</v>
      </c>
      <c r="AT206">
        <f t="shared" si="110"/>
        <v>11.225780151695606</v>
      </c>
      <c r="AU206">
        <f t="shared" si="101"/>
        <v>11.400421075135935</v>
      </c>
    </row>
    <row r="207" spans="1:67">
      <c r="A207" s="59" t="s">
        <v>106</v>
      </c>
      <c r="B207" s="60"/>
      <c r="C207" s="62">
        <v>50726.688000000002</v>
      </c>
      <c r="D207" s="61"/>
      <c r="E207" s="58">
        <f t="shared" si="82"/>
        <v>19259.512710972249</v>
      </c>
      <c r="F207">
        <f t="shared" si="83"/>
        <v>19259.5</v>
      </c>
      <c r="G207">
        <f t="shared" si="84"/>
        <v>4.595043501467444E-3</v>
      </c>
      <c r="I207" s="8">
        <f t="shared" si="111"/>
        <v>4.595043501467444E-3</v>
      </c>
      <c r="J207" s="9"/>
      <c r="K207" s="9"/>
      <c r="M207" s="116"/>
      <c r="N207" s="116"/>
      <c r="O207" s="40"/>
      <c r="Q207" s="293">
        <f t="shared" si="85"/>
        <v>35708.188000000002</v>
      </c>
      <c r="R207" s="8">
        <f t="shared" si="86"/>
        <v>2.1114424780378188E-5</v>
      </c>
      <c r="S207" s="8">
        <v>0.1</v>
      </c>
      <c r="T207" s="167">
        <f t="shared" si="87"/>
        <v>2.1114424780378187E-6</v>
      </c>
      <c r="W207" s="8"/>
      <c r="Z207">
        <f t="shared" si="88"/>
        <v>19259.5</v>
      </c>
      <c r="AA207">
        <f t="shared" si="89"/>
        <v>8.6481798243639059E-3</v>
      </c>
      <c r="AB207">
        <f t="shared" si="90"/>
        <v>1.9930269653330823E-3</v>
      </c>
      <c r="AC207">
        <f t="shared" si="91"/>
        <v>4.595043501467444E-3</v>
      </c>
      <c r="AD207">
        <f t="shared" si="92"/>
        <v>-4.0531363228964619E-3</v>
      </c>
      <c r="AE207">
        <f t="shared" si="93"/>
        <v>1.6427914051982654E-6</v>
      </c>
      <c r="AF207">
        <f t="shared" si="94"/>
        <v>4.595043501467444E-3</v>
      </c>
      <c r="AG207" s="25"/>
      <c r="AH207">
        <f t="shared" si="95"/>
        <v>2.6020165361343617E-3</v>
      </c>
      <c r="AI207">
        <f t="shared" si="96"/>
        <v>1.0104565371917822</v>
      </c>
      <c r="AJ207">
        <f t="shared" si="97"/>
        <v>0.68326248358815733</v>
      </c>
      <c r="AK207">
        <f t="shared" si="98"/>
        <v>-0.18971204713975567</v>
      </c>
      <c r="AL207">
        <f t="shared" si="99"/>
        <v>-1.5157341013506986</v>
      </c>
      <c r="AM207">
        <f t="shared" si="100"/>
        <v>-0.94639990193112589</v>
      </c>
      <c r="AN207">
        <f t="shared" si="110"/>
        <v>11.240514899205884</v>
      </c>
      <c r="AO207">
        <f t="shared" si="110"/>
        <v>11.240514901552764</v>
      </c>
      <c r="AP207">
        <f t="shared" si="110"/>
        <v>11.240514952489123</v>
      </c>
      <c r="AQ207">
        <f t="shared" si="110"/>
        <v>11.240516058002019</v>
      </c>
      <c r="AR207">
        <f t="shared" si="110"/>
        <v>11.240540050635738</v>
      </c>
      <c r="AS207">
        <f t="shared" si="110"/>
        <v>11.241060189896928</v>
      </c>
      <c r="AT207">
        <f t="shared" si="110"/>
        <v>11.252082416783381</v>
      </c>
      <c r="AU207">
        <f t="shared" si="101"/>
        <v>11.424843727471664</v>
      </c>
    </row>
    <row r="208" spans="1:67">
      <c r="A208" s="59" t="s">
        <v>106</v>
      </c>
      <c r="B208" s="60"/>
      <c r="C208" s="62">
        <v>50731.58</v>
      </c>
      <c r="D208" s="61"/>
      <c r="E208" s="58">
        <f t="shared" si="82"/>
        <v>19273.045134807751</v>
      </c>
      <c r="F208">
        <f t="shared" si="83"/>
        <v>19273</v>
      </c>
      <c r="G208">
        <f t="shared" si="84"/>
        <v>1.6316329005348962E-2</v>
      </c>
      <c r="I208" s="8">
        <f t="shared" si="111"/>
        <v>1.6316329005348962E-2</v>
      </c>
      <c r="J208" s="9"/>
      <c r="K208" s="9"/>
      <c r="M208" s="116"/>
      <c r="N208" s="116"/>
      <c r="O208" s="40"/>
      <c r="Q208" s="293">
        <f t="shared" si="85"/>
        <v>35713.08</v>
      </c>
      <c r="R208" s="8">
        <f t="shared" si="86"/>
        <v>2.6622259221079184E-4</v>
      </c>
      <c r="S208" s="8">
        <v>0.1</v>
      </c>
      <c r="T208" s="167">
        <f t="shared" si="87"/>
        <v>2.6622259221079186E-5</v>
      </c>
      <c r="W208" s="8"/>
      <c r="Z208">
        <f t="shared" si="88"/>
        <v>19273</v>
      </c>
      <c r="AA208">
        <f t="shared" si="89"/>
        <v>8.6225134773151788E-3</v>
      </c>
      <c r="AB208">
        <f t="shared" si="90"/>
        <v>1.3736943115432981E-2</v>
      </c>
      <c r="AC208">
        <f t="shared" si="91"/>
        <v>1.6316329005348962E-2</v>
      </c>
      <c r="AD208">
        <f t="shared" si="92"/>
        <v>7.693815528033783E-3</v>
      </c>
      <c r="AE208">
        <f t="shared" si="93"/>
        <v>5.9194797379413767E-6</v>
      </c>
      <c r="AF208">
        <f t="shared" si="94"/>
        <v>1.6316329005348962E-2</v>
      </c>
      <c r="AG208" s="25"/>
      <c r="AH208">
        <f t="shared" si="95"/>
        <v>2.5793858899159821E-3</v>
      </c>
      <c r="AI208">
        <f t="shared" si="96"/>
        <v>1.0115037397357756</v>
      </c>
      <c r="AJ208">
        <f t="shared" si="97"/>
        <v>0.67922093406298956</v>
      </c>
      <c r="AK208">
        <f t="shared" si="98"/>
        <v>-0.18965142755089281</v>
      </c>
      <c r="AL208">
        <f t="shared" si="99"/>
        <v>-1.5102132752617168</v>
      </c>
      <c r="AM208">
        <f t="shared" si="100"/>
        <v>-0.94118068379066167</v>
      </c>
      <c r="AN208">
        <f t="shared" si="110"/>
        <v>11.24587628994786</v>
      </c>
      <c r="AO208">
        <f t="shared" si="110"/>
        <v>11.245876292589411</v>
      </c>
      <c r="AP208">
        <f t="shared" si="110"/>
        <v>11.245876348718161</v>
      </c>
      <c r="AQ208">
        <f t="shared" si="110"/>
        <v>11.245877541361729</v>
      </c>
      <c r="AR208">
        <f t="shared" si="110"/>
        <v>11.245902881760401</v>
      </c>
      <c r="AS208">
        <f t="shared" si="110"/>
        <v>11.246440703321822</v>
      </c>
      <c r="AT208">
        <f t="shared" si="110"/>
        <v>11.257600620922664</v>
      </c>
      <c r="AU208">
        <f t="shared" si="101"/>
        <v>11.429955445402397</v>
      </c>
    </row>
    <row r="209" spans="1:47">
      <c r="A209" s="59" t="s">
        <v>106</v>
      </c>
      <c r="B209" s="60"/>
      <c r="C209" s="62">
        <v>50739.705199999997</v>
      </c>
      <c r="D209" s="61"/>
      <c r="E209" s="58">
        <f t="shared" si="82"/>
        <v>19295.521351109503</v>
      </c>
      <c r="F209">
        <f t="shared" si="83"/>
        <v>19295.5</v>
      </c>
      <c r="G209">
        <f t="shared" si="84"/>
        <v>7.7184714973554946E-3</v>
      </c>
      <c r="I209" s="8">
        <f t="shared" si="111"/>
        <v>7.7184714973554946E-3</v>
      </c>
      <c r="J209" s="9"/>
      <c r="K209" s="9"/>
      <c r="M209" s="116"/>
      <c r="N209" s="116"/>
      <c r="O209" s="40"/>
      <c r="Q209" s="293">
        <f t="shared" si="85"/>
        <v>35721.205199999997</v>
      </c>
      <c r="R209" s="8">
        <f t="shared" si="86"/>
        <v>5.9574802255489169E-5</v>
      </c>
      <c r="S209" s="8">
        <v>0.1</v>
      </c>
      <c r="T209" s="167">
        <f t="shared" si="87"/>
        <v>5.957480225548917E-6</v>
      </c>
      <c r="W209" s="8"/>
      <c r="Z209">
        <f t="shared" si="88"/>
        <v>19295.5</v>
      </c>
      <c r="AA209">
        <f t="shared" si="89"/>
        <v>8.5794680418645602E-3</v>
      </c>
      <c r="AB209">
        <f t="shared" si="90"/>
        <v>5.1770203173720671E-3</v>
      </c>
      <c r="AC209">
        <f t="shared" si="91"/>
        <v>7.7184714973554946E-3</v>
      </c>
      <c r="AD209">
        <f t="shared" si="92"/>
        <v>-8.609965445090656E-4</v>
      </c>
      <c r="AE209">
        <f t="shared" si="93"/>
        <v>7.4131504965655139E-8</v>
      </c>
      <c r="AF209">
        <f t="shared" si="94"/>
        <v>7.7184714973554946E-3</v>
      </c>
      <c r="AG209" s="25"/>
      <c r="AH209">
        <f t="shared" si="95"/>
        <v>2.5414511799834276E-3</v>
      </c>
      <c r="AI209">
        <f t="shared" si="96"/>
        <v>1.0132531093515278</v>
      </c>
      <c r="AJ209">
        <f t="shared" si="97"/>
        <v>0.67242022447420391</v>
      </c>
      <c r="AK209">
        <f t="shared" si="98"/>
        <v>-0.18953721294911047</v>
      </c>
      <c r="AL209">
        <f t="shared" si="99"/>
        <v>-1.5009864313223495</v>
      </c>
      <c r="AM209">
        <f t="shared" si="100"/>
        <v>-0.93251814721960535</v>
      </c>
      <c r="AN209">
        <f t="shared" si="110"/>
        <v>11.254824297760102</v>
      </c>
      <c r="AO209">
        <f t="shared" si="110"/>
        <v>11.254824300959585</v>
      </c>
      <c r="AP209">
        <f t="shared" si="110"/>
        <v>11.254824366647153</v>
      </c>
      <c r="AQ209">
        <f t="shared" si="110"/>
        <v>11.254825715254075</v>
      </c>
      <c r="AR209">
        <f t="shared" si="110"/>
        <v>11.254853401484045</v>
      </c>
      <c r="AS209">
        <f t="shared" si="110"/>
        <v>11.255421148784304</v>
      </c>
      <c r="AT209">
        <f t="shared" si="110"/>
        <v>11.266807630441299</v>
      </c>
      <c r="AU209">
        <f t="shared" si="101"/>
        <v>11.438474975286955</v>
      </c>
    </row>
    <row r="210" spans="1:47">
      <c r="A210" s="59" t="s">
        <v>116</v>
      </c>
      <c r="B210" s="60"/>
      <c r="C210" s="61">
        <v>50753.273999999998</v>
      </c>
      <c r="D210" s="61">
        <v>8.9999999999999993E-3</v>
      </c>
      <c r="E210" s="58">
        <f t="shared" si="82"/>
        <v>19333.055846722582</v>
      </c>
      <c r="F210">
        <f t="shared" si="83"/>
        <v>19333</v>
      </c>
      <c r="G210">
        <f t="shared" si="84"/>
        <v>2.0188709000649396E-2</v>
      </c>
      <c r="I210" s="116">
        <f t="shared" si="111"/>
        <v>2.0188709000649396E-2</v>
      </c>
      <c r="J210" s="117"/>
      <c r="M210" s="116"/>
      <c r="N210" s="116"/>
      <c r="O210" s="40"/>
      <c r="Q210" s="293">
        <f t="shared" si="85"/>
        <v>35734.773999999998</v>
      </c>
      <c r="R210" s="8">
        <f t="shared" si="86"/>
        <v>4.0758397111290194E-4</v>
      </c>
      <c r="S210" s="8">
        <v>0.1</v>
      </c>
      <c r="T210" s="167">
        <f t="shared" si="87"/>
        <v>4.07583971112902E-5</v>
      </c>
      <c r="W210" s="8"/>
      <c r="Z210">
        <f t="shared" si="88"/>
        <v>19333</v>
      </c>
      <c r="AA210">
        <f t="shared" si="89"/>
        <v>8.5069850320989536E-3</v>
      </c>
      <c r="AB210">
        <f t="shared" si="90"/>
        <v>1.7711080665306581E-2</v>
      </c>
      <c r="AC210">
        <f t="shared" si="91"/>
        <v>2.0188709000649396E-2</v>
      </c>
      <c r="AD210">
        <f t="shared" si="92"/>
        <v>1.1681723968550443E-2</v>
      </c>
      <c r="AE210">
        <f t="shared" si="93"/>
        <v>1.364626748774059E-5</v>
      </c>
      <c r="AF210">
        <f t="shared" si="94"/>
        <v>2.0188709000649396E-2</v>
      </c>
      <c r="AG210" s="25"/>
      <c r="AH210">
        <f t="shared" si="95"/>
        <v>2.4776283353428147E-3</v>
      </c>
      <c r="AI210">
        <f t="shared" si="96"/>
        <v>1.0161796034438946</v>
      </c>
      <c r="AJ210">
        <f t="shared" si="97"/>
        <v>0.66090543123347401</v>
      </c>
      <c r="AK210">
        <f t="shared" si="98"/>
        <v>-0.18930985297231179</v>
      </c>
      <c r="AL210">
        <f t="shared" si="99"/>
        <v>-1.4855372638445095</v>
      </c>
      <c r="AM210">
        <f t="shared" si="100"/>
        <v>-0.91817934368967102</v>
      </c>
      <c r="AN210">
        <f t="shared" si="110"/>
        <v>11.269772073935121</v>
      </c>
      <c r="AO210">
        <f t="shared" si="110"/>
        <v>11.269772078275976</v>
      </c>
      <c r="AP210">
        <f t="shared" si="110"/>
        <v>11.269772162650884</v>
      </c>
      <c r="AQ210">
        <f t="shared" si="110"/>
        <v>11.2697738026745</v>
      </c>
      <c r="AR210">
        <f t="shared" si="110"/>
        <v>11.269805678468758</v>
      </c>
      <c r="AS210">
        <f t="shared" si="110"/>
        <v>11.270424506454409</v>
      </c>
      <c r="AT210">
        <f t="shared" si="110"/>
        <v>11.282180310034271</v>
      </c>
      <c r="AU210">
        <f t="shared" si="101"/>
        <v>11.452674191761215</v>
      </c>
    </row>
    <row r="211" spans="1:47">
      <c r="A211" s="59" t="s">
        <v>106</v>
      </c>
      <c r="B211" s="60"/>
      <c r="C211" s="62">
        <v>50769.525000000001</v>
      </c>
      <c r="D211" s="61"/>
      <c r="E211" s="58">
        <f t="shared" si="82"/>
        <v>19378.009939067397</v>
      </c>
      <c r="F211">
        <f t="shared" si="83"/>
        <v>19378</v>
      </c>
      <c r="G211">
        <f t="shared" si="84"/>
        <v>3.5929940058849752E-3</v>
      </c>
      <c r="I211" s="8">
        <f t="shared" si="111"/>
        <v>3.5929940058849752E-3</v>
      </c>
      <c r="J211" s="9"/>
      <c r="K211" s="9"/>
      <c r="M211" s="116"/>
      <c r="N211" s="116"/>
      <c r="O211" s="40"/>
      <c r="Q211" s="293">
        <f t="shared" si="85"/>
        <v>35751.025000000001</v>
      </c>
      <c r="R211" s="8">
        <f t="shared" si="86"/>
        <v>1.2909605926325361E-5</v>
      </c>
      <c r="S211" s="8">
        <v>0.1</v>
      </c>
      <c r="T211" s="167">
        <f t="shared" si="87"/>
        <v>1.2909605926325362E-6</v>
      </c>
      <c r="W211" s="8"/>
      <c r="Z211">
        <f t="shared" si="88"/>
        <v>19378</v>
      </c>
      <c r="AA211">
        <f t="shared" si="89"/>
        <v>8.4187940265142876E-3</v>
      </c>
      <c r="AB211">
        <f t="shared" si="90"/>
        <v>1.1929297006952671E-3</v>
      </c>
      <c r="AC211">
        <f t="shared" si="91"/>
        <v>3.5929940058849752E-3</v>
      </c>
      <c r="AD211">
        <f t="shared" si="92"/>
        <v>-4.8258000206293124E-3</v>
      </c>
      <c r="AE211">
        <f t="shared" si="93"/>
        <v>2.3288345839105873E-6</v>
      </c>
      <c r="AF211">
        <f t="shared" si="94"/>
        <v>3.5929940058849752E-3</v>
      </c>
      <c r="AG211" s="25"/>
      <c r="AH211">
        <f t="shared" si="95"/>
        <v>2.4000643051897081E-3</v>
      </c>
      <c r="AI211">
        <f t="shared" si="96"/>
        <v>1.019708559599058</v>
      </c>
      <c r="AJ211">
        <f t="shared" si="97"/>
        <v>0.64678962518498806</v>
      </c>
      <c r="AK211">
        <f t="shared" si="98"/>
        <v>-0.18897505835038225</v>
      </c>
      <c r="AL211">
        <f t="shared" si="99"/>
        <v>-1.4668801422767006</v>
      </c>
      <c r="AM211">
        <f t="shared" si="100"/>
        <v>-0.90113183129808194</v>
      </c>
      <c r="AN211">
        <f t="shared" ref="AN211:AT220" si="112">$AU211+$AB$7*SIN(AO211)</f>
        <v>11.28776645539263</v>
      </c>
      <c r="AO211">
        <f t="shared" si="112"/>
        <v>11.287766461519558</v>
      </c>
      <c r="AP211">
        <f t="shared" si="112"/>
        <v>11.287766573467989</v>
      </c>
      <c r="AQ211">
        <f t="shared" si="112"/>
        <v>11.287768618930926</v>
      </c>
      <c r="AR211">
        <f t="shared" si="112"/>
        <v>11.287805990106996</v>
      </c>
      <c r="AS211">
        <f t="shared" si="112"/>
        <v>11.288487956566327</v>
      </c>
      <c r="AT211">
        <f t="shared" si="112"/>
        <v>11.300672877937572</v>
      </c>
      <c r="AU211">
        <f t="shared" si="101"/>
        <v>11.46971325153033</v>
      </c>
    </row>
    <row r="212" spans="1:47">
      <c r="A212" s="59" t="s">
        <v>106</v>
      </c>
      <c r="B212" s="60"/>
      <c r="C212" s="62">
        <v>50799.536999999997</v>
      </c>
      <c r="D212" s="61"/>
      <c r="E212" s="58">
        <f t="shared" si="82"/>
        <v>19461.030197479304</v>
      </c>
      <c r="F212">
        <f t="shared" si="83"/>
        <v>19461</v>
      </c>
      <c r="G212">
        <f t="shared" si="84"/>
        <v>1.0916453000390902E-2</v>
      </c>
      <c r="I212" s="8">
        <f t="shared" si="111"/>
        <v>1.0916453000390902E-2</v>
      </c>
      <c r="J212" s="9"/>
      <c r="K212" s="9"/>
      <c r="M212" s="116"/>
      <c r="N212" s="116"/>
      <c r="O212" s="40"/>
      <c r="Q212" s="293">
        <f t="shared" si="85"/>
        <v>35781.036999999997</v>
      </c>
      <c r="R212" s="8">
        <f t="shared" si="86"/>
        <v>1.1916894610974354E-4</v>
      </c>
      <c r="S212" s="8">
        <v>0.1</v>
      </c>
      <c r="T212" s="167">
        <f t="shared" si="87"/>
        <v>1.1916894610974355E-5</v>
      </c>
      <c r="W212" s="8"/>
      <c r="Z212">
        <f t="shared" si="88"/>
        <v>19461</v>
      </c>
      <c r="AA212">
        <f t="shared" si="89"/>
        <v>8.2527145253806864E-3</v>
      </c>
      <c r="AB212">
        <f t="shared" si="90"/>
        <v>8.6621954722655766E-3</v>
      </c>
      <c r="AC212">
        <f t="shared" si="91"/>
        <v>1.0916453000390902E-2</v>
      </c>
      <c r="AD212">
        <f t="shared" si="92"/>
        <v>2.6637384750102158E-3</v>
      </c>
      <c r="AE212">
        <f t="shared" si="93"/>
        <v>7.0955026632497495E-7</v>
      </c>
      <c r="AF212">
        <f t="shared" si="94"/>
        <v>1.0916453000390902E-2</v>
      </c>
      <c r="AG212" s="25"/>
      <c r="AH212">
        <f t="shared" si="95"/>
        <v>2.2542575281253251E-3</v>
      </c>
      <c r="AI212">
        <f t="shared" si="96"/>
        <v>1.0262629017825744</v>
      </c>
      <c r="AJ212">
        <f t="shared" si="97"/>
        <v>0.61989891852330159</v>
      </c>
      <c r="AK212">
        <f t="shared" si="98"/>
        <v>-0.18817614086264725</v>
      </c>
      <c r="AL212">
        <f t="shared" si="99"/>
        <v>-1.4321265342695015</v>
      </c>
      <c r="AM212">
        <f t="shared" si="100"/>
        <v>-0.87012677306917463</v>
      </c>
      <c r="AN212">
        <f t="shared" si="112"/>
        <v>11.321120370263118</v>
      </c>
      <c r="AO212">
        <f t="shared" si="112"/>
        <v>11.321120381228184</v>
      </c>
      <c r="AP212">
        <f t="shared" si="112"/>
        <v>11.321120561672588</v>
      </c>
      <c r="AQ212">
        <f t="shared" si="112"/>
        <v>11.321123531105913</v>
      </c>
      <c r="AR212">
        <f t="shared" si="112"/>
        <v>11.321172393010968</v>
      </c>
      <c r="AS212">
        <f t="shared" si="112"/>
        <v>11.321975400615072</v>
      </c>
      <c r="AT212">
        <f t="shared" si="112"/>
        <v>11.334909807618004</v>
      </c>
      <c r="AU212">
        <f t="shared" si="101"/>
        <v>11.501140850660027</v>
      </c>
    </row>
    <row r="213" spans="1:47">
      <c r="A213" s="59" t="s">
        <v>106</v>
      </c>
      <c r="B213" s="60"/>
      <c r="C213" s="62">
        <v>51012.821000000004</v>
      </c>
      <c r="D213" s="61"/>
      <c r="E213" s="58">
        <f t="shared" ref="E213:E276" si="113">+(C213-C$7)/C$8</f>
        <v>20051.023959812013</v>
      </c>
      <c r="F213">
        <f t="shared" ref="F213:F276" si="114">ROUND(2*E213,0)/2</f>
        <v>20051</v>
      </c>
      <c r="G213">
        <f t="shared" ref="G213:G276" si="115">+C213-(C$7+F213*C$8)</f>
        <v>8.6615230029565282E-3</v>
      </c>
      <c r="I213" s="8">
        <f t="shared" si="111"/>
        <v>8.6615230029565282E-3</v>
      </c>
      <c r="J213" s="9"/>
      <c r="K213" s="9"/>
      <c r="M213" s="116"/>
      <c r="N213" s="116"/>
      <c r="O213" s="40"/>
      <c r="Q213" s="293">
        <f t="shared" ref="Q213:Q276" si="116">C213-15018.5</f>
        <v>35994.321000000004</v>
      </c>
      <c r="R213" s="8">
        <f t="shared" ref="R213:R276" si="117">+(O213-G213)^2</f>
        <v>7.5021980730745081E-5</v>
      </c>
      <c r="S213" s="8">
        <v>0.1</v>
      </c>
      <c r="T213" s="167">
        <f t="shared" ref="T213:T276" si="118">+S213*R213</f>
        <v>7.5021980730745084E-6</v>
      </c>
      <c r="W213" s="8"/>
      <c r="Z213">
        <f t="shared" ref="Z213:Z276" si="119">F213</f>
        <v>20051</v>
      </c>
      <c r="AA213">
        <f t="shared" ref="AA213:AA276" si="120">AB$3+AB$4*Z213+AB$5*Z213^2+AH213</f>
        <v>6.9545009231126902E-3</v>
      </c>
      <c r="AB213">
        <f t="shared" ref="AB213:AB276" si="121">IF(S213&lt;&gt;0,G213-AH213,-9999)</f>
        <v>7.5362611849439749E-3</v>
      </c>
      <c r="AC213">
        <f t="shared" ref="AC213:AC276" si="122">+G213-P213</f>
        <v>8.6615230029565282E-3</v>
      </c>
      <c r="AD213">
        <f t="shared" ref="AD213:AD276" si="123">IF(S213&lt;&gt;0,G213-AA213,-9999)</f>
        <v>1.707022079843838E-3</v>
      </c>
      <c r="AE213">
        <f t="shared" ref="AE213:AE276" si="124">+(G213-AA213)^2*S213</f>
        <v>2.9139243810743826E-7</v>
      </c>
      <c r="AF213">
        <f t="shared" ref="AF213:AF276" si="125">IF(S213&lt;&gt;0,G213-P213,-9999)</f>
        <v>8.6615230029565282E-3</v>
      </c>
      <c r="AG213" s="25"/>
      <c r="AH213">
        <f t="shared" ref="AH213:AH276" si="126">$AB$6*($AB$11/AI213*AJ213+$AB$12)</f>
        <v>1.1252618180125531E-3</v>
      </c>
      <c r="AI213">
        <f t="shared" ref="AI213:AI276" si="127">1+$AB$7*COS(AL213)</f>
        <v>1.0738073493689222</v>
      </c>
      <c r="AJ213">
        <f t="shared" ref="AJ213:AJ276" si="128">SIN(AL213+RADIANS($AB$9))</f>
        <v>0.39707186511033626</v>
      </c>
      <c r="AK213">
        <f t="shared" ref="AK213:AK276" si="129">$AB$7*SIN(AL213)</f>
        <v>-0.17507848291304637</v>
      </c>
      <c r="AL213">
        <f t="shared" ref="AL213:AL276" si="130">2*ATAN(AM213)</f>
        <v>-1.1718368639061081</v>
      </c>
      <c r="AM213">
        <f t="shared" ref="AM213:AM276" si="131">SQRT((1+$AB$7)/(1-$AB$7))*TAN(AN213/2)</f>
        <v>-0.66366036932582706</v>
      </c>
      <c r="AN213">
        <f t="shared" si="112"/>
        <v>11.564467287737529</v>
      </c>
      <c r="AO213">
        <f t="shared" si="112"/>
        <v>11.564467475835544</v>
      </c>
      <c r="AP213">
        <f t="shared" si="112"/>
        <v>11.564469313571445</v>
      </c>
      <c r="AQ213">
        <f t="shared" si="112"/>
        <v>11.564487268152007</v>
      </c>
      <c r="AR213">
        <f t="shared" si="112"/>
        <v>11.564662656919818</v>
      </c>
      <c r="AS213">
        <f t="shared" si="112"/>
        <v>11.56637341504228</v>
      </c>
      <c r="AT213">
        <f t="shared" si="112"/>
        <v>11.582827981143785</v>
      </c>
      <c r="AU213">
        <f t="shared" ref="AU213:AU276" si="132">RADIANS($AB$9)+$AB$18*(F213-AB$15)</f>
        <v>11.724541856521739</v>
      </c>
    </row>
    <row r="214" spans="1:47">
      <c r="A214" s="59" t="s">
        <v>106</v>
      </c>
      <c r="B214" s="60"/>
      <c r="C214" s="62">
        <v>51020.773000000001</v>
      </c>
      <c r="D214" s="61"/>
      <c r="E214" s="58">
        <f t="shared" si="113"/>
        <v>20073.021064133332</v>
      </c>
      <c r="F214">
        <f t="shared" si="114"/>
        <v>20073</v>
      </c>
      <c r="G214">
        <f t="shared" si="115"/>
        <v>7.6147290019434877E-3</v>
      </c>
      <c r="I214" s="8">
        <f t="shared" si="111"/>
        <v>7.6147290019434877E-3</v>
      </c>
      <c r="J214" s="9"/>
      <c r="K214" s="9"/>
      <c r="M214" s="116"/>
      <c r="N214" s="116"/>
      <c r="O214" s="40"/>
      <c r="Q214" s="293">
        <f t="shared" si="116"/>
        <v>36002.273000000001</v>
      </c>
      <c r="R214" s="8">
        <f t="shared" si="117"/>
        <v>5.7984097773039264E-5</v>
      </c>
      <c r="S214" s="8">
        <v>0.1</v>
      </c>
      <c r="T214" s="167">
        <f t="shared" si="118"/>
        <v>5.7984097773039269E-6</v>
      </c>
      <c r="W214" s="8"/>
      <c r="Z214">
        <f t="shared" si="119"/>
        <v>20073</v>
      </c>
      <c r="AA214">
        <f t="shared" si="120"/>
        <v>6.9024956487771377E-3</v>
      </c>
      <c r="AB214">
        <f t="shared" si="121"/>
        <v>6.5343111796178598E-3</v>
      </c>
      <c r="AC214">
        <f t="shared" si="122"/>
        <v>7.6147290019434877E-3</v>
      </c>
      <c r="AD214">
        <f t="shared" si="123"/>
        <v>7.1223335316634995E-4</v>
      </c>
      <c r="AE214">
        <f t="shared" si="124"/>
        <v>5.0727634936258258E-8</v>
      </c>
      <c r="AF214">
        <f t="shared" si="125"/>
        <v>7.6147290019434877E-3</v>
      </c>
      <c r="AG214" s="25"/>
      <c r="AH214">
        <f t="shared" si="126"/>
        <v>1.0804178223256277E-3</v>
      </c>
      <c r="AI214">
        <f t="shared" si="127"/>
        <v>1.0755834703145837</v>
      </c>
      <c r="AJ214">
        <f t="shared" si="128"/>
        <v>0.3877206579084046</v>
      </c>
      <c r="AK214">
        <f t="shared" si="129"/>
        <v>-0.17431907243673725</v>
      </c>
      <c r="AL214">
        <f t="shared" si="130"/>
        <v>-1.1616701891831169</v>
      </c>
      <c r="AM214">
        <f t="shared" si="131"/>
        <v>-0.65636265777480896</v>
      </c>
      <c r="AN214">
        <f t="shared" si="112"/>
        <v>11.573755013077488</v>
      </c>
      <c r="AO214">
        <f t="shared" si="112"/>
        <v>11.573755215937323</v>
      </c>
      <c r="AP214">
        <f t="shared" si="112"/>
        <v>11.573757169604157</v>
      </c>
      <c r="AQ214">
        <f t="shared" si="112"/>
        <v>11.573775984335759</v>
      </c>
      <c r="AR214">
        <f t="shared" si="112"/>
        <v>11.573957151303304</v>
      </c>
      <c r="AS214">
        <f t="shared" si="112"/>
        <v>11.575699042300275</v>
      </c>
      <c r="AT214">
        <f t="shared" si="112"/>
        <v>11.592217355420209</v>
      </c>
      <c r="AU214">
        <f t="shared" si="132"/>
        <v>11.732872063519972</v>
      </c>
    </row>
    <row r="215" spans="1:47">
      <c r="A215" s="59" t="s">
        <v>106</v>
      </c>
      <c r="B215" s="60"/>
      <c r="C215" s="62">
        <v>51069.758999999998</v>
      </c>
      <c r="D215" s="61"/>
      <c r="E215" s="58">
        <f t="shared" si="113"/>
        <v>20208.527874028252</v>
      </c>
      <c r="F215">
        <f t="shared" si="114"/>
        <v>20208.5</v>
      </c>
      <c r="G215">
        <f t="shared" si="115"/>
        <v>1.0076520498842001E-2</v>
      </c>
      <c r="I215" s="8">
        <f t="shared" si="111"/>
        <v>1.0076520498842001E-2</v>
      </c>
      <c r="J215" s="9"/>
      <c r="K215" s="9"/>
      <c r="M215" s="116"/>
      <c r="N215" s="116"/>
      <c r="O215" s="40"/>
      <c r="Q215" s="293">
        <f t="shared" si="116"/>
        <v>36051.258999999998</v>
      </c>
      <c r="R215" s="8">
        <f t="shared" si="117"/>
        <v>1.0153626536358305E-4</v>
      </c>
      <c r="S215" s="8">
        <v>0.1</v>
      </c>
      <c r="T215" s="167">
        <f t="shared" si="118"/>
        <v>1.0153626536358306E-5</v>
      </c>
      <c r="W215" s="8"/>
      <c r="Z215">
        <f t="shared" si="119"/>
        <v>20208.5</v>
      </c>
      <c r="AA215">
        <f t="shared" si="120"/>
        <v>6.5772841375449208E-3</v>
      </c>
      <c r="AB215">
        <f t="shared" si="121"/>
        <v>9.275857607880517E-3</v>
      </c>
      <c r="AC215">
        <f t="shared" si="122"/>
        <v>1.0076520498842001E-2</v>
      </c>
      <c r="AD215">
        <f t="shared" si="123"/>
        <v>3.4992363612970801E-3</v>
      </c>
      <c r="AE215">
        <f t="shared" si="124"/>
        <v>1.2244655112223629E-6</v>
      </c>
      <c r="AF215">
        <f t="shared" si="125"/>
        <v>1.0076520498842001E-2</v>
      </c>
      <c r="AG215" s="25"/>
      <c r="AH215">
        <f t="shared" si="126"/>
        <v>8.0066289096148422E-4</v>
      </c>
      <c r="AI215">
        <f t="shared" si="127"/>
        <v>1.0864690936211518</v>
      </c>
      <c r="AJ215">
        <f t="shared" si="128"/>
        <v>0.32857896129357334</v>
      </c>
      <c r="AK215">
        <f t="shared" si="129"/>
        <v>-0.16918361577982807</v>
      </c>
      <c r="AL215">
        <f t="shared" si="130"/>
        <v>-1.0983112585313983</v>
      </c>
      <c r="AM215">
        <f t="shared" si="131"/>
        <v>-0.61194404612785414</v>
      </c>
      <c r="AN215">
        <f t="shared" si="112"/>
        <v>11.631296403612918</v>
      </c>
      <c r="AO215">
        <f t="shared" si="112"/>
        <v>11.631296715490556</v>
      </c>
      <c r="AP215">
        <f t="shared" si="112"/>
        <v>11.631299480009952</v>
      </c>
      <c r="AQ215">
        <f t="shared" si="112"/>
        <v>11.631323984576335</v>
      </c>
      <c r="AR215">
        <f t="shared" si="112"/>
        <v>11.631541156309018</v>
      </c>
      <c r="AS215">
        <f t="shared" si="112"/>
        <v>11.633463057484263</v>
      </c>
      <c r="AT215">
        <f t="shared" si="112"/>
        <v>11.650259709496146</v>
      </c>
      <c r="AU215">
        <f t="shared" si="132"/>
        <v>11.784178565713635</v>
      </c>
    </row>
    <row r="216" spans="1:47">
      <c r="A216" s="59" t="s">
        <v>106</v>
      </c>
      <c r="B216" s="60"/>
      <c r="C216" s="62">
        <v>51075.733500000002</v>
      </c>
      <c r="D216" s="61"/>
      <c r="E216" s="58">
        <f t="shared" si="113"/>
        <v>20225.054747741509</v>
      </c>
      <c r="F216">
        <f t="shared" si="114"/>
        <v>20225</v>
      </c>
      <c r="G216">
        <f t="shared" si="115"/>
        <v>1.9791425002040341E-2</v>
      </c>
      <c r="I216" s="8">
        <f t="shared" si="111"/>
        <v>1.9791425002040341E-2</v>
      </c>
      <c r="J216" s="9"/>
      <c r="K216" s="9"/>
      <c r="M216" s="116"/>
      <c r="N216" s="116"/>
      <c r="O216" s="40"/>
      <c r="Q216" s="293">
        <f t="shared" si="116"/>
        <v>36057.233500000002</v>
      </c>
      <c r="R216" s="8">
        <f t="shared" si="117"/>
        <v>3.9170050361138754E-4</v>
      </c>
      <c r="S216" s="8">
        <v>0.1</v>
      </c>
      <c r="T216" s="167">
        <f t="shared" si="118"/>
        <v>3.9170050361138754E-5</v>
      </c>
      <c r="W216" s="8"/>
      <c r="Z216">
        <f t="shared" si="119"/>
        <v>20225</v>
      </c>
      <c r="AA216">
        <f t="shared" si="120"/>
        <v>6.5371312614067052E-3</v>
      </c>
      <c r="AB216">
        <f t="shared" si="121"/>
        <v>1.9025221079036619E-2</v>
      </c>
      <c r="AC216">
        <f t="shared" si="122"/>
        <v>1.9791425002040341E-2</v>
      </c>
      <c r="AD216">
        <f t="shared" si="123"/>
        <v>1.3254293740633636E-2</v>
      </c>
      <c r="AE216">
        <f t="shared" si="124"/>
        <v>1.7567630256299999E-5</v>
      </c>
      <c r="AF216">
        <f t="shared" si="125"/>
        <v>1.9791425002040341E-2</v>
      </c>
      <c r="AG216" s="25"/>
      <c r="AH216">
        <f t="shared" si="126"/>
        <v>7.6620392300372057E-4</v>
      </c>
      <c r="AI216">
        <f t="shared" si="127"/>
        <v>1.0877864937809381</v>
      </c>
      <c r="AJ216">
        <f t="shared" si="128"/>
        <v>0.3211998100624901</v>
      </c>
      <c r="AK216">
        <f t="shared" si="129"/>
        <v>-0.16850380265634751</v>
      </c>
      <c r="AL216">
        <f t="shared" si="130"/>
        <v>-1.090508815180228</v>
      </c>
      <c r="AM216">
        <f t="shared" si="131"/>
        <v>-0.60659465607146934</v>
      </c>
      <c r="AN216">
        <f t="shared" si="112"/>
        <v>11.638342780878753</v>
      </c>
      <c r="AO216">
        <f t="shared" si="112"/>
        <v>11.638343108237363</v>
      </c>
      <c r="AP216">
        <f t="shared" si="112"/>
        <v>11.638345982605852</v>
      </c>
      <c r="AQ216">
        <f t="shared" si="112"/>
        <v>11.63837122049152</v>
      </c>
      <c r="AR216">
        <f t="shared" si="112"/>
        <v>11.638592780790221</v>
      </c>
      <c r="AS216">
        <f t="shared" si="112"/>
        <v>11.640535027649126</v>
      </c>
      <c r="AT216">
        <f t="shared" si="112"/>
        <v>11.657352033995039</v>
      </c>
      <c r="AU216">
        <f t="shared" si="132"/>
        <v>11.79042622096231</v>
      </c>
    </row>
    <row r="217" spans="1:47">
      <c r="A217" s="59" t="s">
        <v>117</v>
      </c>
      <c r="B217" s="67" t="s">
        <v>45</v>
      </c>
      <c r="C217" s="61">
        <v>51078.430399999997</v>
      </c>
      <c r="D217" s="61">
        <v>4.0000000000000002E-4</v>
      </c>
      <c r="E217" s="58">
        <f t="shared" si="113"/>
        <v>20232.515008134378</v>
      </c>
      <c r="F217">
        <f t="shared" si="114"/>
        <v>20232.5</v>
      </c>
      <c r="G217">
        <f t="shared" si="115"/>
        <v>5.4254724964266643E-3</v>
      </c>
      <c r="I217" s="8"/>
      <c r="J217" s="117"/>
      <c r="K217" s="117">
        <f>G217</f>
        <v>5.4254724964266643E-3</v>
      </c>
      <c r="M217" s="116"/>
      <c r="N217" s="116"/>
      <c r="O217" s="40"/>
      <c r="Q217" s="293">
        <f t="shared" si="116"/>
        <v>36059.930399999997</v>
      </c>
      <c r="R217" s="8">
        <f t="shared" si="117"/>
        <v>2.9435751809482181E-5</v>
      </c>
      <c r="S217" s="116">
        <v>1</v>
      </c>
      <c r="T217" s="167">
        <f t="shared" si="118"/>
        <v>2.9435751809482181E-5</v>
      </c>
      <c r="V217" s="8"/>
      <c r="W217" s="8"/>
      <c r="Z217">
        <f t="shared" si="119"/>
        <v>20232.5</v>
      </c>
      <c r="AA217">
        <f t="shared" si="120"/>
        <v>6.5188420799136421E-3</v>
      </c>
      <c r="AB217">
        <f t="shared" si="121"/>
        <v>4.6749582316930674E-3</v>
      </c>
      <c r="AC217">
        <f t="shared" si="122"/>
        <v>5.4254724964266643E-3</v>
      </c>
      <c r="AD217">
        <f t="shared" si="123"/>
        <v>-1.0933695834869778E-3</v>
      </c>
      <c r="AE217">
        <f t="shared" si="124"/>
        <v>1.1954570460944872E-6</v>
      </c>
      <c r="AF217">
        <f t="shared" si="125"/>
        <v>5.4254724964266643E-3</v>
      </c>
      <c r="AG217" s="25"/>
      <c r="AH217">
        <f t="shared" si="126"/>
        <v>7.5051426473359733E-4</v>
      </c>
      <c r="AI217">
        <f t="shared" si="127"/>
        <v>1.0883846014370884</v>
      </c>
      <c r="AJ217">
        <f t="shared" si="128"/>
        <v>0.31783323282053749</v>
      </c>
      <c r="AK217">
        <f t="shared" si="129"/>
        <v>-0.16819085060967809</v>
      </c>
      <c r="AL217">
        <f t="shared" si="130"/>
        <v>-1.0869559994689373</v>
      </c>
      <c r="AM217">
        <f t="shared" si="131"/>
        <v>-0.60416721952807895</v>
      </c>
      <c r="AN217">
        <f t="shared" si="112"/>
        <v>11.641548500998502</v>
      </c>
      <c r="AO217">
        <f t="shared" si="112"/>
        <v>11.641548835555589</v>
      </c>
      <c r="AP217">
        <f t="shared" si="112"/>
        <v>11.641551760623519</v>
      </c>
      <c r="AQ217">
        <f t="shared" si="112"/>
        <v>11.641577334317732</v>
      </c>
      <c r="AR217">
        <f t="shared" si="112"/>
        <v>11.64180088666444</v>
      </c>
      <c r="AS217">
        <f t="shared" si="112"/>
        <v>11.64375225604781</v>
      </c>
      <c r="AT217">
        <f t="shared" si="112"/>
        <v>11.660577536969299</v>
      </c>
      <c r="AU217">
        <f t="shared" si="132"/>
        <v>11.793266064257164</v>
      </c>
    </row>
    <row r="218" spans="1:47">
      <c r="A218" s="59" t="s">
        <v>106</v>
      </c>
      <c r="B218" s="60"/>
      <c r="C218" s="62">
        <v>51084.59</v>
      </c>
      <c r="D218" s="61"/>
      <c r="E218" s="58">
        <f t="shared" si="113"/>
        <v>20249.553912029955</v>
      </c>
      <c r="F218">
        <f t="shared" si="114"/>
        <v>20249.5</v>
      </c>
      <c r="G218">
        <f t="shared" si="115"/>
        <v>1.9489313497615512E-2</v>
      </c>
      <c r="I218" s="8">
        <f>G218</f>
        <v>1.9489313497615512E-2</v>
      </c>
      <c r="J218" s="9"/>
      <c r="K218" s="9"/>
      <c r="M218" s="116"/>
      <c r="N218" s="116"/>
      <c r="O218" s="40"/>
      <c r="Q218" s="293">
        <f t="shared" si="116"/>
        <v>36066.089999999997</v>
      </c>
      <c r="R218" s="8">
        <f t="shared" si="117"/>
        <v>3.7983334060833819E-4</v>
      </c>
      <c r="S218" s="8">
        <v>0.1</v>
      </c>
      <c r="T218" s="167">
        <f t="shared" si="118"/>
        <v>3.7983334060833824E-5</v>
      </c>
      <c r="W218" s="8"/>
      <c r="Z218">
        <f t="shared" si="119"/>
        <v>20249.5</v>
      </c>
      <c r="AA218">
        <f t="shared" si="120"/>
        <v>6.4773000105928982E-3</v>
      </c>
      <c r="AB218">
        <f t="shared" si="121"/>
        <v>1.8774422710240681E-2</v>
      </c>
      <c r="AC218">
        <f t="shared" si="122"/>
        <v>1.9489313497615512E-2</v>
      </c>
      <c r="AD218">
        <f t="shared" si="123"/>
        <v>1.3012013487022614E-2</v>
      </c>
      <c r="AE218">
        <f t="shared" si="124"/>
        <v>1.6931249498645842E-5</v>
      </c>
      <c r="AF218">
        <f t="shared" si="125"/>
        <v>1.9489313497615512E-2</v>
      </c>
      <c r="AG218" s="25"/>
      <c r="AH218">
        <f t="shared" si="126"/>
        <v>7.1489078737483269E-4</v>
      </c>
      <c r="AI218">
        <f t="shared" si="127"/>
        <v>1.0897385912717079</v>
      </c>
      <c r="AJ218">
        <f t="shared" si="128"/>
        <v>0.31017379370932396</v>
      </c>
      <c r="AK218">
        <f t="shared" si="129"/>
        <v>-0.16747234170623329</v>
      </c>
      <c r="AL218">
        <f t="shared" si="130"/>
        <v>-1.0788884929806288</v>
      </c>
      <c r="AM218">
        <f t="shared" si="131"/>
        <v>-0.59867443009880872</v>
      </c>
      <c r="AN218">
        <f t="shared" si="112"/>
        <v>11.648821319223273</v>
      </c>
      <c r="AO218">
        <f t="shared" si="112"/>
        <v>11.64882167047184</v>
      </c>
      <c r="AP218">
        <f t="shared" si="112"/>
        <v>11.648824712211082</v>
      </c>
      <c r="AQ218">
        <f t="shared" si="112"/>
        <v>11.648851052532223</v>
      </c>
      <c r="AR218">
        <f t="shared" si="112"/>
        <v>11.649079111935212</v>
      </c>
      <c r="AS218">
        <f t="shared" si="112"/>
        <v>11.65105086135922</v>
      </c>
      <c r="AT218">
        <f t="shared" si="112"/>
        <v>11.667892633893029</v>
      </c>
      <c r="AU218">
        <f t="shared" si="132"/>
        <v>11.799703042392162</v>
      </c>
    </row>
    <row r="219" spans="1:47">
      <c r="A219" s="59" t="s">
        <v>106</v>
      </c>
      <c r="B219" s="60"/>
      <c r="C219" s="62">
        <v>51097.607000000004</v>
      </c>
      <c r="D219" s="61"/>
      <c r="E219" s="58">
        <f t="shared" si="113"/>
        <v>20285.561998920151</v>
      </c>
      <c r="F219">
        <f t="shared" si="114"/>
        <v>20285.5</v>
      </c>
      <c r="G219">
        <f t="shared" si="115"/>
        <v>2.2412741505831946E-2</v>
      </c>
      <c r="I219" s="8">
        <f>G219</f>
        <v>2.2412741505831946E-2</v>
      </c>
      <c r="J219" s="9"/>
      <c r="K219" s="9"/>
      <c r="M219" s="116"/>
      <c r="N219" s="116"/>
      <c r="O219" s="40"/>
      <c r="Q219" s="293">
        <f t="shared" si="116"/>
        <v>36079.107000000004</v>
      </c>
      <c r="R219" s="8">
        <f t="shared" si="117"/>
        <v>5.02330981807242E-4</v>
      </c>
      <c r="S219" s="8">
        <v>0.1</v>
      </c>
      <c r="T219" s="167">
        <f t="shared" si="118"/>
        <v>5.0233098180724203E-5</v>
      </c>
      <c r="W219" s="8"/>
      <c r="Z219">
        <f t="shared" si="119"/>
        <v>20285.5</v>
      </c>
      <c r="AA219">
        <f t="shared" si="120"/>
        <v>6.3889390499272357E-3</v>
      </c>
      <c r="AB219">
        <f t="shared" si="121"/>
        <v>2.1773557528968306E-2</v>
      </c>
      <c r="AC219">
        <f t="shared" si="122"/>
        <v>2.2412741505831946E-2</v>
      </c>
      <c r="AD219">
        <f t="shared" si="123"/>
        <v>1.602380245590471E-2</v>
      </c>
      <c r="AE219">
        <f t="shared" si="124"/>
        <v>2.5676224514585786E-5</v>
      </c>
      <c r="AF219">
        <f t="shared" si="125"/>
        <v>2.2412741505831946E-2</v>
      </c>
      <c r="AG219" s="25"/>
      <c r="AH219">
        <f t="shared" si="126"/>
        <v>6.3918397686363998E-4</v>
      </c>
      <c r="AI219">
        <f t="shared" si="127"/>
        <v>1.092597456667356</v>
      </c>
      <c r="AJ219">
        <f t="shared" si="128"/>
        <v>0.29382451854869335</v>
      </c>
      <c r="AK219">
        <f t="shared" si="129"/>
        <v>-0.16590874304489542</v>
      </c>
      <c r="AL219">
        <f t="shared" si="130"/>
        <v>-1.0617381779081487</v>
      </c>
      <c r="AM219">
        <f t="shared" si="131"/>
        <v>-0.58708505377734432</v>
      </c>
      <c r="AN219">
        <f t="shared" si="112"/>
        <v>11.664252381406618</v>
      </c>
      <c r="AO219">
        <f t="shared" si="112"/>
        <v>11.664252769721081</v>
      </c>
      <c r="AP219">
        <f t="shared" si="112"/>
        <v>11.664256066369779</v>
      </c>
      <c r="AQ219">
        <f t="shared" si="112"/>
        <v>11.664284053165208</v>
      </c>
      <c r="AR219">
        <f t="shared" si="112"/>
        <v>11.664521606270286</v>
      </c>
      <c r="AS219">
        <f t="shared" si="112"/>
        <v>11.666535101313128</v>
      </c>
      <c r="AT219">
        <f t="shared" si="112"/>
        <v>11.683401410979929</v>
      </c>
      <c r="AU219">
        <f t="shared" si="132"/>
        <v>11.813334290207454</v>
      </c>
    </row>
    <row r="220" spans="1:47">
      <c r="A220" s="59" t="s">
        <v>106</v>
      </c>
      <c r="B220" s="60"/>
      <c r="C220" s="62">
        <v>51099.578999999998</v>
      </c>
      <c r="D220" s="61"/>
      <c r="E220" s="58">
        <f t="shared" si="113"/>
        <v>20291.017015233221</v>
      </c>
      <c r="F220">
        <f t="shared" si="114"/>
        <v>20291</v>
      </c>
      <c r="G220">
        <f t="shared" si="115"/>
        <v>6.1510430023190565E-3</v>
      </c>
      <c r="I220" s="8">
        <f>G220</f>
        <v>6.1510430023190565E-3</v>
      </c>
      <c r="J220" s="9"/>
      <c r="K220" s="9"/>
      <c r="M220" s="116"/>
      <c r="N220" s="116"/>
      <c r="O220" s="40"/>
      <c r="Q220" s="293">
        <f t="shared" si="116"/>
        <v>36081.078999999998</v>
      </c>
      <c r="R220" s="8">
        <f t="shared" si="117"/>
        <v>3.7835330016378231E-5</v>
      </c>
      <c r="S220" s="8">
        <v>0.1</v>
      </c>
      <c r="T220" s="167">
        <f t="shared" si="118"/>
        <v>3.7835330016378235E-6</v>
      </c>
      <c r="W220" s="8"/>
      <c r="Z220">
        <f t="shared" si="119"/>
        <v>20291</v>
      </c>
      <c r="AA220">
        <f t="shared" si="120"/>
        <v>6.3753936983087234E-3</v>
      </c>
      <c r="AB220">
        <f t="shared" si="121"/>
        <v>5.5234566696785725E-3</v>
      </c>
      <c r="AC220">
        <f t="shared" si="122"/>
        <v>6.1510430023190565E-3</v>
      </c>
      <c r="AD220">
        <f t="shared" si="123"/>
        <v>-2.2435069598966684E-4</v>
      </c>
      <c r="AE220">
        <f t="shared" si="124"/>
        <v>5.0333234791047916E-9</v>
      </c>
      <c r="AF220">
        <f t="shared" si="125"/>
        <v>6.1510430023190565E-3</v>
      </c>
      <c r="AG220" s="25"/>
      <c r="AH220">
        <f t="shared" si="126"/>
        <v>6.2758633264048446E-4</v>
      </c>
      <c r="AI220">
        <f t="shared" si="127"/>
        <v>1.0930331608353665</v>
      </c>
      <c r="AJ220">
        <f t="shared" si="128"/>
        <v>0.29131141452642378</v>
      </c>
      <c r="AK220">
        <f t="shared" si="129"/>
        <v>-0.16566481516900577</v>
      </c>
      <c r="AL220">
        <f t="shared" si="130"/>
        <v>-1.0591100798198874</v>
      </c>
      <c r="AM220">
        <f t="shared" si="131"/>
        <v>-0.58531945401750651</v>
      </c>
      <c r="AN220">
        <f t="shared" si="112"/>
        <v>11.666613461799828</v>
      </c>
      <c r="AO220">
        <f t="shared" si="112"/>
        <v>11.666613855982607</v>
      </c>
      <c r="AP220">
        <f t="shared" si="112"/>
        <v>11.666617192489873</v>
      </c>
      <c r="AQ220">
        <f t="shared" si="112"/>
        <v>11.666645433346559</v>
      </c>
      <c r="AR220">
        <f t="shared" si="112"/>
        <v>11.666884429319042</v>
      </c>
      <c r="AS220">
        <f t="shared" si="112"/>
        <v>11.668904127700173</v>
      </c>
      <c r="AT220">
        <f t="shared" si="112"/>
        <v>11.685772942196222</v>
      </c>
      <c r="AU220">
        <f t="shared" si="132"/>
        <v>11.81541684195701</v>
      </c>
    </row>
    <row r="221" spans="1:47">
      <c r="A221" s="59" t="s">
        <v>106</v>
      </c>
      <c r="B221" s="60"/>
      <c r="C221" s="62">
        <v>51129.58</v>
      </c>
      <c r="D221" s="61"/>
      <c r="E221" s="58">
        <f t="shared" si="113"/>
        <v>20374.006845055173</v>
      </c>
      <c r="F221">
        <f t="shared" si="114"/>
        <v>20374</v>
      </c>
      <c r="G221">
        <f t="shared" si="115"/>
        <v>2.474502005497925E-3</v>
      </c>
      <c r="I221" s="8">
        <f>G221</f>
        <v>2.474502005497925E-3</v>
      </c>
      <c r="J221" s="9"/>
      <c r="K221" s="9"/>
      <c r="M221" s="116"/>
      <c r="N221" s="116"/>
      <c r="O221" s="40"/>
      <c r="Q221" s="293">
        <f t="shared" si="116"/>
        <v>36111.08</v>
      </c>
      <c r="R221" s="8">
        <f t="shared" si="117"/>
        <v>6.1231601752132526E-6</v>
      </c>
      <c r="S221" s="8">
        <v>0.1</v>
      </c>
      <c r="T221" s="167">
        <f t="shared" si="118"/>
        <v>6.123160175213253E-7</v>
      </c>
      <c r="W221" s="8"/>
      <c r="Z221">
        <f t="shared" si="119"/>
        <v>20374</v>
      </c>
      <c r="AA221">
        <f t="shared" si="120"/>
        <v>6.1695680320074551E-3</v>
      </c>
      <c r="AB221">
        <f t="shared" si="121"/>
        <v>2.0228841369105042E-3</v>
      </c>
      <c r="AC221">
        <f t="shared" si="122"/>
        <v>2.474502005497925E-3</v>
      </c>
      <c r="AD221">
        <f t="shared" si="123"/>
        <v>-3.6950660265095301E-3</v>
      </c>
      <c r="AE221">
        <f t="shared" si="124"/>
        <v>1.3653512940264929E-6</v>
      </c>
      <c r="AF221">
        <f t="shared" si="125"/>
        <v>2.474502005497925E-3</v>
      </c>
      <c r="AG221" s="25"/>
      <c r="AH221">
        <f t="shared" si="126"/>
        <v>4.5161786858742087E-4</v>
      </c>
      <c r="AI221">
        <f t="shared" si="127"/>
        <v>1.0995697193144458</v>
      </c>
      <c r="AJ221">
        <f t="shared" si="128"/>
        <v>0.25290628139064841</v>
      </c>
      <c r="AK221">
        <f t="shared" si="129"/>
        <v>-0.16182049003646748</v>
      </c>
      <c r="AL221">
        <f t="shared" si="130"/>
        <v>-1.0191956742756862</v>
      </c>
      <c r="AM221">
        <f t="shared" si="131"/>
        <v>-0.55883084191115107</v>
      </c>
      <c r="AN221">
        <f t="shared" ref="AN221:AT230" si="133">$AU221+$AB$7*SIN(AO221)</f>
        <v>11.702358181203147</v>
      </c>
      <c r="AO221">
        <f t="shared" si="133"/>
        <v>11.702358670480768</v>
      </c>
      <c r="AP221">
        <f t="shared" si="133"/>
        <v>11.702362635944118</v>
      </c>
      <c r="AQ221">
        <f t="shared" si="133"/>
        <v>11.702394774277215</v>
      </c>
      <c r="AR221">
        <f t="shared" si="133"/>
        <v>11.702655196700919</v>
      </c>
      <c r="AS221">
        <f t="shared" si="133"/>
        <v>11.704762525608327</v>
      </c>
      <c r="AT221">
        <f t="shared" si="133"/>
        <v>11.721629050346554</v>
      </c>
      <c r="AU221">
        <f t="shared" si="132"/>
        <v>11.846844441086709</v>
      </c>
    </row>
    <row r="222" spans="1:47">
      <c r="A222" s="68" t="s">
        <v>118</v>
      </c>
      <c r="B222" s="68" t="s">
        <v>49</v>
      </c>
      <c r="C222" s="69">
        <v>51421.671000000002</v>
      </c>
      <c r="D222" s="69" t="s">
        <v>76</v>
      </c>
      <c r="E222" s="58">
        <f t="shared" si="113"/>
        <v>21181.999324723212</v>
      </c>
      <c r="F222">
        <f t="shared" si="114"/>
        <v>21182</v>
      </c>
      <c r="G222">
        <f t="shared" si="115"/>
        <v>-2.4411399499513209E-4</v>
      </c>
      <c r="J222" s="117"/>
      <c r="L222" s="116">
        <f>G222</f>
        <v>-2.4411399499513209E-4</v>
      </c>
      <c r="M222" s="116"/>
      <c r="N222" s="116"/>
      <c r="O222" s="40">
        <f ca="1">+C$11+C$12*F222</f>
        <v>3.4109885219473723E-2</v>
      </c>
      <c r="Q222" s="293">
        <f t="shared" si="116"/>
        <v>36403.171000000002</v>
      </c>
      <c r="R222" s="8">
        <f t="shared" ca="1" si="117"/>
        <v>1.1801972620277268E-3</v>
      </c>
      <c r="S222" s="116">
        <v>1</v>
      </c>
      <c r="T222" s="167">
        <f t="shared" ca="1" si="118"/>
        <v>1.1801972620277268E-3</v>
      </c>
      <c r="W222" s="8"/>
      <c r="Z222">
        <f t="shared" si="119"/>
        <v>21182</v>
      </c>
      <c r="AA222">
        <f t="shared" si="120"/>
        <v>4.0746012642852089E-3</v>
      </c>
      <c r="AB222">
        <f t="shared" si="121"/>
        <v>1.0630488284388323E-3</v>
      </c>
      <c r="AC222">
        <f t="shared" si="122"/>
        <v>-2.4411399499513209E-4</v>
      </c>
      <c r="AD222">
        <f t="shared" si="123"/>
        <v>-4.318715259280341E-3</v>
      </c>
      <c r="AE222">
        <f t="shared" si="124"/>
        <v>1.8651301490740862E-5</v>
      </c>
      <c r="AF222">
        <f t="shared" si="125"/>
        <v>-2.4411399499513209E-4</v>
      </c>
      <c r="AG222" s="25"/>
      <c r="AH222">
        <f t="shared" si="126"/>
        <v>-1.3071628234339644E-3</v>
      </c>
      <c r="AI222">
        <f t="shared" si="127"/>
        <v>1.1560708952776861</v>
      </c>
      <c r="AJ222">
        <f t="shared" si="128"/>
        <v>-0.1559832640041931</v>
      </c>
      <c r="AK222">
        <f t="shared" si="129"/>
        <v>-0.10835993561838946</v>
      </c>
      <c r="AL222">
        <f t="shared" si="130"/>
        <v>-0.60688983219708437</v>
      </c>
      <c r="AM222">
        <f t="shared" si="131"/>
        <v>-0.31311484755585062</v>
      </c>
      <c r="AN222">
        <f t="shared" si="133"/>
        <v>12.060766681621171</v>
      </c>
      <c r="AO222">
        <f t="shared" si="133"/>
        <v>12.060768347802611</v>
      </c>
      <c r="AP222">
        <f t="shared" si="133"/>
        <v>12.060778371259836</v>
      </c>
      <c r="AQ222">
        <f t="shared" si="133"/>
        <v>12.060838669458329</v>
      </c>
      <c r="AR222">
        <f t="shared" si="133"/>
        <v>12.061201363401981</v>
      </c>
      <c r="AS222">
        <f t="shared" si="133"/>
        <v>12.063381437831733</v>
      </c>
      <c r="AT222">
        <f t="shared" si="133"/>
        <v>12.076431046472813</v>
      </c>
      <c r="AU222">
        <f t="shared" si="132"/>
        <v>12.152790225385459</v>
      </c>
    </row>
    <row r="223" spans="1:47">
      <c r="A223" s="70" t="s">
        <v>119</v>
      </c>
      <c r="B223" s="71" t="s">
        <v>49</v>
      </c>
      <c r="C223" s="70">
        <v>51433.601000000002</v>
      </c>
      <c r="D223" s="70" t="s">
        <v>46</v>
      </c>
      <c r="E223" s="58">
        <f t="shared" si="113"/>
        <v>21215.000513676106</v>
      </c>
      <c r="F223">
        <f t="shared" si="114"/>
        <v>21215</v>
      </c>
      <c r="G223">
        <f t="shared" si="115"/>
        <v>1.8569500389276072E-4</v>
      </c>
      <c r="I223" s="116">
        <f>G223</f>
        <v>1.8569500389276072E-4</v>
      </c>
      <c r="J223" s="117"/>
      <c r="M223" s="116"/>
      <c r="N223" s="116"/>
      <c r="O223" s="40"/>
      <c r="Q223" s="293">
        <f t="shared" si="116"/>
        <v>36415.101000000002</v>
      </c>
      <c r="R223" s="8">
        <f t="shared" si="117"/>
        <v>3.448263447073242E-8</v>
      </c>
      <c r="S223" s="8">
        <v>0.1</v>
      </c>
      <c r="T223" s="167">
        <f t="shared" si="118"/>
        <v>3.4482634470732424E-9</v>
      </c>
      <c r="V223" s="8"/>
      <c r="W223" s="8"/>
      <c r="Z223">
        <f t="shared" si="119"/>
        <v>21215</v>
      </c>
      <c r="AA223">
        <f t="shared" si="120"/>
        <v>3.987615365054261E-3</v>
      </c>
      <c r="AB223">
        <f t="shared" si="121"/>
        <v>1.564358264042519E-3</v>
      </c>
      <c r="AC223">
        <f t="shared" si="122"/>
        <v>1.8569500389276072E-4</v>
      </c>
      <c r="AD223">
        <f t="shared" si="123"/>
        <v>-3.8019203611615003E-3</v>
      </c>
      <c r="AE223">
        <f t="shared" si="124"/>
        <v>1.4454598432614394E-6</v>
      </c>
      <c r="AF223">
        <f t="shared" si="125"/>
        <v>1.8569500389276072E-4</v>
      </c>
      <c r="AG223" s="25"/>
      <c r="AH223">
        <f t="shared" si="126"/>
        <v>-1.3786632601497583E-3</v>
      </c>
      <c r="AI223">
        <f t="shared" si="127"/>
        <v>1.157961772477186</v>
      </c>
      <c r="AJ223">
        <f t="shared" si="128"/>
        <v>-0.17341751200742817</v>
      </c>
      <c r="AK223">
        <f t="shared" si="129"/>
        <v>-0.10558446114777374</v>
      </c>
      <c r="AL223">
        <f t="shared" si="130"/>
        <v>-0.58921395008764466</v>
      </c>
      <c r="AM223">
        <f t="shared" si="131"/>
        <v>-0.30343695629581369</v>
      </c>
      <c r="AN223">
        <f t="shared" si="133"/>
        <v>12.075765469341549</v>
      </c>
      <c r="AO223">
        <f t="shared" si="133"/>
        <v>12.07576716578621</v>
      </c>
      <c r="AP223">
        <f t="shared" si="133"/>
        <v>12.075777288392798</v>
      </c>
      <c r="AQ223">
        <f t="shared" si="133"/>
        <v>12.075837688379055</v>
      </c>
      <c r="AR223">
        <f t="shared" si="133"/>
        <v>12.076198045025084</v>
      </c>
      <c r="AS223">
        <f t="shared" si="133"/>
        <v>12.078346557694202</v>
      </c>
      <c r="AT223">
        <f t="shared" si="133"/>
        <v>12.091106203981457</v>
      </c>
      <c r="AU223">
        <f t="shared" si="132"/>
        <v>12.165285535882809</v>
      </c>
    </row>
    <row r="224" spans="1:47">
      <c r="A224" s="70" t="s">
        <v>119</v>
      </c>
      <c r="B224" s="71" t="s">
        <v>45</v>
      </c>
      <c r="C224" s="70">
        <v>51452.587</v>
      </c>
      <c r="D224" s="70" t="s">
        <v>46</v>
      </c>
      <c r="E224" s="58">
        <f t="shared" si="113"/>
        <v>21267.520259984532</v>
      </c>
      <c r="F224">
        <f t="shared" si="114"/>
        <v>21267.5</v>
      </c>
      <c r="G224">
        <f t="shared" si="115"/>
        <v>7.3240275014541112E-3</v>
      </c>
      <c r="I224" s="116">
        <f>G224</f>
        <v>7.3240275014541112E-3</v>
      </c>
      <c r="J224" s="117"/>
      <c r="M224" s="116"/>
      <c r="N224" s="116"/>
      <c r="O224" s="40"/>
      <c r="Q224" s="293">
        <f t="shared" si="116"/>
        <v>36434.087</v>
      </c>
      <c r="R224" s="8">
        <f t="shared" si="117"/>
        <v>5.3641378842056152E-5</v>
      </c>
      <c r="S224" s="8">
        <v>0.1</v>
      </c>
      <c r="T224" s="167">
        <f t="shared" si="118"/>
        <v>5.3641378842056154E-6</v>
      </c>
      <c r="W224" s="8"/>
      <c r="Z224">
        <f t="shared" si="119"/>
        <v>21267.5</v>
      </c>
      <c r="AA224">
        <f t="shared" si="120"/>
        <v>3.8493557864836396E-3</v>
      </c>
      <c r="AB224">
        <f t="shared" si="121"/>
        <v>8.8160305100054136E-3</v>
      </c>
      <c r="AC224">
        <f t="shared" si="122"/>
        <v>7.3240275014541112E-3</v>
      </c>
      <c r="AD224">
        <f t="shared" si="123"/>
        <v>3.4746717149704716E-3</v>
      </c>
      <c r="AE224">
        <f t="shared" si="124"/>
        <v>1.2073343526815841E-6</v>
      </c>
      <c r="AF224">
        <f t="shared" si="125"/>
        <v>7.3240275014541112E-3</v>
      </c>
      <c r="AG224" s="25"/>
      <c r="AH224">
        <f t="shared" si="126"/>
        <v>-1.492003008551302E-3</v>
      </c>
      <c r="AI224">
        <f t="shared" si="127"/>
        <v>1.1608798975392953</v>
      </c>
      <c r="AJ224">
        <f t="shared" si="128"/>
        <v>-0.20115484156171673</v>
      </c>
      <c r="AK224">
        <f t="shared" si="129"/>
        <v>-0.10108243451631853</v>
      </c>
      <c r="AL224">
        <f t="shared" si="130"/>
        <v>-0.56097593795402922</v>
      </c>
      <c r="AM224">
        <f t="shared" si="131"/>
        <v>-0.28808271783366618</v>
      </c>
      <c r="AN224">
        <f t="shared" si="133"/>
        <v>12.099676884017077</v>
      </c>
      <c r="AO224">
        <f t="shared" si="133"/>
        <v>12.099678620289845</v>
      </c>
      <c r="AP224">
        <f t="shared" si="133"/>
        <v>12.099688852791834</v>
      </c>
      <c r="AQ224">
        <f t="shared" si="133"/>
        <v>12.099749155665135</v>
      </c>
      <c r="AR224">
        <f t="shared" si="133"/>
        <v>12.100104499447015</v>
      </c>
      <c r="AS224">
        <f t="shared" si="133"/>
        <v>12.102197128609431</v>
      </c>
      <c r="AT224">
        <f t="shared" si="133"/>
        <v>12.114476775909964</v>
      </c>
      <c r="AU224">
        <f t="shared" si="132"/>
        <v>12.185164438946774</v>
      </c>
    </row>
    <row r="225" spans="1:47">
      <c r="A225" s="65" t="s">
        <v>120</v>
      </c>
      <c r="B225" s="66" t="s">
        <v>45</v>
      </c>
      <c r="C225" s="65">
        <v>51471.381000000001</v>
      </c>
      <c r="D225" s="65">
        <v>5.0000000000000001E-4</v>
      </c>
      <c r="E225" s="58">
        <f t="shared" si="113"/>
        <v>21319.508889086021</v>
      </c>
      <c r="F225">
        <f t="shared" si="114"/>
        <v>21319.5</v>
      </c>
      <c r="G225">
        <f t="shared" si="115"/>
        <v>3.2134235007106327E-3</v>
      </c>
      <c r="J225" s="117"/>
      <c r="K225" s="117">
        <f>G225</f>
        <v>3.2134235007106327E-3</v>
      </c>
      <c r="M225" s="116"/>
      <c r="N225" s="116"/>
      <c r="O225" s="40"/>
      <c r="Q225" s="293">
        <f t="shared" si="116"/>
        <v>36452.881000000001</v>
      </c>
      <c r="R225" s="8">
        <f t="shared" si="117"/>
        <v>1.0326090594919378E-5</v>
      </c>
      <c r="S225" s="116">
        <v>1</v>
      </c>
      <c r="T225" s="167">
        <f t="shared" si="118"/>
        <v>1.0326090594919378E-5</v>
      </c>
      <c r="W225" s="8"/>
      <c r="Z225">
        <f t="shared" si="119"/>
        <v>21319.5</v>
      </c>
      <c r="AA225">
        <f t="shared" si="120"/>
        <v>3.7126374105027754E-3</v>
      </c>
      <c r="AB225">
        <f t="shared" si="121"/>
        <v>4.8171187424130325E-3</v>
      </c>
      <c r="AC225">
        <f t="shared" si="122"/>
        <v>3.2134235007106327E-3</v>
      </c>
      <c r="AD225">
        <f t="shared" si="123"/>
        <v>-4.9921390979214275E-4</v>
      </c>
      <c r="AE225">
        <f t="shared" si="124"/>
        <v>2.4921452772995764E-7</v>
      </c>
      <c r="AF225">
        <f t="shared" si="125"/>
        <v>3.2134235007106327E-3</v>
      </c>
      <c r="AG225" s="25"/>
      <c r="AH225">
        <f t="shared" si="126"/>
        <v>-1.6036952417023999E-3</v>
      </c>
      <c r="AI225">
        <f t="shared" si="127"/>
        <v>1.1636570692127444</v>
      </c>
      <c r="AJ225">
        <f t="shared" si="128"/>
        <v>-0.22860389406244933</v>
      </c>
      <c r="AK225">
        <f t="shared" si="129"/>
        <v>-9.6521312137242521E-2</v>
      </c>
      <c r="AL225">
        <f t="shared" si="130"/>
        <v>-0.5328692963395244</v>
      </c>
      <c r="AM225">
        <f t="shared" si="131"/>
        <v>-0.27292346326372902</v>
      </c>
      <c r="AN225">
        <f t="shared" si="133"/>
        <v>12.123418741817307</v>
      </c>
      <c r="AO225">
        <f t="shared" si="133"/>
        <v>12.123420506515899</v>
      </c>
      <c r="AP225">
        <f t="shared" si="133"/>
        <v>12.123430786488832</v>
      </c>
      <c r="AQ225">
        <f t="shared" si="133"/>
        <v>12.12349066985103</v>
      </c>
      <c r="AR225">
        <f t="shared" si="133"/>
        <v>12.123839471315033</v>
      </c>
      <c r="AS225">
        <f t="shared" si="133"/>
        <v>12.125869985026975</v>
      </c>
      <c r="AT225">
        <f t="shared" si="133"/>
        <v>12.137652310313511</v>
      </c>
      <c r="AU225">
        <f t="shared" si="132"/>
        <v>12.204854019124419</v>
      </c>
    </row>
    <row r="226" spans="1:47">
      <c r="A226" s="70" t="s">
        <v>119</v>
      </c>
      <c r="B226" s="71" t="s">
        <v>45</v>
      </c>
      <c r="C226" s="70">
        <v>51486.569000000003</v>
      </c>
      <c r="D226" s="70" t="s">
        <v>46</v>
      </c>
      <c r="E226" s="58">
        <f t="shared" si="113"/>
        <v>21361.522473144414</v>
      </c>
      <c r="F226">
        <f t="shared" si="114"/>
        <v>21361.5</v>
      </c>
      <c r="G226">
        <f t="shared" si="115"/>
        <v>8.1240895087830722E-3</v>
      </c>
      <c r="I226" s="116">
        <f>G226</f>
        <v>8.1240895087830722E-3</v>
      </c>
      <c r="J226" s="117"/>
      <c r="M226" s="116"/>
      <c r="N226" s="116"/>
      <c r="O226" s="40"/>
      <c r="Q226" s="293">
        <f t="shared" si="116"/>
        <v>36468.069000000003</v>
      </c>
      <c r="R226" s="8">
        <f t="shared" si="117"/>
        <v>6.6000830346719177E-5</v>
      </c>
      <c r="S226" s="116">
        <v>0.1</v>
      </c>
      <c r="T226" s="167">
        <f t="shared" si="118"/>
        <v>6.600083034671918E-6</v>
      </c>
      <c r="U226" s="8"/>
      <c r="W226" s="8"/>
      <c r="Z226">
        <f t="shared" si="119"/>
        <v>21361.5</v>
      </c>
      <c r="AA226">
        <f t="shared" si="120"/>
        <v>3.6024290941027966E-3</v>
      </c>
      <c r="AB226">
        <f t="shared" si="121"/>
        <v>9.8175299736063711E-3</v>
      </c>
      <c r="AC226">
        <f t="shared" si="122"/>
        <v>8.1240895087830722E-3</v>
      </c>
      <c r="AD226">
        <f t="shared" si="123"/>
        <v>4.5216604146802756E-3</v>
      </c>
      <c r="AE226">
        <f t="shared" si="124"/>
        <v>2.0445412905686604E-6</v>
      </c>
      <c r="AF226">
        <f t="shared" si="125"/>
        <v>8.1240895087830722E-3</v>
      </c>
      <c r="AG226" s="25"/>
      <c r="AH226">
        <f t="shared" si="126"/>
        <v>-1.6934404648232982E-3</v>
      </c>
      <c r="AI226">
        <f t="shared" si="127"/>
        <v>1.1658148319999906</v>
      </c>
      <c r="AJ226">
        <f t="shared" si="128"/>
        <v>-0.25073674872859475</v>
      </c>
      <c r="AK226">
        <f t="shared" si="129"/>
        <v>-9.2765518857034837E-2</v>
      </c>
      <c r="AL226">
        <f t="shared" si="130"/>
        <v>-0.51007141528047262</v>
      </c>
      <c r="AM226">
        <f t="shared" si="131"/>
        <v>-0.26071290602365127</v>
      </c>
      <c r="AN226">
        <f t="shared" si="133"/>
        <v>12.142635514672429</v>
      </c>
      <c r="AO226">
        <f t="shared" si="133"/>
        <v>12.142637293640504</v>
      </c>
      <c r="AP226">
        <f t="shared" si="133"/>
        <v>12.142647565005317</v>
      </c>
      <c r="AQ226">
        <f t="shared" si="133"/>
        <v>12.142706868643877</v>
      </c>
      <c r="AR226">
        <f t="shared" si="133"/>
        <v>12.143049238247814</v>
      </c>
      <c r="AS226">
        <f t="shared" si="133"/>
        <v>12.145024763553936</v>
      </c>
      <c r="AT226">
        <f t="shared" si="133"/>
        <v>12.156390093403262</v>
      </c>
      <c r="AU226">
        <f t="shared" si="132"/>
        <v>12.220757141575589</v>
      </c>
    </row>
    <row r="227" spans="1:47">
      <c r="A227" s="70" t="s">
        <v>121</v>
      </c>
      <c r="B227" s="71" t="s">
        <v>45</v>
      </c>
      <c r="C227" s="70">
        <v>51513.314899999998</v>
      </c>
      <c r="D227" s="70" t="s">
        <v>79</v>
      </c>
      <c r="E227" s="58">
        <f t="shared" si="113"/>
        <v>21435.507929943658</v>
      </c>
      <c r="F227">
        <f t="shared" si="114"/>
        <v>21435.5</v>
      </c>
      <c r="G227">
        <f t="shared" si="115"/>
        <v>2.866691502276808E-3</v>
      </c>
      <c r="J227" s="117">
        <f>G227</f>
        <v>2.866691502276808E-3</v>
      </c>
      <c r="M227" s="116"/>
      <c r="N227" s="116"/>
      <c r="O227" s="40"/>
      <c r="Q227" s="293">
        <f t="shared" si="116"/>
        <v>36494.814899999998</v>
      </c>
      <c r="R227" s="8">
        <f t="shared" si="117"/>
        <v>8.2179201692260624E-6</v>
      </c>
      <c r="S227" s="116">
        <v>1</v>
      </c>
      <c r="T227" s="167">
        <f t="shared" si="118"/>
        <v>8.2179201692260624E-6</v>
      </c>
      <c r="V227" s="8"/>
      <c r="W227" s="8"/>
      <c r="Z227">
        <f t="shared" si="119"/>
        <v>21435.5</v>
      </c>
      <c r="AA227">
        <f t="shared" si="120"/>
        <v>3.4088646061830622E-3</v>
      </c>
      <c r="AB227">
        <f t="shared" si="121"/>
        <v>4.71709958418537E-3</v>
      </c>
      <c r="AC227">
        <f t="shared" si="122"/>
        <v>2.866691502276808E-3</v>
      </c>
      <c r="AD227">
        <f t="shared" si="123"/>
        <v>-5.4217310390625422E-4</v>
      </c>
      <c r="AE227">
        <f t="shared" si="124"/>
        <v>2.9395167459934192E-7</v>
      </c>
      <c r="AF227">
        <f t="shared" si="125"/>
        <v>2.866691502276808E-3</v>
      </c>
      <c r="AG227" s="25"/>
      <c r="AH227">
        <f t="shared" si="126"/>
        <v>-1.8504080819085617E-3</v>
      </c>
      <c r="AI227">
        <f t="shared" si="127"/>
        <v>1.1694234721982029</v>
      </c>
      <c r="AJ227">
        <f t="shared" si="128"/>
        <v>-0.28960014804780937</v>
      </c>
      <c r="AK227">
        <f t="shared" si="129"/>
        <v>-8.5998180610433531E-2</v>
      </c>
      <c r="AL227">
        <f t="shared" si="130"/>
        <v>-0.4697035983898124</v>
      </c>
      <c r="AM227">
        <f t="shared" si="131"/>
        <v>-0.23926701304307166</v>
      </c>
      <c r="AN227">
        <f t="shared" si="133"/>
        <v>12.176577865770144</v>
      </c>
      <c r="AO227">
        <f t="shared" si="133"/>
        <v>12.176579649499942</v>
      </c>
      <c r="AP227">
        <f t="shared" si="133"/>
        <v>12.176589798849774</v>
      </c>
      <c r="AQ227">
        <f t="shared" si="133"/>
        <v>12.176647547431172</v>
      </c>
      <c r="AR227">
        <f t="shared" si="133"/>
        <v>12.176976103862337</v>
      </c>
      <c r="AS227">
        <f t="shared" si="133"/>
        <v>12.178844560975648</v>
      </c>
      <c r="AT227">
        <f t="shared" si="133"/>
        <v>12.189443445034417</v>
      </c>
      <c r="AU227">
        <f t="shared" si="132"/>
        <v>12.248776928751465</v>
      </c>
    </row>
    <row r="228" spans="1:47">
      <c r="A228" s="65" t="s">
        <v>122</v>
      </c>
      <c r="B228" s="64"/>
      <c r="C228" s="65">
        <v>51770.521200000003</v>
      </c>
      <c r="D228" s="65">
        <v>2.9999999999999997E-4</v>
      </c>
      <c r="E228" s="58">
        <f t="shared" si="113"/>
        <v>22147.001115708525</v>
      </c>
      <c r="F228">
        <f t="shared" si="114"/>
        <v>22147</v>
      </c>
      <c r="G228">
        <f t="shared" si="115"/>
        <v>4.0333100332645699E-4</v>
      </c>
      <c r="J228" s="117"/>
      <c r="K228" s="117">
        <f>G228</f>
        <v>4.0333100332645699E-4</v>
      </c>
      <c r="M228" s="116"/>
      <c r="N228" s="116"/>
      <c r="O228" s="40"/>
      <c r="Q228" s="293">
        <f t="shared" si="116"/>
        <v>36752.021200000003</v>
      </c>
      <c r="R228" s="8">
        <f t="shared" si="117"/>
        <v>1.6267589824432646E-7</v>
      </c>
      <c r="S228" s="116">
        <v>1</v>
      </c>
      <c r="T228" s="167">
        <f t="shared" si="118"/>
        <v>1.6267589824432646E-7</v>
      </c>
      <c r="W228" s="8"/>
      <c r="Z228">
        <f t="shared" si="119"/>
        <v>22147</v>
      </c>
      <c r="AA228">
        <f t="shared" si="120"/>
        <v>1.6316676450250436E-3</v>
      </c>
      <c r="AB228">
        <f t="shared" si="121"/>
        <v>3.6437184855369863E-3</v>
      </c>
      <c r="AC228">
        <f t="shared" si="122"/>
        <v>4.0333100332645699E-4</v>
      </c>
      <c r="AD228">
        <f t="shared" si="123"/>
        <v>-1.2283366416985866E-3</v>
      </c>
      <c r="AE228">
        <f t="shared" si="124"/>
        <v>1.508810905339362E-6</v>
      </c>
      <c r="AF228">
        <f t="shared" si="125"/>
        <v>4.0333100332645699E-4</v>
      </c>
      <c r="AG228" s="25"/>
      <c r="AH228">
        <f t="shared" si="126"/>
        <v>-3.2403874822105293E-3</v>
      </c>
      <c r="AI228">
        <f t="shared" si="127"/>
        <v>1.1895065428186795</v>
      </c>
      <c r="AJ228">
        <f t="shared" si="128"/>
        <v>-0.63763606390246486</v>
      </c>
      <c r="AK228">
        <f t="shared" si="129"/>
        <v>-1.3684671311800845E-2</v>
      </c>
      <c r="AL228">
        <f t="shared" si="130"/>
        <v>-7.2087003417091733E-2</v>
      </c>
      <c r="AM228">
        <f t="shared" si="131"/>
        <v>-3.6059118270166703E-2</v>
      </c>
      <c r="AN228">
        <f t="shared" si="133"/>
        <v>12.506888547298729</v>
      </c>
      <c r="AO228">
        <f t="shared" si="133"/>
        <v>12.506888973514153</v>
      </c>
      <c r="AP228">
        <f t="shared" si="133"/>
        <v>12.506891220727299</v>
      </c>
      <c r="AQ228">
        <f t="shared" si="133"/>
        <v>12.506903069113161</v>
      </c>
      <c r="AR228">
        <f t="shared" si="133"/>
        <v>12.506965539349796</v>
      </c>
      <c r="AS228">
        <f t="shared" si="133"/>
        <v>12.507294907848252</v>
      </c>
      <c r="AT228">
        <f t="shared" si="133"/>
        <v>12.509031367306649</v>
      </c>
      <c r="AU228">
        <f t="shared" si="132"/>
        <v>12.518183395989784</v>
      </c>
    </row>
    <row r="229" spans="1:47">
      <c r="A229" s="70" t="s">
        <v>119</v>
      </c>
      <c r="B229" s="71" t="s">
        <v>45</v>
      </c>
      <c r="C229" s="70">
        <v>51837.578000000001</v>
      </c>
      <c r="D229" s="70" t="s">
        <v>46</v>
      </c>
      <c r="E229" s="58">
        <f t="shared" si="113"/>
        <v>22332.496013225405</v>
      </c>
      <c r="F229">
        <f t="shared" si="114"/>
        <v>22332.5</v>
      </c>
      <c r="G229">
        <f t="shared" si="115"/>
        <v>-1.4412274977075867E-3</v>
      </c>
      <c r="I229" s="116">
        <f>G229</f>
        <v>-1.4412274977075867E-3</v>
      </c>
      <c r="J229" s="117"/>
      <c r="M229" s="116"/>
      <c r="N229" s="116"/>
      <c r="O229" s="40"/>
      <c r="Q229" s="293">
        <f t="shared" si="116"/>
        <v>36819.078000000001</v>
      </c>
      <c r="R229" s="8">
        <f t="shared" si="117"/>
        <v>2.0771367001484719E-6</v>
      </c>
      <c r="S229" s="116">
        <v>0.1</v>
      </c>
      <c r="T229" s="167">
        <f t="shared" si="118"/>
        <v>2.0771367001484719E-7</v>
      </c>
      <c r="V229" s="8"/>
      <c r="W229" s="8"/>
      <c r="Z229">
        <f t="shared" si="119"/>
        <v>22332.5</v>
      </c>
      <c r="AA229">
        <f t="shared" si="120"/>
        <v>1.2080138282527472E-3</v>
      </c>
      <c r="AB229">
        <f t="shared" si="121"/>
        <v>2.1113370093165502E-3</v>
      </c>
      <c r="AC229">
        <f t="shared" si="122"/>
        <v>-1.4412274977075867E-3</v>
      </c>
      <c r="AD229">
        <f t="shared" si="123"/>
        <v>-2.6492413259603339E-3</v>
      </c>
      <c r="AE229">
        <f t="shared" si="124"/>
        <v>7.0184796031760687E-7</v>
      </c>
      <c r="AF229">
        <f t="shared" si="125"/>
        <v>-1.4412274977075867E-3</v>
      </c>
      <c r="AG229" s="25"/>
      <c r="AH229">
        <f t="shared" si="126"/>
        <v>-3.5525645070241369E-3</v>
      </c>
      <c r="AI229">
        <f t="shared" si="127"/>
        <v>1.1898965802617136</v>
      </c>
      <c r="AJ229">
        <f t="shared" si="128"/>
        <v>-0.71491919181310959</v>
      </c>
      <c r="AK229">
        <f t="shared" si="129"/>
        <v>6.2680782466866944E-3</v>
      </c>
      <c r="AL229">
        <f t="shared" si="130"/>
        <v>3.29958724357838E-2</v>
      </c>
      <c r="AM229">
        <f t="shared" si="131"/>
        <v>1.6499433194077633E-2</v>
      </c>
      <c r="AN229">
        <f t="shared" si="133"/>
        <v>12.593593943044811</v>
      </c>
      <c r="AO229">
        <f t="shared" si="133"/>
        <v>12.593593746366565</v>
      </c>
      <c r="AP229">
        <f t="shared" si="133"/>
        <v>12.593592710834226</v>
      </c>
      <c r="AQ229">
        <f t="shared" si="133"/>
        <v>12.593587258644401</v>
      </c>
      <c r="AR229">
        <f t="shared" si="133"/>
        <v>12.593558552288288</v>
      </c>
      <c r="AS229">
        <f t="shared" si="133"/>
        <v>12.593407410656111</v>
      </c>
      <c r="AT229">
        <f t="shared" si="133"/>
        <v>12.592611646027281</v>
      </c>
      <c r="AU229">
        <f t="shared" si="132"/>
        <v>12.588422186815798</v>
      </c>
    </row>
    <row r="230" spans="1:47">
      <c r="A230" s="70" t="s">
        <v>123</v>
      </c>
      <c r="B230" s="71" t="s">
        <v>45</v>
      </c>
      <c r="C230" s="70">
        <v>51840.290500000003</v>
      </c>
      <c r="D230" s="70" t="s">
        <v>79</v>
      </c>
      <c r="E230" s="58">
        <f t="shared" si="113"/>
        <v>22339.999426891354</v>
      </c>
      <c r="F230">
        <f t="shared" si="114"/>
        <v>22340</v>
      </c>
      <c r="G230">
        <f t="shared" si="115"/>
        <v>-2.0717999723274261E-4</v>
      </c>
      <c r="J230" s="117">
        <f>G230</f>
        <v>-2.0717999723274261E-4</v>
      </c>
      <c r="M230" s="116"/>
      <c r="N230" s="116"/>
      <c r="O230" s="40"/>
      <c r="Q230" s="293">
        <f t="shared" si="116"/>
        <v>36821.790500000003</v>
      </c>
      <c r="R230" s="8">
        <f t="shared" si="117"/>
        <v>4.2923551253359235E-8</v>
      </c>
      <c r="S230" s="116">
        <v>1</v>
      </c>
      <c r="T230" s="167">
        <f t="shared" si="118"/>
        <v>4.2923551253359235E-8</v>
      </c>
      <c r="U230" s="8"/>
      <c r="W230" s="8"/>
      <c r="Z230">
        <f t="shared" si="119"/>
        <v>22340</v>
      </c>
      <c r="AA230">
        <f t="shared" si="120"/>
        <v>1.1913396376635665E-3</v>
      </c>
      <c r="AB230">
        <f t="shared" si="121"/>
        <v>3.3574600130327837E-3</v>
      </c>
      <c r="AC230">
        <f t="shared" si="122"/>
        <v>-2.0717999723274261E-4</v>
      </c>
      <c r="AD230">
        <f t="shared" si="123"/>
        <v>-1.3985196348963091E-3</v>
      </c>
      <c r="AE230">
        <f t="shared" si="124"/>
        <v>1.9558571691905059E-6</v>
      </c>
      <c r="AF230">
        <f t="shared" si="125"/>
        <v>-2.0717999723274261E-4</v>
      </c>
      <c r="AG230" s="25"/>
      <c r="AH230">
        <f t="shared" si="126"/>
        <v>-3.5646400102655263E-3</v>
      </c>
      <c r="AI230">
        <f t="shared" si="127"/>
        <v>1.1898682353510097</v>
      </c>
      <c r="AJ230">
        <f t="shared" si="128"/>
        <v>-0.71788343708772639</v>
      </c>
      <c r="AK230">
        <f t="shared" si="129"/>
        <v>7.074828951544169E-3</v>
      </c>
      <c r="AL230">
        <f t="shared" si="130"/>
        <v>3.7244551924335574E-2</v>
      </c>
      <c r="AM230">
        <f t="shared" si="131"/>
        <v>1.8624428928643678E-2</v>
      </c>
      <c r="AN230">
        <f t="shared" si="133"/>
        <v>12.597099570910402</v>
      </c>
      <c r="AO230">
        <f t="shared" si="133"/>
        <v>12.597099349037849</v>
      </c>
      <c r="AP230">
        <f t="shared" si="133"/>
        <v>12.597098180736046</v>
      </c>
      <c r="AQ230">
        <f t="shared" si="133"/>
        <v>12.597092028875757</v>
      </c>
      <c r="AR230">
        <f t="shared" si="133"/>
        <v>12.59705963539445</v>
      </c>
      <c r="AS230">
        <f t="shared" si="133"/>
        <v>12.596889063515762</v>
      </c>
      <c r="AT230">
        <f t="shared" si="133"/>
        <v>12.595990910746119</v>
      </c>
      <c r="AU230">
        <f t="shared" si="132"/>
        <v>12.591262030110649</v>
      </c>
    </row>
    <row r="231" spans="1:47">
      <c r="A231" s="70" t="s">
        <v>119</v>
      </c>
      <c r="B231" s="71" t="s">
        <v>45</v>
      </c>
      <c r="C231" s="70">
        <v>51873.549200000001</v>
      </c>
      <c r="D231" s="70" t="s">
        <v>124</v>
      </c>
      <c r="E231" s="58">
        <f t="shared" si="113"/>
        <v>22432.000821948146</v>
      </c>
      <c r="F231">
        <f t="shared" si="114"/>
        <v>22432</v>
      </c>
      <c r="G231">
        <f t="shared" si="115"/>
        <v>2.9713600088143721E-4</v>
      </c>
      <c r="J231" s="117"/>
      <c r="K231" s="117">
        <f>G231</f>
        <v>2.9713600088143721E-4</v>
      </c>
      <c r="M231" s="116"/>
      <c r="N231" s="116"/>
      <c r="O231" s="40"/>
      <c r="Q231" s="293">
        <f t="shared" si="116"/>
        <v>36855.049200000001</v>
      </c>
      <c r="R231" s="8">
        <f t="shared" si="117"/>
        <v>8.8289803019813456E-8</v>
      </c>
      <c r="S231" s="116">
        <v>1</v>
      </c>
      <c r="T231" s="167">
        <f t="shared" si="118"/>
        <v>8.8289803019813456E-8</v>
      </c>
      <c r="V231" s="8"/>
      <c r="W231" s="8"/>
      <c r="Z231">
        <f t="shared" si="119"/>
        <v>22432</v>
      </c>
      <c r="AA231">
        <f t="shared" si="120"/>
        <v>9.8986706826022664E-4</v>
      </c>
      <c r="AB231">
        <f t="shared" si="121"/>
        <v>4.0062591197950565E-3</v>
      </c>
      <c r="AC231">
        <f t="shared" si="122"/>
        <v>2.9713600088143721E-4</v>
      </c>
      <c r="AD231">
        <f t="shared" si="123"/>
        <v>-6.9273106737878943E-4</v>
      </c>
      <c r="AE231">
        <f t="shared" si="124"/>
        <v>4.7987633171175687E-7</v>
      </c>
      <c r="AF231">
        <f t="shared" si="125"/>
        <v>2.9713600088143721E-4</v>
      </c>
      <c r="AG231" s="25"/>
      <c r="AH231">
        <f t="shared" si="126"/>
        <v>-3.7091231189136193E-3</v>
      </c>
      <c r="AI231">
        <f t="shared" si="127"/>
        <v>1.1892423037219153</v>
      </c>
      <c r="AJ231">
        <f t="shared" si="128"/>
        <v>-0.7531579204064861</v>
      </c>
      <c r="AK231">
        <f t="shared" si="129"/>
        <v>1.6951415339799457E-2</v>
      </c>
      <c r="AL231">
        <f t="shared" si="130"/>
        <v>8.9336761691794206E-2</v>
      </c>
      <c r="AM231">
        <f t="shared" si="131"/>
        <v>4.4698112983274467E-2</v>
      </c>
      <c r="AN231">
        <f t="shared" ref="AN231:AT240" si="134">$AU231+$AB$7*SIN(AO231)</f>
        <v>12.640091655378919</v>
      </c>
      <c r="AO231">
        <f t="shared" si="134"/>
        <v>12.640091130075328</v>
      </c>
      <c r="AP231">
        <f t="shared" si="134"/>
        <v>12.640088357789988</v>
      </c>
      <c r="AQ231">
        <f t="shared" si="134"/>
        <v>12.640073727086545</v>
      </c>
      <c r="AR231">
        <f t="shared" si="134"/>
        <v>12.639996513982014</v>
      </c>
      <c r="AS231">
        <f t="shared" si="134"/>
        <v>12.639589031380519</v>
      </c>
      <c r="AT231">
        <f t="shared" si="134"/>
        <v>12.637438792496656</v>
      </c>
      <c r="AU231">
        <f t="shared" si="132"/>
        <v>12.626097441194169</v>
      </c>
    </row>
    <row r="232" spans="1:47">
      <c r="A232" s="70" t="s">
        <v>119</v>
      </c>
      <c r="B232" s="71" t="s">
        <v>45</v>
      </c>
      <c r="C232" s="70">
        <v>51897.593999999997</v>
      </c>
      <c r="D232" s="70" t="s">
        <v>46</v>
      </c>
      <c r="E232" s="58">
        <f t="shared" si="113"/>
        <v>22498.514400165615</v>
      </c>
      <c r="F232">
        <f t="shared" si="114"/>
        <v>22498.5</v>
      </c>
      <c r="G232">
        <f t="shared" si="115"/>
        <v>5.2056904969504103E-3</v>
      </c>
      <c r="I232" s="116">
        <f>G232</f>
        <v>5.2056904969504103E-3</v>
      </c>
      <c r="J232" s="117"/>
      <c r="M232" s="116"/>
      <c r="N232" s="116"/>
      <c r="O232" s="40"/>
      <c r="Q232" s="293">
        <f t="shared" si="116"/>
        <v>36879.093999999997</v>
      </c>
      <c r="R232" s="8">
        <f t="shared" si="117"/>
        <v>2.709921355003981E-5</v>
      </c>
      <c r="S232" s="116">
        <v>0.1</v>
      </c>
      <c r="T232" s="167">
        <f t="shared" si="118"/>
        <v>2.7099213550039812E-6</v>
      </c>
      <c r="W232" s="8"/>
      <c r="Z232">
        <f t="shared" si="119"/>
        <v>22498.5</v>
      </c>
      <c r="AA232">
        <f t="shared" si="120"/>
        <v>8.4788348705486022E-4</v>
      </c>
      <c r="AB232">
        <f t="shared" si="121"/>
        <v>9.0149371662031994E-3</v>
      </c>
      <c r="AC232">
        <f t="shared" si="122"/>
        <v>5.2056904969504103E-3</v>
      </c>
      <c r="AD232">
        <f t="shared" si="123"/>
        <v>4.3578070098955497E-3</v>
      </c>
      <c r="AE232">
        <f t="shared" si="124"/>
        <v>1.8990481935494791E-6</v>
      </c>
      <c r="AF232">
        <f t="shared" si="125"/>
        <v>5.2056904969504103E-3</v>
      </c>
      <c r="AG232" s="25"/>
      <c r="AH232">
        <f t="shared" si="126"/>
        <v>-3.8092466692527895E-3</v>
      </c>
      <c r="AI232">
        <f t="shared" si="127"/>
        <v>1.1884711300644839</v>
      </c>
      <c r="AJ232">
        <f t="shared" si="128"/>
        <v>-0.77735963164961686</v>
      </c>
      <c r="AK232">
        <f t="shared" si="129"/>
        <v>2.4054794370694261E-2</v>
      </c>
      <c r="AL232">
        <f t="shared" si="130"/>
        <v>0.12694485895596855</v>
      </c>
      <c r="AM232">
        <f t="shared" si="131"/>
        <v>6.3557805232319325E-2</v>
      </c>
      <c r="AN232">
        <f t="shared" si="134"/>
        <v>12.671148670849895</v>
      </c>
      <c r="AO232">
        <f t="shared" si="134"/>
        <v>12.67114793634542</v>
      </c>
      <c r="AP232">
        <f t="shared" si="134"/>
        <v>12.671144049215686</v>
      </c>
      <c r="AQ232">
        <f t="shared" si="134"/>
        <v>12.67112347785273</v>
      </c>
      <c r="AR232">
        <f t="shared" si="134"/>
        <v>12.671014611382059</v>
      </c>
      <c r="AS232">
        <f t="shared" si="134"/>
        <v>12.670438495799351</v>
      </c>
      <c r="AT232">
        <f t="shared" si="134"/>
        <v>12.667390295125353</v>
      </c>
      <c r="AU232">
        <f t="shared" si="132"/>
        <v>12.651277385075193</v>
      </c>
    </row>
    <row r="233" spans="1:47">
      <c r="A233" s="70" t="s">
        <v>119</v>
      </c>
      <c r="B233" s="71" t="s">
        <v>45</v>
      </c>
      <c r="C233" s="70">
        <v>52075.81</v>
      </c>
      <c r="D233" s="70" t="s">
        <v>124</v>
      </c>
      <c r="E233" s="58">
        <f t="shared" si="113"/>
        <v>22991.501817636607</v>
      </c>
      <c r="F233">
        <f t="shared" si="114"/>
        <v>22991.5</v>
      </c>
      <c r="G233">
        <f t="shared" si="115"/>
        <v>6.5707950125215575E-4</v>
      </c>
      <c r="J233" s="117"/>
      <c r="K233" s="117">
        <f>G233</f>
        <v>6.5707950125215575E-4</v>
      </c>
      <c r="M233" s="116"/>
      <c r="N233" s="116"/>
      <c r="O233" s="40"/>
      <c r="Q233" s="293">
        <f t="shared" si="116"/>
        <v>37057.31</v>
      </c>
      <c r="R233" s="8">
        <f t="shared" si="117"/>
        <v>4.3175347096578175E-7</v>
      </c>
      <c r="S233" s="116">
        <v>1</v>
      </c>
      <c r="T233" s="167">
        <f t="shared" si="118"/>
        <v>4.3175347096578175E-7</v>
      </c>
      <c r="W233" s="8"/>
      <c r="Z233">
        <f t="shared" si="119"/>
        <v>22991.5</v>
      </c>
      <c r="AA233">
        <f t="shared" si="120"/>
        <v>-9.9092675374240317E-5</v>
      </c>
      <c r="AB233">
        <f t="shared" si="121"/>
        <v>5.0855279577786431E-3</v>
      </c>
      <c r="AC233">
        <f t="shared" si="122"/>
        <v>6.5707950125215575E-4</v>
      </c>
      <c r="AD233">
        <f t="shared" si="123"/>
        <v>7.5617217662639607E-4</v>
      </c>
      <c r="AE233">
        <f t="shared" si="124"/>
        <v>5.7179636070390153E-7</v>
      </c>
      <c r="AF233">
        <f t="shared" si="125"/>
        <v>6.5707950125215575E-4</v>
      </c>
      <c r="AG233" s="25"/>
      <c r="AH233">
        <f t="shared" si="126"/>
        <v>-4.4284484565264874E-3</v>
      </c>
      <c r="AI233">
        <f t="shared" si="127"/>
        <v>1.1747865766002692</v>
      </c>
      <c r="AJ233">
        <f t="shared" si="128"/>
        <v>-0.91934352131148966</v>
      </c>
      <c r="AK233">
        <f t="shared" si="129"/>
        <v>7.4495990767008691E-2</v>
      </c>
      <c r="AL233">
        <f t="shared" si="130"/>
        <v>0.40289606924627258</v>
      </c>
      <c r="AM233">
        <f t="shared" si="131"/>
        <v>0.20421801553471342</v>
      </c>
      <c r="AN233">
        <f t="shared" si="134"/>
        <v>12.900206687705271</v>
      </c>
      <c r="AO233">
        <f t="shared" si="134"/>
        <v>12.900204957039504</v>
      </c>
      <c r="AP233">
        <f t="shared" si="134"/>
        <v>12.900195316035678</v>
      </c>
      <c r="AQ233">
        <f t="shared" si="134"/>
        <v>12.900141609574492</v>
      </c>
      <c r="AR233">
        <f t="shared" si="134"/>
        <v>12.899842449070317</v>
      </c>
      <c r="AS233">
        <f t="shared" si="134"/>
        <v>12.89817660488624</v>
      </c>
      <c r="AT233">
        <f t="shared" si="134"/>
        <v>12.888917826578478</v>
      </c>
      <c r="AU233">
        <f t="shared" si="132"/>
        <v>12.837949750990148</v>
      </c>
    </row>
    <row r="234" spans="1:47">
      <c r="A234" s="72" t="s">
        <v>125</v>
      </c>
      <c r="B234" s="60"/>
      <c r="C234" s="61">
        <v>52131.842499999999</v>
      </c>
      <c r="D234" s="61">
        <v>2.0000000000000001E-4</v>
      </c>
      <c r="E234" s="58">
        <f t="shared" si="113"/>
        <v>23146.500905650275</v>
      </c>
      <c r="F234">
        <f t="shared" si="114"/>
        <v>23146.5</v>
      </c>
      <c r="G234">
        <f t="shared" si="115"/>
        <v>3.2739450398366898E-4</v>
      </c>
      <c r="J234" s="9"/>
      <c r="K234" s="117">
        <f>G234</f>
        <v>3.2739450398366898E-4</v>
      </c>
      <c r="L234" s="8"/>
      <c r="M234" s="116"/>
      <c r="N234" s="116"/>
      <c r="O234" s="40"/>
      <c r="Q234" s="293">
        <f t="shared" si="116"/>
        <v>37113.342499999999</v>
      </c>
      <c r="R234" s="8">
        <f t="shared" si="117"/>
        <v>1.0718716123871265E-7</v>
      </c>
      <c r="S234" s="116">
        <v>1</v>
      </c>
      <c r="T234" s="167">
        <f t="shared" si="118"/>
        <v>1.0718716123871265E-7</v>
      </c>
      <c r="V234" s="8"/>
      <c r="W234" s="8"/>
      <c r="Z234">
        <f t="shared" si="119"/>
        <v>23146.5</v>
      </c>
      <c r="AA234">
        <f t="shared" si="120"/>
        <v>-3.5527449023873767E-4</v>
      </c>
      <c r="AB234">
        <f t="shared" si="121"/>
        <v>4.9026201873045815E-3</v>
      </c>
      <c r="AC234">
        <f t="shared" si="122"/>
        <v>3.2739450398366898E-4</v>
      </c>
      <c r="AD234">
        <f t="shared" si="123"/>
        <v>6.8266899422240665E-4</v>
      </c>
      <c r="AE234">
        <f t="shared" si="124"/>
        <v>4.6603695567263228E-7</v>
      </c>
      <c r="AF234">
        <f t="shared" si="125"/>
        <v>3.2739450398366898E-4</v>
      </c>
      <c r="AG234" s="25"/>
      <c r="AH234">
        <f t="shared" si="126"/>
        <v>-4.5752256833209125E-3</v>
      </c>
      <c r="AI234">
        <f t="shared" si="127"/>
        <v>1.1678221018106416</v>
      </c>
      <c r="AJ234">
        <f t="shared" si="128"/>
        <v>-0.94945925252306373</v>
      </c>
      <c r="AK234">
        <f t="shared" si="129"/>
        <v>8.9082782533207144E-2</v>
      </c>
      <c r="AL234">
        <f t="shared" si="130"/>
        <v>0.48799600100646756</v>
      </c>
      <c r="AM234">
        <f t="shared" si="131"/>
        <v>0.24895830101727337</v>
      </c>
      <c r="AN234">
        <f t="shared" si="134"/>
        <v>12.971531127989318</v>
      </c>
      <c r="AO234">
        <f t="shared" si="134"/>
        <v>12.971529343088935</v>
      </c>
      <c r="AP234">
        <f t="shared" si="134"/>
        <v>12.971519121342817</v>
      </c>
      <c r="AQ234">
        <f t="shared" si="134"/>
        <v>12.971460584432759</v>
      </c>
      <c r="AR234">
        <f t="shared" si="134"/>
        <v>12.971125389191059</v>
      </c>
      <c r="AS234">
        <f t="shared" si="134"/>
        <v>12.969206912463315</v>
      </c>
      <c r="AT234">
        <f t="shared" si="134"/>
        <v>12.958256412729771</v>
      </c>
      <c r="AU234">
        <f t="shared" si="132"/>
        <v>12.896639845750428</v>
      </c>
    </row>
    <row r="235" spans="1:47">
      <c r="A235" s="70" t="s">
        <v>119</v>
      </c>
      <c r="B235" s="71" t="s">
        <v>45</v>
      </c>
      <c r="C235" s="70">
        <v>52133.656000000003</v>
      </c>
      <c r="D235" s="70" t="s">
        <v>46</v>
      </c>
      <c r="E235" s="58">
        <f t="shared" si="113"/>
        <v>23151.517473644089</v>
      </c>
      <c r="F235">
        <f t="shared" si="114"/>
        <v>23151.5</v>
      </c>
      <c r="G235">
        <f t="shared" si="115"/>
        <v>6.3167595071718097E-3</v>
      </c>
      <c r="I235" s="116">
        <f>G235</f>
        <v>6.3167595071718097E-3</v>
      </c>
      <c r="J235" s="117"/>
      <c r="M235" s="116"/>
      <c r="N235" s="116"/>
      <c r="O235" s="40"/>
      <c r="Q235" s="293">
        <f t="shared" si="116"/>
        <v>37115.156000000003</v>
      </c>
      <c r="R235" s="8">
        <f t="shared" si="117"/>
        <v>3.9901450671445444E-5</v>
      </c>
      <c r="S235" s="116">
        <v>0.1</v>
      </c>
      <c r="T235" s="167">
        <f t="shared" si="118"/>
        <v>3.9901450671445447E-6</v>
      </c>
      <c r="U235" s="8"/>
      <c r="V235" s="8"/>
      <c r="W235" s="8"/>
      <c r="Z235">
        <f t="shared" si="119"/>
        <v>23151.5</v>
      </c>
      <c r="AA235">
        <f t="shared" si="120"/>
        <v>-3.6319164636585289E-4</v>
      </c>
      <c r="AB235">
        <f t="shared" si="121"/>
        <v>1.0896322574622076E-2</v>
      </c>
      <c r="AC235">
        <f t="shared" si="122"/>
        <v>6.3167595071718097E-3</v>
      </c>
      <c r="AD235">
        <f t="shared" si="123"/>
        <v>6.6799511535376626E-3</v>
      </c>
      <c r="AE235">
        <f t="shared" si="124"/>
        <v>4.4621747413649153E-6</v>
      </c>
      <c r="AF235">
        <f t="shared" si="125"/>
        <v>6.3167595071718097E-3</v>
      </c>
      <c r="AG235" s="25"/>
      <c r="AH235">
        <f t="shared" si="126"/>
        <v>-4.5795630674502668E-3</v>
      </c>
      <c r="AI235">
        <f t="shared" si="127"/>
        <v>1.1675784746028719</v>
      </c>
      <c r="AJ235">
        <f t="shared" si="128"/>
        <v>-0.95031195989816386</v>
      </c>
      <c r="AK235">
        <f t="shared" si="129"/>
        <v>8.9540241510589327E-2</v>
      </c>
      <c r="AL235">
        <f t="shared" si="130"/>
        <v>0.49072383587549478</v>
      </c>
      <c r="AM235">
        <f t="shared" si="131"/>
        <v>0.25040724727637231</v>
      </c>
      <c r="AN235">
        <f t="shared" si="134"/>
        <v>12.973824648573054</v>
      </c>
      <c r="AO235">
        <f t="shared" si="134"/>
        <v>12.973822863975228</v>
      </c>
      <c r="AP235">
        <f t="shared" si="134"/>
        <v>12.973812633872083</v>
      </c>
      <c r="AQ235">
        <f t="shared" si="134"/>
        <v>12.973753991272945</v>
      </c>
      <c r="AR235">
        <f t="shared" si="134"/>
        <v>12.973417859608507</v>
      </c>
      <c r="AS235">
        <f t="shared" si="134"/>
        <v>12.971492134964933</v>
      </c>
      <c r="AT235">
        <f t="shared" si="134"/>
        <v>12.960489803755916</v>
      </c>
      <c r="AU235">
        <f t="shared" si="132"/>
        <v>12.898533074613663</v>
      </c>
    </row>
    <row r="236" spans="1:47">
      <c r="A236" s="70" t="s">
        <v>119</v>
      </c>
      <c r="B236" s="71" t="s">
        <v>45</v>
      </c>
      <c r="C236" s="70">
        <v>52183.536800000002</v>
      </c>
      <c r="D236" s="70" t="s">
        <v>124</v>
      </c>
      <c r="E236" s="58">
        <f t="shared" si="113"/>
        <v>23289.499511022252</v>
      </c>
      <c r="F236">
        <f t="shared" si="114"/>
        <v>23289.5</v>
      </c>
      <c r="G236">
        <f t="shared" si="115"/>
        <v>-1.7676649440545589E-4</v>
      </c>
      <c r="J236" s="117"/>
      <c r="K236" s="116">
        <f t="shared" ref="K236:K247" si="135">G236</f>
        <v>-1.7676649440545589E-4</v>
      </c>
      <c r="M236" s="116"/>
      <c r="O236" s="40"/>
      <c r="Q236" s="293">
        <f t="shared" si="116"/>
        <v>37165.036800000002</v>
      </c>
      <c r="R236" s="8">
        <f t="shared" si="117"/>
        <v>3.1246393544394068E-8</v>
      </c>
      <c r="S236" s="116">
        <v>1</v>
      </c>
      <c r="T236" s="167">
        <f t="shared" si="118"/>
        <v>3.1246393544394068E-8</v>
      </c>
      <c r="V236" s="8"/>
      <c r="W236" s="8"/>
      <c r="Z236">
        <f t="shared" si="119"/>
        <v>23289.5</v>
      </c>
      <c r="AA236">
        <f t="shared" si="120"/>
        <v>-5.7305514889554286E-4</v>
      </c>
      <c r="AB236">
        <f t="shared" si="121"/>
        <v>4.5126103967528027E-3</v>
      </c>
      <c r="AC236">
        <f t="shared" si="122"/>
        <v>-1.7676649440545589E-4</v>
      </c>
      <c r="AD236">
        <f t="shared" si="123"/>
        <v>3.9628865449008698E-4</v>
      </c>
      <c r="AE236">
        <f t="shared" si="124"/>
        <v>1.5704469767756352E-7</v>
      </c>
      <c r="AF236">
        <f t="shared" si="125"/>
        <v>-1.7676649440545589E-4</v>
      </c>
      <c r="AG236" s="25"/>
      <c r="AH236">
        <f t="shared" si="126"/>
        <v>-4.6893768911582586E-3</v>
      </c>
      <c r="AI236">
        <f t="shared" si="127"/>
        <v>1.1604164208617125</v>
      </c>
      <c r="AJ236">
        <f t="shared" si="128"/>
        <v>-0.97092309587579928</v>
      </c>
      <c r="AK236">
        <f t="shared" si="129"/>
        <v>0.10181636370406266</v>
      </c>
      <c r="AL236">
        <f t="shared" si="130"/>
        <v>0.56554448025712489</v>
      </c>
      <c r="AM236">
        <f t="shared" si="131"/>
        <v>0.29055819773994912</v>
      </c>
      <c r="AN236">
        <f t="shared" si="134"/>
        <v>13.036928841528638</v>
      </c>
      <c r="AO236">
        <f t="shared" si="134"/>
        <v>13.03692711095702</v>
      </c>
      <c r="AP236">
        <f t="shared" si="134"/>
        <v>13.036916892082044</v>
      </c>
      <c r="AQ236">
        <f t="shared" si="134"/>
        <v>13.036856551596342</v>
      </c>
      <c r="AR236">
        <f t="shared" si="134"/>
        <v>13.036500290401396</v>
      </c>
      <c r="AS236">
        <f t="shared" si="134"/>
        <v>13.034398171124643</v>
      </c>
      <c r="AT236">
        <f t="shared" si="134"/>
        <v>13.022039502978902</v>
      </c>
      <c r="AU236">
        <f t="shared" si="132"/>
        <v>12.950786191238944</v>
      </c>
    </row>
    <row r="237" spans="1:47">
      <c r="A237" s="73" t="s">
        <v>126</v>
      </c>
      <c r="B237" s="74" t="s">
        <v>45</v>
      </c>
      <c r="C237" s="73">
        <v>52201.250800000002</v>
      </c>
      <c r="D237" s="73">
        <v>1E-4</v>
      </c>
      <c r="E237" s="58">
        <f t="shared" si="113"/>
        <v>23338.500605834619</v>
      </c>
      <c r="F237">
        <f t="shared" si="114"/>
        <v>23338.5</v>
      </c>
      <c r="G237">
        <f t="shared" si="115"/>
        <v>2.1901050786254928E-4</v>
      </c>
      <c r="J237" s="117"/>
      <c r="K237" s="116">
        <f t="shared" si="135"/>
        <v>2.1901050786254928E-4</v>
      </c>
      <c r="M237" s="116"/>
      <c r="O237" s="40"/>
      <c r="Q237" s="293">
        <f t="shared" si="116"/>
        <v>37182.750800000002</v>
      </c>
      <c r="R237" s="8">
        <f t="shared" si="117"/>
        <v>4.7965602554211758E-8</v>
      </c>
      <c r="S237" s="116">
        <v>1</v>
      </c>
      <c r="T237" s="167">
        <f t="shared" si="118"/>
        <v>4.7965602554211758E-8</v>
      </c>
      <c r="V237" s="8"/>
      <c r="W237" s="8"/>
      <c r="Z237">
        <f t="shared" si="119"/>
        <v>23338.5</v>
      </c>
      <c r="AA237">
        <f t="shared" si="120"/>
        <v>-6.4353727157350459E-4</v>
      </c>
      <c r="AB237">
        <f t="shared" si="121"/>
        <v>4.9427651706276162E-3</v>
      </c>
      <c r="AC237">
        <f t="shared" si="122"/>
        <v>2.1901050786254928E-4</v>
      </c>
      <c r="AD237">
        <f t="shared" si="123"/>
        <v>8.6254777943605386E-4</v>
      </c>
      <c r="AE237">
        <f t="shared" si="124"/>
        <v>7.4398867181006745E-7</v>
      </c>
      <c r="AF237">
        <f t="shared" si="125"/>
        <v>2.1901050786254928E-4</v>
      </c>
      <c r="AG237" s="25"/>
      <c r="AH237">
        <f t="shared" si="126"/>
        <v>-4.7237546627650669E-3</v>
      </c>
      <c r="AI237">
        <f t="shared" si="127"/>
        <v>1.1576794054147703</v>
      </c>
      <c r="AJ237">
        <f t="shared" si="128"/>
        <v>-0.97689082274044925</v>
      </c>
      <c r="AK237">
        <f t="shared" si="129"/>
        <v>0.10600568431949547</v>
      </c>
      <c r="AL237">
        <f t="shared" si="130"/>
        <v>0.59188294862886426</v>
      </c>
      <c r="AM237">
        <f t="shared" si="131"/>
        <v>0.30489491948202724</v>
      </c>
      <c r="AN237">
        <f t="shared" si="134"/>
        <v>13.059238959850878</v>
      </c>
      <c r="AO237">
        <f t="shared" si="134"/>
        <v>13.05923726772178</v>
      </c>
      <c r="AP237">
        <f t="shared" si="134"/>
        <v>13.059227158619082</v>
      </c>
      <c r="AQ237">
        <f t="shared" si="134"/>
        <v>13.059166766050431</v>
      </c>
      <c r="AR237">
        <f t="shared" si="134"/>
        <v>13.058806016915183</v>
      </c>
      <c r="AS237">
        <f t="shared" si="134"/>
        <v>13.056652567977242</v>
      </c>
      <c r="AT237">
        <f t="shared" si="134"/>
        <v>13.043848610390615</v>
      </c>
      <c r="AU237">
        <f t="shared" si="132"/>
        <v>12.969339834098648</v>
      </c>
    </row>
    <row r="238" spans="1:47">
      <c r="A238" s="73" t="s">
        <v>126</v>
      </c>
      <c r="B238" s="74" t="s">
        <v>49</v>
      </c>
      <c r="C238" s="73">
        <v>52201.430500000002</v>
      </c>
      <c r="D238" s="73">
        <v>1E-4</v>
      </c>
      <c r="E238" s="58">
        <f t="shared" si="113"/>
        <v>23338.997698345505</v>
      </c>
      <c r="F238">
        <f t="shared" si="114"/>
        <v>23339</v>
      </c>
      <c r="G238">
        <f t="shared" si="115"/>
        <v>-8.3205299597466365E-4</v>
      </c>
      <c r="J238" s="117"/>
      <c r="K238" s="116">
        <f t="shared" si="135"/>
        <v>-8.3205299597466365E-4</v>
      </c>
      <c r="M238" s="116"/>
      <c r="O238" s="40"/>
      <c r="Q238" s="293">
        <f t="shared" si="116"/>
        <v>37182.930500000002</v>
      </c>
      <c r="R238" s="8">
        <f t="shared" si="117"/>
        <v>6.9231218811041358E-7</v>
      </c>
      <c r="S238" s="116">
        <v>1</v>
      </c>
      <c r="T238" s="167">
        <f t="shared" si="118"/>
        <v>6.9231218811041358E-7</v>
      </c>
      <c r="W238" s="8"/>
      <c r="Z238">
        <f t="shared" si="119"/>
        <v>23339</v>
      </c>
      <c r="AA238">
        <f t="shared" si="120"/>
        <v>-6.442455460472004E-4</v>
      </c>
      <c r="AB238">
        <f t="shared" si="121"/>
        <v>3.8920399643366018E-3</v>
      </c>
      <c r="AC238">
        <f t="shared" si="122"/>
        <v>-8.3205299597466365E-4</v>
      </c>
      <c r="AD238">
        <f t="shared" si="123"/>
        <v>-1.8780744992746325E-4</v>
      </c>
      <c r="AE238">
        <f t="shared" si="124"/>
        <v>3.5271638248256612E-8</v>
      </c>
      <c r="AF238">
        <f t="shared" si="125"/>
        <v>-8.3205299597466365E-4</v>
      </c>
      <c r="AG238" s="25"/>
      <c r="AH238">
        <f t="shared" si="126"/>
        <v>-4.7240929603112655E-3</v>
      </c>
      <c r="AI238">
        <f t="shared" si="127"/>
        <v>1.1576509780183193</v>
      </c>
      <c r="AJ238">
        <f t="shared" si="128"/>
        <v>-0.97694809426543838</v>
      </c>
      <c r="AK238">
        <f t="shared" si="129"/>
        <v>0.10604795674536788</v>
      </c>
      <c r="AL238">
        <f t="shared" si="130"/>
        <v>0.59215106377310722</v>
      </c>
      <c r="AM238">
        <f t="shared" si="131"/>
        <v>0.3050414451581947</v>
      </c>
      <c r="AN238">
        <f t="shared" si="134"/>
        <v>13.059466340949207</v>
      </c>
      <c r="AO238">
        <f t="shared" si="134"/>
        <v>13.059464649258713</v>
      </c>
      <c r="AP238">
        <f t="shared" si="134"/>
        <v>13.059454541541704</v>
      </c>
      <c r="AQ238">
        <f t="shared" si="134"/>
        <v>13.059394149875269</v>
      </c>
      <c r="AR238">
        <f t="shared" si="134"/>
        <v>13.059033362089973</v>
      </c>
      <c r="AS238">
        <f t="shared" si="134"/>
        <v>13.056879420614196</v>
      </c>
      <c r="AT238">
        <f t="shared" si="134"/>
        <v>13.044071022008808</v>
      </c>
      <c r="AU238">
        <f t="shared" si="132"/>
        <v>12.969529156984969</v>
      </c>
    </row>
    <row r="239" spans="1:47">
      <c r="A239" s="73" t="s">
        <v>126</v>
      </c>
      <c r="B239" s="74" t="s">
        <v>49</v>
      </c>
      <c r="C239" s="73">
        <v>52203.238599999997</v>
      </c>
      <c r="D239" s="73">
        <v>2.0000000000000001E-4</v>
      </c>
      <c r="E239" s="58">
        <f t="shared" si="113"/>
        <v>23343.999328667847</v>
      </c>
      <c r="F239">
        <f t="shared" si="114"/>
        <v>23344</v>
      </c>
      <c r="G239">
        <f t="shared" si="115"/>
        <v>-2.4268800189020112E-4</v>
      </c>
      <c r="J239" s="117"/>
      <c r="K239" s="116">
        <f t="shared" si="135"/>
        <v>-2.4268800189020112E-4</v>
      </c>
      <c r="M239" s="116"/>
      <c r="O239" s="40"/>
      <c r="Q239" s="293">
        <f t="shared" si="116"/>
        <v>37184.738599999997</v>
      </c>
      <c r="R239" s="8">
        <f t="shared" si="117"/>
        <v>5.8897466261458263E-8</v>
      </c>
      <c r="S239" s="116">
        <v>1</v>
      </c>
      <c r="T239" s="167">
        <f t="shared" si="118"/>
        <v>5.8897466261458263E-8</v>
      </c>
      <c r="W239" s="8"/>
      <c r="Z239">
        <f t="shared" si="119"/>
        <v>23344</v>
      </c>
      <c r="AA239">
        <f t="shared" si="120"/>
        <v>-6.5131613950546348E-4</v>
      </c>
      <c r="AB239">
        <f t="shared" si="121"/>
        <v>4.4847740435133374E-3</v>
      </c>
      <c r="AC239">
        <f t="shared" si="122"/>
        <v>-2.4268800189020112E-4</v>
      </c>
      <c r="AD239">
        <f t="shared" si="123"/>
        <v>4.0862813761526236E-4</v>
      </c>
      <c r="AE239">
        <f t="shared" si="124"/>
        <v>1.669769548509178E-7</v>
      </c>
      <c r="AF239">
        <f t="shared" si="125"/>
        <v>-2.4268800189020112E-4</v>
      </c>
      <c r="AG239" s="25"/>
      <c r="AH239">
        <f t="shared" si="126"/>
        <v>-4.7274620454035386E-3</v>
      </c>
      <c r="AI239">
        <f t="shared" si="127"/>
        <v>1.1573661582781427</v>
      </c>
      <c r="AJ239">
        <f t="shared" si="128"/>
        <v>-0.97751679338677955</v>
      </c>
      <c r="AK239">
        <f t="shared" si="129"/>
        <v>0.10647014712480914</v>
      </c>
      <c r="AL239">
        <f t="shared" si="130"/>
        <v>0.59483149018818626</v>
      </c>
      <c r="AM239">
        <f t="shared" si="131"/>
        <v>0.30650696559667862</v>
      </c>
      <c r="AN239">
        <f t="shared" si="134"/>
        <v>13.061739844472967</v>
      </c>
      <c r="AO239">
        <f t="shared" si="134"/>
        <v>13.061738157218015</v>
      </c>
      <c r="AP239">
        <f t="shared" si="134"/>
        <v>13.061728063645607</v>
      </c>
      <c r="AQ239">
        <f t="shared" si="134"/>
        <v>13.061667682572613</v>
      </c>
      <c r="AR239">
        <f t="shared" si="134"/>
        <v>13.06130651619686</v>
      </c>
      <c r="AS239">
        <f t="shared" si="134"/>
        <v>13.059147684226073</v>
      </c>
      <c r="AT239">
        <f t="shared" si="134"/>
        <v>13.046294991045258</v>
      </c>
      <c r="AU239">
        <f t="shared" si="132"/>
        <v>12.971422385848204</v>
      </c>
    </row>
    <row r="240" spans="1:47">
      <c r="A240" s="73" t="s">
        <v>126</v>
      </c>
      <c r="B240" s="74" t="s">
        <v>45</v>
      </c>
      <c r="C240" s="73">
        <v>52203.418799999999</v>
      </c>
      <c r="D240" s="73">
        <v>2.0000000000000001E-4</v>
      </c>
      <c r="E240" s="58">
        <f t="shared" si="113"/>
        <v>23344.497804296465</v>
      </c>
      <c r="F240">
        <f t="shared" si="114"/>
        <v>23344.5</v>
      </c>
      <c r="G240">
        <f t="shared" si="115"/>
        <v>-7.9375149653060362E-4</v>
      </c>
      <c r="J240" s="117"/>
      <c r="K240" s="116">
        <f t="shared" si="135"/>
        <v>-7.9375149653060362E-4</v>
      </c>
      <c r="M240" s="116"/>
      <c r="O240" s="40"/>
      <c r="Q240" s="293">
        <f t="shared" si="116"/>
        <v>37184.918799999999</v>
      </c>
      <c r="R240" s="8">
        <f t="shared" si="117"/>
        <v>6.3004143824457279E-7</v>
      </c>
      <c r="S240" s="116">
        <v>1</v>
      </c>
      <c r="T240" s="167">
        <f t="shared" si="118"/>
        <v>6.3004143824457279E-7</v>
      </c>
      <c r="U240" s="8"/>
      <c r="W240" s="8"/>
      <c r="Z240">
        <f t="shared" si="119"/>
        <v>23344.5</v>
      </c>
      <c r="AA240">
        <f t="shared" si="120"/>
        <v>-6.520219836734821E-4</v>
      </c>
      <c r="AB240">
        <f t="shared" si="121"/>
        <v>3.9340460682952584E-3</v>
      </c>
      <c r="AC240">
        <f t="shared" si="122"/>
        <v>-7.9375149653060362E-4</v>
      </c>
      <c r="AD240">
        <f t="shared" si="123"/>
        <v>-1.4172951285712151E-4</v>
      </c>
      <c r="AE240">
        <f t="shared" si="124"/>
        <v>2.0087254814716974E-8</v>
      </c>
      <c r="AF240">
        <f t="shared" si="125"/>
        <v>-7.9375149653060362E-4</v>
      </c>
      <c r="AG240" s="25"/>
      <c r="AH240">
        <f t="shared" si="126"/>
        <v>-4.727797564825862E-3</v>
      </c>
      <c r="AI240">
        <f t="shared" si="127"/>
        <v>1.1573376218183105</v>
      </c>
      <c r="AJ240">
        <f t="shared" si="128"/>
        <v>-0.97757326180429172</v>
      </c>
      <c r="AK240">
        <f t="shared" si="129"/>
        <v>0.10651231271809991</v>
      </c>
      <c r="AL240">
        <f t="shared" si="130"/>
        <v>0.59509946023306803</v>
      </c>
      <c r="AM240">
        <f t="shared" si="131"/>
        <v>0.30665354406616985</v>
      </c>
      <c r="AN240">
        <f t="shared" si="134"/>
        <v>13.06196716403654</v>
      </c>
      <c r="AO240">
        <f t="shared" si="134"/>
        <v>13.06196547723007</v>
      </c>
      <c r="AP240">
        <f t="shared" si="134"/>
        <v>13.061955385100806</v>
      </c>
      <c r="AQ240">
        <f t="shared" si="134"/>
        <v>13.061895005244036</v>
      </c>
      <c r="AR240">
        <f t="shared" si="134"/>
        <v>13.061533801799865</v>
      </c>
      <c r="AS240">
        <f t="shared" si="134"/>
        <v>13.059374484269728</v>
      </c>
      <c r="AT240">
        <f t="shared" si="134"/>
        <v>13.046517373208273</v>
      </c>
      <c r="AU240">
        <f t="shared" si="132"/>
        <v>12.971611708734528</v>
      </c>
    </row>
    <row r="241" spans="1:47">
      <c r="A241" s="75" t="s">
        <v>126</v>
      </c>
      <c r="B241" s="76" t="s">
        <v>45</v>
      </c>
      <c r="C241" s="75">
        <v>52207.396200000003</v>
      </c>
      <c r="D241" s="75">
        <v>4.0000000000000002E-4</v>
      </c>
      <c r="E241" s="58">
        <f t="shared" si="113"/>
        <v>23355.500229186771</v>
      </c>
      <c r="F241">
        <f t="shared" si="114"/>
        <v>23355.5</v>
      </c>
      <c r="G241">
        <f t="shared" si="115"/>
        <v>8.2851503975689411E-5</v>
      </c>
      <c r="J241" s="117"/>
      <c r="K241" s="116">
        <f t="shared" si="135"/>
        <v>8.2851503975689411E-5</v>
      </c>
      <c r="M241" s="116"/>
      <c r="O241" s="40"/>
      <c r="Q241" s="293">
        <f t="shared" si="116"/>
        <v>37188.896200000003</v>
      </c>
      <c r="R241" s="8">
        <f t="shared" si="117"/>
        <v>6.8643717110336783E-9</v>
      </c>
      <c r="S241" s="116">
        <v>1</v>
      </c>
      <c r="T241" s="167">
        <f t="shared" si="118"/>
        <v>6.8643717110336783E-9</v>
      </c>
      <c r="V241" s="8"/>
      <c r="W241" s="8"/>
      <c r="Z241">
        <f t="shared" si="119"/>
        <v>23355.5</v>
      </c>
      <c r="AA241">
        <f t="shared" si="120"/>
        <v>-6.6749465144953692E-4</v>
      </c>
      <c r="AB241">
        <f t="shared" si="121"/>
        <v>4.8179665923538178E-3</v>
      </c>
      <c r="AC241">
        <f t="shared" si="122"/>
        <v>8.2851503975689411E-5</v>
      </c>
      <c r="AD241">
        <f t="shared" si="123"/>
        <v>7.5034615542522633E-4</v>
      </c>
      <c r="AE241">
        <f t="shared" si="124"/>
        <v>5.6301935296141792E-7</v>
      </c>
      <c r="AF241">
        <f t="shared" si="125"/>
        <v>8.2851503975689411E-5</v>
      </c>
      <c r="AG241" s="25"/>
      <c r="AH241">
        <f t="shared" si="126"/>
        <v>-4.7351150883781284E-3</v>
      </c>
      <c r="AI241">
        <f t="shared" si="127"/>
        <v>1.1567073249752964</v>
      </c>
      <c r="AJ241">
        <f t="shared" si="128"/>
        <v>-0.9787971134457365</v>
      </c>
      <c r="AK241">
        <f t="shared" si="129"/>
        <v>0.10743749019353922</v>
      </c>
      <c r="AL241">
        <f t="shared" si="130"/>
        <v>0.60099144995225051</v>
      </c>
      <c r="AM241">
        <f t="shared" si="131"/>
        <v>0.30987949331960135</v>
      </c>
      <c r="AN241">
        <f t="shared" ref="AN241:AT250" si="136">$AU241+$AB$7*SIN(AO241)</f>
        <v>13.066966772749021</v>
      </c>
      <c r="AO241">
        <f t="shared" si="136"/>
        <v>13.066965096032982</v>
      </c>
      <c r="AP241">
        <f t="shared" si="136"/>
        <v>13.066955036961788</v>
      </c>
      <c r="AQ241">
        <f t="shared" si="136"/>
        <v>13.066894691046073</v>
      </c>
      <c r="AR241">
        <f t="shared" si="136"/>
        <v>13.066532708416466</v>
      </c>
      <c r="AS241">
        <f t="shared" si="136"/>
        <v>13.064362869350902</v>
      </c>
      <c r="AT241">
        <f t="shared" si="136"/>
        <v>13.05140909942866</v>
      </c>
      <c r="AU241">
        <f t="shared" si="132"/>
        <v>12.975776812233644</v>
      </c>
    </row>
    <row r="242" spans="1:47">
      <c r="A242" s="37" t="s">
        <v>119</v>
      </c>
      <c r="B242" s="38" t="s">
        <v>45</v>
      </c>
      <c r="C242" s="37">
        <v>52215.530500000001</v>
      </c>
      <c r="D242" s="37" t="s">
        <v>124</v>
      </c>
      <c r="E242" s="58">
        <f t="shared" si="113"/>
        <v>23378.001618231152</v>
      </c>
      <c r="F242">
        <f t="shared" si="114"/>
        <v>23378</v>
      </c>
      <c r="G242">
        <f t="shared" si="115"/>
        <v>5.849939989275299E-4</v>
      </c>
      <c r="J242" s="117"/>
      <c r="K242" s="116">
        <f t="shared" si="135"/>
        <v>5.849939989275299E-4</v>
      </c>
      <c r="M242" s="116"/>
      <c r="O242" s="40"/>
      <c r="Q242" s="293">
        <f t="shared" si="116"/>
        <v>37197.030500000001</v>
      </c>
      <c r="R242" s="8">
        <f t="shared" si="117"/>
        <v>3.4221797878122286E-7</v>
      </c>
      <c r="S242" s="116">
        <v>1</v>
      </c>
      <c r="T242" s="167">
        <f t="shared" si="118"/>
        <v>3.4221797878122286E-7</v>
      </c>
      <c r="V242" s="8"/>
      <c r="W242" s="8"/>
      <c r="Z242">
        <f t="shared" si="119"/>
        <v>23378</v>
      </c>
      <c r="AA242">
        <f t="shared" si="120"/>
        <v>-6.9881013232797433E-4</v>
      </c>
      <c r="AB242">
        <f t="shared" si="121"/>
        <v>5.3346959244600766E-3</v>
      </c>
      <c r="AC242">
        <f t="shared" si="122"/>
        <v>5.849939989275299E-4</v>
      </c>
      <c r="AD242">
        <f t="shared" si="123"/>
        <v>1.2838041312555042E-3</v>
      </c>
      <c r="AE242">
        <f t="shared" si="124"/>
        <v>1.6481530474286999E-6</v>
      </c>
      <c r="AF242">
        <f t="shared" si="125"/>
        <v>5.849939989275299E-4</v>
      </c>
      <c r="AG242" s="25"/>
      <c r="AH242">
        <f t="shared" si="126"/>
        <v>-4.7497019255325467E-3</v>
      </c>
      <c r="AI242">
        <f t="shared" si="127"/>
        <v>1.1554033596737756</v>
      </c>
      <c r="AJ242">
        <f t="shared" si="128"/>
        <v>-0.98119068473133597</v>
      </c>
      <c r="AK242">
        <f t="shared" si="129"/>
        <v>0.10931512156194652</v>
      </c>
      <c r="AL242">
        <f t="shared" si="130"/>
        <v>0.61302313492801386</v>
      </c>
      <c r="AM242">
        <f t="shared" si="131"/>
        <v>0.3164854032259321</v>
      </c>
      <c r="AN242">
        <f t="shared" si="136"/>
        <v>13.077184708234126</v>
      </c>
      <c r="AO242">
        <f t="shared" si="136"/>
        <v>13.07718305345627</v>
      </c>
      <c r="AP242">
        <f t="shared" si="136"/>
        <v>13.077173069669174</v>
      </c>
      <c r="AQ242">
        <f t="shared" si="136"/>
        <v>13.077112835575871</v>
      </c>
      <c r="AR242">
        <f t="shared" si="136"/>
        <v>13.076749474908805</v>
      </c>
      <c r="AS242">
        <f t="shared" si="136"/>
        <v>13.074559075043222</v>
      </c>
      <c r="AT242">
        <f t="shared" si="136"/>
        <v>13.061410802728506</v>
      </c>
      <c r="AU242">
        <f t="shared" si="132"/>
        <v>12.984296342118203</v>
      </c>
    </row>
    <row r="243" spans="1:47">
      <c r="A243" s="37" t="s">
        <v>119</v>
      </c>
      <c r="B243" s="38" t="s">
        <v>45</v>
      </c>
      <c r="C243" s="37">
        <v>52254.571300000003</v>
      </c>
      <c r="D243" s="37" t="s">
        <v>124</v>
      </c>
      <c r="E243" s="58">
        <f t="shared" si="113"/>
        <v>23485.99766330007</v>
      </c>
      <c r="F243">
        <f t="shared" si="114"/>
        <v>23486</v>
      </c>
      <c r="G243">
        <f t="shared" si="115"/>
        <v>-8.4472199523588642E-4</v>
      </c>
      <c r="J243" s="117"/>
      <c r="K243" s="116">
        <f t="shared" si="135"/>
        <v>-8.4472199523588642E-4</v>
      </c>
      <c r="M243" s="116"/>
      <c r="O243" s="40"/>
      <c r="Q243" s="293">
        <f t="shared" si="116"/>
        <v>37236.071300000003</v>
      </c>
      <c r="R243" s="8">
        <f t="shared" si="117"/>
        <v>7.1355524923529687E-7</v>
      </c>
      <c r="S243" s="116">
        <v>1</v>
      </c>
      <c r="T243" s="167">
        <f t="shared" si="118"/>
        <v>7.1355524923529687E-7</v>
      </c>
      <c r="Z243">
        <f t="shared" si="119"/>
        <v>23486</v>
      </c>
      <c r="AA243">
        <f t="shared" si="120"/>
        <v>-8.4289516390170013E-4</v>
      </c>
      <c r="AB243">
        <f t="shared" si="121"/>
        <v>3.9678761720607003E-3</v>
      </c>
      <c r="AC243">
        <f t="shared" si="122"/>
        <v>-8.4472199523588642E-4</v>
      </c>
      <c r="AD243">
        <f t="shared" si="123"/>
        <v>-1.8268313341862977E-6</v>
      </c>
      <c r="AE243">
        <f t="shared" si="124"/>
        <v>3.3373127235648885E-12</v>
      </c>
      <c r="AF243">
        <f t="shared" si="125"/>
        <v>-8.4472199523588642E-4</v>
      </c>
      <c r="AG243" s="25"/>
      <c r="AH243">
        <f t="shared" si="126"/>
        <v>-4.8125981672965867E-3</v>
      </c>
      <c r="AI243">
        <f t="shared" si="127"/>
        <v>1.148880278125896</v>
      </c>
      <c r="AJ243">
        <f t="shared" si="128"/>
        <v>-0.99064446761228464</v>
      </c>
      <c r="AK243">
        <f t="shared" si="129"/>
        <v>0.11804517264655864</v>
      </c>
      <c r="AL243">
        <f t="shared" si="130"/>
        <v>0.67038840743466566</v>
      </c>
      <c r="AM243">
        <f t="shared" si="131"/>
        <v>0.34833886852130164</v>
      </c>
      <c r="AN243">
        <f t="shared" si="136"/>
        <v>13.126066209908137</v>
      </c>
      <c r="AO243">
        <f t="shared" si="136"/>
        <v>13.126064681905593</v>
      </c>
      <c r="AP243">
        <f t="shared" si="136"/>
        <v>13.126055191785321</v>
      </c>
      <c r="AQ243">
        <f t="shared" si="136"/>
        <v>13.125996251796854</v>
      </c>
      <c r="AR243">
        <f t="shared" si="136"/>
        <v>13.125630243791505</v>
      </c>
      <c r="AS243">
        <f t="shared" si="136"/>
        <v>13.123359264455873</v>
      </c>
      <c r="AT243">
        <f t="shared" si="136"/>
        <v>13.109339182159703</v>
      </c>
      <c r="AU243">
        <f t="shared" si="132"/>
        <v>13.025190085564073</v>
      </c>
    </row>
    <row r="244" spans="1:47">
      <c r="A244" s="37" t="s">
        <v>119</v>
      </c>
      <c r="B244" s="38" t="s">
        <v>45</v>
      </c>
      <c r="C244" s="37">
        <v>52264.513899999998</v>
      </c>
      <c r="D244" s="37" t="s">
        <v>124</v>
      </c>
      <c r="E244" s="58">
        <f t="shared" si="113"/>
        <v>23513.501235913893</v>
      </c>
      <c r="F244">
        <f t="shared" si="114"/>
        <v>23513.5</v>
      </c>
      <c r="G244">
        <f t="shared" si="115"/>
        <v>4.4678549602394924E-4</v>
      </c>
      <c r="J244" s="117"/>
      <c r="K244" s="116">
        <f t="shared" si="135"/>
        <v>4.4678549602394924E-4</v>
      </c>
      <c r="M244" s="116"/>
      <c r="O244" s="40"/>
      <c r="Q244" s="293">
        <f t="shared" si="116"/>
        <v>37246.013899999998</v>
      </c>
      <c r="R244" s="8">
        <f t="shared" si="117"/>
        <v>1.9961727945736636E-7</v>
      </c>
      <c r="S244" s="116">
        <v>1</v>
      </c>
      <c r="T244" s="167">
        <f t="shared" si="118"/>
        <v>1.9961727945736636E-7</v>
      </c>
      <c r="Z244">
        <f t="shared" si="119"/>
        <v>23513.5</v>
      </c>
      <c r="AA244">
        <f t="shared" si="120"/>
        <v>-8.779381882219519E-4</v>
      </c>
      <c r="AB244">
        <f t="shared" si="121"/>
        <v>5.2735179693344219E-3</v>
      </c>
      <c r="AC244">
        <f t="shared" si="122"/>
        <v>4.4678549602394924E-4</v>
      </c>
      <c r="AD244">
        <f t="shared" si="123"/>
        <v>1.3247236842459011E-3</v>
      </c>
      <c r="AE244">
        <f t="shared" si="124"/>
        <v>1.7548928396020341E-6</v>
      </c>
      <c r="AF244">
        <f t="shared" si="125"/>
        <v>4.4678549602394924E-4</v>
      </c>
      <c r="AG244" s="25"/>
      <c r="AH244">
        <f t="shared" si="126"/>
        <v>-4.8267324733104727E-3</v>
      </c>
      <c r="AI244">
        <f t="shared" si="127"/>
        <v>1.1471528389733803</v>
      </c>
      <c r="AJ244">
        <f t="shared" si="128"/>
        <v>-0.99251924227599242</v>
      </c>
      <c r="AK244">
        <f t="shared" si="129"/>
        <v>0.12019168848998853</v>
      </c>
      <c r="AL244">
        <f t="shared" si="130"/>
        <v>0.68489001622248225</v>
      </c>
      <c r="AM244">
        <f t="shared" si="131"/>
        <v>0.35649021629468836</v>
      </c>
      <c r="AN244">
        <f t="shared" si="136"/>
        <v>13.138467964222587</v>
      </c>
      <c r="AO244">
        <f t="shared" si="136"/>
        <v>13.138466473327357</v>
      </c>
      <c r="AP244">
        <f t="shared" si="136"/>
        <v>13.138457140441036</v>
      </c>
      <c r="AQ244">
        <f t="shared" si="136"/>
        <v>13.138398718584577</v>
      </c>
      <c r="AR244">
        <f t="shared" si="136"/>
        <v>13.138033060269445</v>
      </c>
      <c r="AS244">
        <f t="shared" si="136"/>
        <v>13.13574637960005</v>
      </c>
      <c r="AT244">
        <f t="shared" si="136"/>
        <v>13.121521154494067</v>
      </c>
      <c r="AU244">
        <f t="shared" si="132"/>
        <v>13.035602844311867</v>
      </c>
    </row>
    <row r="245" spans="1:47">
      <c r="A245" s="37" t="s">
        <v>119</v>
      </c>
      <c r="B245" s="38" t="s">
        <v>45</v>
      </c>
      <c r="C245" s="37">
        <v>52504.368900000001</v>
      </c>
      <c r="D245" s="37" t="s">
        <v>124</v>
      </c>
      <c r="E245" s="58">
        <f t="shared" si="113"/>
        <v>24176.996640465142</v>
      </c>
      <c r="F245">
        <f t="shared" si="114"/>
        <v>24177</v>
      </c>
      <c r="G245">
        <f t="shared" si="115"/>
        <v>-1.2144789943704382E-3</v>
      </c>
      <c r="J245" s="117"/>
      <c r="K245" s="116">
        <f t="shared" si="135"/>
        <v>-1.2144789943704382E-3</v>
      </c>
      <c r="M245" s="116"/>
      <c r="O245" s="40"/>
      <c r="Q245" s="293">
        <f t="shared" si="116"/>
        <v>37485.868900000001</v>
      </c>
      <c r="R245" s="8">
        <f t="shared" si="117"/>
        <v>1.4749592277670308E-6</v>
      </c>
      <c r="S245" s="116">
        <v>1</v>
      </c>
      <c r="T245" s="167">
        <f t="shared" si="118"/>
        <v>1.4749592277670308E-6</v>
      </c>
      <c r="U245" s="8"/>
      <c r="V245" s="8"/>
      <c r="Z245">
        <f t="shared" si="119"/>
        <v>24177</v>
      </c>
      <c r="AA245">
        <f t="shared" si="120"/>
        <v>-1.5262396342897418E-3</v>
      </c>
      <c r="AB245">
        <f t="shared" si="121"/>
        <v>3.7270905461839936E-3</v>
      </c>
      <c r="AC245">
        <f t="shared" si="122"/>
        <v>-1.2144789943704382E-3</v>
      </c>
      <c r="AD245">
        <f t="shared" si="123"/>
        <v>3.1176063991930365E-4</v>
      </c>
      <c r="AE245">
        <f t="shared" si="124"/>
        <v>9.71946966028937E-8</v>
      </c>
      <c r="AF245">
        <f t="shared" si="125"/>
        <v>-1.2144789943704382E-3</v>
      </c>
      <c r="AG245" s="25"/>
      <c r="AH245">
        <f t="shared" si="126"/>
        <v>-4.9415695405544318E-3</v>
      </c>
      <c r="AI245">
        <f t="shared" si="127"/>
        <v>1.0993758548058672</v>
      </c>
      <c r="AJ245">
        <f t="shared" si="128"/>
        <v>-0.97737796353329809</v>
      </c>
      <c r="AK245">
        <f t="shared" si="129"/>
        <v>0.1619396167761403</v>
      </c>
      <c r="AL245">
        <f t="shared" si="130"/>
        <v>1.020393255332334</v>
      </c>
      <c r="AM245">
        <f t="shared" si="131"/>
        <v>0.55961689300159567</v>
      </c>
      <c r="AN245">
        <f t="shared" si="136"/>
        <v>13.431452438256336</v>
      </c>
      <c r="AO245">
        <f t="shared" si="136"/>
        <v>13.431451951990468</v>
      </c>
      <c r="AP245">
        <f t="shared" si="136"/>
        <v>13.431448005992772</v>
      </c>
      <c r="AQ245">
        <f t="shared" si="136"/>
        <v>13.431415985301525</v>
      </c>
      <c r="AR245">
        <f t="shared" si="136"/>
        <v>13.431156190636262</v>
      </c>
      <c r="AS245">
        <f t="shared" si="136"/>
        <v>13.429051306713005</v>
      </c>
      <c r="AT245">
        <f t="shared" si="136"/>
        <v>13.412183625021292</v>
      </c>
      <c r="AU245">
        <f t="shared" si="132"/>
        <v>13.286834314463128</v>
      </c>
    </row>
    <row r="246" spans="1:47">
      <c r="A246" s="47" t="s">
        <v>127</v>
      </c>
      <c r="B246" s="48" t="s">
        <v>49</v>
      </c>
      <c r="C246" s="51">
        <v>52513.411800000002</v>
      </c>
      <c r="D246" s="51">
        <v>2.0000000000000001E-4</v>
      </c>
      <c r="E246" s="58">
        <f t="shared" si="113"/>
        <v>24202.011431042021</v>
      </c>
      <c r="F246">
        <f t="shared" si="114"/>
        <v>24202</v>
      </c>
      <c r="G246">
        <f t="shared" si="115"/>
        <v>4.1323460027342662E-3</v>
      </c>
      <c r="J246" s="117"/>
      <c r="K246" s="116">
        <f t="shared" si="135"/>
        <v>4.1323460027342662E-3</v>
      </c>
      <c r="M246" s="116"/>
      <c r="O246" s="40"/>
      <c r="Q246" s="293">
        <f t="shared" si="116"/>
        <v>37494.911800000002</v>
      </c>
      <c r="R246" s="8">
        <f t="shared" si="117"/>
        <v>1.7076283486313868E-5</v>
      </c>
      <c r="S246" s="116">
        <v>1</v>
      </c>
      <c r="T246" s="167">
        <f t="shared" si="118"/>
        <v>1.7076283486313868E-5</v>
      </c>
      <c r="W246" s="8"/>
      <c r="Z246">
        <f t="shared" si="119"/>
        <v>24202</v>
      </c>
      <c r="AA246">
        <f t="shared" si="120"/>
        <v>-1.5435651791813349E-3</v>
      </c>
      <c r="AB246">
        <f t="shared" si="121"/>
        <v>9.0700521842659466E-3</v>
      </c>
      <c r="AC246">
        <f t="shared" si="122"/>
        <v>4.1323460027342662E-3</v>
      </c>
      <c r="AD246">
        <f t="shared" si="123"/>
        <v>5.6759111819156011E-3</v>
      </c>
      <c r="AE246">
        <f t="shared" si="124"/>
        <v>3.2215967744994555E-5</v>
      </c>
      <c r="AF246">
        <f t="shared" si="125"/>
        <v>4.1323460027342662E-3</v>
      </c>
      <c r="AG246" s="25"/>
      <c r="AH246">
        <f t="shared" si="126"/>
        <v>-4.9377061815316804E-3</v>
      </c>
      <c r="AI246">
        <f t="shared" si="127"/>
        <v>1.0974143431968932</v>
      </c>
      <c r="AJ246">
        <f t="shared" si="128"/>
        <v>-0.97475442291306935</v>
      </c>
      <c r="AK246">
        <f t="shared" si="129"/>
        <v>0.1631270846288804</v>
      </c>
      <c r="AL246">
        <f t="shared" si="130"/>
        <v>1.0324614726792356</v>
      </c>
      <c r="AM246">
        <f t="shared" si="131"/>
        <v>0.56756765446855306</v>
      </c>
      <c r="AN246">
        <f t="shared" si="136"/>
        <v>13.442239425622903</v>
      </c>
      <c r="AO246">
        <f t="shared" si="136"/>
        <v>13.442238969170482</v>
      </c>
      <c r="AP246">
        <f t="shared" si="136"/>
        <v>13.44223521739355</v>
      </c>
      <c r="AQ246">
        <f t="shared" si="136"/>
        <v>13.442204380580142</v>
      </c>
      <c r="AR246">
        <f t="shared" si="136"/>
        <v>13.44195096812787</v>
      </c>
      <c r="AS246">
        <f t="shared" si="136"/>
        <v>13.439871368590158</v>
      </c>
      <c r="AT246">
        <f t="shared" si="136"/>
        <v>13.422995756271167</v>
      </c>
      <c r="AU246">
        <f t="shared" si="132"/>
        <v>13.296300458779303</v>
      </c>
    </row>
    <row r="247" spans="1:47">
      <c r="A247" s="37" t="s">
        <v>119</v>
      </c>
      <c r="B247" s="38" t="s">
        <v>45</v>
      </c>
      <c r="C247" s="37">
        <v>52525.698700000001</v>
      </c>
      <c r="D247" s="37" t="s">
        <v>124</v>
      </c>
      <c r="E247" s="58">
        <f t="shared" si="113"/>
        <v>24235.999889428043</v>
      </c>
      <c r="F247">
        <f t="shared" si="114"/>
        <v>24236</v>
      </c>
      <c r="G247">
        <f t="shared" si="115"/>
        <v>-3.9971993828658015E-5</v>
      </c>
      <c r="J247" s="117"/>
      <c r="K247" s="116">
        <f t="shared" si="135"/>
        <v>-3.9971993828658015E-5</v>
      </c>
      <c r="M247" s="116"/>
      <c r="O247" s="40"/>
      <c r="Q247" s="293">
        <f t="shared" si="116"/>
        <v>37507.198700000001</v>
      </c>
      <c r="R247" s="8">
        <f t="shared" si="117"/>
        <v>1.5977602906382744E-9</v>
      </c>
      <c r="S247" s="116">
        <v>1</v>
      </c>
      <c r="T247" s="167">
        <f t="shared" si="118"/>
        <v>1.5977602906382744E-9</v>
      </c>
      <c r="V247" s="8"/>
      <c r="Z247">
        <f t="shared" si="119"/>
        <v>24236</v>
      </c>
      <c r="AA247">
        <f t="shared" si="120"/>
        <v>-1.566347015203487E-3</v>
      </c>
      <c r="AB247">
        <f t="shared" si="121"/>
        <v>4.8915722556200428E-3</v>
      </c>
      <c r="AC247">
        <f t="shared" si="122"/>
        <v>-3.9971993828658015E-5</v>
      </c>
      <c r="AD247">
        <f t="shared" si="123"/>
        <v>1.5263750213748289E-3</v>
      </c>
      <c r="AE247">
        <f t="shared" si="124"/>
        <v>2.3298207058770096E-6</v>
      </c>
      <c r="AF247">
        <f t="shared" si="125"/>
        <v>-3.9971993828658015E-5</v>
      </c>
      <c r="AG247" s="25"/>
      <c r="AH247">
        <f t="shared" si="126"/>
        <v>-4.9315442494487008E-3</v>
      </c>
      <c r="AI247">
        <f t="shared" si="127"/>
        <v>1.0947353803892155</v>
      </c>
      <c r="AJ247">
        <f t="shared" si="128"/>
        <v>-0.9709752275473158</v>
      </c>
      <c r="AK247">
        <f t="shared" si="129"/>
        <v>0.1646973214794662</v>
      </c>
      <c r="AL247">
        <f t="shared" si="130"/>
        <v>1.0488049976019473</v>
      </c>
      <c r="AM247">
        <f t="shared" si="131"/>
        <v>0.57842239785703931</v>
      </c>
      <c r="AN247">
        <f t="shared" si="136"/>
        <v>13.45687874451283</v>
      </c>
      <c r="AO247">
        <f t="shared" si="136"/>
        <v>13.456878326842983</v>
      </c>
      <c r="AP247">
        <f t="shared" si="136"/>
        <v>13.456874832094591</v>
      </c>
      <c r="AQ247">
        <f t="shared" si="136"/>
        <v>13.456845591249554</v>
      </c>
      <c r="AR247">
        <f t="shared" si="136"/>
        <v>13.456600972104686</v>
      </c>
      <c r="AS247">
        <f t="shared" si="136"/>
        <v>13.454557456813681</v>
      </c>
      <c r="AT247">
        <f t="shared" si="136"/>
        <v>13.437682012713964</v>
      </c>
      <c r="AU247">
        <f t="shared" si="132"/>
        <v>13.309174415049299</v>
      </c>
    </row>
    <row r="248" spans="1:47">
      <c r="A248" s="77" t="s">
        <v>128</v>
      </c>
      <c r="B248" s="38" t="s">
        <v>45</v>
      </c>
      <c r="C248" s="37">
        <v>52541.968999999997</v>
      </c>
      <c r="D248" s="37" t="s">
        <v>79</v>
      </c>
      <c r="E248" s="58">
        <f t="shared" si="113"/>
        <v>24281.007370117077</v>
      </c>
      <c r="F248">
        <f t="shared" si="114"/>
        <v>24281</v>
      </c>
      <c r="G248">
        <f t="shared" si="115"/>
        <v>2.6643129967851564E-3</v>
      </c>
      <c r="J248" s="117">
        <f>G248</f>
        <v>2.6643129967851564E-3</v>
      </c>
      <c r="K248" s="116"/>
      <c r="M248" s="116"/>
      <c r="O248" s="40"/>
      <c r="Q248" s="293">
        <f t="shared" si="116"/>
        <v>37523.468999999997</v>
      </c>
      <c r="R248" s="8">
        <f t="shared" si="117"/>
        <v>7.0985637448383008E-6</v>
      </c>
      <c r="S248" s="116">
        <v>1</v>
      </c>
      <c r="T248" s="167">
        <f t="shared" si="118"/>
        <v>7.0985637448383008E-6</v>
      </c>
      <c r="Z248">
        <f t="shared" si="119"/>
        <v>24281</v>
      </c>
      <c r="AA248">
        <f t="shared" si="120"/>
        <v>-1.5951299278464748E-3</v>
      </c>
      <c r="AB248">
        <f t="shared" si="121"/>
        <v>7.5861074134691365E-3</v>
      </c>
      <c r="AC248">
        <f t="shared" si="122"/>
        <v>2.6643129967851564E-3</v>
      </c>
      <c r="AD248">
        <f t="shared" si="123"/>
        <v>4.2594429246316312E-3</v>
      </c>
      <c r="AE248">
        <f t="shared" si="124"/>
        <v>1.8142854028194464E-5</v>
      </c>
      <c r="AF248">
        <f t="shared" si="125"/>
        <v>2.6643129967851564E-3</v>
      </c>
      <c r="AG248" s="25"/>
      <c r="AH248">
        <f t="shared" si="126"/>
        <v>-4.92179441668398E-3</v>
      </c>
      <c r="AI248">
        <f t="shared" si="127"/>
        <v>1.091171409366219</v>
      </c>
      <c r="AJ248">
        <f t="shared" si="128"/>
        <v>-0.96560672828546368</v>
      </c>
      <c r="AK248">
        <f t="shared" si="129"/>
        <v>0.16669665297832853</v>
      </c>
      <c r="AL248">
        <f t="shared" si="130"/>
        <v>1.0703131353807818</v>
      </c>
      <c r="AM248">
        <f t="shared" si="131"/>
        <v>0.5928648768168675</v>
      </c>
      <c r="AN248">
        <f t="shared" si="136"/>
        <v>13.47619914468644</v>
      </c>
      <c r="AO248">
        <f t="shared" si="136"/>
        <v>13.476198775172112</v>
      </c>
      <c r="AP248">
        <f t="shared" si="136"/>
        <v>13.476195607119998</v>
      </c>
      <c r="AQ248">
        <f t="shared" si="136"/>
        <v>13.476168446174613</v>
      </c>
      <c r="AR248">
        <f t="shared" si="136"/>
        <v>13.475935623719375</v>
      </c>
      <c r="AS248">
        <f t="shared" si="136"/>
        <v>13.473942729137454</v>
      </c>
      <c r="AT248">
        <f t="shared" si="136"/>
        <v>13.45708690669783</v>
      </c>
      <c r="AU248">
        <f t="shared" si="132"/>
        <v>13.326213474818413</v>
      </c>
    </row>
    <row r="249" spans="1:47">
      <c r="A249" s="77" t="s">
        <v>128</v>
      </c>
      <c r="B249" s="38" t="s">
        <v>45</v>
      </c>
      <c r="C249" s="37">
        <v>52542.150500000003</v>
      </c>
      <c r="D249" s="37" t="s">
        <v>79</v>
      </c>
      <c r="E249" s="58">
        <f t="shared" si="113"/>
        <v>24281.509441851791</v>
      </c>
      <c r="F249">
        <f t="shared" si="114"/>
        <v>24281.5</v>
      </c>
      <c r="G249">
        <f t="shared" si="115"/>
        <v>3.4132495056837797E-3</v>
      </c>
      <c r="J249" s="117">
        <f>G249</f>
        <v>3.4132495056837797E-3</v>
      </c>
      <c r="K249" s="116"/>
      <c r="M249" s="116"/>
      <c r="O249" s="40"/>
      <c r="Q249" s="293">
        <f t="shared" si="116"/>
        <v>37523.650500000003</v>
      </c>
      <c r="R249" s="8">
        <f t="shared" si="117"/>
        <v>1.1650272188050567E-5</v>
      </c>
      <c r="S249" s="116">
        <v>1</v>
      </c>
      <c r="T249" s="167">
        <f t="shared" si="118"/>
        <v>1.1650272188050567E-5</v>
      </c>
      <c r="U249" s="8"/>
      <c r="V249" s="8"/>
      <c r="Z249">
        <f t="shared" si="119"/>
        <v>24281.5</v>
      </c>
      <c r="AA249">
        <f t="shared" si="120"/>
        <v>-1.5954410455641796E-3</v>
      </c>
      <c r="AB249">
        <f t="shared" si="121"/>
        <v>8.3349254597672937E-3</v>
      </c>
      <c r="AC249">
        <f t="shared" si="122"/>
        <v>3.4132495056837797E-3</v>
      </c>
      <c r="AD249">
        <f t="shared" si="123"/>
        <v>5.0086905512479593E-3</v>
      </c>
      <c r="AE249">
        <f t="shared" si="124"/>
        <v>2.5086981038160586E-5</v>
      </c>
      <c r="AF249">
        <f t="shared" si="125"/>
        <v>3.4132495056837797E-3</v>
      </c>
      <c r="AG249" s="25"/>
      <c r="AH249">
        <f t="shared" si="126"/>
        <v>-4.9216759540835131E-3</v>
      </c>
      <c r="AI249">
        <f t="shared" si="127"/>
        <v>1.0911317011272268</v>
      </c>
      <c r="AJ249">
        <f t="shared" si="128"/>
        <v>-0.96554476954748913</v>
      </c>
      <c r="AK249">
        <f t="shared" si="129"/>
        <v>0.16671836446431992</v>
      </c>
      <c r="AL249">
        <f t="shared" si="130"/>
        <v>1.0705513264443349</v>
      </c>
      <c r="AM249">
        <f t="shared" si="131"/>
        <v>0.59302584445598039</v>
      </c>
      <c r="AN249">
        <f t="shared" si="136"/>
        <v>13.476413461566127</v>
      </c>
      <c r="AO249">
        <f t="shared" si="136"/>
        <v>13.476413092566402</v>
      </c>
      <c r="AP249">
        <f t="shared" si="136"/>
        <v>13.476409928054077</v>
      </c>
      <c r="AQ249">
        <f t="shared" si="136"/>
        <v>13.476382789976707</v>
      </c>
      <c r="AR249">
        <f t="shared" si="136"/>
        <v>13.476150099403542</v>
      </c>
      <c r="AS249">
        <f t="shared" si="136"/>
        <v>13.474157784859434</v>
      </c>
      <c r="AT249">
        <f t="shared" si="136"/>
        <v>13.457302304461038</v>
      </c>
      <c r="AU249">
        <f t="shared" si="132"/>
        <v>13.326402797704738</v>
      </c>
    </row>
    <row r="250" spans="1:47">
      <c r="A250" s="37" t="s">
        <v>119</v>
      </c>
      <c r="B250" s="38" t="s">
        <v>45</v>
      </c>
      <c r="C250" s="37">
        <v>52584.622300000003</v>
      </c>
      <c r="D250" s="37" t="s">
        <v>124</v>
      </c>
      <c r="E250" s="58">
        <f t="shared" si="113"/>
        <v>24398.996440759543</v>
      </c>
      <c r="F250">
        <f t="shared" si="114"/>
        <v>24399</v>
      </c>
      <c r="G250">
        <f t="shared" si="115"/>
        <v>-1.2866729957750067E-3</v>
      </c>
      <c r="J250" s="117"/>
      <c r="K250" s="116">
        <f>G250</f>
        <v>-1.2866729957750067E-3</v>
      </c>
      <c r="M250" s="116"/>
      <c r="O250" s="40"/>
      <c r="Q250" s="293">
        <f t="shared" si="116"/>
        <v>37566.122300000003</v>
      </c>
      <c r="R250" s="8">
        <f t="shared" si="117"/>
        <v>1.6555273980566304E-6</v>
      </c>
      <c r="S250" s="116">
        <v>1</v>
      </c>
      <c r="T250" s="167">
        <f t="shared" si="118"/>
        <v>1.6555273980566304E-6</v>
      </c>
      <c r="U250" s="8"/>
      <c r="V250" s="8"/>
      <c r="Z250">
        <f t="shared" si="119"/>
        <v>24399</v>
      </c>
      <c r="AA250">
        <f t="shared" si="120"/>
        <v>-1.6633486435635959E-3</v>
      </c>
      <c r="AB250">
        <f t="shared" si="121"/>
        <v>3.6010823634873455E-3</v>
      </c>
      <c r="AC250">
        <f t="shared" si="122"/>
        <v>-1.2866729957750067E-3</v>
      </c>
      <c r="AD250">
        <f t="shared" si="123"/>
        <v>3.7667564778858919E-4</v>
      </c>
      <c r="AE250">
        <f t="shared" si="124"/>
        <v>1.418845436369533E-7</v>
      </c>
      <c r="AF250">
        <f t="shared" si="125"/>
        <v>-1.2866729957750067E-3</v>
      </c>
      <c r="AG250" s="25"/>
      <c r="AH250">
        <f t="shared" si="126"/>
        <v>-4.8877553592623522E-3</v>
      </c>
      <c r="AI250">
        <f t="shared" si="127"/>
        <v>1.0817443651190433</v>
      </c>
      <c r="AJ250">
        <f t="shared" si="128"/>
        <v>-0.94962436496370051</v>
      </c>
      <c r="AK250">
        <f t="shared" si="129"/>
        <v>0.17151635132337836</v>
      </c>
      <c r="AL250">
        <f t="shared" si="130"/>
        <v>1.1260449017191589</v>
      </c>
      <c r="AM250">
        <f t="shared" si="131"/>
        <v>0.6311680142778382</v>
      </c>
      <c r="AN250">
        <f t="shared" si="136"/>
        <v>13.526560763048311</v>
      </c>
      <c r="AO250">
        <f t="shared" si="136"/>
        <v>13.526560502539112</v>
      </c>
      <c r="AP250">
        <f t="shared" si="136"/>
        <v>13.526558111217547</v>
      </c>
      <c r="AQ250">
        <f t="shared" si="136"/>
        <v>13.526536160670693</v>
      </c>
      <c r="AR250">
        <f t="shared" si="136"/>
        <v>13.526334703190219</v>
      </c>
      <c r="AS250">
        <f t="shared" si="136"/>
        <v>13.524488468119282</v>
      </c>
      <c r="AT250">
        <f t="shared" si="136"/>
        <v>13.507788674031159</v>
      </c>
      <c r="AU250">
        <f t="shared" si="132"/>
        <v>13.370893675990757</v>
      </c>
    </row>
    <row r="251" spans="1:47">
      <c r="A251" s="47" t="s">
        <v>129</v>
      </c>
      <c r="B251" s="48" t="s">
        <v>49</v>
      </c>
      <c r="C251" s="51">
        <v>52838.402000000002</v>
      </c>
      <c r="D251" s="51">
        <v>4.0000000000000002E-4</v>
      </c>
      <c r="E251" s="58">
        <f t="shared" si="113"/>
        <v>25101.010844121545</v>
      </c>
      <c r="F251">
        <f t="shared" si="114"/>
        <v>25101</v>
      </c>
      <c r="G251">
        <f t="shared" si="115"/>
        <v>3.9201730032800697E-3</v>
      </c>
      <c r="J251" s="117"/>
      <c r="K251" s="116">
        <f>G251</f>
        <v>3.9201730032800697E-3</v>
      </c>
      <c r="M251" s="116"/>
      <c r="O251" s="40"/>
      <c r="Q251" s="293">
        <f t="shared" si="116"/>
        <v>37819.902000000002</v>
      </c>
      <c r="R251" s="8">
        <f t="shared" si="117"/>
        <v>1.536775637564588E-5</v>
      </c>
      <c r="S251" s="116">
        <v>1</v>
      </c>
      <c r="T251" s="167">
        <f t="shared" si="118"/>
        <v>1.536775637564588E-5</v>
      </c>
      <c r="V251" s="8"/>
      <c r="Z251">
        <f t="shared" si="119"/>
        <v>25101</v>
      </c>
      <c r="AA251">
        <f t="shared" si="120"/>
        <v>-1.874387995404847E-3</v>
      </c>
      <c r="AB251">
        <f t="shared" si="121"/>
        <v>8.3742173386616645E-3</v>
      </c>
      <c r="AC251">
        <f t="shared" si="122"/>
        <v>3.9201730032800697E-3</v>
      </c>
      <c r="AD251">
        <f t="shared" si="123"/>
        <v>5.7945609986849167E-3</v>
      </c>
      <c r="AE251">
        <f t="shared" si="124"/>
        <v>3.3576937167480336E-5</v>
      </c>
      <c r="AF251">
        <f t="shared" si="125"/>
        <v>3.9201730032800697E-3</v>
      </c>
      <c r="AG251" s="25"/>
      <c r="AH251">
        <f t="shared" si="126"/>
        <v>-4.4540443353815948E-3</v>
      </c>
      <c r="AI251">
        <f t="shared" si="127"/>
        <v>1.0251949653167751</v>
      </c>
      <c r="AJ251">
        <f t="shared" si="128"/>
        <v>-0.80772349397349985</v>
      </c>
      <c r="AK251">
        <f t="shared" si="129"/>
        <v>0.18832210099371369</v>
      </c>
      <c r="AL251">
        <f t="shared" si="130"/>
        <v>1.4377995148201759</v>
      </c>
      <c r="AM251">
        <f t="shared" si="131"/>
        <v>0.87512317361373448</v>
      </c>
      <c r="AN251">
        <f t="shared" ref="AN251:AT260" si="137">$AU251+$AB$7*SIN(AO251)</f>
        <v>13.81705079417762</v>
      </c>
      <c r="AO251">
        <f t="shared" si="137"/>
        <v>13.817050784158114</v>
      </c>
      <c r="AP251">
        <f t="shared" si="137"/>
        <v>13.817050616575958</v>
      </c>
      <c r="AQ251">
        <f t="shared" si="137"/>
        <v>13.817047813677476</v>
      </c>
      <c r="AR251">
        <f t="shared" si="137"/>
        <v>13.817000937259083</v>
      </c>
      <c r="AS251">
        <f t="shared" si="137"/>
        <v>13.816217943428752</v>
      </c>
      <c r="AT251">
        <f t="shared" si="137"/>
        <v>13.803401417174511</v>
      </c>
      <c r="AU251">
        <f t="shared" si="132"/>
        <v>13.636703008388928</v>
      </c>
    </row>
    <row r="252" spans="1:47">
      <c r="A252" s="78" t="s">
        <v>130</v>
      </c>
      <c r="B252" s="79"/>
      <c r="C252" s="75">
        <v>52852.495600000002</v>
      </c>
      <c r="D252" s="75">
        <v>2.0000000000000001E-4</v>
      </c>
      <c r="E252" s="58">
        <f t="shared" si="113"/>
        <v>25139.997060100297</v>
      </c>
      <c r="F252">
        <f t="shared" si="114"/>
        <v>25140</v>
      </c>
      <c r="G252">
        <f t="shared" si="115"/>
        <v>-1.0627800002112053E-3</v>
      </c>
      <c r="J252" s="117"/>
      <c r="K252" s="116">
        <f>G252</f>
        <v>-1.0627800002112053E-3</v>
      </c>
      <c r="M252" s="116"/>
      <c r="O252" s="40"/>
      <c r="Q252" s="293">
        <f t="shared" si="116"/>
        <v>37833.995600000002</v>
      </c>
      <c r="R252" s="8">
        <f t="shared" si="117"/>
        <v>1.1295013288489296E-6</v>
      </c>
      <c r="S252" s="116">
        <v>1</v>
      </c>
      <c r="T252" s="167">
        <f t="shared" si="118"/>
        <v>1.1295013288489296E-6</v>
      </c>
      <c r="V252" s="8"/>
      <c r="Z252">
        <f t="shared" si="119"/>
        <v>25140</v>
      </c>
      <c r="AA252">
        <f t="shared" si="120"/>
        <v>-1.87752401501222E-3</v>
      </c>
      <c r="AB252">
        <f t="shared" si="121"/>
        <v>3.3567533261844662E-3</v>
      </c>
      <c r="AC252">
        <f t="shared" si="122"/>
        <v>-1.0627800002112053E-3</v>
      </c>
      <c r="AD252">
        <f t="shared" si="123"/>
        <v>8.1474401480101464E-4</v>
      </c>
      <c r="AE252">
        <f t="shared" si="124"/>
        <v>6.6380780965407594E-7</v>
      </c>
      <c r="AF252">
        <f t="shared" si="125"/>
        <v>-1.0627800002112053E-3</v>
      </c>
      <c r="AG252" s="25"/>
      <c r="AH252">
        <f t="shared" si="126"/>
        <v>-4.4195333263956716E-3</v>
      </c>
      <c r="AI252">
        <f t="shared" si="127"/>
        <v>1.0221124017327627</v>
      </c>
      <c r="AJ252">
        <f t="shared" si="128"/>
        <v>-0.79797578164375649</v>
      </c>
      <c r="AK252">
        <f t="shared" si="129"/>
        <v>0.18870888079157513</v>
      </c>
      <c r="AL252">
        <f t="shared" si="130"/>
        <v>1.4541509291646719</v>
      </c>
      <c r="AM252">
        <f t="shared" si="131"/>
        <v>0.88966453281372371</v>
      </c>
      <c r="AN252">
        <f t="shared" si="137"/>
        <v>13.832733404988419</v>
      </c>
      <c r="AO252">
        <f t="shared" si="137"/>
        <v>13.832733397341217</v>
      </c>
      <c r="AP252">
        <f t="shared" si="137"/>
        <v>13.832733263069176</v>
      </c>
      <c r="AQ252">
        <f t="shared" si="137"/>
        <v>13.832730905486631</v>
      </c>
      <c r="AR252">
        <f t="shared" si="137"/>
        <v>13.832689513336424</v>
      </c>
      <c r="AS252">
        <f t="shared" si="137"/>
        <v>13.831963676115096</v>
      </c>
      <c r="AT252">
        <f t="shared" si="137"/>
        <v>13.819496675439565</v>
      </c>
      <c r="AU252">
        <f t="shared" si="132"/>
        <v>13.651470193522158</v>
      </c>
    </row>
    <row r="253" spans="1:47">
      <c r="A253" s="37" t="s">
        <v>131</v>
      </c>
      <c r="B253" s="38" t="s">
        <v>45</v>
      </c>
      <c r="C253" s="37">
        <v>52884.669300000001</v>
      </c>
      <c r="D253" s="37" t="s">
        <v>124</v>
      </c>
      <c r="E253" s="58">
        <f t="shared" si="113"/>
        <v>25228.997089690714</v>
      </c>
      <c r="F253">
        <f t="shared" si="114"/>
        <v>25229</v>
      </c>
      <c r="G253">
        <f t="shared" si="115"/>
        <v>-1.0520829964661971E-3</v>
      </c>
      <c r="J253" s="117"/>
      <c r="K253" s="116">
        <f>G253</f>
        <v>-1.0520829964661971E-3</v>
      </c>
      <c r="M253" s="116"/>
      <c r="O253" s="40"/>
      <c r="Q253" s="293">
        <f t="shared" si="116"/>
        <v>37866.169300000001</v>
      </c>
      <c r="R253" s="8">
        <f t="shared" si="117"/>
        <v>1.106878631453292E-6</v>
      </c>
      <c r="S253" s="116">
        <v>1</v>
      </c>
      <c r="T253" s="167">
        <f t="shared" si="118"/>
        <v>1.106878631453292E-6</v>
      </c>
      <c r="Z253">
        <f t="shared" si="119"/>
        <v>25229</v>
      </c>
      <c r="AA253">
        <f t="shared" si="120"/>
        <v>-1.8817659188293465E-3</v>
      </c>
      <c r="AB253">
        <f t="shared" si="121"/>
        <v>3.2850593575386652E-3</v>
      </c>
      <c r="AC253">
        <f t="shared" si="122"/>
        <v>-1.0520829964661971E-3</v>
      </c>
      <c r="AD253">
        <f t="shared" si="123"/>
        <v>8.2968292236314939E-4</v>
      </c>
      <c r="AE253">
        <f t="shared" si="124"/>
        <v>6.8837375166105576E-7</v>
      </c>
      <c r="AF253">
        <f t="shared" si="125"/>
        <v>-1.0520829964661971E-3</v>
      </c>
      <c r="AG253" s="25"/>
      <c r="AH253">
        <f t="shared" si="126"/>
        <v>-4.3371423540048623E-3</v>
      </c>
      <c r="AI253">
        <f t="shared" si="127"/>
        <v>1.0151264031730922</v>
      </c>
      <c r="AJ253">
        <f t="shared" si="128"/>
        <v>-0.77516779918835255</v>
      </c>
      <c r="AK253">
        <f t="shared" si="129"/>
        <v>0.18939691636097211</v>
      </c>
      <c r="AL253">
        <f t="shared" si="130"/>
        <v>1.4910993379391781</v>
      </c>
      <c r="AM253">
        <f t="shared" si="131"/>
        <v>0.92331807817618194</v>
      </c>
      <c r="AN253">
        <f t="shared" si="137"/>
        <v>13.868345751032027</v>
      </c>
      <c r="AO253">
        <f t="shared" si="137"/>
        <v>13.868345747134249</v>
      </c>
      <c r="AP253">
        <f t="shared" si="137"/>
        <v>13.86834566989406</v>
      </c>
      <c r="AQ253">
        <f t="shared" si="137"/>
        <v>13.868344139270983</v>
      </c>
      <c r="AR253">
        <f t="shared" si="137"/>
        <v>13.868313809574051</v>
      </c>
      <c r="AS253">
        <f t="shared" si="137"/>
        <v>13.867713505695463</v>
      </c>
      <c r="AT253">
        <f t="shared" si="137"/>
        <v>13.856089214001001</v>
      </c>
      <c r="AU253">
        <f t="shared" si="132"/>
        <v>13.685169667287738</v>
      </c>
    </row>
    <row r="254" spans="1:47">
      <c r="A254" s="53" t="s">
        <v>132</v>
      </c>
      <c r="B254" s="53" t="s">
        <v>49</v>
      </c>
      <c r="C254" s="54">
        <v>52903.467600000004</v>
      </c>
      <c r="D254" s="54" t="s">
        <v>76</v>
      </c>
      <c r="E254" s="58">
        <f t="shared" si="113"/>
        <v>25280.997613604653</v>
      </c>
      <c r="F254">
        <f t="shared" si="114"/>
        <v>25281</v>
      </c>
      <c r="G254">
        <f t="shared" si="115"/>
        <v>-8.6268699669744819E-4</v>
      </c>
      <c r="J254" s="117"/>
      <c r="K254" s="116"/>
      <c r="L254" s="116">
        <f>G254</f>
        <v>-8.6268699669744819E-4</v>
      </c>
      <c r="M254" s="116"/>
      <c r="O254" s="40">
        <f ca="1">+C$11+C$12*F254</f>
        <v>2.0799351134422397E-2</v>
      </c>
      <c r="Q254" s="293">
        <f t="shared" si="116"/>
        <v>37884.967600000004</v>
      </c>
      <c r="R254" s="8">
        <f t="shared" ca="1" si="117"/>
        <v>4.6924389599409017E-4</v>
      </c>
      <c r="S254" s="116">
        <v>1</v>
      </c>
      <c r="T254" s="167">
        <f t="shared" ca="1" si="118"/>
        <v>4.6924389599409017E-4</v>
      </c>
      <c r="Z254">
        <f t="shared" si="119"/>
        <v>25281</v>
      </c>
      <c r="AA254">
        <f t="shared" si="120"/>
        <v>-1.882434902219266E-3</v>
      </c>
      <c r="AB254">
        <f t="shared" si="121"/>
        <v>3.4240437060437728E-3</v>
      </c>
      <c r="AC254">
        <f t="shared" si="122"/>
        <v>-8.6268699669744819E-4</v>
      </c>
      <c r="AD254">
        <f t="shared" si="123"/>
        <v>1.0197479055218178E-3</v>
      </c>
      <c r="AE254">
        <f t="shared" si="124"/>
        <v>1.0398857908161341E-6</v>
      </c>
      <c r="AF254">
        <f t="shared" si="125"/>
        <v>-8.6268699669744819E-4</v>
      </c>
      <c r="AG254" s="25"/>
      <c r="AH254">
        <f t="shared" si="126"/>
        <v>-4.286730702741221E-3</v>
      </c>
      <c r="AI254">
        <f t="shared" si="127"/>
        <v>1.0110787423051388</v>
      </c>
      <c r="AJ254">
        <f t="shared" si="128"/>
        <v>-0.7615011196802165</v>
      </c>
      <c r="AK254">
        <f t="shared" si="129"/>
        <v>0.18967672885448106</v>
      </c>
      <c r="AL254">
        <f t="shared" si="130"/>
        <v>1.5124540646448896</v>
      </c>
      <c r="AM254">
        <f t="shared" si="131"/>
        <v>0.94329577895730454</v>
      </c>
      <c r="AN254">
        <f t="shared" si="137"/>
        <v>13.889040347098982</v>
      </c>
      <c r="AO254">
        <f t="shared" si="137"/>
        <v>13.889040344580401</v>
      </c>
      <c r="AP254">
        <f t="shared" si="137"/>
        <v>13.889040290605175</v>
      </c>
      <c r="AQ254">
        <f t="shared" si="137"/>
        <v>13.889039133875146</v>
      </c>
      <c r="AR254">
        <f t="shared" si="137"/>
        <v>13.889014345543108</v>
      </c>
      <c r="AS254">
        <f t="shared" si="137"/>
        <v>13.888483721580654</v>
      </c>
      <c r="AT254">
        <f t="shared" si="137"/>
        <v>13.877379498281371</v>
      </c>
      <c r="AU254">
        <f t="shared" si="132"/>
        <v>13.704859247465382</v>
      </c>
    </row>
    <row r="255" spans="1:47">
      <c r="A255" s="75" t="s">
        <v>133</v>
      </c>
      <c r="B255" s="76" t="s">
        <v>49</v>
      </c>
      <c r="C255" s="75">
        <v>52903.467640000003</v>
      </c>
      <c r="D255" s="75">
        <v>1.1999999999999999E-3</v>
      </c>
      <c r="E255" s="58">
        <f t="shared" si="113"/>
        <v>25280.997724254066</v>
      </c>
      <c r="F255">
        <f t="shared" si="114"/>
        <v>25281</v>
      </c>
      <c r="G255">
        <f t="shared" si="115"/>
        <v>-8.2268699770793319E-4</v>
      </c>
      <c r="J255" s="117"/>
      <c r="K255" s="116">
        <f>G255</f>
        <v>-8.2268699770793319E-4</v>
      </c>
      <c r="M255" s="116"/>
      <c r="O255" s="40"/>
      <c r="Q255" s="293">
        <f t="shared" si="116"/>
        <v>37884.967640000003</v>
      </c>
      <c r="R255" s="8">
        <f t="shared" si="117"/>
        <v>6.7681389619769287E-7</v>
      </c>
      <c r="S255" s="116">
        <v>1</v>
      </c>
      <c r="T255" s="167">
        <f t="shared" si="118"/>
        <v>6.7681389619769287E-7</v>
      </c>
      <c r="Z255">
        <f t="shared" si="119"/>
        <v>25281</v>
      </c>
      <c r="AA255">
        <f t="shared" si="120"/>
        <v>-1.882434902219266E-3</v>
      </c>
      <c r="AB255">
        <f t="shared" si="121"/>
        <v>3.4640437050332878E-3</v>
      </c>
      <c r="AC255">
        <f t="shared" si="122"/>
        <v>-8.2268699770793319E-4</v>
      </c>
      <c r="AD255">
        <f t="shared" si="123"/>
        <v>1.0597479045113328E-3</v>
      </c>
      <c r="AE255">
        <f t="shared" si="124"/>
        <v>1.1230656211161608E-6</v>
      </c>
      <c r="AF255">
        <f t="shared" si="125"/>
        <v>-8.2268699770793319E-4</v>
      </c>
      <c r="AG255" s="25"/>
      <c r="AH255">
        <f t="shared" si="126"/>
        <v>-4.286730702741221E-3</v>
      </c>
      <c r="AI255">
        <f t="shared" si="127"/>
        <v>1.0110787423051388</v>
      </c>
      <c r="AJ255">
        <f t="shared" si="128"/>
        <v>-0.7615011196802165</v>
      </c>
      <c r="AK255">
        <f t="shared" si="129"/>
        <v>0.18967672885448106</v>
      </c>
      <c r="AL255">
        <f t="shared" si="130"/>
        <v>1.5124540646448896</v>
      </c>
      <c r="AM255">
        <f t="shared" si="131"/>
        <v>0.94329577895730454</v>
      </c>
      <c r="AN255">
        <f t="shared" si="137"/>
        <v>13.889040347098982</v>
      </c>
      <c r="AO255">
        <f t="shared" si="137"/>
        <v>13.889040344580401</v>
      </c>
      <c r="AP255">
        <f t="shared" si="137"/>
        <v>13.889040290605175</v>
      </c>
      <c r="AQ255">
        <f t="shared" si="137"/>
        <v>13.889039133875146</v>
      </c>
      <c r="AR255">
        <f t="shared" si="137"/>
        <v>13.889014345543108</v>
      </c>
      <c r="AS255">
        <f t="shared" si="137"/>
        <v>13.888483721580654</v>
      </c>
      <c r="AT255">
        <f t="shared" si="137"/>
        <v>13.877379498281371</v>
      </c>
      <c r="AU255">
        <f t="shared" si="132"/>
        <v>13.704859247465382</v>
      </c>
    </row>
    <row r="256" spans="1:47">
      <c r="A256" s="77" t="s">
        <v>134</v>
      </c>
      <c r="B256" s="38" t="s">
        <v>45</v>
      </c>
      <c r="C256" s="37">
        <v>52913.952100000002</v>
      </c>
      <c r="D256" s="37" t="s">
        <v>79</v>
      </c>
      <c r="E256" s="58">
        <f t="shared" si="113"/>
        <v>25310.0002092104</v>
      </c>
      <c r="F256">
        <f t="shared" si="114"/>
        <v>25310</v>
      </c>
      <c r="G256">
        <f t="shared" si="115"/>
        <v>7.5630006904248148E-5</v>
      </c>
      <c r="J256" s="117">
        <f>G256</f>
        <v>7.5630006904248148E-5</v>
      </c>
      <c r="K256" s="116"/>
      <c r="M256" s="116"/>
      <c r="O256" s="40"/>
      <c r="Q256" s="293">
        <f t="shared" si="116"/>
        <v>37895.452100000002</v>
      </c>
      <c r="R256" s="8">
        <f t="shared" si="117"/>
        <v>5.7198979443366226E-9</v>
      </c>
      <c r="S256" s="116">
        <v>1</v>
      </c>
      <c r="T256" s="167">
        <f t="shared" si="118"/>
        <v>5.7198979443366226E-9</v>
      </c>
      <c r="V256" s="8"/>
      <c r="Z256">
        <f t="shared" si="119"/>
        <v>25310</v>
      </c>
      <c r="AA256">
        <f t="shared" si="120"/>
        <v>-1.882248374074246E-3</v>
      </c>
      <c r="AB256">
        <f t="shared" si="121"/>
        <v>4.33353835449305E-3</v>
      </c>
      <c r="AC256">
        <f t="shared" si="122"/>
        <v>7.5630006904248148E-5</v>
      </c>
      <c r="AD256">
        <f t="shared" si="123"/>
        <v>1.9578783809784941E-3</v>
      </c>
      <c r="AE256">
        <f t="shared" si="124"/>
        <v>3.8332877547029692E-6</v>
      </c>
      <c r="AF256">
        <f t="shared" si="125"/>
        <v>7.5630006904248148E-5</v>
      </c>
      <c r="AG256" s="25"/>
      <c r="AH256">
        <f t="shared" si="126"/>
        <v>-4.2579083475888018E-3</v>
      </c>
      <c r="AI256">
        <f t="shared" si="127"/>
        <v>1.0088330950302875</v>
      </c>
      <c r="AJ256">
        <f t="shared" si="128"/>
        <v>-0.75377660731245133</v>
      </c>
      <c r="AK256">
        <f t="shared" si="129"/>
        <v>0.18979456375825393</v>
      </c>
      <c r="AL256">
        <f t="shared" si="130"/>
        <v>1.5242895900423594</v>
      </c>
      <c r="AM256">
        <f t="shared" si="131"/>
        <v>0.9545421185006614</v>
      </c>
      <c r="AN256">
        <f t="shared" si="137"/>
        <v>13.900545734384981</v>
      </c>
      <c r="AO256">
        <f t="shared" si="137"/>
        <v>13.900545732442223</v>
      </c>
      <c r="AP256">
        <f t="shared" si="137"/>
        <v>13.90054568882365</v>
      </c>
      <c r="AQ256">
        <f t="shared" si="137"/>
        <v>13.900544709506223</v>
      </c>
      <c r="AR256">
        <f t="shared" si="137"/>
        <v>13.900522723070768</v>
      </c>
      <c r="AS256">
        <f t="shared" si="137"/>
        <v>13.900029637116766</v>
      </c>
      <c r="AT256">
        <f t="shared" si="137"/>
        <v>13.889223914789643</v>
      </c>
      <c r="AU256">
        <f t="shared" si="132"/>
        <v>13.715839974872143</v>
      </c>
    </row>
    <row r="257" spans="1:47">
      <c r="A257" s="53" t="s">
        <v>132</v>
      </c>
      <c r="B257" s="53" t="s">
        <v>49</v>
      </c>
      <c r="C257" s="54">
        <v>52956.2474</v>
      </c>
      <c r="D257" s="54" t="s">
        <v>76</v>
      </c>
      <c r="E257" s="58">
        <f t="shared" si="113"/>
        <v>25426.998967560714</v>
      </c>
      <c r="F257">
        <f t="shared" si="114"/>
        <v>25427</v>
      </c>
      <c r="G257">
        <f t="shared" si="115"/>
        <v>-3.7322899879654869E-4</v>
      </c>
      <c r="J257" s="117"/>
      <c r="K257" s="116"/>
      <c r="L257" s="116">
        <f>G257</f>
        <v>-3.7322899879654869E-4</v>
      </c>
      <c r="M257" s="116"/>
      <c r="O257" s="40">
        <f ca="1">+C$11+C$12*F257</f>
        <v>2.0325250627855548E-2</v>
      </c>
      <c r="Q257" s="293">
        <f t="shared" si="116"/>
        <v>37937.7474</v>
      </c>
      <c r="R257" s="8">
        <f t="shared" ca="1" si="117"/>
        <v>4.2842705885493194E-4</v>
      </c>
      <c r="S257" s="116">
        <v>1</v>
      </c>
      <c r="T257" s="167">
        <f t="shared" ca="1" si="118"/>
        <v>4.2842705885493194E-4</v>
      </c>
      <c r="Z257">
        <f t="shared" si="119"/>
        <v>25427</v>
      </c>
      <c r="AA257">
        <f t="shared" si="120"/>
        <v>-1.8775958219497567E-3</v>
      </c>
      <c r="AB257">
        <f t="shared" si="121"/>
        <v>3.7634157862538346E-3</v>
      </c>
      <c r="AC257">
        <f t="shared" si="122"/>
        <v>-3.7322899879654869E-4</v>
      </c>
      <c r="AD257">
        <f t="shared" si="123"/>
        <v>1.504366823153208E-3</v>
      </c>
      <c r="AE257">
        <f t="shared" si="124"/>
        <v>2.2631195386040754E-6</v>
      </c>
      <c r="AF257">
        <f t="shared" si="125"/>
        <v>-3.7322899879654869E-4</v>
      </c>
      <c r="AG257" s="25"/>
      <c r="AH257">
        <f t="shared" si="126"/>
        <v>-4.1366447850503833E-3</v>
      </c>
      <c r="AI257">
        <f t="shared" si="127"/>
        <v>0.99986435342981739</v>
      </c>
      <c r="AJ257">
        <f t="shared" si="128"/>
        <v>-0.72191775981982287</v>
      </c>
      <c r="AK257">
        <f t="shared" si="129"/>
        <v>0.18999995157896224</v>
      </c>
      <c r="AL257">
        <f t="shared" si="130"/>
        <v>1.5715102561722951</v>
      </c>
      <c r="AM257">
        <f t="shared" si="131"/>
        <v>1.0007141843463261</v>
      </c>
      <c r="AN257">
        <f t="shared" si="137"/>
        <v>13.946705766670654</v>
      </c>
      <c r="AO257">
        <f t="shared" si="137"/>
        <v>13.946705766080152</v>
      </c>
      <c r="AP257">
        <f t="shared" si="137"/>
        <v>13.94670574966332</v>
      </c>
      <c r="AQ257">
        <f t="shared" si="137"/>
        <v>13.946705293250712</v>
      </c>
      <c r="AR257">
        <f t="shared" si="137"/>
        <v>13.946692604726755</v>
      </c>
      <c r="AS257">
        <f t="shared" si="137"/>
        <v>13.946340190378892</v>
      </c>
      <c r="AT257">
        <f t="shared" si="137"/>
        <v>13.936796663946996</v>
      </c>
      <c r="AU257">
        <f t="shared" si="132"/>
        <v>13.760141530271838</v>
      </c>
    </row>
    <row r="258" spans="1:47">
      <c r="A258" s="75" t="s">
        <v>133</v>
      </c>
      <c r="B258" s="76" t="s">
        <v>49</v>
      </c>
      <c r="C258" s="75">
        <v>52956.247430000003</v>
      </c>
      <c r="D258" s="75">
        <v>1.6000000000000001E-3</v>
      </c>
      <c r="E258" s="58">
        <f t="shared" si="113"/>
        <v>25426.999050547787</v>
      </c>
      <c r="F258">
        <f t="shared" si="114"/>
        <v>25427</v>
      </c>
      <c r="G258">
        <f t="shared" si="115"/>
        <v>-3.4322899591643363E-4</v>
      </c>
      <c r="J258" s="117"/>
      <c r="K258" s="116">
        <f>G258</f>
        <v>-3.4322899591643363E-4</v>
      </c>
      <c r="M258" s="116"/>
      <c r="O258" s="40"/>
      <c r="Q258" s="293">
        <f t="shared" si="116"/>
        <v>37937.747430000003</v>
      </c>
      <c r="R258" s="8">
        <f t="shared" si="117"/>
        <v>1.1780614363780322E-7</v>
      </c>
      <c r="S258" s="116">
        <v>1</v>
      </c>
      <c r="T258" s="167">
        <f t="shared" si="118"/>
        <v>1.1780614363780322E-7</v>
      </c>
      <c r="V258" s="8"/>
      <c r="Z258">
        <f t="shared" si="119"/>
        <v>25427</v>
      </c>
      <c r="AA258">
        <f t="shared" si="120"/>
        <v>-1.8775958219497567E-3</v>
      </c>
      <c r="AB258">
        <f t="shared" si="121"/>
        <v>3.7934157891339497E-3</v>
      </c>
      <c r="AC258">
        <f t="shared" si="122"/>
        <v>-3.4322899591643363E-4</v>
      </c>
      <c r="AD258">
        <f t="shared" si="123"/>
        <v>1.534366826033323E-3</v>
      </c>
      <c r="AE258">
        <f t="shared" si="124"/>
        <v>2.3542815568315738E-6</v>
      </c>
      <c r="AF258">
        <f t="shared" si="125"/>
        <v>-3.4322899591643363E-4</v>
      </c>
      <c r="AG258" s="25"/>
      <c r="AH258">
        <f t="shared" si="126"/>
        <v>-4.1366447850503833E-3</v>
      </c>
      <c r="AI258">
        <f t="shared" si="127"/>
        <v>0.99986435342981739</v>
      </c>
      <c r="AJ258">
        <f t="shared" si="128"/>
        <v>-0.72191775981982287</v>
      </c>
      <c r="AK258">
        <f t="shared" si="129"/>
        <v>0.18999995157896224</v>
      </c>
      <c r="AL258">
        <f t="shared" si="130"/>
        <v>1.5715102561722951</v>
      </c>
      <c r="AM258">
        <f t="shared" si="131"/>
        <v>1.0007141843463261</v>
      </c>
      <c r="AN258">
        <f t="shared" si="137"/>
        <v>13.946705766670654</v>
      </c>
      <c r="AO258">
        <f t="shared" si="137"/>
        <v>13.946705766080152</v>
      </c>
      <c r="AP258">
        <f t="shared" si="137"/>
        <v>13.94670574966332</v>
      </c>
      <c r="AQ258">
        <f t="shared" si="137"/>
        <v>13.946705293250712</v>
      </c>
      <c r="AR258">
        <f t="shared" si="137"/>
        <v>13.946692604726755</v>
      </c>
      <c r="AS258">
        <f t="shared" si="137"/>
        <v>13.946340190378892</v>
      </c>
      <c r="AT258">
        <f t="shared" si="137"/>
        <v>13.936796663946996</v>
      </c>
      <c r="AU258">
        <f t="shared" si="132"/>
        <v>13.760141530271838</v>
      </c>
    </row>
    <row r="259" spans="1:47">
      <c r="A259" s="37" t="s">
        <v>131</v>
      </c>
      <c r="B259" s="38" t="s">
        <v>45</v>
      </c>
      <c r="C259" s="37">
        <v>52994.565799999997</v>
      </c>
      <c r="D259" s="37" t="s">
        <v>124</v>
      </c>
      <c r="E259" s="58">
        <f t="shared" si="113"/>
        <v>25532.996684138456</v>
      </c>
      <c r="F259">
        <f t="shared" si="114"/>
        <v>25533</v>
      </c>
      <c r="G259">
        <f t="shared" si="115"/>
        <v>-1.1986910030827858E-3</v>
      </c>
      <c r="J259" s="117"/>
      <c r="K259" s="116">
        <f>G259</f>
        <v>-1.1986910030827858E-3</v>
      </c>
      <c r="M259" s="116"/>
      <c r="O259" s="40"/>
      <c r="Q259" s="293">
        <f t="shared" si="116"/>
        <v>37976.065799999997</v>
      </c>
      <c r="R259" s="8">
        <f t="shared" si="117"/>
        <v>1.436860120871615E-6</v>
      </c>
      <c r="S259" s="116">
        <v>1</v>
      </c>
      <c r="T259" s="167">
        <f t="shared" si="118"/>
        <v>1.436860120871615E-6</v>
      </c>
      <c r="U259" s="8"/>
      <c r="V259" s="8"/>
      <c r="W259" s="8"/>
      <c r="Z259">
        <f t="shared" si="119"/>
        <v>25533</v>
      </c>
      <c r="AA259">
        <f t="shared" si="120"/>
        <v>-1.8682808219535893E-3</v>
      </c>
      <c r="AB259">
        <f t="shared" si="121"/>
        <v>2.821496340524963E-3</v>
      </c>
      <c r="AC259">
        <f t="shared" si="122"/>
        <v>-1.1986910030827858E-3</v>
      </c>
      <c r="AD259">
        <f t="shared" si="123"/>
        <v>6.6958981887080358E-4</v>
      </c>
      <c r="AE259">
        <f t="shared" si="124"/>
        <v>4.4835052553543553E-7</v>
      </c>
      <c r="AF259">
        <f t="shared" si="125"/>
        <v>-1.1986910030827858E-3</v>
      </c>
      <c r="AG259" s="25"/>
      <c r="AH259">
        <f t="shared" si="126"/>
        <v>-4.0201873436077487E-3</v>
      </c>
      <c r="AI259">
        <f t="shared" si="127"/>
        <v>0.99187507712560241</v>
      </c>
      <c r="AJ259">
        <f t="shared" si="128"/>
        <v>-0.69218190440654936</v>
      </c>
      <c r="AK259">
        <f t="shared" si="129"/>
        <v>0.18982619847714671</v>
      </c>
      <c r="AL259">
        <f t="shared" si="130"/>
        <v>1.6135721225407063</v>
      </c>
      <c r="AM259">
        <f t="shared" si="131"/>
        <v>1.0437174871741954</v>
      </c>
      <c r="AN259">
        <f t="shared" si="137"/>
        <v>13.988172955928651</v>
      </c>
      <c r="AO259">
        <f t="shared" si="137"/>
        <v>13.988172955775545</v>
      </c>
      <c r="AP259">
        <f t="shared" si="137"/>
        <v>13.98817295034705</v>
      </c>
      <c r="AQ259">
        <f t="shared" si="137"/>
        <v>13.988172757876249</v>
      </c>
      <c r="AR259">
        <f t="shared" si="137"/>
        <v>13.988165933859381</v>
      </c>
      <c r="AS259">
        <f t="shared" si="137"/>
        <v>13.987924189744554</v>
      </c>
      <c r="AT259">
        <f t="shared" si="137"/>
        <v>13.979597624960171</v>
      </c>
      <c r="AU259">
        <f t="shared" si="132"/>
        <v>13.800277982172418</v>
      </c>
    </row>
    <row r="260" spans="1:47">
      <c r="A260" s="37" t="s">
        <v>135</v>
      </c>
      <c r="B260" s="38" t="s">
        <v>45</v>
      </c>
      <c r="C260" s="37">
        <v>53243.460700000003</v>
      </c>
      <c r="D260" s="37" t="s">
        <v>124</v>
      </c>
      <c r="E260" s="58">
        <f t="shared" si="113"/>
        <v>26221.498580560234</v>
      </c>
      <c r="F260">
        <f t="shared" si="114"/>
        <v>26221.5</v>
      </c>
      <c r="G260">
        <f t="shared" si="115"/>
        <v>-5.131304933456704E-4</v>
      </c>
      <c r="J260" s="117"/>
      <c r="K260" s="116">
        <f>G260</f>
        <v>-5.131304933456704E-4</v>
      </c>
      <c r="M260" s="116"/>
      <c r="O260" s="40"/>
      <c r="Q260" s="293">
        <f t="shared" si="116"/>
        <v>38224.960700000003</v>
      </c>
      <c r="R260" s="8">
        <f t="shared" si="117"/>
        <v>2.633029032011711E-7</v>
      </c>
      <c r="S260" s="116">
        <v>1</v>
      </c>
      <c r="T260" s="167">
        <f t="shared" si="118"/>
        <v>2.633029032011711E-7</v>
      </c>
      <c r="U260" s="8"/>
      <c r="V260" s="8"/>
      <c r="Z260">
        <f t="shared" si="119"/>
        <v>26221.5</v>
      </c>
      <c r="AA260">
        <f t="shared" si="120"/>
        <v>-1.7139184537270711E-3</v>
      </c>
      <c r="AB260">
        <f t="shared" si="121"/>
        <v>2.6221810631068261E-3</v>
      </c>
      <c r="AC260">
        <f t="shared" si="122"/>
        <v>-5.131304933456704E-4</v>
      </c>
      <c r="AD260">
        <f t="shared" si="123"/>
        <v>1.2007879603814007E-3</v>
      </c>
      <c r="AE260">
        <f t="shared" si="124"/>
        <v>1.4418917257969245E-6</v>
      </c>
      <c r="AF260">
        <f t="shared" si="125"/>
        <v>-5.131304933456704E-4</v>
      </c>
      <c r="AG260" s="25"/>
      <c r="AH260">
        <f t="shared" si="126"/>
        <v>-3.1353115564524965E-3</v>
      </c>
      <c r="AI260">
        <f t="shared" si="127"/>
        <v>0.94375107776332756</v>
      </c>
      <c r="AJ260">
        <f t="shared" si="128"/>
        <v>-0.48532273000530168</v>
      </c>
      <c r="AK260">
        <f t="shared" si="129"/>
        <v>0.18148294340574481</v>
      </c>
      <c r="AL260">
        <f t="shared" si="130"/>
        <v>1.8713477528539366</v>
      </c>
      <c r="AM260">
        <f t="shared" si="131"/>
        <v>1.3568708861313159</v>
      </c>
      <c r="AN260">
        <f t="shared" si="137"/>
        <v>14.249772272689261</v>
      </c>
      <c r="AO260">
        <f t="shared" si="137"/>
        <v>14.249772272686299</v>
      </c>
      <c r="AP260">
        <f t="shared" si="137"/>
        <v>14.249772272825068</v>
      </c>
      <c r="AQ260">
        <f t="shared" si="137"/>
        <v>14.249772266325287</v>
      </c>
      <c r="AR260">
        <f t="shared" si="137"/>
        <v>14.249772570766744</v>
      </c>
      <c r="AS260">
        <f t="shared" si="137"/>
        <v>14.249758310236542</v>
      </c>
      <c r="AT260">
        <f t="shared" si="137"/>
        <v>14.250424376882394</v>
      </c>
      <c r="AU260">
        <f t="shared" si="132"/>
        <v>14.060975596639857</v>
      </c>
    </row>
    <row r="261" spans="1:47">
      <c r="A261" s="53" t="s">
        <v>132</v>
      </c>
      <c r="B261" s="53" t="s">
        <v>49</v>
      </c>
      <c r="C261" s="54">
        <v>53266.414900000003</v>
      </c>
      <c r="D261" s="54" t="s">
        <v>76</v>
      </c>
      <c r="E261" s="58">
        <f t="shared" si="113"/>
        <v>26284.995302392799</v>
      </c>
      <c r="F261">
        <f t="shared" si="114"/>
        <v>26285</v>
      </c>
      <c r="G261">
        <f t="shared" si="115"/>
        <v>-1.6981949956971221E-3</v>
      </c>
      <c r="J261" s="117"/>
      <c r="K261" s="116"/>
      <c r="L261" s="116">
        <f>G261</f>
        <v>-1.6981949956971221E-3</v>
      </c>
      <c r="M261" s="116"/>
      <c r="O261" s="40">
        <f ca="1">+C$11+C$12*F261</f>
        <v>1.7539098335839429E-2</v>
      </c>
      <c r="Q261" s="293">
        <f t="shared" si="116"/>
        <v>38247.914900000003</v>
      </c>
      <c r="R261" s="8">
        <f t="shared" ca="1" si="117"/>
        <v>3.7007345472358063E-4</v>
      </c>
      <c r="S261" s="116">
        <v>1</v>
      </c>
      <c r="T261" s="167">
        <f t="shared" ca="1" si="118"/>
        <v>3.7007345472358063E-4</v>
      </c>
      <c r="Z261">
        <f t="shared" si="119"/>
        <v>26285</v>
      </c>
      <c r="AA261">
        <f t="shared" si="120"/>
        <v>-1.6933962931126863E-3</v>
      </c>
      <c r="AB261">
        <f t="shared" si="121"/>
        <v>1.3461997033679808E-3</v>
      </c>
      <c r="AC261">
        <f t="shared" si="122"/>
        <v>-1.6981949956971221E-3</v>
      </c>
      <c r="AD261">
        <f t="shared" si="123"/>
        <v>-4.7987025844358107E-6</v>
      </c>
      <c r="AE261">
        <f t="shared" si="124"/>
        <v>2.302754649387093E-11</v>
      </c>
      <c r="AF261">
        <f t="shared" si="125"/>
        <v>-1.6981949956971221E-3</v>
      </c>
      <c r="AG261" s="25"/>
      <c r="AH261">
        <f t="shared" si="126"/>
        <v>-3.0443946990651029E-3</v>
      </c>
      <c r="AI261">
        <f t="shared" si="127"/>
        <v>0.93967659605029863</v>
      </c>
      <c r="AJ261">
        <f t="shared" si="128"/>
        <v>-0.46550102114053016</v>
      </c>
      <c r="AK261">
        <f t="shared" si="129"/>
        <v>0.180169606026991</v>
      </c>
      <c r="AL261">
        <f t="shared" si="130"/>
        <v>1.8938793752205227</v>
      </c>
      <c r="AM261">
        <f t="shared" si="131"/>
        <v>1.3893764296304265</v>
      </c>
      <c r="AN261">
        <f t="shared" ref="AN261:AT270" si="138">$AU261+$AB$7*SIN(AO261)</f>
        <v>14.273262721633204</v>
      </c>
      <c r="AO261">
        <f t="shared" si="138"/>
        <v>14.273262721615611</v>
      </c>
      <c r="AP261">
        <f t="shared" si="138"/>
        <v>14.273262722298071</v>
      </c>
      <c r="AQ261">
        <f t="shared" si="138"/>
        <v>14.273262695824048</v>
      </c>
      <c r="AR261">
        <f t="shared" si="138"/>
        <v>14.273263722803168</v>
      </c>
      <c r="AS261">
        <f t="shared" si="138"/>
        <v>14.273223878626075</v>
      </c>
      <c r="AT261">
        <f t="shared" si="138"/>
        <v>14.274761323978824</v>
      </c>
      <c r="AU261">
        <f t="shared" si="132"/>
        <v>14.085019603202937</v>
      </c>
    </row>
    <row r="262" spans="1:47">
      <c r="A262" s="75" t="s">
        <v>133</v>
      </c>
      <c r="B262" s="76" t="s">
        <v>49</v>
      </c>
      <c r="C262" s="75">
        <v>53266.41491</v>
      </c>
      <c r="D262" s="75">
        <v>1.2999999999999999E-3</v>
      </c>
      <c r="E262" s="58">
        <f t="shared" si="113"/>
        <v>26284.995330055146</v>
      </c>
      <c r="F262">
        <f t="shared" si="114"/>
        <v>26285</v>
      </c>
      <c r="G262">
        <f t="shared" si="115"/>
        <v>-1.6881949995877221E-3</v>
      </c>
      <c r="J262" s="117"/>
      <c r="K262" s="116">
        <f t="shared" ref="K262:K267" si="139">G262</f>
        <v>-1.6881949995877221E-3</v>
      </c>
      <c r="M262" s="116"/>
      <c r="O262" s="40"/>
      <c r="Q262" s="293">
        <f t="shared" si="116"/>
        <v>38247.91491</v>
      </c>
      <c r="R262" s="8">
        <f t="shared" si="117"/>
        <v>2.8500023566329889E-6</v>
      </c>
      <c r="S262" s="116">
        <v>1</v>
      </c>
      <c r="T262" s="167">
        <f t="shared" si="118"/>
        <v>2.8500023566329889E-6</v>
      </c>
      <c r="Z262">
        <f t="shared" si="119"/>
        <v>26285</v>
      </c>
      <c r="AA262">
        <f t="shared" si="120"/>
        <v>-1.6933962931126863E-3</v>
      </c>
      <c r="AB262">
        <f t="shared" si="121"/>
        <v>1.3561996994773807E-3</v>
      </c>
      <c r="AC262">
        <f t="shared" si="122"/>
        <v>-1.6881949995877221E-3</v>
      </c>
      <c r="AD262">
        <f t="shared" si="123"/>
        <v>5.2012935249641339E-6</v>
      </c>
      <c r="AE262">
        <f t="shared" si="124"/>
        <v>2.7053454332833826E-11</v>
      </c>
      <c r="AF262">
        <f t="shared" si="125"/>
        <v>-1.6881949995877221E-3</v>
      </c>
      <c r="AG262" s="25"/>
      <c r="AH262">
        <f t="shared" si="126"/>
        <v>-3.0443946990651029E-3</v>
      </c>
      <c r="AI262">
        <f t="shared" si="127"/>
        <v>0.93967659605029863</v>
      </c>
      <c r="AJ262">
        <f t="shared" si="128"/>
        <v>-0.46550102114053016</v>
      </c>
      <c r="AK262">
        <f t="shared" si="129"/>
        <v>0.180169606026991</v>
      </c>
      <c r="AL262">
        <f t="shared" si="130"/>
        <v>1.8938793752205227</v>
      </c>
      <c r="AM262">
        <f t="shared" si="131"/>
        <v>1.3893764296304265</v>
      </c>
      <c r="AN262">
        <f t="shared" si="138"/>
        <v>14.273262721633204</v>
      </c>
      <c r="AO262">
        <f t="shared" si="138"/>
        <v>14.273262721615611</v>
      </c>
      <c r="AP262">
        <f t="shared" si="138"/>
        <v>14.273262722298071</v>
      </c>
      <c r="AQ262">
        <f t="shared" si="138"/>
        <v>14.273262695824048</v>
      </c>
      <c r="AR262">
        <f t="shared" si="138"/>
        <v>14.273263722803168</v>
      </c>
      <c r="AS262">
        <f t="shared" si="138"/>
        <v>14.273223878626075</v>
      </c>
      <c r="AT262">
        <f t="shared" si="138"/>
        <v>14.274761323978824</v>
      </c>
      <c r="AU262">
        <f t="shared" si="132"/>
        <v>14.085019603202937</v>
      </c>
    </row>
    <row r="263" spans="1:47">
      <c r="A263" s="75" t="s">
        <v>126</v>
      </c>
      <c r="B263" s="76" t="s">
        <v>45</v>
      </c>
      <c r="C263" s="75">
        <v>53284.311199999996</v>
      </c>
      <c r="D263" s="75">
        <v>2.0000000000000001E-4</v>
      </c>
      <c r="E263" s="58">
        <f t="shared" si="113"/>
        <v>26334.50068192821</v>
      </c>
      <c r="F263">
        <f t="shared" si="114"/>
        <v>26334.5</v>
      </c>
      <c r="G263">
        <f t="shared" si="115"/>
        <v>2.4651849525980651E-4</v>
      </c>
      <c r="J263" s="117"/>
      <c r="K263" s="116">
        <f t="shared" si="139"/>
        <v>2.4651849525980651E-4</v>
      </c>
      <c r="M263" s="116"/>
      <c r="O263" s="40"/>
      <c r="Q263" s="293">
        <f t="shared" si="116"/>
        <v>38265.811199999996</v>
      </c>
      <c r="R263" s="8">
        <f t="shared" si="117"/>
        <v>6.0771368505159247E-8</v>
      </c>
      <c r="S263" s="116">
        <v>1</v>
      </c>
      <c r="T263" s="167">
        <f t="shared" si="118"/>
        <v>6.0771368505159247E-8</v>
      </c>
      <c r="Z263">
        <f t="shared" si="119"/>
        <v>26334.5</v>
      </c>
      <c r="AA263">
        <f t="shared" si="120"/>
        <v>-1.6768620873975132E-3</v>
      </c>
      <c r="AB263">
        <f t="shared" si="121"/>
        <v>3.219150651359629E-3</v>
      </c>
      <c r="AC263">
        <f t="shared" si="122"/>
        <v>2.4651849525980651E-4</v>
      </c>
      <c r="AD263">
        <f t="shared" si="123"/>
        <v>1.9233805826573197E-3</v>
      </c>
      <c r="AE263">
        <f t="shared" si="124"/>
        <v>3.6993928657432104E-6</v>
      </c>
      <c r="AF263">
        <f t="shared" si="125"/>
        <v>2.4651849525980651E-4</v>
      </c>
      <c r="AG263" s="25"/>
      <c r="AH263">
        <f t="shared" si="126"/>
        <v>-2.9726321560998225E-3</v>
      </c>
      <c r="AI263">
        <f t="shared" si="127"/>
        <v>0.93654557029209906</v>
      </c>
      <c r="AJ263">
        <f t="shared" si="128"/>
        <v>-0.45000476010788593</v>
      </c>
      <c r="AK263">
        <f t="shared" si="129"/>
        <v>0.1790908578081111</v>
      </c>
      <c r="AL263">
        <f t="shared" si="130"/>
        <v>1.9113093281654665</v>
      </c>
      <c r="AM263">
        <f t="shared" si="131"/>
        <v>1.4152281853463873</v>
      </c>
      <c r="AN263">
        <f t="shared" si="138"/>
        <v>14.291504159423544</v>
      </c>
      <c r="AO263">
        <f t="shared" si="138"/>
        <v>14.291504159376139</v>
      </c>
      <c r="AP263">
        <f t="shared" si="138"/>
        <v>14.291504160999187</v>
      </c>
      <c r="AQ263">
        <f t="shared" si="138"/>
        <v>14.291504105430153</v>
      </c>
      <c r="AR263">
        <f t="shared" si="138"/>
        <v>14.291506007960454</v>
      </c>
      <c r="AS263">
        <f t="shared" si="138"/>
        <v>14.29144085733108</v>
      </c>
      <c r="AT263">
        <f t="shared" si="138"/>
        <v>14.293656572858012</v>
      </c>
      <c r="AU263">
        <f t="shared" si="132"/>
        <v>14.103762568948962</v>
      </c>
    </row>
    <row r="264" spans="1:47">
      <c r="A264" s="75" t="s">
        <v>126</v>
      </c>
      <c r="B264" s="76" t="s">
        <v>45</v>
      </c>
      <c r="C264" s="75">
        <v>53285.395700000001</v>
      </c>
      <c r="D264" s="75">
        <v>2.0000000000000001E-4</v>
      </c>
      <c r="E264" s="58">
        <f t="shared" si="113"/>
        <v>26337.500664276875</v>
      </c>
      <c r="F264">
        <f t="shared" si="114"/>
        <v>26337.5</v>
      </c>
      <c r="G264">
        <f t="shared" si="115"/>
        <v>2.4013750226004049E-4</v>
      </c>
      <c r="J264" s="117"/>
      <c r="K264" s="116">
        <f t="shared" si="139"/>
        <v>2.4013750226004049E-4</v>
      </c>
      <c r="M264" s="116"/>
      <c r="O264" s="40"/>
      <c r="Q264" s="293">
        <f t="shared" si="116"/>
        <v>38266.895700000001</v>
      </c>
      <c r="R264" s="8">
        <f t="shared" si="117"/>
        <v>5.7666019991690952E-8</v>
      </c>
      <c r="S264" s="116">
        <v>1</v>
      </c>
      <c r="T264" s="167">
        <f t="shared" si="118"/>
        <v>5.7666019991690952E-8</v>
      </c>
      <c r="U264" s="8"/>
      <c r="Z264">
        <f t="shared" si="119"/>
        <v>26337.5</v>
      </c>
      <c r="AA264">
        <f t="shared" si="120"/>
        <v>-1.6758456821756142E-3</v>
      </c>
      <c r="AB264">
        <f t="shared" si="121"/>
        <v>3.2083961209351019E-3</v>
      </c>
      <c r="AC264">
        <f t="shared" si="122"/>
        <v>2.4013750226004049E-4</v>
      </c>
      <c r="AD264">
        <f t="shared" si="123"/>
        <v>1.9159831844356547E-3</v>
      </c>
      <c r="AE264">
        <f t="shared" si="124"/>
        <v>3.6709915630401918E-6</v>
      </c>
      <c r="AF264">
        <f t="shared" si="125"/>
        <v>2.4013750226004049E-4</v>
      </c>
      <c r="AG264" s="25"/>
      <c r="AH264">
        <f t="shared" si="126"/>
        <v>-2.9682586186750614E-3</v>
      </c>
      <c r="AI264">
        <f t="shared" si="127"/>
        <v>0.93635708860989686</v>
      </c>
      <c r="AJ264">
        <f t="shared" si="128"/>
        <v>-0.44906448254308062</v>
      </c>
      <c r="AK264">
        <f t="shared" si="129"/>
        <v>0.17902396440083512</v>
      </c>
      <c r="AL264">
        <f t="shared" si="130"/>
        <v>1.9123619607464692</v>
      </c>
      <c r="AM264">
        <f t="shared" si="131"/>
        <v>1.4168098234166913</v>
      </c>
      <c r="AN264">
        <f t="shared" si="138"/>
        <v>14.292607749005235</v>
      </c>
      <c r="AO264">
        <f t="shared" si="138"/>
        <v>14.292607748955211</v>
      </c>
      <c r="AP264">
        <f t="shared" si="138"/>
        <v>14.292607750655852</v>
      </c>
      <c r="AQ264">
        <f t="shared" si="138"/>
        <v>14.292607692840294</v>
      </c>
      <c r="AR264">
        <f t="shared" si="138"/>
        <v>14.292609658343798</v>
      </c>
      <c r="AS264">
        <f t="shared" si="138"/>
        <v>14.292542825058629</v>
      </c>
      <c r="AT264">
        <f t="shared" si="138"/>
        <v>14.294799595920342</v>
      </c>
      <c r="AU264">
        <f t="shared" si="132"/>
        <v>14.104898506266903</v>
      </c>
    </row>
    <row r="265" spans="1:47">
      <c r="A265" s="37" t="s">
        <v>131</v>
      </c>
      <c r="B265" s="38" t="s">
        <v>45</v>
      </c>
      <c r="C265" s="37">
        <v>53318.653599999998</v>
      </c>
      <c r="D265" s="37" t="s">
        <v>124</v>
      </c>
      <c r="E265" s="58">
        <f t="shared" si="113"/>
        <v>26429.499846345301</v>
      </c>
      <c r="F265">
        <f t="shared" si="114"/>
        <v>26429.5</v>
      </c>
      <c r="G265">
        <f t="shared" si="115"/>
        <v>-5.5546501243952662E-5</v>
      </c>
      <c r="J265" s="117"/>
      <c r="K265" s="116">
        <f t="shared" si="139"/>
        <v>-5.5546501243952662E-5</v>
      </c>
      <c r="M265" s="116"/>
      <c r="O265" s="40"/>
      <c r="Q265" s="293">
        <f t="shared" si="116"/>
        <v>38300.153599999998</v>
      </c>
      <c r="R265" s="8">
        <f t="shared" si="117"/>
        <v>3.0854138004444346E-9</v>
      </c>
      <c r="S265" s="116">
        <v>1</v>
      </c>
      <c r="T265" s="167">
        <f t="shared" si="118"/>
        <v>3.0854138004444346E-9</v>
      </c>
      <c r="V265" s="8"/>
      <c r="Z265">
        <f t="shared" si="119"/>
        <v>26429.5</v>
      </c>
      <c r="AA265">
        <f t="shared" si="120"/>
        <v>-1.6439336929526703E-3</v>
      </c>
      <c r="AB265">
        <f t="shared" si="121"/>
        <v>2.7772953592555506E-3</v>
      </c>
      <c r="AC265">
        <f t="shared" si="122"/>
        <v>-5.5546501243952662E-5</v>
      </c>
      <c r="AD265">
        <f t="shared" si="123"/>
        <v>1.5883871917087176E-3</v>
      </c>
      <c r="AE265">
        <f t="shared" si="124"/>
        <v>2.5229738707843065E-6</v>
      </c>
      <c r="AF265">
        <f t="shared" si="125"/>
        <v>-5.5546501243952662E-5</v>
      </c>
      <c r="AG265" s="25"/>
      <c r="AH265">
        <f t="shared" si="126"/>
        <v>-2.8328418604995033E-3</v>
      </c>
      <c r="AI265">
        <f t="shared" si="127"/>
        <v>0.93064824812116842</v>
      </c>
      <c r="AJ265">
        <f t="shared" si="128"/>
        <v>-0.42017754348208747</v>
      </c>
      <c r="AK265">
        <f t="shared" si="129"/>
        <v>0.17689074173437394</v>
      </c>
      <c r="AL265">
        <f t="shared" si="130"/>
        <v>1.9444390335848283</v>
      </c>
      <c r="AM265">
        <f t="shared" si="131"/>
        <v>1.4661691693750956</v>
      </c>
      <c r="AN265">
        <f t="shared" si="138"/>
        <v>14.326344182095118</v>
      </c>
      <c r="AO265">
        <f t="shared" si="138"/>
        <v>14.326344181888974</v>
      </c>
      <c r="AP265">
        <f t="shared" si="138"/>
        <v>14.326344187658499</v>
      </c>
      <c r="AQ265">
        <f t="shared" si="138"/>
        <v>14.326344026181303</v>
      </c>
      <c r="AR265">
        <f t="shared" si="138"/>
        <v>14.326348545546713</v>
      </c>
      <c r="AS265">
        <f t="shared" si="138"/>
        <v>14.326222018867036</v>
      </c>
      <c r="AT265">
        <f t="shared" si="138"/>
        <v>14.329733291360926</v>
      </c>
      <c r="AU265">
        <f t="shared" si="132"/>
        <v>14.139733917350426</v>
      </c>
    </row>
    <row r="266" spans="1:47">
      <c r="A266" s="37" t="s">
        <v>135</v>
      </c>
      <c r="B266" s="38" t="s">
        <v>45</v>
      </c>
      <c r="C266" s="37">
        <v>53353.3577</v>
      </c>
      <c r="D266" s="37" t="s">
        <v>124</v>
      </c>
      <c r="E266" s="58">
        <f t="shared" si="113"/>
        <v>26525.499558125706</v>
      </c>
      <c r="F266">
        <f t="shared" si="114"/>
        <v>26525.5</v>
      </c>
      <c r="G266">
        <f t="shared" si="115"/>
        <v>-1.5973849804140627E-4</v>
      </c>
      <c r="J266" s="117"/>
      <c r="K266" s="116">
        <f t="shared" si="139"/>
        <v>-1.5973849804140627E-4</v>
      </c>
      <c r="M266" s="116"/>
      <c r="O266" s="40"/>
      <c r="Q266" s="293">
        <f t="shared" si="116"/>
        <v>38334.8577</v>
      </c>
      <c r="R266" s="8">
        <f t="shared" si="117"/>
        <v>2.5516387756524356E-8</v>
      </c>
      <c r="S266" s="116">
        <v>1</v>
      </c>
      <c r="T266" s="167">
        <f t="shared" si="118"/>
        <v>2.5516387756524356E-8</v>
      </c>
      <c r="V266" s="8"/>
      <c r="W266" s="8"/>
      <c r="Z266">
        <f t="shared" si="119"/>
        <v>26525.5</v>
      </c>
      <c r="AA266">
        <f t="shared" si="120"/>
        <v>-1.6092443212956677E-3</v>
      </c>
      <c r="AB266">
        <f t="shared" si="121"/>
        <v>2.5292676649060221E-3</v>
      </c>
      <c r="AC266">
        <f t="shared" si="122"/>
        <v>-1.5973849804140627E-4</v>
      </c>
      <c r="AD266">
        <f t="shared" si="123"/>
        <v>1.4495058232542614E-3</v>
      </c>
      <c r="AE266">
        <f t="shared" si="124"/>
        <v>2.1010671316480141E-6</v>
      </c>
      <c r="AF266">
        <f t="shared" si="125"/>
        <v>-1.5973849804140627E-4</v>
      </c>
      <c r="AG266" s="25"/>
      <c r="AH266">
        <f t="shared" si="126"/>
        <v>-2.6890061629474284E-3</v>
      </c>
      <c r="AI266">
        <f t="shared" si="127"/>
        <v>0.92483921255138457</v>
      </c>
      <c r="AJ266">
        <f t="shared" si="128"/>
        <v>-0.38995343843144525</v>
      </c>
      <c r="AK266">
        <f t="shared" si="129"/>
        <v>0.17450173646730296</v>
      </c>
      <c r="AL266">
        <f t="shared" si="130"/>
        <v>1.9774989698885783</v>
      </c>
      <c r="AM266">
        <f t="shared" si="131"/>
        <v>1.5195309388700531</v>
      </c>
      <c r="AN266">
        <f t="shared" si="138"/>
        <v>14.361330196821148</v>
      </c>
      <c r="AO266">
        <f t="shared" si="138"/>
        <v>14.361330196169199</v>
      </c>
      <c r="AP266">
        <f t="shared" si="138"/>
        <v>14.361330211605349</v>
      </c>
      <c r="AQ266">
        <f t="shared" si="138"/>
        <v>14.361329846124573</v>
      </c>
      <c r="AR266">
        <f t="shared" si="138"/>
        <v>14.361338499433444</v>
      </c>
      <c r="AS266">
        <f t="shared" si="138"/>
        <v>14.361133531044512</v>
      </c>
      <c r="AT266">
        <f t="shared" si="138"/>
        <v>14.365940049277521</v>
      </c>
      <c r="AU266">
        <f t="shared" si="132"/>
        <v>14.176083911524533</v>
      </c>
    </row>
    <row r="267" spans="1:47">
      <c r="A267" s="75" t="s">
        <v>133</v>
      </c>
      <c r="B267" s="76" t="s">
        <v>49</v>
      </c>
      <c r="C267" s="75">
        <v>53591.404589999998</v>
      </c>
      <c r="D267" s="75">
        <v>1E-3</v>
      </c>
      <c r="E267" s="58">
        <f t="shared" si="113"/>
        <v>27183.993304692231</v>
      </c>
      <c r="F267">
        <f t="shared" si="114"/>
        <v>27184</v>
      </c>
      <c r="G267">
        <f t="shared" si="115"/>
        <v>-2.420368000457529E-3</v>
      </c>
      <c r="J267" s="117"/>
      <c r="K267" s="116">
        <f t="shared" si="139"/>
        <v>-2.420368000457529E-3</v>
      </c>
      <c r="M267" s="116"/>
      <c r="O267" s="40"/>
      <c r="Q267" s="293">
        <f t="shared" si="116"/>
        <v>38572.904589999998</v>
      </c>
      <c r="R267" s="8">
        <f t="shared" si="117"/>
        <v>5.8581812576387774E-6</v>
      </c>
      <c r="S267" s="116">
        <v>1</v>
      </c>
      <c r="T267" s="167">
        <f t="shared" si="118"/>
        <v>5.8581812576387774E-6</v>
      </c>
      <c r="U267" s="8"/>
      <c r="V267" s="8"/>
      <c r="Z267">
        <f t="shared" si="119"/>
        <v>27184</v>
      </c>
      <c r="AA267">
        <f t="shared" si="120"/>
        <v>-1.3495406588537844E-3</v>
      </c>
      <c r="AB267">
        <f t="shared" si="121"/>
        <v>-7.7116096700724089E-4</v>
      </c>
      <c r="AC267">
        <f t="shared" si="122"/>
        <v>-2.420368000457529E-3</v>
      </c>
      <c r="AD267">
        <f t="shared" si="123"/>
        <v>-1.0708273416037445E-3</v>
      </c>
      <c r="AE267">
        <f t="shared" si="124"/>
        <v>1.1466711955261425E-6</v>
      </c>
      <c r="AF267">
        <f t="shared" si="125"/>
        <v>-2.420368000457529E-3</v>
      </c>
      <c r="AG267" s="25"/>
      <c r="AH267">
        <f t="shared" si="126"/>
        <v>-1.6492070334502881E-3</v>
      </c>
      <c r="AI267">
        <f t="shared" si="127"/>
        <v>0.889112038477891</v>
      </c>
      <c r="AJ267">
        <f t="shared" si="128"/>
        <v>-0.183064821963623</v>
      </c>
      <c r="AK267">
        <f t="shared" si="129"/>
        <v>0.15428499599595316</v>
      </c>
      <c r="AL267">
        <f t="shared" si="130"/>
        <v>2.1939769404157921</v>
      </c>
      <c r="AM267">
        <f t="shared" si="131"/>
        <v>1.9502088299629676</v>
      </c>
      <c r="AN267">
        <f t="shared" si="138"/>
        <v>14.59578826187334</v>
      </c>
      <c r="AO267">
        <f t="shared" si="138"/>
        <v>14.595788207438202</v>
      </c>
      <c r="AP267">
        <f t="shared" si="138"/>
        <v>14.595788854586594</v>
      </c>
      <c r="AQ267">
        <f t="shared" si="138"/>
        <v>14.595781160952409</v>
      </c>
      <c r="AR267">
        <f t="shared" si="138"/>
        <v>14.595872619089564</v>
      </c>
      <c r="AS267">
        <f t="shared" si="138"/>
        <v>14.594784311029381</v>
      </c>
      <c r="AT267">
        <f t="shared" si="138"/>
        <v>14.607583007941548</v>
      </c>
      <c r="AU267">
        <f t="shared" si="132"/>
        <v>14.425422152812562</v>
      </c>
    </row>
    <row r="268" spans="1:47">
      <c r="A268" s="53" t="s">
        <v>132</v>
      </c>
      <c r="B268" s="53" t="s">
        <v>49</v>
      </c>
      <c r="C268" s="54">
        <v>53591.404600000002</v>
      </c>
      <c r="D268" s="54" t="s">
        <v>76</v>
      </c>
      <c r="E268" s="58">
        <f t="shared" si="113"/>
        <v>27183.993332354596</v>
      </c>
      <c r="F268">
        <f t="shared" si="114"/>
        <v>27184</v>
      </c>
      <c r="G268">
        <f t="shared" si="115"/>
        <v>-2.4103679970721714E-3</v>
      </c>
      <c r="J268" s="117"/>
      <c r="K268" s="116"/>
      <c r="L268" s="116">
        <f>G268</f>
        <v>-2.4103679970721714E-3</v>
      </c>
      <c r="M268" s="116"/>
      <c r="O268" s="40">
        <f ca="1">+C$11+C$12*F268</f>
        <v>1.4619808230335374E-2</v>
      </c>
      <c r="Q268" s="293">
        <f t="shared" si="116"/>
        <v>38572.904600000002</v>
      </c>
      <c r="R268" s="8">
        <f t="shared" ca="1" si="117"/>
        <v>2.9002690233655707E-4</v>
      </c>
      <c r="S268" s="116">
        <v>1</v>
      </c>
      <c r="T268" s="167">
        <f t="shared" ca="1" si="118"/>
        <v>2.9002690233655707E-4</v>
      </c>
      <c r="Z268">
        <f t="shared" si="119"/>
        <v>27184</v>
      </c>
      <c r="AA268">
        <f t="shared" si="120"/>
        <v>-1.3495406588537844E-3</v>
      </c>
      <c r="AB268">
        <f t="shared" si="121"/>
        <v>-7.6116096362188333E-4</v>
      </c>
      <c r="AC268">
        <f t="shared" si="122"/>
        <v>-2.4103679970721714E-3</v>
      </c>
      <c r="AD268">
        <f t="shared" si="123"/>
        <v>-1.060827338218387E-3</v>
      </c>
      <c r="AE268">
        <f t="shared" si="124"/>
        <v>1.1253546415115079E-6</v>
      </c>
      <c r="AF268">
        <f t="shared" si="125"/>
        <v>-2.4103679970721714E-3</v>
      </c>
      <c r="AG268" s="25"/>
      <c r="AH268">
        <f t="shared" si="126"/>
        <v>-1.6492070334502881E-3</v>
      </c>
      <c r="AI268">
        <f t="shared" si="127"/>
        <v>0.889112038477891</v>
      </c>
      <c r="AJ268">
        <f t="shared" si="128"/>
        <v>-0.183064821963623</v>
      </c>
      <c r="AK268">
        <f t="shared" si="129"/>
        <v>0.15428499599595316</v>
      </c>
      <c r="AL268">
        <f t="shared" si="130"/>
        <v>2.1939769404157921</v>
      </c>
      <c r="AM268">
        <f t="shared" si="131"/>
        <v>1.9502088299629676</v>
      </c>
      <c r="AN268">
        <f t="shared" si="138"/>
        <v>14.59578826187334</v>
      </c>
      <c r="AO268">
        <f t="shared" si="138"/>
        <v>14.595788207438202</v>
      </c>
      <c r="AP268">
        <f t="shared" si="138"/>
        <v>14.595788854586594</v>
      </c>
      <c r="AQ268">
        <f t="shared" si="138"/>
        <v>14.595781160952409</v>
      </c>
      <c r="AR268">
        <f t="shared" si="138"/>
        <v>14.595872619089564</v>
      </c>
      <c r="AS268">
        <f t="shared" si="138"/>
        <v>14.594784311029381</v>
      </c>
      <c r="AT268">
        <f t="shared" si="138"/>
        <v>14.607583007941548</v>
      </c>
      <c r="AU268">
        <f t="shared" si="132"/>
        <v>14.425422152812562</v>
      </c>
    </row>
    <row r="269" spans="1:47">
      <c r="A269" s="77" t="s">
        <v>136</v>
      </c>
      <c r="B269" s="38" t="s">
        <v>45</v>
      </c>
      <c r="C269" s="37">
        <v>53600.082600000002</v>
      </c>
      <c r="D269" s="37" t="s">
        <v>79</v>
      </c>
      <c r="E269" s="58">
        <f t="shared" si="113"/>
        <v>27207.998723614714</v>
      </c>
      <c r="F269">
        <f t="shared" si="114"/>
        <v>27208</v>
      </c>
      <c r="G269">
        <f t="shared" si="115"/>
        <v>-4.6141599887050688E-4</v>
      </c>
      <c r="J269" s="117">
        <f>G269</f>
        <v>-4.6141599887050688E-4</v>
      </c>
      <c r="K269" s="116"/>
      <c r="M269" s="116"/>
      <c r="O269" s="40"/>
      <c r="Q269" s="293">
        <f t="shared" si="116"/>
        <v>38581.582600000002</v>
      </c>
      <c r="R269" s="8">
        <f t="shared" si="117"/>
        <v>2.1290472401366761E-7</v>
      </c>
      <c r="S269" s="116">
        <v>1</v>
      </c>
      <c r="T269" s="167">
        <f t="shared" si="118"/>
        <v>2.1290472401366761E-7</v>
      </c>
      <c r="W269" s="8"/>
      <c r="Z269">
        <f t="shared" si="119"/>
        <v>27208</v>
      </c>
      <c r="AA269">
        <f t="shared" si="120"/>
        <v>-1.3398305047977266E-3</v>
      </c>
      <c r="AB269">
        <f t="shared" si="121"/>
        <v>1.1486132892488488E-3</v>
      </c>
      <c r="AC269">
        <f t="shared" si="122"/>
        <v>-4.6141599887050688E-4</v>
      </c>
      <c r="AD269">
        <f t="shared" si="123"/>
        <v>8.7841450592721971E-4</v>
      </c>
      <c r="AE269">
        <f t="shared" si="124"/>
        <v>7.7161204422336154E-7</v>
      </c>
      <c r="AF269">
        <f t="shared" si="125"/>
        <v>-4.6141599887050688E-4</v>
      </c>
      <c r="AG269" s="25"/>
      <c r="AH269">
        <f t="shared" si="126"/>
        <v>-1.6100292881193556E-3</v>
      </c>
      <c r="AI269">
        <f t="shared" si="127"/>
        <v>0.88794556881115783</v>
      </c>
      <c r="AJ269">
        <f t="shared" si="128"/>
        <v>-0.17560653522509739</v>
      </c>
      <c r="AK269">
        <f t="shared" si="129"/>
        <v>0.15343990501478105</v>
      </c>
      <c r="AL269">
        <f t="shared" si="130"/>
        <v>2.201558153869839</v>
      </c>
      <c r="AM269">
        <f t="shared" si="131"/>
        <v>1.968551995387021</v>
      </c>
      <c r="AN269">
        <f t="shared" si="138"/>
        <v>14.604165165655635</v>
      </c>
      <c r="AO269">
        <f t="shared" si="138"/>
        <v>14.604165105312054</v>
      </c>
      <c r="AP269">
        <f t="shared" si="138"/>
        <v>14.604165810758522</v>
      </c>
      <c r="AQ269">
        <f t="shared" si="138"/>
        <v>14.604157563676996</v>
      </c>
      <c r="AR269">
        <f t="shared" si="138"/>
        <v>14.604253968452277</v>
      </c>
      <c r="AS269">
        <f t="shared" si="138"/>
        <v>14.603125884572885</v>
      </c>
      <c r="AT269">
        <f t="shared" si="138"/>
        <v>14.616172147000389</v>
      </c>
      <c r="AU269">
        <f t="shared" si="132"/>
        <v>14.434509651356091</v>
      </c>
    </row>
    <row r="270" spans="1:47">
      <c r="A270" s="77" t="s">
        <v>136</v>
      </c>
      <c r="B270" s="38" t="s">
        <v>45</v>
      </c>
      <c r="C270" s="37">
        <v>53600.263800000001</v>
      </c>
      <c r="D270" s="37" t="s">
        <v>79</v>
      </c>
      <c r="E270" s="58">
        <f t="shared" si="113"/>
        <v>27208.499965478772</v>
      </c>
      <c r="F270">
        <f t="shared" si="114"/>
        <v>27208.5</v>
      </c>
      <c r="G270">
        <f t="shared" si="115"/>
        <v>-1.2479496945161372E-5</v>
      </c>
      <c r="J270" s="117">
        <f>G270</f>
        <v>-1.2479496945161372E-5</v>
      </c>
      <c r="K270" s="116"/>
      <c r="M270" s="116"/>
      <c r="O270" s="40"/>
      <c r="Q270" s="293">
        <f t="shared" si="116"/>
        <v>38581.763800000001</v>
      </c>
      <c r="R270" s="8">
        <f t="shared" si="117"/>
        <v>1.5573784400429203E-10</v>
      </c>
      <c r="S270" s="116">
        <v>1</v>
      </c>
      <c r="T270" s="167">
        <f t="shared" si="118"/>
        <v>1.5573784400429203E-10</v>
      </c>
      <c r="W270" s="8"/>
      <c r="Z270">
        <f t="shared" si="119"/>
        <v>27208.5</v>
      </c>
      <c r="AA270">
        <f t="shared" si="120"/>
        <v>-1.3396283206429638E-3</v>
      </c>
      <c r="AB270">
        <f t="shared" si="121"/>
        <v>1.5967329241818851E-3</v>
      </c>
      <c r="AC270">
        <f t="shared" si="122"/>
        <v>-1.2479496945161372E-5</v>
      </c>
      <c r="AD270">
        <f t="shared" si="123"/>
        <v>1.3271488236978025E-3</v>
      </c>
      <c r="AE270">
        <f t="shared" si="124"/>
        <v>1.7613240002424606E-6</v>
      </c>
      <c r="AF270">
        <f t="shared" si="125"/>
        <v>-1.2479496945161372E-5</v>
      </c>
      <c r="AG270" s="25"/>
      <c r="AH270">
        <f t="shared" si="126"/>
        <v>-1.6092124211270465E-3</v>
      </c>
      <c r="AI270">
        <f t="shared" si="127"/>
        <v>0.88792136803286681</v>
      </c>
      <c r="AJ270">
        <f t="shared" si="128"/>
        <v>-0.17545125348074972</v>
      </c>
      <c r="AK270">
        <f t="shared" si="129"/>
        <v>0.15342222869055158</v>
      </c>
      <c r="AL270">
        <f t="shared" si="130"/>
        <v>2.2017158844959583</v>
      </c>
      <c r="AM270">
        <f t="shared" si="131"/>
        <v>1.9689365390227611</v>
      </c>
      <c r="AN270">
        <f t="shared" si="138"/>
        <v>14.604339567708083</v>
      </c>
      <c r="AO270">
        <f t="shared" si="138"/>
        <v>14.604339507236441</v>
      </c>
      <c r="AP270">
        <f t="shared" si="138"/>
        <v>14.604340213935554</v>
      </c>
      <c r="AQ270">
        <f t="shared" si="138"/>
        <v>14.604331955066431</v>
      </c>
      <c r="AR270">
        <f t="shared" si="138"/>
        <v>14.604428464247757</v>
      </c>
      <c r="AS270">
        <f t="shared" si="138"/>
        <v>14.603299548874244</v>
      </c>
      <c r="AT270">
        <f t="shared" si="138"/>
        <v>14.616350927725284</v>
      </c>
      <c r="AU270">
        <f t="shared" si="132"/>
        <v>14.434698974242412</v>
      </c>
    </row>
    <row r="271" spans="1:47">
      <c r="A271" s="77" t="s">
        <v>136</v>
      </c>
      <c r="B271" s="38" t="s">
        <v>45</v>
      </c>
      <c r="C271" s="37">
        <v>53601.167000000001</v>
      </c>
      <c r="D271" s="37" t="s">
        <v>79</v>
      </c>
      <c r="E271" s="58">
        <f t="shared" si="113"/>
        <v>27210.998429339819</v>
      </c>
      <c r="F271">
        <f t="shared" si="114"/>
        <v>27211</v>
      </c>
      <c r="G271">
        <f t="shared" si="115"/>
        <v>-5.6779699662001804E-4</v>
      </c>
      <c r="J271" s="117">
        <f>G271</f>
        <v>-5.6779699662001804E-4</v>
      </c>
      <c r="K271" s="116"/>
      <c r="M271" s="116"/>
      <c r="O271" s="40"/>
      <c r="Q271" s="293">
        <f t="shared" si="116"/>
        <v>38582.667000000001</v>
      </c>
      <c r="R271" s="8">
        <f t="shared" si="117"/>
        <v>3.2239342937071277E-7</v>
      </c>
      <c r="S271" s="116">
        <v>1</v>
      </c>
      <c r="T271" s="167">
        <f t="shared" si="118"/>
        <v>3.2239342937071277E-7</v>
      </c>
      <c r="U271" s="8"/>
      <c r="V271" s="8"/>
      <c r="Z271">
        <f t="shared" si="119"/>
        <v>27211</v>
      </c>
      <c r="AA271">
        <f t="shared" si="120"/>
        <v>-1.3386174744367913E-3</v>
      </c>
      <c r="AB271">
        <f t="shared" si="121"/>
        <v>1.0373306898156199E-3</v>
      </c>
      <c r="AC271">
        <f t="shared" si="122"/>
        <v>-5.6779699662001804E-4</v>
      </c>
      <c r="AD271">
        <f t="shared" si="123"/>
        <v>7.7082047781677331E-4</v>
      </c>
      <c r="AE271">
        <f t="shared" si="124"/>
        <v>5.9416420902167869E-7</v>
      </c>
      <c r="AF271">
        <f t="shared" si="125"/>
        <v>-5.6779699662001804E-4</v>
      </c>
      <c r="AG271" s="25"/>
      <c r="AH271">
        <f t="shared" si="126"/>
        <v>-1.605127686435638E-3</v>
      </c>
      <c r="AI271">
        <f t="shared" si="127"/>
        <v>0.88780042574758822</v>
      </c>
      <c r="AJ271">
        <f t="shared" si="128"/>
        <v>-0.17467490630097246</v>
      </c>
      <c r="AK271">
        <f t="shared" si="129"/>
        <v>0.15333380428847884</v>
      </c>
      <c r="AL271">
        <f t="shared" si="130"/>
        <v>2.2025044087041867</v>
      </c>
      <c r="AM271">
        <f t="shared" si="131"/>
        <v>1.9708607352091787</v>
      </c>
      <c r="AN271">
        <f t="shared" ref="AN271:AT280" si="140">$AU271+$AB$7*SIN(AO271)</f>
        <v>14.605211506692493</v>
      </c>
      <c r="AO271">
        <f t="shared" si="140"/>
        <v>14.605211445577453</v>
      </c>
      <c r="AP271">
        <f t="shared" si="140"/>
        <v>14.605212158563393</v>
      </c>
      <c r="AQ271">
        <f t="shared" si="140"/>
        <v>14.605203840598158</v>
      </c>
      <c r="AR271">
        <f t="shared" si="140"/>
        <v>14.605300872630908</v>
      </c>
      <c r="AS271">
        <f t="shared" si="140"/>
        <v>14.604167798127039</v>
      </c>
      <c r="AT271">
        <f t="shared" si="140"/>
        <v>14.61724473369264</v>
      </c>
      <c r="AU271">
        <f t="shared" si="132"/>
        <v>14.435645588674031</v>
      </c>
    </row>
    <row r="272" spans="1:47">
      <c r="A272" s="77" t="s">
        <v>136</v>
      </c>
      <c r="B272" s="38" t="s">
        <v>45</v>
      </c>
      <c r="C272" s="37">
        <v>53602.070599999999</v>
      </c>
      <c r="D272" s="37" t="s">
        <v>79</v>
      </c>
      <c r="E272" s="58">
        <f t="shared" si="113"/>
        <v>27213.497999695039</v>
      </c>
      <c r="F272">
        <f t="shared" si="114"/>
        <v>27213.5</v>
      </c>
      <c r="G272">
        <f t="shared" si="115"/>
        <v>-7.2311449912376702E-4</v>
      </c>
      <c r="J272" s="117">
        <f>G272</f>
        <v>-7.2311449912376702E-4</v>
      </c>
      <c r="K272" s="116"/>
      <c r="M272" s="116"/>
      <c r="O272" s="40"/>
      <c r="Q272" s="293">
        <f t="shared" si="116"/>
        <v>38583.570599999999</v>
      </c>
      <c r="R272" s="8">
        <f t="shared" si="117"/>
        <v>5.2289457884301645E-7</v>
      </c>
      <c r="S272" s="116">
        <v>1</v>
      </c>
      <c r="T272" s="167">
        <f t="shared" si="118"/>
        <v>5.2289457884301645E-7</v>
      </c>
      <c r="V272" s="8"/>
      <c r="Z272">
        <f t="shared" si="119"/>
        <v>27213.5</v>
      </c>
      <c r="AA272">
        <f t="shared" si="120"/>
        <v>-1.3376067548069874E-3</v>
      </c>
      <c r="AB272">
        <f t="shared" si="121"/>
        <v>8.7792778870093304E-4</v>
      </c>
      <c r="AC272">
        <f t="shared" si="122"/>
        <v>-7.2311449912376702E-4</v>
      </c>
      <c r="AD272">
        <f t="shared" si="123"/>
        <v>6.1449225568322038E-4</v>
      </c>
      <c r="AE272">
        <f t="shared" si="124"/>
        <v>3.7760073229465227E-7</v>
      </c>
      <c r="AF272">
        <f t="shared" si="125"/>
        <v>-7.2311449912376702E-4</v>
      </c>
      <c r="AG272" s="25"/>
      <c r="AH272">
        <f t="shared" si="126"/>
        <v>-1.6010422878247001E-3</v>
      </c>
      <c r="AI272">
        <f t="shared" si="127"/>
        <v>0.8876795861288147</v>
      </c>
      <c r="AJ272">
        <f t="shared" si="128"/>
        <v>-0.17389866195745515</v>
      </c>
      <c r="AK272">
        <f t="shared" si="129"/>
        <v>0.1532453086649169</v>
      </c>
      <c r="AL272">
        <f t="shared" si="130"/>
        <v>2.2032927181969737</v>
      </c>
      <c r="AM272">
        <f t="shared" si="131"/>
        <v>1.9727873988771361</v>
      </c>
      <c r="AN272">
        <f t="shared" si="140"/>
        <v>14.606083326954451</v>
      </c>
      <c r="AO272">
        <f t="shared" si="140"/>
        <v>14.606083265190833</v>
      </c>
      <c r="AP272">
        <f t="shared" si="140"/>
        <v>14.606083984503007</v>
      </c>
      <c r="AQ272">
        <f t="shared" si="140"/>
        <v>14.606075607177944</v>
      </c>
      <c r="AR272">
        <f t="shared" si="140"/>
        <v>14.606173163428727</v>
      </c>
      <c r="AS272">
        <f t="shared" si="140"/>
        <v>14.605035927053279</v>
      </c>
      <c r="AT272">
        <f t="shared" si="140"/>
        <v>14.618138376932849</v>
      </c>
      <c r="AU272">
        <f t="shared" si="132"/>
        <v>14.436592203105647</v>
      </c>
    </row>
    <row r="273" spans="1:47">
      <c r="A273" s="77" t="s">
        <v>136</v>
      </c>
      <c r="B273" s="38" t="s">
        <v>45</v>
      </c>
      <c r="C273" s="37">
        <v>53602.251400000001</v>
      </c>
      <c r="D273" s="37" t="s">
        <v>79</v>
      </c>
      <c r="E273" s="58">
        <f t="shared" si="113"/>
        <v>27213.998135064925</v>
      </c>
      <c r="F273">
        <f t="shared" si="114"/>
        <v>27214</v>
      </c>
      <c r="G273">
        <f t="shared" si="115"/>
        <v>-6.7417799436952919E-4</v>
      </c>
      <c r="J273" s="117">
        <f>G273</f>
        <v>-6.7417799436952919E-4</v>
      </c>
      <c r="K273" s="116"/>
      <c r="M273" s="116"/>
      <c r="O273" s="40"/>
      <c r="Q273" s="293">
        <f t="shared" si="116"/>
        <v>38583.751400000001</v>
      </c>
      <c r="R273" s="8">
        <f t="shared" si="117"/>
        <v>4.5451596809212093E-7</v>
      </c>
      <c r="S273" s="116">
        <v>1</v>
      </c>
      <c r="T273" s="167">
        <f t="shared" si="118"/>
        <v>4.5451596809212093E-7</v>
      </c>
      <c r="V273" s="8"/>
      <c r="Z273">
        <f t="shared" si="119"/>
        <v>27214</v>
      </c>
      <c r="AA273">
        <f t="shared" si="120"/>
        <v>-1.3374046263456821E-3</v>
      </c>
      <c r="AB273">
        <f t="shared" si="121"/>
        <v>9.2604713433813517E-4</v>
      </c>
      <c r="AC273">
        <f t="shared" si="122"/>
        <v>-6.7417799436952919E-4</v>
      </c>
      <c r="AD273">
        <f t="shared" si="123"/>
        <v>6.6322663197615288E-4</v>
      </c>
      <c r="AE273">
        <f t="shared" si="124"/>
        <v>4.3986956536243136E-7</v>
      </c>
      <c r="AF273">
        <f t="shared" si="125"/>
        <v>-6.7417799436952919E-4</v>
      </c>
      <c r="AG273" s="25"/>
      <c r="AH273">
        <f t="shared" si="126"/>
        <v>-1.6002251287076644E-3</v>
      </c>
      <c r="AI273">
        <f t="shared" si="127"/>
        <v>0.88765543052378204</v>
      </c>
      <c r="AJ273">
        <f t="shared" si="128"/>
        <v>-0.17374342546101795</v>
      </c>
      <c r="AK273">
        <f t="shared" si="129"/>
        <v>0.15322760100322411</v>
      </c>
      <c r="AL273">
        <f t="shared" si="130"/>
        <v>2.2034503543482979</v>
      </c>
      <c r="AM273">
        <f t="shared" si="131"/>
        <v>1.9731730282056443</v>
      </c>
      <c r="AN273">
        <f t="shared" si="140"/>
        <v>14.606257676769024</v>
      </c>
      <c r="AO273">
        <f t="shared" si="140"/>
        <v>14.606257614875064</v>
      </c>
      <c r="AP273">
        <f t="shared" si="140"/>
        <v>14.606258335457225</v>
      </c>
      <c r="AQ273">
        <f t="shared" si="140"/>
        <v>14.606249946228532</v>
      </c>
      <c r="AR273">
        <f t="shared" si="140"/>
        <v>14.606347607486663</v>
      </c>
      <c r="AS273">
        <f t="shared" si="140"/>
        <v>14.605209538410961</v>
      </c>
      <c r="AT273">
        <f t="shared" si="140"/>
        <v>14.618317086057809</v>
      </c>
      <c r="AU273">
        <f t="shared" si="132"/>
        <v>14.436781525991972</v>
      </c>
    </row>
    <row r="274" spans="1:47">
      <c r="A274" s="37" t="s">
        <v>131</v>
      </c>
      <c r="B274" s="38" t="s">
        <v>45</v>
      </c>
      <c r="C274" s="37">
        <v>53610.747499999998</v>
      </c>
      <c r="D274" s="37" t="s">
        <v>124</v>
      </c>
      <c r="E274" s="58">
        <f t="shared" si="113"/>
        <v>27237.500348096153</v>
      </c>
      <c r="F274">
        <f t="shared" si="114"/>
        <v>27237.5</v>
      </c>
      <c r="G274">
        <f t="shared" si="115"/>
        <v>1.2583749776240438E-4</v>
      </c>
      <c r="J274" s="117"/>
      <c r="K274" s="116">
        <f>G274</f>
        <v>1.2583749776240438E-4</v>
      </c>
      <c r="M274" s="116"/>
      <c r="O274" s="40"/>
      <c r="Q274" s="293">
        <f t="shared" si="116"/>
        <v>38592.247499999998</v>
      </c>
      <c r="R274" s="8">
        <f t="shared" si="117"/>
        <v>1.5835075843103128E-8</v>
      </c>
      <c r="S274" s="116">
        <v>1</v>
      </c>
      <c r="T274" s="167">
        <f t="shared" si="118"/>
        <v>1.5835075843103128E-8</v>
      </c>
      <c r="U274" s="8"/>
      <c r="V274" s="8"/>
      <c r="Z274">
        <f t="shared" si="119"/>
        <v>27237.5</v>
      </c>
      <c r="AA274">
        <f t="shared" si="120"/>
        <v>-1.3279109014891495E-3</v>
      </c>
      <c r="AB274">
        <f t="shared" si="121"/>
        <v>1.6876267936191131E-3</v>
      </c>
      <c r="AC274">
        <f t="shared" si="122"/>
        <v>1.2583749776240438E-4</v>
      </c>
      <c r="AD274">
        <f t="shared" si="123"/>
        <v>1.4537483992515538E-3</v>
      </c>
      <c r="AE274">
        <f t="shared" si="124"/>
        <v>2.1133844083264551E-6</v>
      </c>
      <c r="AF274">
        <f t="shared" si="125"/>
        <v>1.2583749776240438E-4</v>
      </c>
      <c r="AG274" s="25"/>
      <c r="AH274">
        <f t="shared" si="126"/>
        <v>-1.5617892958567088E-3</v>
      </c>
      <c r="AI274">
        <f t="shared" si="127"/>
        <v>0.8865247466199393</v>
      </c>
      <c r="AJ274">
        <f t="shared" si="128"/>
        <v>-0.1664520195715784</v>
      </c>
      <c r="AK274">
        <f t="shared" si="129"/>
        <v>0.15239214832244807</v>
      </c>
      <c r="AL274">
        <f t="shared" si="130"/>
        <v>2.2108496061812613</v>
      </c>
      <c r="AM274">
        <f t="shared" si="131"/>
        <v>1.9914100347081822</v>
      </c>
      <c r="AN274">
        <f t="shared" si="140"/>
        <v>14.61444678070052</v>
      </c>
      <c r="AO274">
        <f t="shared" si="140"/>
        <v>14.614446712441744</v>
      </c>
      <c r="AP274">
        <f t="shared" si="140"/>
        <v>14.614447494514225</v>
      </c>
      <c r="AQ274">
        <f t="shared" si="140"/>
        <v>14.614438533875951</v>
      </c>
      <c r="AR274">
        <f t="shared" si="140"/>
        <v>14.614541191580201</v>
      </c>
      <c r="AS274">
        <f t="shared" si="140"/>
        <v>14.613363868492797</v>
      </c>
      <c r="AT274">
        <f t="shared" si="140"/>
        <v>14.626709081881611</v>
      </c>
      <c r="AU274">
        <f t="shared" si="132"/>
        <v>14.445679701649176</v>
      </c>
    </row>
    <row r="275" spans="1:47">
      <c r="A275" s="77" t="s">
        <v>136</v>
      </c>
      <c r="B275" s="38" t="s">
        <v>45</v>
      </c>
      <c r="C275" s="37">
        <v>53617.072899999999</v>
      </c>
      <c r="D275" s="37" t="s">
        <v>79</v>
      </c>
      <c r="E275" s="58">
        <f t="shared" si="113"/>
        <v>27254.997893829823</v>
      </c>
      <c r="F275">
        <f t="shared" si="114"/>
        <v>27255</v>
      </c>
      <c r="G275">
        <f t="shared" si="115"/>
        <v>-7.6138500298839062E-4</v>
      </c>
      <c r="J275" s="117">
        <f>G275</f>
        <v>-7.6138500298839062E-4</v>
      </c>
      <c r="K275" s="116"/>
      <c r="M275" s="116"/>
      <c r="O275" s="40"/>
      <c r="Q275" s="293">
        <f t="shared" si="116"/>
        <v>38598.572899999999</v>
      </c>
      <c r="R275" s="8">
        <f t="shared" si="117"/>
        <v>5.797071227756316E-7</v>
      </c>
      <c r="S275" s="116">
        <v>1</v>
      </c>
      <c r="T275" s="167">
        <f t="shared" si="118"/>
        <v>5.797071227756316E-7</v>
      </c>
      <c r="U275" s="8"/>
      <c r="W275" s="8"/>
      <c r="Z275">
        <f t="shared" si="119"/>
        <v>27255</v>
      </c>
      <c r="AA275">
        <f t="shared" si="120"/>
        <v>-1.3208501266586343E-3</v>
      </c>
      <c r="AB275">
        <f t="shared" si="121"/>
        <v>7.7174550996041928E-4</v>
      </c>
      <c r="AC275">
        <f t="shared" si="122"/>
        <v>-7.6138500298839062E-4</v>
      </c>
      <c r="AD275">
        <f t="shared" si="123"/>
        <v>5.5946512367024363E-4</v>
      </c>
      <c r="AE275">
        <f t="shared" si="124"/>
        <v>3.13001224603361E-7</v>
      </c>
      <c r="AF275">
        <f t="shared" si="125"/>
        <v>-7.6138500298839062E-4</v>
      </c>
      <c r="AG275" s="25"/>
      <c r="AH275">
        <f t="shared" si="126"/>
        <v>-1.5331305129488099E-3</v>
      </c>
      <c r="AI275">
        <f t="shared" si="127"/>
        <v>0.88568863281062871</v>
      </c>
      <c r="AJ275">
        <f t="shared" si="128"/>
        <v>-0.16102835385010195</v>
      </c>
      <c r="AK275">
        <f t="shared" si="129"/>
        <v>0.15176597553897489</v>
      </c>
      <c r="AL275">
        <f t="shared" si="130"/>
        <v>2.2163474813826158</v>
      </c>
      <c r="AM275">
        <f t="shared" si="131"/>
        <v>2.0051356445913089</v>
      </c>
      <c r="AN275">
        <f t="shared" si="140"/>
        <v>14.620538291591862</v>
      </c>
      <c r="AO275">
        <f t="shared" si="140"/>
        <v>14.620538218281167</v>
      </c>
      <c r="AP275">
        <f t="shared" si="140"/>
        <v>14.620539048472585</v>
      </c>
      <c r="AQ275">
        <f t="shared" si="140"/>
        <v>14.620529647069031</v>
      </c>
      <c r="AR275">
        <f t="shared" si="140"/>
        <v>14.6206361022992</v>
      </c>
      <c r="AS275">
        <f t="shared" si="140"/>
        <v>14.619429409420315</v>
      </c>
      <c r="AT275">
        <f t="shared" si="140"/>
        <v>14.632949127043288</v>
      </c>
      <c r="AU275">
        <f t="shared" si="132"/>
        <v>14.452306002670497</v>
      </c>
    </row>
    <row r="276" spans="1:47">
      <c r="A276" s="75" t="s">
        <v>133</v>
      </c>
      <c r="B276" s="76" t="s">
        <v>49</v>
      </c>
      <c r="C276" s="75">
        <v>53638.400889999997</v>
      </c>
      <c r="D276" s="75">
        <v>1.1999999999999999E-3</v>
      </c>
      <c r="E276" s="58">
        <f t="shared" si="113"/>
        <v>27313.996135906553</v>
      </c>
      <c r="F276">
        <f t="shared" si="114"/>
        <v>27314</v>
      </c>
      <c r="G276">
        <f t="shared" si="115"/>
        <v>-1.396878004015889E-3</v>
      </c>
      <c r="J276" s="117"/>
      <c r="K276" s="116">
        <f>G276</f>
        <v>-1.396878004015889E-3</v>
      </c>
      <c r="M276" s="116"/>
      <c r="O276" s="40"/>
      <c r="Q276" s="293">
        <f t="shared" si="116"/>
        <v>38619.900889999997</v>
      </c>
      <c r="R276" s="8">
        <f t="shared" si="117"/>
        <v>1.951268158103414E-6</v>
      </c>
      <c r="S276" s="116">
        <v>1</v>
      </c>
      <c r="T276" s="167">
        <f t="shared" si="118"/>
        <v>1.951268158103414E-6</v>
      </c>
      <c r="U276" s="8"/>
      <c r="V276" s="8"/>
      <c r="Z276">
        <f t="shared" si="119"/>
        <v>27314</v>
      </c>
      <c r="AA276">
        <f t="shared" si="120"/>
        <v>-1.2971168635833978E-3</v>
      </c>
      <c r="AB276">
        <f t="shared" si="121"/>
        <v>3.9417672080978685E-5</v>
      </c>
      <c r="AC276">
        <f t="shared" si="122"/>
        <v>-1.396878004015889E-3</v>
      </c>
      <c r="AD276">
        <f t="shared" si="123"/>
        <v>-9.9761140432491234E-5</v>
      </c>
      <c r="AE276">
        <f t="shared" si="124"/>
        <v>9.9522851403912378E-9</v>
      </c>
      <c r="AF276">
        <f t="shared" si="125"/>
        <v>-1.396878004015889E-3</v>
      </c>
      <c r="AG276" s="25"/>
      <c r="AH276">
        <f t="shared" si="126"/>
        <v>-1.4362956760968677E-3</v>
      </c>
      <c r="AI276">
        <f t="shared" si="127"/>
        <v>0.88290668031264719</v>
      </c>
      <c r="AJ276">
        <f t="shared" si="128"/>
        <v>-0.14278293762846708</v>
      </c>
      <c r="AK276">
        <f t="shared" si="129"/>
        <v>0.1496300587602484</v>
      </c>
      <c r="AL276">
        <f t="shared" si="130"/>
        <v>2.2348074024217883</v>
      </c>
      <c r="AM276">
        <f t="shared" si="131"/>
        <v>2.0523504584022598</v>
      </c>
      <c r="AN276">
        <f t="shared" si="140"/>
        <v>14.641033357862618</v>
      </c>
      <c r="AO276">
        <f t="shared" si="140"/>
        <v>14.641033265429876</v>
      </c>
      <c r="AP276">
        <f t="shared" si="140"/>
        <v>14.64103427303675</v>
      </c>
      <c r="AQ276">
        <f t="shared" si="140"/>
        <v>14.641023289041655</v>
      </c>
      <c r="AR276">
        <f t="shared" si="140"/>
        <v>14.641143014556237</v>
      </c>
      <c r="AS276">
        <f t="shared" si="140"/>
        <v>14.639836600678722</v>
      </c>
      <c r="AT276">
        <f t="shared" si="140"/>
        <v>14.653928647118359</v>
      </c>
      <c r="AU276">
        <f t="shared" si="132"/>
        <v>14.474646103256667</v>
      </c>
    </row>
    <row r="277" spans="1:47">
      <c r="A277" s="53" t="s">
        <v>132</v>
      </c>
      <c r="B277" s="53" t="s">
        <v>49</v>
      </c>
      <c r="C277" s="54">
        <v>53638.400900000001</v>
      </c>
      <c r="D277" s="54" t="s">
        <v>76</v>
      </c>
      <c r="E277" s="58">
        <f t="shared" ref="E277:E340" si="141">+(C277-C$7)/C$8</f>
        <v>27313.996163568914</v>
      </c>
      <c r="F277">
        <f t="shared" ref="F277:F340" si="142">ROUND(2*E277,0)/2</f>
        <v>27314</v>
      </c>
      <c r="G277">
        <f t="shared" ref="G277:G310" si="143">+C277-(C$7+F277*C$8)</f>
        <v>-1.3868780006305315E-3</v>
      </c>
      <c r="J277" s="117"/>
      <c r="K277" s="116"/>
      <c r="L277" s="116">
        <f>G277</f>
        <v>-1.3868780006305315E-3</v>
      </c>
      <c r="M277" s="116"/>
      <c r="O277" s="40">
        <f ca="1">+C$11+C$12*F277</f>
        <v>1.4197663943666269E-2</v>
      </c>
      <c r="Q277" s="293">
        <f t="shared" ref="Q277:Q340" si="144">C277-15018.5</f>
        <v>38619.900900000001</v>
      </c>
      <c r="R277" s="8">
        <f t="shared" ref="R277:R310" ca="1" si="145">+(O277-G277)^2</f>
        <v>2.4287794761354632E-4</v>
      </c>
      <c r="S277" s="116">
        <v>1</v>
      </c>
      <c r="T277" s="167">
        <f t="shared" ref="T277:T310" ca="1" si="146">+S277*R277</f>
        <v>2.4287794761354632E-4</v>
      </c>
      <c r="Z277">
        <f t="shared" ref="Z277:Z340" si="147">F277</f>
        <v>27314</v>
      </c>
      <c r="AA277">
        <f t="shared" ref="AA277:AA340" si="148">AB$3+AB$4*Z277+AB$5*Z277^2+AH277</f>
        <v>-1.2971168635833978E-3</v>
      </c>
      <c r="AB277">
        <f t="shared" ref="AB277:AB340" si="149">IF(S277&lt;&gt;0,G277-AH277,-9999)</f>
        <v>4.9417675466336243E-5</v>
      </c>
      <c r="AC277">
        <f t="shared" ref="AC277:AC340" si="150">+G277-P277</f>
        <v>-1.3868780006305315E-3</v>
      </c>
      <c r="AD277">
        <f t="shared" ref="AD277:AD340" si="151">IF(S277&lt;&gt;0,G277-AA277,-9999)</f>
        <v>-8.9761137047133675E-5</v>
      </c>
      <c r="AE277">
        <f t="shared" ref="AE277:AE340" si="152">+(G277-AA277)^2*S277</f>
        <v>8.057061723994313E-9</v>
      </c>
      <c r="AF277">
        <f t="shared" ref="AF277:AF340" si="153">IF(S277&lt;&gt;0,G277-P277,-9999)</f>
        <v>-1.3868780006305315E-3</v>
      </c>
      <c r="AG277" s="25"/>
      <c r="AH277">
        <f t="shared" ref="AH277:AH340" si="154">$AB$6*($AB$11/AI277*AJ277+$AB$12)</f>
        <v>-1.4362956760968677E-3</v>
      </c>
      <c r="AI277">
        <f t="shared" ref="AI277:AI340" si="155">1+$AB$7*COS(AL277)</f>
        <v>0.88290668031264719</v>
      </c>
      <c r="AJ277">
        <f t="shared" ref="AJ277:AJ340" si="156">SIN(AL277+RADIANS($AB$9))</f>
        <v>-0.14278293762846708</v>
      </c>
      <c r="AK277">
        <f t="shared" ref="AK277:AK340" si="157">$AB$7*SIN(AL277)</f>
        <v>0.1496300587602484</v>
      </c>
      <c r="AL277">
        <f t="shared" ref="AL277:AL340" si="158">2*ATAN(AM277)</f>
        <v>2.2348074024217883</v>
      </c>
      <c r="AM277">
        <f t="shared" ref="AM277:AM340" si="159">SQRT((1+$AB$7)/(1-$AB$7))*TAN(AN277/2)</f>
        <v>2.0523504584022598</v>
      </c>
      <c r="AN277">
        <f t="shared" si="140"/>
        <v>14.641033357862618</v>
      </c>
      <c r="AO277">
        <f t="shared" si="140"/>
        <v>14.641033265429876</v>
      </c>
      <c r="AP277">
        <f t="shared" si="140"/>
        <v>14.64103427303675</v>
      </c>
      <c r="AQ277">
        <f t="shared" si="140"/>
        <v>14.641023289041655</v>
      </c>
      <c r="AR277">
        <f t="shared" si="140"/>
        <v>14.641143014556237</v>
      </c>
      <c r="AS277">
        <f t="shared" si="140"/>
        <v>14.639836600678722</v>
      </c>
      <c r="AT277">
        <f t="shared" si="140"/>
        <v>14.653928647118359</v>
      </c>
      <c r="AU277">
        <f t="shared" ref="AU277:AU340" si="160">RADIANS($AB$9)+$AB$18*(F277-AB$15)</f>
        <v>14.474646103256667</v>
      </c>
    </row>
    <row r="278" spans="1:47">
      <c r="A278" s="80" t="s">
        <v>137</v>
      </c>
      <c r="B278" s="76" t="s">
        <v>45</v>
      </c>
      <c r="C278" s="75">
        <v>53661.356899999999</v>
      </c>
      <c r="D278" s="75">
        <v>4.0000000000000002E-4</v>
      </c>
      <c r="E278" s="58">
        <f t="shared" si="141"/>
        <v>27377.497864625293</v>
      </c>
      <c r="F278">
        <f t="shared" si="142"/>
        <v>27377.5</v>
      </c>
      <c r="G278">
        <f t="shared" si="143"/>
        <v>-7.7194249752210453E-4</v>
      </c>
      <c r="J278" s="117"/>
      <c r="K278" s="116">
        <f>G278</f>
        <v>-7.7194249752210453E-4</v>
      </c>
      <c r="M278" s="116"/>
      <c r="O278" s="40"/>
      <c r="Q278" s="293">
        <f t="shared" si="144"/>
        <v>38642.856899999999</v>
      </c>
      <c r="R278" s="8">
        <f t="shared" si="145"/>
        <v>5.9589521948066431E-7</v>
      </c>
      <c r="S278" s="116">
        <v>1</v>
      </c>
      <c r="T278" s="167">
        <f t="shared" si="146"/>
        <v>5.9589521948066431E-7</v>
      </c>
      <c r="Z278">
        <f t="shared" si="147"/>
        <v>27377.5</v>
      </c>
      <c r="AA278">
        <f t="shared" si="148"/>
        <v>-1.2717324208664715E-3</v>
      </c>
      <c r="AB278">
        <f t="shared" si="149"/>
        <v>5.5979969272145652E-4</v>
      </c>
      <c r="AC278">
        <f t="shared" si="150"/>
        <v>-7.7194249752210453E-4</v>
      </c>
      <c r="AD278">
        <f t="shared" si="151"/>
        <v>4.9978992334436694E-4</v>
      </c>
      <c r="AE278">
        <f t="shared" si="152"/>
        <v>2.4978996747656816E-7</v>
      </c>
      <c r="AF278">
        <f t="shared" si="153"/>
        <v>-7.7194249752210453E-4</v>
      </c>
      <c r="AG278" s="25"/>
      <c r="AH278">
        <f t="shared" si="154"/>
        <v>-1.331742190243561E-3</v>
      </c>
      <c r="AI278">
        <f t="shared" si="155"/>
        <v>0.87997603049018736</v>
      </c>
      <c r="AJ278">
        <f t="shared" si="156"/>
        <v>-0.12321893177815153</v>
      </c>
      <c r="AK278">
        <f t="shared" si="157"/>
        <v>0.1472896695057313</v>
      </c>
      <c r="AL278">
        <f t="shared" si="158"/>
        <v>2.2545471123886038</v>
      </c>
      <c r="AM278">
        <f t="shared" si="159"/>
        <v>2.1048588848775247</v>
      </c>
      <c r="AN278">
        <f t="shared" si="140"/>
        <v>14.663020340406185</v>
      </c>
      <c r="AO278">
        <f t="shared" si="140"/>
        <v>14.663020223488697</v>
      </c>
      <c r="AP278">
        <f t="shared" si="140"/>
        <v>14.663021449413773</v>
      </c>
      <c r="AQ278">
        <f t="shared" si="140"/>
        <v>14.663008594986435</v>
      </c>
      <c r="AR278">
        <f t="shared" si="140"/>
        <v>14.663143365823428</v>
      </c>
      <c r="AS278">
        <f t="shared" si="140"/>
        <v>14.661728815877879</v>
      </c>
      <c r="AT278">
        <f t="shared" si="140"/>
        <v>14.676408351198525</v>
      </c>
      <c r="AU278">
        <f t="shared" si="160"/>
        <v>14.498690109819751</v>
      </c>
    </row>
    <row r="279" spans="1:47">
      <c r="A279" s="80" t="s">
        <v>137</v>
      </c>
      <c r="B279" s="81"/>
      <c r="C279" s="75">
        <v>53661.538999999997</v>
      </c>
      <c r="D279" s="75">
        <v>5.0000000000000001E-4</v>
      </c>
      <c r="E279" s="58">
        <f t="shared" si="141"/>
        <v>27378.001596101258</v>
      </c>
      <c r="F279">
        <f t="shared" si="142"/>
        <v>27378</v>
      </c>
      <c r="G279">
        <f t="shared" si="143"/>
        <v>5.7699399621924385E-4</v>
      </c>
      <c r="J279" s="117"/>
      <c r="K279" s="116">
        <f>G279</f>
        <v>5.7699399621924385E-4</v>
      </c>
      <c r="M279" s="116"/>
      <c r="O279" s="40"/>
      <c r="Q279" s="293">
        <f t="shared" si="144"/>
        <v>38643.038999999997</v>
      </c>
      <c r="R279" s="8">
        <f t="shared" si="145"/>
        <v>3.3292207167305279E-7</v>
      </c>
      <c r="S279" s="116">
        <v>1</v>
      </c>
      <c r="T279" s="167">
        <f t="shared" si="146"/>
        <v>3.3292207167305279E-7</v>
      </c>
      <c r="V279" s="8"/>
      <c r="Z279">
        <f t="shared" si="147"/>
        <v>27378</v>
      </c>
      <c r="AA279">
        <f t="shared" si="148"/>
        <v>-1.2715333245408712E-3</v>
      </c>
      <c r="AB279">
        <f t="shared" si="149"/>
        <v>1.9079116881752923E-3</v>
      </c>
      <c r="AC279">
        <f t="shared" si="150"/>
        <v>5.7699399621924385E-4</v>
      </c>
      <c r="AD279">
        <f t="shared" si="151"/>
        <v>1.8485273207601151E-3</v>
      </c>
      <c r="AE279">
        <f t="shared" si="152"/>
        <v>3.4170532555965693E-6</v>
      </c>
      <c r="AF279">
        <f t="shared" si="153"/>
        <v>5.7699399621924385E-4</v>
      </c>
      <c r="AG279" s="25"/>
      <c r="AH279">
        <f t="shared" si="154"/>
        <v>-1.3309176919560485E-3</v>
      </c>
      <c r="AI279">
        <f t="shared" si="155"/>
        <v>0.87995321496352885</v>
      </c>
      <c r="AJ279">
        <f t="shared" si="156"/>
        <v>-0.12306519860580624</v>
      </c>
      <c r="AK279">
        <f t="shared" si="157"/>
        <v>0.14727107456118901</v>
      </c>
      <c r="AL279">
        <f t="shared" si="158"/>
        <v>2.2547020245897191</v>
      </c>
      <c r="AM279">
        <f t="shared" si="159"/>
        <v>2.105279573468795</v>
      </c>
      <c r="AN279">
        <f t="shared" si="140"/>
        <v>14.663193177280046</v>
      </c>
      <c r="AO279">
        <f t="shared" si="140"/>
        <v>14.663193060152626</v>
      </c>
      <c r="AP279">
        <f t="shared" si="140"/>
        <v>14.663194287913319</v>
      </c>
      <c r="AQ279">
        <f t="shared" si="140"/>
        <v>14.663181418071119</v>
      </c>
      <c r="AR279">
        <f t="shared" si="140"/>
        <v>14.663316310347593</v>
      </c>
      <c r="AS279">
        <f t="shared" si="140"/>
        <v>14.661900907065755</v>
      </c>
      <c r="AT279">
        <f t="shared" si="140"/>
        <v>14.676584947857281</v>
      </c>
      <c r="AU279">
        <f t="shared" si="160"/>
        <v>14.498879432706072</v>
      </c>
    </row>
    <row r="280" spans="1:47">
      <c r="A280" s="80" t="s">
        <v>137</v>
      </c>
      <c r="B280" s="81"/>
      <c r="C280" s="75">
        <v>53675.276899999997</v>
      </c>
      <c r="D280" s="75">
        <v>8.0000000000000004E-4</v>
      </c>
      <c r="E280" s="58">
        <f t="shared" si="141"/>
        <v>27416.003862129419</v>
      </c>
      <c r="F280">
        <f t="shared" si="142"/>
        <v>27416</v>
      </c>
      <c r="G280">
        <f t="shared" si="143"/>
        <v>1.3961680015199818E-3</v>
      </c>
      <c r="J280" s="117"/>
      <c r="K280" s="116">
        <f>G280</f>
        <v>1.3961680015199818E-3</v>
      </c>
      <c r="M280" s="116"/>
      <c r="O280" s="40"/>
      <c r="Q280" s="293">
        <f t="shared" si="144"/>
        <v>38656.776899999997</v>
      </c>
      <c r="R280" s="8">
        <f t="shared" si="145"/>
        <v>1.9492850884682998E-6</v>
      </c>
      <c r="S280" s="116">
        <v>1</v>
      </c>
      <c r="T280" s="167">
        <f t="shared" si="146"/>
        <v>1.9492850884682998E-6</v>
      </c>
      <c r="V280" s="8"/>
      <c r="Z280">
        <f t="shared" si="147"/>
        <v>27416</v>
      </c>
      <c r="AA280">
        <f t="shared" si="148"/>
        <v>-1.2564424851275922E-3</v>
      </c>
      <c r="AB280">
        <f t="shared" si="149"/>
        <v>2.6643717853177449E-3</v>
      </c>
      <c r="AC280">
        <f t="shared" si="150"/>
        <v>1.3961680015199818E-3</v>
      </c>
      <c r="AD280">
        <f t="shared" si="151"/>
        <v>2.6526104866475739E-3</v>
      </c>
      <c r="AE280">
        <f t="shared" si="152"/>
        <v>7.0363423938726792E-6</v>
      </c>
      <c r="AF280">
        <f t="shared" si="153"/>
        <v>1.3961680015199818E-3</v>
      </c>
      <c r="AG280" s="25"/>
      <c r="AH280">
        <f t="shared" si="154"/>
        <v>-1.2682037837977631E-3</v>
      </c>
      <c r="AI280">
        <f t="shared" si="155"/>
        <v>0.87823111460288572</v>
      </c>
      <c r="AJ280">
        <f t="shared" si="156"/>
        <v>-0.11139634321014015</v>
      </c>
      <c r="AK280">
        <f t="shared" si="157"/>
        <v>0.14585039783677126</v>
      </c>
      <c r="AL280">
        <f t="shared" si="158"/>
        <v>2.2664519693042613</v>
      </c>
      <c r="AM280">
        <f t="shared" si="159"/>
        <v>2.137593657756292</v>
      </c>
      <c r="AN280">
        <f t="shared" si="140"/>
        <v>14.676315727097411</v>
      </c>
      <c r="AO280">
        <f t="shared" si="140"/>
        <v>14.676315593191386</v>
      </c>
      <c r="AP280">
        <f t="shared" si="140"/>
        <v>14.67631696592232</v>
      </c>
      <c r="AQ280">
        <f t="shared" si="140"/>
        <v>14.676302893290284</v>
      </c>
      <c r="AR280">
        <f t="shared" si="140"/>
        <v>14.676447144013052</v>
      </c>
      <c r="AS280">
        <f t="shared" si="140"/>
        <v>14.674966857000612</v>
      </c>
      <c r="AT280">
        <f t="shared" si="140"/>
        <v>14.689987690381434</v>
      </c>
      <c r="AU280">
        <f t="shared" si="160"/>
        <v>14.513267972066657</v>
      </c>
    </row>
    <row r="281" spans="1:47">
      <c r="A281" s="53" t="s">
        <v>132</v>
      </c>
      <c r="B281" s="53" t="s">
        <v>49</v>
      </c>
      <c r="C281" s="54">
        <v>53684.313600000001</v>
      </c>
      <c r="D281" s="54" t="s">
        <v>76</v>
      </c>
      <c r="E281" s="58">
        <f t="shared" si="141"/>
        <v>27441.001502046496</v>
      </c>
      <c r="F281">
        <f t="shared" si="142"/>
        <v>27441</v>
      </c>
      <c r="G281">
        <f t="shared" si="143"/>
        <v>5.4299300245475024E-4</v>
      </c>
      <c r="J281" s="117"/>
      <c r="K281" s="116"/>
      <c r="L281" s="116">
        <f>G281</f>
        <v>5.4299300245475024E-4</v>
      </c>
      <c r="M281" s="116"/>
      <c r="O281" s="40">
        <f ca="1">+C$11+C$12*F281</f>
        <v>1.3785261448227976E-2</v>
      </c>
      <c r="Q281" s="293">
        <f t="shared" si="144"/>
        <v>38665.813600000001</v>
      </c>
      <c r="R281" s="8">
        <f t="shared" ca="1" si="145"/>
        <v>1.7535767358992124E-4</v>
      </c>
      <c r="S281" s="116">
        <v>1</v>
      </c>
      <c r="T281" s="167">
        <f t="shared" ca="1" si="146"/>
        <v>1.7535767358992124E-4</v>
      </c>
      <c r="W281" s="8"/>
      <c r="Z281">
        <f t="shared" si="147"/>
        <v>27441</v>
      </c>
      <c r="AA281">
        <f t="shared" si="148"/>
        <v>-1.2465610484327923E-3</v>
      </c>
      <c r="AB281">
        <f t="shared" si="149"/>
        <v>1.7698847807950109E-3</v>
      </c>
      <c r="AC281">
        <f t="shared" si="150"/>
        <v>5.4299300245475024E-4</v>
      </c>
      <c r="AD281">
        <f t="shared" si="151"/>
        <v>1.7895540508875425E-3</v>
      </c>
      <c r="AE281">
        <f t="shared" si="152"/>
        <v>3.2025037010480132E-6</v>
      </c>
      <c r="AF281">
        <f t="shared" si="153"/>
        <v>5.4299300245475024E-4</v>
      </c>
      <c r="AG281" s="25"/>
      <c r="AH281">
        <f t="shared" si="154"/>
        <v>-1.2268917783402607E-3</v>
      </c>
      <c r="AI281">
        <f t="shared" si="155"/>
        <v>0.87711092355394904</v>
      </c>
      <c r="AJ281">
        <f t="shared" si="156"/>
        <v>-0.10373579764533424</v>
      </c>
      <c r="AK281">
        <f t="shared" si="157"/>
        <v>0.14490781514548015</v>
      </c>
      <c r="AL281">
        <f t="shared" si="158"/>
        <v>2.2741572409468636</v>
      </c>
      <c r="AM281">
        <f t="shared" si="159"/>
        <v>2.159228445559862</v>
      </c>
      <c r="AN281">
        <f t="shared" ref="AN281:AT290" si="161">$AU281+$AB$7*SIN(AO281)</f>
        <v>14.684935037966193</v>
      </c>
      <c r="AO281">
        <f t="shared" si="161"/>
        <v>14.684934892108849</v>
      </c>
      <c r="AP281">
        <f t="shared" si="161"/>
        <v>14.684936366176208</v>
      </c>
      <c r="AQ281">
        <f t="shared" si="161"/>
        <v>14.684921468753544</v>
      </c>
      <c r="AR281">
        <f t="shared" si="161"/>
        <v>14.685072010402831</v>
      </c>
      <c r="AS281">
        <f t="shared" si="161"/>
        <v>14.683549041360635</v>
      </c>
      <c r="AT281">
        <f t="shared" si="161"/>
        <v>14.698785318780169</v>
      </c>
      <c r="AU281">
        <f t="shared" si="160"/>
        <v>14.522734116382832</v>
      </c>
    </row>
    <row r="282" spans="1:47">
      <c r="A282" s="75" t="s">
        <v>133</v>
      </c>
      <c r="B282" s="76" t="s">
        <v>49</v>
      </c>
      <c r="C282" s="75">
        <v>53684.31364</v>
      </c>
      <c r="D282" s="75">
        <v>2.0999999999999999E-3</v>
      </c>
      <c r="E282" s="58">
        <f t="shared" si="141"/>
        <v>27441.001612695913</v>
      </c>
      <c r="F282">
        <f t="shared" si="142"/>
        <v>27441</v>
      </c>
      <c r="G282">
        <f t="shared" si="143"/>
        <v>5.8299300144426525E-4</v>
      </c>
      <c r="J282" s="117"/>
      <c r="K282" s="116">
        <f t="shared" ref="K282:K301" si="162">G282</f>
        <v>5.8299300144426525E-4</v>
      </c>
      <c r="M282" s="116"/>
      <c r="O282" s="40"/>
      <c r="Q282" s="293">
        <f t="shared" si="144"/>
        <v>38665.81364</v>
      </c>
      <c r="R282" s="8">
        <f t="shared" si="145"/>
        <v>3.3988083973299306E-7</v>
      </c>
      <c r="S282" s="116">
        <v>1</v>
      </c>
      <c r="T282" s="167">
        <f t="shared" si="146"/>
        <v>3.3988083973299306E-7</v>
      </c>
      <c r="U282" s="8"/>
      <c r="V282" s="8"/>
      <c r="Z282">
        <f t="shared" si="147"/>
        <v>27441</v>
      </c>
      <c r="AA282">
        <f t="shared" si="148"/>
        <v>-1.2465610484327923E-3</v>
      </c>
      <c r="AB282">
        <f t="shared" si="149"/>
        <v>1.8098847797845259E-3</v>
      </c>
      <c r="AC282">
        <f t="shared" si="150"/>
        <v>5.8299300144426525E-4</v>
      </c>
      <c r="AD282">
        <f t="shared" si="151"/>
        <v>1.8295540498770575E-3</v>
      </c>
      <c r="AE282">
        <f t="shared" si="152"/>
        <v>3.3472680214215425E-6</v>
      </c>
      <c r="AF282">
        <f t="shared" si="153"/>
        <v>5.8299300144426525E-4</v>
      </c>
      <c r="AG282" s="25"/>
      <c r="AH282">
        <f t="shared" si="154"/>
        <v>-1.2268917783402607E-3</v>
      </c>
      <c r="AI282">
        <f t="shared" si="155"/>
        <v>0.87711092355394904</v>
      </c>
      <c r="AJ282">
        <f t="shared" si="156"/>
        <v>-0.10373579764533424</v>
      </c>
      <c r="AK282">
        <f t="shared" si="157"/>
        <v>0.14490781514548015</v>
      </c>
      <c r="AL282">
        <f t="shared" si="158"/>
        <v>2.2741572409468636</v>
      </c>
      <c r="AM282">
        <f t="shared" si="159"/>
        <v>2.159228445559862</v>
      </c>
      <c r="AN282">
        <f t="shared" si="161"/>
        <v>14.684935037966193</v>
      </c>
      <c r="AO282">
        <f t="shared" si="161"/>
        <v>14.684934892108849</v>
      </c>
      <c r="AP282">
        <f t="shared" si="161"/>
        <v>14.684936366176208</v>
      </c>
      <c r="AQ282">
        <f t="shared" si="161"/>
        <v>14.684921468753544</v>
      </c>
      <c r="AR282">
        <f t="shared" si="161"/>
        <v>14.685072010402831</v>
      </c>
      <c r="AS282">
        <f t="shared" si="161"/>
        <v>14.683549041360635</v>
      </c>
      <c r="AT282">
        <f t="shared" si="161"/>
        <v>14.698785318780169</v>
      </c>
      <c r="AU282">
        <f t="shared" si="160"/>
        <v>14.522734116382832</v>
      </c>
    </row>
    <row r="283" spans="1:47">
      <c r="A283" s="37" t="s">
        <v>131</v>
      </c>
      <c r="B283" s="38" t="s">
        <v>45</v>
      </c>
      <c r="C283" s="37">
        <v>53981.649400000002</v>
      </c>
      <c r="D283" s="37" t="s">
        <v>124</v>
      </c>
      <c r="E283" s="58">
        <f t="shared" si="141"/>
        <v>28263.502333417819</v>
      </c>
      <c r="F283">
        <f t="shared" si="142"/>
        <v>28263.5</v>
      </c>
      <c r="G283">
        <f t="shared" si="143"/>
        <v>8.4353550482774153E-4</v>
      </c>
      <c r="J283" s="117"/>
      <c r="K283" s="116">
        <f t="shared" si="162"/>
        <v>8.4353550482774153E-4</v>
      </c>
      <c r="M283" s="116"/>
      <c r="O283" s="40"/>
      <c r="Q283" s="293">
        <f t="shared" si="144"/>
        <v>38963.149400000002</v>
      </c>
      <c r="R283" s="8">
        <f t="shared" si="145"/>
        <v>7.1155214790499271E-7</v>
      </c>
      <c r="S283" s="116">
        <v>1</v>
      </c>
      <c r="T283" s="167">
        <f t="shared" si="146"/>
        <v>7.1155214790499271E-7</v>
      </c>
      <c r="U283" s="8"/>
      <c r="V283" s="8"/>
      <c r="Z283">
        <f t="shared" si="147"/>
        <v>28263.5</v>
      </c>
      <c r="AA283">
        <f t="shared" si="148"/>
        <v>-9.6055629813200844E-4</v>
      </c>
      <c r="AB283">
        <f t="shared" si="149"/>
        <v>7.062744216008185E-4</v>
      </c>
      <c r="AC283">
        <f t="shared" si="150"/>
        <v>8.4353550482774153E-4</v>
      </c>
      <c r="AD283">
        <f t="shared" si="151"/>
        <v>1.80409180295975E-3</v>
      </c>
      <c r="AE283">
        <f t="shared" si="152"/>
        <v>3.2547472335065614E-6</v>
      </c>
      <c r="AF283">
        <f t="shared" si="153"/>
        <v>8.4353550482774153E-4</v>
      </c>
      <c r="AG283" s="25"/>
      <c r="AH283">
        <f t="shared" si="154"/>
        <v>1.3726108322692303E-4</v>
      </c>
      <c r="AI283">
        <f t="shared" si="155"/>
        <v>0.84577176495022832</v>
      </c>
      <c r="AJ283">
        <f t="shared" si="156"/>
        <v>0.13936521814755373</v>
      </c>
      <c r="AK283">
        <f t="shared" si="157"/>
        <v>0.11096689377211734</v>
      </c>
      <c r="AL283">
        <f t="shared" si="158"/>
        <v>2.5179003455561908</v>
      </c>
      <c r="AM283">
        <f t="shared" si="159"/>
        <v>3.102080479576927</v>
      </c>
      <c r="AN283">
        <f t="shared" si="161"/>
        <v>14.96298238241797</v>
      </c>
      <c r="AO283">
        <f t="shared" si="161"/>
        <v>14.962981353380137</v>
      </c>
      <c r="AP283">
        <f t="shared" si="161"/>
        <v>14.962988721043025</v>
      </c>
      <c r="AQ283">
        <f t="shared" si="161"/>
        <v>14.962935969248326</v>
      </c>
      <c r="AR283">
        <f t="shared" si="161"/>
        <v>14.963313610717565</v>
      </c>
      <c r="AS283">
        <f t="shared" si="161"/>
        <v>14.960607229131714</v>
      </c>
      <c r="AT283">
        <f t="shared" si="161"/>
        <v>14.979856424242195</v>
      </c>
      <c r="AU283">
        <f t="shared" si="160"/>
        <v>14.834170264384966</v>
      </c>
    </row>
    <row r="284" spans="1:47">
      <c r="A284" s="37" t="s">
        <v>135</v>
      </c>
      <c r="B284" s="38" t="s">
        <v>45</v>
      </c>
      <c r="C284" s="37">
        <v>53984.358899999999</v>
      </c>
      <c r="D284" s="37" t="s">
        <v>124</v>
      </c>
      <c r="E284" s="58">
        <f t="shared" si="141"/>
        <v>28270.997448377395</v>
      </c>
      <c r="F284">
        <f t="shared" si="142"/>
        <v>28271</v>
      </c>
      <c r="G284">
        <f t="shared" si="143"/>
        <v>-9.2241699894657359E-4</v>
      </c>
      <c r="J284" s="117"/>
      <c r="K284" s="116">
        <f t="shared" si="162"/>
        <v>-9.2241699894657359E-4</v>
      </c>
      <c r="M284" s="116"/>
      <c r="O284" s="40"/>
      <c r="Q284" s="293">
        <f t="shared" si="144"/>
        <v>38965.858899999999</v>
      </c>
      <c r="R284" s="8">
        <f t="shared" si="145"/>
        <v>8.5085311994560308E-7</v>
      </c>
      <c r="S284" s="116">
        <v>1</v>
      </c>
      <c r="T284" s="167">
        <f t="shared" si="146"/>
        <v>8.5085311994560308E-7</v>
      </c>
      <c r="U284" s="8"/>
      <c r="W284" s="8"/>
      <c r="Z284">
        <f t="shared" si="147"/>
        <v>28271</v>
      </c>
      <c r="AA284">
        <f t="shared" si="148"/>
        <v>-9.5844686101495362E-4</v>
      </c>
      <c r="AB284">
        <f t="shared" si="149"/>
        <v>-1.0720123240402311E-3</v>
      </c>
      <c r="AC284">
        <f t="shared" si="150"/>
        <v>-9.2241699894657359E-4</v>
      </c>
      <c r="AD284">
        <f t="shared" si="151"/>
        <v>3.6029862068380036E-5</v>
      </c>
      <c r="AE284">
        <f t="shared" si="152"/>
        <v>1.2981509606664905E-9</v>
      </c>
      <c r="AF284">
        <f t="shared" si="153"/>
        <v>-9.2241699894657359E-4</v>
      </c>
      <c r="AG284" s="25"/>
      <c r="AH284">
        <f t="shared" si="154"/>
        <v>1.4959532509365757E-4</v>
      </c>
      <c r="AI284">
        <f t="shared" si="155"/>
        <v>0.84553398466348084</v>
      </c>
      <c r="AJ284">
        <f t="shared" si="156"/>
        <v>0.14148995871637091</v>
      </c>
      <c r="AK284">
        <f t="shared" si="157"/>
        <v>0.11063566380719297</v>
      </c>
      <c r="AL284">
        <f t="shared" si="158"/>
        <v>2.5200463514334688</v>
      </c>
      <c r="AM284">
        <f t="shared" si="159"/>
        <v>3.1135169572157788</v>
      </c>
      <c r="AN284">
        <f t="shared" si="161"/>
        <v>14.965473847476826</v>
      </c>
      <c r="AO284">
        <f t="shared" si="161"/>
        <v>14.965472806233603</v>
      </c>
      <c r="AP284">
        <f t="shared" si="161"/>
        <v>14.965480244216256</v>
      </c>
      <c r="AQ284">
        <f t="shared" si="161"/>
        <v>14.965427110861189</v>
      </c>
      <c r="AR284">
        <f t="shared" si="161"/>
        <v>14.965806613058128</v>
      </c>
      <c r="AS284">
        <f t="shared" si="161"/>
        <v>14.963093130843621</v>
      </c>
      <c r="AT284">
        <f t="shared" si="161"/>
        <v>14.982349318107223</v>
      </c>
      <c r="AU284">
        <f t="shared" si="160"/>
        <v>14.837010107679816</v>
      </c>
    </row>
    <row r="285" spans="1:47">
      <c r="A285" s="37" t="s">
        <v>135</v>
      </c>
      <c r="B285" s="38" t="s">
        <v>45</v>
      </c>
      <c r="C285" s="37">
        <v>53984.359100000001</v>
      </c>
      <c r="D285" s="37" t="s">
        <v>124</v>
      </c>
      <c r="E285" s="58">
        <f t="shared" si="141"/>
        <v>28270.998001624492</v>
      </c>
      <c r="F285">
        <f t="shared" si="142"/>
        <v>28271</v>
      </c>
      <c r="G285">
        <f t="shared" si="143"/>
        <v>-7.2241699672304094E-4</v>
      </c>
      <c r="J285" s="117"/>
      <c r="K285" s="116">
        <f t="shared" si="162"/>
        <v>-7.2241699672304094E-4</v>
      </c>
      <c r="M285" s="116"/>
      <c r="O285" s="40"/>
      <c r="Q285" s="293">
        <f t="shared" si="144"/>
        <v>38965.859100000001</v>
      </c>
      <c r="R285" s="8">
        <f t="shared" si="145"/>
        <v>5.2188631715433814E-7</v>
      </c>
      <c r="S285" s="116">
        <v>1</v>
      </c>
      <c r="T285" s="167">
        <f t="shared" si="146"/>
        <v>5.2188631715433814E-7</v>
      </c>
      <c r="U285" s="8"/>
      <c r="Z285">
        <f t="shared" si="147"/>
        <v>28271</v>
      </c>
      <c r="AA285">
        <f t="shared" si="148"/>
        <v>-9.5844686101495362E-4</v>
      </c>
      <c r="AB285">
        <f t="shared" si="149"/>
        <v>-8.7201232181669853E-4</v>
      </c>
      <c r="AC285">
        <f t="shared" si="150"/>
        <v>-7.2241699672304094E-4</v>
      </c>
      <c r="AD285">
        <f t="shared" si="151"/>
        <v>2.3602986429191268E-4</v>
      </c>
      <c r="AE285">
        <f t="shared" si="152"/>
        <v>5.5710096837658719E-8</v>
      </c>
      <c r="AF285">
        <f t="shared" si="153"/>
        <v>-7.2241699672304094E-4</v>
      </c>
      <c r="AG285" s="25"/>
      <c r="AH285">
        <f t="shared" si="154"/>
        <v>1.4959532509365757E-4</v>
      </c>
      <c r="AI285">
        <f t="shared" si="155"/>
        <v>0.84553398466348084</v>
      </c>
      <c r="AJ285">
        <f t="shared" si="156"/>
        <v>0.14148995871637091</v>
      </c>
      <c r="AK285">
        <f t="shared" si="157"/>
        <v>0.11063566380719297</v>
      </c>
      <c r="AL285">
        <f t="shared" si="158"/>
        <v>2.5200463514334688</v>
      </c>
      <c r="AM285">
        <f t="shared" si="159"/>
        <v>3.1135169572157788</v>
      </c>
      <c r="AN285">
        <f t="shared" si="161"/>
        <v>14.965473847476826</v>
      </c>
      <c r="AO285">
        <f t="shared" si="161"/>
        <v>14.965472806233603</v>
      </c>
      <c r="AP285">
        <f t="shared" si="161"/>
        <v>14.965480244216256</v>
      </c>
      <c r="AQ285">
        <f t="shared" si="161"/>
        <v>14.965427110861189</v>
      </c>
      <c r="AR285">
        <f t="shared" si="161"/>
        <v>14.965806613058128</v>
      </c>
      <c r="AS285">
        <f t="shared" si="161"/>
        <v>14.963093130843621</v>
      </c>
      <c r="AT285">
        <f t="shared" si="161"/>
        <v>14.982349318107223</v>
      </c>
      <c r="AU285">
        <f t="shared" si="160"/>
        <v>14.837010107679816</v>
      </c>
    </row>
    <row r="286" spans="1:47">
      <c r="A286" s="37" t="s">
        <v>135</v>
      </c>
      <c r="B286" s="38" t="s">
        <v>45</v>
      </c>
      <c r="C286" s="37">
        <v>53984.5409</v>
      </c>
      <c r="D286" s="37" t="s">
        <v>124</v>
      </c>
      <c r="E286" s="58">
        <f t="shared" si="141"/>
        <v>28271.500903229822</v>
      </c>
      <c r="F286">
        <f t="shared" si="142"/>
        <v>28271.5</v>
      </c>
      <c r="G286">
        <f t="shared" si="143"/>
        <v>3.265195045969449E-4</v>
      </c>
      <c r="J286" s="117"/>
      <c r="K286" s="116">
        <f t="shared" si="162"/>
        <v>3.265195045969449E-4</v>
      </c>
      <c r="M286" s="116"/>
      <c r="O286" s="40"/>
      <c r="Q286" s="293">
        <f t="shared" si="144"/>
        <v>38966.0409</v>
      </c>
      <c r="R286" s="8">
        <f t="shared" si="145"/>
        <v>1.0661498688223432E-7</v>
      </c>
      <c r="S286" s="116">
        <v>1</v>
      </c>
      <c r="T286" s="167">
        <f t="shared" si="146"/>
        <v>1.0661498688223432E-7</v>
      </c>
      <c r="Z286">
        <f t="shared" si="147"/>
        <v>28271.5</v>
      </c>
      <c r="AA286">
        <f t="shared" si="148"/>
        <v>-9.5830664022391004E-4</v>
      </c>
      <c r="AB286">
        <f t="shared" si="149"/>
        <v>1.7610205210357124E-4</v>
      </c>
      <c r="AC286">
        <f t="shared" si="150"/>
        <v>3.265195045969449E-4</v>
      </c>
      <c r="AD286">
        <f t="shared" si="151"/>
        <v>1.2848261448208549E-3</v>
      </c>
      <c r="AE286">
        <f t="shared" si="152"/>
        <v>1.6507782224152206E-6</v>
      </c>
      <c r="AF286">
        <f t="shared" si="153"/>
        <v>3.265195045969449E-4</v>
      </c>
      <c r="AG286" s="25"/>
      <c r="AH286">
        <f t="shared" si="154"/>
        <v>1.5041745249337366E-4</v>
      </c>
      <c r="AI286">
        <f t="shared" si="155"/>
        <v>0.84551816266825053</v>
      </c>
      <c r="AJ286">
        <f t="shared" si="156"/>
        <v>0.14163154258182281</v>
      </c>
      <c r="AK286">
        <f t="shared" si="157"/>
        <v>0.11061357030042418</v>
      </c>
      <c r="AL286">
        <f t="shared" si="158"/>
        <v>2.5201893756140241</v>
      </c>
      <c r="AM286">
        <f t="shared" si="159"/>
        <v>3.1142818769536502</v>
      </c>
      <c r="AN286">
        <f t="shared" si="161"/>
        <v>14.965639920256153</v>
      </c>
      <c r="AO286">
        <f t="shared" si="161"/>
        <v>14.965638878197421</v>
      </c>
      <c r="AP286">
        <f t="shared" si="161"/>
        <v>14.965646320871389</v>
      </c>
      <c r="AQ286">
        <f t="shared" si="161"/>
        <v>14.965593162104355</v>
      </c>
      <c r="AR286">
        <f t="shared" si="161"/>
        <v>14.965972787958092</v>
      </c>
      <c r="AS286">
        <f t="shared" si="161"/>
        <v>14.963258835669581</v>
      </c>
      <c r="AT286">
        <f t="shared" si="161"/>
        <v>14.982515469325255</v>
      </c>
      <c r="AU286">
        <f t="shared" si="160"/>
        <v>14.837199430566141</v>
      </c>
    </row>
    <row r="287" spans="1:47">
      <c r="A287" s="37" t="s">
        <v>135</v>
      </c>
      <c r="B287" s="38" t="s">
        <v>45</v>
      </c>
      <c r="C287" s="37">
        <v>53984.541100000002</v>
      </c>
      <c r="D287" s="37" t="s">
        <v>124</v>
      </c>
      <c r="E287" s="58">
        <f t="shared" si="141"/>
        <v>28271.501456476919</v>
      </c>
      <c r="F287">
        <f t="shared" si="142"/>
        <v>28271.5</v>
      </c>
      <c r="G287">
        <f t="shared" si="143"/>
        <v>5.2651950682047755E-4</v>
      </c>
      <c r="J287" s="117"/>
      <c r="K287" s="116">
        <f t="shared" si="162"/>
        <v>5.2651950682047755E-4</v>
      </c>
      <c r="M287" s="116"/>
      <c r="O287" s="40"/>
      <c r="Q287" s="293">
        <f t="shared" si="144"/>
        <v>38966.041100000002</v>
      </c>
      <c r="R287" s="8">
        <f t="shared" si="145"/>
        <v>2.772227910624789E-7</v>
      </c>
      <c r="S287" s="116">
        <v>1</v>
      </c>
      <c r="T287" s="167">
        <f t="shared" si="146"/>
        <v>2.772227910624789E-7</v>
      </c>
      <c r="Z287">
        <f t="shared" si="147"/>
        <v>28271.5</v>
      </c>
      <c r="AA287">
        <f t="shared" si="148"/>
        <v>-9.5830664022391004E-4</v>
      </c>
      <c r="AB287">
        <f t="shared" si="149"/>
        <v>3.7610205432710392E-4</v>
      </c>
      <c r="AC287">
        <f t="shared" si="150"/>
        <v>5.2651950682047755E-4</v>
      </c>
      <c r="AD287">
        <f t="shared" si="151"/>
        <v>1.4848261470443876E-3</v>
      </c>
      <c r="AE287">
        <f t="shared" si="152"/>
        <v>2.2047086869466815E-6</v>
      </c>
      <c r="AF287">
        <f t="shared" si="153"/>
        <v>5.2651950682047755E-4</v>
      </c>
      <c r="AG287" s="25"/>
      <c r="AH287">
        <f t="shared" si="154"/>
        <v>1.5041745249337366E-4</v>
      </c>
      <c r="AI287">
        <f t="shared" si="155"/>
        <v>0.84551816266825053</v>
      </c>
      <c r="AJ287">
        <f t="shared" si="156"/>
        <v>0.14163154258182281</v>
      </c>
      <c r="AK287">
        <f t="shared" si="157"/>
        <v>0.11061357030042418</v>
      </c>
      <c r="AL287">
        <f t="shared" si="158"/>
        <v>2.5201893756140241</v>
      </c>
      <c r="AM287">
        <f t="shared" si="159"/>
        <v>3.1142818769536502</v>
      </c>
      <c r="AN287">
        <f t="shared" si="161"/>
        <v>14.965639920256153</v>
      </c>
      <c r="AO287">
        <f t="shared" si="161"/>
        <v>14.965638878197421</v>
      </c>
      <c r="AP287">
        <f t="shared" si="161"/>
        <v>14.965646320871389</v>
      </c>
      <c r="AQ287">
        <f t="shared" si="161"/>
        <v>14.965593162104355</v>
      </c>
      <c r="AR287">
        <f t="shared" si="161"/>
        <v>14.965972787958092</v>
      </c>
      <c r="AS287">
        <f t="shared" si="161"/>
        <v>14.963258835669581</v>
      </c>
      <c r="AT287">
        <f t="shared" si="161"/>
        <v>14.982515469325255</v>
      </c>
      <c r="AU287">
        <f t="shared" si="160"/>
        <v>14.837199430566141</v>
      </c>
    </row>
    <row r="288" spans="1:47">
      <c r="A288" s="80" t="s">
        <v>138</v>
      </c>
      <c r="B288" s="79" t="s">
        <v>45</v>
      </c>
      <c r="C288" s="82">
        <v>53986.3485</v>
      </c>
      <c r="D288" s="75">
        <v>4.0000000000000002E-4</v>
      </c>
      <c r="E288" s="58">
        <f t="shared" si="141"/>
        <v>28276.501150434455</v>
      </c>
      <c r="F288">
        <f t="shared" si="142"/>
        <v>28276.5</v>
      </c>
      <c r="G288">
        <f t="shared" si="143"/>
        <v>4.1588450403651223E-4</v>
      </c>
      <c r="J288" s="117"/>
      <c r="K288" s="116">
        <f t="shared" si="162"/>
        <v>4.1588450403651223E-4</v>
      </c>
      <c r="M288" s="116"/>
      <c r="O288" s="40"/>
      <c r="Q288" s="293">
        <f t="shared" si="144"/>
        <v>38967.8485</v>
      </c>
      <c r="R288" s="8">
        <f t="shared" si="145"/>
        <v>1.7295992069769575E-7</v>
      </c>
      <c r="S288" s="116">
        <v>1</v>
      </c>
      <c r="T288" s="167">
        <f t="shared" si="146"/>
        <v>1.7295992069769575E-7</v>
      </c>
      <c r="W288" s="8"/>
      <c r="Z288">
        <f t="shared" si="147"/>
        <v>28276.5</v>
      </c>
      <c r="AA288">
        <f t="shared" si="148"/>
        <v>-9.5690724868043432E-4</v>
      </c>
      <c r="AB288">
        <f t="shared" si="149"/>
        <v>2.5724685482205313E-4</v>
      </c>
      <c r="AC288">
        <f t="shared" si="150"/>
        <v>4.1588450403651223E-4</v>
      </c>
      <c r="AD288">
        <f t="shared" si="151"/>
        <v>1.3727917527169464E-3</v>
      </c>
      <c r="AE288">
        <f t="shared" si="152"/>
        <v>1.8845571963276659E-6</v>
      </c>
      <c r="AF288">
        <f t="shared" si="153"/>
        <v>4.1588450403651223E-4</v>
      </c>
      <c r="AG288" s="25"/>
      <c r="AH288">
        <f t="shared" si="154"/>
        <v>1.5863764921445909E-4</v>
      </c>
      <c r="AI288">
        <f t="shared" si="155"/>
        <v>0.84536014904311141</v>
      </c>
      <c r="AJ288">
        <f t="shared" si="156"/>
        <v>0.14304693030428525</v>
      </c>
      <c r="AK288">
        <f t="shared" si="157"/>
        <v>0.11039255634340249</v>
      </c>
      <c r="AL288">
        <f t="shared" si="158"/>
        <v>2.5216193232866408</v>
      </c>
      <c r="AM288">
        <f t="shared" si="159"/>
        <v>3.1219482759761799</v>
      </c>
      <c r="AN288">
        <f t="shared" si="161"/>
        <v>14.967300477273247</v>
      </c>
      <c r="AO288">
        <f t="shared" si="161"/>
        <v>14.967299427047127</v>
      </c>
      <c r="AP288">
        <f t="shared" si="161"/>
        <v>14.967306916656018</v>
      </c>
      <c r="AQ288">
        <f t="shared" si="161"/>
        <v>14.967253503949973</v>
      </c>
      <c r="AR288">
        <f t="shared" si="161"/>
        <v>14.967634363651481</v>
      </c>
      <c r="AS288">
        <f t="shared" si="161"/>
        <v>14.964915733400314</v>
      </c>
      <c r="AT288">
        <f t="shared" si="161"/>
        <v>14.984176695170504</v>
      </c>
      <c r="AU288">
        <f t="shared" si="160"/>
        <v>14.839092659429376</v>
      </c>
    </row>
    <row r="289" spans="1:47">
      <c r="A289" s="37" t="s">
        <v>135</v>
      </c>
      <c r="B289" s="38" t="s">
        <v>45</v>
      </c>
      <c r="C289" s="37">
        <v>53986.527099999999</v>
      </c>
      <c r="D289" s="37" t="s">
        <v>124</v>
      </c>
      <c r="E289" s="58">
        <f t="shared" si="141"/>
        <v>28276.995200086338</v>
      </c>
      <c r="F289">
        <f t="shared" si="142"/>
        <v>28277</v>
      </c>
      <c r="G289">
        <f t="shared" si="143"/>
        <v>-1.7351790011161938E-3</v>
      </c>
      <c r="J289" s="117"/>
      <c r="K289" s="116">
        <f t="shared" si="162"/>
        <v>-1.7351790011161938E-3</v>
      </c>
      <c r="M289" s="116"/>
      <c r="O289" s="40"/>
      <c r="Q289" s="293">
        <f t="shared" si="144"/>
        <v>38968.027099999999</v>
      </c>
      <c r="R289" s="8">
        <f t="shared" si="145"/>
        <v>3.010846165914592E-6</v>
      </c>
      <c r="S289" s="116">
        <v>1</v>
      </c>
      <c r="T289" s="167">
        <f t="shared" si="146"/>
        <v>3.010846165914592E-6</v>
      </c>
      <c r="U289" s="8"/>
      <c r="Z289">
        <f t="shared" si="147"/>
        <v>28277</v>
      </c>
      <c r="AA289">
        <f t="shared" si="148"/>
        <v>-9.5676759157596949E-4</v>
      </c>
      <c r="AB289">
        <f t="shared" si="149"/>
        <v>-1.8946385618619881E-3</v>
      </c>
      <c r="AC289">
        <f t="shared" si="150"/>
        <v>-1.7351790011161938E-3</v>
      </c>
      <c r="AD289">
        <f t="shared" si="151"/>
        <v>-7.7841140954022434E-4</v>
      </c>
      <c r="AE289">
        <f t="shared" si="152"/>
        <v>6.0592432250239888E-7</v>
      </c>
      <c r="AF289">
        <f t="shared" si="153"/>
        <v>-1.7351790011161938E-3</v>
      </c>
      <c r="AG289" s="25"/>
      <c r="AH289">
        <f t="shared" si="154"/>
        <v>1.5945956074579423E-4</v>
      </c>
      <c r="AI289">
        <f t="shared" si="155"/>
        <v>0.8453443683092976</v>
      </c>
      <c r="AJ289">
        <f t="shared" si="156"/>
        <v>0.143188423956644</v>
      </c>
      <c r="AK289">
        <f t="shared" si="157"/>
        <v>0.11037044706962906</v>
      </c>
      <c r="AL289">
        <f t="shared" si="158"/>
        <v>2.5217622886707227</v>
      </c>
      <c r="AM289">
        <f t="shared" si="159"/>
        <v>3.1227166405629441</v>
      </c>
      <c r="AN289">
        <f t="shared" si="161"/>
        <v>14.967466515913546</v>
      </c>
      <c r="AO289">
        <f t="shared" si="161"/>
        <v>14.967465464869464</v>
      </c>
      <c r="AP289">
        <f t="shared" si="161"/>
        <v>14.967472959173973</v>
      </c>
      <c r="AQ289">
        <f t="shared" si="161"/>
        <v>14.967419521092376</v>
      </c>
      <c r="AR289">
        <f t="shared" si="161"/>
        <v>14.967800503905384</v>
      </c>
      <c r="AS289">
        <f t="shared" si="161"/>
        <v>14.965081408139431</v>
      </c>
      <c r="AT289">
        <f t="shared" si="161"/>
        <v>14.984342789139816</v>
      </c>
      <c r="AU289">
        <f t="shared" si="160"/>
        <v>14.839281982315697</v>
      </c>
    </row>
    <row r="290" spans="1:47">
      <c r="A290" s="37" t="s">
        <v>135</v>
      </c>
      <c r="B290" s="38" t="s">
        <v>45</v>
      </c>
      <c r="C290" s="37">
        <v>53986.527600000001</v>
      </c>
      <c r="D290" s="37" t="s">
        <v>124</v>
      </c>
      <c r="E290" s="58">
        <f t="shared" si="141"/>
        <v>28276.996583204069</v>
      </c>
      <c r="F290">
        <f t="shared" si="142"/>
        <v>28277</v>
      </c>
      <c r="G290">
        <f t="shared" si="143"/>
        <v>-1.235178999195341E-3</v>
      </c>
      <c r="J290" s="117"/>
      <c r="K290" s="116">
        <f t="shared" si="162"/>
        <v>-1.235178999195341E-3</v>
      </c>
      <c r="M290" s="116"/>
      <c r="O290" s="40"/>
      <c r="Q290" s="293">
        <f t="shared" si="144"/>
        <v>38968.027600000001</v>
      </c>
      <c r="R290" s="8">
        <f t="shared" si="145"/>
        <v>1.5256671600532042E-6</v>
      </c>
      <c r="S290" s="116">
        <v>1</v>
      </c>
      <c r="T290" s="167">
        <f t="shared" si="146"/>
        <v>1.5256671600532042E-6</v>
      </c>
      <c r="U290" s="8"/>
      <c r="W290" s="8"/>
      <c r="Z290">
        <f t="shared" si="147"/>
        <v>28277</v>
      </c>
      <c r="AA290">
        <f t="shared" si="148"/>
        <v>-9.5676759157596949E-4</v>
      </c>
      <c r="AB290">
        <f t="shared" si="149"/>
        <v>-1.3946385599411353E-3</v>
      </c>
      <c r="AC290">
        <f t="shared" si="150"/>
        <v>-1.235178999195341E-3</v>
      </c>
      <c r="AD290">
        <f t="shared" si="151"/>
        <v>-2.7841140761937153E-4</v>
      </c>
      <c r="AE290">
        <f t="shared" si="152"/>
        <v>7.7512911892599848E-8</v>
      </c>
      <c r="AF290">
        <f t="shared" si="153"/>
        <v>-1.235178999195341E-3</v>
      </c>
      <c r="AG290" s="25"/>
      <c r="AH290">
        <f t="shared" si="154"/>
        <v>1.5945956074579423E-4</v>
      </c>
      <c r="AI290">
        <f t="shared" si="155"/>
        <v>0.8453443683092976</v>
      </c>
      <c r="AJ290">
        <f t="shared" si="156"/>
        <v>0.143188423956644</v>
      </c>
      <c r="AK290">
        <f t="shared" si="157"/>
        <v>0.11037044706962906</v>
      </c>
      <c r="AL290">
        <f t="shared" si="158"/>
        <v>2.5217622886707227</v>
      </c>
      <c r="AM290">
        <f t="shared" si="159"/>
        <v>3.1227166405629441</v>
      </c>
      <c r="AN290">
        <f t="shared" si="161"/>
        <v>14.967466515913546</v>
      </c>
      <c r="AO290">
        <f t="shared" si="161"/>
        <v>14.967465464869464</v>
      </c>
      <c r="AP290">
        <f t="shared" si="161"/>
        <v>14.967472959173973</v>
      </c>
      <c r="AQ290">
        <f t="shared" si="161"/>
        <v>14.967419521092376</v>
      </c>
      <c r="AR290">
        <f t="shared" si="161"/>
        <v>14.967800503905384</v>
      </c>
      <c r="AS290">
        <f t="shared" si="161"/>
        <v>14.965081408139431</v>
      </c>
      <c r="AT290">
        <f t="shared" si="161"/>
        <v>14.984342789139816</v>
      </c>
      <c r="AU290">
        <f t="shared" si="160"/>
        <v>14.839281982315697</v>
      </c>
    </row>
    <row r="291" spans="1:47">
      <c r="A291" s="80" t="s">
        <v>138</v>
      </c>
      <c r="B291" s="79" t="s">
        <v>49</v>
      </c>
      <c r="C291" s="82">
        <v>53987.432999999997</v>
      </c>
      <c r="D291" s="75">
        <v>2.9999999999999997E-4</v>
      </c>
      <c r="E291" s="58">
        <f t="shared" si="141"/>
        <v>28279.501132783098</v>
      </c>
      <c r="F291">
        <f t="shared" si="142"/>
        <v>28279.5</v>
      </c>
      <c r="G291">
        <f t="shared" si="143"/>
        <v>4.0950350376078859E-4</v>
      </c>
      <c r="J291" s="117"/>
      <c r="K291" s="116">
        <f t="shared" si="162"/>
        <v>4.0950350376078859E-4</v>
      </c>
      <c r="M291" s="116"/>
      <c r="O291" s="40"/>
      <c r="Q291" s="293">
        <f t="shared" si="144"/>
        <v>38968.932999999997</v>
      </c>
      <c r="R291" s="8">
        <f t="shared" si="145"/>
        <v>1.6769311959236219E-7</v>
      </c>
      <c r="S291" s="116">
        <v>1</v>
      </c>
      <c r="T291" s="167">
        <f t="shared" si="146"/>
        <v>1.6769311959236219E-7</v>
      </c>
      <c r="U291" s="8"/>
      <c r="W291" s="8"/>
      <c r="Z291">
        <f t="shared" si="147"/>
        <v>28279.5</v>
      </c>
      <c r="AA291">
        <f t="shared" si="148"/>
        <v>-9.5607007678219058E-4</v>
      </c>
      <c r="AB291">
        <f t="shared" si="149"/>
        <v>2.4593468178937372E-4</v>
      </c>
      <c r="AC291">
        <f t="shared" si="150"/>
        <v>4.0950350376078859E-4</v>
      </c>
      <c r="AD291">
        <f t="shared" si="151"/>
        <v>1.3655735805429793E-3</v>
      </c>
      <c r="AE291">
        <f t="shared" si="152"/>
        <v>1.8647912038769727E-6</v>
      </c>
      <c r="AF291">
        <f t="shared" si="153"/>
        <v>4.0950350376078859E-4</v>
      </c>
      <c r="AG291" s="25"/>
      <c r="AH291">
        <f t="shared" si="154"/>
        <v>1.6356882197141487E-4</v>
      </c>
      <c r="AI291">
        <f t="shared" si="155"/>
        <v>0.84526552088571849</v>
      </c>
      <c r="AJ291">
        <f t="shared" si="156"/>
        <v>0.14389576906731599</v>
      </c>
      <c r="AK291">
        <f t="shared" si="157"/>
        <v>0.11025987925456827</v>
      </c>
      <c r="AL291">
        <f t="shared" si="158"/>
        <v>2.5224770355646426</v>
      </c>
      <c r="AM291">
        <f t="shared" si="159"/>
        <v>3.1265631836795116</v>
      </c>
      <c r="AN291">
        <f t="shared" ref="AN291:AT300" si="163">$AU291+$AB$7*SIN(AO291)</f>
        <v>14.96829666264286</v>
      </c>
      <c r="AO291">
        <f t="shared" si="163"/>
        <v>14.968295607505667</v>
      </c>
      <c r="AP291">
        <f t="shared" si="163"/>
        <v>14.968303125293877</v>
      </c>
      <c r="AQ291">
        <f t="shared" si="163"/>
        <v>14.968249560385596</v>
      </c>
      <c r="AR291">
        <f t="shared" si="163"/>
        <v>14.968631158006241</v>
      </c>
      <c r="AS291">
        <f t="shared" si="163"/>
        <v>14.965909740902134</v>
      </c>
      <c r="AT291">
        <f t="shared" si="163"/>
        <v>14.985173181011488</v>
      </c>
      <c r="AU291">
        <f t="shared" si="160"/>
        <v>14.840228596747316</v>
      </c>
    </row>
    <row r="292" spans="1:47">
      <c r="A292" s="80" t="s">
        <v>139</v>
      </c>
      <c r="B292" s="76" t="s">
        <v>49</v>
      </c>
      <c r="C292" s="75">
        <v>53987.6129</v>
      </c>
      <c r="D292" s="75">
        <v>1E-3</v>
      </c>
      <c r="E292" s="58">
        <f t="shared" si="141"/>
        <v>28279.998778541081</v>
      </c>
      <c r="F292">
        <f t="shared" si="142"/>
        <v>28280</v>
      </c>
      <c r="G292">
        <f t="shared" si="143"/>
        <v>-4.4155999785289168E-4</v>
      </c>
      <c r="J292" s="117"/>
      <c r="K292" s="116">
        <f t="shared" si="162"/>
        <v>-4.4155999785289168E-4</v>
      </c>
      <c r="M292" s="116"/>
      <c r="O292" s="40"/>
      <c r="Q292" s="293">
        <f t="shared" si="144"/>
        <v>38969.1129</v>
      </c>
      <c r="R292" s="8">
        <f t="shared" si="145"/>
        <v>1.9497523170384571E-7</v>
      </c>
      <c r="S292" s="116">
        <v>1</v>
      </c>
      <c r="T292" s="167">
        <f t="shared" si="146"/>
        <v>1.9497523170384571E-7</v>
      </c>
      <c r="U292" s="8"/>
      <c r="V292" s="8"/>
      <c r="W292" s="8"/>
      <c r="Z292">
        <f t="shared" si="147"/>
        <v>28280</v>
      </c>
      <c r="AA292">
        <f t="shared" si="148"/>
        <v>-9.5593072810046199E-4</v>
      </c>
      <c r="AB292">
        <f t="shared" si="149"/>
        <v>-6.0595061265190291E-4</v>
      </c>
      <c r="AC292">
        <f t="shared" si="150"/>
        <v>-4.4155999785289168E-4</v>
      </c>
      <c r="AD292">
        <f t="shared" si="151"/>
        <v>5.1437073024757031E-4</v>
      </c>
      <c r="AE292">
        <f t="shared" si="152"/>
        <v>2.6457724813541873E-7</v>
      </c>
      <c r="AF292">
        <f t="shared" si="153"/>
        <v>-4.4155999785289168E-4</v>
      </c>
      <c r="AG292" s="25"/>
      <c r="AH292">
        <f t="shared" si="154"/>
        <v>1.6439061479901125E-4</v>
      </c>
      <c r="AI292">
        <f t="shared" si="155"/>
        <v>0.84524976264882346</v>
      </c>
      <c r="AJ292">
        <f t="shared" si="156"/>
        <v>0.1440372134507637</v>
      </c>
      <c r="AK292">
        <f t="shared" si="157"/>
        <v>0.11023776140576573</v>
      </c>
      <c r="AL292">
        <f t="shared" si="158"/>
        <v>2.5226199689477027</v>
      </c>
      <c r="AM292">
        <f t="shared" si="159"/>
        <v>3.1273334377882707</v>
      </c>
      <c r="AN292">
        <f t="shared" si="163"/>
        <v>14.968462682699441</v>
      </c>
      <c r="AO292">
        <f t="shared" si="163"/>
        <v>14.968461626742966</v>
      </c>
      <c r="AP292">
        <f t="shared" si="163"/>
        <v>14.968469149229023</v>
      </c>
      <c r="AQ292">
        <f t="shared" si="163"/>
        <v>14.968415558965708</v>
      </c>
      <c r="AR292">
        <f t="shared" si="163"/>
        <v>14.968797279397512</v>
      </c>
      <c r="AS292">
        <f t="shared" si="163"/>
        <v>14.966075399274112</v>
      </c>
      <c r="AT292">
        <f t="shared" si="163"/>
        <v>14.985339243796675</v>
      </c>
      <c r="AU292">
        <f t="shared" si="160"/>
        <v>14.840417919633641</v>
      </c>
    </row>
    <row r="293" spans="1:47">
      <c r="A293" s="80" t="s">
        <v>138</v>
      </c>
      <c r="B293" s="79" t="s">
        <v>49</v>
      </c>
      <c r="C293" s="82">
        <v>53988.335200000001</v>
      </c>
      <c r="D293" s="75">
        <v>2.0000000000000001E-4</v>
      </c>
      <c r="E293" s="58">
        <f t="shared" si="141"/>
        <v>28281.996830408701</v>
      </c>
      <c r="F293">
        <f t="shared" si="142"/>
        <v>28282</v>
      </c>
      <c r="G293">
        <f t="shared" si="143"/>
        <v>-1.1458139924798161E-3</v>
      </c>
      <c r="J293" s="117"/>
      <c r="K293" s="116">
        <f t="shared" si="162"/>
        <v>-1.1458139924798161E-3</v>
      </c>
      <c r="M293" s="116"/>
      <c r="O293" s="40"/>
      <c r="Q293" s="293">
        <f t="shared" si="144"/>
        <v>38969.835200000001</v>
      </c>
      <c r="R293" s="8">
        <f t="shared" si="145"/>
        <v>1.312889705362536E-6</v>
      </c>
      <c r="S293" s="116">
        <v>1</v>
      </c>
      <c r="T293" s="167">
        <f t="shared" si="146"/>
        <v>1.312889705362536E-6</v>
      </c>
      <c r="U293" s="8"/>
      <c r="V293" s="8"/>
      <c r="Z293">
        <f t="shared" si="147"/>
        <v>28282</v>
      </c>
      <c r="AA293">
        <f t="shared" si="148"/>
        <v>-9.5537384825556293E-4</v>
      </c>
      <c r="AB293">
        <f t="shared" si="149"/>
        <v>-1.3134915799055983E-3</v>
      </c>
      <c r="AC293">
        <f t="shared" si="150"/>
        <v>-1.1458139924798161E-3</v>
      </c>
      <c r="AD293">
        <f t="shared" si="151"/>
        <v>-1.9044014422425315E-4</v>
      </c>
      <c r="AE293">
        <f t="shared" si="152"/>
        <v>3.6267448532154339E-8</v>
      </c>
      <c r="AF293">
        <f t="shared" si="153"/>
        <v>-1.1458139924798161E-3</v>
      </c>
      <c r="AG293" s="25"/>
      <c r="AH293">
        <f t="shared" si="154"/>
        <v>1.6767758742578214E-4</v>
      </c>
      <c r="AI293">
        <f t="shared" si="155"/>
        <v>0.84518676718789998</v>
      </c>
      <c r="AJ293">
        <f t="shared" si="156"/>
        <v>0.14460290881532772</v>
      </c>
      <c r="AK293">
        <f t="shared" si="157"/>
        <v>0.11014927574099845</v>
      </c>
      <c r="AL293">
        <f t="shared" si="158"/>
        <v>2.5231916492064279</v>
      </c>
      <c r="AM293">
        <f t="shared" si="159"/>
        <v>3.1304176127574648</v>
      </c>
      <c r="AN293">
        <f t="shared" si="163"/>
        <v>14.969126731986021</v>
      </c>
      <c r="AO293">
        <f t="shared" si="163"/>
        <v>14.969125672750243</v>
      </c>
      <c r="AP293">
        <f t="shared" si="163"/>
        <v>14.969133214031286</v>
      </c>
      <c r="AQ293">
        <f t="shared" si="163"/>
        <v>14.96907952238262</v>
      </c>
      <c r="AR293">
        <f t="shared" si="163"/>
        <v>14.969461733555924</v>
      </c>
      <c r="AS293">
        <f t="shared" si="163"/>
        <v>14.966738005522112</v>
      </c>
      <c r="AT293">
        <f t="shared" si="163"/>
        <v>14.986003443001385</v>
      </c>
      <c r="AU293">
        <f t="shared" si="160"/>
        <v>14.841175211178932</v>
      </c>
    </row>
    <row r="294" spans="1:47">
      <c r="A294" s="80" t="s">
        <v>138</v>
      </c>
      <c r="B294" s="79" t="s">
        <v>45</v>
      </c>
      <c r="C294" s="82">
        <v>53988.517500000002</v>
      </c>
      <c r="D294" s="75">
        <v>4.0000000000000002E-4</v>
      </c>
      <c r="E294" s="58">
        <f t="shared" si="141"/>
        <v>28282.501115131763</v>
      </c>
      <c r="F294">
        <f t="shared" si="142"/>
        <v>28282.5</v>
      </c>
      <c r="G294">
        <f t="shared" si="143"/>
        <v>4.0312250348506495E-4</v>
      </c>
      <c r="J294" s="117"/>
      <c r="K294" s="116">
        <f t="shared" si="162"/>
        <v>4.0312250348506495E-4</v>
      </c>
      <c r="M294" s="116"/>
      <c r="O294" s="40"/>
      <c r="Q294" s="293">
        <f t="shared" si="144"/>
        <v>38970.017500000002</v>
      </c>
      <c r="R294" s="8">
        <f t="shared" si="145"/>
        <v>1.6250775281606621E-7</v>
      </c>
      <c r="S294" s="116">
        <v>1</v>
      </c>
      <c r="T294" s="167">
        <f t="shared" si="146"/>
        <v>1.6250775281606621E-7</v>
      </c>
      <c r="Z294">
        <f t="shared" si="147"/>
        <v>28282.5</v>
      </c>
      <c r="AA294">
        <f t="shared" si="148"/>
        <v>-9.5523475710854416E-4</v>
      </c>
      <c r="AB294">
        <f t="shared" si="149"/>
        <v>2.3462322266721666E-4</v>
      </c>
      <c r="AC294">
        <f t="shared" si="150"/>
        <v>4.0312250348506495E-4</v>
      </c>
      <c r="AD294">
        <f t="shared" si="151"/>
        <v>1.3583572605936091E-3</v>
      </c>
      <c r="AE294">
        <f t="shared" si="152"/>
        <v>1.8451344474073742E-6</v>
      </c>
      <c r="AF294">
        <f t="shared" si="153"/>
        <v>4.0312250348506495E-4</v>
      </c>
      <c r="AG294" s="25"/>
      <c r="AH294">
        <f t="shared" si="154"/>
        <v>1.6849928081784829E-4</v>
      </c>
      <c r="AI294">
        <f t="shared" si="155"/>
        <v>0.84517102769342101</v>
      </c>
      <c r="AJ294">
        <f t="shared" si="156"/>
        <v>0.14474431210813132</v>
      </c>
      <c r="AK294">
        <f t="shared" si="157"/>
        <v>0.11012715075987653</v>
      </c>
      <c r="AL294">
        <f t="shared" si="158"/>
        <v>2.5233345559595675</v>
      </c>
      <c r="AM294">
        <f t="shared" si="159"/>
        <v>3.1311894471732149</v>
      </c>
      <c r="AN294">
        <f t="shared" si="163"/>
        <v>14.969292736576415</v>
      </c>
      <c r="AO294">
        <f t="shared" si="163"/>
        <v>14.969291676520267</v>
      </c>
      <c r="AP294">
        <f t="shared" si="163"/>
        <v>14.969299222500949</v>
      </c>
      <c r="AQ294">
        <f t="shared" si="163"/>
        <v>14.969245505514701</v>
      </c>
      <c r="AR294">
        <f t="shared" si="163"/>
        <v>14.969627839247314</v>
      </c>
      <c r="AS294">
        <f t="shared" si="163"/>
        <v>14.966903650278431</v>
      </c>
      <c r="AT294">
        <f t="shared" si="163"/>
        <v>14.986169479822726</v>
      </c>
      <c r="AU294">
        <f t="shared" si="160"/>
        <v>14.841364534065256</v>
      </c>
    </row>
    <row r="295" spans="1:47">
      <c r="A295" s="80" t="s">
        <v>138</v>
      </c>
      <c r="B295" s="79" t="s">
        <v>49</v>
      </c>
      <c r="C295" s="82">
        <v>53990.324800000002</v>
      </c>
      <c r="D295" s="75">
        <v>2.0000000000000001E-4</v>
      </c>
      <c r="E295" s="58">
        <f t="shared" si="141"/>
        <v>28287.500532465758</v>
      </c>
      <c r="F295">
        <f t="shared" si="142"/>
        <v>28287.5</v>
      </c>
      <c r="G295">
        <f t="shared" si="143"/>
        <v>1.9248750322731212E-4</v>
      </c>
      <c r="J295" s="117"/>
      <c r="K295" s="116">
        <f t="shared" si="162"/>
        <v>1.9248750322731212E-4</v>
      </c>
      <c r="M295" s="116"/>
      <c r="O295" s="40"/>
      <c r="Q295" s="293">
        <f t="shared" si="144"/>
        <v>38971.824800000002</v>
      </c>
      <c r="R295" s="8">
        <f t="shared" si="145"/>
        <v>3.7051438898684493E-8</v>
      </c>
      <c r="S295" s="116">
        <v>1</v>
      </c>
      <c r="T295" s="167">
        <f t="shared" si="146"/>
        <v>3.7051438898684493E-8</v>
      </c>
      <c r="U295" s="8"/>
      <c r="Z295">
        <f t="shared" si="147"/>
        <v>28287.5</v>
      </c>
      <c r="AA295">
        <f t="shared" si="148"/>
        <v>-9.5384668470421428E-4</v>
      </c>
      <c r="AB295">
        <f t="shared" si="149"/>
        <v>1.5772388463608798E-5</v>
      </c>
      <c r="AC295">
        <f t="shared" si="150"/>
        <v>1.9248750322731212E-4</v>
      </c>
      <c r="AD295">
        <f t="shared" si="151"/>
        <v>1.1463341879315264E-3</v>
      </c>
      <c r="AE295">
        <f t="shared" si="152"/>
        <v>1.3140820704206321E-6</v>
      </c>
      <c r="AF295">
        <f t="shared" si="153"/>
        <v>1.9248750322731212E-4</v>
      </c>
      <c r="AG295" s="25"/>
      <c r="AH295">
        <f t="shared" si="154"/>
        <v>1.7671511476370332E-4</v>
      </c>
      <c r="AI295">
        <f t="shared" si="155"/>
        <v>0.8450138388550319</v>
      </c>
      <c r="AJ295">
        <f t="shared" si="156"/>
        <v>0.14615789264140089</v>
      </c>
      <c r="AK295">
        <f t="shared" si="157"/>
        <v>0.10990582265533512</v>
      </c>
      <c r="AL295">
        <f t="shared" si="158"/>
        <v>2.5247633310127684</v>
      </c>
      <c r="AM295">
        <f t="shared" si="159"/>
        <v>3.1389252435409656</v>
      </c>
      <c r="AN295">
        <f t="shared" si="163"/>
        <v>14.970952612595214</v>
      </c>
      <c r="AO295">
        <f t="shared" si="163"/>
        <v>14.970951544323507</v>
      </c>
      <c r="AP295">
        <f t="shared" si="163"/>
        <v>14.970959137319477</v>
      </c>
      <c r="AQ295">
        <f t="shared" si="163"/>
        <v>14.970905167153665</v>
      </c>
      <c r="AR295">
        <f t="shared" si="163"/>
        <v>14.971288723690273</v>
      </c>
      <c r="AS295">
        <f t="shared" si="163"/>
        <v>14.968559948352553</v>
      </c>
      <c r="AT295">
        <f t="shared" si="163"/>
        <v>14.987829562709299</v>
      </c>
      <c r="AU295">
        <f t="shared" si="160"/>
        <v>14.843257762928491</v>
      </c>
    </row>
    <row r="296" spans="1:47">
      <c r="A296" s="80" t="s">
        <v>138</v>
      </c>
      <c r="B296" s="79" t="s">
        <v>45</v>
      </c>
      <c r="C296" s="82">
        <v>53990.504000000001</v>
      </c>
      <c r="D296" s="75">
        <v>1E-4</v>
      </c>
      <c r="E296" s="58">
        <f t="shared" si="141"/>
        <v>28287.996241858913</v>
      </c>
      <c r="F296">
        <f t="shared" si="142"/>
        <v>28288</v>
      </c>
      <c r="G296">
        <f t="shared" si="143"/>
        <v>-1.358575995254796E-3</v>
      </c>
      <c r="J296" s="117"/>
      <c r="K296" s="116">
        <f t="shared" si="162"/>
        <v>-1.358575995254796E-3</v>
      </c>
      <c r="M296" s="116"/>
      <c r="O296" s="40"/>
      <c r="Q296" s="293">
        <f t="shared" si="144"/>
        <v>38972.004000000001</v>
      </c>
      <c r="R296" s="8">
        <f t="shared" si="145"/>
        <v>1.8457287348825594E-6</v>
      </c>
      <c r="S296" s="116">
        <v>1</v>
      </c>
      <c r="T296" s="167">
        <f t="shared" si="146"/>
        <v>1.8457287348825594E-6</v>
      </c>
      <c r="U296" s="8"/>
      <c r="W296" s="8"/>
      <c r="Z296">
        <f t="shared" si="147"/>
        <v>28288</v>
      </c>
      <c r="AA296">
        <f t="shared" si="148"/>
        <v>-9.5370816178238279E-4</v>
      </c>
      <c r="AB296">
        <f t="shared" si="149"/>
        <v>-1.5361125830035899E-3</v>
      </c>
      <c r="AC296">
        <f t="shared" si="150"/>
        <v>-1.358575995254796E-3</v>
      </c>
      <c r="AD296">
        <f t="shared" si="151"/>
        <v>-4.0486783347241321E-4</v>
      </c>
      <c r="AE296">
        <f t="shared" si="152"/>
        <v>1.6391796258064571E-7</v>
      </c>
      <c r="AF296">
        <f t="shared" si="153"/>
        <v>-1.358575995254796E-3</v>
      </c>
      <c r="AG296" s="25"/>
      <c r="AH296">
        <f t="shared" si="154"/>
        <v>1.7753658774879389E-4</v>
      </c>
      <c r="AI296">
        <f t="shared" si="155"/>
        <v>0.84499814057782263</v>
      </c>
      <c r="AJ296">
        <f t="shared" si="156"/>
        <v>0.14629920542878597</v>
      </c>
      <c r="AK296">
        <f t="shared" si="157"/>
        <v>0.10988368202634799</v>
      </c>
      <c r="AL296">
        <f t="shared" si="158"/>
        <v>2.5249061793003182</v>
      </c>
      <c r="AM296">
        <f t="shared" si="159"/>
        <v>3.1397005730063969</v>
      </c>
      <c r="AN296">
        <f t="shared" si="163"/>
        <v>14.971118583224772</v>
      </c>
      <c r="AO296">
        <f t="shared" si="163"/>
        <v>14.971117514130329</v>
      </c>
      <c r="AP296">
        <f t="shared" si="163"/>
        <v>14.971125111829672</v>
      </c>
      <c r="AQ296">
        <f t="shared" si="163"/>
        <v>14.971071116365808</v>
      </c>
      <c r="AR296">
        <f t="shared" si="163"/>
        <v>14.971454794902659</v>
      </c>
      <c r="AS296">
        <f t="shared" si="163"/>
        <v>14.968725563229929</v>
      </c>
      <c r="AT296">
        <f t="shared" si="163"/>
        <v>14.98799554248366</v>
      </c>
      <c r="AU296">
        <f t="shared" si="160"/>
        <v>14.843447085814816</v>
      </c>
    </row>
    <row r="297" spans="1:47">
      <c r="A297" s="75" t="s">
        <v>140</v>
      </c>
      <c r="B297" s="79" t="s">
        <v>45</v>
      </c>
      <c r="C297" s="82">
        <v>53991.408900000002</v>
      </c>
      <c r="D297" s="82">
        <v>8.0000000000000004E-4</v>
      </c>
      <c r="E297" s="58">
        <f t="shared" si="141"/>
        <v>28290.499408320229</v>
      </c>
      <c r="F297">
        <f t="shared" si="142"/>
        <v>28290.5</v>
      </c>
      <c r="G297">
        <f t="shared" si="143"/>
        <v>-2.138934942195192E-4</v>
      </c>
      <c r="J297" s="117"/>
      <c r="K297" s="116">
        <f t="shared" si="162"/>
        <v>-2.138934942195192E-4</v>
      </c>
      <c r="M297" s="116"/>
      <c r="O297" s="40"/>
      <c r="Q297" s="293">
        <f t="shared" si="144"/>
        <v>38972.908900000002</v>
      </c>
      <c r="R297" s="8">
        <f t="shared" si="145"/>
        <v>4.5750426869435493E-8</v>
      </c>
      <c r="S297" s="116">
        <v>1</v>
      </c>
      <c r="T297" s="167">
        <f t="shared" si="146"/>
        <v>4.5750426869435493E-8</v>
      </c>
      <c r="W297" s="8"/>
      <c r="Z297">
        <f t="shared" si="147"/>
        <v>28290.5</v>
      </c>
      <c r="AA297">
        <f t="shared" si="148"/>
        <v>-9.5301632408501381E-4</v>
      </c>
      <c r="AB297">
        <f t="shared" si="149"/>
        <v>-3.9553714427946766E-4</v>
      </c>
      <c r="AC297">
        <f t="shared" si="150"/>
        <v>-2.138934942195192E-4</v>
      </c>
      <c r="AD297">
        <f t="shared" si="151"/>
        <v>7.3912282986549462E-4</v>
      </c>
      <c r="AE297">
        <f t="shared" si="152"/>
        <v>5.4630255762837692E-7</v>
      </c>
      <c r="AF297">
        <f t="shared" si="153"/>
        <v>-2.138934942195192E-4</v>
      </c>
      <c r="AG297" s="25"/>
      <c r="AH297">
        <f t="shared" si="154"/>
        <v>1.8164365005994847E-4</v>
      </c>
      <c r="AI297">
        <f t="shared" si="155"/>
        <v>0.84491970537709704</v>
      </c>
      <c r="AJ297">
        <f t="shared" si="156"/>
        <v>0.1470056458170452</v>
      </c>
      <c r="AK297">
        <f t="shared" si="157"/>
        <v>0.1097729575973683</v>
      </c>
      <c r="AL297">
        <f t="shared" si="158"/>
        <v>2.525620341162452</v>
      </c>
      <c r="AM297">
        <f t="shared" si="159"/>
        <v>3.1435820094108116</v>
      </c>
      <c r="AN297">
        <f t="shared" si="163"/>
        <v>14.971948390143261</v>
      </c>
      <c r="AO297">
        <f t="shared" si="163"/>
        <v>14.971947316931969</v>
      </c>
      <c r="AP297">
        <f t="shared" si="163"/>
        <v>14.97195493815298</v>
      </c>
      <c r="AQ297">
        <f t="shared" si="163"/>
        <v>14.971900816254191</v>
      </c>
      <c r="AR297">
        <f t="shared" si="163"/>
        <v>14.972285104023648</v>
      </c>
      <c r="AS297">
        <f t="shared" si="163"/>
        <v>14.969553596967087</v>
      </c>
      <c r="AT297">
        <f t="shared" si="163"/>
        <v>14.988825363656103</v>
      </c>
      <c r="AU297">
        <f t="shared" si="160"/>
        <v>14.844393700246432</v>
      </c>
    </row>
    <row r="298" spans="1:47">
      <c r="A298" s="37" t="s">
        <v>135</v>
      </c>
      <c r="B298" s="38" t="s">
        <v>45</v>
      </c>
      <c r="C298" s="37">
        <v>53992.494899999998</v>
      </c>
      <c r="D298" s="37" t="s">
        <v>124</v>
      </c>
      <c r="E298" s="58">
        <f t="shared" si="141"/>
        <v>28293.503540022048</v>
      </c>
      <c r="F298">
        <f t="shared" si="142"/>
        <v>28293.5</v>
      </c>
      <c r="G298">
        <f t="shared" si="143"/>
        <v>1.2797254967154004E-3</v>
      </c>
      <c r="J298" s="117"/>
      <c r="K298" s="116">
        <f t="shared" si="162"/>
        <v>1.2797254967154004E-3</v>
      </c>
      <c r="M298" s="116"/>
      <c r="O298" s="40"/>
      <c r="Q298" s="293">
        <f t="shared" si="144"/>
        <v>38973.994899999998</v>
      </c>
      <c r="R298" s="8">
        <f t="shared" si="145"/>
        <v>1.6376973469434781E-6</v>
      </c>
      <c r="S298" s="116">
        <v>1</v>
      </c>
      <c r="T298" s="167">
        <f t="shared" si="146"/>
        <v>1.6376973469434781E-6</v>
      </c>
      <c r="U298" s="8"/>
      <c r="V298" s="8"/>
      <c r="Z298">
        <f t="shared" si="147"/>
        <v>28293.5</v>
      </c>
      <c r="AA298">
        <f t="shared" si="148"/>
        <v>-9.5218783052319271E-4</v>
      </c>
      <c r="AB298">
        <f t="shared" si="149"/>
        <v>1.0931540401025043E-3</v>
      </c>
      <c r="AC298">
        <f t="shared" si="150"/>
        <v>1.2797254967154004E-3</v>
      </c>
      <c r="AD298">
        <f t="shared" si="151"/>
        <v>2.2319133272385933E-3</v>
      </c>
      <c r="AE298">
        <f t="shared" si="152"/>
        <v>4.9814371003052484E-6</v>
      </c>
      <c r="AF298">
        <f t="shared" si="153"/>
        <v>1.2797254967154004E-3</v>
      </c>
      <c r="AG298" s="25"/>
      <c r="AH298">
        <f t="shared" si="154"/>
        <v>1.8657145661289608E-4</v>
      </c>
      <c r="AI298">
        <f t="shared" si="155"/>
        <v>0.84482570671988511</v>
      </c>
      <c r="AJ298">
        <f t="shared" si="156"/>
        <v>0.14785310231767967</v>
      </c>
      <c r="AK298">
        <f t="shared" si="157"/>
        <v>0.10964004152232379</v>
      </c>
      <c r="AL298">
        <f t="shared" si="158"/>
        <v>2.5264771605107899</v>
      </c>
      <c r="AM298">
        <f t="shared" si="159"/>
        <v>3.1482502969486212</v>
      </c>
      <c r="AN298">
        <f t="shared" si="163"/>
        <v>14.9729440568381</v>
      </c>
      <c r="AO298">
        <f t="shared" si="163"/>
        <v>14.972942978679637</v>
      </c>
      <c r="AP298">
        <f t="shared" si="163"/>
        <v>14.972950628136955</v>
      </c>
      <c r="AQ298">
        <f t="shared" si="163"/>
        <v>14.972896354639669</v>
      </c>
      <c r="AR298">
        <f t="shared" si="163"/>
        <v>14.973281371789852</v>
      </c>
      <c r="AS298">
        <f t="shared" si="163"/>
        <v>14.97054714813533</v>
      </c>
      <c r="AT298">
        <f t="shared" si="163"/>
        <v>14.989820978235009</v>
      </c>
      <c r="AU298">
        <f t="shared" si="160"/>
        <v>14.845529637564372</v>
      </c>
    </row>
    <row r="299" spans="1:47">
      <c r="A299" s="37" t="s">
        <v>135</v>
      </c>
      <c r="B299" s="38" t="s">
        <v>45</v>
      </c>
      <c r="C299" s="37">
        <v>53992.495699999999</v>
      </c>
      <c r="D299" s="37" t="s">
        <v>124</v>
      </c>
      <c r="E299" s="58">
        <f t="shared" si="141"/>
        <v>28293.505753010417</v>
      </c>
      <c r="F299">
        <f t="shared" si="142"/>
        <v>28293.5</v>
      </c>
      <c r="G299">
        <f t="shared" si="143"/>
        <v>2.0797254983335733E-3</v>
      </c>
      <c r="I299" s="117"/>
      <c r="K299" s="116">
        <f t="shared" si="162"/>
        <v>2.0797254983335733E-3</v>
      </c>
      <c r="M299" s="116"/>
      <c r="O299" s="40"/>
      <c r="Q299" s="293">
        <f t="shared" si="144"/>
        <v>38973.995699999999</v>
      </c>
      <c r="R299" s="8">
        <f t="shared" si="145"/>
        <v>4.32525814841883E-6</v>
      </c>
      <c r="S299" s="116">
        <v>1</v>
      </c>
      <c r="T299" s="167">
        <f t="shared" si="146"/>
        <v>4.32525814841883E-6</v>
      </c>
      <c r="U299" s="8"/>
      <c r="W299" s="8"/>
      <c r="Z299">
        <f t="shared" si="147"/>
        <v>28293.5</v>
      </c>
      <c r="AA299">
        <f t="shared" si="148"/>
        <v>-9.5218783052319271E-4</v>
      </c>
      <c r="AB299">
        <f t="shared" si="149"/>
        <v>1.8931540417206772E-3</v>
      </c>
      <c r="AC299">
        <f t="shared" si="150"/>
        <v>2.0797254983335733E-3</v>
      </c>
      <c r="AD299">
        <f t="shared" si="151"/>
        <v>3.0319133288567663E-3</v>
      </c>
      <c r="AE299">
        <f t="shared" si="152"/>
        <v>9.1924984336993174E-6</v>
      </c>
      <c r="AF299">
        <f t="shared" si="153"/>
        <v>2.0797254983335733E-3</v>
      </c>
      <c r="AG299" s="25"/>
      <c r="AH299">
        <f t="shared" si="154"/>
        <v>1.8657145661289608E-4</v>
      </c>
      <c r="AI299">
        <f t="shared" si="155"/>
        <v>0.84482570671988511</v>
      </c>
      <c r="AJ299">
        <f t="shared" si="156"/>
        <v>0.14785310231767967</v>
      </c>
      <c r="AK299">
        <f t="shared" si="157"/>
        <v>0.10964004152232379</v>
      </c>
      <c r="AL299">
        <f t="shared" si="158"/>
        <v>2.5264771605107899</v>
      </c>
      <c r="AM299">
        <f t="shared" si="159"/>
        <v>3.1482502969486212</v>
      </c>
      <c r="AN299">
        <f t="shared" si="163"/>
        <v>14.9729440568381</v>
      </c>
      <c r="AO299">
        <f t="shared" si="163"/>
        <v>14.972942978679637</v>
      </c>
      <c r="AP299">
        <f t="shared" si="163"/>
        <v>14.972950628136955</v>
      </c>
      <c r="AQ299">
        <f t="shared" si="163"/>
        <v>14.972896354639669</v>
      </c>
      <c r="AR299">
        <f t="shared" si="163"/>
        <v>14.973281371789852</v>
      </c>
      <c r="AS299">
        <f t="shared" si="163"/>
        <v>14.97054714813533</v>
      </c>
      <c r="AT299">
        <f t="shared" si="163"/>
        <v>14.989820978235009</v>
      </c>
      <c r="AU299">
        <f t="shared" si="160"/>
        <v>14.845529637564372</v>
      </c>
    </row>
    <row r="300" spans="1:47">
      <c r="A300" s="80" t="s">
        <v>139</v>
      </c>
      <c r="B300" s="76" t="s">
        <v>49</v>
      </c>
      <c r="C300" s="75">
        <v>54008.580399999999</v>
      </c>
      <c r="D300" s="75">
        <v>1.2999999999999999E-3</v>
      </c>
      <c r="E300" s="58">
        <f t="shared" si="141"/>
        <v>28337.9998203994</v>
      </c>
      <c r="F300">
        <f t="shared" si="142"/>
        <v>28338</v>
      </c>
      <c r="G300" s="58">
        <f t="shared" si="143"/>
        <v>-6.492599641205743E-5</v>
      </c>
      <c r="I300" s="117"/>
      <c r="J300" s="117"/>
      <c r="K300" s="116">
        <f t="shared" si="162"/>
        <v>-6.492599641205743E-5</v>
      </c>
      <c r="M300" s="116"/>
      <c r="O300" s="40"/>
      <c r="Q300" s="293">
        <f t="shared" si="144"/>
        <v>38990.080399999999</v>
      </c>
      <c r="R300" s="8">
        <f t="shared" si="145"/>
        <v>4.2153850100984942E-9</v>
      </c>
      <c r="S300" s="116">
        <v>1</v>
      </c>
      <c r="T300" s="167">
        <f t="shared" si="146"/>
        <v>4.2153850100984942E-9</v>
      </c>
      <c r="U300" s="83"/>
      <c r="V300" s="8"/>
      <c r="Z300">
        <f t="shared" si="147"/>
        <v>28338</v>
      </c>
      <c r="AA300">
        <f t="shared" si="148"/>
        <v>-9.4012041268845656E-4</v>
      </c>
      <c r="AB300">
        <f t="shared" si="149"/>
        <v>-3.245050197510774E-4</v>
      </c>
      <c r="AC300">
        <f t="shared" si="150"/>
        <v>-6.492599641205743E-5</v>
      </c>
      <c r="AD300">
        <f t="shared" si="151"/>
        <v>8.7519441627639913E-4</v>
      </c>
      <c r="AE300">
        <f t="shared" si="152"/>
        <v>7.6596526628138705E-7</v>
      </c>
      <c r="AF300">
        <f t="shared" si="153"/>
        <v>-6.492599641205743E-5</v>
      </c>
      <c r="AG300" s="25"/>
      <c r="AH300">
        <f t="shared" si="154"/>
        <v>2.5957902333901997E-4</v>
      </c>
      <c r="AI300">
        <f t="shared" si="155"/>
        <v>0.84344719949688729</v>
      </c>
      <c r="AJ300">
        <f t="shared" si="156"/>
        <v>0.16038869933291219</v>
      </c>
      <c r="AK300">
        <f t="shared" si="157"/>
        <v>0.10766253134044633</v>
      </c>
      <c r="AL300">
        <f t="shared" si="158"/>
        <v>2.5391644353424994</v>
      </c>
      <c r="AM300">
        <f t="shared" si="159"/>
        <v>3.2188802937138528</v>
      </c>
      <c r="AN300">
        <f t="shared" si="163"/>
        <v>14.987700199821106</v>
      </c>
      <c r="AO300">
        <f t="shared" si="163"/>
        <v>14.987699047444142</v>
      </c>
      <c r="AP300">
        <f t="shared" si="163"/>
        <v>14.987707116718244</v>
      </c>
      <c r="AQ300">
        <f t="shared" si="163"/>
        <v>14.987650612145124</v>
      </c>
      <c r="AR300">
        <f t="shared" si="163"/>
        <v>14.988046222929032</v>
      </c>
      <c r="AS300">
        <f t="shared" si="163"/>
        <v>14.985273502025853</v>
      </c>
      <c r="AT300">
        <f t="shared" si="163"/>
        <v>15.004567495723293</v>
      </c>
      <c r="AU300">
        <f t="shared" si="160"/>
        <v>14.862379374447162</v>
      </c>
    </row>
    <row r="301" spans="1:47">
      <c r="A301" s="75" t="s">
        <v>133</v>
      </c>
      <c r="B301" s="76" t="s">
        <v>49</v>
      </c>
      <c r="C301" s="75">
        <v>54009.304170000003</v>
      </c>
      <c r="D301" s="75">
        <v>1.5E-3</v>
      </c>
      <c r="E301" s="58">
        <f t="shared" si="141"/>
        <v>28340.001938633144</v>
      </c>
      <c r="F301">
        <f t="shared" si="142"/>
        <v>28340</v>
      </c>
      <c r="G301">
        <f t="shared" si="143"/>
        <v>7.0082000456750393E-4</v>
      </c>
      <c r="I301" s="117"/>
      <c r="J301" s="117"/>
      <c r="K301" s="116">
        <f t="shared" si="162"/>
        <v>7.0082000456750393E-4</v>
      </c>
      <c r="M301" s="116"/>
      <c r="O301" s="40"/>
      <c r="Q301" s="293">
        <f t="shared" si="144"/>
        <v>38990.804170000003</v>
      </c>
      <c r="R301" s="8">
        <f t="shared" si="145"/>
        <v>4.9114867880199623E-7</v>
      </c>
      <c r="S301" s="116">
        <v>1</v>
      </c>
      <c r="T301" s="167">
        <f t="shared" si="146"/>
        <v>4.9114867880199623E-7</v>
      </c>
      <c r="U301" s="8"/>
      <c r="V301" s="8"/>
      <c r="W301" s="8"/>
      <c r="Z301">
        <f t="shared" si="147"/>
        <v>28340</v>
      </c>
      <c r="AA301">
        <f t="shared" si="148"/>
        <v>-9.3958793411779264E-4</v>
      </c>
      <c r="AB301">
        <f t="shared" si="149"/>
        <v>4.3796373827210662E-4</v>
      </c>
      <c r="AC301">
        <f t="shared" si="150"/>
        <v>7.0082000456750393E-4</v>
      </c>
      <c r="AD301">
        <f t="shared" si="151"/>
        <v>1.6404079386852966E-3</v>
      </c>
      <c r="AE301">
        <f t="shared" si="152"/>
        <v>2.6909382053017436E-6</v>
      </c>
      <c r="AF301">
        <f t="shared" si="153"/>
        <v>7.0082000456750393E-4</v>
      </c>
      <c r="AG301" s="25"/>
      <c r="AH301">
        <f t="shared" si="154"/>
        <v>2.6285626629539731E-4</v>
      </c>
      <c r="AI301">
        <f t="shared" si="155"/>
        <v>0.84338593843724641</v>
      </c>
      <c r="AJ301">
        <f t="shared" si="156"/>
        <v>0.1609505494740279</v>
      </c>
      <c r="AK301">
        <f t="shared" si="157"/>
        <v>0.10757339690099044</v>
      </c>
      <c r="AL301">
        <f t="shared" si="158"/>
        <v>2.5397336809929554</v>
      </c>
      <c r="AM301">
        <f t="shared" si="159"/>
        <v>3.2221169131785814</v>
      </c>
      <c r="AN301">
        <f t="shared" ref="AN301:AT310" si="164">$AU301+$AB$7*SIN(AO301)</f>
        <v>14.988362833621188</v>
      </c>
      <c r="AO301">
        <f t="shared" si="164"/>
        <v>14.988361677874254</v>
      </c>
      <c r="AP301">
        <f t="shared" si="164"/>
        <v>14.988369766044492</v>
      </c>
      <c r="AQ301">
        <f t="shared" si="164"/>
        <v>14.988313162053961</v>
      </c>
      <c r="AR301">
        <f t="shared" si="164"/>
        <v>14.988709238690458</v>
      </c>
      <c r="AS301">
        <f t="shared" si="164"/>
        <v>14.985934867710448</v>
      </c>
      <c r="AT301">
        <f t="shared" si="164"/>
        <v>15.005229308125246</v>
      </c>
      <c r="AU301">
        <f t="shared" si="160"/>
        <v>14.863136665992457</v>
      </c>
    </row>
    <row r="302" spans="1:47">
      <c r="A302" s="53" t="s">
        <v>132</v>
      </c>
      <c r="B302" s="53" t="s">
        <v>49</v>
      </c>
      <c r="C302" s="54">
        <v>54009.304199999999</v>
      </c>
      <c r="D302" s="54" t="s">
        <v>76</v>
      </c>
      <c r="E302" s="58">
        <f t="shared" si="141"/>
        <v>28340.002021620196</v>
      </c>
      <c r="F302">
        <f t="shared" si="142"/>
        <v>28340</v>
      </c>
      <c r="G302">
        <f t="shared" si="143"/>
        <v>7.3082000017166138E-4</v>
      </c>
      <c r="I302" s="117"/>
      <c r="J302" s="117"/>
      <c r="K302" s="116"/>
      <c r="L302" s="116">
        <f>G302</f>
        <v>7.3082000017166138E-4</v>
      </c>
      <c r="M302" s="116"/>
      <c r="O302" s="40">
        <f ca="1">+C$11+C$12*F302</f>
        <v>1.0865971342723921E-2</v>
      </c>
      <c r="Q302" s="293">
        <f t="shared" si="144"/>
        <v>38990.804199999999</v>
      </c>
      <c r="R302" s="8">
        <f t="shared" ca="1" si="145"/>
        <v>1.0272129273643887E-4</v>
      </c>
      <c r="S302" s="116">
        <v>1</v>
      </c>
      <c r="T302" s="167">
        <f t="shared" ca="1" si="146"/>
        <v>1.0272129273643887E-4</v>
      </c>
      <c r="W302" s="8"/>
      <c r="Z302">
        <f t="shared" si="147"/>
        <v>28340</v>
      </c>
      <c r="AA302">
        <f t="shared" si="148"/>
        <v>-9.3958793411779264E-4</v>
      </c>
      <c r="AB302">
        <f t="shared" si="149"/>
        <v>4.6796373387626407E-4</v>
      </c>
      <c r="AC302">
        <f t="shared" si="150"/>
        <v>7.3082000017166138E-4</v>
      </c>
      <c r="AD302">
        <f t="shared" si="151"/>
        <v>1.670407934289454E-3</v>
      </c>
      <c r="AE302">
        <f t="shared" si="152"/>
        <v>2.7902626669371607E-6</v>
      </c>
      <c r="AF302">
        <f t="shared" si="153"/>
        <v>7.3082000017166138E-4</v>
      </c>
      <c r="AG302" s="25"/>
      <c r="AH302">
        <f t="shared" si="154"/>
        <v>2.6285626629539731E-4</v>
      </c>
      <c r="AI302">
        <f t="shared" si="155"/>
        <v>0.84338593843724641</v>
      </c>
      <c r="AJ302">
        <f t="shared" si="156"/>
        <v>0.1609505494740279</v>
      </c>
      <c r="AK302">
        <f t="shared" si="157"/>
        <v>0.10757339690099044</v>
      </c>
      <c r="AL302">
        <f t="shared" si="158"/>
        <v>2.5397336809929554</v>
      </c>
      <c r="AM302">
        <f t="shared" si="159"/>
        <v>3.2221169131785814</v>
      </c>
      <c r="AN302">
        <f t="shared" si="164"/>
        <v>14.988362833621188</v>
      </c>
      <c r="AO302">
        <f t="shared" si="164"/>
        <v>14.988361677874254</v>
      </c>
      <c r="AP302">
        <f t="shared" si="164"/>
        <v>14.988369766044492</v>
      </c>
      <c r="AQ302">
        <f t="shared" si="164"/>
        <v>14.988313162053961</v>
      </c>
      <c r="AR302">
        <f t="shared" si="164"/>
        <v>14.988709238690458</v>
      </c>
      <c r="AS302">
        <f t="shared" si="164"/>
        <v>14.985934867710448</v>
      </c>
      <c r="AT302">
        <f t="shared" si="164"/>
        <v>15.005229308125246</v>
      </c>
      <c r="AU302">
        <f t="shared" si="160"/>
        <v>14.863136665992457</v>
      </c>
    </row>
    <row r="303" spans="1:47">
      <c r="A303" s="80" t="s">
        <v>138</v>
      </c>
      <c r="B303" s="79" t="s">
        <v>49</v>
      </c>
      <c r="C303" s="82">
        <v>54037.317799999997</v>
      </c>
      <c r="D303" s="75">
        <v>8.9999999999999998E-4</v>
      </c>
      <c r="E303" s="58">
        <f t="shared" si="141"/>
        <v>28417.494235103073</v>
      </c>
      <c r="F303">
        <f t="shared" si="142"/>
        <v>28417.5</v>
      </c>
      <c r="G303">
        <f t="shared" si="143"/>
        <v>-2.0840224970015697E-3</v>
      </c>
      <c r="I303" s="117"/>
      <c r="J303" s="117"/>
      <c r="K303" s="116">
        <f>G303</f>
        <v>-2.0840224970015697E-3</v>
      </c>
      <c r="M303" s="116"/>
      <c r="O303" s="40"/>
      <c r="Q303" s="293">
        <f t="shared" si="144"/>
        <v>39018.817799999997</v>
      </c>
      <c r="R303" s="8">
        <f t="shared" si="145"/>
        <v>4.3431497680086576E-6</v>
      </c>
      <c r="S303" s="116">
        <v>1</v>
      </c>
      <c r="T303" s="167">
        <f t="shared" si="146"/>
        <v>4.3431497680086576E-6</v>
      </c>
      <c r="U303" s="8"/>
      <c r="W303" s="8"/>
      <c r="Z303">
        <f t="shared" si="147"/>
        <v>28417.5</v>
      </c>
      <c r="AA303">
        <f t="shared" si="148"/>
        <v>-9.1962753867650174E-4</v>
      </c>
      <c r="AB303">
        <f t="shared" si="149"/>
        <v>-2.4735884141127884E-3</v>
      </c>
      <c r="AC303">
        <f t="shared" si="150"/>
        <v>-2.0840224970015697E-3</v>
      </c>
      <c r="AD303">
        <f t="shared" si="151"/>
        <v>-1.164394958325068E-3</v>
      </c>
      <c r="AE303">
        <f t="shared" si="152"/>
        <v>1.3558156189728367E-6</v>
      </c>
      <c r="AF303">
        <f t="shared" si="153"/>
        <v>-2.0840224970015697E-3</v>
      </c>
      <c r="AG303" s="25"/>
      <c r="AH303">
        <f t="shared" si="154"/>
        <v>3.8956591711121854E-4</v>
      </c>
      <c r="AI303">
        <f t="shared" si="155"/>
        <v>0.84105788726068897</v>
      </c>
      <c r="AJ303">
        <f t="shared" si="156"/>
        <v>0.18261855124656398</v>
      </c>
      <c r="AK303">
        <f t="shared" si="157"/>
        <v>0.1041028568194175</v>
      </c>
      <c r="AL303">
        <f t="shared" si="158"/>
        <v>2.5617291318349737</v>
      </c>
      <c r="AM303">
        <f t="shared" si="159"/>
        <v>3.3518975693876034</v>
      </c>
      <c r="AN303">
        <f t="shared" si="164"/>
        <v>15.014003297525198</v>
      </c>
      <c r="AO303">
        <f t="shared" si="164"/>
        <v>15.014002009349955</v>
      </c>
      <c r="AP303">
        <f t="shared" si="164"/>
        <v>15.014010829021892</v>
      </c>
      <c r="AQ303">
        <f t="shared" si="164"/>
        <v>15.013950442609211</v>
      </c>
      <c r="AR303">
        <f t="shared" si="164"/>
        <v>15.014363834796116</v>
      </c>
      <c r="AS303">
        <f t="shared" si="164"/>
        <v>15.011530988811918</v>
      </c>
      <c r="AT303">
        <f t="shared" si="164"/>
        <v>15.030812314854382</v>
      </c>
      <c r="AU303">
        <f t="shared" si="160"/>
        <v>14.892481713372597</v>
      </c>
    </row>
    <row r="304" spans="1:47">
      <c r="A304" s="44" t="s">
        <v>141</v>
      </c>
      <c r="B304" s="45" t="s">
        <v>49</v>
      </c>
      <c r="C304" s="44">
        <v>54039.306799999998</v>
      </c>
      <c r="D304" s="44">
        <v>1E-4</v>
      </c>
      <c r="E304" s="58">
        <f t="shared" si="141"/>
        <v>28422.996277418861</v>
      </c>
      <c r="F304">
        <f t="shared" si="142"/>
        <v>28423</v>
      </c>
      <c r="G304">
        <f t="shared" si="143"/>
        <v>-1.3457210006890818E-3</v>
      </c>
      <c r="I304" s="117"/>
      <c r="J304" s="117"/>
      <c r="K304" s="116">
        <f>G304</f>
        <v>-1.3457210006890818E-3</v>
      </c>
      <c r="M304" s="116"/>
      <c r="O304" s="40"/>
      <c r="Q304" s="293">
        <f t="shared" si="144"/>
        <v>39020.806799999998</v>
      </c>
      <c r="R304" s="8">
        <f t="shared" si="145"/>
        <v>1.8109650116956238E-6</v>
      </c>
      <c r="S304" s="116">
        <v>1</v>
      </c>
      <c r="T304" s="167">
        <f t="shared" si="146"/>
        <v>1.8109650116956238E-6</v>
      </c>
      <c r="U304" s="8"/>
      <c r="V304" s="8"/>
      <c r="Z304">
        <f t="shared" si="147"/>
        <v>28423</v>
      </c>
      <c r="AA304">
        <f t="shared" si="148"/>
        <v>-9.1826181553562175E-4</v>
      </c>
      <c r="AB304">
        <f t="shared" si="149"/>
        <v>-1.7442572634585735E-3</v>
      </c>
      <c r="AC304">
        <f t="shared" si="150"/>
        <v>-1.3457210006890818E-3</v>
      </c>
      <c r="AD304">
        <f t="shared" si="151"/>
        <v>-4.274591851534601E-4</v>
      </c>
      <c r="AE304">
        <f t="shared" si="152"/>
        <v>1.8272135497206009E-7</v>
      </c>
      <c r="AF304">
        <f t="shared" si="153"/>
        <v>-1.3457210006890818E-3</v>
      </c>
      <c r="AG304" s="25"/>
      <c r="AH304">
        <f t="shared" si="154"/>
        <v>3.9853626276949161E-4</v>
      </c>
      <c r="AI304">
        <f t="shared" si="155"/>
        <v>0.84089605596175687</v>
      </c>
      <c r="AJ304">
        <f t="shared" si="156"/>
        <v>0.18414853961550587</v>
      </c>
      <c r="AK304">
        <f t="shared" si="157"/>
        <v>0.1038553561039371</v>
      </c>
      <c r="AL304">
        <f t="shared" si="158"/>
        <v>2.5632855143792344</v>
      </c>
      <c r="AM304">
        <f t="shared" si="159"/>
        <v>3.3614438112259175</v>
      </c>
      <c r="AN304">
        <f t="shared" si="164"/>
        <v>15.015820269612455</v>
      </c>
      <c r="AO304">
        <f t="shared" si="164"/>
        <v>15.01581897192573</v>
      </c>
      <c r="AP304">
        <f t="shared" si="164"/>
        <v>15.015827843322652</v>
      </c>
      <c r="AQ304">
        <f t="shared" si="164"/>
        <v>15.01576719434563</v>
      </c>
      <c r="AR304">
        <f t="shared" si="164"/>
        <v>15.016181758029544</v>
      </c>
      <c r="AS304">
        <f t="shared" si="164"/>
        <v>15.013345174712747</v>
      </c>
      <c r="AT304">
        <f t="shared" si="164"/>
        <v>15.03262331780347</v>
      </c>
      <c r="AU304">
        <f t="shared" si="160"/>
        <v>14.894564265122156</v>
      </c>
    </row>
    <row r="305" spans="1:47">
      <c r="A305" s="37" t="s">
        <v>131</v>
      </c>
      <c r="B305" s="38" t="s">
        <v>45</v>
      </c>
      <c r="C305" s="37">
        <v>54059.555999999997</v>
      </c>
      <c r="D305" s="37" t="s">
        <v>46</v>
      </c>
      <c r="E305" s="58">
        <f t="shared" si="141"/>
        <v>28479.010332351376</v>
      </c>
      <c r="F305">
        <f t="shared" si="142"/>
        <v>28479</v>
      </c>
      <c r="G305">
        <f t="shared" si="143"/>
        <v>3.7351670034695417E-3</v>
      </c>
      <c r="I305" s="117">
        <f>G305</f>
        <v>3.7351670034695417E-3</v>
      </c>
      <c r="J305" s="117"/>
      <c r="K305" s="116"/>
      <c r="M305" s="116"/>
      <c r="O305" s="40"/>
      <c r="Q305" s="293">
        <f t="shared" si="144"/>
        <v>39041.055999999997</v>
      </c>
      <c r="R305" s="8">
        <f t="shared" si="145"/>
        <v>1.3951472543807634E-5</v>
      </c>
      <c r="S305" s="116">
        <v>0.1</v>
      </c>
      <c r="T305" s="167">
        <f t="shared" si="146"/>
        <v>1.3951472543807634E-6</v>
      </c>
      <c r="U305" s="8"/>
      <c r="W305" s="8"/>
      <c r="Z305">
        <f t="shared" si="147"/>
        <v>28479</v>
      </c>
      <c r="AA305">
        <f t="shared" si="148"/>
        <v>-9.0475125180119141E-4</v>
      </c>
      <c r="AB305">
        <f t="shared" si="149"/>
        <v>3.2454734957223837E-3</v>
      </c>
      <c r="AC305">
        <f t="shared" si="150"/>
        <v>3.7351670034695417E-3</v>
      </c>
      <c r="AD305">
        <f t="shared" si="151"/>
        <v>4.6399182552707332E-3</v>
      </c>
      <c r="AE305">
        <f t="shared" si="152"/>
        <v>2.1528841415594603E-6</v>
      </c>
      <c r="AF305">
        <f t="shared" si="153"/>
        <v>3.7351670034695417E-3</v>
      </c>
      <c r="AG305" s="25"/>
      <c r="AH305">
        <f t="shared" si="154"/>
        <v>4.8969350774715804E-4</v>
      </c>
      <c r="AI305">
        <f t="shared" si="155"/>
        <v>0.83927374479412964</v>
      </c>
      <c r="AJ305">
        <f t="shared" si="156"/>
        <v>0.19966750472440442</v>
      </c>
      <c r="AK305">
        <f t="shared" si="157"/>
        <v>0.1013265556875266</v>
      </c>
      <c r="AL305">
        <f t="shared" si="158"/>
        <v>2.5790985784842326</v>
      </c>
      <c r="AM305">
        <f t="shared" si="159"/>
        <v>3.4613458715348893</v>
      </c>
      <c r="AN305">
        <f t="shared" si="164"/>
        <v>15.034300641249233</v>
      </c>
      <c r="AO305">
        <f t="shared" si="164"/>
        <v>15.03429924616422</v>
      </c>
      <c r="AP305">
        <f t="shared" si="164"/>
        <v>15.034308641095757</v>
      </c>
      <c r="AQ305">
        <f t="shared" si="164"/>
        <v>15.034245371376832</v>
      </c>
      <c r="AR305">
        <f t="shared" si="164"/>
        <v>15.03467139661174</v>
      </c>
      <c r="AS305">
        <f t="shared" si="164"/>
        <v>15.031799960501177</v>
      </c>
      <c r="AT305">
        <f t="shared" si="164"/>
        <v>15.051028742057211</v>
      </c>
      <c r="AU305">
        <f t="shared" si="160"/>
        <v>14.915768428390386</v>
      </c>
    </row>
    <row r="306" spans="1:47">
      <c r="A306" s="44" t="s">
        <v>142</v>
      </c>
      <c r="B306" s="45" t="s">
        <v>49</v>
      </c>
      <c r="C306" s="44">
        <v>54086.302199999998</v>
      </c>
      <c r="D306" s="44">
        <v>1E-4</v>
      </c>
      <c r="E306" s="58">
        <f t="shared" si="141"/>
        <v>28552.996619021276</v>
      </c>
      <c r="F306">
        <f t="shared" si="142"/>
        <v>28553</v>
      </c>
      <c r="G306">
        <f t="shared" si="143"/>
        <v>-1.2222309960634448E-3</v>
      </c>
      <c r="I306" s="117"/>
      <c r="J306" s="117"/>
      <c r="K306" s="116">
        <f>G306</f>
        <v>-1.2222309960634448E-3</v>
      </c>
      <c r="M306" s="116"/>
      <c r="O306" s="40"/>
      <c r="Q306" s="293">
        <f t="shared" si="144"/>
        <v>39067.802199999998</v>
      </c>
      <c r="R306" s="8">
        <f t="shared" si="145"/>
        <v>1.4938486077382403E-6</v>
      </c>
      <c r="S306" s="116">
        <v>1</v>
      </c>
      <c r="T306" s="167">
        <f t="shared" si="146"/>
        <v>1.4938486077382403E-6</v>
      </c>
      <c r="U306" s="8"/>
      <c r="V306" s="8"/>
      <c r="W306" s="8"/>
      <c r="Z306">
        <f t="shared" si="147"/>
        <v>28553</v>
      </c>
      <c r="AA306">
        <f t="shared" si="148"/>
        <v>-8.8803237987374365E-4</v>
      </c>
      <c r="AB306">
        <f t="shared" si="149"/>
        <v>-1.8318562844522085E-3</v>
      </c>
      <c r="AC306">
        <f t="shared" si="150"/>
        <v>-1.2222309960634448E-3</v>
      </c>
      <c r="AD306">
        <f t="shared" si="151"/>
        <v>-3.3419861618970111E-4</v>
      </c>
      <c r="AE306">
        <f t="shared" si="152"/>
        <v>1.1168871506311115E-7</v>
      </c>
      <c r="AF306">
        <f t="shared" si="153"/>
        <v>-1.2222309960634448E-3</v>
      </c>
      <c r="AG306" s="25"/>
      <c r="AH306">
        <f t="shared" si="154"/>
        <v>6.0962528838876364E-4</v>
      </c>
      <c r="AI306">
        <f t="shared" si="155"/>
        <v>0.83720069109923756</v>
      </c>
      <c r="AJ306">
        <f t="shared" si="156"/>
        <v>0.22000779732777215</v>
      </c>
      <c r="AK306">
        <f t="shared" si="157"/>
        <v>9.7961140364095992E-2</v>
      </c>
      <c r="AL306">
        <f t="shared" si="158"/>
        <v>2.5999024611826806</v>
      </c>
      <c r="AM306">
        <f t="shared" si="159"/>
        <v>3.6014210082640901</v>
      </c>
      <c r="AN306">
        <f t="shared" si="164"/>
        <v>15.058667339829995</v>
      </c>
      <c r="AO306">
        <f t="shared" si="164"/>
        <v>15.058665815371928</v>
      </c>
      <c r="AP306">
        <f t="shared" si="164"/>
        <v>15.058675888622965</v>
      </c>
      <c r="AQ306">
        <f t="shared" si="164"/>
        <v>15.058609325583744</v>
      </c>
      <c r="AR306">
        <f t="shared" si="164"/>
        <v>15.059049105226752</v>
      </c>
      <c r="AS306">
        <f t="shared" si="164"/>
        <v>15.056140769483328</v>
      </c>
      <c r="AT306">
        <f t="shared" si="164"/>
        <v>15.075257131027996</v>
      </c>
      <c r="AU306">
        <f t="shared" si="160"/>
        <v>14.943788215566261</v>
      </c>
    </row>
    <row r="307" spans="1:47">
      <c r="A307" s="82" t="s">
        <v>143</v>
      </c>
      <c r="B307" s="79" t="s">
        <v>49</v>
      </c>
      <c r="C307" s="82">
        <v>54298.503400000001</v>
      </c>
      <c r="D307" s="82">
        <v>1E-4</v>
      </c>
      <c r="E307" s="58">
        <f t="shared" si="141"/>
        <v>29139.995101605597</v>
      </c>
      <c r="F307">
        <f t="shared" si="142"/>
        <v>29140</v>
      </c>
      <c r="G307">
        <f t="shared" si="143"/>
        <v>-1.7707799997879192E-3</v>
      </c>
      <c r="I307" s="117"/>
      <c r="J307" s="117"/>
      <c r="K307" s="116">
        <f>G307</f>
        <v>-1.7707799997879192E-3</v>
      </c>
      <c r="M307" s="116"/>
      <c r="O307" s="40"/>
      <c r="Q307" s="293">
        <f t="shared" si="144"/>
        <v>39280.003400000001</v>
      </c>
      <c r="R307" s="8">
        <f t="shared" si="145"/>
        <v>3.135661807648903E-6</v>
      </c>
      <c r="S307" s="116">
        <v>1</v>
      </c>
      <c r="T307" s="167">
        <f t="shared" si="146"/>
        <v>3.135661807648903E-6</v>
      </c>
      <c r="U307" s="8"/>
      <c r="V307" s="8"/>
      <c r="W307" s="8"/>
      <c r="Z307">
        <f t="shared" si="147"/>
        <v>29140</v>
      </c>
      <c r="AA307">
        <f t="shared" si="148"/>
        <v>-8.0751949975670675E-4</v>
      </c>
      <c r="AB307">
        <f t="shared" si="149"/>
        <v>-3.3041850281605037E-3</v>
      </c>
      <c r="AC307">
        <f t="shared" si="150"/>
        <v>-1.7707799997879192E-3</v>
      </c>
      <c r="AD307">
        <f t="shared" si="151"/>
        <v>-9.6326050003121247E-4</v>
      </c>
      <c r="AE307">
        <f t="shared" si="152"/>
        <v>9.2787079092038152E-7</v>
      </c>
      <c r="AF307">
        <f t="shared" si="153"/>
        <v>-1.7707799997879192E-3</v>
      </c>
      <c r="AG307" s="25"/>
      <c r="AH307">
        <f t="shared" si="154"/>
        <v>1.5334050283725847E-3</v>
      </c>
      <c r="AI307">
        <f t="shared" si="155"/>
        <v>0.82354664791711707</v>
      </c>
      <c r="AJ307">
        <f t="shared" si="156"/>
        <v>0.37427331286563498</v>
      </c>
      <c r="AK307">
        <f t="shared" si="157"/>
        <v>7.0457182307513133E-2</v>
      </c>
      <c r="AL307">
        <f t="shared" si="158"/>
        <v>2.761693004393766</v>
      </c>
      <c r="AM307">
        <f t="shared" si="159"/>
        <v>5.2010787272684667</v>
      </c>
      <c r="AN307">
        <f t="shared" si="164"/>
        <v>15.250048613907296</v>
      </c>
      <c r="AO307">
        <f t="shared" si="164"/>
        <v>15.250046250890508</v>
      </c>
      <c r="AP307">
        <f t="shared" si="164"/>
        <v>15.25006011625349</v>
      </c>
      <c r="AQ307">
        <f t="shared" si="164"/>
        <v>15.249978757759031</v>
      </c>
      <c r="AR307">
        <f t="shared" si="164"/>
        <v>15.250456102558575</v>
      </c>
      <c r="AS307">
        <f t="shared" si="164"/>
        <v>15.247653827877226</v>
      </c>
      <c r="AT307">
        <f t="shared" si="164"/>
        <v>15.264050204000876</v>
      </c>
      <c r="AU307">
        <f t="shared" si="160"/>
        <v>15.166053284110031</v>
      </c>
    </row>
    <row r="308" spans="1:47">
      <c r="A308" s="77" t="s">
        <v>144</v>
      </c>
      <c r="B308" s="38" t="s">
        <v>45</v>
      </c>
      <c r="C308" s="37">
        <v>54360.320599999999</v>
      </c>
      <c r="D308" s="37" t="s">
        <v>124</v>
      </c>
      <c r="E308" s="58">
        <f t="shared" si="141"/>
        <v>29310.996031843544</v>
      </c>
      <c r="F308">
        <f t="shared" si="142"/>
        <v>29311</v>
      </c>
      <c r="G308">
        <f t="shared" si="143"/>
        <v>-1.4344969968078658E-3</v>
      </c>
      <c r="I308" s="117"/>
      <c r="J308" s="117"/>
      <c r="K308" s="116">
        <f>G308</f>
        <v>-1.4344969968078658E-3</v>
      </c>
      <c r="M308" s="116"/>
      <c r="O308" s="40"/>
      <c r="Q308" s="293">
        <f t="shared" si="144"/>
        <v>39341.820599999999</v>
      </c>
      <c r="R308" s="8">
        <f t="shared" si="145"/>
        <v>2.0577816338507859E-6</v>
      </c>
      <c r="S308" s="116">
        <v>1</v>
      </c>
      <c r="T308" s="167">
        <f t="shared" si="146"/>
        <v>2.0577816338507859E-6</v>
      </c>
      <c r="W308" s="8"/>
      <c r="Z308">
        <f t="shared" si="147"/>
        <v>29311</v>
      </c>
      <c r="AA308">
        <f t="shared" si="148"/>
        <v>-8.0381329039061694E-4</v>
      </c>
      <c r="AB308">
        <f t="shared" si="149"/>
        <v>-3.2254587829415571E-3</v>
      </c>
      <c r="AC308">
        <f t="shared" si="150"/>
        <v>-1.4344969968078658E-3</v>
      </c>
      <c r="AD308">
        <f t="shared" si="151"/>
        <v>-6.3068370641724885E-4</v>
      </c>
      <c r="AE308">
        <f t="shared" si="152"/>
        <v>3.9776193754019857E-7</v>
      </c>
      <c r="AF308">
        <f t="shared" si="153"/>
        <v>-1.4344969968078658E-3</v>
      </c>
      <c r="AG308" s="25"/>
      <c r="AH308">
        <f t="shared" si="154"/>
        <v>1.7909617861336913E-3</v>
      </c>
      <c r="AI308">
        <f t="shared" si="155"/>
        <v>0.82047923165933123</v>
      </c>
      <c r="AJ308">
        <f t="shared" si="156"/>
        <v>0.4167261448511661</v>
      </c>
      <c r="AK308">
        <f t="shared" si="157"/>
        <v>6.2227756944758496E-2</v>
      </c>
      <c r="AL308">
        <f t="shared" si="158"/>
        <v>2.8079208580779067</v>
      </c>
      <c r="AM308">
        <f t="shared" si="159"/>
        <v>5.9381984259645355</v>
      </c>
      <c r="AN308">
        <f t="shared" si="164"/>
        <v>15.305263772062373</v>
      </c>
      <c r="AO308">
        <f t="shared" si="164"/>
        <v>15.305261312774011</v>
      </c>
      <c r="AP308">
        <f t="shared" si="164"/>
        <v>15.305275381804018</v>
      </c>
      <c r="AQ308">
        <f t="shared" si="164"/>
        <v>15.305194894940982</v>
      </c>
      <c r="AR308">
        <f t="shared" si="164"/>
        <v>15.30565531126495</v>
      </c>
      <c r="AS308">
        <f t="shared" si="164"/>
        <v>15.303020327717421</v>
      </c>
      <c r="AT308">
        <f t="shared" si="164"/>
        <v>15.318061041677494</v>
      </c>
      <c r="AU308">
        <f t="shared" si="160"/>
        <v>15.230801711232662</v>
      </c>
    </row>
    <row r="309" spans="1:47">
      <c r="A309" s="80" t="s">
        <v>145</v>
      </c>
      <c r="B309" s="76" t="s">
        <v>45</v>
      </c>
      <c r="C309" s="75">
        <v>54366.647700000001</v>
      </c>
      <c r="D309" s="75">
        <v>2.9999999999999997E-4</v>
      </c>
      <c r="E309" s="58">
        <f t="shared" si="141"/>
        <v>29328.498280177486</v>
      </c>
      <c r="F309">
        <f t="shared" si="142"/>
        <v>29328.5</v>
      </c>
      <c r="G309">
        <f t="shared" si="143"/>
        <v>-6.2171949684852734E-4</v>
      </c>
      <c r="I309" s="117"/>
      <c r="J309" s="117"/>
      <c r="K309" s="116">
        <f>G309</f>
        <v>-6.2171949684852734E-4</v>
      </c>
      <c r="M309" s="116"/>
      <c r="O309" s="40"/>
      <c r="Q309" s="293">
        <f t="shared" si="144"/>
        <v>39348.147700000001</v>
      </c>
      <c r="R309" s="8">
        <f t="shared" si="145"/>
        <v>3.86535132761586E-7</v>
      </c>
      <c r="S309" s="116">
        <v>1</v>
      </c>
      <c r="T309" s="167">
        <f t="shared" si="146"/>
        <v>3.86535132761586E-7</v>
      </c>
      <c r="U309" s="8"/>
      <c r="W309" s="8"/>
      <c r="Z309">
        <f t="shared" si="147"/>
        <v>29328.5</v>
      </c>
      <c r="AA309">
        <f t="shared" si="148"/>
        <v>-8.0398954865959623E-4</v>
      </c>
      <c r="AB309">
        <f t="shared" si="149"/>
        <v>-2.4386924938724825E-3</v>
      </c>
      <c r="AC309">
        <f t="shared" si="150"/>
        <v>-6.2171949684852734E-4</v>
      </c>
      <c r="AD309">
        <f t="shared" si="151"/>
        <v>1.8227005181106889E-4</v>
      </c>
      <c r="AE309">
        <f t="shared" si="152"/>
        <v>3.3222371787209737E-8</v>
      </c>
      <c r="AF309">
        <f t="shared" si="153"/>
        <v>-6.2171949684852734E-4</v>
      </c>
      <c r="AG309" s="25"/>
      <c r="AH309">
        <f t="shared" si="154"/>
        <v>1.8169729970239552E-3</v>
      </c>
      <c r="AI309">
        <f t="shared" si="155"/>
        <v>0.8201880093726126</v>
      </c>
      <c r="AJ309">
        <f t="shared" si="156"/>
        <v>0.42100484891806145</v>
      </c>
      <c r="AK309">
        <f t="shared" si="157"/>
        <v>6.1381169967803233E-2</v>
      </c>
      <c r="AL309">
        <f t="shared" si="158"/>
        <v>2.8126328437760759</v>
      </c>
      <c r="AM309">
        <f t="shared" si="159"/>
        <v>6.0248442775099864</v>
      </c>
      <c r="AN309">
        <f t="shared" si="164"/>
        <v>15.310903129513806</v>
      </c>
      <c r="AO309">
        <f t="shared" si="164"/>
        <v>15.31090066594423</v>
      </c>
      <c r="AP309">
        <f t="shared" si="164"/>
        <v>15.310914725914792</v>
      </c>
      <c r="AQ309">
        <f t="shared" si="164"/>
        <v>15.310834482386296</v>
      </c>
      <c r="AR309">
        <f t="shared" si="164"/>
        <v>15.311292414649346</v>
      </c>
      <c r="AS309">
        <f t="shared" si="164"/>
        <v>15.308677911518537</v>
      </c>
      <c r="AT309">
        <f t="shared" si="164"/>
        <v>15.323567065376011</v>
      </c>
      <c r="AU309">
        <f t="shared" si="160"/>
        <v>15.237428012253986</v>
      </c>
    </row>
    <row r="310" spans="1:47">
      <c r="A310" s="82" t="s">
        <v>146</v>
      </c>
      <c r="B310" s="79" t="s">
        <v>49</v>
      </c>
      <c r="C310" s="82">
        <v>54444.550600000002</v>
      </c>
      <c r="D310" s="82">
        <v>1E-4</v>
      </c>
      <c r="E310" s="58">
        <f t="shared" si="141"/>
        <v>29543.996044039886</v>
      </c>
      <c r="F310">
        <f t="shared" si="142"/>
        <v>29544</v>
      </c>
      <c r="G310">
        <f t="shared" si="143"/>
        <v>-1.4300879993243143E-3</v>
      </c>
      <c r="I310" s="117"/>
      <c r="J310" s="117"/>
      <c r="K310" s="116">
        <f>G310</f>
        <v>-1.4300879993243143E-3</v>
      </c>
      <c r="M310" s="116"/>
      <c r="O310" s="40"/>
      <c r="Q310" s="293">
        <f t="shared" si="144"/>
        <v>39426.050600000002</v>
      </c>
      <c r="R310" s="8">
        <f t="shared" si="145"/>
        <v>2.0451516858114198E-6</v>
      </c>
      <c r="S310" s="116">
        <v>1</v>
      </c>
      <c r="T310" s="167">
        <f t="shared" si="146"/>
        <v>2.0451516858114198E-6</v>
      </c>
      <c r="U310" s="8"/>
      <c r="W310" s="8"/>
      <c r="Z310">
        <f t="shared" si="147"/>
        <v>29544</v>
      </c>
      <c r="AA310">
        <f t="shared" si="148"/>
        <v>-8.1501482021511217E-4</v>
      </c>
      <c r="AB310">
        <f t="shared" si="149"/>
        <v>-3.5616910609344455E-3</v>
      </c>
      <c r="AC310">
        <f t="shared" si="150"/>
        <v>-1.4300879993243143E-3</v>
      </c>
      <c r="AD310">
        <f t="shared" si="151"/>
        <v>-6.1507317910920213E-4</v>
      </c>
      <c r="AE310">
        <f t="shared" si="152"/>
        <v>3.7831501565950063E-7</v>
      </c>
      <c r="AF310">
        <f t="shared" si="153"/>
        <v>-1.4300879993243143E-3</v>
      </c>
      <c r="AG310" s="25"/>
      <c r="AH310">
        <f t="shared" si="154"/>
        <v>2.1316030616101312E-3</v>
      </c>
      <c r="AI310">
        <f t="shared" si="155"/>
        <v>0.81694407776107913</v>
      </c>
      <c r="AJ310">
        <f t="shared" si="156"/>
        <v>0.47267206028142383</v>
      </c>
      <c r="AK310">
        <f t="shared" si="157"/>
        <v>5.0897242884641224E-2</v>
      </c>
      <c r="AL310">
        <f t="shared" si="158"/>
        <v>2.8704004834953056</v>
      </c>
      <c r="AM310">
        <f t="shared" si="159"/>
        <v>7.3295899953648478</v>
      </c>
      <c r="AN310">
        <f t="shared" si="164"/>
        <v>15.380193715876365</v>
      </c>
      <c r="AO310">
        <f t="shared" si="164"/>
        <v>15.380191293814839</v>
      </c>
      <c r="AP310">
        <f t="shared" si="164"/>
        <v>15.380204758300581</v>
      </c>
      <c r="AQ310">
        <f t="shared" si="164"/>
        <v>15.380129907077116</v>
      </c>
      <c r="AR310">
        <f t="shared" si="164"/>
        <v>15.380545992832463</v>
      </c>
      <c r="AS310">
        <f t="shared" si="164"/>
        <v>15.378232292263023</v>
      </c>
      <c r="AT310">
        <f t="shared" si="164"/>
        <v>15.391075146592952</v>
      </c>
      <c r="AU310">
        <f t="shared" si="160"/>
        <v>15.319026176259406</v>
      </c>
    </row>
    <row r="311" spans="1:47">
      <c r="A311" s="82" t="s">
        <v>142</v>
      </c>
      <c r="B311" s="79" t="s">
        <v>49</v>
      </c>
      <c r="C311" s="82">
        <v>54525.047500000001</v>
      </c>
      <c r="D311" s="82">
        <v>2.9999999999999997E-4</v>
      </c>
      <c r="E311" s="58">
        <f t="shared" si="141"/>
        <v>29766.669422667055</v>
      </c>
      <c r="F311">
        <f t="shared" si="142"/>
        <v>29766.5</v>
      </c>
      <c r="G311" s="168"/>
      <c r="I311" s="85"/>
      <c r="J311" s="117"/>
      <c r="K311" s="116"/>
      <c r="M311" s="116"/>
      <c r="O311" s="40"/>
      <c r="Q311" s="293">
        <f t="shared" si="144"/>
        <v>39506.547500000001</v>
      </c>
      <c r="R311" s="8">
        <f>+(O311-U311)^2</f>
        <v>3.7511526873165611E-3</v>
      </c>
      <c r="T311" s="167"/>
      <c r="U311" s="58">
        <f>+C311-(C$7+F311*C$8)</f>
        <v>6.124665449897293E-2</v>
      </c>
      <c r="W311" s="8"/>
      <c r="Z311">
        <f t="shared" si="147"/>
        <v>29766.5</v>
      </c>
      <c r="AA311">
        <f t="shared" si="148"/>
        <v>-8.4443027076126819E-4</v>
      </c>
      <c r="AB311">
        <f t="shared" si="149"/>
        <v>-9999</v>
      </c>
      <c r="AC311">
        <f t="shared" si="150"/>
        <v>0</v>
      </c>
      <c r="AD311">
        <f t="shared" si="151"/>
        <v>-9999</v>
      </c>
      <c r="AE311">
        <f t="shared" si="152"/>
        <v>0</v>
      </c>
      <c r="AF311">
        <f t="shared" si="153"/>
        <v>-9999</v>
      </c>
      <c r="AG311" s="25"/>
      <c r="AH311">
        <f t="shared" si="154"/>
        <v>2.4445841009895493E-3</v>
      </c>
      <c r="AI311">
        <f t="shared" si="155"/>
        <v>0.8142529225111268</v>
      </c>
      <c r="AJ311">
        <f t="shared" si="156"/>
        <v>0.52399303920603413</v>
      </c>
      <c r="AK311">
        <f t="shared" si="157"/>
        <v>3.9975282417295345E-2</v>
      </c>
      <c r="AL311">
        <f t="shared" si="158"/>
        <v>2.9296124161960839</v>
      </c>
      <c r="AM311">
        <f t="shared" si="159"/>
        <v>9.3994852510736919</v>
      </c>
      <c r="AN311">
        <f t="shared" ref="AN311:AT320" si="165">$AU311+$AB$7*SIN(AO311)</f>
        <v>15.451475391910181</v>
      </c>
      <c r="AO311">
        <f t="shared" si="165"/>
        <v>15.451473205813166</v>
      </c>
      <c r="AP311">
        <f t="shared" si="165"/>
        <v>15.451485100693832</v>
      </c>
      <c r="AQ311">
        <f t="shared" si="165"/>
        <v>15.451420378421584</v>
      </c>
      <c r="AR311">
        <f t="shared" si="165"/>
        <v>15.45177253115096</v>
      </c>
      <c r="AS311">
        <f t="shared" si="165"/>
        <v>15.449856080632269</v>
      </c>
      <c r="AT311">
        <f t="shared" si="165"/>
        <v>15.460274090957846</v>
      </c>
      <c r="AU311">
        <f t="shared" si="160"/>
        <v>15.403274860673356</v>
      </c>
    </row>
    <row r="312" spans="1:47">
      <c r="A312" s="80" t="s">
        <v>147</v>
      </c>
      <c r="B312" s="76" t="s">
        <v>49</v>
      </c>
      <c r="C312" s="75">
        <v>54631.808199999999</v>
      </c>
      <c r="D312" s="75">
        <v>1E-4</v>
      </c>
      <c r="E312" s="58">
        <f t="shared" si="141"/>
        <v>30061.994655981656</v>
      </c>
      <c r="F312">
        <f t="shared" si="142"/>
        <v>30062</v>
      </c>
      <c r="G312">
        <f t="shared" ref="G312:G343" si="166">+C312-(C$7+F312*C$8)</f>
        <v>-1.9318739941809326E-3</v>
      </c>
      <c r="I312" s="117"/>
      <c r="J312" s="117"/>
      <c r="K312" s="116">
        <f t="shared" ref="K312:K326" si="167">G312</f>
        <v>-1.9318739941809326E-3</v>
      </c>
      <c r="M312" s="116"/>
      <c r="O312" s="40"/>
      <c r="Q312" s="293">
        <f t="shared" si="144"/>
        <v>39613.308199999999</v>
      </c>
      <c r="R312" s="8">
        <f t="shared" ref="R312:R343" si="168">+(O312-G312)^2</f>
        <v>3.7321371293925902E-6</v>
      </c>
      <c r="S312" s="116">
        <v>1</v>
      </c>
      <c r="T312" s="167">
        <f t="shared" ref="T312:T343" si="169">+S312*R312</f>
        <v>3.7321371293925902E-6</v>
      </c>
      <c r="U312" s="8"/>
      <c r="W312" s="8"/>
      <c r="Z312">
        <f t="shared" si="147"/>
        <v>30062</v>
      </c>
      <c r="AA312">
        <f t="shared" si="148"/>
        <v>-9.1388570684392901E-4</v>
      </c>
      <c r="AB312">
        <f t="shared" si="149"/>
        <v>-4.7714160082446538E-3</v>
      </c>
      <c r="AC312">
        <f t="shared" si="150"/>
        <v>-1.9318739941809326E-3</v>
      </c>
      <c r="AD312">
        <f t="shared" si="151"/>
        <v>-1.0179882873370036E-3</v>
      </c>
      <c r="AE312">
        <f t="shared" si="152"/>
        <v>1.0363001531553259E-6</v>
      </c>
      <c r="AF312">
        <f t="shared" si="153"/>
        <v>-1.9318739941809326E-3</v>
      </c>
      <c r="AG312" s="25"/>
      <c r="AH312">
        <f t="shared" si="154"/>
        <v>2.8395420140637207E-3</v>
      </c>
      <c r="AI312">
        <f t="shared" si="155"/>
        <v>0.81169957301683782</v>
      </c>
      <c r="AJ312">
        <f t="shared" si="156"/>
        <v>0.58886865322323934</v>
      </c>
      <c r="AK312">
        <f t="shared" si="157"/>
        <v>2.5356442927958342E-2</v>
      </c>
      <c r="AL312">
        <f t="shared" si="158"/>
        <v>3.0077383379380831</v>
      </c>
      <c r="AM312">
        <f t="shared" si="159"/>
        <v>14.919301893328369</v>
      </c>
      <c r="AN312">
        <f t="shared" si="165"/>
        <v>15.545834645499676</v>
      </c>
      <c r="AO312">
        <f t="shared" si="165"/>
        <v>15.545833066144793</v>
      </c>
      <c r="AP312">
        <f t="shared" si="165"/>
        <v>15.545841488993251</v>
      </c>
      <c r="AQ312">
        <f t="shared" si="165"/>
        <v>15.545796569014398</v>
      </c>
      <c r="AR312">
        <f t="shared" si="165"/>
        <v>15.546036128398898</v>
      </c>
      <c r="AS312">
        <f t="shared" si="165"/>
        <v>15.544758443460303</v>
      </c>
      <c r="AT312">
        <f t="shared" si="165"/>
        <v>15.551569896915401</v>
      </c>
      <c r="AU312">
        <f t="shared" si="160"/>
        <v>15.515164686490536</v>
      </c>
    </row>
    <row r="313" spans="1:47">
      <c r="A313" s="80" t="s">
        <v>147</v>
      </c>
      <c r="B313" s="76" t="s">
        <v>45</v>
      </c>
      <c r="C313" s="75">
        <v>54658.7402</v>
      </c>
      <c r="D313" s="75">
        <v>1E-4</v>
      </c>
      <c r="E313" s="58">
        <f t="shared" si="141"/>
        <v>30136.4949091987</v>
      </c>
      <c r="F313">
        <f t="shared" si="142"/>
        <v>30136.5</v>
      </c>
      <c r="G313">
        <f t="shared" si="166"/>
        <v>-1.8403354988549836E-3</v>
      </c>
      <c r="I313" s="117"/>
      <c r="J313" s="117"/>
      <c r="K313" s="116">
        <f t="shared" si="167"/>
        <v>-1.8403354988549836E-3</v>
      </c>
      <c r="M313" s="116"/>
      <c r="O313" s="40"/>
      <c r="Q313" s="293">
        <f t="shared" si="144"/>
        <v>39640.2402</v>
      </c>
      <c r="R313" s="8">
        <f t="shared" si="168"/>
        <v>3.3868347483458213E-6</v>
      </c>
      <c r="S313" s="116">
        <v>1</v>
      </c>
      <c r="T313" s="167">
        <f t="shared" si="169"/>
        <v>3.3868347483458213E-6</v>
      </c>
      <c r="U313" s="8"/>
      <c r="W313" s="8"/>
      <c r="Z313">
        <f t="shared" si="147"/>
        <v>30136.5</v>
      </c>
      <c r="AA313">
        <f t="shared" si="148"/>
        <v>-9.371591693645427E-4</v>
      </c>
      <c r="AB313">
        <f t="shared" si="149"/>
        <v>-4.7754328509773125E-3</v>
      </c>
      <c r="AC313">
        <f t="shared" si="150"/>
        <v>-1.8403354988549836E-3</v>
      </c>
      <c r="AD313">
        <f t="shared" si="151"/>
        <v>-9.031763294904409E-4</v>
      </c>
      <c r="AE313">
        <f t="shared" si="152"/>
        <v>8.157274821518255E-7</v>
      </c>
      <c r="AF313">
        <f t="shared" si="153"/>
        <v>-1.8403354988549836E-3</v>
      </c>
      <c r="AG313" s="25"/>
      <c r="AH313">
        <f t="shared" si="154"/>
        <v>2.9350973521223294E-3</v>
      </c>
      <c r="AI313">
        <f t="shared" si="155"/>
        <v>0.811238177723419</v>
      </c>
      <c r="AJ313">
        <f t="shared" si="156"/>
        <v>0.60461819176163023</v>
      </c>
      <c r="AK313">
        <f t="shared" si="157"/>
        <v>2.1655817944018538E-2</v>
      </c>
      <c r="AL313">
        <f t="shared" si="158"/>
        <v>3.0273664294867162</v>
      </c>
      <c r="AM313">
        <f t="shared" si="159"/>
        <v>17.490072333250179</v>
      </c>
      <c r="AN313">
        <f t="shared" si="165"/>
        <v>15.569582558521969</v>
      </c>
      <c r="AO313">
        <f t="shared" si="165"/>
        <v>15.569581177822581</v>
      </c>
      <c r="AP313">
        <f t="shared" si="165"/>
        <v>15.569588514795782</v>
      </c>
      <c r="AQ313">
        <f t="shared" si="165"/>
        <v>15.569549526370878</v>
      </c>
      <c r="AR313">
        <f t="shared" si="165"/>
        <v>15.569756707102979</v>
      </c>
      <c r="AS313">
        <f t="shared" si="165"/>
        <v>15.568655700004374</v>
      </c>
      <c r="AT313">
        <f t="shared" si="165"/>
        <v>15.574504795752764</v>
      </c>
      <c r="AU313">
        <f t="shared" si="160"/>
        <v>15.543373796552736</v>
      </c>
    </row>
    <row r="314" spans="1:47">
      <c r="A314" s="80" t="s">
        <v>147</v>
      </c>
      <c r="B314" s="76" t="s">
        <v>49</v>
      </c>
      <c r="C314" s="75">
        <v>54678.804100000001</v>
      </c>
      <c r="D314" s="75">
        <v>1E-4</v>
      </c>
      <c r="E314" s="58">
        <f t="shared" si="141"/>
        <v>30191.996380701803</v>
      </c>
      <c r="F314">
        <f t="shared" si="142"/>
        <v>30192</v>
      </c>
      <c r="G314">
        <f t="shared" si="166"/>
        <v>-1.3083839949104004E-3</v>
      </c>
      <c r="I314" s="117"/>
      <c r="J314" s="117"/>
      <c r="K314" s="116">
        <f t="shared" si="167"/>
        <v>-1.3083839949104004E-3</v>
      </c>
      <c r="M314" s="116"/>
      <c r="O314" s="40"/>
      <c r="Q314" s="293">
        <f t="shared" si="144"/>
        <v>39660.304100000001</v>
      </c>
      <c r="R314" s="8">
        <f t="shared" si="168"/>
        <v>1.7118686781376985E-6</v>
      </c>
      <c r="S314" s="116">
        <v>1</v>
      </c>
      <c r="T314" s="167">
        <f t="shared" si="169"/>
        <v>1.7118686781376985E-6</v>
      </c>
      <c r="U314" s="8"/>
      <c r="W314" s="8"/>
      <c r="Z314">
        <f t="shared" si="147"/>
        <v>30192</v>
      </c>
      <c r="AA314">
        <f t="shared" si="148"/>
        <v>-9.5605857306313696E-4</v>
      </c>
      <c r="AB314">
        <f t="shared" si="149"/>
        <v>-4.313561686454079E-3</v>
      </c>
      <c r="AC314">
        <f t="shared" si="150"/>
        <v>-1.3083839949104004E-3</v>
      </c>
      <c r="AD314">
        <f t="shared" si="151"/>
        <v>-3.5232542184726341E-4</v>
      </c>
      <c r="AE314">
        <f t="shared" si="152"/>
        <v>1.2413320287985212E-7</v>
      </c>
      <c r="AF314">
        <f t="shared" si="153"/>
        <v>-1.3083839949104004E-3</v>
      </c>
      <c r="AG314" s="25"/>
      <c r="AH314">
        <f t="shared" si="154"/>
        <v>3.0051776915436786E-3</v>
      </c>
      <c r="AI314">
        <f t="shared" si="155"/>
        <v>0.81094196716409694</v>
      </c>
      <c r="AJ314">
        <f t="shared" si="156"/>
        <v>0.61618933061218639</v>
      </c>
      <c r="AK314">
        <f t="shared" si="157"/>
        <v>1.8896037156467378E-2</v>
      </c>
      <c r="AL314">
        <f t="shared" si="158"/>
        <v>3.0419751466759779</v>
      </c>
      <c r="AM314">
        <f t="shared" si="159"/>
        <v>20.060186678145186</v>
      </c>
      <c r="AN314">
        <f t="shared" si="165"/>
        <v>15.587265755708353</v>
      </c>
      <c r="AO314">
        <f t="shared" si="165"/>
        <v>15.587264532816368</v>
      </c>
      <c r="AP314">
        <f t="shared" si="165"/>
        <v>15.587271016256111</v>
      </c>
      <c r="AQ314">
        <f t="shared" si="165"/>
        <v>15.587236642768909</v>
      </c>
      <c r="AR314">
        <f t="shared" si="165"/>
        <v>15.587418880296894</v>
      </c>
      <c r="AS314">
        <f t="shared" si="165"/>
        <v>15.586452667634401</v>
      </c>
      <c r="AT314">
        <f t="shared" si="165"/>
        <v>15.591574192686425</v>
      </c>
      <c r="AU314">
        <f t="shared" si="160"/>
        <v>15.564388636934641</v>
      </c>
    </row>
    <row r="315" spans="1:47">
      <c r="A315" s="80" t="s">
        <v>147</v>
      </c>
      <c r="B315" s="76" t="s">
        <v>49</v>
      </c>
      <c r="C315" s="75">
        <v>54710.614300000001</v>
      </c>
      <c r="D315" s="75">
        <v>2.9999999999999997E-4</v>
      </c>
      <c r="E315" s="58">
        <f t="shared" si="141"/>
        <v>30279.990883705101</v>
      </c>
      <c r="F315">
        <f t="shared" si="142"/>
        <v>30280</v>
      </c>
      <c r="G315">
        <f t="shared" si="166"/>
        <v>-3.2955599963315763E-3</v>
      </c>
      <c r="I315" s="117"/>
      <c r="J315" s="117"/>
      <c r="K315" s="116">
        <f t="shared" si="167"/>
        <v>-3.2955599963315763E-3</v>
      </c>
      <c r="M315" s="116"/>
      <c r="O315" s="40"/>
      <c r="Q315" s="293">
        <f t="shared" si="144"/>
        <v>39692.114300000001</v>
      </c>
      <c r="R315" s="8">
        <f t="shared" si="168"/>
        <v>1.0860715689420978E-5</v>
      </c>
      <c r="S315" s="116">
        <v>1</v>
      </c>
      <c r="T315" s="167">
        <f t="shared" si="169"/>
        <v>1.0860715689420978E-5</v>
      </c>
      <c r="U315" s="8"/>
      <c r="V315" s="8"/>
      <c r="W315" s="8"/>
      <c r="Z315">
        <f t="shared" si="147"/>
        <v>30280</v>
      </c>
      <c r="AA315">
        <f t="shared" si="148"/>
        <v>-9.888047797104527E-4</v>
      </c>
      <c r="AB315">
        <f t="shared" si="149"/>
        <v>-6.4098750699035359E-3</v>
      </c>
      <c r="AC315">
        <f t="shared" si="150"/>
        <v>-3.2955599963315763E-3</v>
      </c>
      <c r="AD315">
        <f t="shared" si="151"/>
        <v>-2.3067552166211236E-3</v>
      </c>
      <c r="AE315">
        <f t="shared" si="152"/>
        <v>5.3211196294087668E-6</v>
      </c>
      <c r="AF315">
        <f t="shared" si="153"/>
        <v>-3.2955599963315763E-3</v>
      </c>
      <c r="AG315" s="25"/>
      <c r="AH315">
        <f t="shared" si="154"/>
        <v>3.1143150735719596E-3</v>
      </c>
      <c r="AI315">
        <f t="shared" si="155"/>
        <v>0.81055531411730297</v>
      </c>
      <c r="AJ315">
        <f t="shared" si="156"/>
        <v>0.63425052685518091</v>
      </c>
      <c r="AK315">
        <f t="shared" si="157"/>
        <v>1.4515887530780877E-2</v>
      </c>
      <c r="AL315">
        <f t="shared" si="158"/>
        <v>3.0651187274082141</v>
      </c>
      <c r="AM315">
        <f t="shared" si="159"/>
        <v>26.139957689675317</v>
      </c>
      <c r="AN315">
        <f t="shared" si="165"/>
        <v>15.615291996404055</v>
      </c>
      <c r="AO315">
        <f t="shared" si="165"/>
        <v>15.615291038500969</v>
      </c>
      <c r="AP315">
        <f t="shared" si="165"/>
        <v>15.615296101821684</v>
      </c>
      <c r="AQ315">
        <f t="shared" si="165"/>
        <v>15.615269337900726</v>
      </c>
      <c r="AR315">
        <f t="shared" si="165"/>
        <v>15.615410807044896</v>
      </c>
      <c r="AS315">
        <f t="shared" si="165"/>
        <v>15.614663006161601</v>
      </c>
      <c r="AT315">
        <f t="shared" si="165"/>
        <v>15.618615272535884</v>
      </c>
      <c r="AU315">
        <f t="shared" si="160"/>
        <v>15.597709464927576</v>
      </c>
    </row>
    <row r="316" spans="1:47">
      <c r="A316" s="80" t="s">
        <v>148</v>
      </c>
      <c r="B316" s="76" t="s">
        <v>49</v>
      </c>
      <c r="C316" s="75">
        <v>54728.690300000002</v>
      </c>
      <c r="D316" s="75">
        <v>1E-4</v>
      </c>
      <c r="E316" s="58">
        <f t="shared" si="141"/>
        <v>30329.993355751416</v>
      </c>
      <c r="F316">
        <f t="shared" si="142"/>
        <v>30330</v>
      </c>
      <c r="G316">
        <f t="shared" si="166"/>
        <v>-2.4019099946599454E-3</v>
      </c>
      <c r="I316" s="117"/>
      <c r="J316" s="117"/>
      <c r="K316" s="116">
        <f t="shared" si="167"/>
        <v>-2.4019099946599454E-3</v>
      </c>
      <c r="M316" s="116"/>
      <c r="O316" s="40"/>
      <c r="Q316" s="293">
        <f t="shared" si="144"/>
        <v>39710.190300000002</v>
      </c>
      <c r="R316" s="8">
        <f t="shared" si="168"/>
        <v>5.7691716224473388E-6</v>
      </c>
      <c r="S316" s="116">
        <v>1</v>
      </c>
      <c r="T316" s="167">
        <f t="shared" si="169"/>
        <v>5.7691716224473388E-6</v>
      </c>
      <c r="U316" s="8"/>
      <c r="Z316">
        <f t="shared" si="147"/>
        <v>30330</v>
      </c>
      <c r="AA316">
        <f t="shared" si="148"/>
        <v>-1.008951758943089E-3</v>
      </c>
      <c r="AB316">
        <f t="shared" si="149"/>
        <v>-5.577130118118564E-3</v>
      </c>
      <c r="AC316">
        <f t="shared" si="150"/>
        <v>-2.4019099946599454E-3</v>
      </c>
      <c r="AD316">
        <f t="shared" si="151"/>
        <v>-1.3929582357168563E-3</v>
      </c>
      <c r="AE316">
        <f t="shared" si="152"/>
        <v>1.9403326464514172E-6</v>
      </c>
      <c r="AF316">
        <f t="shared" si="153"/>
        <v>-2.4019099946599454E-3</v>
      </c>
      <c r="AG316" s="25"/>
      <c r="AH316">
        <f t="shared" si="154"/>
        <v>3.1752201234586186E-3</v>
      </c>
      <c r="AI316">
        <f t="shared" si="155"/>
        <v>0.81038092512541082</v>
      </c>
      <c r="AJ316">
        <f t="shared" si="156"/>
        <v>0.64435502607692496</v>
      </c>
      <c r="AK316">
        <f t="shared" si="157"/>
        <v>1.2025241939560559E-2</v>
      </c>
      <c r="AL316">
        <f t="shared" si="158"/>
        <v>3.078259576036722</v>
      </c>
      <c r="AM316">
        <f t="shared" si="159"/>
        <v>31.56851868615809</v>
      </c>
      <c r="AN316">
        <f t="shared" si="165"/>
        <v>15.631210598593634</v>
      </c>
      <c r="AO316">
        <f t="shared" si="165"/>
        <v>15.631209798054977</v>
      </c>
      <c r="AP316">
        <f t="shared" si="165"/>
        <v>15.631214023856835</v>
      </c>
      <c r="AQ316">
        <f t="shared" si="165"/>
        <v>15.631191717109242</v>
      </c>
      <c r="AR316">
        <f t="shared" si="165"/>
        <v>15.631309467344463</v>
      </c>
      <c r="AS316">
        <f t="shared" si="165"/>
        <v>15.630687889188913</v>
      </c>
      <c r="AT316">
        <f t="shared" si="165"/>
        <v>15.63396873443801</v>
      </c>
      <c r="AU316">
        <f t="shared" si="160"/>
        <v>15.616641753559925</v>
      </c>
    </row>
    <row r="317" spans="1:47">
      <c r="A317" s="80" t="s">
        <v>149</v>
      </c>
      <c r="B317" s="76" t="s">
        <v>45</v>
      </c>
      <c r="C317" s="75">
        <v>55022.771000000001</v>
      </c>
      <c r="D317" s="75">
        <v>1E-4</v>
      </c>
      <c r="E317" s="58">
        <f t="shared" si="141"/>
        <v>31143.489814100052</v>
      </c>
      <c r="F317">
        <f t="shared" si="142"/>
        <v>31143.5</v>
      </c>
      <c r="G317">
        <f t="shared" si="166"/>
        <v>-3.6822244946961291E-3</v>
      </c>
      <c r="I317" s="117"/>
      <c r="J317" s="117"/>
      <c r="K317" s="116">
        <f t="shared" si="167"/>
        <v>-3.6822244946961291E-3</v>
      </c>
      <c r="M317" s="116"/>
      <c r="O317" s="40"/>
      <c r="Q317" s="293">
        <f t="shared" si="144"/>
        <v>40004.271000000001</v>
      </c>
      <c r="R317" s="8">
        <f t="shared" si="168"/>
        <v>1.3558777229340164E-5</v>
      </c>
      <c r="S317" s="116">
        <v>1</v>
      </c>
      <c r="T317" s="167">
        <f t="shared" si="169"/>
        <v>1.3558777229340164E-5</v>
      </c>
      <c r="U317" s="8"/>
      <c r="Z317">
        <f t="shared" si="147"/>
        <v>31143.5</v>
      </c>
      <c r="AA317">
        <f t="shared" si="148"/>
        <v>-1.5044705804428708E-3</v>
      </c>
      <c r="AB317">
        <f t="shared" si="149"/>
        <v>-7.7250654763709502E-3</v>
      </c>
      <c r="AC317">
        <f t="shared" si="150"/>
        <v>-3.6822244946961291E-3</v>
      </c>
      <c r="AD317">
        <f t="shared" si="151"/>
        <v>-2.1777539142532583E-3</v>
      </c>
      <c r="AE317">
        <f t="shared" si="152"/>
        <v>4.742612111045388E-6</v>
      </c>
      <c r="AF317">
        <f t="shared" si="153"/>
        <v>-3.6822244946961291E-3</v>
      </c>
      <c r="AG317" s="25"/>
      <c r="AH317">
        <f t="shared" si="154"/>
        <v>4.0428409816748211E-3</v>
      </c>
      <c r="AI317">
        <f t="shared" si="155"/>
        <v>0.8121479591806402</v>
      </c>
      <c r="AJ317">
        <f t="shared" si="156"/>
        <v>0.79196535467012674</v>
      </c>
      <c r="AK317">
        <f t="shared" si="157"/>
        <v>-2.8488783055820355E-2</v>
      </c>
      <c r="AL317">
        <f t="shared" si="158"/>
        <v>-2.9910840926742392</v>
      </c>
      <c r="AM317">
        <f t="shared" si="159"/>
        <v>-13.263186429515203</v>
      </c>
      <c r="AN317">
        <f t="shared" si="165"/>
        <v>15.890230432564337</v>
      </c>
      <c r="AO317">
        <f t="shared" si="165"/>
        <v>15.890232167146731</v>
      </c>
      <c r="AP317">
        <f t="shared" si="165"/>
        <v>15.890222883997794</v>
      </c>
      <c r="AQ317">
        <f t="shared" si="165"/>
        <v>15.890272565797488</v>
      </c>
      <c r="AR317">
        <f t="shared" si="165"/>
        <v>15.890006682735999</v>
      </c>
      <c r="AS317">
        <f t="shared" si="165"/>
        <v>15.891429766368361</v>
      </c>
      <c r="AT317">
        <f t="shared" si="165"/>
        <v>15.883817307781127</v>
      </c>
      <c r="AU317">
        <f t="shared" si="160"/>
        <v>15.924670089608231</v>
      </c>
    </row>
    <row r="318" spans="1:47">
      <c r="A318" s="82" t="s">
        <v>143</v>
      </c>
      <c r="B318" s="79" t="s">
        <v>49</v>
      </c>
      <c r="C318" s="82">
        <v>55033.4355</v>
      </c>
      <c r="D318" s="82">
        <v>1E-4</v>
      </c>
      <c r="E318" s="58">
        <f t="shared" si="141"/>
        <v>31172.990332087316</v>
      </c>
      <c r="F318">
        <f t="shared" si="142"/>
        <v>31173</v>
      </c>
      <c r="G318">
        <f t="shared" si="166"/>
        <v>-3.4949710025102831E-3</v>
      </c>
      <c r="I318" s="117"/>
      <c r="J318" s="117"/>
      <c r="K318" s="116">
        <f t="shared" si="167"/>
        <v>-3.4949710025102831E-3</v>
      </c>
      <c r="M318" s="116"/>
      <c r="O318" s="40"/>
      <c r="Q318" s="293">
        <f t="shared" si="144"/>
        <v>40014.9355</v>
      </c>
      <c r="R318" s="8">
        <f t="shared" si="168"/>
        <v>1.2214822308387734E-5</v>
      </c>
      <c r="S318" s="116">
        <v>1</v>
      </c>
      <c r="T318" s="167">
        <f t="shared" si="169"/>
        <v>1.2214822308387734E-5</v>
      </c>
      <c r="U318" s="8"/>
      <c r="V318" s="8"/>
      <c r="W318" s="8"/>
      <c r="Z318">
        <f t="shared" si="147"/>
        <v>31173</v>
      </c>
      <c r="AA318">
        <f t="shared" si="148"/>
        <v>-1.5287258364888832E-3</v>
      </c>
      <c r="AB318">
        <f t="shared" si="149"/>
        <v>-7.5645610210674195E-3</v>
      </c>
      <c r="AC318">
        <f t="shared" si="150"/>
        <v>-3.4949710025102831E-3</v>
      </c>
      <c r="AD318">
        <f t="shared" si="151"/>
        <v>-1.9662451660213999E-3</v>
      </c>
      <c r="AE318">
        <f t="shared" si="152"/>
        <v>3.8661200529025225E-6</v>
      </c>
      <c r="AF318">
        <f t="shared" si="153"/>
        <v>-3.4949710025102831E-3</v>
      </c>
      <c r="AG318" s="25"/>
      <c r="AH318">
        <f t="shared" si="154"/>
        <v>4.0695900185571364E-3</v>
      </c>
      <c r="AI318">
        <f t="shared" si="155"/>
        <v>0.81237550924665802</v>
      </c>
      <c r="AJ318">
        <f t="shared" si="156"/>
        <v>0.79669607084040917</v>
      </c>
      <c r="AK318">
        <f t="shared" si="157"/>
        <v>-2.9950800816490413E-2</v>
      </c>
      <c r="AL318">
        <f t="shared" si="158"/>
        <v>-2.9832965999866858</v>
      </c>
      <c r="AM318">
        <f t="shared" si="159"/>
        <v>-12.608160064469086</v>
      </c>
      <c r="AN318">
        <f t="shared" si="165"/>
        <v>15.899643217979191</v>
      </c>
      <c r="AO318">
        <f t="shared" si="165"/>
        <v>15.899645020630409</v>
      </c>
      <c r="AP318">
        <f t="shared" si="165"/>
        <v>15.899635355995791</v>
      </c>
      <c r="AQ318">
        <f t="shared" si="165"/>
        <v>15.899687171645706</v>
      </c>
      <c r="AR318">
        <f t="shared" si="165"/>
        <v>15.899409375036518</v>
      </c>
      <c r="AS318">
        <f t="shared" si="165"/>
        <v>15.900898887317753</v>
      </c>
      <c r="AT318">
        <f t="shared" si="165"/>
        <v>15.892917279263216</v>
      </c>
      <c r="AU318">
        <f t="shared" si="160"/>
        <v>15.93584013990132</v>
      </c>
    </row>
    <row r="319" spans="1:47">
      <c r="A319" s="80" t="s">
        <v>149</v>
      </c>
      <c r="B319" s="76" t="s">
        <v>45</v>
      </c>
      <c r="C319" s="75">
        <v>55044.821900000003</v>
      </c>
      <c r="D319" s="75">
        <v>4.0000000000000002E-4</v>
      </c>
      <c r="E319" s="58">
        <f t="shared" si="141"/>
        <v>31204.487795448033</v>
      </c>
      <c r="F319">
        <f t="shared" si="142"/>
        <v>31204.5</v>
      </c>
      <c r="G319">
        <f t="shared" si="166"/>
        <v>-4.4119714948465116E-3</v>
      </c>
      <c r="I319" s="117"/>
      <c r="J319" s="117"/>
      <c r="K319" s="116">
        <f t="shared" si="167"/>
        <v>-4.4119714948465116E-3</v>
      </c>
      <c r="M319" s="116"/>
      <c r="O319" s="40"/>
      <c r="Q319" s="293">
        <f t="shared" si="144"/>
        <v>40026.321900000003</v>
      </c>
      <c r="R319" s="8">
        <f t="shared" si="168"/>
        <v>1.9465492471338162E-5</v>
      </c>
      <c r="S319" s="116">
        <v>1</v>
      </c>
      <c r="T319" s="167">
        <f t="shared" si="169"/>
        <v>1.9465492471338162E-5</v>
      </c>
      <c r="U319" s="8"/>
      <c r="Z319">
        <f t="shared" si="147"/>
        <v>31204.5</v>
      </c>
      <c r="AA319">
        <f t="shared" si="148"/>
        <v>-1.5551368381343739E-3</v>
      </c>
      <c r="AB319">
        <f t="shared" si="149"/>
        <v>-8.509734237880498E-3</v>
      </c>
      <c r="AC319">
        <f t="shared" si="150"/>
        <v>-4.4119714948465116E-3</v>
      </c>
      <c r="AD319">
        <f t="shared" si="151"/>
        <v>-2.8568346567121377E-3</v>
      </c>
      <c r="AE319">
        <f t="shared" si="152"/>
        <v>8.1615042557915586E-6</v>
      </c>
      <c r="AF319">
        <f t="shared" si="153"/>
        <v>-4.4119714948465116E-3</v>
      </c>
      <c r="AG319" s="25"/>
      <c r="AH319">
        <f t="shared" si="154"/>
        <v>4.0977627430339855E-3</v>
      </c>
      <c r="AI319">
        <f t="shared" si="155"/>
        <v>0.81263120363395158</v>
      </c>
      <c r="AJ319">
        <f t="shared" si="156"/>
        <v>0.80169712270171911</v>
      </c>
      <c r="AK319">
        <f t="shared" si="157"/>
        <v>-3.151085762619419E-2</v>
      </c>
      <c r="AL319">
        <f t="shared" si="158"/>
        <v>-2.9749761960585848</v>
      </c>
      <c r="AM319">
        <f t="shared" si="159"/>
        <v>-11.975833880584419</v>
      </c>
      <c r="AN319">
        <f t="shared" si="165"/>
        <v>15.909697147085526</v>
      </c>
      <c r="AO319">
        <f t="shared" si="165"/>
        <v>15.909699019138314</v>
      </c>
      <c r="AP319">
        <f t="shared" si="165"/>
        <v>15.909688962288749</v>
      </c>
      <c r="AQ319">
        <f t="shared" si="165"/>
        <v>15.909742988905178</v>
      </c>
      <c r="AR319">
        <f t="shared" si="165"/>
        <v>15.909452758372494</v>
      </c>
      <c r="AS319">
        <f t="shared" si="165"/>
        <v>15.911012077096112</v>
      </c>
      <c r="AT319">
        <f t="shared" si="165"/>
        <v>15.902640116754121</v>
      </c>
      <c r="AU319">
        <f t="shared" si="160"/>
        <v>15.947767481739696</v>
      </c>
    </row>
    <row r="320" spans="1:47">
      <c r="A320" s="77" t="s">
        <v>150</v>
      </c>
      <c r="B320" s="38" t="s">
        <v>45</v>
      </c>
      <c r="C320" s="37">
        <v>55060.3678</v>
      </c>
      <c r="D320" s="37" t="s">
        <v>124</v>
      </c>
      <c r="E320" s="58">
        <f t="shared" si="141"/>
        <v>31247.491415174998</v>
      </c>
      <c r="F320">
        <f t="shared" si="142"/>
        <v>31247.5</v>
      </c>
      <c r="G320">
        <f t="shared" si="166"/>
        <v>-3.1034325002110563E-3</v>
      </c>
      <c r="I320" s="117"/>
      <c r="J320" s="117"/>
      <c r="K320" s="116">
        <f t="shared" si="167"/>
        <v>-3.1034325002110563E-3</v>
      </c>
      <c r="M320" s="116"/>
      <c r="O320" s="40"/>
      <c r="Q320" s="293">
        <f t="shared" si="144"/>
        <v>40041.8678</v>
      </c>
      <c r="R320" s="8">
        <f t="shared" si="168"/>
        <v>9.6312932833662476E-6</v>
      </c>
      <c r="S320" s="116">
        <v>1</v>
      </c>
      <c r="T320" s="167">
        <f t="shared" si="169"/>
        <v>9.6312932833662476E-6</v>
      </c>
      <c r="U320" s="8"/>
      <c r="Z320">
        <f t="shared" si="147"/>
        <v>31247.5</v>
      </c>
      <c r="AA320">
        <f t="shared" si="148"/>
        <v>-1.5920473601713763E-3</v>
      </c>
      <c r="AB320">
        <f t="shared" si="149"/>
        <v>-7.2389984276953982E-3</v>
      </c>
      <c r="AC320">
        <f t="shared" si="150"/>
        <v>-3.1034325002110563E-3</v>
      </c>
      <c r="AD320">
        <f t="shared" si="151"/>
        <v>-1.51138514003968E-3</v>
      </c>
      <c r="AE320">
        <f t="shared" si="152"/>
        <v>2.2842850415327631E-6</v>
      </c>
      <c r="AF320">
        <f t="shared" si="153"/>
        <v>-3.1034325002110563E-3</v>
      </c>
      <c r="AG320" s="25"/>
      <c r="AH320">
        <f t="shared" si="154"/>
        <v>4.1355659274843418E-3</v>
      </c>
      <c r="AI320">
        <f t="shared" si="155"/>
        <v>0.813001475741435</v>
      </c>
      <c r="AJ320">
        <f t="shared" si="156"/>
        <v>0.80843943208725622</v>
      </c>
      <c r="AK320">
        <f t="shared" si="157"/>
        <v>-3.363854820171145E-2</v>
      </c>
      <c r="AL320">
        <f t="shared" si="158"/>
        <v>-2.9636094578331575</v>
      </c>
      <c r="AM320">
        <f t="shared" si="159"/>
        <v>-11.207336357024609</v>
      </c>
      <c r="AN320">
        <f t="shared" si="165"/>
        <v>15.923426830001095</v>
      </c>
      <c r="AO320">
        <f t="shared" si="165"/>
        <v>15.923428791132874</v>
      </c>
      <c r="AP320">
        <f t="shared" si="165"/>
        <v>15.923418225079429</v>
      </c>
      <c r="AQ320">
        <f t="shared" si="165"/>
        <v>15.923475152437902</v>
      </c>
      <c r="AR320">
        <f t="shared" si="165"/>
        <v>15.923168449882221</v>
      </c>
      <c r="AS320">
        <f t="shared" si="165"/>
        <v>15.924821088290329</v>
      </c>
      <c r="AT320">
        <f t="shared" si="165"/>
        <v>15.915922986285828</v>
      </c>
      <c r="AU320">
        <f t="shared" si="160"/>
        <v>15.964049249963516</v>
      </c>
    </row>
    <row r="321" spans="1:47">
      <c r="A321" s="80" t="s">
        <v>151</v>
      </c>
      <c r="B321" s="76" t="s">
        <v>49</v>
      </c>
      <c r="C321" s="75">
        <v>55089.648800000003</v>
      </c>
      <c r="D321" s="75">
        <v>1E-4</v>
      </c>
      <c r="E321" s="58">
        <f t="shared" si="141"/>
        <v>31328.489555470871</v>
      </c>
      <c r="F321">
        <f t="shared" si="142"/>
        <v>31328.5</v>
      </c>
      <c r="G321">
        <f t="shared" si="166"/>
        <v>-3.7757194950245321E-3</v>
      </c>
      <c r="I321" s="117"/>
      <c r="J321" s="117"/>
      <c r="K321" s="116">
        <f t="shared" si="167"/>
        <v>-3.7757194950245321E-3</v>
      </c>
      <c r="M321" s="116"/>
      <c r="O321" s="40"/>
      <c r="Q321" s="293">
        <f t="shared" si="144"/>
        <v>40071.148800000003</v>
      </c>
      <c r="R321" s="8">
        <f t="shared" si="168"/>
        <v>1.4256057705108308E-5</v>
      </c>
      <c r="S321" s="116">
        <v>1</v>
      </c>
      <c r="T321" s="167">
        <f t="shared" si="169"/>
        <v>1.4256057705108308E-5</v>
      </c>
      <c r="U321" s="8"/>
      <c r="Z321">
        <f t="shared" si="147"/>
        <v>31328.5</v>
      </c>
      <c r="AA321">
        <f t="shared" si="148"/>
        <v>-1.664287771379439E-3</v>
      </c>
      <c r="AB321">
        <f t="shared" si="149"/>
        <v>-7.9804199632498712E-3</v>
      </c>
      <c r="AC321">
        <f t="shared" si="150"/>
        <v>-3.7757194950245321E-3</v>
      </c>
      <c r="AD321">
        <f t="shared" si="151"/>
        <v>-2.1114317236450931E-3</v>
      </c>
      <c r="AE321">
        <f t="shared" si="152"/>
        <v>4.4581439236148882E-6</v>
      </c>
      <c r="AF321">
        <f t="shared" si="153"/>
        <v>-3.7757194950245321E-3</v>
      </c>
      <c r="AG321" s="25"/>
      <c r="AH321">
        <f t="shared" si="154"/>
        <v>4.20470046822534E-3</v>
      </c>
      <c r="AI321">
        <f t="shared" si="155"/>
        <v>0.81376566063665101</v>
      </c>
      <c r="AJ321">
        <f t="shared" si="156"/>
        <v>0.82087259688548486</v>
      </c>
      <c r="AK321">
        <f t="shared" si="157"/>
        <v>-3.7640016497033565E-2</v>
      </c>
      <c r="AL321">
        <f t="shared" si="158"/>
        <v>-2.9421680715912384</v>
      </c>
      <c r="AM321">
        <f t="shared" si="159"/>
        <v>-9.9955944332011821</v>
      </c>
      <c r="AN321">
        <f t="shared" ref="AN321:AT330" si="170">$AU321+$AB$7*SIN(AO321)</f>
        <v>15.949307606674379</v>
      </c>
      <c r="AO321">
        <f t="shared" si="170"/>
        <v>15.949309717100451</v>
      </c>
      <c r="AP321">
        <f t="shared" si="170"/>
        <v>15.949298278073588</v>
      </c>
      <c r="AQ321">
        <f t="shared" si="170"/>
        <v>15.949360280790311</v>
      </c>
      <c r="AR321">
        <f t="shared" si="170"/>
        <v>15.949024220100114</v>
      </c>
      <c r="AS321">
        <f t="shared" si="170"/>
        <v>15.950846035080174</v>
      </c>
      <c r="AT321">
        <f t="shared" si="170"/>
        <v>15.940979490036684</v>
      </c>
      <c r="AU321">
        <f t="shared" si="160"/>
        <v>15.994719557547921</v>
      </c>
    </row>
    <row r="322" spans="1:47">
      <c r="A322" s="77" t="s">
        <v>150</v>
      </c>
      <c r="B322" s="38" t="s">
        <v>45</v>
      </c>
      <c r="C322" s="37">
        <v>55096.336900000002</v>
      </c>
      <c r="D322" s="37" t="s">
        <v>124</v>
      </c>
      <c r="E322" s="58">
        <f t="shared" si="141"/>
        <v>31346.990414803298</v>
      </c>
      <c r="F322">
        <f t="shared" si="142"/>
        <v>31347</v>
      </c>
      <c r="G322">
        <f t="shared" si="166"/>
        <v>-3.4650689995032735E-3</v>
      </c>
      <c r="I322" s="117"/>
      <c r="J322" s="117"/>
      <c r="K322" s="116">
        <f t="shared" si="167"/>
        <v>-3.4650689995032735E-3</v>
      </c>
      <c r="M322" s="116"/>
      <c r="O322" s="40"/>
      <c r="Q322" s="293">
        <f t="shared" si="144"/>
        <v>40077.836900000002</v>
      </c>
      <c r="R322" s="8">
        <f t="shared" si="168"/>
        <v>1.2006703171318617E-5</v>
      </c>
      <c r="S322" s="116">
        <v>1</v>
      </c>
      <c r="T322" s="167">
        <f t="shared" si="169"/>
        <v>1.2006703171318617E-5</v>
      </c>
      <c r="U322" s="8"/>
      <c r="Z322">
        <f t="shared" si="147"/>
        <v>31347</v>
      </c>
      <c r="AA322">
        <f t="shared" si="148"/>
        <v>-1.6812878685557916E-3</v>
      </c>
      <c r="AB322">
        <f t="shared" si="149"/>
        <v>-7.6851751198553867E-3</v>
      </c>
      <c r="AC322">
        <f t="shared" si="150"/>
        <v>-3.4650689995032735E-3</v>
      </c>
      <c r="AD322">
        <f t="shared" si="151"/>
        <v>-1.7837811309474819E-3</v>
      </c>
      <c r="AE322">
        <f t="shared" si="152"/>
        <v>3.1818751231242776E-6</v>
      </c>
      <c r="AF322">
        <f t="shared" si="153"/>
        <v>-3.4650689995032735E-3</v>
      </c>
      <c r="AG322" s="25"/>
      <c r="AH322">
        <f t="shared" si="154"/>
        <v>4.2201061203521132E-3</v>
      </c>
      <c r="AI322">
        <f t="shared" si="155"/>
        <v>0.81395244417921886</v>
      </c>
      <c r="AJ322">
        <f t="shared" si="156"/>
        <v>0.82366283100027782</v>
      </c>
      <c r="AK322">
        <f t="shared" si="157"/>
        <v>-3.8552651959538831E-2</v>
      </c>
      <c r="AL322">
        <f t="shared" si="158"/>
        <v>-2.9372651544947899</v>
      </c>
      <c r="AM322">
        <f t="shared" si="159"/>
        <v>-9.7541293972576675</v>
      </c>
      <c r="AN322">
        <f t="shared" si="170"/>
        <v>15.955222154425307</v>
      </c>
      <c r="AO322">
        <f t="shared" si="170"/>
        <v>15.955224295449565</v>
      </c>
      <c r="AP322">
        <f t="shared" si="170"/>
        <v>15.955212673450774</v>
      </c>
      <c r="AQ322">
        <f t="shared" si="170"/>
        <v>15.955275760887961</v>
      </c>
      <c r="AR322">
        <f t="shared" si="170"/>
        <v>15.954933316827903</v>
      </c>
      <c r="AS322">
        <f t="shared" si="170"/>
        <v>15.956792489291555</v>
      </c>
      <c r="AT322">
        <f t="shared" si="170"/>
        <v>15.946709172962985</v>
      </c>
      <c r="AU322">
        <f t="shared" si="160"/>
        <v>16.00172450434189</v>
      </c>
    </row>
    <row r="323" spans="1:47">
      <c r="A323" s="80" t="s">
        <v>151</v>
      </c>
      <c r="B323" s="76" t="s">
        <v>49</v>
      </c>
      <c r="C323" s="75">
        <v>55096.698100000001</v>
      </c>
      <c r="D323" s="75">
        <v>1E-4</v>
      </c>
      <c r="E323" s="58">
        <f t="shared" si="141"/>
        <v>31347.989579048877</v>
      </c>
      <c r="F323">
        <f t="shared" si="142"/>
        <v>31348</v>
      </c>
      <c r="G323">
        <f t="shared" si="166"/>
        <v>-3.7671959944418631E-3</v>
      </c>
      <c r="I323" s="117"/>
      <c r="J323" s="117"/>
      <c r="K323" s="116">
        <f t="shared" si="167"/>
        <v>-3.7671959944418631E-3</v>
      </c>
      <c r="M323" s="116"/>
      <c r="O323" s="40">
        <f t="shared" ref="O323:O354" ca="1" si="171">+C$11+C$12*F323</f>
        <v>1.0982020019494887E-3</v>
      </c>
      <c r="Q323" s="293">
        <f t="shared" si="144"/>
        <v>40078.198100000001</v>
      </c>
      <c r="R323" s="8">
        <f t="shared" ca="1" si="168"/>
        <v>2.3672097663288982E-5</v>
      </c>
      <c r="S323" s="116">
        <v>1</v>
      </c>
      <c r="T323" s="167">
        <f t="shared" ca="1" si="169"/>
        <v>2.3672097663288982E-5</v>
      </c>
      <c r="U323" s="8"/>
      <c r="Z323">
        <f t="shared" si="147"/>
        <v>31348</v>
      </c>
      <c r="AA323">
        <f t="shared" si="148"/>
        <v>-1.6822121260101014E-3</v>
      </c>
      <c r="AB323">
        <f t="shared" si="149"/>
        <v>-7.9881307526377537E-3</v>
      </c>
      <c r="AC323">
        <f t="shared" si="150"/>
        <v>-3.7671959944418631E-3</v>
      </c>
      <c r="AD323">
        <f t="shared" si="151"/>
        <v>-2.0849838684317617E-3</v>
      </c>
      <c r="AE323">
        <f t="shared" si="152"/>
        <v>4.3471577316206741E-6</v>
      </c>
      <c r="AF323">
        <f t="shared" si="153"/>
        <v>-3.7671959944418631E-3</v>
      </c>
      <c r="AG323" s="25"/>
      <c r="AH323">
        <f t="shared" si="154"/>
        <v>4.2209347581958897E-3</v>
      </c>
      <c r="AI323">
        <f t="shared" si="155"/>
        <v>0.81396267052107696</v>
      </c>
      <c r="AJ323">
        <f t="shared" si="156"/>
        <v>0.82381312752544811</v>
      </c>
      <c r="AK323">
        <f t="shared" si="157"/>
        <v>-3.8601969384354236E-2</v>
      </c>
      <c r="AL323">
        <f t="shared" si="158"/>
        <v>-2.937000067540307</v>
      </c>
      <c r="AM323">
        <f t="shared" si="159"/>
        <v>-9.7414027179487466</v>
      </c>
      <c r="AN323">
        <f t="shared" si="170"/>
        <v>15.955541898559954</v>
      </c>
      <c r="AO323">
        <f t="shared" si="170"/>
        <v>15.955544041200403</v>
      </c>
      <c r="AP323">
        <f t="shared" si="170"/>
        <v>15.955532409489152</v>
      </c>
      <c r="AQ323">
        <f t="shared" si="170"/>
        <v>15.955595554748824</v>
      </c>
      <c r="AR323">
        <f t="shared" si="170"/>
        <v>15.95525276916338</v>
      </c>
      <c r="AS323">
        <f t="shared" si="170"/>
        <v>15.957113946866329</v>
      </c>
      <c r="AT323">
        <f t="shared" si="170"/>
        <v>15.947018961896784</v>
      </c>
      <c r="AU323">
        <f t="shared" si="160"/>
        <v>16.002103150114536</v>
      </c>
    </row>
    <row r="324" spans="1:47">
      <c r="A324" s="80" t="s">
        <v>151</v>
      </c>
      <c r="B324" s="76" t="s">
        <v>49</v>
      </c>
      <c r="C324" s="75">
        <v>55146.585099999997</v>
      </c>
      <c r="D324" s="75">
        <v>2.9999999999999997E-4</v>
      </c>
      <c r="E324" s="58">
        <f t="shared" si="141"/>
        <v>31485.988767086837</v>
      </c>
      <c r="F324">
        <f t="shared" si="142"/>
        <v>31486</v>
      </c>
      <c r="G324">
        <f t="shared" si="166"/>
        <v>-4.0607219998491928E-3</v>
      </c>
      <c r="I324" s="117"/>
      <c r="J324" s="117"/>
      <c r="K324" s="116">
        <f t="shared" si="167"/>
        <v>-4.0607219998491928E-3</v>
      </c>
      <c r="M324" s="116"/>
      <c r="O324" s="40">
        <f t="shared" ca="1" si="171"/>
        <v>6.5007960533150499E-4</v>
      </c>
      <c r="Q324" s="293">
        <f t="shared" si="144"/>
        <v>40128.085099999997</v>
      </c>
      <c r="R324" s="8">
        <f t="shared" ca="1" si="168"/>
        <v>2.219165176337304E-5</v>
      </c>
      <c r="S324" s="116">
        <v>1</v>
      </c>
      <c r="T324" s="167">
        <f t="shared" ca="1" si="169"/>
        <v>2.219165176337304E-5</v>
      </c>
      <c r="U324" s="8"/>
      <c r="V324" s="8"/>
      <c r="Z324">
        <f t="shared" si="147"/>
        <v>31486</v>
      </c>
      <c r="AA324">
        <f t="shared" si="148"/>
        <v>-1.8150498301541503E-3</v>
      </c>
      <c r="AB324">
        <f t="shared" si="149"/>
        <v>-8.3919316684224442E-3</v>
      </c>
      <c r="AC324">
        <f t="shared" si="150"/>
        <v>-4.0607219998491928E-3</v>
      </c>
      <c r="AD324">
        <f t="shared" si="151"/>
        <v>-2.2456721696950425E-3</v>
      </c>
      <c r="AE324">
        <f t="shared" si="152"/>
        <v>5.0430434937428402E-6</v>
      </c>
      <c r="AF324">
        <f t="shared" si="153"/>
        <v>-4.0607219998491928E-3</v>
      </c>
      <c r="AG324" s="25"/>
      <c r="AH324">
        <f t="shared" si="154"/>
        <v>4.3312096685732505E-3</v>
      </c>
      <c r="AI324">
        <f t="shared" si="155"/>
        <v>0.81550203695141876</v>
      </c>
      <c r="AJ324">
        <f t="shared" si="156"/>
        <v>0.84403061355415732</v>
      </c>
      <c r="AK324">
        <f t="shared" si="157"/>
        <v>-4.5392748660158654E-2</v>
      </c>
      <c r="AL324">
        <f t="shared" si="158"/>
        <v>-2.9003502839574526</v>
      </c>
      <c r="AM324">
        <f t="shared" si="159"/>
        <v>-8.2501715384615864</v>
      </c>
      <c r="AN324">
        <f t="shared" si="170"/>
        <v>15.999707446909754</v>
      </c>
      <c r="AO324">
        <f t="shared" si="170"/>
        <v>15.999709774692507</v>
      </c>
      <c r="AP324">
        <f t="shared" si="170"/>
        <v>15.999696982675566</v>
      </c>
      <c r="AQ324">
        <f t="shared" si="170"/>
        <v>15.999767280090682</v>
      </c>
      <c r="AR324">
        <f t="shared" si="170"/>
        <v>15.999380985091582</v>
      </c>
      <c r="AS324">
        <f t="shared" si="170"/>
        <v>16.001504289652519</v>
      </c>
      <c r="AT324">
        <f t="shared" si="170"/>
        <v>15.989849886263407</v>
      </c>
      <c r="AU324">
        <f t="shared" si="160"/>
        <v>16.05435626673982</v>
      </c>
    </row>
    <row r="325" spans="1:47">
      <c r="A325" s="77" t="s">
        <v>152</v>
      </c>
      <c r="B325" s="38" t="s">
        <v>45</v>
      </c>
      <c r="C325" s="37">
        <v>55159.238400000002</v>
      </c>
      <c r="D325" s="37" t="s">
        <v>124</v>
      </c>
      <c r="E325" s="58">
        <f t="shared" si="141"/>
        <v>31520.990774142814</v>
      </c>
      <c r="F325">
        <f t="shared" si="142"/>
        <v>31521</v>
      </c>
      <c r="G325">
        <f t="shared" si="166"/>
        <v>-3.3351669990224764E-3</v>
      </c>
      <c r="I325" s="117"/>
      <c r="J325" s="117"/>
      <c r="K325" s="116">
        <f t="shared" si="167"/>
        <v>-3.3351669990224764E-3</v>
      </c>
      <c r="M325" s="116"/>
      <c r="O325" s="40">
        <f t="shared" ca="1" si="171"/>
        <v>5.3642537430520498E-4</v>
      </c>
      <c r="Q325" s="293">
        <f t="shared" si="144"/>
        <v>40140.738400000002</v>
      </c>
      <c r="R325" s="8">
        <f t="shared" ca="1" si="168"/>
        <v>1.4989227505209069E-5</v>
      </c>
      <c r="S325" s="116">
        <v>1</v>
      </c>
      <c r="T325" s="167">
        <f t="shared" ca="1" si="169"/>
        <v>1.4989227505209069E-5</v>
      </c>
      <c r="U325" s="8"/>
      <c r="Z325">
        <f t="shared" si="147"/>
        <v>31521</v>
      </c>
      <c r="AA325">
        <f t="shared" si="148"/>
        <v>-1.8504256665258624E-3</v>
      </c>
      <c r="AB325">
        <f t="shared" si="149"/>
        <v>-7.6930427438733585E-3</v>
      </c>
      <c r="AC325">
        <f t="shared" si="150"/>
        <v>-3.3351669990224764E-3</v>
      </c>
      <c r="AD325">
        <f t="shared" si="151"/>
        <v>-1.4847413324966139E-3</v>
      </c>
      <c r="AE325">
        <f t="shared" si="152"/>
        <v>2.2044568244238209E-6</v>
      </c>
      <c r="AF325">
        <f t="shared" si="153"/>
        <v>-3.3351669990224764E-3</v>
      </c>
      <c r="AG325" s="25"/>
      <c r="AH325">
        <f t="shared" si="154"/>
        <v>4.3578757448508821E-3</v>
      </c>
      <c r="AI325">
        <f t="shared" si="155"/>
        <v>0.81593301848468336</v>
      </c>
      <c r="AJ325">
        <f t="shared" si="156"/>
        <v>0.84899119266099032</v>
      </c>
      <c r="AK325">
        <f t="shared" si="157"/>
        <v>-4.7109938610022571E-2</v>
      </c>
      <c r="AL325">
        <f t="shared" si="158"/>
        <v>-2.8910321024532881</v>
      </c>
      <c r="AM325">
        <f t="shared" si="159"/>
        <v>-7.940298640842097</v>
      </c>
      <c r="AN325">
        <f t="shared" si="170"/>
        <v>16.010922674250235</v>
      </c>
      <c r="AO325">
        <f t="shared" si="170"/>
        <v>16.010925036858946</v>
      </c>
      <c r="AP325">
        <f t="shared" si="170"/>
        <v>16.010912008763519</v>
      </c>
      <c r="AQ325">
        <f t="shared" si="170"/>
        <v>16.010983850042162</v>
      </c>
      <c r="AR325">
        <f t="shared" si="170"/>
        <v>16.010587713258705</v>
      </c>
      <c r="AS325">
        <f t="shared" si="170"/>
        <v>16.01277264523733</v>
      </c>
      <c r="AT325">
        <f t="shared" si="170"/>
        <v>16.000739788062479</v>
      </c>
      <c r="AU325">
        <f t="shared" si="160"/>
        <v>16.067608868782465</v>
      </c>
    </row>
    <row r="326" spans="1:47">
      <c r="A326" s="80" t="s">
        <v>153</v>
      </c>
      <c r="B326" s="76" t="s">
        <v>49</v>
      </c>
      <c r="C326" s="75">
        <v>55159.238409999998</v>
      </c>
      <c r="D326" s="75">
        <v>2.0000000000000001E-4</v>
      </c>
      <c r="E326" s="58">
        <f t="shared" si="141"/>
        <v>31520.990801805157</v>
      </c>
      <c r="F326">
        <f t="shared" si="142"/>
        <v>31521</v>
      </c>
      <c r="G326">
        <f t="shared" si="166"/>
        <v>-3.3251670029130764E-3</v>
      </c>
      <c r="I326" s="117"/>
      <c r="J326" s="117"/>
      <c r="K326" s="116">
        <f t="shared" si="167"/>
        <v>-3.3251670029130764E-3</v>
      </c>
      <c r="M326" s="116"/>
      <c r="O326" s="40">
        <f t="shared" ca="1" si="171"/>
        <v>5.3642537430520498E-4</v>
      </c>
      <c r="Q326" s="293">
        <f t="shared" si="144"/>
        <v>40140.738409999998</v>
      </c>
      <c r="R326" s="8">
        <f t="shared" ca="1" si="168"/>
        <v>1.4911895687790338E-5</v>
      </c>
      <c r="S326" s="116">
        <v>1</v>
      </c>
      <c r="T326" s="167">
        <f t="shared" ca="1" si="169"/>
        <v>1.4911895687790338E-5</v>
      </c>
      <c r="U326" s="8"/>
      <c r="V326" s="8"/>
      <c r="Z326">
        <f t="shared" si="147"/>
        <v>31521</v>
      </c>
      <c r="AA326">
        <f t="shared" si="148"/>
        <v>-1.8504256665258624E-3</v>
      </c>
      <c r="AB326">
        <f t="shared" si="149"/>
        <v>-7.6830427477639586E-3</v>
      </c>
      <c r="AC326">
        <f t="shared" si="150"/>
        <v>-3.3251670029130764E-3</v>
      </c>
      <c r="AD326">
        <f t="shared" si="151"/>
        <v>-1.474741336387214E-3</v>
      </c>
      <c r="AE326">
        <f t="shared" si="152"/>
        <v>2.1748620092491457E-6</v>
      </c>
      <c r="AF326">
        <f t="shared" si="153"/>
        <v>-3.3251670029130764E-3</v>
      </c>
      <c r="AG326" s="25"/>
      <c r="AH326">
        <f t="shared" si="154"/>
        <v>4.3578757448508821E-3</v>
      </c>
      <c r="AI326">
        <f t="shared" si="155"/>
        <v>0.81593301848468336</v>
      </c>
      <c r="AJ326">
        <f t="shared" si="156"/>
        <v>0.84899119266099032</v>
      </c>
      <c r="AK326">
        <f t="shared" si="157"/>
        <v>-4.7109938610022571E-2</v>
      </c>
      <c r="AL326">
        <f t="shared" si="158"/>
        <v>-2.8910321024532881</v>
      </c>
      <c r="AM326">
        <f t="shared" si="159"/>
        <v>-7.940298640842097</v>
      </c>
      <c r="AN326">
        <f t="shared" si="170"/>
        <v>16.010922674250235</v>
      </c>
      <c r="AO326">
        <f t="shared" si="170"/>
        <v>16.010925036858946</v>
      </c>
      <c r="AP326">
        <f t="shared" si="170"/>
        <v>16.010912008763519</v>
      </c>
      <c r="AQ326">
        <f t="shared" si="170"/>
        <v>16.010983850042162</v>
      </c>
      <c r="AR326">
        <f t="shared" si="170"/>
        <v>16.010587713258705</v>
      </c>
      <c r="AS326">
        <f t="shared" si="170"/>
        <v>16.01277264523733</v>
      </c>
      <c r="AT326">
        <f t="shared" si="170"/>
        <v>16.000739788062479</v>
      </c>
      <c r="AU326">
        <f t="shared" si="160"/>
        <v>16.067608868782465</v>
      </c>
    </row>
    <row r="327" spans="1:47">
      <c r="A327" s="53" t="s">
        <v>154</v>
      </c>
      <c r="B327" s="53" t="s">
        <v>49</v>
      </c>
      <c r="C327" s="54">
        <v>55159.238499999999</v>
      </c>
      <c r="D327" s="54" t="s">
        <v>76</v>
      </c>
      <c r="E327" s="58">
        <f t="shared" si="141"/>
        <v>31520.991050766352</v>
      </c>
      <c r="F327">
        <f t="shared" si="142"/>
        <v>31521</v>
      </c>
      <c r="G327">
        <f t="shared" si="166"/>
        <v>-3.2351670015486889E-3</v>
      </c>
      <c r="I327" s="117"/>
      <c r="J327" s="117"/>
      <c r="K327" s="116"/>
      <c r="L327" s="116">
        <f>G327</f>
        <v>-3.2351670015486889E-3</v>
      </c>
      <c r="M327" s="116"/>
      <c r="O327" s="40">
        <f t="shared" ca="1" si="171"/>
        <v>5.3642537430520498E-4</v>
      </c>
      <c r="Q327" s="293">
        <f t="shared" si="144"/>
        <v>40140.738499999999</v>
      </c>
      <c r="R327" s="8">
        <f t="shared" ca="1" si="168"/>
        <v>1.422490904959922E-5</v>
      </c>
      <c r="S327" s="116">
        <v>1</v>
      </c>
      <c r="T327" s="167">
        <f t="shared" ca="1" si="169"/>
        <v>1.422490904959922E-5</v>
      </c>
      <c r="Z327">
        <f t="shared" si="147"/>
        <v>31521</v>
      </c>
      <c r="AA327">
        <f t="shared" si="148"/>
        <v>-1.8504256665258624E-3</v>
      </c>
      <c r="AB327">
        <f t="shared" si="149"/>
        <v>-7.593042746399571E-3</v>
      </c>
      <c r="AC327">
        <f t="shared" si="150"/>
        <v>-3.2351670015486889E-3</v>
      </c>
      <c r="AD327">
        <f t="shared" si="151"/>
        <v>-1.3847413350228264E-3</v>
      </c>
      <c r="AE327">
        <f t="shared" si="152"/>
        <v>1.9175085649207998E-6</v>
      </c>
      <c r="AF327">
        <f t="shared" si="153"/>
        <v>-3.2351670015486889E-3</v>
      </c>
      <c r="AG327" s="25"/>
      <c r="AH327">
        <f t="shared" si="154"/>
        <v>4.3578757448508821E-3</v>
      </c>
      <c r="AI327">
        <f t="shared" si="155"/>
        <v>0.81593301848468336</v>
      </c>
      <c r="AJ327">
        <f t="shared" si="156"/>
        <v>0.84899119266099032</v>
      </c>
      <c r="AK327">
        <f t="shared" si="157"/>
        <v>-4.7109938610022571E-2</v>
      </c>
      <c r="AL327">
        <f t="shared" si="158"/>
        <v>-2.8910321024532881</v>
      </c>
      <c r="AM327">
        <f t="shared" si="159"/>
        <v>-7.940298640842097</v>
      </c>
      <c r="AN327">
        <f t="shared" si="170"/>
        <v>16.010922674250235</v>
      </c>
      <c r="AO327">
        <f t="shared" si="170"/>
        <v>16.010925036858946</v>
      </c>
      <c r="AP327">
        <f t="shared" si="170"/>
        <v>16.010912008763519</v>
      </c>
      <c r="AQ327">
        <f t="shared" si="170"/>
        <v>16.010983850042162</v>
      </c>
      <c r="AR327">
        <f t="shared" si="170"/>
        <v>16.010587713258705</v>
      </c>
      <c r="AS327">
        <f t="shared" si="170"/>
        <v>16.01277264523733</v>
      </c>
      <c r="AT327">
        <f t="shared" si="170"/>
        <v>16.000739788062479</v>
      </c>
      <c r="AU327">
        <f t="shared" si="160"/>
        <v>16.067608868782465</v>
      </c>
    </row>
    <row r="328" spans="1:47">
      <c r="A328" s="80" t="s">
        <v>153</v>
      </c>
      <c r="B328" s="76" t="s">
        <v>49</v>
      </c>
      <c r="C328" s="75">
        <v>55159.238510000003</v>
      </c>
      <c r="D328" s="75">
        <v>2.0000000000000001E-4</v>
      </c>
      <c r="E328" s="58">
        <f t="shared" si="141"/>
        <v>31520.991078428717</v>
      </c>
      <c r="F328">
        <f t="shared" si="142"/>
        <v>31521</v>
      </c>
      <c r="G328">
        <f t="shared" si="166"/>
        <v>-3.2251669981633313E-3</v>
      </c>
      <c r="J328" s="117"/>
      <c r="K328" s="117">
        <f>G328</f>
        <v>-3.2251669981633313E-3</v>
      </c>
      <c r="M328" s="116"/>
      <c r="O328" s="40">
        <f t="shared" ca="1" si="171"/>
        <v>5.3642537430520498E-4</v>
      </c>
      <c r="Q328" s="293">
        <f t="shared" si="144"/>
        <v>40140.738510000003</v>
      </c>
      <c r="R328" s="8">
        <f t="shared" ca="1" si="168"/>
        <v>1.4149577176613471E-5</v>
      </c>
      <c r="S328" s="116">
        <v>1</v>
      </c>
      <c r="T328" s="167">
        <f t="shared" ca="1" si="169"/>
        <v>1.4149577176613471E-5</v>
      </c>
      <c r="U328" s="8"/>
      <c r="Z328">
        <f t="shared" si="147"/>
        <v>31521</v>
      </c>
      <c r="AA328">
        <f t="shared" si="148"/>
        <v>-1.8504256665258624E-3</v>
      </c>
      <c r="AB328">
        <f t="shared" si="149"/>
        <v>-7.5830427430142134E-3</v>
      </c>
      <c r="AC328">
        <f t="shared" si="150"/>
        <v>-3.2251669981633313E-3</v>
      </c>
      <c r="AD328">
        <f t="shared" si="151"/>
        <v>-1.3747413316374689E-3</v>
      </c>
      <c r="AE328">
        <f t="shared" si="152"/>
        <v>1.8899137289123611E-6</v>
      </c>
      <c r="AF328">
        <f t="shared" si="153"/>
        <v>-3.2251669981633313E-3</v>
      </c>
      <c r="AG328" s="25"/>
      <c r="AH328">
        <f t="shared" si="154"/>
        <v>4.3578757448508821E-3</v>
      </c>
      <c r="AI328">
        <f t="shared" si="155"/>
        <v>0.81593301848468336</v>
      </c>
      <c r="AJ328">
        <f t="shared" si="156"/>
        <v>0.84899119266099032</v>
      </c>
      <c r="AK328">
        <f t="shared" si="157"/>
        <v>-4.7109938610022571E-2</v>
      </c>
      <c r="AL328">
        <f t="shared" si="158"/>
        <v>-2.8910321024532881</v>
      </c>
      <c r="AM328">
        <f t="shared" si="159"/>
        <v>-7.940298640842097</v>
      </c>
      <c r="AN328">
        <f t="shared" si="170"/>
        <v>16.010922674250235</v>
      </c>
      <c r="AO328">
        <f t="shared" si="170"/>
        <v>16.010925036858946</v>
      </c>
      <c r="AP328">
        <f t="shared" si="170"/>
        <v>16.010912008763519</v>
      </c>
      <c r="AQ328">
        <f t="shared" si="170"/>
        <v>16.010983850042162</v>
      </c>
      <c r="AR328">
        <f t="shared" si="170"/>
        <v>16.010587713258705</v>
      </c>
      <c r="AS328">
        <f t="shared" si="170"/>
        <v>16.01277264523733</v>
      </c>
      <c r="AT328">
        <f t="shared" si="170"/>
        <v>16.000739788062479</v>
      </c>
      <c r="AU328">
        <f t="shared" si="160"/>
        <v>16.067608868782465</v>
      </c>
    </row>
    <row r="329" spans="1:47">
      <c r="A329" s="53" t="s">
        <v>154</v>
      </c>
      <c r="B329" s="53" t="s">
        <v>49</v>
      </c>
      <c r="C329" s="54">
        <v>55159.238599999997</v>
      </c>
      <c r="D329" s="54" t="s">
        <v>76</v>
      </c>
      <c r="E329" s="58">
        <f t="shared" si="141"/>
        <v>31520.991327389893</v>
      </c>
      <c r="F329">
        <f t="shared" si="142"/>
        <v>31521</v>
      </c>
      <c r="G329">
        <f t="shared" si="166"/>
        <v>-3.1351670040749013E-3</v>
      </c>
      <c r="I329" s="117"/>
      <c r="J329" s="117"/>
      <c r="K329" s="116"/>
      <c r="L329" s="116">
        <f>G329</f>
        <v>-3.1351670040749013E-3</v>
      </c>
      <c r="M329" s="116"/>
      <c r="O329" s="40">
        <f t="shared" ca="1" si="171"/>
        <v>5.3642537430520498E-4</v>
      </c>
      <c r="Q329" s="293">
        <f t="shared" si="144"/>
        <v>40140.738599999997</v>
      </c>
      <c r="R329" s="8">
        <f t="shared" ca="1" si="168"/>
        <v>1.3480590592978886E-5</v>
      </c>
      <c r="S329" s="116">
        <v>1</v>
      </c>
      <c r="T329" s="167">
        <f t="shared" ca="1" si="169"/>
        <v>1.3480590592978886E-5</v>
      </c>
      <c r="Z329">
        <f t="shared" si="147"/>
        <v>31521</v>
      </c>
      <c r="AA329">
        <f t="shared" si="148"/>
        <v>-1.8504256665258624E-3</v>
      </c>
      <c r="AB329">
        <f t="shared" si="149"/>
        <v>-7.4930427489257835E-3</v>
      </c>
      <c r="AC329">
        <f t="shared" si="150"/>
        <v>-3.1351670040749013E-3</v>
      </c>
      <c r="AD329">
        <f t="shared" si="151"/>
        <v>-1.2847413375490389E-3</v>
      </c>
      <c r="AE329">
        <f t="shared" si="152"/>
        <v>1.6505603044072936E-6</v>
      </c>
      <c r="AF329">
        <f t="shared" si="153"/>
        <v>-3.1351670040749013E-3</v>
      </c>
      <c r="AG329" s="25"/>
      <c r="AH329">
        <f t="shared" si="154"/>
        <v>4.3578757448508821E-3</v>
      </c>
      <c r="AI329">
        <f t="shared" si="155"/>
        <v>0.81593301848468336</v>
      </c>
      <c r="AJ329">
        <f t="shared" si="156"/>
        <v>0.84899119266099032</v>
      </c>
      <c r="AK329">
        <f t="shared" si="157"/>
        <v>-4.7109938610022571E-2</v>
      </c>
      <c r="AL329">
        <f t="shared" si="158"/>
        <v>-2.8910321024532881</v>
      </c>
      <c r="AM329">
        <f t="shared" si="159"/>
        <v>-7.940298640842097</v>
      </c>
      <c r="AN329">
        <f t="shared" si="170"/>
        <v>16.010922674250235</v>
      </c>
      <c r="AO329">
        <f t="shared" si="170"/>
        <v>16.010925036858946</v>
      </c>
      <c r="AP329">
        <f t="shared" si="170"/>
        <v>16.010912008763519</v>
      </c>
      <c r="AQ329">
        <f t="shared" si="170"/>
        <v>16.010983850042162</v>
      </c>
      <c r="AR329">
        <f t="shared" si="170"/>
        <v>16.010587713258705</v>
      </c>
      <c r="AS329">
        <f t="shared" si="170"/>
        <v>16.01277264523733</v>
      </c>
      <c r="AT329">
        <f t="shared" si="170"/>
        <v>16.000739788062479</v>
      </c>
      <c r="AU329">
        <f t="shared" si="160"/>
        <v>16.067608868782465</v>
      </c>
    </row>
    <row r="330" spans="1:47">
      <c r="A330" s="80" t="s">
        <v>155</v>
      </c>
      <c r="B330" s="76" t="s">
        <v>45</v>
      </c>
      <c r="C330" s="75">
        <v>55416.807699999998</v>
      </c>
      <c r="D330" s="75">
        <v>1E-4</v>
      </c>
      <c r="E330" s="58">
        <f t="shared" si="141"/>
        <v>32233.488103377051</v>
      </c>
      <c r="F330">
        <f t="shared" si="142"/>
        <v>32233.5</v>
      </c>
      <c r="G330">
        <f t="shared" si="166"/>
        <v>-4.3006545020034537E-3</v>
      </c>
      <c r="J330" s="117"/>
      <c r="K330" s="117">
        <f t="shared" ref="K330:K341" si="172">G330</f>
        <v>-4.3006545020034537E-3</v>
      </c>
      <c r="M330" s="116"/>
      <c r="O330" s="40">
        <f t="shared" ca="1" si="171"/>
        <v>-1.7772500430158628E-3</v>
      </c>
      <c r="Q330" s="293">
        <f t="shared" si="144"/>
        <v>40398.307699999998</v>
      </c>
      <c r="R330" s="8">
        <f t="shared" ca="1" si="168"/>
        <v>6.3675700636384563E-6</v>
      </c>
      <c r="S330" s="116">
        <v>1</v>
      </c>
      <c r="T330" s="167">
        <f t="shared" ca="1" si="169"/>
        <v>6.3675700636384563E-6</v>
      </c>
      <c r="U330" s="8"/>
      <c r="Z330">
        <f t="shared" si="147"/>
        <v>32233.5</v>
      </c>
      <c r="AA330">
        <f t="shared" si="148"/>
        <v>-2.7254391905813628E-3</v>
      </c>
      <c r="AB330">
        <f t="shared" si="149"/>
        <v>-9.0801938556859078E-3</v>
      </c>
      <c r="AC330">
        <f t="shared" si="150"/>
        <v>-4.3006545020034537E-3</v>
      </c>
      <c r="AD330">
        <f t="shared" si="151"/>
        <v>-1.5752153114220908E-3</v>
      </c>
      <c r="AE330">
        <f t="shared" si="152"/>
        <v>2.4813032773385944E-6</v>
      </c>
      <c r="AF330">
        <f t="shared" si="153"/>
        <v>-4.3006545020034537E-3</v>
      </c>
      <c r="AG330" s="25"/>
      <c r="AH330">
        <f t="shared" si="154"/>
        <v>4.7795393536824542E-3</v>
      </c>
      <c r="AI330">
        <f t="shared" si="155"/>
        <v>0.82833917097469767</v>
      </c>
      <c r="AJ330">
        <f t="shared" si="156"/>
        <v>0.93437233888996118</v>
      </c>
      <c r="AK330">
        <f t="shared" si="157"/>
        <v>-8.1440529089304839E-2</v>
      </c>
      <c r="AL330">
        <f t="shared" si="158"/>
        <v>-2.698611952022191</v>
      </c>
      <c r="AM330">
        <f t="shared" si="159"/>
        <v>-4.4407966533311392</v>
      </c>
      <c r="AN330">
        <f t="shared" si="170"/>
        <v>16.240866733768712</v>
      </c>
      <c r="AO330">
        <f t="shared" si="170"/>
        <v>16.240868834954924</v>
      </c>
      <c r="AP330">
        <f t="shared" si="170"/>
        <v>16.240855995771028</v>
      </c>
      <c r="AQ330">
        <f t="shared" si="170"/>
        <v>16.240934450423023</v>
      </c>
      <c r="AR330">
        <f t="shared" si="170"/>
        <v>16.240455104930124</v>
      </c>
      <c r="AS330">
        <f t="shared" si="170"/>
        <v>16.243385951264607</v>
      </c>
      <c r="AT330">
        <f t="shared" si="170"/>
        <v>16.225543895704423</v>
      </c>
      <c r="AU330">
        <f t="shared" si="160"/>
        <v>16.337393981793429</v>
      </c>
    </row>
    <row r="331" spans="1:47">
      <c r="A331" s="80" t="s">
        <v>155</v>
      </c>
      <c r="B331" s="76" t="s">
        <v>45</v>
      </c>
      <c r="C331" s="75">
        <v>55437.775300000001</v>
      </c>
      <c r="D331" s="75">
        <v>1E-4</v>
      </c>
      <c r="E331" s="58">
        <f t="shared" si="141"/>
        <v>32291.489421858929</v>
      </c>
      <c r="F331">
        <f t="shared" si="142"/>
        <v>32291.5</v>
      </c>
      <c r="G331">
        <f t="shared" si="166"/>
        <v>-3.8240204958128743E-3</v>
      </c>
      <c r="I331" s="117"/>
      <c r="J331" s="117"/>
      <c r="K331" s="116">
        <f t="shared" si="172"/>
        <v>-3.8240204958128743E-3</v>
      </c>
      <c r="M331" s="116"/>
      <c r="O331" s="40">
        <f t="shared" ca="1" si="171"/>
        <v>-1.9655913401451647E-3</v>
      </c>
      <c r="Q331" s="293">
        <f t="shared" si="144"/>
        <v>40419.275300000001</v>
      </c>
      <c r="R331" s="8">
        <f t="shared" ca="1" si="168"/>
        <v>3.4537589266357962E-6</v>
      </c>
      <c r="S331" s="116">
        <v>1</v>
      </c>
      <c r="T331" s="167">
        <f t="shared" ca="1" si="169"/>
        <v>3.4537589266357962E-6</v>
      </c>
      <c r="U331" s="8"/>
      <c r="Z331">
        <f t="shared" si="147"/>
        <v>32291.5</v>
      </c>
      <c r="AA331">
        <f t="shared" si="148"/>
        <v>-2.810155492579903E-3</v>
      </c>
      <c r="AB331">
        <f t="shared" si="149"/>
        <v>-8.6272237335512855E-3</v>
      </c>
      <c r="AC331">
        <f t="shared" si="150"/>
        <v>-3.8240204958128743E-3</v>
      </c>
      <c r="AD331">
        <f t="shared" si="151"/>
        <v>-1.0138650032329713E-3</v>
      </c>
      <c r="AE331">
        <f t="shared" si="152"/>
        <v>1.0279222447805929E-6</v>
      </c>
      <c r="AF331">
        <f t="shared" si="153"/>
        <v>-3.8240204958128743E-3</v>
      </c>
      <c r="AG331" s="25"/>
      <c r="AH331">
        <f t="shared" si="154"/>
        <v>4.8032032377384104E-3</v>
      </c>
      <c r="AI331">
        <f t="shared" si="155"/>
        <v>0.82965979517243049</v>
      </c>
      <c r="AJ331">
        <f t="shared" si="156"/>
        <v>0.93993566569096132</v>
      </c>
      <c r="AK331">
        <f t="shared" si="157"/>
        <v>-8.4167776608994799E-2</v>
      </c>
      <c r="AL331">
        <f t="shared" si="158"/>
        <v>-2.6826635223821391</v>
      </c>
      <c r="AM331">
        <f t="shared" si="159"/>
        <v>-4.2812133021114054</v>
      </c>
      <c r="AN331">
        <f t="shared" ref="AN331:AT340" si="173">$AU331+$AB$7*SIN(AO331)</f>
        <v>16.259754545617231</v>
      </c>
      <c r="AO331">
        <f t="shared" si="173"/>
        <v>16.259756563087382</v>
      </c>
      <c r="AP331">
        <f t="shared" si="173"/>
        <v>16.259744094322681</v>
      </c>
      <c r="AQ331">
        <f t="shared" si="173"/>
        <v>16.259821157759877</v>
      </c>
      <c r="AR331">
        <f t="shared" si="173"/>
        <v>16.259344924221178</v>
      </c>
      <c r="AS331">
        <f t="shared" si="173"/>
        <v>16.262290173746184</v>
      </c>
      <c r="AT331">
        <f t="shared" si="173"/>
        <v>16.244159557260094</v>
      </c>
      <c r="AU331">
        <f t="shared" si="160"/>
        <v>16.35935543660695</v>
      </c>
    </row>
    <row r="332" spans="1:47">
      <c r="A332" s="80" t="s">
        <v>155</v>
      </c>
      <c r="B332" s="76" t="s">
        <v>49</v>
      </c>
      <c r="C332" s="75">
        <v>55451.692799999997</v>
      </c>
      <c r="D332" s="75">
        <v>1E-4</v>
      </c>
      <c r="E332" s="58">
        <f t="shared" si="141"/>
        <v>32329.988503774417</v>
      </c>
      <c r="F332">
        <f t="shared" si="142"/>
        <v>32330</v>
      </c>
      <c r="G332">
        <f t="shared" si="166"/>
        <v>-4.1559099990990944E-3</v>
      </c>
      <c r="I332" s="117"/>
      <c r="J332" s="117"/>
      <c r="K332" s="116">
        <f t="shared" si="172"/>
        <v>-4.1559099990990944E-3</v>
      </c>
      <c r="M332" s="116"/>
      <c r="O332" s="40">
        <f t="shared" ca="1" si="171"/>
        <v>-2.0906109942740864E-3</v>
      </c>
      <c r="Q332" s="293">
        <f t="shared" si="144"/>
        <v>40433.192799999997</v>
      </c>
      <c r="R332" s="8">
        <f t="shared" ca="1" si="168"/>
        <v>4.2654599793311686E-6</v>
      </c>
      <c r="S332" s="116">
        <v>1</v>
      </c>
      <c r="T332" s="167">
        <f t="shared" ca="1" si="169"/>
        <v>4.2654599793311686E-6</v>
      </c>
      <c r="U332" s="8"/>
      <c r="V332" s="8"/>
      <c r="Z332">
        <f t="shared" si="147"/>
        <v>32330</v>
      </c>
      <c r="AA332">
        <f t="shared" si="148"/>
        <v>-2.8675509151707829E-3</v>
      </c>
      <c r="AB332">
        <f t="shared" si="149"/>
        <v>-8.9738947854907172E-3</v>
      </c>
      <c r="AC332">
        <f t="shared" si="150"/>
        <v>-4.1559099990990944E-3</v>
      </c>
      <c r="AD332">
        <f t="shared" si="151"/>
        <v>-1.2883590839283116E-3</v>
      </c>
      <c r="AE332">
        <f t="shared" si="152"/>
        <v>1.6598691291405981E-6</v>
      </c>
      <c r="AF332">
        <f t="shared" si="153"/>
        <v>-4.1559099990990944E-3</v>
      </c>
      <c r="AG332" s="25"/>
      <c r="AH332">
        <f t="shared" si="154"/>
        <v>4.8179847863916228E-3</v>
      </c>
      <c r="AI332">
        <f t="shared" si="155"/>
        <v>0.83056280994497744</v>
      </c>
      <c r="AJ332">
        <f t="shared" si="156"/>
        <v>0.9435060670916503</v>
      </c>
      <c r="AK332">
        <f t="shared" si="157"/>
        <v>-8.5971149964730431E-2</v>
      </c>
      <c r="AL332">
        <f t="shared" si="158"/>
        <v>-2.672048593610052</v>
      </c>
      <c r="AM332">
        <f t="shared" si="159"/>
        <v>-4.1809047593580067</v>
      </c>
      <c r="AN332">
        <f t="shared" si="173"/>
        <v>16.272308993690721</v>
      </c>
      <c r="AO332">
        <f t="shared" si="173"/>
        <v>16.272310952585435</v>
      </c>
      <c r="AP332">
        <f t="shared" si="173"/>
        <v>16.272298750582131</v>
      </c>
      <c r="AQ332">
        <f t="shared" si="173"/>
        <v>16.272374758695499</v>
      </c>
      <c r="AR332">
        <f t="shared" si="173"/>
        <v>16.271901352263537</v>
      </c>
      <c r="AS332">
        <f t="shared" si="173"/>
        <v>16.274852217628816</v>
      </c>
      <c r="AT332">
        <f t="shared" si="173"/>
        <v>16.256547085433699</v>
      </c>
      <c r="AU332">
        <f t="shared" si="160"/>
        <v>16.37393329885386</v>
      </c>
    </row>
    <row r="333" spans="1:47">
      <c r="A333" s="77" t="s">
        <v>150</v>
      </c>
      <c r="B333" s="38" t="s">
        <v>45</v>
      </c>
      <c r="C333" s="37">
        <v>55476.2742</v>
      </c>
      <c r="D333" s="37" t="s">
        <v>124</v>
      </c>
      <c r="E333" s="58">
        <f t="shared" si="141"/>
        <v>32397.986443935923</v>
      </c>
      <c r="F333">
        <f t="shared" si="142"/>
        <v>32398</v>
      </c>
      <c r="G333">
        <f t="shared" si="166"/>
        <v>-4.9005460023181513E-3</v>
      </c>
      <c r="I333" s="117"/>
      <c r="J333" s="117"/>
      <c r="K333" s="116">
        <f t="shared" si="172"/>
        <v>-4.9005460023181513E-3</v>
      </c>
      <c r="M333" s="116"/>
      <c r="O333" s="40">
        <f t="shared" ca="1" si="171"/>
        <v>-2.31142492883947E-3</v>
      </c>
      <c r="Q333" s="293">
        <f t="shared" si="144"/>
        <v>40457.7742</v>
      </c>
      <c r="R333" s="8">
        <f t="shared" ca="1" si="168"/>
        <v>6.7035479331313989E-6</v>
      </c>
      <c r="S333" s="116">
        <v>1</v>
      </c>
      <c r="T333" s="167">
        <f t="shared" ca="1" si="169"/>
        <v>6.7035479331313989E-6</v>
      </c>
      <c r="U333" s="8"/>
      <c r="Z333">
        <f t="shared" si="147"/>
        <v>32398</v>
      </c>
      <c r="AA333">
        <f t="shared" si="148"/>
        <v>-2.9712037795741018E-3</v>
      </c>
      <c r="AB333">
        <f t="shared" si="149"/>
        <v>-9.7428173097654329E-3</v>
      </c>
      <c r="AC333">
        <f t="shared" si="150"/>
        <v>-4.9005460023181513E-3</v>
      </c>
      <c r="AD333">
        <f t="shared" si="151"/>
        <v>-1.9293422227440495E-3</v>
      </c>
      <c r="AE333">
        <f t="shared" si="152"/>
        <v>3.7223614124629492E-6</v>
      </c>
      <c r="AF333">
        <f t="shared" si="153"/>
        <v>-4.9005460023181513E-3</v>
      </c>
      <c r="AG333" s="25"/>
      <c r="AH333">
        <f t="shared" si="154"/>
        <v>4.8422713074472816E-3</v>
      </c>
      <c r="AI333">
        <f t="shared" si="155"/>
        <v>0.83220944121953011</v>
      </c>
      <c r="AJ333">
        <f t="shared" si="156"/>
        <v>0.94957030038762524</v>
      </c>
      <c r="AK333">
        <f t="shared" si="157"/>
        <v>-8.9142180723480582E-2</v>
      </c>
      <c r="AL333">
        <f t="shared" si="158"/>
        <v>-2.6532426838769685</v>
      </c>
      <c r="AM333">
        <f t="shared" si="159"/>
        <v>-4.0137065963232104</v>
      </c>
      <c r="AN333">
        <f t="shared" si="173"/>
        <v>16.294517037355718</v>
      </c>
      <c r="AO333">
        <f t="shared" si="173"/>
        <v>16.294518887923051</v>
      </c>
      <c r="AP333">
        <f t="shared" si="173"/>
        <v>16.294507193420948</v>
      </c>
      <c r="AQ333">
        <f t="shared" si="173"/>
        <v>16.294581097355223</v>
      </c>
      <c r="AR333">
        <f t="shared" si="173"/>
        <v>16.294114119088682</v>
      </c>
      <c r="AS333">
        <f t="shared" si="173"/>
        <v>16.297067266089773</v>
      </c>
      <c r="AT333">
        <f t="shared" si="173"/>
        <v>16.278487583528605</v>
      </c>
      <c r="AU333">
        <f t="shared" si="160"/>
        <v>16.399681211393855</v>
      </c>
    </row>
    <row r="334" spans="1:47">
      <c r="A334" s="77" t="s">
        <v>150</v>
      </c>
      <c r="B334" s="38" t="s">
        <v>45</v>
      </c>
      <c r="C334" s="37">
        <v>55499.230199999998</v>
      </c>
      <c r="D334" s="37" t="s">
        <v>124</v>
      </c>
      <c r="E334" s="58">
        <f t="shared" si="141"/>
        <v>32461.488144992298</v>
      </c>
      <c r="F334">
        <f t="shared" si="142"/>
        <v>32461.5</v>
      </c>
      <c r="G334">
        <f t="shared" si="166"/>
        <v>-4.2856104992097244E-3</v>
      </c>
      <c r="I334" s="117"/>
      <c r="J334" s="117"/>
      <c r="K334" s="116">
        <f t="shared" si="172"/>
        <v>-4.2856104992097244E-3</v>
      </c>
      <c r="M334" s="116"/>
      <c r="O334" s="40">
        <f t="shared" ca="1" si="171"/>
        <v>-2.51762617655861E-3</v>
      </c>
      <c r="Q334" s="293">
        <f t="shared" si="144"/>
        <v>40480.730199999998</v>
      </c>
      <c r="R334" s="8">
        <f t="shared" ca="1" si="168"/>
        <v>3.1257685651401196E-6</v>
      </c>
      <c r="S334" s="116">
        <v>1</v>
      </c>
      <c r="T334" s="167">
        <f t="shared" ca="1" si="169"/>
        <v>3.1257685651401196E-6</v>
      </c>
      <c r="U334" s="8"/>
      <c r="Z334">
        <f t="shared" si="147"/>
        <v>32461.5</v>
      </c>
      <c r="AA334">
        <f t="shared" si="148"/>
        <v>-3.0706433633124605E-3</v>
      </c>
      <c r="AB334">
        <f t="shared" si="149"/>
        <v>-9.1484430984681911E-3</v>
      </c>
      <c r="AC334">
        <f t="shared" si="150"/>
        <v>-4.2856104992097244E-3</v>
      </c>
      <c r="AD334">
        <f t="shared" si="151"/>
        <v>-1.2149671358972639E-3</v>
      </c>
      <c r="AE334">
        <f t="shared" si="152"/>
        <v>1.4761451413104004E-6</v>
      </c>
      <c r="AF334">
        <f t="shared" si="153"/>
        <v>-4.2856104992097244E-3</v>
      </c>
      <c r="AG334" s="25"/>
      <c r="AH334">
        <f t="shared" si="154"/>
        <v>4.8628325992584676E-3</v>
      </c>
      <c r="AI334">
        <f t="shared" si="155"/>
        <v>0.83380701409028302</v>
      </c>
      <c r="AJ334">
        <f t="shared" si="156"/>
        <v>0.95495041460009444</v>
      </c>
      <c r="AK334">
        <f t="shared" si="157"/>
        <v>-9.208632599041304E-2</v>
      </c>
      <c r="AL334">
        <f t="shared" si="158"/>
        <v>-2.6356126595501759</v>
      </c>
      <c r="AM334">
        <f t="shared" si="159"/>
        <v>-3.8680334140684431</v>
      </c>
      <c r="AN334">
        <f t="shared" si="173"/>
        <v>16.315295910847183</v>
      </c>
      <c r="AO334">
        <f t="shared" si="173"/>
        <v>16.315297655814785</v>
      </c>
      <c r="AP334">
        <f t="shared" si="173"/>
        <v>16.315286471796483</v>
      </c>
      <c r="AQ334">
        <f t="shared" si="173"/>
        <v>16.315358155015648</v>
      </c>
      <c r="AR334">
        <f t="shared" si="173"/>
        <v>16.31489876808358</v>
      </c>
      <c r="AS334">
        <f t="shared" si="173"/>
        <v>16.317845330361877</v>
      </c>
      <c r="AT334">
        <f t="shared" si="173"/>
        <v>16.299048629727718</v>
      </c>
      <c r="AU334">
        <f t="shared" si="160"/>
        <v>16.423725217956935</v>
      </c>
    </row>
    <row r="335" spans="1:47">
      <c r="A335" s="77" t="s">
        <v>156</v>
      </c>
      <c r="B335" s="38" t="s">
        <v>45</v>
      </c>
      <c r="C335" s="37">
        <v>55779.393700000001</v>
      </c>
      <c r="D335" s="37" t="s">
        <v>124</v>
      </c>
      <c r="E335" s="58">
        <f t="shared" si="141"/>
        <v>33236.48635129608</v>
      </c>
      <c r="F335">
        <f t="shared" si="142"/>
        <v>33236.5</v>
      </c>
      <c r="G335">
        <f t="shared" si="166"/>
        <v>-4.9340354962623678E-3</v>
      </c>
      <c r="I335" s="117"/>
      <c r="J335" s="117"/>
      <c r="K335" s="116">
        <f t="shared" si="172"/>
        <v>-4.9340354962623678E-3</v>
      </c>
      <c r="M335" s="116"/>
      <c r="O335" s="40">
        <f t="shared" ca="1" si="171"/>
        <v>-5.0342555778552095E-3</v>
      </c>
      <c r="Q335" s="293">
        <f t="shared" si="144"/>
        <v>40760.893700000001</v>
      </c>
      <c r="R335" s="8">
        <f t="shared" ca="1" si="168"/>
        <v>1.0044064754475843E-8</v>
      </c>
      <c r="S335" s="116">
        <v>1</v>
      </c>
      <c r="T335" s="167">
        <f t="shared" ca="1" si="169"/>
        <v>1.0044064754475843E-8</v>
      </c>
      <c r="Z335">
        <f t="shared" si="147"/>
        <v>33236.5</v>
      </c>
      <c r="AA335">
        <f t="shared" si="148"/>
        <v>-4.4974360948357517E-3</v>
      </c>
      <c r="AB335">
        <f t="shared" si="149"/>
        <v>-9.8757484891969088E-3</v>
      </c>
      <c r="AC335">
        <f t="shared" si="150"/>
        <v>-4.9340354962623678E-3</v>
      </c>
      <c r="AD335">
        <f t="shared" si="151"/>
        <v>-4.3659940142661609E-4</v>
      </c>
      <c r="AE335">
        <f t="shared" si="152"/>
        <v>1.9061903732607946E-7</v>
      </c>
      <c r="AF335">
        <f t="shared" si="153"/>
        <v>-4.9340354962623678E-3</v>
      </c>
      <c r="AG335" s="25"/>
      <c r="AH335">
        <f t="shared" si="154"/>
        <v>4.9417129929345402E-3</v>
      </c>
      <c r="AI335">
        <f t="shared" si="155"/>
        <v>0.85810236173965126</v>
      </c>
      <c r="AJ335">
        <f t="shared" si="156"/>
        <v>0.99682011780952495</v>
      </c>
      <c r="AK335">
        <f t="shared" si="157"/>
        <v>-0.12635291946027691</v>
      </c>
      <c r="AL335">
        <f t="shared" si="158"/>
        <v>-2.4140782613662108</v>
      </c>
      <c r="AM335">
        <f t="shared" si="159"/>
        <v>-2.6267508473731103</v>
      </c>
      <c r="AN335">
        <f t="shared" si="173"/>
        <v>16.572610955525896</v>
      </c>
      <c r="AO335">
        <f t="shared" si="173"/>
        <v>16.572611480056615</v>
      </c>
      <c r="AP335">
        <f t="shared" si="173"/>
        <v>16.572607225706424</v>
      </c>
      <c r="AQ335">
        <f t="shared" si="173"/>
        <v>16.572641732391965</v>
      </c>
      <c r="AR335">
        <f t="shared" si="173"/>
        <v>16.572361891742901</v>
      </c>
      <c r="AS335">
        <f t="shared" si="173"/>
        <v>16.574633984706868</v>
      </c>
      <c r="AT335">
        <f t="shared" si="173"/>
        <v>16.556357278533071</v>
      </c>
      <c r="AU335">
        <f t="shared" si="160"/>
        <v>16.717175691758335</v>
      </c>
    </row>
    <row r="336" spans="1:47">
      <c r="A336" s="80" t="s">
        <v>157</v>
      </c>
      <c r="B336" s="76" t="s">
        <v>45</v>
      </c>
      <c r="C336" s="75">
        <v>55790.599900000001</v>
      </c>
      <c r="D336" s="75">
        <v>1E-4</v>
      </c>
      <c r="E336" s="58">
        <f t="shared" si="141"/>
        <v>33267.485339028179</v>
      </c>
      <c r="F336">
        <f t="shared" si="142"/>
        <v>33267.5</v>
      </c>
      <c r="G336">
        <f t="shared" si="166"/>
        <v>-5.2999725012341514E-3</v>
      </c>
      <c r="I336" s="117"/>
      <c r="J336" s="117"/>
      <c r="K336" s="116">
        <f t="shared" si="172"/>
        <v>-5.2999725012341514E-3</v>
      </c>
      <c r="M336" s="116"/>
      <c r="O336" s="40">
        <f t="shared" ca="1" si="171"/>
        <v>-5.1349207539070768E-3</v>
      </c>
      <c r="Q336" s="293">
        <f t="shared" si="144"/>
        <v>40772.099900000001</v>
      </c>
      <c r="R336" s="8">
        <f t="shared" ca="1" si="168"/>
        <v>2.7242079295720482E-8</v>
      </c>
      <c r="S336" s="116">
        <v>1</v>
      </c>
      <c r="T336" s="167">
        <f t="shared" ca="1" si="169"/>
        <v>2.7242079295720482E-8</v>
      </c>
      <c r="Z336">
        <f t="shared" si="147"/>
        <v>33267.5</v>
      </c>
      <c r="AA336">
        <f t="shared" si="148"/>
        <v>-4.5629572448227483E-3</v>
      </c>
      <c r="AB336">
        <f t="shared" si="149"/>
        <v>-1.0237971375629328E-2</v>
      </c>
      <c r="AC336">
        <f t="shared" si="150"/>
        <v>-5.2999725012341514E-3</v>
      </c>
      <c r="AD336">
        <f t="shared" si="151"/>
        <v>-7.3701525641140311E-4</v>
      </c>
      <c r="AE336">
        <f t="shared" si="152"/>
        <v>5.431914881831663E-7</v>
      </c>
      <c r="AF336">
        <f t="shared" si="153"/>
        <v>-5.2999725012341514E-3</v>
      </c>
      <c r="AG336" s="25"/>
      <c r="AH336">
        <f t="shared" si="154"/>
        <v>4.9379988743951768E-3</v>
      </c>
      <c r="AI336">
        <f t="shared" si="155"/>
        <v>0.85926385171097219</v>
      </c>
      <c r="AJ336">
        <f t="shared" si="156"/>
        <v>0.99750718359909363</v>
      </c>
      <c r="AK336">
        <f t="shared" si="157"/>
        <v>-0.12764535465409138</v>
      </c>
      <c r="AL336">
        <f t="shared" si="158"/>
        <v>-2.4049326726443918</v>
      </c>
      <c r="AM336">
        <f t="shared" si="159"/>
        <v>-2.5910551087839915</v>
      </c>
      <c r="AN336">
        <f t="shared" si="173"/>
        <v>16.583067671283228</v>
      </c>
      <c r="AO336">
        <f t="shared" si="173"/>
        <v>16.583068160528178</v>
      </c>
      <c r="AP336">
        <f t="shared" si="173"/>
        <v>16.58306414289429</v>
      </c>
      <c r="AQ336">
        <f t="shared" si="173"/>
        <v>16.583097135901429</v>
      </c>
      <c r="AR336">
        <f t="shared" si="173"/>
        <v>16.582826234296849</v>
      </c>
      <c r="AS336">
        <f t="shared" si="173"/>
        <v>16.585053184223455</v>
      </c>
      <c r="AT336">
        <f t="shared" si="173"/>
        <v>16.566918748097777</v>
      </c>
      <c r="AU336">
        <f t="shared" si="160"/>
        <v>16.728913710710394</v>
      </c>
    </row>
    <row r="337" spans="1:47">
      <c r="A337" s="77" t="s">
        <v>158</v>
      </c>
      <c r="B337" s="38" t="s">
        <v>45</v>
      </c>
      <c r="C337" s="37">
        <v>55831.268300000003</v>
      </c>
      <c r="D337" s="37" t="s">
        <v>124</v>
      </c>
      <c r="E337" s="58">
        <f t="shared" si="141"/>
        <v>33379.983708920212</v>
      </c>
      <c r="F337">
        <f t="shared" si="142"/>
        <v>33380</v>
      </c>
      <c r="G337">
        <f t="shared" si="166"/>
        <v>-5.8892599918181077E-3</v>
      </c>
      <c r="I337" s="117"/>
      <c r="J337" s="117"/>
      <c r="K337" s="116">
        <f t="shared" si="172"/>
        <v>-5.8892599918181077E-3</v>
      </c>
      <c r="M337" s="116"/>
      <c r="O337" s="40">
        <f t="shared" ca="1" si="171"/>
        <v>-5.5002379250630312E-3</v>
      </c>
      <c r="Q337" s="293">
        <f t="shared" si="144"/>
        <v>40812.768300000003</v>
      </c>
      <c r="R337" s="8">
        <f t="shared" ca="1" si="168"/>
        <v>1.5133816842239117E-7</v>
      </c>
      <c r="S337" s="116">
        <v>1</v>
      </c>
      <c r="T337" s="167">
        <f t="shared" ca="1" si="169"/>
        <v>1.5133816842239117E-7</v>
      </c>
      <c r="Z337">
        <f t="shared" si="147"/>
        <v>33380</v>
      </c>
      <c r="AA337">
        <f t="shared" si="148"/>
        <v>-4.8063567803382761E-3</v>
      </c>
      <c r="AB337">
        <f t="shared" si="149"/>
        <v>-1.080917996704805E-2</v>
      </c>
      <c r="AC337">
        <f t="shared" si="150"/>
        <v>-5.8892599918181077E-3</v>
      </c>
      <c r="AD337">
        <f t="shared" si="151"/>
        <v>-1.0829032114798316E-3</v>
      </c>
      <c r="AE337">
        <f t="shared" si="152"/>
        <v>1.1726793654333328E-6</v>
      </c>
      <c r="AF337">
        <f t="shared" si="153"/>
        <v>-5.8892599918181077E-3</v>
      </c>
      <c r="AG337" s="25"/>
      <c r="AH337">
        <f t="shared" si="154"/>
        <v>4.919919975229942E-3</v>
      </c>
      <c r="AI337">
        <f t="shared" si="155"/>
        <v>0.86360511109279259</v>
      </c>
      <c r="AJ337">
        <f t="shared" si="156"/>
        <v>0.99930733602902044</v>
      </c>
      <c r="AK337">
        <f t="shared" si="157"/>
        <v>-0.13227408771180602</v>
      </c>
      <c r="AL337">
        <f t="shared" si="158"/>
        <v>-2.3715311254613929</v>
      </c>
      <c r="AM337">
        <f t="shared" si="159"/>
        <v>-2.4675648462482287</v>
      </c>
      <c r="AN337">
        <f t="shared" si="173"/>
        <v>16.621136344195961</v>
      </c>
      <c r="AO337">
        <f t="shared" si="173"/>
        <v>16.621136717768067</v>
      </c>
      <c r="AP337">
        <f t="shared" si="173"/>
        <v>16.621133501071085</v>
      </c>
      <c r="AQ337">
        <f t="shared" si="173"/>
        <v>16.621161199347405</v>
      </c>
      <c r="AR337">
        <f t="shared" si="173"/>
        <v>16.620922728069786</v>
      </c>
      <c r="AS337">
        <f t="shared" si="173"/>
        <v>16.622978291002788</v>
      </c>
      <c r="AT337">
        <f t="shared" si="173"/>
        <v>16.60543529546203</v>
      </c>
      <c r="AU337">
        <f t="shared" si="160"/>
        <v>16.771511360133175</v>
      </c>
    </row>
    <row r="338" spans="1:47">
      <c r="A338" s="80" t="s">
        <v>157</v>
      </c>
      <c r="B338" s="76" t="s">
        <v>45</v>
      </c>
      <c r="C338" s="75">
        <v>55837.595500000003</v>
      </c>
      <c r="D338" s="75">
        <v>1E-4</v>
      </c>
      <c r="E338" s="58">
        <f t="shared" si="141"/>
        <v>33397.486233877695</v>
      </c>
      <c r="F338">
        <f t="shared" si="142"/>
        <v>33397.5</v>
      </c>
      <c r="G338">
        <f t="shared" si="166"/>
        <v>-4.9764824943849817E-3</v>
      </c>
      <c r="I338" s="117"/>
      <c r="J338" s="117"/>
      <c r="K338" s="116">
        <f t="shared" si="172"/>
        <v>-4.9764824943849817E-3</v>
      </c>
      <c r="M338" s="116"/>
      <c r="O338" s="40">
        <f t="shared" ca="1" si="171"/>
        <v>-5.5570650405761812E-3</v>
      </c>
      <c r="Q338" s="293">
        <f t="shared" si="144"/>
        <v>40819.095500000003</v>
      </c>
      <c r="R338" s="8">
        <f t="shared" ca="1" si="168"/>
        <v>3.3707609294185634E-7</v>
      </c>
      <c r="S338" s="116">
        <v>1</v>
      </c>
      <c r="T338" s="167">
        <f t="shared" ca="1" si="169"/>
        <v>3.3707609294185634E-7</v>
      </c>
      <c r="Z338">
        <f t="shared" si="147"/>
        <v>33397.5</v>
      </c>
      <c r="AA338">
        <f t="shared" si="148"/>
        <v>-4.8450147641441914E-3</v>
      </c>
      <c r="AB338">
        <f t="shared" si="149"/>
        <v>-9.8929382328279587E-3</v>
      </c>
      <c r="AC338">
        <f t="shared" si="150"/>
        <v>-4.9764824943849817E-3</v>
      </c>
      <c r="AD338">
        <f t="shared" si="151"/>
        <v>-1.3146773024079027E-4</v>
      </c>
      <c r="AE338">
        <f t="shared" si="152"/>
        <v>1.7283764094665202E-8</v>
      </c>
      <c r="AF338">
        <f t="shared" si="153"/>
        <v>-4.9764824943849817E-3</v>
      </c>
      <c r="AG338" s="25"/>
      <c r="AH338">
        <f t="shared" si="154"/>
        <v>4.9164557384429762E-3</v>
      </c>
      <c r="AI338">
        <f t="shared" si="155"/>
        <v>0.86429828683989118</v>
      </c>
      <c r="AJ338">
        <f t="shared" si="156"/>
        <v>0.99948817959937908</v>
      </c>
      <c r="AK338">
        <f t="shared" si="157"/>
        <v>-0.13298513091850367</v>
      </c>
      <c r="AL338">
        <f t="shared" si="158"/>
        <v>-2.3663047346665578</v>
      </c>
      <c r="AM338">
        <f t="shared" si="159"/>
        <v>-2.4491588714508712</v>
      </c>
      <c r="AN338">
        <f t="shared" si="173"/>
        <v>16.627075552895729</v>
      </c>
      <c r="AO338">
        <f t="shared" si="173"/>
        <v>16.62707591021837</v>
      </c>
      <c r="AP338">
        <f t="shared" si="173"/>
        <v>16.627072809540142</v>
      </c>
      <c r="AQ338">
        <f t="shared" si="173"/>
        <v>16.627099716190841</v>
      </c>
      <c r="AR338">
        <f t="shared" si="173"/>
        <v>16.626866260860556</v>
      </c>
      <c r="AS338">
        <f t="shared" si="173"/>
        <v>16.628894219992358</v>
      </c>
      <c r="AT338">
        <f t="shared" si="173"/>
        <v>16.611453659100192</v>
      </c>
      <c r="AU338">
        <f t="shared" si="160"/>
        <v>16.778137661154499</v>
      </c>
    </row>
    <row r="339" spans="1:47">
      <c r="A339" s="80" t="s">
        <v>157</v>
      </c>
      <c r="B339" s="76" t="s">
        <v>45</v>
      </c>
      <c r="C339" s="75">
        <v>55845.548699999999</v>
      </c>
      <c r="D339" s="75">
        <v>1E-4</v>
      </c>
      <c r="E339" s="58">
        <f t="shared" si="141"/>
        <v>33419.486657681548</v>
      </c>
      <c r="F339">
        <f t="shared" si="142"/>
        <v>33419.5</v>
      </c>
      <c r="G339">
        <f t="shared" si="166"/>
        <v>-4.8232764966087416E-3</v>
      </c>
      <c r="I339" s="117"/>
      <c r="J339" s="117"/>
      <c r="K339" s="116">
        <f t="shared" si="172"/>
        <v>-4.8232764966087416E-3</v>
      </c>
      <c r="M339" s="116"/>
      <c r="O339" s="40">
        <f t="shared" ca="1" si="171"/>
        <v>-5.628504842935575E-3</v>
      </c>
      <c r="Q339" s="293">
        <f t="shared" si="144"/>
        <v>40827.048699999999</v>
      </c>
      <c r="R339" s="8">
        <f t="shared" ca="1" si="168"/>
        <v>6.483926897282467E-7</v>
      </c>
      <c r="S339" s="116">
        <v>1</v>
      </c>
      <c r="T339" s="167">
        <f t="shared" ca="1" si="169"/>
        <v>6.483926897282467E-7</v>
      </c>
      <c r="Z339">
        <f t="shared" si="147"/>
        <v>33419.5</v>
      </c>
      <c r="AA339">
        <f t="shared" si="148"/>
        <v>-4.8939186690241405E-3</v>
      </c>
      <c r="AB339">
        <f t="shared" si="149"/>
        <v>-9.7351268531275428E-3</v>
      </c>
      <c r="AC339">
        <f t="shared" si="150"/>
        <v>-4.8232764966087416E-3</v>
      </c>
      <c r="AD339">
        <f t="shared" si="151"/>
        <v>7.0642172415398899E-5</v>
      </c>
      <c r="AE339">
        <f t="shared" si="152"/>
        <v>4.9903165235669451E-9</v>
      </c>
      <c r="AF339">
        <f t="shared" si="153"/>
        <v>-4.8232764966087416E-3</v>
      </c>
      <c r="AG339" s="25"/>
      <c r="AH339">
        <f t="shared" si="154"/>
        <v>4.9118503565188012E-3</v>
      </c>
      <c r="AI339">
        <f t="shared" si="155"/>
        <v>0.86517656463139236</v>
      </c>
      <c r="AJ339">
        <f t="shared" si="156"/>
        <v>0.99967709491924206</v>
      </c>
      <c r="AK339">
        <f t="shared" si="157"/>
        <v>-0.13387546928174285</v>
      </c>
      <c r="AL339">
        <f t="shared" si="158"/>
        <v>-2.3597224619759105</v>
      </c>
      <c r="AM339">
        <f t="shared" si="159"/>
        <v>-2.4263103398353887</v>
      </c>
      <c r="AN339">
        <f t="shared" si="173"/>
        <v>16.634548774961427</v>
      </c>
      <c r="AO339">
        <f t="shared" si="173"/>
        <v>16.63454911251662</v>
      </c>
      <c r="AP339">
        <f t="shared" si="173"/>
        <v>16.634546154309227</v>
      </c>
      <c r="AQ339">
        <f t="shared" si="173"/>
        <v>16.634572079328329</v>
      </c>
      <c r="AR339">
        <f t="shared" si="173"/>
        <v>16.634344909119264</v>
      </c>
      <c r="AS339">
        <f t="shared" si="173"/>
        <v>16.636337850858677</v>
      </c>
      <c r="AT339">
        <f t="shared" si="173"/>
        <v>16.619029988783151</v>
      </c>
      <c r="AU339">
        <f t="shared" si="160"/>
        <v>16.78646786815273</v>
      </c>
    </row>
    <row r="340" spans="1:47">
      <c r="A340" s="77" t="s">
        <v>158</v>
      </c>
      <c r="B340" s="38" t="s">
        <v>49</v>
      </c>
      <c r="C340" s="37">
        <v>55857.298300000002</v>
      </c>
      <c r="D340" s="37" t="s">
        <v>124</v>
      </c>
      <c r="E340" s="58">
        <f t="shared" si="141"/>
        <v>33451.988817758749</v>
      </c>
      <c r="F340">
        <f t="shared" si="142"/>
        <v>33452</v>
      </c>
      <c r="G340">
        <f t="shared" si="166"/>
        <v>-4.0424039980280213E-3</v>
      </c>
      <c r="I340" s="117"/>
      <c r="J340" s="117"/>
      <c r="K340" s="116">
        <f t="shared" si="172"/>
        <v>-4.0424039980280213E-3</v>
      </c>
      <c r="M340" s="116"/>
      <c r="O340" s="40">
        <f t="shared" ca="1" si="171"/>
        <v>-5.7340409146028476E-3</v>
      </c>
      <c r="Q340" s="293">
        <f t="shared" si="144"/>
        <v>40838.798300000002</v>
      </c>
      <c r="R340" s="8">
        <f t="shared" ca="1" si="168"/>
        <v>2.8616354575187857E-6</v>
      </c>
      <c r="S340" s="116">
        <v>1</v>
      </c>
      <c r="T340" s="167">
        <f t="shared" ca="1" si="169"/>
        <v>2.8616354575187857E-6</v>
      </c>
      <c r="U340" s="8"/>
      <c r="Z340">
        <f t="shared" si="147"/>
        <v>33452</v>
      </c>
      <c r="AA340">
        <f t="shared" si="148"/>
        <v>-4.9667865836065129E-3</v>
      </c>
      <c r="AB340">
        <f t="shared" si="149"/>
        <v>-8.9469394530541282E-3</v>
      </c>
      <c r="AC340">
        <f t="shared" si="150"/>
        <v>-4.0424039980280213E-3</v>
      </c>
      <c r="AD340">
        <f t="shared" si="151"/>
        <v>9.2438258557849158E-4</v>
      </c>
      <c r="AE340">
        <f t="shared" si="152"/>
        <v>8.544831645207773E-7</v>
      </c>
      <c r="AF340">
        <f t="shared" si="153"/>
        <v>-4.0424039980280213E-3</v>
      </c>
      <c r="AG340" s="25"/>
      <c r="AH340">
        <f t="shared" si="154"/>
        <v>4.9045354550261069E-3</v>
      </c>
      <c r="AI340">
        <f t="shared" si="155"/>
        <v>0.86648802643035094</v>
      </c>
      <c r="AJ340">
        <f t="shared" si="156"/>
        <v>0.9998773056987097</v>
      </c>
      <c r="AK340">
        <f t="shared" si="157"/>
        <v>-0.13518340472682785</v>
      </c>
      <c r="AL340">
        <f t="shared" si="158"/>
        <v>-2.3499740274158234</v>
      </c>
      <c r="AM340">
        <f t="shared" si="159"/>
        <v>-2.3931337890430155</v>
      </c>
      <c r="AN340">
        <f t="shared" si="173"/>
        <v>16.64560273030704</v>
      </c>
      <c r="AO340">
        <f t="shared" si="173"/>
        <v>16.645603039995883</v>
      </c>
      <c r="AP340">
        <f t="shared" si="173"/>
        <v>16.645600285290545</v>
      </c>
      <c r="AQ340">
        <f t="shared" si="173"/>
        <v>16.645624788962905</v>
      </c>
      <c r="AR340">
        <f t="shared" si="173"/>
        <v>16.645406852458706</v>
      </c>
      <c r="AS340">
        <f t="shared" si="173"/>
        <v>16.647347465224481</v>
      </c>
      <c r="AT340">
        <f t="shared" si="173"/>
        <v>16.630243569218852</v>
      </c>
      <c r="AU340">
        <f t="shared" si="160"/>
        <v>16.798773855763759</v>
      </c>
    </row>
    <row r="341" spans="1:47">
      <c r="A341" s="44" t="s">
        <v>159</v>
      </c>
      <c r="B341" s="45" t="s">
        <v>49</v>
      </c>
      <c r="C341" s="44">
        <v>55862.720200000003</v>
      </c>
      <c r="D341" s="44">
        <v>5.9999999999999995E-4</v>
      </c>
      <c r="E341" s="58">
        <f t="shared" ref="E341:E404" si="174">+(C341-C$7)/C$8</f>
        <v>33466.98706976074</v>
      </c>
      <c r="F341">
        <f t="shared" ref="F341:F404" si="175">ROUND(2*E341,0)/2</f>
        <v>33467</v>
      </c>
      <c r="G341">
        <f t="shared" si="166"/>
        <v>-4.6743089988012798E-3</v>
      </c>
      <c r="I341" s="117"/>
      <c r="J341" s="117"/>
      <c r="K341" s="116">
        <f t="shared" si="172"/>
        <v>-4.6743089988012798E-3</v>
      </c>
      <c r="M341" s="116"/>
      <c r="O341" s="40">
        <f t="shared" ca="1" si="171"/>
        <v>-5.7827498707569841E-3</v>
      </c>
      <c r="Q341" s="293">
        <f t="shared" ref="Q341:Q404" si="176">C341-15018.5</f>
        <v>40844.220200000003</v>
      </c>
      <c r="R341" s="8">
        <f t="shared" ca="1" si="168"/>
        <v>1.2286411666219221E-6</v>
      </c>
      <c r="S341" s="116">
        <v>1</v>
      </c>
      <c r="T341" s="167">
        <f t="shared" ca="1" si="169"/>
        <v>1.2286411666219221E-6</v>
      </c>
      <c r="U341" s="8"/>
      <c r="Z341">
        <f t="shared" ref="Z341:Z404" si="177">F341</f>
        <v>33467</v>
      </c>
      <c r="AA341">
        <f t="shared" ref="AA341:AA404" si="178">AB$3+AB$4*Z341+AB$5*Z341^2+AH341</f>
        <v>-5.0006692153794835E-3</v>
      </c>
      <c r="AB341">
        <f t="shared" ref="AB341:AB404" si="179">IF(S341&lt;&gt;0,G341-AH341,-9999)</f>
        <v>-9.5752621171312224E-3</v>
      </c>
      <c r="AC341">
        <f t="shared" ref="AC341:AC404" si="180">+G341-P341</f>
        <v>-4.6743089988012798E-3</v>
      </c>
      <c r="AD341">
        <f t="shared" ref="AD341:AD404" si="181">IF(S341&lt;&gt;0,G341-AA341,-9999)</f>
        <v>3.2636021657820365E-4</v>
      </c>
      <c r="AE341">
        <f t="shared" ref="AE341:AE404" si="182">+(G341-AA341)^2*S341</f>
        <v>1.06510990964972E-7</v>
      </c>
      <c r="AF341">
        <f t="shared" ref="AF341:AF404" si="183">IF(S341&lt;&gt;0,G341-P341,-9999)</f>
        <v>-4.6743089988012798E-3</v>
      </c>
      <c r="AG341" s="25"/>
      <c r="AH341">
        <f t="shared" ref="AH341:AH404" si="184">$AB$6*($AB$11/AI341*AJ341+$AB$12)</f>
        <v>4.9009531183299435E-3</v>
      </c>
      <c r="AI341">
        <f t="shared" ref="AI341:AI404" si="185">1+$AB$7*COS(AL341)</f>
        <v>0.86709896203739145</v>
      </c>
      <c r="AJ341">
        <f t="shared" ref="AJ341:AJ404" si="186">SIN(AL341+RADIANS($AB$9))</f>
        <v>0.99993777514195481</v>
      </c>
      <c r="AK341">
        <f t="shared" ref="AK341:AK404" si="187">$AB$7*SIN(AL341)</f>
        <v>-0.13578407163014844</v>
      </c>
      <c r="AL341">
        <f t="shared" ref="AL341:AL404" si="188">2*ATAN(AM341)</f>
        <v>-2.3454647440136829</v>
      </c>
      <c r="AM341">
        <f t="shared" ref="AM341:AM404" si="189">SQRT((1+$AB$7)/(1-$AB$7))*TAN(AN341/2)</f>
        <v>-2.3780479852020746</v>
      </c>
      <c r="AN341">
        <f t="shared" ref="AN341:AT350" si="190">$AU341+$AB$7*SIN(AO341)</f>
        <v>16.650710226000669</v>
      </c>
      <c r="AO341">
        <f t="shared" si="190"/>
        <v>16.650710523360381</v>
      </c>
      <c r="AP341">
        <f t="shared" si="190"/>
        <v>16.65070785975329</v>
      </c>
      <c r="AQ341">
        <f t="shared" si="190"/>
        <v>16.650731719428883</v>
      </c>
      <c r="AR341">
        <f t="shared" si="190"/>
        <v>16.650518020600416</v>
      </c>
      <c r="AS341">
        <f t="shared" si="190"/>
        <v>16.652434258021593</v>
      </c>
      <c r="AT341">
        <f t="shared" si="190"/>
        <v>16.635427665838503</v>
      </c>
      <c r="AU341">
        <f t="shared" ref="AU341:AU404" si="191">RADIANS($AB$9)+$AB$18*(F341-AB$15)</f>
        <v>16.804453542353464</v>
      </c>
    </row>
    <row r="342" spans="1:47">
      <c r="A342" s="53" t="s">
        <v>160</v>
      </c>
      <c r="B342" s="53" t="s">
        <v>45</v>
      </c>
      <c r="C342" s="54">
        <v>55881.336000000003</v>
      </c>
      <c r="D342" s="54" t="s">
        <v>76</v>
      </c>
      <c r="E342" s="58">
        <f t="shared" si="174"/>
        <v>33518.482755704521</v>
      </c>
      <c r="F342">
        <f t="shared" si="175"/>
        <v>33518.5</v>
      </c>
      <c r="G342">
        <f t="shared" si="166"/>
        <v>-6.2338494972209446E-3</v>
      </c>
      <c r="I342" s="117"/>
      <c r="J342" s="117"/>
      <c r="K342" s="116"/>
      <c r="L342" s="116">
        <f>G342</f>
        <v>-6.2338494972209446E-3</v>
      </c>
      <c r="M342" s="116"/>
      <c r="O342" s="40">
        <f t="shared" ca="1" si="171"/>
        <v>-5.9499839535528121E-3</v>
      </c>
      <c r="Q342" s="293">
        <f t="shared" si="176"/>
        <v>40862.836000000003</v>
      </c>
      <c r="R342" s="8">
        <f t="shared" ca="1" si="168"/>
        <v>8.057964688200446E-8</v>
      </c>
      <c r="S342" s="116">
        <v>1</v>
      </c>
      <c r="T342" s="167">
        <f t="shared" ca="1" si="169"/>
        <v>8.057964688200446E-8</v>
      </c>
      <c r="Z342">
        <f t="shared" si="177"/>
        <v>33518.5</v>
      </c>
      <c r="AA342">
        <f t="shared" si="178"/>
        <v>-5.1182106378085497E-3</v>
      </c>
      <c r="AB342">
        <f t="shared" si="179"/>
        <v>-1.1121508786284772E-2</v>
      </c>
      <c r="AC342">
        <f t="shared" si="180"/>
        <v>-6.2338494972209446E-3</v>
      </c>
      <c r="AD342">
        <f t="shared" si="181"/>
        <v>-1.1156388594123949E-3</v>
      </c>
      <c r="AE342">
        <f t="shared" si="182"/>
        <v>1.2446500646309896E-6</v>
      </c>
      <c r="AF342">
        <f t="shared" si="183"/>
        <v>-6.2338494972209446E-3</v>
      </c>
      <c r="AG342" s="25"/>
      <c r="AH342">
        <f t="shared" si="184"/>
        <v>4.8876592890638284E-3</v>
      </c>
      <c r="AI342">
        <f t="shared" si="185"/>
        <v>0.86922372193176445</v>
      </c>
      <c r="AJ342">
        <f t="shared" si="186"/>
        <v>0.99999043012044331</v>
      </c>
      <c r="AK342">
        <f t="shared" si="187"/>
        <v>-0.1378316549077879</v>
      </c>
      <c r="AL342">
        <f t="shared" si="188"/>
        <v>-2.3299340783379017</v>
      </c>
      <c r="AM342">
        <f t="shared" si="189"/>
        <v>-2.3273048435995438</v>
      </c>
      <c r="AN342">
        <f t="shared" si="190"/>
        <v>16.668273568077545</v>
      </c>
      <c r="AO342">
        <f t="shared" si="190"/>
        <v>16.668273825623771</v>
      </c>
      <c r="AP342">
        <f t="shared" si="190"/>
        <v>16.668271461092768</v>
      </c>
      <c r="AQ342">
        <f t="shared" si="190"/>
        <v>16.668293170143645</v>
      </c>
      <c r="AR342">
        <f t="shared" si="190"/>
        <v>16.668093881959535</v>
      </c>
      <c r="AS342">
        <f t="shared" si="190"/>
        <v>16.669925476306222</v>
      </c>
      <c r="AT342">
        <f t="shared" si="190"/>
        <v>16.653267991819732</v>
      </c>
      <c r="AU342">
        <f t="shared" si="191"/>
        <v>16.82395379964478</v>
      </c>
    </row>
    <row r="343" spans="1:47">
      <c r="A343" s="80" t="s">
        <v>161</v>
      </c>
      <c r="B343" s="76" t="s">
        <v>45</v>
      </c>
      <c r="C343" s="75">
        <v>55881.336040000002</v>
      </c>
      <c r="D343" s="75">
        <v>1E-3</v>
      </c>
      <c r="E343" s="58">
        <f t="shared" si="174"/>
        <v>33518.482866353937</v>
      </c>
      <c r="F343">
        <f t="shared" si="175"/>
        <v>33518.5</v>
      </c>
      <c r="G343">
        <f t="shared" si="166"/>
        <v>-6.1938494982314296E-3</v>
      </c>
      <c r="I343" s="117"/>
      <c r="J343" s="117"/>
      <c r="K343" s="116">
        <f>G343</f>
        <v>-6.1938494982314296E-3</v>
      </c>
      <c r="M343" s="116"/>
      <c r="O343" s="40">
        <f t="shared" ca="1" si="171"/>
        <v>-5.9499839535528121E-3</v>
      </c>
      <c r="Q343" s="293">
        <f t="shared" si="176"/>
        <v>40862.836040000002</v>
      </c>
      <c r="R343" s="8">
        <f t="shared" ca="1" si="168"/>
        <v>5.947040388139881E-8</v>
      </c>
      <c r="S343" s="116">
        <v>1</v>
      </c>
      <c r="T343" s="167">
        <f t="shared" ca="1" si="169"/>
        <v>5.947040388139881E-8</v>
      </c>
      <c r="Z343">
        <f t="shared" si="177"/>
        <v>33518.5</v>
      </c>
      <c r="AA343">
        <f t="shared" si="178"/>
        <v>-5.1182106378085497E-3</v>
      </c>
      <c r="AB343">
        <f t="shared" si="179"/>
        <v>-1.1081508787295257E-2</v>
      </c>
      <c r="AC343">
        <f t="shared" si="180"/>
        <v>-6.1938494982314296E-3</v>
      </c>
      <c r="AD343">
        <f t="shared" si="181"/>
        <v>-1.0756388604228799E-3</v>
      </c>
      <c r="AE343">
        <f t="shared" si="182"/>
        <v>1.1569989580518318E-6</v>
      </c>
      <c r="AF343">
        <f t="shared" si="183"/>
        <v>-6.1938494982314296E-3</v>
      </c>
      <c r="AG343" s="25"/>
      <c r="AH343">
        <f t="shared" si="184"/>
        <v>4.8876592890638284E-3</v>
      </c>
      <c r="AI343">
        <f t="shared" si="185"/>
        <v>0.86922372193176445</v>
      </c>
      <c r="AJ343">
        <f t="shared" si="186"/>
        <v>0.99999043012044331</v>
      </c>
      <c r="AK343">
        <f t="shared" si="187"/>
        <v>-0.1378316549077879</v>
      </c>
      <c r="AL343">
        <f t="shared" si="188"/>
        <v>-2.3299340783379017</v>
      </c>
      <c r="AM343">
        <f t="shared" si="189"/>
        <v>-2.3273048435995438</v>
      </c>
      <c r="AN343">
        <f t="shared" si="190"/>
        <v>16.668273568077545</v>
      </c>
      <c r="AO343">
        <f t="shared" si="190"/>
        <v>16.668273825623771</v>
      </c>
      <c r="AP343">
        <f t="shared" si="190"/>
        <v>16.668271461092768</v>
      </c>
      <c r="AQ343">
        <f t="shared" si="190"/>
        <v>16.668293170143645</v>
      </c>
      <c r="AR343">
        <f t="shared" si="190"/>
        <v>16.668093881959535</v>
      </c>
      <c r="AS343">
        <f t="shared" si="190"/>
        <v>16.669925476306222</v>
      </c>
      <c r="AT343">
        <f t="shared" si="190"/>
        <v>16.653267991819732</v>
      </c>
      <c r="AU343">
        <f t="shared" si="191"/>
        <v>16.82395379964478</v>
      </c>
    </row>
    <row r="344" spans="1:47">
      <c r="A344" s="80" t="s">
        <v>161</v>
      </c>
      <c r="B344" s="76" t="s">
        <v>49</v>
      </c>
      <c r="C344" s="75">
        <v>55882.23936</v>
      </c>
      <c r="D344" s="75">
        <v>4.0000000000000002E-4</v>
      </c>
      <c r="E344" s="58">
        <f t="shared" si="174"/>
        <v>33520.981662163227</v>
      </c>
      <c r="F344">
        <f t="shared" si="175"/>
        <v>33521</v>
      </c>
      <c r="G344">
        <f t="shared" ref="G344:G375" si="192">+C344-(C$7+F344*C$8)</f>
        <v>-6.6291670009377412E-3</v>
      </c>
      <c r="I344" s="117"/>
      <c r="J344" s="117"/>
      <c r="K344" s="116">
        <f>G344</f>
        <v>-6.6291670009377412E-3</v>
      </c>
      <c r="M344" s="116"/>
      <c r="O344" s="40">
        <f t="shared" ca="1" si="171"/>
        <v>-5.9581021129118394E-3</v>
      </c>
      <c r="Q344" s="293">
        <f t="shared" si="176"/>
        <v>40863.73936</v>
      </c>
      <c r="R344" s="8">
        <f t="shared" ref="R344:R375" ca="1" si="193">+(O344-G344)^2</f>
        <v>4.5032808394121615E-7</v>
      </c>
      <c r="S344" s="116">
        <v>1</v>
      </c>
      <c r="T344" s="167">
        <f t="shared" ref="T344:T375" ca="1" si="194">+S344*R344</f>
        <v>4.5032808394121615E-7</v>
      </c>
      <c r="U344" s="8"/>
      <c r="Z344">
        <f t="shared" si="177"/>
        <v>33521</v>
      </c>
      <c r="AA344">
        <f t="shared" si="178"/>
        <v>-5.1239643574035581E-3</v>
      </c>
      <c r="AB344">
        <f t="shared" si="179"/>
        <v>-1.151614167053717E-2</v>
      </c>
      <c r="AC344">
        <f t="shared" si="180"/>
        <v>-6.6291670009377412E-3</v>
      </c>
      <c r="AD344">
        <f t="shared" si="181"/>
        <v>-1.5052026435341832E-3</v>
      </c>
      <c r="AE344">
        <f t="shared" si="182"/>
        <v>2.2656349981022933E-6</v>
      </c>
      <c r="AF344">
        <f t="shared" si="183"/>
        <v>-6.6291670009377412E-3</v>
      </c>
      <c r="AG344" s="25"/>
      <c r="AH344">
        <f t="shared" si="184"/>
        <v>4.8869746695994285E-3</v>
      </c>
      <c r="AI344">
        <f t="shared" si="185"/>
        <v>0.86932794049760032</v>
      </c>
      <c r="AJ344">
        <f t="shared" si="186"/>
        <v>0.99998683766460972</v>
      </c>
      <c r="AK344">
        <f t="shared" si="187"/>
        <v>-0.13793046387727884</v>
      </c>
      <c r="AL344">
        <f t="shared" si="188"/>
        <v>-2.3291782199093896</v>
      </c>
      <c r="AM344">
        <f t="shared" si="189"/>
        <v>-2.3248820491730666</v>
      </c>
      <c r="AN344">
        <f t="shared" si="190"/>
        <v>16.669127255433388</v>
      </c>
      <c r="AO344">
        <f t="shared" si="190"/>
        <v>16.669127511144801</v>
      </c>
      <c r="AP344">
        <f t="shared" si="190"/>
        <v>16.669125160590266</v>
      </c>
      <c r="AQ344">
        <f t="shared" si="190"/>
        <v>16.669146767693078</v>
      </c>
      <c r="AR344">
        <f t="shared" si="190"/>
        <v>16.668948172963361</v>
      </c>
      <c r="AS344">
        <f t="shared" si="190"/>
        <v>16.670775624124058</v>
      </c>
      <c r="AT344">
        <f t="shared" si="190"/>
        <v>16.654135673854029</v>
      </c>
      <c r="AU344">
        <f t="shared" si="191"/>
        <v>16.824900414076399</v>
      </c>
    </row>
    <row r="345" spans="1:47">
      <c r="A345" s="53" t="s">
        <v>162</v>
      </c>
      <c r="B345" s="53" t="s">
        <v>49</v>
      </c>
      <c r="C345" s="54">
        <v>55882.239399999999</v>
      </c>
      <c r="D345" s="54" t="s">
        <v>76</v>
      </c>
      <c r="E345" s="58">
        <f t="shared" si="174"/>
        <v>33520.981772812644</v>
      </c>
      <c r="F345">
        <f t="shared" si="175"/>
        <v>33521</v>
      </c>
      <c r="G345">
        <f t="shared" si="192"/>
        <v>-6.5891670019482262E-3</v>
      </c>
      <c r="I345" s="117"/>
      <c r="J345" s="117"/>
      <c r="K345" s="116"/>
      <c r="L345" s="116">
        <f>G345</f>
        <v>-6.5891670019482262E-3</v>
      </c>
      <c r="M345" s="116"/>
      <c r="O345" s="40">
        <f t="shared" ca="1" si="171"/>
        <v>-5.9581021129118394E-3</v>
      </c>
      <c r="Q345" s="293">
        <f t="shared" si="176"/>
        <v>40863.739399999999</v>
      </c>
      <c r="R345" s="8">
        <f t="shared" ca="1" si="193"/>
        <v>3.9824289417450717E-7</v>
      </c>
      <c r="S345" s="116">
        <v>1</v>
      </c>
      <c r="T345" s="167">
        <f t="shared" ca="1" si="194"/>
        <v>3.9824289417450717E-7</v>
      </c>
      <c r="Z345">
        <f t="shared" si="177"/>
        <v>33521</v>
      </c>
      <c r="AA345">
        <f t="shared" si="178"/>
        <v>-5.1239643574035581E-3</v>
      </c>
      <c r="AB345">
        <f t="shared" si="179"/>
        <v>-1.1476141671547655E-2</v>
      </c>
      <c r="AC345">
        <f t="shared" si="180"/>
        <v>-6.5891670019482262E-3</v>
      </c>
      <c r="AD345">
        <f t="shared" si="181"/>
        <v>-1.4652026445446682E-3</v>
      </c>
      <c r="AE345">
        <f t="shared" si="182"/>
        <v>2.1468187895806892E-6</v>
      </c>
      <c r="AF345">
        <f t="shared" si="183"/>
        <v>-6.5891670019482262E-3</v>
      </c>
      <c r="AG345" s="25"/>
      <c r="AH345">
        <f t="shared" si="184"/>
        <v>4.8869746695994285E-3</v>
      </c>
      <c r="AI345">
        <f t="shared" si="185"/>
        <v>0.86932794049760032</v>
      </c>
      <c r="AJ345">
        <f t="shared" si="186"/>
        <v>0.99998683766460972</v>
      </c>
      <c r="AK345">
        <f t="shared" si="187"/>
        <v>-0.13793046387727884</v>
      </c>
      <c r="AL345">
        <f t="shared" si="188"/>
        <v>-2.3291782199093896</v>
      </c>
      <c r="AM345">
        <f t="shared" si="189"/>
        <v>-2.3248820491730666</v>
      </c>
      <c r="AN345">
        <f t="shared" si="190"/>
        <v>16.669127255433388</v>
      </c>
      <c r="AO345">
        <f t="shared" si="190"/>
        <v>16.669127511144801</v>
      </c>
      <c r="AP345">
        <f t="shared" si="190"/>
        <v>16.669125160590266</v>
      </c>
      <c r="AQ345">
        <f t="shared" si="190"/>
        <v>16.669146767693078</v>
      </c>
      <c r="AR345">
        <f t="shared" si="190"/>
        <v>16.668948172963361</v>
      </c>
      <c r="AS345">
        <f t="shared" si="190"/>
        <v>16.670775624124058</v>
      </c>
      <c r="AT345">
        <f t="shared" si="190"/>
        <v>16.654135673854029</v>
      </c>
      <c r="AU345">
        <f t="shared" si="191"/>
        <v>16.824900414076399</v>
      </c>
    </row>
    <row r="346" spans="1:47">
      <c r="A346" s="80" t="s">
        <v>161</v>
      </c>
      <c r="B346" s="76" t="s">
        <v>49</v>
      </c>
      <c r="C346" s="75">
        <v>55882.240259999999</v>
      </c>
      <c r="D346" s="75">
        <v>2.9999999999999997E-4</v>
      </c>
      <c r="E346" s="58">
        <f t="shared" si="174"/>
        <v>33520.984151775134</v>
      </c>
      <c r="F346">
        <f t="shared" si="175"/>
        <v>33521</v>
      </c>
      <c r="G346">
        <f t="shared" si="192"/>
        <v>-5.7291670018457808E-3</v>
      </c>
      <c r="I346" s="117"/>
      <c r="J346" s="117"/>
      <c r="K346" s="116">
        <f>G346</f>
        <v>-5.7291670018457808E-3</v>
      </c>
      <c r="M346" s="116"/>
      <c r="O346" s="40">
        <f t="shared" ca="1" si="171"/>
        <v>-5.9581021129118394E-3</v>
      </c>
      <c r="Q346" s="293">
        <f t="shared" si="176"/>
        <v>40863.740259999999</v>
      </c>
      <c r="R346" s="8">
        <f t="shared" ca="1" si="193"/>
        <v>5.2411285078828625E-8</v>
      </c>
      <c r="S346" s="116">
        <v>1</v>
      </c>
      <c r="T346" s="167">
        <f t="shared" ca="1" si="194"/>
        <v>5.2411285078828625E-8</v>
      </c>
      <c r="U346" s="8"/>
      <c r="Z346">
        <f t="shared" si="177"/>
        <v>33521</v>
      </c>
      <c r="AA346">
        <f t="shared" si="178"/>
        <v>-5.1239643574035581E-3</v>
      </c>
      <c r="AB346">
        <f t="shared" si="179"/>
        <v>-1.0616141671445209E-2</v>
      </c>
      <c r="AC346">
        <f t="shared" si="180"/>
        <v>-5.7291670018457808E-3</v>
      </c>
      <c r="AD346">
        <f t="shared" si="181"/>
        <v>-6.0520264444222267E-4</v>
      </c>
      <c r="AE346">
        <f t="shared" si="182"/>
        <v>3.6627024083985941E-7</v>
      </c>
      <c r="AF346">
        <f t="shared" si="183"/>
        <v>-5.7291670018457808E-3</v>
      </c>
      <c r="AG346" s="25"/>
      <c r="AH346">
        <f t="shared" si="184"/>
        <v>4.8869746695994285E-3</v>
      </c>
      <c r="AI346">
        <f t="shared" si="185"/>
        <v>0.86932794049760032</v>
      </c>
      <c r="AJ346">
        <f t="shared" si="186"/>
        <v>0.99998683766460972</v>
      </c>
      <c r="AK346">
        <f t="shared" si="187"/>
        <v>-0.13793046387727884</v>
      </c>
      <c r="AL346">
        <f t="shared" si="188"/>
        <v>-2.3291782199093896</v>
      </c>
      <c r="AM346">
        <f t="shared" si="189"/>
        <v>-2.3248820491730666</v>
      </c>
      <c r="AN346">
        <f t="shared" si="190"/>
        <v>16.669127255433388</v>
      </c>
      <c r="AO346">
        <f t="shared" si="190"/>
        <v>16.669127511144801</v>
      </c>
      <c r="AP346">
        <f t="shared" si="190"/>
        <v>16.669125160590266</v>
      </c>
      <c r="AQ346">
        <f t="shared" si="190"/>
        <v>16.669146767693078</v>
      </c>
      <c r="AR346">
        <f t="shared" si="190"/>
        <v>16.668948172963361</v>
      </c>
      <c r="AS346">
        <f t="shared" si="190"/>
        <v>16.670775624124058</v>
      </c>
      <c r="AT346">
        <f t="shared" si="190"/>
        <v>16.654135673854029</v>
      </c>
      <c r="AU346">
        <f t="shared" si="191"/>
        <v>16.824900414076399</v>
      </c>
    </row>
    <row r="347" spans="1:47">
      <c r="A347" s="53" t="s">
        <v>162</v>
      </c>
      <c r="B347" s="53" t="s">
        <v>49</v>
      </c>
      <c r="C347" s="54">
        <v>55882.240299999998</v>
      </c>
      <c r="D347" s="54" t="s">
        <v>76</v>
      </c>
      <c r="E347" s="58">
        <f t="shared" si="174"/>
        <v>33520.98426242455</v>
      </c>
      <c r="F347">
        <f t="shared" si="175"/>
        <v>33521</v>
      </c>
      <c r="G347">
        <f t="shared" si="192"/>
        <v>-5.6891670028562658E-3</v>
      </c>
      <c r="I347" s="117"/>
      <c r="J347" s="117"/>
      <c r="K347" s="116"/>
      <c r="L347" s="116">
        <f>G347</f>
        <v>-5.6891670028562658E-3</v>
      </c>
      <c r="M347" s="116"/>
      <c r="O347" s="40">
        <f t="shared" ca="1" si="171"/>
        <v>-5.9581021129118394E-3</v>
      </c>
      <c r="Q347" s="293">
        <f t="shared" si="176"/>
        <v>40863.740299999998</v>
      </c>
      <c r="R347" s="8">
        <f t="shared" ca="1" si="193"/>
        <v>7.2326093420603529E-8</v>
      </c>
      <c r="S347" s="116">
        <v>1</v>
      </c>
      <c r="T347" s="167">
        <f t="shared" ca="1" si="194"/>
        <v>7.2326093420603529E-8</v>
      </c>
      <c r="Z347">
        <f t="shared" si="177"/>
        <v>33521</v>
      </c>
      <c r="AA347">
        <f t="shared" si="178"/>
        <v>-5.1239643574035581E-3</v>
      </c>
      <c r="AB347">
        <f t="shared" si="179"/>
        <v>-1.0576141672455694E-2</v>
      </c>
      <c r="AC347">
        <f t="shared" si="180"/>
        <v>-5.6891670028562658E-3</v>
      </c>
      <c r="AD347">
        <f t="shared" si="181"/>
        <v>-5.6520264545270767E-4</v>
      </c>
      <c r="AE347">
        <f t="shared" si="182"/>
        <v>3.1945403042673914E-7</v>
      </c>
      <c r="AF347">
        <f t="shared" si="183"/>
        <v>-5.6891670028562658E-3</v>
      </c>
      <c r="AG347" s="25"/>
      <c r="AH347">
        <f t="shared" si="184"/>
        <v>4.8869746695994285E-3</v>
      </c>
      <c r="AI347">
        <f t="shared" si="185"/>
        <v>0.86932794049760032</v>
      </c>
      <c r="AJ347">
        <f t="shared" si="186"/>
        <v>0.99998683766460972</v>
      </c>
      <c r="AK347">
        <f t="shared" si="187"/>
        <v>-0.13793046387727884</v>
      </c>
      <c r="AL347">
        <f t="shared" si="188"/>
        <v>-2.3291782199093896</v>
      </c>
      <c r="AM347">
        <f t="shared" si="189"/>
        <v>-2.3248820491730666</v>
      </c>
      <c r="AN347">
        <f t="shared" si="190"/>
        <v>16.669127255433388</v>
      </c>
      <c r="AO347">
        <f t="shared" si="190"/>
        <v>16.669127511144801</v>
      </c>
      <c r="AP347">
        <f t="shared" si="190"/>
        <v>16.669125160590266</v>
      </c>
      <c r="AQ347">
        <f t="shared" si="190"/>
        <v>16.669146767693078</v>
      </c>
      <c r="AR347">
        <f t="shared" si="190"/>
        <v>16.668948172963361</v>
      </c>
      <c r="AS347">
        <f t="shared" si="190"/>
        <v>16.670775624124058</v>
      </c>
      <c r="AT347">
        <f t="shared" si="190"/>
        <v>16.654135673854029</v>
      </c>
      <c r="AU347">
        <f t="shared" si="191"/>
        <v>16.824900414076399</v>
      </c>
    </row>
    <row r="348" spans="1:47">
      <c r="A348" s="86" t="s">
        <v>161</v>
      </c>
      <c r="B348" s="74" t="s">
        <v>49</v>
      </c>
      <c r="C348" s="73">
        <v>55882.240559999998</v>
      </c>
      <c r="D348" s="73">
        <v>4.0000000000000002E-4</v>
      </c>
      <c r="E348" s="58">
        <f t="shared" si="174"/>
        <v>33520.984981645764</v>
      </c>
      <c r="F348">
        <f t="shared" si="175"/>
        <v>33521</v>
      </c>
      <c r="G348">
        <f t="shared" si="192"/>
        <v>-5.4291670021484606E-3</v>
      </c>
      <c r="I348" s="117"/>
      <c r="J348" s="117"/>
      <c r="K348" s="116">
        <f>G348</f>
        <v>-5.4291670021484606E-3</v>
      </c>
      <c r="M348" s="116"/>
      <c r="O348" s="40">
        <f t="shared" ca="1" si="171"/>
        <v>-5.9581021129118394E-3</v>
      </c>
      <c r="Q348" s="293">
        <f t="shared" si="176"/>
        <v>40863.740559999998</v>
      </c>
      <c r="R348" s="8">
        <f t="shared" ca="1" si="193"/>
        <v>2.7977235139826783E-7</v>
      </c>
      <c r="S348" s="116">
        <v>1</v>
      </c>
      <c r="T348" s="167">
        <f t="shared" ca="1" si="194"/>
        <v>2.7977235139826783E-7</v>
      </c>
      <c r="V348" s="8"/>
      <c r="Z348">
        <f t="shared" si="177"/>
        <v>33521</v>
      </c>
      <c r="AA348">
        <f t="shared" si="178"/>
        <v>-5.1239643574035581E-3</v>
      </c>
      <c r="AB348">
        <f t="shared" si="179"/>
        <v>-1.0316141671747889E-2</v>
      </c>
      <c r="AC348">
        <f t="shared" si="180"/>
        <v>-5.4291670021484606E-3</v>
      </c>
      <c r="AD348">
        <f t="shared" si="181"/>
        <v>-3.0520264474490251E-4</v>
      </c>
      <c r="AE348">
        <f t="shared" si="182"/>
        <v>9.3148654359283171E-8</v>
      </c>
      <c r="AF348">
        <f t="shared" si="183"/>
        <v>-5.4291670021484606E-3</v>
      </c>
      <c r="AG348" s="25"/>
      <c r="AH348">
        <f t="shared" si="184"/>
        <v>4.8869746695994285E-3</v>
      </c>
      <c r="AI348">
        <f t="shared" si="185"/>
        <v>0.86932794049760032</v>
      </c>
      <c r="AJ348">
        <f t="shared" si="186"/>
        <v>0.99998683766460972</v>
      </c>
      <c r="AK348">
        <f t="shared" si="187"/>
        <v>-0.13793046387727884</v>
      </c>
      <c r="AL348">
        <f t="shared" si="188"/>
        <v>-2.3291782199093896</v>
      </c>
      <c r="AM348">
        <f t="shared" si="189"/>
        <v>-2.3248820491730666</v>
      </c>
      <c r="AN348">
        <f t="shared" si="190"/>
        <v>16.669127255433388</v>
      </c>
      <c r="AO348">
        <f t="shared" si="190"/>
        <v>16.669127511144801</v>
      </c>
      <c r="AP348">
        <f t="shared" si="190"/>
        <v>16.669125160590266</v>
      </c>
      <c r="AQ348">
        <f t="shared" si="190"/>
        <v>16.669146767693078</v>
      </c>
      <c r="AR348">
        <f t="shared" si="190"/>
        <v>16.668948172963361</v>
      </c>
      <c r="AS348">
        <f t="shared" si="190"/>
        <v>16.670775624124058</v>
      </c>
      <c r="AT348">
        <f t="shared" si="190"/>
        <v>16.654135673854029</v>
      </c>
      <c r="AU348">
        <f t="shared" si="191"/>
        <v>16.824900414076399</v>
      </c>
    </row>
    <row r="349" spans="1:47">
      <c r="A349" s="68" t="s">
        <v>162</v>
      </c>
      <c r="B349" s="68" t="s">
        <v>49</v>
      </c>
      <c r="C349" s="69">
        <v>55882.240599999997</v>
      </c>
      <c r="D349" s="69" t="s">
        <v>76</v>
      </c>
      <c r="E349" s="58">
        <f t="shared" si="174"/>
        <v>33520.985092295181</v>
      </c>
      <c r="F349">
        <f t="shared" si="175"/>
        <v>33521</v>
      </c>
      <c r="G349">
        <f t="shared" si="192"/>
        <v>-5.3891670031589456E-3</v>
      </c>
      <c r="I349" s="117"/>
      <c r="J349" s="117"/>
      <c r="K349" s="116"/>
      <c r="L349" s="116">
        <f>G349</f>
        <v>-5.3891670031589456E-3</v>
      </c>
      <c r="M349" s="116"/>
      <c r="O349" s="40">
        <f t="shared" ca="1" si="171"/>
        <v>-5.9581021129118394E-3</v>
      </c>
      <c r="Q349" s="293">
        <f t="shared" si="176"/>
        <v>40863.740599999997</v>
      </c>
      <c r="R349" s="8">
        <f t="shared" ca="1" si="193"/>
        <v>3.2368715910953737E-7</v>
      </c>
      <c r="S349" s="116">
        <v>1</v>
      </c>
      <c r="T349" s="167">
        <f t="shared" ca="1" si="194"/>
        <v>3.2368715910953737E-7</v>
      </c>
      <c r="Z349">
        <f t="shared" si="177"/>
        <v>33521</v>
      </c>
      <c r="AA349">
        <f t="shared" si="178"/>
        <v>-5.1239643574035581E-3</v>
      </c>
      <c r="AB349">
        <f t="shared" si="179"/>
        <v>-1.0276141672758374E-2</v>
      </c>
      <c r="AC349">
        <f t="shared" si="180"/>
        <v>-5.3891670031589456E-3</v>
      </c>
      <c r="AD349">
        <f t="shared" si="181"/>
        <v>-2.652026457553875E-4</v>
      </c>
      <c r="AE349">
        <f t="shared" si="182"/>
        <v>7.0332443315657551E-8</v>
      </c>
      <c r="AF349">
        <f t="shared" si="183"/>
        <v>-5.3891670031589456E-3</v>
      </c>
      <c r="AG349" s="25"/>
      <c r="AH349">
        <f t="shared" si="184"/>
        <v>4.8869746695994285E-3</v>
      </c>
      <c r="AI349">
        <f t="shared" si="185"/>
        <v>0.86932794049760032</v>
      </c>
      <c r="AJ349">
        <f t="shared" si="186"/>
        <v>0.99998683766460972</v>
      </c>
      <c r="AK349">
        <f t="shared" si="187"/>
        <v>-0.13793046387727884</v>
      </c>
      <c r="AL349">
        <f t="shared" si="188"/>
        <v>-2.3291782199093896</v>
      </c>
      <c r="AM349">
        <f t="shared" si="189"/>
        <v>-2.3248820491730666</v>
      </c>
      <c r="AN349">
        <f t="shared" si="190"/>
        <v>16.669127255433388</v>
      </c>
      <c r="AO349">
        <f t="shared" si="190"/>
        <v>16.669127511144801</v>
      </c>
      <c r="AP349">
        <f t="shared" si="190"/>
        <v>16.669125160590266</v>
      </c>
      <c r="AQ349">
        <f t="shared" si="190"/>
        <v>16.669146767693078</v>
      </c>
      <c r="AR349">
        <f t="shared" si="190"/>
        <v>16.668948172963361</v>
      </c>
      <c r="AS349">
        <f t="shared" si="190"/>
        <v>16.670775624124058</v>
      </c>
      <c r="AT349">
        <f t="shared" si="190"/>
        <v>16.654135673854029</v>
      </c>
      <c r="AU349">
        <f t="shared" si="191"/>
        <v>16.824900414076399</v>
      </c>
    </row>
    <row r="350" spans="1:47">
      <c r="A350" s="87" t="s">
        <v>163</v>
      </c>
      <c r="B350" s="88" t="s">
        <v>49</v>
      </c>
      <c r="C350" s="89">
        <v>56116.4928</v>
      </c>
      <c r="D350" s="89">
        <v>1E-4</v>
      </c>
      <c r="E350" s="58">
        <f t="shared" si="174"/>
        <v>34168.981832851023</v>
      </c>
      <c r="F350">
        <f t="shared" si="175"/>
        <v>34169</v>
      </c>
      <c r="G350">
        <f t="shared" si="192"/>
        <v>-6.5674629950080998E-3</v>
      </c>
      <c r="I350" s="117"/>
      <c r="J350" s="117"/>
      <c r="K350" s="116">
        <f t="shared" ref="K350:K355" si="195">G350</f>
        <v>-6.5674629950080998E-3</v>
      </c>
      <c r="M350" s="116"/>
      <c r="O350" s="40">
        <f t="shared" ca="1" si="171"/>
        <v>-8.0623290187701591E-3</v>
      </c>
      <c r="Q350" s="293">
        <f t="shared" si="176"/>
        <v>41097.9928</v>
      </c>
      <c r="R350" s="8">
        <f t="shared" ca="1" si="193"/>
        <v>2.2346244289981896E-6</v>
      </c>
      <c r="S350" s="116">
        <v>1</v>
      </c>
      <c r="T350" s="167">
        <f t="shared" ca="1" si="194"/>
        <v>2.2346244289981896E-6</v>
      </c>
      <c r="Z350">
        <f t="shared" si="177"/>
        <v>34169</v>
      </c>
      <c r="AA350">
        <f t="shared" si="178"/>
        <v>-6.7671305036607282E-3</v>
      </c>
      <c r="AB350">
        <f t="shared" si="179"/>
        <v>-1.1151839311617284E-2</v>
      </c>
      <c r="AC350">
        <f t="shared" si="180"/>
        <v>-6.5674629950080998E-3</v>
      </c>
      <c r="AD350">
        <f t="shared" si="181"/>
        <v>1.9966750865262842E-4</v>
      </c>
      <c r="AE350">
        <f t="shared" si="182"/>
        <v>3.9867114011547447E-8</v>
      </c>
      <c r="AF350">
        <f t="shared" si="183"/>
        <v>-6.5674629950080998E-3</v>
      </c>
      <c r="AG350" s="25"/>
      <c r="AH350">
        <f t="shared" si="184"/>
        <v>4.5843763166091836E-3</v>
      </c>
      <c r="AI350">
        <f t="shared" si="185"/>
        <v>0.89975756070050139</v>
      </c>
      <c r="AJ350">
        <f t="shared" si="186"/>
        <v>0.97849758446235691</v>
      </c>
      <c r="AK350">
        <f t="shared" si="187"/>
        <v>-0.16140462621401636</v>
      </c>
      <c r="AL350">
        <f t="shared" si="188"/>
        <v>-2.1265595210219943</v>
      </c>
      <c r="AM350">
        <f t="shared" si="189"/>
        <v>-1.7982287503621375</v>
      </c>
      <c r="AN350">
        <f t="shared" si="190"/>
        <v>16.894143770793672</v>
      </c>
      <c r="AO350">
        <f t="shared" si="190"/>
        <v>16.894143790273066</v>
      </c>
      <c r="AP350">
        <f t="shared" si="190"/>
        <v>16.894143517026087</v>
      </c>
      <c r="AQ350">
        <f t="shared" si="190"/>
        <v>16.894147350011693</v>
      </c>
      <c r="AR350">
        <f t="shared" si="190"/>
        <v>16.894093585931532</v>
      </c>
      <c r="AS350">
        <f t="shared" si="190"/>
        <v>16.894848371345567</v>
      </c>
      <c r="AT350">
        <f t="shared" si="190"/>
        <v>16.884377669961832</v>
      </c>
      <c r="AU350">
        <f t="shared" si="191"/>
        <v>17.070262874751634</v>
      </c>
    </row>
    <row r="351" spans="1:47">
      <c r="A351" s="73" t="s">
        <v>164</v>
      </c>
      <c r="B351" s="74" t="s">
        <v>49</v>
      </c>
      <c r="C351" s="73">
        <v>56148.484299999996</v>
      </c>
      <c r="D351" s="73">
        <v>2.9999999999999997E-4</v>
      </c>
      <c r="E351" s="58">
        <f t="shared" si="174"/>
        <v>34257.477854341916</v>
      </c>
      <c r="F351">
        <f t="shared" si="175"/>
        <v>34257.5</v>
      </c>
      <c r="G351">
        <f t="shared" si="192"/>
        <v>-8.0057025043061003E-3</v>
      </c>
      <c r="I351" s="117"/>
      <c r="J351" s="117"/>
      <c r="K351" s="116">
        <f t="shared" si="195"/>
        <v>-8.0057025043061003E-3</v>
      </c>
      <c r="M351" s="116"/>
      <c r="O351" s="40">
        <f t="shared" ca="1" si="171"/>
        <v>-8.3497118600795173E-3</v>
      </c>
      <c r="Q351" s="293">
        <f t="shared" si="176"/>
        <v>41129.984299999996</v>
      </c>
      <c r="R351" s="8">
        <f t="shared" ca="1" si="193"/>
        <v>1.1834243685964136E-7</v>
      </c>
      <c r="S351" s="116">
        <v>1</v>
      </c>
      <c r="T351" s="167">
        <f t="shared" ca="1" si="194"/>
        <v>1.1834243685964136E-7</v>
      </c>
      <c r="Z351">
        <f t="shared" si="177"/>
        <v>34257.5</v>
      </c>
      <c r="AA351">
        <f t="shared" si="178"/>
        <v>-7.0153604124744947E-3</v>
      </c>
      <c r="AB351">
        <f t="shared" si="179"/>
        <v>-1.2529057694818452E-2</v>
      </c>
      <c r="AC351">
        <f t="shared" si="180"/>
        <v>-8.0057025043061003E-3</v>
      </c>
      <c r="AD351">
        <f t="shared" si="181"/>
        <v>-9.9034209183160565E-4</v>
      </c>
      <c r="AE351">
        <f t="shared" si="182"/>
        <v>9.8077745885340048E-7</v>
      </c>
      <c r="AF351">
        <f t="shared" si="183"/>
        <v>-8.0057025043061003E-3</v>
      </c>
      <c r="AG351" s="25"/>
      <c r="AH351">
        <f t="shared" si="184"/>
        <v>4.5233551905123513E-3</v>
      </c>
      <c r="AI351">
        <f t="shared" si="185"/>
        <v>0.90444954741448247</v>
      </c>
      <c r="AJ351">
        <f t="shared" si="186"/>
        <v>0.97214867329451604</v>
      </c>
      <c r="AK351">
        <f t="shared" si="187"/>
        <v>-0.16422579276929294</v>
      </c>
      <c r="AL351">
        <f t="shared" si="188"/>
        <v>-2.0977436502167968</v>
      </c>
      <c r="AM351">
        <f t="shared" si="189"/>
        <v>-1.7387673870855567</v>
      </c>
      <c r="AN351">
        <f t="shared" ref="AN351:AT360" si="196">$AU351+$AB$7*SIN(AO351)</f>
        <v>16.925505181154939</v>
      </c>
      <c r="AO351">
        <f t="shared" si="196"/>
        <v>16.925505192831992</v>
      </c>
      <c r="AP351">
        <f t="shared" si="196"/>
        <v>16.925505015183138</v>
      </c>
      <c r="AQ351">
        <f t="shared" si="196"/>
        <v>16.92550771785297</v>
      </c>
      <c r="AR351">
        <f t="shared" si="196"/>
        <v>16.925466602790927</v>
      </c>
      <c r="AS351">
        <f t="shared" si="196"/>
        <v>16.926092572735737</v>
      </c>
      <c r="AT351">
        <f t="shared" si="196"/>
        <v>16.916674538954748</v>
      </c>
      <c r="AU351">
        <f t="shared" si="191"/>
        <v>17.10377302563089</v>
      </c>
    </row>
    <row r="352" spans="1:47">
      <c r="A352" s="90" t="s">
        <v>165</v>
      </c>
      <c r="B352" s="71" t="s">
        <v>49</v>
      </c>
      <c r="C352" s="70">
        <v>56162.04</v>
      </c>
      <c r="D352" s="70" t="s">
        <v>124</v>
      </c>
      <c r="E352" s="58">
        <f t="shared" si="174"/>
        <v>34294.976112270575</v>
      </c>
      <c r="F352">
        <f t="shared" si="175"/>
        <v>34295</v>
      </c>
      <c r="G352">
        <f t="shared" si="192"/>
        <v>-8.6354649974964559E-3</v>
      </c>
      <c r="I352" s="117"/>
      <c r="J352" s="117"/>
      <c r="K352" s="116">
        <f t="shared" si="195"/>
        <v>-8.6354649974964559E-3</v>
      </c>
      <c r="M352" s="116"/>
      <c r="O352" s="40">
        <f t="shared" ca="1" si="171"/>
        <v>-8.4714842504648308E-3</v>
      </c>
      <c r="Q352" s="293">
        <f t="shared" si="176"/>
        <v>41143.54</v>
      </c>
      <c r="R352" s="8">
        <f t="shared" ca="1" si="193"/>
        <v>2.6889685397049834E-8</v>
      </c>
      <c r="S352" s="116">
        <v>1</v>
      </c>
      <c r="T352" s="167">
        <f t="shared" ca="1" si="194"/>
        <v>2.6889685397049834E-8</v>
      </c>
      <c r="U352" s="8"/>
      <c r="V352" s="8"/>
      <c r="Z352">
        <f t="shared" si="177"/>
        <v>34295</v>
      </c>
      <c r="AA352">
        <f t="shared" si="178"/>
        <v>-7.1222899263941337E-3</v>
      </c>
      <c r="AB352">
        <f t="shared" si="179"/>
        <v>-1.3131515236926959E-2</v>
      </c>
      <c r="AC352">
        <f t="shared" si="180"/>
        <v>-8.6354649974964559E-3</v>
      </c>
      <c r="AD352">
        <f t="shared" si="181"/>
        <v>-1.5131750711023222E-3</v>
      </c>
      <c r="AE352">
        <f t="shared" si="182"/>
        <v>2.289698795805518E-6</v>
      </c>
      <c r="AF352">
        <f t="shared" si="183"/>
        <v>-8.6354649974964559E-3</v>
      </c>
      <c r="AG352" s="25"/>
      <c r="AH352">
        <f t="shared" si="184"/>
        <v>4.4960502394305029E-3</v>
      </c>
      <c r="AI352">
        <f t="shared" si="185"/>
        <v>0.90647694171145388</v>
      </c>
      <c r="AJ352">
        <f t="shared" si="186"/>
        <v>0.96919216146942011</v>
      </c>
      <c r="AK352">
        <f t="shared" si="187"/>
        <v>-0.16538874680085464</v>
      </c>
      <c r="AL352">
        <f t="shared" si="188"/>
        <v>-2.0854421981440705</v>
      </c>
      <c r="AM352">
        <f t="shared" si="189"/>
        <v>-1.714282644815839</v>
      </c>
      <c r="AN352">
        <f t="shared" si="196"/>
        <v>16.938843536911204</v>
      </c>
      <c r="AO352">
        <f t="shared" si="196"/>
        <v>16.938843546147297</v>
      </c>
      <c r="AP352">
        <f t="shared" si="196"/>
        <v>16.93884340034688</v>
      </c>
      <c r="AQ352">
        <f t="shared" si="196"/>
        <v>16.938845701950125</v>
      </c>
      <c r="AR352">
        <f t="shared" si="196"/>
        <v>16.938809370623638</v>
      </c>
      <c r="AS352">
        <f t="shared" si="196"/>
        <v>16.939383305059341</v>
      </c>
      <c r="AT352">
        <f t="shared" si="196"/>
        <v>16.930422949927866</v>
      </c>
      <c r="AU352">
        <f t="shared" si="191"/>
        <v>17.117972242105154</v>
      </c>
    </row>
    <row r="353" spans="1:47">
      <c r="A353" s="90" t="s">
        <v>165</v>
      </c>
      <c r="B353" s="71" t="s">
        <v>45</v>
      </c>
      <c r="C353" s="70">
        <v>56162.221599999997</v>
      </c>
      <c r="D353" s="70" t="s">
        <v>124</v>
      </c>
      <c r="E353" s="58">
        <f t="shared" si="174"/>
        <v>34295.478460628809</v>
      </c>
      <c r="F353">
        <f t="shared" si="175"/>
        <v>34295.5</v>
      </c>
      <c r="G353">
        <f t="shared" si="192"/>
        <v>-7.7865284984000027E-3</v>
      </c>
      <c r="I353" s="117"/>
      <c r="J353" s="117"/>
      <c r="K353" s="116">
        <f t="shared" si="195"/>
        <v>-7.7865284984000027E-3</v>
      </c>
      <c r="M353" s="116"/>
      <c r="O353" s="40">
        <f t="shared" ca="1" si="171"/>
        <v>-8.4731078823366418E-3</v>
      </c>
      <c r="Q353" s="293">
        <f t="shared" si="176"/>
        <v>41143.721599999997</v>
      </c>
      <c r="R353" s="8">
        <f t="shared" ca="1" si="193"/>
        <v>4.7139125044681488E-7</v>
      </c>
      <c r="S353" s="116">
        <v>1</v>
      </c>
      <c r="T353" s="167">
        <f t="shared" ca="1" si="194"/>
        <v>4.7139125044681488E-7</v>
      </c>
      <c r="Z353">
        <f t="shared" si="177"/>
        <v>34295.5</v>
      </c>
      <c r="AA353">
        <f t="shared" si="178"/>
        <v>-7.1237226895124435E-3</v>
      </c>
      <c r="AB353">
        <f t="shared" si="179"/>
        <v>-1.2282208837103809E-2</v>
      </c>
      <c r="AC353">
        <f t="shared" si="180"/>
        <v>-7.7865284984000027E-3</v>
      </c>
      <c r="AD353">
        <f t="shared" si="181"/>
        <v>-6.6280580888755918E-4</v>
      </c>
      <c r="AE353">
        <f t="shared" si="182"/>
        <v>4.3931154029509162E-7</v>
      </c>
      <c r="AF353">
        <f t="shared" si="183"/>
        <v>-7.7865284984000027E-3</v>
      </c>
      <c r="AG353" s="25"/>
      <c r="AH353">
        <f t="shared" si="184"/>
        <v>4.4956803387038056E-3</v>
      </c>
      <c r="AI353">
        <f t="shared" si="185"/>
        <v>0.90650413162585386</v>
      </c>
      <c r="AJ353">
        <f t="shared" si="186"/>
        <v>0.96915165757282717</v>
      </c>
      <c r="AK353">
        <f t="shared" si="187"/>
        <v>-0.16540411904473343</v>
      </c>
      <c r="AL353">
        <f t="shared" si="188"/>
        <v>-2.0852778057574977</v>
      </c>
      <c r="AM353">
        <f t="shared" si="189"/>
        <v>-1.7139589389395729</v>
      </c>
      <c r="AN353">
        <f t="shared" si="196"/>
        <v>16.939021583811009</v>
      </c>
      <c r="AO353">
        <f t="shared" si="196"/>
        <v>16.939021593017554</v>
      </c>
      <c r="AP353">
        <f t="shared" si="196"/>
        <v>16.93902144761039</v>
      </c>
      <c r="AQ353">
        <f t="shared" si="196"/>
        <v>16.939023744161958</v>
      </c>
      <c r="AR353">
        <f t="shared" si="196"/>
        <v>16.93898747431442</v>
      </c>
      <c r="AS353">
        <f t="shared" si="196"/>
        <v>16.93956072594505</v>
      </c>
      <c r="AT353">
        <f t="shared" si="196"/>
        <v>16.930606517326076</v>
      </c>
      <c r="AU353">
        <f t="shared" si="191"/>
        <v>17.118161564991475</v>
      </c>
    </row>
    <row r="354" spans="1:47">
      <c r="A354" s="86" t="s">
        <v>166</v>
      </c>
      <c r="B354" s="74" t="s">
        <v>49</v>
      </c>
      <c r="C354" s="73">
        <v>56167.823700000001</v>
      </c>
      <c r="D354" s="73">
        <v>2.9999999999999997E-4</v>
      </c>
      <c r="E354" s="58">
        <f t="shared" si="174"/>
        <v>34310.975188259414</v>
      </c>
      <c r="F354">
        <f t="shared" si="175"/>
        <v>34311</v>
      </c>
      <c r="G354">
        <f t="shared" si="192"/>
        <v>-8.9694970010896213E-3</v>
      </c>
      <c r="I354" s="117"/>
      <c r="J354" s="117"/>
      <c r="K354" s="116">
        <f t="shared" si="195"/>
        <v>-8.9694970010896213E-3</v>
      </c>
      <c r="M354" s="116"/>
      <c r="O354" s="40">
        <f t="shared" ca="1" si="171"/>
        <v>-8.5234404703625755E-3</v>
      </c>
      <c r="Q354" s="293">
        <f t="shared" si="176"/>
        <v>41149.323700000001</v>
      </c>
      <c r="R354" s="8">
        <f t="shared" ca="1" si="193"/>
        <v>1.9896642860424803E-7</v>
      </c>
      <c r="S354" s="116">
        <v>1</v>
      </c>
      <c r="T354" s="167">
        <f t="shared" ca="1" si="194"/>
        <v>1.9896642860424803E-7</v>
      </c>
      <c r="U354" s="8"/>
      <c r="V354" s="8"/>
      <c r="Z354">
        <f t="shared" si="177"/>
        <v>34311</v>
      </c>
      <c r="AA354">
        <f t="shared" si="178"/>
        <v>-7.1682302381196111E-3</v>
      </c>
      <c r="AB354">
        <f t="shared" si="179"/>
        <v>-1.3453634208764505E-2</v>
      </c>
      <c r="AC354">
        <f t="shared" si="180"/>
        <v>-8.9694970010896213E-3</v>
      </c>
      <c r="AD354">
        <f t="shared" si="181"/>
        <v>-1.8012667629700102E-3</v>
      </c>
      <c r="AE354">
        <f t="shared" si="182"/>
        <v>3.2445619513804592E-6</v>
      </c>
      <c r="AF354">
        <f t="shared" si="183"/>
        <v>-8.9694970010896213E-3</v>
      </c>
      <c r="AG354" s="25"/>
      <c r="AH354">
        <f t="shared" si="184"/>
        <v>4.4841372076748843E-3</v>
      </c>
      <c r="AI354">
        <f t="shared" si="185"/>
        <v>0.90734908152098215</v>
      </c>
      <c r="AJ354">
        <f t="shared" si="186"/>
        <v>0.96788181931902928</v>
      </c>
      <c r="AK354">
        <f t="shared" si="187"/>
        <v>-0.1658788934885761</v>
      </c>
      <c r="AL354">
        <f t="shared" si="188"/>
        <v>-2.0801767409218916</v>
      </c>
      <c r="AM354">
        <f t="shared" si="189"/>
        <v>-1.7039595124769975</v>
      </c>
      <c r="AN354">
        <f t="shared" si="196"/>
        <v>16.944543690825743</v>
      </c>
      <c r="AO354">
        <f t="shared" si="196"/>
        <v>16.944543699152881</v>
      </c>
      <c r="AP354">
        <f t="shared" si="196"/>
        <v>16.944543565545501</v>
      </c>
      <c r="AQ354">
        <f t="shared" si="196"/>
        <v>16.944545709257202</v>
      </c>
      <c r="AR354">
        <f t="shared" si="196"/>
        <v>16.944511315300815</v>
      </c>
      <c r="AS354">
        <f t="shared" si="196"/>
        <v>16.945063547655764</v>
      </c>
      <c r="AT354">
        <f t="shared" si="196"/>
        <v>16.936300442076156</v>
      </c>
      <c r="AU354">
        <f t="shared" si="191"/>
        <v>17.124030574467504</v>
      </c>
    </row>
    <row r="355" spans="1:47">
      <c r="A355" s="86" t="s">
        <v>161</v>
      </c>
      <c r="B355" s="74" t="s">
        <v>45</v>
      </c>
      <c r="C355" s="73">
        <v>56168.366650000004</v>
      </c>
      <c r="D355" s="73">
        <v>1E-4</v>
      </c>
      <c r="E355" s="58">
        <f t="shared" si="174"/>
        <v>34312.47711579856</v>
      </c>
      <c r="F355">
        <f t="shared" si="175"/>
        <v>34312.5</v>
      </c>
      <c r="G355" s="58">
        <f t="shared" si="192"/>
        <v>-8.2726874898071401E-3</v>
      </c>
      <c r="I355" s="117"/>
      <c r="J355" s="117"/>
      <c r="K355" s="116">
        <f t="shared" si="195"/>
        <v>-8.2726874898071401E-3</v>
      </c>
      <c r="M355" s="116"/>
      <c r="O355" s="40">
        <f t="shared" ref="O355:O386" ca="1" si="197">+C$11+C$12*F355</f>
        <v>-8.5283113659779808E-3</v>
      </c>
      <c r="Q355" s="293">
        <f t="shared" si="176"/>
        <v>41149.866650000004</v>
      </c>
      <c r="R355" s="8">
        <f t="shared" ca="1" si="193"/>
        <v>6.5343566068605295E-8</v>
      </c>
      <c r="S355" s="116">
        <v>1</v>
      </c>
      <c r="T355" s="167">
        <f t="shared" ca="1" si="194"/>
        <v>6.5343566068605295E-8</v>
      </c>
      <c r="U355" s="168"/>
      <c r="Z355">
        <f t="shared" si="177"/>
        <v>34312.5</v>
      </c>
      <c r="AA355">
        <f t="shared" si="178"/>
        <v>-7.1725468704368486E-3</v>
      </c>
      <c r="AB355">
        <f t="shared" si="179"/>
        <v>-1.2755699782703356E-2</v>
      </c>
      <c r="AC355">
        <f t="shared" si="180"/>
        <v>-8.2726874898071401E-3</v>
      </c>
      <c r="AD355">
        <f t="shared" si="181"/>
        <v>-1.1001406193702915E-3</v>
      </c>
      <c r="AE355">
        <f t="shared" si="182"/>
        <v>1.2103093823884485E-6</v>
      </c>
      <c r="AF355">
        <f t="shared" si="183"/>
        <v>-8.2726874898071401E-3</v>
      </c>
      <c r="AG355" s="25"/>
      <c r="AH355">
        <f t="shared" si="184"/>
        <v>4.4830122928962166E-3</v>
      </c>
      <c r="AI355">
        <f t="shared" si="185"/>
        <v>0.90743106295148901</v>
      </c>
      <c r="AJ355">
        <f t="shared" si="186"/>
        <v>0.96775746744884705</v>
      </c>
      <c r="AK355">
        <f t="shared" si="187"/>
        <v>-0.16592465728067307</v>
      </c>
      <c r="AL355">
        <f t="shared" si="188"/>
        <v>-2.0796825844931939</v>
      </c>
      <c r="AM355">
        <f t="shared" si="189"/>
        <v>-1.7029954539579133</v>
      </c>
      <c r="AN355">
        <f t="shared" si="196"/>
        <v>16.945078361565489</v>
      </c>
      <c r="AO355">
        <f t="shared" si="196"/>
        <v>16.94507836981121</v>
      </c>
      <c r="AP355">
        <f t="shared" si="196"/>
        <v>16.945078237306138</v>
      </c>
      <c r="AQ355">
        <f t="shared" si="196"/>
        <v>16.94508036661032</v>
      </c>
      <c r="AR355">
        <f t="shared" si="196"/>
        <v>16.945046151116308</v>
      </c>
      <c r="AS355">
        <f t="shared" si="196"/>
        <v>16.945596364668571</v>
      </c>
      <c r="AT355">
        <f t="shared" si="196"/>
        <v>16.936851810127344</v>
      </c>
      <c r="AU355">
        <f t="shared" si="191"/>
        <v>17.124598543126474</v>
      </c>
    </row>
    <row r="356" spans="1:47">
      <c r="A356" s="68" t="s">
        <v>167</v>
      </c>
      <c r="B356" s="68" t="s">
        <v>45</v>
      </c>
      <c r="C356" s="69">
        <v>56168.366699999999</v>
      </c>
      <c r="D356" s="69" t="s">
        <v>76</v>
      </c>
      <c r="E356" s="58">
        <f t="shared" si="174"/>
        <v>34312.477254110323</v>
      </c>
      <c r="F356">
        <f t="shared" si="175"/>
        <v>34312.5</v>
      </c>
      <c r="G356">
        <f t="shared" si="192"/>
        <v>-8.2226874947082251E-3</v>
      </c>
      <c r="I356" s="117"/>
      <c r="J356" s="117"/>
      <c r="K356" s="116"/>
      <c r="L356" s="116">
        <f>G356</f>
        <v>-8.2226874947082251E-3</v>
      </c>
      <c r="M356" s="116"/>
      <c r="O356" s="40">
        <f t="shared" ca="1" si="197"/>
        <v>-8.5283113659779808E-3</v>
      </c>
      <c r="Q356" s="293">
        <f t="shared" si="176"/>
        <v>41149.866699999999</v>
      </c>
      <c r="R356" s="8">
        <f t="shared" ca="1" si="193"/>
        <v>9.3405950689912174E-8</v>
      </c>
      <c r="S356" s="116">
        <v>1</v>
      </c>
      <c r="T356" s="167">
        <f t="shared" ca="1" si="194"/>
        <v>9.3405950689912174E-8</v>
      </c>
      <c r="Z356">
        <f t="shared" si="177"/>
        <v>34312.5</v>
      </c>
      <c r="AA356">
        <f t="shared" si="178"/>
        <v>-7.1725468704368486E-3</v>
      </c>
      <c r="AB356">
        <f t="shared" si="179"/>
        <v>-1.2705699787604441E-2</v>
      </c>
      <c r="AC356">
        <f t="shared" si="180"/>
        <v>-8.2226874947082251E-3</v>
      </c>
      <c r="AD356">
        <f t="shared" si="181"/>
        <v>-1.0501406242713765E-3</v>
      </c>
      <c r="AE356">
        <f t="shared" si="182"/>
        <v>1.1027953307450765E-6</v>
      </c>
      <c r="AF356">
        <f t="shared" si="183"/>
        <v>-8.2226874947082251E-3</v>
      </c>
      <c r="AG356" s="25"/>
      <c r="AH356">
        <f t="shared" si="184"/>
        <v>4.4830122928962166E-3</v>
      </c>
      <c r="AI356">
        <f t="shared" si="185"/>
        <v>0.90743106295148901</v>
      </c>
      <c r="AJ356">
        <f t="shared" si="186"/>
        <v>0.96775746744884705</v>
      </c>
      <c r="AK356">
        <f t="shared" si="187"/>
        <v>-0.16592465728067307</v>
      </c>
      <c r="AL356">
        <f t="shared" si="188"/>
        <v>-2.0796825844931939</v>
      </c>
      <c r="AM356">
        <f t="shared" si="189"/>
        <v>-1.7029954539579133</v>
      </c>
      <c r="AN356">
        <f t="shared" si="196"/>
        <v>16.945078361565489</v>
      </c>
      <c r="AO356">
        <f t="shared" si="196"/>
        <v>16.94507836981121</v>
      </c>
      <c r="AP356">
        <f t="shared" si="196"/>
        <v>16.945078237306138</v>
      </c>
      <c r="AQ356">
        <f t="shared" si="196"/>
        <v>16.94508036661032</v>
      </c>
      <c r="AR356">
        <f t="shared" si="196"/>
        <v>16.945046151116308</v>
      </c>
      <c r="AS356">
        <f t="shared" si="196"/>
        <v>16.945596364668571</v>
      </c>
      <c r="AT356">
        <f t="shared" si="196"/>
        <v>16.936851810127344</v>
      </c>
      <c r="AU356">
        <f t="shared" si="191"/>
        <v>17.124598543126474</v>
      </c>
    </row>
    <row r="357" spans="1:47">
      <c r="A357" s="80" t="s">
        <v>168</v>
      </c>
      <c r="B357" s="76" t="s">
        <v>45</v>
      </c>
      <c r="C357" s="75">
        <v>56169.812700000002</v>
      </c>
      <c r="D357" s="75">
        <v>2.9999999999999997E-4</v>
      </c>
      <c r="E357" s="58">
        <f t="shared" si="174"/>
        <v>34316.477230575198</v>
      </c>
      <c r="F357">
        <f t="shared" si="175"/>
        <v>34316.5</v>
      </c>
      <c r="G357">
        <f t="shared" si="192"/>
        <v>-8.2311954975011759E-3</v>
      </c>
      <c r="I357" s="117"/>
      <c r="J357" s="117"/>
      <c r="K357" s="116">
        <f t="shared" ref="K357:K370" si="198">G357</f>
        <v>-8.2311954975011759E-3</v>
      </c>
      <c r="M357" s="116"/>
      <c r="O357" s="40">
        <f t="shared" ca="1" si="197"/>
        <v>-8.5413004209524135E-3</v>
      </c>
      <c r="Q357" s="293">
        <f t="shared" si="176"/>
        <v>41151.312700000002</v>
      </c>
      <c r="R357" s="8">
        <f t="shared" ca="1" si="193"/>
        <v>9.6165063548697956E-8</v>
      </c>
      <c r="S357" s="116">
        <v>1</v>
      </c>
      <c r="T357" s="167">
        <f t="shared" ca="1" si="194"/>
        <v>9.6165063548697956E-8</v>
      </c>
      <c r="Z357">
        <f t="shared" si="177"/>
        <v>34316.5</v>
      </c>
      <c r="AA357">
        <f t="shared" si="178"/>
        <v>-7.1840660447187645E-3</v>
      </c>
      <c r="AB357">
        <f t="shared" si="179"/>
        <v>-1.2711201254157737E-2</v>
      </c>
      <c r="AC357">
        <f t="shared" si="180"/>
        <v>-8.2311954975011759E-3</v>
      </c>
      <c r="AD357">
        <f t="shared" si="181"/>
        <v>-1.0471294527824113E-3</v>
      </c>
      <c r="AE357">
        <f t="shared" si="182"/>
        <v>1.0964800908843922E-6</v>
      </c>
      <c r="AF357">
        <f t="shared" si="183"/>
        <v>-8.2311954975011759E-3</v>
      </c>
      <c r="AG357" s="25"/>
      <c r="AH357">
        <f t="shared" si="184"/>
        <v>4.4800057566565608E-3</v>
      </c>
      <c r="AI357">
        <f t="shared" si="185"/>
        <v>0.90764986308391915</v>
      </c>
      <c r="AJ357">
        <f t="shared" si="186"/>
        <v>0.96742459663722602</v>
      </c>
      <c r="AK357">
        <f t="shared" si="187"/>
        <v>-0.16604653628299845</v>
      </c>
      <c r="AL357">
        <f t="shared" si="188"/>
        <v>-2.0783643972227939</v>
      </c>
      <c r="AM357">
        <f t="shared" si="189"/>
        <v>-1.7004277429482921</v>
      </c>
      <c r="AN357">
        <f t="shared" si="196"/>
        <v>16.946504386484747</v>
      </c>
      <c r="AO357">
        <f t="shared" si="196"/>
        <v>16.946504394516445</v>
      </c>
      <c r="AP357">
        <f t="shared" si="196"/>
        <v>16.946504264917337</v>
      </c>
      <c r="AQ357">
        <f t="shared" si="196"/>
        <v>16.946506356128726</v>
      </c>
      <c r="AR357">
        <f t="shared" si="196"/>
        <v>16.946472613886172</v>
      </c>
      <c r="AS357">
        <f t="shared" si="196"/>
        <v>16.947017457322474</v>
      </c>
      <c r="AT357">
        <f t="shared" si="196"/>
        <v>16.938322421040141</v>
      </c>
      <c r="AU357">
        <f t="shared" si="191"/>
        <v>17.126113126217064</v>
      </c>
    </row>
    <row r="358" spans="1:47">
      <c r="A358" s="70" t="s">
        <v>169</v>
      </c>
      <c r="B358" s="71" t="s">
        <v>45</v>
      </c>
      <c r="C358" s="70">
        <v>56180.658000000003</v>
      </c>
      <c r="D358" s="73">
        <v>2.0000000000000001E-4</v>
      </c>
      <c r="E358" s="58">
        <f t="shared" si="174"/>
        <v>34346.477883932355</v>
      </c>
      <c r="F358">
        <f t="shared" si="175"/>
        <v>34346.5</v>
      </c>
      <c r="G358">
        <f t="shared" si="192"/>
        <v>-7.9950054932851344E-3</v>
      </c>
      <c r="I358" s="117"/>
      <c r="J358" s="117"/>
      <c r="K358" s="116">
        <f t="shared" si="198"/>
        <v>-7.9950054932851344E-3</v>
      </c>
      <c r="M358" s="116"/>
      <c r="O358" s="40">
        <f t="shared" ca="1" si="197"/>
        <v>-8.6387183332606726E-3</v>
      </c>
      <c r="Q358" s="293">
        <f t="shared" si="176"/>
        <v>41162.158000000003</v>
      </c>
      <c r="R358" s="8">
        <f t="shared" ca="1" si="193"/>
        <v>4.1436622034937284E-7</v>
      </c>
      <c r="S358" s="116">
        <v>1</v>
      </c>
      <c r="T358" s="167">
        <f t="shared" ca="1" si="194"/>
        <v>4.1436622034937284E-7</v>
      </c>
      <c r="Z358">
        <f t="shared" si="177"/>
        <v>34346.5</v>
      </c>
      <c r="AA358">
        <f t="shared" si="178"/>
        <v>-7.2708380622219472E-3</v>
      </c>
      <c r="AB358">
        <f t="shared" si="179"/>
        <v>-1.2452148522220794E-2</v>
      </c>
      <c r="AC358">
        <f t="shared" si="180"/>
        <v>-7.9950054932851344E-3</v>
      </c>
      <c r="AD358">
        <f t="shared" si="181"/>
        <v>-7.2416743106318727E-4</v>
      </c>
      <c r="AE358">
        <f t="shared" si="182"/>
        <v>5.2441846821265607E-7</v>
      </c>
      <c r="AF358">
        <f t="shared" si="183"/>
        <v>-7.9950054932851344E-3</v>
      </c>
      <c r="AG358" s="25"/>
      <c r="AH358">
        <f t="shared" si="184"/>
        <v>4.4571430289356605E-3</v>
      </c>
      <c r="AI358">
        <f t="shared" si="185"/>
        <v>0.90929934834223325</v>
      </c>
      <c r="AJ358">
        <f t="shared" si="186"/>
        <v>0.96486918022723334</v>
      </c>
      <c r="AK358">
        <f t="shared" si="187"/>
        <v>-0.1669532622887509</v>
      </c>
      <c r="AL358">
        <f t="shared" si="188"/>
        <v>-2.0684576538863921</v>
      </c>
      <c r="AM358">
        <f t="shared" si="189"/>
        <v>-1.6813127686734641</v>
      </c>
      <c r="AN358">
        <f t="shared" si="196"/>
        <v>16.957210567614744</v>
      </c>
      <c r="AO358">
        <f t="shared" si="196"/>
        <v>16.957210574178458</v>
      </c>
      <c r="AP358">
        <f t="shared" si="196"/>
        <v>16.957210464868794</v>
      </c>
      <c r="AQ358">
        <f t="shared" si="196"/>
        <v>16.957212285276459</v>
      </c>
      <c r="AR358">
        <f t="shared" si="196"/>
        <v>16.957181970093959</v>
      </c>
      <c r="AS358">
        <f t="shared" si="196"/>
        <v>16.957687167833271</v>
      </c>
      <c r="AT358">
        <f t="shared" si="196"/>
        <v>16.949365740950995</v>
      </c>
      <c r="AU358">
        <f t="shared" si="191"/>
        <v>17.13747249939647</v>
      </c>
    </row>
    <row r="359" spans="1:47">
      <c r="A359" s="70" t="s">
        <v>169</v>
      </c>
      <c r="B359" s="71" t="s">
        <v>49</v>
      </c>
      <c r="C359" s="70">
        <v>56180.838600000003</v>
      </c>
      <c r="D359" s="73">
        <v>2.0000000000000001E-4</v>
      </c>
      <c r="E359" s="58">
        <f t="shared" si="174"/>
        <v>34346.977466055141</v>
      </c>
      <c r="F359">
        <f t="shared" si="175"/>
        <v>34347</v>
      </c>
      <c r="G359">
        <f t="shared" si="192"/>
        <v>-8.1460689980303869E-3</v>
      </c>
      <c r="I359" s="117"/>
      <c r="J359" s="117"/>
      <c r="K359" s="116">
        <f t="shared" si="198"/>
        <v>-8.1460689980303869E-3</v>
      </c>
      <c r="M359" s="116"/>
      <c r="O359" s="40">
        <f t="shared" ca="1" si="197"/>
        <v>-8.6403419651324836E-3</v>
      </c>
      <c r="Q359" s="293">
        <f t="shared" si="176"/>
        <v>41162.338600000003</v>
      </c>
      <c r="R359" s="8">
        <f t="shared" ca="1" si="193"/>
        <v>2.4430576600791043E-7</v>
      </c>
      <c r="S359" s="116">
        <v>1</v>
      </c>
      <c r="T359" s="167">
        <f t="shared" ca="1" si="194"/>
        <v>2.4430576600791043E-7</v>
      </c>
      <c r="U359" s="8"/>
      <c r="Z359">
        <f t="shared" si="177"/>
        <v>34347</v>
      </c>
      <c r="AA359">
        <f t="shared" si="178"/>
        <v>-7.2722899189081626E-3</v>
      </c>
      <c r="AB359">
        <f t="shared" si="179"/>
        <v>-1.2602826289514504E-2</v>
      </c>
      <c r="AC359">
        <f t="shared" si="180"/>
        <v>-8.1460689980303869E-3</v>
      </c>
      <c r="AD359">
        <f t="shared" si="181"/>
        <v>-8.7377907912222427E-4</v>
      </c>
      <c r="AE359">
        <f t="shared" si="182"/>
        <v>7.6348987911168225E-7</v>
      </c>
      <c r="AF359">
        <f t="shared" si="183"/>
        <v>-8.1460689980303869E-3</v>
      </c>
      <c r="AG359" s="25"/>
      <c r="AH359">
        <f t="shared" si="184"/>
        <v>4.4567572914841168E-3</v>
      </c>
      <c r="AI359">
        <f t="shared" si="185"/>
        <v>0.90932696661545764</v>
      </c>
      <c r="AJ359">
        <f t="shared" si="186"/>
        <v>0.96482570669226009</v>
      </c>
      <c r="AK359">
        <f t="shared" si="187"/>
        <v>-0.16696826350191724</v>
      </c>
      <c r="AL359">
        <f t="shared" si="188"/>
        <v>-2.0682922361398361</v>
      </c>
      <c r="AM359">
        <f t="shared" si="189"/>
        <v>-1.680996301319978</v>
      </c>
      <c r="AN359">
        <f t="shared" si="196"/>
        <v>16.95738916891457</v>
      </c>
      <c r="AO359">
        <f t="shared" si="196"/>
        <v>16.957389175455777</v>
      </c>
      <c r="AP359">
        <f t="shared" si="196"/>
        <v>16.957389066462479</v>
      </c>
      <c r="AQ359">
        <f t="shared" si="196"/>
        <v>16.957390882575286</v>
      </c>
      <c r="AR359">
        <f t="shared" si="196"/>
        <v>16.957360622688693</v>
      </c>
      <c r="AS359">
        <f t="shared" si="196"/>
        <v>16.957865169244588</v>
      </c>
      <c r="AT359">
        <f t="shared" si="196"/>
        <v>16.949550001813126</v>
      </c>
      <c r="AU359">
        <f t="shared" si="191"/>
        <v>17.137661822282794</v>
      </c>
    </row>
    <row r="360" spans="1:47">
      <c r="A360" s="86" t="s">
        <v>170</v>
      </c>
      <c r="B360" s="74" t="s">
        <v>49</v>
      </c>
      <c r="C360" s="73">
        <v>56212.286899999999</v>
      </c>
      <c r="D360" s="73">
        <v>8.9999999999999998E-4</v>
      </c>
      <c r="E360" s="58">
        <f t="shared" si="174"/>
        <v>34433.970868448036</v>
      </c>
      <c r="F360">
        <f t="shared" si="175"/>
        <v>34434</v>
      </c>
      <c r="G360">
        <f t="shared" si="192"/>
        <v>-1.0531118001381401E-2</v>
      </c>
      <c r="I360" s="117"/>
      <c r="J360" s="117"/>
      <c r="K360" s="116">
        <f t="shared" si="198"/>
        <v>-1.0531118001381401E-2</v>
      </c>
      <c r="M360" s="116"/>
      <c r="O360" s="40">
        <f t="shared" ca="1" si="197"/>
        <v>-8.9228539108264227E-3</v>
      </c>
      <c r="Q360" s="293">
        <f t="shared" si="176"/>
        <v>41193.786899999999</v>
      </c>
      <c r="R360" s="8">
        <f t="shared" ca="1" si="193"/>
        <v>2.5865133849686317E-6</v>
      </c>
      <c r="S360" s="116">
        <v>1</v>
      </c>
      <c r="T360" s="167">
        <f t="shared" ca="1" si="194"/>
        <v>2.5865133849686317E-6</v>
      </c>
      <c r="U360" s="8"/>
      <c r="Z360">
        <f t="shared" si="177"/>
        <v>34434</v>
      </c>
      <c r="AA360">
        <f t="shared" si="178"/>
        <v>-7.5277392915328598E-3</v>
      </c>
      <c r="AB360">
        <f t="shared" si="179"/>
        <v>-1.4918412079080123E-2</v>
      </c>
      <c r="AC360">
        <f t="shared" si="180"/>
        <v>-1.0531118001381401E-2</v>
      </c>
      <c r="AD360">
        <f t="shared" si="181"/>
        <v>-3.0033787098485412E-3</v>
      </c>
      <c r="AE360">
        <f t="shared" si="182"/>
        <v>9.0202836747714883E-6</v>
      </c>
      <c r="AF360">
        <f t="shared" si="183"/>
        <v>-1.0531118001381401E-2</v>
      </c>
      <c r="AG360" s="25"/>
      <c r="AH360">
        <f t="shared" si="184"/>
        <v>4.3872940776987215E-3</v>
      </c>
      <c r="AI360">
        <f t="shared" si="185"/>
        <v>0.91419586199924763</v>
      </c>
      <c r="AJ360">
        <f t="shared" si="186"/>
        <v>0.95681550474097166</v>
      </c>
      <c r="AK360">
        <f t="shared" si="187"/>
        <v>-0.16952182721392503</v>
      </c>
      <c r="AL360">
        <f t="shared" si="188"/>
        <v>-2.0393549464001146</v>
      </c>
      <c r="AM360">
        <f t="shared" si="189"/>
        <v>-1.6269535465347851</v>
      </c>
      <c r="AN360">
        <f t="shared" si="196"/>
        <v>16.988549107942756</v>
      </c>
      <c r="AO360">
        <f t="shared" si="196"/>
        <v>16.988549111403511</v>
      </c>
      <c r="AP360">
        <f t="shared" si="196"/>
        <v>16.988549047750691</v>
      </c>
      <c r="AQ360">
        <f t="shared" si="196"/>
        <v>16.988550218503242</v>
      </c>
      <c r="AR360">
        <f t="shared" si="196"/>
        <v>16.98852868583862</v>
      </c>
      <c r="AS360">
        <f t="shared" si="196"/>
        <v>16.988924966620345</v>
      </c>
      <c r="AT360">
        <f t="shared" si="196"/>
        <v>16.981714196663098</v>
      </c>
      <c r="AU360">
        <f t="shared" si="191"/>
        <v>17.17060400450308</v>
      </c>
    </row>
    <row r="361" spans="1:47">
      <c r="A361" s="90" t="s">
        <v>156</v>
      </c>
      <c r="B361" s="71" t="s">
        <v>45</v>
      </c>
      <c r="C361" s="70">
        <v>56222.2304</v>
      </c>
      <c r="D361" s="70" t="s">
        <v>124</v>
      </c>
      <c r="E361" s="58">
        <f t="shared" si="174"/>
        <v>34461.47693067378</v>
      </c>
      <c r="F361">
        <f t="shared" si="175"/>
        <v>34461.5</v>
      </c>
      <c r="G361">
        <f t="shared" si="192"/>
        <v>-8.3396104964776896E-3</v>
      </c>
      <c r="I361" s="117"/>
      <c r="J361" s="117"/>
      <c r="K361" s="116">
        <f t="shared" si="198"/>
        <v>-8.3396104964776896E-3</v>
      </c>
      <c r="M361" s="116"/>
      <c r="O361" s="40">
        <f t="shared" ca="1" si="197"/>
        <v>-9.0121536637756544E-3</v>
      </c>
      <c r="Q361" s="293">
        <f t="shared" si="176"/>
        <v>41203.7304</v>
      </c>
      <c r="R361" s="8">
        <f t="shared" ca="1" si="193"/>
        <v>4.523143118791783E-7</v>
      </c>
      <c r="S361" s="116">
        <v>1</v>
      </c>
      <c r="T361" s="167">
        <f t="shared" ca="1" si="194"/>
        <v>4.523143118791783E-7</v>
      </c>
      <c r="Z361">
        <f t="shared" si="177"/>
        <v>34461.5</v>
      </c>
      <c r="AA361">
        <f t="shared" si="178"/>
        <v>-7.6096548023392718E-3</v>
      </c>
      <c r="AB361">
        <f t="shared" si="179"/>
        <v>-1.2703976917655319E-2</v>
      </c>
      <c r="AC361">
        <f t="shared" si="180"/>
        <v>-8.3396104964776896E-3</v>
      </c>
      <c r="AD361">
        <f t="shared" si="181"/>
        <v>-7.2995569413841777E-4</v>
      </c>
      <c r="AE361">
        <f t="shared" si="182"/>
        <v>5.3283531540509933E-7</v>
      </c>
      <c r="AF361">
        <f t="shared" si="183"/>
        <v>-8.3396104964776896E-3</v>
      </c>
      <c r="AG361" s="25"/>
      <c r="AH361">
        <f t="shared" si="184"/>
        <v>4.364366421177629E-3</v>
      </c>
      <c r="AI361">
        <f t="shared" si="185"/>
        <v>0.91576106062289653</v>
      </c>
      <c r="AJ361">
        <f t="shared" si="186"/>
        <v>0.95409715120177696</v>
      </c>
      <c r="AK361">
        <f t="shared" si="187"/>
        <v>-0.17030502368579939</v>
      </c>
      <c r="AL361">
        <f t="shared" si="188"/>
        <v>-2.0301432696207202</v>
      </c>
      <c r="AM361">
        <f t="shared" si="189"/>
        <v>-1.6102809737606729</v>
      </c>
      <c r="AN361">
        <f t="shared" ref="AN361:AT370" si="199">$AU361+$AB$7*SIN(AO361)</f>
        <v>16.998433368870792</v>
      </c>
      <c r="AO361">
        <f t="shared" si="199"/>
        <v>16.998433371650606</v>
      </c>
      <c r="AP361">
        <f t="shared" si="199"/>
        <v>16.998433318769408</v>
      </c>
      <c r="AQ361">
        <f t="shared" si="199"/>
        <v>16.998434324745418</v>
      </c>
      <c r="AR361">
        <f t="shared" si="199"/>
        <v>16.998415188343301</v>
      </c>
      <c r="AS361">
        <f t="shared" si="199"/>
        <v>16.998779433109924</v>
      </c>
      <c r="AT361">
        <f t="shared" si="199"/>
        <v>16.991923638712738</v>
      </c>
      <c r="AU361">
        <f t="shared" si="191"/>
        <v>17.181016763250874</v>
      </c>
    </row>
    <row r="362" spans="1:47">
      <c r="A362" s="86" t="s">
        <v>168</v>
      </c>
      <c r="B362" s="74" t="s">
        <v>45</v>
      </c>
      <c r="C362" s="73">
        <v>56251.511700000003</v>
      </c>
      <c r="D362" s="73">
        <v>1E-4</v>
      </c>
      <c r="E362" s="58">
        <f t="shared" si="174"/>
        <v>34542.475900840291</v>
      </c>
      <c r="F362">
        <f t="shared" si="175"/>
        <v>34542.5</v>
      </c>
      <c r="G362">
        <f t="shared" si="192"/>
        <v>-8.7118974915938452E-3</v>
      </c>
      <c r="I362" s="117"/>
      <c r="J362" s="117"/>
      <c r="K362" s="116">
        <f t="shared" si="198"/>
        <v>-8.7118974915938452E-3</v>
      </c>
      <c r="M362" s="116"/>
      <c r="O362" s="40">
        <f t="shared" ca="1" si="197"/>
        <v>-9.2751820270079444E-3</v>
      </c>
      <c r="Q362" s="293">
        <f t="shared" si="176"/>
        <v>41233.011700000003</v>
      </c>
      <c r="R362" s="8">
        <f t="shared" ca="1" si="193"/>
        <v>3.1728946783667752E-7</v>
      </c>
      <c r="S362" s="116">
        <v>1</v>
      </c>
      <c r="T362" s="167">
        <f t="shared" ca="1" si="194"/>
        <v>3.1728946783667752E-7</v>
      </c>
      <c r="Z362">
        <f t="shared" si="177"/>
        <v>34542.5</v>
      </c>
      <c r="AA362">
        <f t="shared" si="178"/>
        <v>-7.8542025902880591E-3</v>
      </c>
      <c r="AB362">
        <f t="shared" si="179"/>
        <v>-1.3006017950209642E-2</v>
      </c>
      <c r="AC362">
        <f t="shared" si="180"/>
        <v>-8.7118974915938452E-3</v>
      </c>
      <c r="AD362">
        <f t="shared" si="181"/>
        <v>-8.5769490130578607E-4</v>
      </c>
      <c r="AE362">
        <f t="shared" si="182"/>
        <v>7.3564054372594207E-7</v>
      </c>
      <c r="AF362">
        <f t="shared" si="183"/>
        <v>-8.7118974915938452E-3</v>
      </c>
      <c r="AG362" s="25"/>
      <c r="AH362">
        <f t="shared" si="184"/>
        <v>4.2941204586157957E-3</v>
      </c>
      <c r="AI362">
        <f t="shared" si="185"/>
        <v>0.92044426308384919</v>
      </c>
      <c r="AJ362">
        <f t="shared" si="186"/>
        <v>0.94556059507944501</v>
      </c>
      <c r="AK362">
        <f t="shared" si="187"/>
        <v>-0.17254241427465941</v>
      </c>
      <c r="AL362">
        <f t="shared" si="188"/>
        <v>-2.0028255142673363</v>
      </c>
      <c r="AM362">
        <f t="shared" si="189"/>
        <v>-1.5622578254124921</v>
      </c>
      <c r="AN362">
        <f t="shared" si="199"/>
        <v>17.027646163532665</v>
      </c>
      <c r="AO362">
        <f t="shared" si="199"/>
        <v>17.02764616490543</v>
      </c>
      <c r="AP362">
        <f t="shared" si="199"/>
        <v>17.027646135828594</v>
      </c>
      <c r="AQ362">
        <f t="shared" si="199"/>
        <v>17.027646751711334</v>
      </c>
      <c r="AR362">
        <f t="shared" si="199"/>
        <v>17.027633706883158</v>
      </c>
      <c r="AS362">
        <f t="shared" si="199"/>
        <v>17.02791014740885</v>
      </c>
      <c r="AT362">
        <f t="shared" si="199"/>
        <v>17.022114289366773</v>
      </c>
      <c r="AU362">
        <f t="shared" si="191"/>
        <v>17.211687070835278</v>
      </c>
    </row>
    <row r="363" spans="1:47">
      <c r="A363" s="86" t="s">
        <v>171</v>
      </c>
      <c r="B363" s="74" t="s">
        <v>45</v>
      </c>
      <c r="C363" s="73">
        <v>56490.825499999999</v>
      </c>
      <c r="D363" s="73">
        <v>1E-4</v>
      </c>
      <c r="E363" s="58">
        <f t="shared" si="174"/>
        <v>35204.474218764422</v>
      </c>
      <c r="F363">
        <f t="shared" si="175"/>
        <v>35204.5</v>
      </c>
      <c r="G363">
        <f t="shared" si="192"/>
        <v>-9.3199714974616654E-3</v>
      </c>
      <c r="I363" s="117"/>
      <c r="J363" s="117"/>
      <c r="K363" s="116">
        <f t="shared" si="198"/>
        <v>-9.3199714974616654E-3</v>
      </c>
      <c r="M363" s="116"/>
      <c r="O363" s="40">
        <f t="shared" ca="1" si="197"/>
        <v>-1.1424870625276792E-2</v>
      </c>
      <c r="Q363" s="293">
        <f t="shared" si="176"/>
        <v>41472.325499999999</v>
      </c>
      <c r="R363" s="8">
        <f t="shared" ca="1" si="193"/>
        <v>4.4306003382768821E-6</v>
      </c>
      <c r="S363" s="116">
        <v>1</v>
      </c>
      <c r="T363" s="167">
        <f t="shared" ca="1" si="194"/>
        <v>4.4306003382768821E-6</v>
      </c>
      <c r="Z363">
        <f t="shared" si="177"/>
        <v>35204.5</v>
      </c>
      <c r="AA363">
        <f t="shared" si="178"/>
        <v>-1.0035636611896128E-2</v>
      </c>
      <c r="AB363">
        <f t="shared" si="179"/>
        <v>-1.288830422340061E-2</v>
      </c>
      <c r="AC363">
        <f t="shared" si="180"/>
        <v>-9.3199714974616654E-3</v>
      </c>
      <c r="AD363">
        <f t="shared" si="181"/>
        <v>7.1566511443446265E-4</v>
      </c>
      <c r="AE363">
        <f t="shared" si="182"/>
        <v>5.1217655601849255E-7</v>
      </c>
      <c r="AF363">
        <f t="shared" si="183"/>
        <v>-9.3199714974616654E-3</v>
      </c>
      <c r="AG363" s="25"/>
      <c r="AH363">
        <f t="shared" si="184"/>
        <v>3.5683327259389453E-3</v>
      </c>
      <c r="AI363">
        <f t="shared" si="185"/>
        <v>0.96272839282946254</v>
      </c>
      <c r="AJ363">
        <f t="shared" si="186"/>
        <v>0.84401743011758734</v>
      </c>
      <c r="AK363">
        <f t="shared" si="187"/>
        <v>-0.18630841982831892</v>
      </c>
      <c r="AL363">
        <f t="shared" si="188"/>
        <v>-1.7682430998181684</v>
      </c>
      <c r="AM363">
        <f t="shared" si="189"/>
        <v>-1.2198676118876732</v>
      </c>
      <c r="AN363">
        <f t="shared" si="199"/>
        <v>17.272354469748734</v>
      </c>
      <c r="AO363">
        <f t="shared" si="199"/>
        <v>17.272354469748734</v>
      </c>
      <c r="AP363">
        <f t="shared" si="199"/>
        <v>17.272354469748738</v>
      </c>
      <c r="AQ363">
        <f t="shared" si="199"/>
        <v>17.272354469744418</v>
      </c>
      <c r="AR363">
        <f t="shared" si="199"/>
        <v>17.272354473296858</v>
      </c>
      <c r="AS363">
        <f t="shared" si="199"/>
        <v>17.272351554860553</v>
      </c>
      <c r="AT363">
        <f t="shared" si="199"/>
        <v>17.275543625003493</v>
      </c>
      <c r="AU363">
        <f t="shared" si="191"/>
        <v>17.462350572327569</v>
      </c>
    </row>
    <row r="364" spans="1:47">
      <c r="A364" s="91" t="s">
        <v>172</v>
      </c>
      <c r="B364" s="92" t="s">
        <v>49</v>
      </c>
      <c r="C364" s="93">
        <v>56521.732499999998</v>
      </c>
      <c r="D364" s="93">
        <v>2.0000000000000001E-4</v>
      </c>
      <c r="E364" s="58">
        <f t="shared" si="174"/>
        <v>35289.970257906672</v>
      </c>
      <c r="F364">
        <f t="shared" si="175"/>
        <v>35290</v>
      </c>
      <c r="G364">
        <f t="shared" si="192"/>
        <v>-1.0751829999207985E-2</v>
      </c>
      <c r="I364" s="117"/>
      <c r="J364" s="117"/>
      <c r="K364" s="116">
        <f t="shared" si="198"/>
        <v>-1.0751829999207985E-2</v>
      </c>
      <c r="M364" s="116"/>
      <c r="O364" s="40">
        <f t="shared" ca="1" si="197"/>
        <v>-1.1702511675355312E-2</v>
      </c>
      <c r="Q364" s="293">
        <f t="shared" si="176"/>
        <v>41503.232499999998</v>
      </c>
      <c r="R364" s="8">
        <f t="shared" ca="1" si="193"/>
        <v>9.0379564936229201E-7</v>
      </c>
      <c r="S364" s="116">
        <v>1</v>
      </c>
      <c r="T364" s="167">
        <f t="shared" ca="1" si="194"/>
        <v>9.0379564936229201E-7</v>
      </c>
      <c r="Z364">
        <f t="shared" si="177"/>
        <v>35290</v>
      </c>
      <c r="AA364">
        <f t="shared" si="178"/>
        <v>-1.0340936179279506E-2</v>
      </c>
      <c r="AB364">
        <f t="shared" si="179"/>
        <v>-1.4206907539379431E-2</v>
      </c>
      <c r="AC364">
        <f t="shared" si="180"/>
        <v>-1.0751829999207985E-2</v>
      </c>
      <c r="AD364">
        <f t="shared" si="181"/>
        <v>-4.1089381992847826E-4</v>
      </c>
      <c r="AE364">
        <f t="shared" si="182"/>
        <v>1.6883373125541672E-7</v>
      </c>
      <c r="AF364">
        <f t="shared" si="183"/>
        <v>-1.0751829999207985E-2</v>
      </c>
      <c r="AG364" s="25"/>
      <c r="AH364">
        <f t="shared" si="184"/>
        <v>3.4550775401714462E-3</v>
      </c>
      <c r="AI364">
        <f t="shared" si="185"/>
        <v>0.96869022812930994</v>
      </c>
      <c r="AJ364">
        <f t="shared" si="186"/>
        <v>0.82648052608260325</v>
      </c>
      <c r="AK364">
        <f t="shared" si="187"/>
        <v>-0.18740250314605017</v>
      </c>
      <c r="AL364">
        <f t="shared" si="188"/>
        <v>-1.7363396726098721</v>
      </c>
      <c r="AM364">
        <f t="shared" si="189"/>
        <v>-1.180932848576812</v>
      </c>
      <c r="AN364">
        <f t="shared" si="199"/>
        <v>17.304789148332464</v>
      </c>
      <c r="AO364">
        <f t="shared" si="199"/>
        <v>17.304789148332478</v>
      </c>
      <c r="AP364">
        <f t="shared" si="199"/>
        <v>17.304789148335285</v>
      </c>
      <c r="AQ364">
        <f t="shared" si="199"/>
        <v>17.304789148902589</v>
      </c>
      <c r="AR364">
        <f t="shared" si="199"/>
        <v>17.304789263624194</v>
      </c>
      <c r="AS364">
        <f t="shared" si="199"/>
        <v>17.304812452444168</v>
      </c>
      <c r="AT364">
        <f t="shared" si="199"/>
        <v>17.309138482446539</v>
      </c>
      <c r="AU364">
        <f t="shared" si="191"/>
        <v>17.494724785888884</v>
      </c>
    </row>
    <row r="365" spans="1:47">
      <c r="A365" s="91" t="s">
        <v>173</v>
      </c>
      <c r="B365" s="92" t="s">
        <v>49</v>
      </c>
      <c r="C365" s="93">
        <v>56521.732499999998</v>
      </c>
      <c r="D365" s="93">
        <v>2.0000000000000001E-4</v>
      </c>
      <c r="E365" s="58">
        <f t="shared" si="174"/>
        <v>35289.970257906672</v>
      </c>
      <c r="F365">
        <f t="shared" si="175"/>
        <v>35290</v>
      </c>
      <c r="G365">
        <f t="shared" si="192"/>
        <v>-1.0751829999207985E-2</v>
      </c>
      <c r="I365" s="117"/>
      <c r="J365" s="117"/>
      <c r="K365" s="116">
        <f t="shared" si="198"/>
        <v>-1.0751829999207985E-2</v>
      </c>
      <c r="M365" s="116"/>
      <c r="O365" s="40">
        <f t="shared" ca="1" si="197"/>
        <v>-1.1702511675355312E-2</v>
      </c>
      <c r="Q365" s="293">
        <f t="shared" si="176"/>
        <v>41503.232499999998</v>
      </c>
      <c r="R365" s="8">
        <f t="shared" ca="1" si="193"/>
        <v>9.0379564936229201E-7</v>
      </c>
      <c r="S365" s="116">
        <v>1</v>
      </c>
      <c r="T365" s="167">
        <f t="shared" ca="1" si="194"/>
        <v>9.0379564936229201E-7</v>
      </c>
      <c r="Z365">
        <f t="shared" si="177"/>
        <v>35290</v>
      </c>
      <c r="AA365">
        <f t="shared" si="178"/>
        <v>-1.0340936179279506E-2</v>
      </c>
      <c r="AB365">
        <f t="shared" si="179"/>
        <v>-1.4206907539379431E-2</v>
      </c>
      <c r="AC365">
        <f t="shared" si="180"/>
        <v>-1.0751829999207985E-2</v>
      </c>
      <c r="AD365">
        <f t="shared" si="181"/>
        <v>-4.1089381992847826E-4</v>
      </c>
      <c r="AE365">
        <f t="shared" si="182"/>
        <v>1.6883373125541672E-7</v>
      </c>
      <c r="AF365">
        <f t="shared" si="183"/>
        <v>-1.0751829999207985E-2</v>
      </c>
      <c r="AG365" s="25"/>
      <c r="AH365">
        <f t="shared" si="184"/>
        <v>3.4550775401714462E-3</v>
      </c>
      <c r="AI365">
        <f t="shared" si="185"/>
        <v>0.96869022812930994</v>
      </c>
      <c r="AJ365">
        <f t="shared" si="186"/>
        <v>0.82648052608260325</v>
      </c>
      <c r="AK365">
        <f t="shared" si="187"/>
        <v>-0.18740250314605017</v>
      </c>
      <c r="AL365">
        <f t="shared" si="188"/>
        <v>-1.7363396726098721</v>
      </c>
      <c r="AM365">
        <f t="shared" si="189"/>
        <v>-1.180932848576812</v>
      </c>
      <c r="AN365">
        <f t="shared" si="199"/>
        <v>17.304789148332464</v>
      </c>
      <c r="AO365">
        <f t="shared" si="199"/>
        <v>17.304789148332478</v>
      </c>
      <c r="AP365">
        <f t="shared" si="199"/>
        <v>17.304789148335285</v>
      </c>
      <c r="AQ365">
        <f t="shared" si="199"/>
        <v>17.304789148902589</v>
      </c>
      <c r="AR365">
        <f t="shared" si="199"/>
        <v>17.304789263624194</v>
      </c>
      <c r="AS365">
        <f t="shared" si="199"/>
        <v>17.304812452444168</v>
      </c>
      <c r="AT365">
        <f t="shared" si="199"/>
        <v>17.309138482446539</v>
      </c>
      <c r="AU365">
        <f t="shared" si="191"/>
        <v>17.494724785888884</v>
      </c>
    </row>
    <row r="366" spans="1:47">
      <c r="A366" s="94" t="s">
        <v>174</v>
      </c>
      <c r="B366" s="95" t="s">
        <v>49</v>
      </c>
      <c r="C366" s="73">
        <v>56542.338799999998</v>
      </c>
      <c r="D366" s="96">
        <v>1.6000000000000001E-3</v>
      </c>
      <c r="E366" s="58">
        <f t="shared" si="174"/>
        <v>35346.972135519412</v>
      </c>
      <c r="F366">
        <f t="shared" si="175"/>
        <v>35347</v>
      </c>
      <c r="G366">
        <f t="shared" si="192"/>
        <v>-1.0073069002828561E-2</v>
      </c>
      <c r="I366" s="117"/>
      <c r="J366" s="117"/>
      <c r="K366" s="116">
        <f t="shared" si="198"/>
        <v>-1.0073069002828561E-2</v>
      </c>
      <c r="M366" s="116"/>
      <c r="O366" s="40">
        <f t="shared" ca="1" si="197"/>
        <v>-1.1887605708741006E-2</v>
      </c>
      <c r="Q366" s="293">
        <f t="shared" si="176"/>
        <v>41523.838799999998</v>
      </c>
      <c r="R366" s="8">
        <f t="shared" ca="1" si="193"/>
        <v>3.2925434571035873E-6</v>
      </c>
      <c r="S366" s="116">
        <v>1</v>
      </c>
      <c r="T366" s="167">
        <f t="shared" ca="1" si="194"/>
        <v>3.2925434571035873E-6</v>
      </c>
      <c r="Z366">
        <f t="shared" si="177"/>
        <v>35347</v>
      </c>
      <c r="AA366">
        <f t="shared" si="178"/>
        <v>-1.0547415354662519E-2</v>
      </c>
      <c r="AB366">
        <f t="shared" si="179"/>
        <v>-1.3450210619595136E-2</v>
      </c>
      <c r="AC366">
        <f t="shared" si="180"/>
        <v>-1.0073069002828561E-2</v>
      </c>
      <c r="AD366">
        <f t="shared" si="181"/>
        <v>4.7434635183395829E-4</v>
      </c>
      <c r="AE366">
        <f t="shared" si="182"/>
        <v>2.2500446149818534E-7</v>
      </c>
      <c r="AF366">
        <f t="shared" si="183"/>
        <v>-1.0073069002828561E-2</v>
      </c>
      <c r="AG366" s="25"/>
      <c r="AH366">
        <f t="shared" si="184"/>
        <v>3.3771416167665759E-3</v>
      </c>
      <c r="AI366">
        <f t="shared" si="185"/>
        <v>0.97272440232043034</v>
      </c>
      <c r="AJ366">
        <f t="shared" si="186"/>
        <v>0.81419257490831398</v>
      </c>
      <c r="AK366">
        <f t="shared" si="187"/>
        <v>-0.1880320232599284</v>
      </c>
      <c r="AL366">
        <f t="shared" si="188"/>
        <v>-1.7148498060531454</v>
      </c>
      <c r="AM366">
        <f t="shared" si="189"/>
        <v>-1.1555244362776229</v>
      </c>
      <c r="AN366">
        <f t="shared" si="199"/>
        <v>17.326524293034208</v>
      </c>
      <c r="AO366">
        <f t="shared" si="199"/>
        <v>17.326524293034538</v>
      </c>
      <c r="AP366">
        <f t="shared" si="199"/>
        <v>17.326524293070751</v>
      </c>
      <c r="AQ366">
        <f t="shared" si="199"/>
        <v>17.326524297062658</v>
      </c>
      <c r="AR366">
        <f t="shared" si="199"/>
        <v>17.326524737093152</v>
      </c>
      <c r="AS366">
        <f t="shared" si="199"/>
        <v>17.326573217145103</v>
      </c>
      <c r="AT366">
        <f t="shared" si="199"/>
        <v>17.331643193725302</v>
      </c>
      <c r="AU366">
        <f t="shared" si="191"/>
        <v>17.516307594929764</v>
      </c>
    </row>
    <row r="367" spans="1:47">
      <c r="A367" s="86" t="s">
        <v>171</v>
      </c>
      <c r="B367" s="74" t="s">
        <v>45</v>
      </c>
      <c r="C367" s="73">
        <v>56552.6414</v>
      </c>
      <c r="D367" s="73">
        <v>4.0000000000000002E-4</v>
      </c>
      <c r="E367" s="58">
        <f t="shared" si="174"/>
        <v>35375.471552896292</v>
      </c>
      <c r="F367">
        <f t="shared" si="175"/>
        <v>35375.5</v>
      </c>
      <c r="G367">
        <f t="shared" si="192"/>
        <v>-1.0283688498020638E-2</v>
      </c>
      <c r="I367" s="117"/>
      <c r="J367" s="117"/>
      <c r="K367" s="116">
        <f t="shared" si="198"/>
        <v>-1.0283688498020638E-2</v>
      </c>
      <c r="M367" s="116"/>
      <c r="O367" s="40">
        <f t="shared" ca="1" si="197"/>
        <v>-1.1980152725433846E-2</v>
      </c>
      <c r="Q367" s="293">
        <f t="shared" si="176"/>
        <v>41534.1414</v>
      </c>
      <c r="R367" s="8">
        <f t="shared" ca="1" si="193"/>
        <v>2.8779908748926926E-6</v>
      </c>
      <c r="S367" s="116">
        <v>1</v>
      </c>
      <c r="T367" s="167">
        <f t="shared" ca="1" si="194"/>
        <v>2.8779908748926926E-6</v>
      </c>
      <c r="Z367">
        <f t="shared" si="177"/>
        <v>35375.5</v>
      </c>
      <c r="AA367">
        <f t="shared" si="178"/>
        <v>-1.0651534062088495E-2</v>
      </c>
      <c r="AB367">
        <f t="shared" si="179"/>
        <v>-1.3621137132620569E-2</v>
      </c>
      <c r="AC367">
        <f t="shared" si="180"/>
        <v>-1.0283688498020638E-2</v>
      </c>
      <c r="AD367">
        <f t="shared" si="181"/>
        <v>3.6784556406785698E-4</v>
      </c>
      <c r="AE367">
        <f t="shared" si="182"/>
        <v>1.3531035900439988E-7</v>
      </c>
      <c r="AF367">
        <f t="shared" si="183"/>
        <v>-1.0283688498020638E-2</v>
      </c>
      <c r="AG367" s="25"/>
      <c r="AH367">
        <f t="shared" si="184"/>
        <v>3.3374486345999323E-3</v>
      </c>
      <c r="AI367">
        <f t="shared" si="185"/>
        <v>0.97475900984270569</v>
      </c>
      <c r="AJ367">
        <f t="shared" si="186"/>
        <v>0.80786755765176366</v>
      </c>
      <c r="AK367">
        <f t="shared" si="187"/>
        <v>-0.18831593776385305</v>
      </c>
      <c r="AL367">
        <f t="shared" si="188"/>
        <v>-1.7040375370276477</v>
      </c>
      <c r="AM367">
        <f t="shared" si="189"/>
        <v>-1.1429780862584509</v>
      </c>
      <c r="AN367">
        <f t="shared" si="199"/>
        <v>17.337425870212297</v>
      </c>
      <c r="AO367">
        <f t="shared" si="199"/>
        <v>17.337425870213274</v>
      </c>
      <c r="AP367">
        <f t="shared" si="199"/>
        <v>17.337425870301043</v>
      </c>
      <c r="AQ367">
        <f t="shared" si="199"/>
        <v>17.337425878179634</v>
      </c>
      <c r="AR367">
        <f t="shared" si="199"/>
        <v>17.337426585397054</v>
      </c>
      <c r="AS367">
        <f t="shared" si="199"/>
        <v>17.337490033725103</v>
      </c>
      <c r="AT367">
        <f t="shared" si="199"/>
        <v>17.342927833995208</v>
      </c>
      <c r="AU367">
        <f t="shared" si="191"/>
        <v>17.5270989994502</v>
      </c>
    </row>
    <row r="368" spans="1:47">
      <c r="A368" s="86" t="s">
        <v>171</v>
      </c>
      <c r="B368" s="74" t="s">
        <v>49</v>
      </c>
      <c r="C368" s="73">
        <v>56552.821799999998</v>
      </c>
      <c r="D368" s="73">
        <v>4.0000000000000002E-4</v>
      </c>
      <c r="E368" s="58">
        <f t="shared" si="174"/>
        <v>35375.970581771988</v>
      </c>
      <c r="F368">
        <f t="shared" si="175"/>
        <v>35376</v>
      </c>
      <c r="G368">
        <f t="shared" si="192"/>
        <v>-1.0634751997713465E-2</v>
      </c>
      <c r="I368" s="117"/>
      <c r="J368" s="117"/>
      <c r="K368" s="116">
        <f t="shared" si="198"/>
        <v>-1.0634751997713465E-2</v>
      </c>
      <c r="M368" s="116"/>
      <c r="O368" s="40">
        <f t="shared" ca="1" si="197"/>
        <v>-1.1981776357305643E-2</v>
      </c>
      <c r="Q368" s="293">
        <f t="shared" si="176"/>
        <v>41534.321799999998</v>
      </c>
      <c r="R368" s="8">
        <f t="shared" ca="1" si="193"/>
        <v>1.8144746253347164E-6</v>
      </c>
      <c r="S368" s="116">
        <v>1</v>
      </c>
      <c r="T368" s="167">
        <f t="shared" ca="1" si="194"/>
        <v>1.8144746253347164E-6</v>
      </c>
      <c r="U368" s="8"/>
      <c r="Z368">
        <f t="shared" si="177"/>
        <v>35376</v>
      </c>
      <c r="AA368">
        <f t="shared" si="178"/>
        <v>-1.0653365922048283E-2</v>
      </c>
      <c r="AB368">
        <f t="shared" si="179"/>
        <v>-1.397149996521059E-2</v>
      </c>
      <c r="AC368">
        <f t="shared" si="180"/>
        <v>-1.0634751997713465E-2</v>
      </c>
      <c r="AD368">
        <f t="shared" si="181"/>
        <v>1.8613924334817677E-5</v>
      </c>
      <c r="AE368">
        <f t="shared" si="182"/>
        <v>3.4647817914231771E-10</v>
      </c>
      <c r="AF368">
        <f t="shared" si="183"/>
        <v>-1.0634751997713465E-2</v>
      </c>
      <c r="AG368" s="25"/>
      <c r="AH368">
        <f t="shared" si="184"/>
        <v>3.3367479674971247E-3</v>
      </c>
      <c r="AI368">
        <f t="shared" si="185"/>
        <v>0.97479480779781891</v>
      </c>
      <c r="AJ368">
        <f t="shared" si="186"/>
        <v>0.80775550920395889</v>
      </c>
      <c r="AK368">
        <f t="shared" si="187"/>
        <v>-0.18832073249127701</v>
      </c>
      <c r="AL368">
        <f t="shared" si="188"/>
        <v>-1.7038474442521292</v>
      </c>
      <c r="AM368">
        <f t="shared" si="189"/>
        <v>-1.1427588951851031</v>
      </c>
      <c r="AN368">
        <f t="shared" si="199"/>
        <v>17.337617329469317</v>
      </c>
      <c r="AO368">
        <f t="shared" si="199"/>
        <v>17.337617329470312</v>
      </c>
      <c r="AP368">
        <f t="shared" si="199"/>
        <v>17.337617329559329</v>
      </c>
      <c r="AQ368">
        <f t="shared" si="199"/>
        <v>17.337617337523906</v>
      </c>
      <c r="AR368">
        <f t="shared" si="199"/>
        <v>17.337618050136548</v>
      </c>
      <c r="AS368">
        <f t="shared" si="199"/>
        <v>17.337681774731113</v>
      </c>
      <c r="AT368">
        <f t="shared" si="199"/>
        <v>17.343126001747017</v>
      </c>
      <c r="AU368">
        <f t="shared" si="191"/>
        <v>17.527288322336524</v>
      </c>
    </row>
    <row r="369" spans="1:47">
      <c r="A369" s="86" t="s">
        <v>171</v>
      </c>
      <c r="B369" s="74" t="s">
        <v>49</v>
      </c>
      <c r="C369" s="73">
        <v>56562.582000000002</v>
      </c>
      <c r="D369" s="73">
        <v>2.0000000000000001E-4</v>
      </c>
      <c r="E369" s="58">
        <f t="shared" si="174"/>
        <v>35402.969593039226</v>
      </c>
      <c r="F369">
        <f t="shared" si="175"/>
        <v>35403</v>
      </c>
      <c r="G369">
        <f t="shared" si="192"/>
        <v>-1.0992180999892298E-2</v>
      </c>
      <c r="I369" s="117"/>
      <c r="J369" s="117"/>
      <c r="K369" s="116">
        <f t="shared" si="198"/>
        <v>-1.0992180999892298E-2</v>
      </c>
      <c r="M369" s="116"/>
      <c r="O369" s="40">
        <f t="shared" ca="1" si="197"/>
        <v>-1.2069452478383078E-2</v>
      </c>
      <c r="Q369" s="293">
        <f t="shared" si="176"/>
        <v>41544.082000000002</v>
      </c>
      <c r="R369" s="8">
        <f t="shared" ca="1" si="193"/>
        <v>1.1605138383697099E-6</v>
      </c>
      <c r="S369" s="116">
        <v>1</v>
      </c>
      <c r="T369" s="167">
        <f t="shared" ca="1" si="194"/>
        <v>1.1605138383697099E-6</v>
      </c>
      <c r="Z369">
        <f t="shared" si="177"/>
        <v>35403</v>
      </c>
      <c r="AA369">
        <f t="shared" si="178"/>
        <v>-1.0752552918172981E-2</v>
      </c>
      <c r="AB369">
        <f t="shared" si="179"/>
        <v>-1.4290873340998184E-2</v>
      </c>
      <c r="AC369">
        <f t="shared" si="180"/>
        <v>-1.0992180999892298E-2</v>
      </c>
      <c r="AD369">
        <f t="shared" si="181"/>
        <v>-2.3962808171931749E-4</v>
      </c>
      <c r="AE369">
        <f t="shared" si="182"/>
        <v>5.7421617548479903E-8</v>
      </c>
      <c r="AF369">
        <f t="shared" si="183"/>
        <v>-1.0992180999892298E-2</v>
      </c>
      <c r="AG369" s="25"/>
      <c r="AH369">
        <f t="shared" si="184"/>
        <v>3.2986923411058846E-3</v>
      </c>
      <c r="AI369">
        <f t="shared" si="185"/>
        <v>0.9767331353151516</v>
      </c>
      <c r="AJ369">
        <f t="shared" si="186"/>
        <v>0.80164922998974508</v>
      </c>
      <c r="AK369">
        <f t="shared" si="187"/>
        <v>-0.18857002149794902</v>
      </c>
      <c r="AL369">
        <f t="shared" si="188"/>
        <v>-1.6935616497210013</v>
      </c>
      <c r="AM369">
        <f t="shared" si="189"/>
        <v>-1.1309690850683181</v>
      </c>
      <c r="AN369">
        <f t="shared" si="199"/>
        <v>17.34796658938615</v>
      </c>
      <c r="AO369">
        <f t="shared" si="199"/>
        <v>17.347966589388516</v>
      </c>
      <c r="AP369">
        <f t="shared" si="199"/>
        <v>17.347966589568571</v>
      </c>
      <c r="AQ369">
        <f t="shared" si="199"/>
        <v>17.347966603272582</v>
      </c>
      <c r="AR369">
        <f t="shared" si="199"/>
        <v>17.347967646280214</v>
      </c>
      <c r="AS369">
        <f t="shared" si="199"/>
        <v>17.348046983239879</v>
      </c>
      <c r="AT369">
        <f t="shared" si="199"/>
        <v>17.353836854364129</v>
      </c>
      <c r="AU369">
        <f t="shared" si="191"/>
        <v>17.537511758197994</v>
      </c>
    </row>
    <row r="370" spans="1:47">
      <c r="A370" s="94" t="s">
        <v>174</v>
      </c>
      <c r="B370" s="95" t="s">
        <v>49</v>
      </c>
      <c r="C370" s="73">
        <v>56563.3053</v>
      </c>
      <c r="D370" s="96">
        <v>1E-4</v>
      </c>
      <c r="E370" s="58">
        <f t="shared" si="174"/>
        <v>35404.970411142291</v>
      </c>
      <c r="F370">
        <f t="shared" si="175"/>
        <v>35405</v>
      </c>
      <c r="G370">
        <f t="shared" si="192"/>
        <v>-1.0696434997953475E-2</v>
      </c>
      <c r="I370" s="117"/>
      <c r="J370" s="117"/>
      <c r="K370" s="116">
        <f t="shared" si="198"/>
        <v>-1.0696434997953475E-2</v>
      </c>
      <c r="M370" s="116"/>
      <c r="O370" s="40">
        <f t="shared" ca="1" si="197"/>
        <v>-1.2075947005870294E-2</v>
      </c>
      <c r="Q370" s="293">
        <f t="shared" si="176"/>
        <v>41544.8053</v>
      </c>
      <c r="R370" s="8">
        <f t="shared" ca="1" si="193"/>
        <v>1.9030533799866947E-6</v>
      </c>
      <c r="S370" s="116">
        <v>1</v>
      </c>
      <c r="T370" s="167">
        <f t="shared" ca="1" si="194"/>
        <v>1.9030533799866947E-6</v>
      </c>
      <c r="Z370">
        <f t="shared" si="177"/>
        <v>35405</v>
      </c>
      <c r="AA370">
        <f t="shared" si="178"/>
        <v>-1.0759920902546618E-2</v>
      </c>
      <c r="AB370">
        <f t="shared" si="179"/>
        <v>-1.3992291272196556E-2</v>
      </c>
      <c r="AC370">
        <f t="shared" si="180"/>
        <v>-1.0696434997953475E-2</v>
      </c>
      <c r="AD370">
        <f t="shared" si="181"/>
        <v>6.3485904593143724E-5</v>
      </c>
      <c r="AE370">
        <f t="shared" si="182"/>
        <v>4.0304600820097471E-9</v>
      </c>
      <c r="AF370">
        <f t="shared" si="183"/>
        <v>-1.0696434997953475E-2</v>
      </c>
      <c r="AG370" s="25"/>
      <c r="AH370">
        <f t="shared" si="184"/>
        <v>3.2958562742430816E-3</v>
      </c>
      <c r="AI370">
        <f t="shared" si="185"/>
        <v>0.97687712257348469</v>
      </c>
      <c r="AJ370">
        <f t="shared" si="186"/>
        <v>0.80119255702325831</v>
      </c>
      <c r="AK370">
        <f t="shared" si="187"/>
        <v>-0.18858773167817239</v>
      </c>
      <c r="AL370">
        <f t="shared" si="188"/>
        <v>-1.6927981111214352</v>
      </c>
      <c r="AM370">
        <f t="shared" si="189"/>
        <v>-1.1300993735383198</v>
      </c>
      <c r="AN370">
        <f t="shared" si="199"/>
        <v>17.348734019889335</v>
      </c>
      <c r="AO370">
        <f t="shared" si="199"/>
        <v>17.348734019891847</v>
      </c>
      <c r="AP370">
        <f t="shared" si="199"/>
        <v>17.348734020080787</v>
      </c>
      <c r="AQ370">
        <f t="shared" si="199"/>
        <v>17.348734034303682</v>
      </c>
      <c r="AR370">
        <f t="shared" si="199"/>
        <v>17.348735104950276</v>
      </c>
      <c r="AS370">
        <f t="shared" si="199"/>
        <v>17.348815652340804</v>
      </c>
      <c r="AT370">
        <f t="shared" si="199"/>
        <v>17.354631015170526</v>
      </c>
      <c r="AU370">
        <f t="shared" si="191"/>
        <v>17.538269049743288</v>
      </c>
    </row>
    <row r="371" spans="1:47">
      <c r="A371" s="68" t="s">
        <v>175</v>
      </c>
      <c r="B371" s="68" t="s">
        <v>49</v>
      </c>
      <c r="C371" s="69">
        <v>56573.427300000003</v>
      </c>
      <c r="D371" s="69" t="s">
        <v>76</v>
      </c>
      <c r="E371" s="58">
        <f t="shared" si="174"/>
        <v>35432.970246396377</v>
      </c>
      <c r="F371">
        <f t="shared" si="175"/>
        <v>35433</v>
      </c>
      <c r="G371">
        <f t="shared" si="192"/>
        <v>-1.0755990995676257E-2</v>
      </c>
      <c r="I371" s="117"/>
      <c r="J371" s="117"/>
      <c r="K371" s="116"/>
      <c r="L371" s="116">
        <f>G371</f>
        <v>-1.0755990995676257E-2</v>
      </c>
      <c r="M371" s="116"/>
      <c r="O371" s="40">
        <f t="shared" ca="1" si="197"/>
        <v>-1.2166870390691337E-2</v>
      </c>
      <c r="Q371" s="293">
        <f t="shared" si="176"/>
        <v>41554.927300000003</v>
      </c>
      <c r="R371" s="8">
        <f t="shared" ca="1" si="193"/>
        <v>1.9905806672781181E-6</v>
      </c>
      <c r="S371" s="116">
        <v>1</v>
      </c>
      <c r="T371" s="167">
        <f t="shared" ca="1" si="194"/>
        <v>1.9905806672781181E-6</v>
      </c>
      <c r="Z371">
        <f t="shared" si="177"/>
        <v>35433</v>
      </c>
      <c r="AA371">
        <f t="shared" si="178"/>
        <v>-1.0863373269846415E-2</v>
      </c>
      <c r="AB371">
        <f t="shared" si="179"/>
        <v>-1.401189486909574E-2</v>
      </c>
      <c r="AC371">
        <f t="shared" si="180"/>
        <v>-1.0755990995676257E-2</v>
      </c>
      <c r="AD371">
        <f t="shared" si="181"/>
        <v>1.0738227417015841E-4</v>
      </c>
      <c r="AE371">
        <f t="shared" si="182"/>
        <v>1.1530952805955071E-8</v>
      </c>
      <c r="AF371">
        <f t="shared" si="183"/>
        <v>-1.0755990995676257E-2</v>
      </c>
      <c r="AG371" s="25"/>
      <c r="AH371">
        <f t="shared" si="184"/>
        <v>3.2559038734194844E-3</v>
      </c>
      <c r="AI371">
        <f t="shared" si="185"/>
        <v>0.97889879595405083</v>
      </c>
      <c r="AJ371">
        <f t="shared" si="186"/>
        <v>0.79473583020790617</v>
      </c>
      <c r="AK371">
        <f t="shared" si="187"/>
        <v>-0.18882462548039444</v>
      </c>
      <c r="AL371">
        <f t="shared" si="188"/>
        <v>-1.6820848739632921</v>
      </c>
      <c r="AM371">
        <f t="shared" si="189"/>
        <v>-1.1179749649119135</v>
      </c>
      <c r="AN371">
        <f t="shared" ref="AN371:AT380" si="200">$AU371+$AB$7*SIN(AO371)</f>
        <v>17.359489947211173</v>
      </c>
      <c r="AO371">
        <f t="shared" si="200"/>
        <v>17.359489947216591</v>
      </c>
      <c r="AP371">
        <f t="shared" si="200"/>
        <v>17.359489947570296</v>
      </c>
      <c r="AQ371">
        <f t="shared" si="200"/>
        <v>17.359489970654955</v>
      </c>
      <c r="AR371">
        <f t="shared" si="200"/>
        <v>17.359491477264427</v>
      </c>
      <c r="AS371">
        <f t="shared" si="200"/>
        <v>17.359589744834931</v>
      </c>
      <c r="AT371">
        <f t="shared" si="200"/>
        <v>17.365760314768931</v>
      </c>
      <c r="AU371">
        <f t="shared" si="191"/>
        <v>17.548871131377403</v>
      </c>
    </row>
    <row r="372" spans="1:47">
      <c r="A372" s="73" t="s">
        <v>176</v>
      </c>
      <c r="B372" s="74" t="s">
        <v>49</v>
      </c>
      <c r="C372" s="97">
        <v>56573.427309999999</v>
      </c>
      <c r="D372" s="73">
        <v>1E-4</v>
      </c>
      <c r="E372" s="58">
        <f t="shared" si="174"/>
        <v>35432.970274058724</v>
      </c>
      <c r="F372">
        <f t="shared" si="175"/>
        <v>35433</v>
      </c>
      <c r="G372">
        <f t="shared" si="192"/>
        <v>-1.0745990999566857E-2</v>
      </c>
      <c r="I372" s="117"/>
      <c r="J372" s="117"/>
      <c r="K372" s="116">
        <f t="shared" ref="K372:K382" si="201">G372</f>
        <v>-1.0745990999566857E-2</v>
      </c>
      <c r="M372" s="116"/>
      <c r="O372" s="40">
        <f t="shared" ca="1" si="197"/>
        <v>-1.2166870390691337E-2</v>
      </c>
      <c r="Q372" s="293">
        <f t="shared" si="176"/>
        <v>41554.927309999999</v>
      </c>
      <c r="R372" s="8">
        <f t="shared" ca="1" si="193"/>
        <v>2.0188982441222728E-6</v>
      </c>
      <c r="S372" s="116">
        <v>1</v>
      </c>
      <c r="T372" s="167">
        <f t="shared" ca="1" si="194"/>
        <v>2.0188982441222728E-6</v>
      </c>
      <c r="Z372">
        <f t="shared" si="177"/>
        <v>35433</v>
      </c>
      <c r="AA372">
        <f t="shared" si="178"/>
        <v>-1.0863373269846415E-2</v>
      </c>
      <c r="AB372">
        <f t="shared" si="179"/>
        <v>-1.400189487298634E-2</v>
      </c>
      <c r="AC372">
        <f t="shared" si="180"/>
        <v>-1.0745990999566857E-2</v>
      </c>
      <c r="AD372">
        <f t="shared" si="181"/>
        <v>1.1738227027955836E-4</v>
      </c>
      <c r="AE372">
        <f t="shared" si="182"/>
        <v>1.377859737598329E-8</v>
      </c>
      <c r="AF372">
        <f t="shared" si="183"/>
        <v>-1.0745990999566857E-2</v>
      </c>
      <c r="AG372" s="25"/>
      <c r="AH372">
        <f t="shared" si="184"/>
        <v>3.2559038734194844E-3</v>
      </c>
      <c r="AI372">
        <f t="shared" si="185"/>
        <v>0.97889879595405083</v>
      </c>
      <c r="AJ372">
        <f t="shared" si="186"/>
        <v>0.79473583020790617</v>
      </c>
      <c r="AK372">
        <f t="shared" si="187"/>
        <v>-0.18882462548039444</v>
      </c>
      <c r="AL372">
        <f t="shared" si="188"/>
        <v>-1.6820848739632921</v>
      </c>
      <c r="AM372">
        <f t="shared" si="189"/>
        <v>-1.1179749649119135</v>
      </c>
      <c r="AN372">
        <f t="shared" si="200"/>
        <v>17.359489947211173</v>
      </c>
      <c r="AO372">
        <f t="shared" si="200"/>
        <v>17.359489947216591</v>
      </c>
      <c r="AP372">
        <f t="shared" si="200"/>
        <v>17.359489947570296</v>
      </c>
      <c r="AQ372">
        <f t="shared" si="200"/>
        <v>17.359489970654955</v>
      </c>
      <c r="AR372">
        <f t="shared" si="200"/>
        <v>17.359491477264427</v>
      </c>
      <c r="AS372">
        <f t="shared" si="200"/>
        <v>17.359589744834931</v>
      </c>
      <c r="AT372">
        <f t="shared" si="200"/>
        <v>17.365760314768931</v>
      </c>
      <c r="AU372">
        <f t="shared" si="191"/>
        <v>17.548871131377403</v>
      </c>
    </row>
    <row r="373" spans="1:47">
      <c r="A373" s="86" t="s">
        <v>177</v>
      </c>
      <c r="B373" s="74" t="s">
        <v>49</v>
      </c>
      <c r="C373" s="73">
        <v>56580.656999999999</v>
      </c>
      <c r="D373" s="73">
        <v>1E-4</v>
      </c>
      <c r="E373" s="58">
        <f t="shared" si="174"/>
        <v>35452.969298850076</v>
      </c>
      <c r="F373">
        <f t="shared" si="175"/>
        <v>35453</v>
      </c>
      <c r="G373">
        <f t="shared" si="192"/>
        <v>-1.1098530994786415E-2</v>
      </c>
      <c r="I373" s="117"/>
      <c r="J373" s="117"/>
      <c r="K373" s="116">
        <f t="shared" si="201"/>
        <v>-1.1098530994786415E-2</v>
      </c>
      <c r="M373" s="116"/>
      <c r="O373" s="40">
        <f t="shared" ca="1" si="197"/>
        <v>-1.22318156655635E-2</v>
      </c>
      <c r="Q373" s="293">
        <f t="shared" si="176"/>
        <v>41562.156999999999</v>
      </c>
      <c r="R373" s="8">
        <f t="shared" ca="1" si="193"/>
        <v>1.2843341450183258E-6</v>
      </c>
      <c r="S373" s="116">
        <v>1</v>
      </c>
      <c r="T373" s="167">
        <f t="shared" ca="1" si="194"/>
        <v>1.2843341450183258E-6</v>
      </c>
      <c r="Z373">
        <f t="shared" si="177"/>
        <v>35453</v>
      </c>
      <c r="AA373">
        <f t="shared" si="178"/>
        <v>-1.0937610674271748E-2</v>
      </c>
      <c r="AB373">
        <f t="shared" si="179"/>
        <v>-1.4325615292777068E-2</v>
      </c>
      <c r="AC373">
        <f t="shared" si="180"/>
        <v>-1.1098530994786415E-2</v>
      </c>
      <c r="AD373">
        <f t="shared" si="181"/>
        <v>-1.6092032051466705E-4</v>
      </c>
      <c r="AE373">
        <f t="shared" si="182"/>
        <v>2.5895349554543173E-8</v>
      </c>
      <c r="AF373">
        <f t="shared" si="183"/>
        <v>-1.1098530994786415E-2</v>
      </c>
      <c r="AG373" s="25"/>
      <c r="AH373">
        <f t="shared" si="184"/>
        <v>3.2270842979906528E-3</v>
      </c>
      <c r="AI373">
        <f t="shared" si="185"/>
        <v>0.98034948538115607</v>
      </c>
      <c r="AJ373">
        <f t="shared" si="186"/>
        <v>0.79005131790229755</v>
      </c>
      <c r="AK373">
        <f t="shared" si="187"/>
        <v>-0.1889811029579799</v>
      </c>
      <c r="AL373">
        <f t="shared" si="188"/>
        <v>-1.6744053593960189</v>
      </c>
      <c r="AM373">
        <f t="shared" si="189"/>
        <v>-1.1093729020380407</v>
      </c>
      <c r="AN373">
        <f t="shared" si="200"/>
        <v>17.367186396348217</v>
      </c>
      <c r="AO373">
        <f t="shared" si="200"/>
        <v>17.367186396357084</v>
      </c>
      <c r="AP373">
        <f t="shared" si="200"/>
        <v>17.367186396885593</v>
      </c>
      <c r="AQ373">
        <f t="shared" si="200"/>
        <v>17.367186428383331</v>
      </c>
      <c r="AR373">
        <f t="shared" si="200"/>
        <v>17.367188305551576</v>
      </c>
      <c r="AS373">
        <f t="shared" si="200"/>
        <v>17.367300107331243</v>
      </c>
      <c r="AT373">
        <f t="shared" si="200"/>
        <v>17.373722419388411</v>
      </c>
      <c r="AU373">
        <f t="shared" si="191"/>
        <v>17.556444046830343</v>
      </c>
    </row>
    <row r="374" spans="1:47">
      <c r="A374" s="86" t="s">
        <v>177</v>
      </c>
      <c r="B374" s="74" t="s">
        <v>49</v>
      </c>
      <c r="C374" s="73">
        <v>56593.670899999997</v>
      </c>
      <c r="D374" s="73">
        <v>1E-4</v>
      </c>
      <c r="E374" s="58">
        <f t="shared" si="174"/>
        <v>35488.968810410348</v>
      </c>
      <c r="F374">
        <f t="shared" si="175"/>
        <v>35489</v>
      </c>
      <c r="G374">
        <f t="shared" si="192"/>
        <v>-1.1275103002844844E-2</v>
      </c>
      <c r="I374" s="117"/>
      <c r="J374" s="117"/>
      <c r="K374" s="116">
        <f t="shared" si="201"/>
        <v>-1.1275103002844844E-2</v>
      </c>
      <c r="M374" s="116"/>
      <c r="O374" s="40">
        <f t="shared" ca="1" si="197"/>
        <v>-1.2348717160333408E-2</v>
      </c>
      <c r="Q374" s="293">
        <f t="shared" si="176"/>
        <v>41575.170899999997</v>
      </c>
      <c r="R374" s="8">
        <f t="shared" ca="1" si="193"/>
        <v>1.1526473591598799E-6</v>
      </c>
      <c r="S374" s="116">
        <v>1</v>
      </c>
      <c r="T374" s="167">
        <f t="shared" ca="1" si="194"/>
        <v>1.1526473591598799E-6</v>
      </c>
      <c r="Z374">
        <f t="shared" si="177"/>
        <v>35489</v>
      </c>
      <c r="AA374">
        <f t="shared" si="178"/>
        <v>-1.1071955549780677E-2</v>
      </c>
      <c r="AB374">
        <f t="shared" si="179"/>
        <v>-1.4449722008698606E-2</v>
      </c>
      <c r="AC374">
        <f t="shared" si="180"/>
        <v>-1.1275103002844844E-2</v>
      </c>
      <c r="AD374">
        <f t="shared" si="181"/>
        <v>-2.0314745306416679E-4</v>
      </c>
      <c r="AE374">
        <f t="shared" si="182"/>
        <v>4.1268887686457845E-8</v>
      </c>
      <c r="AF374">
        <f t="shared" si="183"/>
        <v>-1.1275103002844844E-2</v>
      </c>
      <c r="AG374" s="25"/>
      <c r="AH374">
        <f t="shared" si="184"/>
        <v>3.174619005853762E-3</v>
      </c>
      <c r="AI374">
        <f t="shared" si="185"/>
        <v>0.98297447923345982</v>
      </c>
      <c r="AJ374">
        <f t="shared" si="186"/>
        <v>0.78146606336682201</v>
      </c>
      <c r="AK374">
        <f t="shared" si="187"/>
        <v>-0.18923565108781196</v>
      </c>
      <c r="AL374">
        <f t="shared" si="188"/>
        <v>-1.6605246855393172</v>
      </c>
      <c r="AM374">
        <f t="shared" si="189"/>
        <v>-1.094009081145461</v>
      </c>
      <c r="AN374">
        <f t="shared" si="200"/>
        <v>17.381068809244972</v>
      </c>
      <c r="AO374">
        <f t="shared" si="200"/>
        <v>17.381068809264551</v>
      </c>
      <c r="AP374">
        <f t="shared" si="200"/>
        <v>17.38106881027344</v>
      </c>
      <c r="AQ374">
        <f t="shared" si="200"/>
        <v>17.38106886226495</v>
      </c>
      <c r="AR374">
        <f t="shared" si="200"/>
        <v>17.381071541532599</v>
      </c>
      <c r="AS374">
        <f t="shared" si="200"/>
        <v>17.381209517159835</v>
      </c>
      <c r="AT374">
        <f t="shared" si="200"/>
        <v>17.388080599051769</v>
      </c>
      <c r="AU374">
        <f t="shared" si="191"/>
        <v>17.570075294645633</v>
      </c>
    </row>
    <row r="375" spans="1:47">
      <c r="A375" s="91" t="s">
        <v>172</v>
      </c>
      <c r="B375" s="92" t="s">
        <v>45</v>
      </c>
      <c r="C375" s="93">
        <v>56857.746200000001</v>
      </c>
      <c r="D375" s="93">
        <v>2.0000000000000001E-4</v>
      </c>
      <c r="E375" s="58">
        <f t="shared" si="174"/>
        <v>36219.463267501058</v>
      </c>
      <c r="F375">
        <f t="shared" si="175"/>
        <v>36219.5</v>
      </c>
      <c r="G375">
        <f t="shared" si="192"/>
        <v>-1.3278876496769954E-2</v>
      </c>
      <c r="I375" s="117"/>
      <c r="J375" s="117"/>
      <c r="K375" s="116">
        <f t="shared" si="201"/>
        <v>-1.3278876496769954E-2</v>
      </c>
      <c r="M375" s="116"/>
      <c r="O375" s="40">
        <f t="shared" ca="1" si="197"/>
        <v>-1.4720843325039437E-2</v>
      </c>
      <c r="Q375" s="293">
        <f t="shared" si="176"/>
        <v>41839.246200000001</v>
      </c>
      <c r="R375" s="8">
        <f t="shared" ca="1" si="193"/>
        <v>2.0792683338295544E-6</v>
      </c>
      <c r="S375" s="116">
        <v>1</v>
      </c>
      <c r="T375" s="167">
        <f t="shared" ca="1" si="194"/>
        <v>2.0792683338295544E-6</v>
      </c>
      <c r="Z375">
        <f t="shared" si="177"/>
        <v>36219.5</v>
      </c>
      <c r="AA375">
        <f t="shared" si="178"/>
        <v>-1.3988627926508056E-2</v>
      </c>
      <c r="AB375">
        <f t="shared" si="179"/>
        <v>-1.5233706017250352E-2</v>
      </c>
      <c r="AC375">
        <f t="shared" si="180"/>
        <v>-1.3278876496769954E-2</v>
      </c>
      <c r="AD375">
        <f t="shared" si="181"/>
        <v>7.0975142973810253E-4</v>
      </c>
      <c r="AE375">
        <f t="shared" si="182"/>
        <v>5.0374709201528067E-7</v>
      </c>
      <c r="AF375">
        <f t="shared" si="183"/>
        <v>-1.3278876496769954E-2</v>
      </c>
      <c r="AG375" s="25"/>
      <c r="AH375">
        <f t="shared" si="184"/>
        <v>1.9548295204803979E-3</v>
      </c>
      <c r="AI375">
        <f t="shared" si="185"/>
        <v>1.0394126200601672</v>
      </c>
      <c r="AJ375">
        <f t="shared" si="186"/>
        <v>0.56326472857725285</v>
      </c>
      <c r="AK375">
        <f t="shared" si="187"/>
        <v>-0.18586727893847507</v>
      </c>
      <c r="AL375">
        <f t="shared" si="188"/>
        <v>-1.3618442927922987</v>
      </c>
      <c r="AM375">
        <f t="shared" si="189"/>
        <v>-0.81018768230678995</v>
      </c>
      <c r="AN375">
        <f t="shared" si="200"/>
        <v>17.671113861521192</v>
      </c>
      <c r="AO375">
        <f t="shared" si="200"/>
        <v>17.671113890979182</v>
      </c>
      <c r="AP375">
        <f t="shared" si="200"/>
        <v>17.671114296460914</v>
      </c>
      <c r="AQ375">
        <f t="shared" si="200"/>
        <v>17.671119877773624</v>
      </c>
      <c r="AR375">
        <f t="shared" si="200"/>
        <v>17.671196694922006</v>
      </c>
      <c r="AS375">
        <f t="shared" si="200"/>
        <v>17.67225250603456</v>
      </c>
      <c r="AT375">
        <f t="shared" si="200"/>
        <v>17.686501565733661</v>
      </c>
      <c r="AU375">
        <f t="shared" si="191"/>
        <v>17.846676031564243</v>
      </c>
    </row>
    <row r="376" spans="1:47">
      <c r="A376" s="91" t="s">
        <v>173</v>
      </c>
      <c r="B376" s="92" t="s">
        <v>45</v>
      </c>
      <c r="C376" s="93">
        <v>56857.746200000001</v>
      </c>
      <c r="D376" s="93">
        <v>2.0000000000000001E-4</v>
      </c>
      <c r="E376" s="58">
        <f t="shared" si="174"/>
        <v>36219.463267501058</v>
      </c>
      <c r="F376">
        <f t="shared" si="175"/>
        <v>36219.5</v>
      </c>
      <c r="G376">
        <f t="shared" ref="G376:G382" si="202">+C376-(C$7+F376*C$8)</f>
        <v>-1.3278876496769954E-2</v>
      </c>
      <c r="I376" s="117"/>
      <c r="J376" s="117"/>
      <c r="K376" s="116">
        <f t="shared" si="201"/>
        <v>-1.3278876496769954E-2</v>
      </c>
      <c r="M376" s="116"/>
      <c r="O376" s="40">
        <f t="shared" ca="1" si="197"/>
        <v>-1.4720843325039437E-2</v>
      </c>
      <c r="Q376" s="293">
        <f t="shared" si="176"/>
        <v>41839.246200000001</v>
      </c>
      <c r="R376" s="8">
        <f t="shared" ref="R376:R382" ca="1" si="203">+(O376-G376)^2</f>
        <v>2.0792683338295544E-6</v>
      </c>
      <c r="S376" s="116">
        <v>1</v>
      </c>
      <c r="T376" s="167">
        <f t="shared" ref="T376:T407" ca="1" si="204">+S376*R376</f>
        <v>2.0792683338295544E-6</v>
      </c>
      <c r="Z376">
        <f t="shared" si="177"/>
        <v>36219.5</v>
      </c>
      <c r="AA376">
        <f t="shared" si="178"/>
        <v>-1.3988627926508056E-2</v>
      </c>
      <c r="AB376">
        <f t="shared" si="179"/>
        <v>-1.5233706017250352E-2</v>
      </c>
      <c r="AC376">
        <f t="shared" si="180"/>
        <v>-1.3278876496769954E-2</v>
      </c>
      <c r="AD376">
        <f t="shared" si="181"/>
        <v>7.0975142973810253E-4</v>
      </c>
      <c r="AE376">
        <f t="shared" si="182"/>
        <v>5.0374709201528067E-7</v>
      </c>
      <c r="AF376">
        <f t="shared" si="183"/>
        <v>-1.3278876496769954E-2</v>
      </c>
      <c r="AG376" s="25"/>
      <c r="AH376">
        <f t="shared" si="184"/>
        <v>1.9548295204803979E-3</v>
      </c>
      <c r="AI376">
        <f t="shared" si="185"/>
        <v>1.0394126200601672</v>
      </c>
      <c r="AJ376">
        <f t="shared" si="186"/>
        <v>0.56326472857725285</v>
      </c>
      <c r="AK376">
        <f t="shared" si="187"/>
        <v>-0.18586727893847507</v>
      </c>
      <c r="AL376">
        <f t="shared" si="188"/>
        <v>-1.3618442927922987</v>
      </c>
      <c r="AM376">
        <f t="shared" si="189"/>
        <v>-0.81018768230678995</v>
      </c>
      <c r="AN376">
        <f t="shared" si="200"/>
        <v>17.671113861521192</v>
      </c>
      <c r="AO376">
        <f t="shared" si="200"/>
        <v>17.671113890979182</v>
      </c>
      <c r="AP376">
        <f t="shared" si="200"/>
        <v>17.671114296460914</v>
      </c>
      <c r="AQ376">
        <f t="shared" si="200"/>
        <v>17.671119877773624</v>
      </c>
      <c r="AR376">
        <f t="shared" si="200"/>
        <v>17.671196694922006</v>
      </c>
      <c r="AS376">
        <f t="shared" si="200"/>
        <v>17.67225250603456</v>
      </c>
      <c r="AT376">
        <f t="shared" si="200"/>
        <v>17.686501565733661</v>
      </c>
      <c r="AU376">
        <f t="shared" si="191"/>
        <v>17.846676031564243</v>
      </c>
    </row>
    <row r="377" spans="1:47">
      <c r="A377" s="91" t="s">
        <v>172</v>
      </c>
      <c r="B377" s="92" t="s">
        <v>45</v>
      </c>
      <c r="C377" s="93">
        <v>56882.690199999997</v>
      </c>
      <c r="D377" s="93">
        <v>1E-4</v>
      </c>
      <c r="E377" s="58">
        <f t="shared" si="174"/>
        <v>36288.464244637762</v>
      </c>
      <c r="F377">
        <f t="shared" si="175"/>
        <v>36288.5</v>
      </c>
      <c r="G377">
        <f t="shared" si="202"/>
        <v>-1.2925639501190744E-2</v>
      </c>
      <c r="I377" s="117"/>
      <c r="J377" s="117"/>
      <c r="K377" s="116">
        <f t="shared" si="201"/>
        <v>-1.2925639501190744E-2</v>
      </c>
      <c r="M377" s="116"/>
      <c r="O377" s="40">
        <f t="shared" ca="1" si="197"/>
        <v>-1.4944904523348429E-2</v>
      </c>
      <c r="Q377" s="293">
        <f t="shared" si="176"/>
        <v>41864.190199999997</v>
      </c>
      <c r="R377" s="8">
        <f t="shared" ca="1" si="203"/>
        <v>4.0774312297094746E-6</v>
      </c>
      <c r="S377" s="116">
        <v>1</v>
      </c>
      <c r="T377" s="167">
        <f t="shared" ca="1" si="204"/>
        <v>4.0774312297094746E-6</v>
      </c>
      <c r="Z377">
        <f t="shared" si="177"/>
        <v>36288.5</v>
      </c>
      <c r="AA377">
        <f t="shared" si="178"/>
        <v>-1.4281706868011149E-2</v>
      </c>
      <c r="AB377">
        <f t="shared" si="179"/>
        <v>-1.4751159247794734E-2</v>
      </c>
      <c r="AC377">
        <f t="shared" si="180"/>
        <v>-1.2925639501190744E-2</v>
      </c>
      <c r="AD377">
        <f t="shared" si="181"/>
        <v>1.3560673668204046E-3</v>
      </c>
      <c r="AE377">
        <f t="shared" si="182"/>
        <v>1.838918703355226E-6</v>
      </c>
      <c r="AF377">
        <f t="shared" si="183"/>
        <v>-1.2925639501190744E-2</v>
      </c>
      <c r="AG377" s="25"/>
      <c r="AH377">
        <f t="shared" si="184"/>
        <v>1.8255197466039896E-3</v>
      </c>
      <c r="AI377">
        <f t="shared" si="185"/>
        <v>1.0449676000520662</v>
      </c>
      <c r="AJ377">
        <f t="shared" si="186"/>
        <v>0.53823796777284461</v>
      </c>
      <c r="AK377">
        <f t="shared" si="187"/>
        <v>-0.18460204480329412</v>
      </c>
      <c r="AL377">
        <f t="shared" si="188"/>
        <v>-1.3318576602837942</v>
      </c>
      <c r="AM377">
        <f t="shared" si="189"/>
        <v>-0.78564893526762114</v>
      </c>
      <c r="AN377">
        <f t="shared" si="200"/>
        <v>17.699362430398601</v>
      </c>
      <c r="AO377">
        <f t="shared" si="200"/>
        <v>17.699362472650147</v>
      </c>
      <c r="AP377">
        <f t="shared" si="200"/>
        <v>17.699363017275445</v>
      </c>
      <c r="AQ377">
        <f t="shared" si="200"/>
        <v>17.69937003747313</v>
      </c>
      <c r="AR377">
        <f t="shared" si="200"/>
        <v>17.69946051767133</v>
      </c>
      <c r="AS377">
        <f t="shared" si="200"/>
        <v>17.700625043442866</v>
      </c>
      <c r="AT377">
        <f t="shared" si="200"/>
        <v>17.715352529342102</v>
      </c>
      <c r="AU377">
        <f t="shared" si="191"/>
        <v>17.872802589876883</v>
      </c>
    </row>
    <row r="378" spans="1:47">
      <c r="A378" s="91" t="s">
        <v>173</v>
      </c>
      <c r="B378" s="92" t="s">
        <v>45</v>
      </c>
      <c r="C378" s="93">
        <v>56882.690199999997</v>
      </c>
      <c r="D378" s="93">
        <v>1E-4</v>
      </c>
      <c r="E378" s="58">
        <f t="shared" si="174"/>
        <v>36288.464244637762</v>
      </c>
      <c r="F378">
        <f t="shared" si="175"/>
        <v>36288.5</v>
      </c>
      <c r="G378">
        <f t="shared" si="202"/>
        <v>-1.2925639501190744E-2</v>
      </c>
      <c r="I378" s="117"/>
      <c r="J378" s="117"/>
      <c r="K378" s="116">
        <f t="shared" si="201"/>
        <v>-1.2925639501190744E-2</v>
      </c>
      <c r="M378" s="116"/>
      <c r="O378" s="40">
        <f t="shared" ca="1" si="197"/>
        <v>-1.4944904523348429E-2</v>
      </c>
      <c r="Q378" s="293">
        <f t="shared" si="176"/>
        <v>41864.190199999997</v>
      </c>
      <c r="R378" s="8">
        <f t="shared" ca="1" si="203"/>
        <v>4.0774312297094746E-6</v>
      </c>
      <c r="S378" s="116">
        <v>1</v>
      </c>
      <c r="T378" s="167">
        <f t="shared" ca="1" si="204"/>
        <v>4.0774312297094746E-6</v>
      </c>
      <c r="Z378">
        <f t="shared" si="177"/>
        <v>36288.5</v>
      </c>
      <c r="AA378">
        <f t="shared" si="178"/>
        <v>-1.4281706868011149E-2</v>
      </c>
      <c r="AB378">
        <f t="shared" si="179"/>
        <v>-1.4751159247794734E-2</v>
      </c>
      <c r="AC378">
        <f t="shared" si="180"/>
        <v>-1.2925639501190744E-2</v>
      </c>
      <c r="AD378">
        <f t="shared" si="181"/>
        <v>1.3560673668204046E-3</v>
      </c>
      <c r="AE378">
        <f t="shared" si="182"/>
        <v>1.838918703355226E-6</v>
      </c>
      <c r="AF378">
        <f t="shared" si="183"/>
        <v>-1.2925639501190744E-2</v>
      </c>
      <c r="AG378" s="25"/>
      <c r="AH378">
        <f t="shared" si="184"/>
        <v>1.8255197466039896E-3</v>
      </c>
      <c r="AI378">
        <f t="shared" si="185"/>
        <v>1.0449676000520662</v>
      </c>
      <c r="AJ378">
        <f t="shared" si="186"/>
        <v>0.53823796777284461</v>
      </c>
      <c r="AK378">
        <f t="shared" si="187"/>
        <v>-0.18460204480329412</v>
      </c>
      <c r="AL378">
        <f t="shared" si="188"/>
        <v>-1.3318576602837942</v>
      </c>
      <c r="AM378">
        <f t="shared" si="189"/>
        <v>-0.78564893526762114</v>
      </c>
      <c r="AN378">
        <f t="shared" si="200"/>
        <v>17.699362430398601</v>
      </c>
      <c r="AO378">
        <f t="shared" si="200"/>
        <v>17.699362472650147</v>
      </c>
      <c r="AP378">
        <f t="shared" si="200"/>
        <v>17.699363017275445</v>
      </c>
      <c r="AQ378">
        <f t="shared" si="200"/>
        <v>17.69937003747313</v>
      </c>
      <c r="AR378">
        <f t="shared" si="200"/>
        <v>17.69946051767133</v>
      </c>
      <c r="AS378">
        <f t="shared" si="200"/>
        <v>17.700625043442866</v>
      </c>
      <c r="AT378">
        <f t="shared" si="200"/>
        <v>17.715352529342102</v>
      </c>
      <c r="AU378">
        <f t="shared" si="191"/>
        <v>17.872802589876883</v>
      </c>
    </row>
    <row r="379" spans="1:47">
      <c r="A379" s="91" t="s">
        <v>172</v>
      </c>
      <c r="B379" s="92" t="s">
        <v>49</v>
      </c>
      <c r="C379" s="93">
        <v>56882.869500000001</v>
      </c>
      <c r="D379" s="93">
        <v>2.0000000000000001E-4</v>
      </c>
      <c r="E379" s="58">
        <f t="shared" si="174"/>
        <v>36288.960230654477</v>
      </c>
      <c r="F379">
        <f t="shared" si="175"/>
        <v>36289</v>
      </c>
      <c r="G379">
        <f t="shared" si="202"/>
        <v>-1.4376702994923107E-2</v>
      </c>
      <c r="I379" s="117"/>
      <c r="J379" s="117"/>
      <c r="K379" s="116">
        <f t="shared" si="201"/>
        <v>-1.4376702994923107E-2</v>
      </c>
      <c r="M379" s="116"/>
      <c r="O379" s="40">
        <f t="shared" ca="1" si="197"/>
        <v>-1.4946528155220226E-2</v>
      </c>
      <c r="Q379" s="293">
        <f t="shared" si="176"/>
        <v>41864.369500000001</v>
      </c>
      <c r="R379" s="8">
        <f t="shared" ca="1" si="203"/>
        <v>3.2470071330763716E-7</v>
      </c>
      <c r="S379" s="116">
        <v>1</v>
      </c>
      <c r="T379" s="167">
        <f t="shared" ca="1" si="204"/>
        <v>3.2470071330763716E-7</v>
      </c>
      <c r="Z379">
        <f t="shared" si="177"/>
        <v>36289</v>
      </c>
      <c r="AA379">
        <f t="shared" si="178"/>
        <v>-1.4283840798951198E-2</v>
      </c>
      <c r="AB379">
        <f t="shared" si="179"/>
        <v>-1.6201277741264359E-2</v>
      </c>
      <c r="AC379">
        <f t="shared" si="180"/>
        <v>-1.4376702994923107E-2</v>
      </c>
      <c r="AD379">
        <f t="shared" si="181"/>
        <v>-9.2862195971909686E-5</v>
      </c>
      <c r="AE379">
        <f t="shared" si="182"/>
        <v>8.6233874407253589E-9</v>
      </c>
      <c r="AF379">
        <f t="shared" si="183"/>
        <v>-1.4376702994923107E-2</v>
      </c>
      <c r="AG379" s="25"/>
      <c r="AH379">
        <f t="shared" si="184"/>
        <v>1.8245747463412527E-3</v>
      </c>
      <c r="AI379">
        <f t="shared" si="185"/>
        <v>1.0450079276660356</v>
      </c>
      <c r="AJ379">
        <f t="shared" si="186"/>
        <v>0.53805383599585566</v>
      </c>
      <c r="AK379">
        <f t="shared" si="187"/>
        <v>-0.18459221664850586</v>
      </c>
      <c r="AL379">
        <f t="shared" si="188"/>
        <v>-1.331639197441765</v>
      </c>
      <c r="AM379">
        <f t="shared" si="189"/>
        <v>-0.78547229653812234</v>
      </c>
      <c r="AN379">
        <f t="shared" si="200"/>
        <v>17.699567680019733</v>
      </c>
      <c r="AO379">
        <f t="shared" si="200"/>
        <v>17.699567722377616</v>
      </c>
      <c r="AP379">
        <f t="shared" si="200"/>
        <v>17.699568268123194</v>
      </c>
      <c r="AQ379">
        <f t="shared" si="200"/>
        <v>17.699575299534835</v>
      </c>
      <c r="AR379">
        <f t="shared" si="200"/>
        <v>17.699665882693868</v>
      </c>
      <c r="AS379">
        <f t="shared" si="200"/>
        <v>17.70083119856924</v>
      </c>
      <c r="AT379">
        <f t="shared" si="200"/>
        <v>17.715561988787712</v>
      </c>
      <c r="AU379">
        <f t="shared" si="191"/>
        <v>17.872991912763208</v>
      </c>
    </row>
    <row r="380" spans="1:47">
      <c r="A380" s="91" t="s">
        <v>173</v>
      </c>
      <c r="B380" s="92" t="s">
        <v>49</v>
      </c>
      <c r="C380" s="93">
        <v>56882.869500000001</v>
      </c>
      <c r="D380" s="93">
        <v>2.0000000000000001E-4</v>
      </c>
      <c r="E380" s="58">
        <f t="shared" si="174"/>
        <v>36288.960230654477</v>
      </c>
      <c r="F380">
        <f t="shared" si="175"/>
        <v>36289</v>
      </c>
      <c r="G380">
        <f t="shared" si="202"/>
        <v>-1.4376702994923107E-2</v>
      </c>
      <c r="I380" s="117"/>
      <c r="J380" s="117"/>
      <c r="K380" s="116">
        <f t="shared" si="201"/>
        <v>-1.4376702994923107E-2</v>
      </c>
      <c r="M380" s="116"/>
      <c r="O380" s="40">
        <f t="shared" ca="1" si="197"/>
        <v>-1.4946528155220226E-2</v>
      </c>
      <c r="Q380" s="293">
        <f t="shared" si="176"/>
        <v>41864.369500000001</v>
      </c>
      <c r="R380" s="8">
        <f t="shared" ca="1" si="203"/>
        <v>3.2470071330763716E-7</v>
      </c>
      <c r="S380" s="116">
        <v>1</v>
      </c>
      <c r="T380" s="167">
        <f t="shared" ca="1" si="204"/>
        <v>3.2470071330763716E-7</v>
      </c>
      <c r="Z380">
        <f t="shared" si="177"/>
        <v>36289</v>
      </c>
      <c r="AA380">
        <f t="shared" si="178"/>
        <v>-1.4283840798951198E-2</v>
      </c>
      <c r="AB380">
        <f t="shared" si="179"/>
        <v>-1.6201277741264359E-2</v>
      </c>
      <c r="AC380">
        <f t="shared" si="180"/>
        <v>-1.4376702994923107E-2</v>
      </c>
      <c r="AD380">
        <f t="shared" si="181"/>
        <v>-9.2862195971909686E-5</v>
      </c>
      <c r="AE380">
        <f t="shared" si="182"/>
        <v>8.6233874407253589E-9</v>
      </c>
      <c r="AF380">
        <f t="shared" si="183"/>
        <v>-1.4376702994923107E-2</v>
      </c>
      <c r="AG380" s="25"/>
      <c r="AH380">
        <f t="shared" si="184"/>
        <v>1.8245747463412527E-3</v>
      </c>
      <c r="AI380">
        <f t="shared" si="185"/>
        <v>1.0450079276660356</v>
      </c>
      <c r="AJ380">
        <f t="shared" si="186"/>
        <v>0.53805383599585566</v>
      </c>
      <c r="AK380">
        <f t="shared" si="187"/>
        <v>-0.18459221664850586</v>
      </c>
      <c r="AL380">
        <f t="shared" si="188"/>
        <v>-1.331639197441765</v>
      </c>
      <c r="AM380">
        <f t="shared" si="189"/>
        <v>-0.78547229653812234</v>
      </c>
      <c r="AN380">
        <f t="shared" si="200"/>
        <v>17.699567680019733</v>
      </c>
      <c r="AO380">
        <f t="shared" si="200"/>
        <v>17.699567722377616</v>
      </c>
      <c r="AP380">
        <f t="shared" si="200"/>
        <v>17.699568268123194</v>
      </c>
      <c r="AQ380">
        <f t="shared" si="200"/>
        <v>17.699575299534835</v>
      </c>
      <c r="AR380">
        <f t="shared" si="200"/>
        <v>17.699665882693868</v>
      </c>
      <c r="AS380">
        <f t="shared" si="200"/>
        <v>17.70083119856924</v>
      </c>
      <c r="AT380">
        <f t="shared" si="200"/>
        <v>17.715561988787712</v>
      </c>
      <c r="AU380">
        <f t="shared" si="191"/>
        <v>17.872991912763208</v>
      </c>
    </row>
    <row r="381" spans="1:47">
      <c r="A381" s="86" t="s">
        <v>177</v>
      </c>
      <c r="B381" s="74" t="s">
        <v>49</v>
      </c>
      <c r="C381" s="73">
        <v>56897.690999999999</v>
      </c>
      <c r="D381" s="73">
        <v>1E-4</v>
      </c>
      <c r="E381" s="58">
        <f t="shared" si="174"/>
        <v>36329.959989419374</v>
      </c>
      <c r="F381">
        <f t="shared" si="175"/>
        <v>36330</v>
      </c>
      <c r="G381">
        <f t="shared" si="202"/>
        <v>-1.4463909996266011E-2</v>
      </c>
      <c r="I381" s="117"/>
      <c r="J381" s="117"/>
      <c r="K381" s="116">
        <f t="shared" si="201"/>
        <v>-1.4463909996266011E-2</v>
      </c>
      <c r="M381" s="116"/>
      <c r="O381" s="40">
        <f t="shared" ca="1" si="197"/>
        <v>-1.5079665968708175E-2</v>
      </c>
      <c r="Q381" s="293">
        <f t="shared" si="176"/>
        <v>41879.190999999999</v>
      </c>
      <c r="R381" s="8">
        <f t="shared" ca="1" si="203"/>
        <v>3.7915541759819512E-7</v>
      </c>
      <c r="S381" s="116">
        <v>1</v>
      </c>
      <c r="T381" s="167">
        <f t="shared" ca="1" si="204"/>
        <v>3.7915541759819512E-7</v>
      </c>
      <c r="Z381">
        <f t="shared" si="177"/>
        <v>36330</v>
      </c>
      <c r="AA381">
        <f t="shared" si="178"/>
        <v>-1.4459313642936306E-2</v>
      </c>
      <c r="AB381">
        <f t="shared" si="179"/>
        <v>-1.6210611816465544E-2</v>
      </c>
      <c r="AC381">
        <f t="shared" si="180"/>
        <v>-1.4463909996266011E-2</v>
      </c>
      <c r="AD381">
        <f t="shared" si="181"/>
        <v>-4.5963533297048442E-6</v>
      </c>
      <c r="AE381">
        <f t="shared" si="182"/>
        <v>2.1126463931488808E-11</v>
      </c>
      <c r="AF381">
        <f t="shared" si="183"/>
        <v>-1.4463909996266011E-2</v>
      </c>
      <c r="AG381" s="25"/>
      <c r="AH381">
        <f t="shared" si="184"/>
        <v>1.7467018201995327E-3</v>
      </c>
      <c r="AI381">
        <f t="shared" si="185"/>
        <v>1.0483178672616165</v>
      </c>
      <c r="AJ381">
        <f t="shared" si="186"/>
        <v>0.52281945877451952</v>
      </c>
      <c r="AK381">
        <f t="shared" si="187"/>
        <v>-0.18375359507582106</v>
      </c>
      <c r="AL381">
        <f t="shared" si="188"/>
        <v>-1.3136677673081816</v>
      </c>
      <c r="AM381">
        <f t="shared" si="189"/>
        <v>-0.77104414027884516</v>
      </c>
      <c r="AN381">
        <f t="shared" ref="AN381:AT390" si="205">$AU381+$AB$7*SIN(AO381)</f>
        <v>17.716425120711126</v>
      </c>
      <c r="AO381">
        <f t="shared" si="205"/>
        <v>17.716425172524985</v>
      </c>
      <c r="AP381">
        <f t="shared" si="205"/>
        <v>17.716425815959301</v>
      </c>
      <c r="AQ381">
        <f t="shared" si="205"/>
        <v>17.716433806174532</v>
      </c>
      <c r="AR381">
        <f t="shared" si="205"/>
        <v>17.716533017897795</v>
      </c>
      <c r="AS381">
        <f t="shared" si="205"/>
        <v>17.717763148637946</v>
      </c>
      <c r="AT381">
        <f t="shared" si="205"/>
        <v>17.732756799020361</v>
      </c>
      <c r="AU381">
        <f t="shared" si="191"/>
        <v>17.888516389441733</v>
      </c>
    </row>
    <row r="382" spans="1:47">
      <c r="A382" s="73" t="s">
        <v>178</v>
      </c>
      <c r="B382" s="74" t="s">
        <v>45</v>
      </c>
      <c r="C382" s="73">
        <v>57243.465400000001</v>
      </c>
      <c r="D382" s="73">
        <v>2.0000000000000001E-4</v>
      </c>
      <c r="E382" s="58">
        <f t="shared" si="174"/>
        <v>37286.453393398711</v>
      </c>
      <c r="F382">
        <f t="shared" si="175"/>
        <v>37286.5</v>
      </c>
      <c r="G382">
        <f t="shared" si="202"/>
        <v>-1.684838549408596E-2</v>
      </c>
      <c r="I382" s="117"/>
      <c r="J382" s="117"/>
      <c r="K382" s="116">
        <f t="shared" si="201"/>
        <v>-1.684838549408596E-2</v>
      </c>
      <c r="M382" s="116"/>
      <c r="O382" s="40">
        <f t="shared" ca="1" si="197"/>
        <v>-1.8185673739469735E-2</v>
      </c>
      <c r="Q382" s="293">
        <f t="shared" si="176"/>
        <v>42224.965400000001</v>
      </c>
      <c r="R382" s="8">
        <f t="shared" ca="1" si="203"/>
        <v>1.788339851241615E-6</v>
      </c>
      <c r="S382" s="116">
        <v>1</v>
      </c>
      <c r="T382" s="167">
        <f t="shared" ca="1" si="204"/>
        <v>1.788339851241615E-6</v>
      </c>
      <c r="Z382">
        <f t="shared" si="177"/>
        <v>37286.5</v>
      </c>
      <c r="AA382">
        <f t="shared" si="178"/>
        <v>-1.8780240435786327E-2</v>
      </c>
      <c r="AB382">
        <f t="shared" si="179"/>
        <v>-1.6611432714361163E-2</v>
      </c>
      <c r="AC382">
        <f t="shared" si="180"/>
        <v>-1.684838549408596E-2</v>
      </c>
      <c r="AD382">
        <f t="shared" si="181"/>
        <v>1.9318549417003672E-3</v>
      </c>
      <c r="AE382">
        <f t="shared" si="182"/>
        <v>3.7320635157721291E-6</v>
      </c>
      <c r="AF382">
        <f t="shared" si="183"/>
        <v>-1.684838549408596E-2</v>
      </c>
      <c r="AG382" s="25"/>
      <c r="AH382">
        <f t="shared" si="184"/>
        <v>-2.3695277972479798E-4</v>
      </c>
      <c r="AI382">
        <f t="shared" si="185"/>
        <v>1.123734862395821</v>
      </c>
      <c r="AJ382">
        <f t="shared" si="186"/>
        <v>9.7914355161052222E-2</v>
      </c>
      <c r="AK382">
        <f t="shared" si="187"/>
        <v>-0.14418628169103764</v>
      </c>
      <c r="AL382">
        <f t="shared" si="188"/>
        <v>-0.86158414452018262</v>
      </c>
      <c r="AM382">
        <f t="shared" si="189"/>
        <v>-0.45958004344804448</v>
      </c>
      <c r="AN382">
        <f t="shared" si="205"/>
        <v>18.124718610672783</v>
      </c>
      <c r="AO382">
        <f t="shared" si="205"/>
        <v>18.124719562022296</v>
      </c>
      <c r="AP382">
        <f t="shared" si="205"/>
        <v>18.124726250554012</v>
      </c>
      <c r="AQ382">
        <f t="shared" si="205"/>
        <v>18.124773273642724</v>
      </c>
      <c r="AR382">
        <f t="shared" si="205"/>
        <v>18.12510380976066</v>
      </c>
      <c r="AS382">
        <f t="shared" si="205"/>
        <v>18.127424503394309</v>
      </c>
      <c r="AT382">
        <f t="shared" si="205"/>
        <v>18.143587077174757</v>
      </c>
      <c r="AU382">
        <f t="shared" si="191"/>
        <v>18.250691070978558</v>
      </c>
    </row>
    <row r="383" spans="1:47">
      <c r="A383" s="73" t="s">
        <v>178</v>
      </c>
      <c r="B383" s="74" t="s">
        <v>49</v>
      </c>
      <c r="C383" s="73">
        <v>57243.536399999997</v>
      </c>
      <c r="D383" s="73">
        <v>2.0000000000000001E-4</v>
      </c>
      <c r="E383" s="58">
        <f t="shared" si="174"/>
        <v>37286.64979611586</v>
      </c>
      <c r="F383">
        <f t="shared" si="175"/>
        <v>37286.5</v>
      </c>
      <c r="G383" s="168"/>
      <c r="I383" s="117"/>
      <c r="J383" s="117"/>
      <c r="K383" s="116"/>
      <c r="M383" s="116"/>
      <c r="O383" s="40">
        <f t="shared" ca="1" si="197"/>
        <v>-1.8185673739469735E-2</v>
      </c>
      <c r="Q383" s="293">
        <f t="shared" si="176"/>
        <v>42225.036399999997</v>
      </c>
      <c r="R383" s="8">
        <f ca="1">+(O383-U383)^2</f>
        <v>5.2326832701567825E-3</v>
      </c>
      <c r="T383" s="167">
        <f t="shared" ca="1" si="204"/>
        <v>0</v>
      </c>
      <c r="U383" s="58">
        <f>+C383-(C$7+F383*C$8)</f>
        <v>5.415161450218875E-2</v>
      </c>
      <c r="Z383">
        <f t="shared" si="177"/>
        <v>37286.5</v>
      </c>
      <c r="AA383">
        <f t="shared" si="178"/>
        <v>-1.8780240435786327E-2</v>
      </c>
      <c r="AB383">
        <f t="shared" si="179"/>
        <v>-9999</v>
      </c>
      <c r="AC383">
        <f t="shared" si="180"/>
        <v>0</v>
      </c>
      <c r="AD383">
        <f t="shared" si="181"/>
        <v>-9999</v>
      </c>
      <c r="AE383">
        <f t="shared" si="182"/>
        <v>0</v>
      </c>
      <c r="AF383">
        <f t="shared" si="183"/>
        <v>-9999</v>
      </c>
      <c r="AG383" s="25"/>
      <c r="AH383">
        <f t="shared" si="184"/>
        <v>-2.3695277972479798E-4</v>
      </c>
      <c r="AI383">
        <f t="shared" si="185"/>
        <v>1.123734862395821</v>
      </c>
      <c r="AJ383">
        <f t="shared" si="186"/>
        <v>9.7914355161052222E-2</v>
      </c>
      <c r="AK383">
        <f t="shared" si="187"/>
        <v>-0.14418628169103764</v>
      </c>
      <c r="AL383">
        <f t="shared" si="188"/>
        <v>-0.86158414452018262</v>
      </c>
      <c r="AM383">
        <f t="shared" si="189"/>
        <v>-0.45958004344804448</v>
      </c>
      <c r="AN383">
        <f t="shared" si="205"/>
        <v>18.124718610672783</v>
      </c>
      <c r="AO383">
        <f t="shared" si="205"/>
        <v>18.124719562022296</v>
      </c>
      <c r="AP383">
        <f t="shared" si="205"/>
        <v>18.124726250554012</v>
      </c>
      <c r="AQ383">
        <f t="shared" si="205"/>
        <v>18.124773273642724</v>
      </c>
      <c r="AR383">
        <f t="shared" si="205"/>
        <v>18.12510380976066</v>
      </c>
      <c r="AS383">
        <f t="shared" si="205"/>
        <v>18.127424503394309</v>
      </c>
      <c r="AT383">
        <f t="shared" si="205"/>
        <v>18.143587077174757</v>
      </c>
      <c r="AU383">
        <f t="shared" si="191"/>
        <v>18.250691070978558</v>
      </c>
    </row>
    <row r="384" spans="1:47">
      <c r="A384" s="73" t="s">
        <v>178</v>
      </c>
      <c r="B384" s="74" t="s">
        <v>45</v>
      </c>
      <c r="C384" s="73">
        <v>57246.357199999999</v>
      </c>
      <c r="D384" s="73">
        <v>2.0000000000000001E-4</v>
      </c>
      <c r="E384" s="58">
        <f t="shared" si="174"/>
        <v>37294.452793081357</v>
      </c>
      <c r="F384">
        <f t="shared" si="175"/>
        <v>37294.5</v>
      </c>
      <c r="G384">
        <f t="shared" ref="G384:G415" si="206">+C384-(C$7+F384*C$8)</f>
        <v>-1.7065401501895394E-2</v>
      </c>
      <c r="I384" s="117"/>
      <c r="J384" s="117"/>
      <c r="K384" s="116">
        <f t="shared" ref="K384:K393" si="207">G384</f>
        <v>-1.7065401501895394E-2</v>
      </c>
      <c r="M384" s="116"/>
      <c r="O384" s="40">
        <f t="shared" ca="1" si="197"/>
        <v>-1.82116518494186E-2</v>
      </c>
      <c r="Q384" s="293">
        <f t="shared" si="176"/>
        <v>42227.857199999999</v>
      </c>
      <c r="R384" s="8">
        <f t="shared" ref="R384:R415" ca="1" si="208">+(O384-G384)^2</f>
        <v>1.3138898591970707E-6</v>
      </c>
      <c r="S384" s="116">
        <v>1</v>
      </c>
      <c r="T384" s="167">
        <f t="shared" ca="1" si="204"/>
        <v>1.3138898591970707E-6</v>
      </c>
      <c r="Z384">
        <f t="shared" si="177"/>
        <v>37294.5</v>
      </c>
      <c r="AA384">
        <f t="shared" si="178"/>
        <v>-1.881775013475721E-2</v>
      </c>
      <c r="AB384">
        <f t="shared" si="179"/>
        <v>-1.6810975519496802E-2</v>
      </c>
      <c r="AC384">
        <f t="shared" si="180"/>
        <v>-1.7065401501895394E-2</v>
      </c>
      <c r="AD384">
        <f t="shared" si="181"/>
        <v>1.7523486328618158E-3</v>
      </c>
      <c r="AE384">
        <f t="shared" si="182"/>
        <v>3.0707257310926751E-6</v>
      </c>
      <c r="AF384">
        <f t="shared" si="183"/>
        <v>-1.7065401501895394E-2</v>
      </c>
      <c r="AG384" s="25"/>
      <c r="AH384">
        <f t="shared" si="184"/>
        <v>-2.5442598239859229E-4</v>
      </c>
      <c r="AI384">
        <f t="shared" si="185"/>
        <v>1.1243169611749058</v>
      </c>
      <c r="AJ384">
        <f t="shared" si="186"/>
        <v>9.3888839419517825E-2</v>
      </c>
      <c r="AK384">
        <f t="shared" si="187"/>
        <v>-0.14368470052248775</v>
      </c>
      <c r="AL384">
        <f t="shared" si="188"/>
        <v>-0.85753998570121581</v>
      </c>
      <c r="AM384">
        <f t="shared" si="189"/>
        <v>-0.45713314351665713</v>
      </c>
      <c r="AN384">
        <f t="shared" si="205"/>
        <v>18.128250993900938</v>
      </c>
      <c r="AO384">
        <f t="shared" si="205"/>
        <v>18.128251958220801</v>
      </c>
      <c r="AP384">
        <f t="shared" si="205"/>
        <v>18.128258716839287</v>
      </c>
      <c r="AQ384">
        <f t="shared" si="205"/>
        <v>18.128306084770227</v>
      </c>
      <c r="AR384">
        <f t="shared" si="205"/>
        <v>18.128638008644316</v>
      </c>
      <c r="AS384">
        <f t="shared" si="205"/>
        <v>18.130961208422658</v>
      </c>
      <c r="AT384">
        <f t="shared" si="205"/>
        <v>18.147092117562067</v>
      </c>
      <c r="AU384">
        <f t="shared" si="191"/>
        <v>18.253720237159733</v>
      </c>
    </row>
    <row r="385" spans="1:47">
      <c r="A385" s="91" t="s">
        <v>179</v>
      </c>
      <c r="B385" s="92" t="s">
        <v>49</v>
      </c>
      <c r="C385" s="93">
        <v>57246.898399999998</v>
      </c>
      <c r="D385" s="93">
        <v>2.0000000000000001E-4</v>
      </c>
      <c r="E385" s="58">
        <f t="shared" si="174"/>
        <v>37295.949879708452</v>
      </c>
      <c r="F385">
        <f t="shared" si="175"/>
        <v>37296</v>
      </c>
      <c r="G385">
        <f t="shared" si="206"/>
        <v>-1.8118592000973877E-2</v>
      </c>
      <c r="I385" s="117"/>
      <c r="J385" s="117"/>
      <c r="K385" s="116">
        <f t="shared" si="207"/>
        <v>-1.8118592000973877E-2</v>
      </c>
      <c r="M385" s="116"/>
      <c r="O385" s="40">
        <f t="shared" ca="1" si="197"/>
        <v>-1.8216522745034006E-2</v>
      </c>
      <c r="Q385" s="293">
        <f t="shared" si="176"/>
        <v>42228.398399999998</v>
      </c>
      <c r="R385" s="8">
        <f t="shared" ca="1" si="208"/>
        <v>9.5904306321704968E-9</v>
      </c>
      <c r="S385" s="116">
        <v>1</v>
      </c>
      <c r="T385" s="167">
        <f t="shared" ca="1" si="204"/>
        <v>9.5904306321704968E-9</v>
      </c>
      <c r="Z385">
        <f t="shared" si="177"/>
        <v>37296</v>
      </c>
      <c r="AA385">
        <f t="shared" si="178"/>
        <v>-1.8824784764334062E-2</v>
      </c>
      <c r="AB385">
        <f t="shared" si="179"/>
        <v>-1.7860889133219444E-2</v>
      </c>
      <c r="AC385">
        <f t="shared" si="180"/>
        <v>-1.8118592000973877E-2</v>
      </c>
      <c r="AD385">
        <f t="shared" si="181"/>
        <v>7.0619276336018541E-4</v>
      </c>
      <c r="AE385">
        <f t="shared" si="182"/>
        <v>4.987082190222948E-7</v>
      </c>
      <c r="AF385">
        <f t="shared" si="183"/>
        <v>-1.8118592000973877E-2</v>
      </c>
      <c r="AG385" s="25"/>
      <c r="AH385">
        <f t="shared" si="184"/>
        <v>-2.5770286775443125E-4</v>
      </c>
      <c r="AI385">
        <f t="shared" si="185"/>
        <v>1.1244259455565586</v>
      </c>
      <c r="AJ385">
        <f t="shared" si="186"/>
        <v>9.3133418191377756E-2</v>
      </c>
      <c r="AK385">
        <f t="shared" si="187"/>
        <v>-0.14359033418846945</v>
      </c>
      <c r="AL385">
        <f t="shared" si="188"/>
        <v>-0.8567812398078668</v>
      </c>
      <c r="AM385">
        <f t="shared" si="189"/>
        <v>-0.4566745722408605</v>
      </c>
      <c r="AN385">
        <f t="shared" si="205"/>
        <v>18.128913519297758</v>
      </c>
      <c r="AO385">
        <f t="shared" si="205"/>
        <v>18.128914486053212</v>
      </c>
      <c r="AP385">
        <f t="shared" si="205"/>
        <v>18.128921257798151</v>
      </c>
      <c r="AQ385">
        <f t="shared" si="205"/>
        <v>18.128968690101736</v>
      </c>
      <c r="AR385">
        <f t="shared" si="205"/>
        <v>18.129300871623379</v>
      </c>
      <c r="AS385">
        <f t="shared" si="205"/>
        <v>18.131624524524984</v>
      </c>
      <c r="AT385">
        <f t="shared" si="205"/>
        <v>18.147749421690225</v>
      </c>
      <c r="AU385">
        <f t="shared" si="191"/>
        <v>18.254288205818703</v>
      </c>
    </row>
    <row r="386" spans="1:47">
      <c r="A386" s="98" t="s">
        <v>180</v>
      </c>
      <c r="B386" s="99" t="s">
        <v>49</v>
      </c>
      <c r="C386" s="98">
        <v>57272.202400000002</v>
      </c>
      <c r="D386" s="98" t="s">
        <v>181</v>
      </c>
      <c r="E386" s="58">
        <f t="shared" si="174"/>
        <v>37365.946701608213</v>
      </c>
      <c r="F386">
        <f t="shared" si="175"/>
        <v>37366</v>
      </c>
      <c r="G386">
        <f t="shared" si="206"/>
        <v>-1.926748199184658E-2</v>
      </c>
      <c r="I386" s="117"/>
      <c r="J386" s="117"/>
      <c r="K386" s="116">
        <f t="shared" si="207"/>
        <v>-1.926748199184658E-2</v>
      </c>
      <c r="M386" s="116"/>
      <c r="O386" s="40">
        <f t="shared" ca="1" si="197"/>
        <v>-1.8443831207086606E-2</v>
      </c>
      <c r="Q386" s="293">
        <f t="shared" si="176"/>
        <v>42253.702400000002</v>
      </c>
      <c r="R386" s="8">
        <f t="shared" ca="1" si="208"/>
        <v>6.7840061523572169E-7</v>
      </c>
      <c r="S386" s="116">
        <v>1</v>
      </c>
      <c r="T386" s="167">
        <f t="shared" ca="1" si="204"/>
        <v>6.7840061523572169E-7</v>
      </c>
      <c r="Z386">
        <f t="shared" si="177"/>
        <v>37366</v>
      </c>
      <c r="AA386">
        <f t="shared" si="178"/>
        <v>-1.9153583735731176E-2</v>
      </c>
      <c r="AB386">
        <f t="shared" si="179"/>
        <v>-1.8856658064233544E-2</v>
      </c>
      <c r="AC386">
        <f t="shared" si="180"/>
        <v>-1.926748199184658E-2</v>
      </c>
      <c r="AD386">
        <f t="shared" si="181"/>
        <v>-1.1389825611540436E-4</v>
      </c>
      <c r="AE386">
        <f t="shared" si="182"/>
        <v>1.2972812746130246E-8</v>
      </c>
      <c r="AF386">
        <f t="shared" si="183"/>
        <v>-1.926748199184658E-2</v>
      </c>
      <c r="AG386" s="25"/>
      <c r="AH386">
        <f t="shared" si="184"/>
        <v>-4.1082392761303456E-4</v>
      </c>
      <c r="AI386">
        <f t="shared" si="185"/>
        <v>1.1294537775058846</v>
      </c>
      <c r="AJ386">
        <f t="shared" si="186"/>
        <v>5.7665815114669325E-2</v>
      </c>
      <c r="AK386">
        <f t="shared" si="187"/>
        <v>-0.13907451056702277</v>
      </c>
      <c r="AL386">
        <f t="shared" si="188"/>
        <v>-0.82121047890691223</v>
      </c>
      <c r="AM386">
        <f t="shared" si="189"/>
        <v>-0.43535096580431226</v>
      </c>
      <c r="AN386">
        <f t="shared" si="205"/>
        <v>18.159902262738193</v>
      </c>
      <c r="AO386">
        <f t="shared" si="205"/>
        <v>18.159903344017316</v>
      </c>
      <c r="AP386">
        <f t="shared" si="205"/>
        <v>18.159910720774313</v>
      </c>
      <c r="AQ386">
        <f t="shared" si="205"/>
        <v>18.15996104566069</v>
      </c>
      <c r="AR386">
        <f t="shared" si="205"/>
        <v>18.160304310768471</v>
      </c>
      <c r="AS386">
        <f t="shared" si="205"/>
        <v>18.162643132672439</v>
      </c>
      <c r="AT386">
        <f t="shared" si="205"/>
        <v>18.178461349205815</v>
      </c>
      <c r="AU386">
        <f t="shared" si="191"/>
        <v>18.280793409903993</v>
      </c>
    </row>
    <row r="387" spans="1:47">
      <c r="A387" s="100" t="s">
        <v>179</v>
      </c>
      <c r="B387" s="101" t="s">
        <v>45</v>
      </c>
      <c r="C387" s="102">
        <v>57279.614999999998</v>
      </c>
      <c r="D387" s="102">
        <v>2.0000000000000001E-4</v>
      </c>
      <c r="E387" s="58">
        <f t="shared" si="174"/>
        <v>37386.451698526245</v>
      </c>
      <c r="F387">
        <f t="shared" si="175"/>
        <v>37386.5</v>
      </c>
      <c r="G387">
        <f t="shared" si="206"/>
        <v>-1.7461085495597217E-2</v>
      </c>
      <c r="I387" s="117"/>
      <c r="J387" s="117"/>
      <c r="K387" s="117">
        <f t="shared" si="207"/>
        <v>-1.7461085495597217E-2</v>
      </c>
      <c r="M387" s="116"/>
      <c r="O387" s="40">
        <f t="shared" ref="O387:O418" ca="1" si="209">+C$11+C$12*F387</f>
        <v>-1.851040011383058E-2</v>
      </c>
      <c r="Q387" s="293">
        <f t="shared" si="176"/>
        <v>42261.114999999998</v>
      </c>
      <c r="R387" s="8">
        <f t="shared" ca="1" si="208"/>
        <v>1.1010611680382282E-6</v>
      </c>
      <c r="S387" s="116">
        <v>1</v>
      </c>
      <c r="T387" s="167">
        <f t="shared" ca="1" si="204"/>
        <v>1.1010611680382282E-6</v>
      </c>
      <c r="Z387">
        <f t="shared" si="177"/>
        <v>37386.5</v>
      </c>
      <c r="AA387">
        <f t="shared" si="178"/>
        <v>-1.9250052344505816E-2</v>
      </c>
      <c r="AB387">
        <f t="shared" si="179"/>
        <v>-1.7005358815846916E-2</v>
      </c>
      <c r="AC387">
        <f t="shared" si="180"/>
        <v>-1.7461085495597217E-2</v>
      </c>
      <c r="AD387">
        <f t="shared" si="181"/>
        <v>1.7889668489085991E-3</v>
      </c>
      <c r="AE387">
        <f t="shared" si="182"/>
        <v>3.2004023864939624E-6</v>
      </c>
      <c r="AF387">
        <f t="shared" si="183"/>
        <v>-1.7461085495597217E-2</v>
      </c>
      <c r="AG387" s="25"/>
      <c r="AH387">
        <f t="shared" si="184"/>
        <v>-4.5572667975030237E-4</v>
      </c>
      <c r="AI387">
        <f t="shared" si="185"/>
        <v>1.1309037210603172</v>
      </c>
      <c r="AJ387">
        <f t="shared" si="186"/>
        <v>4.7203338222607902E-2</v>
      </c>
      <c r="AK387">
        <f t="shared" si="187"/>
        <v>-0.1377106234557183</v>
      </c>
      <c r="AL387">
        <f t="shared" si="188"/>
        <v>-0.81073354128794917</v>
      </c>
      <c r="AM387">
        <f t="shared" si="189"/>
        <v>-0.42913376947048276</v>
      </c>
      <c r="AN387">
        <f t="shared" si="205"/>
        <v>18.169003549812704</v>
      </c>
      <c r="AO387">
        <f t="shared" si="205"/>
        <v>18.169004664762276</v>
      </c>
      <c r="AP387">
        <f t="shared" si="205"/>
        <v>18.169012214867266</v>
      </c>
      <c r="AQ387">
        <f t="shared" si="205"/>
        <v>18.169063340705577</v>
      </c>
      <c r="AR387">
        <f t="shared" si="205"/>
        <v>18.169409485715875</v>
      </c>
      <c r="AS387">
        <f t="shared" si="205"/>
        <v>18.171750501188946</v>
      </c>
      <c r="AT387">
        <f t="shared" si="205"/>
        <v>18.187469298689624</v>
      </c>
      <c r="AU387">
        <f t="shared" si="191"/>
        <v>18.288555648243253</v>
      </c>
    </row>
    <row r="388" spans="1:47">
      <c r="A388" s="100" t="s">
        <v>179</v>
      </c>
      <c r="B388" s="101" t="s">
        <v>49</v>
      </c>
      <c r="C388" s="102">
        <v>57279.793599999997</v>
      </c>
      <c r="D388" s="102">
        <v>2.0000000000000001E-4</v>
      </c>
      <c r="E388" s="58">
        <f t="shared" si="174"/>
        <v>37386.945748178128</v>
      </c>
      <c r="F388">
        <f t="shared" si="175"/>
        <v>37387</v>
      </c>
      <c r="G388">
        <f t="shared" si="206"/>
        <v>-1.9612149000749923E-2</v>
      </c>
      <c r="I388" s="117"/>
      <c r="J388" s="117"/>
      <c r="K388" s="117">
        <f t="shared" si="207"/>
        <v>-1.9612149000749923E-2</v>
      </c>
      <c r="M388" s="116"/>
      <c r="O388" s="40">
        <f t="shared" ca="1" si="209"/>
        <v>-1.8512023745702391E-2</v>
      </c>
      <c r="Q388" s="293">
        <f t="shared" si="176"/>
        <v>42261.293599999997</v>
      </c>
      <c r="R388" s="8">
        <f t="shared" ca="1" si="208"/>
        <v>1.2102755767933976E-6</v>
      </c>
      <c r="S388" s="116">
        <v>1</v>
      </c>
      <c r="T388" s="167">
        <f t="shared" ca="1" si="204"/>
        <v>1.2102755767933976E-6</v>
      </c>
      <c r="Z388">
        <f t="shared" si="177"/>
        <v>37387</v>
      </c>
      <c r="AA388">
        <f t="shared" si="178"/>
        <v>-1.9252406163381457E-2</v>
      </c>
      <c r="AB388">
        <f t="shared" si="179"/>
        <v>-1.9155326869960968E-2</v>
      </c>
      <c r="AC388">
        <f t="shared" si="180"/>
        <v>-1.9612149000749923E-2</v>
      </c>
      <c r="AD388">
        <f t="shared" si="181"/>
        <v>-3.5974283736846593E-4</v>
      </c>
      <c r="AE388">
        <f t="shared" si="182"/>
        <v>1.2941490903791453E-7</v>
      </c>
      <c r="AF388">
        <f t="shared" si="183"/>
        <v>-1.9612149000749923E-2</v>
      </c>
      <c r="AG388" s="25"/>
      <c r="AH388">
        <f t="shared" si="184"/>
        <v>-4.5682213078895682E-4</v>
      </c>
      <c r="AI388">
        <f t="shared" si="185"/>
        <v>1.1309389528666589</v>
      </c>
      <c r="AJ388">
        <f t="shared" si="186"/>
        <v>4.6947751356951097E-2</v>
      </c>
      <c r="AK388">
        <f t="shared" si="187"/>
        <v>-0.13767712454210718</v>
      </c>
      <c r="AL388">
        <f t="shared" si="188"/>
        <v>-0.81047767074610066</v>
      </c>
      <c r="AM388">
        <f t="shared" si="189"/>
        <v>-0.42898228249441617</v>
      </c>
      <c r="AN388">
        <f t="shared" si="205"/>
        <v>18.169225678106528</v>
      </c>
      <c r="AO388">
        <f t="shared" si="205"/>
        <v>18.169226793876973</v>
      </c>
      <c r="AP388">
        <f t="shared" si="205"/>
        <v>18.169234348182368</v>
      </c>
      <c r="AQ388">
        <f t="shared" si="205"/>
        <v>18.169285493267775</v>
      </c>
      <c r="AR388">
        <f t="shared" si="205"/>
        <v>18.169631706352099</v>
      </c>
      <c r="AS388">
        <f t="shared" si="205"/>
        <v>18.171972762426272</v>
      </c>
      <c r="AT388">
        <f t="shared" si="205"/>
        <v>18.187689081168227</v>
      </c>
      <c r="AU388">
        <f t="shared" si="191"/>
        <v>18.288744971129578</v>
      </c>
    </row>
    <row r="389" spans="1:47">
      <c r="A389" s="100" t="s">
        <v>179</v>
      </c>
      <c r="B389" s="101" t="s">
        <v>49</v>
      </c>
      <c r="C389" s="102">
        <v>57281.602200000001</v>
      </c>
      <c r="D389" s="102">
        <v>1E-4</v>
      </c>
      <c r="E389" s="58">
        <f t="shared" si="174"/>
        <v>37391.948761618223</v>
      </c>
      <c r="F389">
        <f t="shared" si="175"/>
        <v>37392</v>
      </c>
      <c r="G389">
        <f t="shared" si="206"/>
        <v>-1.852278399746865E-2</v>
      </c>
      <c r="I389" s="117"/>
      <c r="J389" s="117"/>
      <c r="K389" s="117">
        <f t="shared" si="207"/>
        <v>-1.852278399746865E-2</v>
      </c>
      <c r="M389" s="116"/>
      <c r="O389" s="40">
        <f t="shared" ca="1" si="209"/>
        <v>-1.8528260064420432E-2</v>
      </c>
      <c r="Q389" s="293">
        <f t="shared" si="176"/>
        <v>42263.102200000001</v>
      </c>
      <c r="R389" s="8">
        <f t="shared" ca="1" si="208"/>
        <v>2.9987309260395838E-11</v>
      </c>
      <c r="S389" s="116">
        <v>1</v>
      </c>
      <c r="T389" s="167">
        <f t="shared" ca="1" si="204"/>
        <v>2.9987309260395838E-11</v>
      </c>
      <c r="Z389">
        <f t="shared" si="177"/>
        <v>37392</v>
      </c>
      <c r="AA389">
        <f t="shared" si="178"/>
        <v>-1.9275946717990818E-2</v>
      </c>
      <c r="AB389">
        <f t="shared" si="179"/>
        <v>-1.805500672953109E-2</v>
      </c>
      <c r="AC389">
        <f t="shared" si="180"/>
        <v>-1.852278399746865E-2</v>
      </c>
      <c r="AD389">
        <f t="shared" si="181"/>
        <v>7.531627205221679E-4</v>
      </c>
      <c r="AE389">
        <f t="shared" si="182"/>
        <v>5.6725408358435314E-7</v>
      </c>
      <c r="AF389">
        <f t="shared" si="183"/>
        <v>-1.852278399746865E-2</v>
      </c>
      <c r="AG389" s="25"/>
      <c r="AH389">
        <f t="shared" si="184"/>
        <v>-4.677772679375593E-4</v>
      </c>
      <c r="AI389">
        <f t="shared" si="185"/>
        <v>1.1312909194224097</v>
      </c>
      <c r="AJ389">
        <f t="shared" si="186"/>
        <v>4.439084090265747E-2</v>
      </c>
      <c r="AK389">
        <f t="shared" si="187"/>
        <v>-0.13734152495592272</v>
      </c>
      <c r="AL389">
        <f t="shared" si="188"/>
        <v>-0.80791808895602713</v>
      </c>
      <c r="AM389">
        <f t="shared" si="189"/>
        <v>-0.42746780768913106</v>
      </c>
      <c r="AN389">
        <f t="shared" si="205"/>
        <v>18.171447341405546</v>
      </c>
      <c r="AO389">
        <f t="shared" si="205"/>
        <v>18.17144846538293</v>
      </c>
      <c r="AP389">
        <f t="shared" si="205"/>
        <v>18.171456061615586</v>
      </c>
      <c r="AQ389">
        <f t="shared" si="205"/>
        <v>18.17150739839667</v>
      </c>
      <c r="AR389">
        <f t="shared" si="205"/>
        <v>18.171854286474595</v>
      </c>
      <c r="AS389">
        <f t="shared" si="205"/>
        <v>18.17419571465317</v>
      </c>
      <c r="AT389">
        <f t="shared" si="205"/>
        <v>18.189887104992948</v>
      </c>
      <c r="AU389">
        <f t="shared" si="191"/>
        <v>18.290638199992813</v>
      </c>
    </row>
    <row r="390" spans="1:47">
      <c r="A390" s="100" t="s">
        <v>179</v>
      </c>
      <c r="B390" s="101" t="s">
        <v>45</v>
      </c>
      <c r="C390" s="102">
        <v>57310.702499999999</v>
      </c>
      <c r="D390" s="102">
        <v>4.0000000000000002E-4</v>
      </c>
      <c r="E390" s="58">
        <f t="shared" si="174"/>
        <v>37472.447043167747</v>
      </c>
      <c r="F390">
        <f t="shared" si="175"/>
        <v>37472.5</v>
      </c>
      <c r="G390">
        <f t="shared" si="206"/>
        <v>-1.9144007499562576E-2</v>
      </c>
      <c r="I390" s="117"/>
      <c r="J390" s="117"/>
      <c r="K390" s="117">
        <f t="shared" si="207"/>
        <v>-1.9144007499562576E-2</v>
      </c>
      <c r="M390" s="116"/>
      <c r="O390" s="40">
        <f t="shared" ca="1" si="209"/>
        <v>-1.8789664795780911E-2</v>
      </c>
      <c r="Q390" s="293">
        <f t="shared" si="176"/>
        <v>42292.202499999999</v>
      </c>
      <c r="R390" s="8">
        <f t="shared" ca="1" si="208"/>
        <v>1.2555875172330109E-7</v>
      </c>
      <c r="S390" s="116">
        <v>1</v>
      </c>
      <c r="T390" s="167">
        <f t="shared" ca="1" si="204"/>
        <v>1.2555875172330109E-7</v>
      </c>
      <c r="Z390">
        <f t="shared" si="177"/>
        <v>37472.5</v>
      </c>
      <c r="AA390">
        <f t="shared" si="178"/>
        <v>-1.9655492135948589E-2</v>
      </c>
      <c r="AB390">
        <f t="shared" si="179"/>
        <v>-1.8499745297636476E-2</v>
      </c>
      <c r="AC390">
        <f t="shared" si="180"/>
        <v>-1.9144007499562576E-2</v>
      </c>
      <c r="AD390">
        <f t="shared" si="181"/>
        <v>5.1148463638601288E-4</v>
      </c>
      <c r="AE390">
        <f t="shared" si="182"/>
        <v>2.6161653325893184E-7</v>
      </c>
      <c r="AF390">
        <f t="shared" si="183"/>
        <v>-1.9144007499562576E-2</v>
      </c>
      <c r="AG390" s="25"/>
      <c r="AH390">
        <f t="shared" si="184"/>
        <v>-6.4426220192610175E-4</v>
      </c>
      <c r="AI390">
        <f t="shared" si="185"/>
        <v>1.136866247983952</v>
      </c>
      <c r="AJ390">
        <f t="shared" si="186"/>
        <v>2.9787860386774894E-3</v>
      </c>
      <c r="AK390">
        <f t="shared" si="187"/>
        <v>-0.13178630491365709</v>
      </c>
      <c r="AL390">
        <f t="shared" si="188"/>
        <v>-0.76649144651626444</v>
      </c>
      <c r="AM390">
        <f t="shared" si="189"/>
        <v>-0.40318113517834786</v>
      </c>
      <c r="AN390">
        <f t="shared" si="205"/>
        <v>18.207310299383501</v>
      </c>
      <c r="AO390">
        <f t="shared" si="205"/>
        <v>18.207311554305612</v>
      </c>
      <c r="AP390">
        <f t="shared" si="205"/>
        <v>18.20731980257872</v>
      </c>
      <c r="AQ390">
        <f t="shared" si="205"/>
        <v>18.207374015042866</v>
      </c>
      <c r="AR390">
        <f t="shared" si="205"/>
        <v>18.207730276311306</v>
      </c>
      <c r="AS390">
        <f t="shared" si="205"/>
        <v>18.21006912014413</v>
      </c>
      <c r="AT390">
        <f t="shared" si="205"/>
        <v>18.225324238077437</v>
      </c>
      <c r="AU390">
        <f t="shared" si="191"/>
        <v>18.321119184690893</v>
      </c>
    </row>
    <row r="391" spans="1:47">
      <c r="A391" s="103" t="s">
        <v>182</v>
      </c>
      <c r="B391" s="104" t="s">
        <v>49</v>
      </c>
      <c r="C391" s="105">
        <v>57329.323499999999</v>
      </c>
      <c r="D391" s="105">
        <v>1.1000000000000001E-3</v>
      </c>
      <c r="E391" s="58">
        <f t="shared" si="174"/>
        <v>37523.957113535878</v>
      </c>
      <c r="F391">
        <f t="shared" si="175"/>
        <v>37524</v>
      </c>
      <c r="G391">
        <f t="shared" si="206"/>
        <v>-1.5503547998378053E-2</v>
      </c>
      <c r="I391" s="117"/>
      <c r="J391" s="117"/>
      <c r="K391" s="117">
        <f t="shared" si="207"/>
        <v>-1.5503547998378053E-2</v>
      </c>
      <c r="M391" s="116"/>
      <c r="O391" s="40">
        <f t="shared" ca="1" si="209"/>
        <v>-1.8956898878576753E-2</v>
      </c>
      <c r="Q391" s="293">
        <f t="shared" si="176"/>
        <v>42310.823499999999</v>
      </c>
      <c r="R391" s="8">
        <f t="shared" ca="1" si="208"/>
        <v>1.1925632301769132E-5</v>
      </c>
      <c r="S391" s="116">
        <v>1</v>
      </c>
      <c r="T391" s="167">
        <f t="shared" ca="1" si="204"/>
        <v>1.1925632301769132E-5</v>
      </c>
      <c r="Z391">
        <f t="shared" si="177"/>
        <v>37524</v>
      </c>
      <c r="AA391">
        <f t="shared" si="178"/>
        <v>-1.9898763573248969E-2</v>
      </c>
      <c r="AB391">
        <f t="shared" si="179"/>
        <v>-1.4746352522371102E-2</v>
      </c>
      <c r="AC391">
        <f t="shared" si="180"/>
        <v>-1.5503547998378053E-2</v>
      </c>
      <c r="AD391">
        <f t="shared" si="181"/>
        <v>4.3952155748709157E-3</v>
      </c>
      <c r="AE391">
        <f t="shared" si="182"/>
        <v>1.9317919949587873E-5</v>
      </c>
      <c r="AF391">
        <f t="shared" si="183"/>
        <v>-1.5503547998378053E-2</v>
      </c>
      <c r="AG391" s="25"/>
      <c r="AH391">
        <f t="shared" si="184"/>
        <v>-7.5719547600695131E-4</v>
      </c>
      <c r="AI391">
        <f t="shared" si="185"/>
        <v>1.1403375578417807</v>
      </c>
      <c r="AJ391">
        <f t="shared" si="186"/>
        <v>-2.3733158879099856E-2</v>
      </c>
      <c r="AK391">
        <f t="shared" si="187"/>
        <v>-0.12808344880976952</v>
      </c>
      <c r="AL391">
        <f t="shared" si="188"/>
        <v>-0.73977726862730109</v>
      </c>
      <c r="AM391">
        <f t="shared" si="189"/>
        <v>-0.38773504789036639</v>
      </c>
      <c r="AN391">
        <f t="shared" ref="AN391:AT400" si="210">$AU391+$AB$7*SIN(AO391)</f>
        <v>18.230345027503287</v>
      </c>
      <c r="AO391">
        <f t="shared" si="210"/>
        <v>18.230346363811453</v>
      </c>
      <c r="AP391">
        <f t="shared" si="210"/>
        <v>18.230355000500069</v>
      </c>
      <c r="AQ391">
        <f t="shared" si="210"/>
        <v>18.230410818969961</v>
      </c>
      <c r="AR391">
        <f t="shared" si="210"/>
        <v>18.230771517317098</v>
      </c>
      <c r="AS391">
        <f t="shared" si="210"/>
        <v>18.233100118276575</v>
      </c>
      <c r="AT391">
        <f t="shared" si="210"/>
        <v>18.248042172005828</v>
      </c>
      <c r="AU391">
        <f t="shared" si="191"/>
        <v>18.340619441982213</v>
      </c>
    </row>
    <row r="392" spans="1:47">
      <c r="A392" s="100" t="s">
        <v>183</v>
      </c>
      <c r="B392" s="101" t="s">
        <v>45</v>
      </c>
      <c r="C392" s="102">
        <v>57330.585599999999</v>
      </c>
      <c r="D392" s="102">
        <v>1E-4</v>
      </c>
      <c r="E392" s="58">
        <f t="shared" si="174"/>
        <v>37527.448379300964</v>
      </c>
      <c r="F392">
        <f t="shared" si="175"/>
        <v>37527.5</v>
      </c>
      <c r="G392">
        <f t="shared" si="206"/>
        <v>-1.8660992500372231E-2</v>
      </c>
      <c r="I392" s="117"/>
      <c r="J392" s="117"/>
      <c r="K392" s="117">
        <f t="shared" si="207"/>
        <v>-1.8660992500372231E-2</v>
      </c>
      <c r="M392" s="116"/>
      <c r="O392" s="40">
        <f t="shared" ca="1" si="209"/>
        <v>-1.8968264301679388E-2</v>
      </c>
      <c r="Q392" s="293">
        <f t="shared" si="176"/>
        <v>42312.085599999999</v>
      </c>
      <c r="R392" s="8">
        <f t="shared" ca="1" si="208"/>
        <v>9.4415959878545193E-8</v>
      </c>
      <c r="S392" s="116">
        <v>1</v>
      </c>
      <c r="T392" s="167">
        <f t="shared" ca="1" si="204"/>
        <v>9.4415959878545193E-8</v>
      </c>
      <c r="Z392">
        <f t="shared" si="177"/>
        <v>37527.5</v>
      </c>
      <c r="AA392">
        <f t="shared" si="178"/>
        <v>-1.9915307269699402E-2</v>
      </c>
      <c r="AB392">
        <f t="shared" si="179"/>
        <v>-1.7896123434974369E-2</v>
      </c>
      <c r="AC392">
        <f t="shared" si="180"/>
        <v>-1.8660992500372231E-2</v>
      </c>
      <c r="AD392">
        <f t="shared" si="181"/>
        <v>1.2543147693271708E-3</v>
      </c>
      <c r="AE392">
        <f t="shared" si="182"/>
        <v>1.5733055405522738E-6</v>
      </c>
      <c r="AF392">
        <f t="shared" si="183"/>
        <v>-1.8660992500372231E-2</v>
      </c>
      <c r="AG392" s="25"/>
      <c r="AH392">
        <f t="shared" si="184"/>
        <v>-7.6486906539786339E-4</v>
      </c>
      <c r="AI392">
        <f t="shared" si="185"/>
        <v>1.1405706181820083</v>
      </c>
      <c r="AJ392">
        <f t="shared" si="186"/>
        <v>-2.5554021581567551E-2</v>
      </c>
      <c r="AK392">
        <f t="shared" si="187"/>
        <v>-0.12782762339935774</v>
      </c>
      <c r="AL392">
        <f t="shared" si="188"/>
        <v>-0.73795585250971663</v>
      </c>
      <c r="AM392">
        <f t="shared" si="189"/>
        <v>-0.3866877948873767</v>
      </c>
      <c r="AN392">
        <f t="shared" si="210"/>
        <v>18.231913032151809</v>
      </c>
      <c r="AO392">
        <f t="shared" si="210"/>
        <v>18.231914373888181</v>
      </c>
      <c r="AP392">
        <f t="shared" si="210"/>
        <v>18.231923035990189</v>
      </c>
      <c r="AQ392">
        <f t="shared" si="210"/>
        <v>18.231978956282557</v>
      </c>
      <c r="AR392">
        <f t="shared" si="210"/>
        <v>18.232339909810499</v>
      </c>
      <c r="AS392">
        <f t="shared" si="210"/>
        <v>18.234667568648966</v>
      </c>
      <c r="AT392">
        <f t="shared" si="210"/>
        <v>18.249587400626933</v>
      </c>
      <c r="AU392">
        <f t="shared" si="191"/>
        <v>18.341944702186478</v>
      </c>
    </row>
    <row r="393" spans="1:47">
      <c r="A393" s="100" t="s">
        <v>184</v>
      </c>
      <c r="B393" s="101" t="s">
        <v>49</v>
      </c>
      <c r="C393" s="102">
        <v>57579.835800000001</v>
      </c>
      <c r="D393" s="102">
        <v>1E-4</v>
      </c>
      <c r="E393" s="58">
        <f t="shared" si="174"/>
        <v>38216.933119179135</v>
      </c>
      <c r="F393">
        <f t="shared" si="175"/>
        <v>38217</v>
      </c>
      <c r="G393">
        <f t="shared" si="206"/>
        <v>-2.4177558996598236E-2</v>
      </c>
      <c r="I393" s="117"/>
      <c r="J393" s="117"/>
      <c r="K393" s="117">
        <f t="shared" si="207"/>
        <v>-2.4177558996598236E-2</v>
      </c>
      <c r="M393" s="116"/>
      <c r="O393" s="40">
        <f t="shared" ca="1" si="209"/>
        <v>-2.1207252652897468E-2</v>
      </c>
      <c r="Q393" s="293">
        <f t="shared" si="176"/>
        <v>42561.335800000001</v>
      </c>
      <c r="R393" s="8">
        <f t="shared" ca="1" si="208"/>
        <v>8.8227197754290252E-6</v>
      </c>
      <c r="S393" s="116">
        <v>1</v>
      </c>
      <c r="T393" s="167">
        <f t="shared" ca="1" si="204"/>
        <v>8.8227197754290252E-6</v>
      </c>
      <c r="Z393">
        <f t="shared" si="177"/>
        <v>38217</v>
      </c>
      <c r="AA393">
        <f t="shared" si="178"/>
        <v>-2.31685076988895E-2</v>
      </c>
      <c r="AB393">
        <f t="shared" si="179"/>
        <v>-2.193711799405295E-2</v>
      </c>
      <c r="AC393">
        <f t="shared" si="180"/>
        <v>-2.4177558996598236E-2</v>
      </c>
      <c r="AD393">
        <f t="shared" si="181"/>
        <v>-1.0090512977087365E-3</v>
      </c>
      <c r="AE393">
        <f t="shared" si="182"/>
        <v>1.0181845214076853E-6</v>
      </c>
      <c r="AF393">
        <f t="shared" si="183"/>
        <v>-2.4177558996598236E-2</v>
      </c>
      <c r="AG393" s="25"/>
      <c r="AH393">
        <f t="shared" si="184"/>
        <v>-2.2404410025452853E-3</v>
      </c>
      <c r="AI393">
        <f t="shared" si="185"/>
        <v>1.1773958877558668</v>
      </c>
      <c r="AJ393">
        <f t="shared" si="186"/>
        <v>-0.38685886326237118</v>
      </c>
      <c r="AK393">
        <f t="shared" si="187"/>
        <v>-6.8049239579204293E-2</v>
      </c>
      <c r="AL393">
        <f t="shared" si="188"/>
        <v>-0.36628986689746162</v>
      </c>
      <c r="AM393">
        <f t="shared" si="189"/>
        <v>-0.18522047155961305</v>
      </c>
      <c r="AN393">
        <f t="shared" si="210"/>
        <v>18.546277682374939</v>
      </c>
      <c r="AO393">
        <f t="shared" si="210"/>
        <v>18.546279350727417</v>
      </c>
      <c r="AP393">
        <f t="shared" si="210"/>
        <v>18.546288551408111</v>
      </c>
      <c r="AQ393">
        <f t="shared" si="210"/>
        <v>18.546339291124404</v>
      </c>
      <c r="AR393">
        <f t="shared" si="210"/>
        <v>18.546619094957563</v>
      </c>
      <c r="AS393">
        <f t="shared" si="210"/>
        <v>18.548161632631651</v>
      </c>
      <c r="AT393">
        <f t="shared" si="210"/>
        <v>18.556652382104936</v>
      </c>
      <c r="AU393">
        <f t="shared" si="191"/>
        <v>18.603020962426562</v>
      </c>
    </row>
    <row r="394" spans="1:47">
      <c r="A394" s="53" t="s">
        <v>185</v>
      </c>
      <c r="B394" s="53" t="s">
        <v>49</v>
      </c>
      <c r="C394" s="54">
        <v>57621.409399999997</v>
      </c>
      <c r="D394" s="54" t="s">
        <v>76</v>
      </c>
      <c r="E394" s="58">
        <f t="shared" si="174"/>
        <v>38331.935485403104</v>
      </c>
      <c r="F394">
        <f t="shared" si="175"/>
        <v>38332</v>
      </c>
      <c r="G394">
        <f t="shared" si="206"/>
        <v>-2.3322164001001511E-2</v>
      </c>
      <c r="I394" s="117"/>
      <c r="J394" s="117"/>
      <c r="L394" s="116">
        <f>G394</f>
        <v>-2.3322164001001511E-2</v>
      </c>
      <c r="M394" s="116"/>
      <c r="O394" s="40">
        <f t="shared" ca="1" si="209"/>
        <v>-2.1580687983412436E-2</v>
      </c>
      <c r="Q394" s="293">
        <f t="shared" si="176"/>
        <v>42602.909399999997</v>
      </c>
      <c r="R394" s="8">
        <f t="shared" ca="1" si="208"/>
        <v>3.0327387198379034E-6</v>
      </c>
      <c r="S394" s="116">
        <v>1</v>
      </c>
      <c r="T394" s="167">
        <f t="shared" ca="1" si="204"/>
        <v>3.0327387198379034E-6</v>
      </c>
      <c r="Z394">
        <f t="shared" si="177"/>
        <v>38332</v>
      </c>
      <c r="AA394">
        <f t="shared" si="178"/>
        <v>-2.3702896433576554E-2</v>
      </c>
      <c r="AB394">
        <f t="shared" si="179"/>
        <v>-2.084967130056185E-2</v>
      </c>
      <c r="AC394">
        <f t="shared" si="180"/>
        <v>-2.3322164001001511E-2</v>
      </c>
      <c r="AD394">
        <f t="shared" si="181"/>
        <v>3.8073243257504344E-4</v>
      </c>
      <c r="AE394">
        <f t="shared" si="182"/>
        <v>1.4495718521451001E-7</v>
      </c>
      <c r="AF394">
        <f t="shared" si="183"/>
        <v>-2.3322164001001511E-2</v>
      </c>
      <c r="AG394" s="25"/>
      <c r="AH394">
        <f t="shared" si="184"/>
        <v>-2.4724927004396609E-3</v>
      </c>
      <c r="AI394">
        <f t="shared" si="185"/>
        <v>1.1813854005560624</v>
      </c>
      <c r="AJ394">
        <f t="shared" si="186"/>
        <v>-0.44505163939332487</v>
      </c>
      <c r="AK394">
        <f t="shared" si="187"/>
        <v>-5.6562677315671252E-2</v>
      </c>
      <c r="AL394">
        <f t="shared" si="188"/>
        <v>-0.30228073094897867</v>
      </c>
      <c r="AM394">
        <f t="shared" si="189"/>
        <v>-0.15230183316571386</v>
      </c>
      <c r="AN394">
        <f t="shared" si="210"/>
        <v>18.599559389135393</v>
      </c>
      <c r="AO394">
        <f t="shared" si="210"/>
        <v>18.599560892452487</v>
      </c>
      <c r="AP394">
        <f t="shared" si="210"/>
        <v>18.599569058491799</v>
      </c>
      <c r="AQ394">
        <f t="shared" si="210"/>
        <v>18.599613416233304</v>
      </c>
      <c r="AR394">
        <f t="shared" si="210"/>
        <v>18.599854357713593</v>
      </c>
      <c r="AS394">
        <f t="shared" si="210"/>
        <v>18.601162840593087</v>
      </c>
      <c r="AT394">
        <f t="shared" si="210"/>
        <v>18.608261317781519</v>
      </c>
      <c r="AU394">
        <f t="shared" si="191"/>
        <v>18.646565226280963</v>
      </c>
    </row>
    <row r="395" spans="1:47">
      <c r="A395" s="106" t="s">
        <v>186</v>
      </c>
      <c r="B395" s="107" t="s">
        <v>49</v>
      </c>
      <c r="C395" s="108">
        <v>57621.40941</v>
      </c>
      <c r="D395" s="108">
        <v>1E-4</v>
      </c>
      <c r="E395" s="58">
        <f t="shared" si="174"/>
        <v>38331.935513065466</v>
      </c>
      <c r="F395">
        <f t="shared" si="175"/>
        <v>38332</v>
      </c>
      <c r="G395">
        <f t="shared" si="206"/>
        <v>-2.3312163997616153E-2</v>
      </c>
      <c r="I395" s="117"/>
      <c r="J395" s="117"/>
      <c r="K395" s="117">
        <f>G395</f>
        <v>-2.3312163997616153E-2</v>
      </c>
      <c r="M395" s="116"/>
      <c r="O395" s="40">
        <f t="shared" ca="1" si="209"/>
        <v>-2.1580687983412436E-2</v>
      </c>
      <c r="Q395" s="293">
        <f t="shared" si="176"/>
        <v>42602.90941</v>
      </c>
      <c r="R395" s="8">
        <f t="shared" ca="1" si="208"/>
        <v>2.9980091877627912E-6</v>
      </c>
      <c r="S395" s="116">
        <v>1</v>
      </c>
      <c r="T395" s="167">
        <f t="shared" ca="1" si="204"/>
        <v>2.9980091877627912E-6</v>
      </c>
      <c r="Z395">
        <f t="shared" si="177"/>
        <v>38332</v>
      </c>
      <c r="AA395">
        <f t="shared" si="178"/>
        <v>-2.3702896433576554E-2</v>
      </c>
      <c r="AB395">
        <f t="shared" si="179"/>
        <v>-2.0839671297176492E-2</v>
      </c>
      <c r="AC395">
        <f t="shared" si="180"/>
        <v>-2.3312163997616153E-2</v>
      </c>
      <c r="AD395">
        <f t="shared" si="181"/>
        <v>3.90732435960401E-4</v>
      </c>
      <c r="AE395">
        <f t="shared" si="182"/>
        <v>1.5267183651154887E-7</v>
      </c>
      <c r="AF395">
        <f t="shared" si="183"/>
        <v>-2.3312163997616153E-2</v>
      </c>
      <c r="AG395" s="25"/>
      <c r="AH395">
        <f t="shared" si="184"/>
        <v>-2.4724927004396609E-3</v>
      </c>
      <c r="AI395">
        <f t="shared" si="185"/>
        <v>1.1813854005560624</v>
      </c>
      <c r="AJ395">
        <f t="shared" si="186"/>
        <v>-0.44505163939332487</v>
      </c>
      <c r="AK395">
        <f t="shared" si="187"/>
        <v>-5.6562677315671252E-2</v>
      </c>
      <c r="AL395">
        <f t="shared" si="188"/>
        <v>-0.30228073094897867</v>
      </c>
      <c r="AM395">
        <f t="shared" si="189"/>
        <v>-0.15230183316571386</v>
      </c>
      <c r="AN395">
        <f t="shared" si="210"/>
        <v>18.599559389135393</v>
      </c>
      <c r="AO395">
        <f t="shared" si="210"/>
        <v>18.599560892452487</v>
      </c>
      <c r="AP395">
        <f t="shared" si="210"/>
        <v>18.599569058491799</v>
      </c>
      <c r="AQ395">
        <f t="shared" si="210"/>
        <v>18.599613416233304</v>
      </c>
      <c r="AR395">
        <f t="shared" si="210"/>
        <v>18.599854357713593</v>
      </c>
      <c r="AS395">
        <f t="shared" si="210"/>
        <v>18.601162840593087</v>
      </c>
      <c r="AT395">
        <f t="shared" si="210"/>
        <v>18.608261317781519</v>
      </c>
      <c r="AU395">
        <f t="shared" si="191"/>
        <v>18.646565226280963</v>
      </c>
    </row>
    <row r="396" spans="1:47">
      <c r="A396" s="100" t="s">
        <v>187</v>
      </c>
      <c r="B396" s="101" t="s">
        <v>49</v>
      </c>
      <c r="C396" s="102">
        <v>57622.855100000001</v>
      </c>
      <c r="D396" s="102">
        <v>1E-4</v>
      </c>
      <c r="E396" s="58">
        <f t="shared" si="174"/>
        <v>38335.934631997348</v>
      </c>
      <c r="F396">
        <f t="shared" si="175"/>
        <v>38336</v>
      </c>
      <c r="G396">
        <f t="shared" si="206"/>
        <v>-2.3630671996215824E-2</v>
      </c>
      <c r="I396" s="117"/>
      <c r="J396" s="117"/>
      <c r="K396" s="117">
        <f>G396</f>
        <v>-2.3630671996215824E-2</v>
      </c>
      <c r="M396" s="116"/>
      <c r="O396" s="40">
        <f t="shared" ca="1" si="209"/>
        <v>-2.1593677038386883E-2</v>
      </c>
      <c r="Q396" s="293">
        <f t="shared" si="176"/>
        <v>42604.355100000001</v>
      </c>
      <c r="R396" s="8">
        <f t="shared" ca="1" si="208"/>
        <v>4.1493484582205314E-6</v>
      </c>
      <c r="S396" s="116">
        <v>1</v>
      </c>
      <c r="T396" s="167">
        <f t="shared" ca="1" si="204"/>
        <v>4.1493484582205314E-6</v>
      </c>
      <c r="Z396">
        <f t="shared" si="177"/>
        <v>38336</v>
      </c>
      <c r="AA396">
        <f t="shared" si="178"/>
        <v>-2.372140489853105E-2</v>
      </c>
      <c r="AB396">
        <f t="shared" si="179"/>
        <v>-2.1150217003750395E-2</v>
      </c>
      <c r="AC396">
        <f t="shared" si="180"/>
        <v>-2.3630671996215824E-2</v>
      </c>
      <c r="AD396">
        <f t="shared" si="181"/>
        <v>9.0732902315225628E-5</v>
      </c>
      <c r="AE396">
        <f t="shared" si="182"/>
        <v>8.2324595625442757E-9</v>
      </c>
      <c r="AF396">
        <f t="shared" si="183"/>
        <v>-2.3630671996215824E-2</v>
      </c>
      <c r="AG396" s="25"/>
      <c r="AH396">
        <f t="shared" si="184"/>
        <v>-2.480454992465428E-3</v>
      </c>
      <c r="AI396">
        <f t="shared" si="185"/>
        <v>1.181511306296068</v>
      </c>
      <c r="AJ396">
        <f t="shared" si="186"/>
        <v>-0.44705104448478977</v>
      </c>
      <c r="AK396">
        <f t="shared" si="187"/>
        <v>-5.6157329768205644E-2</v>
      </c>
      <c r="AL396">
        <f t="shared" si="188"/>
        <v>-0.30004677637603155</v>
      </c>
      <c r="AM396">
        <f t="shared" si="189"/>
        <v>-0.15115914056045515</v>
      </c>
      <c r="AN396">
        <f t="shared" si="210"/>
        <v>18.601415806230428</v>
      </c>
      <c r="AO396">
        <f t="shared" si="210"/>
        <v>18.601417302534976</v>
      </c>
      <c r="AP396">
        <f t="shared" si="210"/>
        <v>18.601425426645267</v>
      </c>
      <c r="AQ396">
        <f t="shared" si="210"/>
        <v>18.601469535801634</v>
      </c>
      <c r="AR396">
        <f t="shared" si="210"/>
        <v>18.601709014063871</v>
      </c>
      <c r="AS396">
        <f t="shared" si="210"/>
        <v>18.603008941109458</v>
      </c>
      <c r="AT396">
        <f t="shared" si="210"/>
        <v>18.610057806986052</v>
      </c>
      <c r="AU396">
        <f t="shared" si="191"/>
        <v>18.648079809371552</v>
      </c>
    </row>
    <row r="397" spans="1:47">
      <c r="A397" s="109" t="s">
        <v>188</v>
      </c>
      <c r="B397" s="110" t="s">
        <v>45</v>
      </c>
      <c r="C397" s="109">
        <v>57630.990100000003</v>
      </c>
      <c r="D397" s="109" t="s">
        <v>189</v>
      </c>
      <c r="E397" s="58">
        <f t="shared" si="174"/>
        <v>38358.437957406553</v>
      </c>
      <c r="F397">
        <f t="shared" si="175"/>
        <v>38358.5</v>
      </c>
      <c r="G397">
        <f t="shared" si="206"/>
        <v>-2.2428529497119598E-2</v>
      </c>
      <c r="I397" s="117"/>
      <c r="J397" s="117"/>
      <c r="K397" s="117">
        <f>G397</f>
        <v>-2.2428529497119598E-2</v>
      </c>
      <c r="M397" s="116"/>
      <c r="O397" s="40">
        <f t="shared" ca="1" si="209"/>
        <v>-2.1666740472618073E-2</v>
      </c>
      <c r="Q397" s="293">
        <f t="shared" si="176"/>
        <v>42612.490100000003</v>
      </c>
      <c r="R397" s="8">
        <f t="shared" ca="1" si="208"/>
        <v>5.8032251785098448E-7</v>
      </c>
      <c r="S397" s="116">
        <v>1</v>
      </c>
      <c r="T397" s="167">
        <f t="shared" ca="1" si="204"/>
        <v>5.8032251785098448E-7</v>
      </c>
      <c r="Z397">
        <f t="shared" si="177"/>
        <v>38358.5</v>
      </c>
      <c r="AA397">
        <f t="shared" si="178"/>
        <v>-2.3825408133811739E-2</v>
      </c>
      <c r="AB397">
        <f t="shared" si="179"/>
        <v>-1.9903431198751979E-2</v>
      </c>
      <c r="AC397">
        <f t="shared" si="180"/>
        <v>-2.2428529497119598E-2</v>
      </c>
      <c r="AD397">
        <f t="shared" si="181"/>
        <v>1.3968786366921407E-3</v>
      </c>
      <c r="AE397">
        <f t="shared" si="182"/>
        <v>1.9512699256468934E-6</v>
      </c>
      <c r="AF397">
        <f t="shared" si="183"/>
        <v>-2.2428529497119598E-2</v>
      </c>
      <c r="AG397" s="25"/>
      <c r="AH397">
        <f t="shared" si="184"/>
        <v>-2.52509829836762E-3</v>
      </c>
      <c r="AI397">
        <f t="shared" si="185"/>
        <v>1.1822031010941474</v>
      </c>
      <c r="AJ397">
        <f t="shared" si="186"/>
        <v>-0.45826361578265623</v>
      </c>
      <c r="AK397">
        <f t="shared" si="187"/>
        <v>-5.3870492402389496E-2</v>
      </c>
      <c r="AL397">
        <f t="shared" si="188"/>
        <v>-0.28747203539467564</v>
      </c>
      <c r="AM397">
        <f t="shared" si="189"/>
        <v>-0.14473413102692864</v>
      </c>
      <c r="AN397">
        <f t="shared" si="210"/>
        <v>18.611861785589706</v>
      </c>
      <c r="AO397">
        <f t="shared" si="210"/>
        <v>18.611863240898302</v>
      </c>
      <c r="AP397">
        <f t="shared" si="210"/>
        <v>18.611871121996078</v>
      </c>
      <c r="AQ397">
        <f t="shared" si="210"/>
        <v>18.611913801137806</v>
      </c>
      <c r="AR397">
        <f t="shared" si="210"/>
        <v>18.612144917259979</v>
      </c>
      <c r="AS397">
        <f t="shared" si="210"/>
        <v>18.613396233347167</v>
      </c>
      <c r="AT397">
        <f t="shared" si="210"/>
        <v>18.620164665347044</v>
      </c>
      <c r="AU397">
        <f t="shared" si="191"/>
        <v>18.656599339256108</v>
      </c>
    </row>
    <row r="398" spans="1:47">
      <c r="A398" s="109" t="s">
        <v>188</v>
      </c>
      <c r="B398" s="110" t="s">
        <v>49</v>
      </c>
      <c r="C398" s="109">
        <v>57631.169600000001</v>
      </c>
      <c r="D398" s="109" t="s">
        <v>189</v>
      </c>
      <c r="E398" s="58">
        <f t="shared" si="174"/>
        <v>38358.934496670343</v>
      </c>
      <c r="F398">
        <f t="shared" si="175"/>
        <v>38359</v>
      </c>
      <c r="G398">
        <f t="shared" si="206"/>
        <v>-2.3679592995904386E-2</v>
      </c>
      <c r="I398" s="117"/>
      <c r="J398" s="117"/>
      <c r="K398" s="117">
        <f>G398</f>
        <v>-2.3679592995904386E-2</v>
      </c>
      <c r="M398" s="116"/>
      <c r="O398" s="40">
        <f t="shared" ca="1" si="209"/>
        <v>-2.1668364104489871E-2</v>
      </c>
      <c r="Q398" s="293">
        <f t="shared" si="176"/>
        <v>42612.669600000001</v>
      </c>
      <c r="R398" s="8">
        <f t="shared" ca="1" si="208"/>
        <v>4.0450416536604608E-6</v>
      </c>
      <c r="S398" s="116">
        <v>1</v>
      </c>
      <c r="T398" s="167">
        <f t="shared" ca="1" si="204"/>
        <v>4.0450416536604608E-6</v>
      </c>
      <c r="Z398">
        <f t="shared" si="177"/>
        <v>38359</v>
      </c>
      <c r="AA398">
        <f t="shared" si="178"/>
        <v>-2.3827717226287747E-2</v>
      </c>
      <c r="AB398">
        <f t="shared" si="179"/>
        <v>-2.1153505441858737E-2</v>
      </c>
      <c r="AC398">
        <f t="shared" si="180"/>
        <v>-2.3679592995904386E-2</v>
      </c>
      <c r="AD398">
        <f t="shared" si="181"/>
        <v>1.4812423038336117E-4</v>
      </c>
      <c r="AE398">
        <f t="shared" si="182"/>
        <v>2.1940787626663058E-8</v>
      </c>
      <c r="AF398">
        <f t="shared" si="183"/>
        <v>-2.3679592995904386E-2</v>
      </c>
      <c r="AG398" s="25"/>
      <c r="AH398">
        <f t="shared" si="184"/>
        <v>-2.5260875540456485E-3</v>
      </c>
      <c r="AI398">
        <f t="shared" si="185"/>
        <v>1.1822181564158321</v>
      </c>
      <c r="AJ398">
        <f t="shared" si="186"/>
        <v>-0.45851211510809031</v>
      </c>
      <c r="AK398">
        <f t="shared" si="187"/>
        <v>-5.3819545449727904E-2</v>
      </c>
      <c r="AL398">
        <f t="shared" si="188"/>
        <v>-0.2871924306719556</v>
      </c>
      <c r="AM398">
        <f t="shared" si="189"/>
        <v>-0.14459140297713513</v>
      </c>
      <c r="AN398">
        <f t="shared" si="210"/>
        <v>18.612093987416856</v>
      </c>
      <c r="AO398">
        <f t="shared" si="210"/>
        <v>18.612095441784739</v>
      </c>
      <c r="AP398">
        <f t="shared" si="210"/>
        <v>18.612103317345344</v>
      </c>
      <c r="AQ398">
        <f t="shared" si="210"/>
        <v>18.612145964103746</v>
      </c>
      <c r="AR398">
        <f t="shared" si="210"/>
        <v>18.612376891895664</v>
      </c>
      <c r="AS398">
        <f t="shared" si="210"/>
        <v>18.613627118531454</v>
      </c>
      <c r="AT398">
        <f t="shared" si="210"/>
        <v>18.620389292662669</v>
      </c>
      <c r="AU398">
        <f t="shared" si="191"/>
        <v>18.656788662142432</v>
      </c>
    </row>
    <row r="399" spans="1:47">
      <c r="A399" s="53" t="s">
        <v>190</v>
      </c>
      <c r="B399" s="53" t="s">
        <v>45</v>
      </c>
      <c r="C399" s="54">
        <v>57641.473140000002</v>
      </c>
      <c r="D399" s="54" t="s">
        <v>76</v>
      </c>
      <c r="E399" s="58">
        <f t="shared" si="174"/>
        <v>38387.436514308545</v>
      </c>
      <c r="F399">
        <f t="shared" si="175"/>
        <v>38387.5</v>
      </c>
      <c r="G399">
        <f t="shared" si="206"/>
        <v>-2.2950212500290945E-2</v>
      </c>
      <c r="I399" s="117"/>
      <c r="J399" s="117"/>
      <c r="L399" s="116">
        <f>G399</f>
        <v>-2.2950212500290945E-2</v>
      </c>
      <c r="M399" s="116"/>
      <c r="O399" s="40">
        <f t="shared" ca="1" si="209"/>
        <v>-2.1760911121182711E-2</v>
      </c>
      <c r="Q399" s="293">
        <f t="shared" si="176"/>
        <v>42622.973140000002</v>
      </c>
      <c r="R399" s="8">
        <f t="shared" ca="1" si="208"/>
        <v>1.4144377703487488E-6</v>
      </c>
      <c r="S399" s="116">
        <v>1</v>
      </c>
      <c r="T399" s="167">
        <f t="shared" ca="1" si="204"/>
        <v>1.4144377703487488E-6</v>
      </c>
      <c r="Z399">
        <f t="shared" si="177"/>
        <v>38387.5</v>
      </c>
      <c r="AA399">
        <f t="shared" si="178"/>
        <v>-2.3959181272685721E-2</v>
      </c>
      <c r="AB399">
        <f t="shared" si="179"/>
        <v>-2.0367943864920326E-2</v>
      </c>
      <c r="AC399">
        <f t="shared" si="180"/>
        <v>-2.2950212500290945E-2</v>
      </c>
      <c r="AD399">
        <f t="shared" si="181"/>
        <v>1.0089687723947756E-3</v>
      </c>
      <c r="AE399">
        <f t="shared" si="182"/>
        <v>1.0180179836678204E-6</v>
      </c>
      <c r="AF399">
        <f t="shared" si="183"/>
        <v>-2.2950212500290945E-2</v>
      </c>
      <c r="AG399" s="25"/>
      <c r="AH399">
        <f t="shared" si="184"/>
        <v>-2.5822686353706202E-3</v>
      </c>
      <c r="AI399">
        <f t="shared" si="185"/>
        <v>1.1830533147476558</v>
      </c>
      <c r="AJ399">
        <f t="shared" si="186"/>
        <v>-0.47262691753457903</v>
      </c>
      <c r="AK399">
        <f t="shared" si="187"/>
        <v>-5.0906620000699739E-2</v>
      </c>
      <c r="AL399">
        <f t="shared" si="188"/>
        <v>-0.27124339587689966</v>
      </c>
      <c r="AM399">
        <f t="shared" si="189"/>
        <v>-0.13645936917926721</v>
      </c>
      <c r="AN399">
        <f t="shared" si="210"/>
        <v>18.625334292556399</v>
      </c>
      <c r="AO399">
        <f t="shared" si="210"/>
        <v>18.625335691201563</v>
      </c>
      <c r="AP399">
        <f t="shared" si="210"/>
        <v>18.625343241485915</v>
      </c>
      <c r="AQ399">
        <f t="shared" si="210"/>
        <v>18.625383999843613</v>
      </c>
      <c r="AR399">
        <f t="shared" si="210"/>
        <v>18.625604017298784</v>
      </c>
      <c r="AS399">
        <f t="shared" si="210"/>
        <v>18.626791502168714</v>
      </c>
      <c r="AT399">
        <f t="shared" si="210"/>
        <v>18.633195167202867</v>
      </c>
      <c r="AU399">
        <f t="shared" si="191"/>
        <v>18.667580066662868</v>
      </c>
    </row>
    <row r="400" spans="1:47">
      <c r="A400" s="53" t="s">
        <v>190</v>
      </c>
      <c r="B400" s="53" t="s">
        <v>45</v>
      </c>
      <c r="C400" s="54">
        <v>57641.473660000003</v>
      </c>
      <c r="D400" s="54" t="s">
        <v>76</v>
      </c>
      <c r="E400" s="58">
        <f t="shared" si="174"/>
        <v>38387.437952750981</v>
      </c>
      <c r="F400">
        <f t="shared" si="175"/>
        <v>38387.5</v>
      </c>
      <c r="G400">
        <f t="shared" si="206"/>
        <v>-2.2430212498875335E-2</v>
      </c>
      <c r="I400" s="117"/>
      <c r="J400" s="117"/>
      <c r="L400" s="116">
        <f>G400</f>
        <v>-2.2430212498875335E-2</v>
      </c>
      <c r="M400" s="116"/>
      <c r="O400" s="40">
        <f t="shared" ca="1" si="209"/>
        <v>-2.1760911121182711E-2</v>
      </c>
      <c r="Q400" s="293">
        <f t="shared" si="176"/>
        <v>42622.973660000003</v>
      </c>
      <c r="R400" s="8">
        <f t="shared" ca="1" si="208"/>
        <v>4.4796433418124493E-7</v>
      </c>
      <c r="S400" s="116">
        <v>1</v>
      </c>
      <c r="T400" s="167">
        <f t="shared" ca="1" si="204"/>
        <v>4.4796433418124493E-7</v>
      </c>
      <c r="Z400">
        <f t="shared" si="177"/>
        <v>38387.5</v>
      </c>
      <c r="AA400">
        <f t="shared" si="178"/>
        <v>-2.3959181272685721E-2</v>
      </c>
      <c r="AB400">
        <f t="shared" si="179"/>
        <v>-1.9847943863504715E-2</v>
      </c>
      <c r="AC400">
        <f t="shared" si="180"/>
        <v>-2.2430212498875335E-2</v>
      </c>
      <c r="AD400">
        <f t="shared" si="181"/>
        <v>1.5289687738103859E-3</v>
      </c>
      <c r="AE400">
        <f t="shared" si="182"/>
        <v>2.3377455112872349E-6</v>
      </c>
      <c r="AF400">
        <f t="shared" si="183"/>
        <v>-2.2430212498875335E-2</v>
      </c>
      <c r="AG400" s="25"/>
      <c r="AH400">
        <f t="shared" si="184"/>
        <v>-2.5822686353706202E-3</v>
      </c>
      <c r="AI400">
        <f t="shared" si="185"/>
        <v>1.1830533147476558</v>
      </c>
      <c r="AJ400">
        <f t="shared" si="186"/>
        <v>-0.47262691753457903</v>
      </c>
      <c r="AK400">
        <f t="shared" si="187"/>
        <v>-5.0906620000699739E-2</v>
      </c>
      <c r="AL400">
        <f t="shared" si="188"/>
        <v>-0.27124339587689966</v>
      </c>
      <c r="AM400">
        <f t="shared" si="189"/>
        <v>-0.13645936917926721</v>
      </c>
      <c r="AN400">
        <f t="shared" si="210"/>
        <v>18.625334292556399</v>
      </c>
      <c r="AO400">
        <f t="shared" si="210"/>
        <v>18.625335691201563</v>
      </c>
      <c r="AP400">
        <f t="shared" si="210"/>
        <v>18.625343241485915</v>
      </c>
      <c r="AQ400">
        <f t="shared" si="210"/>
        <v>18.625383999843613</v>
      </c>
      <c r="AR400">
        <f t="shared" si="210"/>
        <v>18.625604017298784</v>
      </c>
      <c r="AS400">
        <f t="shared" si="210"/>
        <v>18.626791502168714</v>
      </c>
      <c r="AT400">
        <f t="shared" si="210"/>
        <v>18.633195167202867</v>
      </c>
      <c r="AU400">
        <f t="shared" si="191"/>
        <v>18.667580066662868</v>
      </c>
    </row>
    <row r="401" spans="1:47">
      <c r="A401" s="100" t="s">
        <v>187</v>
      </c>
      <c r="B401" s="101" t="s">
        <v>45</v>
      </c>
      <c r="C401" s="102">
        <v>57657.741300000002</v>
      </c>
      <c r="D401" s="102">
        <v>1E-4</v>
      </c>
      <c r="E401" s="58">
        <f t="shared" si="174"/>
        <v>38432.438075253711</v>
      </c>
      <c r="F401">
        <f t="shared" si="175"/>
        <v>38432.5</v>
      </c>
      <c r="G401">
        <f t="shared" si="206"/>
        <v>-2.2385927491995972E-2</v>
      </c>
      <c r="I401" s="117"/>
      <c r="J401" s="117"/>
      <c r="K401" s="117">
        <f>G401</f>
        <v>-2.2385927491995972E-2</v>
      </c>
      <c r="M401" s="116"/>
      <c r="O401" s="40">
        <f t="shared" ca="1" si="209"/>
        <v>-2.1907037989645092E-2</v>
      </c>
      <c r="Q401" s="293">
        <f t="shared" si="176"/>
        <v>42639.241300000002</v>
      </c>
      <c r="R401" s="8">
        <f t="shared" ca="1" si="208"/>
        <v>2.2933515546187287E-7</v>
      </c>
      <c r="S401" s="116">
        <v>1</v>
      </c>
      <c r="T401" s="167">
        <f t="shared" ca="1" si="204"/>
        <v>2.2933515546187287E-7</v>
      </c>
      <c r="Z401">
        <f t="shared" si="177"/>
        <v>38432.5</v>
      </c>
      <c r="AA401">
        <f t="shared" si="178"/>
        <v>-2.4166116145951634E-2</v>
      </c>
      <c r="AB401">
        <f t="shared" si="179"/>
        <v>-1.9715800988162897E-2</v>
      </c>
      <c r="AC401">
        <f t="shared" si="180"/>
        <v>-2.2385927491995972E-2</v>
      </c>
      <c r="AD401">
        <f t="shared" si="181"/>
        <v>1.7801886539556624E-3</v>
      </c>
      <c r="AE401">
        <f t="shared" si="182"/>
        <v>3.1690716436724735E-6</v>
      </c>
      <c r="AF401">
        <f t="shared" si="183"/>
        <v>-2.2385927491995972E-2</v>
      </c>
      <c r="AG401" s="25"/>
      <c r="AH401">
        <f t="shared" si="184"/>
        <v>-2.6701265038330752E-3</v>
      </c>
      <c r="AI401">
        <f t="shared" si="185"/>
        <v>1.1842791476182164</v>
      </c>
      <c r="AJ401">
        <f t="shared" si="186"/>
        <v>-0.49470564641533016</v>
      </c>
      <c r="AK401">
        <f t="shared" si="187"/>
        <v>-4.6273056448689939E-2</v>
      </c>
      <c r="AL401">
        <f t="shared" si="188"/>
        <v>-0.24601656028031901</v>
      </c>
      <c r="AM401">
        <f t="shared" si="189"/>
        <v>-0.12363247256267346</v>
      </c>
      <c r="AN401">
        <f t="shared" ref="AN401:AT410" si="211">$AU401+$AB$7*SIN(AO401)</f>
        <v>18.646258353393037</v>
      </c>
      <c r="AO401">
        <f t="shared" si="211"/>
        <v>18.646259655853367</v>
      </c>
      <c r="AP401">
        <f t="shared" si="211"/>
        <v>18.646266655041359</v>
      </c>
      <c r="AQ401">
        <f t="shared" si="211"/>
        <v>18.646304267248141</v>
      </c>
      <c r="AR401">
        <f t="shared" si="211"/>
        <v>18.646506382573993</v>
      </c>
      <c r="AS401">
        <f t="shared" si="211"/>
        <v>18.647592338439608</v>
      </c>
      <c r="AT401">
        <f t="shared" si="211"/>
        <v>18.653423029434816</v>
      </c>
      <c r="AU401">
        <f t="shared" si="191"/>
        <v>18.684619126431983</v>
      </c>
    </row>
    <row r="402" spans="1:47">
      <c r="A402" s="53" t="s">
        <v>190</v>
      </c>
      <c r="B402" s="53" t="s">
        <v>49</v>
      </c>
      <c r="C402" s="54">
        <v>57664.427600000003</v>
      </c>
      <c r="D402" s="54" t="s">
        <v>76</v>
      </c>
      <c r="E402" s="58">
        <f t="shared" si="174"/>
        <v>38450.933955362329</v>
      </c>
      <c r="F402">
        <f t="shared" si="175"/>
        <v>38451</v>
      </c>
      <c r="G402">
        <f t="shared" si="206"/>
        <v>-2.3875276994658634E-2</v>
      </c>
      <c r="I402" s="117"/>
      <c r="J402" s="117"/>
      <c r="L402" s="116">
        <f>G402</f>
        <v>-2.3875276994658634E-2</v>
      </c>
      <c r="M402" s="116"/>
      <c r="O402" s="40">
        <f t="shared" ca="1" si="209"/>
        <v>-2.196711236890185E-2</v>
      </c>
      <c r="Q402" s="293">
        <f t="shared" si="176"/>
        <v>42645.927600000003</v>
      </c>
      <c r="R402" s="8">
        <f t="shared" ca="1" si="208"/>
        <v>3.6410922389895261E-6</v>
      </c>
      <c r="S402" s="116">
        <v>1</v>
      </c>
      <c r="T402" s="167">
        <f t="shared" ca="1" si="204"/>
        <v>3.6410922389895261E-6</v>
      </c>
      <c r="Z402">
        <f t="shared" si="177"/>
        <v>38451</v>
      </c>
      <c r="AA402">
        <f t="shared" si="178"/>
        <v>-2.4250952087389022E-2</v>
      </c>
      <c r="AB402">
        <f t="shared" si="179"/>
        <v>-2.1169342719945149E-2</v>
      </c>
      <c r="AC402">
        <f t="shared" si="180"/>
        <v>-2.3875276994658634E-2</v>
      </c>
      <c r="AD402">
        <f t="shared" si="181"/>
        <v>3.7567509273038827E-4</v>
      </c>
      <c r="AE402">
        <f t="shared" si="182"/>
        <v>1.4113177529798582E-7</v>
      </c>
      <c r="AF402">
        <f t="shared" si="183"/>
        <v>-2.3875276994658634E-2</v>
      </c>
      <c r="AG402" s="25"/>
      <c r="AH402">
        <f t="shared" si="184"/>
        <v>-2.7059342747134856E-3</v>
      </c>
      <c r="AI402">
        <f t="shared" si="185"/>
        <v>1.1847497814471137</v>
      </c>
      <c r="AJ402">
        <f t="shared" si="186"/>
        <v>-0.50370465997902103</v>
      </c>
      <c r="AK402">
        <f t="shared" si="187"/>
        <v>-4.4356716010584919E-2</v>
      </c>
      <c r="AL402">
        <f t="shared" si="188"/>
        <v>-0.23563079883025748</v>
      </c>
      <c r="AM402">
        <f t="shared" si="189"/>
        <v>-0.11836355404744837</v>
      </c>
      <c r="AN402">
        <f t="shared" si="211"/>
        <v>18.654866573486355</v>
      </c>
      <c r="AO402">
        <f t="shared" si="211"/>
        <v>18.654867833595578</v>
      </c>
      <c r="AP402">
        <f t="shared" si="211"/>
        <v>18.654874593451751</v>
      </c>
      <c r="AQ402">
        <f t="shared" si="211"/>
        <v>18.654910856547762</v>
      </c>
      <c r="AR402">
        <f t="shared" si="211"/>
        <v>18.655105384684397</v>
      </c>
      <c r="AS402">
        <f t="shared" si="211"/>
        <v>18.656148775747702</v>
      </c>
      <c r="AT402">
        <f t="shared" si="211"/>
        <v>18.661741608226492</v>
      </c>
      <c r="AU402">
        <f t="shared" si="191"/>
        <v>18.691624073225952</v>
      </c>
    </row>
    <row r="403" spans="1:47">
      <c r="A403" s="53" t="s">
        <v>190</v>
      </c>
      <c r="B403" s="53" t="s">
        <v>49</v>
      </c>
      <c r="C403" s="54">
        <v>57664.428110000001</v>
      </c>
      <c r="D403" s="54" t="s">
        <v>76</v>
      </c>
      <c r="E403" s="58">
        <f t="shared" si="174"/>
        <v>38450.935366142403</v>
      </c>
      <c r="F403">
        <f t="shared" si="175"/>
        <v>38451</v>
      </c>
      <c r="G403">
        <f t="shared" si="206"/>
        <v>-2.3365276996628381E-2</v>
      </c>
      <c r="I403" s="117"/>
      <c r="J403" s="117"/>
      <c r="L403" s="116">
        <f>G403</f>
        <v>-2.3365276996628381E-2</v>
      </c>
      <c r="M403" s="116"/>
      <c r="O403" s="40">
        <f t="shared" ca="1" si="209"/>
        <v>-2.196711236890185E-2</v>
      </c>
      <c r="Q403" s="293">
        <f t="shared" si="176"/>
        <v>42645.928110000001</v>
      </c>
      <c r="R403" s="8">
        <f t="shared" ca="1" si="208"/>
        <v>1.9548643262256687E-6</v>
      </c>
      <c r="S403" s="116">
        <v>1</v>
      </c>
      <c r="T403" s="167">
        <f t="shared" ca="1" si="204"/>
        <v>1.9548643262256687E-6</v>
      </c>
      <c r="Z403">
        <f t="shared" si="177"/>
        <v>38451</v>
      </c>
      <c r="AA403">
        <f t="shared" si="178"/>
        <v>-2.4250952087389022E-2</v>
      </c>
      <c r="AB403">
        <f t="shared" si="179"/>
        <v>-2.0659342721914897E-2</v>
      </c>
      <c r="AC403">
        <f t="shared" si="180"/>
        <v>-2.3365276996628381E-2</v>
      </c>
      <c r="AD403">
        <f t="shared" si="181"/>
        <v>8.8567509076064102E-4</v>
      </c>
      <c r="AE403">
        <f t="shared" si="182"/>
        <v>7.8442036639386972E-7</v>
      </c>
      <c r="AF403">
        <f t="shared" si="183"/>
        <v>-2.3365276996628381E-2</v>
      </c>
      <c r="AG403" s="25"/>
      <c r="AH403">
        <f t="shared" si="184"/>
        <v>-2.7059342747134856E-3</v>
      </c>
      <c r="AI403">
        <f t="shared" si="185"/>
        <v>1.1847497814471137</v>
      </c>
      <c r="AJ403">
        <f t="shared" si="186"/>
        <v>-0.50370465997902103</v>
      </c>
      <c r="AK403">
        <f t="shared" si="187"/>
        <v>-4.4356716010584919E-2</v>
      </c>
      <c r="AL403">
        <f t="shared" si="188"/>
        <v>-0.23563079883025748</v>
      </c>
      <c r="AM403">
        <f t="shared" si="189"/>
        <v>-0.11836355404744837</v>
      </c>
      <c r="AN403">
        <f t="shared" si="211"/>
        <v>18.654866573486355</v>
      </c>
      <c r="AO403">
        <f t="shared" si="211"/>
        <v>18.654867833595578</v>
      </c>
      <c r="AP403">
        <f t="shared" si="211"/>
        <v>18.654874593451751</v>
      </c>
      <c r="AQ403">
        <f t="shared" si="211"/>
        <v>18.654910856547762</v>
      </c>
      <c r="AR403">
        <f t="shared" si="211"/>
        <v>18.655105384684397</v>
      </c>
      <c r="AS403">
        <f t="shared" si="211"/>
        <v>18.656148775747702</v>
      </c>
      <c r="AT403">
        <f t="shared" si="211"/>
        <v>18.661741608226492</v>
      </c>
      <c r="AU403">
        <f t="shared" si="191"/>
        <v>18.691624073225952</v>
      </c>
    </row>
    <row r="404" spans="1:47">
      <c r="A404" s="100" t="s">
        <v>187</v>
      </c>
      <c r="B404" s="101" t="s">
        <v>49</v>
      </c>
      <c r="C404" s="102">
        <v>57670.572999999997</v>
      </c>
      <c r="D404" s="102">
        <v>1E-4</v>
      </c>
      <c r="E404" s="58">
        <f t="shared" si="174"/>
        <v>38467.933578714459</v>
      </c>
      <c r="F404">
        <f t="shared" si="175"/>
        <v>38468</v>
      </c>
      <c r="G404">
        <f t="shared" si="206"/>
        <v>-2.4011435998545494E-2</v>
      </c>
      <c r="I404" s="117"/>
      <c r="J404" s="117"/>
      <c r="K404" s="117">
        <f t="shared" ref="K404:K434" si="212">G404</f>
        <v>-2.4011435998545494E-2</v>
      </c>
      <c r="M404" s="116"/>
      <c r="O404" s="40">
        <f t="shared" ca="1" si="209"/>
        <v>-2.2022315852543203E-2</v>
      </c>
      <c r="Q404" s="293">
        <f t="shared" si="176"/>
        <v>42652.072999999997</v>
      </c>
      <c r="R404" s="8">
        <f t="shared" ca="1" si="208"/>
        <v>3.9565989552321735E-6</v>
      </c>
      <c r="S404" s="116">
        <v>1</v>
      </c>
      <c r="T404" s="167">
        <f t="shared" ca="1" si="204"/>
        <v>3.9565989552321735E-6</v>
      </c>
      <c r="Z404">
        <f t="shared" si="177"/>
        <v>38468</v>
      </c>
      <c r="AA404">
        <f t="shared" si="178"/>
        <v>-2.432878307976491E-2</v>
      </c>
      <c r="AB404">
        <f t="shared" si="179"/>
        <v>-2.1272761810082849E-2</v>
      </c>
      <c r="AC404">
        <f t="shared" si="180"/>
        <v>-2.4011435998545494E-2</v>
      </c>
      <c r="AD404">
        <f t="shared" si="181"/>
        <v>3.1734708121941568E-4</v>
      </c>
      <c r="AE404">
        <f t="shared" si="182"/>
        <v>1.0070916995848242E-7</v>
      </c>
      <c r="AF404">
        <f t="shared" si="183"/>
        <v>-2.4011435998545494E-2</v>
      </c>
      <c r="AG404" s="25"/>
      <c r="AH404">
        <f t="shared" si="184"/>
        <v>-2.7386741884626465E-3</v>
      </c>
      <c r="AI404">
        <f t="shared" si="185"/>
        <v>1.1851649912530495</v>
      </c>
      <c r="AJ404">
        <f t="shared" si="186"/>
        <v>-0.5119322733862175</v>
      </c>
      <c r="AK404">
        <f t="shared" si="187"/>
        <v>-4.2590210310094849E-2</v>
      </c>
      <c r="AL404">
        <f t="shared" si="188"/>
        <v>-0.22607999198091086</v>
      </c>
      <c r="AM404">
        <f t="shared" si="189"/>
        <v>-0.11352394627186221</v>
      </c>
      <c r="AN404">
        <f t="shared" si="211"/>
        <v>18.662779785634438</v>
      </c>
      <c r="AO404">
        <f t="shared" si="211"/>
        <v>18.66278100543666</v>
      </c>
      <c r="AP404">
        <f t="shared" si="211"/>
        <v>18.662787539076053</v>
      </c>
      <c r="AQ404">
        <f t="shared" si="211"/>
        <v>18.66282253513975</v>
      </c>
      <c r="AR404">
        <f t="shared" si="211"/>
        <v>18.663009980248354</v>
      </c>
      <c r="AS404">
        <f t="shared" si="211"/>
        <v>18.664013856712241</v>
      </c>
      <c r="AT404">
        <f t="shared" si="211"/>
        <v>18.669387001984401</v>
      </c>
      <c r="AU404">
        <f t="shared" si="191"/>
        <v>18.698061051360948</v>
      </c>
    </row>
    <row r="405" spans="1:47">
      <c r="A405" s="298" t="s">
        <v>323</v>
      </c>
      <c r="B405" s="300" t="s">
        <v>49</v>
      </c>
      <c r="C405" s="302">
        <v>57731.305230000056</v>
      </c>
      <c r="D405" s="302">
        <v>2.0000000000000001E-4</v>
      </c>
      <c r="E405" s="58">
        <f t="shared" ref="E405:E434" si="213">+(C405-C$7)/C$8</f>
        <v>38635.933226473266</v>
      </c>
      <c r="F405">
        <f t="shared" ref="F405:F434" si="214">ROUND(2*E405,0)/2</f>
        <v>38636</v>
      </c>
      <c r="G405">
        <f t="shared" si="206"/>
        <v>-2.4138771943398751E-2</v>
      </c>
      <c r="I405" s="117"/>
      <c r="J405" s="117"/>
      <c r="K405" s="117">
        <f t="shared" si="212"/>
        <v>-2.4138771943398751E-2</v>
      </c>
      <c r="M405" s="116"/>
      <c r="O405" s="40">
        <f t="shared" ca="1" si="209"/>
        <v>-2.2567856161469432E-2</v>
      </c>
      <c r="Q405" s="293">
        <f t="shared" ref="Q405:Q434" si="215">C405-15018.5</f>
        <v>42712.805230000056</v>
      </c>
      <c r="R405" s="8">
        <f t="shared" ca="1" si="208"/>
        <v>2.4677763939146039E-6</v>
      </c>
      <c r="S405" s="116">
        <v>1</v>
      </c>
      <c r="T405" s="167">
        <f t="shared" ca="1" si="204"/>
        <v>2.4677763939146039E-6</v>
      </c>
      <c r="Z405">
        <f t="shared" ref="Z405:Z434" si="216">F405</f>
        <v>38636</v>
      </c>
      <c r="AA405">
        <f t="shared" ref="AA405:AA434" si="217">AB$3+AB$4*Z405+AB$5*Z405^2+AH405</f>
        <v>-2.5090859335556132E-2</v>
      </c>
      <c r="AB405">
        <f t="shared" ref="AB405:AB434" si="218">IF(S405&lt;&gt;0,G405-AH405,-9999)</f>
        <v>-2.1085592941632147E-2</v>
      </c>
      <c r="AC405">
        <f t="shared" ref="AC405:AC434" si="219">+G405-P405</f>
        <v>-2.4138771943398751E-2</v>
      </c>
      <c r="AD405">
        <f t="shared" ref="AD405:AD434" si="220">IF(S405&lt;&gt;0,G405-AA405,-9999)</f>
        <v>9.5208739215738025E-4</v>
      </c>
      <c r="AE405">
        <f t="shared" ref="AE405:AE434" si="221">+(G405-AA405)^2*S405</f>
        <v>9.0647040230504115E-7</v>
      </c>
      <c r="AF405">
        <f t="shared" ref="AF405:AF434" si="222">IF(S405&lt;&gt;0,G405-P405,-9999)</f>
        <v>-2.4138771943398751E-2</v>
      </c>
      <c r="AG405" s="25"/>
      <c r="AH405">
        <f t="shared" ref="AH405:AH434" si="223">$AB$6*($AB$11/AI405*AJ405+$AB$12)</f>
        <v>-3.053179001766603E-3</v>
      </c>
      <c r="AI405">
        <f t="shared" ref="AI405:AI434" si="224">1+$AB$7*COS(AL405)</f>
        <v>1.1883624485022006</v>
      </c>
      <c r="AJ405">
        <f t="shared" ref="AJ405:AJ434" si="225">SIN(AL405+RADIANS($AB$9))</f>
        <v>-0.59086206393484231</v>
      </c>
      <c r="AK405">
        <f t="shared" ref="AK405:AK434" si="226">$AB$7*SIN(AL405)</f>
        <v>-2.4891524546637334E-2</v>
      </c>
      <c r="AL405">
        <f t="shared" ref="AL405:AL434" si="227">2*ATAN(AM405)</f>
        <v>-0.13138569888336957</v>
      </c>
      <c r="AM405">
        <f t="shared" ref="AM405:AM434" si="228">SQRT((1+$AB$7)/(1-$AB$7))*TAN(AN405/2)</f>
        <v>-6.5787513124449415E-2</v>
      </c>
      <c r="AN405">
        <f t="shared" si="211"/>
        <v>18.741109164896109</v>
      </c>
      <c r="AO405">
        <f t="shared" si="211"/>
        <v>18.741109923366128</v>
      </c>
      <c r="AP405">
        <f t="shared" si="211"/>
        <v>18.741113938902014</v>
      </c>
      <c r="AQ405">
        <f t="shared" si="211"/>
        <v>18.741135198155344</v>
      </c>
      <c r="AR405">
        <f t="shared" si="211"/>
        <v>18.741247749150922</v>
      </c>
      <c r="AS405">
        <f t="shared" si="211"/>
        <v>18.741843595076013</v>
      </c>
      <c r="AT405">
        <f t="shared" si="211"/>
        <v>18.744997374128076</v>
      </c>
      <c r="AU405">
        <f t="shared" ref="AU405:AU434" si="229">RADIANS($AB$9)+$AB$18*(F405-AB$15)</f>
        <v>18.761673541165642</v>
      </c>
    </row>
    <row r="406" spans="1:47">
      <c r="A406" s="111" t="s">
        <v>191</v>
      </c>
      <c r="B406" s="112" t="s">
        <v>49</v>
      </c>
      <c r="C406" s="113">
        <v>57926.874600000003</v>
      </c>
      <c r="D406" s="113">
        <v>1E-4</v>
      </c>
      <c r="E406" s="58">
        <f t="shared" si="213"/>
        <v>39176.924151265106</v>
      </c>
      <c r="F406">
        <f t="shared" si="214"/>
        <v>39177</v>
      </c>
      <c r="G406">
        <f t="shared" si="206"/>
        <v>-2.7419478996307589E-2</v>
      </c>
      <c r="I406" s="117"/>
      <c r="J406" s="117"/>
      <c r="K406" s="117">
        <f t="shared" si="212"/>
        <v>-2.7419478996307589E-2</v>
      </c>
      <c r="M406" s="116"/>
      <c r="O406" s="40">
        <f t="shared" ca="1" si="209"/>
        <v>-2.4324625846761636E-2</v>
      </c>
      <c r="Q406" s="293">
        <f t="shared" si="215"/>
        <v>42908.374600000003</v>
      </c>
      <c r="R406" s="8">
        <f t="shared" ca="1" si="208"/>
        <v>9.5781160172545078E-6</v>
      </c>
      <c r="S406" s="116">
        <v>1</v>
      </c>
      <c r="T406" s="167">
        <f t="shared" ca="1" si="204"/>
        <v>9.5781160172545078E-6</v>
      </c>
      <c r="Z406">
        <f t="shared" si="216"/>
        <v>39177</v>
      </c>
      <c r="AA406">
        <f t="shared" si="217"/>
        <v>-2.7434509875341552E-2</v>
      </c>
      <c r="AB406">
        <f t="shared" si="218"/>
        <v>-2.3488192841867213E-2</v>
      </c>
      <c r="AC406">
        <f t="shared" si="219"/>
        <v>-2.7419478996307589E-2</v>
      </c>
      <c r="AD406">
        <f t="shared" si="220"/>
        <v>1.5030879033962885E-5</v>
      </c>
      <c r="AE406">
        <f t="shared" si="221"/>
        <v>2.2592732453362504E-10</v>
      </c>
      <c r="AF406">
        <f t="shared" si="222"/>
        <v>-2.7419478996307589E-2</v>
      </c>
      <c r="AG406" s="25"/>
      <c r="AH406">
        <f t="shared" si="223"/>
        <v>-3.931286154440378E-3</v>
      </c>
      <c r="AI406">
        <f t="shared" si="224"/>
        <v>1.187106595357867</v>
      </c>
      <c r="AJ406">
        <f t="shared" si="225"/>
        <v>-0.80652705105987677</v>
      </c>
      <c r="AK406">
        <f t="shared" si="226"/>
        <v>3.3032135468168237E-2</v>
      </c>
      <c r="AL406">
        <f t="shared" si="227"/>
        <v>0.17474126096012052</v>
      </c>
      <c r="AM406">
        <f t="shared" si="228"/>
        <v>8.7593629691947894E-2</v>
      </c>
      <c r="AN406">
        <f t="shared" si="211"/>
        <v>18.993839601500508</v>
      </c>
      <c r="AO406">
        <f t="shared" si="211"/>
        <v>18.993838619041117</v>
      </c>
      <c r="AP406">
        <f t="shared" si="211"/>
        <v>18.993833393911412</v>
      </c>
      <c r="AQ406">
        <f t="shared" si="211"/>
        <v>18.993805604554147</v>
      </c>
      <c r="AR406">
        <f t="shared" si="211"/>
        <v>18.99365781137481</v>
      </c>
      <c r="AS406">
        <f t="shared" si="211"/>
        <v>18.992871850544208</v>
      </c>
      <c r="AT406">
        <f t="shared" si="211"/>
        <v>18.988693613297585</v>
      </c>
      <c r="AU406">
        <f t="shared" si="229"/>
        <v>18.966520904167652</v>
      </c>
    </row>
    <row r="407" spans="1:47">
      <c r="A407" s="111" t="s">
        <v>191</v>
      </c>
      <c r="B407" s="112" t="s">
        <v>45</v>
      </c>
      <c r="C407" s="113">
        <v>57949.831299999998</v>
      </c>
      <c r="D407" s="113">
        <v>2.0000000000000001E-4</v>
      </c>
      <c r="E407" s="58">
        <f t="shared" si="213"/>
        <v>39240.427788686291</v>
      </c>
      <c r="F407">
        <f t="shared" si="214"/>
        <v>39240.5</v>
      </c>
      <c r="G407">
        <f t="shared" si="206"/>
        <v>-2.6104543496330734E-2</v>
      </c>
      <c r="I407" s="117"/>
      <c r="J407" s="117"/>
      <c r="K407" s="117">
        <f t="shared" si="212"/>
        <v>-2.6104543496330734E-2</v>
      </c>
      <c r="M407" s="116"/>
      <c r="O407" s="40">
        <f t="shared" ca="1" si="209"/>
        <v>-2.4530827094480775E-2</v>
      </c>
      <c r="Q407" s="293">
        <f t="shared" si="215"/>
        <v>42931.331299999998</v>
      </c>
      <c r="R407" s="8">
        <f t="shared" ca="1" si="208"/>
        <v>2.4765833134515813E-6</v>
      </c>
      <c r="S407" s="116">
        <v>1</v>
      </c>
      <c r="T407" s="167">
        <f t="shared" ca="1" si="204"/>
        <v>2.4765833134515813E-6</v>
      </c>
      <c r="Z407">
        <f t="shared" si="216"/>
        <v>39240.5</v>
      </c>
      <c r="AA407">
        <f t="shared" si="217"/>
        <v>-2.7696373503528635E-2</v>
      </c>
      <c r="AB407">
        <f t="shared" si="218"/>
        <v>-2.2085839709616455E-2</v>
      </c>
      <c r="AC407">
        <f t="shared" si="219"/>
        <v>-2.6104543496330734E-2</v>
      </c>
      <c r="AD407">
        <f t="shared" si="220"/>
        <v>1.5918300071979009E-3</v>
      </c>
      <c r="AE407">
        <f t="shared" si="221"/>
        <v>2.5339227718156696E-6</v>
      </c>
      <c r="AF407">
        <f t="shared" si="222"/>
        <v>-2.6104543496330734E-2</v>
      </c>
      <c r="AG407" s="25"/>
      <c r="AH407">
        <f t="shared" si="223"/>
        <v>-4.0187037867142781E-3</v>
      </c>
      <c r="AI407">
        <f t="shared" si="224"/>
        <v>1.1858057397817769</v>
      </c>
      <c r="AJ407">
        <f t="shared" si="225"/>
        <v>-0.82715176602513396</v>
      </c>
      <c r="AK407">
        <f t="shared" si="226"/>
        <v>3.970172621116818E-2</v>
      </c>
      <c r="AL407">
        <f t="shared" si="227"/>
        <v>0.21050773526758804</v>
      </c>
      <c r="AM407">
        <f t="shared" si="228"/>
        <v>0.10564427843550815</v>
      </c>
      <c r="AN407">
        <f t="shared" si="211"/>
        <v>19.023435613195176</v>
      </c>
      <c r="AO407">
        <f t="shared" si="211"/>
        <v>19.023434461808847</v>
      </c>
      <c r="AP407">
        <f t="shared" si="211"/>
        <v>19.023428309108599</v>
      </c>
      <c r="AQ407">
        <f t="shared" si="211"/>
        <v>19.023395430838516</v>
      </c>
      <c r="AR407">
        <f t="shared" si="211"/>
        <v>19.023219741985013</v>
      </c>
      <c r="AS407">
        <f t="shared" si="211"/>
        <v>19.022281019827542</v>
      </c>
      <c r="AT407">
        <f t="shared" si="211"/>
        <v>19.017267921260128</v>
      </c>
      <c r="AU407">
        <f t="shared" si="229"/>
        <v>18.990564910730733</v>
      </c>
    </row>
    <row r="408" spans="1:47">
      <c r="A408" s="114" t="s">
        <v>192</v>
      </c>
      <c r="B408" s="47"/>
      <c r="C408" s="115">
        <v>57960.855499999998</v>
      </c>
      <c r="D408" s="115">
        <v>2.9999999999999997E-4</v>
      </c>
      <c r="E408" s="58">
        <f t="shared" si="213"/>
        <v>39270.923321565962</v>
      </c>
      <c r="F408">
        <f t="shared" si="214"/>
        <v>39271</v>
      </c>
      <c r="G408">
        <f t="shared" si="206"/>
        <v>-2.7719416997570079E-2</v>
      </c>
      <c r="I408" s="117"/>
      <c r="J408" s="117"/>
      <c r="K408" s="117">
        <f t="shared" si="212"/>
        <v>-2.7719416997570079E-2</v>
      </c>
      <c r="M408" s="116"/>
      <c r="O408" s="40">
        <f t="shared" ca="1" si="209"/>
        <v>-2.4629868638660832E-2</v>
      </c>
      <c r="Q408" s="293">
        <f t="shared" si="215"/>
        <v>42942.355499999998</v>
      </c>
      <c r="R408" s="8">
        <f t="shared" ca="1" si="208"/>
        <v>9.545309062038822E-6</v>
      </c>
      <c r="S408" s="116">
        <v>1</v>
      </c>
      <c r="T408" s="167">
        <f t="shared" ref="T408:T434" ca="1" si="230">+S408*R408</f>
        <v>9.545309062038822E-6</v>
      </c>
      <c r="Z408">
        <f t="shared" si="216"/>
        <v>39271</v>
      </c>
      <c r="AA408">
        <f t="shared" si="217"/>
        <v>-2.7821050442780229E-2</v>
      </c>
      <c r="AB408">
        <f t="shared" si="218"/>
        <v>-2.3660006601402356E-2</v>
      </c>
      <c r="AC408">
        <f t="shared" si="219"/>
        <v>-2.7719416997570079E-2</v>
      </c>
      <c r="AD408">
        <f t="shared" si="220"/>
        <v>1.0163344521015027E-4</v>
      </c>
      <c r="AE408">
        <f t="shared" si="221"/>
        <v>1.0329357185284618E-8</v>
      </c>
      <c r="AF408">
        <f t="shared" si="222"/>
        <v>-2.7719416997570079E-2</v>
      </c>
      <c r="AG408" s="25"/>
      <c r="AH408">
        <f t="shared" si="223"/>
        <v>-4.0594103961677239E-3</v>
      </c>
      <c r="AI408">
        <f t="shared" si="224"/>
        <v>1.1850975790637794</v>
      </c>
      <c r="AJ408">
        <f t="shared" si="225"/>
        <v>-0.83666740041430043</v>
      </c>
      <c r="AK408">
        <f t="shared" si="226"/>
        <v>4.288223670388433E-2</v>
      </c>
      <c r="AL408">
        <f t="shared" si="227"/>
        <v>0.22765739329905138</v>
      </c>
      <c r="AM408">
        <f t="shared" si="228"/>
        <v>0.11432288315727278</v>
      </c>
      <c r="AN408">
        <f t="shared" si="211"/>
        <v>19.037638805048047</v>
      </c>
      <c r="AO408">
        <f t="shared" si="211"/>
        <v>19.037637578500494</v>
      </c>
      <c r="AP408">
        <f t="shared" si="211"/>
        <v>19.037631007102679</v>
      </c>
      <c r="AQ408">
        <f t="shared" si="211"/>
        <v>19.037595800071816</v>
      </c>
      <c r="AR408">
        <f t="shared" si="211"/>
        <v>19.037407178310122</v>
      </c>
      <c r="AS408">
        <f t="shared" si="211"/>
        <v>19.036396751708487</v>
      </c>
      <c r="AT408">
        <f t="shared" si="211"/>
        <v>19.030987261961567</v>
      </c>
      <c r="AU408">
        <f t="shared" si="229"/>
        <v>19.002113606796467</v>
      </c>
    </row>
    <row r="409" spans="1:47">
      <c r="A409" s="198" t="s">
        <v>320</v>
      </c>
      <c r="B409" s="199" t="s">
        <v>49</v>
      </c>
      <c r="C409" s="200">
        <v>58361.759100000003</v>
      </c>
      <c r="D409" s="200">
        <v>1E-4</v>
      </c>
      <c r="E409" s="58">
        <f t="shared" si="213"/>
        <v>40379.917073074386</v>
      </c>
      <c r="F409">
        <f t="shared" si="214"/>
        <v>40380</v>
      </c>
      <c r="G409">
        <f t="shared" si="206"/>
        <v>-2.9978259997733403E-2</v>
      </c>
      <c r="I409" s="117"/>
      <c r="J409" s="117"/>
      <c r="K409" s="117">
        <f t="shared" si="212"/>
        <v>-2.9978259997733403E-2</v>
      </c>
      <c r="M409" s="116"/>
      <c r="O409" s="40">
        <f t="shared" ca="1" si="209"/>
        <v>-2.8231084130322701E-2</v>
      </c>
      <c r="Q409" s="293">
        <f t="shared" si="215"/>
        <v>43343.259100000003</v>
      </c>
      <c r="R409" s="8">
        <f t="shared" ca="1" si="208"/>
        <v>3.0526235116623404E-6</v>
      </c>
      <c r="S409" s="116">
        <v>1</v>
      </c>
      <c r="T409" s="167">
        <f t="shared" ca="1" si="230"/>
        <v>3.0526235116623404E-6</v>
      </c>
      <c r="Z409">
        <f t="shared" si="216"/>
        <v>40380</v>
      </c>
      <c r="AA409">
        <f t="shared" si="217"/>
        <v>-3.1820640876232556E-2</v>
      </c>
      <c r="AB409">
        <f t="shared" si="218"/>
        <v>-2.5052391743159975E-2</v>
      </c>
      <c r="AC409">
        <f t="shared" si="219"/>
        <v>-2.9978259997733403E-2</v>
      </c>
      <c r="AD409">
        <f t="shared" si="220"/>
        <v>1.842380878499153E-3</v>
      </c>
      <c r="AE409">
        <f t="shared" si="221"/>
        <v>3.3943673014593107E-6</v>
      </c>
      <c r="AF409">
        <f t="shared" si="222"/>
        <v>-2.9978259997733403E-2</v>
      </c>
      <c r="AG409" s="25"/>
      <c r="AH409">
        <f t="shared" si="223"/>
        <v>-4.9258682545734291E-3</v>
      </c>
      <c r="AI409">
        <f t="shared" si="224"/>
        <v>1.1287564429980423</v>
      </c>
      <c r="AJ409">
        <f t="shared" si="225"/>
        <v>-0.99982084634996948</v>
      </c>
      <c r="AK409">
        <f t="shared" si="226"/>
        <v>0.13972035780977624</v>
      </c>
      <c r="AL409">
        <f t="shared" si="227"/>
        <v>0.82621296017695345</v>
      </c>
      <c r="AM409">
        <f t="shared" si="228"/>
        <v>0.4383295173444835</v>
      </c>
      <c r="AN409">
        <f t="shared" si="211"/>
        <v>19.543559357400323</v>
      </c>
      <c r="AO409">
        <f t="shared" si="211"/>
        <v>19.54355829222791</v>
      </c>
      <c r="AP409">
        <f t="shared" si="211"/>
        <v>19.543550999121919</v>
      </c>
      <c r="AQ409">
        <f t="shared" si="211"/>
        <v>19.543501065300934</v>
      </c>
      <c r="AR409">
        <f t="shared" si="211"/>
        <v>19.543159238342891</v>
      </c>
      <c r="AS409">
        <f t="shared" si="211"/>
        <v>19.540821829398396</v>
      </c>
      <c r="AT409">
        <f t="shared" si="211"/>
        <v>19.524957582711917</v>
      </c>
      <c r="AU409">
        <f t="shared" si="229"/>
        <v>19.422031768661952</v>
      </c>
    </row>
    <row r="410" spans="1:47">
      <c r="A410" s="109" t="s">
        <v>193</v>
      </c>
      <c r="B410" s="110" t="s">
        <v>49</v>
      </c>
      <c r="C410" s="109">
        <v>58411.6443</v>
      </c>
      <c r="D410" s="109">
        <v>1E-4</v>
      </c>
      <c r="E410" s="58">
        <f t="shared" si="213"/>
        <v>40517.911281888533</v>
      </c>
      <c r="F410">
        <f t="shared" si="214"/>
        <v>40518</v>
      </c>
      <c r="G410">
        <f t="shared" si="206"/>
        <v>-3.2071786001324654E-2</v>
      </c>
      <c r="I410" s="117"/>
      <c r="J410" s="117"/>
      <c r="K410" s="117">
        <f t="shared" si="212"/>
        <v>-3.2071786001324654E-2</v>
      </c>
      <c r="M410" s="116"/>
      <c r="O410" s="40">
        <f t="shared" ca="1" si="209"/>
        <v>-2.8679206526940684E-2</v>
      </c>
      <c r="Q410" s="293">
        <f t="shared" si="215"/>
        <v>43393.1443</v>
      </c>
      <c r="R410" s="8">
        <f t="shared" ca="1" si="208"/>
        <v>1.150959549001141E-5</v>
      </c>
      <c r="S410" s="116">
        <v>1</v>
      </c>
      <c r="T410" s="167">
        <f t="shared" ca="1" si="230"/>
        <v>1.150959549001141E-5</v>
      </c>
      <c r="Z410">
        <f t="shared" si="216"/>
        <v>40518</v>
      </c>
      <c r="AA410">
        <f t="shared" si="217"/>
        <v>-3.2243592394217369E-2</v>
      </c>
      <c r="AB410">
        <f t="shared" si="218"/>
        <v>-2.7123724720825765E-2</v>
      </c>
      <c r="AC410">
        <f t="shared" si="219"/>
        <v>-3.2071786001324654E-2</v>
      </c>
      <c r="AD410">
        <f t="shared" si="220"/>
        <v>1.7180639289271493E-4</v>
      </c>
      <c r="AE410">
        <f t="shared" si="221"/>
        <v>2.9517436638805927E-8</v>
      </c>
      <c r="AF410">
        <f t="shared" si="222"/>
        <v>-3.2071786001324654E-2</v>
      </c>
      <c r="AG410" s="25"/>
      <c r="AH410">
        <f t="shared" si="223"/>
        <v>-4.9480612804988881E-3</v>
      </c>
      <c r="AI410">
        <f t="shared" si="224"/>
        <v>1.1187087162252931</v>
      </c>
      <c r="AJ410">
        <f t="shared" si="225"/>
        <v>-0.99607232590086892</v>
      </c>
      <c r="AK410">
        <f t="shared" si="226"/>
        <v>0.1483517465085695</v>
      </c>
      <c r="AL410">
        <f t="shared" si="227"/>
        <v>0.89594310789004294</v>
      </c>
      <c r="AM410">
        <f t="shared" si="228"/>
        <v>0.48055574303999776</v>
      </c>
      <c r="AN410">
        <f t="shared" si="211"/>
        <v>19.604478967071255</v>
      </c>
      <c r="AO410">
        <f t="shared" si="211"/>
        <v>19.604478124740758</v>
      </c>
      <c r="AP410">
        <f t="shared" si="211"/>
        <v>19.604472037751307</v>
      </c>
      <c r="AQ410">
        <f t="shared" si="211"/>
        <v>19.604428051966561</v>
      </c>
      <c r="AR410">
        <f t="shared" si="211"/>
        <v>19.604110256097524</v>
      </c>
      <c r="AS410">
        <f t="shared" si="211"/>
        <v>19.601817004371732</v>
      </c>
      <c r="AT410">
        <f t="shared" si="211"/>
        <v>19.585411600986415</v>
      </c>
      <c r="AU410">
        <f t="shared" si="229"/>
        <v>19.474284885287236</v>
      </c>
    </row>
    <row r="411" spans="1:47">
      <c r="A411" s="299" t="s">
        <v>193</v>
      </c>
      <c r="B411" s="301" t="s">
        <v>49</v>
      </c>
      <c r="C411" s="299">
        <v>58422.488400000002</v>
      </c>
      <c r="D411" s="299">
        <v>4.0000000000000002E-4</v>
      </c>
      <c r="E411" s="58">
        <f t="shared" si="213"/>
        <v>40547.908615763146</v>
      </c>
      <c r="F411">
        <f t="shared" si="214"/>
        <v>40548</v>
      </c>
      <c r="G411">
        <f t="shared" si="206"/>
        <v>-3.3035595995897893E-2</v>
      </c>
      <c r="I411" s="117"/>
      <c r="J411" s="117"/>
      <c r="K411" s="117">
        <f t="shared" si="212"/>
        <v>-3.3035595995897893E-2</v>
      </c>
      <c r="M411" s="116"/>
      <c r="O411" s="40">
        <f t="shared" ca="1" si="209"/>
        <v>-2.877662443924893E-2</v>
      </c>
      <c r="Q411" s="293">
        <f t="shared" si="215"/>
        <v>43403.988400000002</v>
      </c>
      <c r="R411" s="8">
        <f t="shared" ca="1" si="208"/>
        <v>1.8138838720344893E-5</v>
      </c>
      <c r="S411" s="116">
        <v>1</v>
      </c>
      <c r="T411" s="167">
        <f t="shared" ca="1" si="230"/>
        <v>1.8138838720344893E-5</v>
      </c>
      <c r="Z411">
        <f t="shared" si="216"/>
        <v>40548</v>
      </c>
      <c r="AA411">
        <f t="shared" si="217"/>
        <v>-3.2333418676247158E-2</v>
      </c>
      <c r="AB411">
        <f t="shared" si="218"/>
        <v>-2.8085148572632349E-2</v>
      </c>
      <c r="AC411">
        <f t="shared" si="219"/>
        <v>-3.3035595995897893E-2</v>
      </c>
      <c r="AD411">
        <f t="shared" si="220"/>
        <v>-7.0217731965073471E-4</v>
      </c>
      <c r="AE411">
        <f t="shared" si="221"/>
        <v>4.9305298823189012E-7</v>
      </c>
      <c r="AF411">
        <f t="shared" si="222"/>
        <v>-3.3035595995897893E-2</v>
      </c>
      <c r="AG411" s="25"/>
      <c r="AH411">
        <f t="shared" si="223"/>
        <v>-4.9504474232655435E-3</v>
      </c>
      <c r="AI411">
        <f t="shared" si="224"/>
        <v>1.1164713003722841</v>
      </c>
      <c r="AJ411">
        <f t="shared" si="225"/>
        <v>-0.99463294952279213</v>
      </c>
      <c r="AK411">
        <f t="shared" si="226"/>
        <v>0.15011474341179531</v>
      </c>
      <c r="AL411">
        <f t="shared" si="227"/>
        <v>0.91093557115818347</v>
      </c>
      <c r="AM411">
        <f t="shared" si="228"/>
        <v>0.48981664263323943</v>
      </c>
      <c r="AN411">
        <f t="shared" ref="AN411:AT420" si="231">$AU411+$AB$7*SIN(AO411)</f>
        <v>19.617649573204226</v>
      </c>
      <c r="AO411">
        <f t="shared" si="231"/>
        <v>19.617648777493748</v>
      </c>
      <c r="AP411">
        <f t="shared" si="231"/>
        <v>19.617642954742504</v>
      </c>
      <c r="AQ411">
        <f t="shared" si="231"/>
        <v>19.617600346733649</v>
      </c>
      <c r="AR411">
        <f t="shared" si="231"/>
        <v>19.617288615775134</v>
      </c>
      <c r="AS411">
        <f t="shared" si="231"/>
        <v>19.615010758762356</v>
      </c>
      <c r="AT411">
        <f t="shared" si="231"/>
        <v>19.598514395372693</v>
      </c>
      <c r="AU411">
        <f t="shared" si="229"/>
        <v>19.485644258466642</v>
      </c>
    </row>
    <row r="412" spans="1:47">
      <c r="A412" s="299" t="s">
        <v>193</v>
      </c>
      <c r="B412" s="301" t="s">
        <v>45</v>
      </c>
      <c r="C412" s="299">
        <v>58459.544800000003</v>
      </c>
      <c r="D412" s="299">
        <v>2.0000000000000001E-4</v>
      </c>
      <c r="E412" s="58">
        <f t="shared" si="213"/>
        <v>40650.415343199362</v>
      </c>
      <c r="F412">
        <f t="shared" si="214"/>
        <v>40650.5</v>
      </c>
      <c r="G412">
        <f t="shared" si="206"/>
        <v>-3.0603613493440207E-2</v>
      </c>
      <c r="I412" s="117"/>
      <c r="J412" s="117"/>
      <c r="K412" s="117">
        <f t="shared" si="212"/>
        <v>-3.0603613493440207E-2</v>
      </c>
      <c r="M412" s="116"/>
      <c r="O412" s="40">
        <f t="shared" ca="1" si="209"/>
        <v>-2.9109468972968802E-2</v>
      </c>
      <c r="Q412" s="293">
        <f t="shared" si="215"/>
        <v>43441.044800000003</v>
      </c>
      <c r="R412" s="8">
        <f t="shared" ca="1" si="208"/>
        <v>2.2324678480547243E-6</v>
      </c>
      <c r="S412" s="116">
        <v>1</v>
      </c>
      <c r="T412" s="167">
        <f t="shared" ca="1" si="230"/>
        <v>2.2324678480547243E-6</v>
      </c>
      <c r="Z412">
        <f t="shared" si="216"/>
        <v>40650.5</v>
      </c>
      <c r="AA412">
        <f t="shared" si="217"/>
        <v>-3.2634718409237214E-2</v>
      </c>
      <c r="AB412">
        <f t="shared" si="218"/>
        <v>-2.5651479020126315E-2</v>
      </c>
      <c r="AC412">
        <f t="shared" si="219"/>
        <v>-3.0603613493440207E-2</v>
      </c>
      <c r="AD412">
        <f t="shared" si="220"/>
        <v>2.0311049157970065E-3</v>
      </c>
      <c r="AE412">
        <f t="shared" si="221"/>
        <v>4.1253871789747649E-6</v>
      </c>
      <c r="AF412">
        <f t="shared" si="222"/>
        <v>-3.0603613493440207E-2</v>
      </c>
      <c r="AG412" s="25"/>
      <c r="AH412">
        <f t="shared" si="223"/>
        <v>-4.9521344733138919E-3</v>
      </c>
      <c r="AI412">
        <f t="shared" si="224"/>
        <v>1.1087034649870344</v>
      </c>
      <c r="AJ412">
        <f t="shared" si="225"/>
        <v>-0.98810090095399894</v>
      </c>
      <c r="AK412">
        <f t="shared" si="226"/>
        <v>0.15583182184590083</v>
      </c>
      <c r="AL412">
        <f t="shared" si="227"/>
        <v>0.96170369730958327</v>
      </c>
      <c r="AM412">
        <f t="shared" si="228"/>
        <v>0.52169405484688602</v>
      </c>
      <c r="AN412">
        <f t="shared" si="231"/>
        <v>19.662448263372475</v>
      </c>
      <c r="AO412">
        <f t="shared" si="231"/>
        <v>19.662447619018291</v>
      </c>
      <c r="AP412">
        <f t="shared" si="231"/>
        <v>19.662442685466669</v>
      </c>
      <c r="AQ412">
        <f t="shared" si="231"/>
        <v>19.662404912168935</v>
      </c>
      <c r="AR412">
        <f t="shared" si="231"/>
        <v>19.662115754218938</v>
      </c>
      <c r="AS412">
        <f t="shared" si="231"/>
        <v>19.659905140437836</v>
      </c>
      <c r="AT412">
        <f t="shared" si="231"/>
        <v>19.643171036388701</v>
      </c>
      <c r="AU412">
        <f t="shared" si="229"/>
        <v>19.524455450162957</v>
      </c>
    </row>
    <row r="413" spans="1:47">
      <c r="A413" s="264" t="s">
        <v>321</v>
      </c>
      <c r="B413" s="265" t="s">
        <v>49</v>
      </c>
      <c r="C413" s="266">
        <v>58704.821000000004</v>
      </c>
      <c r="D413" s="266">
        <v>1E-4</v>
      </c>
      <c r="E413" s="58">
        <f t="shared" si="213"/>
        <v>41328.907063387778</v>
      </c>
      <c r="F413">
        <f t="shared" si="214"/>
        <v>41329</v>
      </c>
      <c r="G413">
        <f t="shared" si="206"/>
        <v>-3.3596782996028196E-2</v>
      </c>
      <c r="I413" s="117"/>
      <c r="J413" s="117"/>
      <c r="K413" s="117">
        <f t="shared" si="212"/>
        <v>-3.3596782996028196E-2</v>
      </c>
      <c r="M413" s="116"/>
      <c r="O413" s="40">
        <f t="shared" ca="1" si="209"/>
        <v>-3.1312737423007178E-2</v>
      </c>
      <c r="Q413" s="293">
        <f t="shared" si="215"/>
        <v>43686.321000000004</v>
      </c>
      <c r="R413" s="8">
        <f t="shared" ca="1" si="208"/>
        <v>5.2168641796369101E-6</v>
      </c>
      <c r="S413" s="116">
        <v>1</v>
      </c>
      <c r="T413" s="167">
        <f t="shared" ca="1" si="230"/>
        <v>5.2168641796369101E-6</v>
      </c>
      <c r="Z413">
        <f t="shared" si="216"/>
        <v>41329</v>
      </c>
      <c r="AA413">
        <f t="shared" si="217"/>
        <v>-3.4426223586081418E-2</v>
      </c>
      <c r="AB413">
        <f t="shared" si="218"/>
        <v>-2.8869944394041041E-2</v>
      </c>
      <c r="AC413">
        <f t="shared" si="219"/>
        <v>-3.3596782996028196E-2</v>
      </c>
      <c r="AD413">
        <f t="shared" si="220"/>
        <v>8.2944059005322229E-4</v>
      </c>
      <c r="AE413">
        <f t="shared" si="221"/>
        <v>6.8797169242783754E-7</v>
      </c>
      <c r="AF413">
        <f t="shared" si="222"/>
        <v>-3.3596782996028196E-2</v>
      </c>
      <c r="AG413" s="25"/>
      <c r="AH413">
        <f t="shared" si="223"/>
        <v>-4.726838601987156E-3</v>
      </c>
      <c r="AI413">
        <f t="shared" si="224"/>
        <v>1.0545628397536935</v>
      </c>
      <c r="AJ413">
        <f t="shared" si="225"/>
        <v>-0.89055221988565902</v>
      </c>
      <c r="AK413">
        <f t="shared" si="226"/>
        <v>0.18199696843083063</v>
      </c>
      <c r="AL413">
        <f t="shared" si="227"/>
        <v>1.2795222794006091</v>
      </c>
      <c r="AM413">
        <f t="shared" si="228"/>
        <v>0.74417261679707825</v>
      </c>
      <c r="AN413">
        <f t="shared" si="231"/>
        <v>19.950803376955701</v>
      </c>
      <c r="AO413">
        <f t="shared" si="231"/>
        <v>19.950803302979853</v>
      </c>
      <c r="AP413">
        <f t="shared" si="231"/>
        <v>19.95080244251594</v>
      </c>
      <c r="AQ413">
        <f t="shared" si="231"/>
        <v>19.950792433976055</v>
      </c>
      <c r="AR413">
        <f t="shared" si="231"/>
        <v>19.950676033516761</v>
      </c>
      <c r="AS413">
        <f t="shared" si="231"/>
        <v>19.949324237871526</v>
      </c>
      <c r="AT413">
        <f t="shared" si="231"/>
        <v>19.933879818838857</v>
      </c>
      <c r="AU413">
        <f t="shared" si="229"/>
        <v>19.781366606903926</v>
      </c>
    </row>
    <row r="414" spans="1:47">
      <c r="A414" s="264" t="s">
        <v>321</v>
      </c>
      <c r="B414" s="265" t="s">
        <v>49</v>
      </c>
      <c r="C414" s="266">
        <v>58724.703699999998</v>
      </c>
      <c r="D414" s="266">
        <v>1E-4</v>
      </c>
      <c r="E414" s="58">
        <f t="shared" si="213"/>
        <v>41383.907293026801</v>
      </c>
      <c r="F414">
        <f t="shared" si="214"/>
        <v>41384</v>
      </c>
      <c r="G414">
        <f t="shared" si="206"/>
        <v>-3.3513768001284916E-2</v>
      </c>
      <c r="I414" s="117"/>
      <c r="J414" s="117"/>
      <c r="K414" s="117">
        <f t="shared" si="212"/>
        <v>-3.3513768001284916E-2</v>
      </c>
      <c r="M414" s="116"/>
      <c r="O414" s="40">
        <f t="shared" ca="1" si="209"/>
        <v>-3.1491336928905642E-2</v>
      </c>
      <c r="Q414" s="293">
        <f t="shared" si="215"/>
        <v>43706.203699999998</v>
      </c>
      <c r="R414" s="8">
        <f t="shared" ca="1" si="208"/>
        <v>4.0902274425251812E-6</v>
      </c>
      <c r="S414" s="116">
        <v>1</v>
      </c>
      <c r="T414" s="167">
        <f t="shared" ca="1" si="230"/>
        <v>4.0902274425251812E-6</v>
      </c>
      <c r="Z414">
        <f t="shared" si="216"/>
        <v>41384</v>
      </c>
      <c r="AA414">
        <f t="shared" si="217"/>
        <v>-3.4557424455945833E-2</v>
      </c>
      <c r="AB414">
        <f t="shared" si="218"/>
        <v>-2.8821764017085964E-2</v>
      </c>
      <c r="AC414">
        <f t="shared" si="219"/>
        <v>-3.3513768001284916E-2</v>
      </c>
      <c r="AD414">
        <f t="shared" si="220"/>
        <v>1.043656454660917E-3</v>
      </c>
      <c r="AE414">
        <f t="shared" si="221"/>
        <v>1.0892187953553947E-6</v>
      </c>
      <c r="AF414">
        <f t="shared" si="222"/>
        <v>-3.3513768001284916E-2</v>
      </c>
      <c r="AG414" s="25"/>
      <c r="AH414">
        <f t="shared" si="223"/>
        <v>-4.6920039841989525E-3</v>
      </c>
      <c r="AI414">
        <f t="shared" si="224"/>
        <v>1.0501117856733651</v>
      </c>
      <c r="AJ414">
        <f t="shared" si="225"/>
        <v>-0.87920336555121203</v>
      </c>
      <c r="AK414">
        <f t="shared" si="226"/>
        <v>0.1832724991280108</v>
      </c>
      <c r="AL414">
        <f t="shared" si="227"/>
        <v>1.3038924180626315</v>
      </c>
      <c r="AM414">
        <f t="shared" si="228"/>
        <v>0.76327989737798474</v>
      </c>
      <c r="AN414">
        <f t="shared" si="231"/>
        <v>19.973539614569535</v>
      </c>
      <c r="AO414">
        <f t="shared" si="231"/>
        <v>19.97353955699668</v>
      </c>
      <c r="AP414">
        <f t="shared" si="231"/>
        <v>19.973538855725028</v>
      </c>
      <c r="AQ414">
        <f t="shared" si="231"/>
        <v>19.973530313901058</v>
      </c>
      <c r="AR414">
        <f t="shared" si="231"/>
        <v>19.973426282622668</v>
      </c>
      <c r="AS414">
        <f t="shared" si="231"/>
        <v>19.972161087889436</v>
      </c>
      <c r="AT414">
        <f t="shared" si="231"/>
        <v>19.957031885526977</v>
      </c>
      <c r="AU414">
        <f t="shared" si="229"/>
        <v>19.802192124399507</v>
      </c>
    </row>
    <row r="415" spans="1:47">
      <c r="A415" s="264" t="s">
        <v>321</v>
      </c>
      <c r="B415" s="265" t="s">
        <v>45</v>
      </c>
      <c r="C415" s="266">
        <v>58739.706100000003</v>
      </c>
      <c r="D415" s="266">
        <v>2.0000000000000001E-4</v>
      </c>
      <c r="E415" s="58">
        <f t="shared" si="213"/>
        <v>41425.407463785145</v>
      </c>
      <c r="F415">
        <f t="shared" si="214"/>
        <v>41425.5</v>
      </c>
      <c r="G415">
        <f t="shared" si="206"/>
        <v>-3.3452038493123837E-2</v>
      </c>
      <c r="I415" s="117"/>
      <c r="J415" s="117"/>
      <c r="K415" s="117">
        <f t="shared" si="212"/>
        <v>-3.3452038493123837E-2</v>
      </c>
      <c r="M415" s="116"/>
      <c r="O415" s="40">
        <f t="shared" ca="1" si="209"/>
        <v>-3.1626098374265402E-2</v>
      </c>
      <c r="Q415" s="293">
        <f t="shared" si="215"/>
        <v>43721.206100000003</v>
      </c>
      <c r="R415" s="8">
        <f t="shared" ca="1" si="208"/>
        <v>3.3340573176567559E-6</v>
      </c>
      <c r="S415" s="116">
        <v>1</v>
      </c>
      <c r="T415" s="167">
        <f t="shared" ca="1" si="230"/>
        <v>3.3340573176567559E-6</v>
      </c>
      <c r="Z415">
        <f t="shared" si="216"/>
        <v>41425.5</v>
      </c>
      <c r="AA415">
        <f t="shared" si="217"/>
        <v>-3.4655174222817962E-2</v>
      </c>
      <c r="AB415">
        <f t="shared" si="218"/>
        <v>-2.87878193236299E-2</v>
      </c>
      <c r="AC415">
        <f t="shared" si="219"/>
        <v>-3.3452038493123837E-2</v>
      </c>
      <c r="AD415">
        <f t="shared" si="220"/>
        <v>1.2031357296941256E-3</v>
      </c>
      <c r="AE415">
        <f t="shared" si="221"/>
        <v>1.447535584066616E-6</v>
      </c>
      <c r="AF415">
        <f t="shared" si="222"/>
        <v>-3.3452038493123837E-2</v>
      </c>
      <c r="AG415" s="25"/>
      <c r="AH415">
        <f t="shared" si="223"/>
        <v>-4.6642191694939352E-3</v>
      </c>
      <c r="AI415">
        <f t="shared" si="224"/>
        <v>1.0467584889605521</v>
      </c>
      <c r="AJ415">
        <f t="shared" si="225"/>
        <v>-0.8703611776277399</v>
      </c>
      <c r="AK415">
        <f t="shared" si="226"/>
        <v>0.18415657389875043</v>
      </c>
      <c r="AL415">
        <f t="shared" si="227"/>
        <v>1.3221446678929232</v>
      </c>
      <c r="AM415">
        <f t="shared" si="228"/>
        <v>0.77782458701801405</v>
      </c>
      <c r="AN415">
        <f t="shared" si="231"/>
        <v>19.990631526267997</v>
      </c>
      <c r="AO415">
        <f t="shared" si="231"/>
        <v>19.990631479091672</v>
      </c>
      <c r="AP415">
        <f t="shared" si="231"/>
        <v>19.99063088310951</v>
      </c>
      <c r="AQ415">
        <f t="shared" si="231"/>
        <v>19.9906233540875</v>
      </c>
      <c r="AR415">
        <f t="shared" si="231"/>
        <v>19.990528250862042</v>
      </c>
      <c r="AS415">
        <f t="shared" si="231"/>
        <v>19.989328643572804</v>
      </c>
      <c r="AT415">
        <f t="shared" si="231"/>
        <v>19.974456775090882</v>
      </c>
      <c r="AU415">
        <f t="shared" si="229"/>
        <v>19.817905923964357</v>
      </c>
    </row>
    <row r="416" spans="1:47">
      <c r="A416" s="264" t="s">
        <v>321</v>
      </c>
      <c r="B416" s="265" t="s">
        <v>45</v>
      </c>
      <c r="C416" s="266">
        <v>58743.6826</v>
      </c>
      <c r="D416" s="266">
        <v>1E-4</v>
      </c>
      <c r="E416" s="58">
        <f t="shared" si="213"/>
        <v>41436.407399063522</v>
      </c>
      <c r="F416">
        <f t="shared" si="214"/>
        <v>41436.5</v>
      </c>
      <c r="G416">
        <f t="shared" ref="G416:G434" si="232">+C416-(C$7+F416*C$8)</f>
        <v>-3.3475435498985462E-2</v>
      </c>
      <c r="I416" s="117"/>
      <c r="J416" s="117"/>
      <c r="K416" s="117">
        <f t="shared" si="212"/>
        <v>-3.3475435498985462E-2</v>
      </c>
      <c r="M416" s="116"/>
      <c r="O416" s="40">
        <f t="shared" ca="1" si="209"/>
        <v>-3.1661818275445106E-2</v>
      </c>
      <c r="Q416" s="293">
        <f t="shared" si="215"/>
        <v>43725.1826</v>
      </c>
      <c r="R416" s="8">
        <f t="shared" ref="R416:R434" ca="1" si="233">+(O416-G416)^2</f>
        <v>3.2892074335222309E-6</v>
      </c>
      <c r="S416" s="116">
        <v>1</v>
      </c>
      <c r="T416" s="167">
        <f t="shared" ca="1" si="230"/>
        <v>3.2892074335222309E-6</v>
      </c>
      <c r="Z416">
        <f t="shared" si="216"/>
        <v>41436.5</v>
      </c>
      <c r="AA416">
        <f t="shared" si="217"/>
        <v>-3.4680906988351461E-2</v>
      </c>
      <c r="AB416">
        <f t="shared" si="218"/>
        <v>-2.8818794311310646E-2</v>
      </c>
      <c r="AC416">
        <f t="shared" si="219"/>
        <v>-3.3475435498985462E-2</v>
      </c>
      <c r="AD416">
        <f t="shared" si="220"/>
        <v>1.2054714893659987E-3</v>
      </c>
      <c r="AE416">
        <f t="shared" si="221"/>
        <v>1.4531615116742793E-6</v>
      </c>
      <c r="AF416">
        <f t="shared" si="222"/>
        <v>-3.3475435498985462E-2</v>
      </c>
      <c r="AG416" s="25"/>
      <c r="AH416">
        <f t="shared" si="223"/>
        <v>-4.6566411876748162E-3</v>
      </c>
      <c r="AI416">
        <f t="shared" si="224"/>
        <v>1.0458706105323983</v>
      </c>
      <c r="AJ416">
        <f t="shared" si="225"/>
        <v>-0.86797843886125969</v>
      </c>
      <c r="AK416">
        <f t="shared" si="226"/>
        <v>0.18437973611377423</v>
      </c>
      <c r="AL416">
        <f t="shared" si="227"/>
        <v>1.3269630626410847</v>
      </c>
      <c r="AM416">
        <f t="shared" si="228"/>
        <v>0.78169864273297618</v>
      </c>
      <c r="AN416">
        <f t="shared" si="231"/>
        <v>19.995152750965193</v>
      </c>
      <c r="AO416">
        <f t="shared" si="231"/>
        <v>19.995152706282713</v>
      </c>
      <c r="AP416">
        <f t="shared" si="231"/>
        <v>19.995152136175236</v>
      </c>
      <c r="AQ416">
        <f t="shared" si="231"/>
        <v>19.995144862189445</v>
      </c>
      <c r="AR416">
        <f t="shared" si="231"/>
        <v>19.995052063856338</v>
      </c>
      <c r="AS416">
        <f t="shared" si="231"/>
        <v>19.993869847095688</v>
      </c>
      <c r="AT416">
        <f t="shared" si="231"/>
        <v>19.97906895675866</v>
      </c>
      <c r="AU416">
        <f t="shared" si="229"/>
        <v>19.822071027463476</v>
      </c>
    </row>
    <row r="417" spans="1:47">
      <c r="A417" s="264" t="s">
        <v>321</v>
      </c>
      <c r="B417" s="265" t="s">
        <v>49</v>
      </c>
      <c r="C417" s="266">
        <v>58795.5573</v>
      </c>
      <c r="D417" s="266">
        <v>1E-4</v>
      </c>
      <c r="E417" s="58">
        <f t="shared" si="213"/>
        <v>41579.905033311195</v>
      </c>
      <c r="F417">
        <f t="shared" si="214"/>
        <v>41580</v>
      </c>
      <c r="G417">
        <f t="shared" si="232"/>
        <v>-3.4330659997067414E-2</v>
      </c>
      <c r="I417" s="117"/>
      <c r="J417" s="117"/>
      <c r="K417" s="117">
        <f t="shared" si="212"/>
        <v>-3.4330659997067414E-2</v>
      </c>
      <c r="M417" s="116"/>
      <c r="O417" s="40">
        <f t="shared" ca="1" si="209"/>
        <v>-3.2127800622652927E-2</v>
      </c>
      <c r="Q417" s="293">
        <f t="shared" si="215"/>
        <v>43777.0573</v>
      </c>
      <c r="R417" s="8">
        <f t="shared" ca="1" si="233"/>
        <v>4.8525894234457852E-6</v>
      </c>
      <c r="S417" s="116">
        <v>1</v>
      </c>
      <c r="T417" s="167">
        <f t="shared" ca="1" si="230"/>
        <v>4.8525894234457852E-6</v>
      </c>
      <c r="Z417">
        <f t="shared" si="216"/>
        <v>41580</v>
      </c>
      <c r="AA417">
        <f t="shared" si="217"/>
        <v>-3.5010029904706169E-2</v>
      </c>
      <c r="AB417">
        <f t="shared" si="218"/>
        <v>-2.9780851804455014E-2</v>
      </c>
      <c r="AC417">
        <f t="shared" si="219"/>
        <v>-3.4330659997067414E-2</v>
      </c>
      <c r="AD417">
        <f t="shared" si="220"/>
        <v>6.7936990763875493E-4</v>
      </c>
      <c r="AE417">
        <f t="shared" si="221"/>
        <v>4.6154347140509042E-7</v>
      </c>
      <c r="AF417">
        <f t="shared" si="222"/>
        <v>-3.4330659997067414E-2</v>
      </c>
      <c r="AG417" s="25"/>
      <c r="AH417">
        <f t="shared" si="223"/>
        <v>-4.5498081926124015E-3</v>
      </c>
      <c r="AI417">
        <f t="shared" si="224"/>
        <v>1.0343369951882591</v>
      </c>
      <c r="AJ417">
        <f t="shared" si="225"/>
        <v>-0.83547861329197481</v>
      </c>
      <c r="AK417">
        <f t="shared" si="226"/>
        <v>0.18687153545000235</v>
      </c>
      <c r="AL417">
        <f t="shared" si="227"/>
        <v>1.38907682664113</v>
      </c>
      <c r="AM417">
        <f t="shared" si="228"/>
        <v>0.83299473318336836</v>
      </c>
      <c r="AN417">
        <f t="shared" si="231"/>
        <v>20.053783604756166</v>
      </c>
      <c r="AO417">
        <f t="shared" si="231"/>
        <v>20.053783584140721</v>
      </c>
      <c r="AP417">
        <f t="shared" si="231"/>
        <v>20.053783281411899</v>
      </c>
      <c r="AQ417">
        <f t="shared" si="231"/>
        <v>20.053778835998742</v>
      </c>
      <c r="AR417">
        <f t="shared" si="231"/>
        <v>20.053713563376924</v>
      </c>
      <c r="AS417">
        <f t="shared" si="231"/>
        <v>20.052756430509277</v>
      </c>
      <c r="AT417">
        <f t="shared" si="231"/>
        <v>20.038984653228905</v>
      </c>
      <c r="AU417">
        <f t="shared" si="229"/>
        <v>19.876406695838316</v>
      </c>
    </row>
    <row r="418" spans="1:47">
      <c r="A418" s="264" t="s">
        <v>321</v>
      </c>
      <c r="B418" s="265" t="s">
        <v>45</v>
      </c>
      <c r="C418" s="266">
        <v>58840.5651</v>
      </c>
      <c r="D418" s="266">
        <v>2.0000000000000001E-4</v>
      </c>
      <c r="E418" s="58">
        <f t="shared" si="213"/>
        <v>41704.407205327458</v>
      </c>
      <c r="F418">
        <f t="shared" si="214"/>
        <v>41704.5</v>
      </c>
      <c r="G418">
        <f t="shared" si="232"/>
        <v>-3.3545471502293367E-2</v>
      </c>
      <c r="I418" s="117"/>
      <c r="J418" s="117"/>
      <c r="K418" s="117">
        <f t="shared" si="212"/>
        <v>-3.3545471502293367E-2</v>
      </c>
      <c r="M418" s="116"/>
      <c r="O418" s="40">
        <f t="shared" ca="1" si="209"/>
        <v>-3.253208495873218E-2</v>
      </c>
      <c r="Q418" s="293">
        <f t="shared" si="215"/>
        <v>43822.0651</v>
      </c>
      <c r="R418" s="8">
        <f t="shared" ca="1" si="233"/>
        <v>1.0269522866708899E-6</v>
      </c>
      <c r="S418" s="116">
        <v>1</v>
      </c>
      <c r="T418" s="167">
        <f t="shared" ca="1" si="230"/>
        <v>1.0269522866708899E-6</v>
      </c>
      <c r="Z418">
        <f t="shared" si="216"/>
        <v>41704.5</v>
      </c>
      <c r="AA418">
        <f t="shared" si="217"/>
        <v>-3.5286148863523416E-2</v>
      </c>
      <c r="AB418">
        <f t="shared" si="218"/>
        <v>-2.9099887931686406E-2</v>
      </c>
      <c r="AC418">
        <f t="shared" si="219"/>
        <v>-3.3545471502293367E-2</v>
      </c>
      <c r="AD418">
        <f t="shared" si="220"/>
        <v>1.7406773612300488E-3</v>
      </c>
      <c r="AE418">
        <f t="shared" si="221"/>
        <v>3.0299576758988058E-6</v>
      </c>
      <c r="AF418">
        <f t="shared" si="222"/>
        <v>-3.3545471502293367E-2</v>
      </c>
      <c r="AG418" s="25"/>
      <c r="AH418">
        <f t="shared" si="223"/>
        <v>-4.4455835706069622E-3</v>
      </c>
      <c r="AI418">
        <f t="shared" si="224"/>
        <v>1.0244298732568273</v>
      </c>
      <c r="AJ418">
        <f t="shared" si="225"/>
        <v>-0.80532228373952641</v>
      </c>
      <c r="AK418">
        <f t="shared" si="226"/>
        <v>0.1884228788991808</v>
      </c>
      <c r="AL418">
        <f t="shared" si="227"/>
        <v>1.441861100502819</v>
      </c>
      <c r="AM418">
        <f t="shared" si="228"/>
        <v>0.87871561941139875</v>
      </c>
      <c r="AN418">
        <f t="shared" si="231"/>
        <v>20.10412715515605</v>
      </c>
      <c r="AO418">
        <f t="shared" si="231"/>
        <v>20.10412714577334</v>
      </c>
      <c r="AP418">
        <f t="shared" si="231"/>
        <v>20.104126986976933</v>
      </c>
      <c r="AQ418">
        <f t="shared" si="231"/>
        <v>20.104124299460477</v>
      </c>
      <c r="AR418">
        <f t="shared" si="231"/>
        <v>20.104078818499726</v>
      </c>
      <c r="AS418">
        <f t="shared" si="231"/>
        <v>20.103310098431372</v>
      </c>
      <c r="AT418">
        <f t="shared" si="231"/>
        <v>20.090579041654021</v>
      </c>
      <c r="AU418">
        <f t="shared" si="229"/>
        <v>19.923548094532862</v>
      </c>
    </row>
    <row r="419" spans="1:47">
      <c r="A419" s="264" t="s">
        <v>322</v>
      </c>
      <c r="B419" s="265" t="s">
        <v>49</v>
      </c>
      <c r="C419" s="266">
        <v>59055.837</v>
      </c>
      <c r="D419" s="266">
        <v>2.9999999999999997E-4</v>
      </c>
      <c r="E419" s="58">
        <f t="shared" si="213"/>
        <v>42299.899967116937</v>
      </c>
      <c r="F419">
        <f t="shared" si="214"/>
        <v>42300</v>
      </c>
      <c r="G419">
        <f t="shared" si="232"/>
        <v>-3.6162099997454789E-2</v>
      </c>
      <c r="I419" s="117"/>
      <c r="J419" s="117"/>
      <c r="K419" s="117">
        <f t="shared" si="212"/>
        <v>-3.6162099997454789E-2</v>
      </c>
      <c r="M419" s="116"/>
      <c r="O419" s="40">
        <f t="shared" ref="O419:O434" ca="1" si="234">+C$11+C$12*F419</f>
        <v>-3.4465830518051063E-2</v>
      </c>
      <c r="Q419" s="293">
        <f t="shared" si="215"/>
        <v>44037.337</v>
      </c>
      <c r="R419" s="8">
        <f t="shared" ca="1" si="233"/>
        <v>2.8773301467565853E-6</v>
      </c>
      <c r="S419" s="116">
        <v>1</v>
      </c>
      <c r="T419" s="167">
        <f t="shared" ca="1" si="230"/>
        <v>2.8773301467565853E-6</v>
      </c>
      <c r="Z419">
        <f t="shared" si="216"/>
        <v>42300</v>
      </c>
      <c r="AA419">
        <f t="shared" si="217"/>
        <v>-3.6504309907802381E-2</v>
      </c>
      <c r="AB419">
        <f t="shared" si="218"/>
        <v>-3.234470377830629E-2</v>
      </c>
      <c r="AC419">
        <f t="shared" si="219"/>
        <v>-3.6162099997454789E-2</v>
      </c>
      <c r="AD419">
        <f t="shared" si="220"/>
        <v>3.4220991034759202E-4</v>
      </c>
      <c r="AE419">
        <f t="shared" si="221"/>
        <v>1.1710762274010696E-7</v>
      </c>
      <c r="AF419">
        <f t="shared" si="222"/>
        <v>-3.6162099997454789E-2</v>
      </c>
      <c r="AG419" s="25"/>
      <c r="AH419">
        <f t="shared" si="223"/>
        <v>-3.8173962191485012E-3</v>
      </c>
      <c r="AI419">
        <f t="shared" si="224"/>
        <v>0.97913003764010442</v>
      </c>
      <c r="AJ419">
        <f t="shared" si="225"/>
        <v>-0.64208869200280339</v>
      </c>
      <c r="AK419">
        <f t="shared" si="226"/>
        <v>0.1888503234603969</v>
      </c>
      <c r="AL419">
        <f t="shared" si="227"/>
        <v>1.6808603201092127</v>
      </c>
      <c r="AM419">
        <f t="shared" si="228"/>
        <v>1.1165983647579845</v>
      </c>
      <c r="AN419">
        <f t="shared" si="231"/>
        <v>20.338393877688212</v>
      </c>
      <c r="AO419">
        <f t="shared" si="231"/>
        <v>20.338393877682332</v>
      </c>
      <c r="AP419">
        <f t="shared" si="231"/>
        <v>20.33839387730432</v>
      </c>
      <c r="AQ419">
        <f t="shared" si="231"/>
        <v>20.338393853002163</v>
      </c>
      <c r="AR419">
        <f t="shared" si="231"/>
        <v>20.338392290646514</v>
      </c>
      <c r="AS419">
        <f t="shared" si="231"/>
        <v>20.338291911005633</v>
      </c>
      <c r="AT419">
        <f t="shared" si="231"/>
        <v>20.332081036339325</v>
      </c>
      <c r="AU419">
        <f t="shared" si="229"/>
        <v>20.149031652144131</v>
      </c>
    </row>
    <row r="420" spans="1:47">
      <c r="A420" s="261" t="s">
        <v>1303</v>
      </c>
      <c r="B420" s="262" t="s">
        <v>49</v>
      </c>
      <c r="C420" s="263">
        <v>59081.865299999998</v>
      </c>
      <c r="D420" s="263">
        <v>2.0000000000000001E-4</v>
      </c>
      <c r="E420" s="58">
        <f t="shared" si="213"/>
        <v>42371.900373355202</v>
      </c>
      <c r="F420">
        <f t="shared" si="214"/>
        <v>42372</v>
      </c>
      <c r="G420">
        <f t="shared" si="232"/>
        <v>-3.6015244004374836E-2</v>
      </c>
      <c r="I420" s="117"/>
      <c r="J420" s="117"/>
      <c r="K420" s="117">
        <f t="shared" si="212"/>
        <v>-3.6015244004374836E-2</v>
      </c>
      <c r="M420" s="116"/>
      <c r="O420" s="40">
        <f t="shared" ca="1" si="234"/>
        <v>-3.469963350759088E-2</v>
      </c>
      <c r="Q420" s="293">
        <f t="shared" si="215"/>
        <v>44063.365299999998</v>
      </c>
      <c r="R420" s="8">
        <f t="shared" ca="1" si="233"/>
        <v>1.7308309792481276E-6</v>
      </c>
      <c r="S420" s="116">
        <v>1</v>
      </c>
      <c r="T420" s="167">
        <f t="shared" ca="1" si="230"/>
        <v>1.7308309792481276E-6</v>
      </c>
      <c r="Z420">
        <f t="shared" si="216"/>
        <v>42372</v>
      </c>
      <c r="AA420">
        <f t="shared" si="217"/>
        <v>-3.6641989025700483E-2</v>
      </c>
      <c r="AB420">
        <f t="shared" si="218"/>
        <v>-3.228644404402907E-2</v>
      </c>
      <c r="AC420">
        <f t="shared" si="219"/>
        <v>-3.6015244004374836E-2</v>
      </c>
      <c r="AD420">
        <f t="shared" si="220"/>
        <v>6.2674502132564758E-4</v>
      </c>
      <c r="AE420">
        <f t="shared" si="221"/>
        <v>3.9280932175648646E-7</v>
      </c>
      <c r="AF420">
        <f t="shared" si="222"/>
        <v>-3.6015244004374836E-2</v>
      </c>
      <c r="AG420" s="25"/>
      <c r="AH420">
        <f t="shared" si="223"/>
        <v>-3.7287999603457635E-3</v>
      </c>
      <c r="AI420">
        <f t="shared" si="224"/>
        <v>0.97395043001164461</v>
      </c>
      <c r="AJ420">
        <f t="shared" si="225"/>
        <v>-0.62078802889784268</v>
      </c>
      <c r="AK420">
        <f t="shared" si="226"/>
        <v>0.18820579136525467</v>
      </c>
      <c r="AL420">
        <f t="shared" si="227"/>
        <v>1.7083325273324335</v>
      </c>
      <c r="AM420">
        <f t="shared" si="228"/>
        <v>1.1479432615814875</v>
      </c>
      <c r="AN420">
        <f t="shared" si="231"/>
        <v>20.366013712522737</v>
      </c>
      <c r="AO420">
        <f t="shared" si="231"/>
        <v>20.366013712522086</v>
      </c>
      <c r="AP420">
        <f t="shared" si="231"/>
        <v>20.366013712459058</v>
      </c>
      <c r="AQ420">
        <f t="shared" si="231"/>
        <v>20.366013706351239</v>
      </c>
      <c r="AR420">
        <f t="shared" si="231"/>
        <v>20.36601311446795</v>
      </c>
      <c r="AS420">
        <f t="shared" si="231"/>
        <v>20.365955788062248</v>
      </c>
      <c r="AT420">
        <f t="shared" si="231"/>
        <v>20.360663565845073</v>
      </c>
      <c r="AU420">
        <f t="shared" si="229"/>
        <v>20.176294147774712</v>
      </c>
    </row>
    <row r="421" spans="1:47">
      <c r="A421" s="261" t="s">
        <v>1303</v>
      </c>
      <c r="B421" s="262" t="s">
        <v>45</v>
      </c>
      <c r="C421" s="263">
        <v>59153.624100000001</v>
      </c>
      <c r="D421" s="263">
        <v>1E-4</v>
      </c>
      <c r="E421" s="58">
        <f t="shared" si="213"/>
        <v>42570.402109971546</v>
      </c>
      <c r="F421">
        <f t="shared" si="214"/>
        <v>42570.5</v>
      </c>
      <c r="G421">
        <f t="shared" si="232"/>
        <v>-3.5387453499424737E-2</v>
      </c>
      <c r="I421" s="117"/>
      <c r="J421" s="117"/>
      <c r="K421" s="117">
        <f t="shared" si="212"/>
        <v>-3.5387453499424737E-2</v>
      </c>
      <c r="M421" s="116"/>
      <c r="O421" s="40">
        <f t="shared" ca="1" si="234"/>
        <v>-3.5344215360697165E-2</v>
      </c>
      <c r="Q421" s="293">
        <f t="shared" si="215"/>
        <v>44135.124100000001</v>
      </c>
      <c r="R421" s="8">
        <f t="shared" ca="1" si="233"/>
        <v>1.86953664062477E-9</v>
      </c>
      <c r="S421" s="116">
        <v>1</v>
      </c>
      <c r="T421" s="167">
        <f t="shared" ca="1" si="230"/>
        <v>1.86953664062477E-9</v>
      </c>
      <c r="Z421">
        <f t="shared" si="216"/>
        <v>42570.5</v>
      </c>
      <c r="AA421">
        <f t="shared" si="217"/>
        <v>-3.7013078944527267E-2</v>
      </c>
      <c r="AB421">
        <f t="shared" si="218"/>
        <v>-3.191478786970986E-2</v>
      </c>
      <c r="AC421">
        <f t="shared" si="219"/>
        <v>-3.5387453499424737E-2</v>
      </c>
      <c r="AD421">
        <f t="shared" si="220"/>
        <v>1.6256254451025298E-3</v>
      </c>
      <c r="AE421">
        <f t="shared" si="221"/>
        <v>2.6426580877647981E-6</v>
      </c>
      <c r="AF421">
        <f t="shared" si="222"/>
        <v>-3.5387453499424737E-2</v>
      </c>
      <c r="AG421" s="25"/>
      <c r="AH421">
        <f t="shared" si="223"/>
        <v>-3.4726656297148772E-3</v>
      </c>
      <c r="AI421">
        <f t="shared" si="224"/>
        <v>0.96005853280430808</v>
      </c>
      <c r="AJ421">
        <f t="shared" si="225"/>
        <v>-0.56091073761623356</v>
      </c>
      <c r="AK421">
        <f t="shared" si="226"/>
        <v>0.18575435176128571</v>
      </c>
      <c r="AL421">
        <f t="shared" si="227"/>
        <v>1.7825945179360343</v>
      </c>
      <c r="AM421">
        <f t="shared" si="228"/>
        <v>1.2378793014291878</v>
      </c>
      <c r="AN421">
        <f t="shared" ref="AN421:AT430" si="235">$AU421+$AB$7*SIN(AO421)</f>
        <v>20.441413196665966</v>
      </c>
      <c r="AO421">
        <f t="shared" si="235"/>
        <v>20.441413196665966</v>
      </c>
      <c r="AP421">
        <f t="shared" si="235"/>
        <v>20.441413196665327</v>
      </c>
      <c r="AQ421">
        <f t="shared" si="235"/>
        <v>20.441413196825724</v>
      </c>
      <c r="AR421">
        <f t="shared" si="235"/>
        <v>20.441413156738456</v>
      </c>
      <c r="AS421">
        <f t="shared" si="235"/>
        <v>20.441423172976773</v>
      </c>
      <c r="AT421">
        <f t="shared" si="235"/>
        <v>20.438751783708579</v>
      </c>
      <c r="AU421">
        <f t="shared" si="229"/>
        <v>20.251455333645136</v>
      </c>
    </row>
    <row r="422" spans="1:47">
      <c r="A422" s="261" t="s">
        <v>1303</v>
      </c>
      <c r="B422" s="262" t="s">
        <v>45</v>
      </c>
      <c r="C422" s="263">
        <v>59182.543899999997</v>
      </c>
      <c r="D422" s="263">
        <v>1E-4</v>
      </c>
      <c r="E422" s="58">
        <f t="shared" si="213"/>
        <v>42650.401086021826</v>
      </c>
      <c r="F422">
        <f t="shared" si="214"/>
        <v>42650.5</v>
      </c>
      <c r="G422">
        <f t="shared" si="232"/>
        <v>-3.5757613499299623E-2</v>
      </c>
      <c r="I422" s="117"/>
      <c r="J422" s="117"/>
      <c r="K422" s="117">
        <f t="shared" si="212"/>
        <v>-3.5757613499299623E-2</v>
      </c>
      <c r="M422" s="116"/>
      <c r="O422" s="40">
        <f t="shared" ca="1" si="234"/>
        <v>-3.5603996460185847E-2</v>
      </c>
      <c r="Q422" s="293">
        <f t="shared" si="215"/>
        <v>44164.043899999997</v>
      </c>
      <c r="R422" s="8">
        <f t="shared" ca="1" si="233"/>
        <v>2.3598194706083521E-8</v>
      </c>
      <c r="S422" s="116">
        <v>1</v>
      </c>
      <c r="T422" s="167">
        <f t="shared" ca="1" si="230"/>
        <v>2.3598194706083521E-8</v>
      </c>
      <c r="Z422">
        <f t="shared" si="216"/>
        <v>42650.5</v>
      </c>
      <c r="AA422">
        <f t="shared" si="217"/>
        <v>-3.7159479753899285E-2</v>
      </c>
      <c r="AB422">
        <f t="shared" si="218"/>
        <v>-3.2392741631821445E-2</v>
      </c>
      <c r="AC422">
        <f t="shared" si="219"/>
        <v>-3.5757613499299623E-2</v>
      </c>
      <c r="AD422">
        <f t="shared" si="220"/>
        <v>1.4018662545996624E-3</v>
      </c>
      <c r="AE422">
        <f t="shared" si="221"/>
        <v>1.9652289957852856E-6</v>
      </c>
      <c r="AF422">
        <f t="shared" si="222"/>
        <v>-3.5757613499299623E-2</v>
      </c>
      <c r="AG422" s="25"/>
      <c r="AH422">
        <f t="shared" si="223"/>
        <v>-3.3648718674781802E-3</v>
      </c>
      <c r="AI422">
        <f t="shared" si="224"/>
        <v>0.95462717342068926</v>
      </c>
      <c r="AJ422">
        <f t="shared" si="225"/>
        <v>-0.53638613065138085</v>
      </c>
      <c r="AK422">
        <f t="shared" si="226"/>
        <v>0.18450286341464675</v>
      </c>
      <c r="AL422">
        <f t="shared" si="227"/>
        <v>1.8119307179112025</v>
      </c>
      <c r="AM422">
        <f t="shared" si="228"/>
        <v>1.2757136784936516</v>
      </c>
      <c r="AN422">
        <f t="shared" si="235"/>
        <v>20.471498535075639</v>
      </c>
      <c r="AO422">
        <f t="shared" si="235"/>
        <v>20.471498535075774</v>
      </c>
      <c r="AP422">
        <f t="shared" si="235"/>
        <v>20.471498535061844</v>
      </c>
      <c r="AQ422">
        <f t="shared" si="235"/>
        <v>20.471498536495986</v>
      </c>
      <c r="AR422">
        <f t="shared" si="235"/>
        <v>20.471498388852503</v>
      </c>
      <c r="AS422">
        <f t="shared" si="235"/>
        <v>20.47151358637209</v>
      </c>
      <c r="AT422">
        <f t="shared" si="235"/>
        <v>20.469924830926079</v>
      </c>
      <c r="AU422">
        <f t="shared" si="229"/>
        <v>20.281746995456892</v>
      </c>
    </row>
    <row r="423" spans="1:47">
      <c r="A423" s="261" t="s">
        <v>1304</v>
      </c>
      <c r="B423" s="262" t="s">
        <v>45</v>
      </c>
      <c r="C423" s="263">
        <v>59378.837699999996</v>
      </c>
      <c r="D423" s="263">
        <v>1E-4</v>
      </c>
      <c r="E423" s="58">
        <f t="shared" si="213"/>
        <v>43193.395954762942</v>
      </c>
      <c r="F423">
        <f t="shared" si="214"/>
        <v>43193.5</v>
      </c>
      <c r="G423">
        <f t="shared" si="232"/>
        <v>-3.7612574502418283E-2</v>
      </c>
      <c r="I423" s="117"/>
      <c r="J423" s="117"/>
      <c r="K423" s="117">
        <f t="shared" si="212"/>
        <v>-3.7612574502418283E-2</v>
      </c>
      <c r="M423" s="116"/>
      <c r="O423" s="40">
        <f t="shared" ca="1" si="234"/>
        <v>-3.7367260672965266E-2</v>
      </c>
      <c r="Q423" s="293">
        <f t="shared" si="215"/>
        <v>44360.337699999996</v>
      </c>
      <c r="R423" s="8">
        <f t="shared" ca="1" si="233"/>
        <v>6.0178874920903993E-8</v>
      </c>
      <c r="S423" s="116">
        <v>1</v>
      </c>
      <c r="T423" s="167">
        <f t="shared" ca="1" si="230"/>
        <v>6.0178874920903993E-8</v>
      </c>
      <c r="Z423">
        <f t="shared" si="216"/>
        <v>43193.5</v>
      </c>
      <c r="AA423">
        <f t="shared" si="217"/>
        <v>-3.8117596529532907E-2</v>
      </c>
      <c r="AB423">
        <f t="shared" si="218"/>
        <v>-3.5036324799434984E-2</v>
      </c>
      <c r="AC423">
        <f t="shared" si="219"/>
        <v>-3.7612574502418283E-2</v>
      </c>
      <c r="AD423">
        <f t="shared" si="220"/>
        <v>5.0502202711462385E-4</v>
      </c>
      <c r="AE423">
        <f t="shared" si="221"/>
        <v>2.5504724787096387E-7</v>
      </c>
      <c r="AF423">
        <f t="shared" si="222"/>
        <v>-3.7612574502418283E-2</v>
      </c>
      <c r="AG423" s="25"/>
      <c r="AH423">
        <f t="shared" si="223"/>
        <v>-2.5762497029832966E-3</v>
      </c>
      <c r="AI423">
        <f t="shared" si="224"/>
        <v>0.92045555855238648</v>
      </c>
      <c r="AJ423">
        <f t="shared" si="225"/>
        <v>-0.36657022358889596</v>
      </c>
      <c r="AK423">
        <f t="shared" si="226"/>
        <v>0.17254762193315554</v>
      </c>
      <c r="AL423">
        <f t="shared" si="227"/>
        <v>2.0027600503747398</v>
      </c>
      <c r="AM423">
        <f t="shared" si="228"/>
        <v>1.5621452120159289</v>
      </c>
      <c r="AN423">
        <f t="shared" si="235"/>
        <v>20.671395853465793</v>
      </c>
      <c r="AO423">
        <f t="shared" si="235"/>
        <v>20.6713958520955</v>
      </c>
      <c r="AP423">
        <f t="shared" si="235"/>
        <v>20.671395881127879</v>
      </c>
      <c r="AQ423">
        <f t="shared" si="235"/>
        <v>20.671395266019402</v>
      </c>
      <c r="AR423">
        <f t="shared" si="235"/>
        <v>20.671408297995601</v>
      </c>
      <c r="AS423">
        <f t="shared" si="235"/>
        <v>20.671132054684389</v>
      </c>
      <c r="AT423">
        <f t="shared" si="235"/>
        <v>20.67692536212104</v>
      </c>
      <c r="AU423">
        <f t="shared" si="229"/>
        <v>20.487351650004197</v>
      </c>
    </row>
    <row r="424" spans="1:47">
      <c r="A424" s="297" t="s">
        <v>1306</v>
      </c>
      <c r="B424" s="296" t="s">
        <v>45</v>
      </c>
      <c r="C424" s="305">
        <v>59414.4372</v>
      </c>
      <c r="D424" s="295">
        <v>2.0000000000000001E-4</v>
      </c>
      <c r="E424" s="58">
        <f t="shared" si="213"/>
        <v>43291.872553767855</v>
      </c>
      <c r="F424">
        <f t="shared" si="214"/>
        <v>43292</v>
      </c>
      <c r="G424">
        <f t="shared" si="232"/>
        <v>-4.6072083998296876E-2</v>
      </c>
      <c r="I424" s="117"/>
      <c r="J424" s="117"/>
      <c r="K424" s="117">
        <f t="shared" si="212"/>
        <v>-4.6072083998296876E-2</v>
      </c>
      <c r="M424" s="116"/>
      <c r="O424" s="40">
        <f t="shared" ca="1" si="234"/>
        <v>-3.7687116151710706E-2</v>
      </c>
      <c r="Q424" s="293">
        <f t="shared" si="215"/>
        <v>44395.9372</v>
      </c>
      <c r="R424" s="8">
        <f t="shared" ca="1" si="233"/>
        <v>7.0307685788283897E-5</v>
      </c>
      <c r="S424" s="116">
        <v>1</v>
      </c>
      <c r="T424" s="167">
        <f t="shared" ca="1" si="230"/>
        <v>7.0307685788283897E-5</v>
      </c>
      <c r="Z424">
        <f t="shared" si="216"/>
        <v>43292</v>
      </c>
      <c r="AA424">
        <f t="shared" si="217"/>
        <v>-3.8286675363323718E-2</v>
      </c>
      <c r="AB424">
        <f t="shared" si="218"/>
        <v>-4.3647609234467914E-2</v>
      </c>
      <c r="AC424">
        <f t="shared" si="219"/>
        <v>-4.6072083998296876E-2</v>
      </c>
      <c r="AD424">
        <f t="shared" si="220"/>
        <v>-7.785408634973158E-3</v>
      </c>
      <c r="AE424">
        <f t="shared" si="221"/>
        <v>6.0612587613514611E-5</v>
      </c>
      <c r="AF424">
        <f t="shared" si="222"/>
        <v>-4.6072083998296876E-2</v>
      </c>
      <c r="AG424" s="25"/>
      <c r="AH424">
        <f t="shared" si="223"/>
        <v>-2.4244747638289621E-3</v>
      </c>
      <c r="AI424">
        <f t="shared" si="224"/>
        <v>0.9147745504484065</v>
      </c>
      <c r="AJ424">
        <f t="shared" si="225"/>
        <v>-0.33549983266612976</v>
      </c>
      <c r="AK424">
        <f t="shared" si="226"/>
        <v>0.16981349401248652</v>
      </c>
      <c r="AL424">
        <f t="shared" si="227"/>
        <v>2.035944232265916</v>
      </c>
      <c r="AM424">
        <f t="shared" si="228"/>
        <v>1.6207513493088839</v>
      </c>
      <c r="AN424">
        <f t="shared" si="235"/>
        <v>20.706901018940687</v>
      </c>
      <c r="AO424">
        <f t="shared" si="235"/>
        <v>20.706901015746393</v>
      </c>
      <c r="AP424">
        <f t="shared" si="235"/>
        <v>20.706901075228011</v>
      </c>
      <c r="AQ424">
        <f t="shared" si="235"/>
        <v>20.706899967607363</v>
      </c>
      <c r="AR424">
        <f t="shared" si="235"/>
        <v>20.706920592178651</v>
      </c>
      <c r="AS424">
        <f t="shared" si="235"/>
        <v>20.70653631296436</v>
      </c>
      <c r="AT424">
        <f t="shared" si="235"/>
        <v>20.713615817510405</v>
      </c>
      <c r="AU424">
        <f t="shared" si="229"/>
        <v>20.524648258609922</v>
      </c>
    </row>
    <row r="425" spans="1:47">
      <c r="A425" s="261" t="s">
        <v>1304</v>
      </c>
      <c r="B425" s="262" t="s">
        <v>49</v>
      </c>
      <c r="C425" s="263">
        <v>59414.807000000001</v>
      </c>
      <c r="D425" s="263">
        <v>2.0000000000000001E-4</v>
      </c>
      <c r="E425" s="58">
        <f t="shared" si="213"/>
        <v>43292.895507638335</v>
      </c>
      <c r="F425">
        <f t="shared" si="214"/>
        <v>43293</v>
      </c>
      <c r="G425">
        <f t="shared" si="232"/>
        <v>-3.7774210999486968E-2</v>
      </c>
      <c r="I425" s="117"/>
      <c r="J425" s="117"/>
      <c r="K425" s="117">
        <f t="shared" si="212"/>
        <v>-3.7774210999486968E-2</v>
      </c>
      <c r="M425" s="116"/>
      <c r="O425" s="40">
        <f t="shared" ca="1" si="234"/>
        <v>-3.7690363415454328E-2</v>
      </c>
      <c r="Q425" s="293">
        <f t="shared" si="215"/>
        <v>44396.307000000001</v>
      </c>
      <c r="R425" s="8">
        <f t="shared" ca="1" si="233"/>
        <v>7.0304173481105762E-9</v>
      </c>
      <c r="S425" s="116">
        <v>1</v>
      </c>
      <c r="T425" s="167">
        <f t="shared" ca="1" si="230"/>
        <v>7.0304173481105762E-9</v>
      </c>
      <c r="Z425">
        <f t="shared" si="216"/>
        <v>43293</v>
      </c>
      <c r="AA425">
        <f t="shared" si="217"/>
        <v>-3.8288387040096968E-2</v>
      </c>
      <c r="AB425">
        <f t="shared" si="218"/>
        <v>-3.5351288249942221E-2</v>
      </c>
      <c r="AC425">
        <f t="shared" si="219"/>
        <v>-3.7774210999486968E-2</v>
      </c>
      <c r="AD425">
        <f t="shared" si="220"/>
        <v>5.1417604060999961E-4</v>
      </c>
      <c r="AE425">
        <f t="shared" si="221"/>
        <v>2.6437700073737597E-7</v>
      </c>
      <c r="AF425">
        <f t="shared" si="222"/>
        <v>-3.7774210999486968E-2</v>
      </c>
      <c r="AG425" s="25"/>
      <c r="AH425">
        <f t="shared" si="223"/>
        <v>-2.4229227495447488E-3</v>
      </c>
      <c r="AI425">
        <f t="shared" si="224"/>
        <v>0.9147177015567578</v>
      </c>
      <c r="AJ425">
        <f t="shared" si="225"/>
        <v>-0.33518441816950933</v>
      </c>
      <c r="AK425">
        <f t="shared" si="226"/>
        <v>0.16978495095925841</v>
      </c>
      <c r="AL425">
        <f t="shared" si="227"/>
        <v>2.0362790329221578</v>
      </c>
      <c r="AM425">
        <f t="shared" si="228"/>
        <v>1.6213586474416033</v>
      </c>
      <c r="AN425">
        <f t="shared" si="235"/>
        <v>20.707260355754229</v>
      </c>
      <c r="AO425">
        <f t="shared" si="235"/>
        <v>20.707260352534547</v>
      </c>
      <c r="AP425">
        <f t="shared" si="235"/>
        <v>20.707260412415877</v>
      </c>
      <c r="AQ425">
        <f t="shared" si="235"/>
        <v>20.707259298710184</v>
      </c>
      <c r="AR425">
        <f t="shared" si="235"/>
        <v>20.707280011329075</v>
      </c>
      <c r="AS425">
        <f t="shared" si="235"/>
        <v>20.70689456127657</v>
      </c>
      <c r="AT425">
        <f t="shared" si="235"/>
        <v>20.713986959996326</v>
      </c>
      <c r="AU425">
        <f t="shared" si="229"/>
        <v>20.525026904382571</v>
      </c>
    </row>
    <row r="426" spans="1:47">
      <c r="A426" s="297" t="s">
        <v>1307</v>
      </c>
      <c r="B426" s="296" t="s">
        <v>49</v>
      </c>
      <c r="C426" s="305">
        <v>59417.157199999783</v>
      </c>
      <c r="D426" s="295" t="s">
        <v>181</v>
      </c>
      <c r="E426" s="58">
        <f t="shared" si="213"/>
        <v>43299.396714199102</v>
      </c>
      <c r="F426">
        <f t="shared" si="214"/>
        <v>43299.5</v>
      </c>
      <c r="G426">
        <f t="shared" si="232"/>
        <v>-3.7338036716391798E-2</v>
      </c>
      <c r="I426" s="117"/>
      <c r="J426" s="117"/>
      <c r="K426" s="117">
        <f t="shared" si="212"/>
        <v>-3.7338036716391798E-2</v>
      </c>
      <c r="M426" s="116"/>
      <c r="O426" s="40">
        <f t="shared" ca="1" si="234"/>
        <v>-3.7711470629787788E-2</v>
      </c>
      <c r="Q426" s="293">
        <f t="shared" si="215"/>
        <v>44398.657199999783</v>
      </c>
      <c r="R426" s="8">
        <f t="shared" ca="1" si="233"/>
        <v>1.394528876742439E-7</v>
      </c>
      <c r="S426" s="116">
        <v>1</v>
      </c>
      <c r="T426" s="167">
        <f t="shared" ca="1" si="230"/>
        <v>1.394528876742439E-7</v>
      </c>
      <c r="Z426">
        <f t="shared" si="216"/>
        <v>43299.5</v>
      </c>
      <c r="AA426">
        <f t="shared" si="217"/>
        <v>-3.8299510757930269E-2</v>
      </c>
      <c r="AB426">
        <f t="shared" si="218"/>
        <v>-3.492520732382115E-2</v>
      </c>
      <c r="AC426">
        <f t="shared" si="219"/>
        <v>-3.7338036716391798E-2</v>
      </c>
      <c r="AD426">
        <f t="shared" si="220"/>
        <v>9.6147404153847094E-4</v>
      </c>
      <c r="AE426">
        <f t="shared" si="221"/>
        <v>9.2443233255232135E-7</v>
      </c>
      <c r="AF426">
        <f t="shared" si="222"/>
        <v>-3.7338036716391798E-2</v>
      </c>
      <c r="AG426" s="25"/>
      <c r="AH426">
        <f t="shared" si="223"/>
        <v>-2.412829392570647E-3</v>
      </c>
      <c r="AI426">
        <f t="shared" si="224"/>
        <v>0.91434858894478688</v>
      </c>
      <c r="AJ426">
        <f t="shared" si="225"/>
        <v>-0.33313426532752854</v>
      </c>
      <c r="AK426">
        <f t="shared" si="226"/>
        <v>0.16959904417257463</v>
      </c>
      <c r="AL426">
        <f t="shared" si="227"/>
        <v>2.0384542236897185</v>
      </c>
      <c r="AM426">
        <f t="shared" si="228"/>
        <v>1.6253122911160132</v>
      </c>
      <c r="AN426">
        <f t="shared" si="235"/>
        <v>20.709595501077029</v>
      </c>
      <c r="AO426">
        <f t="shared" si="235"/>
        <v>20.709595497688348</v>
      </c>
      <c r="AP426">
        <f t="shared" si="235"/>
        <v>20.709595560218059</v>
      </c>
      <c r="AQ426">
        <f t="shared" si="235"/>
        <v>20.709594406385097</v>
      </c>
      <c r="AR426">
        <f t="shared" si="235"/>
        <v>20.709615696831897</v>
      </c>
      <c r="AS426">
        <f t="shared" si="235"/>
        <v>20.70922260139881</v>
      </c>
      <c r="AT426">
        <f t="shared" si="235"/>
        <v>20.716398725843092</v>
      </c>
      <c r="AU426">
        <f t="shared" si="229"/>
        <v>20.527488101904776</v>
      </c>
    </row>
    <row r="427" spans="1:47" ht="12" customHeight="1">
      <c r="A427" s="297" t="s">
        <v>1307</v>
      </c>
      <c r="B427" s="296" t="s">
        <v>49</v>
      </c>
      <c r="C427" s="305">
        <v>59418.241400000174</v>
      </c>
      <c r="D427" s="295" t="s">
        <v>181</v>
      </c>
      <c r="E427" s="58">
        <f t="shared" si="213"/>
        <v>43302.395866678191</v>
      </c>
      <c r="F427">
        <f t="shared" si="214"/>
        <v>43302.5</v>
      </c>
      <c r="G427">
        <f t="shared" si="232"/>
        <v>-3.7644417323463131E-2</v>
      </c>
      <c r="I427" s="117"/>
      <c r="J427" s="117"/>
      <c r="K427" s="117">
        <f t="shared" si="212"/>
        <v>-3.7644417323463131E-2</v>
      </c>
      <c r="M427" s="116"/>
      <c r="O427" s="40">
        <f t="shared" ca="1" si="234"/>
        <v>-3.7721212421018599E-2</v>
      </c>
      <c r="Q427" s="293">
        <f t="shared" si="215"/>
        <v>44399.741400000174</v>
      </c>
      <c r="R427" s="8">
        <f t="shared" ca="1" si="233"/>
        <v>5.8974870085538792E-9</v>
      </c>
      <c r="S427" s="116">
        <v>1</v>
      </c>
      <c r="T427" s="167">
        <f t="shared" ca="1" si="230"/>
        <v>5.8974870085538792E-9</v>
      </c>
      <c r="Z427">
        <f t="shared" si="216"/>
        <v>43302.5</v>
      </c>
      <c r="AA427">
        <f t="shared" si="217"/>
        <v>-3.8304643517872314E-2</v>
      </c>
      <c r="AB427">
        <f t="shared" si="218"/>
        <v>-3.5236249469346045E-2</v>
      </c>
      <c r="AC427">
        <f t="shared" si="219"/>
        <v>-3.7644417323463131E-2</v>
      </c>
      <c r="AD427">
        <f t="shared" si="220"/>
        <v>6.6022619440918306E-4</v>
      </c>
      <c r="AE427">
        <f t="shared" si="221"/>
        <v>4.3589862778403241E-7</v>
      </c>
      <c r="AF427">
        <f t="shared" si="222"/>
        <v>-3.7644417323463131E-2</v>
      </c>
      <c r="AG427" s="25"/>
      <c r="AH427">
        <f t="shared" si="223"/>
        <v>-2.4081678541170845E-3</v>
      </c>
      <c r="AI427">
        <f t="shared" si="224"/>
        <v>0.9141784661688146</v>
      </c>
      <c r="AJ427">
        <f t="shared" si="225"/>
        <v>-0.33218806689695812</v>
      </c>
      <c r="AK427">
        <f t="shared" si="226"/>
        <v>0.16951302112481717</v>
      </c>
      <c r="AL427">
        <f t="shared" si="227"/>
        <v>2.0394575661190197</v>
      </c>
      <c r="AM427">
        <f t="shared" si="228"/>
        <v>1.6271406880778219</v>
      </c>
      <c r="AN427">
        <f t="shared" si="235"/>
        <v>20.710672942772042</v>
      </c>
      <c r="AO427">
        <f t="shared" si="235"/>
        <v>20.710672939302995</v>
      </c>
      <c r="AP427">
        <f t="shared" si="235"/>
        <v>20.710673003084768</v>
      </c>
      <c r="AQ427">
        <f t="shared" si="235"/>
        <v>20.710671830393199</v>
      </c>
      <c r="AR427">
        <f t="shared" si="235"/>
        <v>20.710693390763616</v>
      </c>
      <c r="AS427">
        <f t="shared" si="235"/>
        <v>20.710296746351389</v>
      </c>
      <c r="AT427">
        <f t="shared" si="235"/>
        <v>20.717511462567696</v>
      </c>
      <c r="AU427">
        <f t="shared" si="229"/>
        <v>20.528624039222716</v>
      </c>
    </row>
    <row r="428" spans="1:47" ht="12" customHeight="1">
      <c r="A428" s="297" t="s">
        <v>1307</v>
      </c>
      <c r="B428" s="296" t="s">
        <v>49</v>
      </c>
      <c r="C428" s="305">
        <v>59420.229499999899</v>
      </c>
      <c r="D428" s="295" t="s">
        <v>181</v>
      </c>
      <c r="E428" s="58">
        <f t="shared" si="213"/>
        <v>43307.895419381312</v>
      </c>
      <c r="F428">
        <f t="shared" si="214"/>
        <v>43308</v>
      </c>
      <c r="G428">
        <f t="shared" si="232"/>
        <v>-3.7806116102728993E-2</v>
      </c>
      <c r="I428" s="117"/>
      <c r="J428" s="117"/>
      <c r="K428" s="117">
        <f t="shared" si="212"/>
        <v>-3.7806116102728993E-2</v>
      </c>
      <c r="M428" s="116"/>
      <c r="O428" s="40">
        <f t="shared" ca="1" si="234"/>
        <v>-3.7739072371608465E-2</v>
      </c>
      <c r="Q428" s="293">
        <f t="shared" si="215"/>
        <v>44401.729499999899</v>
      </c>
      <c r="R428" s="8">
        <f t="shared" ca="1" si="233"/>
        <v>4.494861882561651E-9</v>
      </c>
      <c r="S428" s="116">
        <v>1</v>
      </c>
      <c r="T428" s="167">
        <f t="shared" ca="1" si="230"/>
        <v>4.494861882561651E-9</v>
      </c>
      <c r="Z428">
        <f t="shared" si="216"/>
        <v>43308</v>
      </c>
      <c r="AA428">
        <f t="shared" si="217"/>
        <v>-3.8314051531784417E-2</v>
      </c>
      <c r="AB428">
        <f t="shared" si="218"/>
        <v>-3.5406499404879714E-2</v>
      </c>
      <c r="AC428">
        <f t="shared" si="219"/>
        <v>-3.7806116102728993E-2</v>
      </c>
      <c r="AD428">
        <f t="shared" si="220"/>
        <v>5.0793542905542416E-4</v>
      </c>
      <c r="AE428">
        <f t="shared" si="221"/>
        <v>2.5799840008971781E-7</v>
      </c>
      <c r="AF428">
        <f t="shared" si="222"/>
        <v>-3.7806116102728993E-2</v>
      </c>
      <c r="AG428" s="25"/>
      <c r="AH428">
        <f t="shared" si="223"/>
        <v>-2.3996166978492808E-3</v>
      </c>
      <c r="AI428">
        <f t="shared" si="224"/>
        <v>0.91386696302966242</v>
      </c>
      <c r="AJ428">
        <f t="shared" si="225"/>
        <v>-0.33045341647283638</v>
      </c>
      <c r="AK428">
        <f t="shared" si="226"/>
        <v>0.1693549525176824</v>
      </c>
      <c r="AL428">
        <f t="shared" si="227"/>
        <v>2.0412960582495239</v>
      </c>
      <c r="AM428">
        <f t="shared" si="228"/>
        <v>1.6304987416385506</v>
      </c>
      <c r="AN428">
        <f t="shared" si="235"/>
        <v>20.712647732195069</v>
      </c>
      <c r="AO428">
        <f t="shared" si="235"/>
        <v>20.712647728574712</v>
      </c>
      <c r="AP428">
        <f t="shared" si="235"/>
        <v>20.712647794701532</v>
      </c>
      <c r="AQ428">
        <f t="shared" si="235"/>
        <v>20.712646586875074</v>
      </c>
      <c r="AR428">
        <f t="shared" si="235"/>
        <v>20.712668647427552</v>
      </c>
      <c r="AS428">
        <f t="shared" si="235"/>
        <v>20.712265463373864</v>
      </c>
      <c r="AT428">
        <f t="shared" si="235"/>
        <v>20.719550846892989</v>
      </c>
      <c r="AU428">
        <f t="shared" si="229"/>
        <v>20.530706590972276</v>
      </c>
    </row>
    <row r="429" spans="1:47" ht="12" customHeight="1">
      <c r="A429" s="295" t="s">
        <v>1308</v>
      </c>
      <c r="B429" s="296" t="s">
        <v>49</v>
      </c>
      <c r="C429" s="305">
        <v>59495.422299999998</v>
      </c>
      <c r="D429" s="295">
        <v>1E-4</v>
      </c>
      <c r="E429" s="58">
        <f t="shared" si="213"/>
        <v>43515.896408543122</v>
      </c>
      <c r="F429">
        <f t="shared" si="214"/>
        <v>43516</v>
      </c>
      <c r="G429">
        <f t="shared" si="232"/>
        <v>-3.7448531998961698E-2</v>
      </c>
      <c r="I429" s="117"/>
      <c r="J429" s="117"/>
      <c r="K429" s="117">
        <f t="shared" si="212"/>
        <v>-3.7448531998961698E-2</v>
      </c>
      <c r="M429" s="116"/>
      <c r="O429" s="40">
        <f t="shared" ca="1" si="234"/>
        <v>-3.8414503230279021E-2</v>
      </c>
      <c r="Q429" s="293">
        <f t="shared" si="215"/>
        <v>44476.922299999998</v>
      </c>
      <c r="R429" s="8">
        <f t="shared" ca="1" si="233"/>
        <v>9.3310041973270409E-7</v>
      </c>
      <c r="S429" s="116">
        <v>1</v>
      </c>
      <c r="T429" s="167">
        <f t="shared" ca="1" si="230"/>
        <v>9.3310041973270409E-7</v>
      </c>
      <c r="Z429">
        <f t="shared" si="216"/>
        <v>43516</v>
      </c>
      <c r="AA429">
        <f t="shared" si="217"/>
        <v>-3.8668265204907147E-2</v>
      </c>
      <c r="AB429">
        <f t="shared" si="218"/>
        <v>-3.5376693138503355E-2</v>
      </c>
      <c r="AC429">
        <f t="shared" si="219"/>
        <v>-3.7448531998961698E-2</v>
      </c>
      <c r="AD429">
        <f t="shared" si="220"/>
        <v>1.2197332059454488E-3</v>
      </c>
      <c r="AE429">
        <f t="shared" si="221"/>
        <v>1.4877490936859627E-6</v>
      </c>
      <c r="AF429">
        <f t="shared" si="222"/>
        <v>-3.7448531998961698E-2</v>
      </c>
      <c r="AG429" s="25"/>
      <c r="AH429">
        <f t="shared" si="223"/>
        <v>-2.071838860458346E-3</v>
      </c>
      <c r="AI429">
        <f t="shared" si="224"/>
        <v>0.90245579228249817</v>
      </c>
      <c r="AJ429">
        <f t="shared" si="225"/>
        <v>-0.26495044761179148</v>
      </c>
      <c r="AK429">
        <f t="shared" si="226"/>
        <v>0.16304946347892368</v>
      </c>
      <c r="AL429">
        <f t="shared" si="227"/>
        <v>2.1099274644845916</v>
      </c>
      <c r="AM429">
        <f t="shared" si="228"/>
        <v>1.7635397356255067</v>
      </c>
      <c r="AN429">
        <f t="shared" si="235"/>
        <v>20.786846863733665</v>
      </c>
      <c r="AO429">
        <f t="shared" si="235"/>
        <v>20.786846849146876</v>
      </c>
      <c r="AP429">
        <f t="shared" si="235"/>
        <v>20.786847063388855</v>
      </c>
      <c r="AQ429">
        <f t="shared" si="235"/>
        <v>20.786843916719508</v>
      </c>
      <c r="AR429">
        <f t="shared" si="235"/>
        <v>20.786890130690537</v>
      </c>
      <c r="AS429">
        <f t="shared" si="235"/>
        <v>20.786210842958901</v>
      </c>
      <c r="AT429">
        <f t="shared" si="235"/>
        <v>20.796077483366908</v>
      </c>
      <c r="AU429">
        <f t="shared" si="229"/>
        <v>20.609464911682846</v>
      </c>
    </row>
    <row r="430" spans="1:47" ht="12" customHeight="1">
      <c r="A430" s="295" t="s">
        <v>1308</v>
      </c>
      <c r="B430" s="296" t="s">
        <v>49</v>
      </c>
      <c r="C430" s="305">
        <v>59511.328099999999</v>
      </c>
      <c r="D430" s="295">
        <v>1E-4</v>
      </c>
      <c r="E430" s="58">
        <f t="shared" si="213"/>
        <v>43559.895596409595</v>
      </c>
      <c r="F430">
        <f t="shared" si="214"/>
        <v>43560</v>
      </c>
      <c r="G430">
        <f t="shared" si="232"/>
        <v>-3.7742119995527901E-2</v>
      </c>
      <c r="I430" s="117"/>
      <c r="J430" s="117"/>
      <c r="K430" s="117">
        <f t="shared" si="212"/>
        <v>-3.7742119995527901E-2</v>
      </c>
      <c r="M430" s="116"/>
      <c r="O430" s="40">
        <f t="shared" ca="1" si="234"/>
        <v>-3.8557382834997808E-2</v>
      </c>
      <c r="Q430" s="293">
        <f t="shared" si="215"/>
        <v>44492.828099999999</v>
      </c>
      <c r="R430" s="8">
        <f t="shared" ca="1" si="233"/>
        <v>6.6465349742053602E-7</v>
      </c>
      <c r="S430" s="116">
        <v>1</v>
      </c>
      <c r="T430" s="167">
        <f t="shared" ca="1" si="230"/>
        <v>6.6465349742053602E-7</v>
      </c>
      <c r="Z430">
        <f t="shared" si="216"/>
        <v>43560</v>
      </c>
      <c r="AA430">
        <f t="shared" si="217"/>
        <v>-3.8742906421014696E-2</v>
      </c>
      <c r="AB430">
        <f t="shared" si="218"/>
        <v>-3.5740608555359286E-2</v>
      </c>
      <c r="AC430">
        <f t="shared" si="219"/>
        <v>-3.7742119995527901E-2</v>
      </c>
      <c r="AD430">
        <f t="shared" si="220"/>
        <v>1.0007864254867951E-3</v>
      </c>
      <c r="AE430">
        <f t="shared" si="221"/>
        <v>1.0015734694386365E-6</v>
      </c>
      <c r="AF430">
        <f t="shared" si="222"/>
        <v>-3.7742119995527901E-2</v>
      </c>
      <c r="AG430" s="25"/>
      <c r="AH430">
        <f t="shared" si="223"/>
        <v>-2.0015114401686126E-3</v>
      </c>
      <c r="AI430">
        <f t="shared" si="224"/>
        <v>0.90013406041515132</v>
      </c>
      <c r="AJ430">
        <f t="shared" si="225"/>
        <v>-0.25113381975534815</v>
      </c>
      <c r="AK430">
        <f t="shared" si="226"/>
        <v>0.16163784863340441</v>
      </c>
      <c r="AL430">
        <f t="shared" si="227"/>
        <v>2.1242285610183247</v>
      </c>
      <c r="AM430">
        <f t="shared" si="228"/>
        <v>1.7933048604369042</v>
      </c>
      <c r="AN430">
        <f t="shared" si="235"/>
        <v>20.802425141844591</v>
      </c>
      <c r="AO430">
        <f t="shared" si="235"/>
        <v>20.802425123121118</v>
      </c>
      <c r="AP430">
        <f t="shared" si="235"/>
        <v>20.802425387425693</v>
      </c>
      <c r="AQ430">
        <f t="shared" si="235"/>
        <v>20.802421656429011</v>
      </c>
      <c r="AR430">
        <f t="shared" si="235"/>
        <v>20.802474321006262</v>
      </c>
      <c r="AS430">
        <f t="shared" si="235"/>
        <v>20.801730298399214</v>
      </c>
      <c r="AT430">
        <f t="shared" si="235"/>
        <v>20.812116956252897</v>
      </c>
      <c r="AU430">
        <f t="shared" si="229"/>
        <v>20.626125325679311</v>
      </c>
    </row>
    <row r="431" spans="1:47" ht="12" customHeight="1">
      <c r="A431" s="295" t="s">
        <v>1308</v>
      </c>
      <c r="B431" s="296" t="s">
        <v>45</v>
      </c>
      <c r="C431" s="305">
        <v>59511.508399999999</v>
      </c>
      <c r="D431" s="295">
        <v>1E-4</v>
      </c>
      <c r="E431" s="58">
        <f t="shared" si="213"/>
        <v>43560.39434866175</v>
      </c>
      <c r="F431">
        <f t="shared" si="214"/>
        <v>43560.5</v>
      </c>
      <c r="G431">
        <f t="shared" si="232"/>
        <v>-3.8193183499970473E-2</v>
      </c>
      <c r="I431" s="117"/>
      <c r="J431" s="117"/>
      <c r="K431" s="117">
        <f t="shared" si="212"/>
        <v>-3.8193183499970473E-2</v>
      </c>
      <c r="M431" s="116"/>
      <c r="O431" s="40">
        <f t="shared" ca="1" si="234"/>
        <v>-3.8559006466869591E-2</v>
      </c>
      <c r="Q431" s="293">
        <f t="shared" si="215"/>
        <v>44493.008399999999</v>
      </c>
      <c r="R431" s="8">
        <f t="shared" ca="1" si="233"/>
        <v>1.3382644311087324E-7</v>
      </c>
      <c r="S431" s="116">
        <v>1</v>
      </c>
      <c r="T431" s="167">
        <f t="shared" ca="1" si="230"/>
        <v>1.3382644311087324E-7</v>
      </c>
      <c r="Z431">
        <f t="shared" si="216"/>
        <v>43560.5</v>
      </c>
      <c r="AA431">
        <f t="shared" si="217"/>
        <v>-3.8743754242440698E-2</v>
      </c>
      <c r="AB431">
        <f t="shared" si="218"/>
        <v>-3.6192473016326707E-2</v>
      </c>
      <c r="AC431">
        <f t="shared" si="219"/>
        <v>-3.8193183499970473E-2</v>
      </c>
      <c r="AD431">
        <f t="shared" si="220"/>
        <v>5.5057074247022442E-4</v>
      </c>
      <c r="AE431">
        <f t="shared" si="221"/>
        <v>3.0312814246421416E-7</v>
      </c>
      <c r="AF431">
        <f t="shared" si="222"/>
        <v>-3.8193183499970473E-2</v>
      </c>
      <c r="AG431" s="25"/>
      <c r="AH431">
        <f t="shared" si="223"/>
        <v>-2.0007104836437684E-3</v>
      </c>
      <c r="AI431">
        <f t="shared" si="224"/>
        <v>0.90010786180700963</v>
      </c>
      <c r="AJ431">
        <f t="shared" si="225"/>
        <v>-0.25097692080900158</v>
      </c>
      <c r="AK431">
        <f t="shared" si="226"/>
        <v>0.16162165921445218</v>
      </c>
      <c r="AL431">
        <f t="shared" si="227"/>
        <v>2.1243906512736661</v>
      </c>
      <c r="AM431">
        <f t="shared" si="228"/>
        <v>1.7936465916881781</v>
      </c>
      <c r="AN431">
        <f t="shared" ref="AN431:AT434" si="236">$AU431+$AB$7*SIN(AO431)</f>
        <v>20.802601937676279</v>
      </c>
      <c r="AO431">
        <f t="shared" si="236"/>
        <v>20.802601918901019</v>
      </c>
      <c r="AP431">
        <f t="shared" si="236"/>
        <v>20.802602183820078</v>
      </c>
      <c r="AQ431">
        <f t="shared" si="236"/>
        <v>20.802598445793752</v>
      </c>
      <c r="AR431">
        <f t="shared" si="236"/>
        <v>20.802651186390278</v>
      </c>
      <c r="AS431">
        <f t="shared" si="236"/>
        <v>20.801906417236999</v>
      </c>
      <c r="AT431">
        <f t="shared" si="236"/>
        <v>20.812298925996611</v>
      </c>
      <c r="AU431">
        <f t="shared" si="229"/>
        <v>20.626314648565636</v>
      </c>
    </row>
    <row r="432" spans="1:47" ht="12" customHeight="1">
      <c r="A432" s="297" t="s">
        <v>1309</v>
      </c>
      <c r="B432" s="296" t="s">
        <v>49</v>
      </c>
      <c r="C432" s="305">
        <v>59769.799899999998</v>
      </c>
      <c r="D432" s="295">
        <v>2.9999999999999997E-4</v>
      </c>
      <c r="E432" s="58">
        <f t="shared" si="213"/>
        <v>44274.889453140066</v>
      </c>
      <c r="F432">
        <f t="shared" si="214"/>
        <v>44275</v>
      </c>
      <c r="G432">
        <f t="shared" si="232"/>
        <v>-3.996292500232812E-2</v>
      </c>
      <c r="I432" s="117"/>
      <c r="J432" s="117"/>
      <c r="K432" s="117">
        <f t="shared" si="212"/>
        <v>-3.996292500232812E-2</v>
      </c>
      <c r="M432" s="116"/>
      <c r="O432" s="40">
        <f t="shared" ca="1" si="234"/>
        <v>-4.0879176411677889E-2</v>
      </c>
      <c r="Q432" s="293">
        <f t="shared" si="215"/>
        <v>44751.299899999998</v>
      </c>
      <c r="R432" s="8">
        <f t="shared" ca="1" si="233"/>
        <v>8.3951664513543834E-7</v>
      </c>
      <c r="S432" s="116">
        <v>1</v>
      </c>
      <c r="T432" s="167">
        <f t="shared" ca="1" si="230"/>
        <v>8.3951664513543834E-7</v>
      </c>
      <c r="Z432">
        <f t="shared" si="216"/>
        <v>44275</v>
      </c>
      <c r="AA432">
        <f t="shared" si="217"/>
        <v>-3.99599391587021E-2</v>
      </c>
      <c r="AB432">
        <f t="shared" si="218"/>
        <v>-3.9134440387220061E-2</v>
      </c>
      <c r="AC432">
        <f t="shared" si="219"/>
        <v>-3.996292500232812E-2</v>
      </c>
      <c r="AD432">
        <f t="shared" si="220"/>
        <v>-2.9858436260202237E-6</v>
      </c>
      <c r="AE432">
        <f t="shared" si="221"/>
        <v>8.9152621590455982E-12</v>
      </c>
      <c r="AF432">
        <f t="shared" si="222"/>
        <v>-3.996292500232812E-2</v>
      </c>
      <c r="AG432" s="25"/>
      <c r="AH432">
        <f t="shared" si="223"/>
        <v>-8.2848461510806137E-4</v>
      </c>
      <c r="AI432">
        <f t="shared" si="224"/>
        <v>0.86686202968744008</v>
      </c>
      <c r="AJ432">
        <f t="shared" si="225"/>
        <v>-3.086393778182047E-2</v>
      </c>
      <c r="AK432">
        <f t="shared" si="226"/>
        <v>0.13555176450733464</v>
      </c>
      <c r="AL432">
        <f t="shared" si="227"/>
        <v>2.3472111575586436</v>
      </c>
      <c r="AM432">
        <f t="shared" si="228"/>
        <v>2.3838713681596908</v>
      </c>
      <c r="AN432">
        <f t="shared" si="236"/>
        <v>21.050379286839057</v>
      </c>
      <c r="AO432">
        <f t="shared" si="236"/>
        <v>21.05037898474605</v>
      </c>
      <c r="AP432">
        <f t="shared" si="236"/>
        <v>21.050381683407004</v>
      </c>
      <c r="AQ432">
        <f t="shared" si="236"/>
        <v>21.050357575342002</v>
      </c>
      <c r="AR432">
        <f t="shared" si="236"/>
        <v>21.050572912728789</v>
      </c>
      <c r="AS432">
        <f t="shared" si="236"/>
        <v>21.048647223023696</v>
      </c>
      <c r="AT432">
        <f t="shared" si="236"/>
        <v>21.065691720007464</v>
      </c>
      <c r="AU432">
        <f t="shared" si="229"/>
        <v>20.896857053121892</v>
      </c>
    </row>
    <row r="433" spans="1:47" ht="12" customHeight="1">
      <c r="A433" s="297" t="s">
        <v>1309</v>
      </c>
      <c r="B433" s="296" t="s">
        <v>49</v>
      </c>
      <c r="C433" s="305">
        <v>59774.861499999999</v>
      </c>
      <c r="D433" s="295">
        <v>2.0000000000000001E-4</v>
      </c>
      <c r="E433" s="58">
        <f t="shared" si="213"/>
        <v>44288.891030508377</v>
      </c>
      <c r="F433">
        <f t="shared" si="214"/>
        <v>44289</v>
      </c>
      <c r="G433">
        <f t="shared" si="232"/>
        <v>-3.9392702994518913E-2</v>
      </c>
      <c r="I433" s="117"/>
      <c r="J433" s="117"/>
      <c r="K433" s="117">
        <f t="shared" si="212"/>
        <v>-3.9392702994518913E-2</v>
      </c>
      <c r="M433" s="116"/>
      <c r="O433" s="40">
        <f t="shared" ca="1" si="234"/>
        <v>-4.0924638104088404E-2</v>
      </c>
      <c r="Q433" s="293">
        <f t="shared" si="215"/>
        <v>44756.361499999999</v>
      </c>
      <c r="R433" s="8">
        <f t="shared" ca="1" si="233"/>
        <v>2.3468251799316868E-6</v>
      </c>
      <c r="S433" s="116">
        <v>1</v>
      </c>
      <c r="T433" s="167">
        <f t="shared" ca="1" si="230"/>
        <v>2.3468251799316868E-6</v>
      </c>
      <c r="Z433">
        <f t="shared" si="216"/>
        <v>44289</v>
      </c>
      <c r="AA433">
        <f t="shared" si="217"/>
        <v>-3.9984102711514306E-2</v>
      </c>
      <c r="AB433">
        <f t="shared" si="218"/>
        <v>-3.8587498619749853E-2</v>
      </c>
      <c r="AC433">
        <f t="shared" si="219"/>
        <v>-3.9392702994518913E-2</v>
      </c>
      <c r="AD433">
        <f t="shared" si="220"/>
        <v>5.9139971699539301E-4</v>
      </c>
      <c r="AE433">
        <f t="shared" si="221"/>
        <v>3.4975362526223096E-7</v>
      </c>
      <c r="AF433">
        <f t="shared" si="222"/>
        <v>-3.9392702994518913E-2</v>
      </c>
      <c r="AG433" s="25"/>
      <c r="AH433">
        <f t="shared" si="223"/>
        <v>-8.0520437476905727E-4</v>
      </c>
      <c r="AI433">
        <f t="shared" si="224"/>
        <v>0.86629300163298795</v>
      </c>
      <c r="AJ433">
        <f t="shared" si="225"/>
        <v>-2.6659113347547201E-2</v>
      </c>
      <c r="AK433">
        <f t="shared" si="226"/>
        <v>0.13499051295436965</v>
      </c>
      <c r="AL433">
        <f t="shared" si="227"/>
        <v>2.3514177253505704</v>
      </c>
      <c r="AM433">
        <f t="shared" si="228"/>
        <v>2.3979981354425508</v>
      </c>
      <c r="AN433">
        <f t="shared" si="236"/>
        <v>21.055145095257075</v>
      </c>
      <c r="AO433">
        <f t="shared" si="236"/>
        <v>21.055144781546421</v>
      </c>
      <c r="AP433">
        <f t="shared" si="236"/>
        <v>21.055147565823706</v>
      </c>
      <c r="AQ433">
        <f t="shared" si="236"/>
        <v>21.055122854149928</v>
      </c>
      <c r="AR433">
        <f t="shared" si="236"/>
        <v>21.055342152049882</v>
      </c>
      <c r="AS433">
        <f t="shared" si="236"/>
        <v>21.053393756925701</v>
      </c>
      <c r="AT433">
        <f t="shared" si="236"/>
        <v>21.070528413200005</v>
      </c>
      <c r="AU433">
        <f t="shared" si="229"/>
        <v>20.902158093938951</v>
      </c>
    </row>
    <row r="434" spans="1:47" ht="12" customHeight="1">
      <c r="A434" s="297" t="s">
        <v>1309</v>
      </c>
      <c r="B434" s="296" t="s">
        <v>49</v>
      </c>
      <c r="C434" s="305">
        <v>59787.6947</v>
      </c>
      <c r="D434" s="295">
        <v>5.9999999999999995E-4</v>
      </c>
      <c r="E434" s="58">
        <f t="shared" si="213"/>
        <v>44324.390683322323</v>
      </c>
      <c r="F434">
        <f t="shared" si="214"/>
        <v>44324.5</v>
      </c>
      <c r="G434">
        <f t="shared" si="232"/>
        <v>-3.9518211495305877E-2</v>
      </c>
      <c r="I434" s="117"/>
      <c r="J434" s="117"/>
      <c r="K434" s="117">
        <f t="shared" si="212"/>
        <v>-3.9518211495305877E-2</v>
      </c>
      <c r="M434" s="116"/>
      <c r="O434" s="40">
        <f t="shared" ca="1" si="234"/>
        <v>-4.1039915966986515E-2</v>
      </c>
      <c r="Q434" s="293">
        <f t="shared" si="215"/>
        <v>44769.1947</v>
      </c>
      <c r="R434" s="8">
        <f t="shared" ca="1" si="233"/>
        <v>2.3155844991328488E-6</v>
      </c>
      <c r="S434" s="116">
        <v>1</v>
      </c>
      <c r="T434" s="167">
        <f t="shared" ca="1" si="230"/>
        <v>2.3155844991328488E-6</v>
      </c>
      <c r="Z434">
        <f t="shared" si="216"/>
        <v>44324.5</v>
      </c>
      <c r="AA434">
        <f t="shared" si="217"/>
        <v>-4.0045473241796289E-2</v>
      </c>
      <c r="AB434">
        <f t="shared" si="218"/>
        <v>-3.8772051622230103E-2</v>
      </c>
      <c r="AC434">
        <f t="shared" si="219"/>
        <v>-3.9518211495305877E-2</v>
      </c>
      <c r="AD434">
        <f t="shared" si="220"/>
        <v>5.2726174649041224E-4</v>
      </c>
      <c r="AE434">
        <f t="shared" si="221"/>
        <v>2.7800494931211976E-7</v>
      </c>
      <c r="AF434">
        <f t="shared" si="222"/>
        <v>-3.9518211495305877E-2</v>
      </c>
      <c r="AG434" s="25"/>
      <c r="AH434">
        <f t="shared" si="223"/>
        <v>-7.4615987307577469E-4</v>
      </c>
      <c r="AI434">
        <f t="shared" si="224"/>
        <v>0.86486402525158534</v>
      </c>
      <c r="AJ434">
        <f t="shared" si="225"/>
        <v>-1.6019544312660287E-2</v>
      </c>
      <c r="AK434">
        <f t="shared" si="226"/>
        <v>0.13355998026652977</v>
      </c>
      <c r="AL434">
        <f t="shared" si="227"/>
        <v>2.3620597679542423</v>
      </c>
      <c r="AM434">
        <f t="shared" si="228"/>
        <v>2.4343817219767439</v>
      </c>
      <c r="AN434">
        <f t="shared" si="236"/>
        <v>21.067215872940587</v>
      </c>
      <c r="AO434">
        <f t="shared" si="236"/>
        <v>21.0672155284547</v>
      </c>
      <c r="AP434">
        <f t="shared" si="236"/>
        <v>21.067218536785706</v>
      </c>
      <c r="AQ434">
        <f t="shared" si="236"/>
        <v>21.067192265187504</v>
      </c>
      <c r="AR434">
        <f t="shared" si="236"/>
        <v>21.067421662841536</v>
      </c>
      <c r="AS434">
        <f t="shared" si="236"/>
        <v>21.065416255875729</v>
      </c>
      <c r="AT434">
        <f t="shared" si="236"/>
        <v>21.082771705824239</v>
      </c>
      <c r="AU434">
        <f t="shared" si="229"/>
        <v>20.915600018867917</v>
      </c>
    </row>
    <row r="435" spans="1:47" ht="12" customHeight="1">
      <c r="A435" s="303" t="s">
        <v>1312</v>
      </c>
      <c r="B435" s="304" t="s">
        <v>45</v>
      </c>
      <c r="C435" s="305">
        <v>59856.742299999998</v>
      </c>
      <c r="D435" s="295">
        <v>1E-4</v>
      </c>
      <c r="E435" s="58">
        <f t="shared" ref="E435:E437" si="237">+(C435-C$7)/C$8</f>
        <v>44515.392602378794</v>
      </c>
      <c r="F435">
        <f t="shared" ref="F435:F437" si="238">ROUND(2*E435,0)/2</f>
        <v>44515.5</v>
      </c>
      <c r="G435">
        <f t="shared" ref="G435:G437" si="239">+C435-(C$7+F435*C$8)</f>
        <v>-3.8824468501843512E-2</v>
      </c>
      <c r="I435" s="117"/>
      <c r="J435" s="117"/>
      <c r="K435" s="117">
        <f t="shared" ref="K435:K437" si="240">G435</f>
        <v>-3.8824468501843512E-2</v>
      </c>
      <c r="M435" s="116"/>
      <c r="O435" s="40">
        <f t="shared" ref="O435:O437" ca="1" si="241">+C$11+C$12*F435</f>
        <v>-4.1660143342015746E-2</v>
      </c>
      <c r="Q435" s="293">
        <f t="shared" ref="Q435:Q437" si="242">C435-15018.5</f>
        <v>44838.242299999998</v>
      </c>
      <c r="R435" s="8">
        <f t="shared" ref="R435:R437" ca="1" si="243">+(O435-G435)^2</f>
        <v>8.0410517991858239E-6</v>
      </c>
      <c r="S435" s="116">
        <v>1</v>
      </c>
      <c r="T435" s="167">
        <f t="shared" ref="T435:T437" ca="1" si="244">+S435*R435</f>
        <v>8.0410517991858239E-6</v>
      </c>
      <c r="Z435">
        <f t="shared" ref="Z435:Z437" si="245">F435</f>
        <v>44515.5</v>
      </c>
      <c r="AA435">
        <f t="shared" ref="AA435:AA437" si="246">AB$3+AB$4*Z435+AB$5*Z435^2+AH435</f>
        <v>-4.0378391794713406E-2</v>
      </c>
      <c r="AB435">
        <f t="shared" ref="AB435:AB437" si="247">IF(S435&lt;&gt;0,G435-AH435,-9999)</f>
        <v>-3.8395992710666613E-2</v>
      </c>
      <c r="AC435">
        <f t="shared" ref="AC435:AC437" si="248">+G435-P435</f>
        <v>-3.8824468501843512E-2</v>
      </c>
      <c r="AD435">
        <f t="shared" ref="AD435:AD437" si="249">IF(S435&lt;&gt;0,G435-AA435,-9999)</f>
        <v>1.5539232928698937E-3</v>
      </c>
      <c r="AE435">
        <f t="shared" ref="AE435:AE437" si="250">+(G435-AA435)^2*S435</f>
        <v>2.4146776001236134E-6</v>
      </c>
      <c r="AF435">
        <f t="shared" ref="AF435:AF437" si="251">IF(S435&lt;&gt;0,G435-P435,-9999)</f>
        <v>-3.8824468501843512E-2</v>
      </c>
      <c r="AG435" s="25"/>
      <c r="AH435">
        <f t="shared" ref="AH435:AH437" si="252">$AB$6*($AB$11/AI435*AJ435+$AB$12)</f>
        <v>-4.2847579117690166E-4</v>
      </c>
      <c r="AI435">
        <f t="shared" ref="AI435:AI437" si="253">1+$AB$7*COS(AL435)</f>
        <v>0.85751587261874762</v>
      </c>
      <c r="AJ435">
        <f t="shared" ref="AJ435:AJ437" si="254">SIN(AL435+RADIANS($AB$9))</f>
        <v>4.0640920557620926E-2</v>
      </c>
      <c r="AK435">
        <f t="shared" ref="AK435:AK437" si="255">$AB$7*SIN(AL435)</f>
        <v>0.1256911828427239</v>
      </c>
      <c r="AL435">
        <f t="shared" ref="AL435:AL437" si="256">2*ATAN(AM435)</f>
        <v>2.4187321140611351</v>
      </c>
      <c r="AM435">
        <f t="shared" ref="AM435:AM437" si="257">SQRT((1+$AB$7)/(1-$AB$7))*TAN(AN435/2)</f>
        <v>2.645246228586188</v>
      </c>
      <c r="AN435">
        <f t="shared" ref="AN435:AN437" si="258">$AU435+$AB$7*SIN(AO435)</f>
        <v>21.131827340707687</v>
      </c>
      <c r="AO435">
        <f t="shared" ref="AO435:AO437" si="259">$AU435+$AB$7*SIN(AP435)</f>
        <v>21.131826797622228</v>
      </c>
      <c r="AP435">
        <f t="shared" ref="AP435:AP437" si="260">$AU435+$AB$7*SIN(AQ435)</f>
        <v>21.131831175187962</v>
      </c>
      <c r="AQ435">
        <f t="shared" ref="AQ435:AQ437" si="261">$AU435+$AB$7*SIN(AR435)</f>
        <v>21.131795888982012</v>
      </c>
      <c r="AR435">
        <f t="shared" ref="AR435:AR437" si="262">$AU435+$AB$7*SIN(AS435)</f>
        <v>21.132080279109303</v>
      </c>
      <c r="AS435">
        <f t="shared" ref="AS435:AS437" si="263">$AU435+$AB$7*SIN(AT435)</f>
        <v>21.129785552610105</v>
      </c>
      <c r="AT435">
        <f t="shared" ref="AT435:AT437" si="264">$AU435+$AB$7*SIN(AU435)</f>
        <v>21.14813131290671</v>
      </c>
      <c r="AU435">
        <f t="shared" ref="AU435:AU437" si="265">RADIANS($AB$9)+$AB$18*(F435-AB$15)</f>
        <v>20.98792136144349</v>
      </c>
    </row>
    <row r="436" spans="1:47" ht="12" customHeight="1">
      <c r="A436" s="303" t="s">
        <v>1312</v>
      </c>
      <c r="B436" s="304" t="s">
        <v>45</v>
      </c>
      <c r="C436" s="305">
        <v>59863.610699999997</v>
      </c>
      <c r="D436" s="295">
        <v>2.0000000000000001E-4</v>
      </c>
      <c r="E436" s="58">
        <f t="shared" si="237"/>
        <v>44534.39221396338</v>
      </c>
      <c r="F436">
        <f t="shared" si="238"/>
        <v>44534.5</v>
      </c>
      <c r="G436">
        <f t="shared" si="239"/>
        <v>-3.8964881496212911E-2</v>
      </c>
      <c r="I436" s="117"/>
      <c r="J436" s="117"/>
      <c r="K436" s="117">
        <f t="shared" si="240"/>
        <v>-3.8964881496212911E-2</v>
      </c>
      <c r="M436" s="116"/>
      <c r="O436" s="40">
        <f t="shared" ca="1" si="241"/>
        <v>-4.1721841353144315E-2</v>
      </c>
      <c r="Q436" s="293">
        <f t="shared" si="242"/>
        <v>44845.110699999997</v>
      </c>
      <c r="R436" s="8">
        <f t="shared" ca="1" si="243"/>
        <v>7.6008276527312284E-6</v>
      </c>
      <c r="S436" s="116">
        <v>1</v>
      </c>
      <c r="T436" s="167">
        <f t="shared" ca="1" si="244"/>
        <v>7.6008276527312284E-6</v>
      </c>
      <c r="Z436">
        <f t="shared" si="245"/>
        <v>44534.5</v>
      </c>
      <c r="AA436">
        <f t="shared" si="246"/>
        <v>-4.0411788573839209E-2</v>
      </c>
      <c r="AB436">
        <f t="shared" si="247"/>
        <v>-3.8567980886030549E-2</v>
      </c>
      <c r="AC436">
        <f t="shared" si="248"/>
        <v>-3.8964881496212911E-2</v>
      </c>
      <c r="AD436">
        <f t="shared" si="249"/>
        <v>1.4469070776262985E-3</v>
      </c>
      <c r="AE436">
        <f t="shared" si="250"/>
        <v>2.0935400912850755E-6</v>
      </c>
      <c r="AF436">
        <f t="shared" si="251"/>
        <v>-3.8964881496212911E-2</v>
      </c>
      <c r="AG436" s="25"/>
      <c r="AH436">
        <f t="shared" si="252"/>
        <v>-3.9690061018236449E-4</v>
      </c>
      <c r="AI436">
        <f t="shared" si="253"/>
        <v>0.85681604068854633</v>
      </c>
      <c r="AJ436">
        <f t="shared" si="254"/>
        <v>4.6221223476962919E-2</v>
      </c>
      <c r="AK436">
        <f t="shared" si="255"/>
        <v>0.12489336970350338</v>
      </c>
      <c r="AL436">
        <f t="shared" si="256"/>
        <v>2.4243176946853313</v>
      </c>
      <c r="AM436">
        <f t="shared" si="257"/>
        <v>2.6677473760411128</v>
      </c>
      <c r="AN436">
        <f t="shared" si="258"/>
        <v>21.138224977979519</v>
      </c>
      <c r="AO436">
        <f t="shared" si="259"/>
        <v>21.138224412092043</v>
      </c>
      <c r="AP436">
        <f t="shared" si="260"/>
        <v>21.138228939945954</v>
      </c>
      <c r="AQ436">
        <f t="shared" si="261"/>
        <v>21.138192710423258</v>
      </c>
      <c r="AR436">
        <f t="shared" si="262"/>
        <v>21.138482558060797</v>
      </c>
      <c r="AS436">
        <f t="shared" si="263"/>
        <v>21.136160983684029</v>
      </c>
      <c r="AT436">
        <f t="shared" si="264"/>
        <v>21.154586613447407</v>
      </c>
      <c r="AU436">
        <f t="shared" si="265"/>
        <v>20.995115631123781</v>
      </c>
    </row>
    <row r="437" spans="1:47" ht="12" customHeight="1">
      <c r="A437" s="303" t="s">
        <v>1312</v>
      </c>
      <c r="B437" s="304" t="s">
        <v>45</v>
      </c>
      <c r="C437" s="305">
        <v>59905.544600000001</v>
      </c>
      <c r="D437" s="295">
        <v>1E-4</v>
      </c>
      <c r="E437" s="58">
        <f t="shared" si="237"/>
        <v>44650.391254821036</v>
      </c>
      <c r="F437">
        <f t="shared" si="238"/>
        <v>44650.5</v>
      </c>
      <c r="G437">
        <f t="shared" si="239"/>
        <v>-3.9311613494646735E-2</v>
      </c>
      <c r="I437" s="117"/>
      <c r="J437" s="117"/>
      <c r="K437" s="117">
        <f t="shared" si="240"/>
        <v>-3.9311613494646735E-2</v>
      </c>
      <c r="M437" s="116"/>
      <c r="O437" s="40">
        <f t="shared" ca="1" si="241"/>
        <v>-4.2098523947402891E-2</v>
      </c>
      <c r="Q437" s="293">
        <f t="shared" si="242"/>
        <v>44887.044600000001</v>
      </c>
      <c r="R437" s="8">
        <f t="shared" ca="1" si="243"/>
        <v>7.7668698716815199E-6</v>
      </c>
      <c r="S437" s="116">
        <v>1</v>
      </c>
      <c r="T437" s="167">
        <f t="shared" ca="1" si="244"/>
        <v>7.7668698716815199E-6</v>
      </c>
      <c r="Z437">
        <f t="shared" si="245"/>
        <v>44650.5</v>
      </c>
      <c r="AA437">
        <f t="shared" si="246"/>
        <v>-4.0616921201487168E-2</v>
      </c>
      <c r="AB437">
        <f t="shared" si="247"/>
        <v>-3.9107241504495814E-2</v>
      </c>
      <c r="AC437">
        <f t="shared" si="248"/>
        <v>-3.9311613494646735E-2</v>
      </c>
      <c r="AD437">
        <f t="shared" si="249"/>
        <v>1.305307706840432E-3</v>
      </c>
      <c r="AE437">
        <f t="shared" si="250"/>
        <v>1.7038282095370272E-6</v>
      </c>
      <c r="AF437">
        <f t="shared" si="251"/>
        <v>-3.9311613494646735E-2</v>
      </c>
      <c r="AG437" s="25"/>
      <c r="AH437">
        <f t="shared" si="252"/>
        <v>-2.043719901509225E-4</v>
      </c>
      <c r="AI437">
        <f t="shared" si="253"/>
        <v>0.85266434106841338</v>
      </c>
      <c r="AJ437">
        <f t="shared" si="254"/>
        <v>8.0059358255837404E-2</v>
      </c>
      <c r="AK437">
        <f t="shared" si="255"/>
        <v>0.11996751063181717</v>
      </c>
      <c r="AL437">
        <f t="shared" si="256"/>
        <v>2.4582251268123181</v>
      </c>
      <c r="AM437">
        <f t="shared" si="257"/>
        <v>2.8118917959953094</v>
      </c>
      <c r="AN437">
        <f t="shared" si="258"/>
        <v>21.177172935883558</v>
      </c>
      <c r="AO437">
        <f t="shared" si="259"/>
        <v>21.17717221928347</v>
      </c>
      <c r="AP437">
        <f t="shared" si="260"/>
        <v>21.177177712288465</v>
      </c>
      <c r="AQ437">
        <f t="shared" si="261"/>
        <v>21.177135605555279</v>
      </c>
      <c r="AR437">
        <f t="shared" si="262"/>
        <v>21.17745832756875</v>
      </c>
      <c r="AS437">
        <f t="shared" si="263"/>
        <v>21.17498203863963</v>
      </c>
      <c r="AT437">
        <f t="shared" si="264"/>
        <v>21.193820342992989</v>
      </c>
      <c r="AU437">
        <f t="shared" si="265"/>
        <v>21.03903854075083</v>
      </c>
    </row>
    <row r="438" spans="1:47" ht="12" customHeight="1">
      <c r="A438" s="303" t="s">
        <v>1313</v>
      </c>
      <c r="B438" s="308" t="s">
        <v>45</v>
      </c>
      <c r="C438" s="309">
        <v>60174.861900000004</v>
      </c>
      <c r="D438" s="309">
        <v>1E-4</v>
      </c>
      <c r="E438" s="58">
        <f t="shared" ref="E438:E442" si="266">+(C438-C$7)/C$8</f>
        <v>45395.386318155761</v>
      </c>
      <c r="F438">
        <f t="shared" ref="F438:F442" si="267">ROUND(2*E438,0)/2</f>
        <v>45395.5</v>
      </c>
      <c r="G438">
        <f t="shared" ref="G438:G442" si="268">+C438-(C$7+F438*C$8)</f>
        <v>-4.1096228495007381E-2</v>
      </c>
      <c r="I438" s="117"/>
      <c r="J438" s="117"/>
      <c r="K438" s="117">
        <f t="shared" ref="K438:K442" si="269">G438</f>
        <v>-4.1096228495007381E-2</v>
      </c>
      <c r="M438" s="116"/>
      <c r="O438" s="40">
        <f t="shared" ref="O438:O442" ca="1" si="270">+C$11+C$12*F438</f>
        <v>-4.4517735436391245E-2</v>
      </c>
      <c r="Q438" s="293">
        <f t="shared" ref="Q438:Q442" si="271">C438-15018.5</f>
        <v>45156.361900000004</v>
      </c>
      <c r="R438" s="8">
        <f t="shared" ref="R438:R442" ca="1" si="272">+(O438-G438)^2</f>
        <v>1.1706709749937968E-5</v>
      </c>
      <c r="S438" s="116">
        <v>1</v>
      </c>
      <c r="T438" s="167">
        <f t="shared" ref="T438:T442" ca="1" si="273">+S438*R438</f>
        <v>1.1706709749937968E-5</v>
      </c>
      <c r="Z438">
        <f t="shared" ref="Z438:Z442" si="274">F438</f>
        <v>45395.5</v>
      </c>
      <c r="AA438">
        <f t="shared" ref="AA438:AA442" si="275">AB$3+AB$4*Z438+AB$5*Z438^2+AH438</f>
        <v>-4.1999516805785453E-2</v>
      </c>
      <c r="AB438">
        <f t="shared" ref="AB438:AB442" si="276">IF(S438&lt;&gt;0,G438-AH438,-9999)</f>
        <v>-4.2103770753916303E-2</v>
      </c>
      <c r="AC438">
        <f t="shared" ref="AC438:AC442" si="277">+G438-P438</f>
        <v>-4.1096228495007381E-2</v>
      </c>
      <c r="AD438">
        <f t="shared" ref="AD438:AD442" si="278">IF(S438&lt;&gt;0,G438-AA438,-9999)</f>
        <v>9.0328831077807203E-4</v>
      </c>
      <c r="AE438">
        <f t="shared" ref="AE438:AE442" si="279">+(G438-AA438)^2*S438</f>
        <v>8.1592977238830287E-7</v>
      </c>
      <c r="AF438">
        <f t="shared" ref="AF438:AF442" si="280">IF(S438&lt;&gt;0,G438-P438,-9999)</f>
        <v>-4.1096228495007381E-2</v>
      </c>
      <c r="AG438" s="25"/>
      <c r="AH438">
        <f t="shared" ref="AH438:AH442" si="281">$AB$6*($AB$11/AI438*AJ438+$AB$12)</f>
        <v>1.0075422589089205E-3</v>
      </c>
      <c r="AI438">
        <f t="shared" ref="AI438:AI442" si="282">1+$AB$7*COS(AL438)</f>
        <v>0.83081736483462942</v>
      </c>
      <c r="AJ438">
        <f t="shared" ref="AJ438:AJ442" si="283">SIN(AL438+RADIANS($AB$9))</f>
        <v>0.28692589002803304</v>
      </c>
      <c r="AK438">
        <f t="shared" ref="AK438:AK442" si="284">$AB$7*SIN(AL438)</f>
        <v>8.6471012243994921E-2</v>
      </c>
      <c r="AL438">
        <f t="shared" ref="AL438:AL442" si="285">2*ATAN(AM438)</f>
        <v>2.6690962448167861</v>
      </c>
      <c r="AM438">
        <f t="shared" ref="AM438:AM442" si="286">SQRT((1+$AB$7)/(1-$AB$7))*TAN(AN438/2)</f>
        <v>4.1537924194973703</v>
      </c>
      <c r="AN438">
        <f t="shared" ref="AN438:AN442" si="287">$AU438+$AB$7*SIN(AO438)</f>
        <v>21.423313498099112</v>
      </c>
      <c r="AO438">
        <f t="shared" ref="AO438:AO442" si="288">$AU438+$AB$7*SIN(AP438)</f>
        <v>21.423311555852049</v>
      </c>
      <c r="AP438">
        <f t="shared" ref="AP438:AP442" si="289">$AU438+$AB$7*SIN(AQ438)</f>
        <v>21.423323681012796</v>
      </c>
      <c r="AQ438">
        <f t="shared" ref="AQ438:AQ442" si="290">$AU438+$AB$7*SIN(AR438)</f>
        <v>21.423247983895113</v>
      </c>
      <c r="AR438">
        <f t="shared" ref="AR438:AR442" si="291">$AU438+$AB$7*SIN(AS438)</f>
        <v>21.423720499576415</v>
      </c>
      <c r="AS438">
        <f t="shared" ref="AS438:AS442" si="292">$AU438+$AB$7*SIN(AT438)</f>
        <v>21.420768630793937</v>
      </c>
      <c r="AT438">
        <f t="shared" ref="AT438:AT442" si="293">$AU438+$AB$7*SIN(AU438)</f>
        <v>21.43911979861933</v>
      </c>
      <c r="AU438">
        <f t="shared" ref="AU438:AU442" si="294">RADIANS($AB$9)+$AB$18*(F438-AB$15)</f>
        <v>21.321129641372821</v>
      </c>
    </row>
    <row r="439" spans="1:47" ht="12" customHeight="1">
      <c r="A439" s="303" t="s">
        <v>1313</v>
      </c>
      <c r="B439" s="308" t="s">
        <v>49</v>
      </c>
      <c r="C439" s="309">
        <v>60191.671399999999</v>
      </c>
      <c r="D439" s="309">
        <v>1E-4</v>
      </c>
      <c r="E439" s="58">
        <f t="shared" si="266"/>
        <v>45441.88535300098</v>
      </c>
      <c r="F439">
        <f t="shared" si="267"/>
        <v>45442</v>
      </c>
      <c r="G439">
        <f t="shared" si="268"/>
        <v>-4.1445133996603545E-2</v>
      </c>
      <c r="I439" s="117"/>
      <c r="J439" s="117"/>
      <c r="K439" s="117">
        <f t="shared" si="269"/>
        <v>-4.1445133996603545E-2</v>
      </c>
      <c r="M439" s="116"/>
      <c r="O439" s="40">
        <f t="shared" ca="1" si="270"/>
        <v>-4.4668733200469032E-2</v>
      </c>
      <c r="Q439" s="293">
        <f t="shared" si="271"/>
        <v>45173.171399999999</v>
      </c>
      <c r="R439" s="8">
        <f t="shared" ca="1" si="272"/>
        <v>1.0391591827162206E-5</v>
      </c>
      <c r="S439" s="116">
        <v>1</v>
      </c>
      <c r="T439" s="167">
        <f t="shared" ca="1" si="273"/>
        <v>1.0391591827162206E-5</v>
      </c>
      <c r="Z439">
        <f t="shared" si="274"/>
        <v>45442</v>
      </c>
      <c r="AA439">
        <f t="shared" si="275"/>
        <v>-4.2090360405287158E-2</v>
      </c>
      <c r="AB439">
        <f t="shared" si="276"/>
        <v>-4.252609938193383E-2</v>
      </c>
      <c r="AC439">
        <f t="shared" si="277"/>
        <v>-4.1445133996603545E-2</v>
      </c>
      <c r="AD439">
        <f t="shared" si="278"/>
        <v>6.4522640868361347E-4</v>
      </c>
      <c r="AE439">
        <f t="shared" si="279"/>
        <v>4.1631711846275341E-7</v>
      </c>
      <c r="AF439">
        <f t="shared" si="280"/>
        <v>-4.1445133996603545E-2</v>
      </c>
      <c r="AG439" s="25"/>
      <c r="AH439">
        <f t="shared" si="281"/>
        <v>1.0809653853302839E-3</v>
      </c>
      <c r="AI439">
        <f t="shared" si="282"/>
        <v>0.82972227572821333</v>
      </c>
      <c r="AJ439">
        <f t="shared" si="283"/>
        <v>0.29918817901519618</v>
      </c>
      <c r="AK439">
        <f t="shared" si="284"/>
        <v>8.4294107841659846E-2</v>
      </c>
      <c r="AL439">
        <f t="shared" si="285"/>
        <v>2.6819217456517923</v>
      </c>
      <c r="AM439">
        <f t="shared" si="286"/>
        <v>4.2740558444315164</v>
      </c>
      <c r="AN439">
        <f t="shared" si="287"/>
        <v>21.438479543491034</v>
      </c>
      <c r="AO439">
        <f t="shared" si="288"/>
        <v>21.438477530045141</v>
      </c>
      <c r="AP439">
        <f t="shared" si="289"/>
        <v>21.438489980670433</v>
      </c>
      <c r="AQ439">
        <f t="shared" si="290"/>
        <v>21.43841298771201</v>
      </c>
      <c r="AR439">
        <f t="shared" si="291"/>
        <v>21.438889043025757</v>
      </c>
      <c r="AS439">
        <f t="shared" si="292"/>
        <v>21.435943298478524</v>
      </c>
      <c r="AT439">
        <f t="shared" si="293"/>
        <v>21.45408656704905</v>
      </c>
      <c r="AU439">
        <f t="shared" si="294"/>
        <v>21.338736669800905</v>
      </c>
    </row>
    <row r="440" spans="1:47" ht="12" customHeight="1">
      <c r="A440" s="303" t="s">
        <v>1313</v>
      </c>
      <c r="B440" s="308" t="s">
        <v>45</v>
      </c>
      <c r="C440" s="309">
        <v>60217.518199999999</v>
      </c>
      <c r="D440" s="309">
        <v>2.0000000000000001E-4</v>
      </c>
      <c r="E440" s="58">
        <f t="shared" si="266"/>
        <v>45513.38368750456</v>
      </c>
      <c r="F440">
        <f t="shared" si="267"/>
        <v>45513.5</v>
      </c>
      <c r="G440">
        <f t="shared" si="268"/>
        <v>-4.20472144978703E-2</v>
      </c>
      <c r="I440" s="117"/>
      <c r="J440" s="117"/>
      <c r="K440" s="117">
        <f t="shared" si="269"/>
        <v>-4.20472144978703E-2</v>
      </c>
      <c r="M440" s="116"/>
      <c r="O440" s="40">
        <f t="shared" ca="1" si="270"/>
        <v>-4.4900912558137038E-2</v>
      </c>
      <c r="Q440" s="293">
        <f t="shared" si="271"/>
        <v>45199.018199999999</v>
      </c>
      <c r="R440" s="8">
        <f t="shared" ca="1" si="272"/>
        <v>8.1435926191701417E-6</v>
      </c>
      <c r="S440" s="116">
        <v>1</v>
      </c>
      <c r="T440" s="167">
        <f t="shared" ca="1" si="273"/>
        <v>8.1435926191701417E-6</v>
      </c>
      <c r="Z440">
        <f t="shared" si="274"/>
        <v>45513.5</v>
      </c>
      <c r="AA440">
        <f t="shared" si="275"/>
        <v>-4.2231253171153879E-2</v>
      </c>
      <c r="AB440">
        <f t="shared" si="276"/>
        <v>-4.3240402840412542E-2</v>
      </c>
      <c r="AC440">
        <f t="shared" si="277"/>
        <v>-4.20472144978703E-2</v>
      </c>
      <c r="AD440">
        <f t="shared" si="278"/>
        <v>1.8403867328357915E-4</v>
      </c>
      <c r="AE440">
        <f t="shared" si="279"/>
        <v>3.3870233263979992E-8</v>
      </c>
      <c r="AF440">
        <f t="shared" si="280"/>
        <v>-4.20472144978703E-2</v>
      </c>
      <c r="AG440" s="25"/>
      <c r="AH440">
        <f t="shared" si="281"/>
        <v>1.1931883425422411E-3</v>
      </c>
      <c r="AI440">
        <f t="shared" si="282"/>
        <v>0.82809837110091167</v>
      </c>
      <c r="AJ440">
        <f t="shared" si="283"/>
        <v>0.31788504310127236</v>
      </c>
      <c r="AK440">
        <f t="shared" si="284"/>
        <v>8.093101989867732E-2</v>
      </c>
      <c r="AL440">
        <f t="shared" si="285"/>
        <v>2.7015779851573476</v>
      </c>
      <c r="AM440">
        <f t="shared" si="286"/>
        <v>4.4717294969490808</v>
      </c>
      <c r="AN440">
        <f t="shared" si="287"/>
        <v>21.46176109410483</v>
      </c>
      <c r="AO440">
        <f t="shared" si="288"/>
        <v>21.461758977987611</v>
      </c>
      <c r="AP440">
        <f t="shared" si="289"/>
        <v>21.461771881726623</v>
      </c>
      <c r="AQ440">
        <f t="shared" si="290"/>
        <v>21.461693195308158</v>
      </c>
      <c r="AR440">
        <f t="shared" si="291"/>
        <v>21.462172965254911</v>
      </c>
      <c r="AS440">
        <f t="shared" si="292"/>
        <v>21.459245594443537</v>
      </c>
      <c r="AT440">
        <f t="shared" si="293"/>
        <v>21.477030510955306</v>
      </c>
      <c r="AU440">
        <f t="shared" si="294"/>
        <v>21.365809842545161</v>
      </c>
    </row>
    <row r="441" spans="1:47" ht="12" customHeight="1">
      <c r="A441" s="303" t="s">
        <v>1313</v>
      </c>
      <c r="B441" s="308" t="s">
        <v>49</v>
      </c>
      <c r="C441" s="309">
        <v>60223.4827</v>
      </c>
      <c r="D441" s="309">
        <v>4.0000000000000002E-4</v>
      </c>
      <c r="E441" s="58">
        <f t="shared" si="266"/>
        <v>45529.882898863281</v>
      </c>
      <c r="F441">
        <f t="shared" si="267"/>
        <v>45530</v>
      </c>
      <c r="G441">
        <f t="shared" si="268"/>
        <v>-4.2332309996709228E-2</v>
      </c>
      <c r="I441" s="117"/>
      <c r="J441" s="117"/>
      <c r="K441" s="117">
        <f t="shared" si="269"/>
        <v>-4.2332309996709228E-2</v>
      </c>
      <c r="M441" s="116"/>
      <c r="O441" s="40">
        <f t="shared" ca="1" si="270"/>
        <v>-4.495449240990658E-2</v>
      </c>
      <c r="Q441" s="293">
        <f t="shared" si="271"/>
        <v>45204.9827</v>
      </c>
      <c r="R441" s="8">
        <f t="shared" ca="1" si="272"/>
        <v>6.8758406080814882E-6</v>
      </c>
      <c r="S441" s="116">
        <v>1</v>
      </c>
      <c r="T441" s="167">
        <f t="shared" ca="1" si="273"/>
        <v>6.8758406080814882E-6</v>
      </c>
      <c r="Z441">
        <f t="shared" si="274"/>
        <v>45530</v>
      </c>
      <c r="AA441">
        <f t="shared" si="275"/>
        <v>-4.2263979099590468E-2</v>
      </c>
      <c r="AB441">
        <f t="shared" si="276"/>
        <v>-4.3551275555528804E-2</v>
      </c>
      <c r="AC441">
        <f t="shared" si="277"/>
        <v>-4.2332309996709228E-2</v>
      </c>
      <c r="AD441">
        <f t="shared" si="278"/>
        <v>-6.8330897118759615E-5</v>
      </c>
      <c r="AE441">
        <f t="shared" si="279"/>
        <v>4.6691115010545108E-9</v>
      </c>
      <c r="AF441">
        <f t="shared" si="280"/>
        <v>-4.2332309996709228E-2</v>
      </c>
      <c r="AG441" s="25"/>
      <c r="AH441">
        <f t="shared" si="281"/>
        <v>1.2189655588195759E-3</v>
      </c>
      <c r="AI441">
        <f t="shared" si="282"/>
        <v>0.82773390000524194</v>
      </c>
      <c r="AJ441">
        <f t="shared" si="283"/>
        <v>0.32217228776035417</v>
      </c>
      <c r="AK441">
        <f t="shared" si="284"/>
        <v>8.0152297487944987E-2</v>
      </c>
      <c r="AL441">
        <f t="shared" si="285"/>
        <v>2.7061032268722349</v>
      </c>
      <c r="AM441">
        <f t="shared" si="286"/>
        <v>4.5197219711542678</v>
      </c>
      <c r="AN441">
        <f t="shared" si="287"/>
        <v>21.467127352566685</v>
      </c>
      <c r="AO441">
        <f t="shared" si="288"/>
        <v>21.467125214088711</v>
      </c>
      <c r="AP441">
        <f t="shared" si="289"/>
        <v>21.467138213552264</v>
      </c>
      <c r="AQ441">
        <f t="shared" si="290"/>
        <v>21.467059190397173</v>
      </c>
      <c r="AR441">
        <f t="shared" si="291"/>
        <v>21.467539512920847</v>
      </c>
      <c r="AS441">
        <f t="shared" si="292"/>
        <v>21.464617929042159</v>
      </c>
      <c r="AT441">
        <f t="shared" si="293"/>
        <v>21.482313579724252</v>
      </c>
      <c r="AU441">
        <f t="shared" si="294"/>
        <v>21.372057497793836</v>
      </c>
    </row>
    <row r="442" spans="1:47">
      <c r="A442" s="303" t="s">
        <v>1313</v>
      </c>
      <c r="B442" s="308" t="s">
        <v>45</v>
      </c>
      <c r="C442" s="309">
        <v>60264.513599999998</v>
      </c>
      <c r="D442" s="309">
        <v>1E-4</v>
      </c>
      <c r="E442" s="58">
        <f t="shared" si="266"/>
        <v>45643.384029106972</v>
      </c>
      <c r="F442">
        <f t="shared" si="267"/>
        <v>45643.5</v>
      </c>
      <c r="G442">
        <f t="shared" si="268"/>
        <v>-4.192372450052062E-2</v>
      </c>
      <c r="I442" s="117"/>
      <c r="J442" s="117"/>
      <c r="K442" s="117">
        <f t="shared" si="269"/>
        <v>-4.192372450052062E-2</v>
      </c>
      <c r="M442" s="116"/>
      <c r="O442" s="40">
        <f t="shared" ca="1" si="270"/>
        <v>-4.5323056844806156E-2</v>
      </c>
      <c r="Q442" s="293">
        <f t="shared" si="271"/>
        <v>45246.013599999998</v>
      </c>
      <c r="R442" s="8">
        <f t="shared" ca="1" si="272"/>
        <v>1.1555460386905794E-5</v>
      </c>
      <c r="S442" s="116">
        <v>1</v>
      </c>
      <c r="T442" s="167">
        <f t="shared" ca="1" si="273"/>
        <v>1.1555460386905794E-5</v>
      </c>
      <c r="Z442">
        <f t="shared" si="274"/>
        <v>45643.5</v>
      </c>
      <c r="AA442">
        <f t="shared" si="275"/>
        <v>-4.2491313771756467E-2</v>
      </c>
      <c r="AB442">
        <f t="shared" si="276"/>
        <v>-4.3318719211260737E-2</v>
      </c>
      <c r="AC442">
        <f t="shared" si="277"/>
        <v>-4.192372450052062E-2</v>
      </c>
      <c r="AD442">
        <f t="shared" si="278"/>
        <v>5.6758927123584657E-4</v>
      </c>
      <c r="AE442">
        <f t="shared" si="279"/>
        <v>3.2215758082203942E-7</v>
      </c>
      <c r="AF442">
        <f t="shared" si="280"/>
        <v>-4.192372450052062E-2</v>
      </c>
      <c r="AG442" s="25"/>
      <c r="AH442">
        <f t="shared" si="281"/>
        <v>1.3949947107401157E-3</v>
      </c>
      <c r="AI442">
        <f t="shared" si="282"/>
        <v>0.82533061568941479</v>
      </c>
      <c r="AJ442">
        <f t="shared" si="283"/>
        <v>0.3513815488435853</v>
      </c>
      <c r="AK442">
        <f t="shared" si="284"/>
        <v>7.4770356322282489E-2</v>
      </c>
      <c r="AL442">
        <f t="shared" si="285"/>
        <v>2.7371263407100499</v>
      </c>
      <c r="AM442">
        <f t="shared" si="286"/>
        <v>4.8771920082706517</v>
      </c>
      <c r="AN442">
        <f t="shared" si="287"/>
        <v>21.503978344785185</v>
      </c>
      <c r="AO442">
        <f t="shared" si="288"/>
        <v>21.503976068441336</v>
      </c>
      <c r="AP442">
        <f t="shared" si="289"/>
        <v>21.503989626499628</v>
      </c>
      <c r="AQ442">
        <f t="shared" si="290"/>
        <v>21.50390887234791</v>
      </c>
      <c r="AR442">
        <f t="shared" si="291"/>
        <v>21.504389807143063</v>
      </c>
      <c r="AS442">
        <f t="shared" si="292"/>
        <v>21.501523766548967</v>
      </c>
      <c r="AT442">
        <f t="shared" si="293"/>
        <v>21.518540087129225</v>
      </c>
      <c r="AU442">
        <f t="shared" si="294"/>
        <v>21.41503379298927</v>
      </c>
    </row>
  </sheetData>
  <sheetProtection selectLockedCells="1" selectUnlockedCells="1"/>
  <sortState xmlns:xlrd2="http://schemas.microsoft.com/office/spreadsheetml/2017/richdata2" ref="A21:AU434">
    <sortCondition ref="C21:C434"/>
  </sortState>
  <hyperlinks>
    <hyperlink ref="A248" r:id="rId1" xr:uid="{00000000-0004-0000-0100-000000000000}"/>
    <hyperlink ref="A249" r:id="rId2" xr:uid="{00000000-0004-0000-0100-000001000000}"/>
    <hyperlink ref="A256" r:id="rId3" xr:uid="{00000000-0004-0000-0100-000002000000}"/>
    <hyperlink ref="A269" r:id="rId4" xr:uid="{00000000-0004-0000-0100-000003000000}"/>
    <hyperlink ref="A270" r:id="rId5" xr:uid="{00000000-0004-0000-0100-000004000000}"/>
    <hyperlink ref="A271" r:id="rId6" xr:uid="{00000000-0004-0000-0100-000005000000}"/>
    <hyperlink ref="A272" r:id="rId7" xr:uid="{00000000-0004-0000-0100-000006000000}"/>
    <hyperlink ref="A273" r:id="rId8" xr:uid="{00000000-0004-0000-0100-000007000000}"/>
    <hyperlink ref="A275" r:id="rId9" xr:uid="{00000000-0004-0000-0100-000008000000}"/>
    <hyperlink ref="A308" r:id="rId10" xr:uid="{00000000-0004-0000-0100-000009000000}"/>
    <hyperlink ref="A320" r:id="rId11" xr:uid="{00000000-0004-0000-0100-00000A000000}"/>
    <hyperlink ref="A322" r:id="rId12" xr:uid="{00000000-0004-0000-0100-00000B000000}"/>
    <hyperlink ref="A325" r:id="rId13" xr:uid="{00000000-0004-0000-0100-00000C000000}"/>
    <hyperlink ref="A333" r:id="rId14" xr:uid="{00000000-0004-0000-0100-00000D000000}"/>
    <hyperlink ref="A334" r:id="rId15" xr:uid="{00000000-0004-0000-0100-00000E000000}"/>
    <hyperlink ref="A335" r:id="rId16" xr:uid="{00000000-0004-0000-0100-00000F000000}"/>
    <hyperlink ref="A337" r:id="rId17" xr:uid="{00000000-0004-0000-0100-000010000000}"/>
    <hyperlink ref="A340" r:id="rId18" xr:uid="{00000000-0004-0000-0100-000011000000}"/>
    <hyperlink ref="A352" r:id="rId19" xr:uid="{00000000-0004-0000-0100-000012000000}"/>
    <hyperlink ref="A353" r:id="rId20" xr:uid="{00000000-0004-0000-0100-000013000000}"/>
    <hyperlink ref="A361" r:id="rId21" xr:uid="{00000000-0004-0000-0100-000014000000}"/>
  </hyperlinks>
  <pageMargins left="0.75" right="0.75" top="1" bottom="1" header="0.51180555555555551" footer="0.51180555555555551"/>
  <pageSetup firstPageNumber="0" orientation="portrait" horizontalDpi="300" verticalDpi="300"/>
  <headerFooter alignWithMargins="0"/>
  <drawing r:id="rId2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A34F4-6345-4760-8394-506D4BBEE228}">
  <sheetPr>
    <tabColor indexed="11"/>
  </sheetPr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1"/>
  </sheetPr>
  <dimension ref="A1:CX610"/>
  <sheetViews>
    <sheetView workbookViewId="0">
      <pane xSplit="13" ySplit="22" topLeftCell="N431" activePane="bottomRight" state="frozen"/>
      <selection pane="topRight" activeCell="N1" sqref="N1"/>
      <selection pane="bottomLeft" activeCell="A23" sqref="A23"/>
      <selection pane="bottomRight" activeCell="F13" sqref="F13"/>
    </sheetView>
  </sheetViews>
  <sheetFormatPr defaultRowHeight="12.75"/>
  <cols>
    <col min="1" max="1" width="16.5703125" style="8" customWidth="1"/>
    <col min="2" max="2" width="6.28515625" style="205" customWidth="1"/>
    <col min="3" max="3" width="13.28515625" style="8" customWidth="1"/>
    <col min="4" max="4" width="8.42578125" style="8" customWidth="1"/>
    <col min="5" max="5" width="11.42578125" style="8" customWidth="1"/>
    <col min="6" max="6" width="18" style="8" customWidth="1"/>
    <col min="7" max="7" width="9.5703125" style="7" customWidth="1"/>
    <col min="8" max="10" width="9.140625" style="8"/>
    <col min="11" max="12" width="8.42578125" style="8" customWidth="1"/>
    <col min="13" max="14" width="9.42578125" style="8" customWidth="1"/>
    <col min="15" max="15" width="9.140625" style="8"/>
    <col min="16" max="16" width="8.42578125" style="8" customWidth="1"/>
    <col min="17" max="17" width="11.140625" style="205" customWidth="1"/>
    <col min="18" max="22" width="9.140625" style="8"/>
    <col min="23" max="23" width="10" style="8" customWidth="1"/>
    <col min="24" max="24" width="12.28515625" style="8" customWidth="1"/>
    <col min="25" max="25" width="11.28515625" style="8" customWidth="1"/>
    <col min="26" max="26" width="10.28515625" customWidth="1"/>
    <col min="27" max="27" width="12.140625" customWidth="1"/>
    <col min="28" max="28" width="9.42578125" customWidth="1"/>
    <col min="29" max="29" width="10.42578125" customWidth="1"/>
    <col min="30" max="30" width="9.7109375" customWidth="1"/>
    <col min="31" max="31" width="12" customWidth="1"/>
    <col min="32" max="32" width="10.5703125" customWidth="1"/>
    <col min="33" max="35" width="10.28515625" customWidth="1"/>
    <col min="36" max="36" width="11.28515625" customWidth="1"/>
    <col min="37" max="37" width="13.28515625" customWidth="1"/>
    <col min="38" max="48" width="10.28515625" customWidth="1"/>
    <col min="49" max="49" width="12.42578125" customWidth="1"/>
    <col min="50" max="51" width="10.28515625" customWidth="1"/>
    <col min="52" max="52" width="12.42578125" customWidth="1"/>
    <col min="53" max="53" width="10.28515625" customWidth="1"/>
    <col min="54" max="54" width="9.28515625" customWidth="1"/>
    <col min="55" max="55" width="11.5703125" customWidth="1"/>
    <col min="56" max="56" width="10.42578125" customWidth="1"/>
    <col min="57" max="68" width="10.28515625" customWidth="1"/>
    <col min="69" max="69" width="13.7109375" customWidth="1"/>
    <col min="70" max="73" width="10.28515625" customWidth="1"/>
    <col min="74" max="74" width="11.85546875" customWidth="1"/>
    <col min="75" max="75" width="14.7109375" customWidth="1"/>
    <col min="76" max="90" width="10.28515625" customWidth="1"/>
    <col min="91" max="91" width="11.85546875" customWidth="1"/>
    <col min="92" max="92" width="14.7109375" customWidth="1"/>
    <col min="93" max="102" width="10.28515625" customWidth="1"/>
    <col min="103" max="16384" width="9.140625" style="8"/>
  </cols>
  <sheetData>
    <row r="1" spans="1:102" ht="20.25">
      <c r="A1" s="5" t="s">
        <v>0</v>
      </c>
      <c r="B1" s="11"/>
      <c r="C1" s="7"/>
      <c r="D1" s="12"/>
      <c r="E1" s="133" t="s">
        <v>275</v>
      </c>
      <c r="F1" s="201"/>
      <c r="X1" s="8" t="s">
        <v>265</v>
      </c>
      <c r="AA1" s="119" t="s">
        <v>194</v>
      </c>
      <c r="AB1" s="120"/>
      <c r="AC1" s="120" t="s">
        <v>195</v>
      </c>
      <c r="AD1" s="120" t="s">
        <v>196</v>
      </c>
      <c r="AE1" s="121"/>
      <c r="AF1" s="25" t="s">
        <v>276</v>
      </c>
      <c r="AG1" s="25" t="s">
        <v>277</v>
      </c>
      <c r="AH1" t="s">
        <v>278</v>
      </c>
      <c r="AI1" s="25"/>
      <c r="AR1">
        <f>86400*3/1496</f>
        <v>173.26203208556149</v>
      </c>
      <c r="AS1">
        <f>1/AR1</f>
        <v>5.771604938271605E-3</v>
      </c>
      <c r="AW1" s="8" t="s">
        <v>265</v>
      </c>
      <c r="AZ1" s="25">
        <v>86400</v>
      </c>
      <c r="BA1" s="119" t="s">
        <v>194</v>
      </c>
      <c r="BB1" s="120"/>
      <c r="BC1" s="120" t="s">
        <v>195</v>
      </c>
      <c r="BD1" s="120" t="s">
        <v>196</v>
      </c>
      <c r="BE1" s="121"/>
      <c r="BQ1" s="123" t="s">
        <v>279</v>
      </c>
      <c r="BR1" s="122" t="s">
        <v>28</v>
      </c>
      <c r="BS1" s="123" t="s">
        <v>198</v>
      </c>
      <c r="BT1" s="124" t="s">
        <v>199</v>
      </c>
      <c r="BU1" s="125" t="s">
        <v>200</v>
      </c>
      <c r="BV1" s="126" t="s">
        <v>201</v>
      </c>
      <c r="BW1" s="125" t="s">
        <v>202</v>
      </c>
      <c r="BX1" s="126" t="s">
        <v>203</v>
      </c>
      <c r="BY1" s="125" t="s">
        <v>204</v>
      </c>
      <c r="BZ1" s="24" t="s">
        <v>205</v>
      </c>
      <c r="CA1" s="24" t="s">
        <v>206</v>
      </c>
      <c r="CB1" s="24" t="s">
        <v>207</v>
      </c>
      <c r="CC1" s="24" t="s">
        <v>208</v>
      </c>
      <c r="CD1" s="24" t="s">
        <v>209</v>
      </c>
      <c r="CE1" s="24" t="s">
        <v>210</v>
      </c>
      <c r="CF1" s="24" t="s">
        <v>211</v>
      </c>
      <c r="CG1" s="126" t="s">
        <v>212</v>
      </c>
      <c r="CI1" s="122" t="s">
        <v>28</v>
      </c>
      <c r="CJ1" s="123" t="s">
        <v>198</v>
      </c>
      <c r="CK1" s="124" t="s">
        <v>199</v>
      </c>
      <c r="CL1" s="125" t="s">
        <v>200</v>
      </c>
      <c r="CM1" s="126" t="s">
        <v>201</v>
      </c>
      <c r="CN1" s="125" t="s">
        <v>202</v>
      </c>
      <c r="CO1" s="126" t="s">
        <v>203</v>
      </c>
      <c r="CP1" s="125" t="s">
        <v>204</v>
      </c>
      <c r="CQ1" s="24" t="s">
        <v>205</v>
      </c>
      <c r="CR1" s="24" t="s">
        <v>206</v>
      </c>
      <c r="CS1" s="24" t="s">
        <v>207</v>
      </c>
      <c r="CT1" s="24" t="s">
        <v>208</v>
      </c>
      <c r="CU1" s="24" t="s">
        <v>209</v>
      </c>
      <c r="CV1" s="24" t="s">
        <v>210</v>
      </c>
      <c r="CW1" s="24" t="s">
        <v>211</v>
      </c>
      <c r="CX1" s="126" t="s">
        <v>212</v>
      </c>
    </row>
    <row r="2" spans="1:102" ht="12.95" customHeight="1">
      <c r="A2" t="s">
        <v>1</v>
      </c>
      <c r="B2" s="11" t="s">
        <v>2</v>
      </c>
      <c r="C2" s="12" t="s">
        <v>3</v>
      </c>
      <c r="D2" s="12"/>
      <c r="E2" s="116"/>
      <c r="X2" s="8" t="s">
        <v>266</v>
      </c>
      <c r="AA2" s="128" t="s">
        <v>213</v>
      </c>
      <c r="AB2" s="129">
        <f>C7</f>
        <v>43764.333189999998</v>
      </c>
      <c r="AC2" s="130" t="s">
        <v>214</v>
      </c>
      <c r="AD2" s="129">
        <f>C8</f>
        <v>0.36150212700000001</v>
      </c>
      <c r="AE2" s="131" t="s">
        <v>215</v>
      </c>
      <c r="AF2" s="25" t="s">
        <v>280</v>
      </c>
      <c r="AG2" s="25" t="s">
        <v>281</v>
      </c>
      <c r="AH2" s="25"/>
      <c r="AI2" s="25"/>
      <c r="AJ2" s="206"/>
      <c r="AK2" s="206"/>
      <c r="AL2" s="25"/>
      <c r="AM2" s="25"/>
      <c r="AN2" s="206"/>
      <c r="AP2" s="206"/>
      <c r="AQ2" s="25"/>
      <c r="AR2" s="206"/>
      <c r="AS2" s="25"/>
      <c r="AT2" s="25"/>
      <c r="AU2" s="206"/>
      <c r="AV2" s="25"/>
      <c r="AW2" s="8" t="s">
        <v>266</v>
      </c>
      <c r="AX2" s="25"/>
      <c r="AY2" s="206"/>
      <c r="AZ2" s="25"/>
      <c r="BA2" s="128" t="s">
        <v>213</v>
      </c>
      <c r="BB2" s="129">
        <f>C7</f>
        <v>43764.333189999998</v>
      </c>
      <c r="BC2" s="130" t="s">
        <v>214</v>
      </c>
      <c r="BD2" s="129">
        <f>C8</f>
        <v>0.36150212700000001</v>
      </c>
      <c r="BE2" s="131" t="s">
        <v>215</v>
      </c>
      <c r="BF2" s="25" t="s">
        <v>282</v>
      </c>
      <c r="BQ2">
        <f t="shared" ref="BQ2:BQ33" si="0">BS2+CL2</f>
        <v>5.3530482176536227E-2</v>
      </c>
      <c r="BR2">
        <v>-60000</v>
      </c>
      <c r="BS2">
        <f t="shared" ref="BS2:BS33" si="1">AB$3+AB$4*BR2+AB$5*BR2^2+BU2</f>
        <v>5.1314539899050549E-2</v>
      </c>
      <c r="BT2">
        <f t="shared" ref="BT2:BT33" si="2">AB$3+AB$4*BR2+AB$5*BR2^2</f>
        <v>5.3412491637145454E-2</v>
      </c>
      <c r="BU2">
        <f t="shared" ref="BU2:BU33" si="3">$AB$6*($AB$11/BV2*BW2+$AB$12)</f>
        <v>-2.0979517380949057E-3</v>
      </c>
      <c r="BV2">
        <f t="shared" ref="BV2:BV33" si="4">1+$AB$7*COS(BX2)</f>
        <v>1.1811172550237889</v>
      </c>
      <c r="BW2">
        <f t="shared" ref="BW2:BW33" si="5">SIN(BX2+RADIANS($AB$9))</f>
        <v>0.28918276159339024</v>
      </c>
      <c r="BX2">
        <f t="shared" ref="BX2:BX33" si="6">2*ATAN(BY2)</f>
        <v>1.1921887123274753</v>
      </c>
      <c r="BY2">
        <f t="shared" ref="BY2:BY33" si="7">SQRT((1+$AB$7)/(1-$AB$7))*TAN(BZ2/2)</f>
        <v>0.67841840504059725</v>
      </c>
      <c r="BZ2">
        <f t="shared" ref="BZ2:CF11" si="8">$CG2+$AB$7*SIN(CA2)</f>
        <v>-11.810695009686567</v>
      </c>
      <c r="CA2">
        <f t="shared" si="8"/>
        <v>-11.811251448530072</v>
      </c>
      <c r="CB2">
        <f t="shared" si="8"/>
        <v>-11.812809775277147</v>
      </c>
      <c r="CC2">
        <f t="shared" si="8"/>
        <v>-11.817161860477173</v>
      </c>
      <c r="CD2">
        <f t="shared" si="8"/>
        <v>-11.829224323811465</v>
      </c>
      <c r="CE2">
        <f t="shared" si="8"/>
        <v>-11.861991905364196</v>
      </c>
      <c r="CF2">
        <f t="shared" si="8"/>
        <v>-11.946797214915717</v>
      </c>
      <c r="CG2">
        <f t="shared" ref="CG2:CG33" si="9">RADIANS($AB$9)+$AB$18*(BR2-AB$15)</f>
        <v>-12.146528979634722</v>
      </c>
      <c r="CI2" s="23">
        <f t="shared" ref="CI2:CI33" si="10">BR2</f>
        <v>-60000</v>
      </c>
      <c r="CJ2" s="86">
        <f t="shared" ref="CJ2:CJ33" si="11">AB$3+AB$4*BR2+AB$5*BR2^2+CL2</f>
        <v>5.5628433914631133E-2</v>
      </c>
      <c r="CK2" s="86">
        <f t="shared" ref="CK2:CK33" si="12">AB$3+AB$4*BR2+AB$5*BR2^2</f>
        <v>5.3412491637145454E-2</v>
      </c>
      <c r="CL2">
        <f t="shared" ref="CL2:CL33" si="13">$BB$6*($BB$11/CM2*CN2+$BB$12)</f>
        <v>2.2159422774856779E-3</v>
      </c>
      <c r="CM2">
        <f t="shared" ref="CM2:CM33" si="14">1+$BB$7*COS(CO2)</f>
        <v>1.1504130048034991</v>
      </c>
      <c r="CN2">
        <f t="shared" ref="CN2:CN33" si="15">SIN(CO2+RADIANS($BB$9))</f>
        <v>0.93736356134592569</v>
      </c>
      <c r="CO2">
        <f t="shared" ref="CO2:CO33" si="16">2*ATAN(CP2)</f>
        <v>-0.48476951166485838</v>
      </c>
      <c r="CP2">
        <f t="shared" ref="CP2:CP33" si="17">TAN(CQ2/2)*SQRT((1+$BB$7)/(1-$BB$7))</f>
        <v>-0.24724575338757171</v>
      </c>
      <c r="CQ2">
        <f t="shared" ref="CQ2:CW11" si="18">$CX2+$BB$7*SIN(CR2)</f>
        <v>-25.543363029730649</v>
      </c>
      <c r="CR2">
        <f t="shared" si="18"/>
        <v>-25.543362194503164</v>
      </c>
      <c r="CS2">
        <f t="shared" si="18"/>
        <v>-25.543356835967728</v>
      </c>
      <c r="CT2">
        <f t="shared" si="18"/>
        <v>-25.543322457724464</v>
      </c>
      <c r="CU2">
        <f t="shared" si="18"/>
        <v>-25.543101912753098</v>
      </c>
      <c r="CV2">
        <f t="shared" si="18"/>
        <v>-25.541687564530751</v>
      </c>
      <c r="CW2">
        <f t="shared" si="18"/>
        <v>-25.532637797865057</v>
      </c>
      <c r="CX2">
        <f t="shared" ref="CX2:CX33" si="19">RADIANS($BB$9)+$BB$18*(CI2-BB$15)</f>
        <v>-25.475502641933531</v>
      </c>
    </row>
    <row r="3" spans="1:102" ht="12.95" customHeight="1">
      <c r="A3" s="207" t="s">
        <v>283</v>
      </c>
      <c r="B3" s="208"/>
      <c r="C3" s="209"/>
      <c r="D3" s="210"/>
      <c r="E3" s="201" t="s">
        <v>266</v>
      </c>
      <c r="AA3" s="136" t="s">
        <v>219</v>
      </c>
      <c r="AB3" s="137">
        <f t="shared" ref="AB3:AB10" si="20">AC3*AD3</f>
        <v>6.2454232357453347E-3</v>
      </c>
      <c r="AC3" s="138">
        <v>0.62454232357453343</v>
      </c>
      <c r="AD3">
        <v>0.01</v>
      </c>
      <c r="AE3" s="139" t="s">
        <v>215</v>
      </c>
      <c r="AF3" s="211">
        <v>1.5457350782807153</v>
      </c>
      <c r="AG3" s="138">
        <v>0.6150557446233974</v>
      </c>
      <c r="AH3" s="138">
        <v>0.76899098395166654</v>
      </c>
      <c r="AI3" s="212"/>
      <c r="AJ3" s="212"/>
      <c r="AK3" s="212"/>
      <c r="AL3" s="212"/>
      <c r="AN3" s="25"/>
      <c r="AS3" s="213"/>
      <c r="AZ3" s="25"/>
      <c r="BA3" s="136" t="s">
        <v>219</v>
      </c>
      <c r="BB3" s="137"/>
      <c r="BC3" s="138"/>
      <c r="BD3">
        <v>0.01</v>
      </c>
      <c r="BE3" s="139" t="s">
        <v>215</v>
      </c>
      <c r="BQ3">
        <f t="shared" si="0"/>
        <v>5.5214628469454671E-2</v>
      </c>
      <c r="BR3">
        <v>-59000</v>
      </c>
      <c r="BS3">
        <f t="shared" si="1"/>
        <v>5.2925854675821976E-2</v>
      </c>
      <c r="BT3">
        <f t="shared" si="2"/>
        <v>5.2443871815700142E-2</v>
      </c>
      <c r="BU3">
        <f t="shared" si="3"/>
        <v>4.8198286012183047E-4</v>
      </c>
      <c r="BV3">
        <f t="shared" si="4"/>
        <v>1.0265144269812563</v>
      </c>
      <c r="BW3">
        <f t="shared" si="5"/>
        <v>0.57927836495897134</v>
      </c>
      <c r="BX3">
        <f t="shared" si="6"/>
        <v>1.5166588101877811</v>
      </c>
      <c r="BY3">
        <f t="shared" si="7"/>
        <v>0.94727675836492709</v>
      </c>
      <c r="BZ3">
        <f t="shared" si="8"/>
        <v>-11.554241977109687</v>
      </c>
      <c r="CA3">
        <f t="shared" si="8"/>
        <v>-11.554383878848416</v>
      </c>
      <c r="CB3">
        <f t="shared" si="8"/>
        <v>-11.554929864226716</v>
      </c>
      <c r="CC3">
        <f t="shared" si="8"/>
        <v>-11.557026189550697</v>
      </c>
      <c r="CD3">
        <f t="shared" si="8"/>
        <v>-11.565011067841599</v>
      </c>
      <c r="CE3">
        <f t="shared" si="8"/>
        <v>-11.594557866389115</v>
      </c>
      <c r="CF3">
        <f t="shared" si="8"/>
        <v>-11.694382345149391</v>
      </c>
      <c r="CG3">
        <f t="shared" si="9"/>
        <v>-11.96970652833374</v>
      </c>
      <c r="CI3" s="23">
        <f t="shared" si="10"/>
        <v>-59000</v>
      </c>
      <c r="CJ3" s="86">
        <f t="shared" si="11"/>
        <v>5.4732645609332838E-2</v>
      </c>
      <c r="CK3" s="86">
        <f t="shared" si="12"/>
        <v>5.2443871815700142E-2</v>
      </c>
      <c r="CL3">
        <f t="shared" si="13"/>
        <v>2.2887737936326921E-3</v>
      </c>
      <c r="CM3">
        <f t="shared" si="14"/>
        <v>1.1699993291404478</v>
      </c>
      <c r="CN3">
        <f t="shared" si="15"/>
        <v>0.9913314414088743</v>
      </c>
      <c r="CO3">
        <f t="shared" si="16"/>
        <v>2.8093541093420797E-3</v>
      </c>
      <c r="CP3">
        <f t="shared" si="17"/>
        <v>1.4046779785361217E-3</v>
      </c>
      <c r="CQ3">
        <f t="shared" si="18"/>
        <v>-25.130375022004507</v>
      </c>
      <c r="CR3">
        <f t="shared" si="18"/>
        <v>-25.130375030063234</v>
      </c>
      <c r="CS3">
        <f t="shared" si="18"/>
        <v>-25.130375077467626</v>
      </c>
      <c r="CT3">
        <f t="shared" si="18"/>
        <v>-25.130375356317789</v>
      </c>
      <c r="CU3">
        <f t="shared" si="18"/>
        <v>-25.13037699661745</v>
      </c>
      <c r="CV3">
        <f t="shared" si="18"/>
        <v>-25.13038664546584</v>
      </c>
      <c r="CW3">
        <f t="shared" si="18"/>
        <v>-25.130443403551116</v>
      </c>
      <c r="CX3">
        <f t="shared" si="19"/>
        <v>-25.130777275400515</v>
      </c>
    </row>
    <row r="4" spans="1:102" ht="12.95" customHeight="1">
      <c r="A4" s="14" t="s">
        <v>4</v>
      </c>
      <c r="B4" s="140"/>
      <c r="C4" s="141">
        <v>43764.333400000003</v>
      </c>
      <c r="D4" s="142">
        <v>0.36150209999999999</v>
      </c>
      <c r="E4" s="118"/>
      <c r="AA4" s="143" t="s">
        <v>220</v>
      </c>
      <c r="AB4" s="144">
        <f t="shared" si="20"/>
        <v>-6.0052253744731188E-7</v>
      </c>
      <c r="AC4" s="145">
        <v>-6.0052253744731185</v>
      </c>
      <c r="AD4">
        <v>9.9999999999999995E-8</v>
      </c>
      <c r="AE4" s="139" t="s">
        <v>284</v>
      </c>
      <c r="AF4" s="214">
        <v>-4.476253076545273</v>
      </c>
      <c r="AG4" s="145">
        <v>-5.9000178825804817</v>
      </c>
      <c r="AH4" s="145">
        <v>-5.8854086250276589</v>
      </c>
      <c r="AI4" s="215"/>
      <c r="AJ4" s="215"/>
      <c r="AK4" s="215"/>
      <c r="AL4" s="215"/>
      <c r="AN4" s="25"/>
      <c r="AS4" s="213"/>
      <c r="AZ4" s="25"/>
      <c r="BA4" s="143" t="s">
        <v>220</v>
      </c>
      <c r="BB4" s="144"/>
      <c r="BC4" s="145"/>
      <c r="BD4">
        <v>9.9999999999999995E-8</v>
      </c>
      <c r="BE4" s="139" t="s">
        <v>284</v>
      </c>
      <c r="BQ4">
        <f t="shared" si="0"/>
        <v>5.6175742653884864E-2</v>
      </c>
      <c r="BR4">
        <v>-58000</v>
      </c>
      <c r="BS4">
        <f t="shared" si="1"/>
        <v>5.4198896104575921E-2</v>
      </c>
      <c r="BT4">
        <f t="shared" si="2"/>
        <v>5.148143850322958E-2</v>
      </c>
      <c r="BU4">
        <f t="shared" si="3"/>
        <v>2.7174576013463412E-3</v>
      </c>
      <c r="BV4">
        <f t="shared" si="4"/>
        <v>0.90555828394325533</v>
      </c>
      <c r="BW4">
        <f t="shared" si="5"/>
        <v>0.76169980972885953</v>
      </c>
      <c r="BX4">
        <f t="shared" si="6"/>
        <v>1.764748230232887</v>
      </c>
      <c r="BY4">
        <f t="shared" si="7"/>
        <v>1.2155291033062874</v>
      </c>
      <c r="BZ4">
        <f t="shared" si="8"/>
        <v>-11.330038987354097</v>
      </c>
      <c r="CA4">
        <f t="shared" si="8"/>
        <v>-11.330052235146354</v>
      </c>
      <c r="CB4">
        <f t="shared" si="8"/>
        <v>-11.330134583841708</v>
      </c>
      <c r="CC4">
        <f t="shared" si="8"/>
        <v>-11.330646029097251</v>
      </c>
      <c r="CD4">
        <f t="shared" si="8"/>
        <v>-11.333805811364108</v>
      </c>
      <c r="CE4">
        <f t="shared" si="8"/>
        <v>-11.352731676514731</v>
      </c>
      <c r="CF4">
        <f t="shared" si="8"/>
        <v>-11.450553404872325</v>
      </c>
      <c r="CG4">
        <f t="shared" si="9"/>
        <v>-11.792884077032754</v>
      </c>
      <c r="CI4" s="23">
        <f t="shared" si="10"/>
        <v>-58000</v>
      </c>
      <c r="CJ4" s="86">
        <f t="shared" si="11"/>
        <v>5.3458285052538523E-2</v>
      </c>
      <c r="CK4" s="86">
        <f t="shared" si="12"/>
        <v>5.148143850322958E-2</v>
      </c>
      <c r="CL4">
        <f t="shared" si="13"/>
        <v>1.9768465493089438E-3</v>
      </c>
      <c r="CM4">
        <f t="shared" si="14"/>
        <v>1.1499806107449086</v>
      </c>
      <c r="CN4">
        <f t="shared" si="15"/>
        <v>0.8143685185980678</v>
      </c>
      <c r="CO4">
        <f t="shared" si="16"/>
        <v>0.49019963689994567</v>
      </c>
      <c r="CP4">
        <f t="shared" si="17"/>
        <v>0.25012873143055736</v>
      </c>
      <c r="CQ4">
        <f t="shared" si="18"/>
        <v>-24.717467108224255</v>
      </c>
      <c r="CR4">
        <f t="shared" si="18"/>
        <v>-24.717467942741617</v>
      </c>
      <c r="CS4">
        <f t="shared" si="18"/>
        <v>-24.717473307645598</v>
      </c>
      <c r="CT4">
        <f t="shared" si="18"/>
        <v>-24.717507796972065</v>
      </c>
      <c r="CU4">
        <f t="shared" si="18"/>
        <v>-24.717729505781815</v>
      </c>
      <c r="CV4">
        <f t="shared" si="18"/>
        <v>-24.719154207114325</v>
      </c>
      <c r="CW4">
        <f t="shared" si="18"/>
        <v>-24.728288293735982</v>
      </c>
      <c r="CX4">
        <f t="shared" si="19"/>
        <v>-24.786051908867503</v>
      </c>
    </row>
    <row r="5" spans="1:102" ht="12.95" customHeight="1">
      <c r="A5" s="18" t="s">
        <v>5</v>
      </c>
      <c r="B5"/>
      <c r="C5" s="19">
        <v>-9.5</v>
      </c>
      <c r="D5" t="s">
        <v>6</v>
      </c>
      <c r="E5" s="116"/>
      <c r="AA5" s="143" t="s">
        <v>221</v>
      </c>
      <c r="AB5" s="144">
        <f t="shared" si="20"/>
        <v>3.0932544873781691E-12</v>
      </c>
      <c r="AC5" s="145">
        <v>0.30932544873781692</v>
      </c>
      <c r="AD5">
        <v>9.9999999999999994E-12</v>
      </c>
      <c r="AE5" s="139" t="s">
        <v>285</v>
      </c>
      <c r="AF5" s="214">
        <v>-1.2083618613266025</v>
      </c>
      <c r="AG5" s="145">
        <v>0.3048756378809932</v>
      </c>
      <c r="AH5" s="145">
        <v>0.1846814478287768</v>
      </c>
      <c r="AI5" s="215"/>
      <c r="AJ5" s="215"/>
      <c r="AK5" s="215"/>
      <c r="AL5" s="215"/>
      <c r="AN5" s="25"/>
      <c r="AP5" s="159"/>
      <c r="AQ5" s="159"/>
      <c r="AR5" s="159"/>
      <c r="AS5" s="216"/>
      <c r="AZ5" s="25"/>
      <c r="BA5" s="143" t="s">
        <v>221</v>
      </c>
      <c r="BB5" s="144"/>
      <c r="BC5" s="145"/>
      <c r="BD5">
        <v>9.9999999999999994E-12</v>
      </c>
      <c r="BE5" s="139" t="s">
        <v>286</v>
      </c>
      <c r="BQ5">
        <f t="shared" si="0"/>
        <v>5.6478078390627975E-2</v>
      </c>
      <c r="BR5">
        <v>-57000</v>
      </c>
      <c r="BS5">
        <f t="shared" si="1"/>
        <v>5.5120981497959777E-2</v>
      </c>
      <c r="BT5">
        <f t="shared" si="2"/>
        <v>5.0525191699733782E-2</v>
      </c>
      <c r="BU5">
        <f t="shared" si="3"/>
        <v>4.5957897982259951E-3</v>
      </c>
      <c r="BV5">
        <f t="shared" si="4"/>
        <v>0.81352864076382414</v>
      </c>
      <c r="BW5">
        <f t="shared" si="5"/>
        <v>0.87351443446179811</v>
      </c>
      <c r="BX5">
        <f t="shared" si="6"/>
        <v>1.9611914023028953</v>
      </c>
      <c r="BY5">
        <f t="shared" si="7"/>
        <v>1.4928798919541346</v>
      </c>
      <c r="BZ5">
        <f t="shared" si="8"/>
        <v>-11.130516149118593</v>
      </c>
      <c r="CA5">
        <f t="shared" si="8"/>
        <v>-11.130516286305257</v>
      </c>
      <c r="CB5">
        <f t="shared" si="8"/>
        <v>-11.130518367363267</v>
      </c>
      <c r="CC5">
        <f t="shared" si="8"/>
        <v>-11.130549932136033</v>
      </c>
      <c r="CD5">
        <f t="shared" si="8"/>
        <v>-11.131027799363679</v>
      </c>
      <c r="CE5">
        <f t="shared" si="8"/>
        <v>-11.138067898061532</v>
      </c>
      <c r="CF5">
        <f t="shared" si="8"/>
        <v>-11.217399978017978</v>
      </c>
      <c r="CG5">
        <f t="shared" si="9"/>
        <v>-11.616061625731772</v>
      </c>
      <c r="CI5" s="23">
        <f t="shared" si="10"/>
        <v>-57000</v>
      </c>
      <c r="CJ5" s="86">
        <f t="shared" si="11"/>
        <v>5.188228859240198E-2</v>
      </c>
      <c r="CK5" s="86">
        <f t="shared" si="12"/>
        <v>5.0525191699733782E-2</v>
      </c>
      <c r="CL5">
        <f t="shared" si="13"/>
        <v>1.3570968926681956E-3</v>
      </c>
      <c r="CM5">
        <f t="shared" si="14"/>
        <v>1.0992502661985508</v>
      </c>
      <c r="CN5">
        <f t="shared" si="15"/>
        <v>0.47457024177118379</v>
      </c>
      <c r="CO5">
        <f t="shared" si="16"/>
        <v>0.94736416511769594</v>
      </c>
      <c r="CP5">
        <f t="shared" si="17"/>
        <v>0.51260676620935108</v>
      </c>
      <c r="CQ5">
        <f t="shared" si="18"/>
        <v>-24.31759633151966</v>
      </c>
      <c r="CR5">
        <f t="shared" si="18"/>
        <v>-24.31759662589204</v>
      </c>
      <c r="CS5">
        <f t="shared" si="18"/>
        <v>-24.317599150961961</v>
      </c>
      <c r="CT5">
        <f t="shared" si="18"/>
        <v>-24.317620810250357</v>
      </c>
      <c r="CU5">
        <f t="shared" si="18"/>
        <v>-24.31780657664908</v>
      </c>
      <c r="CV5">
        <f t="shared" si="18"/>
        <v>-24.319398349096694</v>
      </c>
      <c r="CW5">
        <f t="shared" si="18"/>
        <v>-24.332929847592172</v>
      </c>
      <c r="CX5">
        <f t="shared" si="19"/>
        <v>-24.44132654233449</v>
      </c>
    </row>
    <row r="6" spans="1:102" ht="12.95" customHeight="1">
      <c r="A6" s="14" t="s">
        <v>7</v>
      </c>
      <c r="B6" s="11"/>
      <c r="C6" s="12"/>
      <c r="D6" s="12"/>
      <c r="E6" s="116"/>
      <c r="F6" s="8" t="s">
        <v>287</v>
      </c>
      <c r="X6" s="202">
        <f>W18*X13</f>
        <v>1.0627030476890327E-2</v>
      </c>
      <c r="Y6" s="203">
        <f>X6/AD6</f>
        <v>1.0627030476890327</v>
      </c>
      <c r="AA6" s="143" t="s">
        <v>222</v>
      </c>
      <c r="AB6" s="144">
        <f t="shared" si="20"/>
        <v>1.0627030476890327E-2</v>
      </c>
      <c r="AC6" s="145">
        <v>1.0627030476890327</v>
      </c>
      <c r="AD6">
        <v>0.01</v>
      </c>
      <c r="AE6" s="139" t="s">
        <v>215</v>
      </c>
      <c r="AF6" s="214">
        <v>1.0619753086419754</v>
      </c>
      <c r="AG6" s="217">
        <v>1.0619753086419754</v>
      </c>
      <c r="AH6" s="145">
        <v>1.2656732929242362</v>
      </c>
      <c r="AI6" s="215"/>
      <c r="AJ6" s="215"/>
      <c r="AK6" s="215"/>
      <c r="AL6" s="215"/>
      <c r="AM6" s="218"/>
      <c r="AN6" s="218"/>
      <c r="AP6" s="219"/>
      <c r="AQ6" s="219"/>
      <c r="AS6" s="213"/>
      <c r="AW6" s="146">
        <f>AW13*$W$18</f>
        <v>2.3102240167152885E-3</v>
      </c>
      <c r="AX6" s="220">
        <f>AW6/BD6</f>
        <v>0.23102240167152885</v>
      </c>
      <c r="AZ6" s="25"/>
      <c r="BA6" s="143" t="s">
        <v>222</v>
      </c>
      <c r="BB6" s="144">
        <f>BC6*BD6</f>
        <v>2.3086419753086422E-3</v>
      </c>
      <c r="BC6" s="221">
        <v>0.23086419753086421</v>
      </c>
      <c r="BD6">
        <v>0.01</v>
      </c>
      <c r="BE6" s="139" t="s">
        <v>215</v>
      </c>
      <c r="BF6" s="138">
        <v>7.2433641975308634</v>
      </c>
      <c r="BQ6">
        <f t="shared" si="0"/>
        <v>5.6286933357746635E-2</v>
      </c>
      <c r="BR6">
        <v>-56000</v>
      </c>
      <c r="BS6">
        <f t="shared" si="1"/>
        <v>5.5717092190612647E-2</v>
      </c>
      <c r="BT6">
        <f t="shared" si="2"/>
        <v>4.9575131405212733E-2</v>
      </c>
      <c r="BU6">
        <f t="shared" si="3"/>
        <v>6.1419607853999136E-3</v>
      </c>
      <c r="BV6">
        <f t="shared" si="4"/>
        <v>0.74321893908633885</v>
      </c>
      <c r="BW6">
        <f t="shared" si="5"/>
        <v>0.94032075779063395</v>
      </c>
      <c r="BX6">
        <f t="shared" si="6"/>
        <v>2.1223873832911595</v>
      </c>
      <c r="BY6">
        <f t="shared" si="7"/>
        <v>1.7894301066082081</v>
      </c>
      <c r="BZ6">
        <f t="shared" si="8"/>
        <v>-10.949753473457758</v>
      </c>
      <c r="CA6">
        <f t="shared" si="8"/>
        <v>-10.949753473323666</v>
      </c>
      <c r="CB6">
        <f t="shared" si="8"/>
        <v>-10.949753479298106</v>
      </c>
      <c r="CC6">
        <f t="shared" si="8"/>
        <v>-10.949753213109673</v>
      </c>
      <c r="CD6">
        <f t="shared" si="8"/>
        <v>-10.94976507451068</v>
      </c>
      <c r="CE6">
        <f t="shared" si="8"/>
        <v>-10.949239473282651</v>
      </c>
      <c r="CF6">
        <f t="shared" si="8"/>
        <v>-10.996678734772631</v>
      </c>
      <c r="CG6">
        <f t="shared" si="9"/>
        <v>-11.43923917443079</v>
      </c>
      <c r="CI6" s="23">
        <f t="shared" si="10"/>
        <v>-56000</v>
      </c>
      <c r="CJ6" s="86">
        <f t="shared" si="11"/>
        <v>5.0144972572346722E-2</v>
      </c>
      <c r="CK6" s="86">
        <f t="shared" si="12"/>
        <v>4.9575131405212733E-2</v>
      </c>
      <c r="CL6">
        <f t="shared" si="13"/>
        <v>5.6984116713399032E-4</v>
      </c>
      <c r="CM6">
        <f t="shared" si="14"/>
        <v>1.0358557525639742</v>
      </c>
      <c r="CN6">
        <f t="shared" si="15"/>
        <v>8.3458515514010845E-2</v>
      </c>
      <c r="CO6">
        <f t="shared" si="16"/>
        <v>1.3582841852728837</v>
      </c>
      <c r="CP6">
        <f t="shared" si="17"/>
        <v>0.80724343701059054</v>
      </c>
      <c r="CQ6">
        <f t="shared" si="18"/>
        <v>-23.938512695893735</v>
      </c>
      <c r="CR6">
        <f t="shared" si="18"/>
        <v>-23.93851270663583</v>
      </c>
      <c r="CS6">
        <f t="shared" si="18"/>
        <v>-23.938512878470139</v>
      </c>
      <c r="CT6">
        <f t="shared" si="18"/>
        <v>-23.938515627181214</v>
      </c>
      <c r="CU6">
        <f t="shared" si="18"/>
        <v>-23.938559593758541</v>
      </c>
      <c r="CV6">
        <f t="shared" si="18"/>
        <v>-23.939262191137527</v>
      </c>
      <c r="CW6">
        <f t="shared" si="18"/>
        <v>-23.95032572569848</v>
      </c>
      <c r="CX6">
        <f t="shared" si="19"/>
        <v>-24.096601175801474</v>
      </c>
    </row>
    <row r="7" spans="1:102" ht="12.95" customHeight="1">
      <c r="A7" t="s">
        <v>8</v>
      </c>
      <c r="B7" s="12">
        <v>43764.333189999998</v>
      </c>
      <c r="C7" s="12">
        <v>43764.333189999998</v>
      </c>
      <c r="D7" s="204" t="s">
        <v>265</v>
      </c>
      <c r="E7" s="116"/>
      <c r="F7" s="12">
        <v>43764.342149999997</v>
      </c>
      <c r="X7" s="8">
        <v>0.49</v>
      </c>
      <c r="Y7" s="203">
        <f>X7/AD7</f>
        <v>0.49</v>
      </c>
      <c r="AA7" s="143" t="s">
        <v>223</v>
      </c>
      <c r="AB7" s="144">
        <f t="shared" si="20"/>
        <v>0.49</v>
      </c>
      <c r="AC7" s="145">
        <v>0.49</v>
      </c>
      <c r="AD7">
        <v>1</v>
      </c>
      <c r="AE7" s="139" t="s">
        <v>288</v>
      </c>
      <c r="AF7" s="214">
        <v>0.49</v>
      </c>
      <c r="AG7" s="217">
        <v>0.49</v>
      </c>
      <c r="AH7" s="145">
        <v>0.52882130824033446</v>
      </c>
      <c r="AI7" s="215"/>
      <c r="AJ7" s="215"/>
      <c r="AK7" s="215"/>
      <c r="AL7" s="215"/>
      <c r="AM7" s="222"/>
      <c r="AN7" s="222"/>
      <c r="AR7" s="223"/>
      <c r="AS7" s="213"/>
      <c r="AW7">
        <v>0.17</v>
      </c>
      <c r="AX7" s="220">
        <f>AW7/BD7</f>
        <v>0.17</v>
      </c>
      <c r="AZ7" s="25"/>
      <c r="BA7" s="143" t="s">
        <v>223</v>
      </c>
      <c r="BB7" s="144">
        <f>BC7*BD7</f>
        <v>0.17</v>
      </c>
      <c r="BC7" s="221">
        <v>0.17</v>
      </c>
      <c r="BD7">
        <v>1</v>
      </c>
      <c r="BE7" s="139" t="s">
        <v>288</v>
      </c>
      <c r="BF7" s="145">
        <v>0.70299999999999996</v>
      </c>
      <c r="BQ7">
        <f t="shared" si="0"/>
        <v>5.5773533032710723E-2</v>
      </c>
      <c r="BR7">
        <v>-55000</v>
      </c>
      <c r="BS7">
        <f t="shared" si="1"/>
        <v>5.6020337196980602E-2</v>
      </c>
      <c r="BT7">
        <f t="shared" si="2"/>
        <v>4.8631257619666447E-2</v>
      </c>
      <c r="BU7">
        <f t="shared" si="3"/>
        <v>7.3890795773141555E-3</v>
      </c>
      <c r="BV7">
        <f t="shared" si="4"/>
        <v>0.68882371437965717</v>
      </c>
      <c r="BW7">
        <f t="shared" si="5"/>
        <v>0.97787686023269049</v>
      </c>
      <c r="BX7">
        <f t="shared" si="6"/>
        <v>2.2588742899518293</v>
      </c>
      <c r="BY7">
        <f t="shared" si="7"/>
        <v>2.1166618741159411</v>
      </c>
      <c r="BZ7">
        <f t="shared" si="8"/>
        <v>-10.783404359420185</v>
      </c>
      <c r="CA7">
        <f t="shared" si="8"/>
        <v>-10.783404278523138</v>
      </c>
      <c r="CB7">
        <f t="shared" si="8"/>
        <v>-10.783405062524231</v>
      </c>
      <c r="CC7">
        <f t="shared" si="8"/>
        <v>-10.783397464620373</v>
      </c>
      <c r="CD7">
        <f t="shared" si="8"/>
        <v>-10.783471108642749</v>
      </c>
      <c r="CE7">
        <f t="shared" si="8"/>
        <v>-10.782758358407438</v>
      </c>
      <c r="CF7">
        <f t="shared" si="8"/>
        <v>-10.789758650167602</v>
      </c>
      <c r="CG7">
        <f t="shared" si="9"/>
        <v>-11.262416723129808</v>
      </c>
      <c r="CI7" s="23">
        <f t="shared" si="10"/>
        <v>-55000</v>
      </c>
      <c r="CJ7" s="86">
        <f t="shared" si="11"/>
        <v>4.8384453455396569E-2</v>
      </c>
      <c r="CK7" s="86">
        <f t="shared" si="12"/>
        <v>4.8631257619666447E-2</v>
      </c>
      <c r="CL7">
        <f t="shared" si="13"/>
        <v>-2.4680416426987574E-4</v>
      </c>
      <c r="CM7">
        <f t="shared" si="14"/>
        <v>0.9744069307972224</v>
      </c>
      <c r="CN7">
        <f t="shared" si="15"/>
        <v>-0.2764310540553277</v>
      </c>
      <c r="CO7">
        <f t="shared" si="16"/>
        <v>1.7219183536722669</v>
      </c>
      <c r="CP7">
        <f t="shared" si="17"/>
        <v>1.1638116813815793</v>
      </c>
      <c r="CQ7">
        <f t="shared" si="18"/>
        <v>-23.581909688522941</v>
      </c>
      <c r="CR7">
        <f t="shared" si="18"/>
        <v>-23.581909688522941</v>
      </c>
      <c r="CS7">
        <f t="shared" si="18"/>
        <v>-23.581909688523371</v>
      </c>
      <c r="CT7">
        <f t="shared" si="18"/>
        <v>-23.581909688650097</v>
      </c>
      <c r="CU7">
        <f t="shared" si="18"/>
        <v>-23.581909725989654</v>
      </c>
      <c r="CV7">
        <f t="shared" si="18"/>
        <v>-23.581920725263419</v>
      </c>
      <c r="CW7">
        <f t="shared" si="18"/>
        <v>-23.584932871407378</v>
      </c>
      <c r="CX7">
        <f t="shared" si="19"/>
        <v>-23.751875809268462</v>
      </c>
    </row>
    <row r="8" spans="1:102" ht="12.95" customHeight="1">
      <c r="A8" t="s">
        <v>9</v>
      </c>
      <c r="B8" s="12">
        <v>0.36150212700000001</v>
      </c>
      <c r="C8" s="12">
        <v>0.36150212700000001</v>
      </c>
      <c r="D8" s="204" t="s">
        <v>265</v>
      </c>
      <c r="E8" s="116"/>
      <c r="F8" s="12">
        <v>0.36150146799999999</v>
      </c>
      <c r="X8" s="8">
        <v>35.17</v>
      </c>
      <c r="Y8" s="203">
        <f>X8/AD8</f>
        <v>3.5170000000000003</v>
      </c>
      <c r="AA8" s="143" t="s">
        <v>224</v>
      </c>
      <c r="AB8" s="144">
        <f t="shared" si="20"/>
        <v>35.17</v>
      </c>
      <c r="AC8" s="145">
        <v>3.5170000000000003</v>
      </c>
      <c r="AD8">
        <v>10</v>
      </c>
      <c r="AE8" s="139" t="s">
        <v>225</v>
      </c>
      <c r="AF8" s="214">
        <v>3.5170000000000003</v>
      </c>
      <c r="AG8" s="217">
        <v>3.5170000000000003</v>
      </c>
      <c r="AH8" s="145">
        <v>3.424927628133712</v>
      </c>
      <c r="AI8" s="215"/>
      <c r="AJ8" s="215"/>
      <c r="AK8" s="215"/>
      <c r="AL8" s="215"/>
      <c r="AM8" s="218"/>
      <c r="AN8" s="218"/>
      <c r="AR8" s="219"/>
      <c r="AS8" s="213"/>
      <c r="AW8">
        <v>18.04</v>
      </c>
      <c r="AX8" s="220">
        <f>AW8/BD8</f>
        <v>1.8039999999999998</v>
      </c>
      <c r="AZ8" s="25"/>
      <c r="BA8" s="143" t="s">
        <v>289</v>
      </c>
      <c r="BB8" s="144">
        <f>BC8*BD8</f>
        <v>18.04</v>
      </c>
      <c r="BC8" s="221">
        <v>1.8039999999999998</v>
      </c>
      <c r="BD8">
        <v>10</v>
      </c>
      <c r="BE8" s="139" t="s">
        <v>225</v>
      </c>
      <c r="BF8" s="145">
        <v>9.0351549665973057</v>
      </c>
      <c r="BQ8">
        <f t="shared" si="0"/>
        <v>5.5072119963005144E-2</v>
      </c>
      <c r="BR8">
        <v>-54000</v>
      </c>
      <c r="BS8">
        <f t="shared" si="1"/>
        <v>5.606244155086542E-2</v>
      </c>
      <c r="BT8">
        <f t="shared" si="2"/>
        <v>4.7693570343094918E-2</v>
      </c>
      <c r="BU8">
        <f t="shared" si="3"/>
        <v>8.3688712077705039E-3</v>
      </c>
      <c r="BV8">
        <f t="shared" si="4"/>
        <v>0.64619721998552193</v>
      </c>
      <c r="BW8">
        <f t="shared" si="5"/>
        <v>0.99576547857959419</v>
      </c>
      <c r="BX8">
        <f t="shared" si="6"/>
        <v>2.3775521178989543</v>
      </c>
      <c r="BY8">
        <f t="shared" si="7"/>
        <v>2.489065667294402</v>
      </c>
      <c r="BZ8">
        <f t="shared" si="8"/>
        <v>-10.628275755706783</v>
      </c>
      <c r="CA8">
        <f t="shared" si="8"/>
        <v>-10.628282047030529</v>
      </c>
      <c r="CB8">
        <f t="shared" si="8"/>
        <v>-10.628246293168555</v>
      </c>
      <c r="CC8">
        <f t="shared" si="8"/>
        <v>-10.628449528128094</v>
      </c>
      <c r="CD8">
        <f t="shared" si="8"/>
        <v>-10.627295709155714</v>
      </c>
      <c r="CE8">
        <f t="shared" si="8"/>
        <v>-10.633892893236307</v>
      </c>
      <c r="CF8">
        <f t="shared" si="8"/>
        <v>-10.597578312867181</v>
      </c>
      <c r="CG8">
        <f t="shared" si="9"/>
        <v>-11.085594271828823</v>
      </c>
      <c r="CI8" s="23">
        <f t="shared" si="10"/>
        <v>-54000</v>
      </c>
      <c r="CJ8" s="86">
        <f t="shared" si="11"/>
        <v>4.6703248755234641E-2</v>
      </c>
      <c r="CK8" s="86">
        <f t="shared" si="12"/>
        <v>4.7693570343094918E-2</v>
      </c>
      <c r="CL8">
        <f t="shared" si="13"/>
        <v>-9.9032158786027365E-4</v>
      </c>
      <c r="CM8">
        <f t="shared" si="14"/>
        <v>0.92232007881329758</v>
      </c>
      <c r="CN8">
        <f t="shared" si="15"/>
        <v>-0.56753529035632677</v>
      </c>
      <c r="CO8">
        <f t="shared" si="16"/>
        <v>2.0453491302877884</v>
      </c>
      <c r="CP8">
        <f t="shared" si="17"/>
        <v>1.6379374663480355</v>
      </c>
      <c r="CQ8">
        <f t="shared" si="18"/>
        <v>-23.245586739985377</v>
      </c>
      <c r="CR8">
        <f t="shared" si="18"/>
        <v>-23.245586742801265</v>
      </c>
      <c r="CS8">
        <f t="shared" si="18"/>
        <v>-23.245586689559047</v>
      </c>
      <c r="CT8">
        <f t="shared" si="18"/>
        <v>-23.245587696252688</v>
      </c>
      <c r="CU8">
        <f t="shared" si="18"/>
        <v>-23.245568662407262</v>
      </c>
      <c r="CV8">
        <f t="shared" si="18"/>
        <v>-23.245928728339607</v>
      </c>
      <c r="CW8">
        <f t="shared" si="18"/>
        <v>-23.239183091711951</v>
      </c>
      <c r="CX8">
        <f t="shared" si="19"/>
        <v>-23.40715044273545</v>
      </c>
    </row>
    <row r="9" spans="1:102" customFormat="1" ht="12.95" customHeight="1">
      <c r="A9" s="20" t="s">
        <v>10</v>
      </c>
      <c r="B9" s="21">
        <v>355</v>
      </c>
      <c r="C9" s="22" t="str">
        <f>"F"&amp;B9</f>
        <v>F355</v>
      </c>
      <c r="D9" s="23" t="str">
        <f>"G"&amp;B9</f>
        <v>G355</v>
      </c>
      <c r="G9" s="194"/>
      <c r="Q9" s="25"/>
      <c r="X9">
        <v>226</v>
      </c>
      <c r="Y9" s="203">
        <f>X9/AD9</f>
        <v>2.2599999999999998</v>
      </c>
      <c r="AA9" s="143" t="s">
        <v>226</v>
      </c>
      <c r="AB9" s="144">
        <f t="shared" si="20"/>
        <v>308.50165388260916</v>
      </c>
      <c r="AC9" s="145">
        <v>3.0850165388260917</v>
      </c>
      <c r="AD9">
        <v>100</v>
      </c>
      <c r="AE9" s="139" t="s">
        <v>227</v>
      </c>
      <c r="AF9" s="214">
        <v>2.2599999999999998</v>
      </c>
      <c r="AG9" s="217">
        <v>3.0914033306669402</v>
      </c>
      <c r="AH9" s="145">
        <v>3.3976683239803167</v>
      </c>
      <c r="AI9" s="215"/>
      <c r="AJ9" s="215"/>
      <c r="AK9" s="215"/>
      <c r="AL9" s="215"/>
      <c r="AM9" s="224"/>
      <c r="AN9" s="224"/>
      <c r="AP9" s="225"/>
      <c r="AQ9" s="225"/>
      <c r="AR9" s="225"/>
      <c r="AS9" s="213"/>
      <c r="AW9">
        <v>151</v>
      </c>
      <c r="AX9" s="220">
        <f>AW9/BD9</f>
        <v>1.51</v>
      </c>
      <c r="AZ9" s="25"/>
      <c r="BA9" s="143" t="s">
        <v>290</v>
      </c>
      <c r="BB9" s="144">
        <f>BC9*BD9</f>
        <v>97.388659474184607</v>
      </c>
      <c r="BC9" s="221">
        <v>0.97388659474184602</v>
      </c>
      <c r="BD9">
        <v>100</v>
      </c>
      <c r="BE9" s="139" t="s">
        <v>227</v>
      </c>
      <c r="BF9" s="145">
        <v>2.2599999999999998</v>
      </c>
      <c r="BQ9">
        <f t="shared" si="0"/>
        <v>5.4275465415125665E-2</v>
      </c>
      <c r="BR9">
        <v>-53000</v>
      </c>
      <c r="BS9">
        <f t="shared" si="1"/>
        <v>5.587116214128833E-2</v>
      </c>
      <c r="BT9">
        <f t="shared" si="2"/>
        <v>4.6762069575498139E-2</v>
      </c>
      <c r="BU9">
        <f t="shared" si="3"/>
        <v>9.1090925657901882E-3</v>
      </c>
      <c r="BV9">
        <f t="shared" si="4"/>
        <v>0.61245490617220444</v>
      </c>
      <c r="BW9">
        <f t="shared" si="5"/>
        <v>0.9999091963664245</v>
      </c>
      <c r="BX9">
        <f t="shared" si="6"/>
        <v>2.4830883019055303</v>
      </c>
      <c r="BY9">
        <f t="shared" si="7"/>
        <v>2.926633512178697</v>
      </c>
      <c r="BZ9">
        <f t="shared" si="8"/>
        <v>-10.48197525029706</v>
      </c>
      <c r="CA9">
        <f t="shared" si="8"/>
        <v>-10.482039403515842</v>
      </c>
      <c r="CB9">
        <f t="shared" si="8"/>
        <v>-10.481772957597329</v>
      </c>
      <c r="CC9">
        <f t="shared" si="8"/>
        <v>-10.482880406159675</v>
      </c>
      <c r="CD9">
        <f t="shared" si="8"/>
        <v>-10.478291598123484</v>
      </c>
      <c r="CE9">
        <f t="shared" si="8"/>
        <v>-10.497556302551843</v>
      </c>
      <c r="CF9">
        <f t="shared" si="8"/>
        <v>-10.420616655469196</v>
      </c>
      <c r="CG9">
        <f t="shared" si="9"/>
        <v>-10.908771820527841</v>
      </c>
      <c r="CI9" s="23">
        <f t="shared" si="10"/>
        <v>-53000</v>
      </c>
      <c r="CJ9" s="86">
        <f t="shared" si="11"/>
        <v>4.5166372849335473E-2</v>
      </c>
      <c r="CK9" s="86">
        <f t="shared" si="12"/>
        <v>4.6762069575498139E-2</v>
      </c>
      <c r="CL9">
        <f t="shared" si="13"/>
        <v>-1.5956967261626636E-3</v>
      </c>
      <c r="CM9">
        <f t="shared" si="14"/>
        <v>0.88200681127090497</v>
      </c>
      <c r="CN9">
        <f t="shared" si="15"/>
        <v>-0.78089307398999541</v>
      </c>
      <c r="CO9">
        <f t="shared" si="16"/>
        <v>2.337934119403247</v>
      </c>
      <c r="CP9">
        <f t="shared" si="17"/>
        <v>2.3532116785032264</v>
      </c>
      <c r="CQ9">
        <f t="shared" si="18"/>
        <v>-22.925689568889737</v>
      </c>
      <c r="CR9">
        <f t="shared" si="18"/>
        <v>-22.92568971464194</v>
      </c>
      <c r="CS9">
        <f t="shared" si="18"/>
        <v>-22.925688271722024</v>
      </c>
      <c r="CT9">
        <f t="shared" si="18"/>
        <v>-22.925702556487032</v>
      </c>
      <c r="CU9">
        <f t="shared" si="18"/>
        <v>-22.925561150887077</v>
      </c>
      <c r="CV9">
        <f t="shared" si="18"/>
        <v>-22.926962126557658</v>
      </c>
      <c r="CW9">
        <f t="shared" si="18"/>
        <v>-22.913196922553539</v>
      </c>
      <c r="CX9">
        <f t="shared" si="19"/>
        <v>-23.062425076202434</v>
      </c>
    </row>
    <row r="10" spans="1:102" customFormat="1" ht="12.95" customHeight="1">
      <c r="C10" s="24" t="s">
        <v>11</v>
      </c>
      <c r="D10" s="24" t="s">
        <v>12</v>
      </c>
      <c r="G10" s="194"/>
      <c r="Q10" s="25"/>
      <c r="X10" s="83">
        <v>57915</v>
      </c>
      <c r="Y10" s="203">
        <f>X10/AD10</f>
        <v>5.7915000000000001</v>
      </c>
      <c r="AA10" s="147" t="s">
        <v>228</v>
      </c>
      <c r="AB10" s="148">
        <f t="shared" si="20"/>
        <v>57915</v>
      </c>
      <c r="AC10" s="149">
        <v>5.7915000000000001</v>
      </c>
      <c r="AD10">
        <v>10000</v>
      </c>
      <c r="AE10" s="139" t="s">
        <v>229</v>
      </c>
      <c r="AF10" s="226">
        <v>5.8</v>
      </c>
      <c r="AG10" s="227">
        <v>5.7915000000000001</v>
      </c>
      <c r="AH10" s="149">
        <v>5.9835301387950741</v>
      </c>
      <c r="AI10" s="228"/>
      <c r="AJ10" s="228"/>
      <c r="AK10" s="228"/>
      <c r="AL10" s="228"/>
      <c r="AM10" s="224"/>
      <c r="AN10" s="224"/>
      <c r="AP10" s="225"/>
      <c r="AQ10" s="225"/>
      <c r="AR10" s="225"/>
      <c r="AS10" s="213"/>
      <c r="AW10">
        <v>50572</v>
      </c>
      <c r="AX10" s="220">
        <f>AW10/BD10</f>
        <v>5.0571999999999999</v>
      </c>
      <c r="AZ10" s="25"/>
      <c r="BA10" s="147" t="s">
        <v>228</v>
      </c>
      <c r="BB10" s="148">
        <f>BC10*BD10</f>
        <v>50572</v>
      </c>
      <c r="BC10" s="229">
        <v>5.0571999999999999</v>
      </c>
      <c r="BD10">
        <v>10000</v>
      </c>
      <c r="BE10" s="139" t="s">
        <v>229</v>
      </c>
      <c r="BF10" s="149">
        <v>4.2439260000000001</v>
      </c>
      <c r="BQ10">
        <f t="shared" si="0"/>
        <v>5.3444185593842411E-2</v>
      </c>
      <c r="BR10">
        <v>-52000</v>
      </c>
      <c r="BS10">
        <f t="shared" si="1"/>
        <v>5.5470021318026058E-2</v>
      </c>
      <c r="BT10">
        <f t="shared" si="2"/>
        <v>4.5836755316876122E-2</v>
      </c>
      <c r="BU10">
        <f t="shared" si="3"/>
        <v>9.6332660011499358E-3</v>
      </c>
      <c r="BV10">
        <f t="shared" si="4"/>
        <v>0.58558430296893249</v>
      </c>
      <c r="BW10">
        <f t="shared" si="5"/>
        <v>0.99404941951575998</v>
      </c>
      <c r="BX10">
        <f t="shared" si="6"/>
        <v>2.5787586376862857</v>
      </c>
      <c r="BY10">
        <f t="shared" si="7"/>
        <v>3.4591407974740127</v>
      </c>
      <c r="BZ10">
        <f t="shared" si="8"/>
        <v>-10.342656555566634</v>
      </c>
      <c r="CA10">
        <f t="shared" si="8"/>
        <v>-10.342920778094511</v>
      </c>
      <c r="CB10">
        <f t="shared" si="8"/>
        <v>-10.342033375097968</v>
      </c>
      <c r="CC10">
        <f t="shared" si="8"/>
        <v>-10.345017849867233</v>
      </c>
      <c r="CD10">
        <f t="shared" si="8"/>
        <v>-10.335026348028872</v>
      </c>
      <c r="CE10">
        <f t="shared" si="8"/>
        <v>-10.369010195710084</v>
      </c>
      <c r="CF10">
        <f t="shared" si="8"/>
        <v>-10.258878019087886</v>
      </c>
      <c r="CG10">
        <f t="shared" si="9"/>
        <v>-10.731949369226859</v>
      </c>
      <c r="CI10" s="23">
        <f t="shared" si="10"/>
        <v>-52000</v>
      </c>
      <c r="CJ10" s="86">
        <f t="shared" si="11"/>
        <v>4.3810919592692475E-2</v>
      </c>
      <c r="CK10" s="86">
        <f t="shared" si="12"/>
        <v>4.5836755316876122E-2</v>
      </c>
      <c r="CL10">
        <f t="shared" si="13"/>
        <v>-2.0258357241836481E-3</v>
      </c>
      <c r="CM10">
        <f t="shared" si="14"/>
        <v>0.85357826251799818</v>
      </c>
      <c r="CN10">
        <f t="shared" si="15"/>
        <v>-0.91949256183939121</v>
      </c>
      <c r="CO10">
        <f t="shared" si="16"/>
        <v>2.6086275834011503</v>
      </c>
      <c r="CP10">
        <f t="shared" si="17"/>
        <v>3.6633402364196699</v>
      </c>
      <c r="CQ10">
        <f t="shared" si="18"/>
        <v>-22.617980659543516</v>
      </c>
      <c r="CR10">
        <f t="shared" si="18"/>
        <v>-22.617981406246223</v>
      </c>
      <c r="CS10">
        <f t="shared" si="18"/>
        <v>-22.617975982838569</v>
      </c>
      <c r="CT10">
        <f t="shared" si="18"/>
        <v>-22.618015374302139</v>
      </c>
      <c r="CU10">
        <f t="shared" si="18"/>
        <v>-22.617729290551104</v>
      </c>
      <c r="CV10">
        <f t="shared" si="18"/>
        <v>-22.619808348204597</v>
      </c>
      <c r="CW10">
        <f t="shared" si="18"/>
        <v>-22.604769446152407</v>
      </c>
      <c r="CX10">
        <f t="shared" si="19"/>
        <v>-22.717699709669422</v>
      </c>
    </row>
    <row r="11" spans="1:102" customFormat="1" ht="12.95" customHeight="1">
      <c r="A11" t="s">
        <v>13</v>
      </c>
      <c r="C11" s="23">
        <f ca="1">INTERCEPT(INDIRECT($D$9):G6928,INDIRECT($C$9):F6928)</f>
        <v>0.10289342583658946</v>
      </c>
      <c r="Q11" s="25"/>
      <c r="AA11" s="150" t="s">
        <v>230</v>
      </c>
      <c r="AB11" s="23">
        <f>1-AB7^2</f>
        <v>0.75990000000000002</v>
      </c>
      <c r="AC11" s="150" t="s">
        <v>291</v>
      </c>
      <c r="AD11" s="86">
        <f>SUM(AD21:AD438)</f>
        <v>9.7034793341551316E-3</v>
      </c>
      <c r="AE11" s="139" t="s">
        <v>292</v>
      </c>
      <c r="AF11" s="214">
        <v>0.23086419753086421</v>
      </c>
      <c r="AG11" s="221">
        <v>0.23086419753086421</v>
      </c>
      <c r="AH11" s="221">
        <v>0.52057727855352032</v>
      </c>
      <c r="AI11" s="215"/>
      <c r="AJ11" s="215"/>
      <c r="AK11" s="215"/>
      <c r="AL11" s="215"/>
      <c r="AM11" s="218"/>
      <c r="AN11" s="218"/>
      <c r="AP11" s="219"/>
      <c r="AQ11" s="219"/>
      <c r="AS11" s="213"/>
      <c r="AZ11" s="25"/>
      <c r="BA11" s="150" t="s">
        <v>230</v>
      </c>
      <c r="BB11" s="23">
        <f>1-BB7^2</f>
        <v>0.97109999999999996</v>
      </c>
      <c r="BC11" s="150" t="s">
        <v>291</v>
      </c>
      <c r="BD11" s="86">
        <f>SUM(AD21:AD6948)</f>
        <v>1.1670191605655902E-2</v>
      </c>
      <c r="BE11" s="139" t="s">
        <v>293</v>
      </c>
      <c r="BQ11">
        <f t="shared" si="0"/>
        <v>5.2616611669774653E-2</v>
      </c>
      <c r="BR11">
        <v>-51000</v>
      </c>
      <c r="BS11">
        <f t="shared" si="1"/>
        <v>5.4878652139800921E-2</v>
      </c>
      <c r="BT11">
        <f t="shared" si="2"/>
        <v>4.4917627567228856E-2</v>
      </c>
      <c r="BU11">
        <f t="shared" si="3"/>
        <v>9.961024572572065E-3</v>
      </c>
      <c r="BV11">
        <f t="shared" si="4"/>
        <v>0.56416908595014048</v>
      </c>
      <c r="BW11">
        <f t="shared" si="5"/>
        <v>0.98059421887167919</v>
      </c>
      <c r="BX11">
        <f t="shared" si="6"/>
        <v>2.6669385168555939</v>
      </c>
      <c r="BY11">
        <f t="shared" si="7"/>
        <v>4.1341866986248448</v>
      </c>
      <c r="BZ11">
        <f t="shared" si="8"/>
        <v>-10.208864102006249</v>
      </c>
      <c r="CA11">
        <f t="shared" si="8"/>
        <v>-10.209542794920379</v>
      </c>
      <c r="CB11">
        <f t="shared" si="8"/>
        <v>-10.207587133311925</v>
      </c>
      <c r="CC11">
        <f t="shared" si="8"/>
        <v>-10.213232794141321</v>
      </c>
      <c r="CD11">
        <f t="shared" si="8"/>
        <v>-10.197020053388639</v>
      </c>
      <c r="CE11">
        <f t="shared" si="8"/>
        <v>-10.244315624211367</v>
      </c>
      <c r="CF11">
        <f t="shared" si="8"/>
        <v>-10.111892017977143</v>
      </c>
      <c r="CG11">
        <f t="shared" si="9"/>
        <v>-10.555126917925877</v>
      </c>
      <c r="CI11" s="23">
        <f t="shared" si="10"/>
        <v>-51000</v>
      </c>
      <c r="CJ11" s="86">
        <f t="shared" si="11"/>
        <v>4.2655587097202588E-2</v>
      </c>
      <c r="CK11" s="86">
        <f t="shared" si="12"/>
        <v>4.4917627567228856E-2</v>
      </c>
      <c r="CL11">
        <f t="shared" si="13"/>
        <v>-2.2620404700262691E-3</v>
      </c>
      <c r="CM11">
        <f t="shared" si="14"/>
        <v>0.83644755298968299</v>
      </c>
      <c r="CN11">
        <f t="shared" si="15"/>
        <v>-0.98916555397560679</v>
      </c>
      <c r="CO11">
        <f t="shared" si="16"/>
        <v>2.8652994141607322</v>
      </c>
      <c r="CP11">
        <f t="shared" si="17"/>
        <v>7.1925784171047393</v>
      </c>
      <c r="CQ11">
        <f t="shared" si="18"/>
        <v>-22.318338935426102</v>
      </c>
      <c r="CR11">
        <f t="shared" si="18"/>
        <v>-22.318340029976085</v>
      </c>
      <c r="CS11">
        <f t="shared" si="18"/>
        <v>-22.318333230746212</v>
      </c>
      <c r="CT11">
        <f t="shared" si="18"/>
        <v>-22.318375467104087</v>
      </c>
      <c r="CU11">
        <f t="shared" si="18"/>
        <v>-22.318113107492881</v>
      </c>
      <c r="CV11">
        <f t="shared" si="18"/>
        <v>-22.319743185628262</v>
      </c>
      <c r="CW11">
        <f t="shared" si="18"/>
        <v>-22.309629729142571</v>
      </c>
      <c r="CX11">
        <f t="shared" si="19"/>
        <v>-22.372974343136409</v>
      </c>
    </row>
    <row r="12" spans="1:102" customFormat="1" ht="12.95" customHeight="1">
      <c r="A12" t="s">
        <v>14</v>
      </c>
      <c r="C12" s="23">
        <f ca="1">SLOPE(INDIRECT($D$9):G6928,INDIRECT($C$9):F6928)</f>
        <v>-3.247263743608523E-6</v>
      </c>
      <c r="E12" s="317" t="s">
        <v>1317</v>
      </c>
      <c r="F12" s="319" t="s">
        <v>1316</v>
      </c>
      <c r="G12" s="194"/>
      <c r="Q12" s="25"/>
      <c r="AA12" s="151" t="s">
        <v>232</v>
      </c>
      <c r="AB12" s="23">
        <f>AB7*SIN(RADIANS(AB9))</f>
        <v>-0.38346919173167965</v>
      </c>
      <c r="AC12" s="150" t="s">
        <v>291</v>
      </c>
      <c r="AD12" s="230">
        <f>SUM(AX21:AX438)</f>
        <v>7.6231294759963372E-3</v>
      </c>
      <c r="AE12" s="139" t="s">
        <v>294</v>
      </c>
      <c r="AF12" s="214">
        <v>0.17</v>
      </c>
      <c r="AG12" s="221">
        <v>0.17</v>
      </c>
      <c r="AH12" s="221">
        <v>7.4968282591269031E-2</v>
      </c>
      <c r="AI12" s="215"/>
      <c r="AJ12" s="215"/>
      <c r="AK12" s="215"/>
      <c r="AL12" s="215"/>
      <c r="AM12" s="222"/>
      <c r="AN12" s="222"/>
      <c r="AR12" s="223"/>
      <c r="AS12" s="213"/>
      <c r="AZ12" s="25"/>
      <c r="BA12" s="151" t="s">
        <v>232</v>
      </c>
      <c r="BB12" s="23">
        <f>BB7*SIN(RADIANS(BB9))</f>
        <v>0.16858842801934454</v>
      </c>
      <c r="BD12" s="231">
        <f>SUM(AX21:AX6948)</f>
        <v>9.5377972074695994E-3</v>
      </c>
      <c r="BE12" s="139" t="s">
        <v>295</v>
      </c>
      <c r="BQ12">
        <f t="shared" si="0"/>
        <v>5.1815786570618534E-2</v>
      </c>
      <c r="BR12">
        <v>-50000</v>
      </c>
      <c r="BS12">
        <f t="shared" si="1"/>
        <v>5.4113383980210573E-2</v>
      </c>
      <c r="BT12">
        <f t="shared" si="2"/>
        <v>4.4004686326556353E-2</v>
      </c>
      <c r="BU12">
        <f t="shared" si="3"/>
        <v>1.0108697653654221E-2</v>
      </c>
      <c r="BV12">
        <f t="shared" si="4"/>
        <v>0.54720571329702161</v>
      </c>
      <c r="BW12">
        <f t="shared" si="5"/>
        <v>0.96111635414037033</v>
      </c>
      <c r="BX12">
        <f t="shared" si="6"/>
        <v>2.7493915158332687</v>
      </c>
      <c r="BY12">
        <f t="shared" si="7"/>
        <v>5.0338892153457104</v>
      </c>
      <c r="BZ12">
        <f t="shared" ref="BZ12:CF21" si="21">$CG12+$AB$7*SIN(CA12)</f>
        <v>-10.07944904533562</v>
      </c>
      <c r="CA12">
        <f t="shared" si="21"/>
        <v>-10.080723745058103</v>
      </c>
      <c r="CB12">
        <f t="shared" si="21"/>
        <v>-10.077445198205394</v>
      </c>
      <c r="CC12">
        <f t="shared" si="21"/>
        <v>-10.085894474717191</v>
      </c>
      <c r="CD12">
        <f t="shared" si="21"/>
        <v>-10.064229066337253</v>
      </c>
      <c r="CE12">
        <f t="shared" si="21"/>
        <v>-10.120539562355699</v>
      </c>
      <c r="CF12">
        <f t="shared" si="21"/>
        <v>-9.9787282084157454</v>
      </c>
      <c r="CG12">
        <f t="shared" si="9"/>
        <v>-10.378304466624893</v>
      </c>
      <c r="CI12" s="23">
        <f t="shared" si="10"/>
        <v>-50000</v>
      </c>
      <c r="CJ12" s="86">
        <f t="shared" si="11"/>
        <v>4.1707088916964313E-2</v>
      </c>
      <c r="CK12" s="86">
        <f t="shared" si="12"/>
        <v>4.4004686326556353E-2</v>
      </c>
      <c r="CL12">
        <f t="shared" si="13"/>
        <v>-2.2975974095920384E-3</v>
      </c>
      <c r="CM12">
        <f t="shared" si="14"/>
        <v>0.83006063348498604</v>
      </c>
      <c r="CN12">
        <f t="shared" si="15"/>
        <v>-0.9947772965525572</v>
      </c>
      <c r="CO12">
        <f t="shared" si="16"/>
        <v>3.114883525460391</v>
      </c>
      <c r="CP12">
        <f t="shared" si="17"/>
        <v>74.876315417072178</v>
      </c>
      <c r="CQ12">
        <f t="shared" ref="CQ12:CW21" si="22">$CX12+$BB$7*SIN(CR12)</f>
        <v>-22.022859070088415</v>
      </c>
      <c r="CR12">
        <f t="shared" si="22"/>
        <v>-22.022859221822404</v>
      </c>
      <c r="CS12">
        <f t="shared" si="22"/>
        <v>-22.02285832882059</v>
      </c>
      <c r="CT12">
        <f t="shared" si="22"/>
        <v>-22.022863584414942</v>
      </c>
      <c r="CU12">
        <f t="shared" si="22"/>
        <v>-22.022832653614767</v>
      </c>
      <c r="CV12">
        <f t="shared" si="22"/>
        <v>-22.023014691388497</v>
      </c>
      <c r="CW12">
        <f t="shared" si="22"/>
        <v>-22.021943355136379</v>
      </c>
      <c r="CX12">
        <f t="shared" si="19"/>
        <v>-22.028248976603393</v>
      </c>
    </row>
    <row r="13" spans="1:102" customFormat="1" ht="12.95" customHeight="1">
      <c r="A13" t="s">
        <v>15</v>
      </c>
      <c r="C13" s="25" t="s">
        <v>16</v>
      </c>
      <c r="E13" s="315" t="s">
        <v>18</v>
      </c>
      <c r="F13" s="325">
        <v>1</v>
      </c>
      <c r="G13" s="194"/>
      <c r="Q13" s="25"/>
      <c r="X13">
        <v>1.84</v>
      </c>
      <c r="Y13" t="s">
        <v>234</v>
      </c>
      <c r="AA13" s="152" t="s">
        <v>296</v>
      </c>
      <c r="AB13" s="153">
        <f>AB6*86400*300000/149600000</f>
        <v>1.8412608954612117</v>
      </c>
      <c r="AC13" t="s">
        <v>297</v>
      </c>
      <c r="AD13" s="223">
        <f>AB13/149600000</f>
        <v>1.2307893686238047E-8</v>
      </c>
      <c r="AE13" s="139" t="s">
        <v>234</v>
      </c>
      <c r="AF13" s="214">
        <v>1.8039999999999998</v>
      </c>
      <c r="AG13" s="221">
        <v>1.8039999999999998</v>
      </c>
      <c r="AH13" s="221">
        <v>2.0862177091831473</v>
      </c>
      <c r="AI13" s="215"/>
      <c r="AJ13" s="215"/>
      <c r="AK13" s="215"/>
      <c r="AL13" s="215"/>
      <c r="AM13" s="218"/>
      <c r="AN13" s="218"/>
      <c r="AR13" s="219"/>
      <c r="AS13" s="213"/>
      <c r="AW13">
        <v>0.4</v>
      </c>
      <c r="AZ13" s="25"/>
      <c r="BA13" s="152" t="s">
        <v>298</v>
      </c>
      <c r="BB13" s="153">
        <f>BB6*173.3</f>
        <v>0.4000876543209877</v>
      </c>
      <c r="BC13" t="s">
        <v>234</v>
      </c>
      <c r="BD13" s="223"/>
      <c r="BE13" s="139"/>
      <c r="BF13">
        <v>12.55</v>
      </c>
      <c r="BQ13">
        <f t="shared" si="0"/>
        <v>5.1053660469513852E-2</v>
      </c>
      <c r="BR13">
        <v>-49000</v>
      </c>
      <c r="BS13">
        <f t="shared" si="1"/>
        <v>5.3188023386568681E-2</v>
      </c>
      <c r="BT13">
        <f t="shared" si="2"/>
        <v>4.3097931594858599E-2</v>
      </c>
      <c r="BU13">
        <f t="shared" si="3"/>
        <v>1.0090091791710082E-2</v>
      </c>
      <c r="BV13">
        <f t="shared" si="4"/>
        <v>0.53397924608332237</v>
      </c>
      <c r="BW13">
        <f t="shared" si="5"/>
        <v>0.93665499945315256</v>
      </c>
      <c r="BX13">
        <f t="shared" si="6"/>
        <v>2.8274536039294889</v>
      </c>
      <c r="BY13">
        <f t="shared" si="7"/>
        <v>6.3141645827151995</v>
      </c>
      <c r="BZ13">
        <f t="shared" si="21"/>
        <v>-9.9535107955286417</v>
      </c>
      <c r="CA13">
        <f t="shared" si="21"/>
        <v>-9.9553927775230981</v>
      </c>
      <c r="CB13">
        <f t="shared" si="21"/>
        <v>-9.9509454673979274</v>
      </c>
      <c r="CC13">
        <f t="shared" si="21"/>
        <v>-9.9614736772384855</v>
      </c>
      <c r="CD13">
        <f t="shared" si="21"/>
        <v>-9.9366531341019435</v>
      </c>
      <c r="CE13">
        <f t="shared" si="21"/>
        <v>-9.9957701458097041</v>
      </c>
      <c r="CF13">
        <f t="shared" si="21"/>
        <v>-9.8580251044083962</v>
      </c>
      <c r="CG13">
        <f t="shared" si="9"/>
        <v>-10.201482015323911</v>
      </c>
      <c r="CI13" s="23">
        <f t="shared" si="10"/>
        <v>-49000</v>
      </c>
      <c r="CJ13" s="86">
        <f t="shared" si="11"/>
        <v>4.096356867780377E-2</v>
      </c>
      <c r="CK13" s="86">
        <f t="shared" si="12"/>
        <v>4.3097931594858599E-2</v>
      </c>
      <c r="CL13">
        <f t="shared" si="13"/>
        <v>-2.1343629170548265E-3</v>
      </c>
      <c r="CM13">
        <f t="shared" si="14"/>
        <v>0.83417933168232117</v>
      </c>
      <c r="CN13">
        <f t="shared" si="15"/>
        <v>-0.93897665882585957</v>
      </c>
      <c r="CO13">
        <f t="shared" si="16"/>
        <v>-2.9193958894911454</v>
      </c>
      <c r="CP13">
        <f t="shared" si="17"/>
        <v>-8.9639678695731444</v>
      </c>
      <c r="CQ13">
        <f t="shared" si="22"/>
        <v>-21.727780541242634</v>
      </c>
      <c r="CR13">
        <f t="shared" si="22"/>
        <v>-21.727779539261373</v>
      </c>
      <c r="CS13">
        <f t="shared" si="22"/>
        <v>-21.727785643756832</v>
      </c>
      <c r="CT13">
        <f t="shared" si="22"/>
        <v>-21.727748452421636</v>
      </c>
      <c r="CU13">
        <f t="shared" si="22"/>
        <v>-21.727975032998881</v>
      </c>
      <c r="CV13">
        <f t="shared" si="22"/>
        <v>-21.726594422266871</v>
      </c>
      <c r="CW13">
        <f t="shared" si="22"/>
        <v>-21.734998922025898</v>
      </c>
      <c r="CX13">
        <f t="shared" si="19"/>
        <v>-21.683523610070381</v>
      </c>
    </row>
    <row r="14" spans="1:102" customFormat="1" ht="12.95" customHeight="1">
      <c r="E14" s="315" t="s">
        <v>20</v>
      </c>
      <c r="F14" s="324">
        <f ca="1">NOW()+15018.5+$C$5/24</f>
        <v>60581.75029398148</v>
      </c>
      <c r="G14" s="194"/>
      <c r="Q14" s="25"/>
      <c r="AA14" s="152" t="s">
        <v>235</v>
      </c>
      <c r="AB14" s="23">
        <f>2*AB5*365.24/C8</f>
        <v>6.2504764679849449E-9</v>
      </c>
      <c r="AC14" t="s">
        <v>236</v>
      </c>
      <c r="AE14" s="232" t="s">
        <v>299</v>
      </c>
      <c r="AF14" s="214">
        <v>1.51</v>
      </c>
      <c r="AG14" s="221">
        <v>0.9885340462480765</v>
      </c>
      <c r="AH14" s="221">
        <v>1.1010795969393234</v>
      </c>
      <c r="AI14" s="215"/>
      <c r="AJ14" s="215"/>
      <c r="AK14" s="215"/>
      <c r="AL14" s="215"/>
      <c r="AM14" s="233"/>
      <c r="AN14" s="233"/>
      <c r="AP14" s="225"/>
      <c r="AQ14" s="225"/>
      <c r="AR14" s="219"/>
      <c r="AS14" s="213"/>
      <c r="AZ14" s="25"/>
      <c r="BA14" s="152" t="s">
        <v>235</v>
      </c>
      <c r="BB14" s="23">
        <f>2*BB5*365.24/AC8</f>
        <v>0</v>
      </c>
      <c r="BC14" t="s">
        <v>236</v>
      </c>
      <c r="BE14" s="139"/>
      <c r="BQ14">
        <f t="shared" si="0"/>
        <v>5.0332895949845434E-2</v>
      </c>
      <c r="BR14">
        <v>-48000</v>
      </c>
      <c r="BS14">
        <f t="shared" si="1"/>
        <v>5.2114630418492049E-2</v>
      </c>
      <c r="BT14">
        <f t="shared" si="2"/>
        <v>4.2197363372135609E-2</v>
      </c>
      <c r="BU14">
        <f t="shared" si="3"/>
        <v>9.91726704635644E-3</v>
      </c>
      <c r="BV14">
        <f t="shared" si="4"/>
        <v>0.52397736371223802</v>
      </c>
      <c r="BW14">
        <f t="shared" si="5"/>
        <v>0.90789693042742814</v>
      </c>
      <c r="BX14">
        <f t="shared" si="6"/>
        <v>2.9021688117653826</v>
      </c>
      <c r="BY14">
        <f t="shared" si="7"/>
        <v>8.313444817626598</v>
      </c>
      <c r="BZ14">
        <f t="shared" si="21"/>
        <v>-9.8303301810355528</v>
      </c>
      <c r="CA14">
        <f t="shared" si="21"/>
        <v>-9.8325778282607104</v>
      </c>
      <c r="CB14">
        <f t="shared" si="21"/>
        <v>-9.8275863949660405</v>
      </c>
      <c r="CC14">
        <f t="shared" si="21"/>
        <v>-9.8386856961923534</v>
      </c>
      <c r="CD14">
        <f t="shared" si="21"/>
        <v>-9.8140753883802336</v>
      </c>
      <c r="CE14">
        <f t="shared" si="21"/>
        <v>-9.8690089367046561</v>
      </c>
      <c r="CF14">
        <f t="shared" si="21"/>
        <v>-9.7480326353536864</v>
      </c>
      <c r="CG14">
        <f t="shared" si="9"/>
        <v>-10.024659564022928</v>
      </c>
      <c r="CI14" s="23">
        <f t="shared" si="10"/>
        <v>-48000</v>
      </c>
      <c r="CJ14" s="86">
        <f t="shared" si="11"/>
        <v>4.0415628903488994E-2</v>
      </c>
      <c r="CK14" s="86">
        <f t="shared" si="12"/>
        <v>4.2197363372135609E-2</v>
      </c>
      <c r="CL14">
        <f t="shared" si="13"/>
        <v>-1.781734468646614E-3</v>
      </c>
      <c r="CM14">
        <f t="shared" si="14"/>
        <v>0.84895904850517456</v>
      </c>
      <c r="CN14">
        <f t="shared" si="15"/>
        <v>-0.82208169628362759</v>
      </c>
      <c r="CO14">
        <f t="shared" si="16"/>
        <v>-2.6648103317639884</v>
      </c>
      <c r="CP14">
        <f t="shared" si="17"/>
        <v>-4.1150199788752291</v>
      </c>
      <c r="CQ14">
        <f t="shared" si="22"/>
        <v>-21.429357810748172</v>
      </c>
      <c r="CR14">
        <f t="shared" si="22"/>
        <v>-21.429356916429619</v>
      </c>
      <c r="CS14">
        <f t="shared" si="22"/>
        <v>-21.429363132516517</v>
      </c>
      <c r="CT14">
        <f t="shared" si="22"/>
        <v>-21.429319926227091</v>
      </c>
      <c r="CU14">
        <f t="shared" si="22"/>
        <v>-21.42962021682208</v>
      </c>
      <c r="CV14">
        <f t="shared" si="22"/>
        <v>-21.427531973355439</v>
      </c>
      <c r="CW14">
        <f t="shared" si="22"/>
        <v>-21.441997728410701</v>
      </c>
      <c r="CX14">
        <f t="shared" si="19"/>
        <v>-21.338798243537369</v>
      </c>
    </row>
    <row r="15" spans="1:102" customFormat="1" ht="12.95" customHeight="1">
      <c r="A15" s="14" t="s">
        <v>17</v>
      </c>
      <c r="C15" s="26">
        <f ca="1">(C7+C11)+(C8+C12)*INT(MAX(F21:F469))</f>
        <v>60264.329451227779</v>
      </c>
      <c r="D15" s="234"/>
      <c r="E15" s="315" t="s">
        <v>22</v>
      </c>
      <c r="F15" s="324">
        <f ca="1">ROUND(2*($F$14-$C$7)/$C$8,0)/2+$F$13</f>
        <v>46522</v>
      </c>
      <c r="G15" s="194"/>
      <c r="Q15" s="25"/>
      <c r="V15" t="s">
        <v>268</v>
      </c>
      <c r="W15">
        <v>86400</v>
      </c>
      <c r="X15" t="s">
        <v>269</v>
      </c>
      <c r="AA15" s="151" t="s">
        <v>237</v>
      </c>
      <c r="AB15" s="154">
        <f>(AB10-AB2)/AD2</f>
        <v>39144.076211756292</v>
      </c>
      <c r="AC15" t="s">
        <v>238</v>
      </c>
      <c r="AE15" s="139"/>
      <c r="AF15" s="226">
        <v>5.0571999999999999</v>
      </c>
      <c r="AG15" s="229">
        <v>5.0571999999999999</v>
      </c>
      <c r="AH15" s="229">
        <v>5.0522928641882929</v>
      </c>
      <c r="AI15" s="228"/>
      <c r="AJ15" s="228"/>
      <c r="AK15" s="228"/>
      <c r="AL15" s="228"/>
      <c r="AM15" s="224"/>
      <c r="AN15" s="224"/>
      <c r="AP15" s="225"/>
      <c r="AQ15" s="225"/>
      <c r="AR15" s="225"/>
      <c r="AS15" s="213"/>
      <c r="AZ15" s="25"/>
      <c r="BA15" s="151" t="s">
        <v>237</v>
      </c>
      <c r="BB15" s="154">
        <f>(BB10-BB2)/BD2</f>
        <v>18831.609281236684</v>
      </c>
      <c r="BC15" t="s">
        <v>238</v>
      </c>
      <c r="BE15" s="139"/>
      <c r="BQ15">
        <f t="shared" si="0"/>
        <v>4.9646317552650046E-2</v>
      </c>
      <c r="BR15">
        <v>-47000</v>
      </c>
      <c r="BS15">
        <f t="shared" si="1"/>
        <v>5.0904003880803954E-2</v>
      </c>
      <c r="BT15">
        <f t="shared" si="2"/>
        <v>4.1302981658387368E-2</v>
      </c>
      <c r="BU15">
        <f t="shared" si="3"/>
        <v>9.6010222224165859E-3</v>
      </c>
      <c r="BV15">
        <f t="shared" si="4"/>
        <v>0.51683275192390998</v>
      </c>
      <c r="BW15">
        <f t="shared" si="5"/>
        <v>0.87527769598921301</v>
      </c>
      <c r="BX15">
        <f t="shared" si="6"/>
        <v>2.9743986321122069</v>
      </c>
      <c r="BY15">
        <f t="shared" si="7"/>
        <v>11.934271553775485</v>
      </c>
      <c r="BZ15">
        <f t="shared" si="21"/>
        <v>-9.7092887022829437</v>
      </c>
      <c r="CA15">
        <f t="shared" si="21"/>
        <v>-9.7114397920063773</v>
      </c>
      <c r="CB15">
        <f t="shared" si="21"/>
        <v>-9.7068661175352311</v>
      </c>
      <c r="CC15">
        <f t="shared" si="21"/>
        <v>-9.7165981217167374</v>
      </c>
      <c r="CD15">
        <f t="shared" si="21"/>
        <v>-9.6959228530773984</v>
      </c>
      <c r="CE15">
        <f t="shared" si="21"/>
        <v>-9.7400016025944094</v>
      </c>
      <c r="CF15">
        <f t="shared" si="21"/>
        <v>-9.6466667216451754</v>
      </c>
      <c r="CG15">
        <f t="shared" si="9"/>
        <v>-9.8478371127219457</v>
      </c>
      <c r="CI15" s="23">
        <f t="shared" si="10"/>
        <v>-47000</v>
      </c>
      <c r="CJ15" s="86">
        <f t="shared" si="11"/>
        <v>4.004529533023346E-2</v>
      </c>
      <c r="CK15" s="86">
        <f t="shared" si="12"/>
        <v>4.1302981658387368E-2</v>
      </c>
      <c r="CL15">
        <f t="shared" si="13"/>
        <v>-1.2576863281539075E-3</v>
      </c>
      <c r="CM15">
        <f t="shared" si="14"/>
        <v>0.87490030907194183</v>
      </c>
      <c r="CN15">
        <f t="shared" si="15"/>
        <v>-0.64269419049836873</v>
      </c>
      <c r="CO15">
        <f t="shared" si="16"/>
        <v>-2.3977625188751519</v>
      </c>
      <c r="CP15">
        <f t="shared" si="17"/>
        <v>-2.5636557781585529</v>
      </c>
      <c r="CQ15">
        <f t="shared" si="22"/>
        <v>-21.123725866944582</v>
      </c>
      <c r="CR15">
        <f t="shared" si="22"/>
        <v>-21.123725631127165</v>
      </c>
      <c r="CS15">
        <f t="shared" si="22"/>
        <v>-21.123727775796496</v>
      </c>
      <c r="CT15">
        <f t="shared" si="22"/>
        <v>-21.123708270648422</v>
      </c>
      <c r="CU15">
        <f t="shared" si="22"/>
        <v>-21.123885647826757</v>
      </c>
      <c r="CV15">
        <f t="shared" si="22"/>
        <v>-21.122271235577305</v>
      </c>
      <c r="CW15">
        <f t="shared" si="22"/>
        <v>-21.136853731957753</v>
      </c>
      <c r="CX15">
        <f t="shared" si="19"/>
        <v>-20.994072877004353</v>
      </c>
    </row>
    <row r="16" spans="1:102" customFormat="1" ht="12.95" customHeight="1">
      <c r="A16" s="14" t="s">
        <v>19</v>
      </c>
      <c r="C16" s="26">
        <f ca="1">+C8+C12</f>
        <v>0.36149887973625638</v>
      </c>
      <c r="D16" s="234"/>
      <c r="E16" s="315" t="s">
        <v>24</v>
      </c>
      <c r="F16" s="324">
        <f ca="1">ROUND(2*($F$14-$C$15)/$C$16,0)/2+$F$13</f>
        <v>879</v>
      </c>
      <c r="G16" s="194"/>
      <c r="Q16" s="25"/>
      <c r="V16" t="s">
        <v>234</v>
      </c>
      <c r="W16" s="146">
        <v>149600000</v>
      </c>
      <c r="X16" t="s">
        <v>270</v>
      </c>
      <c r="AA16" s="150" t="s">
        <v>239</v>
      </c>
      <c r="AB16" s="154">
        <f>365.24*AB8</f>
        <v>12845.490800000001</v>
      </c>
      <c r="AC16" t="s">
        <v>215</v>
      </c>
      <c r="AD16" s="235" t="s">
        <v>300</v>
      </c>
      <c r="AE16" s="139"/>
      <c r="AF16" s="23"/>
      <c r="AG16" s="230">
        <v>3.1292169089531048E-3</v>
      </c>
      <c r="AH16" s="230">
        <v>3.1333650764892203E-3</v>
      </c>
      <c r="AI16" s="23"/>
      <c r="AJ16" s="23"/>
      <c r="AK16" s="23"/>
      <c r="AL16" s="23"/>
      <c r="AS16" s="206"/>
      <c r="AZ16" s="25"/>
      <c r="BA16" s="150" t="s">
        <v>301</v>
      </c>
      <c r="BB16" s="154">
        <f>365.24*BB8</f>
        <v>6588.9295999999995</v>
      </c>
      <c r="BC16" t="s">
        <v>215</v>
      </c>
      <c r="BD16" s="235" t="s">
        <v>302</v>
      </c>
      <c r="BE16" s="139"/>
      <c r="BF16">
        <v>33000</v>
      </c>
      <c r="BQ16">
        <f t="shared" si="0"/>
        <v>4.8973823043090441E-2</v>
      </c>
      <c r="BR16">
        <v>-46000</v>
      </c>
      <c r="BS16">
        <f t="shared" si="1"/>
        <v>4.9565756277693079E-2</v>
      </c>
      <c r="BT16">
        <f t="shared" si="2"/>
        <v>4.0414786453613891E-2</v>
      </c>
      <c r="BU16">
        <f t="shared" si="3"/>
        <v>9.150969824079187E-3</v>
      </c>
      <c r="BV16">
        <f t="shared" si="4"/>
        <v>0.51228848093225321</v>
      </c>
      <c r="BW16">
        <f t="shared" si="5"/>
        <v>0.8390315750666647</v>
      </c>
      <c r="BX16">
        <f t="shared" si="6"/>
        <v>3.0449075029675345</v>
      </c>
      <c r="BY16">
        <f t="shared" si="7"/>
        <v>20.669583087871363</v>
      </c>
      <c r="BZ16">
        <f t="shared" si="21"/>
        <v>-9.5897913903692142</v>
      </c>
      <c r="CA16">
        <f t="shared" si="21"/>
        <v>-9.5913083860734893</v>
      </c>
      <c r="CB16">
        <f t="shared" si="21"/>
        <v>-9.5881698689951183</v>
      </c>
      <c r="CC16">
        <f t="shared" si="21"/>
        <v>-9.5946649892212506</v>
      </c>
      <c r="CD16">
        <f t="shared" si="21"/>
        <v>-9.581231103487017</v>
      </c>
      <c r="CE16">
        <f t="shared" si="21"/>
        <v>-9.6090508189273134</v>
      </c>
      <c r="CF16">
        <f t="shared" si="21"/>
        <v>-9.5515742662763419</v>
      </c>
      <c r="CG16">
        <f t="shared" si="9"/>
        <v>-9.671014661420962</v>
      </c>
      <c r="CI16" s="23">
        <f t="shared" si="10"/>
        <v>-46000</v>
      </c>
      <c r="CJ16" s="86">
        <f t="shared" si="11"/>
        <v>3.9822853219011252E-2</v>
      </c>
      <c r="CK16" s="86">
        <f t="shared" si="12"/>
        <v>4.0414786453613891E-2</v>
      </c>
      <c r="CL16">
        <f t="shared" si="13"/>
        <v>-5.9193323460263907E-4</v>
      </c>
      <c r="CM16">
        <f t="shared" si="14"/>
        <v>0.91262392885532939</v>
      </c>
      <c r="CN16">
        <f t="shared" si="15"/>
        <v>-0.39939614231252046</v>
      </c>
      <c r="CO16">
        <f t="shared" si="16"/>
        <v>-2.1106108398963026</v>
      </c>
      <c r="CP16">
        <f t="shared" si="17"/>
        <v>-1.7649449436391809</v>
      </c>
      <c r="CQ16">
        <f t="shared" si="22"/>
        <v>-20.806810006599061</v>
      </c>
      <c r="CR16">
        <f t="shared" si="22"/>
        <v>-20.806809997203924</v>
      </c>
      <c r="CS16">
        <f t="shared" si="22"/>
        <v>-20.806810143831854</v>
      </c>
      <c r="CT16">
        <f t="shared" si="22"/>
        <v>-20.806807855434478</v>
      </c>
      <c r="CU16">
        <f t="shared" si="22"/>
        <v>-20.806843568599884</v>
      </c>
      <c r="CV16">
        <f t="shared" si="22"/>
        <v>-20.806285864419316</v>
      </c>
      <c r="CW16">
        <f t="shared" si="22"/>
        <v>-20.814909653868423</v>
      </c>
      <c r="CX16">
        <f t="shared" si="19"/>
        <v>-20.64934751047134</v>
      </c>
    </row>
    <row r="17" spans="1:102" customFormat="1" ht="12.95" customHeight="1">
      <c r="A17" s="27" t="s">
        <v>21</v>
      </c>
      <c r="C17" s="258">
        <f>COUNT(C21:C7320)</f>
        <v>422</v>
      </c>
      <c r="E17" s="315" t="s">
        <v>1314</v>
      </c>
      <c r="F17" s="322">
        <f ca="1">+$C$15+$C$16*$F$16-15018.5-$C$5/24</f>
        <v>45563.982799849284</v>
      </c>
      <c r="G17" s="194"/>
      <c r="Q17" s="25"/>
      <c r="R17" s="25"/>
      <c r="S17" s="146"/>
      <c r="T17" s="146"/>
      <c r="V17" t="s">
        <v>271</v>
      </c>
      <c r="W17" s="146">
        <v>299794.56</v>
      </c>
      <c r="X17" t="s">
        <v>272</v>
      </c>
      <c r="AA17" s="150" t="s">
        <v>240</v>
      </c>
      <c r="AB17" s="156">
        <f>AB13^3/AB8^2</f>
        <v>5.0466275313299971E-3</v>
      </c>
      <c r="AC17" t="s">
        <v>303</v>
      </c>
      <c r="AE17" s="139"/>
      <c r="AG17" s="25"/>
      <c r="AH17" s="237"/>
      <c r="AI17" s="237"/>
      <c r="AJ17" s="237"/>
      <c r="AK17" s="237"/>
      <c r="AL17" s="237"/>
      <c r="AM17" s="237"/>
      <c r="AN17" s="237"/>
      <c r="AO17" s="237"/>
      <c r="AP17" s="237"/>
      <c r="AQ17" s="237"/>
      <c r="AR17" s="237"/>
      <c r="AS17" s="237"/>
      <c r="AT17" s="237"/>
      <c r="AU17" s="237"/>
      <c r="AV17" s="237"/>
      <c r="AW17" s="237"/>
      <c r="AX17" s="237"/>
      <c r="AY17" s="237"/>
      <c r="AZ17" s="25"/>
      <c r="BA17" s="150" t="s">
        <v>304</v>
      </c>
      <c r="BB17" s="156">
        <f>BB13^3/BB8^2</f>
        <v>1.9678517833824426E-4</v>
      </c>
      <c r="BC17" t="s">
        <v>303</v>
      </c>
      <c r="BE17" s="139"/>
      <c r="BQ17">
        <f t="shared" si="0"/>
        <v>4.8276660900743402E-2</v>
      </c>
      <c r="BR17">
        <v>-45000</v>
      </c>
      <c r="BS17">
        <f t="shared" si="1"/>
        <v>4.8108140936693758E-2</v>
      </c>
      <c r="BT17">
        <f t="shared" si="2"/>
        <v>3.9532777757815163E-2</v>
      </c>
      <c r="BU17">
        <f t="shared" si="3"/>
        <v>8.5753631788785915E-3</v>
      </c>
      <c r="BV17">
        <f t="shared" si="4"/>
        <v>0.51018087850529259</v>
      </c>
      <c r="BW17">
        <f t="shared" si="5"/>
        <v>0.79921488748406333</v>
      </c>
      <c r="BX17">
        <f t="shared" si="6"/>
        <v>3.1144205164027858</v>
      </c>
      <c r="BY17">
        <f t="shared" si="7"/>
        <v>73.600281440827231</v>
      </c>
      <c r="BZ17">
        <f t="shared" si="21"/>
        <v>-9.4712167094114612</v>
      </c>
      <c r="CA17">
        <f t="shared" si="21"/>
        <v>-9.4716839360240908</v>
      </c>
      <c r="CB17">
        <f t="shared" si="21"/>
        <v>-9.4707293836453914</v>
      </c>
      <c r="CC17">
        <f t="shared" si="21"/>
        <v>-9.4726795969205888</v>
      </c>
      <c r="CD17">
        <f t="shared" si="21"/>
        <v>-9.4686953691863032</v>
      </c>
      <c r="CE17">
        <f t="shared" si="21"/>
        <v>-9.4768358398422521</v>
      </c>
      <c r="CF17">
        <f t="shared" si="21"/>
        <v>-9.4602065356992835</v>
      </c>
      <c r="CG17">
        <f t="shared" si="9"/>
        <v>-9.49419221011998</v>
      </c>
      <c r="CI17" s="23">
        <f t="shared" si="10"/>
        <v>-45000</v>
      </c>
      <c r="CJ17" s="86">
        <f t="shared" si="11"/>
        <v>3.9701297721864807E-2</v>
      </c>
      <c r="CK17" s="86">
        <f t="shared" si="12"/>
        <v>3.9532777757815163E-2</v>
      </c>
      <c r="CL17">
        <f t="shared" si="13"/>
        <v>1.6851996404964546E-4</v>
      </c>
      <c r="CM17">
        <f t="shared" si="14"/>
        <v>0.96226710403284754</v>
      </c>
      <c r="CN17">
        <f t="shared" si="15"/>
        <v>-9.4723656790762778E-2</v>
      </c>
      <c r="CO17">
        <f t="shared" si="16"/>
        <v>-1.7946186461947709</v>
      </c>
      <c r="CP17">
        <f t="shared" si="17"/>
        <v>-1.2532182635405402</v>
      </c>
      <c r="CQ17">
        <f t="shared" si="22"/>
        <v>-20.474374143224338</v>
      </c>
      <c r="CR17">
        <f t="shared" si="22"/>
        <v>-20.474374143224395</v>
      </c>
      <c r="CS17">
        <f t="shared" si="22"/>
        <v>-20.474374143218078</v>
      </c>
      <c r="CT17">
        <f t="shared" si="22"/>
        <v>-20.474374143906449</v>
      </c>
      <c r="CU17">
        <f t="shared" si="22"/>
        <v>-20.474374068914162</v>
      </c>
      <c r="CV17">
        <f t="shared" si="22"/>
        <v>-20.474382238064916</v>
      </c>
      <c r="CW17">
        <f t="shared" si="22"/>
        <v>-20.473484970162371</v>
      </c>
      <c r="CX17">
        <f t="shared" si="19"/>
        <v>-20.304622143938328</v>
      </c>
    </row>
    <row r="18" spans="1:102" customFormat="1" ht="12.95" customHeight="1">
      <c r="A18" s="14" t="s">
        <v>23</v>
      </c>
      <c r="C18" s="28">
        <f ca="1">+C15</f>
        <v>60264.329451227779</v>
      </c>
      <c r="D18" s="310">
        <f ca="1">+C16</f>
        <v>0.36149887973625638</v>
      </c>
      <c r="E18" s="316" t="s">
        <v>1315</v>
      </c>
      <c r="F18" s="323">
        <f ca="1">+($C$15+$C$16*$F$16)-($C$16/2)-15018.5-$C$5/24</f>
        <v>45563.802050409417</v>
      </c>
      <c r="G18" s="194"/>
      <c r="Q18" s="25"/>
      <c r="R18" s="25"/>
      <c r="V18" t="s">
        <v>273</v>
      </c>
      <c r="W18" s="146">
        <f>W16/W17/W15</f>
        <v>5.7755600417882212E-3</v>
      </c>
      <c r="AA18" s="157" t="s">
        <v>242</v>
      </c>
      <c r="AB18" s="158">
        <f>2*PI()/(AB8*365.2422)*AD2</f>
        <v>1.7682245130098273E-4</v>
      </c>
      <c r="AC18" s="159" t="s">
        <v>243</v>
      </c>
      <c r="AD18" s="159"/>
      <c r="AE18" s="160"/>
      <c r="AF18" t="s">
        <v>305</v>
      </c>
      <c r="AG18">
        <v>6.1605600444864848E-9</v>
      </c>
      <c r="AH18">
        <v>3.7318204772268151E-9</v>
      </c>
      <c r="BA18" s="157" t="s">
        <v>306</v>
      </c>
      <c r="BB18" s="158">
        <f>2*PI()/(BB8*365.2422)*BD2</f>
        <v>3.4472536653301346E-4</v>
      </c>
      <c r="BC18" s="159" t="s">
        <v>243</v>
      </c>
      <c r="BD18" s="159"/>
      <c r="BE18" s="160"/>
      <c r="BQ18">
        <f t="shared" si="0"/>
        <v>4.7489730029300806E-2</v>
      </c>
      <c r="BR18">
        <v>-44000</v>
      </c>
      <c r="BS18">
        <f t="shared" si="1"/>
        <v>4.6537961761708317E-2</v>
      </c>
      <c r="BT18">
        <f t="shared" si="2"/>
        <v>3.8656955570991199E-2</v>
      </c>
      <c r="BU18">
        <f t="shared" si="3"/>
        <v>7.8810061907171169E-3</v>
      </c>
      <c r="BV18">
        <f t="shared" si="4"/>
        <v>0.51043335952291558</v>
      </c>
      <c r="BW18">
        <f t="shared" si="5"/>
        <v>0.75572162905419349</v>
      </c>
      <c r="BX18">
        <f t="shared" si="6"/>
        <v>-3.0995322783404755</v>
      </c>
      <c r="BY18">
        <f t="shared" si="7"/>
        <v>-47.543682946043994</v>
      </c>
      <c r="BZ18">
        <f t="shared" si="21"/>
        <v>-9.3529062112057524</v>
      </c>
      <c r="CA18">
        <f t="shared" si="21"/>
        <v>-9.3521908631425372</v>
      </c>
      <c r="CB18">
        <f t="shared" si="21"/>
        <v>-9.3536545342516373</v>
      </c>
      <c r="CC18">
        <f t="shared" si="21"/>
        <v>-9.3506595552529976</v>
      </c>
      <c r="CD18">
        <f t="shared" si="21"/>
        <v>-9.3567872288981739</v>
      </c>
      <c r="CE18">
        <f t="shared" si="21"/>
        <v>-9.3442471292110909</v>
      </c>
      <c r="CF18">
        <f t="shared" si="21"/>
        <v>-9.3698986415697405</v>
      </c>
      <c r="CG18">
        <f t="shared" si="9"/>
        <v>-9.3173697588189963</v>
      </c>
      <c r="CI18" s="23">
        <f t="shared" si="10"/>
        <v>-44000</v>
      </c>
      <c r="CJ18" s="86">
        <f t="shared" si="11"/>
        <v>3.9608723838583687E-2</v>
      </c>
      <c r="CK18" s="86">
        <f t="shared" si="12"/>
        <v>3.8656955570991199E-2</v>
      </c>
      <c r="CL18">
        <f t="shared" si="13"/>
        <v>9.5176826759248915E-4</v>
      </c>
      <c r="CM18">
        <f t="shared" si="14"/>
        <v>1.0221079345817443</v>
      </c>
      <c r="CN18">
        <f t="shared" si="15"/>
        <v>0.25647408045090664</v>
      </c>
      <c r="CO18">
        <f t="shared" si="16"/>
        <v>-1.4403802734703983</v>
      </c>
      <c r="CP18">
        <f t="shared" si="17"/>
        <v>-0.87740435504478365</v>
      </c>
      <c r="CQ18">
        <f t="shared" si="22"/>
        <v>-20.122406857906828</v>
      </c>
      <c r="CR18">
        <f t="shared" si="22"/>
        <v>-20.122406854849963</v>
      </c>
      <c r="CS18">
        <f t="shared" si="22"/>
        <v>-20.122406793595893</v>
      </c>
      <c r="CT18">
        <f t="shared" si="22"/>
        <v>-20.122405566176361</v>
      </c>
      <c r="CU18">
        <f t="shared" si="22"/>
        <v>-20.122380971968841</v>
      </c>
      <c r="CV18">
        <f t="shared" si="22"/>
        <v>-20.121888584197276</v>
      </c>
      <c r="CW18">
        <f t="shared" si="22"/>
        <v>-20.112191311257646</v>
      </c>
      <c r="CX18">
        <f t="shared" si="19"/>
        <v>-19.959896777405312</v>
      </c>
    </row>
    <row r="19" spans="1:102" customFormat="1" ht="12.95" customHeight="1">
      <c r="E19" s="27"/>
      <c r="F19" s="30"/>
      <c r="G19" s="194"/>
      <c r="Q19" s="25"/>
      <c r="V19" t="s">
        <v>274</v>
      </c>
      <c r="W19" s="238">
        <f>1/W18</f>
        <v>173.1433822459893</v>
      </c>
      <c r="AA19" s="161"/>
      <c r="AC19" s="161"/>
      <c r="BQ19">
        <f t="shared" si="0"/>
        <v>4.6515362676828105E-2</v>
      </c>
      <c r="BR19">
        <v>-43000</v>
      </c>
      <c r="BS19">
        <f t="shared" si="1"/>
        <v>4.4860831969848559E-2</v>
      </c>
      <c r="BT19">
        <f t="shared" si="2"/>
        <v>3.7787319893141977E-2</v>
      </c>
      <c r="BU19">
        <f t="shared" si="3"/>
        <v>7.0735120767065809E-3</v>
      </c>
      <c r="BV19">
        <f t="shared" si="4"/>
        <v>0.51305513237902856</v>
      </c>
      <c r="BW19">
        <f t="shared" si="5"/>
        <v>0.70830120557386145</v>
      </c>
      <c r="BX19">
        <f t="shared" si="6"/>
        <v>-3.0298657189458238</v>
      </c>
      <c r="BY19">
        <f t="shared" si="7"/>
        <v>-17.882161438887739</v>
      </c>
      <c r="BZ19">
        <f t="shared" si="21"/>
        <v>-9.2341877433471264</v>
      </c>
      <c r="CA19">
        <f t="shared" si="21"/>
        <v>-9.2324922979541793</v>
      </c>
      <c r="CB19">
        <f t="shared" si="21"/>
        <v>-9.2360161559283629</v>
      </c>
      <c r="CC19">
        <f t="shared" si="21"/>
        <v>-9.228689364768158</v>
      </c>
      <c r="CD19">
        <f t="shared" si="21"/>
        <v>-9.2439117222131593</v>
      </c>
      <c r="CE19">
        <f t="shared" si="21"/>
        <v>-9.2122334985154648</v>
      </c>
      <c r="CF19">
        <f t="shared" si="21"/>
        <v>-9.2779526447561871</v>
      </c>
      <c r="CG19">
        <f t="shared" si="9"/>
        <v>-9.1405473075180144</v>
      </c>
      <c r="CI19" s="23">
        <f t="shared" si="10"/>
        <v>-43000</v>
      </c>
      <c r="CJ19" s="86">
        <f t="shared" si="11"/>
        <v>3.9441850600121522E-2</v>
      </c>
      <c r="CK19" s="86">
        <f t="shared" si="12"/>
        <v>3.7787319893141977E-2</v>
      </c>
      <c r="CL19">
        <f t="shared" si="13"/>
        <v>1.6545307069795445E-3</v>
      </c>
      <c r="CM19">
        <f t="shared" si="14"/>
        <v>1.0860656022322346</v>
      </c>
      <c r="CN19">
        <f t="shared" si="15"/>
        <v>0.61296548688279684</v>
      </c>
      <c r="CO19">
        <f t="shared" si="16"/>
        <v>-1.0399443509499655</v>
      </c>
      <c r="CP19">
        <f t="shared" si="17"/>
        <v>-0.5725248846832921</v>
      </c>
      <c r="CQ19">
        <f t="shared" si="22"/>
        <v>-19.748192795976752</v>
      </c>
      <c r="CR19">
        <f t="shared" si="22"/>
        <v>-19.748192613233897</v>
      </c>
      <c r="CS19">
        <f t="shared" si="22"/>
        <v>-19.748190886887357</v>
      </c>
      <c r="CT19">
        <f t="shared" si="22"/>
        <v>-19.748174578514689</v>
      </c>
      <c r="CU19">
        <f t="shared" si="22"/>
        <v>-19.748020533802276</v>
      </c>
      <c r="CV19">
        <f t="shared" si="22"/>
        <v>-19.74656693430752</v>
      </c>
      <c r="CW19">
        <f t="shared" si="22"/>
        <v>-19.732978158858298</v>
      </c>
      <c r="CX19">
        <f t="shared" si="19"/>
        <v>-19.6151714108723</v>
      </c>
    </row>
    <row r="20" spans="1:102" ht="12.95" customHeight="1">
      <c r="A20" s="35" t="s">
        <v>307</v>
      </c>
      <c r="B20" s="35" t="s">
        <v>308</v>
      </c>
      <c r="C20" s="35" t="s">
        <v>309</v>
      </c>
      <c r="D20" s="35" t="s">
        <v>310</v>
      </c>
      <c r="E20" s="35" t="s">
        <v>27</v>
      </c>
      <c r="F20" s="35" t="s">
        <v>28</v>
      </c>
      <c r="G20" s="239" t="s">
        <v>29</v>
      </c>
      <c r="H20" s="240" t="s">
        <v>30</v>
      </c>
      <c r="I20" s="240" t="s">
        <v>31</v>
      </c>
      <c r="J20" s="240" t="s">
        <v>32</v>
      </c>
      <c r="K20" s="240" t="s">
        <v>33</v>
      </c>
      <c r="L20" s="240" t="s">
        <v>311</v>
      </c>
      <c r="M20" s="240" t="s">
        <v>35</v>
      </c>
      <c r="N20" s="240" t="s">
        <v>36</v>
      </c>
      <c r="O20" s="240" t="s">
        <v>312</v>
      </c>
      <c r="P20" s="35" t="s">
        <v>38</v>
      </c>
      <c r="Q20" s="35" t="s">
        <v>39</v>
      </c>
      <c r="R20" s="241" t="s">
        <v>313</v>
      </c>
      <c r="S20" s="35" t="s">
        <v>41</v>
      </c>
      <c r="T20" s="241" t="s">
        <v>314</v>
      </c>
      <c r="U20" s="242" t="s">
        <v>43</v>
      </c>
      <c r="V20" s="243"/>
      <c r="W20" s="243"/>
      <c r="X20" s="24"/>
      <c r="Y20" s="244"/>
      <c r="Z20" s="24" t="s">
        <v>28</v>
      </c>
      <c r="AA20" s="124" t="s">
        <v>246</v>
      </c>
      <c r="AB20" s="124" t="s">
        <v>315</v>
      </c>
      <c r="AC20" s="124" t="s">
        <v>249</v>
      </c>
      <c r="AD20" s="124" t="s">
        <v>250</v>
      </c>
      <c r="AH20" s="124" t="s">
        <v>200</v>
      </c>
      <c r="AI20" s="124" t="s">
        <v>201</v>
      </c>
      <c r="AJ20" s="124" t="s">
        <v>202</v>
      </c>
      <c r="AK20" s="124" t="s">
        <v>252</v>
      </c>
      <c r="AL20" s="124" t="s">
        <v>203</v>
      </c>
      <c r="AM20" s="124" t="s">
        <v>204</v>
      </c>
      <c r="AN20" s="24" t="s">
        <v>205</v>
      </c>
      <c r="AO20" s="24" t="s">
        <v>206</v>
      </c>
      <c r="AP20" s="24" t="s">
        <v>207</v>
      </c>
      <c r="AQ20" s="24" t="s">
        <v>208</v>
      </c>
      <c r="AR20" s="24" t="s">
        <v>209</v>
      </c>
      <c r="AS20" s="24" t="s">
        <v>210</v>
      </c>
      <c r="AT20" s="24" t="s">
        <v>211</v>
      </c>
      <c r="AU20" s="24" t="s">
        <v>212</v>
      </c>
      <c r="AV20" s="24" t="s">
        <v>316</v>
      </c>
      <c r="AW20" s="124" t="s">
        <v>317</v>
      </c>
      <c r="AX20" s="124" t="s">
        <v>250</v>
      </c>
      <c r="AY20" s="124" t="s">
        <v>318</v>
      </c>
      <c r="AZ20" s="124"/>
      <c r="BA20" s="124" t="s">
        <v>200</v>
      </c>
      <c r="BB20" s="124" t="s">
        <v>201</v>
      </c>
      <c r="BC20" s="124" t="s">
        <v>202</v>
      </c>
      <c r="BD20" s="124" t="s">
        <v>252</v>
      </c>
      <c r="BE20" s="124" t="s">
        <v>203</v>
      </c>
      <c r="BF20" s="124" t="s">
        <v>204</v>
      </c>
      <c r="BG20" s="24" t="s">
        <v>205</v>
      </c>
      <c r="BH20" s="24" t="s">
        <v>206</v>
      </c>
      <c r="BI20" s="24" t="s">
        <v>207</v>
      </c>
      <c r="BJ20" s="24" t="s">
        <v>208</v>
      </c>
      <c r="BK20" s="24" t="s">
        <v>209</v>
      </c>
      <c r="BL20" s="24" t="s">
        <v>210</v>
      </c>
      <c r="BM20" s="24" t="s">
        <v>211</v>
      </c>
      <c r="BN20" s="24" t="s">
        <v>212</v>
      </c>
      <c r="BO20" s="25"/>
      <c r="BP20" s="25"/>
      <c r="BQ20">
        <f t="shared" si="0"/>
        <v>4.5228897977589985E-2</v>
      </c>
      <c r="BR20">
        <v>-42000</v>
      </c>
      <c r="BS20">
        <f t="shared" si="1"/>
        <v>4.3081804749992472E-2</v>
      </c>
      <c r="BT20">
        <f t="shared" si="2"/>
        <v>3.6923870724267518E-2</v>
      </c>
      <c r="BU20">
        <f t="shared" si="3"/>
        <v>6.1579340257249572E-3</v>
      </c>
      <c r="BV20">
        <f t="shared" si="4"/>
        <v>0.51814129568845757</v>
      </c>
      <c r="BW20">
        <f t="shared" si="5"/>
        <v>0.65657735573421105</v>
      </c>
      <c r="BX20">
        <f t="shared" si="6"/>
        <v>-2.9590489426867248</v>
      </c>
      <c r="BY20">
        <f t="shared" si="7"/>
        <v>-10.925839089495321</v>
      </c>
      <c r="BZ20">
        <f t="shared" si="21"/>
        <v>-9.1144097192579601</v>
      </c>
      <c r="CA20">
        <f t="shared" si="21"/>
        <v>-9.1121921915863648</v>
      </c>
      <c r="CB20">
        <f t="shared" si="21"/>
        <v>-9.1169445966258014</v>
      </c>
      <c r="CC20">
        <f t="shared" si="21"/>
        <v>-9.1067507084331005</v>
      </c>
      <c r="CD20">
        <f t="shared" si="21"/>
        <v>-9.1285761925345295</v>
      </c>
      <c r="CE20">
        <f t="shared" si="21"/>
        <v>-9.0816532461176536</v>
      </c>
      <c r="CF20">
        <f t="shared" si="21"/>
        <v>-9.1817216900310861</v>
      </c>
      <c r="CG20">
        <f t="shared" si="9"/>
        <v>-8.9637248562170324</v>
      </c>
      <c r="CI20" s="23">
        <f t="shared" si="10"/>
        <v>-42000</v>
      </c>
      <c r="CJ20" s="86">
        <f t="shared" si="11"/>
        <v>3.9070963951865031E-2</v>
      </c>
      <c r="CK20" s="86">
        <f t="shared" si="12"/>
        <v>3.6923870724267518E-2</v>
      </c>
      <c r="CL20">
        <f t="shared" si="13"/>
        <v>2.1470932275975099E-3</v>
      </c>
      <c r="CM20">
        <f t="shared" si="14"/>
        <v>1.1410735185144383</v>
      </c>
      <c r="CN20">
        <f t="shared" si="15"/>
        <v>0.89471151717089648</v>
      </c>
      <c r="CO20">
        <f t="shared" si="16"/>
        <v>-0.59196786672330892</v>
      </c>
      <c r="CP20">
        <f t="shared" si="17"/>
        <v>-0.30494132616178665</v>
      </c>
      <c r="CQ20">
        <f t="shared" si="22"/>
        <v>-19.352367386663026</v>
      </c>
      <c r="CR20">
        <f t="shared" si="22"/>
        <v>-19.352366605604491</v>
      </c>
      <c r="CS20">
        <f t="shared" si="22"/>
        <v>-19.352361362178637</v>
      </c>
      <c r="CT20">
        <f t="shared" si="22"/>
        <v>-19.352326162244502</v>
      </c>
      <c r="CU20">
        <f t="shared" si="22"/>
        <v>-19.352089877241827</v>
      </c>
      <c r="CV20">
        <f t="shared" si="22"/>
        <v>-19.350504570572916</v>
      </c>
      <c r="CW20">
        <f t="shared" si="22"/>
        <v>-19.339903463298089</v>
      </c>
      <c r="CX20">
        <f t="shared" si="19"/>
        <v>-19.270446044339288</v>
      </c>
    </row>
    <row r="21" spans="1:102" ht="12.95" customHeight="1">
      <c r="A21" s="37" t="s">
        <v>44</v>
      </c>
      <c r="B21" s="38" t="s">
        <v>45</v>
      </c>
      <c r="C21" s="37">
        <v>26582.013999999999</v>
      </c>
      <c r="D21" s="37" t="s">
        <v>46</v>
      </c>
      <c r="E21">
        <f t="shared" ref="E21:E84" si="23">+(C21-C$7)/C$8</f>
        <v>-47530.340506129302</v>
      </c>
      <c r="F21">
        <f t="shared" ref="F21:F84" si="24">ROUND(2*E21,0)/2</f>
        <v>-47530.5</v>
      </c>
      <c r="G21">
        <f t="shared" ref="G21:G84" si="25">+C21-(C$7+F21*C$8)</f>
        <v>5.7657373501569964E-2</v>
      </c>
      <c r="H21" s="116"/>
      <c r="I21" s="116">
        <f t="shared" ref="I21:I26" si="26">G21</f>
        <v>5.7657373501569964E-2</v>
      </c>
      <c r="J21" s="116"/>
      <c r="K21" s="165"/>
      <c r="L21" s="116"/>
      <c r="M21" s="116"/>
      <c r="N21" s="116"/>
      <c r="O21" s="40"/>
      <c r="P21" s="116"/>
      <c r="Q21" s="293">
        <f t="shared" ref="Q21:Q84" si="27">C21-15018.5</f>
        <v>11563.513999999999</v>
      </c>
      <c r="R21" s="41">
        <f t="shared" ref="R21:R84" si="28">+(O21-G21)^2</f>
        <v>3.3243727190995424E-3</v>
      </c>
      <c r="S21" s="41">
        <v>0.1</v>
      </c>
      <c r="T21" s="167">
        <f t="shared" ref="T21:T84" si="29">+S21*R21</f>
        <v>3.3243727190995428E-4</v>
      </c>
      <c r="U21" s="167"/>
      <c r="V21" s="41">
        <v>0.1</v>
      </c>
      <c r="W21" s="25"/>
      <c r="X21" s="245"/>
      <c r="Y21" s="41"/>
      <c r="Z21">
        <f t="shared" ref="Z21:Z84" si="30">F21</f>
        <v>-47530.5</v>
      </c>
      <c r="AA21" s="246">
        <f t="shared" ref="AA21:AA84" si="31">AB$3+AB$4*Z21+AB$5*Z21^2+AH21</f>
        <v>5.1562716039104894E-2</v>
      </c>
      <c r="AB21" s="247">
        <f t="shared" ref="AB21:AB84" si="32">+G21-AA21</f>
        <v>6.0946574624650696E-3</v>
      </c>
      <c r="AC21" s="247">
        <f t="shared" ref="AC21:AC84" si="33">+G21-O21</f>
        <v>5.7657373501569964E-2</v>
      </c>
      <c r="AD21" s="248">
        <f t="shared" ref="AD21:AD84" si="34">S21*(G21-AA21)^2</f>
        <v>3.7144849584781167E-6</v>
      </c>
      <c r="AH21">
        <f t="shared" ref="AH21:AH84" si="35">$AB$6*($AB$11/AI21*AJ21+$AB$12)</f>
        <v>9.7860353176959462E-3</v>
      </c>
      <c r="AI21">
        <f t="shared" ref="AI21:AI84" si="36">1+$AB$7*COS(AL21)</f>
        <v>0.52028512072512911</v>
      </c>
      <c r="AJ21">
        <f t="shared" ref="AJ21:AJ84" si="37">SIN(AL21+RADIANS($AB$9))</f>
        <v>0.89304440509410121</v>
      </c>
      <c r="AK21">
        <f t="shared" ref="AK21:AK84" si="38">$AB$7*SIN(AL21)</f>
        <v>9.986808600496995E-2</v>
      </c>
      <c r="AL21">
        <f t="shared" ref="AL21:AL84" si="39">2*ATAN(AM21)</f>
        <v>2.9363421412033861</v>
      </c>
      <c r="AM21">
        <f t="shared" ref="AM21:AM84" si="40">TAN(AN21/2)*SQRT((1+$AB$7)/(1-$AB$7))</f>
        <v>9.7099575857157419</v>
      </c>
      <c r="AN21">
        <f t="shared" ref="AN21:AT30" si="41">$AU21+$AB$7*SIN(AO21)</f>
        <v>-9.7732708949117431</v>
      </c>
      <c r="AO21">
        <f t="shared" si="41"/>
        <v>-9.7755397617155566</v>
      </c>
      <c r="AP21">
        <f t="shared" si="41"/>
        <v>-9.7706136253506557</v>
      </c>
      <c r="AQ21">
        <f t="shared" si="41"/>
        <v>-9.7813205153562084</v>
      </c>
      <c r="AR21">
        <f t="shared" si="41"/>
        <v>-9.7581015892190237</v>
      </c>
      <c r="AS21">
        <f t="shared" si="41"/>
        <v>-9.8087121044363883</v>
      </c>
      <c r="AT21">
        <f t="shared" si="41"/>
        <v>-9.6995051053073347</v>
      </c>
      <c r="AU21">
        <f t="shared" ref="AU21:AU84" si="42">RADIANS($AB$9)+$AB$18*(F21-AB$15)</f>
        <v>-9.9416414231371171</v>
      </c>
      <c r="AV21" s="246">
        <f t="shared" ref="AV21:AV84" si="43">AA21+BA21</f>
        <v>5.0007161212365897E-2</v>
      </c>
      <c r="AW21" s="247">
        <f t="shared" ref="AW21:AW84" si="44">IF(S21&lt;&gt;0,G21-AV21,-9999)</f>
        <v>7.6502122892040669E-3</v>
      </c>
      <c r="AX21" s="248">
        <f t="shared" ref="AX21:AX84" si="45">S21*(G21-AV21)^2</f>
        <v>5.8525748069888931E-6</v>
      </c>
      <c r="AY21" s="247">
        <f t="shared" ref="AY21:AY84" si="46">IF(S21&lt;&gt;0,G21-AH21-BA21,-9999)</f>
        <v>4.9426893010613017E-2</v>
      </c>
      <c r="BA21">
        <f t="shared" ref="BA21:BA84" si="47">$BB$6*($BB$11/BB21*BC21+$BB$12)</f>
        <v>-1.5555548267389974E-3</v>
      </c>
      <c r="BB21">
        <f t="shared" ref="BB21:BB84" si="48">1+$BB$7*COS(BE21)</f>
        <v>0.85970902781710001</v>
      </c>
      <c r="BC21">
        <f t="shared" ref="BC21:BC84" si="49">SIN(BE21+RADIANS($BB$9))</f>
        <v>-0.74575832218117943</v>
      </c>
      <c r="BD21">
        <f t="shared" ref="BD21:BD84" si="50">$BB$7*SIN(BE21)</f>
        <v>-9.6012723760847421E-2</v>
      </c>
      <c r="BE21">
        <f t="shared" ref="BE21:BE84" si="51">2*ATAN(BF21)</f>
        <v>-2.5414251307892135</v>
      </c>
      <c r="BF21">
        <f t="shared" ref="BF21:BF84" si="52">TAN(BG21/2)*SQRT((1+$BB$7)/(1-$BB$7))</f>
        <v>-3.23176929086801</v>
      </c>
      <c r="BG21">
        <f t="shared" ref="BG21:BM30" si="53">$BN21+$BB$7*SIN(BH21)</f>
        <v>-21.287004630589127</v>
      </c>
      <c r="BH21">
        <f t="shared" si="53"/>
        <v>-21.287004068224519</v>
      </c>
      <c r="BI21">
        <f t="shared" si="53"/>
        <v>-21.287008408515838</v>
      </c>
      <c r="BJ21">
        <f t="shared" si="53"/>
        <v>-21.28697491003145</v>
      </c>
      <c r="BK21">
        <f t="shared" si="53"/>
        <v>-21.287233427525589</v>
      </c>
      <c r="BL21">
        <f t="shared" si="53"/>
        <v>-21.285236898760228</v>
      </c>
      <c r="BM21">
        <f t="shared" si="53"/>
        <v>-21.300569588636471</v>
      </c>
      <c r="BN21">
        <f t="shared" ref="BN21:BN84" si="54">RADIANS($BB$9)+$BB$18*(F21-BB$15)</f>
        <v>-21.176949683950117</v>
      </c>
      <c r="BQ21">
        <f t="shared" si="0"/>
        <v>4.3512790787918115E-2</v>
      </c>
      <c r="BR21">
        <v>-41000</v>
      </c>
      <c r="BS21">
        <f t="shared" si="1"/>
        <v>4.1206143468608097E-2</v>
      </c>
      <c r="BT21">
        <f t="shared" si="2"/>
        <v>3.6066608064367824E-2</v>
      </c>
      <c r="BU21">
        <f t="shared" si="3"/>
        <v>5.1395354042402764E-3</v>
      </c>
      <c r="BV21">
        <f t="shared" si="4"/>
        <v>0.52587476799206989</v>
      </c>
      <c r="BW21">
        <f t="shared" si="5"/>
        <v>0.60005899055331657</v>
      </c>
      <c r="BX21">
        <f t="shared" si="6"/>
        <v>-2.8863518035337896</v>
      </c>
      <c r="BY21">
        <f t="shared" si="7"/>
        <v>-7.7931499199536614</v>
      </c>
      <c r="BZ21">
        <f t="shared" si="21"/>
        <v>-8.9929585821842952</v>
      </c>
      <c r="CA21">
        <f t="shared" si="21"/>
        <v>-8.9907564791518464</v>
      </c>
      <c r="CB21">
        <f t="shared" si="21"/>
        <v>-8.9957041791742274</v>
      </c>
      <c r="CC21">
        <f t="shared" si="21"/>
        <v>-8.9845717009547208</v>
      </c>
      <c r="CD21">
        <f t="shared" si="21"/>
        <v>-9.0095410427550942</v>
      </c>
      <c r="CE21">
        <f t="shared" si="21"/>
        <v>-8.9531191922843849</v>
      </c>
      <c r="CF21">
        <f t="shared" si="21"/>
        <v>-9.078692547720852</v>
      </c>
      <c r="CG21">
        <f t="shared" si="9"/>
        <v>-8.7869024049160487</v>
      </c>
      <c r="CI21" s="23">
        <f t="shared" si="10"/>
        <v>-41000</v>
      </c>
      <c r="CJ21" s="86">
        <f t="shared" si="11"/>
        <v>3.8373255383677841E-2</v>
      </c>
      <c r="CK21" s="86">
        <f t="shared" si="12"/>
        <v>3.6066608064367824E-2</v>
      </c>
      <c r="CL21">
        <f t="shared" si="13"/>
        <v>2.3066473193100148E-3</v>
      </c>
      <c r="CM21">
        <f t="shared" si="14"/>
        <v>1.1689931838996563</v>
      </c>
      <c r="CN21">
        <f t="shared" si="15"/>
        <v>0.99979863654784695</v>
      </c>
      <c r="CO21">
        <f t="shared" si="16"/>
        <v>-0.10888804155576519</v>
      </c>
      <c r="CP21">
        <f t="shared" si="17"/>
        <v>-5.44978780753664E-2</v>
      </c>
      <c r="CQ21">
        <f t="shared" si="22"/>
        <v>-18.941294281487629</v>
      </c>
      <c r="CR21">
        <f t="shared" si="22"/>
        <v>-18.94129397675966</v>
      </c>
      <c r="CS21">
        <f t="shared" si="22"/>
        <v>-18.941292176673013</v>
      </c>
      <c r="CT21">
        <f t="shared" si="22"/>
        <v>-18.94128154322145</v>
      </c>
      <c r="CU21">
        <f t="shared" si="22"/>
        <v>-18.94121872962835</v>
      </c>
      <c r="CV21">
        <f t="shared" si="22"/>
        <v>-18.940847686522631</v>
      </c>
      <c r="CW21">
        <f t="shared" si="22"/>
        <v>-18.938656171284798</v>
      </c>
      <c r="CX21">
        <f t="shared" si="19"/>
        <v>-18.925720677806275</v>
      </c>
    </row>
    <row r="22" spans="1:102" ht="12.95" customHeight="1">
      <c r="A22" s="37" t="s">
        <v>44</v>
      </c>
      <c r="B22" s="38" t="s">
        <v>49</v>
      </c>
      <c r="C22" s="37">
        <v>26582.19</v>
      </c>
      <c r="D22" s="37" t="s">
        <v>46</v>
      </c>
      <c r="E22">
        <f t="shared" si="23"/>
        <v>-47529.85364868959</v>
      </c>
      <c r="F22">
        <f t="shared" si="24"/>
        <v>-47530</v>
      </c>
      <c r="G22">
        <f t="shared" si="25"/>
        <v>5.2906310000253143E-2</v>
      </c>
      <c r="H22" s="116"/>
      <c r="I22" s="116">
        <f t="shared" si="26"/>
        <v>5.2906310000253143E-2</v>
      </c>
      <c r="J22" s="116"/>
      <c r="K22" s="165"/>
      <c r="L22" s="116"/>
      <c r="M22" s="116"/>
      <c r="N22" s="116"/>
      <c r="O22" s="40"/>
      <c r="P22" s="116"/>
      <c r="Q22" s="293">
        <f t="shared" si="27"/>
        <v>11563.689999999999</v>
      </c>
      <c r="R22" s="8">
        <f t="shared" si="28"/>
        <v>2.7990776378428858E-3</v>
      </c>
      <c r="S22" s="8">
        <v>0.1</v>
      </c>
      <c r="T22" s="167">
        <f t="shared" si="29"/>
        <v>2.7990776378428861E-4</v>
      </c>
      <c r="U22" s="116"/>
      <c r="V22" s="8">
        <v>0.1</v>
      </c>
      <c r="W22" s="25"/>
      <c r="X22" s="245"/>
      <c r="Y22" s="41"/>
      <c r="Z22">
        <f t="shared" si="30"/>
        <v>-47530</v>
      </c>
      <c r="AA22" s="246">
        <f t="shared" si="31"/>
        <v>5.1562112526265538E-2</v>
      </c>
      <c r="AB22" s="247">
        <f t="shared" si="32"/>
        <v>1.3441974739876045E-3</v>
      </c>
      <c r="AC22" s="247">
        <f t="shared" si="33"/>
        <v>5.2906310000253143E-2</v>
      </c>
      <c r="AD22" s="248">
        <f t="shared" si="34"/>
        <v>1.8068668490746568E-7</v>
      </c>
      <c r="AH22">
        <f t="shared" si="35"/>
        <v>9.785879089284414E-3</v>
      </c>
      <c r="AI22">
        <f t="shared" si="36"/>
        <v>0.52028151271352963</v>
      </c>
      <c r="AJ22">
        <f t="shared" si="37"/>
        <v>0.89302814673871356</v>
      </c>
      <c r="AK22">
        <f t="shared" si="38"/>
        <v>9.9850753405172438E-2</v>
      </c>
      <c r="AL22">
        <f t="shared" si="39"/>
        <v>2.9363782721123157</v>
      </c>
      <c r="AM22">
        <f t="shared" si="40"/>
        <v>9.7116792234062057</v>
      </c>
      <c r="AN22">
        <f t="shared" si="41"/>
        <v>-9.7732103584255139</v>
      </c>
      <c r="AO22">
        <f t="shared" si="41"/>
        <v>-9.7754791867892923</v>
      </c>
      <c r="AP22">
        <f t="shared" si="41"/>
        <v>-9.7705532420504113</v>
      </c>
      <c r="AQ22">
        <f t="shared" si="41"/>
        <v>-9.7812594774346575</v>
      </c>
      <c r="AR22">
        <f t="shared" si="41"/>
        <v>-9.7580424721060979</v>
      </c>
      <c r="AS22">
        <f t="shared" si="41"/>
        <v>-9.8086476272565672</v>
      </c>
      <c r="AT22">
        <f t="shared" si="41"/>
        <v>-9.6994543575878502</v>
      </c>
      <c r="AU22">
        <f t="shared" si="42"/>
        <v>-9.9415530119114663</v>
      </c>
      <c r="AV22" s="246">
        <f t="shared" si="43"/>
        <v>5.0006817911002845E-2</v>
      </c>
      <c r="AW22" s="247">
        <f t="shared" si="44"/>
        <v>2.8994920892502982E-3</v>
      </c>
      <c r="AX22" s="248">
        <f t="shared" si="45"/>
        <v>8.4070543756250588E-7</v>
      </c>
      <c r="AY22" s="247">
        <f t="shared" si="46"/>
        <v>4.4675725526231426E-2</v>
      </c>
      <c r="BA22">
        <f t="shared" si="47"/>
        <v>-1.5552946152626956E-3</v>
      </c>
      <c r="BB22">
        <f t="shared" si="48"/>
        <v>0.85972181067359088</v>
      </c>
      <c r="BC22">
        <f t="shared" si="49"/>
        <v>-0.74566962604988862</v>
      </c>
      <c r="BD22">
        <f t="shared" si="50"/>
        <v>-9.6031399028151748E-2</v>
      </c>
      <c r="BE22">
        <f t="shared" si="51"/>
        <v>-2.5412920066270548</v>
      </c>
      <c r="BF22">
        <f t="shared" si="52"/>
        <v>-3.2310076960916785</v>
      </c>
      <c r="BG22">
        <f t="shared" si="53"/>
        <v>-21.286852037751718</v>
      </c>
      <c r="BH22">
        <f t="shared" si="53"/>
        <v>-21.286851475744669</v>
      </c>
      <c r="BI22">
        <f t="shared" si="53"/>
        <v>-21.286855813838685</v>
      </c>
      <c r="BJ22">
        <f t="shared" si="53"/>
        <v>-21.286822327972615</v>
      </c>
      <c r="BK22">
        <f t="shared" si="53"/>
        <v>-21.287080781587086</v>
      </c>
      <c r="BL22">
        <f t="shared" si="53"/>
        <v>-21.285084487102239</v>
      </c>
      <c r="BM22">
        <f t="shared" si="53"/>
        <v>-21.300417338272677</v>
      </c>
      <c r="BN22">
        <f t="shared" si="54"/>
        <v>-21.176777321266851</v>
      </c>
      <c r="BQ22">
        <f t="shared" si="0"/>
        <v>4.1318691040854824E-2</v>
      </c>
      <c r="BR22">
        <v>-40000</v>
      </c>
      <c r="BS22">
        <f t="shared" si="1"/>
        <v>3.9239904450704174E-2</v>
      </c>
      <c r="BT22">
        <f t="shared" si="2"/>
        <v>3.5215531913442878E-2</v>
      </c>
      <c r="BU22">
        <f t="shared" si="3"/>
        <v>4.0243725372612962E-3</v>
      </c>
      <c r="BV22">
        <f t="shared" si="4"/>
        <v>0.53653425027119217</v>
      </c>
      <c r="BW22">
        <f t="shared" si="5"/>
        <v>0.53813085896718149</v>
      </c>
      <c r="BX22">
        <f t="shared" si="6"/>
        <v>-2.8109948759486709</v>
      </c>
      <c r="BY22">
        <f t="shared" si="7"/>
        <v>-5.9944471825177956</v>
      </c>
      <c r="BZ22">
        <f t="shared" ref="BZ22:CF31" si="55">$CG22+$AB$7*SIN(CA22)</f>
        <v>-8.8692397640623106</v>
      </c>
      <c r="CA22">
        <f t="shared" si="55"/>
        <v>-8.8674769042969981</v>
      </c>
      <c r="CB22">
        <f t="shared" si="55"/>
        <v>-8.8717104435226961</v>
      </c>
      <c r="CC22">
        <f t="shared" si="55"/>
        <v>-8.8615246392029903</v>
      </c>
      <c r="CD22">
        <f t="shared" si="55"/>
        <v>-8.885924310928603</v>
      </c>
      <c r="CE22">
        <f t="shared" si="55"/>
        <v>-8.8268299960319148</v>
      </c>
      <c r="CF22">
        <f t="shared" si="55"/>
        <v>-8.9665639882696713</v>
      </c>
      <c r="CG22">
        <f t="shared" si="9"/>
        <v>-8.6100799536150667</v>
      </c>
      <c r="CI22" s="23">
        <f t="shared" si="10"/>
        <v>-40000</v>
      </c>
      <c r="CJ22" s="86">
        <f t="shared" si="11"/>
        <v>3.7294318503593528E-2</v>
      </c>
      <c r="CK22" s="86">
        <f t="shared" si="12"/>
        <v>3.5215531913442878E-2</v>
      </c>
      <c r="CL22">
        <f t="shared" si="13"/>
        <v>2.0787865901506475E-3</v>
      </c>
      <c r="CM22">
        <f t="shared" si="14"/>
        <v>1.1577800866244381</v>
      </c>
      <c r="CN22">
        <f t="shared" si="15"/>
        <v>0.87253596013017853</v>
      </c>
      <c r="CO22">
        <f t="shared" si="16"/>
        <v>0.38147059817798529</v>
      </c>
      <c r="CP22">
        <f t="shared" si="17"/>
        <v>0.19308244107213013</v>
      </c>
      <c r="CQ22">
        <f t="shared" ref="CQ22:CW31" si="56">$CX22+$BB$7*SIN(CR22)</f>
        <v>-18.5271273914251</v>
      </c>
      <c r="CR22">
        <f t="shared" si="56"/>
        <v>-18.527128193534434</v>
      </c>
      <c r="CS22">
        <f t="shared" si="56"/>
        <v>-18.527133168168916</v>
      </c>
      <c r="CT22">
        <f t="shared" si="56"/>
        <v>-18.527164020371991</v>
      </c>
      <c r="CU22">
        <f t="shared" si="56"/>
        <v>-18.527355355659303</v>
      </c>
      <c r="CV22">
        <f t="shared" si="56"/>
        <v>-18.528541682083148</v>
      </c>
      <c r="CW22">
        <f t="shared" si="56"/>
        <v>-18.53588684505678</v>
      </c>
      <c r="CX22">
        <f t="shared" si="19"/>
        <v>-18.580995311273259</v>
      </c>
    </row>
    <row r="23" spans="1:102" ht="12.95" customHeight="1">
      <c r="A23" s="37" t="s">
        <v>44</v>
      </c>
      <c r="B23" s="38" t="s">
        <v>45</v>
      </c>
      <c r="C23" s="37">
        <v>26965.204000000002</v>
      </c>
      <c r="D23" s="37" t="s">
        <v>46</v>
      </c>
      <c r="E23">
        <f t="shared" si="23"/>
        <v>-46470.346742939066</v>
      </c>
      <c r="F23">
        <f t="shared" si="24"/>
        <v>-46470.5</v>
      </c>
      <c r="G23">
        <f t="shared" si="25"/>
        <v>5.54027535035857E-2</v>
      </c>
      <c r="H23" s="116"/>
      <c r="I23" s="116">
        <f t="shared" si="26"/>
        <v>5.54027535035857E-2</v>
      </c>
      <c r="J23" s="116"/>
      <c r="K23" s="165"/>
      <c r="L23" s="116"/>
      <c r="M23" s="116"/>
      <c r="N23" s="116"/>
      <c r="O23" s="40"/>
      <c r="P23" s="249"/>
      <c r="Q23" s="293">
        <f t="shared" si="27"/>
        <v>11946.704000000002</v>
      </c>
      <c r="R23" s="8">
        <f t="shared" si="28"/>
        <v>3.0694650957790778E-3</v>
      </c>
      <c r="S23" s="8">
        <v>0.1</v>
      </c>
      <c r="T23" s="167">
        <f t="shared" si="29"/>
        <v>3.0694650957790781E-4</v>
      </c>
      <c r="U23" s="116"/>
      <c r="V23" s="8">
        <v>0.1</v>
      </c>
      <c r="W23" s="25"/>
      <c r="X23" s="250"/>
      <c r="Y23" s="41"/>
      <c r="Z23">
        <f t="shared" si="30"/>
        <v>-46470.5</v>
      </c>
      <c r="AA23" s="246">
        <f t="shared" si="31"/>
        <v>5.0210740680705912E-2</v>
      </c>
      <c r="AB23" s="247">
        <f t="shared" si="32"/>
        <v>5.1920128228797879E-3</v>
      </c>
      <c r="AC23" s="247">
        <f t="shared" si="33"/>
        <v>5.54027535035857E-2</v>
      </c>
      <c r="AD23" s="248">
        <f t="shared" si="34"/>
        <v>2.6956997152948147E-6</v>
      </c>
      <c r="AH23">
        <f t="shared" si="35"/>
        <v>9.3788290049632312E-3</v>
      </c>
      <c r="AI23">
        <f t="shared" si="36"/>
        <v>0.51411511139662891</v>
      </c>
      <c r="AJ23">
        <f t="shared" si="37"/>
        <v>0.85652961271143091</v>
      </c>
      <c r="AK23">
        <f t="shared" si="38"/>
        <v>6.3370932034251343E-2</v>
      </c>
      <c r="AL23">
        <f t="shared" si="39"/>
        <v>3.0119009588428622</v>
      </c>
      <c r="AM23">
        <f t="shared" si="40"/>
        <v>15.399566603753193</v>
      </c>
      <c r="AN23">
        <f t="shared" si="41"/>
        <v>-9.6458610569615963</v>
      </c>
      <c r="AO23">
        <f t="shared" si="41"/>
        <v>-9.6477402236036109</v>
      </c>
      <c r="AP23">
        <f t="shared" si="41"/>
        <v>-9.643809591853044</v>
      </c>
      <c r="AQ23">
        <f t="shared" si="41"/>
        <v>-9.652035255647009</v>
      </c>
      <c r="AR23">
        <f t="shared" si="41"/>
        <v>-9.6348385121998437</v>
      </c>
      <c r="AS23">
        <f t="shared" si="41"/>
        <v>-9.6708688735206536</v>
      </c>
      <c r="AT23">
        <f t="shared" si="41"/>
        <v>-9.5956920247407158</v>
      </c>
      <c r="AU23">
        <f t="shared" si="42"/>
        <v>-9.7542096247580758</v>
      </c>
      <c r="AV23" s="246">
        <f t="shared" si="43"/>
        <v>4.9290417882716736E-2</v>
      </c>
      <c r="AW23" s="247">
        <f t="shared" si="44"/>
        <v>6.1123356208689639E-3</v>
      </c>
      <c r="AX23" s="248">
        <f t="shared" si="45"/>
        <v>3.7360646742143587E-6</v>
      </c>
      <c r="AY23" s="247">
        <f t="shared" si="46"/>
        <v>4.6944247296611646E-2</v>
      </c>
      <c r="BA23">
        <f t="shared" si="47"/>
        <v>-9.203227979891742E-4</v>
      </c>
      <c r="BB23">
        <f t="shared" si="48"/>
        <v>0.89337601044801218</v>
      </c>
      <c r="BC23">
        <f t="shared" si="49"/>
        <v>-0.52183142761232348</v>
      </c>
      <c r="BD23">
        <f t="shared" si="50"/>
        <v>-0.1324059094301217</v>
      </c>
      <c r="BE23">
        <f t="shared" si="51"/>
        <v>-2.2487492268447045</v>
      </c>
      <c r="BF23">
        <f t="shared" si="52"/>
        <v>-2.0892118089183804</v>
      </c>
      <c r="BG23">
        <f t="shared" si="53"/>
        <v>-20.95759197707487</v>
      </c>
      <c r="BH23">
        <f t="shared" si="53"/>
        <v>-20.957591916386978</v>
      </c>
      <c r="BI23">
        <f t="shared" si="53"/>
        <v>-20.957592613946119</v>
      </c>
      <c r="BJ23">
        <f t="shared" si="53"/>
        <v>-20.957584596008129</v>
      </c>
      <c r="BK23">
        <f t="shared" si="53"/>
        <v>-20.957676749900617</v>
      </c>
      <c r="BL23">
        <f t="shared" si="53"/>
        <v>-20.956616721057955</v>
      </c>
      <c r="BM23">
        <f t="shared" si="53"/>
        <v>-20.968698406348786</v>
      </c>
      <c r="BN23">
        <f t="shared" si="54"/>
        <v>-20.811540795425124</v>
      </c>
      <c r="BQ23">
        <f t="shared" si="0"/>
        <v>3.8707775896145387E-2</v>
      </c>
      <c r="BR23">
        <v>-39000</v>
      </c>
      <c r="BS23">
        <f t="shared" si="1"/>
        <v>3.7190148546360116E-2</v>
      </c>
      <c r="BT23">
        <f t="shared" si="2"/>
        <v>3.4370642271492696E-2</v>
      </c>
      <c r="BU23">
        <f t="shared" si="3"/>
        <v>2.8195062748674234E-3</v>
      </c>
      <c r="BV23">
        <f t="shared" si="4"/>
        <v>0.55051458395507957</v>
      </c>
      <c r="BW23">
        <f t="shared" si="5"/>
        <v>0.47001570706591955</v>
      </c>
      <c r="BX23">
        <f t="shared" si="6"/>
        <v>-2.7320855276274449</v>
      </c>
      <c r="BY23">
        <f t="shared" si="7"/>
        <v>-4.8154771857644132</v>
      </c>
      <c r="BZ23">
        <f t="shared" si="55"/>
        <v>-8.7426201414266327</v>
      </c>
      <c r="CA23">
        <f t="shared" si="55"/>
        <v>-8.7414821656185726</v>
      </c>
      <c r="CB23">
        <f t="shared" si="55"/>
        <v>-8.7444732557805462</v>
      </c>
      <c r="CC23">
        <f t="shared" si="55"/>
        <v>-8.7365957213529732</v>
      </c>
      <c r="CD23">
        <f t="shared" si="55"/>
        <v>-8.7572358200951843</v>
      </c>
      <c r="CE23">
        <f t="shared" si="55"/>
        <v>-8.7023871108260291</v>
      </c>
      <c r="CF23">
        <f t="shared" si="55"/>
        <v>-8.8433185456221306</v>
      </c>
      <c r="CG23">
        <f t="shared" si="9"/>
        <v>-8.433257502314083</v>
      </c>
      <c r="CI23" s="23">
        <f t="shared" si="10"/>
        <v>-39000</v>
      </c>
      <c r="CJ23" s="86">
        <f t="shared" si="11"/>
        <v>3.5888269621277967E-2</v>
      </c>
      <c r="CK23" s="86">
        <f t="shared" si="12"/>
        <v>3.4370642271492696E-2</v>
      </c>
      <c r="CL23">
        <f t="shared" si="13"/>
        <v>1.5176273497852712E-3</v>
      </c>
      <c r="CM23">
        <f t="shared" si="14"/>
        <v>1.1125154023806947</v>
      </c>
      <c r="CN23">
        <f t="shared" si="15"/>
        <v>0.559957572059535</v>
      </c>
      <c r="CO23">
        <f t="shared" si="16"/>
        <v>0.84750530178107719</v>
      </c>
      <c r="CP23">
        <f t="shared" si="17"/>
        <v>0.45108115405906024</v>
      </c>
      <c r="CQ23">
        <f t="shared" si="56"/>
        <v>-18.123388504229805</v>
      </c>
      <c r="CR23">
        <f t="shared" si="56"/>
        <v>-18.12338894312596</v>
      </c>
      <c r="CS23">
        <f t="shared" si="56"/>
        <v>-18.123392395916724</v>
      </c>
      <c r="CT23">
        <f t="shared" si="56"/>
        <v>-18.123419558610742</v>
      </c>
      <c r="CU23">
        <f t="shared" si="56"/>
        <v>-18.123633221447367</v>
      </c>
      <c r="CV23">
        <f t="shared" si="56"/>
        <v>-18.125312491771865</v>
      </c>
      <c r="CW23">
        <f t="shared" si="56"/>
        <v>-18.138425134581428</v>
      </c>
      <c r="CX23">
        <f t="shared" si="19"/>
        <v>-18.236269944740247</v>
      </c>
    </row>
    <row r="24" spans="1:102" ht="12.95" customHeight="1">
      <c r="A24" s="37" t="s">
        <v>44</v>
      </c>
      <c r="B24" s="38" t="s">
        <v>49</v>
      </c>
      <c r="C24" s="37">
        <v>26965.384999999998</v>
      </c>
      <c r="D24" s="37" t="s">
        <v>46</v>
      </c>
      <c r="E24">
        <f t="shared" si="23"/>
        <v>-46469.846054322108</v>
      </c>
      <c r="F24">
        <f t="shared" si="24"/>
        <v>-46470</v>
      </c>
      <c r="G24">
        <f t="shared" si="25"/>
        <v>5.5651689999649534E-2</v>
      </c>
      <c r="H24" s="116"/>
      <c r="I24" s="116">
        <f t="shared" si="26"/>
        <v>5.5651689999649534E-2</v>
      </c>
      <c r="J24" s="116"/>
      <c r="K24" s="165"/>
      <c r="L24" s="116"/>
      <c r="M24" s="116"/>
      <c r="N24" s="116"/>
      <c r="O24" s="40"/>
      <c r="P24" s="249"/>
      <c r="Q24" s="294">
        <f t="shared" si="27"/>
        <v>11946.884999999998</v>
      </c>
      <c r="R24" s="8">
        <f t="shared" si="28"/>
        <v>3.097110599817092E-3</v>
      </c>
      <c r="S24" s="8">
        <v>0.1</v>
      </c>
      <c r="T24" s="167">
        <f t="shared" si="29"/>
        <v>3.0971105998170922E-4</v>
      </c>
      <c r="U24" s="116"/>
      <c r="V24" s="8">
        <v>0.1</v>
      </c>
      <c r="W24" s="25"/>
      <c r="X24" s="250"/>
      <c r="Y24" s="41"/>
      <c r="Z24">
        <f t="shared" si="30"/>
        <v>-46470</v>
      </c>
      <c r="AA24" s="246">
        <f t="shared" si="31"/>
        <v>5.0210069554014775E-2</v>
      </c>
      <c r="AB24" s="247">
        <f t="shared" si="32"/>
        <v>5.4416204456347594E-3</v>
      </c>
      <c r="AC24" s="247">
        <f t="shared" si="33"/>
        <v>5.5651689999649534E-2</v>
      </c>
      <c r="AD24" s="248">
        <f t="shared" si="34"/>
        <v>2.9611233074350237E-6</v>
      </c>
      <c r="AH24">
        <f t="shared" si="35"/>
        <v>9.3786018838501566E-3</v>
      </c>
      <c r="AI24">
        <f t="shared" si="36"/>
        <v>0.51411287981126952</v>
      </c>
      <c r="AJ24">
        <f t="shared" si="37"/>
        <v>0.85651143551840847</v>
      </c>
      <c r="AK24">
        <f t="shared" si="38"/>
        <v>6.335381941684505E-2</v>
      </c>
      <c r="AL24">
        <f t="shared" si="39"/>
        <v>3.0119361782508092</v>
      </c>
      <c r="AM24">
        <f t="shared" si="40"/>
        <v>15.403761433351796</v>
      </c>
      <c r="AN24">
        <f t="shared" si="41"/>
        <v>-9.6458013395676989</v>
      </c>
      <c r="AO24">
        <f t="shared" si="41"/>
        <v>-9.6476801788571542</v>
      </c>
      <c r="AP24">
        <f t="shared" si="41"/>
        <v>-9.6437502845091085</v>
      </c>
      <c r="AQ24">
        <f t="shared" si="41"/>
        <v>-9.6519742929153534</v>
      </c>
      <c r="AR24">
        <f t="shared" si="41"/>
        <v>-9.6347812361823735</v>
      </c>
      <c r="AS24">
        <f t="shared" si="41"/>
        <v>-9.6708033589896196</v>
      </c>
      <c r="AT24">
        <f t="shared" si="41"/>
        <v>-9.5956446060801639</v>
      </c>
      <c r="AU24">
        <f t="shared" si="42"/>
        <v>-9.7541212135324251</v>
      </c>
      <c r="AV24" s="246">
        <f t="shared" si="43"/>
        <v>4.9290082405588569E-2</v>
      </c>
      <c r="AW24" s="247">
        <f t="shared" si="44"/>
        <v>6.3616075940609654E-3</v>
      </c>
      <c r="AX24" s="248">
        <f t="shared" si="45"/>
        <v>4.0470051180814139E-6</v>
      </c>
      <c r="AY24" s="247">
        <f t="shared" si="46"/>
        <v>4.719307526422558E-2</v>
      </c>
      <c r="BA24">
        <f t="shared" si="47"/>
        <v>-9.1998714842620529E-4</v>
      </c>
      <c r="BB24">
        <f t="shared" si="48"/>
        <v>0.8933950456579024</v>
      </c>
      <c r="BC24">
        <f t="shared" si="49"/>
        <v>-0.52170879159216133</v>
      </c>
      <c r="BD24">
        <f t="shared" si="50"/>
        <v>-0.13242123587143903</v>
      </c>
      <c r="BE24">
        <f t="shared" si="51"/>
        <v>-2.2486054711142578</v>
      </c>
      <c r="BF24">
        <f t="shared" si="52"/>
        <v>-2.0888262560140971</v>
      </c>
      <c r="BG24">
        <f t="shared" si="53"/>
        <v>-20.957433408095877</v>
      </c>
      <c r="BH24">
        <f t="shared" si="53"/>
        <v>-20.957433347504256</v>
      </c>
      <c r="BI24">
        <f t="shared" si="53"/>
        <v>-20.957434044142321</v>
      </c>
      <c r="BJ24">
        <f t="shared" si="53"/>
        <v>-20.957426034659232</v>
      </c>
      <c r="BK24">
        <f t="shared" si="53"/>
        <v>-20.95751811589076</v>
      </c>
      <c r="BL24">
        <f t="shared" si="53"/>
        <v>-20.956458640903023</v>
      </c>
      <c r="BM24">
        <f t="shared" si="53"/>
        <v>-20.968537213684563</v>
      </c>
      <c r="BN24">
        <f t="shared" si="54"/>
        <v>-20.811368432741858</v>
      </c>
      <c r="BQ24">
        <f t="shared" si="0"/>
        <v>3.5820234090725475E-2</v>
      </c>
      <c r="BR24">
        <v>-38000</v>
      </c>
      <c r="BS24">
        <f t="shared" si="1"/>
        <v>3.5064907638373562E-2</v>
      </c>
      <c r="BT24">
        <f t="shared" si="2"/>
        <v>3.3531939138517264E-2</v>
      </c>
      <c r="BU24">
        <f t="shared" si="3"/>
        <v>1.5329684998562996E-3</v>
      </c>
      <c r="BV24">
        <f t="shared" si="4"/>
        <v>0.56836588994903581</v>
      </c>
      <c r="BW24">
        <f t="shared" si="5"/>
        <v>0.39470801834351216</v>
      </c>
      <c r="BX24">
        <f t="shared" si="6"/>
        <v>-2.6485270002834658</v>
      </c>
      <c r="BY24">
        <f t="shared" si="7"/>
        <v>-3.9737424331227684</v>
      </c>
      <c r="BZ24">
        <f t="shared" si="55"/>
        <v>-8.6123480542271</v>
      </c>
      <c r="CA24">
        <f t="shared" si="55"/>
        <v>-8.611776999782915</v>
      </c>
      <c r="CB24">
        <f t="shared" si="55"/>
        <v>-8.61347107605995</v>
      </c>
      <c r="CC24">
        <f t="shared" si="55"/>
        <v>-8.6084365876255315</v>
      </c>
      <c r="CD24">
        <f t="shared" si="55"/>
        <v>-8.623320885896943</v>
      </c>
      <c r="CE24">
        <f t="shared" si="55"/>
        <v>-8.5786088114002688</v>
      </c>
      <c r="CF24">
        <f t="shared" si="55"/>
        <v>-8.707285431497942</v>
      </c>
      <c r="CG24">
        <f t="shared" si="9"/>
        <v>-8.256435051013101</v>
      </c>
      <c r="CI24" s="23">
        <f t="shared" si="10"/>
        <v>-38000</v>
      </c>
      <c r="CJ24" s="86">
        <f t="shared" si="11"/>
        <v>3.4287265590869177E-2</v>
      </c>
      <c r="CK24" s="86">
        <f t="shared" si="12"/>
        <v>3.3531939138517264E-2</v>
      </c>
      <c r="CL24">
        <f t="shared" si="13"/>
        <v>7.5532645235191456E-4</v>
      </c>
      <c r="CM24">
        <f t="shared" si="14"/>
        <v>1.0504582492083825</v>
      </c>
      <c r="CN24">
        <f t="shared" si="15"/>
        <v>0.1715446263184158</v>
      </c>
      <c r="CO24">
        <f t="shared" si="16"/>
        <v>1.2694425680089965</v>
      </c>
      <c r="CP24">
        <f t="shared" si="17"/>
        <v>0.73637091927065068</v>
      </c>
      <c r="CQ24">
        <f t="shared" si="56"/>
        <v>-17.739252905187023</v>
      </c>
      <c r="CR24">
        <f t="shared" si="56"/>
        <v>-17.739252935701586</v>
      </c>
      <c r="CS24">
        <f t="shared" si="56"/>
        <v>-17.739253339620042</v>
      </c>
      <c r="CT24">
        <f t="shared" si="56"/>
        <v>-17.739258686220044</v>
      </c>
      <c r="CU24">
        <f t="shared" si="56"/>
        <v>-17.73932945282743</v>
      </c>
      <c r="CV24">
        <f t="shared" si="56"/>
        <v>-17.740265157552965</v>
      </c>
      <c r="CW24">
        <f t="shared" si="56"/>
        <v>-17.752476177681483</v>
      </c>
      <c r="CX24">
        <f t="shared" si="19"/>
        <v>-17.891544578207235</v>
      </c>
    </row>
    <row r="25" spans="1:102" ht="12.95" customHeight="1">
      <c r="A25" s="37" t="s">
        <v>44</v>
      </c>
      <c r="B25" s="38" t="s">
        <v>45</v>
      </c>
      <c r="C25" s="37">
        <v>27393.223000000002</v>
      </c>
      <c r="D25" s="37" t="s">
        <v>46</v>
      </c>
      <c r="E25">
        <f t="shared" si="23"/>
        <v>-45286.345410631555</v>
      </c>
      <c r="F25">
        <f t="shared" si="24"/>
        <v>-45286.5</v>
      </c>
      <c r="G25">
        <f t="shared" si="25"/>
        <v>5.5884385506942635E-2</v>
      </c>
      <c r="H25" s="116"/>
      <c r="I25" s="116">
        <f t="shared" si="26"/>
        <v>5.5884385506942635E-2</v>
      </c>
      <c r="J25" s="116"/>
      <c r="K25" s="165"/>
      <c r="L25" s="116"/>
      <c r="M25" s="116"/>
      <c r="N25" s="116"/>
      <c r="O25" s="40"/>
      <c r="P25" s="249"/>
      <c r="Q25" s="293">
        <f t="shared" si="27"/>
        <v>12374.723000000002</v>
      </c>
      <c r="R25" s="8">
        <f t="shared" si="28"/>
        <v>3.1230645434885801E-3</v>
      </c>
      <c r="S25" s="8">
        <v>0.1</v>
      </c>
      <c r="T25" s="167">
        <f t="shared" si="29"/>
        <v>3.1230645434885806E-4</v>
      </c>
      <c r="V25" s="8">
        <v>0.1</v>
      </c>
      <c r="W25" s="25"/>
      <c r="X25" s="250"/>
      <c r="Y25" s="41"/>
      <c r="Z25">
        <f t="shared" si="30"/>
        <v>-45286.5</v>
      </c>
      <c r="AA25" s="246">
        <f t="shared" si="31"/>
        <v>4.853752474488026E-2</v>
      </c>
      <c r="AB25" s="247">
        <f t="shared" si="32"/>
        <v>7.3468607620623752E-3</v>
      </c>
      <c r="AC25" s="247">
        <f t="shared" si="33"/>
        <v>5.5884385506942635E-2</v>
      </c>
      <c r="AD25" s="248">
        <f t="shared" si="34"/>
        <v>5.3976363057131743E-6</v>
      </c>
      <c r="AH25">
        <f t="shared" si="35"/>
        <v>8.7526838118412512E-3</v>
      </c>
      <c r="AI25">
        <f t="shared" si="36"/>
        <v>0.51054174160411669</v>
      </c>
      <c r="AJ25">
        <f t="shared" si="37"/>
        <v>0.81099061830213481</v>
      </c>
      <c r="AK25">
        <f t="shared" si="38"/>
        <v>2.3035044781129964E-2</v>
      </c>
      <c r="AL25">
        <f t="shared" si="39"/>
        <v>3.0945650256685173</v>
      </c>
      <c r="AM25">
        <f t="shared" si="40"/>
        <v>42.520353995501736</v>
      </c>
      <c r="AN25">
        <f t="shared" si="41"/>
        <v>-9.5051319429219685</v>
      </c>
      <c r="AO25">
        <f t="shared" si="41"/>
        <v>-9.5059280174999738</v>
      </c>
      <c r="AP25">
        <f t="shared" si="41"/>
        <v>-9.5042981186892046</v>
      </c>
      <c r="AQ25">
        <f t="shared" si="41"/>
        <v>-9.5076354374713095</v>
      </c>
      <c r="AR25">
        <f t="shared" si="41"/>
        <v>-9.5008030215033816</v>
      </c>
      <c r="AS25">
        <f t="shared" si="41"/>
        <v>-9.5147950335690368</v>
      </c>
      <c r="AT25">
        <f t="shared" si="41"/>
        <v>-9.4861569193404058</v>
      </c>
      <c r="AU25">
        <f t="shared" si="42"/>
        <v>-9.544851842417712</v>
      </c>
      <c r="AV25" s="246">
        <f t="shared" si="43"/>
        <v>4.8482142401678884E-2</v>
      </c>
      <c r="AW25" s="247">
        <f t="shared" si="44"/>
        <v>7.4022431052637519E-3</v>
      </c>
      <c r="AX25" s="248">
        <f t="shared" si="45"/>
        <v>5.4793202989424757E-6</v>
      </c>
      <c r="AY25" s="247">
        <f t="shared" si="46"/>
        <v>4.7187084038302761E-2</v>
      </c>
      <c r="BA25">
        <f t="shared" si="47"/>
        <v>-5.5382343201376524E-5</v>
      </c>
      <c r="BB25">
        <f t="shared" si="48"/>
        <v>0.94687068263253016</v>
      </c>
      <c r="BC25">
        <f t="shared" si="49"/>
        <v>-0.18777268708275194</v>
      </c>
      <c r="BD25">
        <f t="shared" si="50"/>
        <v>-0.16148459875810656</v>
      </c>
      <c r="BE25">
        <f t="shared" si="51"/>
        <v>-1.8886467660803019</v>
      </c>
      <c r="BF25">
        <f t="shared" si="52"/>
        <v>-1.381737447926555</v>
      </c>
      <c r="BG25">
        <f t="shared" si="53"/>
        <v>-20.571449079175395</v>
      </c>
      <c r="BH25">
        <f t="shared" si="53"/>
        <v>-20.571449079153744</v>
      </c>
      <c r="BI25">
        <f t="shared" si="53"/>
        <v>-20.571449079999816</v>
      </c>
      <c r="BJ25">
        <f t="shared" si="53"/>
        <v>-20.571449046935676</v>
      </c>
      <c r="BK25">
        <f t="shared" si="53"/>
        <v>-20.571450339061968</v>
      </c>
      <c r="BL25">
        <f t="shared" si="53"/>
        <v>-20.571399835397166</v>
      </c>
      <c r="BM25">
        <f t="shared" si="53"/>
        <v>-20.573361494371255</v>
      </c>
      <c r="BN25">
        <f t="shared" si="54"/>
        <v>-20.403385961450034</v>
      </c>
      <c r="BQ25">
        <f t="shared" si="0"/>
        <v>3.2808213873521688E-2</v>
      </c>
      <c r="BR25">
        <v>-37000</v>
      </c>
      <c r="BS25">
        <f t="shared" si="1"/>
        <v>3.2873315245001082E-2</v>
      </c>
      <c r="BT25">
        <f t="shared" si="2"/>
        <v>3.2699422514516588E-2</v>
      </c>
      <c r="BU25">
        <f t="shared" si="3"/>
        <v>1.7389273048449544E-4</v>
      </c>
      <c r="BV25">
        <f t="shared" si="4"/>
        <v>0.59085676591120095</v>
      </c>
      <c r="BW25">
        <f t="shared" si="5"/>
        <v>0.31088788259539102</v>
      </c>
      <c r="BX25">
        <f t="shared" si="6"/>
        <v>-2.5589040185101317</v>
      </c>
      <c r="BY25">
        <f t="shared" si="7"/>
        <v>-3.3346960649526749</v>
      </c>
      <c r="BZ25">
        <f t="shared" si="55"/>
        <v>-8.477474635189024</v>
      </c>
      <c r="CA25">
        <f t="shared" si="55"/>
        <v>-8.4772701126309933</v>
      </c>
      <c r="CB25">
        <f t="shared" si="55"/>
        <v>-8.4779848284075534</v>
      </c>
      <c r="CC25">
        <f t="shared" si="55"/>
        <v>-8.4754841075885263</v>
      </c>
      <c r="CD25">
        <f t="shared" si="55"/>
        <v>-8.4841962725945219</v>
      </c>
      <c r="CE25">
        <f t="shared" si="55"/>
        <v>-8.4533697340448821</v>
      </c>
      <c r="CF25">
        <f t="shared" si="55"/>
        <v>-8.5571926385897079</v>
      </c>
      <c r="CG25">
        <f t="shared" si="9"/>
        <v>-8.0796125997121173</v>
      </c>
      <c r="CI25" s="23">
        <f t="shared" si="10"/>
        <v>-37000</v>
      </c>
      <c r="CJ25" s="86">
        <f t="shared" si="11"/>
        <v>3.2634321143037194E-2</v>
      </c>
      <c r="CK25" s="86">
        <f t="shared" si="12"/>
        <v>3.2699422514516588E-2</v>
      </c>
      <c r="CL25">
        <f t="shared" si="13"/>
        <v>-6.5101371479390881E-5</v>
      </c>
      <c r="CM25">
        <f t="shared" si="14"/>
        <v>0.98767711657223489</v>
      </c>
      <c r="CN25">
        <f t="shared" si="15"/>
        <v>-0.20014666810305742</v>
      </c>
      <c r="CO25">
        <f t="shared" si="16"/>
        <v>1.6433475072455002</v>
      </c>
      <c r="CP25">
        <f t="shared" si="17"/>
        <v>1.0753163657002529</v>
      </c>
      <c r="CQ25">
        <f t="shared" si="56"/>
        <v>-17.377649772198897</v>
      </c>
      <c r="CR25">
        <f t="shared" si="56"/>
        <v>-17.377649772205942</v>
      </c>
      <c r="CS25">
        <f t="shared" si="56"/>
        <v>-17.377649772625833</v>
      </c>
      <c r="CT25">
        <f t="shared" si="56"/>
        <v>-17.377649797643187</v>
      </c>
      <c r="CU25">
        <f t="shared" si="56"/>
        <v>-17.377651288184513</v>
      </c>
      <c r="CV25">
        <f t="shared" si="56"/>
        <v>-17.377740054695661</v>
      </c>
      <c r="CW25">
        <f t="shared" si="56"/>
        <v>-17.382890482387136</v>
      </c>
      <c r="CX25">
        <f t="shared" si="19"/>
        <v>-17.546819211674219</v>
      </c>
    </row>
    <row r="26" spans="1:102" ht="12.95" customHeight="1">
      <c r="A26" s="37" t="s">
        <v>44</v>
      </c>
      <c r="B26" s="38" t="s">
        <v>49</v>
      </c>
      <c r="C26" s="37">
        <v>27393.402999999998</v>
      </c>
      <c r="D26" s="37" t="s">
        <v>46</v>
      </c>
      <c r="E26">
        <f t="shared" si="23"/>
        <v>-45285.847488250045</v>
      </c>
      <c r="F26">
        <f t="shared" si="24"/>
        <v>-45286</v>
      </c>
      <c r="G26">
        <f t="shared" si="25"/>
        <v>5.5133321999164764E-2</v>
      </c>
      <c r="H26" s="116"/>
      <c r="I26" s="116">
        <f t="shared" si="26"/>
        <v>5.5133321999164764E-2</v>
      </c>
      <c r="J26" s="116"/>
      <c r="K26" s="165"/>
      <c r="L26" s="116"/>
      <c r="M26" s="116"/>
      <c r="N26" s="116"/>
      <c r="O26" s="40"/>
      <c r="P26" s="249"/>
      <c r="Q26" s="293">
        <f t="shared" si="27"/>
        <v>12374.902999999998</v>
      </c>
      <c r="R26" s="8">
        <f t="shared" si="28"/>
        <v>3.0396831946635852E-3</v>
      </c>
      <c r="S26" s="8">
        <v>0.1</v>
      </c>
      <c r="T26" s="167">
        <f t="shared" si="29"/>
        <v>3.0396831946635853E-4</v>
      </c>
      <c r="U26" s="116"/>
      <c r="V26" s="8">
        <v>0.1</v>
      </c>
      <c r="W26" s="25"/>
      <c r="X26" s="250"/>
      <c r="Y26" s="41"/>
      <c r="Z26">
        <f t="shared" si="30"/>
        <v>-45286</v>
      </c>
      <c r="AA26" s="246">
        <f t="shared" si="31"/>
        <v>4.8536783509841211E-2</v>
      </c>
      <c r="AB26" s="247">
        <f t="shared" si="32"/>
        <v>6.5965384893235529E-3</v>
      </c>
      <c r="AC26" s="247">
        <f t="shared" si="33"/>
        <v>5.5133321999164764E-2</v>
      </c>
      <c r="AD26" s="248">
        <f t="shared" si="34"/>
        <v>4.3514320041127062E-6</v>
      </c>
      <c r="AH26">
        <f t="shared" si="35"/>
        <v>8.7523829199669511E-3</v>
      </c>
      <c r="AI26">
        <f t="shared" si="36"/>
        <v>0.51054094300577813</v>
      </c>
      <c r="AJ26">
        <f t="shared" si="37"/>
        <v>0.81097032701421867</v>
      </c>
      <c r="AK26">
        <f t="shared" si="38"/>
        <v>2.3018069561263264E-2</v>
      </c>
      <c r="AL26">
        <f t="shared" si="39"/>
        <v>3.0945997072899334</v>
      </c>
      <c r="AM26">
        <f t="shared" si="40"/>
        <v>42.551746330740741</v>
      </c>
      <c r="AN26">
        <f t="shared" si="41"/>
        <v>-9.5050727258813588</v>
      </c>
      <c r="AO26">
        <f t="shared" si="41"/>
        <v>-9.5058682409591047</v>
      </c>
      <c r="AP26">
        <f t="shared" si="41"/>
        <v>-9.5042394954403608</v>
      </c>
      <c r="AQ26">
        <f t="shared" si="41"/>
        <v>-9.5075744365589703</v>
      </c>
      <c r="AR26">
        <f t="shared" si="41"/>
        <v>-9.5007469201584769</v>
      </c>
      <c r="AS26">
        <f t="shared" si="41"/>
        <v>-9.5147288271773256</v>
      </c>
      <c r="AT26">
        <f t="shared" si="41"/>
        <v>-9.486111517920703</v>
      </c>
      <c r="AU26">
        <f t="shared" si="42"/>
        <v>-9.5447634311920613</v>
      </c>
      <c r="AV26" s="246">
        <f t="shared" si="43"/>
        <v>4.8481788963721267E-2</v>
      </c>
      <c r="AW26" s="247">
        <f t="shared" si="44"/>
        <v>6.6515330354434965E-3</v>
      </c>
      <c r="AX26" s="248">
        <f t="shared" si="45"/>
        <v>4.4242891721596177E-6</v>
      </c>
      <c r="AY26" s="247">
        <f t="shared" si="46"/>
        <v>4.6435933625317755E-2</v>
      </c>
      <c r="BA26">
        <f t="shared" si="47"/>
        <v>-5.499454611994249E-5</v>
      </c>
      <c r="BB26">
        <f t="shared" si="48"/>
        <v>0.94689676117169541</v>
      </c>
      <c r="BC26">
        <f t="shared" si="49"/>
        <v>-0.18761406896939437</v>
      </c>
      <c r="BD26">
        <f t="shared" si="50"/>
        <v>-0.16149317640675737</v>
      </c>
      <c r="BE26">
        <f t="shared" si="51"/>
        <v>-1.8884852779463563</v>
      </c>
      <c r="BF26">
        <f t="shared" si="52"/>
        <v>-1.3815025736218616</v>
      </c>
      <c r="BG26">
        <f t="shared" si="53"/>
        <v>-20.571281014692836</v>
      </c>
      <c r="BH26">
        <f t="shared" si="53"/>
        <v>-20.57128101467136</v>
      </c>
      <c r="BI26">
        <f t="shared" si="53"/>
        <v>-20.571281015511559</v>
      </c>
      <c r="BJ26">
        <f t="shared" si="53"/>
        <v>-20.571280982640644</v>
      </c>
      <c r="BK26">
        <f t="shared" si="53"/>
        <v>-20.571282268635429</v>
      </c>
      <c r="BL26">
        <f t="shared" si="53"/>
        <v>-20.571231949100028</v>
      </c>
      <c r="BM26">
        <f t="shared" si="53"/>
        <v>-20.573188632046644</v>
      </c>
      <c r="BN26">
        <f t="shared" si="54"/>
        <v>-20.403213598766769</v>
      </c>
      <c r="BQ26">
        <f t="shared" si="0"/>
        <v>2.9794260481900602E-2</v>
      </c>
      <c r="BR26">
        <v>-36000</v>
      </c>
      <c r="BS26">
        <f t="shared" si="1"/>
        <v>3.0626368100185132E-2</v>
      </c>
      <c r="BT26">
        <f t="shared" si="2"/>
        <v>3.1873092399490668E-2</v>
      </c>
      <c r="BU26">
        <f t="shared" si="3"/>
        <v>-1.2467242993055361E-3</v>
      </c>
      <c r="BV26">
        <f t="shared" si="4"/>
        <v>0.61906736989060396</v>
      </c>
      <c r="BW26">
        <f t="shared" si="5"/>
        <v>0.21682661817595311</v>
      </c>
      <c r="BX26">
        <f t="shared" si="6"/>
        <v>-2.4613395289514872</v>
      </c>
      <c r="BY26">
        <f t="shared" si="7"/>
        <v>-2.8258223828541711</v>
      </c>
      <c r="BZ26">
        <f t="shared" si="55"/>
        <v>-8.3367902548427057</v>
      </c>
      <c r="CA26">
        <f t="shared" si="55"/>
        <v>-8.3367470894135582</v>
      </c>
      <c r="CB26">
        <f t="shared" si="55"/>
        <v>-8.3369368158535302</v>
      </c>
      <c r="CC26">
        <f t="shared" si="55"/>
        <v>-8.3361023918180397</v>
      </c>
      <c r="CD26">
        <f t="shared" si="55"/>
        <v>-8.3397623550657904</v>
      </c>
      <c r="CE26">
        <f t="shared" si="55"/>
        <v>-8.3235139163159619</v>
      </c>
      <c r="CF26">
        <f t="shared" si="55"/>
        <v>-8.3922066078559467</v>
      </c>
      <c r="CG26">
        <f t="shared" si="9"/>
        <v>-7.9027901484111354</v>
      </c>
      <c r="CI26" s="23">
        <f t="shared" si="10"/>
        <v>-36000</v>
      </c>
      <c r="CJ26" s="86">
        <f t="shared" si="11"/>
        <v>3.1040984781206139E-2</v>
      </c>
      <c r="CK26" s="86">
        <f t="shared" si="12"/>
        <v>3.1873092399490668E-2</v>
      </c>
      <c r="CL26">
        <f t="shared" si="13"/>
        <v>-8.3210761828452883E-4</v>
      </c>
      <c r="CM26">
        <f t="shared" si="14"/>
        <v>0.93312735814099035</v>
      </c>
      <c r="CN26">
        <f t="shared" si="15"/>
        <v>-0.50833395167920503</v>
      </c>
      <c r="CO26">
        <f t="shared" si="16"/>
        <v>1.9750889188773211</v>
      </c>
      <c r="CP26">
        <f t="shared" si="17"/>
        <v>1.5155508264242814</v>
      </c>
      <c r="CQ26">
        <f t="shared" si="56"/>
        <v>-17.037036273037796</v>
      </c>
      <c r="CR26">
        <f t="shared" si="56"/>
        <v>-17.037036273558265</v>
      </c>
      <c r="CS26">
        <f t="shared" si="56"/>
        <v>-17.037036260768399</v>
      </c>
      <c r="CT26">
        <f t="shared" si="56"/>
        <v>-17.037036575062594</v>
      </c>
      <c r="CU26">
        <f t="shared" si="56"/>
        <v>-17.037028851810739</v>
      </c>
      <c r="CV26">
        <f t="shared" si="56"/>
        <v>-17.037218707878722</v>
      </c>
      <c r="CW26">
        <f t="shared" si="56"/>
        <v>-17.032593199642712</v>
      </c>
      <c r="CX26">
        <f t="shared" si="19"/>
        <v>-17.202093845141206</v>
      </c>
    </row>
    <row r="27" spans="1:102" ht="12.95" customHeight="1">
      <c r="A27" s="37" t="s">
        <v>52</v>
      </c>
      <c r="B27" s="38" t="s">
        <v>49</v>
      </c>
      <c r="C27" s="37">
        <v>27655.485000000001</v>
      </c>
      <c r="D27" s="37" t="s">
        <v>53</v>
      </c>
      <c r="E27">
        <f t="shared" si="23"/>
        <v>-44560.866968287562</v>
      </c>
      <c r="F27">
        <f t="shared" si="24"/>
        <v>-44561</v>
      </c>
      <c r="G27">
        <f t="shared" si="25"/>
        <v>4.8091247001138981E-2</v>
      </c>
      <c r="H27" s="116">
        <f>G27</f>
        <v>4.8091247001138981E-2</v>
      </c>
      <c r="I27" s="116"/>
      <c r="J27" s="116"/>
      <c r="K27" s="165"/>
      <c r="L27" s="116"/>
      <c r="M27" s="116"/>
      <c r="N27" s="116"/>
      <c r="O27" s="40"/>
      <c r="P27" s="249"/>
      <c r="Q27" s="293">
        <f t="shared" si="27"/>
        <v>12636.985000000001</v>
      </c>
      <c r="R27" s="8">
        <f t="shared" si="28"/>
        <v>2.3127680381245593E-3</v>
      </c>
      <c r="S27" s="116">
        <v>0.1</v>
      </c>
      <c r="T27" s="167">
        <f t="shared" si="29"/>
        <v>2.3127680381245593E-4</v>
      </c>
      <c r="U27" s="116"/>
      <c r="V27" s="116">
        <v>0.1</v>
      </c>
      <c r="W27" s="25"/>
      <c r="X27" s="250"/>
      <c r="Y27" s="41"/>
      <c r="Z27">
        <f t="shared" si="30"/>
        <v>-44561</v>
      </c>
      <c r="AA27" s="246">
        <f t="shared" si="31"/>
        <v>4.7432339972573942E-2</v>
      </c>
      <c r="AB27" s="247">
        <f t="shared" si="32"/>
        <v>6.5890702856503947E-4</v>
      </c>
      <c r="AC27" s="247">
        <f t="shared" si="33"/>
        <v>4.8091247001138981E-2</v>
      </c>
      <c r="AD27" s="248">
        <f t="shared" si="34"/>
        <v>4.3415847229240974E-8</v>
      </c>
      <c r="AH27">
        <f t="shared" si="35"/>
        <v>8.2848099583964045E-3</v>
      </c>
      <c r="AI27">
        <f t="shared" si="36"/>
        <v>0.51000252965086756</v>
      </c>
      <c r="AJ27">
        <f t="shared" si="37"/>
        <v>0.78058576928679047</v>
      </c>
      <c r="AK27">
        <f t="shared" si="38"/>
        <v>-1.5745003814059421E-3</v>
      </c>
      <c r="AL27">
        <f t="shared" si="39"/>
        <v>-3.138379381975728</v>
      </c>
      <c r="AM27">
        <f t="shared" si="40"/>
        <v>-622.41805840281188</v>
      </c>
      <c r="AN27">
        <f t="shared" si="41"/>
        <v>-9.4192856542640051</v>
      </c>
      <c r="AO27">
        <f t="shared" si="41"/>
        <v>-9.4192299725832722</v>
      </c>
      <c r="AP27">
        <f t="shared" si="41"/>
        <v>-9.4193436103797161</v>
      </c>
      <c r="AQ27">
        <f t="shared" si="41"/>
        <v>-9.4191116929366938</v>
      </c>
      <c r="AR27">
        <f t="shared" si="41"/>
        <v>-9.4195850008219502</v>
      </c>
      <c r="AS27">
        <f t="shared" si="41"/>
        <v>-9.4186190507650913</v>
      </c>
      <c r="AT27">
        <f t="shared" si="41"/>
        <v>-9.4205904041099107</v>
      </c>
      <c r="AU27">
        <f t="shared" si="42"/>
        <v>-9.416567153998848</v>
      </c>
      <c r="AV27" s="246">
        <f t="shared" si="43"/>
        <v>4.7947239752196391E-2</v>
      </c>
      <c r="AW27" s="247">
        <f t="shared" si="44"/>
        <v>1.4400724894259032E-4</v>
      </c>
      <c r="AX27" s="248">
        <f t="shared" si="45"/>
        <v>2.0738087748013182E-9</v>
      </c>
      <c r="AY27" s="247">
        <f t="shared" si="46"/>
        <v>3.9291537263120124E-2</v>
      </c>
      <c r="BA27">
        <f t="shared" si="47"/>
        <v>5.1489977962244958E-4</v>
      </c>
      <c r="BB27">
        <f t="shared" si="48"/>
        <v>0.98750516592862314</v>
      </c>
      <c r="BC27">
        <f t="shared" si="49"/>
        <v>5.5362754332579464E-2</v>
      </c>
      <c r="BD27">
        <f t="shared" si="50"/>
        <v>-0.16954019913144128</v>
      </c>
      <c r="BE27">
        <f t="shared" si="51"/>
        <v>-1.6443616870572586</v>
      </c>
      <c r="BF27">
        <f t="shared" si="52"/>
        <v>-1.0764104029976522</v>
      </c>
      <c r="BG27">
        <f t="shared" si="53"/>
        <v>-20.322474045809845</v>
      </c>
      <c r="BH27">
        <f t="shared" si="53"/>
        <v>-20.322474045803183</v>
      </c>
      <c r="BI27">
        <f t="shared" si="53"/>
        <v>-20.322474045402181</v>
      </c>
      <c r="BJ27">
        <f t="shared" si="53"/>
        <v>-20.322474021264139</v>
      </c>
      <c r="BK27">
        <f t="shared" si="53"/>
        <v>-20.322472568291296</v>
      </c>
      <c r="BL27">
        <f t="shared" si="53"/>
        <v>-20.322385147158524</v>
      </c>
      <c r="BM27">
        <f t="shared" si="53"/>
        <v>-20.317261160813942</v>
      </c>
      <c r="BN27">
        <f t="shared" si="54"/>
        <v>-20.153287708030334</v>
      </c>
      <c r="BQ27">
        <f t="shared" si="0"/>
        <v>2.6865717907896242E-2</v>
      </c>
      <c r="BR27">
        <v>-35000</v>
      </c>
      <c r="BS27">
        <f t="shared" si="1"/>
        <v>2.8338590570729641E-2</v>
      </c>
      <c r="BT27">
        <f t="shared" si="2"/>
        <v>3.1052948793439512E-2</v>
      </c>
      <c r="BU27">
        <f t="shared" si="3"/>
        <v>-2.7143582227098727E-3</v>
      </c>
      <c r="BV27">
        <f t="shared" si="4"/>
        <v>0.65452405615878295</v>
      </c>
      <c r="BW27">
        <f t="shared" si="5"/>
        <v>0.11029233731357078</v>
      </c>
      <c r="BX27">
        <f t="shared" si="6"/>
        <v>-2.3532941314571159</v>
      </c>
      <c r="BY27">
        <f t="shared" si="7"/>
        <v>-2.4043456592761356</v>
      </c>
      <c r="BZ27">
        <f t="shared" si="55"/>
        <v>-8.1887642413663784</v>
      </c>
      <c r="CA27">
        <f t="shared" si="55"/>
        <v>-8.1887612462678803</v>
      </c>
      <c r="CB27">
        <f t="shared" si="55"/>
        <v>-8.188779849455754</v>
      </c>
      <c r="CC27">
        <f t="shared" si="55"/>
        <v>-8.188664285030935</v>
      </c>
      <c r="CD27">
        <f t="shared" si="55"/>
        <v>-8.1893815597117037</v>
      </c>
      <c r="CE27">
        <f t="shared" si="55"/>
        <v>-8.1849054715354512</v>
      </c>
      <c r="CF27">
        <f t="shared" si="55"/>
        <v>-8.2119582228927879</v>
      </c>
      <c r="CG27">
        <f t="shared" si="9"/>
        <v>-7.7259676971101534</v>
      </c>
      <c r="CI27" s="23">
        <f t="shared" si="10"/>
        <v>-35000</v>
      </c>
      <c r="CJ27" s="86">
        <f t="shared" si="11"/>
        <v>2.9580076130606113E-2</v>
      </c>
      <c r="CK27" s="86">
        <f t="shared" si="12"/>
        <v>3.1052948793439512E-2</v>
      </c>
      <c r="CL27">
        <f t="shared" si="13"/>
        <v>-1.4728726628333985E-3</v>
      </c>
      <c r="CM27">
        <f t="shared" si="14"/>
        <v>0.89008703988973048</v>
      </c>
      <c r="CN27">
        <f t="shared" si="15"/>
        <v>-0.73928342165715755</v>
      </c>
      <c r="CO27">
        <f t="shared" si="16"/>
        <v>2.2738454987435204</v>
      </c>
      <c r="CP27">
        <f t="shared" si="17"/>
        <v>2.1583461586262849</v>
      </c>
      <c r="CQ27">
        <f t="shared" si="56"/>
        <v>-16.713786005445161</v>
      </c>
      <c r="CR27">
        <f t="shared" si="56"/>
        <v>-16.713786084781166</v>
      </c>
      <c r="CS27">
        <f t="shared" si="56"/>
        <v>-16.71378521311928</v>
      </c>
      <c r="CT27">
        <f t="shared" si="56"/>
        <v>-16.713794790103471</v>
      </c>
      <c r="CU27">
        <f t="shared" si="56"/>
        <v>-16.713689575329873</v>
      </c>
      <c r="CV27">
        <f t="shared" si="56"/>
        <v>-16.714846446854111</v>
      </c>
      <c r="CW27">
        <f t="shared" si="56"/>
        <v>-16.702239940084894</v>
      </c>
      <c r="CX27">
        <f t="shared" si="19"/>
        <v>-16.857368478608194</v>
      </c>
    </row>
    <row r="28" spans="1:102" ht="12.95" customHeight="1">
      <c r="A28" s="37" t="s">
        <v>54</v>
      </c>
      <c r="B28" s="38" t="s">
        <v>49</v>
      </c>
      <c r="C28" s="37">
        <v>28058.561399999999</v>
      </c>
      <c r="D28" s="37" t="s">
        <v>46</v>
      </c>
      <c r="E28">
        <f t="shared" si="23"/>
        <v>-43445.862740387136</v>
      </c>
      <c r="F28">
        <f t="shared" si="24"/>
        <v>-43446</v>
      </c>
      <c r="G28">
        <f t="shared" si="25"/>
        <v>4.9619641999015585E-2</v>
      </c>
      <c r="H28" s="116"/>
      <c r="I28" s="116">
        <f>G28</f>
        <v>4.9619641999015585E-2</v>
      </c>
      <c r="J28" s="116"/>
      <c r="K28" s="165"/>
      <c r="L28" s="116"/>
      <c r="M28" s="116"/>
      <c r="N28" s="116"/>
      <c r="O28" s="40"/>
      <c r="P28" s="249"/>
      <c r="Q28" s="293">
        <f t="shared" si="27"/>
        <v>13040.061399999999</v>
      </c>
      <c r="R28" s="8">
        <f t="shared" si="28"/>
        <v>2.4621088721104713E-3</v>
      </c>
      <c r="S28" s="8">
        <v>0.1</v>
      </c>
      <c r="T28" s="167">
        <f t="shared" si="29"/>
        <v>2.4621088721104716E-4</v>
      </c>
      <c r="U28" s="116"/>
      <c r="V28" s="8">
        <v>0.1</v>
      </c>
      <c r="W28" s="25"/>
      <c r="X28" s="245"/>
      <c r="Y28" s="41"/>
      <c r="Z28">
        <f t="shared" si="30"/>
        <v>-43446</v>
      </c>
      <c r="AA28" s="246">
        <f t="shared" si="31"/>
        <v>4.562171767118154E-2</v>
      </c>
      <c r="AB28" s="247">
        <f t="shared" si="32"/>
        <v>3.9979243278340446E-3</v>
      </c>
      <c r="AC28" s="247">
        <f t="shared" si="33"/>
        <v>4.9619641999015585E-2</v>
      </c>
      <c r="AD28" s="248">
        <f t="shared" si="34"/>
        <v>1.5983398931087298E-6</v>
      </c>
      <c r="AH28">
        <f t="shared" si="35"/>
        <v>7.4473045594105744E-3</v>
      </c>
      <c r="AI28">
        <f t="shared" si="36"/>
        <v>0.51158902289712405</v>
      </c>
      <c r="AJ28">
        <f t="shared" si="37"/>
        <v>0.72995725305362114</v>
      </c>
      <c r="AK28">
        <f t="shared" si="38"/>
        <v>-3.9429905470518563E-2</v>
      </c>
      <c r="AL28">
        <f t="shared" si="39"/>
        <v>-3.0610363611406872</v>
      </c>
      <c r="AM28">
        <f t="shared" si="40"/>
        <v>-24.813931593988396</v>
      </c>
      <c r="AN28">
        <f t="shared" si="41"/>
        <v>-9.2872291062087342</v>
      </c>
      <c r="AO28">
        <f t="shared" si="41"/>
        <v>-9.2859261246502651</v>
      </c>
      <c r="AP28">
        <f t="shared" si="41"/>
        <v>-9.2886106118527625</v>
      </c>
      <c r="AQ28">
        <f t="shared" si="41"/>
        <v>-9.2830787561807178</v>
      </c>
      <c r="AR28">
        <f t="shared" si="41"/>
        <v>-9.2944735380498873</v>
      </c>
      <c r="AS28">
        <f t="shared" si="41"/>
        <v>-9.2709817324213741</v>
      </c>
      <c r="AT28">
        <f t="shared" si="41"/>
        <v>-9.3193344899038539</v>
      </c>
      <c r="AU28">
        <f t="shared" si="42"/>
        <v>-9.2194101207982531</v>
      </c>
      <c r="AV28" s="246">
        <f t="shared" si="43"/>
        <v>4.6980665541261069E-2</v>
      </c>
      <c r="AW28" s="247">
        <f t="shared" si="44"/>
        <v>2.6389764577545161E-3</v>
      </c>
      <c r="AX28" s="248">
        <f t="shared" si="45"/>
        <v>6.9641967445825734E-7</v>
      </c>
      <c r="AY28" s="247">
        <f t="shared" si="46"/>
        <v>4.0813389569525481E-2</v>
      </c>
      <c r="BA28">
        <f t="shared" si="47"/>
        <v>1.3589478700795289E-3</v>
      </c>
      <c r="BB28">
        <f t="shared" si="48"/>
        <v>1.0576895583543822</v>
      </c>
      <c r="BC28">
        <f t="shared" si="49"/>
        <v>0.45750083090958304</v>
      </c>
      <c r="BD28">
        <f t="shared" si="50"/>
        <v>-0.15991220984301463</v>
      </c>
      <c r="BE28">
        <f t="shared" si="51"/>
        <v>-1.2245701546125745</v>
      </c>
      <c r="BF28">
        <f t="shared" si="52"/>
        <v>-0.70232561826187456</v>
      </c>
      <c r="BG28">
        <f t="shared" si="53"/>
        <v>-19.917908325205843</v>
      </c>
      <c r="BH28">
        <f t="shared" si="53"/>
        <v>-19.917908277966117</v>
      </c>
      <c r="BI28">
        <f t="shared" si="53"/>
        <v>-19.917907700934244</v>
      </c>
      <c r="BJ28">
        <f t="shared" si="53"/>
        <v>-19.917900652555772</v>
      </c>
      <c r="BK28">
        <f t="shared" si="53"/>
        <v>-19.917814564712845</v>
      </c>
      <c r="BL28">
        <f t="shared" si="53"/>
        <v>-19.916764186523011</v>
      </c>
      <c r="BM28">
        <f t="shared" si="53"/>
        <v>-19.90410556834065</v>
      </c>
      <c r="BN28">
        <f t="shared" si="54"/>
        <v>-19.768918924346025</v>
      </c>
      <c r="BQ28">
        <f t="shared" si="0"/>
        <v>2.4085790686523736E-2</v>
      </c>
      <c r="BR28">
        <v>-34000</v>
      </c>
      <c r="BS28">
        <f t="shared" si="1"/>
        <v>2.6030690328539538E-2</v>
      </c>
      <c r="BT28">
        <f t="shared" si="2"/>
        <v>3.0238991696363102E-2</v>
      </c>
      <c r="BU28">
        <f t="shared" si="3"/>
        <v>-4.2083013678235652E-3</v>
      </c>
      <c r="BV28">
        <f t="shared" si="4"/>
        <v>0.69939956470481723</v>
      </c>
      <c r="BW28">
        <f t="shared" si="5"/>
        <v>-1.1532917600987631E-2</v>
      </c>
      <c r="BX28">
        <f t="shared" si="6"/>
        <v>-2.2312437812313139</v>
      </c>
      <c r="BY28">
        <f t="shared" si="7"/>
        <v>-2.0430972361567159</v>
      </c>
      <c r="BZ28">
        <f t="shared" si="55"/>
        <v>-8.0314492544377121</v>
      </c>
      <c r="CA28">
        <f t="shared" si="55"/>
        <v>-8.0314493298033671</v>
      </c>
      <c r="CB28">
        <f t="shared" si="55"/>
        <v>-8.0314484585565324</v>
      </c>
      <c r="CC28">
        <f t="shared" si="55"/>
        <v>-8.0314585301411316</v>
      </c>
      <c r="CD28">
        <f t="shared" si="55"/>
        <v>-8.0313420684152241</v>
      </c>
      <c r="CE28">
        <f t="shared" si="55"/>
        <v>-8.0326841748483915</v>
      </c>
      <c r="CF28">
        <f t="shared" si="55"/>
        <v>-8.0165543207550698</v>
      </c>
      <c r="CG28">
        <f t="shared" si="9"/>
        <v>-7.5491452458091697</v>
      </c>
      <c r="CI28" s="23">
        <f t="shared" si="10"/>
        <v>-34000</v>
      </c>
      <c r="CJ28" s="86">
        <f t="shared" si="11"/>
        <v>2.8294092054347301E-2</v>
      </c>
      <c r="CK28" s="86">
        <f t="shared" si="12"/>
        <v>3.0238991696363102E-2</v>
      </c>
      <c r="CL28">
        <f t="shared" si="13"/>
        <v>-1.9448996420158013E-3</v>
      </c>
      <c r="CM28">
        <f t="shared" si="14"/>
        <v>0.8590075187043944</v>
      </c>
      <c r="CN28">
        <f t="shared" si="15"/>
        <v>-0.89432986936342018</v>
      </c>
      <c r="CO28">
        <f t="shared" si="16"/>
        <v>2.5487710389960956</v>
      </c>
      <c r="CP28">
        <f t="shared" si="17"/>
        <v>3.2743089427312584</v>
      </c>
      <c r="CQ28">
        <f t="shared" si="56"/>
        <v>-16.403683499608938</v>
      </c>
      <c r="CR28">
        <f t="shared" si="56"/>
        <v>-16.40368408179193</v>
      </c>
      <c r="CS28">
        <f t="shared" si="56"/>
        <v>-16.403679620307319</v>
      </c>
      <c r="CT28">
        <f t="shared" si="56"/>
        <v>-16.403713810746094</v>
      </c>
      <c r="CU28">
        <f t="shared" si="56"/>
        <v>-16.403451818372478</v>
      </c>
      <c r="CV28">
        <f t="shared" si="56"/>
        <v>-16.405460863465432</v>
      </c>
      <c r="CW28">
        <f t="shared" si="56"/>
        <v>-16.390139632662535</v>
      </c>
      <c r="CX28">
        <f t="shared" si="19"/>
        <v>-16.512643112075178</v>
      </c>
    </row>
    <row r="29" spans="1:102" ht="12.95" customHeight="1">
      <c r="A29" s="37" t="s">
        <v>55</v>
      </c>
      <c r="B29" s="38" t="s">
        <v>49</v>
      </c>
      <c r="C29" s="37">
        <v>28498.522000000001</v>
      </c>
      <c r="D29" s="37" t="s">
        <v>46</v>
      </c>
      <c r="E29">
        <f t="shared" si="23"/>
        <v>-42228.828130795468</v>
      </c>
      <c r="F29">
        <f t="shared" si="24"/>
        <v>-42229</v>
      </c>
      <c r="G29">
        <f t="shared" si="25"/>
        <v>6.2131083002896048E-2</v>
      </c>
      <c r="H29" s="116"/>
      <c r="I29" s="116">
        <f>G29</f>
        <v>6.2131083002896048E-2</v>
      </c>
      <c r="J29" s="116"/>
      <c r="K29" s="165"/>
      <c r="L29" s="116"/>
      <c r="M29" s="116"/>
      <c r="N29" s="116"/>
      <c r="O29" s="40"/>
      <c r="P29" s="116"/>
      <c r="Q29" s="293">
        <f t="shared" si="27"/>
        <v>13480.022000000001</v>
      </c>
      <c r="R29" s="8">
        <f t="shared" si="28"/>
        <v>3.8602714751127584E-3</v>
      </c>
      <c r="S29" s="8">
        <v>0.1</v>
      </c>
      <c r="T29" s="167">
        <f t="shared" si="29"/>
        <v>3.8602714751127587E-4</v>
      </c>
      <c r="U29" s="116"/>
      <c r="V29" s="8">
        <v>0.1</v>
      </c>
      <c r="W29" s="25"/>
      <c r="X29" s="252"/>
      <c r="Y29" s="41"/>
      <c r="Z29">
        <f t="shared" si="30"/>
        <v>-42229</v>
      </c>
      <c r="AA29" s="246">
        <f t="shared" si="31"/>
        <v>4.3497932812210115E-2</v>
      </c>
      <c r="AB29" s="247">
        <f t="shared" si="32"/>
        <v>1.8633150190685933E-2</v>
      </c>
      <c r="AC29" s="247">
        <f t="shared" si="33"/>
        <v>6.2131083002896048E-2</v>
      </c>
      <c r="AD29" s="248">
        <f t="shared" si="34"/>
        <v>3.4719428602865924E-5</v>
      </c>
      <c r="AH29">
        <f t="shared" si="35"/>
        <v>6.3768783701893756E-3</v>
      </c>
      <c r="AI29">
        <f t="shared" si="36"/>
        <v>0.51675092282525203</v>
      </c>
      <c r="AJ29">
        <f t="shared" si="37"/>
        <v>0.66882577931719056</v>
      </c>
      <c r="AK29">
        <f t="shared" si="38"/>
        <v>-8.1057568491502016E-2</v>
      </c>
      <c r="AL29">
        <f t="shared" si="39"/>
        <v>-2.9754051308110712</v>
      </c>
      <c r="AM29">
        <f t="shared" si="40"/>
        <v>-12.006887145606669</v>
      </c>
      <c r="AN29">
        <f t="shared" si="41"/>
        <v>-9.1419649774286587</v>
      </c>
      <c r="AO29">
        <f t="shared" si="41"/>
        <v>-9.139819155462785</v>
      </c>
      <c r="AP29">
        <f t="shared" si="41"/>
        <v>-9.1443793750369071</v>
      </c>
      <c r="AQ29">
        <f t="shared" si="41"/>
        <v>-9.1346808702558899</v>
      </c>
      <c r="AR29">
        <f t="shared" si="41"/>
        <v>-9.1552749777666484</v>
      </c>
      <c r="AS29">
        <f t="shared" si="41"/>
        <v>-9.1113922749914629</v>
      </c>
      <c r="AT29">
        <f t="shared" si="41"/>
        <v>-9.2042706812097403</v>
      </c>
      <c r="AU29">
        <f t="shared" si="42"/>
        <v>-9.004217197564957</v>
      </c>
      <c r="AV29" s="246">
        <f t="shared" si="43"/>
        <v>4.5557799341018487E-2</v>
      </c>
      <c r="AW29" s="247">
        <f t="shared" si="44"/>
        <v>1.6573283661877561E-2</v>
      </c>
      <c r="AX29" s="248">
        <f t="shared" si="45"/>
        <v>2.7467373133705774E-5</v>
      </c>
      <c r="AY29" s="247">
        <f t="shared" si="46"/>
        <v>5.3694338103898301E-2</v>
      </c>
      <c r="BA29">
        <f t="shared" si="47"/>
        <v>2.0598665288083708E-3</v>
      </c>
      <c r="BB29">
        <f t="shared" si="48"/>
        <v>1.1302007142752084</v>
      </c>
      <c r="BC29">
        <f t="shared" si="49"/>
        <v>0.84221335607392922</v>
      </c>
      <c r="BD29">
        <f t="shared" si="50"/>
        <v>-0.10930587359435695</v>
      </c>
      <c r="BE29">
        <f t="shared" si="51"/>
        <v>-0.69837729585185526</v>
      </c>
      <c r="BF29">
        <f t="shared" si="52"/>
        <v>-0.36410930553000281</v>
      </c>
      <c r="BG29">
        <f t="shared" si="53"/>
        <v>-19.444693984955443</v>
      </c>
      <c r="BH29">
        <f t="shared" si="53"/>
        <v>-19.444693324537795</v>
      </c>
      <c r="BI29">
        <f t="shared" si="53"/>
        <v>-19.444688633151078</v>
      </c>
      <c r="BJ29">
        <f t="shared" si="53"/>
        <v>-19.444655307533289</v>
      </c>
      <c r="BK29">
        <f t="shared" si="53"/>
        <v>-19.444418598138935</v>
      </c>
      <c r="BL29">
        <f t="shared" si="53"/>
        <v>-19.442738357835754</v>
      </c>
      <c r="BM29">
        <f t="shared" si="53"/>
        <v>-19.430865464505779</v>
      </c>
      <c r="BN29">
        <f t="shared" si="54"/>
        <v>-19.349388153275346</v>
      </c>
      <c r="BQ29">
        <f t="shared" si="0"/>
        <v>2.1507573480323759E-2</v>
      </c>
      <c r="BR29">
        <v>-33000</v>
      </c>
      <c r="BS29">
        <f t="shared" si="1"/>
        <v>2.3733575754603036E-2</v>
      </c>
      <c r="BT29">
        <f t="shared" si="2"/>
        <v>2.9431221108261449E-2</v>
      </c>
      <c r="BU29">
        <f t="shared" si="3"/>
        <v>-5.6976453536584119E-3</v>
      </c>
      <c r="BV29">
        <f t="shared" si="4"/>
        <v>0.75681310835137561</v>
      </c>
      <c r="BW29">
        <f t="shared" si="5"/>
        <v>-0.15205711212408929</v>
      </c>
      <c r="BX29">
        <f t="shared" si="6"/>
        <v>-2.0901276990928865</v>
      </c>
      <c r="BY29">
        <f t="shared" si="7"/>
        <v>-1.7235474138829765</v>
      </c>
      <c r="BZ29">
        <f t="shared" si="55"/>
        <v>-7.8623058180562628</v>
      </c>
      <c r="CA29">
        <f t="shared" si="55"/>
        <v>-7.8623058180561189</v>
      </c>
      <c r="CB29">
        <f t="shared" si="55"/>
        <v>-7.8623058180913112</v>
      </c>
      <c r="CC29">
        <f t="shared" si="55"/>
        <v>-7.8623058094632361</v>
      </c>
      <c r="CD29">
        <f t="shared" si="55"/>
        <v>-7.8623079245415832</v>
      </c>
      <c r="CE29">
        <f t="shared" si="55"/>
        <v>-7.8617722724734955</v>
      </c>
      <c r="CF29">
        <f t="shared" si="55"/>
        <v>-7.8065743602642037</v>
      </c>
      <c r="CG29">
        <f t="shared" si="9"/>
        <v>-7.3723227945081877</v>
      </c>
      <c r="CI29" s="23">
        <f t="shared" si="10"/>
        <v>-33000</v>
      </c>
      <c r="CJ29" s="86">
        <f t="shared" si="11"/>
        <v>2.7205218833982171E-2</v>
      </c>
      <c r="CK29" s="86">
        <f t="shared" si="12"/>
        <v>2.9431221108261449E-2</v>
      </c>
      <c r="CL29">
        <f t="shared" si="13"/>
        <v>-2.2260022742792772E-3</v>
      </c>
      <c r="CM29">
        <f t="shared" si="14"/>
        <v>0.83937257155217426</v>
      </c>
      <c r="CN29">
        <f t="shared" si="15"/>
        <v>-0.97913196983235729</v>
      </c>
      <c r="CO29">
        <f t="shared" si="16"/>
        <v>2.8079852184604883</v>
      </c>
      <c r="CP29">
        <f t="shared" si="17"/>
        <v>5.9393655735481294</v>
      </c>
      <c r="CQ29">
        <f t="shared" si="56"/>
        <v>-16.102562990878113</v>
      </c>
      <c r="CR29">
        <f t="shared" si="56"/>
        <v>-16.102564106285151</v>
      </c>
      <c r="CS29">
        <f t="shared" si="56"/>
        <v>-16.102556998873027</v>
      </c>
      <c r="CT29">
        <f t="shared" si="56"/>
        <v>-16.102602287908383</v>
      </c>
      <c r="CU29">
        <f t="shared" si="56"/>
        <v>-16.102313716933594</v>
      </c>
      <c r="CV29">
        <f t="shared" si="56"/>
        <v>-16.104153017164148</v>
      </c>
      <c r="CW29">
        <f t="shared" si="56"/>
        <v>-16.092453501815495</v>
      </c>
      <c r="CX29">
        <f t="shared" si="19"/>
        <v>-16.167917745542166</v>
      </c>
    </row>
    <row r="30" spans="1:102" ht="12.95" customHeight="1">
      <c r="A30" s="37" t="s">
        <v>56</v>
      </c>
      <c r="B30" s="38" t="s">
        <v>49</v>
      </c>
      <c r="C30" s="37">
        <v>30226.826000000001</v>
      </c>
      <c r="D30" s="37" t="s">
        <v>53</v>
      </c>
      <c r="E30">
        <f t="shared" si="23"/>
        <v>-37447.932332636032</v>
      </c>
      <c r="F30">
        <f t="shared" si="24"/>
        <v>-37448</v>
      </c>
      <c r="G30">
        <f t="shared" si="25"/>
        <v>2.4461896005959716E-2</v>
      </c>
      <c r="H30" s="116">
        <f t="shared" ref="H30:H38" si="57">G30</f>
        <v>2.4461896005959716E-2</v>
      </c>
      <c r="I30" s="116"/>
      <c r="J30" s="116"/>
      <c r="K30" s="165"/>
      <c r="L30" s="116"/>
      <c r="M30" s="116"/>
      <c r="N30" s="116"/>
      <c r="O30" s="40"/>
      <c r="P30" s="116"/>
      <c r="Q30" s="293">
        <f t="shared" si="27"/>
        <v>15208.326000000001</v>
      </c>
      <c r="R30" s="8">
        <f t="shared" si="28"/>
        <v>5.9838435620638794E-4</v>
      </c>
      <c r="S30" s="116">
        <v>0.1</v>
      </c>
      <c r="T30" s="167">
        <f t="shared" si="29"/>
        <v>5.9838435620638796E-5</v>
      </c>
      <c r="U30" s="116"/>
      <c r="V30" s="116">
        <v>0.1</v>
      </c>
      <c r="W30" s="25"/>
      <c r="X30" s="252"/>
      <c r="Y30" s="41"/>
      <c r="Z30">
        <f t="shared" si="30"/>
        <v>-37448</v>
      </c>
      <c r="AA30" s="246">
        <f t="shared" si="31"/>
        <v>3.3862707625303537E-2</v>
      </c>
      <c r="AB30" s="247">
        <f t="shared" si="32"/>
        <v>-9.4008116193438213E-3</v>
      </c>
      <c r="AC30" s="247">
        <f t="shared" si="33"/>
        <v>2.4461896005959716E-2</v>
      </c>
      <c r="AD30" s="248">
        <f t="shared" si="34"/>
        <v>8.8375259102389809E-6</v>
      </c>
      <c r="AH30">
        <f t="shared" si="35"/>
        <v>7.9108261269635863E-4</v>
      </c>
      <c r="AI30">
        <f t="shared" si="36"/>
        <v>0.58014664770234026</v>
      </c>
      <c r="AJ30">
        <f t="shared" si="37"/>
        <v>0.34959183499825253</v>
      </c>
      <c r="AK30">
        <f t="shared" si="38"/>
        <v>-0.25263246538087147</v>
      </c>
      <c r="AL30">
        <f t="shared" si="39"/>
        <v>-2.5999123688826336</v>
      </c>
      <c r="AM30">
        <f t="shared" si="40"/>
        <v>-3.601490215938616</v>
      </c>
      <c r="AN30">
        <f t="shared" si="41"/>
        <v>-8.538537554728018</v>
      </c>
      <c r="AO30">
        <f t="shared" si="41"/>
        <v>-8.5381968825050816</v>
      </c>
      <c r="AP30">
        <f t="shared" si="41"/>
        <v>-8.5392961069715003</v>
      </c>
      <c r="AQ30">
        <f t="shared" si="41"/>
        <v>-8.5357439727929965</v>
      </c>
      <c r="AR30">
        <f t="shared" si="41"/>
        <v>-8.5471676099187537</v>
      </c>
      <c r="AS30">
        <f t="shared" si="41"/>
        <v>-8.5098352400791875</v>
      </c>
      <c r="AT30">
        <f t="shared" si="41"/>
        <v>-8.6262365098149605</v>
      </c>
      <c r="AU30">
        <f t="shared" si="42"/>
        <v>-8.1588290578949589</v>
      </c>
      <c r="AV30" s="246">
        <f t="shared" si="43"/>
        <v>3.4164270076433072E-2</v>
      </c>
      <c r="AW30" s="247">
        <f t="shared" si="44"/>
        <v>-9.702374070473356E-3</v>
      </c>
      <c r="AX30" s="248">
        <f t="shared" si="45"/>
        <v>9.4136062603393733E-6</v>
      </c>
      <c r="AY30" s="247">
        <f t="shared" si="46"/>
        <v>2.3369250942133827E-2</v>
      </c>
      <c r="BA30">
        <f t="shared" si="47"/>
        <v>3.0156245112953283E-4</v>
      </c>
      <c r="BB30">
        <f t="shared" si="48"/>
        <v>1.0151538223450631</v>
      </c>
      <c r="BC30">
        <f t="shared" si="49"/>
        <v>-3.9687402944423432E-2</v>
      </c>
      <c r="BD30">
        <f t="shared" si="50"/>
        <v>0.16932324609555024</v>
      </c>
      <c r="BE30">
        <f t="shared" si="51"/>
        <v>1.4815377205358868</v>
      </c>
      <c r="BF30">
        <f t="shared" si="52"/>
        <v>0.91450040809846134</v>
      </c>
      <c r="BG30">
        <f t="shared" si="53"/>
        <v>-17.53688838870773</v>
      </c>
      <c r="BH30">
        <f t="shared" si="53"/>
        <v>-17.536888390104654</v>
      </c>
      <c r="BI30">
        <f t="shared" si="53"/>
        <v>-17.536888422294677</v>
      </c>
      <c r="BJ30">
        <f t="shared" si="53"/>
        <v>-17.536889164063965</v>
      </c>
      <c r="BK30">
        <f t="shared" si="53"/>
        <v>-17.536906256413829</v>
      </c>
      <c r="BL30">
        <f t="shared" si="53"/>
        <v>-17.537299803876362</v>
      </c>
      <c r="BM30">
        <f t="shared" si="53"/>
        <v>-17.54620460080001</v>
      </c>
      <c r="BN30">
        <f t="shared" si="54"/>
        <v>-17.70125617588101</v>
      </c>
      <c r="BQ30">
        <f t="shared" si="0"/>
        <v>1.9187928967683475E-2</v>
      </c>
      <c r="BR30">
        <v>-32000</v>
      </c>
      <c r="BS30">
        <f t="shared" si="1"/>
        <v>2.1495075929761215E-2</v>
      </c>
      <c r="BT30">
        <f t="shared" si="2"/>
        <v>2.8629637029134562E-2</v>
      </c>
      <c r="BU30">
        <f t="shared" si="3"/>
        <v>-7.1345610993733492E-3</v>
      </c>
      <c r="BV30">
        <f t="shared" si="4"/>
        <v>0.8312388406613056</v>
      </c>
      <c r="BW30">
        <f t="shared" si="5"/>
        <v>-0.31491756662898368</v>
      </c>
      <c r="BX30">
        <f t="shared" si="6"/>
        <v>-1.9224071542230303</v>
      </c>
      <c r="BY30">
        <f t="shared" si="7"/>
        <v>-1.4320229153643689</v>
      </c>
      <c r="BZ30">
        <f t="shared" si="55"/>
        <v>-7.6779259714693238</v>
      </c>
      <c r="CA30">
        <f t="shared" si="55"/>
        <v>-7.6779254444220681</v>
      </c>
      <c r="CB30">
        <f t="shared" si="55"/>
        <v>-7.6779193034014597</v>
      </c>
      <c r="CC30">
        <f t="shared" si="55"/>
        <v>-7.6778477654090356</v>
      </c>
      <c r="CD30">
        <f t="shared" si="55"/>
        <v>-7.6770165134326671</v>
      </c>
      <c r="CE30">
        <f t="shared" si="55"/>
        <v>-7.6676264228255464</v>
      </c>
      <c r="CF30">
        <f t="shared" si="55"/>
        <v>-7.5830523517009061</v>
      </c>
      <c r="CG30">
        <f t="shared" si="9"/>
        <v>-7.195500343207204</v>
      </c>
      <c r="CI30" s="23">
        <f t="shared" si="10"/>
        <v>-32000</v>
      </c>
      <c r="CJ30" s="86">
        <f t="shared" si="11"/>
        <v>2.6322490067056822E-2</v>
      </c>
      <c r="CK30" s="86">
        <f t="shared" si="12"/>
        <v>2.8629637029134562E-2</v>
      </c>
      <c r="CL30">
        <f t="shared" si="13"/>
        <v>-2.3071469620777416E-3</v>
      </c>
      <c r="CM30">
        <f t="shared" si="14"/>
        <v>0.8305850892530724</v>
      </c>
      <c r="CN30">
        <f t="shared" si="15"/>
        <v>-0.99894373356066346</v>
      </c>
      <c r="CO30">
        <f t="shared" si="16"/>
        <v>3.0586025635697243</v>
      </c>
      <c r="CP30">
        <f t="shared" si="17"/>
        <v>24.085429660606199</v>
      </c>
      <c r="CQ30">
        <f t="shared" si="56"/>
        <v>-15.806472759949656</v>
      </c>
      <c r="CR30">
        <f t="shared" si="56"/>
        <v>-15.806473217887179</v>
      </c>
      <c r="CS30">
        <f t="shared" si="56"/>
        <v>-15.806470511013995</v>
      </c>
      <c r="CT30">
        <f t="shared" si="56"/>
        <v>-15.806486511378445</v>
      </c>
      <c r="CU30">
        <f t="shared" si="56"/>
        <v>-15.80639193337225</v>
      </c>
      <c r="CV30">
        <f t="shared" si="56"/>
        <v>-15.806950995941186</v>
      </c>
      <c r="CW30">
        <f t="shared" si="56"/>
        <v>-15.803646750880072</v>
      </c>
      <c r="CX30">
        <f t="shared" si="19"/>
        <v>-15.823192379009155</v>
      </c>
    </row>
    <row r="31" spans="1:102" ht="12.95" customHeight="1">
      <c r="A31" s="37" t="s">
        <v>56</v>
      </c>
      <c r="B31" s="38" t="s">
        <v>49</v>
      </c>
      <c r="C31" s="37">
        <v>30235.865000000002</v>
      </c>
      <c r="D31" s="37" t="s">
        <v>53</v>
      </c>
      <c r="E31">
        <f t="shared" si="23"/>
        <v>-37422.928330377421</v>
      </c>
      <c r="F31">
        <f t="shared" si="24"/>
        <v>-37423</v>
      </c>
      <c r="G31">
        <f t="shared" si="25"/>
        <v>2.5908721003361279E-2</v>
      </c>
      <c r="H31" s="116">
        <f t="shared" si="57"/>
        <v>2.5908721003361279E-2</v>
      </c>
      <c r="I31" s="116"/>
      <c r="J31" s="116"/>
      <c r="K31" s="165"/>
      <c r="L31" s="116"/>
      <c r="M31" s="116"/>
      <c r="N31" s="116"/>
      <c r="O31" s="40"/>
      <c r="P31" s="116"/>
      <c r="Q31" s="293">
        <f t="shared" si="27"/>
        <v>15217.365000000002</v>
      </c>
      <c r="R31" s="8">
        <f t="shared" si="28"/>
        <v>6.7126182403001386E-4</v>
      </c>
      <c r="S31" s="116">
        <v>0.1</v>
      </c>
      <c r="T31" s="167">
        <f t="shared" si="29"/>
        <v>6.7126182403001388E-5</v>
      </c>
      <c r="U31" s="116"/>
      <c r="V31" s="116">
        <v>0.1</v>
      </c>
      <c r="W31" s="25"/>
      <c r="X31" s="252"/>
      <c r="Y31" s="41"/>
      <c r="Z31">
        <f t="shared" si="30"/>
        <v>-37423</v>
      </c>
      <c r="AA31" s="246">
        <f t="shared" si="31"/>
        <v>3.3807808164887286E-2</v>
      </c>
      <c r="AB31" s="247">
        <f t="shared" si="32"/>
        <v>-7.8990871615260069E-3</v>
      </c>
      <c r="AC31" s="247">
        <f t="shared" si="33"/>
        <v>2.5908721003361279E-2</v>
      </c>
      <c r="AD31" s="248">
        <f t="shared" si="34"/>
        <v>6.2395577985384995E-6</v>
      </c>
      <c r="AH31">
        <f t="shared" si="35"/>
        <v>7.5698609213440164E-4</v>
      </c>
      <c r="AI31">
        <f t="shared" si="36"/>
        <v>0.58071609478497721</v>
      </c>
      <c r="AJ31">
        <f t="shared" si="37"/>
        <v>0.34748306354219638</v>
      </c>
      <c r="AK31">
        <f t="shared" si="38"/>
        <v>-0.25357643192465629</v>
      </c>
      <c r="AL31">
        <f t="shared" si="39"/>
        <v>-2.597662519678225</v>
      </c>
      <c r="AM31">
        <f t="shared" si="40"/>
        <v>-3.58583760451836</v>
      </c>
      <c r="AN31">
        <f t="shared" ref="AN31:AT40" si="58">$AU31+$AB$7*SIN(AO31)</f>
        <v>-8.5351586112825295</v>
      </c>
      <c r="AO31">
        <f t="shared" si="58"/>
        <v>-8.5348267305009351</v>
      </c>
      <c r="AP31">
        <f t="shared" si="58"/>
        <v>-8.5359020481290191</v>
      </c>
      <c r="AQ31">
        <f t="shared" si="58"/>
        <v>-8.5324127440824853</v>
      </c>
      <c r="AR31">
        <f t="shared" si="58"/>
        <v>-8.5436811651872162</v>
      </c>
      <c r="AS31">
        <f t="shared" si="58"/>
        <v>-8.5067028378672855</v>
      </c>
      <c r="AT31">
        <f t="shared" si="58"/>
        <v>-8.6224615218357101</v>
      </c>
      <c r="AU31">
        <f t="shared" si="42"/>
        <v>-8.1544084966124331</v>
      </c>
      <c r="AV31" s="246">
        <f t="shared" si="43"/>
        <v>3.4088759061497671E-2</v>
      </c>
      <c r="AW31" s="247">
        <f t="shared" si="44"/>
        <v>-8.1800380581363921E-3</v>
      </c>
      <c r="AX31" s="248">
        <f t="shared" si="45"/>
        <v>6.6913022632559802E-6</v>
      </c>
      <c r="AY31" s="247">
        <f t="shared" si="46"/>
        <v>2.4870784014616492E-2</v>
      </c>
      <c r="BA31">
        <f t="shared" si="47"/>
        <v>2.8095089661038465E-4</v>
      </c>
      <c r="BB31">
        <f t="shared" si="48"/>
        <v>1.0135841843466551</v>
      </c>
      <c r="BC31">
        <f t="shared" si="49"/>
        <v>-4.8944624288640826E-2</v>
      </c>
      <c r="BD31">
        <f t="shared" si="50"/>
        <v>0.16945639538133725</v>
      </c>
      <c r="BE31">
        <f t="shared" si="51"/>
        <v>1.4908040788098591</v>
      </c>
      <c r="BF31">
        <f t="shared" si="52"/>
        <v>0.92304462927677455</v>
      </c>
      <c r="BG31">
        <f t="shared" ref="BG31:BM40" si="59">$BN31+$BB$7*SIN(BH31)</f>
        <v>-17.527886261664236</v>
      </c>
      <c r="BH31">
        <f t="shared" si="59"/>
        <v>-17.527886262813912</v>
      </c>
      <c r="BI31">
        <f t="shared" si="59"/>
        <v>-17.527886290242765</v>
      </c>
      <c r="BJ31">
        <f t="shared" si="59"/>
        <v>-17.527886944637228</v>
      </c>
      <c r="BK31">
        <f t="shared" si="59"/>
        <v>-17.527902556605635</v>
      </c>
      <c r="BL31">
        <f t="shared" si="59"/>
        <v>-17.528274729617795</v>
      </c>
      <c r="BM31">
        <f t="shared" si="59"/>
        <v>-17.536991491283139</v>
      </c>
      <c r="BN31">
        <f t="shared" si="54"/>
        <v>-17.692638041717686</v>
      </c>
      <c r="BQ31">
        <f t="shared" si="0"/>
        <v>1.7203554472550977E-2</v>
      </c>
      <c r="BR31">
        <v>-31000</v>
      </c>
      <c r="BS31">
        <f t="shared" si="1"/>
        <v>1.9391969950296174E-2</v>
      </c>
      <c r="BT31">
        <f t="shared" si="2"/>
        <v>2.7834239458982422E-2</v>
      </c>
      <c r="BU31">
        <f t="shared" si="3"/>
        <v>-8.4422695086862481E-3</v>
      </c>
      <c r="BV31">
        <f t="shared" si="4"/>
        <v>0.92885620639623856</v>
      </c>
      <c r="BW31">
        <f t="shared" si="5"/>
        <v>-0.5023151866857537</v>
      </c>
      <c r="BX31">
        <f t="shared" si="6"/>
        <v>-1.7165027621136562</v>
      </c>
      <c r="BY31">
        <f t="shared" si="7"/>
        <v>-1.1574563035276393</v>
      </c>
      <c r="BZ31">
        <f t="shared" si="55"/>
        <v>-7.4736607164611941</v>
      </c>
      <c r="CA31">
        <f t="shared" si="55"/>
        <v>-7.4736359979804403</v>
      </c>
      <c r="CB31">
        <f t="shared" si="55"/>
        <v>-7.4735001367700127</v>
      </c>
      <c r="CC31">
        <f t="shared" si="55"/>
        <v>-7.4727542194666334</v>
      </c>
      <c r="CD31">
        <f t="shared" si="55"/>
        <v>-7.468683388856455</v>
      </c>
      <c r="CE31">
        <f t="shared" si="55"/>
        <v>-7.4471485027211735</v>
      </c>
      <c r="CF31">
        <f t="shared" si="55"/>
        <v>-7.3474446114017899</v>
      </c>
      <c r="CG31">
        <f t="shared" si="9"/>
        <v>-7.018677891906222</v>
      </c>
      <c r="CI31" s="23">
        <f t="shared" si="10"/>
        <v>-31000</v>
      </c>
      <c r="CJ31" s="86">
        <f t="shared" si="11"/>
        <v>2.5645823981237225E-2</v>
      </c>
      <c r="CK31" s="86">
        <f t="shared" si="12"/>
        <v>2.7834239458982422E-2</v>
      </c>
      <c r="CL31">
        <f t="shared" si="13"/>
        <v>-2.1884154777451975E-3</v>
      </c>
      <c r="CM31">
        <f t="shared" si="14"/>
        <v>0.83232336919586125</v>
      </c>
      <c r="CN31">
        <f t="shared" si="15"/>
        <v>-0.95695478124483146</v>
      </c>
      <c r="CO31">
        <f t="shared" si="16"/>
        <v>-2.9760745447940029</v>
      </c>
      <c r="CP31">
        <f t="shared" si="17"/>
        <v>-12.055671053521998</v>
      </c>
      <c r="CQ31">
        <f t="shared" si="56"/>
        <v>-15.511629821868146</v>
      </c>
      <c r="CR31">
        <f t="shared" si="56"/>
        <v>-15.511628993059393</v>
      </c>
      <c r="CS31">
        <f t="shared" si="56"/>
        <v>-15.51163396390111</v>
      </c>
      <c r="CT31">
        <f t="shared" si="56"/>
        <v>-15.511604150837059</v>
      </c>
      <c r="CU31">
        <f t="shared" si="56"/>
        <v>-15.511782954684085</v>
      </c>
      <c r="CV31">
        <f t="shared" si="56"/>
        <v>-15.510710483199869</v>
      </c>
      <c r="CW31">
        <f t="shared" si="56"/>
        <v>-15.517139805113271</v>
      </c>
      <c r="CX31">
        <f t="shared" si="19"/>
        <v>-15.478467012476139</v>
      </c>
    </row>
    <row r="32" spans="1:102" ht="12.95" customHeight="1">
      <c r="A32" s="37" t="s">
        <v>56</v>
      </c>
      <c r="B32" s="38" t="s">
        <v>49</v>
      </c>
      <c r="C32" s="37">
        <v>30258.637999999999</v>
      </c>
      <c r="D32" s="37" t="s">
        <v>53</v>
      </c>
      <c r="E32">
        <f t="shared" si="23"/>
        <v>-37359.932850408921</v>
      </c>
      <c r="F32">
        <f t="shared" si="24"/>
        <v>-37360</v>
      </c>
      <c r="G32">
        <f t="shared" si="25"/>
        <v>2.4274720002722461E-2</v>
      </c>
      <c r="H32" s="116">
        <f t="shared" si="57"/>
        <v>2.4274720002722461E-2</v>
      </c>
      <c r="I32" s="116"/>
      <c r="J32" s="116"/>
      <c r="K32" s="165"/>
      <c r="L32" s="116"/>
      <c r="M32" s="116"/>
      <c r="N32" s="116"/>
      <c r="O32" s="40"/>
      <c r="P32" s="116"/>
      <c r="Q32" s="293">
        <f t="shared" si="27"/>
        <v>15240.137999999999</v>
      </c>
      <c r="R32" s="8">
        <f t="shared" si="28"/>
        <v>5.8926203121057396E-4</v>
      </c>
      <c r="S32" s="116">
        <v>0.1</v>
      </c>
      <c r="T32" s="167">
        <f t="shared" si="29"/>
        <v>5.89262031210574E-5</v>
      </c>
      <c r="U32" s="116"/>
      <c r="V32" s="116">
        <v>0.1</v>
      </c>
      <c r="W32" s="25"/>
      <c r="X32" s="252"/>
      <c r="Y32" s="41"/>
      <c r="Z32">
        <f t="shared" si="30"/>
        <v>-37360</v>
      </c>
      <c r="AA32" s="246">
        <f t="shared" si="31"/>
        <v>3.3669294113116366E-2</v>
      </c>
      <c r="AB32" s="247">
        <f t="shared" si="32"/>
        <v>-9.3945741103939051E-3</v>
      </c>
      <c r="AC32" s="247">
        <f t="shared" si="33"/>
        <v>2.4274720002722461E-2</v>
      </c>
      <c r="AD32" s="248">
        <f t="shared" si="34"/>
        <v>8.8258022715683427E-6</v>
      </c>
      <c r="AH32">
        <f t="shared" si="35"/>
        <v>6.7087829979342562E-4</v>
      </c>
      <c r="AI32">
        <f t="shared" si="36"/>
        <v>0.58216551556941698</v>
      </c>
      <c r="AJ32">
        <f t="shared" si="37"/>
        <v>0.34214279861231645</v>
      </c>
      <c r="AK32">
        <f t="shared" si="38"/>
        <v>-0.25595769888915015</v>
      </c>
      <c r="AL32">
        <f t="shared" si="39"/>
        <v>-2.5919733350393317</v>
      </c>
      <c r="AM32">
        <f t="shared" si="40"/>
        <v>-3.5468145258789314</v>
      </c>
      <c r="AN32">
        <f t="shared" si="58"/>
        <v>-8.5266291065968716</v>
      </c>
      <c r="AO32">
        <f t="shared" si="58"/>
        <v>-8.526318745417294</v>
      </c>
      <c r="AP32">
        <f t="shared" si="58"/>
        <v>-8.5273350745367384</v>
      </c>
      <c r="AQ32">
        <f t="shared" si="58"/>
        <v>-8.524002088098678</v>
      </c>
      <c r="AR32">
        <f t="shared" si="58"/>
        <v>-8.5348809021709293</v>
      </c>
      <c r="AS32">
        <f t="shared" si="58"/>
        <v>-8.498800565003366</v>
      </c>
      <c r="AT32">
        <f t="shared" si="58"/>
        <v>-8.6129079582141355</v>
      </c>
      <c r="AU32">
        <f t="shared" si="42"/>
        <v>-8.1432686821804712</v>
      </c>
      <c r="AV32" s="246">
        <f t="shared" si="43"/>
        <v>3.3898348228265991E-2</v>
      </c>
      <c r="AW32" s="247">
        <f t="shared" si="44"/>
        <v>-9.6236282255435304E-3</v>
      </c>
      <c r="AX32" s="248">
        <f t="shared" si="45"/>
        <v>9.2614220223478116E-6</v>
      </c>
      <c r="AY32" s="247">
        <f t="shared" si="46"/>
        <v>2.3374787587779406E-2</v>
      </c>
      <c r="BA32">
        <f t="shared" si="47"/>
        <v>2.2905411514962713E-4</v>
      </c>
      <c r="BB32">
        <f t="shared" si="48"/>
        <v>1.0096453292724021</v>
      </c>
      <c r="BC32">
        <f t="shared" si="49"/>
        <v>-7.2126037232413509E-2</v>
      </c>
      <c r="BD32">
        <f t="shared" si="50"/>
        <v>0.16972615480009834</v>
      </c>
      <c r="BE32">
        <f t="shared" si="51"/>
        <v>1.514028611003194</v>
      </c>
      <c r="BF32">
        <f t="shared" si="52"/>
        <v>0.94478467927622578</v>
      </c>
      <c r="BG32">
        <f t="shared" si="59"/>
        <v>-17.505262536279297</v>
      </c>
      <c r="BH32">
        <f t="shared" si="59"/>
        <v>-17.505262536960167</v>
      </c>
      <c r="BI32">
        <f t="shared" si="59"/>
        <v>-17.505262554794747</v>
      </c>
      <c r="BJ32">
        <f t="shared" si="59"/>
        <v>-17.505263021948046</v>
      </c>
      <c r="BK32">
        <f t="shared" si="59"/>
        <v>-17.505275258077372</v>
      </c>
      <c r="BL32">
        <f t="shared" si="59"/>
        <v>-17.505595527534382</v>
      </c>
      <c r="BM32">
        <f t="shared" si="59"/>
        <v>-17.513825823980483</v>
      </c>
      <c r="BN32">
        <f t="shared" si="54"/>
        <v>-17.670920343626104</v>
      </c>
      <c r="BQ32">
        <f t="shared" si="0"/>
        <v>1.567355142629499E-2</v>
      </c>
      <c r="BR32">
        <v>-30000</v>
      </c>
      <c r="BS32">
        <f t="shared" si="1"/>
        <v>1.7551029303483984E-2</v>
      </c>
      <c r="BT32">
        <f t="shared" si="2"/>
        <v>2.7045028397805045E-2</v>
      </c>
      <c r="BU32">
        <f t="shared" si="3"/>
        <v>-9.4939990943210591E-3</v>
      </c>
      <c r="BV32">
        <f t="shared" si="4"/>
        <v>1.0569074254640598</v>
      </c>
      <c r="BW32">
        <f t="shared" si="5"/>
        <v>-0.70921274896936692</v>
      </c>
      <c r="BX32">
        <f t="shared" si="6"/>
        <v>-1.4543960501204598</v>
      </c>
      <c r="BY32">
        <f t="shared" si="7"/>
        <v>-0.88988412422006047</v>
      </c>
      <c r="BZ32">
        <f t="shared" ref="BZ32:CF41" si="60">$CG32+$AB$7*SIN(CA32)</f>
        <v>-7.2432083246910484</v>
      </c>
      <c r="CA32">
        <f t="shared" si="60"/>
        <v>-7.2430039076058188</v>
      </c>
      <c r="CB32">
        <f t="shared" si="60"/>
        <v>-7.2422770743410112</v>
      </c>
      <c r="CC32">
        <f t="shared" si="60"/>
        <v>-7.2396987926310024</v>
      </c>
      <c r="CD32">
        <f t="shared" si="60"/>
        <v>-7.2306278354465956</v>
      </c>
      <c r="CE32">
        <f t="shared" si="60"/>
        <v>-7.1995812558132988</v>
      </c>
      <c r="CF32">
        <f t="shared" si="60"/>
        <v>-7.1015843468261668</v>
      </c>
      <c r="CG32">
        <f t="shared" si="9"/>
        <v>-6.8418554406052383</v>
      </c>
      <c r="CI32" s="23">
        <f t="shared" si="10"/>
        <v>-30000</v>
      </c>
      <c r="CJ32" s="86">
        <f t="shared" si="11"/>
        <v>2.5167550520616051E-2</v>
      </c>
      <c r="CK32" s="86">
        <f t="shared" si="12"/>
        <v>2.7045028397805045E-2</v>
      </c>
      <c r="CL32">
        <f t="shared" si="13"/>
        <v>-1.8774778771889942E-3</v>
      </c>
      <c r="CM32">
        <f t="shared" si="14"/>
        <v>0.84465344144709464</v>
      </c>
      <c r="CN32">
        <f t="shared" si="15"/>
        <v>-0.85398412519092703</v>
      </c>
      <c r="CO32">
        <f t="shared" si="16"/>
        <v>-2.7233479791614457</v>
      </c>
      <c r="CP32">
        <f t="shared" si="17"/>
        <v>-4.7119784110073502</v>
      </c>
      <c r="CQ32">
        <f t="shared" ref="CQ32:CW41" si="61">$CX32+$BB$7*SIN(CR32)</f>
        <v>-15.214297511955206</v>
      </c>
      <c r="CR32">
        <f t="shared" si="61"/>
        <v>-15.214296490437601</v>
      </c>
      <c r="CS32">
        <f t="shared" si="61"/>
        <v>-15.214303314089108</v>
      </c>
      <c r="CT32">
        <f t="shared" si="61"/>
        <v>-15.214257732196756</v>
      </c>
      <c r="CU32">
        <f t="shared" si="61"/>
        <v>-15.214562197367398</v>
      </c>
      <c r="CV32">
        <f t="shared" si="61"/>
        <v>-15.21252756812963</v>
      </c>
      <c r="CW32">
        <f t="shared" si="61"/>
        <v>-15.226082486863952</v>
      </c>
      <c r="CX32">
        <f t="shared" si="19"/>
        <v>-15.133741645943127</v>
      </c>
    </row>
    <row r="33" spans="1:102" ht="12.95" customHeight="1">
      <c r="A33" s="37" t="s">
        <v>56</v>
      </c>
      <c r="B33" s="38" t="s">
        <v>49</v>
      </c>
      <c r="C33" s="37">
        <v>30264.796999999999</v>
      </c>
      <c r="D33" s="37" t="s">
        <v>53</v>
      </c>
      <c r="E33">
        <f t="shared" si="23"/>
        <v>-37342.89560625462</v>
      </c>
      <c r="F33">
        <f t="shared" si="24"/>
        <v>-37343</v>
      </c>
      <c r="G33">
        <f t="shared" si="25"/>
        <v>3.773856100087869E-2</v>
      </c>
      <c r="H33" s="116">
        <f t="shared" si="57"/>
        <v>3.773856100087869E-2</v>
      </c>
      <c r="I33" s="116"/>
      <c r="J33" s="116"/>
      <c r="K33" s="165"/>
      <c r="L33" s="116"/>
      <c r="M33" s="116"/>
      <c r="N33" s="116"/>
      <c r="O33" s="40"/>
      <c r="P33" s="116"/>
      <c r="Q33" s="293">
        <f t="shared" si="27"/>
        <v>15246.296999999999</v>
      </c>
      <c r="R33" s="8">
        <f t="shared" si="28"/>
        <v>1.424198986417042E-3</v>
      </c>
      <c r="S33" s="116">
        <v>0.1</v>
      </c>
      <c r="T33" s="167">
        <f t="shared" si="29"/>
        <v>1.424198986417042E-4</v>
      </c>
      <c r="U33" s="116"/>
      <c r="V33" s="116">
        <v>0.1</v>
      </c>
      <c r="W33" s="25"/>
      <c r="X33" s="252"/>
      <c r="Y33" s="41"/>
      <c r="Z33">
        <f t="shared" si="30"/>
        <v>-37343</v>
      </c>
      <c r="AA33" s="246">
        <f t="shared" si="31"/>
        <v>3.363187650086253E-2</v>
      </c>
      <c r="AB33" s="247">
        <f t="shared" si="32"/>
        <v>4.1066845000161598E-3</v>
      </c>
      <c r="AC33" s="247">
        <f t="shared" si="33"/>
        <v>3.773856100087869E-2</v>
      </c>
      <c r="AD33" s="248">
        <f t="shared" si="34"/>
        <v>1.6864857582672976E-6</v>
      </c>
      <c r="AH33">
        <f t="shared" si="35"/>
        <v>6.4759785230569464E-4</v>
      </c>
      <c r="AI33">
        <f t="shared" si="36"/>
        <v>0.58256019130970382</v>
      </c>
      <c r="AJ33">
        <f t="shared" si="37"/>
        <v>0.34069531518471385</v>
      </c>
      <c r="AK33">
        <f t="shared" si="38"/>
        <v>-0.25660086929043907</v>
      </c>
      <c r="AL33">
        <f t="shared" si="39"/>
        <v>-2.5904333133255775</v>
      </c>
      <c r="AM33">
        <f t="shared" si="40"/>
        <v>-3.5363863388287728</v>
      </c>
      <c r="AN33">
        <f t="shared" si="58"/>
        <v>-8.5243238913711004</v>
      </c>
      <c r="AO33">
        <f t="shared" si="58"/>
        <v>-8.5240191817281072</v>
      </c>
      <c r="AP33">
        <f t="shared" si="58"/>
        <v>-8.5250199041499091</v>
      </c>
      <c r="AQ33">
        <f t="shared" si="58"/>
        <v>-8.5217285917309056</v>
      </c>
      <c r="AR33">
        <f t="shared" si="58"/>
        <v>-8.5325026881865789</v>
      </c>
      <c r="AS33">
        <f t="shared" si="58"/>
        <v>-8.4966660133592349</v>
      </c>
      <c r="AT33">
        <f t="shared" si="58"/>
        <v>-8.6103200356139435</v>
      </c>
      <c r="AU33">
        <f t="shared" si="42"/>
        <v>-8.1402627005083552</v>
      </c>
      <c r="AV33" s="246">
        <f t="shared" si="43"/>
        <v>3.3846940154926897E-2</v>
      </c>
      <c r="AW33" s="247">
        <f t="shared" si="44"/>
        <v>3.8916208459517931E-3</v>
      </c>
      <c r="AX33" s="248">
        <f t="shared" si="45"/>
        <v>1.5144712808646551E-6</v>
      </c>
      <c r="AY33" s="247">
        <f t="shared" si="46"/>
        <v>3.6875899494508625E-2</v>
      </c>
      <c r="BA33">
        <f t="shared" si="47"/>
        <v>2.1506365406436513E-4</v>
      </c>
      <c r="BB33">
        <f t="shared" si="48"/>
        <v>1.008586730823005</v>
      </c>
      <c r="BC33">
        <f t="shared" si="49"/>
        <v>-7.8344385112115195E-2</v>
      </c>
      <c r="BD33">
        <f t="shared" si="50"/>
        <v>0.1697830028411951</v>
      </c>
      <c r="BE33">
        <f t="shared" si="51"/>
        <v>1.5202646431984732</v>
      </c>
      <c r="BF33">
        <f t="shared" si="52"/>
        <v>0.95070334766061038</v>
      </c>
      <c r="BG33">
        <f t="shared" si="59"/>
        <v>-17.499172789312578</v>
      </c>
      <c r="BH33">
        <f t="shared" si="59"/>
        <v>-17.499172789898452</v>
      </c>
      <c r="BI33">
        <f t="shared" si="59"/>
        <v>-17.499172805661459</v>
      </c>
      <c r="BJ33">
        <f t="shared" si="59"/>
        <v>-17.499173229767383</v>
      </c>
      <c r="BK33">
        <f t="shared" si="59"/>
        <v>-17.499184640094835</v>
      </c>
      <c r="BL33">
        <f t="shared" si="59"/>
        <v>-17.499491410620323</v>
      </c>
      <c r="BM33">
        <f t="shared" si="59"/>
        <v>-17.507587437271518</v>
      </c>
      <c r="BN33">
        <f t="shared" si="54"/>
        <v>-17.665060012395042</v>
      </c>
      <c r="BQ33">
        <f t="shared" si="0"/>
        <v>1.4791637308990564E-2</v>
      </c>
      <c r="BR33">
        <v>-29000</v>
      </c>
      <c r="BS33">
        <f t="shared" si="1"/>
        <v>1.6181804800277887E-2</v>
      </c>
      <c r="BT33">
        <f t="shared" si="2"/>
        <v>2.6262003845602417E-2</v>
      </c>
      <c r="BU33">
        <f t="shared" si="3"/>
        <v>-1.008019904532453E-2</v>
      </c>
      <c r="BV33">
        <f t="shared" si="4"/>
        <v>1.2180873162817445</v>
      </c>
      <c r="BW33">
        <f t="shared" si="5"/>
        <v>-0.90578978803450494</v>
      </c>
      <c r="BX33">
        <f t="shared" si="6"/>
        <v>-1.1095370244340446</v>
      </c>
      <c r="BY33">
        <f t="shared" si="7"/>
        <v>-0.61968548768670484</v>
      </c>
      <c r="BZ33">
        <f t="shared" si="60"/>
        <v>-6.9788008348293138</v>
      </c>
      <c r="CA33">
        <f t="shared" si="60"/>
        <v>-6.9781294560790652</v>
      </c>
      <c r="CB33">
        <f t="shared" si="60"/>
        <v>-6.9763469239907492</v>
      </c>
      <c r="CC33">
        <f t="shared" si="60"/>
        <v>-6.9716269856739999</v>
      </c>
      <c r="CD33">
        <f t="shared" si="60"/>
        <v>-6.9592164867506865</v>
      </c>
      <c r="CE33">
        <f t="shared" si="60"/>
        <v>-6.9271546039206466</v>
      </c>
      <c r="CF33">
        <f t="shared" si="60"/>
        <v>-6.8476244883487496</v>
      </c>
      <c r="CG33">
        <f t="shared" si="9"/>
        <v>-6.6650329893042564</v>
      </c>
      <c r="CI33" s="23">
        <f t="shared" si="10"/>
        <v>-29000</v>
      </c>
      <c r="CJ33" s="86">
        <f t="shared" si="11"/>
        <v>2.4871836354315096E-2</v>
      </c>
      <c r="CK33" s="86">
        <f t="shared" si="12"/>
        <v>2.6262003845602417E-2</v>
      </c>
      <c r="CL33">
        <f t="shared" si="13"/>
        <v>-1.3901674912873226E-3</v>
      </c>
      <c r="CM33">
        <f t="shared" si="14"/>
        <v>0.86800902808545588</v>
      </c>
      <c r="CN33">
        <f t="shared" si="15"/>
        <v>-0.6889248835417805</v>
      </c>
      <c r="CO33">
        <f t="shared" si="16"/>
        <v>-2.4597575056755452</v>
      </c>
      <c r="CP33">
        <f t="shared" si="17"/>
        <v>-2.8187307781114779</v>
      </c>
      <c r="CQ33">
        <f t="shared" si="61"/>
        <v>-14.910648391853814</v>
      </c>
      <c r="CR33">
        <f t="shared" si="61"/>
        <v>-14.910648032443428</v>
      </c>
      <c r="CS33">
        <f t="shared" si="61"/>
        <v>-14.910651058616185</v>
      </c>
      <c r="CT33">
        <f t="shared" si="61"/>
        <v>-14.910625578476415</v>
      </c>
      <c r="CU33">
        <f t="shared" si="61"/>
        <v>-14.910840098511253</v>
      </c>
      <c r="CV33">
        <f t="shared" si="61"/>
        <v>-14.909032556262391</v>
      </c>
      <c r="CW33">
        <f t="shared" si="61"/>
        <v>-14.924160030803625</v>
      </c>
      <c r="CX33">
        <f t="shared" si="19"/>
        <v>-14.789016279410115</v>
      </c>
    </row>
    <row r="34" spans="1:102" ht="12.95" customHeight="1">
      <c r="A34" s="37" t="s">
        <v>56</v>
      </c>
      <c r="B34" s="38" t="s">
        <v>49</v>
      </c>
      <c r="C34" s="37">
        <v>30281.776000000002</v>
      </c>
      <c r="D34" s="37" t="s">
        <v>53</v>
      </c>
      <c r="E34">
        <f t="shared" si="23"/>
        <v>-37295.927694500111</v>
      </c>
      <c r="F34">
        <f t="shared" si="24"/>
        <v>-37296</v>
      </c>
      <c r="G34">
        <f t="shared" si="25"/>
        <v>2.6138592005736427E-2</v>
      </c>
      <c r="H34" s="116">
        <f t="shared" si="57"/>
        <v>2.6138592005736427E-2</v>
      </c>
      <c r="I34" s="116"/>
      <c r="J34" s="116"/>
      <c r="K34" s="165"/>
      <c r="L34" s="116"/>
      <c r="M34" s="116"/>
      <c r="N34" s="116"/>
      <c r="O34" s="40"/>
      <c r="P34" s="116"/>
      <c r="Q34" s="293">
        <f t="shared" si="27"/>
        <v>15263.276000000002</v>
      </c>
      <c r="R34" s="8">
        <f t="shared" si="28"/>
        <v>6.8322599204234831E-4</v>
      </c>
      <c r="S34" s="116">
        <v>0.1</v>
      </c>
      <c r="T34" s="167">
        <f t="shared" si="29"/>
        <v>6.8322599204234829E-5</v>
      </c>
      <c r="U34" s="116"/>
      <c r="V34" s="116">
        <v>0.1</v>
      </c>
      <c r="W34" s="25"/>
      <c r="X34" s="252"/>
      <c r="Y34" s="41"/>
      <c r="Z34">
        <f t="shared" si="30"/>
        <v>-37296</v>
      </c>
      <c r="AA34" s="246">
        <f t="shared" si="31"/>
        <v>3.3528338268198454E-2</v>
      </c>
      <c r="AB34" s="247">
        <f t="shared" si="32"/>
        <v>-7.3897462624620269E-3</v>
      </c>
      <c r="AC34" s="247">
        <f t="shared" si="33"/>
        <v>2.6138592005736427E-2</v>
      </c>
      <c r="AD34" s="248">
        <f t="shared" si="34"/>
        <v>5.4608349823571501E-6</v>
      </c>
      <c r="AH34">
        <f t="shared" si="35"/>
        <v>5.831354177207622E-4</v>
      </c>
      <c r="AI34">
        <f t="shared" si="36"/>
        <v>0.58365930356065399</v>
      </c>
      <c r="AJ34">
        <f t="shared" si="37"/>
        <v>0.33667904864305487</v>
      </c>
      <c r="AK34">
        <f t="shared" si="38"/>
        <v>-0.25838038719763601</v>
      </c>
      <c r="AL34">
        <f t="shared" si="39"/>
        <v>-2.5861647673610824</v>
      </c>
      <c r="AM34">
        <f t="shared" si="40"/>
        <v>-3.507776678676787</v>
      </c>
      <c r="AN34">
        <f t="shared" si="58"/>
        <v>-8.5179426013472934</v>
      </c>
      <c r="AO34">
        <f t="shared" si="58"/>
        <v>-8.5176531743178554</v>
      </c>
      <c r="AP34">
        <f t="shared" si="58"/>
        <v>-8.5186114424457795</v>
      </c>
      <c r="AQ34">
        <f t="shared" si="58"/>
        <v>-8.5154341921422567</v>
      </c>
      <c r="AR34">
        <f t="shared" si="58"/>
        <v>-8.5259197907950899</v>
      </c>
      <c r="AS34">
        <f t="shared" si="58"/>
        <v>-8.4907595460851297</v>
      </c>
      <c r="AT34">
        <f t="shared" si="58"/>
        <v>-8.6031430752376927</v>
      </c>
      <c r="AU34">
        <f t="shared" si="42"/>
        <v>-8.1319520452972096</v>
      </c>
      <c r="AV34" s="246">
        <f t="shared" si="43"/>
        <v>3.3704758856532575E-2</v>
      </c>
      <c r="AW34" s="247">
        <f t="shared" si="44"/>
        <v>-7.566166850796148E-3</v>
      </c>
      <c r="AX34" s="248">
        <f t="shared" si="45"/>
        <v>5.7246880814086501E-6</v>
      </c>
      <c r="AY34" s="247">
        <f t="shared" si="46"/>
        <v>2.5379035999681544E-2</v>
      </c>
      <c r="BA34">
        <f t="shared" si="47"/>
        <v>1.7642058833412005E-4</v>
      </c>
      <c r="BB34">
        <f t="shared" si="48"/>
        <v>1.0056699388088537</v>
      </c>
      <c r="BC34">
        <f t="shared" si="49"/>
        <v>-9.5452123979837974E-2</v>
      </c>
      <c r="BD34">
        <f t="shared" si="50"/>
        <v>0.16990542014280727</v>
      </c>
      <c r="BE34">
        <f t="shared" si="51"/>
        <v>1.5374375589299958</v>
      </c>
      <c r="BF34">
        <f t="shared" si="52"/>
        <v>0.96718551446460699</v>
      </c>
      <c r="BG34">
        <f t="shared" si="59"/>
        <v>-17.482369611265916</v>
      </c>
      <c r="BH34">
        <f t="shared" si="59"/>
        <v>-17.482369611644078</v>
      </c>
      <c r="BI34">
        <f t="shared" si="59"/>
        <v>-17.482369622645102</v>
      </c>
      <c r="BJ34">
        <f t="shared" si="59"/>
        <v>-17.48236994267436</v>
      </c>
      <c r="BK34">
        <f t="shared" si="59"/>
        <v>-17.482379252382223</v>
      </c>
      <c r="BL34">
        <f t="shared" si="59"/>
        <v>-17.482649889969373</v>
      </c>
      <c r="BM34">
        <f t="shared" si="59"/>
        <v>-17.490368316699538</v>
      </c>
      <c r="BN34">
        <f t="shared" si="54"/>
        <v>-17.648857920167991</v>
      </c>
      <c r="BQ34">
        <f t="shared" ref="BQ34:BQ65" si="62">BS34+CL34</f>
        <v>1.4843815896236765E-2</v>
      </c>
      <c r="BR34">
        <v>-28000</v>
      </c>
      <c r="BS34">
        <f t="shared" ref="BS34:BS65" si="63">AB$3+AB$4*BR34+AB$5*BR34^2+BU34</f>
        <v>1.5596956525252404E-2</v>
      </c>
      <c r="BT34">
        <f t="shared" ref="BT34:BT65" si="64">AB$3+AB$4*BR34+AB$5*BR34^2</f>
        <v>2.5485165802374553E-2</v>
      </c>
      <c r="BU34">
        <f t="shared" ref="BU34:BU65" si="65">$AB$6*($AB$11/BV34*BW34+$AB$12)</f>
        <v>-9.8882092771221484E-3</v>
      </c>
      <c r="BV34">
        <f t="shared" ref="BV34:BV65" si="66">1+$AB$7*COS(BX34)</f>
        <v>1.3889630521709386</v>
      </c>
      <c r="BW34">
        <f t="shared" ref="BW34:BW65" si="67">SIN(BX34+RADIANS($AB$9))</f>
        <v>-0.99983402478415995</v>
      </c>
      <c r="BX34">
        <f t="shared" ref="BX34:BX65" si="68">2*ATAN(BY34)</f>
        <v>-0.65376086880646656</v>
      </c>
      <c r="BY34">
        <f t="shared" ref="BY34:BY65" si="69">SQRT((1+$AB$7)/(1-$AB$7))*TAN(BZ34/2)</f>
        <v>-0.33904301341666265</v>
      </c>
      <c r="BZ34">
        <f t="shared" si="60"/>
        <v>-6.6748151316726716</v>
      </c>
      <c r="CA34">
        <f t="shared" si="60"/>
        <v>-6.6738744306784605</v>
      </c>
      <c r="CB34">
        <f t="shared" si="60"/>
        <v>-6.671799066225133</v>
      </c>
      <c r="CC34">
        <f t="shared" si="60"/>
        <v>-6.6672266321181066</v>
      </c>
      <c r="CD34">
        <f t="shared" si="60"/>
        <v>-6.6571822230868944</v>
      </c>
      <c r="CE34">
        <f t="shared" si="60"/>
        <v>-6.6352538164380386</v>
      </c>
      <c r="CF34">
        <f t="shared" si="60"/>
        <v>-6.5879705505572517</v>
      </c>
      <c r="CG34">
        <f t="shared" ref="CG34:CG65" si="70">RADIANS($AB$9)+$AB$18*(BR34-AB$15)</f>
        <v>-6.4882105380032726</v>
      </c>
      <c r="CI34" s="23">
        <f t="shared" ref="CI34:CI65" si="71">BR34</f>
        <v>-28000</v>
      </c>
      <c r="CJ34" s="86">
        <f t="shared" ref="CJ34:CJ65" si="72">AB$3+AB$4*BR34+AB$5*BR34^2+CL34</f>
        <v>2.4732025173358915E-2</v>
      </c>
      <c r="CK34" s="86">
        <f t="shared" ref="CK34:CK65" si="73">AB$3+AB$4*BR34+AB$5*BR34^2</f>
        <v>2.5485165802374553E-2</v>
      </c>
      <c r="CL34">
        <f t="shared" ref="CL34:CL65" si="74">$BB$6*($BB$11/CM34*CN34+$BB$12)</f>
        <v>-7.5314062901563896E-4</v>
      </c>
      <c r="CM34">
        <f t="shared" ref="CM34:CM65" si="75">1+$BB$7*COS(CO34)</f>
        <v>0.90301814394426094</v>
      </c>
      <c r="CN34">
        <f t="shared" ref="CN34:CN65" si="76">SIN(CO34+RADIANS($BB$9))</f>
        <v>-0.46012463091788608</v>
      </c>
      <c r="CO34">
        <f t="shared" ref="CO34:CO65" si="77">2*ATAN(CP34)</f>
        <v>-2.1778883285008073</v>
      </c>
      <c r="CP34">
        <f t="shared" ref="CP34:CP65" si="78">TAN(CQ34/2)*SQRT((1+$BB$7)/(1-$BB$7))</f>
        <v>-1.9121655046610988</v>
      </c>
      <c r="CQ34">
        <f t="shared" si="61"/>
        <v>-14.596658213915948</v>
      </c>
      <c r="CR34">
        <f t="shared" si="61"/>
        <v>-14.596658188333533</v>
      </c>
      <c r="CS34">
        <f t="shared" si="61"/>
        <v>-14.596658527651213</v>
      </c>
      <c r="CT34">
        <f t="shared" si="61"/>
        <v>-14.596654027021568</v>
      </c>
      <c r="CU34">
        <f t="shared" si="61"/>
        <v>-14.596713718982489</v>
      </c>
      <c r="CV34">
        <f t="shared" si="61"/>
        <v>-14.595921436510494</v>
      </c>
      <c r="CW34">
        <f t="shared" si="61"/>
        <v>-14.606336100720053</v>
      </c>
      <c r="CX34">
        <f t="shared" ref="CX34:CX65" si="79">RADIANS($BB$9)+$BB$18*(CI34-BB$15)</f>
        <v>-14.444290912877099</v>
      </c>
    </row>
    <row r="35" spans="1:102" ht="12.95" customHeight="1">
      <c r="A35" s="37" t="s">
        <v>56</v>
      </c>
      <c r="B35" s="38" t="s">
        <v>49</v>
      </c>
      <c r="C35" s="37">
        <v>30285.753000000001</v>
      </c>
      <c r="D35" s="37" t="s">
        <v>53</v>
      </c>
      <c r="E35">
        <f t="shared" si="23"/>
        <v>-37284.926376103998</v>
      </c>
      <c r="F35">
        <f t="shared" si="24"/>
        <v>-37285</v>
      </c>
      <c r="G35">
        <f t="shared" si="25"/>
        <v>2.6615195001795655E-2</v>
      </c>
      <c r="H35" s="116">
        <f t="shared" si="57"/>
        <v>2.6615195001795655E-2</v>
      </c>
      <c r="I35" s="116"/>
      <c r="J35" s="116"/>
      <c r="K35" s="165"/>
      <c r="L35" s="116"/>
      <c r="M35" s="116"/>
      <c r="N35" s="116"/>
      <c r="O35" s="40"/>
      <c r="P35" s="116"/>
      <c r="Q35" s="293">
        <f t="shared" si="27"/>
        <v>15267.253000000001</v>
      </c>
      <c r="R35" s="8">
        <f t="shared" si="28"/>
        <v>7.0836860498360848E-4</v>
      </c>
      <c r="S35" s="116">
        <v>0.1</v>
      </c>
      <c r="T35" s="167">
        <f t="shared" si="29"/>
        <v>7.083686049836085E-5</v>
      </c>
      <c r="U35" s="116"/>
      <c r="V35" s="116">
        <v>0.1</v>
      </c>
      <c r="W35" s="25"/>
      <c r="X35" s="252"/>
      <c r="Y35" s="41"/>
      <c r="Z35">
        <f t="shared" si="30"/>
        <v>-37285</v>
      </c>
      <c r="AA35" s="246">
        <f t="shared" si="31"/>
        <v>3.3504087014059832E-2</v>
      </c>
      <c r="AB35" s="247">
        <f t="shared" si="32"/>
        <v>-6.8888920122641764E-3</v>
      </c>
      <c r="AC35" s="247">
        <f t="shared" si="33"/>
        <v>2.6615195001795655E-2</v>
      </c>
      <c r="AD35" s="248">
        <f t="shared" si="34"/>
        <v>4.7456833156637179E-6</v>
      </c>
      <c r="AH35">
        <f t="shared" si="35"/>
        <v>5.6802758963621857E-4</v>
      </c>
      <c r="AI35">
        <f t="shared" si="36"/>
        <v>0.58391823780340202</v>
      </c>
      <c r="AJ35">
        <f t="shared" si="37"/>
        <v>0.33573600263029746</v>
      </c>
      <c r="AK35">
        <f t="shared" si="38"/>
        <v>-0.25879715448082824</v>
      </c>
      <c r="AL35">
        <f t="shared" si="39"/>
        <v>-2.585163431455149</v>
      </c>
      <c r="AM35">
        <f t="shared" si="40"/>
        <v>-3.5011272207157158</v>
      </c>
      <c r="AN35">
        <f t="shared" si="58"/>
        <v>-8.5164473909523632</v>
      </c>
      <c r="AO35">
        <f t="shared" si="58"/>
        <v>-8.5161614683229683</v>
      </c>
      <c r="AP35">
        <f t="shared" si="58"/>
        <v>-8.5171099481517274</v>
      </c>
      <c r="AQ35">
        <f t="shared" si="58"/>
        <v>-8.5139591443939118</v>
      </c>
      <c r="AR35">
        <f t="shared" si="58"/>
        <v>-8.5243774499893732</v>
      </c>
      <c r="AS35">
        <f t="shared" si="58"/>
        <v>-8.4893760815082988</v>
      </c>
      <c r="AT35">
        <f t="shared" si="58"/>
        <v>-8.6014586643573683</v>
      </c>
      <c r="AU35">
        <f t="shared" si="42"/>
        <v>-8.1300069983328989</v>
      </c>
      <c r="AV35" s="246">
        <f t="shared" si="43"/>
        <v>3.3671472042401805E-2</v>
      </c>
      <c r="AW35" s="247">
        <f t="shared" si="44"/>
        <v>-7.0562770406061501E-3</v>
      </c>
      <c r="AX35" s="248">
        <f t="shared" si="45"/>
        <v>4.9791045673785488E-6</v>
      </c>
      <c r="AY35" s="247">
        <f t="shared" si="46"/>
        <v>2.5879782383817461E-2</v>
      </c>
      <c r="BA35">
        <f t="shared" si="47"/>
        <v>1.6738502834197575E-4</v>
      </c>
      <c r="BB35">
        <f t="shared" si="48"/>
        <v>1.0049894483106061</v>
      </c>
      <c r="BC35">
        <f t="shared" si="49"/>
        <v>-9.9437918389466057E-2</v>
      </c>
      <c r="BD35">
        <f t="shared" si="50"/>
        <v>0.16992676482989896</v>
      </c>
      <c r="BE35">
        <f t="shared" si="51"/>
        <v>1.5414424155551962</v>
      </c>
      <c r="BF35">
        <f t="shared" si="52"/>
        <v>0.97106863568298774</v>
      </c>
      <c r="BG35">
        <f t="shared" si="59"/>
        <v>-17.478443971418784</v>
      </c>
      <c r="BH35">
        <f t="shared" si="59"/>
        <v>-17.478443971758374</v>
      </c>
      <c r="BI35">
        <f t="shared" si="59"/>
        <v>-17.478443981828899</v>
      </c>
      <c r="BJ35">
        <f t="shared" si="59"/>
        <v>-17.478444280469461</v>
      </c>
      <c r="BK35">
        <f t="shared" si="59"/>
        <v>-17.47845313642912</v>
      </c>
      <c r="BL35">
        <f t="shared" si="59"/>
        <v>-17.478715577309902</v>
      </c>
      <c r="BM35">
        <f t="shared" si="59"/>
        <v>-17.486344308117722</v>
      </c>
      <c r="BN35">
        <f t="shared" si="54"/>
        <v>-17.645065941136128</v>
      </c>
      <c r="BQ35">
        <f t="shared" si="62"/>
        <v>1.6084099116968238E-2</v>
      </c>
      <c r="BR35">
        <v>-27000</v>
      </c>
      <c r="BS35">
        <f t="shared" si="63"/>
        <v>1.609297050530226E-2</v>
      </c>
      <c r="BT35">
        <f t="shared" si="64"/>
        <v>2.4714514268121438E-2</v>
      </c>
      <c r="BU35">
        <f t="shared" si="65"/>
        <v>-8.6215437628191782E-3</v>
      </c>
      <c r="BV35">
        <f t="shared" si="66"/>
        <v>1.4878313190575256</v>
      </c>
      <c r="BW35">
        <f t="shared" si="67"/>
        <v>-0.83763235456319041</v>
      </c>
      <c r="BX35">
        <f t="shared" si="68"/>
        <v>-9.4118521747147701E-2</v>
      </c>
      <c r="BY35">
        <f t="shared" si="69"/>
        <v>-4.7094030412848993E-2</v>
      </c>
      <c r="BZ35">
        <f t="shared" si="60"/>
        <v>-6.3382759640107</v>
      </c>
      <c r="CA35">
        <f t="shared" si="60"/>
        <v>-6.3380861014087158</v>
      </c>
      <c r="CB35">
        <f t="shared" si="60"/>
        <v>-6.3376980461614156</v>
      </c>
      <c r="CC35">
        <f t="shared" si="60"/>
        <v>-6.3369049356033056</v>
      </c>
      <c r="CD35">
        <f t="shared" si="60"/>
        <v>-6.3352840742735959</v>
      </c>
      <c r="CE35">
        <f t="shared" si="60"/>
        <v>-6.3319719796309348</v>
      </c>
      <c r="CF35">
        <f t="shared" si="60"/>
        <v>-6.3252056167619539</v>
      </c>
      <c r="CG35">
        <f t="shared" si="70"/>
        <v>-6.3113880867022907</v>
      </c>
      <c r="CI35" s="23">
        <f t="shared" si="71"/>
        <v>-27000</v>
      </c>
      <c r="CJ35" s="86">
        <f t="shared" si="72"/>
        <v>2.4705642879787416E-2</v>
      </c>
      <c r="CK35" s="86">
        <f t="shared" si="73"/>
        <v>2.4714514268121438E-2</v>
      </c>
      <c r="CL35">
        <f t="shared" si="74"/>
        <v>-8.8713883340205987E-6</v>
      </c>
      <c r="CM35">
        <f t="shared" si="75"/>
        <v>0.95001276026265513</v>
      </c>
      <c r="CN35">
        <f t="shared" si="76"/>
        <v>-0.16868680822145374</v>
      </c>
      <c r="CO35">
        <f t="shared" si="77"/>
        <v>-1.8692499949408654</v>
      </c>
      <c r="CP35">
        <f t="shared" si="78"/>
        <v>-1.3538951515489512</v>
      </c>
      <c r="CQ35">
        <f t="shared" si="61"/>
        <v>-14.268110205806652</v>
      </c>
      <c r="CR35">
        <f t="shared" si="61"/>
        <v>-14.268110205799262</v>
      </c>
      <c r="CS35">
        <f t="shared" si="61"/>
        <v>-14.268110206132214</v>
      </c>
      <c r="CT35">
        <f t="shared" si="61"/>
        <v>-14.268110191132196</v>
      </c>
      <c r="CU35">
        <f t="shared" si="61"/>
        <v>-14.268110866904514</v>
      </c>
      <c r="CV35">
        <f t="shared" si="61"/>
        <v>-14.26808041894969</v>
      </c>
      <c r="CW35">
        <f t="shared" si="61"/>
        <v>-14.26944538198731</v>
      </c>
      <c r="CX35">
        <f t="shared" si="79"/>
        <v>-14.099565546344087</v>
      </c>
    </row>
    <row r="36" spans="1:102" ht="12.95" customHeight="1">
      <c r="A36" s="37" t="s">
        <v>56</v>
      </c>
      <c r="B36" s="38" t="s">
        <v>49</v>
      </c>
      <c r="C36" s="37">
        <v>30530.861000000001</v>
      </c>
      <c r="D36" s="37" t="s">
        <v>53</v>
      </c>
      <c r="E36">
        <f t="shared" si="23"/>
        <v>-36606.899936718757</v>
      </c>
      <c r="F36">
        <f t="shared" si="24"/>
        <v>-36607</v>
      </c>
      <c r="G36">
        <f t="shared" si="25"/>
        <v>3.6173089003568748E-2</v>
      </c>
      <c r="H36" s="116">
        <f t="shared" si="57"/>
        <v>3.6173089003568748E-2</v>
      </c>
      <c r="I36" s="116"/>
      <c r="J36" s="116"/>
      <c r="K36" s="165"/>
      <c r="L36" s="116"/>
      <c r="M36" s="116"/>
      <c r="N36" s="116"/>
      <c r="O36" s="40"/>
      <c r="P36" s="116"/>
      <c r="Q36" s="293">
        <f t="shared" si="27"/>
        <v>15512.361000000001</v>
      </c>
      <c r="R36" s="8">
        <f t="shared" si="28"/>
        <v>1.3084923680601063E-3</v>
      </c>
      <c r="S36" s="116">
        <v>0.1</v>
      </c>
      <c r="T36" s="167">
        <f t="shared" si="29"/>
        <v>1.3084923680601064E-4</v>
      </c>
      <c r="U36" s="116"/>
      <c r="V36" s="116">
        <v>0.1</v>
      </c>
      <c r="W36" s="25"/>
      <c r="X36" s="252"/>
      <c r="Y36" s="41"/>
      <c r="Z36">
        <f t="shared" si="30"/>
        <v>-36607</v>
      </c>
      <c r="AA36" s="246">
        <f t="shared" si="31"/>
        <v>3.1996165059675619E-2</v>
      </c>
      <c r="AB36" s="247">
        <f t="shared" si="32"/>
        <v>4.1769239438931294E-3</v>
      </c>
      <c r="AC36" s="247">
        <f t="shared" si="33"/>
        <v>3.6173089003568748E-2</v>
      </c>
      <c r="AD36" s="248">
        <f t="shared" si="34"/>
        <v>1.7446693633067735E-6</v>
      </c>
      <c r="AH36">
        <f t="shared" si="35"/>
        <v>-3.777718206845655E-4</v>
      </c>
      <c r="AI36">
        <f t="shared" si="36"/>
        <v>0.6011884590507881</v>
      </c>
      <c r="AJ36">
        <f t="shared" si="37"/>
        <v>0.27525474929845384</v>
      </c>
      <c r="AK36">
        <f t="shared" si="38"/>
        <v>-0.28469168376634235</v>
      </c>
      <c r="AL36">
        <f t="shared" si="39"/>
        <v>-2.5216316321839796</v>
      </c>
      <c r="AM36">
        <f t="shared" si="40"/>
        <v>-3.1220144164052734</v>
      </c>
      <c r="AN36">
        <f t="shared" si="58"/>
        <v>-8.4229556648324753</v>
      </c>
      <c r="AO36">
        <f t="shared" si="58"/>
        <v>-8.4228354194240644</v>
      </c>
      <c r="AP36">
        <f t="shared" si="58"/>
        <v>-8.4232908242908913</v>
      </c>
      <c r="AQ36">
        <f t="shared" si="58"/>
        <v>-8.4215643557533895</v>
      </c>
      <c r="AR36">
        <f t="shared" si="58"/>
        <v>-8.4280850662306133</v>
      </c>
      <c r="AS36">
        <f t="shared" si="58"/>
        <v>-8.4030959521500712</v>
      </c>
      <c r="AT36">
        <f t="shared" si="58"/>
        <v>-8.4941604947710267</v>
      </c>
      <c r="AU36">
        <f t="shared" si="42"/>
        <v>-8.0101213763508312</v>
      </c>
      <c r="AV36" s="246">
        <f t="shared" si="43"/>
        <v>3.1618424569950884E-2</v>
      </c>
      <c r="AW36" s="247">
        <f t="shared" si="44"/>
        <v>4.5546644336178638E-3</v>
      </c>
      <c r="AX36" s="248">
        <f t="shared" si="45"/>
        <v>2.0744968102863538E-6</v>
      </c>
      <c r="AY36" s="247">
        <f t="shared" si="46"/>
        <v>3.692860131397805E-2</v>
      </c>
      <c r="BA36">
        <f t="shared" si="47"/>
        <v>-3.7774048972473619E-4</v>
      </c>
      <c r="BB36">
        <f t="shared" si="48"/>
        <v>0.96498259346340254</v>
      </c>
      <c r="BC36">
        <f t="shared" si="49"/>
        <v>-0.3301159047874942</v>
      </c>
      <c r="BD36">
        <f t="shared" si="50"/>
        <v>0.16635438449121401</v>
      </c>
      <c r="BE36">
        <f t="shared" si="51"/>
        <v>1.7782662524265413</v>
      </c>
      <c r="BF36">
        <f t="shared" si="52"/>
        <v>1.2324136040275238</v>
      </c>
      <c r="BG36">
        <f t="shared" si="59"/>
        <v>-17.241460383565553</v>
      </c>
      <c r="BH36">
        <f t="shared" si="59"/>
        <v>-17.241460383565538</v>
      </c>
      <c r="BI36">
        <f t="shared" si="59"/>
        <v>-17.24146038356773</v>
      </c>
      <c r="BJ36">
        <f t="shared" si="59"/>
        <v>-17.241460383221977</v>
      </c>
      <c r="BK36">
        <f t="shared" si="59"/>
        <v>-17.241460437762282</v>
      </c>
      <c r="BL36">
        <f t="shared" si="59"/>
        <v>-17.241451835349533</v>
      </c>
      <c r="BM36">
        <f t="shared" si="59"/>
        <v>-17.242834096444739</v>
      </c>
      <c r="BN36">
        <f t="shared" si="54"/>
        <v>-17.411342142626744</v>
      </c>
      <c r="BQ36">
        <f t="shared" si="62"/>
        <v>1.8382343255031811E-2</v>
      </c>
      <c r="BR36">
        <v>-26000</v>
      </c>
      <c r="BS36">
        <f t="shared" si="63"/>
        <v>1.7605258835469102E-2</v>
      </c>
      <c r="BT36">
        <f t="shared" si="64"/>
        <v>2.3950049242843087E-2</v>
      </c>
      <c r="BU36">
        <f t="shared" si="65"/>
        <v>-6.3447904073739838E-3</v>
      </c>
      <c r="BV36">
        <f t="shared" si="66"/>
        <v>1.4337007756387967</v>
      </c>
      <c r="BW36">
        <f t="shared" si="67"/>
        <v>-0.40294832044167367</v>
      </c>
      <c r="BX36">
        <f t="shared" si="68"/>
        <v>0.4840797047484407</v>
      </c>
      <c r="BY36">
        <f t="shared" si="69"/>
        <v>0.24687979701417473</v>
      </c>
      <c r="BZ36">
        <f t="shared" si="60"/>
        <v>-5.9962959867319174</v>
      </c>
      <c r="CA36">
        <f t="shared" si="60"/>
        <v>-5.9971165284630006</v>
      </c>
      <c r="CB36">
        <f t="shared" si="60"/>
        <v>-5.9988615929734284</v>
      </c>
      <c r="CC36">
        <f t="shared" si="60"/>
        <v>-6.0025699117068605</v>
      </c>
      <c r="CD36">
        <f t="shared" si="60"/>
        <v>-6.0104371417854576</v>
      </c>
      <c r="CE36">
        <f t="shared" si="60"/>
        <v>-6.0270710719530713</v>
      </c>
      <c r="CF36">
        <f t="shared" si="60"/>
        <v>-6.0620097860601918</v>
      </c>
      <c r="CG36">
        <f t="shared" si="70"/>
        <v>-6.1345656354013069</v>
      </c>
      <c r="CI36" s="23">
        <f t="shared" si="71"/>
        <v>-26000</v>
      </c>
      <c r="CJ36" s="86">
        <f t="shared" si="72"/>
        <v>2.4727133662405795E-2</v>
      </c>
      <c r="CK36" s="86">
        <f t="shared" si="73"/>
        <v>2.3950049242843087E-2</v>
      </c>
      <c r="CL36">
        <f t="shared" si="74"/>
        <v>7.7708441956270819E-4</v>
      </c>
      <c r="CM36">
        <f t="shared" si="75"/>
        <v>1.0078700076828937</v>
      </c>
      <c r="CN36">
        <f t="shared" si="76"/>
        <v>0.17437120090205005</v>
      </c>
      <c r="CO36">
        <f t="shared" si="77"/>
        <v>-1.5244856121010535</v>
      </c>
      <c r="CP36">
        <f t="shared" si="78"/>
        <v>-0.95472944987020136</v>
      </c>
      <c r="CQ36">
        <f t="shared" si="61"/>
        <v>-13.920879328639957</v>
      </c>
      <c r="CR36">
        <f t="shared" si="61"/>
        <v>-13.920879328112084</v>
      </c>
      <c r="CS36">
        <f t="shared" si="61"/>
        <v>-13.920879313643004</v>
      </c>
      <c r="CT36">
        <f t="shared" si="61"/>
        <v>-13.920878917044313</v>
      </c>
      <c r="CU36">
        <f t="shared" si="61"/>
        <v>-13.920868046519269</v>
      </c>
      <c r="CV36">
        <f t="shared" si="61"/>
        <v>-13.92057030123479</v>
      </c>
      <c r="CW36">
        <f t="shared" si="61"/>
        <v>-13.912566023264192</v>
      </c>
      <c r="CX36">
        <f t="shared" si="79"/>
        <v>-13.754840179811074</v>
      </c>
    </row>
    <row r="37" spans="1:102" ht="12.95" customHeight="1">
      <c r="A37" s="37" t="s">
        <v>56</v>
      </c>
      <c r="B37" s="38" t="s">
        <v>49</v>
      </c>
      <c r="C37" s="37">
        <v>30552.902999999998</v>
      </c>
      <c r="D37" s="37" t="s">
        <v>53</v>
      </c>
      <c r="E37">
        <f t="shared" si="23"/>
        <v>-36545.926574866317</v>
      </c>
      <c r="F37">
        <f t="shared" si="24"/>
        <v>-36546</v>
      </c>
      <c r="G37">
        <f t="shared" si="25"/>
        <v>2.6543341999058612E-2</v>
      </c>
      <c r="H37" s="116">
        <f t="shared" si="57"/>
        <v>2.6543341999058612E-2</v>
      </c>
      <c r="I37" s="116"/>
      <c r="J37" s="116"/>
      <c r="K37" s="165"/>
      <c r="L37" s="116"/>
      <c r="M37" s="116"/>
      <c r="N37" s="116"/>
      <c r="O37" s="40"/>
      <c r="P37" s="116"/>
      <c r="Q37" s="293">
        <f t="shared" si="27"/>
        <v>15534.402999999998</v>
      </c>
      <c r="R37" s="8">
        <f t="shared" si="28"/>
        <v>7.0454900447898886E-4</v>
      </c>
      <c r="S37" s="116">
        <v>0.1</v>
      </c>
      <c r="T37" s="167">
        <f t="shared" si="29"/>
        <v>7.0454900447898888E-5</v>
      </c>
      <c r="U37" s="116"/>
      <c r="V37" s="116">
        <v>0.1</v>
      </c>
      <c r="W37" s="25"/>
      <c r="X37" s="252"/>
      <c r="Y37" s="41"/>
      <c r="Z37">
        <f t="shared" si="30"/>
        <v>-36546</v>
      </c>
      <c r="AA37" s="246">
        <f t="shared" si="31"/>
        <v>3.185929668927414E-2</v>
      </c>
      <c r="AB37" s="247">
        <f t="shared" si="32"/>
        <v>-5.3159546902155283E-3</v>
      </c>
      <c r="AC37" s="247">
        <f t="shared" si="33"/>
        <v>2.6543341999058612E-2</v>
      </c>
      <c r="AD37" s="248">
        <f t="shared" si="34"/>
        <v>2.8259374268424475E-6</v>
      </c>
      <c r="AH37">
        <f t="shared" si="35"/>
        <v>-4.6420518472532686E-4</v>
      </c>
      <c r="AI37">
        <f t="shared" si="36"/>
        <v>0.60287602305384891</v>
      </c>
      <c r="AJ37">
        <f t="shared" si="37"/>
        <v>0.26957470838900449</v>
      </c>
      <c r="AK37">
        <f t="shared" si="38"/>
        <v>-0.28704101960255241</v>
      </c>
      <c r="AL37">
        <f t="shared" si="39"/>
        <v>-2.5157283172528246</v>
      </c>
      <c r="AM37">
        <f t="shared" si="40"/>
        <v>-3.0905825870270944</v>
      </c>
      <c r="AN37">
        <f t="shared" si="58"/>
        <v>-8.4144078413910979</v>
      </c>
      <c r="AO37">
        <f t="shared" si="58"/>
        <v>-8.4142980188622065</v>
      </c>
      <c r="AP37">
        <f t="shared" si="58"/>
        <v>-8.4147196023710826</v>
      </c>
      <c r="AQ37">
        <f t="shared" si="58"/>
        <v>-8.4130996931811737</v>
      </c>
      <c r="AR37">
        <f t="shared" si="58"/>
        <v>-8.4193014566705866</v>
      </c>
      <c r="AS37">
        <f t="shared" si="58"/>
        <v>-8.3952148680233165</v>
      </c>
      <c r="AT37">
        <f t="shared" si="58"/>
        <v>-8.484168036978641</v>
      </c>
      <c r="AU37">
        <f t="shared" si="42"/>
        <v>-7.9993352068214723</v>
      </c>
      <c r="AV37" s="246">
        <f t="shared" si="43"/>
        <v>3.1434146348708121E-2</v>
      </c>
      <c r="AW37" s="247">
        <f t="shared" si="44"/>
        <v>-4.8908043496495093E-3</v>
      </c>
      <c r="AX37" s="248">
        <f t="shared" si="45"/>
        <v>2.3919967186550562E-6</v>
      </c>
      <c r="AY37" s="247">
        <f t="shared" si="46"/>
        <v>2.7432697524349958E-2</v>
      </c>
      <c r="BA37">
        <f t="shared" si="47"/>
        <v>-4.2515034056601751E-4</v>
      </c>
      <c r="BB37">
        <f t="shared" si="48"/>
        <v>0.96159812714907666</v>
      </c>
      <c r="BC37">
        <f t="shared" si="49"/>
        <v>-0.34929297710783602</v>
      </c>
      <c r="BD37">
        <f t="shared" si="50"/>
        <v>0.16560584579519383</v>
      </c>
      <c r="BE37">
        <f t="shared" si="51"/>
        <v>1.7986563398255051</v>
      </c>
      <c r="BF37">
        <f t="shared" si="52"/>
        <v>1.2584209926300289</v>
      </c>
      <c r="BG37">
        <f t="shared" si="59"/>
        <v>-17.220601316988358</v>
      </c>
      <c r="BH37">
        <f t="shared" si="59"/>
        <v>-17.220601316988283</v>
      </c>
      <c r="BI37">
        <f t="shared" si="59"/>
        <v>-17.220601316995641</v>
      </c>
      <c r="BJ37">
        <f t="shared" si="59"/>
        <v>-17.22060131625102</v>
      </c>
      <c r="BK37">
        <f t="shared" si="59"/>
        <v>-17.220601391607424</v>
      </c>
      <c r="BL37">
        <f t="shared" si="59"/>
        <v>-17.22059376596081</v>
      </c>
      <c r="BM37">
        <f t="shared" si="59"/>
        <v>-17.221370569550029</v>
      </c>
      <c r="BN37">
        <f t="shared" si="54"/>
        <v>-17.390313895268232</v>
      </c>
      <c r="BQ37">
        <f t="shared" si="62"/>
        <v>2.1121195408629417E-2</v>
      </c>
      <c r="BR37">
        <v>-25000</v>
      </c>
      <c r="BS37">
        <f t="shared" si="63"/>
        <v>1.9612413384596412E-2</v>
      </c>
      <c r="BT37">
        <f t="shared" si="64"/>
        <v>2.3191770726539489E-2</v>
      </c>
      <c r="BU37">
        <f t="shared" si="65"/>
        <v>-3.579357341943075E-3</v>
      </c>
      <c r="BV37">
        <f t="shared" si="66"/>
        <v>1.2741127880364334</v>
      </c>
      <c r="BW37">
        <f t="shared" si="67"/>
        <v>7.8222154459764701E-2</v>
      </c>
      <c r="BX37">
        <f t="shared" si="68"/>
        <v>0.97711784370295118</v>
      </c>
      <c r="BY37">
        <f t="shared" si="69"/>
        <v>0.53153849801414488</v>
      </c>
      <c r="BZ37">
        <f t="shared" si="60"/>
        <v>-5.6801938533599321</v>
      </c>
      <c r="CA37">
        <f t="shared" si="60"/>
        <v>-5.6810212715031501</v>
      </c>
      <c r="CB37">
        <f t="shared" si="60"/>
        <v>-5.6830688362914366</v>
      </c>
      <c r="CC37">
        <f t="shared" si="60"/>
        <v>-5.6881235549001454</v>
      </c>
      <c r="CD37">
        <f t="shared" si="60"/>
        <v>-5.7005287141067322</v>
      </c>
      <c r="CE37">
        <f t="shared" si="60"/>
        <v>-5.7305553875058548</v>
      </c>
      <c r="CF37">
        <f t="shared" si="60"/>
        <v>-5.8010765949830052</v>
      </c>
      <c r="CG37">
        <f t="shared" si="70"/>
        <v>-5.9577431841003232</v>
      </c>
      <c r="CI37" s="23">
        <f t="shared" si="71"/>
        <v>-25000</v>
      </c>
      <c r="CJ37" s="86">
        <f t="shared" si="72"/>
        <v>2.4700552750572494E-2</v>
      </c>
      <c r="CK37" s="86">
        <f t="shared" si="73"/>
        <v>2.3191770726539489E-2</v>
      </c>
      <c r="CL37">
        <f t="shared" si="74"/>
        <v>1.5087820240330041E-3</v>
      </c>
      <c r="CM37">
        <f t="shared" si="75"/>
        <v>1.0717645323865919</v>
      </c>
      <c r="CN37">
        <f t="shared" si="76"/>
        <v>0.53521805099647102</v>
      </c>
      <c r="CO37">
        <f t="shared" si="77"/>
        <v>-1.1349868999930648</v>
      </c>
      <c r="CP37">
        <f t="shared" si="78"/>
        <v>-0.63743787405127239</v>
      </c>
      <c r="CQ37">
        <f t="shared" si="61"/>
        <v>-13.551812584936643</v>
      </c>
      <c r="CR37">
        <f t="shared" si="61"/>
        <v>-13.551812486494436</v>
      </c>
      <c r="CS37">
        <f t="shared" si="61"/>
        <v>-13.55181143839174</v>
      </c>
      <c r="CT37">
        <f t="shared" si="61"/>
        <v>-13.551800279467436</v>
      </c>
      <c r="CU37">
        <f t="shared" si="61"/>
        <v>-13.551681484441533</v>
      </c>
      <c r="CV37">
        <f t="shared" si="61"/>
        <v>-13.550418139822336</v>
      </c>
      <c r="CW37">
        <f t="shared" si="61"/>
        <v>-13.537128104662408</v>
      </c>
      <c r="CX37">
        <f t="shared" si="79"/>
        <v>-13.41011481327806</v>
      </c>
    </row>
    <row r="38" spans="1:102" ht="12.95" customHeight="1">
      <c r="A38" s="37" t="s">
        <v>56</v>
      </c>
      <c r="B38" s="38" t="s">
        <v>49</v>
      </c>
      <c r="C38" s="37">
        <v>30584.721000000001</v>
      </c>
      <c r="D38" s="37" t="s">
        <v>53</v>
      </c>
      <c r="E38">
        <f t="shared" si="23"/>
        <v>-36457.910495226482</v>
      </c>
      <c r="F38">
        <f t="shared" si="24"/>
        <v>-36458</v>
      </c>
      <c r="G38">
        <f t="shared" si="25"/>
        <v>3.2356166004319675E-2</v>
      </c>
      <c r="H38" s="116">
        <f t="shared" si="57"/>
        <v>3.2356166004319675E-2</v>
      </c>
      <c r="I38" s="116"/>
      <c r="J38" s="116"/>
      <c r="K38" s="165"/>
      <c r="L38" s="116"/>
      <c r="M38" s="116"/>
      <c r="N38" s="116"/>
      <c r="O38" s="40"/>
      <c r="P38" s="116"/>
      <c r="Q38" s="293">
        <f t="shared" si="27"/>
        <v>15566.221000000001</v>
      </c>
      <c r="R38" s="8">
        <f t="shared" si="28"/>
        <v>1.0469214784990923E-3</v>
      </c>
      <c r="S38" s="116">
        <v>0.1</v>
      </c>
      <c r="T38" s="167">
        <f t="shared" si="29"/>
        <v>1.0469214784990923E-4</v>
      </c>
      <c r="U38" s="116"/>
      <c r="V38" s="116">
        <v>0.1</v>
      </c>
      <c r="W38" s="25"/>
      <c r="X38" s="252"/>
      <c r="Y38" s="41"/>
      <c r="Z38">
        <f t="shared" si="30"/>
        <v>-36458</v>
      </c>
      <c r="AA38" s="246">
        <f t="shared" si="31"/>
        <v>3.1661522205520966E-2</v>
      </c>
      <c r="AB38" s="247">
        <f t="shared" si="32"/>
        <v>6.9464379879870947E-4</v>
      </c>
      <c r="AC38" s="247">
        <f t="shared" si="33"/>
        <v>3.2356166004319675E-2</v>
      </c>
      <c r="AD38" s="248">
        <f t="shared" si="34"/>
        <v>4.8253000720950202E-8</v>
      </c>
      <c r="AH38">
        <f t="shared" si="35"/>
        <v>-5.8926152953064361E-4</v>
      </c>
      <c r="AI38">
        <f t="shared" si="36"/>
        <v>0.60535196104948052</v>
      </c>
      <c r="AJ38">
        <f t="shared" si="37"/>
        <v>0.26130737913242869</v>
      </c>
      <c r="AK38">
        <f t="shared" si="38"/>
        <v>-0.29043575081678441</v>
      </c>
      <c r="AL38">
        <f t="shared" si="39"/>
        <v>-2.5071533478302994</v>
      </c>
      <c r="AM38">
        <f t="shared" si="40"/>
        <v>-3.0459336926072225</v>
      </c>
      <c r="AN38">
        <f t="shared" si="58"/>
        <v>-8.4020342930464551</v>
      </c>
      <c r="AO38">
        <f t="shared" si="58"/>
        <v>-8.4019383527922162</v>
      </c>
      <c r="AP38">
        <f t="shared" si="58"/>
        <v>-8.4023140863003665</v>
      </c>
      <c r="AQ38">
        <f t="shared" si="58"/>
        <v>-8.4008412670506072</v>
      </c>
      <c r="AR38">
        <f t="shared" si="58"/>
        <v>-8.4065943286748013</v>
      </c>
      <c r="AS38">
        <f t="shared" si="58"/>
        <v>-8.3838038476129224</v>
      </c>
      <c r="AT38">
        <f t="shared" si="58"/>
        <v>-8.4696532849066184</v>
      </c>
      <c r="AU38">
        <f t="shared" si="42"/>
        <v>-7.9837748311069845</v>
      </c>
      <c r="AV38" s="246">
        <f t="shared" si="43"/>
        <v>3.1168597537129548E-2</v>
      </c>
      <c r="AW38" s="247">
        <f t="shared" si="44"/>
        <v>1.1875684671901268E-3</v>
      </c>
      <c r="AX38" s="248">
        <f t="shared" si="45"/>
        <v>1.4103188642643074E-7</v>
      </c>
      <c r="AY38" s="247">
        <f t="shared" si="46"/>
        <v>3.3438352202241735E-2</v>
      </c>
      <c r="BA38">
        <f t="shared" si="47"/>
        <v>-4.9292466839141627E-4</v>
      </c>
      <c r="BB38">
        <f t="shared" si="48"/>
        <v>0.95678521041284592</v>
      </c>
      <c r="BC38">
        <f t="shared" si="49"/>
        <v>-0.37646877466469725</v>
      </c>
      <c r="BD38">
        <f t="shared" si="50"/>
        <v>0.16441557700211376</v>
      </c>
      <c r="BE38">
        <f t="shared" si="51"/>
        <v>1.8278215711654682</v>
      </c>
      <c r="BF38">
        <f t="shared" si="52"/>
        <v>1.2968040709695834</v>
      </c>
      <c r="BG38">
        <f t="shared" si="59"/>
        <v>-17.190637700777867</v>
      </c>
      <c r="BH38">
        <f t="shared" si="59"/>
        <v>-17.190637700777941</v>
      </c>
      <c r="BI38">
        <f t="shared" si="59"/>
        <v>-17.190637700772893</v>
      </c>
      <c r="BJ38">
        <f t="shared" si="59"/>
        <v>-17.190637701110433</v>
      </c>
      <c r="BK38">
        <f t="shared" si="59"/>
        <v>-17.19063767854961</v>
      </c>
      <c r="BL38">
        <f t="shared" si="59"/>
        <v>-17.190639186503251</v>
      </c>
      <c r="BM38">
        <f t="shared" si="59"/>
        <v>-17.190538452228882</v>
      </c>
      <c r="BN38">
        <f t="shared" si="54"/>
        <v>-17.359978063013326</v>
      </c>
      <c r="BQ38">
        <f t="shared" si="62"/>
        <v>2.3643930153822278E-2</v>
      </c>
      <c r="BR38">
        <v>-24000</v>
      </c>
      <c r="BS38">
        <f t="shared" si="63"/>
        <v>2.1583078770189442E-2</v>
      </c>
      <c r="BT38">
        <f t="shared" si="64"/>
        <v>2.2439678719210644E-2</v>
      </c>
      <c r="BU38">
        <f t="shared" si="65"/>
        <v>-8.5659994902120048E-4</v>
      </c>
      <c r="BV38">
        <f t="shared" si="66"/>
        <v>1.1049881289009775</v>
      </c>
      <c r="BW38">
        <f t="shared" si="67"/>
        <v>0.44040069526389369</v>
      </c>
      <c r="BX38">
        <f t="shared" si="68"/>
        <v>1.3548606309206326</v>
      </c>
      <c r="BY38">
        <f t="shared" si="69"/>
        <v>0.80442009258770808</v>
      </c>
      <c r="BZ38">
        <f t="shared" si="60"/>
        <v>-5.4034401746758771</v>
      </c>
      <c r="CA38">
        <f t="shared" si="60"/>
        <v>-5.403766429596792</v>
      </c>
      <c r="CB38">
        <f t="shared" si="60"/>
        <v>-5.4048100432902153</v>
      </c>
      <c r="CC38">
        <f t="shared" si="60"/>
        <v>-5.4081395436157642</v>
      </c>
      <c r="CD38">
        <f t="shared" si="60"/>
        <v>-5.4186743850227508</v>
      </c>
      <c r="CE38">
        <f t="shared" si="60"/>
        <v>-5.4511873640564641</v>
      </c>
      <c r="CF38">
        <f t="shared" si="60"/>
        <v>-5.5450290200980765</v>
      </c>
      <c r="CG38">
        <f t="shared" si="70"/>
        <v>-5.7809207327993413</v>
      </c>
      <c r="CI38" s="23">
        <f t="shared" si="71"/>
        <v>-24000</v>
      </c>
      <c r="CJ38" s="86">
        <f t="shared" si="72"/>
        <v>2.450053010284348E-2</v>
      </c>
      <c r="CK38" s="86">
        <f t="shared" si="73"/>
        <v>2.2439678719210644E-2</v>
      </c>
      <c r="CL38">
        <f t="shared" si="74"/>
        <v>2.0608513836328371E-3</v>
      </c>
      <c r="CM38">
        <f t="shared" si="75"/>
        <v>1.1303193258949644</v>
      </c>
      <c r="CN38">
        <f t="shared" si="76"/>
        <v>0.8427982825567053</v>
      </c>
      <c r="CO38">
        <f t="shared" si="77"/>
        <v>-0.69729145851053398</v>
      </c>
      <c r="CP38">
        <f t="shared" si="78"/>
        <v>-0.36349453056760672</v>
      </c>
      <c r="CQ38">
        <f t="shared" si="61"/>
        <v>-13.160561964691679</v>
      </c>
      <c r="CR38">
        <f t="shared" si="61"/>
        <v>-13.160561302807148</v>
      </c>
      <c r="CS38">
        <f t="shared" si="61"/>
        <v>-13.160556604009747</v>
      </c>
      <c r="CT38">
        <f t="shared" si="61"/>
        <v>-13.160523247114162</v>
      </c>
      <c r="CU38">
        <f t="shared" si="61"/>
        <v>-13.160286467173821</v>
      </c>
      <c r="CV38">
        <f t="shared" si="61"/>
        <v>-13.15860679915305</v>
      </c>
      <c r="CW38">
        <f t="shared" si="61"/>
        <v>-13.146745369650473</v>
      </c>
      <c r="CX38">
        <f t="shared" si="79"/>
        <v>-13.065389446745046</v>
      </c>
    </row>
    <row r="39" spans="1:102" ht="12.95" customHeight="1">
      <c r="A39" s="37" t="s">
        <v>44</v>
      </c>
      <c r="B39" s="38" t="s">
        <v>45</v>
      </c>
      <c r="C39" s="37">
        <v>30994.128000000001</v>
      </c>
      <c r="D39" s="37" t="s">
        <v>46</v>
      </c>
      <c r="E39">
        <f t="shared" si="23"/>
        <v>-35325.394337168029</v>
      </c>
      <c r="F39">
        <f t="shared" si="24"/>
        <v>-35325.5</v>
      </c>
      <c r="G39">
        <f t="shared" si="25"/>
        <v>3.819733850468765E-2</v>
      </c>
      <c r="H39" s="116"/>
      <c r="I39" s="116">
        <f>G39</f>
        <v>3.819733850468765E-2</v>
      </c>
      <c r="J39" s="116"/>
      <c r="K39" s="165"/>
      <c r="L39" s="116"/>
      <c r="M39" s="116"/>
      <c r="N39" s="116"/>
      <c r="O39" s="40"/>
      <c r="P39" s="116"/>
      <c r="Q39" s="293">
        <f t="shared" si="27"/>
        <v>15975.628000000001</v>
      </c>
      <c r="R39" s="8">
        <f t="shared" si="28"/>
        <v>1.4590366688416938E-3</v>
      </c>
      <c r="S39" s="8">
        <v>0.1</v>
      </c>
      <c r="T39" s="167">
        <f t="shared" si="29"/>
        <v>1.4590366688416938E-4</v>
      </c>
      <c r="V39" s="8">
        <v>0.1</v>
      </c>
      <c r="W39" s="25"/>
      <c r="X39" s="252"/>
      <c r="Y39" s="41"/>
      <c r="Z39">
        <f t="shared" si="30"/>
        <v>-35325.5</v>
      </c>
      <c r="AA39" s="246">
        <f t="shared" si="31"/>
        <v>2.9086637157843865E-2</v>
      </c>
      <c r="AB39" s="247">
        <f t="shared" si="32"/>
        <v>9.1107013468437852E-3</v>
      </c>
      <c r="AC39" s="247">
        <f t="shared" si="33"/>
        <v>3.819733850468765E-2</v>
      </c>
      <c r="AD39" s="248">
        <f t="shared" si="34"/>
        <v>8.3004879031381166E-6</v>
      </c>
      <c r="AH39">
        <f t="shared" si="35"/>
        <v>-2.2325892561159094E-3</v>
      </c>
      <c r="AI39">
        <f t="shared" si="36"/>
        <v>0.64207022434046368</v>
      </c>
      <c r="AJ39">
        <f t="shared" si="37"/>
        <v>0.14649855162321263</v>
      </c>
      <c r="AK39">
        <f t="shared" si="38"/>
        <v>-0.33464350538493054</v>
      </c>
      <c r="AL39">
        <f t="shared" si="39"/>
        <v>-2.3898046537083824</v>
      </c>
      <c r="AM39">
        <f t="shared" si="40"/>
        <v>-2.5338300669668987</v>
      </c>
      <c r="AN39">
        <f t="shared" si="58"/>
        <v>-8.2378620032974155</v>
      </c>
      <c r="AO39">
        <f t="shared" si="58"/>
        <v>-8.2378532187878974</v>
      </c>
      <c r="AP39">
        <f t="shared" si="58"/>
        <v>-8.2379010849612975</v>
      </c>
      <c r="AQ39">
        <f t="shared" si="58"/>
        <v>-8.2376401967613067</v>
      </c>
      <c r="AR39">
        <f t="shared" si="58"/>
        <v>-8.2390600958116398</v>
      </c>
      <c r="AS39">
        <f t="shared" si="58"/>
        <v>-8.2312708272277177</v>
      </c>
      <c r="AT39">
        <f t="shared" si="58"/>
        <v>-8.2723076393947714</v>
      </c>
      <c r="AU39">
        <f t="shared" si="42"/>
        <v>-7.7835234050086228</v>
      </c>
      <c r="AV39" s="246">
        <f t="shared" si="43"/>
        <v>2.7805373737326545E-2</v>
      </c>
      <c r="AW39" s="247">
        <f t="shared" si="44"/>
        <v>1.0391964767361105E-2</v>
      </c>
      <c r="AX39" s="248">
        <f t="shared" si="45"/>
        <v>1.0799293172607457E-5</v>
      </c>
      <c r="AY39" s="247">
        <f t="shared" si="46"/>
        <v>4.1711191181320877E-2</v>
      </c>
      <c r="BA39">
        <f t="shared" si="47"/>
        <v>-1.2812634205173195E-3</v>
      </c>
      <c r="BB39">
        <f t="shared" si="48"/>
        <v>0.90277338703538379</v>
      </c>
      <c r="BC39">
        <f t="shared" si="49"/>
        <v>-0.67266349522101521</v>
      </c>
      <c r="BD39">
        <f t="shared" si="50"/>
        <v>0.13945244971469206</v>
      </c>
      <c r="BE39">
        <f t="shared" si="51"/>
        <v>2.1796423849236937</v>
      </c>
      <c r="BF39">
        <f t="shared" si="52"/>
        <v>1.9162561397188749</v>
      </c>
      <c r="BG39">
        <f t="shared" si="59"/>
        <v>-16.817353898843393</v>
      </c>
      <c r="BH39">
        <f t="shared" si="59"/>
        <v>-16.817353925034748</v>
      </c>
      <c r="BI39">
        <f t="shared" si="59"/>
        <v>-16.817353578978508</v>
      </c>
      <c r="BJ39">
        <f t="shared" si="59"/>
        <v>-16.817358151305232</v>
      </c>
      <c r="BK39">
        <f t="shared" si="59"/>
        <v>-16.817297742055299</v>
      </c>
      <c r="BL39">
        <f t="shared" si="59"/>
        <v>-16.818096457749732</v>
      </c>
      <c r="BM39">
        <f t="shared" si="59"/>
        <v>-16.807637563459526</v>
      </c>
      <c r="BN39">
        <f t="shared" si="54"/>
        <v>-16.969576585414689</v>
      </c>
      <c r="BQ39">
        <f t="shared" si="62"/>
        <v>2.5567031847458867E-2</v>
      </c>
      <c r="BR39">
        <v>-23000</v>
      </c>
      <c r="BS39">
        <f t="shared" si="63"/>
        <v>2.3262900451115825E-2</v>
      </c>
      <c r="BT39">
        <f t="shared" si="64"/>
        <v>2.1693773220856558E-2</v>
      </c>
      <c r="BU39">
        <f t="shared" si="65"/>
        <v>1.5691272302592678E-3</v>
      </c>
      <c r="BV39">
        <f t="shared" si="66"/>
        <v>0.96607434298218364</v>
      </c>
      <c r="BW39">
        <f t="shared" si="67"/>
        <v>0.67522676974166607</v>
      </c>
      <c r="BX39">
        <f t="shared" si="68"/>
        <v>1.6400877964941223</v>
      </c>
      <c r="BY39">
        <f t="shared" si="69"/>
        <v>1.0718080455486856</v>
      </c>
      <c r="BZ39">
        <f t="shared" si="60"/>
        <v>-5.1630269950818395</v>
      </c>
      <c r="CA39">
        <f t="shared" si="60"/>
        <v>-5.1630819173885998</v>
      </c>
      <c r="CB39">
        <f t="shared" si="60"/>
        <v>-5.1633391701147948</v>
      </c>
      <c r="CC39">
        <f t="shared" si="60"/>
        <v>-5.1645423116548352</v>
      </c>
      <c r="CD39">
        <f t="shared" si="60"/>
        <v>-5.17013018280071</v>
      </c>
      <c r="CE39">
        <f t="shared" si="60"/>
        <v>-5.1952951270560996</v>
      </c>
      <c r="CF39">
        <f t="shared" si="60"/>
        <v>-5.2963376810110008</v>
      </c>
      <c r="CG39">
        <f t="shared" si="70"/>
        <v>-5.6040982814983593</v>
      </c>
      <c r="CI39" s="23">
        <f t="shared" si="71"/>
        <v>-23000</v>
      </c>
      <c r="CJ39" s="86">
        <f t="shared" si="72"/>
        <v>2.3997904617199601E-2</v>
      </c>
      <c r="CK39" s="86">
        <f t="shared" si="73"/>
        <v>2.1693773220856558E-2</v>
      </c>
      <c r="CL39">
        <f t="shared" si="74"/>
        <v>2.3041313963430439E-3</v>
      </c>
      <c r="CM39">
        <f t="shared" si="75"/>
        <v>1.1658954003886004</v>
      </c>
      <c r="CN39">
        <f t="shared" si="76"/>
        <v>0.99584082407676811</v>
      </c>
      <c r="CO39">
        <f t="shared" si="77"/>
        <v>-0.2201930752432433</v>
      </c>
      <c r="CP39">
        <f t="shared" si="78"/>
        <v>-0.11054354083878902</v>
      </c>
      <c r="CQ39">
        <f t="shared" si="61"/>
        <v>-12.752048094818365</v>
      </c>
      <c r="CR39">
        <f t="shared" si="61"/>
        <v>-12.752047524271301</v>
      </c>
      <c r="CS39">
        <f t="shared" si="61"/>
        <v>-12.752044109416993</v>
      </c>
      <c r="CT39">
        <f t="shared" si="61"/>
        <v>-12.752023670780858</v>
      </c>
      <c r="CU39">
        <f t="shared" si="61"/>
        <v>-12.751901342795609</v>
      </c>
      <c r="CV39">
        <f t="shared" si="61"/>
        <v>-12.751169251994893</v>
      </c>
      <c r="CW39">
        <f t="shared" si="61"/>
        <v>-12.746790019690545</v>
      </c>
      <c r="CX39">
        <f t="shared" si="79"/>
        <v>-12.720664080212034</v>
      </c>
    </row>
    <row r="40" spans="1:102" ht="12.95" customHeight="1">
      <c r="A40" s="37" t="s">
        <v>44</v>
      </c>
      <c r="B40" s="38" t="s">
        <v>49</v>
      </c>
      <c r="C40" s="37">
        <v>30994.308000000001</v>
      </c>
      <c r="D40" s="37" t="s">
        <v>46</v>
      </c>
      <c r="E40">
        <f t="shared" si="23"/>
        <v>-35324.896414786504</v>
      </c>
      <c r="F40">
        <f t="shared" si="24"/>
        <v>-35325</v>
      </c>
      <c r="G40">
        <f t="shared" si="25"/>
        <v>3.7446275004185736E-2</v>
      </c>
      <c r="H40" s="116"/>
      <c r="I40" s="116">
        <f>G40</f>
        <v>3.7446275004185736E-2</v>
      </c>
      <c r="J40" s="116"/>
      <c r="K40" s="165"/>
      <c r="L40" s="116"/>
      <c r="M40" s="116"/>
      <c r="N40" s="116"/>
      <c r="O40" s="40"/>
      <c r="P40" s="116"/>
      <c r="Q40" s="293">
        <f t="shared" si="27"/>
        <v>15975.808000000001</v>
      </c>
      <c r="R40" s="8">
        <f t="shared" si="28"/>
        <v>1.4022235116891056E-3</v>
      </c>
      <c r="S40" s="8">
        <v>0.1</v>
      </c>
      <c r="T40" s="167">
        <f t="shared" si="29"/>
        <v>1.4022235116891056E-4</v>
      </c>
      <c r="U40" s="116"/>
      <c r="V40" s="8">
        <v>0.1</v>
      </c>
      <c r="W40" s="25"/>
      <c r="X40" s="252"/>
      <c r="Y40" s="41"/>
      <c r="Z40">
        <f t="shared" si="30"/>
        <v>-35325</v>
      </c>
      <c r="AA40" s="246">
        <f t="shared" si="31"/>
        <v>2.9085490199433975E-2</v>
      </c>
      <c r="AB40" s="247">
        <f t="shared" si="32"/>
        <v>8.3607848047517613E-3</v>
      </c>
      <c r="AC40" s="247">
        <f t="shared" si="33"/>
        <v>3.7446275004185736E-2</v>
      </c>
      <c r="AD40" s="248">
        <f t="shared" si="34"/>
        <v>6.9902722551367955E-6</v>
      </c>
      <c r="AH40">
        <f t="shared" si="35"/>
        <v>-2.233326683268989E-3</v>
      </c>
      <c r="AI40">
        <f t="shared" si="36"/>
        <v>0.64208863877388977</v>
      </c>
      <c r="AJ40">
        <f t="shared" si="37"/>
        <v>0.14644411968031501</v>
      </c>
      <c r="AK40">
        <f t="shared" si="38"/>
        <v>-0.33466320010612582</v>
      </c>
      <c r="AL40">
        <f t="shared" si="39"/>
        <v>-2.3897496283118929</v>
      </c>
      <c r="AM40">
        <f t="shared" si="40"/>
        <v>-2.5336259288658787</v>
      </c>
      <c r="AN40">
        <f t="shared" si="58"/>
        <v>-8.2377872977856814</v>
      </c>
      <c r="AO40">
        <f t="shared" si="58"/>
        <v>-8.2377785259870127</v>
      </c>
      <c r="AP40">
        <f t="shared" si="58"/>
        <v>-8.2378263317434595</v>
      </c>
      <c r="AQ40">
        <f t="shared" si="58"/>
        <v>-8.237565724684849</v>
      </c>
      <c r="AR40">
        <f t="shared" si="58"/>
        <v>-8.238984357023444</v>
      </c>
      <c r="AS40">
        <f t="shared" si="58"/>
        <v>-8.2312006201415109</v>
      </c>
      <c r="AT40">
        <f t="shared" si="58"/>
        <v>-8.2722161764274897</v>
      </c>
      <c r="AU40">
        <f t="shared" si="42"/>
        <v>-7.7834349937829721</v>
      </c>
      <c r="AV40" s="246">
        <f t="shared" si="43"/>
        <v>2.7803919178709426E-2</v>
      </c>
      <c r="AW40" s="247">
        <f t="shared" si="44"/>
        <v>9.6423558254763106E-3</v>
      </c>
      <c r="AX40" s="248">
        <f t="shared" si="45"/>
        <v>9.2975025865096946E-6</v>
      </c>
      <c r="AY40" s="247">
        <f t="shared" si="46"/>
        <v>4.0961172708179276E-2</v>
      </c>
      <c r="BA40">
        <f t="shared" si="47"/>
        <v>-1.2815710207245508E-3</v>
      </c>
      <c r="BB40">
        <f t="shared" si="48"/>
        <v>0.90275291792831736</v>
      </c>
      <c r="BC40">
        <f t="shared" si="49"/>
        <v>-0.67277210464392168</v>
      </c>
      <c r="BD40">
        <f t="shared" si="50"/>
        <v>0.1394381763669599</v>
      </c>
      <c r="BE40">
        <f t="shared" si="51"/>
        <v>2.1797891744183229</v>
      </c>
      <c r="BF40">
        <f t="shared" si="52"/>
        <v>1.9165990909718125</v>
      </c>
      <c r="BG40">
        <f t="shared" si="59"/>
        <v>-16.817193665413914</v>
      </c>
      <c r="BH40">
        <f t="shared" si="59"/>
        <v>-16.81719369165674</v>
      </c>
      <c r="BI40">
        <f t="shared" si="59"/>
        <v>-16.817193345032138</v>
      </c>
      <c r="BJ40">
        <f t="shared" si="59"/>
        <v>-16.817197923393046</v>
      </c>
      <c r="BK40">
        <f t="shared" si="59"/>
        <v>-16.817137453908426</v>
      </c>
      <c r="BL40">
        <f t="shared" si="59"/>
        <v>-16.81793670856776</v>
      </c>
      <c r="BM40">
        <f t="shared" si="59"/>
        <v>-16.807474119103937</v>
      </c>
      <c r="BN40">
        <f t="shared" si="54"/>
        <v>-16.969404222731423</v>
      </c>
      <c r="BQ40">
        <f t="shared" si="62"/>
        <v>2.6753639794737261E-2</v>
      </c>
      <c r="BR40">
        <v>-22000</v>
      </c>
      <c r="BS40">
        <f t="shared" si="63"/>
        <v>2.4590372263517721E-2</v>
      </c>
      <c r="BT40">
        <f t="shared" si="64"/>
        <v>2.0954054231477229E-2</v>
      </c>
      <c r="BU40">
        <f t="shared" si="65"/>
        <v>3.6363180320404908E-3</v>
      </c>
      <c r="BV40">
        <f t="shared" si="66"/>
        <v>0.85951699050657615</v>
      </c>
      <c r="BW40">
        <f t="shared" si="67"/>
        <v>0.82077198889514769</v>
      </c>
      <c r="BX40">
        <f t="shared" si="68"/>
        <v>1.8615767976711077</v>
      </c>
      <c r="BY40">
        <f t="shared" si="69"/>
        <v>1.343082058493156</v>
      </c>
      <c r="BZ40">
        <f t="shared" si="60"/>
        <v>-4.951180046626205</v>
      </c>
      <c r="CA40">
        <f t="shared" si="60"/>
        <v>-4.951182513938897</v>
      </c>
      <c r="CB40">
        <f t="shared" si="60"/>
        <v>-4.9512038013012116</v>
      </c>
      <c r="CC40">
        <f t="shared" si="60"/>
        <v>-4.9513873861409472</v>
      </c>
      <c r="CD40">
        <f t="shared" si="60"/>
        <v>-4.9529649416704311</v>
      </c>
      <c r="CE40">
        <f t="shared" si="60"/>
        <v>-4.9661248036168075</v>
      </c>
      <c r="CF40">
        <f t="shared" si="60"/>
        <v>-5.0572437945878956</v>
      </c>
      <c r="CG40">
        <f t="shared" si="70"/>
        <v>-5.4272758301973756</v>
      </c>
      <c r="CI40" s="23">
        <f t="shared" si="71"/>
        <v>-22000</v>
      </c>
      <c r="CJ40" s="86">
        <f t="shared" si="72"/>
        <v>2.311732176269677E-2</v>
      </c>
      <c r="CK40" s="86">
        <f t="shared" si="73"/>
        <v>2.0954054231477229E-2</v>
      </c>
      <c r="CL40">
        <f t="shared" si="74"/>
        <v>2.163267531219541E-3</v>
      </c>
      <c r="CM40">
        <f t="shared" si="75"/>
        <v>1.163775795197564</v>
      </c>
      <c r="CN40">
        <f t="shared" si="76"/>
        <v>0.9209083256902264</v>
      </c>
      <c r="CO40">
        <f t="shared" si="77"/>
        <v>0.271435425196552</v>
      </c>
      <c r="CP40">
        <f t="shared" si="78"/>
        <v>0.13655717302511858</v>
      </c>
      <c r="CQ40">
        <f t="shared" si="61"/>
        <v>-12.337343737998893</v>
      </c>
      <c r="CR40">
        <f t="shared" si="61"/>
        <v>-12.337344404654738</v>
      </c>
      <c r="CS40">
        <f t="shared" si="61"/>
        <v>-12.337348431301946</v>
      </c>
      <c r="CT40">
        <f t="shared" si="61"/>
        <v>-12.337372752447937</v>
      </c>
      <c r="CU40">
        <f t="shared" si="61"/>
        <v>-12.337519650428042</v>
      </c>
      <c r="CV40">
        <f t="shared" si="61"/>
        <v>-12.338406796979758</v>
      </c>
      <c r="CW40">
        <f t="shared" si="61"/>
        <v>-12.343760602719254</v>
      </c>
      <c r="CX40">
        <f t="shared" si="79"/>
        <v>-12.37593871367902</v>
      </c>
    </row>
    <row r="41" spans="1:102" ht="12.95" customHeight="1">
      <c r="A41" s="37" t="s">
        <v>57</v>
      </c>
      <c r="B41" s="38" t="s">
        <v>49</v>
      </c>
      <c r="C41" s="37">
        <v>31731.756000000001</v>
      </c>
      <c r="D41" s="37" t="s">
        <v>53</v>
      </c>
      <c r="E41">
        <f t="shared" si="23"/>
        <v>-33284.94161252887</v>
      </c>
      <c r="F41">
        <f t="shared" si="24"/>
        <v>-33285</v>
      </c>
      <c r="G41">
        <f t="shared" si="25"/>
        <v>2.110719500342384E-2</v>
      </c>
      <c r="H41" s="116">
        <f t="shared" ref="H41:H59" si="80">G41</f>
        <v>2.110719500342384E-2</v>
      </c>
      <c r="I41" s="116"/>
      <c r="J41" s="116"/>
      <c r="K41" s="165"/>
      <c r="L41" s="116"/>
      <c r="M41" s="116"/>
      <c r="N41" s="116"/>
      <c r="O41" s="40"/>
      <c r="P41" s="116"/>
      <c r="Q41" s="293">
        <f t="shared" si="27"/>
        <v>16713.256000000001</v>
      </c>
      <c r="R41" s="8">
        <f t="shared" si="28"/>
        <v>4.4551368091256031E-4</v>
      </c>
      <c r="S41" s="116">
        <v>0.1</v>
      </c>
      <c r="T41" s="167">
        <f t="shared" si="29"/>
        <v>4.4551368091256031E-5</v>
      </c>
      <c r="U41" s="116"/>
      <c r="V41" s="116">
        <v>0.1</v>
      </c>
      <c r="W41" s="25"/>
      <c r="X41" s="252"/>
      <c r="Y41" s="41"/>
      <c r="Z41">
        <f t="shared" si="30"/>
        <v>-33285</v>
      </c>
      <c r="AA41" s="246">
        <f t="shared" si="31"/>
        <v>2.4384780186479084E-2</v>
      </c>
      <c r="AB41" s="247">
        <f t="shared" si="32"/>
        <v>-3.2775851830552441E-3</v>
      </c>
      <c r="AC41" s="247">
        <f t="shared" si="33"/>
        <v>2.110719500342384E-2</v>
      </c>
      <c r="AD41" s="248">
        <f t="shared" si="34"/>
        <v>1.0742564632183278E-6</v>
      </c>
      <c r="AH41">
        <f t="shared" si="35"/>
        <v>-5.2760252114581749E-3</v>
      </c>
      <c r="AI41">
        <f t="shared" si="36"/>
        <v>0.73894210653868919</v>
      </c>
      <c r="AJ41">
        <f t="shared" si="37"/>
        <v>-0.10988640840752008</v>
      </c>
      <c r="AK41">
        <f t="shared" si="38"/>
        <v>-0.41466706676747656</v>
      </c>
      <c r="AL41">
        <f t="shared" si="39"/>
        <v>-2.1326681889212278</v>
      </c>
      <c r="AM41">
        <f t="shared" si="40"/>
        <v>-1.8112311144363547</v>
      </c>
      <c r="AN41">
        <f t="shared" ref="AN41:AT50" si="81">$AU41+$AB$7*SIN(AO41)</f>
        <v>-7.9118956836650716</v>
      </c>
      <c r="AO41">
        <f t="shared" si="81"/>
        <v>-7.9118956841837011</v>
      </c>
      <c r="AP41">
        <f t="shared" si="81"/>
        <v>-7.9118956658976387</v>
      </c>
      <c r="AQ41">
        <f t="shared" si="81"/>
        <v>-7.9118963106318132</v>
      </c>
      <c r="AR41">
        <f t="shared" si="81"/>
        <v>-7.9118735741144821</v>
      </c>
      <c r="AS41">
        <f t="shared" si="81"/>
        <v>-7.9126700606105178</v>
      </c>
      <c r="AT41">
        <f t="shared" si="81"/>
        <v>-7.8678517713385743</v>
      </c>
      <c r="AU41">
        <f t="shared" si="42"/>
        <v>-7.4227171931289675</v>
      </c>
      <c r="AV41" s="246">
        <f t="shared" si="43"/>
        <v>2.2218718929708326E-2</v>
      </c>
      <c r="AW41" s="247">
        <f t="shared" si="44"/>
        <v>-1.1115239262844863E-3</v>
      </c>
      <c r="AX41" s="248">
        <f t="shared" si="45"/>
        <v>1.2354854387028803E-7</v>
      </c>
      <c r="AY41" s="247">
        <f t="shared" si="46"/>
        <v>2.8549281471652772E-2</v>
      </c>
      <c r="BA41">
        <f t="shared" si="47"/>
        <v>-2.1660612567707569E-3</v>
      </c>
      <c r="BB41">
        <f t="shared" si="48"/>
        <v>0.8438406508734122</v>
      </c>
      <c r="BC41">
        <f t="shared" si="49"/>
        <v>-0.96178271055693432</v>
      </c>
      <c r="BD41">
        <f t="shared" si="50"/>
        <v>6.7188225756902364E-2</v>
      </c>
      <c r="BE41">
        <f t="shared" si="51"/>
        <v>2.7352800285580416</v>
      </c>
      <c r="BF41">
        <f t="shared" si="52"/>
        <v>4.8544122940034731</v>
      </c>
      <c r="BG41">
        <f t="shared" ref="BG41:BM50" si="82">$BN41+$BB$7*SIN(BH41)</f>
        <v>-16.187701354395266</v>
      </c>
      <c r="BH41">
        <f t="shared" si="82"/>
        <v>-16.187702396620253</v>
      </c>
      <c r="BI41">
        <f t="shared" si="82"/>
        <v>-16.187695485766845</v>
      </c>
      <c r="BJ41">
        <f t="shared" si="82"/>
        <v>-16.187741311168207</v>
      </c>
      <c r="BK41">
        <f t="shared" si="82"/>
        <v>-16.18743746642371</v>
      </c>
      <c r="BL41">
        <f t="shared" si="82"/>
        <v>-16.189453003461541</v>
      </c>
      <c r="BM41">
        <f t="shared" si="82"/>
        <v>-16.176122053518068</v>
      </c>
      <c r="BN41">
        <f t="shared" si="54"/>
        <v>-16.266164475004075</v>
      </c>
      <c r="BQ41">
        <f t="shared" si="62"/>
        <v>2.7244181725233255E-2</v>
      </c>
      <c r="BR41">
        <v>-21000</v>
      </c>
      <c r="BS41">
        <f t="shared" si="63"/>
        <v>2.557637955850408E-2</v>
      </c>
      <c r="BT41">
        <f t="shared" si="64"/>
        <v>2.0220521751072657E-2</v>
      </c>
      <c r="BU41">
        <f t="shared" si="65"/>
        <v>5.3558578074314215E-3</v>
      </c>
      <c r="BV41">
        <f t="shared" si="66"/>
        <v>0.77844741849278165</v>
      </c>
      <c r="BW41">
        <f t="shared" si="67"/>
        <v>0.90911432329555053</v>
      </c>
      <c r="BX41">
        <f t="shared" si="68"/>
        <v>2.0399685665523108</v>
      </c>
      <c r="BY41">
        <f t="shared" si="69"/>
        <v>1.6280730349295767</v>
      </c>
      <c r="BZ41">
        <f t="shared" si="60"/>
        <v>-4.761032993412984</v>
      </c>
      <c r="CA41">
        <f t="shared" si="60"/>
        <v>-4.7610329943156762</v>
      </c>
      <c r="CB41">
        <f t="shared" si="60"/>
        <v>-4.7610330322022527</v>
      </c>
      <c r="CC41">
        <f t="shared" si="60"/>
        <v>-4.7610346222996807</v>
      </c>
      <c r="CD41">
        <f t="shared" si="60"/>
        <v>-4.761101311830175</v>
      </c>
      <c r="CE41">
        <f t="shared" si="60"/>
        <v>-4.7638205588317959</v>
      </c>
      <c r="CF41">
        <f t="shared" si="60"/>
        <v>-4.8296892830564824</v>
      </c>
      <c r="CG41">
        <f t="shared" si="70"/>
        <v>-5.2504533788963936</v>
      </c>
      <c r="CI41" s="23">
        <f t="shared" si="71"/>
        <v>-21000</v>
      </c>
      <c r="CJ41" s="86">
        <f t="shared" si="72"/>
        <v>2.1888323917801836E-2</v>
      </c>
      <c r="CK41" s="86">
        <f t="shared" si="73"/>
        <v>2.0220521751072657E-2</v>
      </c>
      <c r="CL41">
        <f t="shared" si="74"/>
        <v>1.6678021667291768E-3</v>
      </c>
      <c r="CM41">
        <f t="shared" si="75"/>
        <v>1.124929083612914</v>
      </c>
      <c r="CN41">
        <f t="shared" si="76"/>
        <v>0.64155889911696473</v>
      </c>
      <c r="CO41">
        <f t="shared" si="77"/>
        <v>0.74531108135289048</v>
      </c>
      <c r="CP41">
        <f t="shared" si="78"/>
        <v>0.39092135319929017</v>
      </c>
      <c r="CQ41">
        <f t="shared" si="61"/>
        <v>-11.930215183472638</v>
      </c>
      <c r="CR41">
        <f t="shared" si="61"/>
        <v>-11.930215777420509</v>
      </c>
      <c r="CS41">
        <f t="shared" si="61"/>
        <v>-11.930220120863586</v>
      </c>
      <c r="CT41">
        <f t="shared" si="61"/>
        <v>-11.930251883324884</v>
      </c>
      <c r="CU41">
        <f t="shared" si="61"/>
        <v>-11.930484131242956</v>
      </c>
      <c r="CV41">
        <f t="shared" si="61"/>
        <v>-11.932181126221073</v>
      </c>
      <c r="CW41">
        <f t="shared" si="61"/>
        <v>-11.94451737186658</v>
      </c>
      <c r="CX41">
        <f t="shared" si="79"/>
        <v>-12.031213347146005</v>
      </c>
    </row>
    <row r="42" spans="1:102" ht="12.95" customHeight="1">
      <c r="A42" s="37" t="s">
        <v>57</v>
      </c>
      <c r="B42" s="38" t="s">
        <v>49</v>
      </c>
      <c r="C42" s="37">
        <v>31783.455000000002</v>
      </c>
      <c r="D42" s="37" t="s">
        <v>53</v>
      </c>
      <c r="E42">
        <f t="shared" si="23"/>
        <v>-33141.93000585027</v>
      </c>
      <c r="F42">
        <f t="shared" si="24"/>
        <v>-33142</v>
      </c>
      <c r="G42">
        <f t="shared" si="25"/>
        <v>2.530303400271805E-2</v>
      </c>
      <c r="H42" s="116">
        <f t="shared" si="80"/>
        <v>2.530303400271805E-2</v>
      </c>
      <c r="I42" s="116"/>
      <c r="J42" s="116"/>
      <c r="K42" s="165"/>
      <c r="L42" s="116"/>
      <c r="M42" s="116"/>
      <c r="N42" s="116"/>
      <c r="O42" s="40"/>
      <c r="P42" s="116"/>
      <c r="Q42" s="293">
        <f t="shared" si="27"/>
        <v>16764.955000000002</v>
      </c>
      <c r="R42" s="8">
        <f t="shared" si="28"/>
        <v>6.4024352974270584E-4</v>
      </c>
      <c r="S42" s="116">
        <v>0.1</v>
      </c>
      <c r="T42" s="167">
        <f t="shared" si="29"/>
        <v>6.4024352974270589E-5</v>
      </c>
      <c r="U42" s="116"/>
      <c r="V42" s="116">
        <v>0.1</v>
      </c>
      <c r="W42" s="25"/>
      <c r="X42" s="252"/>
      <c r="Y42" s="41"/>
      <c r="Z42">
        <f t="shared" si="30"/>
        <v>-33142</v>
      </c>
      <c r="AA42" s="246">
        <f t="shared" si="31"/>
        <v>2.4057545115695033E-2</v>
      </c>
      <c r="AB42" s="247">
        <f t="shared" si="32"/>
        <v>1.245488887023017E-3</v>
      </c>
      <c r="AC42" s="247">
        <f t="shared" si="33"/>
        <v>2.530303400271805E-2</v>
      </c>
      <c r="AD42" s="248">
        <f t="shared" si="34"/>
        <v>1.5512425676978337E-7</v>
      </c>
      <c r="AH42">
        <f t="shared" si="35"/>
        <v>-5.4880025463231305E-3</v>
      </c>
      <c r="AI42">
        <f t="shared" si="36"/>
        <v>0.74774515028430177</v>
      </c>
      <c r="AJ42">
        <f t="shared" si="37"/>
        <v>-0.1308234264201967</v>
      </c>
      <c r="AK42">
        <f t="shared" si="38"/>
        <v>-0.42008033850075688</v>
      </c>
      <c r="AL42">
        <f t="shared" si="39"/>
        <v>-2.1115774556666165</v>
      </c>
      <c r="AM42">
        <f t="shared" si="40"/>
        <v>-1.7669354684981544</v>
      </c>
      <c r="AN42">
        <f t="shared" si="81"/>
        <v>-7.8871618798029415</v>
      </c>
      <c r="AO42">
        <f t="shared" si="81"/>
        <v>-7.8871618798172509</v>
      </c>
      <c r="AP42">
        <f t="shared" si="81"/>
        <v>-7.8871618789369187</v>
      </c>
      <c r="AQ42">
        <f t="shared" si="81"/>
        <v>-7.8871619330934317</v>
      </c>
      <c r="AR42">
        <f t="shared" si="81"/>
        <v>-7.8871586013173296</v>
      </c>
      <c r="AS42">
        <f t="shared" si="81"/>
        <v>-7.8873629574760233</v>
      </c>
      <c r="AT42">
        <f t="shared" si="81"/>
        <v>-7.8372451750798016</v>
      </c>
      <c r="AU42">
        <f t="shared" si="42"/>
        <v>-7.397431582592926</v>
      </c>
      <c r="AV42" s="246">
        <f t="shared" si="43"/>
        <v>2.1859377161034369E-2</v>
      </c>
      <c r="AW42" s="247">
        <f t="shared" si="44"/>
        <v>3.4436568416836809E-3</v>
      </c>
      <c r="AX42" s="248">
        <f t="shared" si="45"/>
        <v>1.1858772443274824E-6</v>
      </c>
      <c r="AY42" s="247">
        <f t="shared" si="46"/>
        <v>3.2989204503701845E-2</v>
      </c>
      <c r="BA42">
        <f t="shared" si="47"/>
        <v>-2.1981679546606648E-3</v>
      </c>
      <c r="BB42">
        <f t="shared" si="48"/>
        <v>0.84148812660749583</v>
      </c>
      <c r="BC42">
        <f t="shared" si="49"/>
        <v>-0.97115237845035318</v>
      </c>
      <c r="BD42">
        <f t="shared" si="50"/>
        <v>6.1432776215947955E-2</v>
      </c>
      <c r="BE42">
        <f t="shared" si="51"/>
        <v>2.771856667626869</v>
      </c>
      <c r="BF42">
        <f t="shared" si="52"/>
        <v>5.3475016697556033</v>
      </c>
      <c r="BG42">
        <f t="shared" si="82"/>
        <v>-16.14492631120687</v>
      </c>
      <c r="BH42">
        <f t="shared" si="82"/>
        <v>-16.144927402623082</v>
      </c>
      <c r="BI42">
        <f t="shared" si="82"/>
        <v>-16.144920316754266</v>
      </c>
      <c r="BJ42">
        <f t="shared" si="82"/>
        <v>-16.144966321195728</v>
      </c>
      <c r="BK42">
        <f t="shared" si="82"/>
        <v>-16.144667658627043</v>
      </c>
      <c r="BL42">
        <f t="shared" si="82"/>
        <v>-16.146607331378931</v>
      </c>
      <c r="BM42">
        <f t="shared" si="82"/>
        <v>-16.134041055524801</v>
      </c>
      <c r="BN42">
        <f t="shared" si="54"/>
        <v>-16.216868747589853</v>
      </c>
      <c r="BQ42">
        <f t="shared" si="62"/>
        <v>2.7189636210699475E-2</v>
      </c>
      <c r="BR42">
        <v>-20000</v>
      </c>
      <c r="BS42">
        <f t="shared" si="63"/>
        <v>2.6251661503269672E-2</v>
      </c>
      <c r="BT42">
        <f t="shared" si="64"/>
        <v>1.9493175779642838E-2</v>
      </c>
      <c r="BU42">
        <f t="shared" si="65"/>
        <v>6.7584857236268336E-3</v>
      </c>
      <c r="BV42">
        <f t="shared" si="66"/>
        <v>0.71617008540939886</v>
      </c>
      <c r="BW42">
        <f t="shared" si="67"/>
        <v>0.96077475890525144</v>
      </c>
      <c r="BX42">
        <f t="shared" si="68"/>
        <v>2.1885981674058428</v>
      </c>
      <c r="BY42">
        <f t="shared" si="69"/>
        <v>1.9373582295066349</v>
      </c>
      <c r="BZ42">
        <f t="shared" ref="BZ42:CF51" si="83">$CG42+$AB$7*SIN(CA42)</f>
        <v>-4.5874503253342587</v>
      </c>
      <c r="CA42">
        <f t="shared" si="83"/>
        <v>-4.5874503029403453</v>
      </c>
      <c r="CB42">
        <f t="shared" si="83"/>
        <v>-4.5874506696886339</v>
      </c>
      <c r="CC42">
        <f t="shared" si="83"/>
        <v>-4.5874446635348285</v>
      </c>
      <c r="CD42">
        <f t="shared" si="83"/>
        <v>-4.5875430611499564</v>
      </c>
      <c r="CE42">
        <f t="shared" si="83"/>
        <v>-4.5859406304091541</v>
      </c>
      <c r="CF42">
        <f t="shared" si="83"/>
        <v>-4.6152562155504802</v>
      </c>
      <c r="CG42">
        <f t="shared" si="70"/>
        <v>-5.0736309275954099</v>
      </c>
      <c r="CI42" s="23">
        <f t="shared" si="71"/>
        <v>-20000</v>
      </c>
      <c r="CJ42" s="86">
        <f t="shared" si="72"/>
        <v>2.0431150487072641E-2</v>
      </c>
      <c r="CK42" s="86">
        <f t="shared" si="73"/>
        <v>1.9493175779642838E-2</v>
      </c>
      <c r="CL42">
        <f t="shared" si="74"/>
        <v>9.379747074298036E-4</v>
      </c>
      <c r="CM42">
        <f t="shared" si="75"/>
        <v>1.0650566101769661</v>
      </c>
      <c r="CN42">
        <f t="shared" si="76"/>
        <v>0.26069822177402086</v>
      </c>
      <c r="CO42">
        <f t="shared" si="77"/>
        <v>1.1780945284500288</v>
      </c>
      <c r="CP42">
        <f t="shared" si="78"/>
        <v>0.6681766731574349</v>
      </c>
      <c r="CQ42">
        <f t="shared" ref="CQ42:CW51" si="84">$CX42+$BB$7*SIN(CR42)</f>
        <v>-11.541168765030639</v>
      </c>
      <c r="CR42">
        <f t="shared" si="84"/>
        <v>-11.541168835624344</v>
      </c>
      <c r="CS42">
        <f t="shared" si="84"/>
        <v>-11.541169635847275</v>
      </c>
      <c r="CT42">
        <f t="shared" si="84"/>
        <v>-11.541178706791099</v>
      </c>
      <c r="CU42">
        <f t="shared" si="84"/>
        <v>-11.541281521190687</v>
      </c>
      <c r="CV42">
        <f t="shared" si="84"/>
        <v>-11.542445654267658</v>
      </c>
      <c r="CW42">
        <f t="shared" si="84"/>
        <v>-11.555475084709862</v>
      </c>
      <c r="CX42">
        <f t="shared" si="79"/>
        <v>-11.686487980612993</v>
      </c>
    </row>
    <row r="43" spans="1:102" ht="12.95" customHeight="1">
      <c r="A43" s="37" t="s">
        <v>57</v>
      </c>
      <c r="B43" s="38" t="s">
        <v>45</v>
      </c>
      <c r="C43" s="37">
        <v>32433.631000000001</v>
      </c>
      <c r="D43" s="37" t="s">
        <v>53</v>
      </c>
      <c r="E43">
        <f t="shared" si="23"/>
        <v>-31343.39010403664</v>
      </c>
      <c r="F43">
        <f t="shared" si="24"/>
        <v>-31343.5</v>
      </c>
      <c r="G43">
        <f t="shared" si="25"/>
        <v>3.9727624505758286E-2</v>
      </c>
      <c r="H43" s="116">
        <f t="shared" si="80"/>
        <v>3.9727624505758286E-2</v>
      </c>
      <c r="I43" s="116"/>
      <c r="J43" s="116"/>
      <c r="K43" s="165"/>
      <c r="L43" s="116"/>
      <c r="M43" s="116"/>
      <c r="N43" s="116"/>
      <c r="O43" s="40"/>
      <c r="P43" s="116"/>
      <c r="Q43" s="293">
        <f t="shared" si="27"/>
        <v>17415.131000000001</v>
      </c>
      <c r="R43" s="8">
        <f t="shared" si="28"/>
        <v>1.5782841488705263E-3</v>
      </c>
      <c r="S43" s="116">
        <v>0.1</v>
      </c>
      <c r="T43" s="167">
        <f t="shared" si="29"/>
        <v>1.5782841488705263E-4</v>
      </c>
      <c r="V43" s="116">
        <v>0.1</v>
      </c>
      <c r="W43" s="25"/>
      <c r="X43" s="252"/>
      <c r="Y43" s="41"/>
      <c r="Z43">
        <f t="shared" si="30"/>
        <v>-31343.5</v>
      </c>
      <c r="AA43" s="246">
        <f t="shared" si="31"/>
        <v>2.0092588118248045E-2</v>
      </c>
      <c r="AB43" s="247">
        <f t="shared" si="32"/>
        <v>1.9635036387510241E-2</v>
      </c>
      <c r="AC43" s="247">
        <f t="shared" si="33"/>
        <v>3.9727624505758286E-2</v>
      </c>
      <c r="AD43" s="248">
        <f t="shared" si="34"/>
        <v>3.855346539388512E-5</v>
      </c>
      <c r="AH43">
        <f t="shared" si="35"/>
        <v>-8.0141728532220121E-3</v>
      </c>
      <c r="AI43">
        <f t="shared" si="36"/>
        <v>0.89225698799569608</v>
      </c>
      <c r="AJ43">
        <f t="shared" si="37"/>
        <v>-0.4352224847531117</v>
      </c>
      <c r="AK43">
        <f t="shared" si="38"/>
        <v>-0.47800778588244813</v>
      </c>
      <c r="AL43">
        <f t="shared" si="39"/>
        <v>-1.7924915758831073</v>
      </c>
      <c r="AM43">
        <f t="shared" si="40"/>
        <v>-1.2504880247940167</v>
      </c>
      <c r="AN43">
        <f t="shared" si="81"/>
        <v>-7.5464219370759906</v>
      </c>
      <c r="AO43">
        <f t="shared" si="81"/>
        <v>-7.5464131755517432</v>
      </c>
      <c r="AP43">
        <f t="shared" si="81"/>
        <v>-7.5463541186851151</v>
      </c>
      <c r="AQ43">
        <f t="shared" si="81"/>
        <v>-7.5459563331454103</v>
      </c>
      <c r="AR43">
        <f t="shared" si="81"/>
        <v>-7.5432898407604485</v>
      </c>
      <c r="AS43">
        <f t="shared" si="81"/>
        <v>-7.5259566349537774</v>
      </c>
      <c r="AT43">
        <f t="shared" si="81"/>
        <v>-7.4296317431327514</v>
      </c>
      <c r="AU43">
        <f t="shared" si="42"/>
        <v>-7.0794164039281089</v>
      </c>
      <c r="AV43" s="246">
        <f t="shared" si="43"/>
        <v>1.7841172746458973E-2</v>
      </c>
      <c r="AW43" s="247">
        <f t="shared" si="44"/>
        <v>2.1886451759299312E-2</v>
      </c>
      <c r="AX43" s="248">
        <f t="shared" si="45"/>
        <v>4.79016770612136E-5</v>
      </c>
      <c r="AY43" s="247">
        <f t="shared" si="46"/>
        <v>4.9993212730769371E-2</v>
      </c>
      <c r="BA43">
        <f t="shared" si="47"/>
        <v>-2.2514153717890714E-3</v>
      </c>
      <c r="BB43">
        <f t="shared" si="48"/>
        <v>0.83054372888177086</v>
      </c>
      <c r="BC43">
        <f t="shared" si="49"/>
        <v>-0.97824763416285232</v>
      </c>
      <c r="BD43">
        <f t="shared" si="50"/>
        <v>-1.3585734382256055E-2</v>
      </c>
      <c r="BE43">
        <f t="shared" si="51"/>
        <v>-3.0615912584954605</v>
      </c>
      <c r="BF43">
        <f t="shared" si="52"/>
        <v>-24.986229052261187</v>
      </c>
      <c r="BG43">
        <f t="shared" si="82"/>
        <v>-15.612999788857561</v>
      </c>
      <c r="BH43">
        <f t="shared" si="82"/>
        <v>-15.612999346395561</v>
      </c>
      <c r="BI43">
        <f t="shared" si="82"/>
        <v>-15.613001960892985</v>
      </c>
      <c r="BJ43">
        <f t="shared" si="82"/>
        <v>-15.612986511880495</v>
      </c>
      <c r="BK43">
        <f t="shared" si="82"/>
        <v>-15.61307779945375</v>
      </c>
      <c r="BL43">
        <f t="shared" si="82"/>
        <v>-15.612538373445627</v>
      </c>
      <c r="BM43">
        <f t="shared" si="82"/>
        <v>-15.615725488854782</v>
      </c>
      <c r="BN43">
        <f t="shared" si="54"/>
        <v>-15.596880175880232</v>
      </c>
      <c r="BQ43">
        <f t="shared" si="62"/>
        <v>2.6768794061983282E-2</v>
      </c>
      <c r="BR43">
        <v>-19000</v>
      </c>
      <c r="BS43">
        <f t="shared" si="63"/>
        <v>2.6649284025685317E-2</v>
      </c>
      <c r="BT43">
        <f t="shared" si="64"/>
        <v>1.8772016317187782E-2</v>
      </c>
      <c r="BU43">
        <f t="shared" si="65"/>
        <v>7.877267708497537E-3</v>
      </c>
      <c r="BV43">
        <f t="shared" si="66"/>
        <v>0.66768952470673026</v>
      </c>
      <c r="BW43">
        <f t="shared" si="67"/>
        <v>0.98823799432553372</v>
      </c>
      <c r="BX43">
        <f t="shared" si="68"/>
        <v>2.3160858995480291</v>
      </c>
      <c r="BY43">
        <f t="shared" si="69"/>
        <v>2.2835813594858059</v>
      </c>
      <c r="BZ43">
        <f t="shared" si="83"/>
        <v>-4.4266729409359691</v>
      </c>
      <c r="CA43">
        <f t="shared" si="83"/>
        <v>-4.4266736129697266</v>
      </c>
      <c r="CB43">
        <f t="shared" si="83"/>
        <v>-4.4266687468500345</v>
      </c>
      <c r="CC43">
        <f t="shared" si="83"/>
        <v>-4.4267039836885891</v>
      </c>
      <c r="CD43">
        <f t="shared" si="83"/>
        <v>-4.4264489200136117</v>
      </c>
      <c r="CE43">
        <f t="shared" si="83"/>
        <v>-4.4283002406899703</v>
      </c>
      <c r="CF43">
        <f t="shared" si="83"/>
        <v>-4.41511747160067</v>
      </c>
      <c r="CG43">
        <f t="shared" si="70"/>
        <v>-4.8968084762944279</v>
      </c>
      <c r="CI43" s="23">
        <f t="shared" si="71"/>
        <v>-19000</v>
      </c>
      <c r="CJ43" s="86">
        <f t="shared" si="72"/>
        <v>1.8891526353485746E-2</v>
      </c>
      <c r="CK43" s="86">
        <f t="shared" si="73"/>
        <v>1.8772016317187782E-2</v>
      </c>
      <c r="CL43">
        <f t="shared" si="74"/>
        <v>1.1951003629796561E-4</v>
      </c>
      <c r="CM43">
        <f t="shared" si="75"/>
        <v>1.0013934463405918</v>
      </c>
      <c r="CN43">
        <f t="shared" si="76"/>
        <v>-0.12046631028373894</v>
      </c>
      <c r="CO43">
        <f t="shared" si="77"/>
        <v>1.5625994918269535</v>
      </c>
      <c r="CP43">
        <f t="shared" si="78"/>
        <v>0.9918365764427628</v>
      </c>
      <c r="CQ43">
        <f t="shared" si="84"/>
        <v>-11.174475856436638</v>
      </c>
      <c r="CR43">
        <f t="shared" si="84"/>
        <v>-11.174475856621576</v>
      </c>
      <c r="CS43">
        <f t="shared" si="84"/>
        <v>-11.174475862734985</v>
      </c>
      <c r="CT43">
        <f t="shared" si="84"/>
        <v>-11.174476064822329</v>
      </c>
      <c r="CU43">
        <f t="shared" si="84"/>
        <v>-11.174482744979111</v>
      </c>
      <c r="CV43">
        <f t="shared" si="84"/>
        <v>-11.174703424115529</v>
      </c>
      <c r="CW43">
        <f t="shared" si="84"/>
        <v>-11.181848221051693</v>
      </c>
      <c r="CX43">
        <f t="shared" si="79"/>
        <v>-11.341762614079979</v>
      </c>
    </row>
    <row r="44" spans="1:102" ht="12.95" customHeight="1">
      <c r="A44" s="37" t="s">
        <v>57</v>
      </c>
      <c r="B44" s="38" t="s">
        <v>49</v>
      </c>
      <c r="C44" s="37">
        <v>32433.800999999999</v>
      </c>
      <c r="D44" s="37" t="s">
        <v>53</v>
      </c>
      <c r="E44">
        <f t="shared" si="23"/>
        <v>-31342.919844009652</v>
      </c>
      <c r="F44">
        <f t="shared" si="24"/>
        <v>-31343</v>
      </c>
      <c r="G44">
        <f t="shared" si="25"/>
        <v>2.8976560999581125E-2</v>
      </c>
      <c r="H44" s="116">
        <f t="shared" si="80"/>
        <v>2.8976560999581125E-2</v>
      </c>
      <c r="I44" s="116"/>
      <c r="J44" s="116"/>
      <c r="K44" s="165"/>
      <c r="L44" s="116"/>
      <c r="M44" s="116"/>
      <c r="N44" s="116"/>
      <c r="O44" s="40"/>
      <c r="P44" s="116"/>
      <c r="Q44" s="293">
        <f t="shared" si="27"/>
        <v>17415.300999999999</v>
      </c>
      <c r="R44" s="8">
        <f t="shared" si="28"/>
        <v>8.3964108736244586E-4</v>
      </c>
      <c r="S44" s="116">
        <v>0.1</v>
      </c>
      <c r="T44" s="167">
        <f t="shared" si="29"/>
        <v>8.3964108736244588E-5</v>
      </c>
      <c r="U44" s="116"/>
      <c r="V44" s="116">
        <v>0.1</v>
      </c>
      <c r="W44" s="25"/>
      <c r="X44" s="252"/>
      <c r="Y44" s="41"/>
      <c r="Z44">
        <f t="shared" si="30"/>
        <v>-31343</v>
      </c>
      <c r="AA44" s="246">
        <f t="shared" si="31"/>
        <v>2.0091549313591785E-2</v>
      </c>
      <c r="AB44" s="247">
        <f t="shared" si="32"/>
        <v>8.8850116859893399E-3</v>
      </c>
      <c r="AC44" s="247">
        <f t="shared" si="33"/>
        <v>2.8976560999581125E-2</v>
      </c>
      <c r="AD44" s="248">
        <f t="shared" si="34"/>
        <v>7.8943432660167136E-6</v>
      </c>
      <c r="AH44">
        <f t="shared" si="35"/>
        <v>-8.0148144439608406E-3</v>
      </c>
      <c r="AI44">
        <f t="shared" si="36"/>
        <v>0.89230778409100198</v>
      </c>
      <c r="AJ44">
        <f t="shared" si="37"/>
        <v>-0.43531815509299548</v>
      </c>
      <c r="AK44">
        <f t="shared" si="38"/>
        <v>-0.47801923249238598</v>
      </c>
      <c r="AL44">
        <f t="shared" si="39"/>
        <v>-1.7923853109046459</v>
      </c>
      <c r="AM44">
        <f t="shared" si="40"/>
        <v>-1.2503518170025059</v>
      </c>
      <c r="AN44">
        <f t="shared" si="81"/>
        <v>-7.5463181206530292</v>
      </c>
      <c r="AO44">
        <f t="shared" si="81"/>
        <v>-7.5463093444660183</v>
      </c>
      <c r="AP44">
        <f t="shared" si="81"/>
        <v>-7.5462502081006022</v>
      </c>
      <c r="AQ44">
        <f t="shared" si="81"/>
        <v>-7.5458520174790298</v>
      </c>
      <c r="AR44">
        <f t="shared" si="81"/>
        <v>-7.5431836882159002</v>
      </c>
      <c r="AS44">
        <f t="shared" si="81"/>
        <v>-7.5258442708237281</v>
      </c>
      <c r="AT44">
        <f t="shared" si="81"/>
        <v>-7.4295130312469508</v>
      </c>
      <c r="AU44">
        <f t="shared" si="42"/>
        <v>-7.0793279927024582</v>
      </c>
      <c r="AV44" s="246">
        <f t="shared" si="43"/>
        <v>1.7840208903211245E-2</v>
      </c>
      <c r="AW44" s="247">
        <f t="shared" si="44"/>
        <v>1.1136352096369879E-2</v>
      </c>
      <c r="AX44" s="248">
        <f t="shared" si="45"/>
        <v>1.2401833801432182E-5</v>
      </c>
      <c r="AY44" s="247">
        <f t="shared" si="46"/>
        <v>3.9242715853922507E-2</v>
      </c>
      <c r="BA44">
        <f t="shared" si="47"/>
        <v>-2.2513404103805409E-3</v>
      </c>
      <c r="BB44">
        <f t="shared" si="48"/>
        <v>0.83054541812595861</v>
      </c>
      <c r="BC44">
        <f t="shared" si="49"/>
        <v>-0.97822185352148383</v>
      </c>
      <c r="BD44">
        <f t="shared" si="50"/>
        <v>-1.3606788081461353E-2</v>
      </c>
      <c r="BE44">
        <f t="shared" si="51"/>
        <v>-3.0614670152085175</v>
      </c>
      <c r="BF44">
        <f t="shared" si="52"/>
        <v>-24.947443867119084</v>
      </c>
      <c r="BG44">
        <f t="shared" si="82"/>
        <v>-15.612852373759875</v>
      </c>
      <c r="BH44">
        <f t="shared" si="82"/>
        <v>-15.612851930652329</v>
      </c>
      <c r="BI44">
        <f t="shared" si="82"/>
        <v>-15.612854549001067</v>
      </c>
      <c r="BJ44">
        <f t="shared" si="82"/>
        <v>-15.612839077013792</v>
      </c>
      <c r="BK44">
        <f t="shared" si="82"/>
        <v>-15.612930501627943</v>
      </c>
      <c r="BL44">
        <f t="shared" si="82"/>
        <v>-15.612390258211498</v>
      </c>
      <c r="BM44">
        <f t="shared" si="82"/>
        <v>-15.615582246950202</v>
      </c>
      <c r="BN44">
        <f t="shared" si="54"/>
        <v>-15.596707813196966</v>
      </c>
      <c r="BQ44">
        <f t="shared" si="62"/>
        <v>2.613195328240674E-2</v>
      </c>
      <c r="BR44">
        <v>-18000</v>
      </c>
      <c r="BS44">
        <f t="shared" si="63"/>
        <v>2.679923933608945E-2</v>
      </c>
      <c r="BT44">
        <f t="shared" si="64"/>
        <v>1.8057043363707476E-2</v>
      </c>
      <c r="BU44">
        <f t="shared" si="65"/>
        <v>8.7421959723819748E-3</v>
      </c>
      <c r="BV44">
        <f t="shared" si="66"/>
        <v>0.62950235184438141</v>
      </c>
      <c r="BW44">
        <f t="shared" si="67"/>
        <v>0.99914084571025463</v>
      </c>
      <c r="BX44">
        <f t="shared" si="68"/>
        <v>2.4281565716551343</v>
      </c>
      <c r="BY44">
        <f t="shared" si="69"/>
        <v>2.6834074280661624</v>
      </c>
      <c r="BZ44">
        <f t="shared" si="83"/>
        <v>-4.2759191407111405</v>
      </c>
      <c r="CA44">
        <f t="shared" si="83"/>
        <v>-4.2759411175486566</v>
      </c>
      <c r="CB44">
        <f t="shared" si="83"/>
        <v>-4.2758350301321393</v>
      </c>
      <c r="CC44">
        <f t="shared" si="83"/>
        <v>-4.2763473623869972</v>
      </c>
      <c r="CD44">
        <f t="shared" si="83"/>
        <v>-4.2738783144706751</v>
      </c>
      <c r="CE44">
        <f t="shared" si="83"/>
        <v>-4.2859002739243897</v>
      </c>
      <c r="CF44">
        <f t="shared" si="83"/>
        <v>-4.230000165121699</v>
      </c>
      <c r="CG44">
        <f t="shared" si="70"/>
        <v>-4.7199860249934442</v>
      </c>
      <c r="CI44" s="23">
        <f t="shared" si="71"/>
        <v>-18000</v>
      </c>
      <c r="CJ44" s="86">
        <f t="shared" si="72"/>
        <v>1.7389757310024765E-2</v>
      </c>
      <c r="CK44" s="86">
        <f t="shared" si="73"/>
        <v>1.8057043363707476E-2</v>
      </c>
      <c r="CL44">
        <f t="shared" si="74"/>
        <v>-6.6728605368270922E-4</v>
      </c>
      <c r="CM44">
        <f t="shared" si="75"/>
        <v>0.94453659536589674</v>
      </c>
      <c r="CN44">
        <f t="shared" si="76"/>
        <v>-0.44510887992376635</v>
      </c>
      <c r="CO44">
        <f t="shared" si="77"/>
        <v>1.9031357376405149</v>
      </c>
      <c r="CP44">
        <f t="shared" si="78"/>
        <v>1.4030265702541485</v>
      </c>
      <c r="CQ44">
        <f t="shared" si="84"/>
        <v>-10.829379605774427</v>
      </c>
      <c r="CR44">
        <f t="shared" si="84"/>
        <v>-10.829379605817078</v>
      </c>
      <c r="CS44">
        <f t="shared" si="84"/>
        <v>-10.829379604300509</v>
      </c>
      <c r="CT44">
        <f t="shared" si="84"/>
        <v>-10.829379658226387</v>
      </c>
      <c r="CU44">
        <f t="shared" si="84"/>
        <v>-10.82937774075042</v>
      </c>
      <c r="CV44">
        <f t="shared" si="84"/>
        <v>-10.82944593510755</v>
      </c>
      <c r="CW44">
        <f t="shared" si="84"/>
        <v>-10.827037429468344</v>
      </c>
      <c r="CX44">
        <f t="shared" si="79"/>
        <v>-10.997037247546965</v>
      </c>
    </row>
    <row r="45" spans="1:102" ht="12.95" customHeight="1">
      <c r="A45" s="37" t="s">
        <v>57</v>
      </c>
      <c r="B45" s="38" t="s">
        <v>49</v>
      </c>
      <c r="C45" s="37">
        <v>32436.687000000002</v>
      </c>
      <c r="D45" s="37" t="s">
        <v>53</v>
      </c>
      <c r="E45">
        <f t="shared" si="23"/>
        <v>-31334.936488492625</v>
      </c>
      <c r="F45">
        <f t="shared" si="24"/>
        <v>-31335</v>
      </c>
      <c r="G45">
        <f t="shared" si="25"/>
        <v>2.2959545003686799E-2</v>
      </c>
      <c r="H45" s="116">
        <f t="shared" si="80"/>
        <v>2.2959545003686799E-2</v>
      </c>
      <c r="I45" s="116"/>
      <c r="J45" s="116"/>
      <c r="K45" s="165"/>
      <c r="L45" s="116"/>
      <c r="M45" s="116"/>
      <c r="N45" s="116"/>
      <c r="O45" s="40"/>
      <c r="P45" s="116"/>
      <c r="Q45" s="293">
        <f t="shared" si="27"/>
        <v>17418.187000000002</v>
      </c>
      <c r="R45" s="8">
        <f t="shared" si="28"/>
        <v>5.2714070677631949E-4</v>
      </c>
      <c r="S45" s="116">
        <v>0.1</v>
      </c>
      <c r="T45" s="167">
        <f t="shared" si="29"/>
        <v>5.271407067763195E-5</v>
      </c>
      <c r="U45" s="116"/>
      <c r="V45" s="116">
        <v>0.1</v>
      </c>
      <c r="W45" s="25"/>
      <c r="X45" s="252"/>
      <c r="Y45" s="41"/>
      <c r="Z45">
        <f t="shared" si="30"/>
        <v>-31335</v>
      </c>
      <c r="AA45" s="246">
        <f t="shared" si="31"/>
        <v>2.007493543773128E-2</v>
      </c>
      <c r="AB45" s="247">
        <f t="shared" si="32"/>
        <v>2.8846095659555183E-3</v>
      </c>
      <c r="AC45" s="247">
        <f t="shared" si="33"/>
        <v>2.2959545003686799E-2</v>
      </c>
      <c r="AD45" s="248">
        <f t="shared" si="34"/>
        <v>8.3209723480020851E-7</v>
      </c>
      <c r="AH45">
        <f t="shared" si="35"/>
        <v>-8.0250731074836858E-3</v>
      </c>
      <c r="AI45">
        <f t="shared" si="36"/>
        <v>0.89312147466406655</v>
      </c>
      <c r="AJ45">
        <f t="shared" si="37"/>
        <v>-0.4368496936433533</v>
      </c>
      <c r="AK45">
        <f t="shared" si="38"/>
        <v>-0.47820182017848512</v>
      </c>
      <c r="AL45">
        <f t="shared" si="39"/>
        <v>-1.7906834233036721</v>
      </c>
      <c r="AM45">
        <f t="shared" si="40"/>
        <v>-1.248172842824298</v>
      </c>
      <c r="AN45">
        <f t="shared" si="81"/>
        <v>-7.5446562527985686</v>
      </c>
      <c r="AO45">
        <f t="shared" si="81"/>
        <v>-7.5446472392900388</v>
      </c>
      <c r="AP45">
        <f t="shared" si="81"/>
        <v>-7.544586819825648</v>
      </c>
      <c r="AQ45">
        <f t="shared" si="81"/>
        <v>-7.5441821097662798</v>
      </c>
      <c r="AR45">
        <f t="shared" si="81"/>
        <v>-7.5414843033802219</v>
      </c>
      <c r="AS45">
        <f t="shared" si="81"/>
        <v>-7.5240455137820073</v>
      </c>
      <c r="AT45">
        <f t="shared" si="81"/>
        <v>-7.4276132689710295</v>
      </c>
      <c r="AU45">
        <f t="shared" si="42"/>
        <v>-7.07791341309205</v>
      </c>
      <c r="AV45" s="246">
        <f t="shared" si="43"/>
        <v>1.7824801083627832E-2</v>
      </c>
      <c r="AW45" s="247">
        <f t="shared" si="44"/>
        <v>5.1347439200589672E-3</v>
      </c>
      <c r="AX45" s="248">
        <f t="shared" si="45"/>
        <v>2.6365595124582528E-6</v>
      </c>
      <c r="AY45" s="247">
        <f t="shared" si="46"/>
        <v>3.323475246527393E-2</v>
      </c>
      <c r="BA45">
        <f t="shared" si="47"/>
        <v>-2.2501343541034475E-3</v>
      </c>
      <c r="BB45">
        <f t="shared" si="48"/>
        <v>0.83057280272616674</v>
      </c>
      <c r="BC45">
        <f t="shared" si="49"/>
        <v>-0.97780729537714828</v>
      </c>
      <c r="BD45">
        <f t="shared" si="50"/>
        <v>-1.3943630227942641E-2</v>
      </c>
      <c r="BE45">
        <f t="shared" si="51"/>
        <v>-3.0594790532921516</v>
      </c>
      <c r="BF45">
        <f t="shared" si="52"/>
        <v>-24.342814010775417</v>
      </c>
      <c r="BG45">
        <f t="shared" si="82"/>
        <v>-15.610493691067884</v>
      </c>
      <c r="BH45">
        <f t="shared" si="82"/>
        <v>-15.610493237657247</v>
      </c>
      <c r="BI45">
        <f t="shared" si="82"/>
        <v>-15.610495917498005</v>
      </c>
      <c r="BJ45">
        <f t="shared" si="82"/>
        <v>-15.610480078542052</v>
      </c>
      <c r="BK45">
        <f t="shared" si="82"/>
        <v>-15.610573692900024</v>
      </c>
      <c r="BL45">
        <f t="shared" si="82"/>
        <v>-15.610020383371324</v>
      </c>
      <c r="BM45">
        <f t="shared" si="82"/>
        <v>-15.613290299628215</v>
      </c>
      <c r="BN45">
        <f t="shared" si="54"/>
        <v>-15.593950010264701</v>
      </c>
      <c r="BQ45">
        <f t="shared" si="62"/>
        <v>2.5385987079020043E-2</v>
      </c>
      <c r="BR45">
        <v>-17000</v>
      </c>
      <c r="BS45">
        <f t="shared" si="63"/>
        <v>2.6727287648286753E-2</v>
      </c>
      <c r="BT45">
        <f t="shared" si="64"/>
        <v>1.7348256919201929E-2</v>
      </c>
      <c r="BU45">
        <f t="shared" si="65"/>
        <v>9.3790307290848238E-3</v>
      </c>
      <c r="BV45">
        <f t="shared" si="66"/>
        <v>0.59917214115137718</v>
      </c>
      <c r="BW45">
        <f t="shared" si="67"/>
        <v>0.99825188076355553</v>
      </c>
      <c r="BX45">
        <f t="shared" si="68"/>
        <v>2.5287496415548656</v>
      </c>
      <c r="BY45">
        <f t="shared" si="69"/>
        <v>3.1606928771769169</v>
      </c>
      <c r="BZ45">
        <f t="shared" si="83"/>
        <v>-4.1330764700171461</v>
      </c>
      <c r="CA45">
        <f t="shared" si="83"/>
        <v>-4.1332102742960544</v>
      </c>
      <c r="CB45">
        <f t="shared" si="83"/>
        <v>-4.1327115577738187</v>
      </c>
      <c r="CC45">
        <f t="shared" si="83"/>
        <v>-4.1345723157972092</v>
      </c>
      <c r="CD45">
        <f t="shared" si="83"/>
        <v>-4.1276563727694322</v>
      </c>
      <c r="CE45">
        <f t="shared" si="83"/>
        <v>-4.1537435825528526</v>
      </c>
      <c r="CF45">
        <f t="shared" si="83"/>
        <v>-4.0601629695103583</v>
      </c>
      <c r="CG45">
        <f t="shared" si="70"/>
        <v>-4.5431635736924623</v>
      </c>
      <c r="CI45" s="23">
        <f t="shared" si="71"/>
        <v>-17000</v>
      </c>
      <c r="CJ45" s="86">
        <f t="shared" si="72"/>
        <v>1.6006956349935219E-2</v>
      </c>
      <c r="CK45" s="86">
        <f t="shared" si="73"/>
        <v>1.7348256919201929E-2</v>
      </c>
      <c r="CL45">
        <f t="shared" si="74"/>
        <v>-1.3413005692667116E-3</v>
      </c>
      <c r="CM45">
        <f t="shared" si="75"/>
        <v>0.89878504359435296</v>
      </c>
      <c r="CN45">
        <f t="shared" si="76"/>
        <v>-0.69376060014949215</v>
      </c>
      <c r="CO45">
        <f t="shared" si="77"/>
        <v>2.208537465803071</v>
      </c>
      <c r="CP45">
        <f t="shared" si="78"/>
        <v>1.9856825042952635</v>
      </c>
      <c r="CQ45">
        <f t="shared" si="84"/>
        <v>-10.502557348680027</v>
      </c>
      <c r="CR45">
        <f t="shared" si="84"/>
        <v>-10.502557386639182</v>
      </c>
      <c r="CS45">
        <f t="shared" si="84"/>
        <v>-10.502556914854221</v>
      </c>
      <c r="CT45">
        <f t="shared" si="84"/>
        <v>-10.502562778582263</v>
      </c>
      <c r="CU45">
        <f t="shared" si="84"/>
        <v>-10.502489903935231</v>
      </c>
      <c r="CV45">
        <f t="shared" si="84"/>
        <v>-10.503396296111813</v>
      </c>
      <c r="CW45">
        <f t="shared" si="84"/>
        <v>-10.492229395417326</v>
      </c>
      <c r="CX45">
        <f t="shared" si="79"/>
        <v>-10.652311881013953</v>
      </c>
    </row>
    <row r="46" spans="1:102" ht="12.95" customHeight="1">
      <c r="A46" s="37" t="s">
        <v>57</v>
      </c>
      <c r="B46" s="38" t="s">
        <v>45</v>
      </c>
      <c r="C46" s="37">
        <v>32436.866000000002</v>
      </c>
      <c r="D46" s="37" t="s">
        <v>53</v>
      </c>
      <c r="E46">
        <f t="shared" si="23"/>
        <v>-31334.44133234656</v>
      </c>
      <c r="F46">
        <f t="shared" si="24"/>
        <v>-31334.5</v>
      </c>
      <c r="G46">
        <f t="shared" si="25"/>
        <v>2.1208481506619137E-2</v>
      </c>
      <c r="H46" s="116">
        <f t="shared" si="80"/>
        <v>2.1208481506619137E-2</v>
      </c>
      <c r="I46" s="116"/>
      <c r="J46" s="116"/>
      <c r="K46" s="165"/>
      <c r="L46" s="116"/>
      <c r="M46" s="116"/>
      <c r="N46" s="116"/>
      <c r="O46" s="40"/>
      <c r="P46" s="116"/>
      <c r="Q46" s="293">
        <f t="shared" si="27"/>
        <v>17418.366000000002</v>
      </c>
      <c r="R46" s="8">
        <f t="shared" si="28"/>
        <v>4.4979968781660594E-4</v>
      </c>
      <c r="S46" s="116">
        <v>0.1</v>
      </c>
      <c r="T46" s="167">
        <f t="shared" si="29"/>
        <v>4.4979968781660597E-5</v>
      </c>
      <c r="V46" s="116">
        <v>0.1</v>
      </c>
      <c r="W46" s="25"/>
      <c r="X46" s="252"/>
      <c r="Y46" s="41"/>
      <c r="Z46">
        <f t="shared" si="30"/>
        <v>-31334.5</v>
      </c>
      <c r="AA46" s="246">
        <f t="shared" si="31"/>
        <v>2.0073897508753352E-2</v>
      </c>
      <c r="AB46" s="247">
        <f t="shared" si="32"/>
        <v>1.1345839978657846E-3</v>
      </c>
      <c r="AC46" s="247">
        <f t="shared" si="33"/>
        <v>2.1208481506619137E-2</v>
      </c>
      <c r="AD46" s="248">
        <f t="shared" si="34"/>
        <v>1.2872808482131067E-7</v>
      </c>
      <c r="AH46">
        <f t="shared" si="35"/>
        <v>-8.0257138488368414E-3</v>
      </c>
      <c r="AI46">
        <f t="shared" si="36"/>
        <v>0.89317238993999337</v>
      </c>
      <c r="AJ46">
        <f t="shared" si="37"/>
        <v>-0.43694546558973046</v>
      </c>
      <c r="AK46">
        <f t="shared" si="38"/>
        <v>-0.47821319694135078</v>
      </c>
      <c r="AL46">
        <f t="shared" si="39"/>
        <v>-1.7905769522111707</v>
      </c>
      <c r="AM46">
        <f t="shared" si="40"/>
        <v>-1.248036678781165</v>
      </c>
      <c r="AN46">
        <f t="shared" si="81"/>
        <v>-7.5445523356977349</v>
      </c>
      <c r="AO46">
        <f t="shared" si="81"/>
        <v>-7.5445433071857426</v>
      </c>
      <c r="AP46">
        <f t="shared" si="81"/>
        <v>-7.5444828068299872</v>
      </c>
      <c r="AQ46">
        <f t="shared" si="81"/>
        <v>-7.5440776869185759</v>
      </c>
      <c r="AR46">
        <f t="shared" si="81"/>
        <v>-7.5413780327767936</v>
      </c>
      <c r="AS46">
        <f t="shared" si="81"/>
        <v>-7.5239330332793735</v>
      </c>
      <c r="AT46">
        <f t="shared" si="81"/>
        <v>-7.4274945105844301</v>
      </c>
      <c r="AU46">
        <f t="shared" si="42"/>
        <v>-7.0778250018664011</v>
      </c>
      <c r="AV46" s="246">
        <f t="shared" si="43"/>
        <v>1.7823838950220029E-2</v>
      </c>
      <c r="AW46" s="247">
        <f t="shared" si="44"/>
        <v>3.3846425563991075E-3</v>
      </c>
      <c r="AX46" s="248">
        <f t="shared" si="45"/>
        <v>1.1455805234587887E-6</v>
      </c>
      <c r="AY46" s="247">
        <f t="shared" si="46"/>
        <v>3.1484253913989298E-2</v>
      </c>
      <c r="BA46">
        <f t="shared" si="47"/>
        <v>-2.2500585585333225E-3</v>
      </c>
      <c r="BB46">
        <f t="shared" si="48"/>
        <v>0.83057453655785907</v>
      </c>
      <c r="BC46">
        <f t="shared" si="49"/>
        <v>-0.97778125625299595</v>
      </c>
      <c r="BD46">
        <f t="shared" si="50"/>
        <v>-1.3964681787128799E-2</v>
      </c>
      <c r="BE46">
        <f t="shared" si="51"/>
        <v>-3.0593548012994738</v>
      </c>
      <c r="BF46">
        <f t="shared" si="52"/>
        <v>-24.305993406522802</v>
      </c>
      <c r="BG46">
        <f t="shared" si="82"/>
        <v>-15.610346270805328</v>
      </c>
      <c r="BH46">
        <f t="shared" si="82"/>
        <v>-15.610345816752366</v>
      </c>
      <c r="BI46">
        <f t="shared" si="82"/>
        <v>-15.610348500428241</v>
      </c>
      <c r="BJ46">
        <f t="shared" si="82"/>
        <v>-15.610332638576329</v>
      </c>
      <c r="BK46">
        <f t="shared" si="82"/>
        <v>-15.610426389609779</v>
      </c>
      <c r="BL46">
        <f t="shared" si="82"/>
        <v>-15.609872264232331</v>
      </c>
      <c r="BM46">
        <f t="shared" si="82"/>
        <v>-15.613147048073433</v>
      </c>
      <c r="BN46">
        <f t="shared" si="54"/>
        <v>-15.593777647581435</v>
      </c>
      <c r="BQ46">
        <f t="shared" si="62"/>
        <v>2.4600975012186093E-2</v>
      </c>
      <c r="BR46">
        <v>-16000</v>
      </c>
      <c r="BS46">
        <f t="shared" si="63"/>
        <v>2.6455079874922526E-2</v>
      </c>
      <c r="BT46">
        <f t="shared" si="64"/>
        <v>1.6645656983671136E-2</v>
      </c>
      <c r="BU46">
        <f t="shared" si="65"/>
        <v>9.8094228912513903E-3</v>
      </c>
      <c r="BV46">
        <f t="shared" si="66"/>
        <v>0.57499214888670891</v>
      </c>
      <c r="BW46">
        <f t="shared" si="67"/>
        <v>0.98861163693639909</v>
      </c>
      <c r="BX46">
        <f t="shared" si="68"/>
        <v>2.6206752229287344</v>
      </c>
      <c r="BY46">
        <f t="shared" si="69"/>
        <v>3.7521652926737215</v>
      </c>
      <c r="BZ46">
        <f t="shared" si="83"/>
        <v>-3.9964947625639344</v>
      </c>
      <c r="CA46">
        <f t="shared" si="83"/>
        <v>-3.9969242730134544</v>
      </c>
      <c r="CB46">
        <f t="shared" si="83"/>
        <v>-3.9955890264414058</v>
      </c>
      <c r="CC46">
        <f t="shared" si="83"/>
        <v>-3.9997467419193944</v>
      </c>
      <c r="CD46">
        <f t="shared" si="83"/>
        <v>-3.9868649210528382</v>
      </c>
      <c r="CE46">
        <f t="shared" si="83"/>
        <v>-4.0274240389462168</v>
      </c>
      <c r="CF46">
        <f t="shared" si="83"/>
        <v>-3.9053880509675141</v>
      </c>
      <c r="CG46">
        <f t="shared" si="70"/>
        <v>-4.3663411223914785</v>
      </c>
      <c r="CI46" s="23">
        <f t="shared" si="71"/>
        <v>-16000</v>
      </c>
      <c r="CJ46" s="86">
        <f t="shared" si="72"/>
        <v>1.4791552120934703E-2</v>
      </c>
      <c r="CK46" s="86">
        <f t="shared" si="73"/>
        <v>1.6645656983671136E-2</v>
      </c>
      <c r="CL46">
        <f t="shared" si="74"/>
        <v>-1.8541048627364334E-3</v>
      </c>
      <c r="CM46">
        <f t="shared" si="75"/>
        <v>0.8650246998586788</v>
      </c>
      <c r="CN46">
        <f t="shared" si="76"/>
        <v>-0.86556216120154295</v>
      </c>
      <c r="CO46">
        <f t="shared" si="77"/>
        <v>2.4881116997442705</v>
      </c>
      <c r="CP46">
        <f t="shared" si="78"/>
        <v>2.9508363353242419</v>
      </c>
      <c r="CQ46">
        <f t="shared" si="84"/>
        <v>-10.189846738297366</v>
      </c>
      <c r="CR46">
        <f t="shared" si="84"/>
        <v>-10.18984716376737</v>
      </c>
      <c r="CS46">
        <f t="shared" si="84"/>
        <v>-10.189843694141558</v>
      </c>
      <c r="CT46">
        <f t="shared" si="84"/>
        <v>-10.189871988608029</v>
      </c>
      <c r="CU46">
        <f t="shared" si="84"/>
        <v>-10.189641272360783</v>
      </c>
      <c r="CV46">
        <f t="shared" si="84"/>
        <v>-10.191524052370438</v>
      </c>
      <c r="CW46">
        <f t="shared" si="84"/>
        <v>-10.176257211785158</v>
      </c>
      <c r="CX46">
        <f t="shared" si="79"/>
        <v>-10.307586514480938</v>
      </c>
    </row>
    <row r="47" spans="1:102" ht="12.95" customHeight="1">
      <c r="A47" s="37" t="s">
        <v>57</v>
      </c>
      <c r="B47" s="38" t="s">
        <v>45</v>
      </c>
      <c r="C47" s="37">
        <v>32451.697</v>
      </c>
      <c r="D47" s="37" t="s">
        <v>53</v>
      </c>
      <c r="E47">
        <f t="shared" si="23"/>
        <v>-31293.415294344857</v>
      </c>
      <c r="F47">
        <f t="shared" si="24"/>
        <v>-31293.5</v>
      </c>
      <c r="G47">
        <f t="shared" si="25"/>
        <v>3.0621274505392648E-2</v>
      </c>
      <c r="H47" s="116">
        <f t="shared" si="80"/>
        <v>3.0621274505392648E-2</v>
      </c>
      <c r="I47" s="116"/>
      <c r="J47" s="116"/>
      <c r="K47" s="165"/>
      <c r="L47" s="116"/>
      <c r="M47" s="116"/>
      <c r="N47" s="116"/>
      <c r="O47" s="40"/>
      <c r="P47" s="116"/>
      <c r="Q47" s="293">
        <f t="shared" si="27"/>
        <v>17433.197</v>
      </c>
      <c r="R47" s="8">
        <f t="shared" si="28"/>
        <v>9.3766245233460979E-4</v>
      </c>
      <c r="S47" s="116">
        <v>0.1</v>
      </c>
      <c r="T47" s="167">
        <f t="shared" si="29"/>
        <v>9.3766245233460989E-5</v>
      </c>
      <c r="V47" s="116">
        <v>0.1</v>
      </c>
      <c r="W47" s="25"/>
      <c r="X47" s="252"/>
      <c r="Y47" s="41"/>
      <c r="Z47">
        <f t="shared" si="30"/>
        <v>-31293.5</v>
      </c>
      <c r="AA47" s="246">
        <f t="shared" si="31"/>
        <v>1.9988964672679722E-2</v>
      </c>
      <c r="AB47" s="247">
        <f t="shared" si="32"/>
        <v>1.0632309832712926E-2</v>
      </c>
      <c r="AC47" s="247">
        <f t="shared" si="33"/>
        <v>3.0621274505392648E-2</v>
      </c>
      <c r="AD47" s="248">
        <f t="shared" si="34"/>
        <v>1.1304601237880397E-5</v>
      </c>
      <c r="AH47">
        <f t="shared" si="35"/>
        <v>-8.0780825628516718E-3</v>
      </c>
      <c r="AI47">
        <f t="shared" si="36"/>
        <v>0.89737141886106575</v>
      </c>
      <c r="AJ47">
        <f t="shared" si="37"/>
        <v>-0.44481902388222722</v>
      </c>
      <c r="AK47">
        <f t="shared" si="38"/>
        <v>-0.47913189659363026</v>
      </c>
      <c r="AL47">
        <f t="shared" si="39"/>
        <v>-1.7818047716825018</v>
      </c>
      <c r="AM47">
        <f t="shared" si="40"/>
        <v>-1.2368798348684449</v>
      </c>
      <c r="AN47">
        <f t="shared" si="81"/>
        <v>-7.5360108788853433</v>
      </c>
      <c r="AO47">
        <f t="shared" si="81"/>
        <v>-7.5360005493673707</v>
      </c>
      <c r="AP47">
        <f t="shared" si="81"/>
        <v>-7.5359331304507711</v>
      </c>
      <c r="AQ47">
        <f t="shared" si="81"/>
        <v>-7.5354934378927494</v>
      </c>
      <c r="AR47">
        <f t="shared" si="81"/>
        <v>-7.5326401064631199</v>
      </c>
      <c r="AS47">
        <f t="shared" si="81"/>
        <v>-7.5146863315826549</v>
      </c>
      <c r="AT47">
        <f t="shared" si="81"/>
        <v>-7.4177470436146269</v>
      </c>
      <c r="AU47">
        <f t="shared" si="42"/>
        <v>-7.0705752813630607</v>
      </c>
      <c r="AV47" s="246">
        <f t="shared" si="43"/>
        <v>1.7745288194647848E-2</v>
      </c>
      <c r="AW47" s="247">
        <f t="shared" si="44"/>
        <v>1.28759863107448E-2</v>
      </c>
      <c r="AX47" s="248">
        <f t="shared" si="45"/>
        <v>1.6579102347448752E-5</v>
      </c>
      <c r="AY47" s="247">
        <f t="shared" si="46"/>
        <v>4.0943033546276195E-2</v>
      </c>
      <c r="BA47">
        <f t="shared" si="47"/>
        <v>-2.2436764780318754E-3</v>
      </c>
      <c r="BB47">
        <f t="shared" si="48"/>
        <v>0.83072563824873746</v>
      </c>
      <c r="BC47">
        <f t="shared" si="49"/>
        <v>-0.97559431155934495</v>
      </c>
      <c r="BD47">
        <f t="shared" si="50"/>
        <v>-1.5690457408970328E-2</v>
      </c>
      <c r="BE47">
        <f t="shared" si="51"/>
        <v>-3.0491642989205197</v>
      </c>
      <c r="BF47">
        <f t="shared" si="52"/>
        <v>-21.622974583092617</v>
      </c>
      <c r="BG47">
        <f t="shared" si="82"/>
        <v>-15.598256718345903</v>
      </c>
      <c r="BH47">
        <f t="shared" si="82"/>
        <v>-15.598256212299086</v>
      </c>
      <c r="BI47">
        <f t="shared" si="82"/>
        <v>-15.598259207048372</v>
      </c>
      <c r="BJ47">
        <f t="shared" si="82"/>
        <v>-15.598241484319473</v>
      </c>
      <c r="BK47">
        <f t="shared" si="82"/>
        <v>-15.598346365757726</v>
      </c>
      <c r="BL47">
        <f t="shared" si="82"/>
        <v>-15.597725669639969</v>
      </c>
      <c r="BM47">
        <f t="shared" si="82"/>
        <v>-15.601398382916734</v>
      </c>
      <c r="BN47">
        <f t="shared" si="54"/>
        <v>-15.57964390755358</v>
      </c>
      <c r="BQ47">
        <f t="shared" si="62"/>
        <v>2.3820964917124557E-2</v>
      </c>
      <c r="BR47">
        <v>-15000</v>
      </c>
      <c r="BS47">
        <f t="shared" si="63"/>
        <v>2.600062227721657E-2</v>
      </c>
      <c r="BT47">
        <f t="shared" si="64"/>
        <v>1.5949243557115099E-2</v>
      </c>
      <c r="BU47">
        <f t="shared" si="65"/>
        <v>1.0051378720101469E-2</v>
      </c>
      <c r="BV47">
        <f t="shared" si="66"/>
        <v>0.55575701679699396</v>
      </c>
      <c r="BW47">
        <f t="shared" si="67"/>
        <v>0.9721912234480995</v>
      </c>
      <c r="BX47">
        <f t="shared" si="68"/>
        <v>2.7059957350470136</v>
      </c>
      <c r="BY47">
        <f t="shared" si="69"/>
        <v>4.5185705895170267</v>
      </c>
      <c r="BZ47">
        <f t="shared" si="83"/>
        <v>-3.8648692543272238</v>
      </c>
      <c r="CA47">
        <f t="shared" si="83"/>
        <v>-3.8658105423984552</v>
      </c>
      <c r="CB47">
        <f t="shared" si="83"/>
        <v>-3.8632487554962127</v>
      </c>
      <c r="CC47">
        <f t="shared" si="83"/>
        <v>-3.8702345155785061</v>
      </c>
      <c r="CD47">
        <f t="shared" si="83"/>
        <v>-3.8512848549202783</v>
      </c>
      <c r="CE47">
        <f t="shared" si="83"/>
        <v>-3.9034590755376595</v>
      </c>
      <c r="CF47">
        <f t="shared" si="83"/>
        <v>-3.7649878616015005</v>
      </c>
      <c r="CG47">
        <f t="shared" si="70"/>
        <v>-4.1895186710904966</v>
      </c>
      <c r="CI47" s="23">
        <f t="shared" si="71"/>
        <v>-15000</v>
      </c>
      <c r="CJ47" s="86">
        <f t="shared" si="72"/>
        <v>1.3769586197023086E-2</v>
      </c>
      <c r="CK47" s="86">
        <f t="shared" si="73"/>
        <v>1.5949243557115099E-2</v>
      </c>
      <c r="CL47">
        <f t="shared" si="74"/>
        <v>-2.1796573600920124E-3</v>
      </c>
      <c r="CM47">
        <f t="shared" si="75"/>
        <v>0.84285354602721685</v>
      </c>
      <c r="CN47">
        <f t="shared" si="76"/>
        <v>-0.96576911242656771</v>
      </c>
      <c r="CO47">
        <f t="shared" si="77"/>
        <v>2.7502320173425465</v>
      </c>
      <c r="CP47">
        <f t="shared" si="78"/>
        <v>5.0449821049123669</v>
      </c>
      <c r="CQ47">
        <f t="shared" si="84"/>
        <v>-9.8870447103630017</v>
      </c>
      <c r="CR47">
        <f t="shared" si="84"/>
        <v>-9.887045775442628</v>
      </c>
      <c r="CS47">
        <f t="shared" si="84"/>
        <v>-9.8870387755995655</v>
      </c>
      <c r="CT47">
        <f t="shared" si="84"/>
        <v>-9.8870847799337209</v>
      </c>
      <c r="CU47">
        <f t="shared" si="84"/>
        <v>-9.8867824497791545</v>
      </c>
      <c r="CV47">
        <f t="shared" si="84"/>
        <v>-9.8887701310607437</v>
      </c>
      <c r="CW47">
        <f t="shared" si="84"/>
        <v>-9.8757376811522928</v>
      </c>
      <c r="CX47">
        <f t="shared" si="79"/>
        <v>-9.9628611479479261</v>
      </c>
    </row>
    <row r="48" spans="1:102" ht="12.95" customHeight="1">
      <c r="A48" s="37" t="s">
        <v>57</v>
      </c>
      <c r="B48" s="38" t="s">
        <v>45</v>
      </c>
      <c r="C48" s="37">
        <v>32455.683000000001</v>
      </c>
      <c r="D48" s="37" t="s">
        <v>53</v>
      </c>
      <c r="E48">
        <f t="shared" si="23"/>
        <v>-31282.389079829663</v>
      </c>
      <c r="F48">
        <f t="shared" si="24"/>
        <v>-31282.5</v>
      </c>
      <c r="G48">
        <f t="shared" si="25"/>
        <v>4.0097877503285417E-2</v>
      </c>
      <c r="H48" s="116">
        <f t="shared" si="80"/>
        <v>4.0097877503285417E-2</v>
      </c>
      <c r="I48" s="116"/>
      <c r="J48" s="116"/>
      <c r="K48" s="165"/>
      <c r="L48" s="116"/>
      <c r="M48" s="116"/>
      <c r="N48" s="116"/>
      <c r="O48" s="40"/>
      <c r="P48" s="116"/>
      <c r="Q48" s="293">
        <f t="shared" si="27"/>
        <v>17437.183000000001</v>
      </c>
      <c r="R48" s="8">
        <f t="shared" si="28"/>
        <v>1.6078397802684829E-3</v>
      </c>
      <c r="S48" s="116">
        <v>0.1</v>
      </c>
      <c r="T48" s="167">
        <f t="shared" si="29"/>
        <v>1.6078397802684829E-4</v>
      </c>
      <c r="V48" s="116">
        <v>0.1</v>
      </c>
      <c r="W48" s="25"/>
      <c r="X48" s="252"/>
      <c r="Y48" s="41"/>
      <c r="Z48">
        <f t="shared" si="30"/>
        <v>-31282.5</v>
      </c>
      <c r="AA48" s="246">
        <f t="shared" si="31"/>
        <v>1.9966238106928359E-2</v>
      </c>
      <c r="AB48" s="247">
        <f t="shared" si="32"/>
        <v>2.0131639396357058E-2</v>
      </c>
      <c r="AC48" s="247">
        <f t="shared" si="33"/>
        <v>4.0097877503285417E-2</v>
      </c>
      <c r="AD48" s="248">
        <f t="shared" si="34"/>
        <v>4.0528290478495562E-5</v>
      </c>
      <c r="AH48">
        <f t="shared" si="35"/>
        <v>-8.0920741822702886E-3</v>
      </c>
      <c r="AI48">
        <f t="shared" si="36"/>
        <v>0.89850608673366827</v>
      </c>
      <c r="AJ48">
        <f t="shared" si="37"/>
        <v>-0.44693822496192764</v>
      </c>
      <c r="AK48">
        <f t="shared" si="38"/>
        <v>-0.47937353449047054</v>
      </c>
      <c r="AL48">
        <f t="shared" si="39"/>
        <v>-1.779437195441864</v>
      </c>
      <c r="AM48">
        <f t="shared" si="40"/>
        <v>-1.2338893800114241</v>
      </c>
      <c r="AN48">
        <f t="shared" si="81"/>
        <v>-7.5337124262366375</v>
      </c>
      <c r="AO48">
        <f t="shared" si="81"/>
        <v>-7.5337017230530572</v>
      </c>
      <c r="AP48">
        <f t="shared" si="81"/>
        <v>-7.5336323497665543</v>
      </c>
      <c r="AQ48">
        <f t="shared" si="81"/>
        <v>-7.533183054122472</v>
      </c>
      <c r="AR48">
        <f t="shared" si="81"/>
        <v>-7.5302877711479859</v>
      </c>
      <c r="AS48">
        <f t="shared" si="81"/>
        <v>-7.5121976746217998</v>
      </c>
      <c r="AT48">
        <f t="shared" si="81"/>
        <v>-7.4151287596388693</v>
      </c>
      <c r="AU48">
        <f t="shared" si="42"/>
        <v>-7.0686302343987499</v>
      </c>
      <c r="AV48" s="246">
        <f t="shared" si="43"/>
        <v>1.7724329937945524E-2</v>
      </c>
      <c r="AW48" s="247">
        <f t="shared" si="44"/>
        <v>2.2373547565339894E-2</v>
      </c>
      <c r="AX48" s="248">
        <f t="shared" si="45"/>
        <v>5.005756306585267E-5</v>
      </c>
      <c r="AY48" s="247">
        <f t="shared" si="46"/>
        <v>5.043185985453854E-2</v>
      </c>
      <c r="BA48">
        <f t="shared" si="47"/>
        <v>-2.2419081689828359E-3</v>
      </c>
      <c r="BB48">
        <f t="shared" si="48"/>
        <v>0.83076917964384034</v>
      </c>
      <c r="BC48">
        <f t="shared" si="49"/>
        <v>-0.97499017949793643</v>
      </c>
      <c r="BD48">
        <f t="shared" si="50"/>
        <v>-1.6153310545558276E-2</v>
      </c>
      <c r="BE48">
        <f t="shared" si="51"/>
        <v>-3.0464296119934131</v>
      </c>
      <c r="BF48">
        <f t="shared" si="52"/>
        <v>-21.000699478871805</v>
      </c>
      <c r="BG48">
        <f t="shared" si="82"/>
        <v>-15.595012794490783</v>
      </c>
      <c r="BH48">
        <f t="shared" si="82"/>
        <v>-15.59501227473223</v>
      </c>
      <c r="BI48">
        <f t="shared" si="82"/>
        <v>-15.595015351742227</v>
      </c>
      <c r="BJ48">
        <f t="shared" si="82"/>
        <v>-15.59499713559438</v>
      </c>
      <c r="BK48">
        <f t="shared" si="82"/>
        <v>-15.595104976113689</v>
      </c>
      <c r="BL48">
        <f t="shared" si="82"/>
        <v>-15.594466535529396</v>
      </c>
      <c r="BM48">
        <f t="shared" si="82"/>
        <v>-15.598245582415636</v>
      </c>
      <c r="BN48">
        <f t="shared" si="54"/>
        <v>-15.575851928521717</v>
      </c>
      <c r="BQ48">
        <f t="shared" si="62"/>
        <v>2.3072564509368426E-2</v>
      </c>
      <c r="BR48">
        <v>-14000</v>
      </c>
      <c r="BS48">
        <f t="shared" si="63"/>
        <v>2.5378964480734335E-2</v>
      </c>
      <c r="BT48">
        <f t="shared" si="64"/>
        <v>1.5259016639533822E-2</v>
      </c>
      <c r="BU48">
        <f t="shared" si="65"/>
        <v>1.0119947841200513E-2</v>
      </c>
      <c r="BV48">
        <f t="shared" si="66"/>
        <v>0.54061053040357332</v>
      </c>
      <c r="BW48">
        <f t="shared" si="67"/>
        <v>0.9502856641221914</v>
      </c>
      <c r="BX48">
        <f t="shared" si="68"/>
        <v>2.7862563209077393</v>
      </c>
      <c r="BY48">
        <f t="shared" si="69"/>
        <v>5.5691225878630188</v>
      </c>
      <c r="BZ48">
        <f t="shared" si="83"/>
        <v>-3.7371741186054206</v>
      </c>
      <c r="CA48">
        <f t="shared" si="83"/>
        <v>-3.7387451029699208</v>
      </c>
      <c r="CB48">
        <f t="shared" si="83"/>
        <v>-3.7348731374790338</v>
      </c>
      <c r="CC48">
        <f t="shared" si="83"/>
        <v>-3.7444347610381463</v>
      </c>
      <c r="CD48">
        <f t="shared" si="83"/>
        <v>-3.7209333857333946</v>
      </c>
      <c r="CE48">
        <f t="shared" si="83"/>
        <v>-3.7793988376507359</v>
      </c>
      <c r="CF48">
        <f t="shared" si="83"/>
        <v>-3.6378265804713572</v>
      </c>
      <c r="CG48">
        <f t="shared" si="70"/>
        <v>-4.0126962197895146</v>
      </c>
      <c r="CI48" s="23">
        <f t="shared" si="71"/>
        <v>-14000</v>
      </c>
      <c r="CJ48" s="86">
        <f t="shared" si="72"/>
        <v>1.2952616668167915E-2</v>
      </c>
      <c r="CK48" s="86">
        <f t="shared" si="73"/>
        <v>1.5259016639533822E-2</v>
      </c>
      <c r="CL48">
        <f t="shared" si="74"/>
        <v>-2.3063999713659068E-3</v>
      </c>
      <c r="CM48">
        <f t="shared" si="75"/>
        <v>0.83164857531128289</v>
      </c>
      <c r="CN48">
        <f t="shared" si="76"/>
        <v>-0.99994568830979846</v>
      </c>
      <c r="CO48">
        <f t="shared" si="77"/>
        <v>3.0022139171910203</v>
      </c>
      <c r="CP48">
        <f t="shared" si="78"/>
        <v>14.326153788720498</v>
      </c>
      <c r="CQ48">
        <f t="shared" si="84"/>
        <v>-9.5901503236056946</v>
      </c>
      <c r="CR48">
        <f t="shared" si="84"/>
        <v>-9.5901510484170149</v>
      </c>
      <c r="CS48">
        <f t="shared" si="84"/>
        <v>-9.5901467258497917</v>
      </c>
      <c r="CT48">
        <f t="shared" si="84"/>
        <v>-9.590172504449443</v>
      </c>
      <c r="CU48">
        <f t="shared" si="84"/>
        <v>-9.5900187696266865</v>
      </c>
      <c r="CV48">
        <f t="shared" si="84"/>
        <v>-9.5909356504222298</v>
      </c>
      <c r="CW48">
        <f t="shared" si="84"/>
        <v>-9.5854693943230114</v>
      </c>
      <c r="CX48">
        <f t="shared" si="79"/>
        <v>-9.618135781414912</v>
      </c>
    </row>
    <row r="49" spans="1:102" ht="12.95" customHeight="1">
      <c r="A49" s="37" t="s">
        <v>57</v>
      </c>
      <c r="B49" s="38" t="s">
        <v>49</v>
      </c>
      <c r="C49" s="37">
        <v>32473.566999999999</v>
      </c>
      <c r="D49" s="37" t="s">
        <v>53</v>
      </c>
      <c r="E49">
        <f t="shared" si="23"/>
        <v>-31232.917724990311</v>
      </c>
      <c r="F49">
        <f t="shared" si="24"/>
        <v>-31233</v>
      </c>
      <c r="G49">
        <f t="shared" si="25"/>
        <v>2.9742590999376262E-2</v>
      </c>
      <c r="H49" s="116">
        <f t="shared" si="80"/>
        <v>2.9742590999376262E-2</v>
      </c>
      <c r="I49" s="116"/>
      <c r="J49" s="116"/>
      <c r="K49" s="165"/>
      <c r="L49" s="116"/>
      <c r="M49" s="116"/>
      <c r="N49" s="116"/>
      <c r="O49" s="40"/>
      <c r="P49" s="116"/>
      <c r="Q49" s="293">
        <f t="shared" si="27"/>
        <v>17455.066999999999</v>
      </c>
      <c r="R49" s="8">
        <f t="shared" si="28"/>
        <v>8.8462171935617786E-4</v>
      </c>
      <c r="S49" s="116">
        <v>0.1</v>
      </c>
      <c r="T49" s="167">
        <f t="shared" si="29"/>
        <v>8.8462171935617796E-5</v>
      </c>
      <c r="U49" s="116"/>
      <c r="V49" s="116">
        <v>0.1</v>
      </c>
      <c r="W49" s="25"/>
      <c r="X49" s="252"/>
      <c r="Y49" s="41"/>
      <c r="Z49">
        <f t="shared" si="30"/>
        <v>-31233</v>
      </c>
      <c r="AA49" s="246">
        <f t="shared" si="31"/>
        <v>1.9864291156763005E-2</v>
      </c>
      <c r="AB49" s="247">
        <f t="shared" si="32"/>
        <v>9.8782998426132571E-3</v>
      </c>
      <c r="AC49" s="247">
        <f t="shared" si="33"/>
        <v>2.9742590999376262E-2</v>
      </c>
      <c r="AD49" s="248">
        <f t="shared" si="34"/>
        <v>9.7580807780573104E-6</v>
      </c>
      <c r="AH49">
        <f t="shared" si="35"/>
        <v>-8.1547231374621762E-3</v>
      </c>
      <c r="AI49">
        <f t="shared" si="36"/>
        <v>0.9036548896307246</v>
      </c>
      <c r="AJ49">
        <f t="shared" si="37"/>
        <v>-0.45650984657331012</v>
      </c>
      <c r="AK49">
        <f t="shared" si="38"/>
        <v>-0.48043482357956957</v>
      </c>
      <c r="AL49">
        <f t="shared" si="39"/>
        <v>-1.768708483890612</v>
      </c>
      <c r="AM49">
        <f t="shared" si="40"/>
        <v>-1.2204467319845831</v>
      </c>
      <c r="AN49">
        <f t="shared" si="81"/>
        <v>-7.5233332270939401</v>
      </c>
      <c r="AO49">
        <f t="shared" si="81"/>
        <v>-7.523320704779648</v>
      </c>
      <c r="AP49">
        <f t="shared" si="81"/>
        <v>-7.5232420003911793</v>
      </c>
      <c r="AQ49">
        <f t="shared" si="81"/>
        <v>-7.5227477453978935</v>
      </c>
      <c r="AR49">
        <f t="shared" si="81"/>
        <v>-7.5196599654474197</v>
      </c>
      <c r="AS49">
        <f t="shared" si="81"/>
        <v>-7.5009576880589597</v>
      </c>
      <c r="AT49">
        <f t="shared" si="81"/>
        <v>-7.4033302965524488</v>
      </c>
      <c r="AU49">
        <f t="shared" si="42"/>
        <v>-7.0598775230593507</v>
      </c>
      <c r="AV49" s="246">
        <f t="shared" si="43"/>
        <v>1.7630633333926209E-2</v>
      </c>
      <c r="AW49" s="247">
        <f t="shared" si="44"/>
        <v>1.2111957665450052E-2</v>
      </c>
      <c r="AX49" s="248">
        <f t="shared" si="45"/>
        <v>1.4669951848965429E-5</v>
      </c>
      <c r="AY49" s="247">
        <f t="shared" si="46"/>
        <v>4.013097195967523E-2</v>
      </c>
      <c r="BA49">
        <f t="shared" si="47"/>
        <v>-2.2336578228367952E-3</v>
      </c>
      <c r="BB49">
        <f t="shared" si="48"/>
        <v>0.83098084056797505</v>
      </c>
      <c r="BC49">
        <f t="shared" si="49"/>
        <v>-0.9721805483065511</v>
      </c>
      <c r="BD49">
        <f t="shared" si="50"/>
        <v>-1.8235233612206261E-2</v>
      </c>
      <c r="BE49">
        <f t="shared" si="51"/>
        <v>-3.034119800308293</v>
      </c>
      <c r="BF49">
        <f t="shared" si="52"/>
        <v>-18.591434946305956</v>
      </c>
      <c r="BG49">
        <f t="shared" si="82"/>
        <v>-15.580412930573454</v>
      </c>
      <c r="BH49">
        <f t="shared" si="82"/>
        <v>-15.580412350458797</v>
      </c>
      <c r="BI49">
        <f t="shared" si="82"/>
        <v>-15.58041579084551</v>
      </c>
      <c r="BJ49">
        <f t="shared" si="82"/>
        <v>-15.580395387510624</v>
      </c>
      <c r="BK49">
        <f t="shared" si="82"/>
        <v>-15.580516389428295</v>
      </c>
      <c r="BL49">
        <f t="shared" si="82"/>
        <v>-15.57979876041825</v>
      </c>
      <c r="BM49">
        <f t="shared" si="82"/>
        <v>-15.584053862824744</v>
      </c>
      <c r="BN49">
        <f t="shared" si="54"/>
        <v>-15.558788022878334</v>
      </c>
      <c r="BQ49">
        <f t="shared" si="62"/>
        <v>2.237045101496549E-2</v>
      </c>
      <c r="BR49">
        <v>-13000</v>
      </c>
      <c r="BS49">
        <f t="shared" si="63"/>
        <v>2.460301415334594E-2</v>
      </c>
      <c r="BT49">
        <f t="shared" si="64"/>
        <v>1.45749762309273E-2</v>
      </c>
      <c r="BU49">
        <f t="shared" si="65"/>
        <v>1.002803792241864E-2</v>
      </c>
      <c r="BV49">
        <f t="shared" si="66"/>
        <v>0.52894102476411731</v>
      </c>
      <c r="BW49">
        <f t="shared" si="67"/>
        <v>0.92375293072385567</v>
      </c>
      <c r="BX49">
        <f t="shared" si="68"/>
        <v>2.8626418019855056</v>
      </c>
      <c r="BY49">
        <f t="shared" si="69"/>
        <v>7.123169577849076</v>
      </c>
      <c r="BZ49">
        <f t="shared" si="83"/>
        <v>-3.6126026971516514</v>
      </c>
      <c r="CA49">
        <f t="shared" si="83"/>
        <v>-3.6147008331442696</v>
      </c>
      <c r="CB49">
        <f t="shared" si="83"/>
        <v>-3.6098964322543425</v>
      </c>
      <c r="CC49">
        <f t="shared" si="83"/>
        <v>-3.6209152738019079</v>
      </c>
      <c r="CD49">
        <f t="shared" si="83"/>
        <v>-3.5957339428506097</v>
      </c>
      <c r="CE49">
        <f t="shared" si="83"/>
        <v>-3.6537756459991084</v>
      </c>
      <c r="CF49">
        <f t="shared" si="83"/>
        <v>-3.5223555339353063</v>
      </c>
      <c r="CG49">
        <f t="shared" si="70"/>
        <v>-3.8358737684885309</v>
      </c>
      <c r="CI49" s="23">
        <f t="shared" si="71"/>
        <v>-13000</v>
      </c>
      <c r="CJ49" s="86">
        <f t="shared" si="72"/>
        <v>1.234241309254685E-2</v>
      </c>
      <c r="CK49" s="86">
        <f t="shared" si="73"/>
        <v>1.45749762309273E-2</v>
      </c>
      <c r="CL49">
        <f t="shared" si="74"/>
        <v>-2.2325631383804494E-3</v>
      </c>
      <c r="CM49">
        <f t="shared" si="75"/>
        <v>0.83100989983958296</v>
      </c>
      <c r="CN49">
        <f t="shared" si="76"/>
        <v>-0.971808780287855</v>
      </c>
      <c r="CO49">
        <f t="shared" si="77"/>
        <v>-3.0325378197673296</v>
      </c>
      <c r="CP49">
        <f t="shared" si="78"/>
        <v>-18.32121857874218</v>
      </c>
      <c r="CQ49">
        <f t="shared" si="84"/>
        <v>-9.2953516160742016</v>
      </c>
      <c r="CR49">
        <f t="shared" si="84"/>
        <v>-9.2953510283726857</v>
      </c>
      <c r="CS49">
        <f t="shared" si="84"/>
        <v>-9.2953545145983618</v>
      </c>
      <c r="CT49">
        <f t="shared" si="84"/>
        <v>-9.2953338344014593</v>
      </c>
      <c r="CU49">
        <f t="shared" si="84"/>
        <v>-9.2954565079589937</v>
      </c>
      <c r="CV49">
        <f t="shared" si="84"/>
        <v>-9.2947287878525273</v>
      </c>
      <c r="CW49">
        <f t="shared" si="84"/>
        <v>-9.2990447458448831</v>
      </c>
      <c r="CX49">
        <f t="shared" si="79"/>
        <v>-9.2734104148818979</v>
      </c>
    </row>
    <row r="50" spans="1:102" ht="12.95" customHeight="1">
      <c r="A50" s="37" t="s">
        <v>57</v>
      </c>
      <c r="B50" s="38" t="s">
        <v>49</v>
      </c>
      <c r="C50" s="37">
        <v>32477.538</v>
      </c>
      <c r="D50" s="37" t="s">
        <v>53</v>
      </c>
      <c r="E50">
        <f t="shared" si="23"/>
        <v>-31221.933004006907</v>
      </c>
      <c r="F50">
        <f t="shared" si="24"/>
        <v>-31222</v>
      </c>
      <c r="G50">
        <f t="shared" si="25"/>
        <v>2.4219194005127065E-2</v>
      </c>
      <c r="H50" s="116">
        <f t="shared" si="80"/>
        <v>2.4219194005127065E-2</v>
      </c>
      <c r="I50" s="116"/>
      <c r="J50" s="116"/>
      <c r="K50" s="165"/>
      <c r="L50" s="116"/>
      <c r="M50" s="116"/>
      <c r="N50" s="116"/>
      <c r="O50" s="40"/>
      <c r="P50" s="116"/>
      <c r="Q50" s="293">
        <f t="shared" si="27"/>
        <v>17459.038</v>
      </c>
      <c r="R50" s="8">
        <f t="shared" si="28"/>
        <v>5.8656935825798274E-4</v>
      </c>
      <c r="S50" s="116">
        <v>0.1</v>
      </c>
      <c r="T50" s="167">
        <f t="shared" si="29"/>
        <v>5.8656935825798278E-5</v>
      </c>
      <c r="U50" s="116"/>
      <c r="V50" s="116">
        <v>0.1</v>
      </c>
      <c r="W50" s="25"/>
      <c r="X50" s="252"/>
      <c r="Y50" s="41"/>
      <c r="Z50">
        <f t="shared" si="30"/>
        <v>-31222</v>
      </c>
      <c r="AA50" s="246">
        <f t="shared" si="31"/>
        <v>1.9841709067281076E-2</v>
      </c>
      <c r="AB50" s="247">
        <f t="shared" si="32"/>
        <v>4.3774849378459893E-3</v>
      </c>
      <c r="AC50" s="247">
        <f t="shared" si="33"/>
        <v>2.4219194005127065E-2</v>
      </c>
      <c r="AD50" s="248">
        <f t="shared" si="34"/>
        <v>1.9162374381068507E-6</v>
      </c>
      <c r="AH50">
        <f t="shared" si="35"/>
        <v>-8.168574397733077E-3</v>
      </c>
      <c r="AI50">
        <f t="shared" si="36"/>
        <v>0.90480864017932006</v>
      </c>
      <c r="AJ50">
        <f t="shared" si="37"/>
        <v>-0.45864464991275367</v>
      </c>
      <c r="AK50">
        <f t="shared" si="38"/>
        <v>-0.4806647532485504</v>
      </c>
      <c r="AL50">
        <f t="shared" si="39"/>
        <v>-1.7663075880371577</v>
      </c>
      <c r="AM50">
        <f t="shared" si="40"/>
        <v>-1.2174625991726902</v>
      </c>
      <c r="AN50">
        <f t="shared" si="81"/>
        <v>-7.5210186488562174</v>
      </c>
      <c r="AO50">
        <f t="shared" si="81"/>
        <v>-7.5210056902899183</v>
      </c>
      <c r="AP50">
        <f t="shared" si="81"/>
        <v>-7.5209247895768412</v>
      </c>
      <c r="AQ50">
        <f t="shared" si="81"/>
        <v>-7.5204201511303728</v>
      </c>
      <c r="AR50">
        <f t="shared" si="81"/>
        <v>-7.5172887786454243</v>
      </c>
      <c r="AS50">
        <f t="shared" si="81"/>
        <v>-7.4984507942366108</v>
      </c>
      <c r="AT50">
        <f t="shared" si="81"/>
        <v>-7.4007048344133919</v>
      </c>
      <c r="AU50">
        <f t="shared" si="42"/>
        <v>-7.0579324760950399</v>
      </c>
      <c r="AV50" s="246">
        <f t="shared" si="43"/>
        <v>1.7609949681464072E-2</v>
      </c>
      <c r="AW50" s="247">
        <f t="shared" si="44"/>
        <v>6.6092443236629925E-3</v>
      </c>
      <c r="AX50" s="248">
        <f t="shared" si="45"/>
        <v>4.3682110529871489E-6</v>
      </c>
      <c r="AY50" s="247">
        <f t="shared" si="46"/>
        <v>3.4619527788677149E-2</v>
      </c>
      <c r="BA50">
        <f t="shared" si="47"/>
        <v>-2.231759385817004E-3</v>
      </c>
      <c r="BB50">
        <f t="shared" si="48"/>
        <v>0.83103137201815991</v>
      </c>
      <c r="BC50">
        <f t="shared" si="49"/>
        <v>-0.97153595708213358</v>
      </c>
      <c r="BD50">
        <f t="shared" si="50"/>
        <v>-1.8697667178943569E-2</v>
      </c>
      <c r="BE50">
        <f t="shared" si="51"/>
        <v>-3.0313834098503802</v>
      </c>
      <c r="BF50">
        <f t="shared" si="52"/>
        <v>-18.128926177676888</v>
      </c>
      <c r="BG50">
        <f t="shared" si="82"/>
        <v>-15.577167996448926</v>
      </c>
      <c r="BH50">
        <f t="shared" si="82"/>
        <v>-15.577167403236471</v>
      </c>
      <c r="BI50">
        <f t="shared" si="82"/>
        <v>-15.577170922783225</v>
      </c>
      <c r="BJ50">
        <f t="shared" si="82"/>
        <v>-15.577150041186101</v>
      </c>
      <c r="BK50">
        <f t="shared" si="82"/>
        <v>-15.577273931611586</v>
      </c>
      <c r="BL50">
        <f t="shared" si="82"/>
        <v>-15.57653886066298</v>
      </c>
      <c r="BM50">
        <f t="shared" si="82"/>
        <v>-15.580899177712956</v>
      </c>
      <c r="BN50">
        <f t="shared" si="54"/>
        <v>-15.55499604384647</v>
      </c>
      <c r="BQ50">
        <f t="shared" si="62"/>
        <v>2.1720089455811276E-2</v>
      </c>
      <c r="BR50">
        <v>-12000</v>
      </c>
      <c r="BS50">
        <f t="shared" si="63"/>
        <v>2.3684208506233109E-2</v>
      </c>
      <c r="BT50">
        <f t="shared" si="64"/>
        <v>1.3897122331295534E-2</v>
      </c>
      <c r="BU50">
        <f t="shared" si="65"/>
        <v>9.7870861749375735E-3</v>
      </c>
      <c r="BV50">
        <f t="shared" si="66"/>
        <v>0.52030942822174264</v>
      </c>
      <c r="BW50">
        <f t="shared" si="67"/>
        <v>0.89315383528560477</v>
      </c>
      <c r="BX50">
        <f t="shared" si="68"/>
        <v>2.9360988872784595</v>
      </c>
      <c r="BY50">
        <f t="shared" si="69"/>
        <v>9.6983822405842322</v>
      </c>
      <c r="BZ50">
        <f t="shared" si="83"/>
        <v>-3.4904931430176687</v>
      </c>
      <c r="CA50">
        <f t="shared" si="83"/>
        <v>-3.492762265115291</v>
      </c>
      <c r="CB50">
        <f t="shared" si="83"/>
        <v>-3.4878348455602528</v>
      </c>
      <c r="CC50">
        <f t="shared" si="83"/>
        <v>-3.498546129481833</v>
      </c>
      <c r="CD50">
        <f t="shared" si="83"/>
        <v>-3.4753142960890089</v>
      </c>
      <c r="CE50">
        <f t="shared" si="83"/>
        <v>-3.5259608556021291</v>
      </c>
      <c r="CF50">
        <f t="shared" si="83"/>
        <v>-3.4166614907279862</v>
      </c>
      <c r="CG50">
        <f t="shared" si="70"/>
        <v>-3.6590513171875489</v>
      </c>
      <c r="CI50" s="23">
        <f t="shared" si="71"/>
        <v>-12000</v>
      </c>
      <c r="CJ50" s="86">
        <f t="shared" si="72"/>
        <v>1.1933003280873699E-2</v>
      </c>
      <c r="CK50" s="86">
        <f t="shared" si="73"/>
        <v>1.3897122331295534E-2</v>
      </c>
      <c r="CL50">
        <f t="shared" si="74"/>
        <v>-1.9641190504218354E-3</v>
      </c>
      <c r="CM50">
        <f t="shared" si="75"/>
        <v>0.84091322852007089</v>
      </c>
      <c r="CN50">
        <f t="shared" si="76"/>
        <v>-0.88270047028339849</v>
      </c>
      <c r="CO50">
        <f t="shared" si="77"/>
        <v>-2.7813307738929915</v>
      </c>
      <c r="CP50">
        <f t="shared" si="78"/>
        <v>-5.4913432076056221</v>
      </c>
      <c r="CQ50">
        <f t="shared" si="84"/>
        <v>-8.9989135953436215</v>
      </c>
      <c r="CR50">
        <f t="shared" si="84"/>
        <v>-8.9989124951025605</v>
      </c>
      <c r="CS50">
        <f t="shared" si="84"/>
        <v>-8.9989196018632747</v>
      </c>
      <c r="CT50">
        <f t="shared" si="84"/>
        <v>-8.9988736969301559</v>
      </c>
      <c r="CU50">
        <f t="shared" si="84"/>
        <v>-8.9991701953241243</v>
      </c>
      <c r="CV50">
        <f t="shared" si="84"/>
        <v>-8.9972544180081826</v>
      </c>
      <c r="CW50">
        <f t="shared" si="84"/>
        <v>-9.0096038746875138</v>
      </c>
      <c r="CX50">
        <f t="shared" si="79"/>
        <v>-8.9286850483488855</v>
      </c>
    </row>
    <row r="51" spans="1:102" ht="12.95" customHeight="1">
      <c r="A51" s="37" t="s">
        <v>57</v>
      </c>
      <c r="B51" s="38" t="s">
        <v>45</v>
      </c>
      <c r="C51" s="37">
        <v>32477.743999999999</v>
      </c>
      <c r="D51" s="37" t="s">
        <v>53</v>
      </c>
      <c r="E51">
        <f t="shared" si="23"/>
        <v>-31221.36315950362</v>
      </c>
      <c r="F51">
        <f t="shared" si="24"/>
        <v>-31221.5</v>
      </c>
      <c r="G51">
        <f t="shared" si="25"/>
        <v>4.9468130499008112E-2</v>
      </c>
      <c r="H51" s="116">
        <f t="shared" si="80"/>
        <v>4.9468130499008112E-2</v>
      </c>
      <c r="I51" s="116"/>
      <c r="J51" s="116"/>
      <c r="K51" s="165"/>
      <c r="L51" s="116"/>
      <c r="M51" s="116"/>
      <c r="N51" s="116"/>
      <c r="O51" s="40"/>
      <c r="P51" s="116"/>
      <c r="Q51" s="293">
        <f t="shared" si="27"/>
        <v>17459.243999999999</v>
      </c>
      <c r="R51" s="8">
        <f t="shared" si="28"/>
        <v>2.4470959350668966E-3</v>
      </c>
      <c r="S51" s="116">
        <v>0.1</v>
      </c>
      <c r="T51" s="167">
        <f t="shared" si="29"/>
        <v>2.4470959350668967E-4</v>
      </c>
      <c r="U51" s="116"/>
      <c r="V51" s="116">
        <v>0.1</v>
      </c>
      <c r="W51" s="25"/>
      <c r="X51" s="252"/>
      <c r="Y51" s="41"/>
      <c r="Z51">
        <f t="shared" si="30"/>
        <v>-31221.5</v>
      </c>
      <c r="AA51" s="246">
        <f t="shared" si="31"/>
        <v>1.9840683245754907E-2</v>
      </c>
      <c r="AB51" s="247">
        <f t="shared" si="32"/>
        <v>2.9627447253253204E-2</v>
      </c>
      <c r="AC51" s="247">
        <f t="shared" si="33"/>
        <v>4.9468130499008112E-2</v>
      </c>
      <c r="AD51" s="248">
        <f t="shared" si="34"/>
        <v>8.7778563074430085E-5</v>
      </c>
      <c r="AH51">
        <f t="shared" si="35"/>
        <v>-8.1692033811722273E-3</v>
      </c>
      <c r="AI51">
        <f t="shared" si="36"/>
        <v>0.90486116654386162</v>
      </c>
      <c r="AJ51">
        <f t="shared" si="37"/>
        <v>-0.45874175323478156</v>
      </c>
      <c r="AK51">
        <f t="shared" si="38"/>
        <v>-0.48067515264324318</v>
      </c>
      <c r="AL51">
        <f t="shared" si="39"/>
        <v>-1.7661983106334687</v>
      </c>
      <c r="AM51">
        <f t="shared" si="40"/>
        <v>-1.2173269831786544</v>
      </c>
      <c r="AN51">
        <f t="shared" ref="AN51:AT60" si="85">$AU51+$AB$7*SIN(AO51)</f>
        <v>-7.5209133704635667</v>
      </c>
      <c r="AO51">
        <f t="shared" si="85"/>
        <v>-7.5209003917805051</v>
      </c>
      <c r="AP51">
        <f t="shared" si="85"/>
        <v>-7.5208193901477802</v>
      </c>
      <c r="AQ51">
        <f t="shared" si="85"/>
        <v>-7.5203142763021589</v>
      </c>
      <c r="AR51">
        <f t="shared" si="85"/>
        <v>-7.5171809153710845</v>
      </c>
      <c r="AS51">
        <f t="shared" si="85"/>
        <v>-7.4983367657221374</v>
      </c>
      <c r="AT51">
        <f t="shared" si="85"/>
        <v>-7.4005854643938846</v>
      </c>
      <c r="AU51">
        <f t="shared" si="42"/>
        <v>-7.0578440648693892</v>
      </c>
      <c r="AV51" s="246">
        <f t="shared" si="43"/>
        <v>1.7609010713812167E-2</v>
      </c>
      <c r="AW51" s="247">
        <f t="shared" si="44"/>
        <v>3.1859119785195941E-2</v>
      </c>
      <c r="AX51" s="248">
        <f t="shared" si="45"/>
        <v>1.0150035134874635E-4</v>
      </c>
      <c r="AY51" s="247">
        <f t="shared" si="46"/>
        <v>5.9869006412123074E-2</v>
      </c>
      <c r="BA51">
        <f t="shared" si="47"/>
        <v>-2.2316725319427404E-3</v>
      </c>
      <c r="BB51">
        <f t="shared" si="48"/>
        <v>0.83103369911561464</v>
      </c>
      <c r="BC51">
        <f t="shared" si="49"/>
        <v>-0.97150648271240647</v>
      </c>
      <c r="BD51">
        <f t="shared" si="50"/>
        <v>-1.8718684928363573E-2</v>
      </c>
      <c r="BE51">
        <f t="shared" si="51"/>
        <v>-3.0312590205221541</v>
      </c>
      <c r="BF51">
        <f t="shared" si="52"/>
        <v>-18.108446302804406</v>
      </c>
      <c r="BG51">
        <f t="shared" ref="BG51:BM60" si="86">$BN51+$BB$7*SIN(BH51)</f>
        <v>-15.577020494733043</v>
      </c>
      <c r="BH51">
        <f t="shared" si="86"/>
        <v>-15.577019900928063</v>
      </c>
      <c r="BI51">
        <f t="shared" si="86"/>
        <v>-15.57702342405868</v>
      </c>
      <c r="BJ51">
        <f t="shared" si="86"/>
        <v>-15.577002520792501</v>
      </c>
      <c r="BK51">
        <f t="shared" si="86"/>
        <v>-15.577126542186587</v>
      </c>
      <c r="BL51">
        <f t="shared" si="86"/>
        <v>-15.576390679827954</v>
      </c>
      <c r="BM51">
        <f t="shared" si="86"/>
        <v>-15.580755774154552</v>
      </c>
      <c r="BN51">
        <f t="shared" si="54"/>
        <v>-15.554823681163205</v>
      </c>
      <c r="BQ51">
        <f t="shared" si="62"/>
        <v>2.1117910391143871E-2</v>
      </c>
      <c r="BR51">
        <v>-11000</v>
      </c>
      <c r="BS51">
        <f t="shared" si="63"/>
        <v>2.2632805853955315E-2</v>
      </c>
      <c r="BT51">
        <f t="shared" si="64"/>
        <v>1.3225454940638525E-2</v>
      </c>
      <c r="BU51">
        <f t="shared" si="65"/>
        <v>9.4073509133167903E-3</v>
      </c>
      <c r="BV51">
        <f t="shared" si="66"/>
        <v>0.51440298110639116</v>
      </c>
      <c r="BW51">
        <f t="shared" si="67"/>
        <v>0.85882603885978659</v>
      </c>
      <c r="BX51">
        <f t="shared" si="68"/>
        <v>3.0074347978549598</v>
      </c>
      <c r="BY51">
        <f t="shared" si="69"/>
        <v>14.885444964319372</v>
      </c>
      <c r="BZ51">
        <f t="shared" si="83"/>
        <v>-3.3702463680621628</v>
      </c>
      <c r="CA51">
        <f t="shared" si="83"/>
        <v>-3.372165975018766</v>
      </c>
      <c r="CB51">
        <f t="shared" si="83"/>
        <v>-3.3681438032079192</v>
      </c>
      <c r="CC51">
        <f t="shared" si="83"/>
        <v>-3.3765758651980327</v>
      </c>
      <c r="CD51">
        <f t="shared" si="83"/>
        <v>-3.3589177037896918</v>
      </c>
      <c r="CE51">
        <f t="shared" si="83"/>
        <v>-3.3959830108065243</v>
      </c>
      <c r="CF51">
        <f t="shared" si="83"/>
        <v>-3.3185263256941231</v>
      </c>
      <c r="CG51">
        <f t="shared" si="70"/>
        <v>-3.4822288658865652</v>
      </c>
      <c r="CI51" s="23">
        <f t="shared" si="71"/>
        <v>-11000</v>
      </c>
      <c r="CJ51" s="86">
        <f t="shared" si="72"/>
        <v>1.1710559477827081E-2</v>
      </c>
      <c r="CK51" s="86">
        <f t="shared" si="73"/>
        <v>1.3225454940638525E-2</v>
      </c>
      <c r="CL51">
        <f t="shared" si="74"/>
        <v>-1.5148954628114435E-3</v>
      </c>
      <c r="CM51">
        <f t="shared" si="75"/>
        <v>0.8617172023511952</v>
      </c>
      <c r="CN51">
        <f t="shared" si="76"/>
        <v>-0.73187227155060497</v>
      </c>
      <c r="CO51">
        <f t="shared" si="77"/>
        <v>-2.5208181889889394</v>
      </c>
      <c r="CP51">
        <f t="shared" si="78"/>
        <v>-3.1176489329743866</v>
      </c>
      <c r="CQ51">
        <f t="shared" si="84"/>
        <v>-8.6970406567327228</v>
      </c>
      <c r="CR51">
        <f t="shared" si="84"/>
        <v>-8.6970401489129685</v>
      </c>
      <c r="CS51">
        <f t="shared" si="84"/>
        <v>-8.6970441495094448</v>
      </c>
      <c r="CT51">
        <f t="shared" si="84"/>
        <v>-8.6970126324834904</v>
      </c>
      <c r="CU51">
        <f t="shared" si="84"/>
        <v>-8.6972609022212293</v>
      </c>
      <c r="CV51">
        <f t="shared" si="84"/>
        <v>-8.6953037112034846</v>
      </c>
      <c r="CW51">
        <f t="shared" si="84"/>
        <v>-8.7106418188527357</v>
      </c>
      <c r="CX51">
        <f t="shared" si="79"/>
        <v>-8.5839596818158714</v>
      </c>
    </row>
    <row r="52" spans="1:102" ht="12.95" customHeight="1">
      <c r="A52" s="37" t="s">
        <v>57</v>
      </c>
      <c r="B52" s="38" t="s">
        <v>49</v>
      </c>
      <c r="C52" s="37">
        <v>32479.71</v>
      </c>
      <c r="D52" s="37" t="s">
        <v>53</v>
      </c>
      <c r="E52">
        <f t="shared" si="23"/>
        <v>-31215.924740603252</v>
      </c>
      <c r="F52">
        <f t="shared" si="24"/>
        <v>-31216</v>
      </c>
      <c r="G52">
        <f t="shared" si="25"/>
        <v>2.7206432001548819E-2</v>
      </c>
      <c r="H52" s="116">
        <f t="shared" si="80"/>
        <v>2.7206432001548819E-2</v>
      </c>
      <c r="I52" s="116"/>
      <c r="J52" s="116"/>
      <c r="K52" s="165"/>
      <c r="L52" s="116"/>
      <c r="M52" s="116"/>
      <c r="N52" s="116"/>
      <c r="O52" s="40"/>
      <c r="P52" s="116"/>
      <c r="Q52" s="293">
        <f t="shared" si="27"/>
        <v>17461.21</v>
      </c>
      <c r="R52" s="8">
        <f t="shared" si="28"/>
        <v>7.4018994225489969E-4</v>
      </c>
      <c r="S52" s="116">
        <v>0.1</v>
      </c>
      <c r="T52" s="167">
        <f t="shared" si="29"/>
        <v>7.4018994225489977E-5</v>
      </c>
      <c r="U52" s="116"/>
      <c r="V52" s="116">
        <v>0.1</v>
      </c>
      <c r="W52" s="25"/>
      <c r="X52" s="252"/>
      <c r="Y52" s="41"/>
      <c r="Z52">
        <f t="shared" si="30"/>
        <v>-31216</v>
      </c>
      <c r="AA52" s="246">
        <f t="shared" si="31"/>
        <v>1.9829402878496855E-2</v>
      </c>
      <c r="AB52" s="247">
        <f t="shared" si="32"/>
        <v>7.3770291230519647E-3</v>
      </c>
      <c r="AC52" s="247">
        <f t="shared" si="33"/>
        <v>2.7206432001548819E-2</v>
      </c>
      <c r="AD52" s="248">
        <f t="shared" si="34"/>
        <v>5.4420558682356839E-6</v>
      </c>
      <c r="AH52">
        <f t="shared" si="35"/>
        <v>-8.1761186315505181E-3</v>
      </c>
      <c r="AI52">
        <f t="shared" si="36"/>
        <v>0.90543943453168685</v>
      </c>
      <c r="AJ52">
        <f t="shared" si="37"/>
        <v>-0.45981027255449008</v>
      </c>
      <c r="AK52">
        <f t="shared" si="38"/>
        <v>-0.48078924640461007</v>
      </c>
      <c r="AL52">
        <f t="shared" si="39"/>
        <v>-1.7649954207112393</v>
      </c>
      <c r="AM52">
        <f t="shared" si="40"/>
        <v>-1.2158353578823056</v>
      </c>
      <c r="AN52">
        <f t="shared" si="85"/>
        <v>-7.5197549040985958</v>
      </c>
      <c r="AO52">
        <f t="shared" si="85"/>
        <v>-7.5197417024659909</v>
      </c>
      <c r="AP52">
        <f t="shared" si="85"/>
        <v>-7.5196595844384051</v>
      </c>
      <c r="AQ52">
        <f t="shared" si="85"/>
        <v>-7.5191492215003199</v>
      </c>
      <c r="AR52">
        <f t="shared" si="85"/>
        <v>-7.5159939478057183</v>
      </c>
      <c r="AS52">
        <f t="shared" si="85"/>
        <v>-7.4970819998419387</v>
      </c>
      <c r="AT52">
        <f t="shared" si="85"/>
        <v>-7.3992722174150263</v>
      </c>
      <c r="AU52">
        <f t="shared" si="42"/>
        <v>-7.0568715413872347</v>
      </c>
      <c r="AV52" s="246">
        <f t="shared" si="43"/>
        <v>1.7598688959542298E-2</v>
      </c>
      <c r="AW52" s="247">
        <f t="shared" si="44"/>
        <v>9.6077430420065217E-3</v>
      </c>
      <c r="AX52" s="248">
        <f t="shared" si="45"/>
        <v>9.2308726361224736E-6</v>
      </c>
      <c r="AY52" s="247">
        <f t="shared" si="46"/>
        <v>3.7613264552053889E-2</v>
      </c>
      <c r="BA52">
        <f t="shared" si="47"/>
        <v>-2.2307139189545566E-3</v>
      </c>
      <c r="BB52">
        <f t="shared" si="48"/>
        <v>0.83105947060291085</v>
      </c>
      <c r="BC52">
        <f t="shared" si="49"/>
        <v>-0.97118126163823892</v>
      </c>
      <c r="BD52">
        <f t="shared" si="50"/>
        <v>-1.8949868786650666E-2</v>
      </c>
      <c r="BE52">
        <f t="shared" si="51"/>
        <v>-3.0298906917315014</v>
      </c>
      <c r="BF52">
        <f t="shared" si="52"/>
        <v>-17.886167614831024</v>
      </c>
      <c r="BG52">
        <f t="shared" si="86"/>
        <v>-15.575397948476883</v>
      </c>
      <c r="BH52">
        <f t="shared" si="86"/>
        <v>-15.575397348170549</v>
      </c>
      <c r="BI52">
        <f t="shared" si="86"/>
        <v>-15.575400910640566</v>
      </c>
      <c r="BJ52">
        <f t="shared" si="86"/>
        <v>-15.575379769421925</v>
      </c>
      <c r="BK52">
        <f t="shared" si="86"/>
        <v>-15.575505229570499</v>
      </c>
      <c r="BL52">
        <f t="shared" si="86"/>
        <v>-15.574760669865533</v>
      </c>
      <c r="BM52">
        <f t="shared" si="86"/>
        <v>-15.579178283975526</v>
      </c>
      <c r="BN52">
        <f t="shared" si="54"/>
        <v>-15.552927691647271</v>
      </c>
      <c r="BQ52">
        <f t="shared" si="62"/>
        <v>2.0549063550694593E-2</v>
      </c>
      <c r="BR52">
        <v>-10000</v>
      </c>
      <c r="BS52">
        <f t="shared" si="63"/>
        <v>2.145780977058924E-2</v>
      </c>
      <c r="BT52">
        <f t="shared" si="64"/>
        <v>1.255997405895627E-2</v>
      </c>
      <c r="BU52">
        <f t="shared" si="65"/>
        <v>8.8978357116329711E-3</v>
      </c>
      <c r="BV52">
        <f t="shared" si="66"/>
        <v>0.51100953107657832</v>
      </c>
      <c r="BW52">
        <f t="shared" si="67"/>
        <v>0.82091878604611013</v>
      </c>
      <c r="BX52">
        <f t="shared" si="68"/>
        <v>3.0773902339699801</v>
      </c>
      <c r="BY52">
        <f t="shared" si="69"/>
        <v>31.140772775513216</v>
      </c>
      <c r="BZ52">
        <f t="shared" ref="BZ52:CF61" si="87">$CG52+$AB$7*SIN(CA52)</f>
        <v>-3.2512589280631223</v>
      </c>
      <c r="CA52">
        <f t="shared" si="87"/>
        <v>-3.2523238761389628</v>
      </c>
      <c r="CB52">
        <f t="shared" si="87"/>
        <v>-3.2501373840960768</v>
      </c>
      <c r="CC52">
        <f t="shared" si="87"/>
        <v>-3.254627142736858</v>
      </c>
      <c r="CD52">
        <f t="shared" si="87"/>
        <v>-3.2454102125743458</v>
      </c>
      <c r="CE52">
        <f t="shared" si="87"/>
        <v>-3.2643419015911062</v>
      </c>
      <c r="CF52">
        <f t="shared" si="87"/>
        <v>-3.2254961915770868</v>
      </c>
      <c r="CG52">
        <f t="shared" si="70"/>
        <v>-3.3054064145855833</v>
      </c>
      <c r="CI52" s="23">
        <f t="shared" si="71"/>
        <v>-10000</v>
      </c>
      <c r="CJ52" s="86">
        <f t="shared" si="72"/>
        <v>1.1651227839061622E-2</v>
      </c>
      <c r="CK52" s="86">
        <f t="shared" si="73"/>
        <v>1.255997405895627E-2</v>
      </c>
      <c r="CL52">
        <f t="shared" si="74"/>
        <v>-9.087462198946474E-4</v>
      </c>
      <c r="CM52">
        <f t="shared" si="75"/>
        <v>0.89403328524278314</v>
      </c>
      <c r="CN52">
        <f t="shared" si="76"/>
        <v>-0.51759884410013957</v>
      </c>
      <c r="CO52">
        <f t="shared" si="77"/>
        <v>-2.2437949995414801</v>
      </c>
      <c r="CP52">
        <f t="shared" si="78"/>
        <v>-2.0759909684326008</v>
      </c>
      <c r="CQ52">
        <f t="shared" ref="CQ52:CW61" si="88">$CX52+$BB$7*SIN(CR52)</f>
        <v>-8.3857585788989741</v>
      </c>
      <c r="CR52">
        <f t="shared" si="88"/>
        <v>-8.385758521462721</v>
      </c>
      <c r="CS52">
        <f t="shared" si="88"/>
        <v>-8.3857591877672046</v>
      </c>
      <c r="CT52">
        <f t="shared" si="88"/>
        <v>-8.3857514580789037</v>
      </c>
      <c r="CU52">
        <f t="shared" si="88"/>
        <v>-8.3858411226727743</v>
      </c>
      <c r="CV52">
        <f t="shared" si="88"/>
        <v>-8.3848001692526157</v>
      </c>
      <c r="CW52">
        <f t="shared" si="88"/>
        <v>-8.3967739113560853</v>
      </c>
      <c r="CX52">
        <f t="shared" si="79"/>
        <v>-8.2392343152828573</v>
      </c>
    </row>
    <row r="53" spans="1:102" ht="12.95" customHeight="1">
      <c r="A53" s="37" t="s">
        <v>57</v>
      </c>
      <c r="B53" s="38" t="s">
        <v>49</v>
      </c>
      <c r="C53" s="37">
        <v>34711.614999999998</v>
      </c>
      <c r="D53" s="37" t="s">
        <v>53</v>
      </c>
      <c r="E53">
        <f t="shared" si="23"/>
        <v>-25041.950002136502</v>
      </c>
      <c r="F53">
        <f t="shared" si="24"/>
        <v>-25042</v>
      </c>
      <c r="G53">
        <f t="shared" si="25"/>
        <v>1.8074334002449177E-2</v>
      </c>
      <c r="H53" s="116">
        <f t="shared" si="80"/>
        <v>1.8074334002449177E-2</v>
      </c>
      <c r="I53" s="116"/>
      <c r="J53" s="116"/>
      <c r="K53" s="165"/>
      <c r="L53" s="116"/>
      <c r="M53" s="116"/>
      <c r="N53" s="116"/>
      <c r="O53" s="40"/>
      <c r="P53" s="116"/>
      <c r="Q53" s="293">
        <f t="shared" si="27"/>
        <v>19693.114999999998</v>
      </c>
      <c r="R53" s="8">
        <f t="shared" si="28"/>
        <v>3.2668154963209049E-4</v>
      </c>
      <c r="S53" s="116">
        <v>0.1</v>
      </c>
      <c r="T53" s="167">
        <f t="shared" si="29"/>
        <v>3.2668154963209053E-5</v>
      </c>
      <c r="U53" s="116"/>
      <c r="V53" s="116">
        <v>0.1</v>
      </c>
      <c r="W53" s="25"/>
      <c r="X53" s="252"/>
      <c r="Y53" s="41"/>
      <c r="Z53">
        <f t="shared" si="30"/>
        <v>-25042</v>
      </c>
      <c r="AA53" s="246">
        <f t="shared" si="31"/>
        <v>1.9526042124962738E-2</v>
      </c>
      <c r="AB53" s="247">
        <f t="shared" si="32"/>
        <v>-1.4517081225135613E-3</v>
      </c>
      <c r="AC53" s="247">
        <f t="shared" si="33"/>
        <v>1.8074334002449177E-2</v>
      </c>
      <c r="AD53" s="248">
        <f t="shared" si="34"/>
        <v>2.1074564729718491E-7</v>
      </c>
      <c r="AH53">
        <f t="shared" si="35"/>
        <v>-3.6974518390739453E-3</v>
      </c>
      <c r="AI53">
        <f t="shared" si="36"/>
        <v>1.2815113259376929</v>
      </c>
      <c r="AJ53">
        <f t="shared" si="37"/>
        <v>5.9935765367350749E-2</v>
      </c>
      <c r="AK53">
        <f t="shared" si="38"/>
        <v>0.40106280476853245</v>
      </c>
      <c r="AL53">
        <f t="shared" si="39"/>
        <v>0.95878740708168841</v>
      </c>
      <c r="AM53">
        <f t="shared" si="40"/>
        <v>0.51984046284878793</v>
      </c>
      <c r="AN53">
        <f t="shared" si="85"/>
        <v>-5.6926988223680342</v>
      </c>
      <c r="AO53">
        <f t="shared" si="85"/>
        <v>-5.6935438362284412</v>
      </c>
      <c r="AP53">
        <f t="shared" si="85"/>
        <v>-5.6956172821087883</v>
      </c>
      <c r="AQ53">
        <f t="shared" si="85"/>
        <v>-5.7006929089306997</v>
      </c>
      <c r="AR53">
        <f t="shared" si="85"/>
        <v>-5.7130468528257161</v>
      </c>
      <c r="AS53">
        <f t="shared" si="85"/>
        <v>-5.7427183159381299</v>
      </c>
      <c r="AT53">
        <f t="shared" si="85"/>
        <v>-5.8119554192368801</v>
      </c>
      <c r="AU53">
        <f t="shared" si="42"/>
        <v>-5.9651697270549651</v>
      </c>
      <c r="AV53" s="246">
        <f t="shared" si="43"/>
        <v>2.1006757516121421E-2</v>
      </c>
      <c r="AW53" s="247">
        <f t="shared" si="44"/>
        <v>-2.9324235136722436E-3</v>
      </c>
      <c r="AX53" s="248">
        <f t="shared" si="45"/>
        <v>8.5991076635378671E-7</v>
      </c>
      <c r="AY53" s="247">
        <f t="shared" si="46"/>
        <v>2.0291070450364442E-2</v>
      </c>
      <c r="BA53">
        <f t="shared" si="47"/>
        <v>1.4807153911586823E-3</v>
      </c>
      <c r="BB53">
        <f t="shared" si="48"/>
        <v>1.069082297739913</v>
      </c>
      <c r="BC53">
        <f t="shared" si="49"/>
        <v>0.5204947505866907</v>
      </c>
      <c r="BD53">
        <f t="shared" si="50"/>
        <v>-0.1553307314698994</v>
      </c>
      <c r="BE53">
        <f t="shared" si="51"/>
        <v>-1.1523224885671328</v>
      </c>
      <c r="BF53">
        <f t="shared" si="52"/>
        <v>-0.64969566102663401</v>
      </c>
      <c r="BG53">
        <f t="shared" si="86"/>
        <v>-13.567771908488677</v>
      </c>
      <c r="BH53">
        <f t="shared" si="86"/>
        <v>-13.567771821996915</v>
      </c>
      <c r="BI53">
        <f t="shared" si="86"/>
        <v>-13.567770878288382</v>
      </c>
      <c r="BJ53">
        <f t="shared" si="86"/>
        <v>-13.567760581608546</v>
      </c>
      <c r="BK53">
        <f t="shared" si="86"/>
        <v>-13.567648246647522</v>
      </c>
      <c r="BL53">
        <f t="shared" si="86"/>
        <v>-13.566423969689399</v>
      </c>
      <c r="BM53">
        <f t="shared" si="86"/>
        <v>-13.553229178914165</v>
      </c>
      <c r="BN53">
        <f t="shared" si="54"/>
        <v>-13.424593278672447</v>
      </c>
      <c r="BQ53">
        <f t="shared" si="62"/>
        <v>1.998279730737711E-2</v>
      </c>
      <c r="BR53">
        <v>-9000</v>
      </c>
      <c r="BS53">
        <f t="shared" si="63"/>
        <v>2.0166791913698009E-2</v>
      </c>
      <c r="BT53">
        <f t="shared" si="64"/>
        <v>1.1900679686248774E-2</v>
      </c>
      <c r="BU53">
        <f t="shared" si="65"/>
        <v>8.2661122274492339E-3</v>
      </c>
      <c r="BV53">
        <f t="shared" si="66"/>
        <v>0.51000634980480219</v>
      </c>
      <c r="BW53">
        <f t="shared" si="67"/>
        <v>0.7794107624682014</v>
      </c>
      <c r="BX53">
        <f t="shared" si="68"/>
        <v>-3.1365017178606678</v>
      </c>
      <c r="BY53">
        <f t="shared" si="69"/>
        <v>-392.854238750592</v>
      </c>
      <c r="BZ53">
        <f t="shared" si="87"/>
        <v>-3.1328909585672586</v>
      </c>
      <c r="CA53">
        <f t="shared" si="87"/>
        <v>-3.1328027541110659</v>
      </c>
      <c r="CB53">
        <f t="shared" si="87"/>
        <v>-3.132982770018069</v>
      </c>
      <c r="CC53">
        <f t="shared" si="87"/>
        <v>-3.1326153764093143</v>
      </c>
      <c r="CD53">
        <f t="shared" si="87"/>
        <v>-3.133365187045011</v>
      </c>
      <c r="CE53">
        <f t="shared" si="87"/>
        <v>-3.131834899234057</v>
      </c>
      <c r="CF53">
        <f t="shared" si="87"/>
        <v>-3.1349580417539364</v>
      </c>
      <c r="CG53">
        <f t="shared" si="70"/>
        <v>-3.1285839632845995</v>
      </c>
      <c r="CI53" s="23">
        <f t="shared" si="71"/>
        <v>-9000</v>
      </c>
      <c r="CJ53" s="86">
        <f t="shared" si="72"/>
        <v>1.1716685079927874E-2</v>
      </c>
      <c r="CK53" s="86">
        <f t="shared" si="73"/>
        <v>1.1900679686248774E-2</v>
      </c>
      <c r="CL53">
        <f t="shared" si="74"/>
        <v>-1.8399460632089883E-4</v>
      </c>
      <c r="CM53">
        <f t="shared" si="75"/>
        <v>0.93833081084252379</v>
      </c>
      <c r="CN53">
        <f t="shared" si="76"/>
        <v>-0.2399083426481122</v>
      </c>
      <c r="CO53">
        <f t="shared" si="77"/>
        <v>-1.9420241971840839</v>
      </c>
      <c r="CP53">
        <f t="shared" si="78"/>
        <v>-1.4623729407256985</v>
      </c>
      <c r="CQ53">
        <f t="shared" si="88"/>
        <v>-8.060883208558149</v>
      </c>
      <c r="CR53">
        <f t="shared" si="88"/>
        <v>-8.0608832083692334</v>
      </c>
      <c r="CS53">
        <f t="shared" si="88"/>
        <v>-8.0608832137787783</v>
      </c>
      <c r="CT53">
        <f t="shared" si="88"/>
        <v>-8.0608830588788329</v>
      </c>
      <c r="CU53">
        <f t="shared" si="88"/>
        <v>-8.0608874943245539</v>
      </c>
      <c r="CV53">
        <f t="shared" si="88"/>
        <v>-8.06076045150391</v>
      </c>
      <c r="CW53">
        <f t="shared" si="88"/>
        <v>-8.0643693584817573</v>
      </c>
      <c r="CX53">
        <f t="shared" si="79"/>
        <v>-7.894508948749845</v>
      </c>
    </row>
    <row r="54" spans="1:102" ht="12.95" customHeight="1">
      <c r="A54" s="37" t="s">
        <v>57</v>
      </c>
      <c r="B54" s="38" t="s">
        <v>49</v>
      </c>
      <c r="C54" s="37">
        <v>35468.603999999999</v>
      </c>
      <c r="D54" s="37" t="s">
        <v>53</v>
      </c>
      <c r="E54">
        <f t="shared" si="23"/>
        <v>-22947.940192894075</v>
      </c>
      <c r="F54">
        <f t="shared" si="24"/>
        <v>-22948</v>
      </c>
      <c r="G54">
        <f t="shared" si="25"/>
        <v>2.1620396000798792E-2</v>
      </c>
      <c r="H54" s="116">
        <f t="shared" si="80"/>
        <v>2.1620396000798792E-2</v>
      </c>
      <c r="I54" s="116"/>
      <c r="J54" s="116"/>
      <c r="K54" s="165"/>
      <c r="L54" s="116"/>
      <c r="M54" s="116"/>
      <c r="N54" s="116"/>
      <c r="O54" s="40"/>
      <c r="P54" s="116"/>
      <c r="Q54" s="293">
        <f t="shared" si="27"/>
        <v>20450.103999999999</v>
      </c>
      <c r="R54" s="8">
        <f t="shared" si="28"/>
        <v>4.6744152323135638E-4</v>
      </c>
      <c r="S54" s="116">
        <v>0.1</v>
      </c>
      <c r="T54" s="167">
        <f t="shared" si="29"/>
        <v>4.6744152323135643E-5</v>
      </c>
      <c r="U54" s="116"/>
      <c r="V54" s="116">
        <v>0.1</v>
      </c>
      <c r="W54" s="25"/>
      <c r="X54" s="252"/>
      <c r="Y54" s="41"/>
      <c r="Z54">
        <f t="shared" si="30"/>
        <v>-22948</v>
      </c>
      <c r="AA54" s="246">
        <f t="shared" si="31"/>
        <v>2.334068523581137E-2</v>
      </c>
      <c r="AB54" s="247">
        <f t="shared" si="32"/>
        <v>-1.7202892350125787E-3</v>
      </c>
      <c r="AC54" s="247">
        <f t="shared" si="33"/>
        <v>2.1620396000798792E-2</v>
      </c>
      <c r="AD54" s="248">
        <f t="shared" si="34"/>
        <v>2.9593950521001636E-7</v>
      </c>
      <c r="AH54">
        <f t="shared" si="35"/>
        <v>1.6855298874757453E-3</v>
      </c>
      <c r="AI54">
        <f t="shared" si="36"/>
        <v>0.95978490793337234</v>
      </c>
      <c r="AJ54">
        <f t="shared" si="37"/>
        <v>0.68466549843480617</v>
      </c>
      <c r="AK54">
        <f t="shared" si="38"/>
        <v>0.48834695286248347</v>
      </c>
      <c r="AL54">
        <f t="shared" si="39"/>
        <v>1.6529603593050552</v>
      </c>
      <c r="AM54">
        <f t="shared" si="40"/>
        <v>1.0857344127136064</v>
      </c>
      <c r="AN54">
        <f t="shared" si="85"/>
        <v>-5.1513736537231969</v>
      </c>
      <c r="AO54">
        <f t="shared" si="85"/>
        <v>-5.1514223177157108</v>
      </c>
      <c r="AP54">
        <f t="shared" si="85"/>
        <v>-5.1516559047029853</v>
      </c>
      <c r="AQ54">
        <f t="shared" si="85"/>
        <v>-5.1527755090793379</v>
      </c>
      <c r="AR54">
        <f t="shared" si="85"/>
        <v>-5.1581053870024407</v>
      </c>
      <c r="AS54">
        <f t="shared" si="85"/>
        <v>-5.1827058246184254</v>
      </c>
      <c r="AT54">
        <f t="shared" si="85"/>
        <v>-5.2836500833196673</v>
      </c>
      <c r="AU54">
        <f t="shared" si="42"/>
        <v>-5.5949035140307082</v>
      </c>
      <c r="AV54" s="246">
        <f t="shared" si="43"/>
        <v>2.5647191641942201E-2</v>
      </c>
      <c r="AW54" s="247">
        <f t="shared" si="44"/>
        <v>-4.0267956411434089E-3</v>
      </c>
      <c r="AX54" s="248">
        <f t="shared" si="45"/>
        <v>1.6215083135531558E-6</v>
      </c>
      <c r="AY54" s="247">
        <f t="shared" si="46"/>
        <v>1.7628359707192218E-2</v>
      </c>
      <c r="BA54">
        <f t="shared" si="47"/>
        <v>2.3065064061308311E-3</v>
      </c>
      <c r="BB54">
        <f t="shared" si="48"/>
        <v>1.1667876238534762</v>
      </c>
      <c r="BC54">
        <f t="shared" si="49"/>
        <v>0.99783896187963161</v>
      </c>
      <c r="BD54">
        <f t="shared" si="50"/>
        <v>-3.2892073958802046E-2</v>
      </c>
      <c r="BE54">
        <f t="shared" si="51"/>
        <v>-0.19471077973262191</v>
      </c>
      <c r="BF54">
        <f t="shared" si="52"/>
        <v>-9.7664140927910564E-2</v>
      </c>
      <c r="BG54">
        <f t="shared" si="86"/>
        <v>-12.73051822216604</v>
      </c>
      <c r="BH54">
        <f t="shared" si="86"/>
        <v>-12.730517706254293</v>
      </c>
      <c r="BI54">
        <f t="shared" si="86"/>
        <v>-12.730514630131104</v>
      </c>
      <c r="BJ54">
        <f t="shared" si="86"/>
        <v>-12.730496288782746</v>
      </c>
      <c r="BK54">
        <f t="shared" si="86"/>
        <v>-12.730386929864933</v>
      </c>
      <c r="BL54">
        <f t="shared" si="86"/>
        <v>-12.72973492653078</v>
      </c>
      <c r="BM54">
        <f t="shared" si="86"/>
        <v>-12.725849093910311</v>
      </c>
      <c r="BN54">
        <f t="shared" si="54"/>
        <v>-12.702738361152317</v>
      </c>
      <c r="BQ54">
        <f t="shared" si="62"/>
        <v>1.9365689869231248E-2</v>
      </c>
      <c r="BR54">
        <v>-8000</v>
      </c>
      <c r="BS54">
        <f t="shared" si="63"/>
        <v>1.8765943543722602E-2</v>
      </c>
      <c r="BT54">
        <f t="shared" si="64"/>
        <v>1.1247571822516031E-2</v>
      </c>
      <c r="BU54">
        <f t="shared" si="65"/>
        <v>7.5183717212065695E-3</v>
      </c>
      <c r="BV54">
        <f t="shared" si="66"/>
        <v>0.51135688054250883</v>
      </c>
      <c r="BW54">
        <f t="shared" si="67"/>
        <v>0.73412614866359072</v>
      </c>
      <c r="BX54">
        <f t="shared" si="68"/>
        <v>-3.0671557953101618</v>
      </c>
      <c r="BY54">
        <f t="shared" si="69"/>
        <v>-26.856002343445585</v>
      </c>
      <c r="BZ54">
        <f t="shared" si="87"/>
        <v>-3.0144734102448547</v>
      </c>
      <c r="CA54">
        <f t="shared" si="87"/>
        <v>-3.0132571971388287</v>
      </c>
      <c r="CB54">
        <f t="shared" si="87"/>
        <v>-3.0157594443507301</v>
      </c>
      <c r="CC54">
        <f t="shared" si="87"/>
        <v>-3.0106104200888164</v>
      </c>
      <c r="CD54">
        <f t="shared" si="87"/>
        <v>-3.0212022316188873</v>
      </c>
      <c r="CE54">
        <f t="shared" si="87"/>
        <v>-2.999398205653486</v>
      </c>
      <c r="CF54">
        <f t="shared" si="87"/>
        <v>-3.0442211175708165</v>
      </c>
      <c r="CG54">
        <f t="shared" si="70"/>
        <v>-2.9517615119836176</v>
      </c>
      <c r="CI54" s="23">
        <f t="shared" si="71"/>
        <v>-8000</v>
      </c>
      <c r="CJ54" s="86">
        <f t="shared" si="72"/>
        <v>1.1847318148024678E-2</v>
      </c>
      <c r="CK54" s="86">
        <f t="shared" si="73"/>
        <v>1.1247571822516031E-2</v>
      </c>
      <c r="CL54">
        <f t="shared" si="74"/>
        <v>5.9974632550864712E-4</v>
      </c>
      <c r="CM54">
        <f t="shared" si="75"/>
        <v>0.99397001847617183</v>
      </c>
      <c r="CN54">
        <f t="shared" si="76"/>
        <v>9.3342433445370854E-2</v>
      </c>
      <c r="CO54">
        <f t="shared" si="77"/>
        <v>-1.6062742484541517</v>
      </c>
      <c r="CP54">
        <f t="shared" si="78"/>
        <v>-1.0361224859993139</v>
      </c>
      <c r="CQ54">
        <f t="shared" si="88"/>
        <v>-7.7182193175062697</v>
      </c>
      <c r="CR54">
        <f t="shared" si="88"/>
        <v>-7.7182193174660307</v>
      </c>
      <c r="CS54">
        <f t="shared" si="88"/>
        <v>-7.7182193157171763</v>
      </c>
      <c r="CT54">
        <f t="shared" si="88"/>
        <v>-7.7182192397090086</v>
      </c>
      <c r="CU54">
        <f t="shared" si="88"/>
        <v>-7.7182159363061897</v>
      </c>
      <c r="CV54">
        <f t="shared" si="88"/>
        <v>-7.7180724437004926</v>
      </c>
      <c r="CW54">
        <f t="shared" si="88"/>
        <v>-7.7119784513359333</v>
      </c>
      <c r="CX54">
        <f t="shared" si="79"/>
        <v>-7.5497835822168309</v>
      </c>
    </row>
    <row r="55" spans="1:102" ht="12.95" customHeight="1">
      <c r="A55" s="37" t="s">
        <v>60</v>
      </c>
      <c r="B55" s="38" t="s">
        <v>45</v>
      </c>
      <c r="C55" s="37">
        <v>35721.474000000002</v>
      </c>
      <c r="D55" s="37" t="s">
        <v>53</v>
      </c>
      <c r="E55">
        <f t="shared" si="23"/>
        <v>-22248.44223392355</v>
      </c>
      <c r="F55">
        <f t="shared" si="24"/>
        <v>-22248.5</v>
      </c>
      <c r="G55">
        <f t="shared" si="25"/>
        <v>2.0882559503661469E-2</v>
      </c>
      <c r="H55" s="116">
        <f t="shared" si="80"/>
        <v>2.0882559503661469E-2</v>
      </c>
      <c r="I55" s="116"/>
      <c r="J55" s="116"/>
      <c r="K55" s="165"/>
      <c r="L55" s="116"/>
      <c r="M55" s="116"/>
      <c r="N55" s="116"/>
      <c r="O55" s="40"/>
      <c r="P55" s="116"/>
      <c r="Q55" s="293">
        <f t="shared" si="27"/>
        <v>20702.974000000002</v>
      </c>
      <c r="R55" s="8">
        <f t="shared" si="28"/>
        <v>4.3608129142396195E-4</v>
      </c>
      <c r="S55" s="116">
        <v>0.1</v>
      </c>
      <c r="T55" s="167">
        <f t="shared" si="29"/>
        <v>4.3608129142396199E-5</v>
      </c>
      <c r="V55" s="116">
        <v>0.1</v>
      </c>
      <c r="W55" s="25"/>
      <c r="X55" s="252"/>
      <c r="Y55" s="41"/>
      <c r="Z55">
        <f t="shared" si="30"/>
        <v>-22248.5</v>
      </c>
      <c r="AA55" s="246">
        <f t="shared" si="31"/>
        <v>2.4293360715756065E-2</v>
      </c>
      <c r="AB55" s="247">
        <f t="shared" si="32"/>
        <v>-3.4108012120945969E-3</v>
      </c>
      <c r="AC55" s="247">
        <f t="shared" si="33"/>
        <v>2.0882559503661469E-2</v>
      </c>
      <c r="AD55" s="248">
        <f t="shared" si="34"/>
        <v>1.1633564908425971E-6</v>
      </c>
      <c r="AH55">
        <f t="shared" si="35"/>
        <v>3.1560639737337639E-3</v>
      </c>
      <c r="AI55">
        <f t="shared" si="36"/>
        <v>0.88332546589519023</v>
      </c>
      <c r="AJ55">
        <f t="shared" si="37"/>
        <v>0.79097529616411066</v>
      </c>
      <c r="AK55">
        <f t="shared" si="38"/>
        <v>0.4759065592019357</v>
      </c>
      <c r="AL55">
        <f t="shared" si="39"/>
        <v>1.811217075007248</v>
      </c>
      <c r="AM55">
        <f t="shared" si="40"/>
        <v>1.2747765761458791</v>
      </c>
      <c r="AN55">
        <f t="shared" si="85"/>
        <v>-5.0015618819116208</v>
      </c>
      <c r="AO55">
        <f t="shared" si="85"/>
        <v>-5.0015683312761343</v>
      </c>
      <c r="AP55">
        <f t="shared" si="85"/>
        <v>-5.0016144831992211</v>
      </c>
      <c r="AQ55">
        <f t="shared" si="85"/>
        <v>-5.0019445396468702</v>
      </c>
      <c r="AR55">
        <f t="shared" si="85"/>
        <v>-5.0042943730799347</v>
      </c>
      <c r="AS55">
        <f t="shared" si="85"/>
        <v>-5.0205211481346961</v>
      </c>
      <c r="AT55">
        <f t="shared" si="85"/>
        <v>-5.1156509143337754</v>
      </c>
      <c r="AU55">
        <f t="shared" si="42"/>
        <v>-5.4712162093456698</v>
      </c>
      <c r="AV55" s="246">
        <f t="shared" si="43"/>
        <v>2.6527826194264796E-2</v>
      </c>
      <c r="AW55" s="247">
        <f t="shared" si="44"/>
        <v>-5.6452666906033275E-3</v>
      </c>
      <c r="AX55" s="248">
        <f t="shared" si="45"/>
        <v>3.1869036008035444E-6</v>
      </c>
      <c r="AY55" s="247">
        <f t="shared" si="46"/>
        <v>1.5492030051418974E-2</v>
      </c>
      <c r="BA55">
        <f t="shared" si="47"/>
        <v>2.2344654785087306E-3</v>
      </c>
      <c r="BB55">
        <f t="shared" si="48"/>
        <v>1.1680986132119409</v>
      </c>
      <c r="BC55">
        <f t="shared" si="49"/>
        <v>0.96142496317946691</v>
      </c>
      <c r="BD55">
        <f t="shared" si="50"/>
        <v>2.5354609762769414E-2</v>
      </c>
      <c r="BE55">
        <f t="shared" si="51"/>
        <v>0.14970330585439351</v>
      </c>
      <c r="BF55">
        <f t="shared" si="52"/>
        <v>7.499175912583704E-2</v>
      </c>
      <c r="BG55">
        <f t="shared" si="86"/>
        <v>-12.440213104599065</v>
      </c>
      <c r="BH55">
        <f t="shared" si="86"/>
        <v>-12.440213514397538</v>
      </c>
      <c r="BI55">
        <f t="shared" si="86"/>
        <v>-12.440215944287374</v>
      </c>
      <c r="BJ55">
        <f t="shared" si="86"/>
        <v>-12.440230352243283</v>
      </c>
      <c r="BK55">
        <f t="shared" si="86"/>
        <v>-12.440315783227209</v>
      </c>
      <c r="BL55">
        <f t="shared" si="86"/>
        <v>-12.440822321393583</v>
      </c>
      <c r="BM55">
        <f t="shared" si="86"/>
        <v>-12.443825031491992</v>
      </c>
      <c r="BN55">
        <f t="shared" si="54"/>
        <v>-12.461602967262474</v>
      </c>
      <c r="BQ55">
        <f t="shared" si="62"/>
        <v>1.8614366131078763E-2</v>
      </c>
      <c r="BR55">
        <v>-7000</v>
      </c>
      <c r="BS55">
        <f t="shared" si="63"/>
        <v>1.7260522256414591E-2</v>
      </c>
      <c r="BT55">
        <f t="shared" si="64"/>
        <v>1.0600650467758047E-2</v>
      </c>
      <c r="BU55">
        <f t="shared" si="65"/>
        <v>6.6598717886565423E-3</v>
      </c>
      <c r="BV55">
        <f t="shared" si="66"/>
        <v>0.51511030283733561</v>
      </c>
      <c r="BW55">
        <f t="shared" si="67"/>
        <v>0.68475362879580948</v>
      </c>
      <c r="BX55">
        <f t="shared" si="68"/>
        <v>-2.9970425373775416</v>
      </c>
      <c r="BY55">
        <f t="shared" si="69"/>
        <v>-13.811931688097657</v>
      </c>
      <c r="BZ55">
        <f t="shared" si="87"/>
        <v>-2.8953398561096928</v>
      </c>
      <c r="CA55">
        <f t="shared" si="87"/>
        <v>-2.8933344784743467</v>
      </c>
      <c r="CB55">
        <f t="shared" si="87"/>
        <v>-2.8975542815400437</v>
      </c>
      <c r="CC55">
        <f t="shared" si="87"/>
        <v>-2.8886695345248863</v>
      </c>
      <c r="CD55">
        <f t="shared" si="87"/>
        <v>-2.9073534756367545</v>
      </c>
      <c r="CE55">
        <f t="shared" si="87"/>
        <v>-2.8679571073534698</v>
      </c>
      <c r="CF55">
        <f t="shared" si="87"/>
        <v>-2.9506008591124595</v>
      </c>
      <c r="CG55">
        <f t="shared" si="70"/>
        <v>-2.7749390606826356</v>
      </c>
      <c r="CI55" s="23">
        <f t="shared" si="71"/>
        <v>-7000</v>
      </c>
      <c r="CJ55" s="86">
        <f t="shared" si="72"/>
        <v>1.195449434242222E-2</v>
      </c>
      <c r="CK55" s="86">
        <f t="shared" si="73"/>
        <v>1.0600650467758047E-2</v>
      </c>
      <c r="CL55">
        <f t="shared" si="74"/>
        <v>1.3538438746641724E-3</v>
      </c>
      <c r="CM55">
        <f t="shared" si="75"/>
        <v>1.0572203173699837</v>
      </c>
      <c r="CN55">
        <f t="shared" si="76"/>
        <v>0.45489097754500329</v>
      </c>
      <c r="CO55">
        <f t="shared" si="77"/>
        <v>-1.2275029735081353</v>
      </c>
      <c r="CP55">
        <f t="shared" si="78"/>
        <v>-0.70451760979869604</v>
      </c>
      <c r="CQ55">
        <f t="shared" si="88"/>
        <v>-7.3542708097220304</v>
      </c>
      <c r="CR55">
        <f t="shared" si="88"/>
        <v>-7.3542707637409386</v>
      </c>
      <c r="CS55">
        <f t="shared" si="88"/>
        <v>-7.3542701992734942</v>
      </c>
      <c r="CT55">
        <f t="shared" si="88"/>
        <v>-7.3542632698750241</v>
      </c>
      <c r="CU55">
        <f t="shared" si="88"/>
        <v>-7.3541782117927639</v>
      </c>
      <c r="CV55">
        <f t="shared" si="88"/>
        <v>-7.3531352045758167</v>
      </c>
      <c r="CW55">
        <f t="shared" si="88"/>
        <v>-7.3405031435322439</v>
      </c>
      <c r="CX55">
        <f t="shared" si="79"/>
        <v>-7.2050582156838185</v>
      </c>
    </row>
    <row r="56" spans="1:102" ht="12.95" customHeight="1">
      <c r="A56" s="37" t="s">
        <v>60</v>
      </c>
      <c r="B56" s="38" t="s">
        <v>45</v>
      </c>
      <c r="C56" s="43">
        <v>35725.464999999997</v>
      </c>
      <c r="D56" s="37" t="s">
        <v>53</v>
      </c>
      <c r="E56">
        <f t="shared" si="23"/>
        <v>-22237.40218823111</v>
      </c>
      <c r="F56">
        <f t="shared" si="24"/>
        <v>-22237.5</v>
      </c>
      <c r="G56">
        <f t="shared" si="25"/>
        <v>3.5359162502572872E-2</v>
      </c>
      <c r="H56" s="116">
        <f t="shared" si="80"/>
        <v>3.5359162502572872E-2</v>
      </c>
      <c r="I56" s="116"/>
      <c r="J56" s="116"/>
      <c r="K56" s="165"/>
      <c r="L56" s="116"/>
      <c r="M56" s="116"/>
      <c r="N56" s="116"/>
      <c r="O56" s="40"/>
      <c r="P56" s="116"/>
      <c r="Q56" s="293">
        <f t="shared" si="27"/>
        <v>20706.964999999997</v>
      </c>
      <c r="R56" s="8">
        <f t="shared" si="28"/>
        <v>1.2502703728833554E-3</v>
      </c>
      <c r="S56" s="116">
        <v>0.1</v>
      </c>
      <c r="T56" s="167">
        <f t="shared" si="29"/>
        <v>1.2502703728833555E-4</v>
      </c>
      <c r="V56" s="116">
        <v>0.1</v>
      </c>
      <c r="W56" s="25"/>
      <c r="X56" s="252"/>
      <c r="Y56" s="41"/>
      <c r="Z56">
        <f t="shared" si="30"/>
        <v>-22237.5</v>
      </c>
      <c r="AA56" s="246">
        <f t="shared" si="31"/>
        <v>2.4306961382713065E-2</v>
      </c>
      <c r="AB56" s="247">
        <f t="shared" si="32"/>
        <v>1.1052201119859807E-2</v>
      </c>
      <c r="AC56" s="247">
        <f t="shared" si="33"/>
        <v>3.5359162502572872E-2</v>
      </c>
      <c r="AD56" s="248">
        <f t="shared" si="34"/>
        <v>1.2215114959383039E-5</v>
      </c>
      <c r="AH56">
        <f t="shared" si="35"/>
        <v>3.1777840603130652E-3</v>
      </c>
      <c r="AI56">
        <f t="shared" si="36"/>
        <v>0.88223676159094533</v>
      </c>
      <c r="AJ56">
        <f t="shared" si="37"/>
        <v>0.79237330800142114</v>
      </c>
      <c r="AK56">
        <f t="shared" si="38"/>
        <v>0.47563832864836719</v>
      </c>
      <c r="AL56">
        <f t="shared" si="39"/>
        <v>1.8135053618617822</v>
      </c>
      <c r="AM56">
        <f t="shared" si="40"/>
        <v>1.2777844042471305</v>
      </c>
      <c r="AN56">
        <f t="shared" si="85"/>
        <v>-4.9993022602213406</v>
      </c>
      <c r="AO56">
        <f t="shared" si="85"/>
        <v>-4.9993084621675026</v>
      </c>
      <c r="AP56">
        <f t="shared" si="85"/>
        <v>-4.9993531834369431</v>
      </c>
      <c r="AQ56">
        <f t="shared" si="85"/>
        <v>-4.9996754611548564</v>
      </c>
      <c r="AR56">
        <f t="shared" si="85"/>
        <v>-5.0019876000090067</v>
      </c>
      <c r="AS56">
        <f t="shared" si="85"/>
        <v>-5.0180776513332299</v>
      </c>
      <c r="AT56">
        <f t="shared" si="85"/>
        <v>-5.1130507585613127</v>
      </c>
      <c r="AU56">
        <f t="shared" si="42"/>
        <v>-5.469271162381359</v>
      </c>
      <c r="AV56" s="246">
        <f t="shared" si="43"/>
        <v>2.6538765977781268E-2</v>
      </c>
      <c r="AW56" s="247">
        <f t="shared" si="44"/>
        <v>8.8203965247916037E-3</v>
      </c>
      <c r="AX56" s="248">
        <f t="shared" si="45"/>
        <v>7.7799394854555799E-6</v>
      </c>
      <c r="AY56" s="247">
        <f t="shared" si="46"/>
        <v>2.9949573847191605E-2</v>
      </c>
      <c r="BA56">
        <f t="shared" si="47"/>
        <v>2.231804595068203E-3</v>
      </c>
      <c r="BB56">
        <f t="shared" si="48"/>
        <v>1.1679590901634314</v>
      </c>
      <c r="BC56">
        <f t="shared" si="49"/>
        <v>0.95992390368968639</v>
      </c>
      <c r="BD56">
        <f t="shared" si="50"/>
        <v>2.6262978343522217E-2</v>
      </c>
      <c r="BE56">
        <f t="shared" si="51"/>
        <v>0.15510932011547329</v>
      </c>
      <c r="BF56">
        <f t="shared" si="52"/>
        <v>7.7710525054443355E-2</v>
      </c>
      <c r="BG56">
        <f t="shared" si="86"/>
        <v>-12.435652153226416</v>
      </c>
      <c r="BH56">
        <f t="shared" si="86"/>
        <v>-12.435652576358457</v>
      </c>
      <c r="BI56">
        <f t="shared" si="86"/>
        <v>-12.435655086787643</v>
      </c>
      <c r="BJ56">
        <f t="shared" si="86"/>
        <v>-12.435669981068541</v>
      </c>
      <c r="BK56">
        <f t="shared" si="86"/>
        <v>-12.435758347671129</v>
      </c>
      <c r="BL56">
        <f t="shared" si="86"/>
        <v>-12.436282598735671</v>
      </c>
      <c r="BM56">
        <f t="shared" si="86"/>
        <v>-12.439392079990048</v>
      </c>
      <c r="BN56">
        <f t="shared" si="54"/>
        <v>-12.457810988230611</v>
      </c>
      <c r="BQ56">
        <f t="shared" si="62"/>
        <v>1.761411817738931E-2</v>
      </c>
      <c r="BR56">
        <v>-6000</v>
      </c>
      <c r="BS56">
        <f t="shared" si="63"/>
        <v>1.5655587646970479E-2</v>
      </c>
      <c r="BT56">
        <f t="shared" si="64"/>
        <v>9.9599156219748203E-3</v>
      </c>
      <c r="BU56">
        <f t="shared" si="65"/>
        <v>5.695672024995658E-3</v>
      </c>
      <c r="BV56">
        <f t="shared" si="66"/>
        <v>0.5214021773960853</v>
      </c>
      <c r="BW56">
        <f t="shared" si="67"/>
        <v>0.63086302519962467</v>
      </c>
      <c r="BX56">
        <f t="shared" si="68"/>
        <v>-2.9254419612786986</v>
      </c>
      <c r="BY56">
        <f t="shared" si="69"/>
        <v>-9.2167508454689386</v>
      </c>
      <c r="BZ56">
        <f t="shared" si="87"/>
        <v>-2.7748561993921701</v>
      </c>
      <c r="CA56">
        <f t="shared" si="87"/>
        <v>-2.7725818065684944</v>
      </c>
      <c r="CB56">
        <f t="shared" si="87"/>
        <v>-2.7775536685986189</v>
      </c>
      <c r="CC56">
        <f t="shared" si="87"/>
        <v>-2.7666726614021386</v>
      </c>
      <c r="CD56">
        <f t="shared" si="87"/>
        <v>-2.7904276544680968</v>
      </c>
      <c r="CE56">
        <f t="shared" si="87"/>
        <v>-2.7382754721902955</v>
      </c>
      <c r="CF56">
        <f t="shared" si="87"/>
        <v>-2.8515026226652731</v>
      </c>
      <c r="CG56">
        <f t="shared" si="70"/>
        <v>-2.5981166093816519</v>
      </c>
      <c r="CI56" s="23">
        <f t="shared" si="71"/>
        <v>-6000</v>
      </c>
      <c r="CJ56" s="86">
        <f t="shared" si="72"/>
        <v>1.1918446152393651E-2</v>
      </c>
      <c r="CK56" s="86">
        <f t="shared" si="73"/>
        <v>9.9599156219748203E-3</v>
      </c>
      <c r="CL56">
        <f t="shared" si="74"/>
        <v>1.9585305304188304E-3</v>
      </c>
      <c r="CM56">
        <f t="shared" si="75"/>
        <v>1.1183770050630637</v>
      </c>
      <c r="CN56">
        <f t="shared" si="76"/>
        <v>0.78285125945266132</v>
      </c>
      <c r="CO56">
        <f t="shared" si="77"/>
        <v>-0.80051758414897856</v>
      </c>
      <c r="CP56">
        <f t="shared" si="78"/>
        <v>-0.42309830434643297</v>
      </c>
      <c r="CQ56">
        <f t="shared" si="88"/>
        <v>-6.9678419892824417</v>
      </c>
      <c r="CR56">
        <f t="shared" si="88"/>
        <v>-6.9678414785131482</v>
      </c>
      <c r="CS56">
        <f t="shared" si="88"/>
        <v>-6.9678375998934658</v>
      </c>
      <c r="CT56">
        <f t="shared" si="88"/>
        <v>-6.9678081472890421</v>
      </c>
      <c r="CU56">
        <f t="shared" si="88"/>
        <v>-6.9675845197137045</v>
      </c>
      <c r="CV56">
        <f t="shared" si="88"/>
        <v>-6.9658878899824268</v>
      </c>
      <c r="CW56">
        <f t="shared" si="88"/>
        <v>-6.9530909242579622</v>
      </c>
      <c r="CX56">
        <f t="shared" si="79"/>
        <v>-6.8603328491508044</v>
      </c>
    </row>
    <row r="57" spans="1:102" ht="12.95" customHeight="1">
      <c r="A57" s="37" t="s">
        <v>60</v>
      </c>
      <c r="B57" s="38" t="s">
        <v>45</v>
      </c>
      <c r="C57" s="43">
        <v>35730.514999999999</v>
      </c>
      <c r="D57" s="37" t="s">
        <v>53</v>
      </c>
      <c r="E57">
        <f t="shared" si="23"/>
        <v>-22223.432699194043</v>
      </c>
      <c r="F57">
        <f t="shared" si="24"/>
        <v>-22223.5</v>
      </c>
      <c r="G57">
        <f t="shared" si="25"/>
        <v>2.4329384505108465E-2</v>
      </c>
      <c r="H57" s="116">
        <f t="shared" si="80"/>
        <v>2.4329384505108465E-2</v>
      </c>
      <c r="I57" s="116"/>
      <c r="J57" s="116"/>
      <c r="K57" s="165"/>
      <c r="L57" s="116"/>
      <c r="M57" s="116"/>
      <c r="N57" s="116"/>
      <c r="O57" s="40"/>
      <c r="P57" s="116"/>
      <c r="Q57" s="293">
        <f t="shared" si="27"/>
        <v>20712.014999999999</v>
      </c>
      <c r="R57" s="8">
        <f t="shared" si="28"/>
        <v>5.9191895039741179E-4</v>
      </c>
      <c r="S57" s="116">
        <v>0.1</v>
      </c>
      <c r="T57" s="167">
        <f t="shared" si="29"/>
        <v>5.9191895039741185E-5</v>
      </c>
      <c r="U57" s="116"/>
      <c r="V57" s="116">
        <v>0.1</v>
      </c>
      <c r="W57" s="25"/>
      <c r="X57" s="252"/>
      <c r="Y57" s="41"/>
      <c r="Z57">
        <f t="shared" si="30"/>
        <v>-22223.5</v>
      </c>
      <c r="AA57" s="246">
        <f t="shared" si="31"/>
        <v>2.4324210277934605E-2</v>
      </c>
      <c r="AB57" s="247">
        <f t="shared" si="32"/>
        <v>5.1742271738597356E-6</v>
      </c>
      <c r="AC57" s="247">
        <f t="shared" si="33"/>
        <v>2.4329384505108465E-2</v>
      </c>
      <c r="AD57" s="248">
        <f t="shared" si="34"/>
        <v>2.677262684670851E-12</v>
      </c>
      <c r="AH57">
        <f t="shared" si="35"/>
        <v>3.2053656796875597E-3</v>
      </c>
      <c r="AI57">
        <f t="shared" si="36"/>
        <v>0.88085590186854923</v>
      </c>
      <c r="AJ57">
        <f t="shared" si="37"/>
        <v>0.79414164404665877</v>
      </c>
      <c r="AK57">
        <f t="shared" si="38"/>
        <v>0.47529431290563873</v>
      </c>
      <c r="AL57">
        <f t="shared" si="39"/>
        <v>1.8164095817643999</v>
      </c>
      <c r="AM57">
        <f t="shared" si="40"/>
        <v>1.2816145314416703</v>
      </c>
      <c r="AN57">
        <f t="shared" si="85"/>
        <v>-4.9964304039106935</v>
      </c>
      <c r="AO57">
        <f t="shared" si="85"/>
        <v>-4.9964363021855185</v>
      </c>
      <c r="AP57">
        <f t="shared" si="85"/>
        <v>-4.9964792520788306</v>
      </c>
      <c r="AQ57">
        <f t="shared" si="85"/>
        <v>-4.9967918131266682</v>
      </c>
      <c r="AR57">
        <f t="shared" si="85"/>
        <v>-4.9990564406261333</v>
      </c>
      <c r="AS57">
        <f t="shared" si="85"/>
        <v>-5.014972528183308</v>
      </c>
      <c r="AT57">
        <f t="shared" si="85"/>
        <v>-5.1097434188099866</v>
      </c>
      <c r="AU57">
        <f t="shared" si="42"/>
        <v>-5.4667956480631457</v>
      </c>
      <c r="AV57" s="246">
        <f t="shared" si="43"/>
        <v>2.6552561639298831E-2</v>
      </c>
      <c r="AW57" s="247">
        <f t="shared" si="44"/>
        <v>-2.2231771341903669E-3</v>
      </c>
      <c r="AX57" s="248">
        <f t="shared" si="45"/>
        <v>4.9425165699868927E-7</v>
      </c>
      <c r="AY57" s="247">
        <f t="shared" si="46"/>
        <v>1.889566746405668E-2</v>
      </c>
      <c r="BA57">
        <f t="shared" si="47"/>
        <v>2.2283513613642249E-3</v>
      </c>
      <c r="BB57">
        <f t="shared" si="48"/>
        <v>1.1677744689895433</v>
      </c>
      <c r="BC57">
        <f t="shared" si="49"/>
        <v>0.95797344348664892</v>
      </c>
      <c r="BD57">
        <f t="shared" si="50"/>
        <v>2.7417650433193642E-2</v>
      </c>
      <c r="BE57">
        <f t="shared" si="51"/>
        <v>0.16198779565397239</v>
      </c>
      <c r="BF57">
        <f t="shared" si="52"/>
        <v>8.1171470760397921E-2</v>
      </c>
      <c r="BG57">
        <f t="shared" si="86"/>
        <v>-12.429848110189557</v>
      </c>
      <c r="BH57">
        <f t="shared" si="86"/>
        <v>-12.4298485500676</v>
      </c>
      <c r="BI57">
        <f t="shared" si="86"/>
        <v>-12.429851161887159</v>
      </c>
      <c r="BJ57">
        <f t="shared" si="86"/>
        <v>-12.429866669805838</v>
      </c>
      <c r="BK57">
        <f t="shared" si="86"/>
        <v>-12.429958748818047</v>
      </c>
      <c r="BL57">
        <f t="shared" si="86"/>
        <v>-12.430505448435429</v>
      </c>
      <c r="BM57">
        <f t="shared" si="86"/>
        <v>-12.433750525969561</v>
      </c>
      <c r="BN57">
        <f t="shared" si="54"/>
        <v>-12.452984833099148</v>
      </c>
      <c r="BQ57">
        <f t="shared" si="62"/>
        <v>1.623813495822523E-2</v>
      </c>
      <c r="BR57">
        <v>-5000</v>
      </c>
      <c r="BS57">
        <f t="shared" si="63"/>
        <v>1.3956721611401062E-2</v>
      </c>
      <c r="BT57">
        <f t="shared" si="64"/>
        <v>9.3253672851663482E-3</v>
      </c>
      <c r="BU57">
        <f t="shared" si="65"/>
        <v>4.6313543262347136E-3</v>
      </c>
      <c r="BV57">
        <f t="shared" si="66"/>
        <v>0.5304584842386868</v>
      </c>
      <c r="BW57">
        <f t="shared" si="67"/>
        <v>0.57190815622203761</v>
      </c>
      <c r="BX57">
        <f t="shared" si="68"/>
        <v>-2.8516070473794741</v>
      </c>
      <c r="BY57">
        <f t="shared" si="69"/>
        <v>-6.8484952354932256</v>
      </c>
      <c r="BZ57">
        <f t="shared" si="87"/>
        <v>-2.6524226311099928</v>
      </c>
      <c r="CA57">
        <f t="shared" si="87"/>
        <v>-2.6503853809241198</v>
      </c>
      <c r="CB57">
        <f t="shared" si="87"/>
        <v>-2.6550946208925148</v>
      </c>
      <c r="CC57">
        <f t="shared" si="87"/>
        <v>-2.6441908379848611</v>
      </c>
      <c r="CD57">
        <f t="shared" si="87"/>
        <v>-2.6693426339266568</v>
      </c>
      <c r="CE57">
        <f t="shared" si="87"/>
        <v>-2.610795025728482</v>
      </c>
      <c r="CF57">
        <f t="shared" si="87"/>
        <v>-2.7445025941616925</v>
      </c>
      <c r="CG57">
        <f t="shared" si="70"/>
        <v>-2.4212941580806691</v>
      </c>
      <c r="CI57" s="23">
        <f t="shared" si="71"/>
        <v>-5000</v>
      </c>
      <c r="CJ57" s="86">
        <f t="shared" si="72"/>
        <v>1.1606780631990516E-2</v>
      </c>
      <c r="CK57" s="86">
        <f t="shared" si="73"/>
        <v>9.3253672851663482E-3</v>
      </c>
      <c r="CL57">
        <f t="shared" si="74"/>
        <v>2.281413346824167E-3</v>
      </c>
      <c r="CM57">
        <f t="shared" si="75"/>
        <v>1.16078773044922</v>
      </c>
      <c r="CN57">
        <f t="shared" si="76"/>
        <v>0.9797155465835119</v>
      </c>
      <c r="CO57">
        <f t="shared" si="77"/>
        <v>-0.330715713998953</v>
      </c>
      <c r="CP57">
        <f t="shared" si="78"/>
        <v>-0.16688166429419482</v>
      </c>
      <c r="CQ57">
        <f t="shared" si="88"/>
        <v>-6.5624711253521184</v>
      </c>
      <c r="CR57">
        <f t="shared" si="88"/>
        <v>-6.5624703730604939</v>
      </c>
      <c r="CS57">
        <f t="shared" si="88"/>
        <v>-6.5624657694410571</v>
      </c>
      <c r="CT57">
        <f t="shared" si="88"/>
        <v>-6.5624375979027496</v>
      </c>
      <c r="CU57">
        <f t="shared" si="88"/>
        <v>-6.5622652090324234</v>
      </c>
      <c r="CV57">
        <f t="shared" si="88"/>
        <v>-6.5612105025582776</v>
      </c>
      <c r="CW57">
        <f t="shared" si="88"/>
        <v>-6.5547644739774116</v>
      </c>
      <c r="CX57">
        <f t="shared" si="79"/>
        <v>-6.5156074826177903</v>
      </c>
    </row>
    <row r="58" spans="1:102" ht="12.95" customHeight="1">
      <c r="A58" s="37" t="s">
        <v>60</v>
      </c>
      <c r="B58" s="38" t="s">
        <v>49</v>
      </c>
      <c r="C58" s="43">
        <v>36019.506999999998</v>
      </c>
      <c r="D58" s="37" t="s">
        <v>53</v>
      </c>
      <c r="E58">
        <f t="shared" si="23"/>
        <v>-21424.012783194496</v>
      </c>
      <c r="F58">
        <f t="shared" si="24"/>
        <v>-21424</v>
      </c>
      <c r="G58">
        <f t="shared" si="25"/>
        <v>-4.6211520020733587E-3</v>
      </c>
      <c r="H58" s="116">
        <f t="shared" si="80"/>
        <v>-4.6211520020733587E-3</v>
      </c>
      <c r="I58" s="116"/>
      <c r="J58" s="116"/>
      <c r="K58" s="165"/>
      <c r="L58" s="116"/>
      <c r="M58" s="116"/>
      <c r="N58" s="116"/>
      <c r="O58" s="40"/>
      <c r="P58" s="116"/>
      <c r="Q58" s="293">
        <f t="shared" si="27"/>
        <v>21001.006999999998</v>
      </c>
      <c r="R58" s="8">
        <f t="shared" si="28"/>
        <v>2.1355045826266611E-5</v>
      </c>
      <c r="S58" s="116">
        <v>0.1</v>
      </c>
      <c r="T58" s="167">
        <f t="shared" si="29"/>
        <v>2.1355045826266613E-6</v>
      </c>
      <c r="U58" s="116"/>
      <c r="V58" s="116">
        <v>0.1</v>
      </c>
      <c r="W58" s="25"/>
      <c r="X58" s="252"/>
      <c r="Y58" s="41"/>
      <c r="Z58">
        <f t="shared" si="30"/>
        <v>-21424</v>
      </c>
      <c r="AA58" s="246">
        <f t="shared" si="31"/>
        <v>2.5198197611253553E-2</v>
      </c>
      <c r="AB58" s="247">
        <f t="shared" si="32"/>
        <v>-2.9819349613326912E-2</v>
      </c>
      <c r="AC58" s="247">
        <f t="shared" si="33"/>
        <v>-4.6211520020733587E-3</v>
      </c>
      <c r="AD58" s="248">
        <f t="shared" si="34"/>
        <v>8.8919361136181987E-5</v>
      </c>
      <c r="AH58">
        <f t="shared" si="35"/>
        <v>4.6674135354732808E-3</v>
      </c>
      <c r="AI58">
        <f t="shared" si="36"/>
        <v>0.81017479633865752</v>
      </c>
      <c r="AJ58">
        <f t="shared" si="37"/>
        <v>0.87709896437115931</v>
      </c>
      <c r="AK58">
        <f t="shared" si="38"/>
        <v>0.45173708288663866</v>
      </c>
      <c r="AL58">
        <f t="shared" si="39"/>
        <v>1.9686042531904777</v>
      </c>
      <c r="AM58">
        <f t="shared" si="40"/>
        <v>1.5049134317625668</v>
      </c>
      <c r="AN58">
        <f t="shared" si="85"/>
        <v>-4.839371304118921</v>
      </c>
      <c r="AO58">
        <f t="shared" si="85"/>
        <v>-4.8393714050971512</v>
      </c>
      <c r="AP58">
        <f t="shared" si="85"/>
        <v>-4.8393730323425528</v>
      </c>
      <c r="AQ58">
        <f t="shared" si="85"/>
        <v>-4.8393992522400291</v>
      </c>
      <c r="AR58">
        <f t="shared" si="85"/>
        <v>-4.8398209951363</v>
      </c>
      <c r="AS58">
        <f t="shared" si="85"/>
        <v>-4.8464234324808002</v>
      </c>
      <c r="AT58">
        <f t="shared" si="85"/>
        <v>-4.9246529548531033</v>
      </c>
      <c r="AU58">
        <f t="shared" si="42"/>
        <v>-5.3254260982480091</v>
      </c>
      <c r="AV58" s="246">
        <f t="shared" si="43"/>
        <v>2.7113040671436748E-2</v>
      </c>
      <c r="AW58" s="247">
        <f t="shared" si="44"/>
        <v>-3.1734192673510103E-2</v>
      </c>
      <c r="AX58" s="248">
        <f t="shared" si="45"/>
        <v>1.0070589846394623E-4</v>
      </c>
      <c r="AY58" s="247">
        <f t="shared" si="46"/>
        <v>-1.1203408597729834E-2</v>
      </c>
      <c r="BA58">
        <f t="shared" si="47"/>
        <v>1.9148430601831944E-3</v>
      </c>
      <c r="BB58">
        <f t="shared" si="48"/>
        <v>1.1450697535742544</v>
      </c>
      <c r="BC58">
        <f t="shared" si="49"/>
        <v>0.77922235073069934</v>
      </c>
      <c r="BD58">
        <f t="shared" si="50"/>
        <v>8.8627121119356625E-2</v>
      </c>
      <c r="BE58">
        <f t="shared" si="51"/>
        <v>0.54841580272800183</v>
      </c>
      <c r="BF58">
        <f t="shared" si="52"/>
        <v>0.28129365041849164</v>
      </c>
      <c r="BG58">
        <f t="shared" si="86"/>
        <v>-12.101104755293848</v>
      </c>
      <c r="BH58">
        <f t="shared" si="86"/>
        <v>-12.101105568074338</v>
      </c>
      <c r="BI58">
        <f t="shared" si="86"/>
        <v>-12.101110917790061</v>
      </c>
      <c r="BJ58">
        <f t="shared" si="86"/>
        <v>-12.101146129224501</v>
      </c>
      <c r="BK58">
        <f t="shared" si="86"/>
        <v>-12.101377872764374</v>
      </c>
      <c r="BL58">
        <f t="shared" si="86"/>
        <v>-12.102902418376436</v>
      </c>
      <c r="BM58">
        <f t="shared" si="86"/>
        <v>-12.112903127943985</v>
      </c>
      <c r="BN58">
        <f t="shared" si="54"/>
        <v>-12.177376902556004</v>
      </c>
      <c r="BQ58">
        <f t="shared" si="62"/>
        <v>1.4399576650637997E-2</v>
      </c>
      <c r="BR58">
        <v>-4000</v>
      </c>
      <c r="BS58">
        <f t="shared" si="63"/>
        <v>1.2170444182237384E-2</v>
      </c>
      <c r="BT58">
        <f t="shared" si="64"/>
        <v>8.6970054573326325E-3</v>
      </c>
      <c r="BU58">
        <f t="shared" si="65"/>
        <v>3.4734387249047505E-3</v>
      </c>
      <c r="BV58">
        <f t="shared" si="66"/>
        <v>0.5426085229438351</v>
      </c>
      <c r="BW58">
        <f t="shared" si="67"/>
        <v>0.50720480532654721</v>
      </c>
      <c r="BX58">
        <f t="shared" si="68"/>
        <v>-2.7747152961305628</v>
      </c>
      <c r="BY58">
        <f t="shared" si="69"/>
        <v>-5.390129173621184</v>
      </c>
      <c r="BZ58">
        <f t="shared" si="87"/>
        <v>-2.5274356731456518</v>
      </c>
      <c r="CA58">
        <f t="shared" si="87"/>
        <v>-2.5259571326334957</v>
      </c>
      <c r="CB58">
        <f t="shared" si="87"/>
        <v>-2.529648311036603</v>
      </c>
      <c r="CC58">
        <f t="shared" si="87"/>
        <v>-2.5204151898444969</v>
      </c>
      <c r="CD58">
        <f t="shared" si="87"/>
        <v>-2.5433999022278839</v>
      </c>
      <c r="CE58">
        <f t="shared" si="87"/>
        <v>-2.4854594437390185</v>
      </c>
      <c r="CF58">
        <f t="shared" si="87"/>
        <v>-2.627423375336245</v>
      </c>
      <c r="CG58">
        <f t="shared" si="70"/>
        <v>-2.2444717067796862</v>
      </c>
      <c r="CI58" s="23">
        <f t="shared" si="71"/>
        <v>-4000</v>
      </c>
      <c r="CJ58" s="86">
        <f t="shared" si="72"/>
        <v>1.0926137925733246E-2</v>
      </c>
      <c r="CK58" s="86">
        <f t="shared" si="73"/>
        <v>8.6970054573326325E-3</v>
      </c>
      <c r="CL58">
        <f t="shared" si="74"/>
        <v>2.229132468400613E-3</v>
      </c>
      <c r="CM58">
        <f t="shared" si="75"/>
        <v>1.1678165684715733</v>
      </c>
      <c r="CN58">
        <f t="shared" si="76"/>
        <v>0.95841485782930258</v>
      </c>
      <c r="CO58">
        <f t="shared" si="77"/>
        <v>0.16044502442002168</v>
      </c>
      <c r="CP58">
        <f t="shared" si="78"/>
        <v>8.0395051093090475E-2</v>
      </c>
      <c r="CQ58">
        <f t="shared" si="88"/>
        <v>-6.1479646702328674</v>
      </c>
      <c r="CR58">
        <f t="shared" si="88"/>
        <v>-6.1479651063767378</v>
      </c>
      <c r="CS58">
        <f t="shared" si="88"/>
        <v>-6.1479676955634144</v>
      </c>
      <c r="CT58">
        <f t="shared" si="88"/>
        <v>-6.1479830663617019</v>
      </c>
      <c r="CU58">
        <f t="shared" si="88"/>
        <v>-6.1480743149878156</v>
      </c>
      <c r="CV58">
        <f t="shared" si="88"/>
        <v>-6.148615988479829</v>
      </c>
      <c r="CW58">
        <f t="shared" si="88"/>
        <v>-6.1518306787437051</v>
      </c>
      <c r="CX58">
        <f t="shared" si="79"/>
        <v>-6.1708821160847762</v>
      </c>
    </row>
    <row r="59" spans="1:102" ht="12.95" customHeight="1">
      <c r="A59" s="37" t="s">
        <v>57</v>
      </c>
      <c r="B59" s="38" t="s">
        <v>49</v>
      </c>
      <c r="C59" s="43">
        <v>36056.764000000003</v>
      </c>
      <c r="D59" s="37" t="s">
        <v>53</v>
      </c>
      <c r="E59">
        <f t="shared" si="23"/>
        <v>-21320.951148926419</v>
      </c>
      <c r="F59">
        <f t="shared" si="24"/>
        <v>-21321</v>
      </c>
      <c r="G59">
        <f t="shared" si="25"/>
        <v>1.7659767006989568E-2</v>
      </c>
      <c r="H59" s="116">
        <f t="shared" si="80"/>
        <v>1.7659767006989568E-2</v>
      </c>
      <c r="I59" s="116"/>
      <c r="J59" s="116"/>
      <c r="K59" s="165"/>
      <c r="L59" s="116"/>
      <c r="M59" s="116"/>
      <c r="N59" s="116"/>
      <c r="O59" s="40"/>
      <c r="P59" s="116"/>
      <c r="Q59" s="293">
        <f t="shared" si="27"/>
        <v>21038.264000000003</v>
      </c>
      <c r="R59" s="8">
        <f t="shared" si="28"/>
        <v>3.118673707411573E-4</v>
      </c>
      <c r="S59" s="116">
        <v>0.1</v>
      </c>
      <c r="T59" s="167">
        <f t="shared" si="29"/>
        <v>3.1186737074115734E-5</v>
      </c>
      <c r="U59" s="116"/>
      <c r="V59" s="116">
        <v>0.1</v>
      </c>
      <c r="W59" s="25"/>
      <c r="X59" s="252"/>
      <c r="Y59" s="41"/>
      <c r="Z59">
        <f t="shared" si="30"/>
        <v>-21321</v>
      </c>
      <c r="AA59" s="246">
        <f t="shared" si="31"/>
        <v>2.5295344434999929E-2</v>
      </c>
      <c r="AB59" s="247">
        <f t="shared" si="32"/>
        <v>-7.6355774280103608E-3</v>
      </c>
      <c r="AC59" s="247">
        <f t="shared" si="33"/>
        <v>1.7659767006989568E-2</v>
      </c>
      <c r="AD59" s="248">
        <f t="shared" si="34"/>
        <v>5.8302042659141317E-6</v>
      </c>
      <c r="AH59">
        <f t="shared" si="35"/>
        <v>4.8400329603722194E-3</v>
      </c>
      <c r="AI59">
        <f t="shared" si="36"/>
        <v>0.80213417852883528</v>
      </c>
      <c r="AJ59">
        <f t="shared" si="37"/>
        <v>0.88554037154451515</v>
      </c>
      <c r="AK59">
        <f t="shared" si="38"/>
        <v>0.44827348426328006</v>
      </c>
      <c r="AL59">
        <f t="shared" si="39"/>
        <v>1.9864716076268425</v>
      </c>
      <c r="AM59">
        <f t="shared" si="40"/>
        <v>1.5344780488224625</v>
      </c>
      <c r="AN59">
        <f t="shared" si="85"/>
        <v>-4.8200504385930198</v>
      </c>
      <c r="AO59">
        <f t="shared" si="85"/>
        <v>-4.8200504826908368</v>
      </c>
      <c r="AP59">
        <f t="shared" si="85"/>
        <v>-4.8200513202166411</v>
      </c>
      <c r="AQ59">
        <f t="shared" si="85"/>
        <v>-4.8200672256559747</v>
      </c>
      <c r="AR59">
        <f t="shared" si="85"/>
        <v>-4.8203688425903168</v>
      </c>
      <c r="AS59">
        <f t="shared" si="85"/>
        <v>-4.8259374840464444</v>
      </c>
      <c r="AT59">
        <f t="shared" si="85"/>
        <v>-4.9013724006510104</v>
      </c>
      <c r="AU59">
        <f t="shared" si="42"/>
        <v>-5.3072133857640083</v>
      </c>
      <c r="AV59" s="246">
        <f t="shared" si="43"/>
        <v>2.7154682231850896E-2</v>
      </c>
      <c r="AW59" s="247">
        <f t="shared" si="44"/>
        <v>-9.4949152248613271E-3</v>
      </c>
      <c r="AX59" s="248">
        <f t="shared" si="45"/>
        <v>9.0153415127303429E-6</v>
      </c>
      <c r="AY59" s="247">
        <f t="shared" si="46"/>
        <v>1.096039624976638E-2</v>
      </c>
      <c r="BA59">
        <f t="shared" si="47"/>
        <v>1.8593377968509673E-3</v>
      </c>
      <c r="BB59">
        <f t="shared" si="48"/>
        <v>1.1406060443906643</v>
      </c>
      <c r="BC59">
        <f t="shared" si="49"/>
        <v>0.74794578858070659</v>
      </c>
      <c r="BD59">
        <f t="shared" si="50"/>
        <v>9.5550720985299611E-2</v>
      </c>
      <c r="BE59">
        <f t="shared" si="51"/>
        <v>0.59687804422522817</v>
      </c>
      <c r="BF59">
        <f t="shared" si="52"/>
        <v>0.30762672752472542</v>
      </c>
      <c r="BG59">
        <f t="shared" si="86"/>
        <v>-12.059317796320592</v>
      </c>
      <c r="BH59">
        <f t="shared" si="86"/>
        <v>-12.059318573060532</v>
      </c>
      <c r="BI59">
        <f t="shared" si="86"/>
        <v>-12.059323799733155</v>
      </c>
      <c r="BJ59">
        <f t="shared" si="86"/>
        <v>-12.059358969548455</v>
      </c>
      <c r="BK59">
        <f t="shared" si="86"/>
        <v>-12.059595606247273</v>
      </c>
      <c r="BL59">
        <f t="shared" si="86"/>
        <v>-12.061186986520218</v>
      </c>
      <c r="BM59">
        <f t="shared" si="86"/>
        <v>-12.071853038188953</v>
      </c>
      <c r="BN59">
        <f t="shared" si="54"/>
        <v>-12.141870189803104</v>
      </c>
      <c r="BQ59">
        <f t="shared" si="62"/>
        <v>1.2110124111115669E-2</v>
      </c>
      <c r="BR59">
        <v>-3000</v>
      </c>
      <c r="BS59">
        <f t="shared" si="63"/>
        <v>1.0304274671274861E-2</v>
      </c>
      <c r="BT59">
        <f t="shared" si="64"/>
        <v>8.0748301384736751E-3</v>
      </c>
      <c r="BU59">
        <f t="shared" si="65"/>
        <v>2.2294445328011852E-3</v>
      </c>
      <c r="BV59">
        <f t="shared" si="66"/>
        <v>0.55831329558082632</v>
      </c>
      <c r="BW59">
        <f t="shared" si="67"/>
        <v>0.43587904255507648</v>
      </c>
      <c r="BX59">
        <f t="shared" si="68"/>
        <v>-2.6937917087867187</v>
      </c>
      <c r="BY59">
        <f t="shared" si="69"/>
        <v>-4.3913860459254375</v>
      </c>
      <c r="BZ59">
        <f t="shared" si="87"/>
        <v>-2.39921735321205</v>
      </c>
      <c r="CA59">
        <f t="shared" si="87"/>
        <v>-2.3983627300929955</v>
      </c>
      <c r="CB59">
        <f t="shared" si="87"/>
        <v>-2.4007289765535793</v>
      </c>
      <c r="CC59">
        <f t="shared" si="87"/>
        <v>-2.3941647503120138</v>
      </c>
      <c r="CD59">
        <f t="shared" si="87"/>
        <v>-2.4122788356765352</v>
      </c>
      <c r="CE59">
        <f t="shared" si="87"/>
        <v>-2.3615275877850768</v>
      </c>
      <c r="CF59">
        <f t="shared" si="87"/>
        <v>-2.4984018854542018</v>
      </c>
      <c r="CG59">
        <f t="shared" si="70"/>
        <v>-2.0676492554787043</v>
      </c>
      <c r="CI59" s="23">
        <f t="shared" si="71"/>
        <v>-3000</v>
      </c>
      <c r="CJ59" s="86">
        <f t="shared" si="72"/>
        <v>9.880679578314483E-3</v>
      </c>
      <c r="CK59" s="86">
        <f t="shared" si="73"/>
        <v>8.0748301384736751E-3</v>
      </c>
      <c r="CL59">
        <f t="shared" si="74"/>
        <v>1.8058494398408079E-3</v>
      </c>
      <c r="CM59">
        <f t="shared" si="75"/>
        <v>1.1362615024134413</v>
      </c>
      <c r="CN59">
        <f t="shared" si="76"/>
        <v>0.71798766123762303</v>
      </c>
      <c r="CO59">
        <f t="shared" si="77"/>
        <v>0.64093295989548704</v>
      </c>
      <c r="CP59">
        <f t="shared" si="78"/>
        <v>0.331907193585043</v>
      </c>
      <c r="CQ59">
        <f t="shared" si="88"/>
        <v>-5.737998647015436</v>
      </c>
      <c r="CR59">
        <f t="shared" si="88"/>
        <v>-5.7379993790705415</v>
      </c>
      <c r="CS59">
        <f t="shared" si="88"/>
        <v>-5.7380044153797396</v>
      </c>
      <c r="CT59">
        <f t="shared" si="88"/>
        <v>-5.7380390631882694</v>
      </c>
      <c r="CU59">
        <f t="shared" si="88"/>
        <v>-5.7382774066328714</v>
      </c>
      <c r="CV59">
        <f t="shared" si="88"/>
        <v>-5.7399160477615467</v>
      </c>
      <c r="CW59">
        <f t="shared" si="88"/>
        <v>-5.7511385405075366</v>
      </c>
      <c r="CX59">
        <f t="shared" si="79"/>
        <v>-5.8261567495517639</v>
      </c>
    </row>
    <row r="60" spans="1:102" ht="12.95" customHeight="1">
      <c r="A60" s="37" t="s">
        <v>61</v>
      </c>
      <c r="B60" s="38" t="s">
        <v>45</v>
      </c>
      <c r="C60" s="43">
        <v>36457.853999999999</v>
      </c>
      <c r="D60" s="37" t="s">
        <v>46</v>
      </c>
      <c r="E60">
        <f t="shared" si="23"/>
        <v>-20211.441771129601</v>
      </c>
      <c r="F60">
        <f t="shared" si="24"/>
        <v>-20211.5</v>
      </c>
      <c r="G60">
        <f t="shared" si="25"/>
        <v>2.104986050107982E-2</v>
      </c>
      <c r="H60" s="116"/>
      <c r="I60" s="116">
        <f>G60</f>
        <v>2.104986050107982E-2</v>
      </c>
      <c r="J60" s="116"/>
      <c r="K60" s="165"/>
      <c r="L60" s="116"/>
      <c r="M60" s="116"/>
      <c r="N60" s="116"/>
      <c r="O60" s="40"/>
      <c r="P60" s="116"/>
      <c r="Q60" s="293">
        <f t="shared" si="27"/>
        <v>21439.353999999999</v>
      </c>
      <c r="R60" s="8">
        <f t="shared" si="28"/>
        <v>4.4309662711492035E-4</v>
      </c>
      <c r="S60" s="116">
        <v>0.1</v>
      </c>
      <c r="T60" s="167">
        <f t="shared" si="29"/>
        <v>4.4309662711492039E-5</v>
      </c>
      <c r="U60" s="116"/>
      <c r="V60" s="116">
        <v>0.1</v>
      </c>
      <c r="W60" s="25"/>
      <c r="X60" s="252"/>
      <c r="Y60" s="41"/>
      <c r="Z60">
        <f t="shared" si="30"/>
        <v>-20211.5</v>
      </c>
      <c r="AA60" s="246">
        <f t="shared" si="31"/>
        <v>2.6133075356367087E-2</v>
      </c>
      <c r="AB60" s="247">
        <f t="shared" si="32"/>
        <v>-5.0832148552872672E-3</v>
      </c>
      <c r="AC60" s="247">
        <f t="shared" si="33"/>
        <v>2.104986050107982E-2</v>
      </c>
      <c r="AD60" s="248">
        <f t="shared" si="34"/>
        <v>2.5839073265013157E-6</v>
      </c>
      <c r="AH60">
        <f t="shared" si="35"/>
        <v>6.486581758857881E-3</v>
      </c>
      <c r="AI60">
        <f t="shared" si="36"/>
        <v>0.72804845896495318</v>
      </c>
      <c r="AJ60">
        <f t="shared" si="37"/>
        <v>0.95219651715464382</v>
      </c>
      <c r="AK60">
        <f t="shared" si="38"/>
        <v>0.4076056419244749</v>
      </c>
      <c r="AL60">
        <f t="shared" si="39"/>
        <v>2.1591630736277039</v>
      </c>
      <c r="AM60">
        <f t="shared" si="40"/>
        <v>1.8693351187131715</v>
      </c>
      <c r="AN60">
        <f t="shared" si="85"/>
        <v>-4.6229858381046558</v>
      </c>
      <c r="AO60">
        <f t="shared" si="85"/>
        <v>-4.6229858332137708</v>
      </c>
      <c r="AP60">
        <f t="shared" si="85"/>
        <v>-4.622985945007521</v>
      </c>
      <c r="AQ60">
        <f t="shared" si="85"/>
        <v>-4.6229833897087218</v>
      </c>
      <c r="AR60">
        <f t="shared" si="85"/>
        <v>-4.6230418150441981</v>
      </c>
      <c r="AS60">
        <f t="shared" si="85"/>
        <v>-4.6217153400942799</v>
      </c>
      <c r="AT60">
        <f t="shared" si="85"/>
        <v>-4.6594498782159999</v>
      </c>
      <c r="AU60">
        <f t="shared" si="42"/>
        <v>-5.1110288760455678</v>
      </c>
      <c r="AV60" s="246">
        <f t="shared" si="43"/>
        <v>2.7237537335911846E-2</v>
      </c>
      <c r="AW60" s="247">
        <f t="shared" si="44"/>
        <v>-6.187676834832026E-3</v>
      </c>
      <c r="AX60" s="248">
        <f t="shared" si="45"/>
        <v>3.8287344612316879E-6</v>
      </c>
      <c r="AY60" s="247">
        <f t="shared" si="46"/>
        <v>1.3458816762677182E-2</v>
      </c>
      <c r="BA60">
        <f t="shared" si="47"/>
        <v>1.1044619795447573E-3</v>
      </c>
      <c r="BB60">
        <f t="shared" si="48"/>
        <v>1.0785366680843318</v>
      </c>
      <c r="BC60">
        <f t="shared" si="49"/>
        <v>0.3440909468169715</v>
      </c>
      <c r="BD60">
        <f t="shared" si="50"/>
        <v>0.15077132275804811</v>
      </c>
      <c r="BE60">
        <f t="shared" si="51"/>
        <v>1.0905694519441633</v>
      </c>
      <c r="BF60">
        <f t="shared" si="52"/>
        <v>0.60663613107941661</v>
      </c>
      <c r="BG60">
        <f t="shared" si="86"/>
        <v>-11.621639733054156</v>
      </c>
      <c r="BH60">
        <f t="shared" si="86"/>
        <v>-11.621639866902726</v>
      </c>
      <c r="BI60">
        <f t="shared" si="86"/>
        <v>-11.621641210582052</v>
      </c>
      <c r="BJ60">
        <f t="shared" si="86"/>
        <v>-11.621654699374753</v>
      </c>
      <c r="BK60">
        <f t="shared" si="86"/>
        <v>-11.621790095370599</v>
      </c>
      <c r="BL60">
        <f t="shared" si="86"/>
        <v>-11.623147754245988</v>
      </c>
      <c r="BM60">
        <f t="shared" si="86"/>
        <v>-11.63662392282702</v>
      </c>
      <c r="BN60">
        <f t="shared" si="54"/>
        <v>-11.759397395634725</v>
      </c>
      <c r="BQ60">
        <f t="shared" si="62"/>
        <v>9.4829100941748977E-3</v>
      </c>
      <c r="BR60">
        <v>-2000</v>
      </c>
      <c r="BS60">
        <f t="shared" si="63"/>
        <v>8.3667134183380704E-3</v>
      </c>
      <c r="BT60">
        <f t="shared" si="64"/>
        <v>7.4588413285894715E-3</v>
      </c>
      <c r="BU60">
        <f t="shared" si="65"/>
        <v>9.0787208974859809E-4</v>
      </c>
      <c r="BV60">
        <f t="shared" si="66"/>
        <v>0.57821525097281223</v>
      </c>
      <c r="BW60">
        <f t="shared" si="67"/>
        <v>0.35679027389976659</v>
      </c>
      <c r="BX60">
        <f t="shared" si="68"/>
        <v>-2.6076067250254646</v>
      </c>
      <c r="BY60">
        <f t="shared" si="69"/>
        <v>-3.6559935527914988</v>
      </c>
      <c r="BZ60">
        <f t="shared" si="87"/>
        <v>-2.2669330378407788</v>
      </c>
      <c r="CA60">
        <f t="shared" si="87"/>
        <v>-2.2665610772788205</v>
      </c>
      <c r="CB60">
        <f t="shared" si="87"/>
        <v>-2.2677445378859487</v>
      </c>
      <c r="CC60">
        <f t="shared" si="87"/>
        <v>-2.2639732999457629</v>
      </c>
      <c r="CD60">
        <f t="shared" si="87"/>
        <v>-2.2759322517599205</v>
      </c>
      <c r="CE60">
        <f t="shared" si="87"/>
        <v>-2.2373947075963967</v>
      </c>
      <c r="CF60">
        <f t="shared" si="87"/>
        <v>-2.3559474611110067</v>
      </c>
      <c r="CG60">
        <f t="shared" si="70"/>
        <v>-1.8908268041777214</v>
      </c>
      <c r="CI60" s="23">
        <f t="shared" si="71"/>
        <v>-2000</v>
      </c>
      <c r="CJ60" s="86">
        <f t="shared" si="72"/>
        <v>8.575038004426298E-3</v>
      </c>
      <c r="CK60" s="86">
        <f t="shared" si="73"/>
        <v>7.4588413285894715E-3</v>
      </c>
      <c r="CL60">
        <f t="shared" si="74"/>
        <v>1.1161966758368267E-3</v>
      </c>
      <c r="CM60">
        <f t="shared" si="75"/>
        <v>1.0794924694631554</v>
      </c>
      <c r="CN60">
        <f t="shared" si="76"/>
        <v>0.35004617339324384</v>
      </c>
      <c r="CO60">
        <f t="shared" si="77"/>
        <v>1.0842194964941729</v>
      </c>
      <c r="CP60">
        <f t="shared" si="78"/>
        <v>0.60230107306984482</v>
      </c>
      <c r="CQ60">
        <f t="shared" si="88"/>
        <v>-5.3442537217736641</v>
      </c>
      <c r="CR60">
        <f t="shared" si="88"/>
        <v>-5.3442538612558428</v>
      </c>
      <c r="CS60">
        <f t="shared" si="88"/>
        <v>-5.3442552503725507</v>
      </c>
      <c r="CT60">
        <f t="shared" si="88"/>
        <v>-5.3442690845782916</v>
      </c>
      <c r="CU60">
        <f t="shared" si="88"/>
        <v>-5.3444068450934656</v>
      </c>
      <c r="CV60">
        <f t="shared" si="88"/>
        <v>-5.3457772482222632</v>
      </c>
      <c r="CW60">
        <f t="shared" si="88"/>
        <v>-5.3592733002232631</v>
      </c>
      <c r="CX60">
        <f t="shared" si="79"/>
        <v>-5.4814313830187498</v>
      </c>
    </row>
    <row r="61" spans="1:102" ht="12.95" customHeight="1">
      <c r="A61" s="37" t="s">
        <v>61</v>
      </c>
      <c r="B61" s="38" t="s">
        <v>49</v>
      </c>
      <c r="C61" s="43">
        <v>36458.023999999998</v>
      </c>
      <c r="D61" s="37" t="s">
        <v>46</v>
      </c>
      <c r="E61">
        <f t="shared" si="23"/>
        <v>-20210.971511102616</v>
      </c>
      <c r="F61">
        <f t="shared" si="24"/>
        <v>-20211</v>
      </c>
      <c r="G61">
        <f t="shared" si="25"/>
        <v>1.0298797002178617E-2</v>
      </c>
      <c r="H61" s="116"/>
      <c r="I61" s="116">
        <f>G61</f>
        <v>1.0298797002178617E-2</v>
      </c>
      <c r="J61" s="116"/>
      <c r="K61" s="165"/>
      <c r="L61" s="116"/>
      <c r="M61" s="116"/>
      <c r="N61" s="116"/>
      <c r="O61" s="40"/>
      <c r="P61" s="116"/>
      <c r="Q61" s="293">
        <f t="shared" si="27"/>
        <v>21439.523999999998</v>
      </c>
      <c r="R61" s="8">
        <f t="shared" si="28"/>
        <v>1.0606521969208326E-4</v>
      </c>
      <c r="S61" s="116">
        <v>0.1</v>
      </c>
      <c r="T61" s="167">
        <f t="shared" si="29"/>
        <v>1.0606521969208327E-5</v>
      </c>
      <c r="U61" s="116"/>
      <c r="V61" s="116">
        <v>0.1</v>
      </c>
      <c r="W61" s="25"/>
      <c r="X61" s="252"/>
      <c r="Y61" s="41"/>
      <c r="Z61">
        <f t="shared" si="30"/>
        <v>-20211</v>
      </c>
      <c r="AA61" s="246">
        <f t="shared" si="31"/>
        <v>2.6133370573283129E-2</v>
      </c>
      <c r="AB61" s="247">
        <f t="shared" si="32"/>
        <v>-1.5834573571104512E-2</v>
      </c>
      <c r="AC61" s="247">
        <f t="shared" si="33"/>
        <v>1.0298797002178617E-2</v>
      </c>
      <c r="AD61" s="248">
        <f t="shared" si="34"/>
        <v>2.5073372017872151E-5</v>
      </c>
      <c r="AH61">
        <f t="shared" si="35"/>
        <v>6.4872397555824036E-3</v>
      </c>
      <c r="AI61">
        <f t="shared" si="36"/>
        <v>0.72801962488826</v>
      </c>
      <c r="AJ61">
        <f t="shared" si="37"/>
        <v>0.95221812541302497</v>
      </c>
      <c r="AK61">
        <f t="shared" si="38"/>
        <v>0.40758640256279061</v>
      </c>
      <c r="AL61">
        <f t="shared" si="39"/>
        <v>2.1592338154286725</v>
      </c>
      <c r="AM61">
        <f t="shared" si="40"/>
        <v>1.8694941006878989</v>
      </c>
      <c r="AN61">
        <f t="shared" ref="AN61:AT70" si="89">$AU61+$AB$7*SIN(AO61)</f>
        <v>-4.6229011343527517</v>
      </c>
      <c r="AO61">
        <f t="shared" si="89"/>
        <v>-4.622901129439394</v>
      </c>
      <c r="AP61">
        <f t="shared" si="89"/>
        <v>-4.6229012416407889</v>
      </c>
      <c r="AQ61">
        <f t="shared" si="89"/>
        <v>-4.6228986794454547</v>
      </c>
      <c r="AR61">
        <f t="shared" si="89"/>
        <v>-4.6229572071752347</v>
      </c>
      <c r="AS61">
        <f t="shared" si="89"/>
        <v>-4.6216296598655005</v>
      </c>
      <c r="AT61">
        <f t="shared" si="89"/>
        <v>-4.6593446528544495</v>
      </c>
      <c r="AU61">
        <f t="shared" si="42"/>
        <v>-5.110940464819917</v>
      </c>
      <c r="AV61" s="246">
        <f t="shared" si="43"/>
        <v>2.7237444566532466E-2</v>
      </c>
      <c r="AW61" s="247">
        <f t="shared" si="44"/>
        <v>-1.6938647564353849E-2</v>
      </c>
      <c r="AX61" s="248">
        <f t="shared" si="45"/>
        <v>2.8691778130939061E-5</v>
      </c>
      <c r="AY61" s="247">
        <f t="shared" si="46"/>
        <v>2.7074832533468774E-3</v>
      </c>
      <c r="BA61">
        <f t="shared" si="47"/>
        <v>1.1040739932493358E-3</v>
      </c>
      <c r="BB61">
        <f t="shared" si="48"/>
        <v>1.0785050782812424</v>
      </c>
      <c r="BC61">
        <f t="shared" si="49"/>
        <v>0.34389422284297194</v>
      </c>
      <c r="BD61">
        <f t="shared" si="50"/>
        <v>0.15078777365574444</v>
      </c>
      <c r="BE61">
        <f t="shared" si="51"/>
        <v>1.0907789618103851</v>
      </c>
      <c r="BF61">
        <f t="shared" si="52"/>
        <v>0.60677944571053144</v>
      </c>
      <c r="BG61">
        <f t="shared" ref="BG61:BM70" si="90">$BN61+$BB$7*SIN(BH61)</f>
        <v>-11.621448303978685</v>
      </c>
      <c r="BH61">
        <f t="shared" si="90"/>
        <v>-11.62144843764383</v>
      </c>
      <c r="BI61">
        <f t="shared" si="90"/>
        <v>-11.621449779837144</v>
      </c>
      <c r="BJ61">
        <f t="shared" si="90"/>
        <v>-11.621463257280453</v>
      </c>
      <c r="BK61">
        <f t="shared" si="90"/>
        <v>-11.621598575183823</v>
      </c>
      <c r="BL61">
        <f t="shared" si="90"/>
        <v>-11.622955810270183</v>
      </c>
      <c r="BM61">
        <f t="shared" si="90"/>
        <v>-11.636431294377415</v>
      </c>
      <c r="BN61">
        <f t="shared" si="54"/>
        <v>-11.759225032951459</v>
      </c>
      <c r="BQ61">
        <f t="shared" si="62"/>
        <v>6.6735332730972121E-3</v>
      </c>
      <c r="BR61">
        <v>-1000</v>
      </c>
      <c r="BS61">
        <f t="shared" si="63"/>
        <v>6.3676159232661685E-3</v>
      </c>
      <c r="BT61">
        <f t="shared" si="64"/>
        <v>6.8490390276800244E-3</v>
      </c>
      <c r="BU61">
        <f t="shared" si="65"/>
        <v>-4.8142310441385623E-4</v>
      </c>
      <c r="BV61">
        <f t="shared" si="66"/>
        <v>0.60321449388703186</v>
      </c>
      <c r="BW61">
        <f t="shared" si="67"/>
        <v>0.26843992723862026</v>
      </c>
      <c r="BX61">
        <f t="shared" si="68"/>
        <v>-2.5145501049147705</v>
      </c>
      <c r="BY61">
        <f t="shared" si="69"/>
        <v>-3.0843778112362257</v>
      </c>
      <c r="BZ61">
        <f t="shared" si="87"/>
        <v>-2.1295193880271532</v>
      </c>
      <c r="CA61">
        <f t="shared" si="87"/>
        <v>-2.1294115596113392</v>
      </c>
      <c r="CB61">
        <f t="shared" si="87"/>
        <v>-2.1298266158245931</v>
      </c>
      <c r="CC61">
        <f t="shared" si="87"/>
        <v>-2.1282274550668592</v>
      </c>
      <c r="CD61">
        <f t="shared" si="87"/>
        <v>-2.1343665354292973</v>
      </c>
      <c r="CE61">
        <f t="shared" si="87"/>
        <v>-2.1104591152062975</v>
      </c>
      <c r="CF61">
        <f t="shared" si="87"/>
        <v>-2.1989883422718819</v>
      </c>
      <c r="CG61">
        <f t="shared" si="70"/>
        <v>-1.7140043528767386</v>
      </c>
      <c r="CI61" s="23">
        <f t="shared" si="71"/>
        <v>-1000</v>
      </c>
      <c r="CJ61" s="86">
        <f t="shared" si="72"/>
        <v>7.1549563775110681E-3</v>
      </c>
      <c r="CK61" s="86">
        <f t="shared" si="73"/>
        <v>6.8490390276800244E-3</v>
      </c>
      <c r="CL61">
        <f t="shared" si="74"/>
        <v>3.0591734983104397E-4</v>
      </c>
      <c r="CM61">
        <f t="shared" si="75"/>
        <v>1.0154858451668813</v>
      </c>
      <c r="CN61">
        <f t="shared" si="76"/>
        <v>-3.7727818061533747E-2</v>
      </c>
      <c r="CO61">
        <f t="shared" si="77"/>
        <v>1.4795766656831264</v>
      </c>
      <c r="CP61">
        <f t="shared" si="78"/>
        <v>0.91270146732371171</v>
      </c>
      <c r="CQ61">
        <f t="shared" si="88"/>
        <v>-4.9724211251984096</v>
      </c>
      <c r="CR61">
        <f t="shared" si="88"/>
        <v>-4.9724211266527405</v>
      </c>
      <c r="CS61">
        <f t="shared" si="88"/>
        <v>-4.9724211599257782</v>
      </c>
      <c r="CT61">
        <f t="shared" si="88"/>
        <v>-4.9724219211650036</v>
      </c>
      <c r="CU61">
        <f t="shared" si="88"/>
        <v>-4.9724393366280477</v>
      </c>
      <c r="CV61">
        <f t="shared" si="88"/>
        <v>-4.9728374528791157</v>
      </c>
      <c r="CW61">
        <f t="shared" si="88"/>
        <v>-4.9817815959720804</v>
      </c>
      <c r="CX61">
        <f t="shared" si="79"/>
        <v>-5.1367060164857357</v>
      </c>
    </row>
    <row r="62" spans="1:102" ht="12.95" customHeight="1">
      <c r="A62" s="37" t="s">
        <v>60</v>
      </c>
      <c r="B62" s="38" t="s">
        <v>49</v>
      </c>
      <c r="C62" s="43">
        <v>36810.472999999998</v>
      </c>
      <c r="D62" s="37" t="s">
        <v>53</v>
      </c>
      <c r="E62">
        <f t="shared" si="23"/>
        <v>-19236.014591969466</v>
      </c>
      <c r="F62">
        <f t="shared" si="24"/>
        <v>-19236</v>
      </c>
      <c r="G62">
        <f t="shared" si="25"/>
        <v>-5.2750280010513961E-3</v>
      </c>
      <c r="H62" s="116">
        <f t="shared" ref="H62:H67" si="91">G62</f>
        <v>-5.2750280010513961E-3</v>
      </c>
      <c r="I62" s="116"/>
      <c r="J62" s="116"/>
      <c r="K62" s="165"/>
      <c r="L62" s="116"/>
      <c r="M62" s="116"/>
      <c r="N62" s="116"/>
      <c r="O62" s="40"/>
      <c r="P62" s="116"/>
      <c r="Q62" s="293">
        <f t="shared" si="27"/>
        <v>21791.972999999998</v>
      </c>
      <c r="R62" s="8">
        <f t="shared" si="28"/>
        <v>2.7825920411876288E-5</v>
      </c>
      <c r="S62" s="116">
        <v>0.1</v>
      </c>
      <c r="T62" s="167">
        <f t="shared" si="29"/>
        <v>2.7825920411876289E-6</v>
      </c>
      <c r="U62" s="116"/>
      <c r="V62" s="116">
        <v>0.1</v>
      </c>
      <c r="W62" s="25"/>
      <c r="X62" s="252"/>
      <c r="Y62" s="41"/>
      <c r="Z62">
        <f t="shared" si="30"/>
        <v>-19236</v>
      </c>
      <c r="AA62" s="246">
        <f t="shared" si="31"/>
        <v>2.6578818964359378E-2</v>
      </c>
      <c r="AB62" s="247">
        <f t="shared" si="32"/>
        <v>-3.185384696541077E-2</v>
      </c>
      <c r="AC62" s="247">
        <f t="shared" si="33"/>
        <v>-5.2750280010513961E-3</v>
      </c>
      <c r="AD62" s="248">
        <f t="shared" si="34"/>
        <v>1.014667566495809E-4</v>
      </c>
      <c r="AH62">
        <f t="shared" si="35"/>
        <v>7.6371667401892952E-3</v>
      </c>
      <c r="AI62">
        <f t="shared" si="36"/>
        <v>0.67809327041443979</v>
      </c>
      <c r="AJ62">
        <f t="shared" si="37"/>
        <v>0.98347529899812991</v>
      </c>
      <c r="AK62">
        <f t="shared" si="38"/>
        <v>0.36942666044497791</v>
      </c>
      <c r="AL62">
        <f t="shared" si="39"/>
        <v>2.2875658032909016</v>
      </c>
      <c r="AM62">
        <f t="shared" si="40"/>
        <v>2.1977480688795192</v>
      </c>
      <c r="AN62">
        <f t="shared" si="89"/>
        <v>-4.4636223244816389</v>
      </c>
      <c r="AO62">
        <f t="shared" si="89"/>
        <v>-4.4636223994825839</v>
      </c>
      <c r="AP62">
        <f t="shared" si="89"/>
        <v>-4.4636217778028167</v>
      </c>
      <c r="AQ62">
        <f t="shared" si="89"/>
        <v>-4.4636269309269778</v>
      </c>
      <c r="AR62">
        <f t="shared" si="89"/>
        <v>-4.4635842196677116</v>
      </c>
      <c r="AS62">
        <f t="shared" si="89"/>
        <v>-4.4639384457233326</v>
      </c>
      <c r="AT62">
        <f t="shared" si="89"/>
        <v>-4.4610154540285336</v>
      </c>
      <c r="AU62">
        <f t="shared" si="42"/>
        <v>-4.9385385748014592</v>
      </c>
      <c r="AV62" s="246">
        <f t="shared" si="43"/>
        <v>2.6892455468711433E-2</v>
      </c>
      <c r="AW62" s="247">
        <f t="shared" si="44"/>
        <v>-3.216748346976283E-2</v>
      </c>
      <c r="AX62" s="248">
        <f t="shared" si="45"/>
        <v>1.0347469927774649E-4</v>
      </c>
      <c r="AY62" s="247">
        <f t="shared" si="46"/>
        <v>-1.3225831245592748E-2</v>
      </c>
      <c r="BA62">
        <f t="shared" si="47"/>
        <v>3.1363650435205567E-4</v>
      </c>
      <c r="BB62">
        <f t="shared" si="48"/>
        <v>1.0160746911182101</v>
      </c>
      <c r="BC62">
        <f t="shared" si="49"/>
        <v>-3.4251251952662543E-2</v>
      </c>
      <c r="BD62">
        <f t="shared" si="50"/>
        <v>0.1692383062591154</v>
      </c>
      <c r="BE62">
        <f t="shared" si="51"/>
        <v>1.476097844118383</v>
      </c>
      <c r="BF62">
        <f t="shared" si="52"/>
        <v>0.90951813619618593</v>
      </c>
      <c r="BG62">
        <f t="shared" si="90"/>
        <v>-11.258981359224602</v>
      </c>
      <c r="BH62">
        <f t="shared" si="90"/>
        <v>-11.2589813607854</v>
      </c>
      <c r="BI62">
        <f t="shared" si="90"/>
        <v>-11.258981396047179</v>
      </c>
      <c r="BJ62">
        <f t="shared" si="90"/>
        <v>-11.258982192685075</v>
      </c>
      <c r="BK62">
        <f t="shared" si="90"/>
        <v>-11.259000189786819</v>
      </c>
      <c r="BL62">
        <f t="shared" si="90"/>
        <v>-11.259406448531449</v>
      </c>
      <c r="BM62">
        <f t="shared" si="90"/>
        <v>-11.268420003127773</v>
      </c>
      <c r="BN62">
        <f t="shared" si="54"/>
        <v>-11.423117800581771</v>
      </c>
      <c r="BQ62">
        <f t="shared" si="62"/>
        <v>3.8228202045595865E-3</v>
      </c>
      <c r="BR62">
        <v>0</v>
      </c>
      <c r="BS62">
        <f t="shared" si="63"/>
        <v>4.3193578551373292E-3</v>
      </c>
      <c r="BT62">
        <f t="shared" si="64"/>
        <v>6.2454232357453347E-3</v>
      </c>
      <c r="BU62">
        <f t="shared" si="65"/>
        <v>-1.9260653806080054E-3</v>
      </c>
      <c r="BV62">
        <f t="shared" si="66"/>
        <v>0.6345791617692309</v>
      </c>
      <c r="BW62">
        <f t="shared" si="67"/>
        <v>0.16887629262088985</v>
      </c>
      <c r="BX62">
        <f t="shared" si="68"/>
        <v>-2.4124664299312286</v>
      </c>
      <c r="BY62">
        <f t="shared" si="69"/>
        <v>-2.620397706100456</v>
      </c>
      <c r="BZ62">
        <f t="shared" ref="BZ62:CF71" si="92">$CG62+$AB$7*SIN(CA62)</f>
        <v>-1.9856256547270552</v>
      </c>
      <c r="CA62">
        <f t="shared" si="92"/>
        <v>-1.9856102400242768</v>
      </c>
      <c r="CB62">
        <f t="shared" si="92"/>
        <v>-1.9856882902903263</v>
      </c>
      <c r="CC62">
        <f t="shared" si="92"/>
        <v>-1.9852929508917576</v>
      </c>
      <c r="CD62">
        <f t="shared" si="92"/>
        <v>-1.9872917805660211</v>
      </c>
      <c r="CE62">
        <f t="shared" si="92"/>
        <v>-1.9770907766014492</v>
      </c>
      <c r="CF62">
        <f t="shared" si="92"/>
        <v>-2.0269050948937775</v>
      </c>
      <c r="CG62">
        <f t="shared" si="70"/>
        <v>-1.5371819015757557</v>
      </c>
      <c r="CI62" s="23">
        <f t="shared" si="71"/>
        <v>0</v>
      </c>
      <c r="CJ62" s="86">
        <f t="shared" si="72"/>
        <v>5.7488855851675919E-3</v>
      </c>
      <c r="CK62" s="86">
        <f t="shared" si="73"/>
        <v>6.2454232357453347E-3</v>
      </c>
      <c r="CL62">
        <f t="shared" si="74"/>
        <v>-4.9653765057774263E-4</v>
      </c>
      <c r="CM62">
        <f t="shared" si="75"/>
        <v>0.95652946687697493</v>
      </c>
      <c r="CN62">
        <f t="shared" si="76"/>
        <v>-0.37790964695325352</v>
      </c>
      <c r="CO62">
        <f t="shared" si="77"/>
        <v>1.8293773601239562</v>
      </c>
      <c r="CP62">
        <f t="shared" si="78"/>
        <v>1.298892258151541</v>
      </c>
      <c r="CQ62">
        <f t="shared" ref="CQ62:CW71" si="93">$CX62+$BB$7*SIN(CR62)</f>
        <v>-4.6226644822754919</v>
      </c>
      <c r="CR62">
        <f t="shared" si="93"/>
        <v>-4.6226644822756136</v>
      </c>
      <c r="CS62">
        <f t="shared" si="93"/>
        <v>-4.6226644822676457</v>
      </c>
      <c r="CT62">
        <f t="shared" si="93"/>
        <v>-4.6226644827907286</v>
      </c>
      <c r="CU62">
        <f t="shared" si="93"/>
        <v>-4.6226644484512933</v>
      </c>
      <c r="CV62">
        <f t="shared" si="93"/>
        <v>-4.6226667028012338</v>
      </c>
      <c r="CW62">
        <f t="shared" si="93"/>
        <v>-4.6225188266362158</v>
      </c>
      <c r="CX62">
        <f t="shared" si="79"/>
        <v>-4.7919806499527233</v>
      </c>
    </row>
    <row r="63" spans="1:102" ht="12.95" customHeight="1">
      <c r="A63" s="37" t="s">
        <v>60</v>
      </c>
      <c r="B63" s="38" t="s">
        <v>45</v>
      </c>
      <c r="C63" s="43">
        <v>37907.470999999998</v>
      </c>
      <c r="D63" s="37" t="s">
        <v>53</v>
      </c>
      <c r="E63">
        <f t="shared" si="23"/>
        <v>-16201.459832627761</v>
      </c>
      <c r="F63">
        <f t="shared" si="24"/>
        <v>-16201.5</v>
      </c>
      <c r="G63">
        <f t="shared" si="25"/>
        <v>1.452059049915988E-2</v>
      </c>
      <c r="H63" s="116">
        <f t="shared" si="91"/>
        <v>1.452059049915988E-2</v>
      </c>
      <c r="I63" s="116"/>
      <c r="J63" s="116"/>
      <c r="K63" s="165"/>
      <c r="L63" s="116"/>
      <c r="M63" s="116"/>
      <c r="N63" s="116"/>
      <c r="O63" s="40"/>
      <c r="P63" s="116"/>
      <c r="Q63" s="293">
        <f t="shared" si="27"/>
        <v>22888.970999999998</v>
      </c>
      <c r="R63" s="8">
        <f t="shared" si="28"/>
        <v>2.1084754844429216E-4</v>
      </c>
      <c r="S63" s="116">
        <v>0.1</v>
      </c>
      <c r="T63" s="167">
        <f t="shared" si="29"/>
        <v>2.1084754844429218E-5</v>
      </c>
      <c r="U63" s="116"/>
      <c r="V63" s="116">
        <v>0.1</v>
      </c>
      <c r="W63" s="25"/>
      <c r="X63" s="252"/>
      <c r="Y63" s="41"/>
      <c r="Z63">
        <f t="shared" si="30"/>
        <v>-16201.5</v>
      </c>
      <c r="AA63" s="246">
        <f t="shared" si="31"/>
        <v>2.6525123823791665E-2</v>
      </c>
      <c r="AB63" s="247">
        <f t="shared" si="32"/>
        <v>-1.2004533324631785E-2</v>
      </c>
      <c r="AC63" s="247">
        <f t="shared" si="33"/>
        <v>1.452059049915988E-2</v>
      </c>
      <c r="AD63" s="248">
        <f t="shared" si="34"/>
        <v>1.4410882034219506E-5</v>
      </c>
      <c r="AH63">
        <f t="shared" si="35"/>
        <v>9.738390650798269E-3</v>
      </c>
      <c r="AI63">
        <f t="shared" si="36"/>
        <v>0.57943363058653641</v>
      </c>
      <c r="AJ63">
        <f t="shared" si="37"/>
        <v>0.99115136912136426</v>
      </c>
      <c r="AK63">
        <f t="shared" si="38"/>
        <v>0.25144368935882655</v>
      </c>
      <c r="AL63">
        <f t="shared" si="39"/>
        <v>2.6027413725304394</v>
      </c>
      <c r="AM63">
        <f t="shared" si="40"/>
        <v>3.6213530422472671</v>
      </c>
      <c r="AN63">
        <f t="shared" si="89"/>
        <v>-4.0235796112213453</v>
      </c>
      <c r="AO63">
        <f t="shared" si="89"/>
        <v>-4.0239315665215081</v>
      </c>
      <c r="AP63">
        <f t="shared" si="89"/>
        <v>-4.022801815708104</v>
      </c>
      <c r="AQ63">
        <f t="shared" si="89"/>
        <v>-4.0264337544530564</v>
      </c>
      <c r="AR63">
        <f t="shared" si="89"/>
        <v>-4.0148140793112077</v>
      </c>
      <c r="AS63">
        <f t="shared" si="89"/>
        <v>-4.0525906313763551</v>
      </c>
      <c r="AT63">
        <f t="shared" si="89"/>
        <v>-3.9353899400243102</v>
      </c>
      <c r="AU63">
        <f t="shared" si="42"/>
        <v>-4.4019708463286271</v>
      </c>
      <c r="AV63" s="246">
        <f t="shared" si="43"/>
        <v>2.475987370506123E-2</v>
      </c>
      <c r="AW63" s="247">
        <f t="shared" si="44"/>
        <v>-1.023928320590135E-2</v>
      </c>
      <c r="AX63" s="248">
        <f t="shared" si="45"/>
        <v>1.0484292057065344E-5</v>
      </c>
      <c r="AY63" s="247">
        <f t="shared" si="46"/>
        <v>6.5474499670920465E-3</v>
      </c>
      <c r="BA63">
        <f t="shared" si="47"/>
        <v>-1.7652501187304357E-3</v>
      </c>
      <c r="BB63">
        <f t="shared" si="48"/>
        <v>0.87087456528768425</v>
      </c>
      <c r="BC63">
        <f t="shared" si="49"/>
        <v>-0.83690004082085201</v>
      </c>
      <c r="BD63">
        <f t="shared" si="50"/>
        <v>0.11057405713075502</v>
      </c>
      <c r="BE63">
        <f t="shared" si="51"/>
        <v>2.4334348289950425</v>
      </c>
      <c r="BF63">
        <f t="shared" si="52"/>
        <v>2.7052044799133736</v>
      </c>
      <c r="BG63">
        <f t="shared" si="90"/>
        <v>-10.25192781138032</v>
      </c>
      <c r="BH63">
        <f t="shared" si="90"/>
        <v>-10.251928114638197</v>
      </c>
      <c r="BI63">
        <f t="shared" si="90"/>
        <v>-10.251925479585704</v>
      </c>
      <c r="BJ63">
        <f t="shared" si="90"/>
        <v>-10.251948376198186</v>
      </c>
      <c r="BK63">
        <f t="shared" si="90"/>
        <v>-10.251749440995491</v>
      </c>
      <c r="BL63">
        <f t="shared" si="90"/>
        <v>-10.253479312110175</v>
      </c>
      <c r="BM63">
        <f t="shared" si="90"/>
        <v>-10.238543854499071</v>
      </c>
      <c r="BN63">
        <f t="shared" si="54"/>
        <v>-10.377048675837342</v>
      </c>
      <c r="BQ63">
        <f t="shared" si="62"/>
        <v>1.0375907428619925E-3</v>
      </c>
      <c r="BR63">
        <v>1000</v>
      </c>
      <c r="BS63">
        <f t="shared" si="63"/>
        <v>2.2389492885086268E-3</v>
      </c>
      <c r="BT63">
        <f t="shared" si="64"/>
        <v>5.6479939527854014E-3</v>
      </c>
      <c r="BU63">
        <f t="shared" si="65"/>
        <v>-3.4090446642767746E-3</v>
      </c>
      <c r="BV63">
        <f t="shared" si="66"/>
        <v>0.6741067453518188</v>
      </c>
      <c r="BW63">
        <f t="shared" si="67"/>
        <v>5.5602702990775285E-2</v>
      </c>
      <c r="BX63">
        <f t="shared" si="68"/>
        <v>-2.2984083482151174</v>
      </c>
      <c r="BY63">
        <f t="shared" si="69"/>
        <v>-2.2297360479576018</v>
      </c>
      <c r="BZ63">
        <f t="shared" si="92"/>
        <v>-1.8335428100532118</v>
      </c>
      <c r="CA63">
        <f t="shared" si="92"/>
        <v>-1.8335425817120807</v>
      </c>
      <c r="CB63">
        <f t="shared" si="92"/>
        <v>-1.8335443758614542</v>
      </c>
      <c r="CC63">
        <f t="shared" si="92"/>
        <v>-1.8335302783329768</v>
      </c>
      <c r="CD63">
        <f t="shared" si="92"/>
        <v>-1.8336410297613952</v>
      </c>
      <c r="CE63">
        <f t="shared" si="92"/>
        <v>-1.8327697249836286</v>
      </c>
      <c r="CF63">
        <f t="shared" si="92"/>
        <v>-1.8395499278518948</v>
      </c>
      <c r="CG63">
        <f t="shared" si="70"/>
        <v>-1.3603594502747729</v>
      </c>
      <c r="CI63" s="23">
        <f t="shared" si="71"/>
        <v>1000</v>
      </c>
      <c r="CJ63" s="86">
        <f t="shared" si="72"/>
        <v>4.4466354071387671E-3</v>
      </c>
      <c r="CK63" s="86">
        <f t="shared" si="73"/>
        <v>5.6479939527854014E-3</v>
      </c>
      <c r="CL63">
        <f t="shared" si="74"/>
        <v>-1.2013585456466342E-3</v>
      </c>
      <c r="CM63">
        <f t="shared" si="75"/>
        <v>0.90810361810832518</v>
      </c>
      <c r="CN63">
        <f t="shared" si="76"/>
        <v>-0.64426915830001608</v>
      </c>
      <c r="CO63">
        <f t="shared" si="77"/>
        <v>2.1419071898861817</v>
      </c>
      <c r="CP63">
        <f t="shared" si="78"/>
        <v>1.8311721429679193</v>
      </c>
      <c r="CQ63">
        <f t="shared" si="93"/>
        <v>-4.2920534312619631</v>
      </c>
      <c r="CR63">
        <f t="shared" si="93"/>
        <v>-4.2920534466207068</v>
      </c>
      <c r="CS63">
        <f t="shared" si="93"/>
        <v>-4.2920532252218315</v>
      </c>
      <c r="CT63">
        <f t="shared" si="93"/>
        <v>-4.2920564167344022</v>
      </c>
      <c r="CU63">
        <f t="shared" si="93"/>
        <v>-4.2920104125950731</v>
      </c>
      <c r="CV63">
        <f t="shared" si="93"/>
        <v>-4.2926739988897813</v>
      </c>
      <c r="CW63">
        <f t="shared" si="93"/>
        <v>-4.2831955125368157</v>
      </c>
      <c r="CX63">
        <f t="shared" si="79"/>
        <v>-4.4472552834197092</v>
      </c>
    </row>
    <row r="64" spans="1:102" ht="12.95" customHeight="1">
      <c r="A64" s="37" t="s">
        <v>60</v>
      </c>
      <c r="B64" s="38" t="s">
        <v>49</v>
      </c>
      <c r="C64" s="43">
        <v>38001.292000000001</v>
      </c>
      <c r="D64" s="37" t="s">
        <v>53</v>
      </c>
      <c r="E64">
        <f t="shared" si="23"/>
        <v>-15941.92885620282</v>
      </c>
      <c r="F64">
        <f t="shared" si="24"/>
        <v>-15942</v>
      </c>
      <c r="G64">
        <f t="shared" si="25"/>
        <v>2.5718634002259932E-2</v>
      </c>
      <c r="H64" s="116">
        <f t="shared" si="91"/>
        <v>2.5718634002259932E-2</v>
      </c>
      <c r="I64" s="116"/>
      <c r="J64" s="116"/>
      <c r="K64" s="165"/>
      <c r="L64" s="116"/>
      <c r="M64" s="116"/>
      <c r="N64" s="116"/>
      <c r="O64" s="40"/>
      <c r="P64" s="116"/>
      <c r="Q64" s="293">
        <f t="shared" si="27"/>
        <v>22982.792000000001</v>
      </c>
      <c r="R64" s="8">
        <f t="shared" si="28"/>
        <v>6.6144813494220078E-4</v>
      </c>
      <c r="S64" s="116">
        <v>0.1</v>
      </c>
      <c r="T64" s="167">
        <f t="shared" si="29"/>
        <v>6.6144813494220075E-5</v>
      </c>
      <c r="U64" s="116"/>
      <c r="V64" s="116">
        <v>0.1</v>
      </c>
      <c r="W64" s="25"/>
      <c r="X64" s="252"/>
      <c r="Y64" s="41"/>
      <c r="Z64">
        <f t="shared" si="30"/>
        <v>-15942</v>
      </c>
      <c r="AA64" s="246">
        <f t="shared" si="31"/>
        <v>2.6433542749655214E-2</v>
      </c>
      <c r="AB64" s="247">
        <f t="shared" si="32"/>
        <v>-7.1490874739528129E-4</v>
      </c>
      <c r="AC64" s="247">
        <f t="shared" si="33"/>
        <v>2.5718634002259932E-2</v>
      </c>
      <c r="AD64" s="248">
        <f t="shared" si="34"/>
        <v>5.1109451710229013E-8</v>
      </c>
      <c r="AH64">
        <f t="shared" si="35"/>
        <v>9.8284467477765015E-3</v>
      </c>
      <c r="AI64">
        <f t="shared" si="36"/>
        <v>0.57375107182098239</v>
      </c>
      <c r="AJ64">
        <f t="shared" si="37"/>
        <v>0.98782941066175733</v>
      </c>
      <c r="AK64">
        <f t="shared" si="38"/>
        <v>0.24168543858958208</v>
      </c>
      <c r="AL64">
        <f t="shared" si="39"/>
        <v>2.625787292691562</v>
      </c>
      <c r="AM64">
        <f t="shared" si="40"/>
        <v>3.7910803957657757</v>
      </c>
      <c r="AN64">
        <f t="shared" si="89"/>
        <v>-3.988736170851062</v>
      </c>
      <c r="AO64">
        <f t="shared" si="89"/>
        <v>-3.9891897254783175</v>
      </c>
      <c r="AP64">
        <f t="shared" si="89"/>
        <v>-3.9877921602091311</v>
      </c>
      <c r="AQ64">
        <f t="shared" si="89"/>
        <v>-3.9921056844431786</v>
      </c>
      <c r="AR64">
        <f t="shared" si="89"/>
        <v>-3.9788590888787336</v>
      </c>
      <c r="AS64">
        <f t="shared" si="89"/>
        <v>-4.0201982057265218</v>
      </c>
      <c r="AT64">
        <f t="shared" si="89"/>
        <v>-3.8968610524214831</v>
      </c>
      <c r="AU64">
        <f t="shared" si="42"/>
        <v>-4.3560854202160222</v>
      </c>
      <c r="AV64" s="246">
        <f t="shared" si="43"/>
        <v>2.4555273301399189E-2</v>
      </c>
      <c r="AW64" s="247">
        <f t="shared" si="44"/>
        <v>1.1633607008607431E-3</v>
      </c>
      <c r="AX64" s="248">
        <f t="shared" si="45"/>
        <v>1.3534081203071995E-7</v>
      </c>
      <c r="AY64" s="247">
        <f t="shared" si="46"/>
        <v>1.7768456702739455E-2</v>
      </c>
      <c r="BA64">
        <f t="shared" si="47"/>
        <v>-1.8782694482560233E-3</v>
      </c>
      <c r="BB64">
        <f t="shared" si="48"/>
        <v>0.8634284117048393</v>
      </c>
      <c r="BC64">
        <f t="shared" si="49"/>
        <v>-0.87327135470945438</v>
      </c>
      <c r="BD64">
        <f t="shared" si="50"/>
        <v>0.1012333999751916</v>
      </c>
      <c r="BE64">
        <f t="shared" si="51"/>
        <v>2.5037164744404534</v>
      </c>
      <c r="BF64">
        <f t="shared" si="52"/>
        <v>3.0283640416136337</v>
      </c>
      <c r="BG64">
        <f t="shared" si="90"/>
        <v>-10.172053156437132</v>
      </c>
      <c r="BH64">
        <f t="shared" si="90"/>
        <v>-10.172053620461289</v>
      </c>
      <c r="BI64">
        <f t="shared" si="90"/>
        <v>-10.172049899413519</v>
      </c>
      <c r="BJ64">
        <f t="shared" si="90"/>
        <v>-10.172079739161729</v>
      </c>
      <c r="BK64">
        <f t="shared" si="90"/>
        <v>-10.171840472091091</v>
      </c>
      <c r="BL64">
        <f t="shared" si="90"/>
        <v>-10.173760507130034</v>
      </c>
      <c r="BM64">
        <f t="shared" si="90"/>
        <v>-10.158447551658762</v>
      </c>
      <c r="BN64">
        <f t="shared" si="54"/>
        <v>-10.287592443222024</v>
      </c>
      <c r="BQ64">
        <f t="shared" si="62"/>
        <v>-1.6024000153295553E-3</v>
      </c>
      <c r="BR64">
        <v>2000</v>
      </c>
      <c r="BS64">
        <f t="shared" si="63"/>
        <v>1.5123469334653392E-4</v>
      </c>
      <c r="BT64">
        <f t="shared" si="64"/>
        <v>5.0567511788002237E-3</v>
      </c>
      <c r="BU64">
        <f t="shared" si="65"/>
        <v>-4.9055164854536898E-3</v>
      </c>
      <c r="BV64">
        <f t="shared" si="66"/>
        <v>0.72436661549150538</v>
      </c>
      <c r="BW64">
        <f t="shared" si="67"/>
        <v>-7.4484470080133675E-2</v>
      </c>
      <c r="BX64">
        <f t="shared" si="68"/>
        <v>-2.1682234393987474</v>
      </c>
      <c r="BY64">
        <f t="shared" si="69"/>
        <v>-1.8898696710192469</v>
      </c>
      <c r="BZ64">
        <f t="shared" si="92"/>
        <v>-1.6710753702142189</v>
      </c>
      <c r="CA64">
        <f t="shared" si="92"/>
        <v>-1.6710753786520471</v>
      </c>
      <c r="CB64">
        <f t="shared" si="92"/>
        <v>-1.6710752066423757</v>
      </c>
      <c r="CC64">
        <f t="shared" si="92"/>
        <v>-1.6710787130940297</v>
      </c>
      <c r="CD64">
        <f t="shared" si="92"/>
        <v>-1.6710072092125536</v>
      </c>
      <c r="CE64">
        <f t="shared" si="92"/>
        <v>-1.6724554125028428</v>
      </c>
      <c r="CF64">
        <f t="shared" si="92"/>
        <v>-1.6372513017763026</v>
      </c>
      <c r="CG64">
        <f t="shared" si="70"/>
        <v>-1.1835369989737901</v>
      </c>
      <c r="CI64" s="23">
        <f t="shared" si="71"/>
        <v>2000</v>
      </c>
      <c r="CJ64" s="86">
        <f t="shared" si="72"/>
        <v>3.3031164701241345E-3</v>
      </c>
      <c r="CK64" s="86">
        <f t="shared" si="73"/>
        <v>5.0567511788002237E-3</v>
      </c>
      <c r="CL64">
        <f t="shared" si="74"/>
        <v>-1.7536347086760892E-3</v>
      </c>
      <c r="CM64">
        <f t="shared" si="75"/>
        <v>0.87163775239355479</v>
      </c>
      <c r="CN64">
        <f t="shared" si="76"/>
        <v>-0.83311749502119448</v>
      </c>
      <c r="CO64">
        <f t="shared" si="77"/>
        <v>2.4265603236476654</v>
      </c>
      <c r="CP64">
        <f t="shared" si="78"/>
        <v>2.6768762585286097</v>
      </c>
      <c r="CQ64">
        <f t="shared" si="93"/>
        <v>-3.9765179956941417</v>
      </c>
      <c r="CR64">
        <f t="shared" si="93"/>
        <v>-3.9765182851645848</v>
      </c>
      <c r="CS64">
        <f t="shared" si="93"/>
        <v>-3.9765157483920923</v>
      </c>
      <c r="CT64">
        <f t="shared" si="93"/>
        <v>-3.9765379796243638</v>
      </c>
      <c r="CU64">
        <f t="shared" si="93"/>
        <v>-3.9763431727972023</v>
      </c>
      <c r="CV64">
        <f t="shared" si="93"/>
        <v>-3.9780516455386947</v>
      </c>
      <c r="CW64">
        <f t="shared" si="93"/>
        <v>-3.9631760297877645</v>
      </c>
      <c r="CX64">
        <f t="shared" si="79"/>
        <v>-4.1025299168866969</v>
      </c>
    </row>
    <row r="65" spans="1:102" ht="12.95" customHeight="1">
      <c r="A65" s="37" t="s">
        <v>60</v>
      </c>
      <c r="B65" s="38" t="s">
        <v>49</v>
      </c>
      <c r="C65" s="43">
        <v>38235.525000000001</v>
      </c>
      <c r="D65" s="37" t="s">
        <v>53</v>
      </c>
      <c r="E65">
        <f t="shared" si="23"/>
        <v>-15293.985227367682</v>
      </c>
      <c r="F65">
        <f t="shared" si="24"/>
        <v>-15294</v>
      </c>
      <c r="G65">
        <f t="shared" si="25"/>
        <v>5.3403380079544149E-3</v>
      </c>
      <c r="H65" s="116">
        <f t="shared" si="91"/>
        <v>5.3403380079544149E-3</v>
      </c>
      <c r="I65" s="116"/>
      <c r="J65" s="116"/>
      <c r="K65" s="165"/>
      <c r="L65" s="116"/>
      <c r="M65" s="116"/>
      <c r="N65" s="116"/>
      <c r="O65" s="40"/>
      <c r="P65" s="116"/>
      <c r="Q65" s="293">
        <f t="shared" si="27"/>
        <v>23217.025000000001</v>
      </c>
      <c r="R65" s="8">
        <f t="shared" si="28"/>
        <v>2.8519210039202528E-5</v>
      </c>
      <c r="S65" s="116">
        <v>0.1</v>
      </c>
      <c r="T65" s="167">
        <f t="shared" si="29"/>
        <v>2.8519210039202528E-6</v>
      </c>
      <c r="U65" s="116"/>
      <c r="V65" s="116">
        <v>0.1</v>
      </c>
      <c r="W65" s="25"/>
      <c r="X65" s="252"/>
      <c r="Y65" s="41"/>
      <c r="Z65">
        <f t="shared" si="30"/>
        <v>-15294</v>
      </c>
      <c r="AA65" s="246">
        <f t="shared" si="31"/>
        <v>2.6152210814736523E-2</v>
      </c>
      <c r="AB65" s="247">
        <f t="shared" si="32"/>
        <v>-2.0811872806782108E-2</v>
      </c>
      <c r="AC65" s="247">
        <f t="shared" si="33"/>
        <v>5.3403380079544149E-3</v>
      </c>
      <c r="AD65" s="248">
        <f t="shared" si="34"/>
        <v>4.3313404972567664E-5</v>
      </c>
      <c r="AH65">
        <f t="shared" si="35"/>
        <v>9.9988637584883661E-3</v>
      </c>
      <c r="AI65">
        <f t="shared" si="36"/>
        <v>0.56095492798267044</v>
      </c>
      <c r="AJ65">
        <f t="shared" si="37"/>
        <v>0.97763608299283467</v>
      </c>
      <c r="AK65">
        <f t="shared" si="38"/>
        <v>0.21757625039810283</v>
      </c>
      <c r="AL65">
        <f t="shared" si="39"/>
        <v>2.6814977271063336</v>
      </c>
      <c r="AM65">
        <f t="shared" si="40"/>
        <v>4.269974642533092</v>
      </c>
      <c r="AN65">
        <f t="shared" si="89"/>
        <v>-3.9031180835100603</v>
      </c>
      <c r="AO65">
        <f t="shared" si="89"/>
        <v>-3.9038895033316603</v>
      </c>
      <c r="AP65">
        <f t="shared" si="89"/>
        <v>-3.9017150257164648</v>
      </c>
      <c r="AQ65">
        <f t="shared" si="89"/>
        <v>-3.9078560660952126</v>
      </c>
      <c r="AR65">
        <f t="shared" si="89"/>
        <v>-3.8906041002820926</v>
      </c>
      <c r="AS65">
        <f t="shared" si="89"/>
        <v>-3.9398246739477258</v>
      </c>
      <c r="AT65">
        <f t="shared" si="89"/>
        <v>-3.8048324665164626</v>
      </c>
      <c r="AU65">
        <f t="shared" si="42"/>
        <v>-4.241504471772986</v>
      </c>
      <c r="AV65" s="246">
        <f t="shared" si="43"/>
        <v>2.4047934089523298E-2</v>
      </c>
      <c r="AW65" s="247">
        <f t="shared" si="44"/>
        <v>-1.8707596081568884E-2</v>
      </c>
      <c r="AX65" s="248">
        <f t="shared" si="45"/>
        <v>3.4997415115113145E-5</v>
      </c>
      <c r="AY65" s="247">
        <f t="shared" si="46"/>
        <v>-2.5542490253207253E-3</v>
      </c>
      <c r="BA65">
        <f t="shared" si="47"/>
        <v>-2.1042767252132258E-3</v>
      </c>
      <c r="BB65">
        <f t="shared" si="48"/>
        <v>0.8482078420247805</v>
      </c>
      <c r="BC65">
        <f t="shared" si="49"/>
        <v>-0.94338476421061745</v>
      </c>
      <c r="BD65">
        <f t="shared" si="50"/>
        <v>7.6545024509931475E-2</v>
      </c>
      <c r="BE65">
        <f t="shared" si="51"/>
        <v>2.6745307172455028</v>
      </c>
      <c r="BF65">
        <f t="shared" si="52"/>
        <v>4.2039591735118966</v>
      </c>
      <c r="BG65">
        <f t="shared" si="90"/>
        <v>-9.9752806069410589</v>
      </c>
      <c r="BH65">
        <f t="shared" si="90"/>
        <v>-9.9752815248144042</v>
      </c>
      <c r="BI65">
        <f t="shared" si="90"/>
        <v>-9.9752751896152549</v>
      </c>
      <c r="BJ65">
        <f t="shared" si="90"/>
        <v>-9.975318915919134</v>
      </c>
      <c r="BK65">
        <f t="shared" si="90"/>
        <v>-9.9750171356258033</v>
      </c>
      <c r="BL65">
        <f t="shared" si="90"/>
        <v>-9.9771010351092535</v>
      </c>
      <c r="BM65">
        <f t="shared" si="90"/>
        <v>-9.9627645867202581</v>
      </c>
      <c r="BN65">
        <f t="shared" si="54"/>
        <v>-10.064210405708632</v>
      </c>
      <c r="BQ65">
        <f t="shared" si="62"/>
        <v>-4.02913693962045E-3</v>
      </c>
      <c r="BR65">
        <v>3000</v>
      </c>
      <c r="BS65">
        <f t="shared" si="63"/>
        <v>-1.9060748932919844E-3</v>
      </c>
      <c r="BT65">
        <f t="shared" si="64"/>
        <v>4.4716949137898025E-3</v>
      </c>
      <c r="BU65">
        <f t="shared" si="65"/>
        <v>-6.377769807081787E-3</v>
      </c>
      <c r="BV65">
        <f t="shared" si="66"/>
        <v>0.78905440654212589</v>
      </c>
      <c r="BW65">
        <f t="shared" si="67"/>
        <v>-0.22498985190956927</v>
      </c>
      <c r="BX65">
        <f t="shared" si="68"/>
        <v>-2.0158443334663363</v>
      </c>
      <c r="BY65">
        <f t="shared" si="69"/>
        <v>-1.5848848446375734</v>
      </c>
      <c r="BZ65">
        <f t="shared" si="92"/>
        <v>-1.4953195059807007</v>
      </c>
      <c r="CA65">
        <f t="shared" si="92"/>
        <v>-1.4953194984015896</v>
      </c>
      <c r="CB65">
        <f t="shared" si="92"/>
        <v>-1.4953192932757449</v>
      </c>
      <c r="CC65">
        <f t="shared" si="92"/>
        <v>-1.4953137418317328</v>
      </c>
      <c r="CD65">
        <f t="shared" si="92"/>
        <v>-1.4951636542116238</v>
      </c>
      <c r="CE65">
        <f t="shared" si="92"/>
        <v>-1.4912129147291682</v>
      </c>
      <c r="CF65">
        <f t="shared" si="92"/>
        <v>-1.4208036860729973</v>
      </c>
      <c r="CG65">
        <f t="shared" si="70"/>
        <v>-1.0067145476728072</v>
      </c>
      <c r="CI65" s="23">
        <f t="shared" si="71"/>
        <v>3000</v>
      </c>
      <c r="CJ65" s="86">
        <f t="shared" si="72"/>
        <v>2.3486328674613374E-3</v>
      </c>
      <c r="CK65" s="86">
        <f t="shared" si="73"/>
        <v>4.4716949137898025E-3</v>
      </c>
      <c r="CL65">
        <f t="shared" si="74"/>
        <v>-2.1230620463284651E-3</v>
      </c>
      <c r="CM65">
        <f t="shared" si="75"/>
        <v>0.84689676282600757</v>
      </c>
      <c r="CN65">
        <f t="shared" si="76"/>
        <v>-0.94902281378991526</v>
      </c>
      <c r="CO65">
        <f t="shared" si="77"/>
        <v>2.6919610419614886</v>
      </c>
      <c r="CP65">
        <f t="shared" si="78"/>
        <v>4.3728935016987709</v>
      </c>
      <c r="CQ65">
        <f t="shared" si="93"/>
        <v>-3.6718290677005587</v>
      </c>
      <c r="CR65">
        <f t="shared" si="93"/>
        <v>-3.6718300256512957</v>
      </c>
      <c r="CS65">
        <f t="shared" si="93"/>
        <v>-3.6718234937419933</v>
      </c>
      <c r="CT65">
        <f t="shared" si="93"/>
        <v>-3.6718680328950302</v>
      </c>
      <c r="CU65">
        <f t="shared" si="93"/>
        <v>-3.6715643566785543</v>
      </c>
      <c r="CV65">
        <f t="shared" si="93"/>
        <v>-3.6736359519265442</v>
      </c>
      <c r="CW65">
        <f t="shared" si="93"/>
        <v>-3.6595533999667422</v>
      </c>
      <c r="CX65">
        <f t="shared" si="79"/>
        <v>-3.7578045503536823</v>
      </c>
    </row>
    <row r="66" spans="1:102" ht="12.95" customHeight="1">
      <c r="A66" s="37" t="s">
        <v>60</v>
      </c>
      <c r="B66" s="38" t="s">
        <v>49</v>
      </c>
      <c r="C66" s="43">
        <v>38328.434999999998</v>
      </c>
      <c r="D66" s="37" t="s">
        <v>53</v>
      </c>
      <c r="E66">
        <f t="shared" si="23"/>
        <v>-15036.974291440338</v>
      </c>
      <c r="F66">
        <f t="shared" si="24"/>
        <v>-15037</v>
      </c>
      <c r="G66">
        <f t="shared" si="25"/>
        <v>9.293698996771127E-3</v>
      </c>
      <c r="H66" s="116">
        <f t="shared" si="91"/>
        <v>9.293698996771127E-3</v>
      </c>
      <c r="I66" s="116"/>
      <c r="J66" s="116"/>
      <c r="K66" s="165"/>
      <c r="L66" s="116"/>
      <c r="M66" s="116"/>
      <c r="N66" s="116"/>
      <c r="O66" s="40"/>
      <c r="P66" s="116"/>
      <c r="Q66" s="293">
        <f t="shared" si="27"/>
        <v>23309.934999999998</v>
      </c>
      <c r="R66" s="8">
        <f t="shared" si="28"/>
        <v>8.6372841042584649E-5</v>
      </c>
      <c r="S66" s="116">
        <v>0.1</v>
      </c>
      <c r="T66" s="167">
        <f t="shared" si="29"/>
        <v>8.6372841042584656E-6</v>
      </c>
      <c r="U66" s="116"/>
      <c r="V66" s="116">
        <v>0.1</v>
      </c>
      <c r="W66" s="25"/>
      <c r="X66" s="252"/>
      <c r="Y66" s="41"/>
      <c r="Z66">
        <f t="shared" si="30"/>
        <v>-15037</v>
      </c>
      <c r="AA66" s="246">
        <f t="shared" si="31"/>
        <v>2.6020501169181406E-2</v>
      </c>
      <c r="AB66" s="247">
        <f t="shared" si="32"/>
        <v>-1.6726802172410279E-2</v>
      </c>
      <c r="AC66" s="247">
        <f t="shared" si="33"/>
        <v>9.293698996771127E-3</v>
      </c>
      <c r="AD66" s="248">
        <f t="shared" si="34"/>
        <v>2.7978591091494929E-5</v>
      </c>
      <c r="AH66">
        <f t="shared" si="35"/>
        <v>1.0045600531034373E-2</v>
      </c>
      <c r="AI66">
        <f t="shared" si="36"/>
        <v>0.55639144818321817</v>
      </c>
      <c r="AJ66">
        <f t="shared" si="37"/>
        <v>0.97290292984511706</v>
      </c>
      <c r="AK66">
        <f t="shared" si="38"/>
        <v>0.20811403786149929</v>
      </c>
      <c r="AL66">
        <f t="shared" si="39"/>
        <v>2.7029372812703447</v>
      </c>
      <c r="AM66">
        <f t="shared" si="40"/>
        <v>4.4860431396660596</v>
      </c>
      <c r="AN66">
        <f t="shared" si="89"/>
        <v>-3.8696638025361381</v>
      </c>
      <c r="AO66">
        <f t="shared" si="89"/>
        <v>-3.8705830134509593</v>
      </c>
      <c r="AP66">
        <f t="shared" si="89"/>
        <v>-3.8680706489150021</v>
      </c>
      <c r="AQ66">
        <f t="shared" si="89"/>
        <v>-3.8749507950414164</v>
      </c>
      <c r="AR66">
        <f t="shared" si="89"/>
        <v>-3.856208314757485</v>
      </c>
      <c r="AS66">
        <f t="shared" si="89"/>
        <v>-3.908035493207294</v>
      </c>
      <c r="AT66">
        <f t="shared" si="89"/>
        <v>-3.7699385167110897</v>
      </c>
      <c r="AU66">
        <f t="shared" si="42"/>
        <v>-4.1960611017886329</v>
      </c>
      <c r="AV66" s="246">
        <f t="shared" si="43"/>
        <v>2.3849384952816702E-2</v>
      </c>
      <c r="AW66" s="247">
        <f t="shared" si="44"/>
        <v>-1.4555685956045575E-2</v>
      </c>
      <c r="AX66" s="248">
        <f t="shared" si="45"/>
        <v>2.1186799365102238E-5</v>
      </c>
      <c r="AY66" s="247">
        <f t="shared" si="46"/>
        <v>1.419214682101458E-3</v>
      </c>
      <c r="BA66">
        <f t="shared" si="47"/>
        <v>-2.1711162163647038E-3</v>
      </c>
      <c r="BB66">
        <f t="shared" si="48"/>
        <v>0.84347503911452426</v>
      </c>
      <c r="BC66">
        <f t="shared" si="49"/>
        <v>-0.96326781778860582</v>
      </c>
      <c r="BD66">
        <f t="shared" si="50"/>
        <v>6.6332018059156866E-2</v>
      </c>
      <c r="BE66">
        <f t="shared" si="51"/>
        <v>2.7407565141403882</v>
      </c>
      <c r="BF66">
        <f t="shared" si="52"/>
        <v>4.9225844537742072</v>
      </c>
      <c r="BG66">
        <f t="shared" si="90"/>
        <v>-9.8981191733933347</v>
      </c>
      <c r="BH66">
        <f t="shared" si="90"/>
        <v>-9.8981202244038915</v>
      </c>
      <c r="BI66">
        <f t="shared" si="90"/>
        <v>-9.8981132782699657</v>
      </c>
      <c r="BJ66">
        <f t="shared" si="90"/>
        <v>-9.898159185761223</v>
      </c>
      <c r="BK66">
        <f t="shared" si="90"/>
        <v>-9.8978557999005066</v>
      </c>
      <c r="BL66">
        <f t="shared" si="90"/>
        <v>-9.899861641684879</v>
      </c>
      <c r="BM66">
        <f t="shared" si="90"/>
        <v>-9.8866377344332257</v>
      </c>
      <c r="BN66">
        <f t="shared" si="54"/>
        <v>-9.9756159865096468</v>
      </c>
      <c r="BQ66">
        <f t="shared" ref="BQ66:BQ97" si="94">BS66+CL66</f>
        <v>-6.168922222981283E-3</v>
      </c>
      <c r="BR66">
        <v>4000</v>
      </c>
      <c r="BS66">
        <f t="shared" ref="BS66:BS97" si="95">AB$3+AB$4*BR66+AB$5*BR66^2+BU66</f>
        <v>-3.8736025019242247E-3</v>
      </c>
      <c r="BT66">
        <f t="shared" ref="BT66:BT97" si="96">AB$3+AB$4*BR66+AB$5*BR66^2</f>
        <v>3.8928251577541378E-3</v>
      </c>
      <c r="BU66">
        <f t="shared" ref="BU66:BU97" si="97">$AB$6*($AB$11/BV66*BW66+$AB$12)</f>
        <v>-7.7664276596783625E-3</v>
      </c>
      <c r="BV66">
        <f t="shared" ref="BV66:BV97" si="98">1+$AB$7*COS(BX66)</f>
        <v>0.87341716188424923</v>
      </c>
      <c r="BW66">
        <f t="shared" ref="BW66:BW97" si="99">SIN(BX66+RADIANS($AB$9))</f>
        <v>-0.39923755207667605</v>
      </c>
      <c r="BX66">
        <f t="shared" ref="BX66:BX97" si="100">2*ATAN(BY66)</f>
        <v>-1.8320918564601432</v>
      </c>
      <c r="BY66">
        <f t="shared" ref="BY66:BY97" si="101">SQRT((1+$AB$7)/(1-$AB$7))*TAN(BZ66/2)</f>
        <v>-1.3025457914668563</v>
      </c>
      <c r="BZ66">
        <f t="shared" si="92"/>
        <v>-1.3023405177508063</v>
      </c>
      <c r="CA66">
        <f t="shared" si="92"/>
        <v>-1.3023360704946336</v>
      </c>
      <c r="CB66">
        <f t="shared" si="92"/>
        <v>-1.3023018553550474</v>
      </c>
      <c r="CC66">
        <f t="shared" si="92"/>
        <v>-1.3020387619907905</v>
      </c>
      <c r="CD66">
        <f t="shared" si="92"/>
        <v>-1.3000240695412821</v>
      </c>
      <c r="CE66">
        <f t="shared" si="92"/>
        <v>-1.2850551668948429</v>
      </c>
      <c r="CF66">
        <f t="shared" si="92"/>
        <v>-1.1914427835546564</v>
      </c>
      <c r="CG66">
        <f t="shared" ref="CG66:CG97" si="102">RADIANS($AB$9)+$AB$18*(BR66-AB$15)</f>
        <v>-0.82989209637182437</v>
      </c>
      <c r="CI66" s="23">
        <f t="shared" ref="CI66:CI97" si="103">BR66</f>
        <v>4000</v>
      </c>
      <c r="CJ66" s="86">
        <f t="shared" ref="CJ66:CJ97" si="104">AB$3+AB$4*BR66+AB$5*BR66^2+CL66</f>
        <v>1.5975054366970799E-3</v>
      </c>
      <c r="CK66" s="86">
        <f t="shared" ref="CK66:CK97" si="105">AB$3+AB$4*BR66+AB$5*BR66^2</f>
        <v>3.8928251577541378E-3</v>
      </c>
      <c r="CL66">
        <f t="shared" ref="CL66:CL97" si="106">$BB$6*($BB$11/CM66*CN66+$BB$12)</f>
        <v>-2.2953197210570579E-3</v>
      </c>
      <c r="CM66">
        <f t="shared" ref="CM66:CM97" si="107">1+$BB$7*COS(CO66)</f>
        <v>0.83325321673309261</v>
      </c>
      <c r="CN66">
        <f t="shared" ref="CN66:CN97" si="108">SIN(CO66+RADIANS($BB$9))</f>
        <v>-0.99775686738172886</v>
      </c>
      <c r="CO66">
        <f t="shared" ref="CO66:CO97" si="109">2*ATAN(CP66)</f>
        <v>2.9456441035834948</v>
      </c>
      <c r="CP66">
        <f t="shared" ref="CP66:CP97" si="110">TAN(CQ66/2)*SQRT((1+$BB$7)/(1-$BB$7))</f>
        <v>10.174081897360361</v>
      </c>
      <c r="CQ66">
        <f t="shared" si="93"/>
        <v>-3.3739352098564521</v>
      </c>
      <c r="CR66">
        <f t="shared" si="93"/>
        <v>-3.3739361410113706</v>
      </c>
      <c r="CS66">
        <f t="shared" si="93"/>
        <v>-3.3739305123890189</v>
      </c>
      <c r="CT66">
        <f t="shared" si="93"/>
        <v>-3.3739645362612896</v>
      </c>
      <c r="CU66">
        <f t="shared" si="93"/>
        <v>-3.3737588730793653</v>
      </c>
      <c r="CV66">
        <f t="shared" si="93"/>
        <v>-3.3750021925900033</v>
      </c>
      <c r="CW66">
        <f t="shared" si="93"/>
        <v>-3.3674913350961679</v>
      </c>
      <c r="CX66">
        <f t="shared" ref="CX66:CX97" si="111">RADIANS($BB$9)+$BB$18*(CI66-BB$15)</f>
        <v>-3.4130791838206691</v>
      </c>
    </row>
    <row r="67" spans="1:102" ht="12.95" customHeight="1">
      <c r="A67" s="37" t="s">
        <v>60</v>
      </c>
      <c r="B67" s="38" t="s">
        <v>49</v>
      </c>
      <c r="C67" s="43">
        <v>38407.230000000003</v>
      </c>
      <c r="D67" s="37" t="s">
        <v>53</v>
      </c>
      <c r="E67">
        <f t="shared" si="23"/>
        <v>-14819.008768930409</v>
      </c>
      <c r="F67">
        <f t="shared" si="24"/>
        <v>-14819</v>
      </c>
      <c r="G67">
        <f t="shared" si="25"/>
        <v>-3.1699869941803627E-3</v>
      </c>
      <c r="H67" s="116">
        <f t="shared" si="91"/>
        <v>-3.1699869941803627E-3</v>
      </c>
      <c r="I67" s="116"/>
      <c r="J67" s="116"/>
      <c r="K67" s="165"/>
      <c r="L67" s="116"/>
      <c r="M67" s="116"/>
      <c r="N67" s="116"/>
      <c r="O67" s="40"/>
      <c r="P67" s="116"/>
      <c r="Q67" s="293">
        <f t="shared" si="27"/>
        <v>23388.730000000003</v>
      </c>
      <c r="R67" s="8">
        <f t="shared" si="28"/>
        <v>1.0048817543272651E-5</v>
      </c>
      <c r="S67" s="116">
        <v>0.1</v>
      </c>
      <c r="T67" s="167">
        <f t="shared" si="29"/>
        <v>1.0048817543272651E-6</v>
      </c>
      <c r="U67" s="116"/>
      <c r="V67" s="116">
        <v>0.1</v>
      </c>
      <c r="W67" s="25"/>
      <c r="X67" s="252"/>
      <c r="Y67" s="41"/>
      <c r="Z67">
        <f t="shared" si="30"/>
        <v>-14819</v>
      </c>
      <c r="AA67" s="246">
        <f t="shared" si="31"/>
        <v>2.5900094632728288E-2</v>
      </c>
      <c r="AB67" s="247">
        <f t="shared" si="32"/>
        <v>-2.9070081626908651E-2</v>
      </c>
      <c r="AC67" s="247">
        <f t="shared" si="33"/>
        <v>-3.1699869941803627E-3</v>
      </c>
      <c r="AD67" s="248">
        <f t="shared" si="34"/>
        <v>8.4506964579513194E-5</v>
      </c>
      <c r="AH67">
        <f t="shared" si="35"/>
        <v>1.0076240688647355E-2</v>
      </c>
      <c r="AI67">
        <f t="shared" si="36"/>
        <v>0.55273305276118168</v>
      </c>
      <c r="AJ67">
        <f t="shared" si="37"/>
        <v>0.9686030717253753</v>
      </c>
      <c r="AK67">
        <f t="shared" si="38"/>
        <v>0.20013065209424594</v>
      </c>
      <c r="AL67">
        <f t="shared" si="39"/>
        <v>2.7208593637280054</v>
      </c>
      <c r="AM67">
        <f t="shared" si="40"/>
        <v>4.6832753375401905</v>
      </c>
      <c r="AN67">
        <f t="shared" si="89"/>
        <v>-3.8414911783051511</v>
      </c>
      <c r="AO67">
        <f t="shared" si="89"/>
        <v>-3.8425428426913362</v>
      </c>
      <c r="AP67">
        <f t="shared" si="89"/>
        <v>-3.8397377707658897</v>
      </c>
      <c r="AQ67">
        <f t="shared" si="89"/>
        <v>-3.8472344869876043</v>
      </c>
      <c r="AR67">
        <f t="shared" si="89"/>
        <v>-3.8273031876732304</v>
      </c>
      <c r="AS67">
        <f t="shared" si="89"/>
        <v>-3.8810664370804862</v>
      </c>
      <c r="AT67">
        <f t="shared" si="89"/>
        <v>-3.741030364304009</v>
      </c>
      <c r="AU67">
        <f t="shared" si="42"/>
        <v>-4.1575138074050191</v>
      </c>
      <c r="AV67" s="246">
        <f t="shared" si="43"/>
        <v>2.3682597894615031E-2</v>
      </c>
      <c r="AW67" s="247">
        <f t="shared" si="44"/>
        <v>-2.6852584888795394E-2</v>
      </c>
      <c r="AX67" s="248">
        <f t="shared" si="45"/>
        <v>7.2106131520996273E-5</v>
      </c>
      <c r="AY67" s="247">
        <f t="shared" si="46"/>
        <v>-1.102873094471446E-2</v>
      </c>
      <c r="BA67">
        <f t="shared" si="47"/>
        <v>-2.2174967381132569E-3</v>
      </c>
      <c r="BB67">
        <f t="shared" si="48"/>
        <v>0.84002866679571497</v>
      </c>
      <c r="BC67">
        <f t="shared" si="49"/>
        <v>-0.97671035787490934</v>
      </c>
      <c r="BD67">
        <f t="shared" si="50"/>
        <v>5.7525407889415479E-2</v>
      </c>
      <c r="BE67">
        <f t="shared" si="51"/>
        <v>2.7963927952277716</v>
      </c>
      <c r="BF67">
        <f t="shared" si="52"/>
        <v>5.7360972361744649</v>
      </c>
      <c r="BG67">
        <f t="shared" si="90"/>
        <v>-9.8329821867624805</v>
      </c>
      <c r="BH67">
        <f t="shared" si="90"/>
        <v>-9.8329832973823716</v>
      </c>
      <c r="BI67">
        <f t="shared" si="90"/>
        <v>-9.8329761794906396</v>
      </c>
      <c r="BJ67">
        <f t="shared" si="90"/>
        <v>-9.8330217979825569</v>
      </c>
      <c r="BK67">
        <f t="shared" si="90"/>
        <v>-9.8327294451524754</v>
      </c>
      <c r="BL67">
        <f t="shared" si="90"/>
        <v>-9.8346036731597266</v>
      </c>
      <c r="BM67">
        <f t="shared" si="90"/>
        <v>-9.8226143430590795</v>
      </c>
      <c r="BN67">
        <f t="shared" si="54"/>
        <v>-9.9004658566054502</v>
      </c>
      <c r="BQ67">
        <f t="shared" si="94"/>
        <v>-7.9212787462717427E-3</v>
      </c>
      <c r="BR67">
        <v>5000</v>
      </c>
      <c r="BS67">
        <f t="shared" si="95"/>
        <v>-5.6545949524150572E-3</v>
      </c>
      <c r="BT67">
        <f t="shared" si="96"/>
        <v>3.3201419106932296E-3</v>
      </c>
      <c r="BU67">
        <f t="shared" si="97"/>
        <v>-8.9747368631082867E-3</v>
      </c>
      <c r="BV67">
        <f t="shared" si="98"/>
        <v>0.98435520679416044</v>
      </c>
      <c r="BW67">
        <f t="shared" si="99"/>
        <v>-0.59723318026668148</v>
      </c>
      <c r="BX67">
        <f t="shared" si="100"/>
        <v>-1.6027299033129008</v>
      </c>
      <c r="BY67">
        <f t="shared" si="101"/>
        <v>-1.0324545291272902</v>
      </c>
      <c r="BZ67">
        <f t="shared" si="92"/>
        <v>-1.0867638595579474</v>
      </c>
      <c r="CA67">
        <f t="shared" si="92"/>
        <v>-1.0866878512862597</v>
      </c>
      <c r="CB67">
        <f t="shared" si="92"/>
        <v>-1.0863546684069929</v>
      </c>
      <c r="CC67">
        <f t="shared" si="92"/>
        <v>-1.0848966401052746</v>
      </c>
      <c r="CD67">
        <f t="shared" si="92"/>
        <v>-1.0785629662540031</v>
      </c>
      <c r="CE67">
        <f t="shared" si="92"/>
        <v>-1.0518731262121741</v>
      </c>
      <c r="CF67">
        <f t="shared" si="92"/>
        <v>-0.95080699529600765</v>
      </c>
      <c r="CG67">
        <f t="shared" si="102"/>
        <v>-0.65306964507084242</v>
      </c>
      <c r="CI67" s="23">
        <f t="shared" si="103"/>
        <v>5000</v>
      </c>
      <c r="CJ67" s="86">
        <f t="shared" si="104"/>
        <v>1.0534581168365432E-3</v>
      </c>
      <c r="CK67" s="86">
        <f t="shared" si="105"/>
        <v>3.3201419106932296E-3</v>
      </c>
      <c r="CL67">
        <f t="shared" si="106"/>
        <v>-2.2666837938566864E-3</v>
      </c>
      <c r="CM67">
        <f t="shared" si="107"/>
        <v>0.83023631207760529</v>
      </c>
      <c r="CN67">
        <f t="shared" si="108"/>
        <v>-0.98353980067935132</v>
      </c>
      <c r="CO67">
        <f t="shared" si="109"/>
        <v>-3.0888594910873506</v>
      </c>
      <c r="CP67">
        <f t="shared" si="110"/>
        <v>-37.918008691806513</v>
      </c>
      <c r="CQ67">
        <f t="shared" si="93"/>
        <v>-3.0789894602202224</v>
      </c>
      <c r="CR67">
        <f t="shared" si="93"/>
        <v>-3.0789891635486302</v>
      </c>
      <c r="CS67">
        <f t="shared" si="93"/>
        <v>-3.0789909121008892</v>
      </c>
      <c r="CT67">
        <f t="shared" si="93"/>
        <v>-3.0789806063085514</v>
      </c>
      <c r="CU67">
        <f t="shared" si="93"/>
        <v>-3.0790413475230722</v>
      </c>
      <c r="CV67">
        <f t="shared" si="93"/>
        <v>-3.078683342098155</v>
      </c>
      <c r="CW67">
        <f t="shared" si="93"/>
        <v>-3.0807932917566925</v>
      </c>
      <c r="CX67">
        <f t="shared" si="111"/>
        <v>-3.0683538172876559</v>
      </c>
    </row>
    <row r="68" spans="1:102" ht="12.95" customHeight="1">
      <c r="A68" s="44" t="s">
        <v>63</v>
      </c>
      <c r="B68" s="45"/>
      <c r="C68" s="46">
        <v>40812.502200000003</v>
      </c>
      <c r="D68" s="44">
        <v>2.9999999999999997E-4</v>
      </c>
      <c r="E68">
        <f t="shared" si="23"/>
        <v>-8165.4595354566054</v>
      </c>
      <c r="F68">
        <f t="shared" si="24"/>
        <v>-8165.5</v>
      </c>
      <c r="G68">
        <f t="shared" si="25"/>
        <v>1.4628018507210072E-2</v>
      </c>
      <c r="H68" s="116"/>
      <c r="I68" s="116"/>
      <c r="J68" s="116"/>
      <c r="K68" s="165">
        <f>G68</f>
        <v>1.4628018507210072E-2</v>
      </c>
      <c r="L68" s="116"/>
      <c r="M68" s="116"/>
      <c r="N68" s="116"/>
      <c r="O68" s="40"/>
      <c r="P68" s="116"/>
      <c r="Q68" s="293">
        <f t="shared" si="27"/>
        <v>25794.002200000003</v>
      </c>
      <c r="R68" s="8">
        <f t="shared" si="28"/>
        <v>2.1397892544728039E-4</v>
      </c>
      <c r="S68" s="116">
        <v>1</v>
      </c>
      <c r="T68" s="167">
        <f t="shared" si="29"/>
        <v>2.1397892544728039E-4</v>
      </c>
      <c r="U68" s="116"/>
      <c r="V68" s="116">
        <v>1</v>
      </c>
      <c r="W68" s="25"/>
      <c r="X68" s="252"/>
      <c r="Y68" s="41"/>
      <c r="Z68">
        <f t="shared" si="30"/>
        <v>-8165.5</v>
      </c>
      <c r="AA68" s="246">
        <f t="shared" si="31"/>
        <v>1.9005139548633084E-2</v>
      </c>
      <c r="AB68" s="247">
        <f t="shared" si="32"/>
        <v>-4.377121041423012E-3</v>
      </c>
      <c r="AC68" s="247">
        <f t="shared" si="33"/>
        <v>1.4628018507210072E-2</v>
      </c>
      <c r="AD68" s="248">
        <f t="shared" si="34"/>
        <v>1.9159188611268074E-5</v>
      </c>
      <c r="AH68">
        <f t="shared" si="35"/>
        <v>7.6499055832732225E-3</v>
      </c>
      <c r="AI68">
        <f t="shared" si="36"/>
        <v>0.51096981132157593</v>
      </c>
      <c r="AJ68">
        <f t="shared" si="37"/>
        <v>0.74189315917368315</v>
      </c>
      <c r="AK68">
        <f t="shared" si="38"/>
        <v>-3.0813545092133757E-2</v>
      </c>
      <c r="AL68">
        <f t="shared" si="39"/>
        <v>-3.0786663474832796</v>
      </c>
      <c r="AM68">
        <f t="shared" si="40"/>
        <v>-31.772721566151581</v>
      </c>
      <c r="AN68">
        <f t="shared" si="89"/>
        <v>-3.0341033642576161</v>
      </c>
      <c r="AO68">
        <f t="shared" si="89"/>
        <v>-3.0330577808132064</v>
      </c>
      <c r="AP68">
        <f t="shared" si="89"/>
        <v>-3.035204005398771</v>
      </c>
      <c r="AQ68">
        <f t="shared" si="89"/>
        <v>-3.0307979990627518</v>
      </c>
      <c r="AR68">
        <f t="shared" si="89"/>
        <v>-3.0398408965390171</v>
      </c>
      <c r="AS68">
        <f t="shared" si="89"/>
        <v>-3.0212713833749421</v>
      </c>
      <c r="AT68">
        <f t="shared" si="89"/>
        <v>-3.059365830243113</v>
      </c>
      <c r="AU68">
        <f t="shared" si="42"/>
        <v>-2.9810256276739295</v>
      </c>
      <c r="AV68" s="246">
        <f t="shared" si="43"/>
        <v>1.9474444076816977E-2</v>
      </c>
      <c r="AW68" s="247">
        <f t="shared" si="44"/>
        <v>-4.8464255696069047E-3</v>
      </c>
      <c r="AX68" s="248">
        <f t="shared" si="45"/>
        <v>2.348784080173961E-5</v>
      </c>
      <c r="AY68" s="247">
        <f t="shared" si="46"/>
        <v>6.5088083957529569E-3</v>
      </c>
      <c r="BA68">
        <f t="shared" si="47"/>
        <v>4.693045281838926E-4</v>
      </c>
      <c r="BB68">
        <f t="shared" si="48"/>
        <v>0.98407867558120043</v>
      </c>
      <c r="BC68">
        <f t="shared" si="49"/>
        <v>3.5156884604122016E-2</v>
      </c>
      <c r="BD68">
        <f t="shared" si="50"/>
        <v>-0.1692528033113524</v>
      </c>
      <c r="BE68">
        <f t="shared" si="51"/>
        <v>-1.6645886309362623</v>
      </c>
      <c r="BF68">
        <f t="shared" si="52"/>
        <v>-1.0984829839230745</v>
      </c>
      <c r="BG68">
        <f t="shared" si="90"/>
        <v>-7.7763232681006507</v>
      </c>
      <c r="BH68">
        <f t="shared" si="90"/>
        <v>-7.7763232680987624</v>
      </c>
      <c r="BI68">
        <f t="shared" si="90"/>
        <v>-7.7763232679556245</v>
      </c>
      <c r="BJ68">
        <f t="shared" si="90"/>
        <v>-7.7763232571024776</v>
      </c>
      <c r="BK68">
        <f t="shared" si="90"/>
        <v>-7.7763224341916821</v>
      </c>
      <c r="BL68">
        <f t="shared" si="90"/>
        <v>-7.7762600645082038</v>
      </c>
      <c r="BM68">
        <f t="shared" si="90"/>
        <v>-7.7716701063814195</v>
      </c>
      <c r="BN68">
        <f t="shared" si="54"/>
        <v>-7.6068356303780451</v>
      </c>
      <c r="BQ68">
        <f t="shared" si="94"/>
        <v>-9.1297585550378386E-3</v>
      </c>
      <c r="BR68">
        <v>6000</v>
      </c>
      <c r="BS68">
        <f t="shared" si="95"/>
        <v>-7.0883237327973025E-3</v>
      </c>
      <c r="BT68">
        <f t="shared" si="96"/>
        <v>2.7536451726070774E-3</v>
      </c>
      <c r="BU68">
        <f t="shared" si="97"/>
        <v>-9.8419689054043795E-3</v>
      </c>
      <c r="BV68">
        <f t="shared" si="98"/>
        <v>1.1283148724899585</v>
      </c>
      <c r="BW68">
        <f t="shared" si="99"/>
        <v>-0.80574774738149102</v>
      </c>
      <c r="BX68">
        <f t="shared" si="100"/>
        <v>-1.3058400336780573</v>
      </c>
      <c r="BY68">
        <f t="shared" si="101"/>
        <v>-0.76482218876978258</v>
      </c>
      <c r="BZ68">
        <f t="shared" si="92"/>
        <v>-0.84147624172123425</v>
      </c>
      <c r="CA68">
        <f t="shared" si="92"/>
        <v>-0.84108278790304336</v>
      </c>
      <c r="CB68">
        <f t="shared" si="92"/>
        <v>-0.83987912806255649</v>
      </c>
      <c r="CC68">
        <f t="shared" si="92"/>
        <v>-0.83620685877170664</v>
      </c>
      <c r="CD68">
        <f t="shared" si="92"/>
        <v>-0.82509399686396478</v>
      </c>
      <c r="CE68">
        <f t="shared" si="92"/>
        <v>-0.7922459077796894</v>
      </c>
      <c r="CF68">
        <f t="shared" si="92"/>
        <v>-0.70088632742457568</v>
      </c>
      <c r="CG68">
        <f t="shared" si="102"/>
        <v>-0.47624719376985958</v>
      </c>
      <c r="CI68" s="23">
        <f t="shared" si="103"/>
        <v>6000</v>
      </c>
      <c r="CJ68" s="86">
        <f t="shared" si="104"/>
        <v>7.1221035036654135E-4</v>
      </c>
      <c r="CK68" s="86">
        <f t="shared" si="105"/>
        <v>2.7536451726070774E-3</v>
      </c>
      <c r="CL68">
        <f t="shared" si="106"/>
        <v>-2.041434822240536E-3</v>
      </c>
      <c r="CM68">
        <f t="shared" si="107"/>
        <v>0.83773178439461304</v>
      </c>
      <c r="CN68">
        <f t="shared" si="108"/>
        <v>-0.90825126460366412</v>
      </c>
      <c r="CO68">
        <f t="shared" si="109"/>
        <v>-2.8388383540787183</v>
      </c>
      <c r="CP68">
        <f t="shared" si="110"/>
        <v>-6.5554805335720863</v>
      </c>
      <c r="CQ68">
        <f t="shared" si="93"/>
        <v>-2.7832512747537899</v>
      </c>
      <c r="CR68">
        <f t="shared" si="93"/>
        <v>-2.7832501610485947</v>
      </c>
      <c r="CS68">
        <f t="shared" si="93"/>
        <v>-2.7832571566089923</v>
      </c>
      <c r="CT68">
        <f t="shared" si="93"/>
        <v>-2.7832132148153548</v>
      </c>
      <c r="CU68">
        <f t="shared" si="93"/>
        <v>-2.783489218056125</v>
      </c>
      <c r="CV68">
        <f t="shared" si="93"/>
        <v>-2.7817551373430942</v>
      </c>
      <c r="CW68">
        <f t="shared" si="93"/>
        <v>-2.7926315774883537</v>
      </c>
      <c r="CX68">
        <f t="shared" si="111"/>
        <v>-2.7236284507546427</v>
      </c>
    </row>
    <row r="69" spans="1:102" ht="12.95" customHeight="1">
      <c r="A69" s="47" t="s">
        <v>64</v>
      </c>
      <c r="B69" s="48"/>
      <c r="C69" s="49">
        <v>41148.517999999996</v>
      </c>
      <c r="D69" s="50"/>
      <c r="E69">
        <f t="shared" si="23"/>
        <v>-7235.9607167677914</v>
      </c>
      <c r="F69">
        <f t="shared" si="24"/>
        <v>-7236</v>
      </c>
      <c r="G69">
        <f t="shared" si="25"/>
        <v>1.4200972000253387E-2</v>
      </c>
      <c r="I69" s="116">
        <f t="shared" ref="I69:I88" si="112">G69</f>
        <v>1.4200972000253387E-2</v>
      </c>
      <c r="K69" s="165"/>
      <c r="L69" s="116"/>
      <c r="N69" s="116"/>
      <c r="O69" s="40"/>
      <c r="P69" s="116"/>
      <c r="Q69" s="293">
        <f t="shared" si="27"/>
        <v>26130.017999999996</v>
      </c>
      <c r="R69" s="8">
        <f t="shared" si="28"/>
        <v>2.0166760575198069E-4</v>
      </c>
      <c r="S69" s="8">
        <v>0.1</v>
      </c>
      <c r="T69" s="167">
        <f t="shared" si="29"/>
        <v>2.0166760575198071E-5</v>
      </c>
      <c r="U69" s="116"/>
      <c r="V69" s="8">
        <v>0.1</v>
      </c>
      <c r="W69" s="25"/>
      <c r="X69" s="252"/>
      <c r="Y69" s="41"/>
      <c r="Z69">
        <f t="shared" si="30"/>
        <v>-7236</v>
      </c>
      <c r="AA69" s="246">
        <f t="shared" si="31"/>
        <v>1.7624964897119001E-2</v>
      </c>
      <c r="AB69" s="247">
        <f t="shared" si="32"/>
        <v>-3.4239928968656137E-3</v>
      </c>
      <c r="AC69" s="247">
        <f t="shared" si="33"/>
        <v>1.4200972000253387E-2</v>
      </c>
      <c r="AD69" s="248">
        <f t="shared" si="34"/>
        <v>1.172372735778618E-6</v>
      </c>
      <c r="AH69">
        <f t="shared" si="35"/>
        <v>6.8721987157951588E-3</v>
      </c>
      <c r="AI69">
        <f t="shared" si="36"/>
        <v>0.51400211545531427</v>
      </c>
      <c r="AJ69">
        <f t="shared" si="37"/>
        <v>0.69679502830634621</v>
      </c>
      <c r="AK69">
        <f t="shared" si="38"/>
        <v>-6.2498449725495273E-2</v>
      </c>
      <c r="AL69">
        <f t="shared" si="39"/>
        <v>-3.0136964059862454</v>
      </c>
      <c r="AM69">
        <f t="shared" si="40"/>
        <v>-15.616353506870155</v>
      </c>
      <c r="AN69">
        <f t="shared" si="89"/>
        <v>-2.9235542140083788</v>
      </c>
      <c r="AO69">
        <f t="shared" si="89"/>
        <v>-2.9216919028194357</v>
      </c>
      <c r="AP69">
        <f t="shared" si="89"/>
        <v>-2.9255846352591974</v>
      </c>
      <c r="AQ69">
        <f t="shared" si="89"/>
        <v>-2.9174439098866913</v>
      </c>
      <c r="AR69">
        <f t="shared" si="89"/>
        <v>-2.9344517606617018</v>
      </c>
      <c r="AS69">
        <f t="shared" si="89"/>
        <v>-2.8988429086822505</v>
      </c>
      <c r="AT69">
        <f t="shared" si="89"/>
        <v>-2.9730949385139649</v>
      </c>
      <c r="AU69">
        <f t="shared" si="42"/>
        <v>-2.8166691591896669</v>
      </c>
      <c r="AV69" s="246">
        <f t="shared" si="43"/>
        <v>1.8809415416767859E-2</v>
      </c>
      <c r="AW69" s="247">
        <f t="shared" si="44"/>
        <v>-4.6084434165144725E-3</v>
      </c>
      <c r="AX69" s="248">
        <f t="shared" si="45"/>
        <v>2.1237750723215584E-6</v>
      </c>
      <c r="AY69" s="247">
        <f t="shared" si="46"/>
        <v>6.144322764809371E-3</v>
      </c>
      <c r="BA69">
        <f t="shared" si="47"/>
        <v>1.184450519648857E-3</v>
      </c>
      <c r="BB69">
        <f t="shared" si="48"/>
        <v>1.041998358311121</v>
      </c>
      <c r="BC69">
        <f t="shared" si="49"/>
        <v>0.36961094044421378</v>
      </c>
      <c r="BD69">
        <f t="shared" si="50"/>
        <v>-0.16473050081624441</v>
      </c>
      <c r="BE69">
        <f t="shared" si="51"/>
        <v>-1.3211624859373117</v>
      </c>
      <c r="BF69">
        <f t="shared" si="52"/>
        <v>-0.77703668145624005</v>
      </c>
      <c r="BG69">
        <f t="shared" si="90"/>
        <v>-7.4422031799749835</v>
      </c>
      <c r="BH69">
        <f t="shared" si="90"/>
        <v>-7.4422031628041605</v>
      </c>
      <c r="BI69">
        <f t="shared" si="90"/>
        <v>-7.4422029104434024</v>
      </c>
      <c r="BJ69">
        <f t="shared" si="90"/>
        <v>-7.4421992014969298</v>
      </c>
      <c r="BK69">
        <f t="shared" si="90"/>
        <v>-7.4421446947370615</v>
      </c>
      <c r="BL69">
        <f t="shared" si="90"/>
        <v>-7.4413444451032715</v>
      </c>
      <c r="BM69">
        <f t="shared" si="90"/>
        <v>-7.4297592287748646</v>
      </c>
      <c r="BN69">
        <f t="shared" si="54"/>
        <v>-7.2864134021856088</v>
      </c>
      <c r="BQ69">
        <f t="shared" si="94"/>
        <v>-9.5473137596224535E-3</v>
      </c>
      <c r="BR69">
        <v>7000</v>
      </c>
      <c r="BS69">
        <f t="shared" si="95"/>
        <v>-7.9158083351183357E-3</v>
      </c>
      <c r="BT69">
        <f t="shared" si="96"/>
        <v>2.1933349434956817E-3</v>
      </c>
      <c r="BU69">
        <f t="shared" si="97"/>
        <v>-1.0109143278614018E-2</v>
      </c>
      <c r="BV69">
        <f t="shared" si="98"/>
        <v>1.2999726957888924</v>
      </c>
      <c r="BW69">
        <f t="shared" si="99"/>
        <v>-0.97134048236356241</v>
      </c>
      <c r="BX69">
        <f t="shared" si="100"/>
        <v>-0.91197007854409429</v>
      </c>
      <c r="BY69">
        <f t="shared" si="101"/>
        <v>-0.49045815860119057</v>
      </c>
      <c r="BZ69">
        <f t="shared" si="92"/>
        <v>-0.55886844531054114</v>
      </c>
      <c r="CA69">
        <f t="shared" si="92"/>
        <v>-0.55798387179280573</v>
      </c>
      <c r="CB69">
        <f t="shared" si="92"/>
        <v>-0.55585726041937289</v>
      </c>
      <c r="CC69">
        <f t="shared" si="92"/>
        <v>-0.55075609534477898</v>
      </c>
      <c r="CD69">
        <f t="shared" si="92"/>
        <v>-0.5385841947584753</v>
      </c>
      <c r="CE69">
        <f t="shared" si="92"/>
        <v>-0.50988916686711205</v>
      </c>
      <c r="CF69">
        <f t="shared" si="92"/>
        <v>-0.44396033317831618</v>
      </c>
      <c r="CG69">
        <f t="shared" si="102"/>
        <v>-0.29942474246887674</v>
      </c>
      <c r="CI69" s="23">
        <f t="shared" si="103"/>
        <v>7000</v>
      </c>
      <c r="CJ69" s="86">
        <f t="shared" si="104"/>
        <v>5.6182951899156459E-4</v>
      </c>
      <c r="CK69" s="86">
        <f t="shared" si="105"/>
        <v>2.1933349434956817E-3</v>
      </c>
      <c r="CL69">
        <f t="shared" si="106"/>
        <v>-1.6315054245041171E-3</v>
      </c>
      <c r="CM69">
        <f t="shared" si="107"/>
        <v>0.85601699660057795</v>
      </c>
      <c r="CN69">
        <f t="shared" si="108"/>
        <v>-0.77155532279950279</v>
      </c>
      <c r="CO69">
        <f t="shared" si="109"/>
        <v>-2.5810351544713468</v>
      </c>
      <c r="CP69">
        <f t="shared" si="110"/>
        <v>-3.4739574084213003</v>
      </c>
      <c r="CQ69">
        <f t="shared" si="93"/>
        <v>-2.4829505759936801</v>
      </c>
      <c r="CR69">
        <f t="shared" si="93"/>
        <v>-2.4829499053340838</v>
      </c>
      <c r="CS69">
        <f t="shared" si="93"/>
        <v>-2.4829548938657204</v>
      </c>
      <c r="CT69">
        <f t="shared" si="93"/>
        <v>-2.4829177874747619</v>
      </c>
      <c r="CU69">
        <f t="shared" si="93"/>
        <v>-2.4831937718919015</v>
      </c>
      <c r="CV69">
        <f t="shared" si="93"/>
        <v>-2.4811396816745908</v>
      </c>
      <c r="CW69">
        <f t="shared" si="93"/>
        <v>-2.4963507203372348</v>
      </c>
      <c r="CX69">
        <f t="shared" si="111"/>
        <v>-2.3789030842216285</v>
      </c>
    </row>
    <row r="70" spans="1:102" ht="12.95" customHeight="1">
      <c r="A70" s="47" t="s">
        <v>64</v>
      </c>
      <c r="B70" s="48"/>
      <c r="C70" s="49">
        <v>41176.356</v>
      </c>
      <c r="D70" s="50"/>
      <c r="E70">
        <f t="shared" si="23"/>
        <v>-7158.9542542304262</v>
      </c>
      <c r="F70">
        <f t="shared" si="24"/>
        <v>-7159</v>
      </c>
      <c r="G70">
        <f t="shared" si="25"/>
        <v>1.6537193005206063E-2</v>
      </c>
      <c r="I70" s="116">
        <f t="shared" si="112"/>
        <v>1.6537193005206063E-2</v>
      </c>
      <c r="K70" s="165"/>
      <c r="L70" s="116"/>
      <c r="N70" s="116"/>
      <c r="O70" s="40"/>
      <c r="P70" s="116"/>
      <c r="Q70" s="293">
        <f t="shared" si="27"/>
        <v>26157.856</v>
      </c>
      <c r="R70" s="8">
        <f t="shared" si="28"/>
        <v>2.7347875249143636E-4</v>
      </c>
      <c r="S70" s="8">
        <v>0.1</v>
      </c>
      <c r="T70" s="167">
        <f t="shared" si="29"/>
        <v>2.7347875249143636E-5</v>
      </c>
      <c r="U70" s="116"/>
      <c r="V70" s="8">
        <v>0.1</v>
      </c>
      <c r="W70" s="25"/>
      <c r="X70" s="252"/>
      <c r="Y70" s="41"/>
      <c r="Z70">
        <f t="shared" si="30"/>
        <v>-7159</v>
      </c>
      <c r="AA70" s="246">
        <f t="shared" si="31"/>
        <v>1.7506671356253504E-2</v>
      </c>
      <c r="AB70" s="247">
        <f t="shared" si="32"/>
        <v>-9.6947835104744043E-4</v>
      </c>
      <c r="AC70" s="247">
        <f t="shared" si="33"/>
        <v>1.6537193005206063E-2</v>
      </c>
      <c r="AD70" s="248">
        <f t="shared" si="34"/>
        <v>9.3988827314966425E-8</v>
      </c>
      <c r="AH70">
        <f t="shared" si="35"/>
        <v>6.8035740199857342E-3</v>
      </c>
      <c r="AI70">
        <f t="shared" si="36"/>
        <v>0.51434833041073169</v>
      </c>
      <c r="AJ70">
        <f t="shared" si="37"/>
        <v>0.69289348140677387</v>
      </c>
      <c r="AK70">
        <f t="shared" si="38"/>
        <v>-6.513413717211658E-2</v>
      </c>
      <c r="AL70">
        <f t="shared" si="39"/>
        <v>-3.0082712380934726</v>
      </c>
      <c r="AM70">
        <f t="shared" si="40"/>
        <v>-14.97911405521679</v>
      </c>
      <c r="AN70">
        <f t="shared" si="89"/>
        <v>-2.9143564707450182</v>
      </c>
      <c r="AO70">
        <f t="shared" si="89"/>
        <v>-2.9124442753020729</v>
      </c>
      <c r="AP70">
        <f t="shared" si="89"/>
        <v>-2.9164496018494064</v>
      </c>
      <c r="AQ70">
        <f t="shared" si="89"/>
        <v>-2.9080556604775678</v>
      </c>
      <c r="AR70">
        <f t="shared" si="89"/>
        <v>-2.9256283313135754</v>
      </c>
      <c r="AS70">
        <f t="shared" si="89"/>
        <v>-2.8887553663413614</v>
      </c>
      <c r="AT70">
        <f t="shared" si="89"/>
        <v>-2.9657873410536766</v>
      </c>
      <c r="AU70">
        <f t="shared" si="42"/>
        <v>-2.8030538304394916</v>
      </c>
      <c r="AV70" s="246">
        <f t="shared" si="43"/>
        <v>1.8747188273203593E-2</v>
      </c>
      <c r="AW70" s="247">
        <f t="shared" si="44"/>
        <v>-2.2099952679975297E-3</v>
      </c>
      <c r="AX70" s="248">
        <f t="shared" si="45"/>
        <v>4.8840790845714733E-7</v>
      </c>
      <c r="AY70" s="247">
        <f t="shared" si="46"/>
        <v>8.4931020682702408E-3</v>
      </c>
      <c r="BA70">
        <f t="shared" si="47"/>
        <v>1.2405169169500882E-3</v>
      </c>
      <c r="BB70">
        <f t="shared" si="48"/>
        <v>1.0469631199046996</v>
      </c>
      <c r="BC70">
        <f t="shared" si="49"/>
        <v>0.39755465214522501</v>
      </c>
      <c r="BD70">
        <f t="shared" si="50"/>
        <v>-0.16338440980955563</v>
      </c>
      <c r="BE70">
        <f t="shared" si="51"/>
        <v>-1.2909024606405803</v>
      </c>
      <c r="BF70">
        <f t="shared" si="52"/>
        <v>-0.7530515318977794</v>
      </c>
      <c r="BG70">
        <f t="shared" si="90"/>
        <v>-7.4136535663960306</v>
      </c>
      <c r="BH70">
        <f t="shared" si="90"/>
        <v>-7.4136535421149672</v>
      </c>
      <c r="BI70">
        <f t="shared" si="90"/>
        <v>-7.4136532070197729</v>
      </c>
      <c r="BJ70">
        <f t="shared" si="90"/>
        <v>-7.4136485825023293</v>
      </c>
      <c r="BK70">
        <f t="shared" si="90"/>
        <v>-7.4135847659843828</v>
      </c>
      <c r="BL70">
        <f t="shared" si="90"/>
        <v>-7.4127050038769537</v>
      </c>
      <c r="BM70">
        <f t="shared" si="90"/>
        <v>-7.4007393445582226</v>
      </c>
      <c r="BN70">
        <f t="shared" si="54"/>
        <v>-7.2598695489625662</v>
      </c>
      <c r="BQ70">
        <f t="shared" si="94"/>
        <v>-8.8592515373275369E-3</v>
      </c>
      <c r="BR70">
        <v>8000</v>
      </c>
      <c r="BS70">
        <f t="shared" si="95"/>
        <v>-7.8010774110836862E-3</v>
      </c>
      <c r="BT70">
        <f t="shared" si="96"/>
        <v>1.6392112233590429E-3</v>
      </c>
      <c r="BU70">
        <f t="shared" si="97"/>
        <v>-9.4402886344427291E-3</v>
      </c>
      <c r="BV70">
        <f t="shared" si="98"/>
        <v>1.4508443964294209</v>
      </c>
      <c r="BW70">
        <f t="shared" si="99"/>
        <v>-0.96390519803913777</v>
      </c>
      <c r="BX70">
        <f t="shared" si="100"/>
        <v>-0.40248459556951083</v>
      </c>
      <c r="BY70">
        <f t="shared" si="101"/>
        <v>-0.20400370744309324</v>
      </c>
      <c r="BZ70">
        <f t="shared" si="92"/>
        <v>-0.23758032136781804</v>
      </c>
      <c r="CA70">
        <f t="shared" si="92"/>
        <v>-0.23685751342623798</v>
      </c>
      <c r="CB70">
        <f t="shared" si="92"/>
        <v>-0.23534030444442283</v>
      </c>
      <c r="CC70">
        <f t="shared" si="92"/>
        <v>-0.23215739884428369</v>
      </c>
      <c r="CD70">
        <f t="shared" si="92"/>
        <v>-0.22548781258501666</v>
      </c>
      <c r="CE70">
        <f t="shared" si="92"/>
        <v>-0.21154473781830091</v>
      </c>
      <c r="CF70">
        <f t="shared" si="92"/>
        <v>-0.18252702549461061</v>
      </c>
      <c r="CG70">
        <f t="shared" si="102"/>
        <v>-0.1226022911678939</v>
      </c>
      <c r="CI70" s="23">
        <f t="shared" si="103"/>
        <v>8000</v>
      </c>
      <c r="CJ70" s="86">
        <f t="shared" si="104"/>
        <v>5.8103709711519237E-4</v>
      </c>
      <c r="CK70" s="86">
        <f t="shared" si="105"/>
        <v>1.6392112233590429E-3</v>
      </c>
      <c r="CL70">
        <f t="shared" si="106"/>
        <v>-1.0581741262438505E-3</v>
      </c>
      <c r="CM70">
        <f t="shared" si="107"/>
        <v>0.88566780526050048</v>
      </c>
      <c r="CN70">
        <f t="shared" si="108"/>
        <v>-0.57178692216639682</v>
      </c>
      <c r="CO70">
        <f t="shared" si="109"/>
        <v>-2.3084350732528112</v>
      </c>
      <c r="CP70">
        <f t="shared" si="110"/>
        <v>-2.2600131650955135</v>
      </c>
      <c r="CQ70">
        <f t="shared" si="93"/>
        <v>-2.1741610155307574</v>
      </c>
      <c r="CR70">
        <f t="shared" si="93"/>
        <v>-2.1741609039468415</v>
      </c>
      <c r="CS70">
        <f t="shared" si="93"/>
        <v>-2.1741620607263821</v>
      </c>
      <c r="CT70">
        <f t="shared" si="93"/>
        <v>-2.1741500684117647</v>
      </c>
      <c r="CU70">
        <f t="shared" si="93"/>
        <v>-2.1742743824102391</v>
      </c>
      <c r="CV70">
        <f t="shared" si="93"/>
        <v>-2.1729846353981501</v>
      </c>
      <c r="CW70">
        <f t="shared" si="93"/>
        <v>-2.1862505743508849</v>
      </c>
      <c r="CX70">
        <f t="shared" si="111"/>
        <v>-2.0341777176886153</v>
      </c>
    </row>
    <row r="71" spans="1:102" ht="12.95" customHeight="1">
      <c r="A71" s="47" t="s">
        <v>64</v>
      </c>
      <c r="B71" s="48" t="s">
        <v>45</v>
      </c>
      <c r="C71" s="49">
        <v>41178.351999999999</v>
      </c>
      <c r="D71" s="50"/>
      <c r="E71">
        <f t="shared" si="23"/>
        <v>-7153.4328482664741</v>
      </c>
      <c r="F71">
        <f t="shared" si="24"/>
        <v>-7153.5</v>
      </c>
      <c r="G71">
        <f t="shared" si="25"/>
        <v>2.427549449930666E-2</v>
      </c>
      <c r="I71" s="116">
        <f t="shared" si="112"/>
        <v>2.427549449930666E-2</v>
      </c>
      <c r="K71" s="165"/>
      <c r="L71" s="116"/>
      <c r="N71" s="116"/>
      <c r="O71" s="40"/>
      <c r="P71" s="116"/>
      <c r="Q71" s="293">
        <f t="shared" si="27"/>
        <v>26159.851999999999</v>
      </c>
      <c r="R71" s="8">
        <f t="shared" si="28"/>
        <v>5.8929963318586794E-4</v>
      </c>
      <c r="S71" s="8">
        <v>0.1</v>
      </c>
      <c r="T71" s="167">
        <f t="shared" si="29"/>
        <v>5.8929963318586797E-5</v>
      </c>
      <c r="V71" s="8">
        <v>0.1</v>
      </c>
      <c r="W71" s="25"/>
      <c r="X71" s="252"/>
      <c r="Y71" s="41"/>
      <c r="Z71">
        <f t="shared" si="30"/>
        <v>-7153.5</v>
      </c>
      <c r="AA71" s="246">
        <f t="shared" si="31"/>
        <v>1.7498199017554537E-2</v>
      </c>
      <c r="AB71" s="247">
        <f t="shared" si="32"/>
        <v>6.7772954817521235E-3</v>
      </c>
      <c r="AC71" s="247">
        <f t="shared" si="33"/>
        <v>2.427549449930666E-2</v>
      </c>
      <c r="AD71" s="248">
        <f t="shared" si="34"/>
        <v>4.5931734046977747E-6</v>
      </c>
      <c r="AH71">
        <f t="shared" si="35"/>
        <v>6.7986480523694066E-3</v>
      </c>
      <c r="AI71">
        <f t="shared" si="36"/>
        <v>0.51437362718720925</v>
      </c>
      <c r="AJ71">
        <f t="shared" si="37"/>
        <v>0.69261379631864539</v>
      </c>
      <c r="AK71">
        <f t="shared" si="38"/>
        <v>-6.5322477208785451E-2</v>
      </c>
      <c r="AL71">
        <f t="shared" si="39"/>
        <v>-3.0078834191042931</v>
      </c>
      <c r="AM71">
        <f t="shared" si="40"/>
        <v>-14.935538493043804</v>
      </c>
      <c r="AN71">
        <f t="shared" ref="AN71:AT80" si="113">$AU71+$AB$7*SIN(AO71)</f>
        <v>-2.913699207595652</v>
      </c>
      <c r="AO71">
        <f t="shared" si="113"/>
        <v>-2.9117835664392997</v>
      </c>
      <c r="AP71">
        <f t="shared" si="113"/>
        <v>-2.9157967205587845</v>
      </c>
      <c r="AQ71">
        <f t="shared" si="113"/>
        <v>-2.9073850736085141</v>
      </c>
      <c r="AR71">
        <f t="shared" si="113"/>
        <v>-2.9249974358844657</v>
      </c>
      <c r="AS71">
        <f t="shared" si="113"/>
        <v>-2.8880352048994977</v>
      </c>
      <c r="AT71">
        <f t="shared" si="113"/>
        <v>-2.9652642292871665</v>
      </c>
      <c r="AU71">
        <f t="shared" si="42"/>
        <v>-2.8020813069573354</v>
      </c>
      <c r="AV71" s="246">
        <f t="shared" si="43"/>
        <v>1.8742692621680573E-2</v>
      </c>
      <c r="AW71" s="247">
        <f t="shared" si="44"/>
        <v>5.5328018776260868E-3</v>
      </c>
      <c r="AX71" s="248">
        <f t="shared" si="45"/>
        <v>3.0611896617062752E-6</v>
      </c>
      <c r="AY71" s="247">
        <f t="shared" si="46"/>
        <v>1.6232352842811219E-2</v>
      </c>
      <c r="BA71">
        <f t="shared" si="47"/>
        <v>1.2444936041260354E-3</v>
      </c>
      <c r="BB71">
        <f t="shared" si="48"/>
        <v>1.0473179534028989</v>
      </c>
      <c r="BC71">
        <f t="shared" si="49"/>
        <v>0.39954710662356135</v>
      </c>
      <c r="BD71">
        <f t="shared" si="50"/>
        <v>-0.16328199927046791</v>
      </c>
      <c r="BE71">
        <f t="shared" si="51"/>
        <v>-1.2887300097929746</v>
      </c>
      <c r="BF71">
        <f t="shared" si="52"/>
        <v>-0.75135071315414725</v>
      </c>
      <c r="BG71">
        <f t="shared" ref="BG71:BM80" si="114">$BN71+$BB$7*SIN(BH71)</f>
        <v>-7.4116091141986979</v>
      </c>
      <c r="BH71">
        <f t="shared" si="114"/>
        <v>-7.4116090893339521</v>
      </c>
      <c r="BI71">
        <f t="shared" si="114"/>
        <v>-7.4116087476653165</v>
      </c>
      <c r="BJ71">
        <f t="shared" si="114"/>
        <v>-7.4116040527918647</v>
      </c>
      <c r="BK71">
        <f t="shared" si="114"/>
        <v>-7.4115395451827952</v>
      </c>
      <c r="BL71">
        <f t="shared" si="114"/>
        <v>-7.4106540976316984</v>
      </c>
      <c r="BM71">
        <f t="shared" si="114"/>
        <v>-7.3986626768499857</v>
      </c>
      <c r="BN71">
        <f t="shared" si="54"/>
        <v>-7.2579735594466346</v>
      </c>
      <c r="BQ71">
        <f t="shared" si="94"/>
        <v>-6.9258957299026709E-3</v>
      </c>
      <c r="BR71">
        <v>9000</v>
      </c>
      <c r="BS71">
        <f t="shared" si="95"/>
        <v>-6.569927897940496E-3</v>
      </c>
      <c r="BT71">
        <f t="shared" si="96"/>
        <v>1.0912740121971592E-3</v>
      </c>
      <c r="BU71">
        <f t="shared" si="97"/>
        <v>-7.6612019101376556E-3</v>
      </c>
      <c r="BV71">
        <f t="shared" si="98"/>
        <v>1.4820405913985844</v>
      </c>
      <c r="BW71">
        <f t="shared" si="99"/>
        <v>-0.65812692357090752</v>
      </c>
      <c r="BX71">
        <f t="shared" si="100"/>
        <v>0.18048744423421473</v>
      </c>
      <c r="BY71">
        <f t="shared" si="101"/>
        <v>9.048950229474885E-2</v>
      </c>
      <c r="BZ71">
        <f t="shared" si="92"/>
        <v>0.10578276268932391</v>
      </c>
      <c r="CA71">
        <f t="shared" si="92"/>
        <v>0.10542498234723449</v>
      </c>
      <c r="CB71">
        <f t="shared" si="92"/>
        <v>0.10469077028568285</v>
      </c>
      <c r="CC71">
        <f t="shared" si="92"/>
        <v>0.10318424802037915</v>
      </c>
      <c r="CD71">
        <f t="shared" si="92"/>
        <v>0.10009376218659272</v>
      </c>
      <c r="CE71">
        <f t="shared" si="92"/>
        <v>9.3756895072697272E-2</v>
      </c>
      <c r="CF71">
        <f t="shared" si="92"/>
        <v>8.0775023022687797E-2</v>
      </c>
      <c r="CG71">
        <f t="shared" si="102"/>
        <v>5.4220160133088946E-2</v>
      </c>
      <c r="CI71" s="23">
        <f t="shared" si="103"/>
        <v>9000</v>
      </c>
      <c r="CJ71" s="86">
        <f t="shared" si="104"/>
        <v>7.3530618023498419E-4</v>
      </c>
      <c r="CK71" s="86">
        <f t="shared" si="105"/>
        <v>1.0912740121971592E-3</v>
      </c>
      <c r="CL71">
        <f t="shared" si="106"/>
        <v>-3.5596783196217504E-4</v>
      </c>
      <c r="CM71">
        <f t="shared" si="107"/>
        <v>0.92724329193290878</v>
      </c>
      <c r="CN71">
        <f t="shared" si="108"/>
        <v>-0.30820045281781139</v>
      </c>
      <c r="CO71">
        <f t="shared" si="109"/>
        <v>-2.0130535843003989</v>
      </c>
      <c r="CP71">
        <f t="shared" si="110"/>
        <v>-1.5799952946011584</v>
      </c>
      <c r="CQ71">
        <f t="shared" si="93"/>
        <v>-1.8527401456288453</v>
      </c>
      <c r="CR71">
        <f t="shared" si="93"/>
        <v>-1.8527401442487781</v>
      </c>
      <c r="CS71">
        <f t="shared" si="93"/>
        <v>-1.8527401734269398</v>
      </c>
      <c r="CT71">
        <f t="shared" si="93"/>
        <v>-1.8527395565251672</v>
      </c>
      <c r="CU71">
        <f t="shared" si="93"/>
        <v>-1.8527525991437546</v>
      </c>
      <c r="CV71">
        <f t="shared" si="93"/>
        <v>-1.8524767252209831</v>
      </c>
      <c r="CW71">
        <f t="shared" si="93"/>
        <v>-1.8582570181630207</v>
      </c>
      <c r="CX71">
        <f t="shared" si="111"/>
        <v>-1.6894523511556021</v>
      </c>
    </row>
    <row r="72" spans="1:102" ht="12.95" customHeight="1">
      <c r="A72" s="47" t="s">
        <v>64</v>
      </c>
      <c r="B72" s="48"/>
      <c r="C72" s="49">
        <v>41181.396999999997</v>
      </c>
      <c r="D72" s="50"/>
      <c r="E72">
        <f t="shared" si="23"/>
        <v>-7145.0096613124497</v>
      </c>
      <c r="F72">
        <f t="shared" si="24"/>
        <v>-7145</v>
      </c>
      <c r="G72">
        <f t="shared" si="25"/>
        <v>-3.492584997729864E-3</v>
      </c>
      <c r="I72" s="116">
        <f t="shared" si="112"/>
        <v>-3.492584997729864E-3</v>
      </c>
      <c r="K72" s="165"/>
      <c r="L72" s="116"/>
      <c r="N72" s="116"/>
      <c r="O72" s="40"/>
      <c r="P72" s="116"/>
      <c r="Q72" s="293">
        <f t="shared" si="27"/>
        <v>26162.896999999997</v>
      </c>
      <c r="R72" s="8">
        <f t="shared" si="28"/>
        <v>1.2198149966367714E-5</v>
      </c>
      <c r="S72" s="8">
        <v>0.1</v>
      </c>
      <c r="T72" s="167">
        <f t="shared" si="29"/>
        <v>1.2198149966367716E-6</v>
      </c>
      <c r="U72" s="116"/>
      <c r="V72" s="8">
        <v>0.1</v>
      </c>
      <c r="W72" s="25"/>
      <c r="X72" s="252"/>
      <c r="Y72" s="41"/>
      <c r="Z72">
        <f t="shared" si="30"/>
        <v>-7145</v>
      </c>
      <c r="AA72" s="246">
        <f t="shared" si="31"/>
        <v>1.7485099432840923E-2</v>
      </c>
      <c r="AB72" s="247">
        <f t="shared" si="32"/>
        <v>-2.0977684430570787E-2</v>
      </c>
      <c r="AC72" s="247">
        <f t="shared" si="33"/>
        <v>-3.492584997729864E-3</v>
      </c>
      <c r="AD72" s="248">
        <f t="shared" si="34"/>
        <v>4.4006324406861209E-5</v>
      </c>
      <c r="AH72">
        <f t="shared" si="35"/>
        <v>6.7910288548680411E-3</v>
      </c>
      <c r="AI72">
        <f t="shared" si="36"/>
        <v>0.51441287123755441</v>
      </c>
      <c r="AJ72">
        <f t="shared" si="37"/>
        <v>0.6921812917955299</v>
      </c>
      <c r="AK72">
        <f t="shared" si="38"/>
        <v>-6.5613568568125016E-2</v>
      </c>
      <c r="AL72">
        <f t="shared" si="39"/>
        <v>-3.0072839806694875</v>
      </c>
      <c r="AM72">
        <f t="shared" si="40"/>
        <v>-14.8686796047302</v>
      </c>
      <c r="AN72">
        <f t="shared" si="113"/>
        <v>-2.9126833623321691</v>
      </c>
      <c r="AO72">
        <f t="shared" si="113"/>
        <v>-2.9107624270099155</v>
      </c>
      <c r="AP72">
        <f t="shared" si="113"/>
        <v>-2.914787621437199</v>
      </c>
      <c r="AQ72">
        <f t="shared" si="113"/>
        <v>-2.9063487123559844</v>
      </c>
      <c r="AR72">
        <f t="shared" si="113"/>
        <v>-2.9240222427048077</v>
      </c>
      <c r="AS72">
        <f t="shared" si="113"/>
        <v>-2.8869223283342631</v>
      </c>
      <c r="AT72">
        <f t="shared" si="113"/>
        <v>-2.9644554801025556</v>
      </c>
      <c r="AU72">
        <f t="shared" si="42"/>
        <v>-2.8005783161212765</v>
      </c>
      <c r="AV72" s="246">
        <f t="shared" si="43"/>
        <v>1.8735731232348236E-2</v>
      </c>
      <c r="AW72" s="247">
        <f t="shared" si="44"/>
        <v>-2.22283162300781E-2</v>
      </c>
      <c r="AX72" s="248">
        <f t="shared" si="45"/>
        <v>4.9409804242435358E-5</v>
      </c>
      <c r="AY72" s="247">
        <f t="shared" si="46"/>
        <v>-1.1534245652105217E-2</v>
      </c>
      <c r="BA72">
        <f t="shared" si="47"/>
        <v>1.2506317995073114E-3</v>
      </c>
      <c r="BB72">
        <f t="shared" si="48"/>
        <v>1.047866365110149</v>
      </c>
      <c r="BC72">
        <f t="shared" si="49"/>
        <v>0.4026252936272538</v>
      </c>
      <c r="BD72">
        <f t="shared" si="50"/>
        <v>-0.16312207419948388</v>
      </c>
      <c r="BE72">
        <f t="shared" si="51"/>
        <v>-1.285369689038546</v>
      </c>
      <c r="BF72">
        <f t="shared" si="52"/>
        <v>-0.74872536711673043</v>
      </c>
      <c r="BG72">
        <f t="shared" si="114"/>
        <v>-7.4084481435482274</v>
      </c>
      <c r="BH72">
        <f t="shared" si="114"/>
        <v>-7.4084481177601544</v>
      </c>
      <c r="BI72">
        <f t="shared" si="114"/>
        <v>-7.4084477657512631</v>
      </c>
      <c r="BJ72">
        <f t="shared" si="114"/>
        <v>-7.4084429608327316</v>
      </c>
      <c r="BK72">
        <f t="shared" si="114"/>
        <v>-7.4083773785665112</v>
      </c>
      <c r="BL72">
        <f t="shared" si="114"/>
        <v>-7.4074831455389791</v>
      </c>
      <c r="BM72">
        <f t="shared" si="114"/>
        <v>-7.3954522867611239</v>
      </c>
      <c r="BN72">
        <f t="shared" si="54"/>
        <v>-7.2550433938311052</v>
      </c>
      <c r="BQ72">
        <f t="shared" si="94"/>
        <v>-4.1080463640479009E-3</v>
      </c>
      <c r="BR72">
        <v>10000</v>
      </c>
      <c r="BS72">
        <f t="shared" si="95"/>
        <v>-4.5290689526561951E-3</v>
      </c>
      <c r="BT72">
        <f t="shared" si="96"/>
        <v>5.4952331001003295E-4</v>
      </c>
      <c r="BU72">
        <f t="shared" si="97"/>
        <v>-5.078592262666228E-3</v>
      </c>
      <c r="BV72">
        <f t="shared" si="98"/>
        <v>1.3656935837441719</v>
      </c>
      <c r="BW72">
        <f t="shared" si="99"/>
        <v>-0.1697001162392596</v>
      </c>
      <c r="BX72">
        <f t="shared" si="100"/>
        <v>0.72829033529483933</v>
      </c>
      <c r="BY72">
        <f t="shared" si="101"/>
        <v>0.38114272548850303</v>
      </c>
      <c r="BZ72">
        <f t="shared" ref="BZ72:CF81" si="115">$CG72+$AB$7*SIN(CA72)</f>
        <v>0.43879527533953866</v>
      </c>
      <c r="CA72">
        <f t="shared" si="115"/>
        <v>0.4378409043218548</v>
      </c>
      <c r="CB72">
        <f t="shared" si="115"/>
        <v>0.4356914241394948</v>
      </c>
      <c r="CC72">
        <f t="shared" si="115"/>
        <v>0.43085810639378952</v>
      </c>
      <c r="CD72">
        <f t="shared" si="115"/>
        <v>0.42002877213340362</v>
      </c>
      <c r="CE72">
        <f t="shared" si="115"/>
        <v>0.39595127946770892</v>
      </c>
      <c r="CF72">
        <f t="shared" si="115"/>
        <v>0.343248963461247</v>
      </c>
      <c r="CG72">
        <f t="shared" si="102"/>
        <v>0.23104261143407179</v>
      </c>
      <c r="CI72" s="23">
        <f t="shared" si="103"/>
        <v>10000</v>
      </c>
      <c r="CJ72" s="86">
        <f t="shared" si="104"/>
        <v>9.7054589861832684E-4</v>
      </c>
      <c r="CK72" s="86">
        <f t="shared" si="105"/>
        <v>5.4952331001003295E-4</v>
      </c>
      <c r="CL72">
        <f t="shared" si="106"/>
        <v>4.210225886082939E-4</v>
      </c>
      <c r="CM72">
        <f t="shared" si="107"/>
        <v>0.98048577433235651</v>
      </c>
      <c r="CN72">
        <f t="shared" si="108"/>
        <v>1.391282670850816E-2</v>
      </c>
      <c r="CO72">
        <f t="shared" si="109"/>
        <v>-1.6858394863370472</v>
      </c>
      <c r="CP72">
        <f t="shared" si="110"/>
        <v>-1.122207544300404</v>
      </c>
      <c r="CQ72">
        <f t="shared" ref="CQ72:CW81" si="116">$CX72+$BB$7*SIN(CR72)</f>
        <v>-1.514457258274013</v>
      </c>
      <c r="CR72">
        <f t="shared" si="116"/>
        <v>-1.5144572582736782</v>
      </c>
      <c r="CS72">
        <f t="shared" si="116"/>
        <v>-1.5144572582387219</v>
      </c>
      <c r="CT72">
        <f t="shared" si="116"/>
        <v>-1.5144572545870103</v>
      </c>
      <c r="CU72">
        <f t="shared" si="116"/>
        <v>-1.5144568731119239</v>
      </c>
      <c r="CV72">
        <f t="shared" si="116"/>
        <v>-1.5144170366231464</v>
      </c>
      <c r="CW72">
        <f t="shared" si="116"/>
        <v>-1.5104013299879742</v>
      </c>
      <c r="CX72">
        <f t="shared" si="111"/>
        <v>-1.3447269846225884</v>
      </c>
    </row>
    <row r="73" spans="1:102" ht="12.95" customHeight="1">
      <c r="A73" s="47" t="s">
        <v>66</v>
      </c>
      <c r="B73" s="48" t="s">
        <v>45</v>
      </c>
      <c r="C73" s="49">
        <v>41335.226999999999</v>
      </c>
      <c r="D73" s="50"/>
      <c r="E73">
        <f t="shared" si="23"/>
        <v>-6719.4796615954592</v>
      </c>
      <c r="F73">
        <f t="shared" si="24"/>
        <v>-6719.5</v>
      </c>
      <c r="G73">
        <f t="shared" si="25"/>
        <v>7.3523765022400767E-3</v>
      </c>
      <c r="I73" s="116">
        <f t="shared" si="112"/>
        <v>7.3523765022400767E-3</v>
      </c>
      <c r="K73" s="165"/>
      <c r="L73" s="116"/>
      <c r="N73" s="116"/>
      <c r="O73" s="40"/>
      <c r="P73" s="116"/>
      <c r="Q73" s="293">
        <f t="shared" si="27"/>
        <v>26316.726999999999</v>
      </c>
      <c r="R73" s="8">
        <f t="shared" si="28"/>
        <v>5.4057440230692023E-5</v>
      </c>
      <c r="S73" s="8">
        <v>0.1</v>
      </c>
      <c r="T73" s="167">
        <f t="shared" si="29"/>
        <v>5.4057440230692025E-6</v>
      </c>
      <c r="U73" s="116"/>
      <c r="V73" s="8">
        <v>0.1</v>
      </c>
      <c r="W73" s="25"/>
      <c r="X73" s="252"/>
      <c r="Y73" s="41"/>
      <c r="Z73">
        <f t="shared" si="30"/>
        <v>-6719.5</v>
      </c>
      <c r="AA73" s="246">
        <f t="shared" si="31"/>
        <v>1.6820154262730577E-2</v>
      </c>
      <c r="AB73" s="247">
        <f t="shared" si="32"/>
        <v>-9.4677777604905006E-3</v>
      </c>
      <c r="AC73" s="247">
        <f t="shared" si="33"/>
        <v>7.3523765022400767E-3</v>
      </c>
      <c r="AD73" s="248">
        <f t="shared" si="34"/>
        <v>8.9638815722038515E-6</v>
      </c>
      <c r="AH73">
        <f t="shared" si="35"/>
        <v>6.3998541990620533E-3</v>
      </c>
      <c r="AI73">
        <f t="shared" si="36"/>
        <v>0.5166110227512859</v>
      </c>
      <c r="AJ73">
        <f t="shared" si="37"/>
        <v>0.67011453588484704</v>
      </c>
      <c r="AK73">
        <f t="shared" si="38"/>
        <v>-8.0219054310320212E-2</v>
      </c>
      <c r="AL73">
        <f t="shared" si="39"/>
        <v>-2.9771400386538236</v>
      </c>
      <c r="AM73">
        <f t="shared" si="40"/>
        <v>-12.134136778566939</v>
      </c>
      <c r="AN73">
        <f t="shared" si="113"/>
        <v>-2.8617067345871363</v>
      </c>
      <c r="AO73">
        <f t="shared" si="113"/>
        <v>-2.8595702569847847</v>
      </c>
      <c r="AP73">
        <f t="shared" si="113"/>
        <v>-2.8641067840433476</v>
      </c>
      <c r="AQ73">
        <f t="shared" si="113"/>
        <v>-2.8544669430220879</v>
      </c>
      <c r="AR73">
        <f t="shared" si="113"/>
        <v>-2.8749195168657353</v>
      </c>
      <c r="AS73">
        <f t="shared" si="113"/>
        <v>-2.8313774456442187</v>
      </c>
      <c r="AT73">
        <f t="shared" si="113"/>
        <v>-2.9234648097438285</v>
      </c>
      <c r="AU73">
        <f t="shared" si="42"/>
        <v>-2.7253403630927089</v>
      </c>
      <c r="AV73" s="246">
        <f t="shared" si="43"/>
        <v>1.8364464978378923E-2</v>
      </c>
      <c r="AW73" s="247">
        <f t="shared" si="44"/>
        <v>-1.1012088476138847E-2</v>
      </c>
      <c r="AX73" s="248">
        <f t="shared" si="45"/>
        <v>1.2126609260630999E-5</v>
      </c>
      <c r="AY73" s="247">
        <f t="shared" si="46"/>
        <v>-5.9178841247032178E-4</v>
      </c>
      <c r="BA73">
        <f t="shared" si="47"/>
        <v>1.5443107156483452E-3</v>
      </c>
      <c r="BB73">
        <f t="shared" si="48"/>
        <v>1.0751918585447597</v>
      </c>
      <c r="BC73">
        <f t="shared" si="49"/>
        <v>0.55396861108950124</v>
      </c>
      <c r="BD73">
        <f t="shared" si="50"/>
        <v>-0.1524669944892495</v>
      </c>
      <c r="BE73">
        <f t="shared" si="51"/>
        <v>-1.1126291568540372</v>
      </c>
      <c r="BF73">
        <f t="shared" si="52"/>
        <v>-0.62182731267733604</v>
      </c>
      <c r="BG73">
        <f t="shared" si="114"/>
        <v>-7.2481030964468651</v>
      </c>
      <c r="BH73">
        <f t="shared" si="114"/>
        <v>-7.2481029810536022</v>
      </c>
      <c r="BI73">
        <f t="shared" si="114"/>
        <v>-7.2481017891278281</v>
      </c>
      <c r="BJ73">
        <f t="shared" si="114"/>
        <v>-7.2480894775493656</v>
      </c>
      <c r="BK73">
        <f t="shared" si="114"/>
        <v>-7.2479623222238878</v>
      </c>
      <c r="BL73">
        <f t="shared" si="114"/>
        <v>-7.2466504100257412</v>
      </c>
      <c r="BM73">
        <f t="shared" si="114"/>
        <v>-7.2332563402905725</v>
      </c>
      <c r="BN73">
        <f t="shared" si="54"/>
        <v>-7.1083627503713078</v>
      </c>
      <c r="BQ73">
        <f t="shared" si="94"/>
        <v>-1.0777713253540266E-3</v>
      </c>
      <c r="BR73">
        <v>11000</v>
      </c>
      <c r="BS73">
        <f t="shared" si="95"/>
        <v>-2.2690750049328039E-3</v>
      </c>
      <c r="BT73">
        <f t="shared" si="96"/>
        <v>1.3959116797662111E-5</v>
      </c>
      <c r="BU73">
        <f t="shared" si="97"/>
        <v>-2.2830341217304662E-3</v>
      </c>
      <c r="BV73">
        <f t="shared" si="98"/>
        <v>1.1926693700636006</v>
      </c>
      <c r="BW73">
        <f t="shared" si="99"/>
        <v>0.2646763066962492</v>
      </c>
      <c r="BX73">
        <f t="shared" si="100"/>
        <v>1.1666839419467292</v>
      </c>
      <c r="BY73">
        <f t="shared" si="101"/>
        <v>0.65995544560161046</v>
      </c>
      <c r="BZ73">
        <f t="shared" si="115"/>
        <v>0.73694345243580806</v>
      </c>
      <c r="CA73">
        <f t="shared" si="115"/>
        <v>0.73635072157328174</v>
      </c>
      <c r="CB73">
        <f t="shared" si="115"/>
        <v>0.73471929765326227</v>
      </c>
      <c r="CC73">
        <f t="shared" si="115"/>
        <v>0.73024134408777275</v>
      </c>
      <c r="CD73">
        <f t="shared" si="115"/>
        <v>0.71804120984625053</v>
      </c>
      <c r="CE73">
        <f t="shared" si="115"/>
        <v>0.68543851510464093</v>
      </c>
      <c r="CF73">
        <f t="shared" si="115"/>
        <v>0.60222377129325266</v>
      </c>
      <c r="CG73">
        <f t="shared" si="102"/>
        <v>0.40786506273505463</v>
      </c>
      <c r="CI73" s="23">
        <f t="shared" si="103"/>
        <v>11000</v>
      </c>
      <c r="CJ73" s="86">
        <f t="shared" si="104"/>
        <v>1.2052627963764393E-3</v>
      </c>
      <c r="CK73" s="86">
        <f t="shared" si="105"/>
        <v>1.3959116797662111E-5</v>
      </c>
      <c r="CL73">
        <f t="shared" si="106"/>
        <v>1.1913036795787773E-3</v>
      </c>
      <c r="CM73">
        <f t="shared" si="107"/>
        <v>1.0426014568252888</v>
      </c>
      <c r="CN73">
        <f t="shared" si="108"/>
        <v>0.3730119160147034</v>
      </c>
      <c r="CO73">
        <f t="shared" si="109"/>
        <v>-1.3174996451549084</v>
      </c>
      <c r="CP73">
        <f t="shared" si="110"/>
        <v>-0.77410364573244794</v>
      </c>
      <c r="CQ73">
        <f t="shared" si="116"/>
        <v>-1.1555548343637179</v>
      </c>
      <c r="CR73">
        <f t="shared" si="116"/>
        <v>-1.1555548164285276</v>
      </c>
      <c r="CS73">
        <f t="shared" si="116"/>
        <v>-1.1555545549058968</v>
      </c>
      <c r="CT73">
        <f t="shared" si="116"/>
        <v>-1.1555507415217237</v>
      </c>
      <c r="CU73">
        <f t="shared" si="116"/>
        <v>-1.1554951405244931</v>
      </c>
      <c r="CV73">
        <f t="shared" si="116"/>
        <v>-1.1546852457184786</v>
      </c>
      <c r="CW73">
        <f t="shared" si="116"/>
        <v>-1.1430518341305103</v>
      </c>
      <c r="CX73">
        <f t="shared" si="111"/>
        <v>-1.0000016180895752</v>
      </c>
    </row>
    <row r="74" spans="1:102" ht="12.95" customHeight="1">
      <c r="A74" s="47" t="s">
        <v>67</v>
      </c>
      <c r="B74" s="48"/>
      <c r="C74" s="49">
        <v>41561.370999999999</v>
      </c>
      <c r="D74" s="50"/>
      <c r="E74">
        <f t="shared" si="23"/>
        <v>-6093.9121113386927</v>
      </c>
      <c r="F74">
        <f t="shared" si="24"/>
        <v>-6094</v>
      </c>
      <c r="G74">
        <f t="shared" si="25"/>
        <v>3.1771938003657851E-2</v>
      </c>
      <c r="I74" s="116">
        <f t="shared" si="112"/>
        <v>3.1771938003657851E-2</v>
      </c>
      <c r="K74" s="165"/>
      <c r="L74" s="116"/>
      <c r="N74" s="116"/>
      <c r="O74" s="40"/>
      <c r="P74" s="116"/>
      <c r="Q74" s="293">
        <f t="shared" si="27"/>
        <v>26542.870999999999</v>
      </c>
      <c r="R74" s="8">
        <f t="shared" si="28"/>
        <v>1.0094560445082781E-3</v>
      </c>
      <c r="S74" s="8">
        <v>0.1</v>
      </c>
      <c r="T74" s="167">
        <f t="shared" si="29"/>
        <v>1.0094560445082781E-4</v>
      </c>
      <c r="U74" s="116"/>
      <c r="V74" s="8">
        <v>0.1</v>
      </c>
      <c r="W74" s="25"/>
      <c r="X74" s="252"/>
      <c r="Y74" s="41"/>
      <c r="Z74">
        <f t="shared" si="30"/>
        <v>-6094</v>
      </c>
      <c r="AA74" s="246">
        <f t="shared" si="31"/>
        <v>1.581054422476446E-2</v>
      </c>
      <c r="AB74" s="247">
        <f t="shared" si="32"/>
        <v>1.5961393778893392E-2</v>
      </c>
      <c r="AC74" s="247">
        <f t="shared" si="33"/>
        <v>3.1771938003657851E-2</v>
      </c>
      <c r="AD74" s="248">
        <f t="shared" si="34"/>
        <v>2.547660913648967E-5</v>
      </c>
      <c r="AH74">
        <f t="shared" si="35"/>
        <v>5.7906629612111777E-3</v>
      </c>
      <c r="AI74">
        <f t="shared" si="36"/>
        <v>0.52069724083321112</v>
      </c>
      <c r="AJ74">
        <f t="shared" si="37"/>
        <v>0.6361349984048158</v>
      </c>
      <c r="AK74">
        <f t="shared" si="38"/>
        <v>-0.10182762422399537</v>
      </c>
      <c r="AL74">
        <f t="shared" si="39"/>
        <v>-2.93225559385853</v>
      </c>
      <c r="AM74">
        <f t="shared" si="40"/>
        <v>-9.519055035935672</v>
      </c>
      <c r="AN74">
        <f t="shared" si="113"/>
        <v>-2.7862555309607746</v>
      </c>
      <c r="AO74">
        <f t="shared" si="113"/>
        <v>-2.7839831817504872</v>
      </c>
      <c r="AP74">
        <f t="shared" si="113"/>
        <v>-2.7889292746947936</v>
      </c>
      <c r="AQ74">
        <f t="shared" si="113"/>
        <v>-2.7781516550258889</v>
      </c>
      <c r="AR74">
        <f t="shared" si="113"/>
        <v>-2.801581699839188</v>
      </c>
      <c r="AS74">
        <f t="shared" si="113"/>
        <v>-2.7503755571191437</v>
      </c>
      <c r="AT74">
        <f t="shared" si="113"/>
        <v>-2.8611182925360374</v>
      </c>
      <c r="AU74">
        <f t="shared" si="42"/>
        <v>-2.614737919803944</v>
      </c>
      <c r="AV74" s="246">
        <f t="shared" si="43"/>
        <v>1.7722259195324965E-2</v>
      </c>
      <c r="AW74" s="247">
        <f t="shared" si="44"/>
        <v>1.4049678808332886E-2</v>
      </c>
      <c r="AX74" s="248">
        <f t="shared" si="45"/>
        <v>1.973934746173182E-5</v>
      </c>
      <c r="AY74" s="247">
        <f t="shared" si="46"/>
        <v>2.4069560071886167E-2</v>
      </c>
      <c r="BA74">
        <f t="shared" si="47"/>
        <v>1.911714970560506E-3</v>
      </c>
      <c r="BB74">
        <f t="shared" si="48"/>
        <v>1.1131299101211563</v>
      </c>
      <c r="BC74">
        <f t="shared" si="49"/>
        <v>0.75593410261743199</v>
      </c>
      <c r="BD74">
        <f t="shared" si="50"/>
        <v>-0.12689217247718287</v>
      </c>
      <c r="BE74">
        <f t="shared" si="51"/>
        <v>-0.84267293720709047</v>
      </c>
      <c r="BF74">
        <f t="shared" si="52"/>
        <v>-0.44817650110821394</v>
      </c>
      <c r="BG74">
        <f t="shared" si="114"/>
        <v>-7.0050734944322119</v>
      </c>
      <c r="BH74">
        <f t="shared" si="114"/>
        <v>-7.0050730481814938</v>
      </c>
      <c r="BI74">
        <f t="shared" si="114"/>
        <v>-7.0050695507909646</v>
      </c>
      <c r="BJ74">
        <f t="shared" si="114"/>
        <v>-7.0050421411452559</v>
      </c>
      <c r="BK74">
        <f t="shared" si="114"/>
        <v>-7.0048273499777389</v>
      </c>
      <c r="BL74">
        <f t="shared" si="114"/>
        <v>-7.0031455771578734</v>
      </c>
      <c r="BM74">
        <f t="shared" si="114"/>
        <v>-6.9900620295261353</v>
      </c>
      <c r="BN74">
        <f t="shared" si="54"/>
        <v>-6.8927370336049076</v>
      </c>
      <c r="BQ74">
        <f t="shared" si="94"/>
        <v>1.6437168166430621E-3</v>
      </c>
      <c r="BR74">
        <v>12000</v>
      </c>
      <c r="BS74">
        <f t="shared" si="95"/>
        <v>-1.9786868030619123E-4</v>
      </c>
      <c r="BT74">
        <f t="shared" si="96"/>
        <v>-5.1541856743995149E-4</v>
      </c>
      <c r="BU74">
        <f t="shared" si="97"/>
        <v>3.1754988713376026E-4</v>
      </c>
      <c r="BV74">
        <f t="shared" si="98"/>
        <v>1.0359204293676239</v>
      </c>
      <c r="BW74">
        <f t="shared" si="99"/>
        <v>0.56349290432554644</v>
      </c>
      <c r="BX74">
        <f t="shared" si="100"/>
        <v>1.4974235111887777</v>
      </c>
      <c r="BY74">
        <f t="shared" si="101"/>
        <v>0.92919306737521323</v>
      </c>
      <c r="BZ74">
        <f t="shared" si="115"/>
        <v>0.99586830088668521</v>
      </c>
      <c r="CA74">
        <f t="shared" si="115"/>
        <v>0.99570836586528744</v>
      </c>
      <c r="CB74">
        <f t="shared" si="115"/>
        <v>0.99510854621841927</v>
      </c>
      <c r="CC74">
        <f t="shared" si="115"/>
        <v>0.99286390438094208</v>
      </c>
      <c r="CD74">
        <f t="shared" si="115"/>
        <v>0.98453160646579452</v>
      </c>
      <c r="CE74">
        <f t="shared" si="115"/>
        <v>0.95447148558804251</v>
      </c>
      <c r="CF74">
        <f t="shared" si="115"/>
        <v>0.85513754174014722</v>
      </c>
      <c r="CG74">
        <f t="shared" si="102"/>
        <v>0.58468751403603747</v>
      </c>
      <c r="CI74" s="23">
        <f t="shared" si="103"/>
        <v>12000</v>
      </c>
      <c r="CJ74" s="86">
        <f t="shared" si="104"/>
        <v>1.3261669295093019E-3</v>
      </c>
      <c r="CK74" s="86">
        <f t="shared" si="105"/>
        <v>-5.1541856743995149E-4</v>
      </c>
      <c r="CL74">
        <f t="shared" si="106"/>
        <v>1.8415854969492534E-3</v>
      </c>
      <c r="CM74">
        <f t="shared" si="107"/>
        <v>1.1054774987100382</v>
      </c>
      <c r="CN74">
        <f t="shared" si="108"/>
        <v>0.71615690332844217</v>
      </c>
      <c r="CO74">
        <f t="shared" si="109"/>
        <v>-0.90147246320445074</v>
      </c>
      <c r="CP74">
        <f t="shared" si="110"/>
        <v>-0.48396341432756218</v>
      </c>
      <c r="CQ74">
        <f t="shared" si="116"/>
        <v>-0.77412115812863391</v>
      </c>
      <c r="CR74">
        <f t="shared" si="116"/>
        <v>-0.77412079958234292</v>
      </c>
      <c r="CS74">
        <f t="shared" si="116"/>
        <v>-0.77411784995052002</v>
      </c>
      <c r="CT74">
        <f t="shared" si="116"/>
        <v>-0.7740935847095638</v>
      </c>
      <c r="CU74">
        <f t="shared" si="116"/>
        <v>-0.77389398776582086</v>
      </c>
      <c r="CV74">
        <f t="shared" si="116"/>
        <v>-0.77225365089493814</v>
      </c>
      <c r="CW74">
        <f t="shared" si="116"/>
        <v>-0.75887056269378972</v>
      </c>
      <c r="CX74">
        <f t="shared" si="111"/>
        <v>-0.65527625155656155</v>
      </c>
    </row>
    <row r="75" spans="1:102" ht="12.95" customHeight="1">
      <c r="A75" s="47" t="s">
        <v>67</v>
      </c>
      <c r="B75" s="48"/>
      <c r="C75" s="49">
        <v>41562.438999999998</v>
      </c>
      <c r="D75" s="50"/>
      <c r="E75">
        <f t="shared" si="23"/>
        <v>-6090.9577718750161</v>
      </c>
      <c r="F75">
        <f t="shared" si="24"/>
        <v>-6091</v>
      </c>
      <c r="G75">
        <f t="shared" si="25"/>
        <v>1.5265556998201646E-2</v>
      </c>
      <c r="I75" s="116">
        <f t="shared" si="112"/>
        <v>1.5265556998201646E-2</v>
      </c>
      <c r="K75" s="165"/>
      <c r="L75" s="116"/>
      <c r="N75" s="116"/>
      <c r="O75" s="40"/>
      <c r="P75" s="116"/>
      <c r="Q75" s="293">
        <f t="shared" si="27"/>
        <v>26543.938999999998</v>
      </c>
      <c r="R75" s="8">
        <f t="shared" si="28"/>
        <v>2.3303723046534325E-4</v>
      </c>
      <c r="S75" s="8">
        <v>0.1</v>
      </c>
      <c r="T75" s="167">
        <f t="shared" si="29"/>
        <v>2.3303723046534325E-5</v>
      </c>
      <c r="U75" s="116"/>
      <c r="V75" s="8">
        <v>0.1</v>
      </c>
      <c r="W75" s="25"/>
      <c r="X75" s="252"/>
      <c r="Y75" s="41"/>
      <c r="Z75">
        <f t="shared" si="30"/>
        <v>-6091</v>
      </c>
      <c r="AA75" s="246">
        <f t="shared" si="31"/>
        <v>1.5805611685204335E-2</v>
      </c>
      <c r="AB75" s="247">
        <f t="shared" si="32"/>
        <v>-5.4005468700268899E-4</v>
      </c>
      <c r="AC75" s="247">
        <f t="shared" si="33"/>
        <v>1.5265556998201646E-2</v>
      </c>
      <c r="AD75" s="248">
        <f t="shared" si="34"/>
        <v>2.916590649535724E-8</v>
      </c>
      <c r="AH75">
        <f t="shared" si="35"/>
        <v>5.7876450631811835E-3</v>
      </c>
      <c r="AI75">
        <f t="shared" si="36"/>
        <v>0.52071936488267956</v>
      </c>
      <c r="AJ75">
        <f t="shared" si="37"/>
        <v>0.63596742862784339</v>
      </c>
      <c r="AK75">
        <f t="shared" si="38"/>
        <v>-0.10193170655658609</v>
      </c>
      <c r="AL75">
        <f t="shared" si="39"/>
        <v>-2.9320384352204765</v>
      </c>
      <c r="AM75">
        <f t="shared" si="40"/>
        <v>-9.5091180934877784</v>
      </c>
      <c r="AN75">
        <f t="shared" si="113"/>
        <v>-2.7858919837387295</v>
      </c>
      <c r="AO75">
        <f t="shared" si="113"/>
        <v>-2.7836194972240405</v>
      </c>
      <c r="AP75">
        <f t="shared" si="113"/>
        <v>-2.78856655571377</v>
      </c>
      <c r="AQ75">
        <f t="shared" si="113"/>
        <v>-2.777785360892961</v>
      </c>
      <c r="AR75">
        <f t="shared" si="113"/>
        <v>-2.8012262841927593</v>
      </c>
      <c r="AS75">
        <f t="shared" si="113"/>
        <v>-2.7499890802405389</v>
      </c>
      <c r="AT75">
        <f t="shared" si="113"/>
        <v>-2.8608124712751213</v>
      </c>
      <c r="AU75">
        <f t="shared" si="42"/>
        <v>-2.6142074524500414</v>
      </c>
      <c r="AV75" s="246">
        <f t="shared" si="43"/>
        <v>1.7718858548395482E-2</v>
      </c>
      <c r="AW75" s="247">
        <f t="shared" si="44"/>
        <v>-2.4533015501938364E-3</v>
      </c>
      <c r="AX75" s="248">
        <f t="shared" si="45"/>
        <v>6.0186884961834812E-7</v>
      </c>
      <c r="AY75" s="247">
        <f t="shared" si="46"/>
        <v>7.5646650718293141E-3</v>
      </c>
      <c r="BA75">
        <f t="shared" si="47"/>
        <v>1.9132468631911483E-3</v>
      </c>
      <c r="BB75">
        <f t="shared" si="48"/>
        <v>1.1132997470120598</v>
      </c>
      <c r="BC75">
        <f t="shared" si="49"/>
        <v>0.75681015135572549</v>
      </c>
      <c r="BD75">
        <f t="shared" si="50"/>
        <v>-0.1267405512336254</v>
      </c>
      <c r="BE75">
        <f t="shared" si="51"/>
        <v>-0.84133370256075102</v>
      </c>
      <c r="BF75">
        <f t="shared" si="52"/>
        <v>-0.4473726241210873</v>
      </c>
      <c r="BG75">
        <f t="shared" si="114"/>
        <v>-7.0038879723039154</v>
      </c>
      <c r="BH75">
        <f t="shared" si="114"/>
        <v>-7.0038875240121277</v>
      </c>
      <c r="BI75">
        <f t="shared" si="114"/>
        <v>-7.0038840142859931</v>
      </c>
      <c r="BJ75">
        <f t="shared" si="114"/>
        <v>-7.0038565366246903</v>
      </c>
      <c r="BK75">
        <f t="shared" si="114"/>
        <v>-7.003641436805462</v>
      </c>
      <c r="BL75">
        <f t="shared" si="114"/>
        <v>-7.0019589993875453</v>
      </c>
      <c r="BM75">
        <f t="shared" si="114"/>
        <v>-6.9888836540066386</v>
      </c>
      <c r="BN75">
        <f t="shared" si="54"/>
        <v>-6.8917028575053081</v>
      </c>
      <c r="BQ75">
        <f t="shared" si="94"/>
        <v>3.7778697334987774E-3</v>
      </c>
      <c r="BR75">
        <v>13000</v>
      </c>
      <c r="BS75">
        <f t="shared" si="95"/>
        <v>1.5388772422005371E-3</v>
      </c>
      <c r="BT75">
        <f t="shared" si="96"/>
        <v>-1.0386097427028088E-3</v>
      </c>
      <c r="BU75">
        <f t="shared" si="97"/>
        <v>2.5774869849033459E-3</v>
      </c>
      <c r="BV75">
        <f t="shared" si="98"/>
        <v>0.91275417575997353</v>
      </c>
      <c r="BW75">
        <f t="shared" si="99"/>
        <v>0.75193197284657243</v>
      </c>
      <c r="BX75">
        <f t="shared" si="100"/>
        <v>1.7498035036175359</v>
      </c>
      <c r="BY75">
        <f t="shared" si="101"/>
        <v>1.1971825390900952</v>
      </c>
      <c r="BZ75">
        <f t="shared" si="115"/>
        <v>1.2220021363665321</v>
      </c>
      <c r="CA75">
        <f t="shared" si="115"/>
        <v>1.2219858728694133</v>
      </c>
      <c r="CB75">
        <f t="shared" si="115"/>
        <v>1.2218887742477553</v>
      </c>
      <c r="CC75">
        <f t="shared" si="115"/>
        <v>1.2213096007476829</v>
      </c>
      <c r="CD75">
        <f t="shared" si="115"/>
        <v>1.2178738818766546</v>
      </c>
      <c r="CE75">
        <f t="shared" si="115"/>
        <v>1.1981164983819419</v>
      </c>
      <c r="CF75">
        <f t="shared" si="115"/>
        <v>1.099617382259851</v>
      </c>
      <c r="CG75">
        <f t="shared" si="102"/>
        <v>0.76150996533701942</v>
      </c>
      <c r="CI75" s="23">
        <f t="shared" si="103"/>
        <v>13000</v>
      </c>
      <c r="CJ75" s="86">
        <f t="shared" si="104"/>
        <v>1.2003827485954316E-3</v>
      </c>
      <c r="CK75" s="86">
        <f t="shared" si="105"/>
        <v>-1.0386097427028088E-3</v>
      </c>
      <c r="CL75">
        <f t="shared" si="106"/>
        <v>2.2389924912982404E-3</v>
      </c>
      <c r="CM75">
        <f t="shared" si="107"/>
        <v>1.1538012457639801</v>
      </c>
      <c r="CN75">
        <f t="shared" si="108"/>
        <v>0.95198707197634058</v>
      </c>
      <c r="CO75">
        <f t="shared" si="109"/>
        <v>-0.44009026906551141</v>
      </c>
      <c r="CP75">
        <f t="shared" si="110"/>
        <v>-0.22366681351125031</v>
      </c>
      <c r="CQ75">
        <f t="shared" si="116"/>
        <v>-0.37240664034390725</v>
      </c>
      <c r="CR75">
        <f t="shared" si="116"/>
        <v>-0.37240580837376847</v>
      </c>
      <c r="CS75">
        <f t="shared" si="116"/>
        <v>-0.37240055429418362</v>
      </c>
      <c r="CT75">
        <f t="shared" si="116"/>
        <v>-0.37236737384241464</v>
      </c>
      <c r="CU75">
        <f t="shared" si="116"/>
        <v>-0.37215784328868573</v>
      </c>
      <c r="CV75">
        <f t="shared" si="116"/>
        <v>-0.37083507832776608</v>
      </c>
      <c r="CW75">
        <f t="shared" si="116"/>
        <v>-0.36250003181652124</v>
      </c>
      <c r="CX75">
        <f t="shared" si="111"/>
        <v>-0.31055088502354833</v>
      </c>
    </row>
    <row r="76" spans="1:102" ht="12.95" customHeight="1">
      <c r="A76" s="47" t="s">
        <v>67</v>
      </c>
      <c r="B76" s="48" t="s">
        <v>45</v>
      </c>
      <c r="C76" s="49">
        <v>41563.345999999998</v>
      </c>
      <c r="D76" s="50"/>
      <c r="E76">
        <f t="shared" si="23"/>
        <v>-6088.4487963192532</v>
      </c>
      <c r="F76">
        <f t="shared" si="24"/>
        <v>-6088.5</v>
      </c>
      <c r="G76">
        <f t="shared" si="25"/>
        <v>1.8510239497118164E-2</v>
      </c>
      <c r="I76" s="116">
        <f t="shared" si="112"/>
        <v>1.8510239497118164E-2</v>
      </c>
      <c r="K76" s="165"/>
      <c r="L76" s="116"/>
      <c r="N76" s="116"/>
      <c r="O76" s="40"/>
      <c r="P76" s="116"/>
      <c r="Q76" s="293">
        <f t="shared" si="27"/>
        <v>26544.845999999998</v>
      </c>
      <c r="R76" s="8">
        <f t="shared" si="28"/>
        <v>3.4262896624067329E-4</v>
      </c>
      <c r="S76" s="8">
        <v>0.1</v>
      </c>
      <c r="T76" s="167">
        <f t="shared" si="29"/>
        <v>3.4262896624067329E-5</v>
      </c>
      <c r="U76" s="116"/>
      <c r="V76" s="8">
        <v>0.1</v>
      </c>
      <c r="W76" s="25"/>
      <c r="X76" s="252"/>
      <c r="Y76" s="41"/>
      <c r="Z76">
        <f t="shared" si="30"/>
        <v>-6088.5</v>
      </c>
      <c r="AA76" s="246">
        <f t="shared" si="31"/>
        <v>1.5801500585492404E-2</v>
      </c>
      <c r="AB76" s="247">
        <f t="shared" si="32"/>
        <v>2.7087389116257597E-3</v>
      </c>
      <c r="AC76" s="247">
        <f t="shared" si="33"/>
        <v>1.8510239497118164E-2</v>
      </c>
      <c r="AD76" s="248">
        <f t="shared" si="34"/>
        <v>7.3372664913555054E-7</v>
      </c>
      <c r="AH76">
        <f t="shared" si="35"/>
        <v>5.7851294555454416E-3</v>
      </c>
      <c r="AI76">
        <f t="shared" si="36"/>
        <v>0.5207378203698837</v>
      </c>
      <c r="AJ76">
        <f t="shared" si="37"/>
        <v>0.635827752782962</v>
      </c>
      <c r="AK76">
        <f t="shared" si="38"/>
        <v>-0.10201844527432355</v>
      </c>
      <c r="AL76">
        <f t="shared" si="39"/>
        <v>-2.9318574548486742</v>
      </c>
      <c r="AM76">
        <f t="shared" si="40"/>
        <v>-9.5008522921890073</v>
      </c>
      <c r="AN76">
        <f t="shared" si="113"/>
        <v>-2.785589014682182</v>
      </c>
      <c r="AO76">
        <f t="shared" si="113"/>
        <v>-2.7833164173987983</v>
      </c>
      <c r="AP76">
        <f t="shared" si="113"/>
        <v>-2.7882642732808169</v>
      </c>
      <c r="AQ76">
        <f t="shared" si="113"/>
        <v>-2.7774801130433846</v>
      </c>
      <c r="AR76">
        <f t="shared" si="113"/>
        <v>-2.8009300762423996</v>
      </c>
      <c r="AS76">
        <f t="shared" si="113"/>
        <v>-2.7496670314289591</v>
      </c>
      <c r="AT76">
        <f t="shared" si="113"/>
        <v>-2.8605575672180636</v>
      </c>
      <c r="AU76">
        <f t="shared" si="42"/>
        <v>-2.6137653963217886</v>
      </c>
      <c r="AV76" s="246">
        <f t="shared" si="43"/>
        <v>1.7716022149914683E-2</v>
      </c>
      <c r="AW76" s="247">
        <f t="shared" si="44"/>
        <v>7.9421734720348108E-4</v>
      </c>
      <c r="AX76" s="248">
        <f t="shared" si="45"/>
        <v>6.307811945989348E-8</v>
      </c>
      <c r="AY76" s="247">
        <f t="shared" si="46"/>
        <v>1.0810588477150444E-2</v>
      </c>
      <c r="BA76">
        <f t="shared" si="47"/>
        <v>1.9145215644222786E-3</v>
      </c>
      <c r="BB76">
        <f t="shared" si="48"/>
        <v>1.1134411620488203</v>
      </c>
      <c r="BC76">
        <f t="shared" si="49"/>
        <v>0.75753935885785073</v>
      </c>
      <c r="BD76">
        <f t="shared" si="50"/>
        <v>-0.12661399114242186</v>
      </c>
      <c r="BE76">
        <f t="shared" si="51"/>
        <v>-0.84021736163591054</v>
      </c>
      <c r="BF76">
        <f t="shared" si="52"/>
        <v>-0.44670290732372053</v>
      </c>
      <c r="BG76">
        <f t="shared" si="114"/>
        <v>-7.0028998990877636</v>
      </c>
      <c r="BH76">
        <f t="shared" si="114"/>
        <v>-7.0028994490937446</v>
      </c>
      <c r="BI76">
        <f t="shared" si="114"/>
        <v>-7.0028959290937296</v>
      </c>
      <c r="BJ76">
        <f t="shared" si="114"/>
        <v>-7.0028683948800374</v>
      </c>
      <c r="BK76">
        <f t="shared" si="114"/>
        <v>-7.0026530391322011</v>
      </c>
      <c r="BL76">
        <f t="shared" si="114"/>
        <v>-7.0009700573368496</v>
      </c>
      <c r="BM76">
        <f t="shared" si="114"/>
        <v>-6.9879015950043319</v>
      </c>
      <c r="BN76">
        <f t="shared" si="54"/>
        <v>-6.890841044088976</v>
      </c>
      <c r="BQ76">
        <f t="shared" si="94"/>
        <v>5.1992883572631182E-3</v>
      </c>
      <c r="BR76">
        <v>14000</v>
      </c>
      <c r="BS76">
        <f t="shared" si="95"/>
        <v>2.9237981722641014E-3</v>
      </c>
      <c r="BT76">
        <f t="shared" si="96"/>
        <v>-1.5556144089909107E-3</v>
      </c>
      <c r="BU76">
        <f t="shared" si="97"/>
        <v>4.4794125812550123E-3</v>
      </c>
      <c r="BV76">
        <f t="shared" si="98"/>
        <v>0.81900058893478667</v>
      </c>
      <c r="BW76">
        <f t="shared" si="99"/>
        <v>0.86758709209951557</v>
      </c>
      <c r="BX76">
        <f t="shared" si="100"/>
        <v>1.9491451265590789</v>
      </c>
      <c r="BY76">
        <f t="shared" si="101"/>
        <v>1.4736061179597264</v>
      </c>
      <c r="BZ76">
        <f t="shared" si="115"/>
        <v>1.4229896705187992</v>
      </c>
      <c r="CA76">
        <f t="shared" si="115"/>
        <v>1.4229894532010527</v>
      </c>
      <c r="CB76">
        <f t="shared" si="115"/>
        <v>1.4229864417030997</v>
      </c>
      <c r="CC76">
        <f t="shared" si="115"/>
        <v>1.4229447158992559</v>
      </c>
      <c r="CD76">
        <f t="shared" si="115"/>
        <v>1.4223677824742078</v>
      </c>
      <c r="CE76">
        <f t="shared" si="115"/>
        <v>1.4146073443035632</v>
      </c>
      <c r="CF76">
        <f t="shared" si="115"/>
        <v>1.3335534107252638</v>
      </c>
      <c r="CG76">
        <f t="shared" si="102"/>
        <v>0.93833241663800226</v>
      </c>
      <c r="CI76" s="23">
        <f t="shared" si="103"/>
        <v>14000</v>
      </c>
      <c r="CJ76" s="86">
        <f t="shared" si="104"/>
        <v>7.1987577600810611E-4</v>
      </c>
      <c r="CK76" s="86">
        <f t="shared" si="105"/>
        <v>-1.5556144089909107E-3</v>
      </c>
      <c r="CL76">
        <f t="shared" si="106"/>
        <v>2.2754901849990168E-3</v>
      </c>
      <c r="CM76">
        <f t="shared" si="107"/>
        <v>1.1697969575719562</v>
      </c>
      <c r="CN76">
        <f t="shared" si="108"/>
        <v>0.98422881204612334</v>
      </c>
      <c r="CO76">
        <f t="shared" si="109"/>
        <v>4.8879546882470683E-2</v>
      </c>
      <c r="CP76">
        <f t="shared" si="110"/>
        <v>2.4444640583570505E-2</v>
      </c>
      <c r="CQ76">
        <f t="shared" si="116"/>
        <v>4.1171663356907459E-2</v>
      </c>
      <c r="CR76">
        <f t="shared" si="116"/>
        <v>4.1171523837532885E-2</v>
      </c>
      <c r="CS76">
        <f t="shared" si="116"/>
        <v>4.1170702439267938E-2</v>
      </c>
      <c r="CT76">
        <f t="shared" si="116"/>
        <v>4.1165866587379245E-2</v>
      </c>
      <c r="CU76">
        <f t="shared" si="116"/>
        <v>4.1137396296596164E-2</v>
      </c>
      <c r="CV76">
        <f t="shared" si="116"/>
        <v>4.0969782769827726E-2</v>
      </c>
      <c r="CW76">
        <f t="shared" si="116"/>
        <v>3.9983012586088558E-2</v>
      </c>
      <c r="CX76">
        <f t="shared" si="111"/>
        <v>3.4174481509465338E-2</v>
      </c>
    </row>
    <row r="77" spans="1:102" ht="12.95" customHeight="1">
      <c r="A77" s="47" t="s">
        <v>68</v>
      </c>
      <c r="B77" s="48"/>
      <c r="C77" s="49">
        <v>41616.288999999997</v>
      </c>
      <c r="D77" s="50"/>
      <c r="E77">
        <f t="shared" si="23"/>
        <v>-5941.995992737272</v>
      </c>
      <c r="F77">
        <f t="shared" si="24"/>
        <v>-5942</v>
      </c>
      <c r="G77">
        <f t="shared" si="25"/>
        <v>1.4486340005532838E-3</v>
      </c>
      <c r="I77" s="116">
        <f t="shared" si="112"/>
        <v>1.4486340005532838E-3</v>
      </c>
      <c r="K77" s="165"/>
      <c r="L77" s="116"/>
      <c r="N77" s="116"/>
      <c r="O77" s="40"/>
      <c r="P77" s="116"/>
      <c r="Q77" s="293">
        <f t="shared" si="27"/>
        <v>26597.788999999997</v>
      </c>
      <c r="R77" s="8">
        <f t="shared" si="28"/>
        <v>2.0985404675590115E-6</v>
      </c>
      <c r="S77" s="8">
        <v>0.1</v>
      </c>
      <c r="T77" s="167">
        <f t="shared" si="29"/>
        <v>2.0985404675590115E-7</v>
      </c>
      <c r="U77" s="116"/>
      <c r="V77" s="8">
        <v>0.1</v>
      </c>
      <c r="W77" s="25"/>
      <c r="X77" s="252"/>
      <c r="Y77" s="41"/>
      <c r="Z77">
        <f t="shared" si="30"/>
        <v>-5942</v>
      </c>
      <c r="AA77" s="246">
        <f t="shared" si="31"/>
        <v>1.5559561412122086E-2</v>
      </c>
      <c r="AB77" s="247">
        <f t="shared" si="32"/>
        <v>-1.4110927411568802E-2</v>
      </c>
      <c r="AC77" s="247">
        <f t="shared" si="33"/>
        <v>1.4486340005532838E-3</v>
      </c>
      <c r="AD77" s="248">
        <f t="shared" si="34"/>
        <v>1.9911827241456383E-5</v>
      </c>
      <c r="AH77">
        <f t="shared" si="35"/>
        <v>5.6366185967343307E-3</v>
      </c>
      <c r="AI77">
        <f t="shared" si="36"/>
        <v>0.52184927250125623</v>
      </c>
      <c r="AJ77">
        <f t="shared" si="37"/>
        <v>0.62758786318021587</v>
      </c>
      <c r="AK77">
        <f t="shared" si="38"/>
        <v>-0.10710687089268396</v>
      </c>
      <c r="AL77">
        <f t="shared" si="39"/>
        <v>-2.9212280228224103</v>
      </c>
      <c r="AM77">
        <f t="shared" si="40"/>
        <v>-9.0391094374214891</v>
      </c>
      <c r="AN77">
        <f t="shared" si="113"/>
        <v>-2.767814004735297</v>
      </c>
      <c r="AO77">
        <f t="shared" si="113"/>
        <v>-2.7655406544487953</v>
      </c>
      <c r="AP77">
        <f t="shared" si="113"/>
        <v>-2.7705238188590458</v>
      </c>
      <c r="AQ77">
        <f t="shared" si="113"/>
        <v>-2.7595879153071037</v>
      </c>
      <c r="AR77">
        <f t="shared" si="113"/>
        <v>-2.7835269411184353</v>
      </c>
      <c r="AS77">
        <f t="shared" si="113"/>
        <v>-2.7308193336376876</v>
      </c>
      <c r="AT77">
        <f t="shared" si="113"/>
        <v>-2.8455347510321194</v>
      </c>
      <c r="AU77">
        <f t="shared" si="42"/>
        <v>-2.5878609072061947</v>
      </c>
      <c r="AV77" s="246">
        <f t="shared" si="43"/>
        <v>1.7545729441113298E-2</v>
      </c>
      <c r="AW77" s="247">
        <f t="shared" si="44"/>
        <v>-1.6097095440560014E-2</v>
      </c>
      <c r="AX77" s="248">
        <f t="shared" si="45"/>
        <v>2.59116481622498E-5</v>
      </c>
      <c r="AY77" s="247">
        <f t="shared" si="46"/>
        <v>-6.1741526251722599E-3</v>
      </c>
      <c r="BA77">
        <f t="shared" si="47"/>
        <v>1.9861680289912135E-3</v>
      </c>
      <c r="BB77">
        <f t="shared" si="48"/>
        <v>1.1215335107155249</v>
      </c>
      <c r="BC77">
        <f t="shared" si="49"/>
        <v>0.79888658331670392</v>
      </c>
      <c r="BD77">
        <f t="shared" si="50"/>
        <v>-0.11886801829407027</v>
      </c>
      <c r="BE77">
        <f t="shared" si="51"/>
        <v>-0.77431094938587219</v>
      </c>
      <c r="BF77">
        <f t="shared" si="52"/>
        <v>-0.40773363584284616</v>
      </c>
      <c r="BG77">
        <f t="shared" si="114"/>
        <v>-6.9447830043659566</v>
      </c>
      <c r="BH77">
        <f t="shared" si="114"/>
        <v>-6.9447824537007667</v>
      </c>
      <c r="BI77">
        <f t="shared" si="114"/>
        <v>-6.9447783483108951</v>
      </c>
      <c r="BJ77">
        <f t="shared" si="114"/>
        <v>-6.9447477416944752</v>
      </c>
      <c r="BK77">
        <f t="shared" si="114"/>
        <v>-6.9445195853813226</v>
      </c>
      <c r="BL77">
        <f t="shared" si="114"/>
        <v>-6.9428200735415997</v>
      </c>
      <c r="BM77">
        <f t="shared" si="114"/>
        <v>-6.9302300710445515</v>
      </c>
      <c r="BN77">
        <f t="shared" si="54"/>
        <v>-6.8403387778918887</v>
      </c>
      <c r="BQ77">
        <f t="shared" si="94"/>
        <v>5.9106724164633079E-3</v>
      </c>
      <c r="BR77">
        <v>15000</v>
      </c>
      <c r="BS77">
        <f t="shared" si="95"/>
        <v>3.9806194557473222E-3</v>
      </c>
      <c r="BT77">
        <f t="shared" si="96"/>
        <v>-2.0664325663042552E-3</v>
      </c>
      <c r="BU77">
        <f t="shared" si="97"/>
        <v>6.0470520220515774E-3</v>
      </c>
      <c r="BV77">
        <f t="shared" si="98"/>
        <v>0.74742320134234452</v>
      </c>
      <c r="BW77">
        <f t="shared" si="99"/>
        <v>0.93685574468362953</v>
      </c>
      <c r="BX77">
        <f t="shared" si="100"/>
        <v>2.1123440306789454</v>
      </c>
      <c r="BY77">
        <f t="shared" si="101"/>
        <v>1.7685164737640848</v>
      </c>
      <c r="BZ77">
        <f t="shared" si="115"/>
        <v>1.604870439398141</v>
      </c>
      <c r="CA77">
        <f t="shared" si="115"/>
        <v>1.6048704394159272</v>
      </c>
      <c r="CB77">
        <f t="shared" si="115"/>
        <v>1.6048704383504522</v>
      </c>
      <c r="CC77">
        <f t="shared" si="115"/>
        <v>1.6048705021777279</v>
      </c>
      <c r="CD77">
        <f t="shared" si="115"/>
        <v>1.6048666783943979</v>
      </c>
      <c r="CE77">
        <f t="shared" si="115"/>
        <v>1.6050950028216378</v>
      </c>
      <c r="CF77">
        <f t="shared" si="115"/>
        <v>1.55516455167566</v>
      </c>
      <c r="CG77">
        <f t="shared" si="102"/>
        <v>1.1151548679389851</v>
      </c>
      <c r="CI77" s="23">
        <f t="shared" si="103"/>
        <v>15000</v>
      </c>
      <c r="CJ77" s="86">
        <f t="shared" si="104"/>
        <v>-1.3637960558826926E-4</v>
      </c>
      <c r="CK77" s="86">
        <f t="shared" si="105"/>
        <v>-2.0664325663042552E-3</v>
      </c>
      <c r="CL77">
        <f t="shared" si="106"/>
        <v>1.930052960715986E-3</v>
      </c>
      <c r="CM77">
        <f t="shared" si="107"/>
        <v>1.1462828370891451</v>
      </c>
      <c r="CN77">
        <f t="shared" si="108"/>
        <v>0.78782459735126154</v>
      </c>
      <c r="CO77">
        <f t="shared" si="109"/>
        <v>0.53457099002229991</v>
      </c>
      <c r="CP77">
        <f t="shared" si="110"/>
        <v>0.27383789988579615</v>
      </c>
      <c r="CQ77">
        <f t="shared" si="116"/>
        <v>0.45335738012177307</v>
      </c>
      <c r="CR77">
        <f t="shared" si="116"/>
        <v>0.45335655991524232</v>
      </c>
      <c r="CS77">
        <f t="shared" si="116"/>
        <v>0.45335119302497018</v>
      </c>
      <c r="CT77">
        <f t="shared" si="116"/>
        <v>0.45331607598302226</v>
      </c>
      <c r="CU77">
        <f t="shared" si="116"/>
        <v>0.45308631032312752</v>
      </c>
      <c r="CV77">
        <f t="shared" si="116"/>
        <v>0.45158362050142054</v>
      </c>
      <c r="CW77">
        <f t="shared" si="116"/>
        <v>0.44178260544117387</v>
      </c>
      <c r="CX77">
        <f t="shared" si="111"/>
        <v>0.37889984804247878</v>
      </c>
    </row>
    <row r="78" spans="1:102" ht="12.95" customHeight="1">
      <c r="A78" s="47" t="s">
        <v>68</v>
      </c>
      <c r="B78" s="48" t="s">
        <v>45</v>
      </c>
      <c r="C78" s="49">
        <v>41618.283000000003</v>
      </c>
      <c r="D78" s="50"/>
      <c r="E78">
        <f t="shared" si="23"/>
        <v>-5936.4801192442073</v>
      </c>
      <c r="F78">
        <f t="shared" si="24"/>
        <v>-5936.5</v>
      </c>
      <c r="G78">
        <f t="shared" si="25"/>
        <v>7.1869355087983422E-3</v>
      </c>
      <c r="I78" s="116">
        <f t="shared" si="112"/>
        <v>7.1869355087983422E-3</v>
      </c>
      <c r="K78" s="165"/>
      <c r="L78" s="116"/>
      <c r="N78" s="116"/>
      <c r="O78" s="40"/>
      <c r="P78" s="116"/>
      <c r="Q78" s="293">
        <f t="shared" si="27"/>
        <v>26599.783000000003</v>
      </c>
      <c r="R78" s="8">
        <f t="shared" si="28"/>
        <v>5.1652042007626489E-5</v>
      </c>
      <c r="S78" s="8">
        <v>0.1</v>
      </c>
      <c r="T78" s="167">
        <f t="shared" si="29"/>
        <v>5.1652042007626491E-6</v>
      </c>
      <c r="U78" s="116"/>
      <c r="V78" s="8">
        <v>0.1</v>
      </c>
      <c r="W78" s="25"/>
      <c r="X78" s="252"/>
      <c r="Y78" s="41"/>
      <c r="Z78">
        <f t="shared" si="30"/>
        <v>-5936.5</v>
      </c>
      <c r="AA78" s="246">
        <f t="shared" si="31"/>
        <v>1.5550439101412067E-2</v>
      </c>
      <c r="AB78" s="247">
        <f t="shared" si="32"/>
        <v>-8.363503592613725E-3</v>
      </c>
      <c r="AC78" s="247">
        <f t="shared" si="33"/>
        <v>7.1869355087983422E-3</v>
      </c>
      <c r="AD78" s="248">
        <f t="shared" si="34"/>
        <v>6.9948192343662694E-6</v>
      </c>
      <c r="AH78">
        <f t="shared" si="35"/>
        <v>5.6310012477091258E-3</v>
      </c>
      <c r="AI78">
        <f t="shared" si="36"/>
        <v>0.52189215266279088</v>
      </c>
      <c r="AJ78">
        <f t="shared" si="37"/>
        <v>0.6272764007647903</v>
      </c>
      <c r="AK78">
        <f t="shared" si="38"/>
        <v>-0.10729811887717305</v>
      </c>
      <c r="AL78">
        <f t="shared" si="39"/>
        <v>-2.9208280306299805</v>
      </c>
      <c r="AM78">
        <f t="shared" si="40"/>
        <v>-9.0225985084177207</v>
      </c>
      <c r="AN78">
        <f t="shared" si="113"/>
        <v>-2.7671458657438377</v>
      </c>
      <c r="AO78">
        <f t="shared" si="113"/>
        <v>-2.7648727044902239</v>
      </c>
      <c r="AP78">
        <f t="shared" si="113"/>
        <v>-2.769856759674076</v>
      </c>
      <c r="AQ78">
        <f t="shared" si="113"/>
        <v>-2.7589160025584913</v>
      </c>
      <c r="AR78">
        <f t="shared" si="113"/>
        <v>-2.7828718247872306</v>
      </c>
      <c r="AS78">
        <f t="shared" si="113"/>
        <v>-2.7301126792282426</v>
      </c>
      <c r="AT78">
        <f t="shared" si="113"/>
        <v>-2.8449674323608098</v>
      </c>
      <c r="AU78">
        <f t="shared" si="42"/>
        <v>-2.5868883837240393</v>
      </c>
      <c r="AV78" s="246">
        <f t="shared" si="43"/>
        <v>1.7539177270522423E-2</v>
      </c>
      <c r="AW78" s="247">
        <f t="shared" si="44"/>
        <v>-1.0352241761724081E-2</v>
      </c>
      <c r="AX78" s="248">
        <f t="shared" si="45"/>
        <v>1.0716890949318411E-5</v>
      </c>
      <c r="AY78" s="247">
        <f t="shared" si="46"/>
        <v>-4.3280390802113988E-4</v>
      </c>
      <c r="BA78">
        <f t="shared" si="47"/>
        <v>1.9887381691103562E-3</v>
      </c>
      <c r="BB78">
        <f t="shared" si="48"/>
        <v>1.1218294414478616</v>
      </c>
      <c r="BC78">
        <f t="shared" si="49"/>
        <v>0.80038344511009363</v>
      </c>
      <c r="BD78">
        <f t="shared" si="50"/>
        <v>-0.11856469624851261</v>
      </c>
      <c r="BE78">
        <f t="shared" si="51"/>
        <v>-0.77181819618908865</v>
      </c>
      <c r="BF78">
        <f t="shared" si="52"/>
        <v>-0.40628079079435653</v>
      </c>
      <c r="BG78">
        <f t="shared" si="114"/>
        <v>-6.9425930165973355</v>
      </c>
      <c r="BH78">
        <f t="shared" si="114"/>
        <v>-6.9425924621675055</v>
      </c>
      <c r="BI78">
        <f t="shared" si="114"/>
        <v>-6.9425883357378009</v>
      </c>
      <c r="BJ78">
        <f t="shared" si="114"/>
        <v>-6.9425576245615988</v>
      </c>
      <c r="BK78">
        <f t="shared" si="114"/>
        <v>-6.9423290779336693</v>
      </c>
      <c r="BL78">
        <f t="shared" si="114"/>
        <v>-6.9406295468164352</v>
      </c>
      <c r="BM78">
        <f t="shared" si="114"/>
        <v>-6.9280603481156389</v>
      </c>
      <c r="BN78">
        <f t="shared" si="54"/>
        <v>-6.8384427883759571</v>
      </c>
      <c r="BQ78">
        <f t="shared" si="94"/>
        <v>6.0306398673496955E-3</v>
      </c>
      <c r="BR78">
        <v>16000</v>
      </c>
      <c r="BS78">
        <f t="shared" si="95"/>
        <v>4.7423223024000011E-3</v>
      </c>
      <c r="BT78">
        <f t="shared" si="96"/>
        <v>-2.5710642146428435E-3</v>
      </c>
      <c r="BU78">
        <f t="shared" si="97"/>
        <v>7.313386517042845E-3</v>
      </c>
      <c r="BV78">
        <f t="shared" si="98"/>
        <v>0.69209771064069736</v>
      </c>
      <c r="BW78">
        <f t="shared" si="99"/>
        <v>0.97603756587271151</v>
      </c>
      <c r="BX78">
        <f t="shared" si="100"/>
        <v>2.250255010461732</v>
      </c>
      <c r="BY78">
        <f t="shared" si="101"/>
        <v>2.093257291504961</v>
      </c>
      <c r="BZ78">
        <f t="shared" si="115"/>
        <v>1.7720841669604341</v>
      </c>
      <c r="CA78">
        <f t="shared" si="115"/>
        <v>1.7720842546160682</v>
      </c>
      <c r="CB78">
        <f t="shared" si="115"/>
        <v>1.7720833598620547</v>
      </c>
      <c r="CC78">
        <f t="shared" si="115"/>
        <v>1.7720924929724722</v>
      </c>
      <c r="CD78">
        <f t="shared" si="115"/>
        <v>1.7719992484607563</v>
      </c>
      <c r="CE78">
        <f t="shared" si="115"/>
        <v>1.7729492339173474</v>
      </c>
      <c r="CF78">
        <f t="shared" si="115"/>
        <v>1.7630540787980848</v>
      </c>
      <c r="CG78">
        <f t="shared" si="102"/>
        <v>1.2919773192399679</v>
      </c>
      <c r="CI78" s="23">
        <f t="shared" si="103"/>
        <v>16000</v>
      </c>
      <c r="CJ78" s="86">
        <f t="shared" si="104"/>
        <v>-1.2827466496931491E-3</v>
      </c>
      <c r="CK78" s="86">
        <f t="shared" si="105"/>
        <v>-2.5710642146428435E-3</v>
      </c>
      <c r="CL78">
        <f t="shared" si="106"/>
        <v>1.2883175649496944E-3</v>
      </c>
      <c r="CM78">
        <f t="shared" si="107"/>
        <v>1.0935858184362419</v>
      </c>
      <c r="CN78">
        <f t="shared" si="108"/>
        <v>0.43857495187352807</v>
      </c>
      <c r="CO78">
        <f t="shared" si="109"/>
        <v>0.98782751966844973</v>
      </c>
      <c r="CP78">
        <f t="shared" si="110"/>
        <v>0.53842592490453989</v>
      </c>
      <c r="CQ78">
        <f t="shared" si="116"/>
        <v>0.85151239676294965</v>
      </c>
      <c r="CR78">
        <f t="shared" si="116"/>
        <v>0.85151215446687478</v>
      </c>
      <c r="CS78">
        <f t="shared" si="116"/>
        <v>0.85150999118663384</v>
      </c>
      <c r="CT78">
        <f t="shared" si="116"/>
        <v>0.85149067711387083</v>
      </c>
      <c r="CU78">
        <f t="shared" si="116"/>
        <v>0.85131825720530219</v>
      </c>
      <c r="CV78">
        <f t="shared" si="116"/>
        <v>0.84978053656564678</v>
      </c>
      <c r="CW78">
        <f t="shared" si="116"/>
        <v>0.83618319891245707</v>
      </c>
      <c r="CX78">
        <f t="shared" si="111"/>
        <v>0.72362521457549223</v>
      </c>
    </row>
    <row r="79" spans="1:102" ht="12.95" customHeight="1">
      <c r="A79" s="47" t="s">
        <v>68</v>
      </c>
      <c r="B79" s="48" t="s">
        <v>45</v>
      </c>
      <c r="C79" s="49">
        <v>41622.258000000002</v>
      </c>
      <c r="D79" s="50"/>
      <c r="E79">
        <f t="shared" si="23"/>
        <v>-5925.4843333190011</v>
      </c>
      <c r="F79">
        <f t="shared" si="24"/>
        <v>-5925.5</v>
      </c>
      <c r="G79">
        <f t="shared" si="25"/>
        <v>5.6635385044501163E-3</v>
      </c>
      <c r="I79" s="116">
        <f t="shared" si="112"/>
        <v>5.6635385044501163E-3</v>
      </c>
      <c r="K79" s="165"/>
      <c r="L79" s="116"/>
      <c r="N79" s="116"/>
      <c r="O79" s="40"/>
      <c r="P79" s="116"/>
      <c r="Q79" s="293">
        <f t="shared" si="27"/>
        <v>26603.758000000002</v>
      </c>
      <c r="R79" s="8">
        <f t="shared" si="28"/>
        <v>3.2075668391389057E-5</v>
      </c>
      <c r="S79" s="8">
        <v>0.1</v>
      </c>
      <c r="T79" s="167">
        <f t="shared" si="29"/>
        <v>3.2075668391389059E-6</v>
      </c>
      <c r="U79" s="116"/>
      <c r="V79" s="8">
        <v>0.1</v>
      </c>
      <c r="W79" s="25"/>
      <c r="X79" s="252"/>
      <c r="Y79" s="41"/>
      <c r="Z79">
        <f t="shared" si="30"/>
        <v>-5925.5</v>
      </c>
      <c r="AA79" s="246">
        <f t="shared" si="31"/>
        <v>1.5532185983962461E-2</v>
      </c>
      <c r="AB79" s="247">
        <f t="shared" si="32"/>
        <v>-9.8686474795123443E-3</v>
      </c>
      <c r="AC79" s="247">
        <f t="shared" si="33"/>
        <v>5.6635385044501163E-3</v>
      </c>
      <c r="AD79" s="248">
        <f t="shared" si="34"/>
        <v>9.7390203074885359E-6</v>
      </c>
      <c r="AH79">
        <f t="shared" si="35"/>
        <v>5.6197574922034607E-3</v>
      </c>
      <c r="AI79">
        <f t="shared" si="36"/>
        <v>0.52197816472996506</v>
      </c>
      <c r="AJ79">
        <f t="shared" si="37"/>
        <v>0.6266530137452655</v>
      </c>
      <c r="AK79">
        <f t="shared" si="38"/>
        <v>-0.10768066216859688</v>
      </c>
      <c r="AL79">
        <f t="shared" si="39"/>
        <v>-2.9200278394467749</v>
      </c>
      <c r="AM79">
        <f t="shared" si="40"/>
        <v>-8.9897463088998499</v>
      </c>
      <c r="AN79">
        <f t="shared" si="113"/>
        <v>-2.7658094073178296</v>
      </c>
      <c r="AO79">
        <f t="shared" si="113"/>
        <v>-2.7635366707074516</v>
      </c>
      <c r="AP79">
        <f t="shared" si="113"/>
        <v>-2.768522413683888</v>
      </c>
      <c r="AQ79">
        <f t="shared" si="113"/>
        <v>-2.7575721323121636</v>
      </c>
      <c r="AR79">
        <f t="shared" si="113"/>
        <v>-2.7815612064354904</v>
      </c>
      <c r="AS79">
        <f t="shared" si="113"/>
        <v>-2.7286995752382244</v>
      </c>
      <c r="AT79">
        <f t="shared" si="113"/>
        <v>-2.8438320623602542</v>
      </c>
      <c r="AU79">
        <f t="shared" si="42"/>
        <v>-2.5849433367597285</v>
      </c>
      <c r="AV79" s="246">
        <f t="shared" si="43"/>
        <v>1.7526037818715836E-2</v>
      </c>
      <c r="AW79" s="247">
        <f t="shared" si="44"/>
        <v>-1.186249931426572E-2</v>
      </c>
      <c r="AX79" s="248">
        <f t="shared" si="45"/>
        <v>1.4071888998095468E-5</v>
      </c>
      <c r="AY79" s="247">
        <f t="shared" si="46"/>
        <v>-1.9500708225067189E-3</v>
      </c>
      <c r="BA79">
        <f t="shared" si="47"/>
        <v>1.9938518347533745E-3</v>
      </c>
      <c r="BB79">
        <f t="shared" si="48"/>
        <v>1.1224194947610722</v>
      </c>
      <c r="BC79">
        <f t="shared" si="49"/>
        <v>0.80336458542229294</v>
      </c>
      <c r="BD79">
        <f t="shared" si="50"/>
        <v>-0.11795536148240078</v>
      </c>
      <c r="BE79">
        <f t="shared" si="51"/>
        <v>-0.7668287496721482</v>
      </c>
      <c r="BF79">
        <f t="shared" si="52"/>
        <v>-0.40337721525296683</v>
      </c>
      <c r="BG79">
        <f t="shared" si="114"/>
        <v>-6.9382113106570342</v>
      </c>
      <c r="BH79">
        <f t="shared" si="114"/>
        <v>-6.9382107487133107</v>
      </c>
      <c r="BI79">
        <f t="shared" si="114"/>
        <v>-6.93820658047769</v>
      </c>
      <c r="BJ79">
        <f t="shared" si="114"/>
        <v>-6.9381756628727098</v>
      </c>
      <c r="BK79">
        <f t="shared" si="114"/>
        <v>-6.9379463565501354</v>
      </c>
      <c r="BL79">
        <f t="shared" si="114"/>
        <v>-6.9362469199657024</v>
      </c>
      <c r="BM79">
        <f t="shared" si="114"/>
        <v>-6.9237199367780482</v>
      </c>
      <c r="BN79">
        <f t="shared" si="54"/>
        <v>-6.8346508093440956</v>
      </c>
      <c r="BQ79">
        <f t="shared" si="94"/>
        <v>5.7337473179981217E-3</v>
      </c>
      <c r="BR79">
        <v>17000</v>
      </c>
      <c r="BS79">
        <f t="shared" si="95"/>
        <v>5.2408506606717734E-3</v>
      </c>
      <c r="BT79">
        <f t="shared" si="96"/>
        <v>-3.0695093540066771E-3</v>
      </c>
      <c r="BU79">
        <f t="shared" si="97"/>
        <v>8.3103600146784504E-3</v>
      </c>
      <c r="BV79">
        <f t="shared" si="98"/>
        <v>0.64877698258929617</v>
      </c>
      <c r="BW79">
        <f t="shared" si="99"/>
        <v>0.99504005750964308</v>
      </c>
      <c r="BX79">
        <f t="shared" si="100"/>
        <v>2.3699721935417459</v>
      </c>
      <c r="BY79">
        <f t="shared" si="101"/>
        <v>2.4620499147095947</v>
      </c>
      <c r="BZ79">
        <f t="shared" si="115"/>
        <v>1.9278898429016782</v>
      </c>
      <c r="CA79">
        <f t="shared" si="115"/>
        <v>1.927884789374549</v>
      </c>
      <c r="CB79">
        <f t="shared" si="115"/>
        <v>1.9279142929547728</v>
      </c>
      <c r="CC79">
        <f t="shared" si="115"/>
        <v>1.9277420117315907</v>
      </c>
      <c r="CD79">
        <f t="shared" si="115"/>
        <v>1.9287468977623883</v>
      </c>
      <c r="CE79">
        <f t="shared" si="115"/>
        <v>1.922846884773419</v>
      </c>
      <c r="CF79">
        <f t="shared" si="115"/>
        <v>1.9562531715575764</v>
      </c>
      <c r="CG79">
        <f t="shared" si="102"/>
        <v>1.4687997705409508</v>
      </c>
      <c r="CI79" s="23">
        <f t="shared" si="103"/>
        <v>17000</v>
      </c>
      <c r="CJ79" s="86">
        <f t="shared" si="104"/>
        <v>-2.5766126966803291E-3</v>
      </c>
      <c r="CK79" s="86">
        <f t="shared" si="105"/>
        <v>-3.0695093540066771E-3</v>
      </c>
      <c r="CL79">
        <f t="shared" si="106"/>
        <v>4.9289665732634802E-4</v>
      </c>
      <c r="CM79">
        <f t="shared" si="107"/>
        <v>1.0298669659982305</v>
      </c>
      <c r="CN79">
        <f t="shared" si="108"/>
        <v>4.7630168013164005E-2</v>
      </c>
      <c r="CO79">
        <f t="shared" si="109"/>
        <v>1.3941916960105882</v>
      </c>
      <c r="CP79">
        <f t="shared" si="110"/>
        <v>0.8373359789729764</v>
      </c>
      <c r="CQ79">
        <f t="shared" si="116"/>
        <v>1.228487556162277</v>
      </c>
      <c r="CR79">
        <f t="shared" si="116"/>
        <v>1.2284875496971257</v>
      </c>
      <c r="CS79">
        <f t="shared" si="116"/>
        <v>1.2284874363980229</v>
      </c>
      <c r="CT79">
        <f t="shared" si="116"/>
        <v>1.228485450883936</v>
      </c>
      <c r="CU79">
        <f t="shared" si="116"/>
        <v>1.2284506574684555</v>
      </c>
      <c r="CV79">
        <f t="shared" si="116"/>
        <v>1.2278415008476125</v>
      </c>
      <c r="CW79">
        <f t="shared" si="116"/>
        <v>1.2173398366285733</v>
      </c>
      <c r="CX79">
        <f t="shared" si="111"/>
        <v>1.0683505811085057</v>
      </c>
    </row>
    <row r="80" spans="1:102" ht="12.95" customHeight="1">
      <c r="A80" s="47" t="s">
        <v>68</v>
      </c>
      <c r="B80" s="48"/>
      <c r="C80" s="51">
        <v>41624.248</v>
      </c>
      <c r="D80" s="50"/>
      <c r="E80">
        <f t="shared" si="23"/>
        <v>-5919.9795247677694</v>
      </c>
      <c r="F80">
        <f t="shared" si="24"/>
        <v>-5920</v>
      </c>
      <c r="G80">
        <f t="shared" si="25"/>
        <v>7.4018400046043098E-3</v>
      </c>
      <c r="I80" s="116">
        <f t="shared" si="112"/>
        <v>7.4018400046043098E-3</v>
      </c>
      <c r="K80" s="165"/>
      <c r="L80" s="116"/>
      <c r="N80" s="116"/>
      <c r="O80" s="40"/>
      <c r="P80" s="116"/>
      <c r="Q80" s="293">
        <f t="shared" si="27"/>
        <v>26605.748</v>
      </c>
      <c r="R80" s="8">
        <f t="shared" si="28"/>
        <v>5.4787235453760725E-5</v>
      </c>
      <c r="S80" s="8">
        <v>0.1</v>
      </c>
      <c r="T80" s="167">
        <f t="shared" si="29"/>
        <v>5.4787235453760732E-6</v>
      </c>
      <c r="U80" s="116"/>
      <c r="V80" s="8">
        <v>0.1</v>
      </c>
      <c r="W80" s="25"/>
      <c r="X80" s="252"/>
      <c r="Y80" s="41"/>
      <c r="Z80">
        <f t="shared" si="30"/>
        <v>-5920</v>
      </c>
      <c r="AA80" s="246">
        <f t="shared" si="31"/>
        <v>1.5523055179242061E-2</v>
      </c>
      <c r="AB80" s="247">
        <f t="shared" si="32"/>
        <v>-8.1212151746377515E-3</v>
      </c>
      <c r="AC80" s="247">
        <f t="shared" si="33"/>
        <v>7.4018400046043098E-3</v>
      </c>
      <c r="AD80" s="248">
        <f t="shared" si="34"/>
        <v>6.5954135912766489E-6</v>
      </c>
      <c r="AH80">
        <f t="shared" si="35"/>
        <v>5.6141310877421899E-3</v>
      </c>
      <c r="AI80">
        <f t="shared" si="36"/>
        <v>0.52202129672872666</v>
      </c>
      <c r="AJ80">
        <f t="shared" si="37"/>
        <v>0.62634108893644058</v>
      </c>
      <c r="AK80">
        <f t="shared" si="38"/>
        <v>-0.10787195751960763</v>
      </c>
      <c r="AL80">
        <f t="shared" si="39"/>
        <v>-2.9196276401984576</v>
      </c>
      <c r="AM80">
        <f t="shared" si="40"/>
        <v>-8.9734044466128005</v>
      </c>
      <c r="AN80">
        <f t="shared" si="113"/>
        <v>-2.7651410876879368</v>
      </c>
      <c r="AO80">
        <f t="shared" si="113"/>
        <v>-2.7628685866448679</v>
      </c>
      <c r="AP80">
        <f t="shared" si="113"/>
        <v>-2.7678551266882772</v>
      </c>
      <c r="AQ80">
        <f t="shared" si="113"/>
        <v>-2.7569001746022925</v>
      </c>
      <c r="AR80">
        <f t="shared" si="113"/>
        <v>-2.7809057041246015</v>
      </c>
      <c r="AS80">
        <f t="shared" si="113"/>
        <v>-2.7279931257255265</v>
      </c>
      <c r="AT80">
        <f t="shared" si="113"/>
        <v>-2.843264010265214</v>
      </c>
      <c r="AU80">
        <f t="shared" si="42"/>
        <v>-2.5839708132775732</v>
      </c>
      <c r="AV80" s="246">
        <f t="shared" si="43"/>
        <v>1.7519450497140071E-2</v>
      </c>
      <c r="AW80" s="247">
        <f t="shared" si="44"/>
        <v>-1.0117610492535761E-2</v>
      </c>
      <c r="AX80" s="248">
        <f t="shared" si="45"/>
        <v>1.0236604207866975E-5</v>
      </c>
      <c r="AY80" s="247">
        <f t="shared" si="46"/>
        <v>-2.0868640103588855E-4</v>
      </c>
      <c r="BA80">
        <f t="shared" si="47"/>
        <v>1.9963953178980085E-3</v>
      </c>
      <c r="BB80">
        <f t="shared" si="48"/>
        <v>1.1227136107170534</v>
      </c>
      <c r="BC80">
        <f t="shared" si="49"/>
        <v>0.80484882684013159</v>
      </c>
      <c r="BD80">
        <f t="shared" si="50"/>
        <v>-0.11764935080476847</v>
      </c>
      <c r="BE80">
        <f t="shared" si="51"/>
        <v>-0.764332061041889</v>
      </c>
      <c r="BF80">
        <f t="shared" si="52"/>
        <v>-0.4019264786374836</v>
      </c>
      <c r="BG80">
        <f t="shared" si="114"/>
        <v>-6.9360195948476431</v>
      </c>
      <c r="BH80">
        <f t="shared" si="114"/>
        <v>-6.9360190291555321</v>
      </c>
      <c r="BI80">
        <f t="shared" si="114"/>
        <v>-6.9360148401586619</v>
      </c>
      <c r="BJ80">
        <f t="shared" si="114"/>
        <v>-6.9359838207079498</v>
      </c>
      <c r="BK80">
        <f t="shared" si="114"/>
        <v>-6.9357541450914679</v>
      </c>
      <c r="BL80">
        <f t="shared" si="114"/>
        <v>-6.9340548224641294</v>
      </c>
      <c r="BM80">
        <f t="shared" si="114"/>
        <v>-6.9215492503408589</v>
      </c>
      <c r="BN80">
        <f t="shared" si="54"/>
        <v>-6.832754819828164</v>
      </c>
      <c r="BQ80">
        <f t="shared" si="94"/>
        <v>5.1836209271552587E-3</v>
      </c>
      <c r="BR80">
        <v>18000</v>
      </c>
      <c r="BS80">
        <f t="shared" si="95"/>
        <v>5.5042510452090517E-3</v>
      </c>
      <c r="BT80">
        <f t="shared" si="96"/>
        <v>-3.5617679843957528E-3</v>
      </c>
      <c r="BU80">
        <f t="shared" si="97"/>
        <v>9.0660190296048045E-3</v>
      </c>
      <c r="BV80">
        <f t="shared" si="98"/>
        <v>0.61450451337204526</v>
      </c>
      <c r="BW80">
        <f t="shared" si="99"/>
        <v>0.99997775118690901</v>
      </c>
      <c r="BX80">
        <f t="shared" si="100"/>
        <v>2.4762826923474157</v>
      </c>
      <c r="BY80">
        <f t="shared" si="101"/>
        <v>2.8944058822456991</v>
      </c>
      <c r="BZ80">
        <f t="shared" si="115"/>
        <v>2.0747249179625364</v>
      </c>
      <c r="CA80">
        <f t="shared" si="115"/>
        <v>2.0746680457852715</v>
      </c>
      <c r="CB80">
        <f t="shared" si="115"/>
        <v>2.0749083847346301</v>
      </c>
      <c r="CC80">
        <f t="shared" si="115"/>
        <v>2.0738920092588393</v>
      </c>
      <c r="CD80">
        <f t="shared" si="115"/>
        <v>2.0781774810019926</v>
      </c>
      <c r="CE80">
        <f t="shared" si="115"/>
        <v>2.0598755306118695</v>
      </c>
      <c r="CF80">
        <f t="shared" si="115"/>
        <v>2.1342511276714378</v>
      </c>
      <c r="CG80">
        <f t="shared" si="102"/>
        <v>1.6456222218419336</v>
      </c>
      <c r="CI80" s="23">
        <f t="shared" si="103"/>
        <v>18000</v>
      </c>
      <c r="CJ80" s="86">
        <f t="shared" si="104"/>
        <v>-3.8823981024495463E-3</v>
      </c>
      <c r="CK80" s="86">
        <f t="shared" si="105"/>
        <v>-3.5617679843957528E-3</v>
      </c>
      <c r="CL80">
        <f t="shared" si="106"/>
        <v>-3.2063011805379327E-4</v>
      </c>
      <c r="CM80">
        <f t="shared" si="107"/>
        <v>0.96907917057426674</v>
      </c>
      <c r="CN80">
        <f t="shared" si="108"/>
        <v>-0.30683115478399287</v>
      </c>
      <c r="CO80">
        <f t="shared" si="109"/>
        <v>1.753701684765629</v>
      </c>
      <c r="CP80">
        <f t="shared" si="110"/>
        <v>1.2019362544160457</v>
      </c>
      <c r="CQ80">
        <f t="shared" si="116"/>
        <v>1.5830631574155591</v>
      </c>
      <c r="CR80">
        <f t="shared" si="116"/>
        <v>1.5830631574155591</v>
      </c>
      <c r="CS80">
        <f t="shared" si="116"/>
        <v>1.5830631574155229</v>
      </c>
      <c r="CT80">
        <f t="shared" si="116"/>
        <v>1.5830631574329543</v>
      </c>
      <c r="CU80">
        <f t="shared" si="116"/>
        <v>1.5830631490738014</v>
      </c>
      <c r="CV80">
        <f t="shared" si="116"/>
        <v>1.5830671570139421</v>
      </c>
      <c r="CW80">
        <f t="shared" si="116"/>
        <v>1.5809658911548214</v>
      </c>
      <c r="CX80">
        <f t="shared" si="111"/>
        <v>1.4130759476415191</v>
      </c>
    </row>
    <row r="81" spans="1:102" ht="12.95" customHeight="1">
      <c r="A81" s="47" t="s">
        <v>69</v>
      </c>
      <c r="B81" s="48"/>
      <c r="C81" s="51">
        <v>41863.561000000002</v>
      </c>
      <c r="D81" s="50"/>
      <c r="E81">
        <f t="shared" si="23"/>
        <v>-5257.9834198319832</v>
      </c>
      <c r="F81">
        <f t="shared" si="24"/>
        <v>-5258</v>
      </c>
      <c r="G81">
        <f t="shared" si="25"/>
        <v>5.9937660043942742E-3</v>
      </c>
      <c r="I81" s="116">
        <f t="shared" si="112"/>
        <v>5.9937660043942742E-3</v>
      </c>
      <c r="K81" s="165"/>
      <c r="L81" s="116"/>
      <c r="N81" s="116"/>
      <c r="O81" s="40"/>
      <c r="P81" s="116"/>
      <c r="Q81" s="293">
        <f t="shared" si="27"/>
        <v>26845.061000000002</v>
      </c>
      <c r="R81" s="8">
        <f t="shared" si="28"/>
        <v>3.5925230915432506E-5</v>
      </c>
      <c r="S81" s="8">
        <v>0.1</v>
      </c>
      <c r="T81" s="167">
        <f t="shared" si="29"/>
        <v>3.5925230915432509E-6</v>
      </c>
      <c r="U81" s="116"/>
      <c r="V81" s="8">
        <v>0.1</v>
      </c>
      <c r="W81" s="25"/>
      <c r="X81" s="252"/>
      <c r="Y81" s="41"/>
      <c r="Z81">
        <f t="shared" si="30"/>
        <v>-5258</v>
      </c>
      <c r="AA81" s="246">
        <f t="shared" si="31"/>
        <v>1.4403675566084521E-2</v>
      </c>
      <c r="AB81" s="247">
        <f t="shared" si="32"/>
        <v>-8.4099095616902465E-3</v>
      </c>
      <c r="AC81" s="247">
        <f t="shared" si="33"/>
        <v>5.9937660043942742E-3</v>
      </c>
      <c r="AD81" s="248">
        <f t="shared" si="34"/>
        <v>7.0726578835809044E-6</v>
      </c>
      <c r="AH81">
        <f t="shared" si="35"/>
        <v>4.9151869702876317E-3</v>
      </c>
      <c r="AI81">
        <f t="shared" si="36"/>
        <v>0.52784105840473883</v>
      </c>
      <c r="AJ81">
        <f t="shared" si="37"/>
        <v>0.5876384801187523</v>
      </c>
      <c r="AK81">
        <f t="shared" si="38"/>
        <v>-0.13101883021780755</v>
      </c>
      <c r="AL81">
        <f t="shared" si="39"/>
        <v>-2.8709140767976247</v>
      </c>
      <c r="AM81">
        <f t="shared" si="40"/>
        <v>-7.3436691504248301</v>
      </c>
      <c r="AN81">
        <f t="shared" ref="AN81:AT90" si="117">$AU81+$AB$7*SIN(AO81)</f>
        <v>-2.6842300155754066</v>
      </c>
      <c r="AO81">
        <f t="shared" si="117"/>
        <v>-2.682091167413156</v>
      </c>
      <c r="AP81">
        <f t="shared" si="117"/>
        <v>-2.6869554922979249</v>
      </c>
      <c r="AQ81">
        <f t="shared" si="117"/>
        <v>-2.6758756553047602</v>
      </c>
      <c r="AR81">
        <f t="shared" si="117"/>
        <v>-2.7010264809312234</v>
      </c>
      <c r="AS81">
        <f t="shared" si="117"/>
        <v>-2.6434669381894245</v>
      </c>
      <c r="AT81">
        <f t="shared" si="117"/>
        <v>-2.7729909558677992</v>
      </c>
      <c r="AU81">
        <f t="shared" si="42"/>
        <v>-2.4669143505163227</v>
      </c>
      <c r="AV81" s="246">
        <f t="shared" si="43"/>
        <v>1.6635287573396884E-2</v>
      </c>
      <c r="AW81" s="247">
        <f t="shared" si="44"/>
        <v>-1.064152156900261E-2</v>
      </c>
      <c r="AX81" s="248">
        <f t="shared" si="45"/>
        <v>1.1324198130354778E-5</v>
      </c>
      <c r="AY81" s="247">
        <f t="shared" si="46"/>
        <v>-1.1530329732057196E-3</v>
      </c>
      <c r="BA81">
        <f t="shared" si="47"/>
        <v>2.2316120073123621E-3</v>
      </c>
      <c r="BB81">
        <f t="shared" si="48"/>
        <v>1.1526958121949362</v>
      </c>
      <c r="BC81">
        <f t="shared" si="49"/>
        <v>0.94728027876833454</v>
      </c>
      <c r="BD81">
        <f t="shared" si="50"/>
        <v>-7.4726092752991885E-2</v>
      </c>
      <c r="BE81">
        <f t="shared" si="51"/>
        <v>-0.45511459983800545</v>
      </c>
      <c r="BF81">
        <f t="shared" si="52"/>
        <v>-0.23156821355912369</v>
      </c>
      <c r="BG81">
        <f t="shared" ref="BG81:BM90" si="118">$BN81+$BB$7*SIN(BH81)</f>
        <v>-6.6684301183965022</v>
      </c>
      <c r="BH81">
        <f t="shared" si="118"/>
        <v>-6.6684292834907186</v>
      </c>
      <c r="BI81">
        <f t="shared" si="118"/>
        <v>-6.6684239838583714</v>
      </c>
      <c r="BJ81">
        <f t="shared" si="118"/>
        <v>-6.6683903442767098</v>
      </c>
      <c r="BK81">
        <f t="shared" si="118"/>
        <v>-6.6681768266797157</v>
      </c>
      <c r="BL81">
        <f t="shared" si="118"/>
        <v>-6.6668220150780249</v>
      </c>
      <c r="BM81">
        <f t="shared" si="118"/>
        <v>-6.6582425691069513</v>
      </c>
      <c r="BN81">
        <f t="shared" si="54"/>
        <v>-6.6045466271833089</v>
      </c>
      <c r="BQ81">
        <f t="shared" si="94"/>
        <v>4.5028424275239806E-3</v>
      </c>
      <c r="BR81">
        <v>19000</v>
      </c>
      <c r="BS81">
        <f t="shared" si="95"/>
        <v>5.5563248542419017E-3</v>
      </c>
      <c r="BT81">
        <f t="shared" si="96"/>
        <v>-4.0478401058100721E-3</v>
      </c>
      <c r="BU81">
        <f t="shared" si="97"/>
        <v>9.6041649600519738E-3</v>
      </c>
      <c r="BV81">
        <f t="shared" si="98"/>
        <v>0.58721872741631931</v>
      </c>
      <c r="BW81">
        <f t="shared" si="99"/>
        <v>0.99470779218199512</v>
      </c>
      <c r="BX81">
        <f t="shared" si="100"/>
        <v>2.5725380413175967</v>
      </c>
      <c r="BY81">
        <f t="shared" si="101"/>
        <v>3.4192428755549371</v>
      </c>
      <c r="BZ81">
        <f t="shared" si="115"/>
        <v>2.2144667272221579</v>
      </c>
      <c r="CA81">
        <f t="shared" si="115"/>
        <v>2.2142224179613761</v>
      </c>
      <c r="CB81">
        <f t="shared" si="115"/>
        <v>2.2150530250550378</v>
      </c>
      <c r="CC81">
        <f t="shared" si="115"/>
        <v>2.2122253475496541</v>
      </c>
      <c r="CD81">
        <f t="shared" si="115"/>
        <v>2.2218086209629098</v>
      </c>
      <c r="CE81">
        <f t="shared" si="115"/>
        <v>2.1888143338180441</v>
      </c>
      <c r="CF81">
        <f t="shared" si="115"/>
        <v>2.2970112892576013</v>
      </c>
      <c r="CG81">
        <f t="shared" si="102"/>
        <v>1.822444673142916</v>
      </c>
      <c r="CI81" s="23">
        <f t="shared" si="103"/>
        <v>19000</v>
      </c>
      <c r="CJ81" s="86">
        <f t="shared" si="104"/>
        <v>-5.1013225325279932E-3</v>
      </c>
      <c r="CK81" s="86">
        <f t="shared" si="105"/>
        <v>-4.0478401058100721E-3</v>
      </c>
      <c r="CL81">
        <f t="shared" si="106"/>
        <v>-1.0534824267179213E-3</v>
      </c>
      <c r="CM81">
        <f t="shared" si="107"/>
        <v>0.91804262864214081</v>
      </c>
      <c r="CN81">
        <f t="shared" si="108"/>
        <v>-0.59076690071914384</v>
      </c>
      <c r="CO81">
        <f t="shared" si="109"/>
        <v>2.0738488985059607</v>
      </c>
      <c r="CP81">
        <f t="shared" si="110"/>
        <v>1.6916754006202455</v>
      </c>
      <c r="CQ81">
        <f t="shared" si="116"/>
        <v>1.9176758014485307</v>
      </c>
      <c r="CR81">
        <f t="shared" si="116"/>
        <v>1.9176757965182945</v>
      </c>
      <c r="CS81">
        <f t="shared" si="116"/>
        <v>1.9176758818253208</v>
      </c>
      <c r="CT81">
        <f t="shared" si="116"/>
        <v>1.9176744057697399</v>
      </c>
      <c r="CU81">
        <f t="shared" si="116"/>
        <v>1.9176999449036405</v>
      </c>
      <c r="CV81">
        <f t="shared" si="116"/>
        <v>1.9172578047646864</v>
      </c>
      <c r="CW81">
        <f t="shared" si="116"/>
        <v>1.9248374431753117</v>
      </c>
      <c r="CX81">
        <f t="shared" si="111"/>
        <v>1.7578013141745326</v>
      </c>
    </row>
    <row r="82" spans="1:102" ht="12.95" customHeight="1">
      <c r="A82" s="47" t="s">
        <v>70</v>
      </c>
      <c r="B82" s="48" t="s">
        <v>45</v>
      </c>
      <c r="C82" s="51">
        <v>42405.258999999998</v>
      </c>
      <c r="D82" s="50"/>
      <c r="E82">
        <f t="shared" si="23"/>
        <v>-3759.5192074761967</v>
      </c>
      <c r="F82">
        <f t="shared" si="24"/>
        <v>-3759.5</v>
      </c>
      <c r="G82">
        <f t="shared" si="25"/>
        <v>-6.9435434998013079E-3</v>
      </c>
      <c r="I82" s="116">
        <f t="shared" si="112"/>
        <v>-6.9435434998013079E-3</v>
      </c>
      <c r="K82" s="165"/>
      <c r="L82" s="116"/>
      <c r="N82" s="116"/>
      <c r="O82" s="40"/>
      <c r="P82" s="116"/>
      <c r="Q82" s="293">
        <f t="shared" si="27"/>
        <v>27386.758999999998</v>
      </c>
      <c r="R82" s="8">
        <f t="shared" si="28"/>
        <v>4.8212796333632992E-5</v>
      </c>
      <c r="S82" s="8">
        <v>0.1</v>
      </c>
      <c r="T82" s="167">
        <f t="shared" si="29"/>
        <v>4.8212796333632992E-6</v>
      </c>
      <c r="U82" s="116"/>
      <c r="V82" s="8">
        <v>0.1</v>
      </c>
      <c r="W82" s="25"/>
      <c r="X82" s="252"/>
      <c r="Y82" s="41"/>
      <c r="Z82">
        <f t="shared" si="30"/>
        <v>-3759.5</v>
      </c>
      <c r="AA82" s="246">
        <f t="shared" si="31"/>
        <v>1.1728622885539526E-2</v>
      </c>
      <c r="AB82" s="247">
        <f t="shared" si="32"/>
        <v>-1.8672166385340833E-2</v>
      </c>
      <c r="AC82" s="247">
        <f t="shared" si="33"/>
        <v>-6.9435434998013079E-3</v>
      </c>
      <c r="AD82" s="248">
        <f t="shared" si="34"/>
        <v>3.4864979752185215E-5</v>
      </c>
      <c r="AH82">
        <f t="shared" si="35"/>
        <v>3.1818156054838234E-3</v>
      </c>
      <c r="AI82">
        <f t="shared" si="36"/>
        <v>0.5460400878212297</v>
      </c>
      <c r="AJ82">
        <f t="shared" si="37"/>
        <v>0.4906937777853328</v>
      </c>
      <c r="AK82">
        <f t="shared" si="38"/>
        <v>-0.18444619306085758</v>
      </c>
      <c r="AL82">
        <f t="shared" si="39"/>
        <v>-2.7556627556894351</v>
      </c>
      <c r="AM82">
        <f t="shared" si="40"/>
        <v>-5.1178064264373999</v>
      </c>
      <c r="AN82">
        <f t="shared" si="117"/>
        <v>-2.4969226088465377</v>
      </c>
      <c r="AO82">
        <f t="shared" si="117"/>
        <v>-2.4955976241210065</v>
      </c>
      <c r="AP82">
        <f t="shared" si="117"/>
        <v>-2.4989797264372822</v>
      </c>
      <c r="AQ82">
        <f t="shared" si="117"/>
        <v>-2.490329539010808</v>
      </c>
      <c r="AR82">
        <f t="shared" si="117"/>
        <v>-2.5123433309840801</v>
      </c>
      <c r="AS82">
        <f t="shared" si="117"/>
        <v>-2.4555706628303202</v>
      </c>
      <c r="AT82">
        <f t="shared" si="117"/>
        <v>-2.5975472628137406</v>
      </c>
      <c r="AU82">
        <f t="shared" si="42"/>
        <v>-2.2019459072418002</v>
      </c>
      <c r="AV82" s="246">
        <f t="shared" si="43"/>
        <v>1.3887248101605514E-2</v>
      </c>
      <c r="AW82" s="247">
        <f t="shared" si="44"/>
        <v>-2.0830791601406821E-2</v>
      </c>
      <c r="AX82" s="248">
        <f t="shared" si="45"/>
        <v>4.3392187874124102E-5</v>
      </c>
      <c r="AY82" s="247">
        <f t="shared" si="46"/>
        <v>-1.2283984321351119E-2</v>
      </c>
      <c r="BA82">
        <f t="shared" si="47"/>
        <v>2.1586252160659871E-3</v>
      </c>
      <c r="BB82">
        <f t="shared" si="48"/>
        <v>1.1634639363551948</v>
      </c>
      <c r="BC82">
        <f t="shared" si="49"/>
        <v>0.91825238088042804</v>
      </c>
      <c r="BD82">
        <f t="shared" si="50"/>
        <v>4.6685559986625921E-2</v>
      </c>
      <c r="BE82">
        <f t="shared" si="51"/>
        <v>0.27819546471150336</v>
      </c>
      <c r="BF82">
        <f t="shared" si="52"/>
        <v>0.14000182597526231</v>
      </c>
      <c r="BG82">
        <f t="shared" si="118"/>
        <v>-6.0484335051199345</v>
      </c>
      <c r="BH82">
        <f t="shared" si="118"/>
        <v>-6.0484341829771884</v>
      </c>
      <c r="BI82">
        <f t="shared" si="118"/>
        <v>-6.0484382828202747</v>
      </c>
      <c r="BJ82">
        <f t="shared" si="118"/>
        <v>-6.0484630795678997</v>
      </c>
      <c r="BK82">
        <f t="shared" si="118"/>
        <v>-6.0486130525872532</v>
      </c>
      <c r="BL82">
        <f t="shared" si="118"/>
        <v>-6.0495199888426461</v>
      </c>
      <c r="BM82">
        <f t="shared" si="118"/>
        <v>-6.0550003915612098</v>
      </c>
      <c r="BN82">
        <f t="shared" si="54"/>
        <v>-6.0879756654335875</v>
      </c>
      <c r="BQ82">
        <f t="shared" si="94"/>
        <v>3.7732433473362677E-3</v>
      </c>
      <c r="BR82">
        <v>20000</v>
      </c>
      <c r="BS82">
        <f t="shared" si="95"/>
        <v>5.4169526614528257E-3</v>
      </c>
      <c r="BT82">
        <f t="shared" si="96"/>
        <v>-4.5277257182496349E-3</v>
      </c>
      <c r="BU82">
        <f t="shared" si="97"/>
        <v>9.9446783797024606E-3</v>
      </c>
      <c r="BV82">
        <f t="shared" si="98"/>
        <v>0.56546955067708982</v>
      </c>
      <c r="BW82">
        <f t="shared" si="99"/>
        <v>0.98170997428208495</v>
      </c>
      <c r="BX82">
        <f t="shared" si="100"/>
        <v>2.6611638644596916</v>
      </c>
      <c r="BY82">
        <f t="shared" si="101"/>
        <v>4.0825666694074556</v>
      </c>
      <c r="BZ82">
        <f t="shared" ref="BZ82:CF91" si="119">$CG82+$AB$7*SIN(CA82)</f>
        <v>2.3485940922670081</v>
      </c>
      <c r="CA82">
        <f t="shared" si="119"/>
        <v>2.3479503413539393</v>
      </c>
      <c r="CB82">
        <f t="shared" si="119"/>
        <v>2.3498220321518635</v>
      </c>
      <c r="CC82">
        <f t="shared" si="119"/>
        <v>2.3443702172573229</v>
      </c>
      <c r="CD82">
        <f t="shared" si="119"/>
        <v>2.360167273895617</v>
      </c>
      <c r="CE82">
        <f t="shared" si="119"/>
        <v>2.3136654345587928</v>
      </c>
      <c r="CF82">
        <f t="shared" si="119"/>
        <v>2.4449721860033353</v>
      </c>
      <c r="CG82">
        <f t="shared" si="102"/>
        <v>1.9992671244438989</v>
      </c>
      <c r="CI82" s="23">
        <f t="shared" si="103"/>
        <v>20000</v>
      </c>
      <c r="CJ82" s="86">
        <f t="shared" si="104"/>
        <v>-6.1714350323661925E-3</v>
      </c>
      <c r="CK82" s="86">
        <f t="shared" si="105"/>
        <v>-4.5277257182496349E-3</v>
      </c>
      <c r="CL82">
        <f t="shared" si="106"/>
        <v>-1.643709314116558E-3</v>
      </c>
      <c r="CM82">
        <f t="shared" si="107"/>
        <v>0.87885428433709212</v>
      </c>
      <c r="CN82">
        <f t="shared" si="108"/>
        <v>-0.7969233338002446</v>
      </c>
      <c r="CO82">
        <f t="shared" si="109"/>
        <v>2.364024721096186</v>
      </c>
      <c r="CP82">
        <f t="shared" si="110"/>
        <v>2.4412028818388278</v>
      </c>
      <c r="CQ82">
        <f t="shared" ref="CQ82:CW91" si="120">$CX82+$BB$7*SIN(CR82)</f>
        <v>2.2362544790018046</v>
      </c>
      <c r="CR82">
        <f t="shared" si="120"/>
        <v>2.2362542974936299</v>
      </c>
      <c r="CS82">
        <f t="shared" si="120"/>
        <v>2.2362560267782592</v>
      </c>
      <c r="CT82">
        <f t="shared" si="120"/>
        <v>2.2362395511929321</v>
      </c>
      <c r="CU82">
        <f t="shared" si="120"/>
        <v>2.2363965066289251</v>
      </c>
      <c r="CV82">
        <f t="shared" si="120"/>
        <v>2.2348999859504879</v>
      </c>
      <c r="CW82">
        <f t="shared" si="120"/>
        <v>2.2490549554132664</v>
      </c>
      <c r="CX82">
        <f t="shared" si="111"/>
        <v>2.102526680707546</v>
      </c>
    </row>
    <row r="83" spans="1:102" ht="12.95" customHeight="1">
      <c r="A83" s="47" t="s">
        <v>71</v>
      </c>
      <c r="B83" s="48"/>
      <c r="C83" s="51">
        <v>42607.523000000001</v>
      </c>
      <c r="D83" s="50"/>
      <c r="E83">
        <f t="shared" si="23"/>
        <v>-3200.0093598342687</v>
      </c>
      <c r="F83">
        <f t="shared" si="24"/>
        <v>-3200</v>
      </c>
      <c r="G83">
        <f t="shared" si="25"/>
        <v>-3.3835999929578975E-3</v>
      </c>
      <c r="I83" s="116">
        <f t="shared" si="112"/>
        <v>-3.3835999929578975E-3</v>
      </c>
      <c r="K83" s="165"/>
      <c r="L83" s="116"/>
      <c r="N83" s="116"/>
      <c r="O83" s="40"/>
      <c r="P83" s="116"/>
      <c r="Q83" s="293">
        <f t="shared" si="27"/>
        <v>27589.023000000001</v>
      </c>
      <c r="R83" s="8">
        <f t="shared" si="28"/>
        <v>1.1448748912344684E-5</v>
      </c>
      <c r="S83" s="8">
        <v>0.1</v>
      </c>
      <c r="T83" s="167">
        <f t="shared" si="29"/>
        <v>1.1448748912344684E-6</v>
      </c>
      <c r="U83" s="116"/>
      <c r="V83" s="8">
        <v>0.1</v>
      </c>
      <c r="W83" s="25"/>
      <c r="X83" s="252"/>
      <c r="Y83" s="41"/>
      <c r="Z83">
        <f t="shared" si="30"/>
        <v>-3200</v>
      </c>
      <c r="AA83" s="246">
        <f t="shared" si="31"/>
        <v>1.0683507124579432E-2</v>
      </c>
      <c r="AB83" s="247">
        <f t="shared" si="32"/>
        <v>-1.4067107117537329E-2</v>
      </c>
      <c r="AC83" s="247">
        <f t="shared" si="33"/>
        <v>-3.3835999929578975E-3</v>
      </c>
      <c r="AD83" s="248">
        <f t="shared" si="34"/>
        <v>1.9788350265626939E-5</v>
      </c>
      <c r="AH83">
        <f t="shared" si="35"/>
        <v>2.4847368430519468E-3</v>
      </c>
      <c r="AI83">
        <f t="shared" si="36"/>
        <v>0.5548602651688701</v>
      </c>
      <c r="AJ83">
        <f t="shared" si="37"/>
        <v>0.45072418293087713</v>
      </c>
      <c r="AK83">
        <f t="shared" si="38"/>
        <v>-0.20481849641687958</v>
      </c>
      <c r="AL83">
        <f t="shared" si="39"/>
        <v>-2.7103533885977455</v>
      </c>
      <c r="AM83">
        <f t="shared" si="40"/>
        <v>-4.5656996374379339</v>
      </c>
      <c r="AN83">
        <f t="shared" si="117"/>
        <v>-2.425156699141318</v>
      </c>
      <c r="AO83">
        <f t="shared" si="117"/>
        <v>-2.4241835652172585</v>
      </c>
      <c r="AP83">
        <f t="shared" si="117"/>
        <v>-2.4268161877564665</v>
      </c>
      <c r="AQ83">
        <f t="shared" si="117"/>
        <v>-2.4196801314873309</v>
      </c>
      <c r="AR83">
        <f t="shared" si="117"/>
        <v>-2.4389221124845415</v>
      </c>
      <c r="AS83">
        <f t="shared" si="117"/>
        <v>-2.3862649637120832</v>
      </c>
      <c r="AT83">
        <f t="shared" si="117"/>
        <v>-2.5252388915477306</v>
      </c>
      <c r="AU83">
        <f t="shared" si="42"/>
        <v>-2.1030137457389007</v>
      </c>
      <c r="AV83" s="246">
        <f t="shared" si="43"/>
        <v>1.259973226201005E-2</v>
      </c>
      <c r="AW83" s="247">
        <f t="shared" si="44"/>
        <v>-1.5983332254967945E-2</v>
      </c>
      <c r="AX83" s="248">
        <f t="shared" si="45"/>
        <v>2.554669099726987E-5</v>
      </c>
      <c r="AY83" s="247">
        <f t="shared" si="46"/>
        <v>-7.7845619734404625E-3</v>
      </c>
      <c r="BA83">
        <f t="shared" si="47"/>
        <v>1.9162251374306174E-3</v>
      </c>
      <c r="BB83">
        <f t="shared" si="48"/>
        <v>1.1451801825017123</v>
      </c>
      <c r="BC83">
        <f t="shared" si="49"/>
        <v>0.78000346679445365</v>
      </c>
      <c r="BD83">
        <f t="shared" si="50"/>
        <v>8.844611132644295E-2</v>
      </c>
      <c r="BE83">
        <f t="shared" si="51"/>
        <v>0.54716853444677682</v>
      </c>
      <c r="BF83">
        <f t="shared" si="52"/>
        <v>0.28062078847854743</v>
      </c>
      <c r="BG83">
        <f t="shared" si="118"/>
        <v>-5.8189927921919322</v>
      </c>
      <c r="BH83">
        <f t="shared" si="118"/>
        <v>-5.8189936056964173</v>
      </c>
      <c r="BI83">
        <f t="shared" si="118"/>
        <v>-5.8189989572968877</v>
      </c>
      <c r="BJ83">
        <f t="shared" si="118"/>
        <v>-5.8190341621880437</v>
      </c>
      <c r="BK83">
        <f t="shared" si="118"/>
        <v>-5.8192657380724162</v>
      </c>
      <c r="BL83">
        <f t="shared" si="118"/>
        <v>-5.8207883641434668</v>
      </c>
      <c r="BM83">
        <f t="shared" si="118"/>
        <v>-5.8307712532621814</v>
      </c>
      <c r="BN83">
        <f t="shared" si="54"/>
        <v>-5.8951018228583667</v>
      </c>
      <c r="BQ83">
        <f t="shared" si="94"/>
        <v>3.0463671390161587E-3</v>
      </c>
      <c r="BR83">
        <v>21000</v>
      </c>
      <c r="BS83">
        <f t="shared" si="95"/>
        <v>5.1026645304253172E-3</v>
      </c>
      <c r="BT83">
        <f t="shared" si="96"/>
        <v>-5.0014248217144413E-3</v>
      </c>
      <c r="BU83">
        <f t="shared" si="97"/>
        <v>1.0104089352139758E-2</v>
      </c>
      <c r="BV83">
        <f t="shared" si="98"/>
        <v>0.54822992215212674</v>
      </c>
      <c r="BW83">
        <f t="shared" si="99"/>
        <v>0.96260243316219407</v>
      </c>
      <c r="BX83">
        <f t="shared" si="100"/>
        <v>2.7439585807587283</v>
      </c>
      <c r="BY83">
        <f t="shared" si="101"/>
        <v>4.963302408408369</v>
      </c>
      <c r="BZ83">
        <f t="shared" si="119"/>
        <v>2.4782747398950091</v>
      </c>
      <c r="CA83">
        <f t="shared" si="119"/>
        <v>2.477043340937731</v>
      </c>
      <c r="CB83">
        <f t="shared" si="119"/>
        <v>2.4802317875144886</v>
      </c>
      <c r="CC83">
        <f t="shared" si="119"/>
        <v>2.4719595149570921</v>
      </c>
      <c r="CD83">
        <f t="shared" si="119"/>
        <v>2.4933127095563541</v>
      </c>
      <c r="CE83">
        <f t="shared" si="119"/>
        <v>2.4374322555678454</v>
      </c>
      <c r="CF83">
        <f t="shared" si="119"/>
        <v>2.5790338597048077</v>
      </c>
      <c r="CG83">
        <f t="shared" si="102"/>
        <v>2.1760895757448817</v>
      </c>
      <c r="CI83" s="23">
        <f t="shared" si="103"/>
        <v>21000</v>
      </c>
      <c r="CJ83" s="86">
        <f t="shared" si="104"/>
        <v>-7.0577222131235993E-3</v>
      </c>
      <c r="CK83" s="86">
        <f t="shared" si="105"/>
        <v>-5.0014248217144413E-3</v>
      </c>
      <c r="CL83">
        <f t="shared" si="106"/>
        <v>-2.0562973914091585E-3</v>
      </c>
      <c r="CM83">
        <f t="shared" si="107"/>
        <v>0.85150920496625926</v>
      </c>
      <c r="CN83">
        <f t="shared" si="108"/>
        <v>-0.92883343931274642</v>
      </c>
      <c r="CO83">
        <f t="shared" si="109"/>
        <v>2.6330915721885231</v>
      </c>
      <c r="CP83">
        <f t="shared" si="110"/>
        <v>3.8480106330400083</v>
      </c>
      <c r="CQ83">
        <f t="shared" si="120"/>
        <v>2.543038429119199</v>
      </c>
      <c r="CR83">
        <f t="shared" si="120"/>
        <v>2.5430376162895256</v>
      </c>
      <c r="CS83">
        <f t="shared" si="120"/>
        <v>2.5430434037831748</v>
      </c>
      <c r="CT83">
        <f t="shared" si="120"/>
        <v>2.5430021952884245</v>
      </c>
      <c r="CU83">
        <f t="shared" si="120"/>
        <v>2.5432955855081447</v>
      </c>
      <c r="CV83">
        <f t="shared" si="120"/>
        <v>2.5412054671650042</v>
      </c>
      <c r="CW83">
        <f t="shared" si="120"/>
        <v>2.5560314518448806</v>
      </c>
      <c r="CX83">
        <f t="shared" si="111"/>
        <v>2.4472520472405597</v>
      </c>
    </row>
    <row r="84" spans="1:102" ht="12.95" customHeight="1">
      <c r="A84" s="47" t="s">
        <v>72</v>
      </c>
      <c r="B84" s="48"/>
      <c r="C84" s="51">
        <v>42748.31</v>
      </c>
      <c r="D84" s="50"/>
      <c r="E84">
        <f t="shared" si="23"/>
        <v>-2810.5593691292443</v>
      </c>
      <c r="F84">
        <f t="shared" si="24"/>
        <v>-2810.5</v>
      </c>
      <c r="G84">
        <f t="shared" si="25"/>
        <v>-2.146206649922533E-2</v>
      </c>
      <c r="I84" s="116">
        <f t="shared" si="112"/>
        <v>-2.146206649922533E-2</v>
      </c>
      <c r="K84" s="165"/>
      <c r="L84" s="116"/>
      <c r="N84" s="116"/>
      <c r="O84" s="40"/>
      <c r="P84" s="116"/>
      <c r="Q84" s="293">
        <f t="shared" si="27"/>
        <v>27729.809999999998</v>
      </c>
      <c r="R84" s="8">
        <f t="shared" si="28"/>
        <v>4.6062029841717017E-4</v>
      </c>
      <c r="S84" s="8">
        <v>0.1</v>
      </c>
      <c r="T84" s="167">
        <f t="shared" si="29"/>
        <v>4.6062029841717022E-5</v>
      </c>
      <c r="U84" s="116"/>
      <c r="V84" s="8">
        <v>0.1</v>
      </c>
      <c r="W84" s="25"/>
      <c r="X84" s="252"/>
      <c r="Y84" s="41"/>
      <c r="Z84">
        <f t="shared" si="30"/>
        <v>-2810.5</v>
      </c>
      <c r="AA84" s="246">
        <f t="shared" si="31"/>
        <v>9.9423123570099772E-3</v>
      </c>
      <c r="AB84" s="247">
        <f t="shared" si="32"/>
        <v>-3.1404378856235309E-2</v>
      </c>
      <c r="AC84" s="247">
        <f t="shared" si="33"/>
        <v>-2.146206649922533E-2</v>
      </c>
      <c r="AD84" s="248">
        <f t="shared" si="34"/>
        <v>9.8623501134595946E-5</v>
      </c>
      <c r="AH84">
        <f t="shared" si="35"/>
        <v>1.9846871901927628E-3</v>
      </c>
      <c r="AI84">
        <f t="shared" si="36"/>
        <v>0.56173909321207038</v>
      </c>
      <c r="AJ84">
        <f t="shared" si="37"/>
        <v>0.42152800280306935</v>
      </c>
      <c r="AK84">
        <f t="shared" si="38"/>
        <v>-0.21915149459089173</v>
      </c>
      <c r="AL84">
        <f t="shared" si="39"/>
        <v>-2.6779066367957887</v>
      </c>
      <c r="AM84">
        <f t="shared" si="40"/>
        <v>-4.2357042032535119</v>
      </c>
      <c r="AN84">
        <f t="shared" si="117"/>
        <v>-2.3744905713296105</v>
      </c>
      <c r="AO84">
        <f t="shared" si="117"/>
        <v>-2.373742624840586</v>
      </c>
      <c r="AP84">
        <f t="shared" si="117"/>
        <v>-2.3758622386782418</v>
      </c>
      <c r="AQ84">
        <f t="shared" si="117"/>
        <v>-2.3698441199999749</v>
      </c>
      <c r="AR84">
        <f t="shared" si="117"/>
        <v>-2.3868412663489629</v>
      </c>
      <c r="AS84">
        <f t="shared" si="117"/>
        <v>-2.3380847622868437</v>
      </c>
      <c r="AT84">
        <f t="shared" si="117"/>
        <v>-2.472477000358829</v>
      </c>
      <c r="AU84">
        <f t="shared" si="42"/>
        <v>-2.0341414009571679</v>
      </c>
      <c r="AV84" s="246">
        <f t="shared" si="43"/>
        <v>1.163361425408721E-2</v>
      </c>
      <c r="AW84" s="247">
        <f t="shared" si="44"/>
        <v>-3.309568075331254E-2</v>
      </c>
      <c r="AX84" s="248">
        <f t="shared" si="45"/>
        <v>1.0953240845251822E-4</v>
      </c>
      <c r="AY84" s="247">
        <f t="shared" si="46"/>
        <v>-2.5138055586495324E-2</v>
      </c>
      <c r="BA84">
        <f t="shared" si="47"/>
        <v>1.6913018970772325E-3</v>
      </c>
      <c r="BB84">
        <f t="shared" si="48"/>
        <v>1.1268664041890717</v>
      </c>
      <c r="BC84">
        <f t="shared" si="49"/>
        <v>0.65447553763368227</v>
      </c>
      <c r="BD84">
        <f t="shared" si="50"/>
        <v>0.11315880649836804</v>
      </c>
      <c r="BE84">
        <f t="shared" si="51"/>
        <v>0.72835113658628459</v>
      </c>
      <c r="BF84">
        <f t="shared" si="52"/>
        <v>0.38117754283269506</v>
      </c>
      <c r="BG84">
        <f t="shared" si="118"/>
        <v>-5.661874062885051</v>
      </c>
      <c r="BH84">
        <f t="shared" si="118"/>
        <v>-5.6618746814706142</v>
      </c>
      <c r="BI84">
        <f t="shared" si="118"/>
        <v>-5.6618791565168696</v>
      </c>
      <c r="BJ84">
        <f t="shared" si="118"/>
        <v>-5.6619115300090073</v>
      </c>
      <c r="BK84">
        <f t="shared" si="118"/>
        <v>-5.6621457048008565</v>
      </c>
      <c r="BL84">
        <f t="shared" si="118"/>
        <v>-5.6638384502034302</v>
      </c>
      <c r="BM84">
        <f t="shared" si="118"/>
        <v>-5.6760146174891322</v>
      </c>
      <c r="BN84">
        <f t="shared" si="54"/>
        <v>-5.7608312925937568</v>
      </c>
      <c r="BQ84">
        <f t="shared" si="94"/>
        <v>2.3535226237301212E-3</v>
      </c>
      <c r="BR84">
        <v>22000</v>
      </c>
      <c r="BS84">
        <f t="shared" si="95"/>
        <v>4.6274116739006112E-3</v>
      </c>
      <c r="BT84">
        <f t="shared" si="96"/>
        <v>-5.4689374162044937E-3</v>
      </c>
      <c r="BU84">
        <f t="shared" si="97"/>
        <v>1.0096349090105105E-2</v>
      </c>
      <c r="BV84">
        <f t="shared" si="98"/>
        <v>0.53476842821358794</v>
      </c>
      <c r="BW84">
        <f t="shared" si="99"/>
        <v>0.93845367292463266</v>
      </c>
      <c r="BX84">
        <f t="shared" si="100"/>
        <v>2.8222824761278811</v>
      </c>
      <c r="BY84">
        <f t="shared" si="101"/>
        <v>6.2101931852323071</v>
      </c>
      <c r="BZ84">
        <f t="shared" si="119"/>
        <v>2.6044241556922314</v>
      </c>
      <c r="CA84">
        <f t="shared" si="119"/>
        <v>2.6025786333709591</v>
      </c>
      <c r="CB84">
        <f t="shared" si="119"/>
        <v>2.6069615132267927</v>
      </c>
      <c r="CC84">
        <f t="shared" si="119"/>
        <v>2.5965338909519189</v>
      </c>
      <c r="CD84">
        <f t="shared" si="119"/>
        <v>2.6212384661096322</v>
      </c>
      <c r="CE84">
        <f t="shared" si="119"/>
        <v>2.5620934415319683</v>
      </c>
      <c r="CF84">
        <f t="shared" si="119"/>
        <v>2.7005297966440063</v>
      </c>
      <c r="CG84">
        <f t="shared" si="102"/>
        <v>2.3529120270458646</v>
      </c>
      <c r="CI84" s="23">
        <f t="shared" si="103"/>
        <v>22000</v>
      </c>
      <c r="CJ84" s="86">
        <f t="shared" si="104"/>
        <v>-7.7428264663749833E-3</v>
      </c>
      <c r="CK84" s="86">
        <f t="shared" si="105"/>
        <v>-5.4689374162044937E-3</v>
      </c>
      <c r="CL84">
        <f t="shared" si="106"/>
        <v>-2.27388905017049E-3</v>
      </c>
      <c r="CM84">
        <f t="shared" si="107"/>
        <v>0.83540218102692543</v>
      </c>
      <c r="CN84">
        <f t="shared" si="108"/>
        <v>-0.99234442716765447</v>
      </c>
      <c r="CO84">
        <f t="shared" si="109"/>
        <v>2.8888189273489817</v>
      </c>
      <c r="CP84">
        <f t="shared" si="110"/>
        <v>7.8700408432792326</v>
      </c>
      <c r="CQ84">
        <f t="shared" si="120"/>
        <v>2.8421289207392086</v>
      </c>
      <c r="CR84">
        <f t="shared" si="120"/>
        <v>2.8421278575341038</v>
      </c>
      <c r="CS84">
        <f t="shared" si="120"/>
        <v>2.8421344029838722</v>
      </c>
      <c r="CT84">
        <f t="shared" si="120"/>
        <v>2.8420941067741414</v>
      </c>
      <c r="CU84">
        <f t="shared" si="120"/>
        <v>2.8423421771902246</v>
      </c>
      <c r="CV84">
        <f t="shared" si="120"/>
        <v>2.8408147108844424</v>
      </c>
      <c r="CW84">
        <f t="shared" si="120"/>
        <v>2.8502085930806862</v>
      </c>
      <c r="CX84">
        <f t="shared" si="111"/>
        <v>2.7919774137735729</v>
      </c>
    </row>
    <row r="85" spans="1:102" ht="12.95" customHeight="1">
      <c r="A85" s="47" t="s">
        <v>73</v>
      </c>
      <c r="B85" s="52"/>
      <c r="C85" s="51">
        <v>43337.766000000003</v>
      </c>
      <c r="D85" s="51" t="s">
        <v>16</v>
      </c>
      <c r="E85">
        <f t="shared" ref="E85:E148" si="121">+(C85-C$7)/C$8</f>
        <v>-1179.9852840146477</v>
      </c>
      <c r="F85">
        <f t="shared" ref="F85:F148" si="122">ROUND(2*E85,0)/2</f>
        <v>-1180</v>
      </c>
      <c r="G85">
        <f t="shared" ref="G85:G148" si="123">+C85-(C$7+F85*C$8)</f>
        <v>5.319860007148236E-3</v>
      </c>
      <c r="H85" s="116"/>
      <c r="I85" s="116">
        <f t="shared" si="112"/>
        <v>5.319860007148236E-3</v>
      </c>
      <c r="K85" s="165"/>
      <c r="L85" s="116"/>
      <c r="M85" s="116"/>
      <c r="N85" s="116"/>
      <c r="O85" s="40"/>
      <c r="P85" s="116"/>
      <c r="Q85" s="293">
        <f t="shared" ref="Q85:Q148" si="124">C85-15018.5</f>
        <v>28319.266000000003</v>
      </c>
      <c r="R85" s="8">
        <f t="shared" ref="R85:R148" si="125">+(O85-G85)^2</f>
        <v>2.830091049565523E-5</v>
      </c>
      <c r="S85" s="8">
        <v>0.1</v>
      </c>
      <c r="T85" s="167">
        <f t="shared" ref="T85:T148" si="126">+S85*R85</f>
        <v>2.8300910495655231E-6</v>
      </c>
      <c r="U85" s="116"/>
      <c r="V85" s="8">
        <v>0.1</v>
      </c>
      <c r="W85" s="25"/>
      <c r="X85" s="252"/>
      <c r="Y85" s="41"/>
      <c r="Z85">
        <f t="shared" ref="Z85:Z148" si="127">F85</f>
        <v>-1180</v>
      </c>
      <c r="AA85" s="246">
        <f t="shared" ref="AA85:AA148" si="128">AB$3+AB$4*Z85+AB$5*Z85^2+AH85</f>
        <v>6.7314871760799306E-3</v>
      </c>
      <c r="AB85" s="247">
        <f t="shared" ref="AB85:AB148" si="129">+G85-AA85</f>
        <v>-1.4116271689316945E-3</v>
      </c>
      <c r="AC85" s="247">
        <f t="shared" ref="AC85:AC148" si="130">+G85-O85</f>
        <v>5.319860007148236E-3</v>
      </c>
      <c r="AD85" s="248">
        <f t="shared" ref="AD85:AD148" si="131">S85*(G85-AA85)^2</f>
        <v>1.9926912640661112E-7</v>
      </c>
      <c r="AH85">
        <f t="shared" ref="AH85:AH148" si="132">$AB$6*($AB$11/AI85*AJ85+$AB$12)</f>
        <v>-2.2685970140145747E-4</v>
      </c>
      <c r="AI85">
        <f t="shared" ref="AI85:AI148" si="133">1+$AB$7*COS(AL85)</f>
        <v>0.59828756106966918</v>
      </c>
      <c r="AJ85">
        <f t="shared" ref="AJ85:AJ148" si="134">SIN(AL85+RADIANS($AB$9))</f>
        <v>0.28510718591970846</v>
      </c>
      <c r="AK85">
        <f t="shared" ref="AK85:AK148" si="135">$AB$7*SIN(AL85)</f>
        <v>-0.28058352839866629</v>
      </c>
      <c r="AL85">
        <f t="shared" ref="AL85:AL148" si="136">2*ATAN(AM85)</f>
        <v>-2.5318952080612065</v>
      </c>
      <c r="AM85">
        <f t="shared" ref="AM85:AM148" si="137">TAN(AN85/2)*SQRT((1+$AB$7)/(1-$AB$7))</f>
        <v>-3.1780641009808086</v>
      </c>
      <c r="AN85">
        <f t="shared" si="117"/>
        <v>-2.1546886370450049</v>
      </c>
      <c r="AO85">
        <f t="shared" si="117"/>
        <v>-2.1545484819200778</v>
      </c>
      <c r="AP85">
        <f t="shared" si="117"/>
        <v>-2.1550672411337755</v>
      </c>
      <c r="AQ85">
        <f t="shared" si="117"/>
        <v>-2.1531451049094383</v>
      </c>
      <c r="AR85">
        <f t="shared" si="117"/>
        <v>-2.1602393503128408</v>
      </c>
      <c r="AS85">
        <f t="shared" si="117"/>
        <v>-2.1336637730753316</v>
      </c>
      <c r="AT85">
        <f t="shared" si="117"/>
        <v>-2.228345320850015</v>
      </c>
      <c r="AU85">
        <f t="shared" ref="AU85:AU148" si="138">RADIANS($AB$9)+$AB$18*(F85-AB$15)</f>
        <v>-1.7458323941109155</v>
      </c>
      <c r="AV85" s="246">
        <f t="shared" ref="AV85:AV148" si="139">AA85+BA85</f>
        <v>7.1859221867476737E-3</v>
      </c>
      <c r="AW85" s="247">
        <f t="shared" ref="AW85:AW148" si="140">IF(S85&lt;&gt;0,G85-AV85,-9999)</f>
        <v>-1.8660621795994377E-3</v>
      </c>
      <c r="AX85" s="248">
        <f t="shared" ref="AX85:AX148" si="141">S85*(G85-AV85)^2</f>
        <v>3.4821880581314044E-7</v>
      </c>
      <c r="AY85" s="247">
        <f t="shared" ref="AY85:AY148" si="142">IF(S85&lt;&gt;0,G85-AH85-BA85,-9999)</f>
        <v>5.0922846978819492E-3</v>
      </c>
      <c r="BA85">
        <f t="shared" ref="BA85:BA148" si="143">$BB$6*($BB$11/BB85*BC85+$BB$12)</f>
        <v>4.5443501066774359E-4</v>
      </c>
      <c r="BB85">
        <f t="shared" ref="BB85:BB148" si="144">1+$BB$7*COS(BE85)</f>
        <v>1.0268887848514392</v>
      </c>
      <c r="BC85">
        <f t="shared" ref="BC85:BC148" si="145">SIN(BE85+RADIANS($BB$9))</f>
        <v>2.9875479694051826E-2</v>
      </c>
      <c r="BD85">
        <f t="shared" ref="BD85:BD148" si="146">$BB$7*SIN(BE85)</f>
        <v>0.16786004065653332</v>
      </c>
      <c r="BE85">
        <f t="shared" ref="BE85:BE148" si="147">2*ATAN(BF85)</f>
        <v>1.4119599659835915</v>
      </c>
      <c r="BF85">
        <f t="shared" ref="BF85:BF148" si="148">TAN(BG85/2)*SQRT((1+$BB$7)/(1-$BB$7))</f>
        <v>0.85256273374428437</v>
      </c>
      <c r="BG85">
        <f t="shared" si="118"/>
        <v>-5.0376712901349618</v>
      </c>
      <c r="BH85">
        <f t="shared" si="118"/>
        <v>-5.0376712950501492</v>
      </c>
      <c r="BI85">
        <f t="shared" si="118"/>
        <v>-5.0376713855226294</v>
      </c>
      <c r="BJ85">
        <f t="shared" si="118"/>
        <v>-5.0376730508200573</v>
      </c>
      <c r="BK85">
        <f t="shared" si="118"/>
        <v>-5.0377037019379438</v>
      </c>
      <c r="BL85">
        <f t="shared" si="118"/>
        <v>-5.0382673634621336</v>
      </c>
      <c r="BM85">
        <f t="shared" si="118"/>
        <v>-5.0484703716022441</v>
      </c>
      <c r="BN85">
        <f t="shared" ref="BN85:BN148" si="149">RADIANS($BB$9)+$BB$18*(F85-BB$15)</f>
        <v>-5.1987565824616784</v>
      </c>
      <c r="BQ85">
        <f t="shared" si="94"/>
        <v>1.7126773568415916E-3</v>
      </c>
      <c r="BR85">
        <v>23000</v>
      </c>
      <c r="BS85">
        <f t="shared" si="95"/>
        <v>4.0033525905338596E-3</v>
      </c>
      <c r="BT85">
        <f t="shared" si="96"/>
        <v>-5.9302635017197871E-3</v>
      </c>
      <c r="BU85">
        <f t="shared" si="97"/>
        <v>9.9336160922536467E-3</v>
      </c>
      <c r="BV85">
        <f t="shared" si="98"/>
        <v>0.52456112987085424</v>
      </c>
      <c r="BW85">
        <f t="shared" si="99"/>
        <v>0.90997041287541036</v>
      </c>
      <c r="BX85">
        <f t="shared" si="100"/>
        <v>2.8971956468721984</v>
      </c>
      <c r="BY85">
        <f t="shared" si="101"/>
        <v>8.142632840021184</v>
      </c>
      <c r="BZ85">
        <f t="shared" si="119"/>
        <v>2.7277713464334066</v>
      </c>
      <c r="CA85">
        <f t="shared" si="119"/>
        <v>2.7255357730603489</v>
      </c>
      <c r="CB85">
        <f t="shared" si="119"/>
        <v>2.730518224501878</v>
      </c>
      <c r="CC85">
        <f t="shared" si="119"/>
        <v>2.719398697360659</v>
      </c>
      <c r="CD85">
        <f t="shared" si="119"/>
        <v>2.7441410685376919</v>
      </c>
      <c r="CE85">
        <f t="shared" si="119"/>
        <v>2.6887043622459199</v>
      </c>
      <c r="CF85">
        <f t="shared" si="119"/>
        <v>2.8111853430862053</v>
      </c>
      <c r="CG85">
        <f t="shared" si="102"/>
        <v>2.5297344783468469</v>
      </c>
      <c r="CI85" s="23">
        <f t="shared" si="103"/>
        <v>23000</v>
      </c>
      <c r="CJ85" s="86">
        <f t="shared" si="104"/>
        <v>-8.2209387354120547E-3</v>
      </c>
      <c r="CK85" s="86">
        <f t="shared" si="105"/>
        <v>-5.9302635017197871E-3</v>
      </c>
      <c r="CL85">
        <f t="shared" si="106"/>
        <v>-2.2906752336922681E-3</v>
      </c>
      <c r="CM85">
        <f t="shared" si="107"/>
        <v>0.83000105325692486</v>
      </c>
      <c r="CN85">
        <f t="shared" si="108"/>
        <v>-0.99214317577598576</v>
      </c>
      <c r="CO85">
        <f t="shared" si="109"/>
        <v>3.1380725299080714</v>
      </c>
      <c r="CP85">
        <f t="shared" si="110"/>
        <v>568.16126807494311</v>
      </c>
      <c r="CQ85">
        <f t="shared" si="120"/>
        <v>3.1374132758626443</v>
      </c>
      <c r="CR85">
        <f t="shared" si="120"/>
        <v>3.1374132557987569</v>
      </c>
      <c r="CS85">
        <f t="shared" si="120"/>
        <v>3.1374133738226533</v>
      </c>
      <c r="CT85">
        <f t="shared" si="120"/>
        <v>3.1374126795583757</v>
      </c>
      <c r="CU85">
        <f t="shared" si="120"/>
        <v>3.137416763501534</v>
      </c>
      <c r="CV85">
        <f t="shared" si="120"/>
        <v>3.1373927400958177</v>
      </c>
      <c r="CW85">
        <f t="shared" si="120"/>
        <v>3.1375340554519719</v>
      </c>
      <c r="CX85">
        <f t="shared" si="111"/>
        <v>3.1367027803065866</v>
      </c>
    </row>
    <row r="86" spans="1:102" ht="12.95" customHeight="1">
      <c r="A86" s="47" t="s">
        <v>73</v>
      </c>
      <c r="B86" s="48"/>
      <c r="C86" s="51">
        <v>43337.771000000001</v>
      </c>
      <c r="D86" s="51" t="s">
        <v>16</v>
      </c>
      <c r="E86">
        <f t="shared" si="121"/>
        <v>-1179.9714528373906</v>
      </c>
      <c r="F86">
        <f t="shared" si="122"/>
        <v>-1180</v>
      </c>
      <c r="G86">
        <f t="shared" si="123"/>
        <v>1.0319860004528891E-2</v>
      </c>
      <c r="H86" s="116"/>
      <c r="I86" s="116">
        <f t="shared" si="112"/>
        <v>1.0319860004528891E-2</v>
      </c>
      <c r="K86" s="165"/>
      <c r="L86" s="116"/>
      <c r="M86" s="116"/>
      <c r="N86" s="116"/>
      <c r="O86" s="40"/>
      <c r="P86" s="116"/>
      <c r="Q86" s="293">
        <f t="shared" si="124"/>
        <v>28319.271000000001</v>
      </c>
      <c r="R86" s="8">
        <f t="shared" si="125"/>
        <v>1.0649951051307505E-4</v>
      </c>
      <c r="S86" s="8">
        <v>0.1</v>
      </c>
      <c r="T86" s="167">
        <f t="shared" si="126"/>
        <v>1.0649951051307505E-5</v>
      </c>
      <c r="U86" s="116"/>
      <c r="V86" s="8">
        <v>0.1</v>
      </c>
      <c r="W86" s="25"/>
      <c r="X86" s="252"/>
      <c r="Y86" s="41"/>
      <c r="Z86">
        <f t="shared" si="127"/>
        <v>-1180</v>
      </c>
      <c r="AA86" s="246">
        <f t="shared" si="128"/>
        <v>6.7314871760799306E-3</v>
      </c>
      <c r="AB86" s="247">
        <f t="shared" si="129"/>
        <v>3.5883728284489607E-3</v>
      </c>
      <c r="AC86" s="247">
        <f t="shared" si="130"/>
        <v>1.0319860004528891E-2</v>
      </c>
      <c r="AD86" s="248">
        <f t="shared" si="131"/>
        <v>1.2876419555950796E-6</v>
      </c>
      <c r="AH86">
        <f t="shared" si="132"/>
        <v>-2.2685970140145747E-4</v>
      </c>
      <c r="AI86">
        <f t="shared" si="133"/>
        <v>0.59828756106966918</v>
      </c>
      <c r="AJ86">
        <f t="shared" si="134"/>
        <v>0.28510718591970846</v>
      </c>
      <c r="AK86">
        <f t="shared" si="135"/>
        <v>-0.28058352839866629</v>
      </c>
      <c r="AL86">
        <f t="shared" si="136"/>
        <v>-2.5318952080612065</v>
      </c>
      <c r="AM86">
        <f t="shared" si="137"/>
        <v>-3.1780641009808086</v>
      </c>
      <c r="AN86">
        <f t="shared" si="117"/>
        <v>-2.1546886370450049</v>
      </c>
      <c r="AO86">
        <f t="shared" si="117"/>
        <v>-2.1545484819200778</v>
      </c>
      <c r="AP86">
        <f t="shared" si="117"/>
        <v>-2.1550672411337755</v>
      </c>
      <c r="AQ86">
        <f t="shared" si="117"/>
        <v>-2.1531451049094383</v>
      </c>
      <c r="AR86">
        <f t="shared" si="117"/>
        <v>-2.1602393503128408</v>
      </c>
      <c r="AS86">
        <f t="shared" si="117"/>
        <v>-2.1336637730753316</v>
      </c>
      <c r="AT86">
        <f t="shared" si="117"/>
        <v>-2.228345320850015</v>
      </c>
      <c r="AU86">
        <f t="shared" si="138"/>
        <v>-1.7458323941109155</v>
      </c>
      <c r="AV86" s="246">
        <f t="shared" si="139"/>
        <v>7.1859221867476737E-3</v>
      </c>
      <c r="AW86" s="247">
        <f t="shared" si="140"/>
        <v>3.1339378177812176E-3</v>
      </c>
      <c r="AX86" s="248">
        <f t="shared" si="141"/>
        <v>9.8215662457193008E-7</v>
      </c>
      <c r="AY86" s="247">
        <f t="shared" si="142"/>
        <v>1.0092284695262604E-2</v>
      </c>
      <c r="BA86">
        <f t="shared" si="143"/>
        <v>4.5443501066774359E-4</v>
      </c>
      <c r="BB86">
        <f t="shared" si="144"/>
        <v>1.0268887848514392</v>
      </c>
      <c r="BC86">
        <f t="shared" si="145"/>
        <v>2.9875479694051826E-2</v>
      </c>
      <c r="BD86">
        <f t="shared" si="146"/>
        <v>0.16786004065653332</v>
      </c>
      <c r="BE86">
        <f t="shared" si="147"/>
        <v>1.4119599659835915</v>
      </c>
      <c r="BF86">
        <f t="shared" si="148"/>
        <v>0.85256273374428437</v>
      </c>
      <c r="BG86">
        <f t="shared" si="118"/>
        <v>-5.0376712901349618</v>
      </c>
      <c r="BH86">
        <f t="shared" si="118"/>
        <v>-5.0376712950501492</v>
      </c>
      <c r="BI86">
        <f t="shared" si="118"/>
        <v>-5.0376713855226294</v>
      </c>
      <c r="BJ86">
        <f t="shared" si="118"/>
        <v>-5.0376730508200573</v>
      </c>
      <c r="BK86">
        <f t="shared" si="118"/>
        <v>-5.0377037019379438</v>
      </c>
      <c r="BL86">
        <f t="shared" si="118"/>
        <v>-5.0382673634621336</v>
      </c>
      <c r="BM86">
        <f t="shared" si="118"/>
        <v>-5.0484703716022441</v>
      </c>
      <c r="BN86">
        <f t="shared" si="149"/>
        <v>-5.1987565824616784</v>
      </c>
      <c r="BQ86">
        <f t="shared" si="94"/>
        <v>1.1321372763311499E-3</v>
      </c>
      <c r="BR86">
        <v>24000</v>
      </c>
      <c r="BS86">
        <f t="shared" si="95"/>
        <v>3.2413648119460105E-3</v>
      </c>
      <c r="BT86">
        <f t="shared" si="96"/>
        <v>-6.3854030782603249E-3</v>
      </c>
      <c r="BU86">
        <f t="shared" si="97"/>
        <v>9.6267678902063353E-3</v>
      </c>
      <c r="BV86">
        <f t="shared" si="98"/>
        <v>0.51723221574610334</v>
      </c>
      <c r="BW86">
        <f t="shared" si="99"/>
        <v>0.87760320720073071</v>
      </c>
      <c r="BX86">
        <f t="shared" si="100"/>
        <v>2.9695689615773091</v>
      </c>
      <c r="BY86">
        <f t="shared" si="101"/>
        <v>11.597620754184538</v>
      </c>
      <c r="BZ86">
        <f t="shared" si="119"/>
        <v>2.8489390194450515</v>
      </c>
      <c r="CA86">
        <f t="shared" si="119"/>
        <v>2.8467642171499521</v>
      </c>
      <c r="CB86">
        <f t="shared" si="119"/>
        <v>2.8513994859954899</v>
      </c>
      <c r="CC86">
        <f t="shared" si="119"/>
        <v>2.8415122127540577</v>
      </c>
      <c r="CD86">
        <f t="shared" si="119"/>
        <v>2.8625671784017808</v>
      </c>
      <c r="CE86">
        <f t="shared" si="119"/>
        <v>2.8175638686350579</v>
      </c>
      <c r="CF86">
        <f t="shared" si="119"/>
        <v>2.9130639007023742</v>
      </c>
      <c r="CG86">
        <f t="shared" si="102"/>
        <v>2.7065569296478298</v>
      </c>
      <c r="CI86" s="23">
        <f t="shared" si="103"/>
        <v>24000</v>
      </c>
      <c r="CJ86" s="86">
        <f t="shared" si="104"/>
        <v>-8.4946306138751863E-3</v>
      </c>
      <c r="CK86" s="86">
        <f t="shared" si="105"/>
        <v>-6.3854030782603249E-3</v>
      </c>
      <c r="CL86">
        <f t="shared" si="106"/>
        <v>-2.1092275356148606E-3</v>
      </c>
      <c r="CM86">
        <f t="shared" si="107"/>
        <v>0.83510324822816084</v>
      </c>
      <c r="CN86">
        <f t="shared" si="108"/>
        <v>-0.93065386001004835</v>
      </c>
      <c r="CO86">
        <f t="shared" si="109"/>
        <v>-2.895948551775485</v>
      </c>
      <c r="CP86">
        <f t="shared" si="110"/>
        <v>-8.1008785445794906</v>
      </c>
      <c r="CQ86">
        <f t="shared" si="120"/>
        <v>3.4326447382290382</v>
      </c>
      <c r="CR86">
        <f t="shared" si="120"/>
        <v>3.4326457892293507</v>
      </c>
      <c r="CS86">
        <f t="shared" si="120"/>
        <v>3.4326393354487172</v>
      </c>
      <c r="CT86">
        <f t="shared" si="120"/>
        <v>3.4326789657808376</v>
      </c>
      <c r="CU86">
        <f t="shared" si="120"/>
        <v>3.4324356176718962</v>
      </c>
      <c r="CV86">
        <f t="shared" si="120"/>
        <v>3.4339301652118364</v>
      </c>
      <c r="CW86">
        <f t="shared" si="120"/>
        <v>3.42476170715873</v>
      </c>
      <c r="CX86">
        <f t="shared" si="111"/>
        <v>3.4814281468396002</v>
      </c>
    </row>
    <row r="87" spans="1:102" ht="12.95" customHeight="1">
      <c r="A87" s="47" t="s">
        <v>73</v>
      </c>
      <c r="B87" s="48"/>
      <c r="C87" s="51">
        <v>43346.819000000003</v>
      </c>
      <c r="D87" s="51" t="s">
        <v>16</v>
      </c>
      <c r="E87">
        <f t="shared" si="121"/>
        <v>-1154.9425544596986</v>
      </c>
      <c r="F87">
        <f t="shared" si="122"/>
        <v>-1155</v>
      </c>
      <c r="G87">
        <f t="shared" si="123"/>
        <v>2.0766685003763996E-2</v>
      </c>
      <c r="H87" s="116"/>
      <c r="I87" s="116">
        <f t="shared" si="112"/>
        <v>2.0766685003763996E-2</v>
      </c>
      <c r="K87" s="165"/>
      <c r="L87" s="116"/>
      <c r="M87" s="116"/>
      <c r="N87" s="116"/>
      <c r="O87" s="40"/>
      <c r="P87" s="116"/>
      <c r="Q87" s="293">
        <f t="shared" si="124"/>
        <v>28328.319000000003</v>
      </c>
      <c r="R87" s="8">
        <f t="shared" si="125"/>
        <v>4.3125520604555645E-4</v>
      </c>
      <c r="S87" s="8">
        <v>0.1</v>
      </c>
      <c r="T87" s="167">
        <f t="shared" si="126"/>
        <v>4.3125520604555645E-5</v>
      </c>
      <c r="U87" s="116"/>
      <c r="V87" s="8">
        <v>0.1</v>
      </c>
      <c r="W87" s="25"/>
      <c r="X87" s="252"/>
      <c r="Y87" s="41"/>
      <c r="Z87">
        <f t="shared" si="127"/>
        <v>-1155</v>
      </c>
      <c r="AA87" s="246">
        <f t="shared" si="128"/>
        <v>6.6810484568016904E-3</v>
      </c>
      <c r="AB87" s="247">
        <f t="shared" si="129"/>
        <v>1.4085636546962306E-2</v>
      </c>
      <c r="AC87" s="247">
        <f t="shared" si="130"/>
        <v>2.0766685003763996E-2</v>
      </c>
      <c r="AD87" s="248">
        <f t="shared" si="131"/>
        <v>1.9840515693312021E-5</v>
      </c>
      <c r="AH87">
        <f t="shared" si="132"/>
        <v>-2.6210478851281378E-4</v>
      </c>
      <c r="AI87">
        <f t="shared" si="133"/>
        <v>0.59895992229733896</v>
      </c>
      <c r="AJ87">
        <f t="shared" si="134"/>
        <v>0.2828134572579899</v>
      </c>
      <c r="AK87">
        <f t="shared" si="135"/>
        <v>-0.28154370189411737</v>
      </c>
      <c r="AL87">
        <f t="shared" si="136"/>
        <v>-2.5295030061866233</v>
      </c>
      <c r="AM87">
        <f t="shared" si="137"/>
        <v>-3.1648375428329132</v>
      </c>
      <c r="AN87">
        <f t="shared" si="117"/>
        <v>-2.1512050850592086</v>
      </c>
      <c r="AO87">
        <f t="shared" si="117"/>
        <v>-2.1510697801575835</v>
      </c>
      <c r="AP87">
        <f t="shared" si="117"/>
        <v>-2.1515732459788146</v>
      </c>
      <c r="AQ87">
        <f t="shared" si="117"/>
        <v>-2.1496979016211406</v>
      </c>
      <c r="AR87">
        <f t="shared" si="117"/>
        <v>-2.1566563468391937</v>
      </c>
      <c r="AS87">
        <f t="shared" si="117"/>
        <v>-2.1304523366574735</v>
      </c>
      <c r="AT87">
        <f t="shared" si="117"/>
        <v>-2.2242972520868678</v>
      </c>
      <c r="AU87">
        <f t="shared" si="138"/>
        <v>-1.7414118328283905</v>
      </c>
      <c r="AV87" s="246">
        <f t="shared" si="139"/>
        <v>7.1148584564675391E-3</v>
      </c>
      <c r="AW87" s="247">
        <f t="shared" si="140"/>
        <v>1.3651826547296457E-2</v>
      </c>
      <c r="AX87" s="248">
        <f t="shared" si="141"/>
        <v>1.8637236807746831E-5</v>
      </c>
      <c r="AY87" s="247">
        <f t="shared" si="142"/>
        <v>2.0594979792610962E-2</v>
      </c>
      <c r="BA87">
        <f t="shared" si="143"/>
        <v>4.3380999966584859E-4</v>
      </c>
      <c r="BB87">
        <f t="shared" si="144"/>
        <v>1.0252959869944636</v>
      </c>
      <c r="BC87">
        <f t="shared" si="145"/>
        <v>2.0396725013587944E-2</v>
      </c>
      <c r="BD87">
        <f t="shared" si="146"/>
        <v>0.168107444933221</v>
      </c>
      <c r="BE87">
        <f t="shared" si="147"/>
        <v>1.421441752120632</v>
      </c>
      <c r="BF87">
        <f t="shared" si="148"/>
        <v>0.8607828943151129</v>
      </c>
      <c r="BG87">
        <f t="shared" si="118"/>
        <v>-5.0285651218469756</v>
      </c>
      <c r="BH87">
        <f t="shared" si="118"/>
        <v>-5.0285651260640289</v>
      </c>
      <c r="BI87">
        <f t="shared" si="118"/>
        <v>-5.0285652058434973</v>
      </c>
      <c r="BJ87">
        <f t="shared" si="118"/>
        <v>-5.0285667151316069</v>
      </c>
      <c r="BK87">
        <f t="shared" si="118"/>
        <v>-5.0285952669131806</v>
      </c>
      <c r="BL87">
        <f t="shared" si="118"/>
        <v>-5.0291349233126805</v>
      </c>
      <c r="BM87">
        <f t="shared" si="118"/>
        <v>-5.0391730211356691</v>
      </c>
      <c r="BN87">
        <f t="shared" si="149"/>
        <v>-5.1901384482983541</v>
      </c>
      <c r="BQ87">
        <f t="shared" si="94"/>
        <v>6.1147586166678935E-4</v>
      </c>
      <c r="BR87">
        <v>25000</v>
      </c>
      <c r="BS87">
        <f t="shared" si="95"/>
        <v>2.3511455220873705E-3</v>
      </c>
      <c r="BT87">
        <f t="shared" si="96"/>
        <v>-6.8343561458261062E-3</v>
      </c>
      <c r="BU87">
        <f t="shared" si="97"/>
        <v>9.1855016679134767E-3</v>
      </c>
      <c r="BV87">
        <f t="shared" si="98"/>
        <v>0.51251798273514737</v>
      </c>
      <c r="BW87">
        <f t="shared" si="99"/>
        <v>0.84159905161718951</v>
      </c>
      <c r="BX87">
        <f t="shared" si="100"/>
        <v>3.040171280838595</v>
      </c>
      <c r="BY87">
        <f t="shared" si="101"/>
        <v>19.702802962884764</v>
      </c>
      <c r="BZ87">
        <f t="shared" si="119"/>
        <v>2.9685217445798964</v>
      </c>
      <c r="CA87">
        <f t="shared" si="119"/>
        <v>2.9669462552493844</v>
      </c>
      <c r="CB87">
        <f t="shared" si="119"/>
        <v>2.9702102717852097</v>
      </c>
      <c r="CC87">
        <f t="shared" si="119"/>
        <v>2.9634459635772878</v>
      </c>
      <c r="CD87">
        <f t="shared" si="119"/>
        <v>2.9774554527431198</v>
      </c>
      <c r="CE87">
        <f t="shared" si="119"/>
        <v>2.9484011648922346</v>
      </c>
      <c r="CF87">
        <f t="shared" si="119"/>
        <v>3.0085025798014819</v>
      </c>
      <c r="CG87">
        <f t="shared" si="102"/>
        <v>2.8833793809488126</v>
      </c>
      <c r="CI87" s="23">
        <f t="shared" si="103"/>
        <v>25000</v>
      </c>
      <c r="CJ87" s="86">
        <f t="shared" si="104"/>
        <v>-8.5740258062466865E-3</v>
      </c>
      <c r="CK87" s="86">
        <f t="shared" si="105"/>
        <v>-6.8343561458261062E-3</v>
      </c>
      <c r="CL87">
        <f t="shared" si="106"/>
        <v>-1.7396696604205812E-3</v>
      </c>
      <c r="CM87">
        <f t="shared" si="107"/>
        <v>0.85090042327044368</v>
      </c>
      <c r="CN87">
        <f t="shared" si="108"/>
        <v>-0.80799630769209874</v>
      </c>
      <c r="CO87">
        <f t="shared" si="109"/>
        <v>-2.6404961314716457</v>
      </c>
      <c r="CP87">
        <f t="shared" si="110"/>
        <v>-3.9073793172911757</v>
      </c>
      <c r="CQ87">
        <f t="shared" si="120"/>
        <v>3.7315745756043657</v>
      </c>
      <c r="CR87">
        <f t="shared" si="120"/>
        <v>3.7315754079836831</v>
      </c>
      <c r="CS87">
        <f t="shared" si="120"/>
        <v>3.7315695155260697</v>
      </c>
      <c r="CT87">
        <f t="shared" si="120"/>
        <v>3.7316112290482297</v>
      </c>
      <c r="CU87">
        <f t="shared" si="120"/>
        <v>3.7313159583179831</v>
      </c>
      <c r="CV87">
        <f t="shared" si="120"/>
        <v>3.733407301609605</v>
      </c>
      <c r="CW87">
        <f t="shared" si="120"/>
        <v>3.7186569251368375</v>
      </c>
      <c r="CX87">
        <f t="shared" si="111"/>
        <v>3.8261535133726134</v>
      </c>
    </row>
    <row r="88" spans="1:102" ht="12.95" customHeight="1">
      <c r="A88" s="47" t="s">
        <v>73</v>
      </c>
      <c r="B88" s="48"/>
      <c r="C88" s="51">
        <v>43705.764999999999</v>
      </c>
      <c r="D88" s="51" t="s">
        <v>16</v>
      </c>
      <c r="E88">
        <f t="shared" si="121"/>
        <v>-162.01340358918037</v>
      </c>
      <c r="F88">
        <f t="shared" si="122"/>
        <v>-162</v>
      </c>
      <c r="G88">
        <f t="shared" si="123"/>
        <v>-4.8454259958816692E-3</v>
      </c>
      <c r="H88" s="116"/>
      <c r="I88" s="116">
        <f t="shared" si="112"/>
        <v>-4.8454259958816692E-3</v>
      </c>
      <c r="K88" s="165"/>
      <c r="L88" s="116"/>
      <c r="M88" s="116"/>
      <c r="N88" s="116"/>
      <c r="O88" s="40"/>
      <c r="P88" s="116"/>
      <c r="Q88" s="293">
        <f t="shared" si="124"/>
        <v>28687.264999999999</v>
      </c>
      <c r="R88" s="8">
        <f t="shared" si="125"/>
        <v>2.3478153081565867E-5</v>
      </c>
      <c r="S88" s="8">
        <v>0.1</v>
      </c>
      <c r="T88" s="167">
        <f t="shared" si="126"/>
        <v>2.347815308156587E-6</v>
      </c>
      <c r="U88" s="116"/>
      <c r="V88" s="8">
        <v>0.1</v>
      </c>
      <c r="W88" s="25"/>
      <c r="X88" s="252"/>
      <c r="Y88" s="41"/>
      <c r="Z88">
        <f t="shared" si="127"/>
        <v>-162</v>
      </c>
      <c r="AA88" s="246">
        <f t="shared" si="128"/>
        <v>4.6538799760610077E-3</v>
      </c>
      <c r="AB88" s="247">
        <f t="shared" si="129"/>
        <v>-9.4993059719426769E-3</v>
      </c>
      <c r="AC88" s="247">
        <f t="shared" si="130"/>
        <v>-4.8454259958816692E-3</v>
      </c>
      <c r="AD88" s="248">
        <f t="shared" si="131"/>
        <v>9.0236813948585803E-6</v>
      </c>
      <c r="AH88">
        <f t="shared" si="132"/>
        <v>-1.6889090901215575E-3</v>
      </c>
      <c r="AI88">
        <f t="shared" si="133"/>
        <v>0.62899906846221021</v>
      </c>
      <c r="AJ88">
        <f t="shared" si="134"/>
        <v>0.18586340024275891</v>
      </c>
      <c r="AK88">
        <f t="shared" si="135"/>
        <v>-0.32009109453106033</v>
      </c>
      <c r="AL88">
        <f t="shared" si="136"/>
        <v>-2.4297274552028929</v>
      </c>
      <c r="AM88">
        <f t="shared" si="137"/>
        <v>-2.6898621868851835</v>
      </c>
      <c r="AN88">
        <f t="shared" si="117"/>
        <v>-2.0094423653107425</v>
      </c>
      <c r="AO88">
        <f t="shared" si="117"/>
        <v>-2.0094196251817391</v>
      </c>
      <c r="AP88">
        <f t="shared" si="117"/>
        <v>-2.0095288875645654</v>
      </c>
      <c r="AQ88">
        <f t="shared" si="117"/>
        <v>-2.0090036678880212</v>
      </c>
      <c r="AR88">
        <f t="shared" si="117"/>
        <v>-2.0115230216656732</v>
      </c>
      <c r="AS88">
        <f t="shared" si="117"/>
        <v>-1.9993122068969207</v>
      </c>
      <c r="AT88">
        <f t="shared" si="117"/>
        <v>-2.055821088955502</v>
      </c>
      <c r="AU88">
        <f t="shared" si="138"/>
        <v>-1.5658271386865152</v>
      </c>
      <c r="AV88" s="246">
        <f t="shared" si="139"/>
        <v>4.28260150888471E-3</v>
      </c>
      <c r="AW88" s="247">
        <f t="shared" si="140"/>
        <v>-9.1280275047663784E-3</v>
      </c>
      <c r="AX88" s="248">
        <f t="shared" si="141"/>
        <v>8.332088612777151E-6</v>
      </c>
      <c r="AY88" s="247">
        <f t="shared" si="142"/>
        <v>-2.7852384385838144E-3</v>
      </c>
      <c r="BA88">
        <f t="shared" si="143"/>
        <v>-3.7127846717629733E-4</v>
      </c>
      <c r="BB88">
        <f t="shared" si="144"/>
        <v>0.96544504025987132</v>
      </c>
      <c r="BC88">
        <f t="shared" si="145"/>
        <v>-0.3274913473361139</v>
      </c>
      <c r="BD88">
        <f t="shared" si="146"/>
        <v>0.16645105814430286</v>
      </c>
      <c r="BE88">
        <f t="shared" si="147"/>
        <v>1.7754871722818626</v>
      </c>
      <c r="BF88">
        <f t="shared" si="148"/>
        <v>1.2289195516125349</v>
      </c>
      <c r="BG88">
        <f t="shared" si="118"/>
        <v>-4.6779270971594284</v>
      </c>
      <c r="BH88">
        <f t="shared" si="118"/>
        <v>-4.6779270971594187</v>
      </c>
      <c r="BI88">
        <f t="shared" si="118"/>
        <v>-4.6779270971611062</v>
      </c>
      <c r="BJ88">
        <f t="shared" si="118"/>
        <v>-4.6779270968730051</v>
      </c>
      <c r="BK88">
        <f t="shared" si="118"/>
        <v>-4.6779271460591483</v>
      </c>
      <c r="BL88">
        <f t="shared" si="118"/>
        <v>-4.6779187497476684</v>
      </c>
      <c r="BM88">
        <f t="shared" si="118"/>
        <v>-4.6793829519323875</v>
      </c>
      <c r="BN88">
        <f t="shared" si="149"/>
        <v>-4.8478261593310705</v>
      </c>
      <c r="BQ88">
        <f t="shared" si="94"/>
        <v>1.4014180486517157E-4</v>
      </c>
      <c r="BR88">
        <v>26000</v>
      </c>
      <c r="BS88">
        <f t="shared" si="95"/>
        <v>1.3410457358310167E-3</v>
      </c>
      <c r="BT88">
        <f t="shared" si="96"/>
        <v>-7.277122704417131E-3</v>
      </c>
      <c r="BU88">
        <f t="shared" si="97"/>
        <v>8.6181684402481477E-3</v>
      </c>
      <c r="BV88">
        <f t="shared" si="98"/>
        <v>0.510248723524238</v>
      </c>
      <c r="BW88">
        <f t="shared" si="99"/>
        <v>0.80202581664594641</v>
      </c>
      <c r="BX88">
        <f t="shared" si="100"/>
        <v>3.1097291328280661</v>
      </c>
      <c r="BY88">
        <f t="shared" si="101"/>
        <v>62.762392081484045</v>
      </c>
      <c r="BZ88">
        <f t="shared" si="119"/>
        <v>3.087138473992713</v>
      </c>
      <c r="CA88">
        <f t="shared" si="119"/>
        <v>3.0865921896644926</v>
      </c>
      <c r="CB88">
        <f t="shared" si="119"/>
        <v>3.087708709946837</v>
      </c>
      <c r="CC88">
        <f t="shared" si="119"/>
        <v>3.0854266427405266</v>
      </c>
      <c r="CD88">
        <f t="shared" si="119"/>
        <v>3.0900906837678348</v>
      </c>
      <c r="CE88">
        <f t="shared" si="119"/>
        <v>3.0805571081512371</v>
      </c>
      <c r="CF88">
        <f t="shared" si="119"/>
        <v>3.1000393170137737</v>
      </c>
      <c r="CG88">
        <f t="shared" si="102"/>
        <v>3.0602018322497955</v>
      </c>
      <c r="CI88" s="23">
        <f t="shared" si="103"/>
        <v>26000</v>
      </c>
      <c r="CJ88" s="86">
        <f t="shared" si="104"/>
        <v>-8.4780266353829768E-3</v>
      </c>
      <c r="CK88" s="86">
        <f t="shared" si="105"/>
        <v>-7.277122704417131E-3</v>
      </c>
      <c r="CL88">
        <f t="shared" si="106"/>
        <v>-1.2009039309658451E-3</v>
      </c>
      <c r="CM88">
        <f t="shared" si="107"/>
        <v>0.87791766941646066</v>
      </c>
      <c r="CN88">
        <f t="shared" si="108"/>
        <v>-0.62267521360602129</v>
      </c>
      <c r="CO88">
        <f t="shared" si="109"/>
        <v>-2.3719097225169481</v>
      </c>
      <c r="CP88">
        <f t="shared" si="110"/>
        <v>-2.4689073872153258</v>
      </c>
      <c r="CQ88">
        <f t="shared" si="120"/>
        <v>4.0380847919860958</v>
      </c>
      <c r="CR88">
        <f t="shared" si="120"/>
        <v>4.0380849853626106</v>
      </c>
      <c r="CS88">
        <f t="shared" si="120"/>
        <v>4.0380831634667018</v>
      </c>
      <c r="CT88">
        <f t="shared" si="120"/>
        <v>4.038100328615041</v>
      </c>
      <c r="CU88">
        <f t="shared" si="120"/>
        <v>4.0379386203212793</v>
      </c>
      <c r="CV88">
        <f t="shared" si="120"/>
        <v>4.0394633314712598</v>
      </c>
      <c r="CW88">
        <f t="shared" si="120"/>
        <v>4.0252005577681782</v>
      </c>
      <c r="CX88">
        <f t="shared" si="111"/>
        <v>4.1708788799056267</v>
      </c>
    </row>
    <row r="89" spans="1:102" ht="12.95" customHeight="1">
      <c r="A89" s="47" t="s">
        <v>74</v>
      </c>
      <c r="B89" s="48" t="s">
        <v>45</v>
      </c>
      <c r="C89" s="51">
        <v>43729.449099999998</v>
      </c>
      <c r="D89" s="50"/>
      <c r="E89">
        <f t="shared" si="121"/>
        <v>-96.497606499558884</v>
      </c>
      <c r="F89">
        <f t="shared" si="122"/>
        <v>-96.5</v>
      </c>
      <c r="G89">
        <f t="shared" si="123"/>
        <v>8.6525549704674631E-4</v>
      </c>
      <c r="J89" s="8">
        <f>G89</f>
        <v>8.6525549704674631E-4</v>
      </c>
      <c r="K89" s="165"/>
      <c r="L89" s="116"/>
      <c r="M89" s="116"/>
      <c r="N89" s="116"/>
      <c r="O89" s="40"/>
      <c r="P89" s="116"/>
      <c r="Q89" s="293">
        <f t="shared" si="124"/>
        <v>28710.949099999998</v>
      </c>
      <c r="R89" s="8">
        <f t="shared" si="125"/>
        <v>7.4866707516961202E-7</v>
      </c>
      <c r="S89" s="116">
        <v>1</v>
      </c>
      <c r="T89" s="167">
        <f t="shared" si="126"/>
        <v>7.4866707516961202E-7</v>
      </c>
      <c r="U89" s="116"/>
      <c r="V89" s="116">
        <v>1</v>
      </c>
      <c r="W89" s="25"/>
      <c r="X89" s="252"/>
      <c r="Y89" s="41"/>
      <c r="Z89">
        <f t="shared" si="127"/>
        <v>-96.5</v>
      </c>
      <c r="AA89" s="246">
        <f t="shared" si="128"/>
        <v>4.518734614292523E-3</v>
      </c>
      <c r="AB89" s="247">
        <f t="shared" si="129"/>
        <v>-3.6534791172457767E-3</v>
      </c>
      <c r="AC89" s="247">
        <f t="shared" si="130"/>
        <v>8.6525549704674631E-4</v>
      </c>
      <c r="AD89" s="248">
        <f t="shared" si="131"/>
        <v>1.334790966015098E-5</v>
      </c>
      <c r="AH89">
        <f t="shared" si="132"/>
        <v>-1.7846678514755769E-3</v>
      </c>
      <c r="AI89">
        <f t="shared" si="133"/>
        <v>0.63123018315312129</v>
      </c>
      <c r="AJ89">
        <f t="shared" si="134"/>
        <v>0.17903756881247426</v>
      </c>
      <c r="AK89">
        <f t="shared" si="135"/>
        <v>-0.32265898745071331</v>
      </c>
      <c r="AL89">
        <f t="shared" si="136"/>
        <v>-2.4227850811995446</v>
      </c>
      <c r="AM89">
        <f t="shared" si="137"/>
        <v>-2.6615400476890696</v>
      </c>
      <c r="AN89">
        <f t="shared" si="117"/>
        <v>-1.9998380115955734</v>
      </c>
      <c r="AO89">
        <f t="shared" si="117"/>
        <v>-1.999818491930633</v>
      </c>
      <c r="AP89">
        <f t="shared" si="117"/>
        <v>-1.9999142458397547</v>
      </c>
      <c r="AQ89">
        <f t="shared" si="117"/>
        <v>-1.9994443319226385</v>
      </c>
      <c r="AR89">
        <f t="shared" si="117"/>
        <v>-2.001745834495078</v>
      </c>
      <c r="AS89">
        <f t="shared" si="117"/>
        <v>-1.9903607566327799</v>
      </c>
      <c r="AT89">
        <f t="shared" si="117"/>
        <v>-2.0441781549603419</v>
      </c>
      <c r="AU89">
        <f t="shared" si="138"/>
        <v>-1.5542452681263006</v>
      </c>
      <c r="AV89" s="246">
        <f t="shared" si="139"/>
        <v>4.0965128261974976E-3</v>
      </c>
      <c r="AW89" s="247">
        <f t="shared" si="140"/>
        <v>-3.2312573291507513E-3</v>
      </c>
      <c r="AX89" s="248">
        <f t="shared" si="141"/>
        <v>1.0441023927190447E-5</v>
      </c>
      <c r="AY89" s="247">
        <f t="shared" si="142"/>
        <v>3.0721451366173486E-3</v>
      </c>
      <c r="BA89">
        <f t="shared" si="143"/>
        <v>-4.2222178809502524E-4</v>
      </c>
      <c r="BB89">
        <f t="shared" si="144"/>
        <v>0.96180676406974985</v>
      </c>
      <c r="BC89">
        <f t="shared" si="145"/>
        <v>-0.34811238491402474</v>
      </c>
      <c r="BD89">
        <f t="shared" si="146"/>
        <v>0.16565408757159075</v>
      </c>
      <c r="BE89">
        <f t="shared" si="147"/>
        <v>1.7973966831506691</v>
      </c>
      <c r="BF89">
        <f t="shared" si="148"/>
        <v>1.2567950418988316</v>
      </c>
      <c r="BG89">
        <f t="shared" si="118"/>
        <v>-4.6555214565498755</v>
      </c>
      <c r="BH89">
        <f t="shared" si="118"/>
        <v>-4.6555214565498071</v>
      </c>
      <c r="BI89">
        <f t="shared" si="118"/>
        <v>-4.6555214565568557</v>
      </c>
      <c r="BJ89">
        <f t="shared" si="118"/>
        <v>-4.6555214558273086</v>
      </c>
      <c r="BK89">
        <f t="shared" si="118"/>
        <v>-4.6555215313321243</v>
      </c>
      <c r="BL89">
        <f t="shared" si="118"/>
        <v>-4.6555137174602788</v>
      </c>
      <c r="BM89">
        <f t="shared" si="118"/>
        <v>-4.6563281317134466</v>
      </c>
      <c r="BN89">
        <f t="shared" si="149"/>
        <v>-4.8252466478231586</v>
      </c>
      <c r="BQ89">
        <f t="shared" si="94"/>
        <v>-3.0602331331148862E-4</v>
      </c>
      <c r="BR89">
        <v>27000</v>
      </c>
      <c r="BS89">
        <f t="shared" si="95"/>
        <v>2.179640604289667E-4</v>
      </c>
      <c r="BT89">
        <f t="shared" si="96"/>
        <v>-7.7137027540334011E-3</v>
      </c>
      <c r="BU89">
        <f t="shared" si="97"/>
        <v>7.9316668144623678E-3</v>
      </c>
      <c r="BV89">
        <f t="shared" si="98"/>
        <v>0.51034202318683897</v>
      </c>
      <c r="BW89">
        <f t="shared" si="99"/>
        <v>0.75878797474924875</v>
      </c>
      <c r="BX89">
        <f t="shared" si="100"/>
        <v>-3.10422722247892</v>
      </c>
      <c r="BY89">
        <f t="shared" si="101"/>
        <v>-53.519181747006549</v>
      </c>
      <c r="BZ89">
        <f t="shared" si="119"/>
        <v>3.2054456060337788</v>
      </c>
      <c r="CA89">
        <f t="shared" si="119"/>
        <v>3.2060836288588375</v>
      </c>
      <c r="CB89">
        <f t="shared" si="119"/>
        <v>3.2047788836132134</v>
      </c>
      <c r="CC89">
        <f t="shared" si="119"/>
        <v>3.2074471817775794</v>
      </c>
      <c r="CD89">
        <f t="shared" si="119"/>
        <v>3.201990800513316</v>
      </c>
      <c r="CE89">
        <f t="shared" si="119"/>
        <v>3.2131506113610007</v>
      </c>
      <c r="CF89">
        <f t="shared" si="119"/>
        <v>3.1903337302454502</v>
      </c>
      <c r="CG89">
        <f t="shared" si="102"/>
        <v>3.2370242835507783</v>
      </c>
      <c r="CI89" s="23">
        <f t="shared" si="103"/>
        <v>27000</v>
      </c>
      <c r="CJ89" s="86">
        <f t="shared" si="104"/>
        <v>-8.2376901277738564E-3</v>
      </c>
      <c r="CK89" s="86">
        <f t="shared" si="105"/>
        <v>-7.7137027540334011E-3</v>
      </c>
      <c r="CL89">
        <f t="shared" si="106"/>
        <v>-5.2398737374045531E-4</v>
      </c>
      <c r="CM89">
        <f t="shared" si="107"/>
        <v>0.91676463820473375</v>
      </c>
      <c r="CN89">
        <f t="shared" si="108"/>
        <v>-0.37342390666674186</v>
      </c>
      <c r="CO89">
        <f t="shared" si="109"/>
        <v>-2.0824499567939792</v>
      </c>
      <c r="CP89">
        <f t="shared" si="110"/>
        <v>-1.7084048479190288</v>
      </c>
      <c r="CQ89">
        <f t="shared" si="120"/>
        <v>4.3562705321908179</v>
      </c>
      <c r="CR89">
        <f t="shared" si="120"/>
        <v>4.3562705379656883</v>
      </c>
      <c r="CS89">
        <f t="shared" si="120"/>
        <v>4.3562704405301353</v>
      </c>
      <c r="CT89">
        <f t="shared" si="120"/>
        <v>4.356272084499035</v>
      </c>
      <c r="CU89">
        <f t="shared" si="120"/>
        <v>4.3562443478169657</v>
      </c>
      <c r="CV89">
        <f t="shared" si="120"/>
        <v>4.3567125922825731</v>
      </c>
      <c r="CW89">
        <f t="shared" si="120"/>
        <v>4.348885197892149</v>
      </c>
      <c r="CX89">
        <f t="shared" si="111"/>
        <v>4.5156042464386399</v>
      </c>
    </row>
    <row r="90" spans="1:102" ht="12.95" customHeight="1">
      <c r="A90" s="47" t="s">
        <v>74</v>
      </c>
      <c r="B90" s="48"/>
      <c r="C90" s="51">
        <v>43730.351199999997</v>
      </c>
      <c r="D90" s="50"/>
      <c r="E90">
        <f t="shared" si="121"/>
        <v>-94.002185497514986</v>
      </c>
      <c r="F90">
        <f t="shared" si="122"/>
        <v>-94</v>
      </c>
      <c r="G90">
        <f t="shared" si="123"/>
        <v>-7.9006199666764587E-4</v>
      </c>
      <c r="J90" s="8">
        <f>G90</f>
        <v>-7.9006199666764587E-4</v>
      </c>
      <c r="K90" s="165"/>
      <c r="L90" s="116"/>
      <c r="M90" s="116"/>
      <c r="N90" s="116"/>
      <c r="O90" s="40"/>
      <c r="P90" s="116"/>
      <c r="Q90" s="293">
        <f t="shared" si="124"/>
        <v>28711.851199999997</v>
      </c>
      <c r="R90" s="8">
        <f t="shared" si="125"/>
        <v>6.2419795857846728E-7</v>
      </c>
      <c r="S90" s="116">
        <v>1</v>
      </c>
      <c r="T90" s="167">
        <f t="shared" si="126"/>
        <v>6.2419795857846728E-7</v>
      </c>
      <c r="U90" s="116"/>
      <c r="V90" s="116">
        <v>1</v>
      </c>
      <c r="W90" s="25"/>
      <c r="X90" s="252"/>
      <c r="Y90" s="41"/>
      <c r="Z90">
        <f t="shared" si="127"/>
        <v>-94</v>
      </c>
      <c r="AA90" s="246">
        <f t="shared" si="128"/>
        <v>4.5135734125836529E-3</v>
      </c>
      <c r="AB90" s="247">
        <f t="shared" si="129"/>
        <v>-5.3036354092512988E-3</v>
      </c>
      <c r="AC90" s="247">
        <f t="shared" si="130"/>
        <v>-7.9006199666764587E-4</v>
      </c>
      <c r="AD90" s="248">
        <f t="shared" si="131"/>
        <v>2.8128548554264193E-5</v>
      </c>
      <c r="AH90">
        <f t="shared" si="132"/>
        <v>-1.7883262736783788E-3</v>
      </c>
      <c r="AI90">
        <f t="shared" si="133"/>
        <v>0.63131600806263433</v>
      </c>
      <c r="AJ90">
        <f t="shared" si="134"/>
        <v>0.17877590747223798</v>
      </c>
      <c r="AK90">
        <f t="shared" si="135"/>
        <v>-0.32275705118421266</v>
      </c>
      <c r="AL90">
        <f t="shared" si="136"/>
        <v>-2.4225191289954791</v>
      </c>
      <c r="AM90">
        <f t="shared" si="137"/>
        <v>-2.6604654763910154</v>
      </c>
      <c r="AN90">
        <f t="shared" si="117"/>
        <v>-1.9994707592841283</v>
      </c>
      <c r="AO90">
        <f t="shared" si="117"/>
        <v>-1.9994513553239879</v>
      </c>
      <c r="AP90">
        <f t="shared" si="117"/>
        <v>-1.9995466181472326</v>
      </c>
      <c r="AQ90">
        <f t="shared" si="117"/>
        <v>-1.9990787390947555</v>
      </c>
      <c r="AR90">
        <f t="shared" si="117"/>
        <v>-2.0013721251053993</v>
      </c>
      <c r="AS90">
        <f t="shared" si="117"/>
        <v>-1.9900182198219984</v>
      </c>
      <c r="AT90">
        <f t="shared" si="117"/>
        <v>-2.0437324660426186</v>
      </c>
      <c r="AU90">
        <f t="shared" si="138"/>
        <v>-1.5538032119980478</v>
      </c>
      <c r="AV90" s="246">
        <f t="shared" si="139"/>
        <v>4.0894150542048367E-3</v>
      </c>
      <c r="AW90" s="247">
        <f t="shared" si="140"/>
        <v>-4.8794770508724826E-3</v>
      </c>
      <c r="AX90" s="248">
        <f t="shared" si="141"/>
        <v>2.3809296289991221E-5</v>
      </c>
      <c r="AY90" s="247">
        <f t="shared" si="142"/>
        <v>1.4224226353895491E-3</v>
      </c>
      <c r="BA90">
        <f t="shared" si="143"/>
        <v>-4.2415835837881615E-4</v>
      </c>
      <c r="BB90">
        <f t="shared" si="144"/>
        <v>0.96166879203522093</v>
      </c>
      <c r="BC90">
        <f t="shared" si="145"/>
        <v>-0.34889313647137798</v>
      </c>
      <c r="BD90">
        <f t="shared" si="146"/>
        <v>0.16562221619082648</v>
      </c>
      <c r="BE90">
        <f t="shared" si="147"/>
        <v>1.7982296556572104</v>
      </c>
      <c r="BF90">
        <f t="shared" si="148"/>
        <v>1.2578699449640509</v>
      </c>
      <c r="BG90">
        <f t="shared" si="118"/>
        <v>-4.6546679517456644</v>
      </c>
      <c r="BH90">
        <f t="shared" si="118"/>
        <v>-4.6546679517455924</v>
      </c>
      <c r="BI90">
        <f t="shared" si="118"/>
        <v>-4.654667951752848</v>
      </c>
      <c r="BJ90">
        <f t="shared" si="118"/>
        <v>-4.6546679510130531</v>
      </c>
      <c r="BK90">
        <f t="shared" si="118"/>
        <v>-4.6546680264475517</v>
      </c>
      <c r="BL90">
        <f t="shared" si="118"/>
        <v>-4.6546603351454685</v>
      </c>
      <c r="BM90">
        <f t="shared" si="118"/>
        <v>-4.6554498815235164</v>
      </c>
      <c r="BN90">
        <f t="shared" si="149"/>
        <v>-4.8243848344068265</v>
      </c>
      <c r="BQ90">
        <f t="shared" si="94"/>
        <v>-7.703307198219289E-4</v>
      </c>
      <c r="BR90">
        <v>28000</v>
      </c>
      <c r="BS90">
        <f t="shared" si="95"/>
        <v>-1.0124221664233723E-3</v>
      </c>
      <c r="BT90">
        <f t="shared" si="96"/>
        <v>-8.1440962946749129E-3</v>
      </c>
      <c r="BU90">
        <f t="shared" si="97"/>
        <v>7.1316741282515406E-3</v>
      </c>
      <c r="BV90">
        <f t="shared" si="98"/>
        <v>0.51280128468460329</v>
      </c>
      <c r="BW90">
        <f t="shared" si="99"/>
        <v>0.71164410455926319</v>
      </c>
      <c r="BX90">
        <f t="shared" si="100"/>
        <v>-3.0346126273130958</v>
      </c>
      <c r="BY90">
        <f t="shared" si="101"/>
        <v>-18.67724519488949</v>
      </c>
      <c r="BZ90">
        <f t="shared" si="119"/>
        <v>3.3241154769698809</v>
      </c>
      <c r="CA90">
        <f t="shared" si="119"/>
        <v>3.3257569398780062</v>
      </c>
      <c r="CB90">
        <f t="shared" si="119"/>
        <v>3.3223504668896235</v>
      </c>
      <c r="CC90">
        <f t="shared" si="119"/>
        <v>3.3294222206488366</v>
      </c>
      <c r="CD90">
        <f t="shared" si="119"/>
        <v>3.3147516179932914</v>
      </c>
      <c r="CE90">
        <f t="shared" si="119"/>
        <v>3.3452321259336339</v>
      </c>
      <c r="CF90">
        <f t="shared" si="119"/>
        <v>3.2820841790271387</v>
      </c>
      <c r="CG90">
        <f t="shared" si="102"/>
        <v>3.4138467348517612</v>
      </c>
      <c r="CI90" s="23">
        <f t="shared" si="103"/>
        <v>28000</v>
      </c>
      <c r="CJ90" s="86">
        <f t="shared" si="104"/>
        <v>-7.9020048480734698E-3</v>
      </c>
      <c r="CK90" s="86">
        <f t="shared" si="105"/>
        <v>-8.1440962946749129E-3</v>
      </c>
      <c r="CL90">
        <f t="shared" si="106"/>
        <v>2.4209144660144343E-4</v>
      </c>
      <c r="CM90">
        <f t="shared" si="107"/>
        <v>0.96747893439730226</v>
      </c>
      <c r="CN90">
        <f t="shared" si="108"/>
        <v>-6.3487667361187966E-2</v>
      </c>
      <c r="CO90">
        <f t="shared" si="109"/>
        <v>-1.7632831566204237</v>
      </c>
      <c r="CP90">
        <f t="shared" si="110"/>
        <v>-1.2137158495429519</v>
      </c>
      <c r="CQ90">
        <f t="shared" si="120"/>
        <v>4.6903708192575326</v>
      </c>
      <c r="CR90">
        <f t="shared" si="120"/>
        <v>4.6903708192575309</v>
      </c>
      <c r="CS90">
        <f t="shared" si="120"/>
        <v>4.6903708192578746</v>
      </c>
      <c r="CT90">
        <f t="shared" si="120"/>
        <v>4.690370819166243</v>
      </c>
      <c r="CU90">
        <f t="shared" si="120"/>
        <v>4.6903708436483216</v>
      </c>
      <c r="CV90">
        <f t="shared" si="120"/>
        <v>4.6903643034728333</v>
      </c>
      <c r="CW90">
        <f t="shared" si="120"/>
        <v>4.6921865690325824</v>
      </c>
      <c r="CX90">
        <f t="shared" si="111"/>
        <v>4.860329612971654</v>
      </c>
    </row>
    <row r="91" spans="1:102" ht="12.95" customHeight="1">
      <c r="A91" s="53" t="s">
        <v>75</v>
      </c>
      <c r="B91" s="53" t="s">
        <v>49</v>
      </c>
      <c r="C91" s="54">
        <v>43750.593999999997</v>
      </c>
      <c r="D91" s="54" t="s">
        <v>76</v>
      </c>
      <c r="E91">
        <f t="shared" si="121"/>
        <v>-38.005834471895746</v>
      </c>
      <c r="F91">
        <f t="shared" si="122"/>
        <v>-38</v>
      </c>
      <c r="G91">
        <f t="shared" si="123"/>
        <v>-2.1091739981784485E-3</v>
      </c>
      <c r="H91" s="116"/>
      <c r="I91" s="116"/>
      <c r="J91" s="116"/>
      <c r="K91" s="116">
        <f>G91</f>
        <v>-2.1091739981784485E-3</v>
      </c>
      <c r="M91" s="116"/>
      <c r="N91" s="116"/>
      <c r="O91" s="40">
        <f ca="1">+C$11+C$12*F91</f>
        <v>0.10301682185884659</v>
      </c>
      <c r="P91" s="116"/>
      <c r="Q91" s="293">
        <f t="shared" si="124"/>
        <v>28732.093999999997</v>
      </c>
      <c r="R91" s="8">
        <f t="shared" ca="1" si="125"/>
        <v>1.1051475004931244E-2</v>
      </c>
      <c r="S91" s="116">
        <v>1</v>
      </c>
      <c r="T91" s="167">
        <f t="shared" ca="1" si="126"/>
        <v>1.1051475004931244E-2</v>
      </c>
      <c r="U91" s="116"/>
      <c r="V91" s="116">
        <v>1</v>
      </c>
      <c r="W91" s="25"/>
      <c r="X91" s="252"/>
      <c r="Y91" s="41"/>
      <c r="Z91">
        <f t="shared" si="127"/>
        <v>-38</v>
      </c>
      <c r="AA91" s="246">
        <f t="shared" si="128"/>
        <v>4.3979063367452749E-3</v>
      </c>
      <c r="AB91" s="247">
        <f t="shared" si="129"/>
        <v>-6.5070803349237235E-3</v>
      </c>
      <c r="AC91" s="247">
        <f t="shared" ca="1" si="130"/>
        <v>-0.10512599585702503</v>
      </c>
      <c r="AD91" s="248">
        <f t="shared" si="131"/>
        <v>4.2342094485151035E-5</v>
      </c>
      <c r="AH91">
        <f t="shared" si="132"/>
        <v>-1.8703412220825377E-3</v>
      </c>
      <c r="AI91">
        <f t="shared" si="133"/>
        <v>0.63325149408544812</v>
      </c>
      <c r="AJ91">
        <f t="shared" si="134"/>
        <v>0.17289266681603946</v>
      </c>
      <c r="AK91">
        <f t="shared" si="135"/>
        <v>-0.32495466362162562</v>
      </c>
      <c r="AL91">
        <f t="shared" si="136"/>
        <v>-2.4165427656913483</v>
      </c>
      <c r="AM91">
        <f t="shared" si="137"/>
        <v>-2.6365170339950637</v>
      </c>
      <c r="AN91">
        <f t="shared" ref="AN91:AT100" si="150">$AU91+$AB$7*SIN(AO91)</f>
        <v>-1.9912311943157461</v>
      </c>
      <c r="AO91">
        <f t="shared" si="150"/>
        <v>-1.9912142497007359</v>
      </c>
      <c r="AP91">
        <f t="shared" si="150"/>
        <v>-1.9912989691593388</v>
      </c>
      <c r="AQ91">
        <f t="shared" si="150"/>
        <v>-1.9908752292939405</v>
      </c>
      <c r="AR91">
        <f t="shared" si="150"/>
        <v>-1.9929906392736327</v>
      </c>
      <c r="AS91">
        <f t="shared" si="150"/>
        <v>-1.9823281397344887</v>
      </c>
      <c r="AT91">
        <f t="shared" si="150"/>
        <v>-2.033723944588901</v>
      </c>
      <c r="AU91">
        <f t="shared" si="138"/>
        <v>-1.5439011547251926</v>
      </c>
      <c r="AV91" s="246">
        <f t="shared" si="139"/>
        <v>3.9305246842305831E-3</v>
      </c>
      <c r="AW91" s="247">
        <f t="shared" si="140"/>
        <v>-6.0396986824090317E-3</v>
      </c>
      <c r="AX91" s="248">
        <f t="shared" si="141"/>
        <v>3.6477960174293396E-5</v>
      </c>
      <c r="AY91" s="247">
        <f t="shared" si="142"/>
        <v>2.2854887641878072E-4</v>
      </c>
      <c r="BA91">
        <f t="shared" si="143"/>
        <v>-4.6738165251469159E-4</v>
      </c>
      <c r="BB91">
        <f t="shared" si="144"/>
        <v>0.95859564580800993</v>
      </c>
      <c r="BC91">
        <f t="shared" si="145"/>
        <v>-0.36625951086223768</v>
      </c>
      <c r="BD91">
        <f t="shared" si="146"/>
        <v>0.16488080377637732</v>
      </c>
      <c r="BE91">
        <f t="shared" si="147"/>
        <v>1.8168259012465156</v>
      </c>
      <c r="BF91">
        <f t="shared" si="148"/>
        <v>1.2821647478060043</v>
      </c>
      <c r="BG91">
        <f t="shared" ref="BG91:BM100" si="151">$BN91+$BB$7*SIN(BH91)</f>
        <v>-4.63558141656668</v>
      </c>
      <c r="BH91">
        <f t="shared" si="151"/>
        <v>-4.6355814165665929</v>
      </c>
      <c r="BI91">
        <f t="shared" si="151"/>
        <v>-4.6355814165732872</v>
      </c>
      <c r="BJ91">
        <f t="shared" si="151"/>
        <v>-4.6355814160600941</v>
      </c>
      <c r="BK91">
        <f t="shared" si="151"/>
        <v>-4.6355814554019599</v>
      </c>
      <c r="BL91">
        <f t="shared" si="151"/>
        <v>-4.6355784394748563</v>
      </c>
      <c r="BM91">
        <f t="shared" si="151"/>
        <v>-4.635809982667582</v>
      </c>
      <c r="BN91">
        <f t="shared" si="149"/>
        <v>-4.8050802138809772</v>
      </c>
      <c r="BQ91">
        <f t="shared" si="94"/>
        <v>-1.3223476683812145E-3</v>
      </c>
      <c r="BR91">
        <v>29000</v>
      </c>
      <c r="BS91">
        <f t="shared" si="95"/>
        <v>-2.3450463920982531E-3</v>
      </c>
      <c r="BT91">
        <f t="shared" si="96"/>
        <v>-8.56830332634167E-3</v>
      </c>
      <c r="BU91">
        <f t="shared" si="97"/>
        <v>6.2232569342434169E-3</v>
      </c>
      <c r="BV91">
        <f t="shared" si="98"/>
        <v>0.5177157643244974</v>
      </c>
      <c r="BW91">
        <f t="shared" si="99"/>
        <v>0.66022595673423823</v>
      </c>
      <c r="BX91">
        <f t="shared" si="100"/>
        <v>-2.9638965232407584</v>
      </c>
      <c r="BY91">
        <f t="shared" si="101"/>
        <v>-11.225537506023114</v>
      </c>
      <c r="BZ91">
        <f t="shared" si="119"/>
        <v>3.443801945730236</v>
      </c>
      <c r="CA91">
        <f t="shared" si="119"/>
        <v>3.4460013001784526</v>
      </c>
      <c r="CB91">
        <f t="shared" si="119"/>
        <v>3.4412999709696677</v>
      </c>
      <c r="CC91">
        <f t="shared" si="119"/>
        <v>3.4513579721449021</v>
      </c>
      <c r="CD91">
        <f t="shared" si="119"/>
        <v>3.429877844338332</v>
      </c>
      <c r="CE91">
        <f t="shared" si="119"/>
        <v>3.4759324503675328</v>
      </c>
      <c r="CF91">
        <f t="shared" si="119"/>
        <v>3.3779436167125665</v>
      </c>
      <c r="CG91">
        <f t="shared" si="102"/>
        <v>3.5906691861527436</v>
      </c>
      <c r="CI91" s="23">
        <f t="shared" si="103"/>
        <v>29000</v>
      </c>
      <c r="CJ91" s="86">
        <f t="shared" si="104"/>
        <v>-7.5456046026246316E-3</v>
      </c>
      <c r="CK91" s="86">
        <f t="shared" si="105"/>
        <v>-8.56830332634167E-3</v>
      </c>
      <c r="CL91">
        <f t="shared" si="106"/>
        <v>1.0226987237170386E-3</v>
      </c>
      <c r="CM91">
        <f t="shared" si="107"/>
        <v>1.0280544553483741</v>
      </c>
      <c r="CN91">
        <f t="shared" si="108"/>
        <v>0.29049204645873272</v>
      </c>
      <c r="CO91">
        <f t="shared" si="109"/>
        <v>-1.4050117432854308</v>
      </c>
      <c r="CP91">
        <f t="shared" si="110"/>
        <v>-0.84658111153992799</v>
      </c>
      <c r="CQ91">
        <f t="shared" si="120"/>
        <v>5.0443353036859442</v>
      </c>
      <c r="CR91">
        <f t="shared" si="120"/>
        <v>5.0443353091679342</v>
      </c>
      <c r="CS91">
        <f t="shared" si="120"/>
        <v>5.0443354081203875</v>
      </c>
      <c r="CT91">
        <f t="shared" si="120"/>
        <v>5.0443371942531012</v>
      </c>
      <c r="CU91">
        <f t="shared" si="120"/>
        <v>5.0443694330963673</v>
      </c>
      <c r="CV91">
        <f t="shared" si="120"/>
        <v>5.0449508114326447</v>
      </c>
      <c r="CW91">
        <f t="shared" si="120"/>
        <v>5.0552722233368055</v>
      </c>
      <c r="CX91">
        <f t="shared" si="111"/>
        <v>5.2050549795046672</v>
      </c>
    </row>
    <row r="92" spans="1:102" ht="12.95" customHeight="1">
      <c r="A92" s="53" t="s">
        <v>75</v>
      </c>
      <c r="B92" s="53" t="s">
        <v>45</v>
      </c>
      <c r="C92" s="54">
        <v>43754.389000000003</v>
      </c>
      <c r="D92" s="54" t="s">
        <v>76</v>
      </c>
      <c r="E92">
        <f t="shared" si="121"/>
        <v>-27.5079709281896</v>
      </c>
      <c r="F92">
        <f t="shared" si="122"/>
        <v>-27.5</v>
      </c>
      <c r="G92">
        <f t="shared" si="123"/>
        <v>-2.881507491110824E-3</v>
      </c>
      <c r="H92" s="116"/>
      <c r="I92" s="116"/>
      <c r="J92" s="116"/>
      <c r="K92" s="116">
        <f>G92</f>
        <v>-2.881507491110824E-3</v>
      </c>
      <c r="M92" s="116"/>
      <c r="N92" s="116"/>
      <c r="O92" s="40">
        <f ca="1">+C$11+C$12*F92</f>
        <v>0.10298272558953869</v>
      </c>
      <c r="P92" s="116"/>
      <c r="Q92" s="293">
        <f t="shared" si="124"/>
        <v>28735.889000000003</v>
      </c>
      <c r="R92" s="8">
        <f t="shared" ca="1" si="125"/>
        <v>1.1207235845754088E-2</v>
      </c>
      <c r="S92" s="116">
        <v>1</v>
      </c>
      <c r="T92" s="167">
        <f t="shared" ca="1" si="126"/>
        <v>1.1207235845754088E-2</v>
      </c>
      <c r="U92" s="116"/>
      <c r="V92" s="116">
        <v>1</v>
      </c>
      <c r="W92" s="25"/>
      <c r="X92" s="252"/>
      <c r="Y92" s="41"/>
      <c r="Z92">
        <f t="shared" si="127"/>
        <v>-27.5</v>
      </c>
      <c r="AA92" s="246">
        <f t="shared" si="128"/>
        <v>4.3762069470896356E-3</v>
      </c>
      <c r="AB92" s="247">
        <f t="shared" si="129"/>
        <v>-7.2577144382004596E-3</v>
      </c>
      <c r="AC92" s="247">
        <f t="shared" ca="1" si="130"/>
        <v>-0.10586423308064952</v>
      </c>
      <c r="AD92" s="248">
        <f t="shared" si="131"/>
        <v>5.267441886646341E-5</v>
      </c>
      <c r="AH92">
        <f t="shared" si="132"/>
        <v>-1.8857329977092065E-3</v>
      </c>
      <c r="AI92">
        <f t="shared" si="133"/>
        <v>0.63361718682637336</v>
      </c>
      <c r="AJ92">
        <f t="shared" si="134"/>
        <v>0.1717848423153244</v>
      </c>
      <c r="AK92">
        <f t="shared" si="135"/>
        <v>-0.32536692242909299</v>
      </c>
      <c r="AL92">
        <f t="shared" si="136"/>
        <v>-2.4154181137953508</v>
      </c>
      <c r="AM92">
        <f t="shared" si="137"/>
        <v>-2.6320524741117706</v>
      </c>
      <c r="AN92">
        <f t="shared" si="150"/>
        <v>-1.9896834658278097</v>
      </c>
      <c r="AO92">
        <f t="shared" si="150"/>
        <v>-1.9896669548794004</v>
      </c>
      <c r="AP92">
        <f t="shared" si="150"/>
        <v>-1.9897497930360812</v>
      </c>
      <c r="AQ92">
        <f t="shared" si="150"/>
        <v>-1.9893340248696889</v>
      </c>
      <c r="AR92">
        <f t="shared" si="150"/>
        <v>-1.9914168828685976</v>
      </c>
      <c r="AS92">
        <f t="shared" si="150"/>
        <v>-1.9808825327722372</v>
      </c>
      <c r="AT92">
        <f t="shared" si="150"/>
        <v>-2.0318419996576362</v>
      </c>
      <c r="AU92">
        <f t="shared" si="138"/>
        <v>-1.5420445189865326</v>
      </c>
      <c r="AV92" s="246">
        <f t="shared" si="139"/>
        <v>3.9007547306164612E-3</v>
      </c>
      <c r="AW92" s="247">
        <f t="shared" si="140"/>
        <v>-6.7822622217272848E-3</v>
      </c>
      <c r="AX92" s="248">
        <f t="shared" si="141"/>
        <v>4.5999080844269123E-5</v>
      </c>
      <c r="AY92" s="247">
        <f t="shared" si="142"/>
        <v>-5.2032227692844321E-4</v>
      </c>
      <c r="BA92">
        <f t="shared" si="143"/>
        <v>-4.7545221647317431E-4</v>
      </c>
      <c r="BB92">
        <f t="shared" si="144"/>
        <v>0.95802316912184304</v>
      </c>
      <c r="BC92">
        <f t="shared" si="145"/>
        <v>-0.36948951066047353</v>
      </c>
      <c r="BD92">
        <f t="shared" si="146"/>
        <v>0.16473598777870796</v>
      </c>
      <c r="BE92">
        <f t="shared" si="147"/>
        <v>1.8202994870905509</v>
      </c>
      <c r="BF92">
        <f t="shared" si="148"/>
        <v>1.2867669884185129</v>
      </c>
      <c r="BG92">
        <f t="shared" si="151"/>
        <v>-4.6320094754275276</v>
      </c>
      <c r="BH92">
        <f t="shared" si="151"/>
        <v>-4.6320094754274672</v>
      </c>
      <c r="BI92">
        <f t="shared" si="151"/>
        <v>-4.6320094754318637</v>
      </c>
      <c r="BJ92">
        <f t="shared" si="151"/>
        <v>-4.6320094751097551</v>
      </c>
      <c r="BK92">
        <f t="shared" si="151"/>
        <v>-4.6320094987077951</v>
      </c>
      <c r="BL92">
        <f t="shared" si="151"/>
        <v>-4.6320077699072293</v>
      </c>
      <c r="BM92">
        <f t="shared" si="151"/>
        <v>-4.632134520797262</v>
      </c>
      <c r="BN92">
        <f t="shared" si="149"/>
        <v>-4.8014605975323814</v>
      </c>
      <c r="BQ92">
        <f t="shared" si="94"/>
        <v>-2.0631152645441513E-3</v>
      </c>
      <c r="BR92">
        <v>30000</v>
      </c>
      <c r="BS92">
        <f t="shared" si="95"/>
        <v>-3.774681564456546E-3</v>
      </c>
      <c r="BT92">
        <f t="shared" si="96"/>
        <v>-8.9863238490336689E-3</v>
      </c>
      <c r="BU92">
        <f t="shared" si="97"/>
        <v>5.211642284577123E-3</v>
      </c>
      <c r="BV92">
        <f t="shared" si="98"/>
        <v>0.52526228088125149</v>
      </c>
      <c r="BW92">
        <f t="shared" si="99"/>
        <v>0.60405022741188263</v>
      </c>
      <c r="BX92">
        <f t="shared" si="100"/>
        <v>-2.8913505179729526</v>
      </c>
      <c r="BY92">
        <f t="shared" si="101"/>
        <v>-7.950508540978011</v>
      </c>
      <c r="BZ92">
        <f t="shared" ref="BZ92:CF101" si="152">$CG92+$AB$7*SIN(CA92)</f>
        <v>3.5651210101797894</v>
      </c>
      <c r="CA92">
        <f t="shared" si="152"/>
        <v>3.5673397277902215</v>
      </c>
      <c r="CB92">
        <f t="shared" si="152"/>
        <v>3.5623734716569149</v>
      </c>
      <c r="CC92">
        <f t="shared" si="152"/>
        <v>3.5735052258730344</v>
      </c>
      <c r="CD92">
        <f t="shared" si="152"/>
        <v>3.5486301792191184</v>
      </c>
      <c r="CE92">
        <f t="shared" si="152"/>
        <v>3.6046169905522665</v>
      </c>
      <c r="CF92">
        <f t="shared" si="152"/>
        <v>3.4804368586597665</v>
      </c>
      <c r="CG92">
        <f t="shared" si="102"/>
        <v>3.7674916374537264</v>
      </c>
      <c r="CI92" s="23">
        <f t="shared" si="103"/>
        <v>30000</v>
      </c>
      <c r="CJ92" s="86">
        <f t="shared" si="104"/>
        <v>-7.2747575491212742E-3</v>
      </c>
      <c r="CK92" s="86">
        <f t="shared" si="105"/>
        <v>-8.9863238490336689E-3</v>
      </c>
      <c r="CL92">
        <f t="shared" si="106"/>
        <v>1.7115662999123949E-3</v>
      </c>
      <c r="CM92">
        <f t="shared" si="107"/>
        <v>1.0918471034640325</v>
      </c>
      <c r="CN92">
        <f t="shared" si="108"/>
        <v>0.64400563520538767</v>
      </c>
      <c r="CO92">
        <f t="shared" si="109"/>
        <v>-1.0000299789601932</v>
      </c>
      <c r="CP92">
        <f t="shared" si="110"/>
        <v>-0.54632195303979736</v>
      </c>
      <c r="CQ92">
        <f t="shared" ref="CQ92:CW101" si="153">$CX92+$BB$7*SIN(CR92)</f>
        <v>5.4206683805487206</v>
      </c>
      <c r="CR92">
        <f t="shared" si="153"/>
        <v>5.4206686081029432</v>
      </c>
      <c r="CS92">
        <f t="shared" si="153"/>
        <v>5.4206706657428105</v>
      </c>
      <c r="CT92">
        <f t="shared" si="153"/>
        <v>5.4206892715533899</v>
      </c>
      <c r="CU92">
        <f t="shared" si="153"/>
        <v>5.4208574926527948</v>
      </c>
      <c r="CV92">
        <f t="shared" si="153"/>
        <v>5.4223769376549678</v>
      </c>
      <c r="CW92">
        <f t="shared" si="153"/>
        <v>5.4359818268193969</v>
      </c>
      <c r="CX92">
        <f t="shared" si="111"/>
        <v>5.5497803460376804</v>
      </c>
    </row>
    <row r="93" spans="1:102" ht="12.95" customHeight="1">
      <c r="A93" s="47" t="s">
        <v>74</v>
      </c>
      <c r="B93" s="48" t="s">
        <v>45</v>
      </c>
      <c r="C93" s="51">
        <v>43754.389600000002</v>
      </c>
      <c r="D93" s="50"/>
      <c r="E93">
        <f t="shared" si="121"/>
        <v>-27.506311186919547</v>
      </c>
      <c r="F93">
        <f t="shared" si="122"/>
        <v>-27.5</v>
      </c>
      <c r="G93">
        <f t="shared" si="123"/>
        <v>-2.2815074917161837E-3</v>
      </c>
      <c r="J93" s="8">
        <f>G93</f>
        <v>-2.2815074917161837E-3</v>
      </c>
      <c r="K93" s="165"/>
      <c r="L93" s="116"/>
      <c r="M93" s="116"/>
      <c r="N93" s="116"/>
      <c r="O93" s="40"/>
      <c r="P93" s="116"/>
      <c r="Q93" s="293">
        <f t="shared" si="124"/>
        <v>28735.889600000002</v>
      </c>
      <c r="R93" s="8">
        <f t="shared" si="125"/>
        <v>5.2052764347570719E-6</v>
      </c>
      <c r="S93" s="116">
        <v>1</v>
      </c>
      <c r="T93" s="167">
        <f t="shared" si="126"/>
        <v>5.2052764347570719E-6</v>
      </c>
      <c r="U93" s="116"/>
      <c r="V93" s="116">
        <v>1</v>
      </c>
      <c r="W93" s="25"/>
      <c r="X93" s="252"/>
      <c r="Y93" s="41"/>
      <c r="Z93">
        <f t="shared" si="127"/>
        <v>-27.5</v>
      </c>
      <c r="AA93" s="246">
        <f t="shared" si="128"/>
        <v>4.3762069470896356E-3</v>
      </c>
      <c r="AB93" s="247">
        <f t="shared" si="129"/>
        <v>-6.6577144388058193E-3</v>
      </c>
      <c r="AC93" s="247">
        <f t="shared" si="130"/>
        <v>-2.2815074917161837E-3</v>
      </c>
      <c r="AD93" s="248">
        <f t="shared" si="131"/>
        <v>4.4325161548683488E-5</v>
      </c>
      <c r="AH93">
        <f t="shared" si="132"/>
        <v>-1.8857329977092065E-3</v>
      </c>
      <c r="AI93">
        <f t="shared" si="133"/>
        <v>0.63361718682637336</v>
      </c>
      <c r="AJ93">
        <f t="shared" si="134"/>
        <v>0.1717848423153244</v>
      </c>
      <c r="AK93">
        <f t="shared" si="135"/>
        <v>-0.32536692242909299</v>
      </c>
      <c r="AL93">
        <f t="shared" si="136"/>
        <v>-2.4154181137953508</v>
      </c>
      <c r="AM93">
        <f t="shared" si="137"/>
        <v>-2.6320524741117706</v>
      </c>
      <c r="AN93">
        <f t="shared" si="150"/>
        <v>-1.9896834658278097</v>
      </c>
      <c r="AO93">
        <f t="shared" si="150"/>
        <v>-1.9896669548794004</v>
      </c>
      <c r="AP93">
        <f t="shared" si="150"/>
        <v>-1.9897497930360812</v>
      </c>
      <c r="AQ93">
        <f t="shared" si="150"/>
        <v>-1.9893340248696889</v>
      </c>
      <c r="AR93">
        <f t="shared" si="150"/>
        <v>-1.9914168828685976</v>
      </c>
      <c r="AS93">
        <f t="shared" si="150"/>
        <v>-1.9808825327722372</v>
      </c>
      <c r="AT93">
        <f t="shared" si="150"/>
        <v>-2.0318419996576362</v>
      </c>
      <c r="AU93">
        <f t="shared" si="138"/>
        <v>-1.5420445189865326</v>
      </c>
      <c r="AV93" s="246">
        <f t="shared" si="139"/>
        <v>3.9007547306164612E-3</v>
      </c>
      <c r="AW93" s="247">
        <f t="shared" si="140"/>
        <v>-6.1822622223326445E-3</v>
      </c>
      <c r="AX93" s="248">
        <f t="shared" si="141"/>
        <v>3.822036618568137E-5</v>
      </c>
      <c r="AY93" s="247">
        <f t="shared" si="142"/>
        <v>7.9677722466197059E-5</v>
      </c>
      <c r="BA93">
        <f t="shared" si="143"/>
        <v>-4.7545221647317431E-4</v>
      </c>
      <c r="BB93">
        <f t="shared" si="144"/>
        <v>0.95802316912184304</v>
      </c>
      <c r="BC93">
        <f t="shared" si="145"/>
        <v>-0.36948951066047353</v>
      </c>
      <c r="BD93">
        <f t="shared" si="146"/>
        <v>0.16473598777870796</v>
      </c>
      <c r="BE93">
        <f t="shared" si="147"/>
        <v>1.8202994870905509</v>
      </c>
      <c r="BF93">
        <f t="shared" si="148"/>
        <v>1.2867669884185129</v>
      </c>
      <c r="BG93">
        <f t="shared" si="151"/>
        <v>-4.6320094754275276</v>
      </c>
      <c r="BH93">
        <f t="shared" si="151"/>
        <v>-4.6320094754274672</v>
      </c>
      <c r="BI93">
        <f t="shared" si="151"/>
        <v>-4.6320094754318637</v>
      </c>
      <c r="BJ93">
        <f t="shared" si="151"/>
        <v>-4.6320094751097551</v>
      </c>
      <c r="BK93">
        <f t="shared" si="151"/>
        <v>-4.6320094987077951</v>
      </c>
      <c r="BL93">
        <f t="shared" si="151"/>
        <v>-4.6320077699072293</v>
      </c>
      <c r="BM93">
        <f t="shared" si="151"/>
        <v>-4.632134520797262</v>
      </c>
      <c r="BN93">
        <f t="shared" si="149"/>
        <v>-4.8014605975323814</v>
      </c>
      <c r="BQ93">
        <f t="shared" si="94"/>
        <v>-3.1176818804481568E-3</v>
      </c>
      <c r="BR93">
        <v>31000</v>
      </c>
      <c r="BS93">
        <f t="shared" si="95"/>
        <v>-5.2953360112358121E-3</v>
      </c>
      <c r="BT93">
        <f t="shared" si="96"/>
        <v>-9.3981578627509131E-3</v>
      </c>
      <c r="BU93">
        <f t="shared" si="97"/>
        <v>4.102821851515101E-3</v>
      </c>
      <c r="BV93">
        <f t="shared" si="98"/>
        <v>0.53571258109260711</v>
      </c>
      <c r="BW93">
        <f t="shared" si="99"/>
        <v>0.54251092848559457</v>
      </c>
      <c r="BX93">
        <f t="shared" si="100"/>
        <v>-2.8162002161057313</v>
      </c>
      <c r="BY93">
        <f t="shared" si="101"/>
        <v>-6.0920963301876574</v>
      </c>
      <c r="BZ93">
        <f t="shared" si="152"/>
        <v>3.6886670872782945</v>
      </c>
      <c r="CA93">
        <f t="shared" si="152"/>
        <v>3.6904685516655378</v>
      </c>
      <c r="CB93">
        <f t="shared" si="152"/>
        <v>3.6861647330383205</v>
      </c>
      <c r="CC93">
        <f t="shared" si="152"/>
        <v>3.6964657256292917</v>
      </c>
      <c r="CD93">
        <f t="shared" si="152"/>
        <v>3.6719167947998219</v>
      </c>
      <c r="CE93">
        <f t="shared" si="152"/>
        <v>3.7310533885819375</v>
      </c>
      <c r="CF93">
        <f t="shared" si="152"/>
        <v>3.5918818463700024</v>
      </c>
      <c r="CG93">
        <f t="shared" si="102"/>
        <v>3.9443140887547088</v>
      </c>
      <c r="CI93" s="23">
        <f t="shared" si="103"/>
        <v>31000</v>
      </c>
      <c r="CJ93" s="86">
        <f t="shared" si="104"/>
        <v>-7.2205037319632579E-3</v>
      </c>
      <c r="CK93" s="86">
        <f t="shared" si="105"/>
        <v>-9.3981578627509131E-3</v>
      </c>
      <c r="CL93">
        <f t="shared" si="106"/>
        <v>2.1776541307876552E-3</v>
      </c>
      <c r="CM93">
        <f t="shared" si="107"/>
        <v>1.1451078854205361</v>
      </c>
      <c r="CN93">
        <f t="shared" si="108"/>
        <v>0.91348445917248833</v>
      </c>
      <c r="CO93">
        <f t="shared" si="109"/>
        <v>-0.54798540079504532</v>
      </c>
      <c r="CP93">
        <f t="shared" si="110"/>
        <v>-0.28106143548846485</v>
      </c>
      <c r="CQ93">
        <f t="shared" si="153"/>
        <v>5.8182898447343661</v>
      </c>
      <c r="CR93">
        <f t="shared" si="153"/>
        <v>5.8182906577659042</v>
      </c>
      <c r="CS93">
        <f t="shared" si="153"/>
        <v>5.8182960081395034</v>
      </c>
      <c r="CT93">
        <f t="shared" si="153"/>
        <v>5.8183312173597592</v>
      </c>
      <c r="CU93">
        <f t="shared" si="153"/>
        <v>5.8185629032817268</v>
      </c>
      <c r="CV93">
        <f t="shared" si="153"/>
        <v>5.8200867876185285</v>
      </c>
      <c r="CW93">
        <f t="shared" si="153"/>
        <v>5.8300813516159531</v>
      </c>
      <c r="CX93">
        <f t="shared" si="111"/>
        <v>5.8945057125706946</v>
      </c>
    </row>
    <row r="94" spans="1:102" ht="12.95" customHeight="1">
      <c r="A94" s="47" t="s">
        <v>74</v>
      </c>
      <c r="B94" s="48"/>
      <c r="C94" s="51">
        <v>43757.466699999997</v>
      </c>
      <c r="D94" s="50"/>
      <c r="E94">
        <f t="shared" si="121"/>
        <v>-18.994328074867287</v>
      </c>
      <c r="F94">
        <f t="shared" si="122"/>
        <v>-19</v>
      </c>
      <c r="G94">
        <f t="shared" si="123"/>
        <v>2.0504130006884225E-3</v>
      </c>
      <c r="J94" s="8">
        <f>G94</f>
        <v>2.0504130006884225E-3</v>
      </c>
      <c r="K94" s="165"/>
      <c r="L94" s="116"/>
      <c r="M94" s="116"/>
      <c r="N94" s="116"/>
      <c r="O94" s="40"/>
      <c r="P94" s="116"/>
      <c r="Q94" s="293">
        <f t="shared" si="124"/>
        <v>28738.966699999997</v>
      </c>
      <c r="R94" s="8">
        <f t="shared" si="125"/>
        <v>4.2041934733921007E-6</v>
      </c>
      <c r="S94" s="116">
        <v>1</v>
      </c>
      <c r="T94" s="167">
        <f t="shared" si="126"/>
        <v>4.2041934733921007E-6</v>
      </c>
      <c r="U94" s="116"/>
      <c r="V94" s="116">
        <v>1</v>
      </c>
      <c r="W94" s="25"/>
      <c r="X94" s="252"/>
      <c r="Y94" s="41"/>
      <c r="Z94">
        <f t="shared" si="127"/>
        <v>-19</v>
      </c>
      <c r="AA94" s="246">
        <f t="shared" si="128"/>
        <v>4.3586380819116421E-3</v>
      </c>
      <c r="AB94" s="247">
        <f t="shared" si="129"/>
        <v>-2.3082250812232197E-3</v>
      </c>
      <c r="AC94" s="247">
        <f t="shared" si="130"/>
        <v>2.0504130006884225E-3</v>
      </c>
      <c r="AD94" s="248">
        <f t="shared" si="131"/>
        <v>5.3279030255879388E-6</v>
      </c>
      <c r="AH94">
        <f t="shared" si="132"/>
        <v>-1.8981961987100612E-3</v>
      </c>
      <c r="AI94">
        <f t="shared" si="133"/>
        <v>0.63391387310048608</v>
      </c>
      <c r="AJ94">
        <f t="shared" si="134"/>
        <v>0.17088693544676614</v>
      </c>
      <c r="AK94">
        <f t="shared" si="135"/>
        <v>-0.32570070262698697</v>
      </c>
      <c r="AL94">
        <f t="shared" si="136"/>
        <v>-2.4145067299631382</v>
      </c>
      <c r="AM94">
        <f t="shared" si="137"/>
        <v>-2.6284442127223708</v>
      </c>
      <c r="AN94">
        <f t="shared" si="150"/>
        <v>-1.9884298890076182</v>
      </c>
      <c r="AO94">
        <f t="shared" si="150"/>
        <v>-1.9884137229627166</v>
      </c>
      <c r="AP94">
        <f t="shared" si="150"/>
        <v>-1.9884950598095252</v>
      </c>
      <c r="AQ94">
        <f t="shared" si="150"/>
        <v>-1.9880856752631764</v>
      </c>
      <c r="AR94">
        <f t="shared" si="150"/>
        <v>-1.9901423712178956</v>
      </c>
      <c r="AS94">
        <f t="shared" si="150"/>
        <v>-1.9797114099659101</v>
      </c>
      <c r="AT94">
        <f t="shared" si="150"/>
        <v>-2.0303172838104335</v>
      </c>
      <c r="AU94">
        <f t="shared" si="138"/>
        <v>-1.5405415281504746</v>
      </c>
      <c r="AV94" s="246">
        <f t="shared" si="139"/>
        <v>3.8766605145014593E-3</v>
      </c>
      <c r="AW94" s="247">
        <f t="shared" si="140"/>
        <v>-1.8262475138130368E-3</v>
      </c>
      <c r="AX94" s="248">
        <f t="shared" si="141"/>
        <v>3.3351799817082982E-6</v>
      </c>
      <c r="AY94" s="247">
        <f t="shared" si="142"/>
        <v>4.4305867668086663E-3</v>
      </c>
      <c r="BA94">
        <f t="shared" si="143"/>
        <v>-4.8197756741018277E-4</v>
      </c>
      <c r="BB94">
        <f t="shared" si="144"/>
        <v>0.95756060605107862</v>
      </c>
      <c r="BC94">
        <f t="shared" si="145"/>
        <v>-0.3720981908284286</v>
      </c>
      <c r="BD94">
        <f t="shared" si="146"/>
        <v>0.16461742872869889</v>
      </c>
      <c r="BE94">
        <f t="shared" si="147"/>
        <v>1.8231084014266123</v>
      </c>
      <c r="BF94">
        <f t="shared" si="148"/>
        <v>1.2905036580241849</v>
      </c>
      <c r="BG94">
        <f t="shared" si="151"/>
        <v>-4.6291194654744565</v>
      </c>
      <c r="BH94">
        <f t="shared" si="151"/>
        <v>-4.6291194654744334</v>
      </c>
      <c r="BI94">
        <f t="shared" si="151"/>
        <v>-4.6291194654761068</v>
      </c>
      <c r="BJ94">
        <f t="shared" si="151"/>
        <v>-4.6291194653577197</v>
      </c>
      <c r="BK94">
        <f t="shared" si="151"/>
        <v>-4.6291194737305696</v>
      </c>
      <c r="BL94">
        <f t="shared" si="151"/>
        <v>-4.629118881570859</v>
      </c>
      <c r="BM94">
        <f t="shared" si="151"/>
        <v>-4.6291607717158421</v>
      </c>
      <c r="BN94">
        <f t="shared" si="149"/>
        <v>-4.7985304319168502</v>
      </c>
      <c r="BQ94">
        <f t="shared" si="94"/>
        <v>-4.5982685708843059E-3</v>
      </c>
      <c r="BR94">
        <v>32000</v>
      </c>
      <c r="BS94">
        <f t="shared" si="95"/>
        <v>-6.9000168590148767E-3</v>
      </c>
      <c r="BT94">
        <f t="shared" si="96"/>
        <v>-9.8038053674933991E-3</v>
      </c>
      <c r="BU94">
        <f t="shared" si="97"/>
        <v>2.9037885084785219E-3</v>
      </c>
      <c r="BV94">
        <f t="shared" si="98"/>
        <v>0.54945264631626811</v>
      </c>
      <c r="BW94">
        <f t="shared" si="99"/>
        <v>0.47484358243422436</v>
      </c>
      <c r="BX94">
        <f t="shared" si="100"/>
        <v>-2.7375632446490319</v>
      </c>
      <c r="BY94">
        <f t="shared" si="101"/>
        <v>-4.8826125529594</v>
      </c>
      <c r="BZ94">
        <f t="shared" si="152"/>
        <v>3.8150682868992658</v>
      </c>
      <c r="CA94">
        <f t="shared" si="152"/>
        <v>3.8162491293179559</v>
      </c>
      <c r="CB94">
        <f t="shared" si="152"/>
        <v>3.8131669767666154</v>
      </c>
      <c r="CC94">
        <f t="shared" si="152"/>
        <v>3.8212278396755526</v>
      </c>
      <c r="CD94">
        <f t="shared" si="152"/>
        <v>3.8002537410286941</v>
      </c>
      <c r="CE94">
        <f t="shared" si="152"/>
        <v>3.8555937907200506</v>
      </c>
      <c r="CF94">
        <f t="shared" si="152"/>
        <v>3.7143173629464696</v>
      </c>
      <c r="CG94">
        <f t="shared" si="102"/>
        <v>4.1211365400556916</v>
      </c>
      <c r="CI94" s="23">
        <f t="shared" si="103"/>
        <v>32000</v>
      </c>
      <c r="CJ94" s="86">
        <f t="shared" si="104"/>
        <v>-7.5020570793628283E-3</v>
      </c>
      <c r="CK94" s="86">
        <f t="shared" si="105"/>
        <v>-9.8038053674933991E-3</v>
      </c>
      <c r="CL94">
        <f t="shared" si="106"/>
        <v>2.3017482881305712E-3</v>
      </c>
      <c r="CM94">
        <f t="shared" si="107"/>
        <v>1.1696642144784941</v>
      </c>
      <c r="CN94">
        <f t="shared" si="108"/>
        <v>0.99781660409657669</v>
      </c>
      <c r="CO94">
        <f t="shared" si="109"/>
        <v>-6.2862700140584413E-2</v>
      </c>
      <c r="CP94">
        <f t="shared" si="110"/>
        <v>-3.1441704817669731E-2</v>
      </c>
      <c r="CQ94">
        <f t="shared" si="153"/>
        <v>6.23023351004601</v>
      </c>
      <c r="CR94">
        <f t="shared" si="153"/>
        <v>6.2302336888952334</v>
      </c>
      <c r="CS94">
        <f t="shared" si="153"/>
        <v>6.2302347424260969</v>
      </c>
      <c r="CT94">
        <f t="shared" si="153"/>
        <v>6.2302409483634076</v>
      </c>
      <c r="CU94">
        <f t="shared" si="153"/>
        <v>6.2302775050658203</v>
      </c>
      <c r="CV94">
        <f t="shared" si="153"/>
        <v>6.2304928445900343</v>
      </c>
      <c r="CW94">
        <f t="shared" si="153"/>
        <v>6.2317612661206709</v>
      </c>
      <c r="CX94">
        <f t="shared" si="111"/>
        <v>6.2392310791037069</v>
      </c>
    </row>
    <row r="95" spans="1:102" ht="12.95" customHeight="1">
      <c r="A95" s="47" t="s">
        <v>77</v>
      </c>
      <c r="B95" s="52"/>
      <c r="C95" s="51">
        <v>43764.333400000003</v>
      </c>
      <c r="D95" s="51" t="s">
        <v>16</v>
      </c>
      <c r="E95">
        <f t="shared" si="121"/>
        <v>5.8090946062093354E-4</v>
      </c>
      <c r="F95">
        <f t="shared" si="122"/>
        <v>0</v>
      </c>
      <c r="G95">
        <f t="shared" si="123"/>
        <v>2.1000000560889021E-4</v>
      </c>
      <c r="H95" s="116"/>
      <c r="I95" s="116">
        <f>G95</f>
        <v>2.1000000560889021E-4</v>
      </c>
      <c r="J95" s="116"/>
      <c r="K95" s="165"/>
      <c r="L95" s="116"/>
      <c r="M95" s="116"/>
      <c r="N95" s="116"/>
      <c r="O95" s="40"/>
      <c r="P95" s="116"/>
      <c r="Q95" s="293">
        <f t="shared" si="124"/>
        <v>28745.833400000003</v>
      </c>
      <c r="R95" s="8">
        <f t="shared" si="125"/>
        <v>4.4100002355733918E-8</v>
      </c>
      <c r="S95" s="8">
        <v>0.1</v>
      </c>
      <c r="T95" s="167">
        <f t="shared" si="126"/>
        <v>4.4100002355733923E-9</v>
      </c>
      <c r="U95" s="116"/>
      <c r="V95" s="116"/>
      <c r="W95" s="25"/>
      <c r="X95" s="252"/>
      <c r="Y95" s="41"/>
      <c r="Z95">
        <f t="shared" si="127"/>
        <v>0</v>
      </c>
      <c r="AA95" s="246">
        <f t="shared" si="128"/>
        <v>4.3193578551373292E-3</v>
      </c>
      <c r="AB95" s="247">
        <f t="shared" si="129"/>
        <v>-4.109357849528439E-3</v>
      </c>
      <c r="AC95" s="247">
        <f t="shared" si="130"/>
        <v>2.1000000560889021E-4</v>
      </c>
      <c r="AD95" s="248">
        <f t="shared" si="131"/>
        <v>1.6886821935480999E-6</v>
      </c>
      <c r="AH95">
        <f t="shared" si="132"/>
        <v>-1.9260653806080054E-3</v>
      </c>
      <c r="AI95">
        <f t="shared" si="133"/>
        <v>0.6345791617692309</v>
      </c>
      <c r="AJ95">
        <f t="shared" si="134"/>
        <v>0.16887629262088985</v>
      </c>
      <c r="AK95">
        <f t="shared" si="135"/>
        <v>-0.32644694972801036</v>
      </c>
      <c r="AL95">
        <f t="shared" si="136"/>
        <v>-2.4124664299312286</v>
      </c>
      <c r="AM95">
        <f t="shared" si="137"/>
        <v>-2.620397706100456</v>
      </c>
      <c r="AN95">
        <f t="shared" si="150"/>
        <v>-1.9856256547270552</v>
      </c>
      <c r="AO95">
        <f t="shared" si="150"/>
        <v>-1.9856102400242768</v>
      </c>
      <c r="AP95">
        <f t="shared" si="150"/>
        <v>-1.9856882902903263</v>
      </c>
      <c r="AQ95">
        <f t="shared" si="150"/>
        <v>-1.9852929508917576</v>
      </c>
      <c r="AR95">
        <f t="shared" si="150"/>
        <v>-1.9872917805660211</v>
      </c>
      <c r="AS95">
        <f t="shared" si="150"/>
        <v>-1.9770907766014492</v>
      </c>
      <c r="AT95">
        <f t="shared" si="150"/>
        <v>-2.0269050948937775</v>
      </c>
      <c r="AU95">
        <f t="shared" si="138"/>
        <v>-1.5371819015757557</v>
      </c>
      <c r="AV95" s="246">
        <f t="shared" si="139"/>
        <v>3.8228202045595865E-3</v>
      </c>
      <c r="AW95" s="247">
        <f t="shared" si="140"/>
        <v>-3.6128201989506963E-3</v>
      </c>
      <c r="AX95" s="248">
        <f t="shared" si="141"/>
        <v>1.3052469789946148E-6</v>
      </c>
      <c r="AY95" s="247">
        <f t="shared" si="142"/>
        <v>2.6326030367946384E-3</v>
      </c>
      <c r="BA95">
        <f t="shared" si="143"/>
        <v>-4.9653765057774263E-4</v>
      </c>
      <c r="BB95">
        <f t="shared" si="144"/>
        <v>0.95652946687697493</v>
      </c>
      <c r="BC95">
        <f t="shared" si="145"/>
        <v>-0.37790964695325352</v>
      </c>
      <c r="BD95">
        <f t="shared" si="146"/>
        <v>0.16434814495454456</v>
      </c>
      <c r="BE95">
        <f t="shared" si="147"/>
        <v>1.8293773601239562</v>
      </c>
      <c r="BF95">
        <f t="shared" si="148"/>
        <v>1.298892258151541</v>
      </c>
      <c r="BG95">
        <f t="shared" si="151"/>
        <v>-4.6226644822754919</v>
      </c>
      <c r="BH95">
        <f t="shared" si="151"/>
        <v>-4.6226644822756136</v>
      </c>
      <c r="BI95">
        <f t="shared" si="151"/>
        <v>-4.6226644822676457</v>
      </c>
      <c r="BJ95">
        <f t="shared" si="151"/>
        <v>-4.6226644827907286</v>
      </c>
      <c r="BK95">
        <f t="shared" si="151"/>
        <v>-4.6226644484512933</v>
      </c>
      <c r="BL95">
        <f t="shared" si="151"/>
        <v>-4.6226667028012338</v>
      </c>
      <c r="BM95">
        <f t="shared" si="151"/>
        <v>-4.6225188266362158</v>
      </c>
      <c r="BN95">
        <f t="shared" si="149"/>
        <v>-4.7919806499527233</v>
      </c>
      <c r="BQ95">
        <f t="shared" si="94"/>
        <v>-6.5419572618236818E-3</v>
      </c>
      <c r="BR95">
        <v>33000</v>
      </c>
      <c r="BS95">
        <f t="shared" si="95"/>
        <v>-8.5807575424957389E-3</v>
      </c>
      <c r="BT95">
        <f t="shared" si="96"/>
        <v>-1.0203266363261129E-2</v>
      </c>
      <c r="BU95">
        <f t="shared" si="97"/>
        <v>1.622508820765389E-3</v>
      </c>
      <c r="BV95">
        <f t="shared" si="98"/>
        <v>0.56702038137819166</v>
      </c>
      <c r="BW95">
        <f t="shared" si="99"/>
        <v>0.40006069434918751</v>
      </c>
      <c r="BX95">
        <f t="shared" si="100"/>
        <v>-2.6543600244983838</v>
      </c>
      <c r="BY95">
        <f t="shared" si="101"/>
        <v>-4.0232868394572296</v>
      </c>
      <c r="BZ95">
        <f t="shared" si="152"/>
        <v>3.9450656235416162</v>
      </c>
      <c r="CA95">
        <f t="shared" si="152"/>
        <v>3.9456695846764793</v>
      </c>
      <c r="CB95">
        <f t="shared" si="152"/>
        <v>3.943894603516056</v>
      </c>
      <c r="CC95">
        <f t="shared" si="152"/>
        <v>3.9491204515730951</v>
      </c>
      <c r="CD95">
        <f t="shared" si="152"/>
        <v>3.9338145475024944</v>
      </c>
      <c r="CE95">
        <f t="shared" si="152"/>
        <v>3.9793613065223763</v>
      </c>
      <c r="CF95">
        <f t="shared" si="152"/>
        <v>3.8494394540517067</v>
      </c>
      <c r="CG95">
        <f t="shared" si="102"/>
        <v>4.2979589913566745</v>
      </c>
      <c r="CI95" s="23">
        <f t="shared" si="103"/>
        <v>33000</v>
      </c>
      <c r="CJ95" s="86">
        <f t="shared" si="104"/>
        <v>-8.1644660825890714E-3</v>
      </c>
      <c r="CK95" s="86">
        <f t="shared" si="105"/>
        <v>-1.0203266363261129E-2</v>
      </c>
      <c r="CL95">
        <f t="shared" si="106"/>
        <v>2.0388002806720575E-3</v>
      </c>
      <c r="CM95">
        <f t="shared" si="107"/>
        <v>1.1547731036592432</v>
      </c>
      <c r="CN95">
        <f t="shared" si="108"/>
        <v>0.84967359619501703</v>
      </c>
      <c r="CO95">
        <f t="shared" si="109"/>
        <v>0.42647390601301238</v>
      </c>
      <c r="CP95">
        <f t="shared" si="110"/>
        <v>0.21652879938052114</v>
      </c>
      <c r="CQ95">
        <f t="shared" si="153"/>
        <v>6.6439673384174851</v>
      </c>
      <c r="CR95">
        <f t="shared" si="153"/>
        <v>6.6439665107536516</v>
      </c>
      <c r="CS95">
        <f t="shared" si="153"/>
        <v>6.643961307146383</v>
      </c>
      <c r="CT95">
        <f t="shared" si="153"/>
        <v>6.6439285917686872</v>
      </c>
      <c r="CU95">
        <f t="shared" si="153"/>
        <v>6.6437229175576409</v>
      </c>
      <c r="CV95">
        <f t="shared" si="153"/>
        <v>6.6424302548916323</v>
      </c>
      <c r="CW95">
        <f t="shared" si="153"/>
        <v>6.6343201042595465</v>
      </c>
      <c r="CX95">
        <f t="shared" si="111"/>
        <v>6.583956445636721</v>
      </c>
    </row>
    <row r="96" spans="1:102" ht="12.95" customHeight="1">
      <c r="A96" s="47" t="s">
        <v>73</v>
      </c>
      <c r="B96" s="48"/>
      <c r="C96" s="51">
        <v>44191.637999999999</v>
      </c>
      <c r="D96" s="51" t="s">
        <v>16</v>
      </c>
      <c r="E96">
        <f t="shared" si="121"/>
        <v>1182.0257146094232</v>
      </c>
      <c r="F96">
        <f t="shared" si="122"/>
        <v>1182</v>
      </c>
      <c r="G96">
        <f t="shared" si="123"/>
        <v>9.2958860041107982E-3</v>
      </c>
      <c r="H96" s="116"/>
      <c r="I96" s="116">
        <f>G96</f>
        <v>9.2958860041107982E-3</v>
      </c>
      <c r="K96" s="165"/>
      <c r="L96" s="116"/>
      <c r="M96" s="116"/>
      <c r="N96" s="116"/>
      <c r="O96" s="40"/>
      <c r="P96" s="116"/>
      <c r="Q96" s="293">
        <f t="shared" si="124"/>
        <v>29173.137999999999</v>
      </c>
      <c r="R96" s="8">
        <f t="shared" si="125"/>
        <v>8.641349660142303E-5</v>
      </c>
      <c r="S96" s="8">
        <v>0.1</v>
      </c>
      <c r="T96" s="167">
        <f t="shared" si="126"/>
        <v>8.641349660142304E-6</v>
      </c>
      <c r="U96" s="116"/>
      <c r="V96" s="116"/>
      <c r="W96" s="25"/>
      <c r="X96" s="252"/>
      <c r="Y96" s="41"/>
      <c r="Z96">
        <f t="shared" si="127"/>
        <v>1182</v>
      </c>
      <c r="AA96" s="246">
        <f t="shared" si="128"/>
        <v>1.8586322055893188E-3</v>
      </c>
      <c r="AB96" s="247">
        <f t="shared" si="129"/>
        <v>7.4372537985214794E-3</v>
      </c>
      <c r="AC96" s="247">
        <f t="shared" si="130"/>
        <v>9.2958860041107982E-3</v>
      </c>
      <c r="AD96" s="248">
        <f t="shared" si="131"/>
        <v>5.531274406362218E-6</v>
      </c>
      <c r="AH96">
        <f t="shared" si="132"/>
        <v>-3.6812950509757169E-3</v>
      </c>
      <c r="AI96">
        <f t="shared" si="133"/>
        <v>0.68236420669823983</v>
      </c>
      <c r="AJ96">
        <f t="shared" si="134"/>
        <v>3.3279118211608366E-2</v>
      </c>
      <c r="AK96">
        <f t="shared" si="135"/>
        <v>-0.37310521681365105</v>
      </c>
      <c r="AL96">
        <f t="shared" si="136"/>
        <v>-2.2760622185536699</v>
      </c>
      <c r="AM96">
        <f t="shared" si="137"/>
        <v>-2.1646328084046522</v>
      </c>
      <c r="AN96">
        <f t="shared" si="150"/>
        <v>-1.8048208566513244</v>
      </c>
      <c r="AO96">
        <f t="shared" si="150"/>
        <v>-1.8048208775824157</v>
      </c>
      <c r="AP96">
        <f t="shared" si="150"/>
        <v>-1.8048206933754689</v>
      </c>
      <c r="AQ96">
        <f t="shared" si="150"/>
        <v>-1.8048223145091482</v>
      </c>
      <c r="AR96">
        <f t="shared" si="150"/>
        <v>-1.8048080471638626</v>
      </c>
      <c r="AS96">
        <f t="shared" si="150"/>
        <v>-1.8049335825530715</v>
      </c>
      <c r="AT96">
        <f t="shared" si="150"/>
        <v>-1.8038267451637218</v>
      </c>
      <c r="AU96">
        <f t="shared" si="138"/>
        <v>-1.3281777641379939</v>
      </c>
      <c r="AV96" s="246">
        <f t="shared" si="139"/>
        <v>5.4424640255954361E-4</v>
      </c>
      <c r="AW96" s="247">
        <f t="shared" si="140"/>
        <v>8.7516396015512553E-3</v>
      </c>
      <c r="AX96" s="248">
        <f t="shared" si="141"/>
        <v>7.6591195715440222E-6</v>
      </c>
      <c r="AY96" s="247">
        <f t="shared" si="142"/>
        <v>1.4291566858116292E-2</v>
      </c>
      <c r="BA96">
        <f t="shared" si="143"/>
        <v>-1.3143858030297752E-3</v>
      </c>
      <c r="BB96">
        <f t="shared" si="144"/>
        <v>0.90057136435091967</v>
      </c>
      <c r="BC96">
        <f t="shared" si="145"/>
        <v>-0.68432788209265327</v>
      </c>
      <c r="BD96">
        <f t="shared" si="146"/>
        <v>0.13789106719785166</v>
      </c>
      <c r="BE96">
        <f t="shared" si="147"/>
        <v>2.1955214394609222</v>
      </c>
      <c r="BF96">
        <f t="shared" si="148"/>
        <v>1.9539237829125888</v>
      </c>
      <c r="BG96">
        <f t="shared" si="151"/>
        <v>-4.2336289060375467</v>
      </c>
      <c r="BH96">
        <f t="shared" si="151"/>
        <v>-4.2336289382741104</v>
      </c>
      <c r="BI96">
        <f t="shared" si="151"/>
        <v>-4.2336285266495803</v>
      </c>
      <c r="BJ96">
        <f t="shared" si="151"/>
        <v>-4.2336337826547101</v>
      </c>
      <c r="BK96">
        <f t="shared" si="151"/>
        <v>-4.2335666730877888</v>
      </c>
      <c r="BL96">
        <f t="shared" si="151"/>
        <v>-4.2344241924262791</v>
      </c>
      <c r="BM96">
        <f t="shared" si="151"/>
        <v>-4.22357130055215</v>
      </c>
      <c r="BN96">
        <f t="shared" si="149"/>
        <v>-4.3845152667107019</v>
      </c>
      <c r="BQ96">
        <f t="shared" si="94"/>
        <v>-8.8759166986977014E-3</v>
      </c>
      <c r="BR96">
        <v>34000</v>
      </c>
      <c r="BS96">
        <f t="shared" si="95"/>
        <v>-1.0328514013722517E-2</v>
      </c>
      <c r="BT96">
        <f t="shared" si="96"/>
        <v>-1.0596540850054107E-2</v>
      </c>
      <c r="BU96">
        <f t="shared" si="97"/>
        <v>2.6802683633159099E-4</v>
      </c>
      <c r="BV96">
        <f t="shared" si="98"/>
        <v>0.58916702543074406</v>
      </c>
      <c r="BW96">
        <f t="shared" si="99"/>
        <v>0.31686659195115924</v>
      </c>
      <c r="BX96">
        <f t="shared" si="100"/>
        <v>-2.5652009662083008</v>
      </c>
      <c r="BY96">
        <f t="shared" si="101"/>
        <v>-3.373261221769932</v>
      </c>
      <c r="BZ96">
        <f t="shared" si="152"/>
        <v>4.0795924262025869</v>
      </c>
      <c r="CA96">
        <f t="shared" si="152"/>
        <v>4.0798146797353931</v>
      </c>
      <c r="CB96">
        <f t="shared" si="152"/>
        <v>4.0790478935063854</v>
      </c>
      <c r="CC96">
        <f t="shared" si="152"/>
        <v>4.0816967452823842</v>
      </c>
      <c r="CD96">
        <f t="shared" si="152"/>
        <v>4.0725864465056878</v>
      </c>
      <c r="CE96">
        <f t="shared" si="152"/>
        <v>4.1044134927687388</v>
      </c>
      <c r="CF96">
        <f t="shared" si="152"/>
        <v>3.9985485370634275</v>
      </c>
      <c r="CG96">
        <f t="shared" si="102"/>
        <v>4.4747814426576573</v>
      </c>
      <c r="CI96" s="23">
        <f t="shared" si="103"/>
        <v>34000</v>
      </c>
      <c r="CJ96" s="86">
        <f t="shared" si="104"/>
        <v>-9.1439435350292916E-3</v>
      </c>
      <c r="CK96" s="86">
        <f t="shared" si="105"/>
        <v>-1.0596540850054107E-2</v>
      </c>
      <c r="CL96">
        <f t="shared" si="106"/>
        <v>1.4525973150248145E-3</v>
      </c>
      <c r="CM96">
        <f t="shared" si="107"/>
        <v>1.1071367693146679</v>
      </c>
      <c r="CN96">
        <f t="shared" si="108"/>
        <v>0.5251363445610806</v>
      </c>
      <c r="CO96">
        <f t="shared" si="109"/>
        <v>0.8889645730165241</v>
      </c>
      <c r="CP96">
        <f t="shared" si="110"/>
        <v>0.47626785820754985</v>
      </c>
      <c r="CQ96">
        <f t="shared" si="153"/>
        <v>7.0461650628820873</v>
      </c>
      <c r="CR96">
        <f t="shared" si="153"/>
        <v>7.0461646860887033</v>
      </c>
      <c r="CS96">
        <f t="shared" si="153"/>
        <v>7.0461616195571297</v>
      </c>
      <c r="CT96">
        <f t="shared" si="153"/>
        <v>7.0461366629355187</v>
      </c>
      <c r="CU96">
        <f t="shared" si="153"/>
        <v>7.0459335784210095</v>
      </c>
      <c r="CV96">
        <f t="shared" si="153"/>
        <v>7.0442824405054445</v>
      </c>
      <c r="CW96">
        <f t="shared" si="153"/>
        <v>7.0309529828105868</v>
      </c>
      <c r="CX96">
        <f t="shared" si="111"/>
        <v>6.9286818121697351</v>
      </c>
    </row>
    <row r="97" spans="1:102" ht="12.95" customHeight="1">
      <c r="A97" s="47" t="s">
        <v>73</v>
      </c>
      <c r="B97" s="48"/>
      <c r="C97" s="51">
        <v>44474.686000000002</v>
      </c>
      <c r="D97" s="51" t="s">
        <v>16</v>
      </c>
      <c r="E97">
        <f t="shared" si="121"/>
        <v>1965.0031270770473</v>
      </c>
      <c r="F97">
        <f t="shared" si="122"/>
        <v>1965</v>
      </c>
      <c r="G97">
        <f t="shared" si="123"/>
        <v>1.1304450017632917E-3</v>
      </c>
      <c r="H97" s="116"/>
      <c r="I97" s="116">
        <f>G97</f>
        <v>1.1304450017632917E-3</v>
      </c>
      <c r="K97" s="165"/>
      <c r="L97" s="116"/>
      <c r="M97" s="116"/>
      <c r="N97" s="116"/>
      <c r="O97" s="40"/>
      <c r="P97" s="116"/>
      <c r="Q97" s="293">
        <f t="shared" si="124"/>
        <v>29456.186000000002</v>
      </c>
      <c r="R97" s="8">
        <f t="shared" si="125"/>
        <v>1.2779059020116085E-6</v>
      </c>
      <c r="S97" s="8">
        <v>0.1</v>
      </c>
      <c r="T97" s="167">
        <f t="shared" si="126"/>
        <v>1.2779059020116085E-7</v>
      </c>
      <c r="U97" s="116"/>
      <c r="V97" s="116"/>
      <c r="W97" s="25"/>
      <c r="X97" s="252"/>
      <c r="Y97" s="41"/>
      <c r="Z97">
        <f t="shared" si="127"/>
        <v>1965</v>
      </c>
      <c r="AA97" s="246">
        <f t="shared" si="128"/>
        <v>2.2405964805613434E-4</v>
      </c>
      <c r="AB97" s="247">
        <f t="shared" si="129"/>
        <v>9.0638535370715732E-4</v>
      </c>
      <c r="AC97" s="247">
        <f t="shared" si="130"/>
        <v>1.1304450017632917E-3</v>
      </c>
      <c r="AD97" s="248">
        <f t="shared" si="131"/>
        <v>8.2153440941484866E-8</v>
      </c>
      <c r="AH97">
        <f t="shared" si="132"/>
        <v>-4.8532805531632597E-3</v>
      </c>
      <c r="AI97">
        <f t="shared" si="133"/>
        <v>0.72238935320323339</v>
      </c>
      <c r="AJ97">
        <f t="shared" si="134"/>
        <v>-6.9608406538590017E-2</v>
      </c>
      <c r="AK97">
        <f t="shared" si="135"/>
        <v>-0.40377262015282922</v>
      </c>
      <c r="AL97">
        <f t="shared" si="136"/>
        <v>-2.1731122124307425</v>
      </c>
      <c r="AM97">
        <f t="shared" si="137"/>
        <v>-1.9010963311633755</v>
      </c>
      <c r="AN97">
        <f t="shared" si="150"/>
        <v>-1.6769667010435314</v>
      </c>
      <c r="AO97">
        <f t="shared" si="150"/>
        <v>-1.6769667120183105</v>
      </c>
      <c r="AP97">
        <f t="shared" si="150"/>
        <v>-1.6769665006630998</v>
      </c>
      <c r="AQ97">
        <f t="shared" si="150"/>
        <v>-1.676970570924172</v>
      </c>
      <c r="AR97">
        <f t="shared" si="150"/>
        <v>-1.6768921588259866</v>
      </c>
      <c r="AS97">
        <f t="shared" si="150"/>
        <v>-1.6783927242672889</v>
      </c>
      <c r="AT97">
        <f t="shared" si="150"/>
        <v>-1.6445766233683121</v>
      </c>
      <c r="AU97">
        <f t="shared" si="138"/>
        <v>-1.1897257847693243</v>
      </c>
      <c r="AV97" s="246">
        <f t="shared" si="139"/>
        <v>-1.5132105993924596E-3</v>
      </c>
      <c r="AW97" s="247">
        <f t="shared" si="140"/>
        <v>2.643655601155751E-3</v>
      </c>
      <c r="AX97" s="248">
        <f t="shared" si="141"/>
        <v>6.988914937522175E-7</v>
      </c>
      <c r="AY97" s="247">
        <f t="shared" si="142"/>
        <v>7.7209958023751451E-3</v>
      </c>
      <c r="BA97">
        <f t="shared" si="143"/>
        <v>-1.7372702474485939E-3</v>
      </c>
      <c r="BB97">
        <f t="shared" si="144"/>
        <v>0.87271261393674537</v>
      </c>
      <c r="BC97">
        <f t="shared" si="145"/>
        <v>-0.82777466470404237</v>
      </c>
      <c r="BD97">
        <f t="shared" si="146"/>
        <v>0.11268505379678349</v>
      </c>
      <c r="BE97">
        <f t="shared" si="147"/>
        <v>2.4169695916657683</v>
      </c>
      <c r="BF97">
        <f t="shared" si="148"/>
        <v>2.6382148833986743</v>
      </c>
      <c r="BG97">
        <f t="shared" si="151"/>
        <v>-3.987354283954994</v>
      </c>
      <c r="BH97">
        <f t="shared" si="151"/>
        <v>-3.9873545548161138</v>
      </c>
      <c r="BI97">
        <f t="shared" si="151"/>
        <v>-3.9873521522350814</v>
      </c>
      <c r="BJ97">
        <f t="shared" si="151"/>
        <v>-3.9873734637367844</v>
      </c>
      <c r="BK97">
        <f t="shared" si="151"/>
        <v>-3.9871844432127643</v>
      </c>
      <c r="BL97">
        <f t="shared" si="151"/>
        <v>-3.9888623546836381</v>
      </c>
      <c r="BM97">
        <f t="shared" si="151"/>
        <v>-3.9740768084978133</v>
      </c>
      <c r="BN97">
        <f t="shared" si="149"/>
        <v>-4.1145953047153512</v>
      </c>
      <c r="BQ97">
        <f t="shared" si="94"/>
        <v>-1.145334568857735E-2</v>
      </c>
      <c r="BR97">
        <v>35000</v>
      </c>
      <c r="BS97">
        <f t="shared" si="95"/>
        <v>-1.2132457537501123E-2</v>
      </c>
      <c r="BT97">
        <f t="shared" si="96"/>
        <v>-1.0983628827872325E-2</v>
      </c>
      <c r="BU97">
        <f t="shared" si="97"/>
        <v>-1.1488287096287986E-3</v>
      </c>
      <c r="BV97">
        <f t="shared" si="98"/>
        <v>0.61694794704969813</v>
      </c>
      <c r="BW97">
        <f t="shared" si="99"/>
        <v>0.22356329187358356</v>
      </c>
      <c r="BX97">
        <f t="shared" si="100"/>
        <v>-2.4682457245489702</v>
      </c>
      <c r="BY97">
        <f t="shared" si="101"/>
        <v>-2.8571552721904219</v>
      </c>
      <c r="BZ97">
        <f t="shared" si="152"/>
        <v>4.2198388842507102</v>
      </c>
      <c r="CA97">
        <f t="shared" si="152"/>
        <v>4.2198880143095829</v>
      </c>
      <c r="CB97">
        <f t="shared" si="152"/>
        <v>4.2196760028240723</v>
      </c>
      <c r="CC97">
        <f t="shared" si="152"/>
        <v>4.2205914983656116</v>
      </c>
      <c r="CD97">
        <f t="shared" si="152"/>
        <v>4.2166493763471022</v>
      </c>
      <c r="CE97">
        <f t="shared" si="152"/>
        <v>4.2338361810938157</v>
      </c>
      <c r="CF97">
        <f t="shared" si="152"/>
        <v>4.1625088478191437</v>
      </c>
      <c r="CG97">
        <f t="shared" si="102"/>
        <v>4.6516038939586402</v>
      </c>
      <c r="CI97" s="23">
        <f t="shared" si="103"/>
        <v>35000</v>
      </c>
      <c r="CJ97" s="86">
        <f t="shared" si="104"/>
        <v>-1.0304516978948552E-2</v>
      </c>
      <c r="CK97" s="86">
        <f t="shared" si="105"/>
        <v>-1.0983628827872325E-2</v>
      </c>
      <c r="CL97">
        <f t="shared" si="106"/>
        <v>6.7911184892377355E-4</v>
      </c>
      <c r="CM97">
        <f t="shared" si="107"/>
        <v>1.0444302315834155</v>
      </c>
      <c r="CN97">
        <f t="shared" si="108"/>
        <v>0.13505460468104488</v>
      </c>
      <c r="CO97">
        <f t="shared" si="109"/>
        <v>1.3063713198156859</v>
      </c>
      <c r="CP97">
        <f t="shared" si="110"/>
        <v>0.76524330611162683</v>
      </c>
      <c r="CQ97">
        <f t="shared" si="153"/>
        <v>7.4282311106766388</v>
      </c>
      <c r="CR97">
        <f t="shared" si="153"/>
        <v>7.4282310902609643</v>
      </c>
      <c r="CS97">
        <f t="shared" si="153"/>
        <v>7.4282307994840346</v>
      </c>
      <c r="CT97">
        <f t="shared" si="153"/>
        <v>7.4282266580185787</v>
      </c>
      <c r="CU97">
        <f t="shared" si="153"/>
        <v>7.4281676762330653</v>
      </c>
      <c r="CV97">
        <f t="shared" si="153"/>
        <v>7.4273285022238555</v>
      </c>
      <c r="CW97">
        <f t="shared" si="153"/>
        <v>7.4155522871378574</v>
      </c>
      <c r="CX97">
        <f t="shared" si="111"/>
        <v>7.2734071787027474</v>
      </c>
    </row>
    <row r="98" spans="1:102" ht="12.95" customHeight="1">
      <c r="A98" s="47" t="s">
        <v>63</v>
      </c>
      <c r="B98" s="48"/>
      <c r="C98" s="51">
        <v>44812.502200000003</v>
      </c>
      <c r="D98" s="50"/>
      <c r="E98">
        <f t="shared" si="121"/>
        <v>2899.4822760752527</v>
      </c>
      <c r="F98">
        <f t="shared" si="122"/>
        <v>2899.5</v>
      </c>
      <c r="G98">
        <f t="shared" si="123"/>
        <v>-6.4072364912135527E-3</v>
      </c>
      <c r="J98" s="8">
        <f>G98</f>
        <v>-6.4072364912135527E-3</v>
      </c>
      <c r="K98" s="165"/>
      <c r="L98" s="116"/>
      <c r="M98" s="116"/>
      <c r="N98" s="116"/>
      <c r="O98" s="40"/>
      <c r="P98" s="116"/>
      <c r="Q98" s="293">
        <f t="shared" si="124"/>
        <v>29794.002200000003</v>
      </c>
      <c r="R98" s="8">
        <f t="shared" si="125"/>
        <v>4.1052679454338556E-5</v>
      </c>
      <c r="S98" s="116">
        <v>1</v>
      </c>
      <c r="T98" s="167">
        <f t="shared" si="126"/>
        <v>4.1052679454338556E-5</v>
      </c>
      <c r="U98" s="116"/>
      <c r="V98" s="116"/>
      <c r="W98" s="25"/>
      <c r="X98" s="252"/>
      <c r="Y98" s="41"/>
      <c r="Z98">
        <f t="shared" si="127"/>
        <v>2899.5</v>
      </c>
      <c r="AA98" s="246">
        <f t="shared" si="128"/>
        <v>-1.7021609869085248E-3</v>
      </c>
      <c r="AB98" s="247">
        <f t="shared" si="129"/>
        <v>-4.7050755043050278E-3</v>
      </c>
      <c r="AC98" s="247">
        <f t="shared" si="130"/>
        <v>-6.4072364912135527E-3</v>
      </c>
      <c r="AD98" s="248">
        <f t="shared" si="131"/>
        <v>2.2137735501211213E-5</v>
      </c>
      <c r="AH98">
        <f t="shared" si="132"/>
        <v>-6.2323744258995289E-3</v>
      </c>
      <c r="AI98">
        <f t="shared" si="133"/>
        <v>0.78176493612525411</v>
      </c>
      <c r="AJ98">
        <f t="shared" si="134"/>
        <v>-0.20883601781421973</v>
      </c>
      <c r="AK98">
        <f t="shared" si="135"/>
        <v>-0.43871796965201409</v>
      </c>
      <c r="AL98">
        <f t="shared" si="136"/>
        <v>-2.0323923721946375</v>
      </c>
      <c r="AM98">
        <f t="shared" si="137"/>
        <v>-1.614328823678022</v>
      </c>
      <c r="AN98">
        <f t="shared" si="150"/>
        <v>-1.5136863412778032</v>
      </c>
      <c r="AO98">
        <f t="shared" si="150"/>
        <v>-1.5136863393278972</v>
      </c>
      <c r="AP98">
        <f t="shared" si="150"/>
        <v>-1.5136862696104671</v>
      </c>
      <c r="AQ98">
        <f t="shared" si="150"/>
        <v>-1.5136837769717779</v>
      </c>
      <c r="AR98">
        <f t="shared" si="150"/>
        <v>-1.5135947278266397</v>
      </c>
      <c r="AS98">
        <f t="shared" si="150"/>
        <v>-1.5104995761850357</v>
      </c>
      <c r="AT98">
        <f t="shared" si="150"/>
        <v>-1.4431641586735053</v>
      </c>
      <c r="AU98">
        <f t="shared" si="138"/>
        <v>-1.0244852040285561</v>
      </c>
      <c r="AV98" s="246">
        <f t="shared" si="139"/>
        <v>-3.7968664770417094E-3</v>
      </c>
      <c r="AW98" s="247">
        <f t="shared" si="140"/>
        <v>-2.6103700141718433E-3</v>
      </c>
      <c r="AX98" s="248">
        <f t="shared" si="141"/>
        <v>6.8140316108875088E-6</v>
      </c>
      <c r="AY98" s="247">
        <f t="shared" si="142"/>
        <v>1.9198434248191608E-3</v>
      </c>
      <c r="BA98">
        <f t="shared" si="143"/>
        <v>-2.0947054901331846E-3</v>
      </c>
      <c r="BB98">
        <f t="shared" si="144"/>
        <v>0.84887139612984186</v>
      </c>
      <c r="BC98">
        <f t="shared" si="145"/>
        <v>-0.94049876573341784</v>
      </c>
      <c r="BD98">
        <f t="shared" si="146"/>
        <v>7.7846933737025406E-2</v>
      </c>
      <c r="BE98">
        <f t="shared" si="147"/>
        <v>2.6659350620440696</v>
      </c>
      <c r="BF98">
        <f t="shared" si="148"/>
        <v>4.1251284855349866</v>
      </c>
      <c r="BG98">
        <f t="shared" si="151"/>
        <v>-3.7020778002018968</v>
      </c>
      <c r="BH98">
        <f t="shared" si="151"/>
        <v>-3.7020786972855704</v>
      </c>
      <c r="BI98">
        <f t="shared" si="151"/>
        <v>-3.7020724670940588</v>
      </c>
      <c r="BJ98">
        <f t="shared" si="151"/>
        <v>-3.702115735897836</v>
      </c>
      <c r="BK98">
        <f t="shared" si="151"/>
        <v>-3.7018152574469085</v>
      </c>
      <c r="BL98">
        <f t="shared" si="151"/>
        <v>-3.7039030898150247</v>
      </c>
      <c r="BM98">
        <f t="shared" si="151"/>
        <v>-3.6894518446379898</v>
      </c>
      <c r="BN98">
        <f t="shared" si="149"/>
        <v>-3.7924494496902503</v>
      </c>
      <c r="BQ98">
        <f t="shared" ref="BQ98:BQ121" si="154">BS98+CL98</f>
        <v>-1.4118799801466842E-2</v>
      </c>
      <c r="BR98">
        <v>36000</v>
      </c>
      <c r="BS98">
        <f t="shared" ref="BS98:BS121" si="155">AB$3+AB$4*BR98+AB$5*BR98^2+BU98</f>
        <v>-1.3978374787891434E-2</v>
      </c>
      <c r="BT98">
        <f t="shared" ref="BT98:BT121" si="156">AB$3+AB$4*BR98+AB$5*BR98^2</f>
        <v>-1.1364530296715787E-2</v>
      </c>
      <c r="BU98">
        <f t="shared" ref="BU98:BU121" si="157">$AB$6*($AB$11/BV98*BW98+$AB$12)</f>
        <v>-2.6138444911756467E-3</v>
      </c>
      <c r="BV98">
        <f t="shared" ref="BV98:BV121" si="158">1+$AB$7*COS(BX98)</f>
        <v>0.65185387200969469</v>
      </c>
      <c r="BW98">
        <f t="shared" ref="BW98:BW121" si="159">SIN(BX98+RADIANS($AB$9))</f>
        <v>0.1179558727165122</v>
      </c>
      <c r="BX98">
        <f t="shared" ref="BX98:BX121" si="160">2*ATAN(BY98)</f>
        <v>-2.3610080857254432</v>
      </c>
      <c r="BY98">
        <f t="shared" ref="BY98:BY121" si="161">SQRT((1+$AB$7)/(1-$AB$7))*TAN(BZ98/2)</f>
        <v>-2.4307442896293536</v>
      </c>
      <c r="BZ98">
        <f t="shared" si="152"/>
        <v>4.3673115664042239</v>
      </c>
      <c r="CA98">
        <f t="shared" si="152"/>
        <v>4.3673154108649861</v>
      </c>
      <c r="CB98">
        <f t="shared" si="152"/>
        <v>4.3672922173213076</v>
      </c>
      <c r="CC98">
        <f t="shared" si="152"/>
        <v>4.3674321661668172</v>
      </c>
      <c r="CD98">
        <f t="shared" si="152"/>
        <v>4.3665885466291838</v>
      </c>
      <c r="CE98">
        <f t="shared" si="152"/>
        <v>4.3717043214105873</v>
      </c>
      <c r="CF98">
        <f t="shared" si="152"/>
        <v>4.3417214895947298</v>
      </c>
      <c r="CG98">
        <f t="shared" ref="CG98:CG121" si="162">RADIANS($AB$9)+$AB$18*(BR98-AB$15)</f>
        <v>4.828426345259623</v>
      </c>
      <c r="CI98" s="23">
        <f t="shared" ref="CI98:CI121" si="163">BR98</f>
        <v>36000</v>
      </c>
      <c r="CJ98" s="86">
        <f t="shared" ref="CJ98:CJ121" si="164">AB$3+AB$4*BR98+AB$5*BR98^2+CL98</f>
        <v>-1.1504955310291193E-2</v>
      </c>
      <c r="CK98" s="86">
        <f t="shared" ref="CK98:CK121" si="165">AB$3+AB$4*BR98+AB$5*BR98^2</f>
        <v>-1.1364530296715787E-2</v>
      </c>
      <c r="CL98">
        <f t="shared" ref="CL98:CL121" si="166">$BB$6*($BB$11/CM98*CN98+$BB$12)</f>
        <v>-1.4042501357540687E-4</v>
      </c>
      <c r="CM98">
        <f t="shared" ref="CM98:CM121" si="167">1+$BB$7*COS(CO98)</f>
        <v>0.98214864527796286</v>
      </c>
      <c r="CN98">
        <f t="shared" ref="CN98:CN121" si="168">SIN(CO98+RADIANS($BB$9))</f>
        <v>-0.23202438588490118</v>
      </c>
      <c r="CO98">
        <f t="shared" ref="CO98:CO121" si="169">2*ATAN(CP98)</f>
        <v>1.6759982410872953</v>
      </c>
      <c r="CP98">
        <f t="shared" ref="CP98:CP121" si="170">TAN(CQ98/2)*SQRT((1+$BB$7)/(1-$BB$7))</f>
        <v>1.1111511006949275</v>
      </c>
      <c r="CQ98">
        <f t="shared" si="153"/>
        <v>7.7877599297357385</v>
      </c>
      <c r="CR98">
        <f t="shared" si="153"/>
        <v>7.7877599297349409</v>
      </c>
      <c r="CS98">
        <f t="shared" si="153"/>
        <v>7.7877599296640501</v>
      </c>
      <c r="CT98">
        <f t="shared" si="153"/>
        <v>7.7877599233623087</v>
      </c>
      <c r="CU98">
        <f t="shared" si="153"/>
        <v>7.7877593631832269</v>
      </c>
      <c r="CV98">
        <f t="shared" si="153"/>
        <v>7.7877095862179466</v>
      </c>
      <c r="CW98">
        <f t="shared" si="153"/>
        <v>7.7834263139291346</v>
      </c>
      <c r="CX98">
        <f t="shared" ref="CX98:CX121" si="171">RADIANS($BB$9)+$BB$18*(CI98-BB$15)</f>
        <v>7.6181325452357616</v>
      </c>
    </row>
    <row r="99" spans="1:102" ht="12.95" customHeight="1">
      <c r="A99" s="47" t="s">
        <v>73</v>
      </c>
      <c r="B99" s="48"/>
      <c r="C99" s="51">
        <v>44944.642999999996</v>
      </c>
      <c r="D99" s="51" t="s">
        <v>16</v>
      </c>
      <c r="E99">
        <f t="shared" si="121"/>
        <v>3265.0148418075528</v>
      </c>
      <c r="F99">
        <f t="shared" si="122"/>
        <v>3265</v>
      </c>
      <c r="G99">
        <f t="shared" si="123"/>
        <v>5.3653450013371184E-3</v>
      </c>
      <c r="H99" s="116"/>
      <c r="I99" s="116">
        <f>G99</f>
        <v>5.3653450013371184E-3</v>
      </c>
      <c r="K99" s="165"/>
      <c r="L99" s="116"/>
      <c r="M99" s="116"/>
      <c r="N99" s="116"/>
      <c r="O99" s="40"/>
      <c r="P99" s="116"/>
      <c r="Q99" s="293">
        <f t="shared" si="124"/>
        <v>29926.142999999996</v>
      </c>
      <c r="R99" s="8">
        <f t="shared" si="125"/>
        <v>2.8786926983373205E-5</v>
      </c>
      <c r="S99" s="8">
        <v>0.1</v>
      </c>
      <c r="T99" s="167">
        <f t="shared" si="126"/>
        <v>2.8786926983373208E-6</v>
      </c>
      <c r="U99" s="116"/>
      <c r="V99" s="116"/>
      <c r="W99" s="25"/>
      <c r="X99" s="252"/>
      <c r="Y99" s="41"/>
      <c r="Z99">
        <f t="shared" si="127"/>
        <v>3265</v>
      </c>
      <c r="AA99" s="246">
        <f t="shared" si="128"/>
        <v>-2.439353404477069E-3</v>
      </c>
      <c r="AB99" s="247">
        <f t="shared" si="129"/>
        <v>7.8046984058141875E-3</v>
      </c>
      <c r="AC99" s="247">
        <f t="shared" si="130"/>
        <v>5.3653450013371184E-3</v>
      </c>
      <c r="AD99" s="248">
        <f t="shared" si="131"/>
        <v>6.0913317205718517E-6</v>
      </c>
      <c r="AH99">
        <f t="shared" si="132"/>
        <v>-6.7570453442746406E-3</v>
      </c>
      <c r="AI99">
        <f t="shared" si="133"/>
        <v>0.80923746079253178</v>
      </c>
      <c r="AJ99">
        <f t="shared" si="134"/>
        <v>-0.26875171861498098</v>
      </c>
      <c r="AK99">
        <f t="shared" si="135"/>
        <v>-0.45134205834945096</v>
      </c>
      <c r="AL99">
        <f t="shared" si="136"/>
        <v>-1.9706801182320384</v>
      </c>
      <c r="AM99">
        <f t="shared" si="137"/>
        <v>-1.5083073394422923</v>
      </c>
      <c r="AN99">
        <f t="shared" si="150"/>
        <v>-1.4460488613818989</v>
      </c>
      <c r="AO99">
        <f t="shared" si="150"/>
        <v>-1.4460487690376425</v>
      </c>
      <c r="AP99">
        <f t="shared" si="150"/>
        <v>-1.4460472544091207</v>
      </c>
      <c r="AQ99">
        <f t="shared" si="150"/>
        <v>-1.4460224141147819</v>
      </c>
      <c r="AR99">
        <f t="shared" si="150"/>
        <v>-1.4456157266121474</v>
      </c>
      <c r="AS99">
        <f t="shared" si="150"/>
        <v>-1.439134996137422</v>
      </c>
      <c r="AT99">
        <f t="shared" si="150"/>
        <v>-1.3612201629229594</v>
      </c>
      <c r="AU99">
        <f t="shared" si="138"/>
        <v>-0.95985659807804691</v>
      </c>
      <c r="AV99" s="246">
        <f t="shared" si="139"/>
        <v>-4.6275772558009897E-3</v>
      </c>
      <c r="AW99" s="247">
        <f t="shared" si="140"/>
        <v>9.9929222571381073E-3</v>
      </c>
      <c r="AX99" s="248">
        <f t="shared" si="141"/>
        <v>9.9858495237206162E-6</v>
      </c>
      <c r="AY99" s="247">
        <f t="shared" si="142"/>
        <v>1.4310614196935679E-2</v>
      </c>
      <c r="BA99">
        <f t="shared" si="143"/>
        <v>-2.1882238513239206E-3</v>
      </c>
      <c r="BB99">
        <f t="shared" si="144"/>
        <v>0.84222503520812941</v>
      </c>
      <c r="BC99">
        <f t="shared" si="145"/>
        <v>-0.96826712604774612</v>
      </c>
      <c r="BD99">
        <f t="shared" si="146"/>
        <v>6.3301346628045749E-2</v>
      </c>
      <c r="BE99">
        <f t="shared" si="147"/>
        <v>2.7600411353460337</v>
      </c>
      <c r="BF99">
        <f t="shared" si="148"/>
        <v>5.1780093513310748</v>
      </c>
      <c r="BG99">
        <f t="shared" si="151"/>
        <v>-3.5923865233610406</v>
      </c>
      <c r="BH99">
        <f t="shared" si="151"/>
        <v>-3.5923876014171685</v>
      </c>
      <c r="BI99">
        <f t="shared" si="151"/>
        <v>-3.5923805561016748</v>
      </c>
      <c r="BJ99">
        <f t="shared" si="151"/>
        <v>-3.592426599102216</v>
      </c>
      <c r="BK99">
        <f t="shared" si="151"/>
        <v>-3.5921257144679632</v>
      </c>
      <c r="BL99">
        <f t="shared" si="151"/>
        <v>-3.5940927478468039</v>
      </c>
      <c r="BM99">
        <f t="shared" si="151"/>
        <v>-3.5812667608397262</v>
      </c>
      <c r="BN99">
        <f t="shared" si="149"/>
        <v>-3.6664523282224342</v>
      </c>
      <c r="BQ99">
        <f t="shared" si="154"/>
        <v>-1.674425583669685E-2</v>
      </c>
      <c r="BR99">
        <v>37000</v>
      </c>
      <c r="BS99">
        <f t="shared" si="155"/>
        <v>-1.5846084000226843E-2</v>
      </c>
      <c r="BT99">
        <f t="shared" si="156"/>
        <v>-1.173924525658449E-2</v>
      </c>
      <c r="BU99">
        <f t="shared" si="157"/>
        <v>-4.1068387436423506E-3</v>
      </c>
      <c r="BV99">
        <f t="shared" si="158"/>
        <v>0.69600558901131038</v>
      </c>
      <c r="BW99">
        <f t="shared" si="159"/>
        <v>-2.7321404306068493E-3</v>
      </c>
      <c r="BX99">
        <f t="shared" si="160"/>
        <v>-2.2400448106800144</v>
      </c>
      <c r="BY99">
        <f t="shared" si="161"/>
        <v>-2.0660733020100985</v>
      </c>
      <c r="BZ99">
        <f t="shared" si="152"/>
        <v>4.5239251394066642</v>
      </c>
      <c r="CA99">
        <f t="shared" si="152"/>
        <v>4.523925055209256</v>
      </c>
      <c r="CB99">
        <f t="shared" si="152"/>
        <v>4.5239259723783931</v>
      </c>
      <c r="CC99">
        <f t="shared" si="152"/>
        <v>4.5239159818188943</v>
      </c>
      <c r="CD99">
        <f t="shared" si="152"/>
        <v>4.5240248354096195</v>
      </c>
      <c r="CE99">
        <f t="shared" si="152"/>
        <v>4.5228421353570178</v>
      </c>
      <c r="CF99">
        <f t="shared" si="152"/>
        <v>4.5361119247791297</v>
      </c>
      <c r="CG99">
        <f t="shared" si="162"/>
        <v>5.0052487965606058</v>
      </c>
      <c r="CI99" s="23">
        <f t="shared" si="163"/>
        <v>37000</v>
      </c>
      <c r="CJ99" s="86">
        <f t="shared" si="164"/>
        <v>-1.2637417093054496E-2</v>
      </c>
      <c r="CK99" s="86">
        <f t="shared" si="165"/>
        <v>-1.173924525658449E-2</v>
      </c>
      <c r="CL99">
        <f t="shared" si="166"/>
        <v>-8.981718364700058E-4</v>
      </c>
      <c r="CM99">
        <f t="shared" si="167"/>
        <v>0.92859806464367045</v>
      </c>
      <c r="CN99">
        <f t="shared" si="168"/>
        <v>-0.53323017563972464</v>
      </c>
      <c r="CO99">
        <f t="shared" si="169"/>
        <v>2.0042541914153791</v>
      </c>
      <c r="CP99">
        <f t="shared" si="170"/>
        <v>1.5647183604082535</v>
      </c>
      <c r="CQ99">
        <f t="shared" si="153"/>
        <v>8.1265805642202231</v>
      </c>
      <c r="CR99">
        <f t="shared" si="153"/>
        <v>8.1265805631030901</v>
      </c>
      <c r="CS99">
        <f t="shared" si="153"/>
        <v>8.1265805875106398</v>
      </c>
      <c r="CT99">
        <f t="shared" si="153"/>
        <v>8.1265800542449771</v>
      </c>
      <c r="CU99">
        <f t="shared" si="153"/>
        <v>8.126591705009659</v>
      </c>
      <c r="CV99">
        <f t="shared" si="153"/>
        <v>8.1263370489368434</v>
      </c>
      <c r="CW99">
        <f t="shared" si="153"/>
        <v>8.1318513129852814</v>
      </c>
      <c r="CX99">
        <f t="shared" si="171"/>
        <v>7.9628579117687757</v>
      </c>
    </row>
    <row r="100" spans="1:102" ht="12.95" customHeight="1">
      <c r="A100" s="47" t="s">
        <v>73</v>
      </c>
      <c r="B100" s="48"/>
      <c r="C100" s="51">
        <v>45193.714</v>
      </c>
      <c r="D100" s="51" t="s">
        <v>16</v>
      </c>
      <c r="E100">
        <f t="shared" si="121"/>
        <v>3954.0038722925756</v>
      </c>
      <c r="F100">
        <f t="shared" si="122"/>
        <v>3954</v>
      </c>
      <c r="G100">
        <f t="shared" si="123"/>
        <v>1.3998420035932213E-3</v>
      </c>
      <c r="H100" s="116"/>
      <c r="I100" s="116">
        <f>G100</f>
        <v>1.3998420035932213E-3</v>
      </c>
      <c r="K100" s="165"/>
      <c r="L100" s="116"/>
      <c r="M100" s="116"/>
      <c r="N100" s="116"/>
      <c r="O100" s="40"/>
      <c r="P100" s="116"/>
      <c r="Q100" s="293">
        <f t="shared" si="124"/>
        <v>30175.214</v>
      </c>
      <c r="R100" s="8">
        <f t="shared" si="125"/>
        <v>1.9595576350238842E-6</v>
      </c>
      <c r="S100" s="8">
        <v>0.1</v>
      </c>
      <c r="T100" s="167">
        <f t="shared" si="126"/>
        <v>1.9595576350238842E-7</v>
      </c>
      <c r="U100" s="116"/>
      <c r="W100" s="25"/>
      <c r="X100" s="252"/>
      <c r="Y100" s="41"/>
      <c r="Z100">
        <f t="shared" si="127"/>
        <v>3954</v>
      </c>
      <c r="AA100" s="246">
        <f t="shared" si="128"/>
        <v>-3.7862604898203272E-3</v>
      </c>
      <c r="AB100" s="247">
        <f t="shared" si="129"/>
        <v>5.1861024934135485E-3</v>
      </c>
      <c r="AC100" s="247">
        <f t="shared" si="130"/>
        <v>1.3998420035932213E-3</v>
      </c>
      <c r="AD100" s="248">
        <f t="shared" si="131"/>
        <v>2.6895659072190225E-6</v>
      </c>
      <c r="AH100">
        <f t="shared" si="132"/>
        <v>-7.7055779119721817E-3</v>
      </c>
      <c r="AI100">
        <f t="shared" si="133"/>
        <v>0.86901097268497662</v>
      </c>
      <c r="AJ100">
        <f t="shared" si="134"/>
        <v>-0.39067538466761931</v>
      </c>
      <c r="AK100">
        <f t="shared" si="135"/>
        <v>-0.47216721055476102</v>
      </c>
      <c r="AL100">
        <f t="shared" si="136"/>
        <v>-1.8414117836518471</v>
      </c>
      <c r="AM100">
        <f t="shared" si="137"/>
        <v>-1.3151888005636985</v>
      </c>
      <c r="AN100">
        <f t="shared" si="150"/>
        <v>-1.3116659131064508</v>
      </c>
      <c r="AO100">
        <f t="shared" si="150"/>
        <v>-1.3116621890500615</v>
      </c>
      <c r="AP100">
        <f t="shared" si="150"/>
        <v>-1.3116325309936383</v>
      </c>
      <c r="AQ100">
        <f t="shared" si="150"/>
        <v>-1.3113964551625654</v>
      </c>
      <c r="AR100">
        <f t="shared" si="150"/>
        <v>-1.3095247451428427</v>
      </c>
      <c r="AS100">
        <f t="shared" si="150"/>
        <v>-1.2951242564884029</v>
      </c>
      <c r="AT100">
        <f t="shared" si="150"/>
        <v>-1.2022547141149413</v>
      </c>
      <c r="AU100">
        <f t="shared" si="138"/>
        <v>-0.83802592913167029</v>
      </c>
      <c r="AV100" s="246">
        <f t="shared" si="139"/>
        <v>-6.0780679365904306E-3</v>
      </c>
      <c r="AW100" s="247">
        <f t="shared" si="140"/>
        <v>7.4779099401836519E-3</v>
      </c>
      <c r="AX100" s="248">
        <f t="shared" si="141"/>
        <v>5.5919137073497472E-6</v>
      </c>
      <c r="AY100" s="247">
        <f t="shared" si="142"/>
        <v>1.1397227362335506E-2</v>
      </c>
      <c r="BA100">
        <f t="shared" si="143"/>
        <v>-2.2918074467701034E-3</v>
      </c>
      <c r="BB100">
        <f t="shared" si="144"/>
        <v>0.83364523205693541</v>
      </c>
      <c r="BC100">
        <f t="shared" si="145"/>
        <v>-0.99692025771685511</v>
      </c>
      <c r="BD100">
        <f t="shared" si="146"/>
        <v>3.5015584853163834E-2</v>
      </c>
      <c r="BE100">
        <f t="shared" si="147"/>
        <v>2.9341336785642276</v>
      </c>
      <c r="BF100">
        <f t="shared" si="148"/>
        <v>9.6058589154958245</v>
      </c>
      <c r="BG100">
        <f t="shared" si="151"/>
        <v>-3.3875448034511209</v>
      </c>
      <c r="BH100">
        <f t="shared" si="151"/>
        <v>-3.3875457677099581</v>
      </c>
      <c r="BI100">
        <f t="shared" si="151"/>
        <v>-3.3875399196088076</v>
      </c>
      <c r="BJ100">
        <f t="shared" si="151"/>
        <v>-3.3875753876936265</v>
      </c>
      <c r="BK100">
        <f t="shared" si="151"/>
        <v>-3.3873602825423319</v>
      </c>
      <c r="BL100">
        <f t="shared" si="151"/>
        <v>-3.3886650206890443</v>
      </c>
      <c r="BM100">
        <f t="shared" si="151"/>
        <v>-3.3807575264186922</v>
      </c>
      <c r="BN100">
        <f t="shared" si="149"/>
        <v>-3.4289365506811875</v>
      </c>
      <c r="BQ100">
        <f t="shared" si="154"/>
        <v>-1.9230127612571934E-2</v>
      </c>
      <c r="BR100">
        <v>38000</v>
      </c>
      <c r="BS100">
        <f t="shared" si="155"/>
        <v>-1.7705538080717162E-2</v>
      </c>
      <c r="BT100">
        <f t="shared" si="156"/>
        <v>-1.2107773707478443E-2</v>
      </c>
      <c r="BU100">
        <f t="shared" si="157"/>
        <v>-5.5977643732387193E-3</v>
      </c>
      <c r="BV100">
        <f t="shared" si="158"/>
        <v>0.75244630812756286</v>
      </c>
      <c r="BW100">
        <f t="shared" si="159"/>
        <v>-0.14187316859046784</v>
      </c>
      <c r="BX100">
        <f t="shared" si="160"/>
        <v>-2.1004234856118997</v>
      </c>
      <c r="BY100">
        <f t="shared" si="161"/>
        <v>-1.7441708864070535</v>
      </c>
      <c r="BZ100">
        <f t="shared" si="152"/>
        <v>4.6921713884512339</v>
      </c>
      <c r="CA100">
        <f t="shared" si="152"/>
        <v>4.6921713884528078</v>
      </c>
      <c r="CB100">
        <f t="shared" si="152"/>
        <v>4.6921713882939136</v>
      </c>
      <c r="CC100">
        <f t="shared" si="152"/>
        <v>4.6921714043342027</v>
      </c>
      <c r="CD100">
        <f t="shared" si="152"/>
        <v>4.6921697851389919</v>
      </c>
      <c r="CE100">
        <f t="shared" si="152"/>
        <v>4.6923338950034177</v>
      </c>
      <c r="CF100">
        <f t="shared" si="152"/>
        <v>4.7451322993148182</v>
      </c>
      <c r="CG100">
        <f t="shared" si="162"/>
        <v>5.1820712478615878</v>
      </c>
      <c r="CI100" s="23">
        <f t="shared" si="163"/>
        <v>38000</v>
      </c>
      <c r="CJ100" s="86">
        <f t="shared" si="164"/>
        <v>-1.3632363239333216E-2</v>
      </c>
      <c r="CK100" s="86">
        <f t="shared" si="165"/>
        <v>-1.2107773707478443E-2</v>
      </c>
      <c r="CL100">
        <f t="shared" si="166"/>
        <v>-1.5245895318547734E-3</v>
      </c>
      <c r="CM100">
        <f t="shared" si="167"/>
        <v>0.88668115812446335</v>
      </c>
      <c r="CN100">
        <f t="shared" si="168"/>
        <v>-0.75690862669107739</v>
      </c>
      <c r="CO100">
        <f t="shared" si="169"/>
        <v>2.3004096222184729</v>
      </c>
      <c r="CP100">
        <f t="shared" si="170"/>
        <v>2.2357249389499025</v>
      </c>
      <c r="CQ100">
        <f t="shared" si="153"/>
        <v>8.4484218506713695</v>
      </c>
      <c r="CR100">
        <f t="shared" si="153"/>
        <v>8.4484217472916718</v>
      </c>
      <c r="CS100">
        <f t="shared" si="153"/>
        <v>8.4484228331247362</v>
      </c>
      <c r="CT100">
        <f t="shared" si="153"/>
        <v>8.448411428153765</v>
      </c>
      <c r="CU100">
        <f t="shared" si="153"/>
        <v>8.4485312098601479</v>
      </c>
      <c r="CV100">
        <f t="shared" si="153"/>
        <v>8.4472721308397531</v>
      </c>
      <c r="CW100">
        <f t="shared" si="153"/>
        <v>8.4603919729444677</v>
      </c>
      <c r="CX100">
        <f t="shared" si="171"/>
        <v>8.307583278301788</v>
      </c>
    </row>
    <row r="101" spans="1:102" ht="12.95" customHeight="1">
      <c r="A101" s="37" t="s">
        <v>78</v>
      </c>
      <c r="B101" s="38" t="s">
        <v>45</v>
      </c>
      <c r="C101" s="37">
        <v>45208.3511</v>
      </c>
      <c r="D101" s="37" t="s">
        <v>79</v>
      </c>
      <c r="E101">
        <f t="shared" si="121"/>
        <v>3994.4935372399682</v>
      </c>
      <c r="F101">
        <f t="shared" si="122"/>
        <v>3994.5</v>
      </c>
      <c r="G101">
        <f t="shared" si="123"/>
        <v>-2.3363014988717623E-3</v>
      </c>
      <c r="H101" s="116"/>
      <c r="I101" s="116"/>
      <c r="J101" s="116">
        <f>G101</f>
        <v>-2.3363014988717623E-3</v>
      </c>
      <c r="K101" s="165"/>
      <c r="L101" s="116"/>
      <c r="M101" s="116"/>
      <c r="N101" s="116"/>
      <c r="O101" s="40"/>
      <c r="P101" s="116"/>
      <c r="Q101" s="293">
        <f t="shared" si="124"/>
        <v>30189.8511</v>
      </c>
      <c r="R101" s="8">
        <f t="shared" si="125"/>
        <v>5.4583046936304431E-6</v>
      </c>
      <c r="S101" s="116">
        <v>1</v>
      </c>
      <c r="T101" s="167">
        <f t="shared" si="126"/>
        <v>5.4583046936304431E-6</v>
      </c>
      <c r="U101" s="116"/>
      <c r="V101" s="116"/>
      <c r="W101" s="25"/>
      <c r="X101" s="252"/>
      <c r="Y101" s="41"/>
      <c r="Z101">
        <f t="shared" si="127"/>
        <v>3994.5</v>
      </c>
      <c r="AA101" s="246">
        <f t="shared" si="128"/>
        <v>-3.8631794056515133E-3</v>
      </c>
      <c r="AB101" s="247">
        <f t="shared" si="129"/>
        <v>1.5268779067797509E-3</v>
      </c>
      <c r="AC101" s="247">
        <f t="shared" si="130"/>
        <v>-2.3363014988717623E-3</v>
      </c>
      <c r="AD101" s="248">
        <f t="shared" si="131"/>
        <v>2.3313561422121137E-6</v>
      </c>
      <c r="AH101">
        <f t="shared" si="132"/>
        <v>-7.7591714277351152E-3</v>
      </c>
      <c r="AI101">
        <f t="shared" si="133"/>
        <v>0.87288739467771159</v>
      </c>
      <c r="AJ101">
        <f t="shared" si="134"/>
        <v>-0.39821106241675386</v>
      </c>
      <c r="AK101">
        <f t="shared" si="135"/>
        <v>-0.47322551238091565</v>
      </c>
      <c r="AL101">
        <f t="shared" si="136"/>
        <v>-1.833211169929039</v>
      </c>
      <c r="AM101">
        <f t="shared" si="137"/>
        <v>-1.304056077233539</v>
      </c>
      <c r="AN101">
        <f t="shared" ref="AN101:AT110" si="172">$AU101+$AB$7*SIN(AO101)</f>
        <v>-1.3034579983200865</v>
      </c>
      <c r="AO101">
        <f t="shared" si="172"/>
        <v>-1.3034536431246555</v>
      </c>
      <c r="AP101">
        <f t="shared" si="172"/>
        <v>-1.3034199995372813</v>
      </c>
      <c r="AQ101">
        <f t="shared" si="172"/>
        <v>-1.3031602442329016</v>
      </c>
      <c r="AR101">
        <f t="shared" si="172"/>
        <v>-1.3011629487049066</v>
      </c>
      <c r="AS101">
        <f t="shared" si="172"/>
        <v>-1.2862621131661738</v>
      </c>
      <c r="AT101">
        <f t="shared" si="172"/>
        <v>-1.1927367768878896</v>
      </c>
      <c r="AU101">
        <f t="shared" si="138"/>
        <v>-0.83086461985397975</v>
      </c>
      <c r="AV101" s="246">
        <f t="shared" si="139"/>
        <v>-6.1581016280189676E-3</v>
      </c>
      <c r="AW101" s="247">
        <f t="shared" si="140"/>
        <v>3.8218001291472053E-3</v>
      </c>
      <c r="AX101" s="248">
        <f t="shared" si="141"/>
        <v>1.4606156227149595E-5</v>
      </c>
      <c r="AY101" s="247">
        <f t="shared" si="142"/>
        <v>7.7177921512308068E-3</v>
      </c>
      <c r="BA101">
        <f t="shared" si="143"/>
        <v>-2.2949222223674539E-3</v>
      </c>
      <c r="BB101">
        <f t="shared" si="144"/>
        <v>0.83329890746101887</v>
      </c>
      <c r="BC101">
        <f t="shared" si="145"/>
        <v>-0.99766383244505097</v>
      </c>
      <c r="BD101">
        <f t="shared" si="146"/>
        <v>3.3327852410709992E-2</v>
      </c>
      <c r="BE101">
        <f t="shared" si="147"/>
        <v>2.9442684228919522</v>
      </c>
      <c r="BF101">
        <f t="shared" si="148"/>
        <v>10.102693938682398</v>
      </c>
      <c r="BG101">
        <f t="shared" ref="BG101:BM110" si="173">$BN101+$BB$7*SIN(BH101)</f>
        <v>-3.3755621093606343</v>
      </c>
      <c r="BH101">
        <f t="shared" si="173"/>
        <v>-3.3755630446378362</v>
      </c>
      <c r="BI101">
        <f t="shared" si="173"/>
        <v>-3.3755573889125809</v>
      </c>
      <c r="BJ101">
        <f t="shared" si="173"/>
        <v>-3.3755915898285238</v>
      </c>
      <c r="BK101">
        <f t="shared" si="173"/>
        <v>-3.3753847766359457</v>
      </c>
      <c r="BL101">
        <f t="shared" si="173"/>
        <v>-3.3766355333441851</v>
      </c>
      <c r="BM101">
        <f t="shared" si="173"/>
        <v>-3.3690768939633235</v>
      </c>
      <c r="BN101">
        <f t="shared" si="149"/>
        <v>-3.4149751733366007</v>
      </c>
      <c r="BQ101">
        <f t="shared" si="154"/>
        <v>-2.1489827597773053E-2</v>
      </c>
      <c r="BR101">
        <v>39000</v>
      </c>
      <c r="BS101">
        <f t="shared" si="155"/>
        <v>-1.9510356341893843E-2</v>
      </c>
      <c r="BT101">
        <f t="shared" si="156"/>
        <v>-1.2470115649397632E-2</v>
      </c>
      <c r="BU101">
        <f t="shared" si="157"/>
        <v>-7.0402406924962102E-3</v>
      </c>
      <c r="BV101">
        <f t="shared" si="158"/>
        <v>0.82554454658112564</v>
      </c>
      <c r="BW101">
        <f t="shared" si="159"/>
        <v>-0.30311802747248318</v>
      </c>
      <c r="BX101">
        <f t="shared" si="160"/>
        <v>-1.934814032090068</v>
      </c>
      <c r="BY101">
        <f t="shared" si="161"/>
        <v>-1.451117553712119</v>
      </c>
      <c r="BZ101">
        <f t="shared" si="152"/>
        <v>4.8753887115358179</v>
      </c>
      <c r="CA101">
        <f t="shared" si="152"/>
        <v>4.8753890681692811</v>
      </c>
      <c r="CB101">
        <f t="shared" si="152"/>
        <v>4.8753935531139279</v>
      </c>
      <c r="CC101">
        <f t="shared" si="152"/>
        <v>4.875449944362872</v>
      </c>
      <c r="CD101">
        <f t="shared" si="152"/>
        <v>4.8761573349531453</v>
      </c>
      <c r="CE101">
        <f t="shared" si="152"/>
        <v>4.8847868683603739</v>
      </c>
      <c r="CF101">
        <f t="shared" si="152"/>
        <v>4.9677785274168276</v>
      </c>
      <c r="CG101">
        <f t="shared" si="162"/>
        <v>5.3588936991625706</v>
      </c>
      <c r="CI101" s="23">
        <f t="shared" si="163"/>
        <v>39000</v>
      </c>
      <c r="CJ101" s="86">
        <f t="shared" si="164"/>
        <v>-1.4449586905276843E-2</v>
      </c>
      <c r="CK101" s="86">
        <f t="shared" si="165"/>
        <v>-1.2470115649397632E-2</v>
      </c>
      <c r="CL101">
        <f t="shared" si="166"/>
        <v>-1.9794712558792115E-3</v>
      </c>
      <c r="CM101">
        <f t="shared" si="167"/>
        <v>0.85669839939246062</v>
      </c>
      <c r="CN101">
        <f t="shared" si="168"/>
        <v>-0.90513653679736195</v>
      </c>
      <c r="CO101">
        <f t="shared" si="169"/>
        <v>2.5735406748962473</v>
      </c>
      <c r="CP101">
        <f t="shared" si="170"/>
        <v>3.425616123211181</v>
      </c>
      <c r="CQ101">
        <f t="shared" si="153"/>
        <v>8.7575116872293179</v>
      </c>
      <c r="CR101">
        <f t="shared" si="153"/>
        <v>8.7575110372540514</v>
      </c>
      <c r="CS101">
        <f t="shared" si="153"/>
        <v>8.7575159045984279</v>
      </c>
      <c r="CT101">
        <f t="shared" si="153"/>
        <v>8.7574794550021711</v>
      </c>
      <c r="CU101">
        <f t="shared" si="153"/>
        <v>8.7577523860353761</v>
      </c>
      <c r="CV101">
        <f t="shared" si="153"/>
        <v>8.7557072765090762</v>
      </c>
      <c r="CW101">
        <f t="shared" si="153"/>
        <v>8.7709526414994574</v>
      </c>
      <c r="CX101">
        <f t="shared" si="171"/>
        <v>8.6523086448348021</v>
      </c>
    </row>
    <row r="102" spans="1:102" ht="12.95" customHeight="1">
      <c r="A102" s="37" t="s">
        <v>78</v>
      </c>
      <c r="B102" s="38" t="s">
        <v>49</v>
      </c>
      <c r="C102" s="37">
        <v>45208.531900000002</v>
      </c>
      <c r="D102" s="37" t="s">
        <v>79</v>
      </c>
      <c r="E102">
        <f t="shared" si="121"/>
        <v>3994.9936726098549</v>
      </c>
      <c r="F102">
        <f t="shared" si="122"/>
        <v>3995</v>
      </c>
      <c r="G102">
        <f t="shared" si="123"/>
        <v>-2.2873649941175245E-3</v>
      </c>
      <c r="H102" s="116"/>
      <c r="I102" s="116"/>
      <c r="J102" s="116">
        <f>G102</f>
        <v>-2.2873649941175245E-3</v>
      </c>
      <c r="K102" s="165"/>
      <c r="L102" s="116"/>
      <c r="M102" s="116"/>
      <c r="N102" s="116"/>
      <c r="O102" s="40"/>
      <c r="P102" s="116"/>
      <c r="Q102" s="293">
        <f t="shared" si="124"/>
        <v>30190.031900000002</v>
      </c>
      <c r="R102" s="8">
        <f t="shared" si="125"/>
        <v>5.2320386163142631E-6</v>
      </c>
      <c r="S102" s="116">
        <v>1</v>
      </c>
      <c r="T102" s="167">
        <f t="shared" si="126"/>
        <v>5.2320386163142631E-6</v>
      </c>
      <c r="U102" s="116"/>
      <c r="V102" s="116"/>
      <c r="W102" s="25"/>
      <c r="X102" s="252"/>
      <c r="Y102" s="41"/>
      <c r="Z102">
        <f t="shared" si="127"/>
        <v>3995</v>
      </c>
      <c r="AA102" s="246">
        <f t="shared" si="128"/>
        <v>-3.86412718603536E-3</v>
      </c>
      <c r="AB102" s="247">
        <f t="shared" si="129"/>
        <v>1.5767621919178356E-3</v>
      </c>
      <c r="AC102" s="247">
        <f t="shared" si="130"/>
        <v>-2.2873649941175245E-3</v>
      </c>
      <c r="AD102" s="248">
        <f t="shared" si="131"/>
        <v>2.4861790098615375E-6</v>
      </c>
      <c r="AH102">
        <f t="shared" si="132"/>
        <v>-7.7598313036286014E-3</v>
      </c>
      <c r="AI102">
        <f t="shared" si="133"/>
        <v>0.87293552220213977</v>
      </c>
      <c r="AJ102">
        <f t="shared" si="134"/>
        <v>-0.39830434881405813</v>
      </c>
      <c r="AK102">
        <f t="shared" si="135"/>
        <v>-0.47323843724063352</v>
      </c>
      <c r="AL102">
        <f t="shared" si="136"/>
        <v>-1.8331094702828856</v>
      </c>
      <c r="AM102">
        <f t="shared" si="137"/>
        <v>-1.303918763226102</v>
      </c>
      <c r="AN102">
        <f t="shared" si="172"/>
        <v>-1.3033564372028106</v>
      </c>
      <c r="AO102">
        <f t="shared" si="172"/>
        <v>-1.3033520737030435</v>
      </c>
      <c r="AP102">
        <f t="shared" si="172"/>
        <v>-1.3033183784625377</v>
      </c>
      <c r="AQ102">
        <f t="shared" si="172"/>
        <v>-1.3030583209205058</v>
      </c>
      <c r="AR102">
        <f t="shared" si="172"/>
        <v>-1.3010594472282992</v>
      </c>
      <c r="AS102">
        <f t="shared" si="172"/>
        <v>-1.2861524248392553</v>
      </c>
      <c r="AT102">
        <f t="shared" si="172"/>
        <v>-1.192619155268706</v>
      </c>
      <c r="AU102">
        <f t="shared" si="138"/>
        <v>-0.8307762086283299</v>
      </c>
      <c r="AV102" s="246">
        <f t="shared" si="139"/>
        <v>-6.1590857965706149E-3</v>
      </c>
      <c r="AW102" s="247">
        <f t="shared" si="140"/>
        <v>3.8717208024530905E-3</v>
      </c>
      <c r="AX102" s="248">
        <f t="shared" si="141"/>
        <v>1.4990221972148003E-5</v>
      </c>
      <c r="AY102" s="247">
        <f t="shared" si="142"/>
        <v>7.767424920046331E-3</v>
      </c>
      <c r="BA102">
        <f t="shared" si="143"/>
        <v>-2.2949586105352545E-3</v>
      </c>
      <c r="BB102">
        <f t="shared" si="144"/>
        <v>0.83329474051291141</v>
      </c>
      <c r="BC102">
        <f t="shared" si="145"/>
        <v>-0.99767236861442921</v>
      </c>
      <c r="BD102">
        <f t="shared" si="146"/>
        <v>3.3307003157631701E-2</v>
      </c>
      <c r="BE102">
        <f t="shared" si="147"/>
        <v>2.9443934910133267</v>
      </c>
      <c r="BF102">
        <f t="shared" si="148"/>
        <v>10.109143049993644</v>
      </c>
      <c r="BG102">
        <f t="shared" si="173"/>
        <v>-3.3754142057156411</v>
      </c>
      <c r="BH102">
        <f t="shared" si="173"/>
        <v>-3.37541514061992</v>
      </c>
      <c r="BI102">
        <f t="shared" si="173"/>
        <v>-3.3754094873489895</v>
      </c>
      <c r="BJ102">
        <f t="shared" si="173"/>
        <v>-3.3754436722185321</v>
      </c>
      <c r="BK102">
        <f t="shared" si="173"/>
        <v>-3.3752369633387196</v>
      </c>
      <c r="BL102">
        <f t="shared" si="173"/>
        <v>-3.3764870449745659</v>
      </c>
      <c r="BM102">
        <f t="shared" si="173"/>
        <v>-3.368932745446958</v>
      </c>
      <c r="BN102">
        <f t="shared" si="149"/>
        <v>-3.4148028106533341</v>
      </c>
      <c r="BQ102">
        <f t="shared" si="154"/>
        <v>-2.3428371307288438E-2</v>
      </c>
      <c r="BR102">
        <v>40000</v>
      </c>
      <c r="BS102">
        <f t="shared" si="155"/>
        <v>-2.1186260294381844E-2</v>
      </c>
      <c r="BT102">
        <f t="shared" si="156"/>
        <v>-1.2826271082342071E-2</v>
      </c>
      <c r="BU102">
        <f t="shared" si="157"/>
        <v>-8.3599892120397746E-3</v>
      </c>
      <c r="BV102">
        <f t="shared" si="158"/>
        <v>0.92136300359839263</v>
      </c>
      <c r="BW102">
        <f t="shared" si="159"/>
        <v>-0.48887526593556857</v>
      </c>
      <c r="BX102">
        <f t="shared" si="160"/>
        <v>-1.7319769777368124</v>
      </c>
      <c r="BY102">
        <f t="shared" si="161"/>
        <v>-1.1757228017321477</v>
      </c>
      <c r="BZ102">
        <f t="shared" ref="BZ102:CF111" si="174">$CG102+$AB$7*SIN(CA102)</f>
        <v>5.0781285808757808</v>
      </c>
      <c r="CA102">
        <f t="shared" si="174"/>
        <v>5.0781490562107026</v>
      </c>
      <c r="CB102">
        <f t="shared" si="174"/>
        <v>5.0782658713989166</v>
      </c>
      <c r="CC102">
        <f t="shared" si="174"/>
        <v>5.0789316414443766</v>
      </c>
      <c r="CD102">
        <f t="shared" si="174"/>
        <v>5.0827042754287026</v>
      </c>
      <c r="CE102">
        <f t="shared" si="174"/>
        <v>5.1034267059535949</v>
      </c>
      <c r="CF102">
        <f t="shared" si="174"/>
        <v>5.202621603786767</v>
      </c>
      <c r="CG102">
        <f t="shared" si="162"/>
        <v>5.5357161504635535</v>
      </c>
      <c r="CI102" s="23">
        <f t="shared" si="163"/>
        <v>40000</v>
      </c>
      <c r="CJ102" s="86">
        <f t="shared" si="164"/>
        <v>-1.5068382095248665E-2</v>
      </c>
      <c r="CK102" s="86">
        <f t="shared" si="165"/>
        <v>-1.2826271082342071E-2</v>
      </c>
      <c r="CL102">
        <f t="shared" si="166"/>
        <v>-2.2421110129065944E-3</v>
      </c>
      <c r="CM102">
        <f t="shared" si="167"/>
        <v>0.83809963530531362</v>
      </c>
      <c r="CN102">
        <f t="shared" si="168"/>
        <v>-0.98366902689953628</v>
      </c>
      <c r="CO102">
        <f t="shared" si="169"/>
        <v>2.8316631938743111</v>
      </c>
      <c r="CP102">
        <f t="shared" si="170"/>
        <v>6.4013435015510769</v>
      </c>
      <c r="CQ102">
        <f t="shared" ref="CQ102:CW111" si="175">$CX102+$BB$7*SIN(CR102)</f>
        <v>9.0579981138175611</v>
      </c>
      <c r="CR102">
        <f t="shared" si="175"/>
        <v>9.057996997781272</v>
      </c>
      <c r="CS102">
        <f t="shared" si="175"/>
        <v>9.0580040304593208</v>
      </c>
      <c r="CT102">
        <f t="shared" si="175"/>
        <v>9.0579597138764356</v>
      </c>
      <c r="CU102">
        <f t="shared" si="175"/>
        <v>9.0582389632460369</v>
      </c>
      <c r="CV102">
        <f t="shared" si="175"/>
        <v>9.0564788450818288</v>
      </c>
      <c r="CW102">
        <f t="shared" si="175"/>
        <v>9.0675532533627869</v>
      </c>
      <c r="CX102">
        <f t="shared" si="171"/>
        <v>8.9970340113678144</v>
      </c>
    </row>
    <row r="103" spans="1:102" ht="12.95" customHeight="1">
      <c r="A103" s="47" t="s">
        <v>73</v>
      </c>
      <c r="B103" s="48"/>
      <c r="C103" s="51">
        <v>45578.707999999999</v>
      </c>
      <c r="D103" s="51" t="s">
        <v>16</v>
      </c>
      <c r="E103">
        <f t="shared" si="121"/>
        <v>5018.9879242397965</v>
      </c>
      <c r="F103">
        <f t="shared" si="122"/>
        <v>5019</v>
      </c>
      <c r="G103">
        <f t="shared" si="123"/>
        <v>-4.365412998595275E-3</v>
      </c>
      <c r="H103" s="116"/>
      <c r="I103" s="116">
        <f t="shared" ref="I103:I108" si="176">G103</f>
        <v>-4.365412998595275E-3</v>
      </c>
      <c r="K103" s="165"/>
      <c r="L103" s="116"/>
      <c r="M103" s="116"/>
      <c r="N103" s="116"/>
      <c r="O103" s="40"/>
      <c r="P103" s="116"/>
      <c r="Q103" s="293">
        <f t="shared" si="124"/>
        <v>30560.207999999999</v>
      </c>
      <c r="R103" s="8">
        <f t="shared" si="125"/>
        <v>1.905683064830459E-5</v>
      </c>
      <c r="S103" s="8">
        <v>0.1</v>
      </c>
      <c r="T103" s="167">
        <f t="shared" si="126"/>
        <v>1.9056830648304591E-6</v>
      </c>
      <c r="U103" s="116"/>
      <c r="V103" s="116"/>
      <c r="W103" s="25"/>
      <c r="X103" s="252"/>
      <c r="Y103" s="41"/>
      <c r="Z103">
        <f t="shared" si="127"/>
        <v>5019</v>
      </c>
      <c r="AA103" s="246">
        <f t="shared" si="128"/>
        <v>-5.6857173584625876E-3</v>
      </c>
      <c r="AB103" s="247">
        <f t="shared" si="129"/>
        <v>1.3203043598673126E-3</v>
      </c>
      <c r="AC103" s="247">
        <f t="shared" si="130"/>
        <v>-4.365412998595275E-3</v>
      </c>
      <c r="AD103" s="248">
        <f t="shared" si="131"/>
        <v>1.7432036026846341E-7</v>
      </c>
      <c r="AH103">
        <f t="shared" si="132"/>
        <v>-8.9950381759617906E-3</v>
      </c>
      <c r="AI103">
        <f t="shared" si="133"/>
        <v>0.98676867547352465</v>
      </c>
      <c r="AJ103">
        <f t="shared" si="134"/>
        <v>-0.60117817477840552</v>
      </c>
      <c r="AK103">
        <f t="shared" si="135"/>
        <v>-0.48982132666031913</v>
      </c>
      <c r="AL103">
        <f t="shared" si="136"/>
        <v>-1.597802312472711</v>
      </c>
      <c r="AM103">
        <f t="shared" si="137"/>
        <v>-1.0273773254373952</v>
      </c>
      <c r="AN103">
        <f t="shared" si="172"/>
        <v>-1.0824054386712223</v>
      </c>
      <c r="AO103">
        <f t="shared" si="172"/>
        <v>-1.0823263154935683</v>
      </c>
      <c r="AP103">
        <f t="shared" si="172"/>
        <v>-1.0819823306192207</v>
      </c>
      <c r="AQ103">
        <f t="shared" si="172"/>
        <v>-1.0804894482710652</v>
      </c>
      <c r="AR103">
        <f t="shared" si="172"/>
        <v>-1.0740581530752098</v>
      </c>
      <c r="AS103">
        <f t="shared" si="172"/>
        <v>-1.0471799462597473</v>
      </c>
      <c r="AT103">
        <f t="shared" si="172"/>
        <v>-0.94613822854760921</v>
      </c>
      <c r="AU103">
        <f t="shared" si="138"/>
        <v>-0.64971001849612353</v>
      </c>
      <c r="AV103" s="246">
        <f t="shared" si="139"/>
        <v>-7.9499284076614968E-3</v>
      </c>
      <c r="AW103" s="247">
        <f t="shared" si="140"/>
        <v>3.5845154090662218E-3</v>
      </c>
      <c r="AX103" s="248">
        <f t="shared" si="141"/>
        <v>1.2848750717833184E-6</v>
      </c>
      <c r="AY103" s="247">
        <f t="shared" si="142"/>
        <v>6.8938362265654248E-3</v>
      </c>
      <c r="BA103">
        <f t="shared" si="143"/>
        <v>-2.2642110491989092E-3</v>
      </c>
      <c r="BB103">
        <f t="shared" si="144"/>
        <v>0.83028047679161854</v>
      </c>
      <c r="BC103">
        <f t="shared" si="145"/>
        <v>-0.98267635644823481</v>
      </c>
      <c r="BD103">
        <f t="shared" si="146"/>
        <v>-9.76132377906197E-3</v>
      </c>
      <c r="BE103">
        <f t="shared" si="147"/>
        <v>-3.0841415029532251</v>
      </c>
      <c r="BF103">
        <f t="shared" si="148"/>
        <v>-34.802607811973282</v>
      </c>
      <c r="BG103">
        <f t="shared" si="173"/>
        <v>-3.0733896190281231</v>
      </c>
      <c r="BH103">
        <f t="shared" si="173"/>
        <v>-3.0733892966047112</v>
      </c>
      <c r="BI103">
        <f t="shared" si="173"/>
        <v>-3.0733911976326849</v>
      </c>
      <c r="BJ103">
        <f t="shared" si="173"/>
        <v>-3.0733799890530045</v>
      </c>
      <c r="BK103">
        <f t="shared" si="173"/>
        <v>-3.0734460754151045</v>
      </c>
      <c r="BL103">
        <f t="shared" si="173"/>
        <v>-3.0730564225140728</v>
      </c>
      <c r="BM103">
        <f t="shared" si="173"/>
        <v>-3.0753537130306521</v>
      </c>
      <c r="BN103">
        <f t="shared" si="149"/>
        <v>-3.061804035323529</v>
      </c>
      <c r="BQ103">
        <f t="shared" si="154"/>
        <v>-2.4915230221856793E-2</v>
      </c>
      <c r="BR103">
        <v>41000</v>
      </c>
      <c r="BS103">
        <f t="shared" si="155"/>
        <v>-2.2610775610691674E-2</v>
      </c>
      <c r="BT103">
        <f t="shared" si="156"/>
        <v>-1.3176240006311749E-2</v>
      </c>
      <c r="BU103">
        <f t="shared" si="157"/>
        <v>-9.4345356043799254E-3</v>
      </c>
      <c r="BV103">
        <f t="shared" si="158"/>
        <v>1.047152255111623</v>
      </c>
      <c r="BW103">
        <f t="shared" si="159"/>
        <v>-0.69495610707952205</v>
      </c>
      <c r="BX103">
        <f t="shared" si="160"/>
        <v>-1.4744180982590407</v>
      </c>
      <c r="BY103">
        <f t="shared" si="161"/>
        <v>-0.90798467188202492</v>
      </c>
      <c r="BZ103">
        <f t="shared" si="174"/>
        <v>5.3065717291425809</v>
      </c>
      <c r="CA103">
        <f t="shared" si="174"/>
        <v>5.3067547540370441</v>
      </c>
      <c r="CB103">
        <f t="shared" si="174"/>
        <v>5.307421445387857</v>
      </c>
      <c r="CC103">
        <f t="shared" si="174"/>
        <v>5.3098444224929926</v>
      </c>
      <c r="CD103">
        <f t="shared" si="174"/>
        <v>5.3185786870802323</v>
      </c>
      <c r="CE103">
        <f t="shared" si="174"/>
        <v>5.3491937689650175</v>
      </c>
      <c r="CF103">
        <f t="shared" si="174"/>
        <v>5.4478521668567428</v>
      </c>
      <c r="CG103">
        <f t="shared" si="162"/>
        <v>5.7125386017645363</v>
      </c>
      <c r="CI103" s="23">
        <f t="shared" si="163"/>
        <v>41000</v>
      </c>
      <c r="CJ103" s="86">
        <f t="shared" si="164"/>
        <v>-1.5480694617476868E-2</v>
      </c>
      <c r="CK103" s="86">
        <f t="shared" si="165"/>
        <v>-1.3176240006311749E-2</v>
      </c>
      <c r="CL103">
        <f t="shared" si="166"/>
        <v>-2.3044546111651186E-3</v>
      </c>
      <c r="CM103">
        <f t="shared" si="167"/>
        <v>0.83030364907727638</v>
      </c>
      <c r="CN103">
        <f t="shared" si="168"/>
        <v>-0.99760812431179668</v>
      </c>
      <c r="CO103">
        <f t="shared" si="169"/>
        <v>3.0818146805442201</v>
      </c>
      <c r="CP103">
        <f t="shared" si="170"/>
        <v>33.447176191900859</v>
      </c>
      <c r="CQ103">
        <f t="shared" si="175"/>
        <v>9.3538133033510853</v>
      </c>
      <c r="CR103">
        <f t="shared" si="175"/>
        <v>9.3538129683004083</v>
      </c>
      <c r="CS103">
        <f t="shared" si="175"/>
        <v>9.3538149441597618</v>
      </c>
      <c r="CT103">
        <f t="shared" si="175"/>
        <v>9.3538032921268162</v>
      </c>
      <c r="CU103">
        <f t="shared" si="175"/>
        <v>9.3538720063276628</v>
      </c>
      <c r="CV103">
        <f t="shared" si="175"/>
        <v>9.3534667810788505</v>
      </c>
      <c r="CW103">
        <f t="shared" si="175"/>
        <v>9.3558563310585416</v>
      </c>
      <c r="CX103">
        <f t="shared" si="171"/>
        <v>9.3417593779008286</v>
      </c>
    </row>
    <row r="104" spans="1:102" ht="12.95" customHeight="1">
      <c r="A104" s="47" t="s">
        <v>73</v>
      </c>
      <c r="B104" s="48"/>
      <c r="C104" s="51">
        <v>45591.72</v>
      </c>
      <c r="D104" s="51" t="s">
        <v>16</v>
      </c>
      <c r="E104">
        <f t="shared" si="121"/>
        <v>5054.9821799527163</v>
      </c>
      <c r="F104">
        <f t="shared" si="122"/>
        <v>5055</v>
      </c>
      <c r="G104">
        <f t="shared" si="123"/>
        <v>-6.4419849950354546E-3</v>
      </c>
      <c r="H104" s="116"/>
      <c r="I104" s="116">
        <f t="shared" si="176"/>
        <v>-6.4419849950354546E-3</v>
      </c>
      <c r="K104" s="165"/>
      <c r="L104" s="116"/>
      <c r="M104" s="116"/>
      <c r="N104" s="116"/>
      <c r="O104" s="40"/>
      <c r="P104" s="116"/>
      <c r="Q104" s="293">
        <f t="shared" si="124"/>
        <v>30573.22</v>
      </c>
      <c r="R104" s="8">
        <f t="shared" si="125"/>
        <v>4.1499170676261946E-5</v>
      </c>
      <c r="S104" s="8">
        <v>0.1</v>
      </c>
      <c r="T104" s="167">
        <f t="shared" si="126"/>
        <v>4.1499170676261946E-6</v>
      </c>
      <c r="U104" s="116"/>
      <c r="V104" s="116"/>
      <c r="W104" s="25"/>
      <c r="X104" s="252"/>
      <c r="Y104" s="41"/>
      <c r="Z104">
        <f t="shared" si="127"/>
        <v>5055</v>
      </c>
      <c r="AA104" s="246">
        <f t="shared" si="128"/>
        <v>-5.7443457803357861E-3</v>
      </c>
      <c r="AB104" s="247">
        <f t="shared" si="129"/>
        <v>-6.9763921469966853E-4</v>
      </c>
      <c r="AC104" s="247">
        <f t="shared" si="130"/>
        <v>-6.4419849950354546E-3</v>
      </c>
      <c r="AD104" s="248">
        <f t="shared" si="131"/>
        <v>4.8670047388677019E-8</v>
      </c>
      <c r="AH104">
        <f t="shared" si="132"/>
        <v>-9.0331695985322955E-3</v>
      </c>
      <c r="AI104">
        <f t="shared" si="133"/>
        <v>0.99137508422483933</v>
      </c>
      <c r="AJ104">
        <f t="shared" si="134"/>
        <v>-0.60866573049291806</v>
      </c>
      <c r="AK104">
        <f t="shared" si="135"/>
        <v>-0.48992408680107918</v>
      </c>
      <c r="AL104">
        <f t="shared" si="136"/>
        <v>-1.588399104769366</v>
      </c>
      <c r="AM104">
        <f t="shared" si="137"/>
        <v>-1.0177595452203481</v>
      </c>
      <c r="AN104">
        <f t="shared" si="172"/>
        <v>-1.0741178685290222</v>
      </c>
      <c r="AO104">
        <f t="shared" si="172"/>
        <v>-1.074032581425427</v>
      </c>
      <c r="AP104">
        <f t="shared" si="172"/>
        <v>-1.0736674892082954</v>
      </c>
      <c r="AQ104">
        <f t="shared" si="172"/>
        <v>-1.0721073911736179</v>
      </c>
      <c r="AR104">
        <f t="shared" si="172"/>
        <v>-1.0654905402007211</v>
      </c>
      <c r="AS104">
        <f t="shared" si="172"/>
        <v>-1.0382612117980685</v>
      </c>
      <c r="AT104">
        <f t="shared" si="172"/>
        <v>-0.93728298081079076</v>
      </c>
      <c r="AU104">
        <f t="shared" si="138"/>
        <v>-0.64334441024928779</v>
      </c>
      <c r="AV104" s="246">
        <f t="shared" si="139"/>
        <v>-8.0036765693077012E-3</v>
      </c>
      <c r="AW104" s="247">
        <f t="shared" si="140"/>
        <v>1.5616915742722465E-3</v>
      </c>
      <c r="AX104" s="248">
        <f t="shared" si="141"/>
        <v>2.4388805731529281E-7</v>
      </c>
      <c r="AY104" s="247">
        <f t="shared" si="142"/>
        <v>4.8505153924687568E-3</v>
      </c>
      <c r="BA104">
        <f t="shared" si="143"/>
        <v>-2.2593307889719155E-3</v>
      </c>
      <c r="BB104">
        <f t="shared" si="144"/>
        <v>0.83037453332739308</v>
      </c>
      <c r="BC104">
        <f t="shared" si="145"/>
        <v>-0.98098010126652713</v>
      </c>
      <c r="BD104">
        <f t="shared" si="146"/>
        <v>-1.127834456382283E-2</v>
      </c>
      <c r="BE104">
        <f t="shared" si="147"/>
        <v>-3.0752006862367636</v>
      </c>
      <c r="BF104">
        <f t="shared" si="148"/>
        <v>-30.113060010776035</v>
      </c>
      <c r="BG104">
        <f t="shared" si="173"/>
        <v>-3.0627785207626705</v>
      </c>
      <c r="BH104">
        <f t="shared" si="173"/>
        <v>-3.0627781501025364</v>
      </c>
      <c r="BI104">
        <f t="shared" si="173"/>
        <v>-3.0627803372455276</v>
      </c>
      <c r="BJ104">
        <f t="shared" si="173"/>
        <v>-3.0627674316318645</v>
      </c>
      <c r="BK104">
        <f t="shared" si="173"/>
        <v>-3.0628435832364178</v>
      </c>
      <c r="BL104">
        <f t="shared" si="173"/>
        <v>-3.0623942320773097</v>
      </c>
      <c r="BM104">
        <f t="shared" si="173"/>
        <v>-3.0650455098020508</v>
      </c>
      <c r="BN104">
        <f t="shared" si="149"/>
        <v>-3.0493939221283397</v>
      </c>
      <c r="BQ104">
        <f t="shared" si="154"/>
        <v>-2.5748430983432748E-2</v>
      </c>
      <c r="BR104">
        <v>42000</v>
      </c>
      <c r="BS104">
        <f t="shared" si="155"/>
        <v>-2.3581107700321711E-2</v>
      </c>
      <c r="BT104">
        <f t="shared" si="156"/>
        <v>-1.3520022421306673E-2</v>
      </c>
      <c r="BU104">
        <f t="shared" si="157"/>
        <v>-1.0061085279015038E-2</v>
      </c>
      <c r="BV104">
        <f t="shared" si="158"/>
        <v>1.2063368674988328</v>
      </c>
      <c r="BW104">
        <f t="shared" si="159"/>
        <v>-0.89419669528357903</v>
      </c>
      <c r="BX104">
        <f t="shared" si="160"/>
        <v>-1.1361433754607086</v>
      </c>
      <c r="BY104">
        <f t="shared" si="161"/>
        <v>-0.63825136534972582</v>
      </c>
      <c r="BZ104">
        <f t="shared" si="174"/>
        <v>5.5684367455682331</v>
      </c>
      <c r="CA104">
        <f t="shared" si="174"/>
        <v>5.5690720753989487</v>
      </c>
      <c r="CB104">
        <f t="shared" si="174"/>
        <v>5.5707866096004777</v>
      </c>
      <c r="CC104">
        <f t="shared" si="174"/>
        <v>5.5754009341570399</v>
      </c>
      <c r="CD104">
        <f t="shared" si="174"/>
        <v>5.5877301783865709</v>
      </c>
      <c r="CE104">
        <f t="shared" si="174"/>
        <v>5.6200721922205235</v>
      </c>
      <c r="CF104">
        <f t="shared" si="174"/>
        <v>5.7013369233673359</v>
      </c>
      <c r="CG104">
        <f t="shared" si="162"/>
        <v>5.8893610530655192</v>
      </c>
      <c r="CI104" s="23">
        <f t="shared" si="163"/>
        <v>42000</v>
      </c>
      <c r="CJ104" s="86">
        <f t="shared" si="164"/>
        <v>-1.568734570441771E-2</v>
      </c>
      <c r="CK104" s="86">
        <f t="shared" si="165"/>
        <v>-1.3520022421306673E-2</v>
      </c>
      <c r="CL104">
        <f t="shared" si="166"/>
        <v>-2.1673232831110377E-3</v>
      </c>
      <c r="CM104">
        <f t="shared" si="167"/>
        <v>0.83302262758846712</v>
      </c>
      <c r="CN104">
        <f t="shared" si="168"/>
        <v>-0.94992159839559664</v>
      </c>
      <c r="CO104">
        <f t="shared" si="169"/>
        <v>-2.952737669176241</v>
      </c>
      <c r="CP104">
        <f t="shared" si="170"/>
        <v>-10.55864160596683</v>
      </c>
      <c r="CQ104">
        <f t="shared" si="175"/>
        <v>9.6487301679431141</v>
      </c>
      <c r="CR104">
        <f t="shared" si="175"/>
        <v>9.648731077135972</v>
      </c>
      <c r="CS104">
        <f t="shared" si="175"/>
        <v>9.6487255919656381</v>
      </c>
      <c r="CT104">
        <f t="shared" si="175"/>
        <v>9.648758684161578</v>
      </c>
      <c r="CU104">
        <f t="shared" si="175"/>
        <v>9.6485590417441536</v>
      </c>
      <c r="CV104">
        <f t="shared" si="175"/>
        <v>9.6497636055883458</v>
      </c>
      <c r="CW104">
        <f t="shared" si="175"/>
        <v>9.6425007132383538</v>
      </c>
      <c r="CX104">
        <f t="shared" si="171"/>
        <v>9.6864847444338427</v>
      </c>
    </row>
    <row r="105" spans="1:102" ht="12.95" customHeight="1">
      <c r="A105" s="47" t="s">
        <v>73</v>
      </c>
      <c r="B105" s="48"/>
      <c r="C105" s="51">
        <v>45959.73</v>
      </c>
      <c r="D105" s="51" t="s">
        <v>16</v>
      </c>
      <c r="E105">
        <f t="shared" si="121"/>
        <v>6072.9844889681817</v>
      </c>
      <c r="F105">
        <f t="shared" si="122"/>
        <v>6073</v>
      </c>
      <c r="G105">
        <f t="shared" si="123"/>
        <v>-5.6072709921863861E-3</v>
      </c>
      <c r="H105" s="116"/>
      <c r="I105" s="116">
        <f t="shared" si="176"/>
        <v>-5.6072709921863861E-3</v>
      </c>
      <c r="K105" s="165"/>
      <c r="L105" s="116"/>
      <c r="M105" s="116"/>
      <c r="N105" s="116"/>
      <c r="O105" s="40"/>
      <c r="P105" s="116"/>
      <c r="Q105" s="293">
        <f t="shared" si="124"/>
        <v>30941.230000000003</v>
      </c>
      <c r="R105" s="8">
        <f t="shared" si="125"/>
        <v>3.1441487979814901E-5</v>
      </c>
      <c r="S105" s="8">
        <v>0.1</v>
      </c>
      <c r="T105" s="167">
        <f t="shared" si="126"/>
        <v>3.1441487979814901E-6</v>
      </c>
      <c r="U105" s="116"/>
      <c r="V105" s="116"/>
      <c r="W105" s="25"/>
      <c r="X105" s="252"/>
      <c r="Y105" s="41"/>
      <c r="Z105">
        <f t="shared" si="127"/>
        <v>6073</v>
      </c>
      <c r="AA105" s="246">
        <f t="shared" si="128"/>
        <v>-7.1730861084456244E-3</v>
      </c>
      <c r="AB105" s="247">
        <f t="shared" si="129"/>
        <v>1.5658151162592383E-3</v>
      </c>
      <c r="AC105" s="247">
        <f t="shared" si="130"/>
        <v>-5.6072709921863861E-3</v>
      </c>
      <c r="AD105" s="248">
        <f t="shared" si="131"/>
        <v>2.4517769783059319E-7</v>
      </c>
      <c r="AH105">
        <f t="shared" si="132"/>
        <v>-9.8856193107031542E-3</v>
      </c>
      <c r="AI105">
        <f t="shared" si="133"/>
        <v>1.1401413211284948</v>
      </c>
      <c r="AJ105">
        <f t="shared" si="134"/>
        <v>-0.8203560114414663</v>
      </c>
      <c r="AK105">
        <f t="shared" si="135"/>
        <v>-0.46953211829688507</v>
      </c>
      <c r="AL105">
        <f t="shared" si="136"/>
        <v>-1.2807436559939394</v>
      </c>
      <c r="AM105">
        <f t="shared" si="137"/>
        <v>-0.74512193146772043</v>
      </c>
      <c r="AN105">
        <f t="shared" si="172"/>
        <v>-0.82218811282481474</v>
      </c>
      <c r="AO105">
        <f t="shared" si="172"/>
        <v>-0.82175912797860096</v>
      </c>
      <c r="AP105">
        <f t="shared" si="172"/>
        <v>-0.82047431169253904</v>
      </c>
      <c r="AQ105">
        <f t="shared" si="172"/>
        <v>-0.8166368091410765</v>
      </c>
      <c r="AR105">
        <f t="shared" si="172"/>
        <v>-0.80526691781207571</v>
      </c>
      <c r="AS105">
        <f t="shared" si="172"/>
        <v>-0.77233793239563142</v>
      </c>
      <c r="AT105">
        <f t="shared" si="172"/>
        <v>-0.68233862019430058</v>
      </c>
      <c r="AU105">
        <f t="shared" si="138"/>
        <v>-0.46333915482488752</v>
      </c>
      <c r="AV105" s="246">
        <f t="shared" si="139"/>
        <v>-9.1906484884823302E-3</v>
      </c>
      <c r="AW105" s="247">
        <f t="shared" si="140"/>
        <v>3.583377496295944E-3</v>
      </c>
      <c r="AX105" s="248">
        <f t="shared" si="141"/>
        <v>1.2840594280960189E-6</v>
      </c>
      <c r="AY105" s="247">
        <f t="shared" si="142"/>
        <v>6.2959106985534747E-3</v>
      </c>
      <c r="BA105">
        <f t="shared" si="143"/>
        <v>-2.0175623800367066E-3</v>
      </c>
      <c r="BB105">
        <f t="shared" si="144"/>
        <v>0.8386958860029613</v>
      </c>
      <c r="BC105">
        <f t="shared" si="145"/>
        <v>-0.90036591960927315</v>
      </c>
      <c r="BD105">
        <f t="shared" si="146"/>
        <v>-5.3674787448394629E-2</v>
      </c>
      <c r="BE105">
        <f t="shared" si="147"/>
        <v>-2.8203624829807881</v>
      </c>
      <c r="BF105">
        <f t="shared" si="148"/>
        <v>-6.1724345776975715</v>
      </c>
      <c r="BG105">
        <f t="shared" si="173"/>
        <v>-2.7615300400488709</v>
      </c>
      <c r="BH105">
        <f t="shared" si="173"/>
        <v>-2.7615289227443949</v>
      </c>
      <c r="BI105">
        <f t="shared" si="173"/>
        <v>-2.7615360001510778</v>
      </c>
      <c r="BJ105">
        <f t="shared" si="173"/>
        <v>-2.7614911689844983</v>
      </c>
      <c r="BK105">
        <f t="shared" si="173"/>
        <v>-2.7617751342287731</v>
      </c>
      <c r="BL105">
        <f t="shared" si="173"/>
        <v>-2.7599759238746757</v>
      </c>
      <c r="BM105">
        <f t="shared" si="173"/>
        <v>-2.7713541410997298</v>
      </c>
      <c r="BN105">
        <f t="shared" si="149"/>
        <v>-2.6984634989977327</v>
      </c>
      <c r="BQ105">
        <f t="shared" si="154"/>
        <v>-2.5629585208697212E-2</v>
      </c>
      <c r="BR105">
        <v>43000</v>
      </c>
      <c r="BS105">
        <f t="shared" si="155"/>
        <v>-2.3790490859166329E-2</v>
      </c>
      <c r="BT105">
        <f t="shared" si="156"/>
        <v>-1.3857618327326838E-2</v>
      </c>
      <c r="BU105">
        <f t="shared" si="157"/>
        <v>-9.9328725318394914E-3</v>
      </c>
      <c r="BV105">
        <f t="shared" si="158"/>
        <v>1.3784161734776927</v>
      </c>
      <c r="BW105">
        <f t="shared" si="159"/>
        <v>-0.99986557750406169</v>
      </c>
      <c r="BX105">
        <f t="shared" si="160"/>
        <v>-0.68837730467167035</v>
      </c>
      <c r="BY105">
        <f t="shared" si="161"/>
        <v>-0.35845667635279443</v>
      </c>
      <c r="BZ105">
        <f t="shared" si="174"/>
        <v>5.8697476770463588</v>
      </c>
      <c r="CA105">
        <f t="shared" si="174"/>
        <v>5.8706977929237825</v>
      </c>
      <c r="CB105">
        <f t="shared" si="174"/>
        <v>5.872813348430892</v>
      </c>
      <c r="CC105">
        <f t="shared" si="174"/>
        <v>5.8775169388004924</v>
      </c>
      <c r="CD105">
        <f t="shared" si="174"/>
        <v>5.8879408534319797</v>
      </c>
      <c r="CE105">
        <f t="shared" si="174"/>
        <v>5.9108834975957132</v>
      </c>
      <c r="CF105">
        <f t="shared" si="174"/>
        <v>5.9606851746904725</v>
      </c>
      <c r="CG105">
        <f t="shared" si="162"/>
        <v>6.066183504366502</v>
      </c>
      <c r="CI105" s="23">
        <f t="shared" si="163"/>
        <v>43000</v>
      </c>
      <c r="CJ105" s="86">
        <f t="shared" si="164"/>
        <v>-1.5696712676857721E-2</v>
      </c>
      <c r="CK105" s="86">
        <f t="shared" si="165"/>
        <v>-1.3857618327326838E-2</v>
      </c>
      <c r="CL105">
        <f t="shared" si="166"/>
        <v>-1.8390943495308833E-3</v>
      </c>
      <c r="CM105">
        <f t="shared" si="167"/>
        <v>0.8463596364370195</v>
      </c>
      <c r="CN105">
        <f t="shared" si="168"/>
        <v>-0.84121880435065444</v>
      </c>
      <c r="CO105">
        <f t="shared" si="169"/>
        <v>-2.6992861918713933</v>
      </c>
      <c r="CP105">
        <f t="shared" si="170"/>
        <v>-4.4477924792799515</v>
      </c>
      <c r="CQ105">
        <f t="shared" si="175"/>
        <v>9.9464881628108657</v>
      </c>
      <c r="CR105">
        <f t="shared" si="175"/>
        <v>9.9464891366643382</v>
      </c>
      <c r="CS105">
        <f t="shared" si="175"/>
        <v>9.9464825291064916</v>
      </c>
      <c r="CT105">
        <f t="shared" si="175"/>
        <v>9.9465273616214063</v>
      </c>
      <c r="CU105">
        <f t="shared" si="175"/>
        <v>9.9462231940827976</v>
      </c>
      <c r="CV105">
        <f t="shared" si="175"/>
        <v>9.9482878734646345</v>
      </c>
      <c r="CW105">
        <f t="shared" si="175"/>
        <v>9.9343204063169726</v>
      </c>
      <c r="CX105">
        <f t="shared" si="171"/>
        <v>10.031210110966855</v>
      </c>
    </row>
    <row r="106" spans="1:102" ht="12.95" customHeight="1">
      <c r="A106" s="47" t="s">
        <v>73</v>
      </c>
      <c r="B106" s="48"/>
      <c r="C106" s="51">
        <v>45959.732000000004</v>
      </c>
      <c r="D106" s="51" t="s">
        <v>16</v>
      </c>
      <c r="E106">
        <f t="shared" si="121"/>
        <v>6072.9900214390882</v>
      </c>
      <c r="F106">
        <f t="shared" si="122"/>
        <v>6073</v>
      </c>
      <c r="G106">
        <f t="shared" si="123"/>
        <v>-3.6072709917789325E-3</v>
      </c>
      <c r="H106" s="116"/>
      <c r="I106" s="116">
        <f t="shared" si="176"/>
        <v>-3.6072709917789325E-3</v>
      </c>
      <c r="K106" s="117"/>
      <c r="L106" s="116"/>
      <c r="M106" s="116"/>
      <c r="N106" s="116"/>
      <c r="O106" s="40"/>
      <c r="P106" s="116"/>
      <c r="Q106" s="293">
        <f t="shared" si="124"/>
        <v>30941.232000000004</v>
      </c>
      <c r="R106" s="8">
        <f t="shared" si="125"/>
        <v>1.3012404008129763E-5</v>
      </c>
      <c r="S106" s="8">
        <v>0.1</v>
      </c>
      <c r="T106" s="167">
        <f t="shared" si="126"/>
        <v>1.3012404008129764E-6</v>
      </c>
      <c r="U106" s="116"/>
      <c r="V106" s="116"/>
      <c r="W106" s="25"/>
      <c r="X106" s="252"/>
      <c r="Y106" s="41"/>
      <c r="Z106">
        <f t="shared" si="127"/>
        <v>6073</v>
      </c>
      <c r="AA106" s="246">
        <f t="shared" si="128"/>
        <v>-7.1730861084456244E-3</v>
      </c>
      <c r="AB106" s="247">
        <f t="shared" si="129"/>
        <v>3.5658151166666919E-3</v>
      </c>
      <c r="AC106" s="247">
        <f t="shared" si="130"/>
        <v>-3.6072709917789325E-3</v>
      </c>
      <c r="AD106" s="248">
        <f t="shared" si="131"/>
        <v>1.2715037446248694E-6</v>
      </c>
      <c r="AH106">
        <f t="shared" si="132"/>
        <v>-9.8856193107031542E-3</v>
      </c>
      <c r="AI106">
        <f t="shared" si="133"/>
        <v>1.1401413211284948</v>
      </c>
      <c r="AJ106">
        <f t="shared" si="134"/>
        <v>-0.8203560114414663</v>
      </c>
      <c r="AK106">
        <f t="shared" si="135"/>
        <v>-0.46953211829688507</v>
      </c>
      <c r="AL106">
        <f t="shared" si="136"/>
        <v>-1.2807436559939394</v>
      </c>
      <c r="AM106">
        <f t="shared" si="137"/>
        <v>-0.74512193146772043</v>
      </c>
      <c r="AN106">
        <f t="shared" si="172"/>
        <v>-0.82218811282481474</v>
      </c>
      <c r="AO106">
        <f t="shared" si="172"/>
        <v>-0.82175912797860096</v>
      </c>
      <c r="AP106">
        <f t="shared" si="172"/>
        <v>-0.82047431169253904</v>
      </c>
      <c r="AQ106">
        <f t="shared" si="172"/>
        <v>-0.8166368091410765</v>
      </c>
      <c r="AR106">
        <f t="shared" si="172"/>
        <v>-0.80526691781207571</v>
      </c>
      <c r="AS106">
        <f t="shared" si="172"/>
        <v>-0.77233793239563142</v>
      </c>
      <c r="AT106">
        <f t="shared" si="172"/>
        <v>-0.68233862019430058</v>
      </c>
      <c r="AU106">
        <f t="shared" si="138"/>
        <v>-0.46333915482488752</v>
      </c>
      <c r="AV106" s="246">
        <f t="shared" si="139"/>
        <v>-9.1906484884823302E-3</v>
      </c>
      <c r="AW106" s="247">
        <f t="shared" si="140"/>
        <v>5.5833774967033976E-3</v>
      </c>
      <c r="AX106" s="248">
        <f t="shared" si="141"/>
        <v>3.1174104270693896E-6</v>
      </c>
      <c r="AY106" s="247">
        <f t="shared" si="142"/>
        <v>8.2959106989609274E-3</v>
      </c>
      <c r="BA106">
        <f t="shared" si="143"/>
        <v>-2.0175623800367066E-3</v>
      </c>
      <c r="BB106">
        <f t="shared" si="144"/>
        <v>0.8386958860029613</v>
      </c>
      <c r="BC106">
        <f t="shared" si="145"/>
        <v>-0.90036591960927315</v>
      </c>
      <c r="BD106">
        <f t="shared" si="146"/>
        <v>-5.3674787448394629E-2</v>
      </c>
      <c r="BE106">
        <f t="shared" si="147"/>
        <v>-2.8203624829807881</v>
      </c>
      <c r="BF106">
        <f t="shared" si="148"/>
        <v>-6.1724345776975715</v>
      </c>
      <c r="BG106">
        <f t="shared" si="173"/>
        <v>-2.7615300400488709</v>
      </c>
      <c r="BH106">
        <f t="shared" si="173"/>
        <v>-2.7615289227443949</v>
      </c>
      <c r="BI106">
        <f t="shared" si="173"/>
        <v>-2.7615360001510778</v>
      </c>
      <c r="BJ106">
        <f t="shared" si="173"/>
        <v>-2.7614911689844983</v>
      </c>
      <c r="BK106">
        <f t="shared" si="173"/>
        <v>-2.7617751342287731</v>
      </c>
      <c r="BL106">
        <f t="shared" si="173"/>
        <v>-2.7599759238746757</v>
      </c>
      <c r="BM106">
        <f t="shared" si="173"/>
        <v>-2.7713541410997298</v>
      </c>
      <c r="BN106">
        <f t="shared" si="149"/>
        <v>-2.6984634989977327</v>
      </c>
      <c r="BQ106">
        <f t="shared" si="154"/>
        <v>-2.4268480749104235E-2</v>
      </c>
      <c r="BR106">
        <v>44000</v>
      </c>
      <c r="BS106">
        <f t="shared" si="155"/>
        <v>-2.2932014802197177E-2</v>
      </c>
      <c r="BT106">
        <f t="shared" si="156"/>
        <v>-1.4189027724372253E-2</v>
      </c>
      <c r="BU106">
        <f t="shared" si="157"/>
        <v>-8.7429870778249243E-3</v>
      </c>
      <c r="BV106">
        <f t="shared" si="158"/>
        <v>1.4856101577365919</v>
      </c>
      <c r="BW106">
        <f t="shared" si="159"/>
        <v>-0.85872325117766979</v>
      </c>
      <c r="BX106">
        <f t="shared" si="160"/>
        <v>-0.13395723705315957</v>
      </c>
      <c r="BY106">
        <f t="shared" si="161"/>
        <v>-6.7078956965680073E-2</v>
      </c>
      <c r="BZ106">
        <f t="shared" si="174"/>
        <v>6.204736662850185</v>
      </c>
      <c r="CA106">
        <f t="shared" si="174"/>
        <v>6.2050050924479301</v>
      </c>
      <c r="CB106">
        <f t="shared" si="174"/>
        <v>6.2055545745930116</v>
      </c>
      <c r="CC106">
        <f t="shared" si="174"/>
        <v>6.2066793053197635</v>
      </c>
      <c r="CD106">
        <f t="shared" si="174"/>
        <v>6.2089812071054169</v>
      </c>
      <c r="CE106">
        <f t="shared" si="174"/>
        <v>6.2136911219599478</v>
      </c>
      <c r="CF106">
        <f t="shared" si="174"/>
        <v>6.2233233702871464</v>
      </c>
      <c r="CG106">
        <f t="shared" si="162"/>
        <v>6.2430059556674848</v>
      </c>
      <c r="CI106" s="23">
        <f t="shared" si="163"/>
        <v>44000</v>
      </c>
      <c r="CJ106" s="86">
        <f t="shared" si="164"/>
        <v>-1.5525493671279313E-2</v>
      </c>
      <c r="CK106" s="86">
        <f t="shared" si="165"/>
        <v>-1.4189027724372253E-2</v>
      </c>
      <c r="CL106">
        <f t="shared" si="166"/>
        <v>-1.3364659469070597E-3</v>
      </c>
      <c r="CM106">
        <f t="shared" si="167"/>
        <v>0.87077707334247778</v>
      </c>
      <c r="CN106">
        <f t="shared" si="168"/>
        <v>-0.67026381005776103</v>
      </c>
      <c r="CO106">
        <f t="shared" si="169"/>
        <v>-2.4343169726156222</v>
      </c>
      <c r="CP106">
        <f t="shared" si="170"/>
        <v>-2.7088777562872268</v>
      </c>
      <c r="CQ106">
        <f t="shared" si="175"/>
        <v>10.250929559855136</v>
      </c>
      <c r="CR106">
        <f t="shared" si="175"/>
        <v>10.250929864909073</v>
      </c>
      <c r="CS106">
        <f t="shared" si="175"/>
        <v>10.250927217122664</v>
      </c>
      <c r="CT106">
        <f t="shared" si="175"/>
        <v>10.250950199452477</v>
      </c>
      <c r="CU106">
        <f t="shared" si="175"/>
        <v>10.250750735886145</v>
      </c>
      <c r="CV106">
        <f t="shared" si="175"/>
        <v>10.252483321076882</v>
      </c>
      <c r="CW106">
        <f t="shared" si="175"/>
        <v>10.237540472004191</v>
      </c>
      <c r="CX106">
        <f t="shared" si="171"/>
        <v>10.375935477499869</v>
      </c>
    </row>
    <row r="107" spans="1:102" ht="12.95" customHeight="1">
      <c r="A107" s="47" t="s">
        <v>73</v>
      </c>
      <c r="B107" s="48"/>
      <c r="C107" s="51">
        <v>45962.620999999999</v>
      </c>
      <c r="D107" s="51" t="s">
        <v>16</v>
      </c>
      <c r="E107">
        <f t="shared" si="121"/>
        <v>6080.981675662455</v>
      </c>
      <c r="F107">
        <f t="shared" si="122"/>
        <v>6081</v>
      </c>
      <c r="G107">
        <f t="shared" si="123"/>
        <v>-6.6242870016139932E-3</v>
      </c>
      <c r="H107" s="116"/>
      <c r="I107" s="116">
        <f t="shared" si="176"/>
        <v>-6.6242870016139932E-3</v>
      </c>
      <c r="K107" s="117"/>
      <c r="L107" s="116"/>
      <c r="M107" s="116"/>
      <c r="N107" s="116"/>
      <c r="O107" s="40"/>
      <c r="P107" s="116"/>
      <c r="Q107" s="293">
        <f t="shared" si="124"/>
        <v>30944.120999999999</v>
      </c>
      <c r="R107" s="8">
        <f t="shared" si="125"/>
        <v>4.3881178279752108E-5</v>
      </c>
      <c r="S107" s="8">
        <v>0.1</v>
      </c>
      <c r="T107" s="167">
        <f t="shared" si="126"/>
        <v>4.388117827975211E-6</v>
      </c>
      <c r="U107" s="116"/>
      <c r="V107" s="116"/>
      <c r="W107" s="25"/>
      <c r="X107" s="252"/>
      <c r="Y107" s="41"/>
      <c r="Z107">
        <f t="shared" si="127"/>
        <v>6081</v>
      </c>
      <c r="AA107" s="246">
        <f t="shared" si="128"/>
        <v>-7.1821763147438059E-3</v>
      </c>
      <c r="AB107" s="247">
        <f t="shared" si="129"/>
        <v>5.5788931312981266E-4</v>
      </c>
      <c r="AC107" s="247">
        <f t="shared" si="130"/>
        <v>-6.6242870016139932E-3</v>
      </c>
      <c r="AD107" s="248">
        <f t="shared" si="131"/>
        <v>3.1124048570445419E-8</v>
      </c>
      <c r="AH107">
        <f t="shared" si="132"/>
        <v>-9.8902061000220743E-3</v>
      </c>
      <c r="AI107">
        <f t="shared" si="133"/>
        <v>1.141447190062058</v>
      </c>
      <c r="AJ107">
        <f t="shared" si="134"/>
        <v>-0.82194394219658651</v>
      </c>
      <c r="AK107">
        <f t="shared" si="135"/>
        <v>-0.46914037603210834</v>
      </c>
      <c r="AL107">
        <f t="shared" si="136"/>
        <v>-1.27796128386949</v>
      </c>
      <c r="AM107">
        <f t="shared" si="137"/>
        <v>-0.74296058865350512</v>
      </c>
      <c r="AN107">
        <f t="shared" si="172"/>
        <v>-0.8200620009011621</v>
      </c>
      <c r="AO107">
        <f t="shared" si="172"/>
        <v>-0.81962904415587423</v>
      </c>
      <c r="AP107">
        <f t="shared" si="172"/>
        <v>-0.81833529526783066</v>
      </c>
      <c r="AQ107">
        <f t="shared" si="172"/>
        <v>-0.81447995303858667</v>
      </c>
      <c r="AR107">
        <f t="shared" si="172"/>
        <v>-0.80308321019709217</v>
      </c>
      <c r="AS107">
        <f t="shared" si="172"/>
        <v>-0.7701488782682917</v>
      </c>
      <c r="AT107">
        <f t="shared" si="172"/>
        <v>-0.68030375924266895</v>
      </c>
      <c r="AU107">
        <f t="shared" si="138"/>
        <v>-0.46192457521447938</v>
      </c>
      <c r="AV107" s="246">
        <f t="shared" si="139"/>
        <v>-9.1970627249791589E-3</v>
      </c>
      <c r="AW107" s="247">
        <f t="shared" si="140"/>
        <v>2.5727757233651657E-3</v>
      </c>
      <c r="AX107" s="248">
        <f t="shared" si="141"/>
        <v>6.619174922737152E-7</v>
      </c>
      <c r="AY107" s="247">
        <f t="shared" si="142"/>
        <v>5.2808055086434333E-3</v>
      </c>
      <c r="BA107">
        <f t="shared" si="143"/>
        <v>-2.0148864102353522E-3</v>
      </c>
      <c r="BB107">
        <f t="shared" si="144"/>
        <v>0.83880503602896339</v>
      </c>
      <c r="BC107">
        <f t="shared" si="145"/>
        <v>-0.89948189356098229</v>
      </c>
      <c r="BD107">
        <f t="shared" si="146"/>
        <v>-5.40016998841353E-2</v>
      </c>
      <c r="BE107">
        <f t="shared" si="147"/>
        <v>-2.8183351139363446</v>
      </c>
      <c r="BF107">
        <f t="shared" si="148"/>
        <v>-6.1330470092911966</v>
      </c>
      <c r="BG107">
        <f t="shared" si="173"/>
        <v>-2.7591480933147086</v>
      </c>
      <c r="BH107">
        <f t="shared" si="173"/>
        <v>-2.7591469760885809</v>
      </c>
      <c r="BI107">
        <f t="shared" si="173"/>
        <v>-2.7591540597594952</v>
      </c>
      <c r="BJ107">
        <f t="shared" si="173"/>
        <v>-2.7591091460449189</v>
      </c>
      <c r="BK107">
        <f t="shared" si="173"/>
        <v>-2.759393905810422</v>
      </c>
      <c r="BL107">
        <f t="shared" si="173"/>
        <v>-2.757587932546977</v>
      </c>
      <c r="BM107">
        <f t="shared" si="173"/>
        <v>-2.7690196050591145</v>
      </c>
      <c r="BN107">
        <f t="shared" si="149"/>
        <v>-2.6957056960654682</v>
      </c>
      <c r="BQ107">
        <f t="shared" si="154"/>
        <v>-2.1723145671027951E-2</v>
      </c>
      <c r="BR107">
        <v>45000</v>
      </c>
      <c r="BS107">
        <f t="shared" si="155"/>
        <v>-2.1035823047800561E-2</v>
      </c>
      <c r="BT107">
        <f t="shared" si="156"/>
        <v>-1.451425061244291E-2</v>
      </c>
      <c r="BU107">
        <f t="shared" si="157"/>
        <v>-6.5215724353576516E-3</v>
      </c>
      <c r="BV107">
        <f t="shared" si="158"/>
        <v>1.4419083884284063</v>
      </c>
      <c r="BW107">
        <f t="shared" si="159"/>
        <v>-0.43682022591058034</v>
      </c>
      <c r="BX107">
        <f t="shared" si="160"/>
        <v>0.44675492648186771</v>
      </c>
      <c r="BY107">
        <f t="shared" si="161"/>
        <v>0.22716847096243903</v>
      </c>
      <c r="BZ107">
        <f t="shared" si="174"/>
        <v>6.5474458330211025</v>
      </c>
      <c r="CA107">
        <f t="shared" si="174"/>
        <v>6.5466670690661015</v>
      </c>
      <c r="CB107">
        <f t="shared" si="174"/>
        <v>6.5450213101247146</v>
      </c>
      <c r="CC107">
        <f t="shared" si="174"/>
        <v>6.5415457140954496</v>
      </c>
      <c r="CD107">
        <f t="shared" si="174"/>
        <v>6.5342161949748592</v>
      </c>
      <c r="CE107">
        <f t="shared" si="174"/>
        <v>6.5188038321300912</v>
      </c>
      <c r="CF107">
        <f t="shared" si="174"/>
        <v>6.486575363365346</v>
      </c>
      <c r="CG107">
        <f t="shared" si="162"/>
        <v>6.4198284069684668</v>
      </c>
      <c r="CI107" s="23">
        <f t="shared" si="163"/>
        <v>45000</v>
      </c>
      <c r="CJ107" s="86">
        <f t="shared" si="164"/>
        <v>-1.5201573235670302E-2</v>
      </c>
      <c r="CK107" s="86">
        <f t="shared" si="165"/>
        <v>-1.451425061244291E-2</v>
      </c>
      <c r="CL107">
        <f t="shared" si="166"/>
        <v>-6.8732262322739198E-4</v>
      </c>
      <c r="CM107">
        <f t="shared" si="167"/>
        <v>0.90690316064939014</v>
      </c>
      <c r="CN107">
        <f t="shared" si="168"/>
        <v>-0.43547948292677918</v>
      </c>
      <c r="CO107">
        <f t="shared" si="169"/>
        <v>-2.1503236113572561</v>
      </c>
      <c r="CP107">
        <f t="shared" si="170"/>
        <v>-1.8496336625013996</v>
      </c>
      <c r="CQ107">
        <f t="shared" si="175"/>
        <v>10.566099468151807</v>
      </c>
      <c r="CR107">
        <f t="shared" si="175"/>
        <v>10.566099485543026</v>
      </c>
      <c r="CS107">
        <f t="shared" si="175"/>
        <v>10.566099239858838</v>
      </c>
      <c r="CT107">
        <f t="shared" si="175"/>
        <v>10.566102710629393</v>
      </c>
      <c r="CU107">
        <f t="shared" si="175"/>
        <v>10.566053681633159</v>
      </c>
      <c r="CV107">
        <f t="shared" si="175"/>
        <v>10.566746765181939</v>
      </c>
      <c r="CW107">
        <f t="shared" si="175"/>
        <v>10.557044565344512</v>
      </c>
      <c r="CX107">
        <f t="shared" si="171"/>
        <v>10.720660844032881</v>
      </c>
    </row>
    <row r="108" spans="1:102" ht="12.95" customHeight="1">
      <c r="A108" s="47" t="s">
        <v>73</v>
      </c>
      <c r="B108" s="48"/>
      <c r="C108" s="51">
        <v>46017.582000000002</v>
      </c>
      <c r="D108" s="51" t="s">
        <v>16</v>
      </c>
      <c r="E108">
        <f t="shared" si="121"/>
        <v>6233.016742388364</v>
      </c>
      <c r="F108">
        <f t="shared" si="122"/>
        <v>6233</v>
      </c>
      <c r="G108">
        <f t="shared" si="123"/>
        <v>6.052409007679671E-3</v>
      </c>
      <c r="H108" s="116"/>
      <c r="I108" s="116">
        <f t="shared" si="176"/>
        <v>6.052409007679671E-3</v>
      </c>
      <c r="K108" s="117"/>
      <c r="L108" s="116"/>
      <c r="M108" s="116"/>
      <c r="N108" s="116"/>
      <c r="O108" s="40"/>
      <c r="P108" s="116"/>
      <c r="Q108" s="293">
        <f t="shared" si="124"/>
        <v>30999.082000000002</v>
      </c>
      <c r="R108" s="8">
        <f t="shared" si="125"/>
        <v>3.6631654796242017E-5</v>
      </c>
      <c r="S108" s="8">
        <v>0.1</v>
      </c>
      <c r="T108" s="167">
        <f t="shared" si="126"/>
        <v>3.663165479624202E-6</v>
      </c>
      <c r="U108" s="116"/>
      <c r="V108" s="116"/>
      <c r="W108" s="25"/>
      <c r="X108" s="252"/>
      <c r="Y108" s="41"/>
      <c r="Z108">
        <f t="shared" si="127"/>
        <v>6233</v>
      </c>
      <c r="AA108" s="246">
        <f t="shared" si="128"/>
        <v>-7.3471169500166772E-3</v>
      </c>
      <c r="AB108" s="247">
        <f t="shared" si="129"/>
        <v>1.3399525957696348E-2</v>
      </c>
      <c r="AC108" s="247">
        <f t="shared" si="130"/>
        <v>6.052409007679671E-3</v>
      </c>
      <c r="AD108" s="248">
        <f t="shared" si="131"/>
        <v>1.7954729589097824E-5</v>
      </c>
      <c r="AH108">
        <f t="shared" si="132"/>
        <v>-9.9696570406381056E-3</v>
      </c>
      <c r="AI108">
        <f t="shared" si="133"/>
        <v>1.1666082063656649</v>
      </c>
      <c r="AJ108">
        <f t="shared" si="134"/>
        <v>-0.85153984351607726</v>
      </c>
      <c r="AK108">
        <f t="shared" si="135"/>
        <v>-0.46080549646419799</v>
      </c>
      <c r="AL108">
        <f t="shared" si="136"/>
        <v>-1.2238616205842263</v>
      </c>
      <c r="AM108">
        <f t="shared" si="137"/>
        <v>-0.70179673661826814</v>
      </c>
      <c r="AN108">
        <f t="shared" si="172"/>
        <v>-0.77919623748934497</v>
      </c>
      <c r="AO108">
        <f t="shared" si="172"/>
        <v>-0.77868538538375209</v>
      </c>
      <c r="AP108">
        <f t="shared" si="172"/>
        <v>-0.77722184413049322</v>
      </c>
      <c r="AQ108">
        <f t="shared" si="172"/>
        <v>-0.77304054936430888</v>
      </c>
      <c r="AR108">
        <f t="shared" si="172"/>
        <v>-0.76118736696408829</v>
      </c>
      <c r="AS108">
        <f t="shared" si="172"/>
        <v>-0.72828601380563396</v>
      </c>
      <c r="AT108">
        <f t="shared" si="172"/>
        <v>-0.64155979427781773</v>
      </c>
      <c r="AU108">
        <f t="shared" si="138"/>
        <v>-0.43504756261673005</v>
      </c>
      <c r="AV108" s="246">
        <f t="shared" si="139"/>
        <v>-9.3089310212424968E-3</v>
      </c>
      <c r="AW108" s="247">
        <f t="shared" si="140"/>
        <v>1.5361340028922168E-2</v>
      </c>
      <c r="AX108" s="248">
        <f t="shared" si="141"/>
        <v>2.3597076748416651E-5</v>
      </c>
      <c r="AY108" s="247">
        <f t="shared" si="142"/>
        <v>1.7983880119543594E-2</v>
      </c>
      <c r="BA108">
        <f t="shared" si="143"/>
        <v>-1.9618140712258196E-3</v>
      </c>
      <c r="BB108">
        <f t="shared" si="144"/>
        <v>0.84101053044701646</v>
      </c>
      <c r="BC108">
        <f t="shared" si="145"/>
        <v>-0.88193794236126866</v>
      </c>
      <c r="BD108">
        <f t="shared" si="146"/>
        <v>-6.0185949948978253E-2</v>
      </c>
      <c r="BE108">
        <f t="shared" si="147"/>
        <v>-2.7797106177628796</v>
      </c>
      <c r="BF108">
        <f t="shared" si="148"/>
        <v>-5.4662171126629993</v>
      </c>
      <c r="BG108">
        <f t="shared" si="173"/>
        <v>-2.713829779628441</v>
      </c>
      <c r="BH108">
        <f t="shared" si="173"/>
        <v>-2.7138286807737515</v>
      </c>
      <c r="BI108">
        <f t="shared" si="173"/>
        <v>-2.7138357847102568</v>
      </c>
      <c r="BJ108">
        <f t="shared" si="173"/>
        <v>-2.7137898583826119</v>
      </c>
      <c r="BK108">
        <f t="shared" si="173"/>
        <v>-2.7140867510880167</v>
      </c>
      <c r="BL108">
        <f t="shared" si="173"/>
        <v>-2.7121667644155099</v>
      </c>
      <c r="BM108">
        <f t="shared" si="173"/>
        <v>-2.7245538348287663</v>
      </c>
      <c r="BN108">
        <f t="shared" si="149"/>
        <v>-2.6433074403524501</v>
      </c>
      <c r="BQ108">
        <f t="shared" si="154"/>
        <v>-1.8539099852830213E-2</v>
      </c>
      <c r="BR108">
        <v>46000</v>
      </c>
      <c r="BS108">
        <f t="shared" si="155"/>
        <v>-1.8603140824806349E-2</v>
      </c>
      <c r="BT108">
        <f t="shared" si="156"/>
        <v>-1.4833286991538805E-2</v>
      </c>
      <c r="BU108">
        <f t="shared" si="157"/>
        <v>-3.7698538332675427E-3</v>
      </c>
      <c r="BV108">
        <f t="shared" si="158"/>
        <v>1.2860392658296904</v>
      </c>
      <c r="BW108">
        <f t="shared" si="159"/>
        <v>4.8617347334316836E-2</v>
      </c>
      <c r="BX108">
        <f t="shared" si="160"/>
        <v>0.94745221918454503</v>
      </c>
      <c r="BY108">
        <f t="shared" si="161"/>
        <v>0.51266236329167159</v>
      </c>
      <c r="BZ108">
        <f t="shared" si="174"/>
        <v>6.8659748652320447</v>
      </c>
      <c r="CA108">
        <f t="shared" si="174"/>
        <v>6.8651195476503633</v>
      </c>
      <c r="CB108">
        <f t="shared" si="174"/>
        <v>6.8630315096846672</v>
      </c>
      <c r="CC108">
        <f t="shared" si="174"/>
        <v>6.8579460382566246</v>
      </c>
      <c r="CD108">
        <f t="shared" si="174"/>
        <v>6.8456295062845607</v>
      </c>
      <c r="CE108">
        <f t="shared" si="174"/>
        <v>6.8161855465788062</v>
      </c>
      <c r="CF108">
        <f t="shared" si="174"/>
        <v>6.7477458659815825</v>
      </c>
      <c r="CG108">
        <f t="shared" si="162"/>
        <v>6.5966508582694505</v>
      </c>
      <c r="CI108" s="23">
        <f t="shared" si="163"/>
        <v>46000</v>
      </c>
      <c r="CJ108" s="86">
        <f t="shared" si="164"/>
        <v>-1.4769246019562667E-2</v>
      </c>
      <c r="CK108" s="86">
        <f t="shared" si="165"/>
        <v>-1.4833286991538805E-2</v>
      </c>
      <c r="CL108">
        <f t="shared" si="166"/>
        <v>6.4040971976138047E-5</v>
      </c>
      <c r="CM108">
        <f t="shared" si="167"/>
        <v>0.95499713169044664</v>
      </c>
      <c r="CN108">
        <f t="shared" si="168"/>
        <v>-0.1385131888201428</v>
      </c>
      <c r="CO108">
        <f t="shared" si="169"/>
        <v>-1.8387127357671489</v>
      </c>
      <c r="CP108">
        <f t="shared" si="170"/>
        <v>-1.3115115004635314</v>
      </c>
      <c r="CQ108">
        <f t="shared" si="175"/>
        <v>10.896224502977706</v>
      </c>
      <c r="CR108">
        <f t="shared" si="175"/>
        <v>10.896224502978294</v>
      </c>
      <c r="CS108">
        <f t="shared" si="175"/>
        <v>10.896224502943353</v>
      </c>
      <c r="CT108">
        <f t="shared" si="175"/>
        <v>10.89622450501559</v>
      </c>
      <c r="CU108">
        <f t="shared" si="175"/>
        <v>10.896224382119508</v>
      </c>
      <c r="CV108">
        <f t="shared" si="175"/>
        <v>10.896231670855503</v>
      </c>
      <c r="CW108">
        <f t="shared" si="175"/>
        <v>10.895800307233255</v>
      </c>
      <c r="CX108">
        <f t="shared" si="171"/>
        <v>11.065386210565896</v>
      </c>
    </row>
    <row r="109" spans="1:102" ht="12.95" customHeight="1">
      <c r="A109" s="37" t="s">
        <v>78</v>
      </c>
      <c r="B109" s="38" t="s">
        <v>45</v>
      </c>
      <c r="C109" s="37">
        <v>46024.26</v>
      </c>
      <c r="D109" s="37" t="s">
        <v>79</v>
      </c>
      <c r="E109">
        <f t="shared" si="121"/>
        <v>6251.4896627427161</v>
      </c>
      <c r="F109">
        <f t="shared" si="122"/>
        <v>6251.5</v>
      </c>
      <c r="G109">
        <f t="shared" si="123"/>
        <v>-3.736940496310126E-3</v>
      </c>
      <c r="H109" s="116"/>
      <c r="I109" s="116"/>
      <c r="J109" s="116">
        <f>G109</f>
        <v>-3.736940496310126E-3</v>
      </c>
      <c r="K109" s="117"/>
      <c r="L109" s="116"/>
      <c r="M109" s="116"/>
      <c r="N109" s="116"/>
      <c r="O109" s="40"/>
      <c r="P109" s="116"/>
      <c r="Q109" s="293">
        <f t="shared" si="124"/>
        <v>31005.760000000002</v>
      </c>
      <c r="R109" s="8">
        <f t="shared" si="125"/>
        <v>1.3964724272962572E-5</v>
      </c>
      <c r="S109" s="116">
        <v>1</v>
      </c>
      <c r="T109" s="167">
        <f t="shared" si="126"/>
        <v>1.3964724272962572E-5</v>
      </c>
      <c r="U109" s="116"/>
      <c r="V109" s="116"/>
      <c r="W109" s="25"/>
      <c r="X109" s="252"/>
      <c r="Y109" s="41"/>
      <c r="Z109">
        <f t="shared" si="127"/>
        <v>6251.5</v>
      </c>
      <c r="AA109" s="246">
        <f t="shared" si="128"/>
        <v>-7.3661522062922567E-3</v>
      </c>
      <c r="AB109" s="247">
        <f t="shared" si="129"/>
        <v>3.6292117099821306E-3</v>
      </c>
      <c r="AC109" s="247">
        <f t="shared" si="130"/>
        <v>-3.736940496310126E-3</v>
      </c>
      <c r="AD109" s="248">
        <f t="shared" si="131"/>
        <v>1.317117763587142E-5</v>
      </c>
      <c r="AH109">
        <f t="shared" si="132"/>
        <v>-9.9782970580803917E-3</v>
      </c>
      <c r="AI109">
        <f t="shared" si="133"/>
        <v>1.1697137234098927</v>
      </c>
      <c r="AJ109">
        <f t="shared" si="134"/>
        <v>-0.85505813249198592</v>
      </c>
      <c r="AK109">
        <f t="shared" si="135"/>
        <v>-0.45967080839047247</v>
      </c>
      <c r="AL109">
        <f t="shared" si="136"/>
        <v>-1.2171140155781095</v>
      </c>
      <c r="AM109">
        <f t="shared" si="137"/>
        <v>-0.69677314883575692</v>
      </c>
      <c r="AN109">
        <f t="shared" si="172"/>
        <v>-0.77416093920387408</v>
      </c>
      <c r="AO109">
        <f t="shared" si="172"/>
        <v>-0.77364034839707685</v>
      </c>
      <c r="AP109">
        <f t="shared" si="172"/>
        <v>-0.77215627925523922</v>
      </c>
      <c r="AQ109">
        <f t="shared" si="172"/>
        <v>-0.76793729724478688</v>
      </c>
      <c r="AR109">
        <f t="shared" si="172"/>
        <v>-0.75603595185682115</v>
      </c>
      <c r="AS109">
        <f t="shared" si="172"/>
        <v>-0.72315628278498023</v>
      </c>
      <c r="AT109">
        <f t="shared" si="172"/>
        <v>-0.63683389079409525</v>
      </c>
      <c r="AU109">
        <f t="shared" si="138"/>
        <v>-0.4317763472676619</v>
      </c>
      <c r="AV109" s="246">
        <f t="shared" si="139"/>
        <v>-9.3212193625544938E-3</v>
      </c>
      <c r="AW109" s="247">
        <f t="shared" si="140"/>
        <v>5.5842788662443677E-3</v>
      </c>
      <c r="AX109" s="248">
        <f t="shared" si="141"/>
        <v>3.118417045598348E-5</v>
      </c>
      <c r="AY109" s="247">
        <f t="shared" si="142"/>
        <v>8.1964237180325028E-3</v>
      </c>
      <c r="BA109">
        <f t="shared" si="143"/>
        <v>-1.9550671562622371E-3</v>
      </c>
      <c r="BB109">
        <f t="shared" si="144"/>
        <v>0.84129608493254993</v>
      </c>
      <c r="BC109">
        <f t="shared" si="145"/>
        <v>-0.87970556893917073</v>
      </c>
      <c r="BD109">
        <f t="shared" si="146"/>
        <v>-6.0934943523922265E-2</v>
      </c>
      <c r="BE109">
        <f t="shared" si="147"/>
        <v>-2.7749954286937712</v>
      </c>
      <c r="BF109">
        <f t="shared" si="148"/>
        <v>-5.3943418350491292</v>
      </c>
      <c r="BG109">
        <f t="shared" si="173"/>
        <v>-2.7083057488734625</v>
      </c>
      <c r="BH109">
        <f t="shared" si="173"/>
        <v>-2.7083046543430997</v>
      </c>
      <c r="BI109">
        <f t="shared" si="173"/>
        <v>-2.708311748297576</v>
      </c>
      <c r="BJ109">
        <f t="shared" si="173"/>
        <v>-2.7082657699999801</v>
      </c>
      <c r="BK109">
        <f t="shared" si="173"/>
        <v>-2.7085637533968048</v>
      </c>
      <c r="BL109">
        <f t="shared" si="173"/>
        <v>-2.7066318047485622</v>
      </c>
      <c r="BM109">
        <f t="shared" si="173"/>
        <v>-2.7191270878275975</v>
      </c>
      <c r="BN109">
        <f t="shared" si="149"/>
        <v>-2.6369300210715898</v>
      </c>
      <c r="BQ109">
        <f t="shared" si="154"/>
        <v>-1.5329735568088695E-2</v>
      </c>
      <c r="BR109">
        <v>47000</v>
      </c>
      <c r="BS109">
        <f t="shared" si="155"/>
        <v>-1.6179234794985786E-2</v>
      </c>
      <c r="BT109">
        <f t="shared" si="156"/>
        <v>-1.5146136861659949E-2</v>
      </c>
      <c r="BU109">
        <f t="shared" si="157"/>
        <v>-1.0330979333258363E-3</v>
      </c>
      <c r="BV109">
        <f t="shared" si="158"/>
        <v>1.1156393701508058</v>
      </c>
      <c r="BW109">
        <f t="shared" si="159"/>
        <v>0.42026236823555518</v>
      </c>
      <c r="BX109">
        <f t="shared" si="160"/>
        <v>1.3325501418215053</v>
      </c>
      <c r="BY109">
        <f t="shared" si="161"/>
        <v>0.78620904354509447</v>
      </c>
      <c r="BZ109">
        <f t="shared" si="174"/>
        <v>7.1454141089696757</v>
      </c>
      <c r="CA109">
        <f t="shared" si="174"/>
        <v>7.1450577045264891</v>
      </c>
      <c r="CB109">
        <f t="shared" si="174"/>
        <v>7.1439411704996854</v>
      </c>
      <c r="CC109">
        <f t="shared" si="174"/>
        <v>7.1404526674444515</v>
      </c>
      <c r="CD109">
        <f t="shared" si="174"/>
        <v>7.1296424439842019</v>
      </c>
      <c r="CE109">
        <f t="shared" si="174"/>
        <v>7.0969470865007063</v>
      </c>
      <c r="CF109">
        <f t="shared" si="174"/>
        <v>7.004204501055372</v>
      </c>
      <c r="CG109">
        <f t="shared" si="162"/>
        <v>6.7734733095704325</v>
      </c>
      <c r="CI109" s="23">
        <f t="shared" si="163"/>
        <v>47000</v>
      </c>
      <c r="CJ109" s="86">
        <f t="shared" si="164"/>
        <v>-1.4296637634762858E-2</v>
      </c>
      <c r="CK109" s="86">
        <f t="shared" si="165"/>
        <v>-1.5146136861659949E-2</v>
      </c>
      <c r="CL109">
        <f t="shared" si="166"/>
        <v>8.4949922689709061E-4</v>
      </c>
      <c r="CM109">
        <f t="shared" si="167"/>
        <v>1.0137040520924689</v>
      </c>
      <c r="CN109">
        <f t="shared" si="168"/>
        <v>0.20812351290907011</v>
      </c>
      <c r="CO109">
        <f t="shared" si="169"/>
        <v>-1.4900966923800107</v>
      </c>
      <c r="CP109">
        <f t="shared" si="170"/>
        <v>-0.92238979917310981</v>
      </c>
      <c r="CQ109">
        <f t="shared" si="175"/>
        <v>11.245388661091894</v>
      </c>
      <c r="CR109">
        <f t="shared" si="175"/>
        <v>11.245388662259108</v>
      </c>
      <c r="CS109">
        <f t="shared" si="175"/>
        <v>11.245388690031305</v>
      </c>
      <c r="CT109">
        <f t="shared" si="175"/>
        <v>11.2453893508311</v>
      </c>
      <c r="CU109">
        <f t="shared" si="175"/>
        <v>11.245405073114547</v>
      </c>
      <c r="CV109">
        <f t="shared" si="175"/>
        <v>11.245778865099723</v>
      </c>
      <c r="CW109">
        <f t="shared" si="175"/>
        <v>11.25451010403572</v>
      </c>
      <c r="CX109">
        <f t="shared" si="171"/>
        <v>11.41011157709891</v>
      </c>
    </row>
    <row r="110" spans="1:102" ht="12.95" customHeight="1">
      <c r="A110" s="37" t="s">
        <v>78</v>
      </c>
      <c r="B110" s="38" t="s">
        <v>49</v>
      </c>
      <c r="C110" s="37">
        <v>46026.248299999999</v>
      </c>
      <c r="D110" s="37" t="s">
        <v>79</v>
      </c>
      <c r="E110">
        <f t="shared" si="121"/>
        <v>6256.9897686936756</v>
      </c>
      <c r="F110">
        <f t="shared" si="122"/>
        <v>6257</v>
      </c>
      <c r="G110">
        <f t="shared" si="123"/>
        <v>-3.698638996866066E-3</v>
      </c>
      <c r="H110" s="116"/>
      <c r="I110" s="116"/>
      <c r="J110" s="116">
        <f>G110</f>
        <v>-3.698638996866066E-3</v>
      </c>
      <c r="K110" s="117"/>
      <c r="L110" s="116"/>
      <c r="M110" s="116"/>
      <c r="N110" s="116"/>
      <c r="O110" s="40"/>
      <c r="P110" s="116"/>
      <c r="Q110" s="293">
        <f t="shared" si="124"/>
        <v>31007.748299999999</v>
      </c>
      <c r="R110" s="8">
        <f t="shared" si="125"/>
        <v>1.3679930429138419E-5</v>
      </c>
      <c r="S110" s="116">
        <v>1</v>
      </c>
      <c r="T110" s="167">
        <f t="shared" si="126"/>
        <v>1.3679930429138419E-5</v>
      </c>
      <c r="U110" s="116"/>
      <c r="W110" s="25"/>
      <c r="X110" s="252"/>
      <c r="Y110" s="41"/>
      <c r="Z110">
        <f t="shared" si="127"/>
        <v>6257</v>
      </c>
      <c r="AA110" s="246">
        <f t="shared" si="128"/>
        <v>-7.3717665030744225E-3</v>
      </c>
      <c r="AB110" s="247">
        <f t="shared" si="129"/>
        <v>3.6731275062083565E-3</v>
      </c>
      <c r="AC110" s="247">
        <f t="shared" si="130"/>
        <v>-3.698638996866066E-3</v>
      </c>
      <c r="AD110" s="248">
        <f t="shared" si="131"/>
        <v>1.3491865676864419E-5</v>
      </c>
      <c r="AH110">
        <f t="shared" si="132"/>
        <v>-9.9808212867622519E-3</v>
      </c>
      <c r="AI110">
        <f t="shared" si="133"/>
        <v>1.1706386925358447</v>
      </c>
      <c r="AJ110">
        <f t="shared" si="134"/>
        <v>-0.85610020038528667</v>
      </c>
      <c r="AK110">
        <f t="shared" si="135"/>
        <v>-0.45932824495088198</v>
      </c>
      <c r="AL110">
        <f t="shared" si="136"/>
        <v>-1.2151010237034232</v>
      </c>
      <c r="AM110">
        <f t="shared" si="137"/>
        <v>-0.69527905364997977</v>
      </c>
      <c r="AN110">
        <f t="shared" si="172"/>
        <v>-0.77266136147564513</v>
      </c>
      <c r="AO110">
        <f t="shared" si="172"/>
        <v>-0.77213786715591803</v>
      </c>
      <c r="AP110">
        <f t="shared" si="172"/>
        <v>-0.77064770724106957</v>
      </c>
      <c r="AQ110">
        <f t="shared" si="172"/>
        <v>-0.76641761642754536</v>
      </c>
      <c r="AR110">
        <f t="shared" si="172"/>
        <v>-0.7545022785649691</v>
      </c>
      <c r="AS110">
        <f t="shared" si="172"/>
        <v>-0.72162980362940821</v>
      </c>
      <c r="AT110">
        <f t="shared" si="172"/>
        <v>-0.63542846860757785</v>
      </c>
      <c r="AU110">
        <f t="shared" si="138"/>
        <v>-0.43080382378550652</v>
      </c>
      <c r="AV110" s="246">
        <f t="shared" si="139"/>
        <v>-9.3248158593963858E-3</v>
      </c>
      <c r="AW110" s="247">
        <f t="shared" si="140"/>
        <v>5.6261768625303198E-3</v>
      </c>
      <c r="AX110" s="248">
        <f t="shared" si="141"/>
        <v>3.1653866088471513E-5</v>
      </c>
      <c r="AY110" s="247">
        <f t="shared" si="142"/>
        <v>8.2352316462181493E-3</v>
      </c>
      <c r="BA110">
        <f t="shared" si="143"/>
        <v>-1.9530493563219631E-3</v>
      </c>
      <c r="BB110">
        <f t="shared" si="144"/>
        <v>0.84138169812294383</v>
      </c>
      <c r="BC110">
        <f t="shared" si="145"/>
        <v>-0.87903782103456307</v>
      </c>
      <c r="BD110">
        <f t="shared" si="146"/>
        <v>-6.1157455061824524E-2</v>
      </c>
      <c r="BE110">
        <f t="shared" si="147"/>
        <v>-2.7735929961532775</v>
      </c>
      <c r="BF110">
        <f t="shared" si="148"/>
        <v>-5.3733155106741028</v>
      </c>
      <c r="BG110">
        <f t="shared" si="173"/>
        <v>-2.7066631065593048</v>
      </c>
      <c r="BH110">
        <f t="shared" si="173"/>
        <v>-2.7066620133973247</v>
      </c>
      <c r="BI110">
        <f t="shared" si="173"/>
        <v>-2.7066691038804871</v>
      </c>
      <c r="BJ110">
        <f t="shared" si="173"/>
        <v>-2.7066231130696852</v>
      </c>
      <c r="BK110">
        <f t="shared" si="173"/>
        <v>-2.7069214045524741</v>
      </c>
      <c r="BL110">
        <f t="shared" si="173"/>
        <v>-2.7049859810930941</v>
      </c>
      <c r="BM110">
        <f t="shared" si="173"/>
        <v>-2.7175130876724376</v>
      </c>
      <c r="BN110">
        <f t="shared" si="149"/>
        <v>-2.6350340315556582</v>
      </c>
      <c r="BQ110">
        <f t="shared" si="154"/>
        <v>-1.2466691123032739E-2</v>
      </c>
      <c r="BR110">
        <v>48000</v>
      </c>
      <c r="BS110">
        <f t="shared" si="155"/>
        <v>-1.4036766800521091E-2</v>
      </c>
      <c r="BT110">
        <f t="shared" si="156"/>
        <v>-1.5452800222806332E-2</v>
      </c>
      <c r="BU110">
        <f t="shared" si="157"/>
        <v>1.4160334222852397E-3</v>
      </c>
      <c r="BV110">
        <f t="shared" si="158"/>
        <v>0.97440000747840883</v>
      </c>
      <c r="BW110">
        <f t="shared" si="159"/>
        <v>0.66257336255957855</v>
      </c>
      <c r="BX110">
        <f t="shared" si="160"/>
        <v>1.6230650060423062</v>
      </c>
      <c r="BY110">
        <f t="shared" si="161"/>
        <v>1.0536838950492882</v>
      </c>
      <c r="BZ110">
        <f t="shared" si="174"/>
        <v>7.3880491626879188</v>
      </c>
      <c r="CA110">
        <f t="shared" si="174"/>
        <v>7.3879851803791805</v>
      </c>
      <c r="CB110">
        <f t="shared" si="174"/>
        <v>7.3876946515681565</v>
      </c>
      <c r="CC110">
        <f t="shared" si="174"/>
        <v>7.3863775314938058</v>
      </c>
      <c r="CD110">
        <f t="shared" si="174"/>
        <v>7.3804488910223789</v>
      </c>
      <c r="CE110">
        <f t="shared" si="174"/>
        <v>7.354568002225732</v>
      </c>
      <c r="CF110">
        <f t="shared" si="174"/>
        <v>7.2534678301514903</v>
      </c>
      <c r="CG110">
        <f t="shared" si="162"/>
        <v>6.9502957608714153</v>
      </c>
      <c r="CI110" s="23">
        <f t="shared" si="163"/>
        <v>48000</v>
      </c>
      <c r="CJ110" s="86">
        <f t="shared" si="164"/>
        <v>-1.3882724545317979E-2</v>
      </c>
      <c r="CK110" s="86">
        <f t="shared" si="165"/>
        <v>-1.5452800222806332E-2</v>
      </c>
      <c r="CL110">
        <f t="shared" si="166"/>
        <v>1.5700756774883525E-3</v>
      </c>
      <c r="CM110">
        <f t="shared" si="167"/>
        <v>1.0777003187419569</v>
      </c>
      <c r="CN110">
        <f t="shared" si="168"/>
        <v>0.56764635184515599</v>
      </c>
      <c r="CO110">
        <f t="shared" si="169"/>
        <v>-1.0961086271119547</v>
      </c>
      <c r="CP110">
        <f t="shared" si="170"/>
        <v>-0.61043133352128431</v>
      </c>
      <c r="CQ110">
        <f t="shared" si="175"/>
        <v>11.616576702807333</v>
      </c>
      <c r="CR110">
        <f t="shared" si="175"/>
        <v>11.616576831859023</v>
      </c>
      <c r="CS110">
        <f t="shared" si="175"/>
        <v>11.616578136535194</v>
      </c>
      <c r="CT110">
        <f t="shared" si="175"/>
        <v>11.61659132630952</v>
      </c>
      <c r="CU110">
        <f t="shared" si="175"/>
        <v>11.616724656202882</v>
      </c>
      <c r="CV110">
        <f t="shared" si="175"/>
        <v>11.618071040482414</v>
      </c>
      <c r="CW110">
        <f t="shared" si="175"/>
        <v>11.63152850006219</v>
      </c>
      <c r="CX110">
        <f t="shared" si="171"/>
        <v>11.754836943631922</v>
      </c>
    </row>
    <row r="111" spans="1:102" ht="12.95" customHeight="1">
      <c r="A111" s="47" t="s">
        <v>73</v>
      </c>
      <c r="B111" s="48"/>
      <c r="C111" s="51">
        <v>46026.608</v>
      </c>
      <c r="D111" s="51" t="s">
        <v>16</v>
      </c>
      <c r="E111">
        <f t="shared" si="121"/>
        <v>6257.9847835860801</v>
      </c>
      <c r="F111">
        <f t="shared" si="122"/>
        <v>6258</v>
      </c>
      <c r="G111">
        <f t="shared" si="123"/>
        <v>-5.5007659975672141E-3</v>
      </c>
      <c r="H111" s="116"/>
      <c r="I111" s="116">
        <f t="shared" ref="I111:I151" si="177">G111</f>
        <v>-5.5007659975672141E-3</v>
      </c>
      <c r="K111" s="117"/>
      <c r="L111" s="116"/>
      <c r="M111" s="116"/>
      <c r="N111" s="116"/>
      <c r="O111" s="40"/>
      <c r="P111" s="116"/>
      <c r="Q111" s="293">
        <f t="shared" si="124"/>
        <v>31008.108</v>
      </c>
      <c r="R111" s="8">
        <f t="shared" si="125"/>
        <v>3.0258426559991628E-5</v>
      </c>
      <c r="S111" s="8">
        <v>0.1</v>
      </c>
      <c r="T111" s="167">
        <f t="shared" si="126"/>
        <v>3.0258426559991628E-6</v>
      </c>
      <c r="U111" s="116"/>
      <c r="V111" s="116"/>
      <c r="W111" s="25"/>
      <c r="X111" s="252"/>
      <c r="Y111" s="41"/>
      <c r="Z111">
        <f t="shared" si="127"/>
        <v>6258</v>
      </c>
      <c r="AA111" s="246">
        <f t="shared" si="128"/>
        <v>-7.3727850672360151E-3</v>
      </c>
      <c r="AB111" s="247">
        <f t="shared" si="129"/>
        <v>1.8720190696688011E-3</v>
      </c>
      <c r="AC111" s="247">
        <f t="shared" si="130"/>
        <v>-5.5007659975672141E-3</v>
      </c>
      <c r="AD111" s="248">
        <f t="shared" si="131"/>
        <v>3.5044553972036434E-7</v>
      </c>
      <c r="AH111">
        <f t="shared" si="132"/>
        <v>-9.9812780404663071E-3</v>
      </c>
      <c r="AI111">
        <f t="shared" si="133"/>
        <v>1.1708069520583957</v>
      </c>
      <c r="AJ111">
        <f t="shared" si="134"/>
        <v>-0.85628947181470061</v>
      </c>
      <c r="AK111">
        <f t="shared" si="135"/>
        <v>-0.45926570210339124</v>
      </c>
      <c r="AL111">
        <f t="shared" si="136"/>
        <v>-1.2147346822503604</v>
      </c>
      <c r="AM111">
        <f t="shared" si="137"/>
        <v>-0.69500737041701965</v>
      </c>
      <c r="AN111">
        <f t="shared" ref="AN111:AT120" si="178">$AU111+$AB$7*SIN(AO111)</f>
        <v>-0.77238858293517554</v>
      </c>
      <c r="AO111">
        <f t="shared" si="178"/>
        <v>-0.77186456031855233</v>
      </c>
      <c r="AP111">
        <f t="shared" si="178"/>
        <v>-0.77037329363316631</v>
      </c>
      <c r="AQ111">
        <f t="shared" si="178"/>
        <v>-0.7661411878285056</v>
      </c>
      <c r="AR111">
        <f t="shared" si="178"/>
        <v>-0.75422332206090559</v>
      </c>
      <c r="AS111">
        <f t="shared" si="178"/>
        <v>-0.72135219200949563</v>
      </c>
      <c r="AT111">
        <f t="shared" si="178"/>
        <v>-0.63517291649599039</v>
      </c>
      <c r="AU111">
        <f t="shared" si="138"/>
        <v>-0.43062700133420595</v>
      </c>
      <c r="AV111" s="246">
        <f t="shared" si="139"/>
        <v>-9.3254669623791097E-3</v>
      </c>
      <c r="AW111" s="247">
        <f t="shared" si="140"/>
        <v>3.8247009648118956E-3</v>
      </c>
      <c r="AX111" s="248">
        <f t="shared" si="141"/>
        <v>1.4628337470233048E-6</v>
      </c>
      <c r="AY111" s="247">
        <f t="shared" si="142"/>
        <v>6.4331939380421867E-3</v>
      </c>
      <c r="BA111">
        <f t="shared" si="143"/>
        <v>-1.9526818951430939E-3</v>
      </c>
      <c r="BB111">
        <f t="shared" si="144"/>
        <v>0.84139729955861187</v>
      </c>
      <c r="BC111">
        <f t="shared" si="145"/>
        <v>-0.8789162118961148</v>
      </c>
      <c r="BD111">
        <f t="shared" si="146"/>
        <v>-6.1197903662619853E-2</v>
      </c>
      <c r="BE111">
        <f t="shared" si="147"/>
        <v>-2.7733379777258689</v>
      </c>
      <c r="BF111">
        <f t="shared" si="148"/>
        <v>-5.3695090971245358</v>
      </c>
      <c r="BG111">
        <f t="shared" ref="BG111:BM120" si="179">$BN111+$BB$7*SIN(BH111)</f>
        <v>-2.7063644263455786</v>
      </c>
      <c r="BH111">
        <f t="shared" si="179"/>
        <v>-2.7063633334364363</v>
      </c>
      <c r="BI111">
        <f t="shared" si="179"/>
        <v>-2.7063704232637842</v>
      </c>
      <c r="BJ111">
        <f t="shared" si="179"/>
        <v>-2.7063244303220975</v>
      </c>
      <c r="BK111">
        <f t="shared" si="179"/>
        <v>-2.7066227770242968</v>
      </c>
      <c r="BL111">
        <f t="shared" si="179"/>
        <v>-2.7046867258000531</v>
      </c>
      <c r="BM111">
        <f t="shared" si="179"/>
        <v>-2.7172196012737664</v>
      </c>
      <c r="BN111">
        <f t="shared" si="149"/>
        <v>-2.634689306189125</v>
      </c>
      <c r="BQ111">
        <f t="shared" si="154"/>
        <v>-1.01472722098313E-2</v>
      </c>
      <c r="BR111">
        <v>49000</v>
      </c>
      <c r="BS111">
        <f t="shared" si="155"/>
        <v>-1.2245705608708395E-2</v>
      </c>
      <c r="BT111">
        <f t="shared" si="156"/>
        <v>-1.5753277074977964E-2</v>
      </c>
      <c r="BU111">
        <f t="shared" si="157"/>
        <v>3.5075714662695691E-3</v>
      </c>
      <c r="BV111">
        <f t="shared" si="158"/>
        <v>0.86584586062938018</v>
      </c>
      <c r="BW111">
        <f t="shared" si="159"/>
        <v>0.81301147573561483</v>
      </c>
      <c r="BX111">
        <f t="shared" si="160"/>
        <v>1.8481214498098695</v>
      </c>
      <c r="BY111">
        <f t="shared" si="161"/>
        <v>1.3243871807804968</v>
      </c>
      <c r="BZ111">
        <f t="shared" si="174"/>
        <v>7.6015941125385504</v>
      </c>
      <c r="CA111">
        <f t="shared" si="174"/>
        <v>7.6015908509458372</v>
      </c>
      <c r="CB111">
        <f t="shared" si="174"/>
        <v>7.6015641971918315</v>
      </c>
      <c r="CC111">
        <f t="shared" si="174"/>
        <v>7.6013464857032798</v>
      </c>
      <c r="CD111">
        <f t="shared" si="174"/>
        <v>7.5995750156469564</v>
      </c>
      <c r="CE111">
        <f t="shared" si="174"/>
        <v>7.5855858772264213</v>
      </c>
      <c r="CF111">
        <f t="shared" si="174"/>
        <v>7.4932767990099878</v>
      </c>
      <c r="CG111">
        <f t="shared" si="162"/>
        <v>7.1271182121723982</v>
      </c>
      <c r="CI111" s="23">
        <f t="shared" si="163"/>
        <v>49000</v>
      </c>
      <c r="CJ111" s="86">
        <f t="shared" si="164"/>
        <v>-1.365484367610087E-2</v>
      </c>
      <c r="CK111" s="86">
        <f t="shared" si="165"/>
        <v>-1.5753277074977964E-2</v>
      </c>
      <c r="CL111">
        <f t="shared" si="166"/>
        <v>2.0984333988770952E-3</v>
      </c>
      <c r="CM111">
        <f t="shared" si="167"/>
        <v>1.1349100869687034</v>
      </c>
      <c r="CN111">
        <f t="shared" si="168"/>
        <v>0.86524612325692629</v>
      </c>
      <c r="CO111">
        <f t="shared" si="169"/>
        <v>-0.6541116744002955</v>
      </c>
      <c r="CP111">
        <f t="shared" si="170"/>
        <v>-0.3392385904268076</v>
      </c>
      <c r="CQ111">
        <f t="shared" si="175"/>
        <v>12.009747684818469</v>
      </c>
      <c r="CR111">
        <f t="shared" si="175"/>
        <v>12.009748401628656</v>
      </c>
      <c r="CS111">
        <f t="shared" si="175"/>
        <v>12.009753367827665</v>
      </c>
      <c r="CT111">
        <f t="shared" si="175"/>
        <v>12.009787774189272</v>
      </c>
      <c r="CU111">
        <f t="shared" si="175"/>
        <v>12.010026124944954</v>
      </c>
      <c r="CV111">
        <f t="shared" si="175"/>
        <v>12.011676336181347</v>
      </c>
      <c r="CW111">
        <f t="shared" si="175"/>
        <v>12.023055787488023</v>
      </c>
      <c r="CX111">
        <f t="shared" si="171"/>
        <v>12.099562310164936</v>
      </c>
    </row>
    <row r="112" spans="1:102" ht="12.95" customHeight="1">
      <c r="A112" s="47" t="s">
        <v>73</v>
      </c>
      <c r="B112" s="48"/>
      <c r="C112" s="51">
        <v>46321.603000000003</v>
      </c>
      <c r="D112" s="51" t="s">
        <v>16</v>
      </c>
      <c r="E112">
        <f t="shared" si="121"/>
        <v>7074.0104110092971</v>
      </c>
      <c r="F112">
        <f t="shared" si="122"/>
        <v>7074</v>
      </c>
      <c r="G112">
        <f t="shared" si="123"/>
        <v>3.7636020060745068E-3</v>
      </c>
      <c r="H112" s="116"/>
      <c r="I112" s="116">
        <f t="shared" si="177"/>
        <v>3.7636020060745068E-3</v>
      </c>
      <c r="K112" s="117"/>
      <c r="L112" s="116"/>
      <c r="M112" s="116"/>
      <c r="N112" s="116"/>
      <c r="O112" s="40"/>
      <c r="P112" s="116"/>
      <c r="Q112" s="293">
        <f t="shared" si="124"/>
        <v>31303.103000000003</v>
      </c>
      <c r="R112" s="8">
        <f t="shared" si="125"/>
        <v>1.4164700060128052E-5</v>
      </c>
      <c r="S112" s="8">
        <v>0.1</v>
      </c>
      <c r="T112" s="167">
        <f t="shared" si="126"/>
        <v>1.4164700060128052E-6</v>
      </c>
      <c r="U112" s="116"/>
      <c r="V112" s="116"/>
      <c r="W112" s="25"/>
      <c r="X112" s="252"/>
      <c r="Y112" s="41"/>
      <c r="Z112">
        <f t="shared" si="127"/>
        <v>7074</v>
      </c>
      <c r="AA112" s="246">
        <f t="shared" si="128"/>
        <v>-7.943653516367789E-3</v>
      </c>
      <c r="AB112" s="247">
        <f t="shared" si="129"/>
        <v>1.1707255522442296E-2</v>
      </c>
      <c r="AC112" s="247">
        <f t="shared" si="130"/>
        <v>3.7636020060745068E-3</v>
      </c>
      <c r="AD112" s="248">
        <f t="shared" si="131"/>
        <v>1.3705983186775563E-5</v>
      </c>
      <c r="AH112">
        <f t="shared" si="132"/>
        <v>-1.0095771342402866E-2</v>
      </c>
      <c r="AI112">
        <f t="shared" si="133"/>
        <v>1.31287675978609</v>
      </c>
      <c r="AJ112">
        <f t="shared" si="134"/>
        <v>-0.97880845608119782</v>
      </c>
      <c r="AK112">
        <f t="shared" si="135"/>
        <v>-0.37710493657038935</v>
      </c>
      <c r="AL112">
        <f t="shared" si="136"/>
        <v>-0.87821746588802829</v>
      </c>
      <c r="AM112">
        <f t="shared" si="137"/>
        <v>-0.4696921812394485</v>
      </c>
      <c r="AN112">
        <f t="shared" si="178"/>
        <v>-0.53634706081810379</v>
      </c>
      <c r="AO112">
        <f t="shared" si="178"/>
        <v>-0.53543909994621064</v>
      </c>
      <c r="AP112">
        <f t="shared" si="178"/>
        <v>-0.53328595585799177</v>
      </c>
      <c r="AQ112">
        <f t="shared" si="178"/>
        <v>-0.52819086604804844</v>
      </c>
      <c r="AR112">
        <f t="shared" si="178"/>
        <v>-0.51619378327505294</v>
      </c>
      <c r="AS112">
        <f t="shared" si="178"/>
        <v>-0.48825963652055782</v>
      </c>
      <c r="AT112">
        <f t="shared" si="178"/>
        <v>-0.42473696627080532</v>
      </c>
      <c r="AU112">
        <f t="shared" si="138"/>
        <v>-0.28633988107260411</v>
      </c>
      <c r="AV112" s="246">
        <f t="shared" si="139"/>
        <v>-9.5379982092127693E-3</v>
      </c>
      <c r="AW112" s="247">
        <f t="shared" si="140"/>
        <v>1.3301600215287276E-2</v>
      </c>
      <c r="AX112" s="248">
        <f t="shared" si="141"/>
        <v>1.769325682873305E-5</v>
      </c>
      <c r="AY112" s="247">
        <f t="shared" si="142"/>
        <v>1.5453718041322353E-2</v>
      </c>
      <c r="BA112">
        <f t="shared" si="143"/>
        <v>-1.594344692844981E-3</v>
      </c>
      <c r="BB112">
        <f t="shared" si="144"/>
        <v>0.85781360291573927</v>
      </c>
      <c r="BC112">
        <f t="shared" si="145"/>
        <v>-0.75895606749922961</v>
      </c>
      <c r="BD112">
        <f t="shared" si="146"/>
        <v>-9.318276924516114E-2</v>
      </c>
      <c r="BE112">
        <f t="shared" si="147"/>
        <v>-2.5614611418195685</v>
      </c>
      <c r="BF112">
        <f t="shared" si="148"/>
        <v>-3.3502588473509229</v>
      </c>
      <c r="BG112">
        <f t="shared" si="179"/>
        <v>-2.4604405280858508</v>
      </c>
      <c r="BH112">
        <f t="shared" si="179"/>
        <v>-2.4604399113196895</v>
      </c>
      <c r="BI112">
        <f t="shared" si="179"/>
        <v>-2.4604445815155795</v>
      </c>
      <c r="BJ112">
        <f t="shared" si="179"/>
        <v>-2.4604092180304504</v>
      </c>
      <c r="BK112">
        <f t="shared" si="179"/>
        <v>-2.4606769708926119</v>
      </c>
      <c r="BL112">
        <f t="shared" si="179"/>
        <v>-2.4586482447483511</v>
      </c>
      <c r="BM112">
        <f t="shared" si="179"/>
        <v>-2.4739378009039075</v>
      </c>
      <c r="BN112">
        <f t="shared" si="149"/>
        <v>-2.3533934070981855</v>
      </c>
      <c r="BQ112">
        <f t="shared" si="154"/>
        <v>-8.4901597424324807E-3</v>
      </c>
      <c r="BR112">
        <v>50000</v>
      </c>
      <c r="BS112">
        <f t="shared" si="155"/>
        <v>-1.0797793879651798E-2</v>
      </c>
      <c r="BT112">
        <f t="shared" si="156"/>
        <v>-1.6047567418174834E-2</v>
      </c>
      <c r="BU112">
        <f t="shared" si="157"/>
        <v>5.2497735385230362E-3</v>
      </c>
      <c r="BV112">
        <f t="shared" si="158"/>
        <v>0.78327886554048187</v>
      </c>
      <c r="BW112">
        <f t="shared" si="159"/>
        <v>0.90446714405517981</v>
      </c>
      <c r="BX112">
        <f t="shared" si="160"/>
        <v>2.0289445187617923</v>
      </c>
      <c r="BY112">
        <f t="shared" si="161"/>
        <v>1.608129491230313</v>
      </c>
      <c r="BZ112">
        <f t="shared" ref="BZ112:CF121" si="180">$CG112+$AB$7*SIN(CA112)</f>
        <v>7.7930307681644573</v>
      </c>
      <c r="CA112">
        <f t="shared" si="180"/>
        <v>7.7930307654932083</v>
      </c>
      <c r="CB112">
        <f t="shared" si="180"/>
        <v>7.7930306759964951</v>
      </c>
      <c r="CC112">
        <f t="shared" si="180"/>
        <v>7.793027677602244</v>
      </c>
      <c r="CD112">
        <f t="shared" si="180"/>
        <v>7.7929273078750514</v>
      </c>
      <c r="CE112">
        <f t="shared" si="180"/>
        <v>7.7896576747715196</v>
      </c>
      <c r="CF112">
        <f t="shared" si="180"/>
        <v>7.7216671857006709</v>
      </c>
      <c r="CG112">
        <f t="shared" si="162"/>
        <v>7.303940663473381</v>
      </c>
      <c r="CI112" s="23">
        <f t="shared" si="163"/>
        <v>50000</v>
      </c>
      <c r="CJ112" s="86">
        <f t="shared" si="164"/>
        <v>-1.3739933280955519E-2</v>
      </c>
      <c r="CK112" s="86">
        <f t="shared" si="165"/>
        <v>-1.6047567418174834E-2</v>
      </c>
      <c r="CL112">
        <f t="shared" si="166"/>
        <v>2.307634137219316E-3</v>
      </c>
      <c r="CM112">
        <f t="shared" si="167"/>
        <v>1.1674218969606815</v>
      </c>
      <c r="CN112">
        <f t="shared" si="168"/>
        <v>0.99896862966494659</v>
      </c>
      <c r="CO112">
        <f t="shared" si="169"/>
        <v>-0.17437774447783322</v>
      </c>
      <c r="CP112">
        <f t="shared" si="170"/>
        <v>-8.7410479798420385E-2</v>
      </c>
      <c r="CQ112">
        <f t="shared" ref="CQ112:CW121" si="181">$CX112+$BB$7*SIN(CR112)</f>
        <v>12.419391105929277</v>
      </c>
      <c r="CR112">
        <f t="shared" si="181"/>
        <v>12.419391575324074</v>
      </c>
      <c r="CS112">
        <f t="shared" si="181"/>
        <v>12.419394366564479</v>
      </c>
      <c r="CT112">
        <f t="shared" si="181"/>
        <v>12.419410964558102</v>
      </c>
      <c r="CU112">
        <f t="shared" si="181"/>
        <v>12.419509662986659</v>
      </c>
      <c r="CV112">
        <f t="shared" si="181"/>
        <v>12.420096534305671</v>
      </c>
      <c r="CW112">
        <f t="shared" si="181"/>
        <v>12.423585092916252</v>
      </c>
      <c r="CX112">
        <f t="shared" si="171"/>
        <v>12.44428767669795</v>
      </c>
    </row>
    <row r="113" spans="1:102" ht="12.95" customHeight="1">
      <c r="A113" s="47" t="s">
        <v>73</v>
      </c>
      <c r="B113" s="48"/>
      <c r="C113" s="51">
        <v>46413.599000000002</v>
      </c>
      <c r="D113" s="51" t="s">
        <v>16</v>
      </c>
      <c r="E113">
        <f t="shared" si="121"/>
        <v>7328.4930077327163</v>
      </c>
      <c r="F113">
        <f t="shared" si="122"/>
        <v>7328.5</v>
      </c>
      <c r="G113">
        <f t="shared" si="123"/>
        <v>-2.5277194945374504E-3</v>
      </c>
      <c r="H113" s="116"/>
      <c r="I113" s="116">
        <f t="shared" si="177"/>
        <v>-2.5277194945374504E-3</v>
      </c>
      <c r="K113" s="117"/>
      <c r="L113" s="116"/>
      <c r="M113" s="116"/>
      <c r="N113" s="116"/>
      <c r="O113" s="40"/>
      <c r="P113" s="116"/>
      <c r="Q113" s="293">
        <f t="shared" si="124"/>
        <v>31395.099000000002</v>
      </c>
      <c r="R113" s="8">
        <f t="shared" si="125"/>
        <v>6.3893658430646634E-6</v>
      </c>
      <c r="S113" s="8">
        <v>0.1</v>
      </c>
      <c r="T113" s="167">
        <f t="shared" si="126"/>
        <v>6.3893658430646634E-7</v>
      </c>
      <c r="U113" s="116"/>
      <c r="V113" s="116"/>
      <c r="W113" s="25"/>
      <c r="X113" s="252"/>
      <c r="Y113" s="41"/>
      <c r="Z113">
        <f t="shared" si="127"/>
        <v>7328.5</v>
      </c>
      <c r="AA113" s="246">
        <f t="shared" si="128"/>
        <v>-7.9976705797386409E-3</v>
      </c>
      <c r="AB113" s="247">
        <f t="shared" si="129"/>
        <v>5.4699510852011905E-3</v>
      </c>
      <c r="AC113" s="247">
        <f t="shared" si="130"/>
        <v>-2.5277194945374504E-3</v>
      </c>
      <c r="AD113" s="248">
        <f t="shared" si="131"/>
        <v>2.9920364874493681E-6</v>
      </c>
      <c r="AH113">
        <f t="shared" si="132"/>
        <v>-1.0008293547121889E-2</v>
      </c>
      <c r="AI113">
        <f t="shared" si="133"/>
        <v>1.3561503907466093</v>
      </c>
      <c r="AJ113">
        <f t="shared" si="134"/>
        <v>-0.99638036227207261</v>
      </c>
      <c r="AK113">
        <f t="shared" si="135"/>
        <v>-0.33653662381832616</v>
      </c>
      <c r="AL113">
        <f t="shared" si="136"/>
        <v>-0.7570902448875747</v>
      </c>
      <c r="AM113">
        <f t="shared" si="137"/>
        <v>-0.39772672505815398</v>
      </c>
      <c r="AN113">
        <f t="shared" si="178"/>
        <v>-0.45724245316112877</v>
      </c>
      <c r="AO113">
        <f t="shared" si="178"/>
        <v>-0.45628941053482219</v>
      </c>
      <c r="AP113">
        <f t="shared" si="178"/>
        <v>-0.45412391299812982</v>
      </c>
      <c r="AQ113">
        <f t="shared" si="178"/>
        <v>-0.44921195658720692</v>
      </c>
      <c r="AR113">
        <f t="shared" si="178"/>
        <v>-0.4381129619283608</v>
      </c>
      <c r="AS113">
        <f t="shared" si="178"/>
        <v>-0.41324185116159112</v>
      </c>
      <c r="AT113">
        <f t="shared" si="178"/>
        <v>-0.35844984820139686</v>
      </c>
      <c r="AU113">
        <f t="shared" si="138"/>
        <v>-0.24133856721650382</v>
      </c>
      <c r="AV113" s="246">
        <f t="shared" si="139"/>
        <v>-9.4574927145231642E-3</v>
      </c>
      <c r="AW113" s="247">
        <f t="shared" si="140"/>
        <v>6.9297732199857139E-3</v>
      </c>
      <c r="AX113" s="248">
        <f t="shared" si="141"/>
        <v>4.8021756880431168E-6</v>
      </c>
      <c r="AY113" s="247">
        <f t="shared" si="142"/>
        <v>8.9403961873689621E-3</v>
      </c>
      <c r="BA113">
        <f t="shared" si="143"/>
        <v>-1.4598221347845233E-3</v>
      </c>
      <c r="BB113">
        <f t="shared" si="144"/>
        <v>0.86447128094535675</v>
      </c>
      <c r="BC113">
        <f t="shared" si="145"/>
        <v>-0.71297542801879166</v>
      </c>
      <c r="BD113">
        <f t="shared" si="146"/>
        <v>-0.10262536875162771</v>
      </c>
      <c r="BE113">
        <f t="shared" si="147"/>
        <v>-2.4934852722220158</v>
      </c>
      <c r="BF113">
        <f t="shared" si="148"/>
        <v>-2.9771266380935417</v>
      </c>
      <c r="BG113">
        <f t="shared" si="179"/>
        <v>-2.382647460417251</v>
      </c>
      <c r="BH113">
        <f t="shared" si="179"/>
        <v>-2.3826470218346145</v>
      </c>
      <c r="BI113">
        <f t="shared" si="179"/>
        <v>-2.3826505775522016</v>
      </c>
      <c r="BJ113">
        <f t="shared" si="179"/>
        <v>-2.3826217499652369</v>
      </c>
      <c r="BK113">
        <f t="shared" si="179"/>
        <v>-2.3828554437346976</v>
      </c>
      <c r="BL113">
        <f t="shared" si="179"/>
        <v>-2.3809594861802856</v>
      </c>
      <c r="BM113">
        <f t="shared" si="179"/>
        <v>-2.3962446834734723</v>
      </c>
      <c r="BN113">
        <f t="shared" si="149"/>
        <v>-2.2656608013155339</v>
      </c>
      <c r="BQ113">
        <f t="shared" si="154"/>
        <v>-7.532233586369997E-3</v>
      </c>
      <c r="BR113">
        <v>51000</v>
      </c>
      <c r="BS113">
        <f t="shared" si="155"/>
        <v>-9.6628666964060517E-3</v>
      </c>
      <c r="BT113">
        <f t="shared" si="156"/>
        <v>-1.6335671252396954E-2</v>
      </c>
      <c r="BU113">
        <f t="shared" si="157"/>
        <v>6.6728045559909018E-3</v>
      </c>
      <c r="BV113">
        <f t="shared" si="158"/>
        <v>0.71990561677075604</v>
      </c>
      <c r="BW113">
        <f t="shared" si="159"/>
        <v>0.9581479170943088</v>
      </c>
      <c r="BX113">
        <f t="shared" si="160"/>
        <v>2.1792766393378389</v>
      </c>
      <c r="BY113">
        <f t="shared" si="161"/>
        <v>1.9154020504455123</v>
      </c>
      <c r="BZ113">
        <f t="shared" si="180"/>
        <v>7.9676035784284833</v>
      </c>
      <c r="CA113">
        <f t="shared" si="180"/>
        <v>7.9676035933063165</v>
      </c>
      <c r="CB113">
        <f t="shared" si="180"/>
        <v>7.9676033255025409</v>
      </c>
      <c r="CC113">
        <f t="shared" si="180"/>
        <v>7.9676081459243679</v>
      </c>
      <c r="CD113">
        <f t="shared" si="180"/>
        <v>7.9675213479852731</v>
      </c>
      <c r="CE113">
        <f t="shared" si="180"/>
        <v>7.9690742784003259</v>
      </c>
      <c r="CF113">
        <f t="shared" si="180"/>
        <v>7.9370308544904482</v>
      </c>
      <c r="CG113">
        <f t="shared" si="162"/>
        <v>7.4807631147743638</v>
      </c>
      <c r="CI113" s="23">
        <f t="shared" si="163"/>
        <v>51000</v>
      </c>
      <c r="CJ113" s="86">
        <f t="shared" si="164"/>
        <v>-1.4205038142360899E-2</v>
      </c>
      <c r="CK113" s="86">
        <f t="shared" si="165"/>
        <v>-1.6335671252396954E-2</v>
      </c>
      <c r="CL113">
        <f t="shared" si="166"/>
        <v>2.1306331100360543E-3</v>
      </c>
      <c r="CM113">
        <f t="shared" si="167"/>
        <v>1.1615330772084926</v>
      </c>
      <c r="CN113">
        <f t="shared" si="168"/>
        <v>0.90222584453055954</v>
      </c>
      <c r="CO113">
        <f t="shared" si="169"/>
        <v>0.31693670894704301</v>
      </c>
      <c r="CP113">
        <f t="shared" si="170"/>
        <v>0.15980831317987743</v>
      </c>
      <c r="CQ113">
        <f t="shared" si="181"/>
        <v>12.833962605118305</v>
      </c>
      <c r="CR113">
        <f t="shared" si="181"/>
        <v>12.833961870148439</v>
      </c>
      <c r="CS113">
        <f t="shared" si="181"/>
        <v>12.833957387255413</v>
      </c>
      <c r="CT113">
        <f t="shared" si="181"/>
        <v>12.833930044308259</v>
      </c>
      <c r="CU113">
        <f t="shared" si="181"/>
        <v>12.833763273237308</v>
      </c>
      <c r="CV113">
        <f t="shared" si="181"/>
        <v>12.832746261961329</v>
      </c>
      <c r="CW113">
        <f t="shared" si="181"/>
        <v>12.826550334855225</v>
      </c>
      <c r="CX113">
        <f t="shared" si="171"/>
        <v>12.789013043230963</v>
      </c>
    </row>
    <row r="114" spans="1:102" ht="12.95" customHeight="1">
      <c r="A114" s="47" t="s">
        <v>80</v>
      </c>
      <c r="B114" s="48" t="s">
        <v>45</v>
      </c>
      <c r="C114" s="51">
        <v>46706.417999999998</v>
      </c>
      <c r="D114" s="50"/>
      <c r="E114">
        <f t="shared" si="121"/>
        <v>8138.4993068104413</v>
      </c>
      <c r="F114">
        <f t="shared" si="122"/>
        <v>8138.5</v>
      </c>
      <c r="G114">
        <f t="shared" si="123"/>
        <v>-2.5058950268430635E-4</v>
      </c>
      <c r="I114" s="8">
        <f t="shared" si="177"/>
        <v>-2.5058950268430635E-4</v>
      </c>
      <c r="J114" s="116"/>
      <c r="K114" s="117"/>
      <c r="L114" s="116"/>
      <c r="N114" s="116"/>
      <c r="O114" s="40"/>
      <c r="P114" s="116"/>
      <c r="Q114" s="293">
        <f t="shared" si="124"/>
        <v>31687.917999999998</v>
      </c>
      <c r="R114" s="8">
        <f t="shared" si="125"/>
        <v>6.2795098855567981E-8</v>
      </c>
      <c r="S114" s="8">
        <v>0.1</v>
      </c>
      <c r="T114" s="167">
        <f t="shared" si="126"/>
        <v>6.2795098855567986E-9</v>
      </c>
      <c r="U114" s="116"/>
      <c r="W114" s="25"/>
      <c r="X114" s="252"/>
      <c r="Y114" s="41"/>
      <c r="Z114">
        <f t="shared" si="127"/>
        <v>8138.5</v>
      </c>
      <c r="AA114" s="246">
        <f t="shared" si="128"/>
        <v>-7.6959981489150954E-3</v>
      </c>
      <c r="AB114" s="247">
        <f t="shared" si="129"/>
        <v>7.4454086462307891E-3</v>
      </c>
      <c r="AC114" s="247">
        <f t="shared" si="130"/>
        <v>-2.5058950268430635E-4</v>
      </c>
      <c r="AD114" s="248">
        <f t="shared" si="131"/>
        <v>5.5434109909368197E-6</v>
      </c>
      <c r="AH114">
        <f t="shared" si="132"/>
        <v>-9.2589509883626055E-3</v>
      </c>
      <c r="AI114">
        <f t="shared" si="133"/>
        <v>1.4644938275000081</v>
      </c>
      <c r="AJ114">
        <f t="shared" si="134"/>
        <v>-0.94008783864789225</v>
      </c>
      <c r="AK114">
        <f t="shared" si="135"/>
        <v>-0.15603039516194483</v>
      </c>
      <c r="AL114">
        <f t="shared" si="136"/>
        <v>-0.32407215746056306</v>
      </c>
      <c r="AM114">
        <f t="shared" si="137"/>
        <v>-0.16346925529169387</v>
      </c>
      <c r="AN114">
        <f t="shared" si="178"/>
        <v>-0.19069493477087884</v>
      </c>
      <c r="AO114">
        <f t="shared" si="178"/>
        <v>-0.19008665101902755</v>
      </c>
      <c r="AP114">
        <f t="shared" si="178"/>
        <v>-0.18882263865776361</v>
      </c>
      <c r="AQ114">
        <f t="shared" si="178"/>
        <v>-0.18619699725284422</v>
      </c>
      <c r="AR114">
        <f t="shared" si="178"/>
        <v>-0.18074706807556276</v>
      </c>
      <c r="AS114">
        <f t="shared" si="178"/>
        <v>-0.16945199384220055</v>
      </c>
      <c r="AT114">
        <f t="shared" si="178"/>
        <v>-0.14611035704265524</v>
      </c>
      <c r="AU114">
        <f t="shared" si="138"/>
        <v>-9.8112381662708081E-2</v>
      </c>
      <c r="AV114" s="246">
        <f t="shared" si="139"/>
        <v>-8.6636207564400516E-3</v>
      </c>
      <c r="AW114" s="247">
        <f t="shared" si="140"/>
        <v>8.4130312537557452E-3</v>
      </c>
      <c r="AX114" s="248">
        <f t="shared" si="141"/>
        <v>7.0779094876670967E-6</v>
      </c>
      <c r="AY114" s="247">
        <f t="shared" si="142"/>
        <v>9.9759840932032544E-3</v>
      </c>
      <c r="BA114">
        <f t="shared" si="143"/>
        <v>-9.6762260752495549E-4</v>
      </c>
      <c r="BB114">
        <f t="shared" si="144"/>
        <v>0.89070652631051395</v>
      </c>
      <c r="BC114">
        <f t="shared" si="145"/>
        <v>-0.53906417135957385</v>
      </c>
      <c r="BD114">
        <f t="shared" si="146"/>
        <v>-0.13021112321489905</v>
      </c>
      <c r="BE114">
        <f t="shared" si="147"/>
        <v>-2.2690783896114102</v>
      </c>
      <c r="BF114">
        <f t="shared" si="148"/>
        <v>-2.1449279200866971</v>
      </c>
      <c r="BG114">
        <f t="shared" si="179"/>
        <v>-2.1304939304178516</v>
      </c>
      <c r="BH114">
        <f t="shared" si="179"/>
        <v>-2.130493854914894</v>
      </c>
      <c r="BI114">
        <f t="shared" si="179"/>
        <v>-2.130494691437276</v>
      </c>
      <c r="BJ114">
        <f t="shared" si="179"/>
        <v>-2.1304854232651644</v>
      </c>
      <c r="BK114">
        <f t="shared" si="179"/>
        <v>-2.130588101464002</v>
      </c>
      <c r="BL114">
        <f t="shared" si="179"/>
        <v>-2.1294496314867946</v>
      </c>
      <c r="BM114">
        <f t="shared" si="179"/>
        <v>-2.1419593408782283</v>
      </c>
      <c r="BN114">
        <f t="shared" si="149"/>
        <v>-1.986433254423793</v>
      </c>
      <c r="BQ114">
        <f t="shared" si="154"/>
        <v>-7.2005114487676434E-3</v>
      </c>
      <c r="BR114">
        <v>52000</v>
      </c>
      <c r="BS114">
        <f t="shared" si="155"/>
        <v>-8.8077692464334639E-3</v>
      </c>
      <c r="BT114">
        <f t="shared" si="156"/>
        <v>-1.661758857764431E-2</v>
      </c>
      <c r="BU114">
        <f t="shared" si="157"/>
        <v>7.8098193312108452E-3</v>
      </c>
      <c r="BV114">
        <f t="shared" si="158"/>
        <v>0.67061555504928128</v>
      </c>
      <c r="BW114">
        <f t="shared" si="159"/>
        <v>0.98696762695245388</v>
      </c>
      <c r="BX114">
        <f t="shared" si="160"/>
        <v>2.3079903753337745</v>
      </c>
      <c r="BY114">
        <f t="shared" si="161"/>
        <v>2.2586558154207266</v>
      </c>
      <c r="BZ114">
        <f t="shared" si="180"/>
        <v>8.1291513780060178</v>
      </c>
      <c r="CA114">
        <f t="shared" si="180"/>
        <v>8.1291509447120411</v>
      </c>
      <c r="CB114">
        <f t="shared" si="180"/>
        <v>8.1291541991697613</v>
      </c>
      <c r="CC114">
        <f t="shared" si="180"/>
        <v>8.1291297541205854</v>
      </c>
      <c r="CD114">
        <f t="shared" si="180"/>
        <v>8.1293133152968853</v>
      </c>
      <c r="CE114">
        <f t="shared" si="180"/>
        <v>8.12793200003963</v>
      </c>
      <c r="CF114">
        <f t="shared" si="180"/>
        <v>8.1381659052339632</v>
      </c>
      <c r="CG114">
        <f t="shared" si="162"/>
        <v>7.6575855660753458</v>
      </c>
      <c r="CI114" s="23">
        <f t="shared" si="163"/>
        <v>52000</v>
      </c>
      <c r="CJ114" s="86">
        <f t="shared" si="164"/>
        <v>-1.501033077997849E-2</v>
      </c>
      <c r="CK114" s="86">
        <f t="shared" si="165"/>
        <v>-1.661758857764431E-2</v>
      </c>
      <c r="CL114">
        <f t="shared" si="166"/>
        <v>1.6072577976658203E-3</v>
      </c>
      <c r="CM114">
        <f t="shared" si="167"/>
        <v>1.1199290229361192</v>
      </c>
      <c r="CN114">
        <f t="shared" si="168"/>
        <v>0.60846299946395188</v>
      </c>
      <c r="CO114">
        <f t="shared" si="169"/>
        <v>0.78771753010944445</v>
      </c>
      <c r="CP114">
        <f t="shared" si="170"/>
        <v>0.41557286949834132</v>
      </c>
      <c r="CQ114">
        <f t="shared" si="181"/>
        <v>13.239756522243962</v>
      </c>
      <c r="CR114">
        <f t="shared" si="181"/>
        <v>13.239755991927879</v>
      </c>
      <c r="CS114">
        <f t="shared" si="181"/>
        <v>13.239752001340799</v>
      </c>
      <c r="CT114">
        <f t="shared" si="181"/>
        <v>13.239721972892369</v>
      </c>
      <c r="CU114">
        <f t="shared" si="181"/>
        <v>13.239496037295977</v>
      </c>
      <c r="CV114">
        <f t="shared" si="181"/>
        <v>13.237797388869549</v>
      </c>
      <c r="CW114">
        <f t="shared" si="181"/>
        <v>13.225098811227822</v>
      </c>
      <c r="CX114">
        <f t="shared" si="171"/>
        <v>13.133738409763977</v>
      </c>
    </row>
    <row r="115" spans="1:102" ht="12.95" customHeight="1">
      <c r="A115" s="47" t="s">
        <v>73</v>
      </c>
      <c r="B115" s="48"/>
      <c r="C115" s="51">
        <v>46713.642</v>
      </c>
      <c r="D115" s="51" t="s">
        <v>16</v>
      </c>
      <c r="E115">
        <f t="shared" si="121"/>
        <v>8158.4825917220733</v>
      </c>
      <c r="F115">
        <f t="shared" si="122"/>
        <v>8158.5</v>
      </c>
      <c r="G115">
        <f t="shared" si="123"/>
        <v>-6.293129496043548E-3</v>
      </c>
      <c r="H115" s="116"/>
      <c r="I115" s="116">
        <f t="shared" si="177"/>
        <v>-6.293129496043548E-3</v>
      </c>
      <c r="K115" s="117"/>
      <c r="L115" s="116"/>
      <c r="M115" s="116"/>
      <c r="N115" s="116"/>
      <c r="O115" s="40"/>
      <c r="P115" s="116"/>
      <c r="Q115" s="293">
        <f t="shared" si="124"/>
        <v>31695.142</v>
      </c>
      <c r="R115" s="8">
        <f t="shared" si="125"/>
        <v>3.9603478853973319E-5</v>
      </c>
      <c r="S115" s="8">
        <v>0.1</v>
      </c>
      <c r="T115" s="167">
        <f t="shared" si="126"/>
        <v>3.9603478853973321E-6</v>
      </c>
      <c r="U115" s="116"/>
      <c r="V115" s="116"/>
      <c r="W115" s="25"/>
      <c r="X115" s="252"/>
      <c r="Y115" s="41"/>
      <c r="Z115">
        <f t="shared" si="127"/>
        <v>8158.5</v>
      </c>
      <c r="AA115" s="246">
        <f t="shared" si="128"/>
        <v>-7.6789861499878993E-3</v>
      </c>
      <c r="AB115" s="247">
        <f t="shared" si="129"/>
        <v>1.3858566539443513E-3</v>
      </c>
      <c r="AC115" s="247">
        <f t="shared" si="130"/>
        <v>-6.293129496043548E-3</v>
      </c>
      <c r="AD115" s="248">
        <f t="shared" si="131"/>
        <v>1.9205986652818339E-7</v>
      </c>
      <c r="AH115">
        <f t="shared" si="132"/>
        <v>-9.2309367540540799E-3</v>
      </c>
      <c r="AI115">
        <f t="shared" si="133"/>
        <v>1.4662478792823446</v>
      </c>
      <c r="AJ115">
        <f t="shared" si="134"/>
        <v>-0.93612731434532237</v>
      </c>
      <c r="AK115">
        <f t="shared" si="135"/>
        <v>-0.15070804578626915</v>
      </c>
      <c r="AL115">
        <f t="shared" si="136"/>
        <v>-0.31263549071546221</v>
      </c>
      <c r="AM115">
        <f t="shared" si="137"/>
        <v>-0.15760353466025373</v>
      </c>
      <c r="AN115">
        <f t="shared" si="178"/>
        <v>-0.18389149275072081</v>
      </c>
      <c r="AO115">
        <f t="shared" si="178"/>
        <v>-0.18330139984074706</v>
      </c>
      <c r="AP115">
        <f t="shared" si="178"/>
        <v>-0.1820767487496307</v>
      </c>
      <c r="AQ115">
        <f t="shared" si="178"/>
        <v>-0.17953604412063734</v>
      </c>
      <c r="AR115">
        <f t="shared" si="178"/>
        <v>-0.17426872237582308</v>
      </c>
      <c r="AS115">
        <f t="shared" si="178"/>
        <v>-0.16336401513723026</v>
      </c>
      <c r="AT115">
        <f t="shared" si="178"/>
        <v>-0.14084908504743263</v>
      </c>
      <c r="AU115">
        <f t="shared" si="138"/>
        <v>-9.4575932636687732E-2</v>
      </c>
      <c r="AV115" s="246">
        <f t="shared" si="139"/>
        <v>-8.6333327399698689E-3</v>
      </c>
      <c r="AW115" s="247">
        <f t="shared" si="140"/>
        <v>2.3402032439263209E-3</v>
      </c>
      <c r="AX115" s="248">
        <f t="shared" si="141"/>
        <v>5.4765512228832759E-7</v>
      </c>
      <c r="AY115" s="247">
        <f t="shared" si="142"/>
        <v>3.8921538479925015E-3</v>
      </c>
      <c r="BA115">
        <f t="shared" si="143"/>
        <v>-9.5434658998196933E-4</v>
      </c>
      <c r="BB115">
        <f t="shared" si="144"/>
        <v>0.89145319398672751</v>
      </c>
      <c r="BC115">
        <f t="shared" si="145"/>
        <v>-0.53423713282775354</v>
      </c>
      <c r="BD115">
        <f t="shared" si="146"/>
        <v>-0.13083421152098174</v>
      </c>
      <c r="BE115">
        <f t="shared" si="147"/>
        <v>-2.2633578074700811</v>
      </c>
      <c r="BF115">
        <f t="shared" si="148"/>
        <v>-2.1290058829039706</v>
      </c>
      <c r="BG115">
        <f t="shared" si="179"/>
        <v>-2.1241675435636269</v>
      </c>
      <c r="BH115">
        <f t="shared" si="179"/>
        <v>-2.1241674724764228</v>
      </c>
      <c r="BI115">
        <f t="shared" si="179"/>
        <v>-2.124168268125175</v>
      </c>
      <c r="BJ115">
        <f t="shared" si="179"/>
        <v>-2.1241593627096602</v>
      </c>
      <c r="BK115">
        <f t="shared" si="179"/>
        <v>-2.1242590305590516</v>
      </c>
      <c r="BL115">
        <f t="shared" si="179"/>
        <v>-2.1231426466552716</v>
      </c>
      <c r="BM115">
        <f t="shared" si="179"/>
        <v>-2.1355343817726951</v>
      </c>
      <c r="BN115">
        <f t="shared" si="149"/>
        <v>-1.9795387470931329</v>
      </c>
      <c r="BQ115">
        <f t="shared" si="154"/>
        <v>-7.3391222505225446E-3</v>
      </c>
      <c r="BR115">
        <v>53000</v>
      </c>
      <c r="BS115">
        <f t="shared" si="155"/>
        <v>-8.2022391117674478E-3</v>
      </c>
      <c r="BT115">
        <f t="shared" si="156"/>
        <v>-1.6893319393916917E-2</v>
      </c>
      <c r="BU115">
        <f t="shared" si="157"/>
        <v>8.6910802821494691E-3</v>
      </c>
      <c r="BV115">
        <f t="shared" si="158"/>
        <v>0.63181799781347281</v>
      </c>
      <c r="BW115">
        <f t="shared" si="159"/>
        <v>0.99881697600348784</v>
      </c>
      <c r="BX115">
        <f t="shared" si="160"/>
        <v>2.4209651898472417</v>
      </c>
      <c r="BY115">
        <f t="shared" si="161"/>
        <v>2.6542020026641535</v>
      </c>
      <c r="BZ115">
        <f t="shared" si="180"/>
        <v>8.2805112364791054</v>
      </c>
      <c r="CA115">
        <f t="shared" si="180"/>
        <v>8.2804924976946115</v>
      </c>
      <c r="CB115">
        <f t="shared" si="180"/>
        <v>8.2805849289907876</v>
      </c>
      <c r="CC115">
        <f t="shared" si="180"/>
        <v>8.2801288180536012</v>
      </c>
      <c r="CD115">
        <f t="shared" si="180"/>
        <v>8.2823751154051042</v>
      </c>
      <c r="CE115">
        <f t="shared" si="180"/>
        <v>8.2712026634128879</v>
      </c>
      <c r="CF115">
        <f t="shared" si="180"/>
        <v>8.3243141543888211</v>
      </c>
      <c r="CG115">
        <f t="shared" si="162"/>
        <v>7.8344080173763295</v>
      </c>
      <c r="CI115" s="23">
        <f t="shared" si="163"/>
        <v>53000</v>
      </c>
      <c r="CJ115" s="86">
        <f t="shared" si="164"/>
        <v>-1.6030202532672014E-2</v>
      </c>
      <c r="CK115" s="86">
        <f t="shared" si="165"/>
        <v>-1.6893319393916917E-2</v>
      </c>
      <c r="CL115">
        <f t="shared" si="166"/>
        <v>8.631168612449029E-4</v>
      </c>
      <c r="CM115">
        <f t="shared" si="167"/>
        <v>1.0590482236836216</v>
      </c>
      <c r="CN115">
        <f t="shared" si="168"/>
        <v>0.22386587463146923</v>
      </c>
      <c r="CO115">
        <f t="shared" si="169"/>
        <v>1.2160606703834986</v>
      </c>
      <c r="CP115">
        <f t="shared" si="170"/>
        <v>0.69599106740262129</v>
      </c>
      <c r="CQ115">
        <f t="shared" si="181"/>
        <v>13.626799864635018</v>
      </c>
      <c r="CR115">
        <f t="shared" si="181"/>
        <v>13.626799813604183</v>
      </c>
      <c r="CS115">
        <f t="shared" si="181"/>
        <v>13.626799199105355</v>
      </c>
      <c r="CT115">
        <f t="shared" si="181"/>
        <v>13.626791799537854</v>
      </c>
      <c r="CU115">
        <f t="shared" si="181"/>
        <v>13.626702704362131</v>
      </c>
      <c r="CV115">
        <f t="shared" si="181"/>
        <v>13.625631056252304</v>
      </c>
      <c r="CW115">
        <f t="shared" si="181"/>
        <v>13.61289751163482</v>
      </c>
      <c r="CX115">
        <f t="shared" si="171"/>
        <v>13.478463776296989</v>
      </c>
    </row>
    <row r="116" spans="1:102" ht="12.95" customHeight="1">
      <c r="A116" s="47" t="s">
        <v>81</v>
      </c>
      <c r="B116" s="48" t="s">
        <v>45</v>
      </c>
      <c r="C116" s="51">
        <v>46731.364999999998</v>
      </c>
      <c r="D116" s="50"/>
      <c r="E116">
        <f t="shared" si="121"/>
        <v>8207.5085826535142</v>
      </c>
      <c r="F116">
        <f t="shared" si="122"/>
        <v>8207.5</v>
      </c>
      <c r="G116">
        <f t="shared" si="123"/>
        <v>3.1026474971440621E-3</v>
      </c>
      <c r="I116" s="8">
        <f t="shared" si="177"/>
        <v>3.1026474971440621E-3</v>
      </c>
      <c r="K116" s="117"/>
      <c r="L116" s="116"/>
      <c r="N116" s="116"/>
      <c r="O116" s="40"/>
      <c r="P116" s="116"/>
      <c r="Q116" s="293">
        <f t="shared" si="124"/>
        <v>31712.864999999998</v>
      </c>
      <c r="R116" s="8">
        <f t="shared" si="125"/>
        <v>9.6264214915343126E-6</v>
      </c>
      <c r="S116" s="8">
        <v>0.1</v>
      </c>
      <c r="T116" s="167">
        <f t="shared" si="126"/>
        <v>9.6264214915343135E-7</v>
      </c>
      <c r="U116" s="116"/>
      <c r="V116" s="116"/>
      <c r="W116" s="25"/>
      <c r="X116" s="252"/>
      <c r="Y116" s="41"/>
      <c r="Z116">
        <f t="shared" si="127"/>
        <v>8207.5</v>
      </c>
      <c r="AA116" s="246">
        <f t="shared" si="128"/>
        <v>-7.6353576477718784E-3</v>
      </c>
      <c r="AB116" s="247">
        <f t="shared" si="129"/>
        <v>1.073800514491594E-2</v>
      </c>
      <c r="AC116" s="247">
        <f t="shared" si="130"/>
        <v>3.1026474971440621E-3</v>
      </c>
      <c r="AD116" s="248">
        <f t="shared" si="131"/>
        <v>1.1530475449224121E-5</v>
      </c>
      <c r="AH116">
        <f t="shared" si="132"/>
        <v>-9.1603632334472211E-3</v>
      </c>
      <c r="AI116">
        <f t="shared" si="133"/>
        <v>1.4703021318223408</v>
      </c>
      <c r="AJ116">
        <f t="shared" si="134"/>
        <v>-0.92586643993500184</v>
      </c>
      <c r="AK116">
        <f t="shared" si="135"/>
        <v>-0.13753510389482976</v>
      </c>
      <c r="AL116">
        <f t="shared" si="136"/>
        <v>-0.28450656402121516</v>
      </c>
      <c r="AM116">
        <f t="shared" si="137"/>
        <v>-0.14322065872522111</v>
      </c>
      <c r="AN116">
        <f t="shared" si="178"/>
        <v>-0.16719154469786437</v>
      </c>
      <c r="AO116">
        <f t="shared" si="178"/>
        <v>-0.16664764217079789</v>
      </c>
      <c r="AP116">
        <f t="shared" si="178"/>
        <v>-0.16552214970384105</v>
      </c>
      <c r="AQ116">
        <f t="shared" si="178"/>
        <v>-0.16319384867213665</v>
      </c>
      <c r="AR116">
        <f t="shared" si="178"/>
        <v>-0.15838011991113723</v>
      </c>
      <c r="AS116">
        <f t="shared" si="178"/>
        <v>-0.1484393972105939</v>
      </c>
      <c r="AT116">
        <f t="shared" si="178"/>
        <v>-0.12795656695226615</v>
      </c>
      <c r="AU116">
        <f t="shared" si="138"/>
        <v>-8.5911632522940096E-2</v>
      </c>
      <c r="AV116" s="246">
        <f t="shared" si="139"/>
        <v>-8.5569699491879533E-3</v>
      </c>
      <c r="AW116" s="247">
        <f t="shared" si="140"/>
        <v>1.1659617446332015E-2</v>
      </c>
      <c r="AX116" s="248">
        <f t="shared" si="141"/>
        <v>1.3594667899480992E-5</v>
      </c>
      <c r="AY116" s="247">
        <f t="shared" si="142"/>
        <v>1.3184623032007358E-2</v>
      </c>
      <c r="BA116">
        <f t="shared" si="143"/>
        <v>-9.2161230141607465E-4</v>
      </c>
      <c r="BB116">
        <f t="shared" si="144"/>
        <v>0.89330289275908914</v>
      </c>
      <c r="BC116">
        <f t="shared" si="145"/>
        <v>-0.5223025265183161</v>
      </c>
      <c r="BD116">
        <f t="shared" si="146"/>
        <v>-0.13234699583451665</v>
      </c>
      <c r="BE116">
        <f t="shared" si="147"/>
        <v>-2.2493015734713904</v>
      </c>
      <c r="BF116">
        <f t="shared" si="148"/>
        <v>-2.0906942805629374</v>
      </c>
      <c r="BG116">
        <f t="shared" si="179"/>
        <v>-2.1086453499141879</v>
      </c>
      <c r="BH116">
        <f t="shared" si="179"/>
        <v>-2.1086452888553358</v>
      </c>
      <c r="BI116">
        <f t="shared" si="179"/>
        <v>-2.1086459899613894</v>
      </c>
      <c r="BJ116">
        <f t="shared" si="179"/>
        <v>-2.1086379394869916</v>
      </c>
      <c r="BK116">
        <f t="shared" si="179"/>
        <v>-2.1087303727986351</v>
      </c>
      <c r="BL116">
        <f t="shared" si="179"/>
        <v>-2.1076682157273217</v>
      </c>
      <c r="BM116">
        <f t="shared" si="179"/>
        <v>-2.1197618490935652</v>
      </c>
      <c r="BN116">
        <f t="shared" si="149"/>
        <v>-1.962647204133015</v>
      </c>
      <c r="BQ116">
        <f t="shared" si="154"/>
        <v>-7.7771112992211754E-3</v>
      </c>
      <c r="BR116">
        <v>54000</v>
      </c>
      <c r="BS116">
        <f t="shared" si="155"/>
        <v>-7.8202271038756207E-3</v>
      </c>
      <c r="BT116">
        <f t="shared" si="156"/>
        <v>-1.7162863701214767E-2</v>
      </c>
      <c r="BU116">
        <f t="shared" si="157"/>
        <v>9.3426365973391465E-3</v>
      </c>
      <c r="BV116">
        <f t="shared" si="158"/>
        <v>0.60101625141436732</v>
      </c>
      <c r="BW116">
        <f t="shared" si="159"/>
        <v>0.99861563713260526</v>
      </c>
      <c r="BX116">
        <f t="shared" si="160"/>
        <v>2.5222367804198615</v>
      </c>
      <c r="BY116">
        <f t="shared" si="161"/>
        <v>3.1252692473340558</v>
      </c>
      <c r="BZ116">
        <f t="shared" si="180"/>
        <v>8.4238332546508143</v>
      </c>
      <c r="CA116">
        <f t="shared" si="180"/>
        <v>8.4237118993403417</v>
      </c>
      <c r="CB116">
        <f t="shared" si="180"/>
        <v>8.4241708777373692</v>
      </c>
      <c r="CC116">
        <f t="shared" si="180"/>
        <v>8.4224332398299158</v>
      </c>
      <c r="CD116">
        <f t="shared" si="180"/>
        <v>8.4289871016740374</v>
      </c>
      <c r="CE116">
        <f t="shared" si="180"/>
        <v>8.4039050344794521</v>
      </c>
      <c r="CF116">
        <f t="shared" si="180"/>
        <v>8.4951847788174408</v>
      </c>
      <c r="CG116">
        <f t="shared" si="162"/>
        <v>8.0112304686773115</v>
      </c>
      <c r="CI116" s="23">
        <f t="shared" si="163"/>
        <v>54000</v>
      </c>
      <c r="CJ116" s="86">
        <f t="shared" si="164"/>
        <v>-1.7119747896560324E-2</v>
      </c>
      <c r="CK116" s="86">
        <f t="shared" si="165"/>
        <v>-1.7162863701214767E-2</v>
      </c>
      <c r="CL116">
        <f t="shared" si="166"/>
        <v>4.3115804654445183E-5</v>
      </c>
      <c r="CM116">
        <f t="shared" si="167"/>
        <v>0.99568861743003856</v>
      </c>
      <c r="CN116">
        <f t="shared" si="168"/>
        <v>-0.15370844159497735</v>
      </c>
      <c r="CO116">
        <f t="shared" si="169"/>
        <v>1.5961601201628104</v>
      </c>
      <c r="CP116">
        <f t="shared" si="170"/>
        <v>1.0256909810478454</v>
      </c>
      <c r="CQ116">
        <f t="shared" si="181"/>
        <v>13.991385910509528</v>
      </c>
      <c r="CR116">
        <f t="shared" si="181"/>
        <v>13.991385910449909</v>
      </c>
      <c r="CS116">
        <f t="shared" si="181"/>
        <v>13.991385908035721</v>
      </c>
      <c r="CT116">
        <f t="shared" si="181"/>
        <v>13.991385810275919</v>
      </c>
      <c r="CU116">
        <f t="shared" si="181"/>
        <v>13.991381851657874</v>
      </c>
      <c r="CV116">
        <f t="shared" si="181"/>
        <v>13.991221643673653</v>
      </c>
      <c r="CW116">
        <f t="shared" si="181"/>
        <v>13.98487828092566</v>
      </c>
      <c r="CX116">
        <f t="shared" si="171"/>
        <v>13.823189142830003</v>
      </c>
    </row>
    <row r="117" spans="1:102" ht="12.95" customHeight="1">
      <c r="A117" s="37" t="s">
        <v>82</v>
      </c>
      <c r="B117" s="38" t="s">
        <v>45</v>
      </c>
      <c r="C117" s="37">
        <v>46759.559000000001</v>
      </c>
      <c r="D117" s="37" t="s">
        <v>46</v>
      </c>
      <c r="E117">
        <f t="shared" si="121"/>
        <v>8285.4998250121043</v>
      </c>
      <c r="F117">
        <f t="shared" si="122"/>
        <v>8285.5</v>
      </c>
      <c r="G117">
        <f t="shared" si="123"/>
        <v>-6.3258499721996486E-5</v>
      </c>
      <c r="H117" s="116"/>
      <c r="I117" s="116">
        <f t="shared" si="177"/>
        <v>-6.3258499721996486E-5</v>
      </c>
      <c r="J117" s="116"/>
      <c r="K117" s="117"/>
      <c r="L117" s="116"/>
      <c r="M117" s="116"/>
      <c r="N117" s="116"/>
      <c r="O117" s="40"/>
      <c r="P117" s="116"/>
      <c r="Q117" s="293">
        <f t="shared" si="124"/>
        <v>31741.059000000001</v>
      </c>
      <c r="R117" s="8">
        <f t="shared" si="125"/>
        <v>4.0016377870778295E-9</v>
      </c>
      <c r="S117" s="8">
        <v>0.1</v>
      </c>
      <c r="T117" s="167">
        <f t="shared" si="126"/>
        <v>4.0016377870778297E-10</v>
      </c>
      <c r="U117" s="116"/>
      <c r="W117" s="25"/>
      <c r="X117" s="252"/>
      <c r="Y117" s="41"/>
      <c r="Z117">
        <f t="shared" si="127"/>
        <v>8285.5</v>
      </c>
      <c r="AA117" s="246">
        <f t="shared" si="128"/>
        <v>-7.5602322374561303E-3</v>
      </c>
      <c r="AB117" s="247">
        <f t="shared" si="129"/>
        <v>7.4969737377341339E-3</v>
      </c>
      <c r="AC117" s="247">
        <f t="shared" si="130"/>
        <v>-6.3258499721996486E-5</v>
      </c>
      <c r="AD117" s="248">
        <f t="shared" si="131"/>
        <v>5.6204615224275312E-6</v>
      </c>
      <c r="AH117">
        <f t="shared" si="132"/>
        <v>-9.0423763948188889E-3</v>
      </c>
      <c r="AI117">
        <f t="shared" si="133"/>
        <v>1.476021133949708</v>
      </c>
      <c r="AJ117">
        <f t="shared" si="134"/>
        <v>-0.90790234991605456</v>
      </c>
      <c r="AK117">
        <f t="shared" si="135"/>
        <v>-0.11620619619122766</v>
      </c>
      <c r="AL117">
        <f t="shared" si="136"/>
        <v>-0.23943677037629535</v>
      </c>
      <c r="AM117">
        <f t="shared" si="137"/>
        <v>-0.1202936375895866</v>
      </c>
      <c r="AN117">
        <f t="shared" si="178"/>
        <v>-0.14052355234812902</v>
      </c>
      <c r="AO117">
        <f t="shared" si="178"/>
        <v>-0.14005759403991588</v>
      </c>
      <c r="AP117">
        <f t="shared" si="178"/>
        <v>-0.13909731989030763</v>
      </c>
      <c r="AQ117">
        <f t="shared" si="178"/>
        <v>-0.13711873680581477</v>
      </c>
      <c r="AR117">
        <f t="shared" si="178"/>
        <v>-0.13304368726855906</v>
      </c>
      <c r="AS117">
        <f t="shared" si="178"/>
        <v>-0.12465771748709864</v>
      </c>
      <c r="AT117">
        <f t="shared" si="178"/>
        <v>-0.10742740121188099</v>
      </c>
      <c r="AU117">
        <f t="shared" si="138"/>
        <v>-7.2119481321463397E-2</v>
      </c>
      <c r="AV117" s="246">
        <f t="shared" si="139"/>
        <v>-8.4291385975590622E-3</v>
      </c>
      <c r="AW117" s="247">
        <f t="shared" si="140"/>
        <v>8.3658800978370657E-3</v>
      </c>
      <c r="AX117" s="248">
        <f t="shared" si="141"/>
        <v>6.9987949811386315E-6</v>
      </c>
      <c r="AY117" s="247">
        <f t="shared" si="142"/>
        <v>9.8480242551998234E-3</v>
      </c>
      <c r="BA117">
        <f t="shared" si="143"/>
        <v>-8.6890636010293176E-4</v>
      </c>
      <c r="BB117">
        <f t="shared" si="144"/>
        <v>0.89630704135774342</v>
      </c>
      <c r="BC117">
        <f t="shared" si="145"/>
        <v>-0.50298749411197874</v>
      </c>
      <c r="BD117">
        <f t="shared" si="146"/>
        <v>-0.13471366051004355</v>
      </c>
      <c r="BE117">
        <f t="shared" si="147"/>
        <v>-2.2268046475983398</v>
      </c>
      <c r="BF117">
        <f t="shared" si="148"/>
        <v>-2.0316644771288908</v>
      </c>
      <c r="BG117">
        <f t="shared" si="179"/>
        <v>-2.0838694561810689</v>
      </c>
      <c r="BH117">
        <f t="shared" si="179"/>
        <v>-2.0838694089009278</v>
      </c>
      <c r="BI117">
        <f t="shared" si="179"/>
        <v>-2.0838699754984602</v>
      </c>
      <c r="BJ117">
        <f t="shared" si="179"/>
        <v>-2.0838631854481755</v>
      </c>
      <c r="BK117">
        <f t="shared" si="179"/>
        <v>-2.0839445513720736</v>
      </c>
      <c r="BL117">
        <f t="shared" si="179"/>
        <v>-2.0829687598706279</v>
      </c>
      <c r="BM117">
        <f t="shared" si="179"/>
        <v>-2.0945619525925436</v>
      </c>
      <c r="BN117">
        <f t="shared" si="149"/>
        <v>-1.93575862554344</v>
      </c>
      <c r="BQ117">
        <f t="shared" si="154"/>
        <v>-8.3758128067223138E-3</v>
      </c>
      <c r="BR117">
        <v>55000</v>
      </c>
      <c r="BS117">
        <f t="shared" si="155"/>
        <v>-7.6398161449823948E-3</v>
      </c>
      <c r="BT117">
        <f t="shared" si="156"/>
        <v>-1.7426221499537854E-2</v>
      </c>
      <c r="BU117">
        <f t="shared" si="157"/>
        <v>9.7864053545554594E-3</v>
      </c>
      <c r="BV117">
        <f t="shared" si="158"/>
        <v>0.57646242225698119</v>
      </c>
      <c r="BW117">
        <f t="shared" si="159"/>
        <v>0.9894964581395399</v>
      </c>
      <c r="BX117">
        <f t="shared" si="160"/>
        <v>2.6146773969025214</v>
      </c>
      <c r="BY117">
        <f t="shared" si="161"/>
        <v>3.7074484880147001</v>
      </c>
      <c r="BZ117">
        <f t="shared" si="180"/>
        <v>8.5607943751674558</v>
      </c>
      <c r="CA117">
        <f t="shared" si="180"/>
        <v>8.5603919728407423</v>
      </c>
      <c r="CB117">
        <f t="shared" si="180"/>
        <v>8.5616562037846737</v>
      </c>
      <c r="CC117">
        <f t="shared" si="180"/>
        <v>8.5576780340587515</v>
      </c>
      <c r="CD117">
        <f t="shared" si="180"/>
        <v>8.5701343979801017</v>
      </c>
      <c r="CE117">
        <f t="shared" si="180"/>
        <v>8.5304985789968342</v>
      </c>
      <c r="CF117">
        <f t="shared" si="180"/>
        <v>8.6509633850483461</v>
      </c>
      <c r="CG117">
        <f t="shared" si="162"/>
        <v>8.1880529199782952</v>
      </c>
      <c r="CI117" s="23">
        <f t="shared" si="163"/>
        <v>55000</v>
      </c>
      <c r="CJ117" s="86">
        <f t="shared" si="164"/>
        <v>-1.8162218161277773E-2</v>
      </c>
      <c r="CK117" s="86">
        <f t="shared" si="165"/>
        <v>-1.7426221499537854E-2</v>
      </c>
      <c r="CL117">
        <f t="shared" si="166"/>
        <v>-7.3599666173991822E-4</v>
      </c>
      <c r="CM117">
        <f t="shared" si="167"/>
        <v>0.93976092267847522</v>
      </c>
      <c r="CN117">
        <f t="shared" si="168"/>
        <v>-0.47166023079241071</v>
      </c>
      <c r="CO117">
        <f t="shared" si="169"/>
        <v>1.933012540314897</v>
      </c>
      <c r="CP117">
        <f t="shared" si="170"/>
        <v>1.4483237202694328</v>
      </c>
      <c r="CQ117">
        <f t="shared" si="181"/>
        <v>14.334611587503</v>
      </c>
      <c r="CR117">
        <f t="shared" si="181"/>
        <v>14.334611587364591</v>
      </c>
      <c r="CS117">
        <f t="shared" si="181"/>
        <v>14.334611591515024</v>
      </c>
      <c r="CT117">
        <f t="shared" si="181"/>
        <v>14.334611467056495</v>
      </c>
      <c r="CU117">
        <f t="shared" si="181"/>
        <v>14.334615199145981</v>
      </c>
      <c r="CV117">
        <f t="shared" si="181"/>
        <v>14.334503256154258</v>
      </c>
      <c r="CW117">
        <f t="shared" si="181"/>
        <v>14.337834155593127</v>
      </c>
      <c r="CX117">
        <f t="shared" si="171"/>
        <v>14.167914509363017</v>
      </c>
    </row>
    <row r="118" spans="1:102" ht="12.95" customHeight="1">
      <c r="A118" s="47" t="s">
        <v>73</v>
      </c>
      <c r="B118" s="48"/>
      <c r="C118" s="51">
        <v>46759.599000000002</v>
      </c>
      <c r="D118" s="51" t="s">
        <v>16</v>
      </c>
      <c r="E118">
        <f t="shared" si="121"/>
        <v>8285.6104744302229</v>
      </c>
      <c r="F118">
        <f t="shared" si="122"/>
        <v>8285.5</v>
      </c>
      <c r="G118">
        <f t="shared" si="123"/>
        <v>3.9936741501151118E-2</v>
      </c>
      <c r="H118" s="116"/>
      <c r="I118" s="116">
        <f t="shared" si="177"/>
        <v>3.9936741501151118E-2</v>
      </c>
      <c r="K118" s="117"/>
      <c r="L118" s="116"/>
      <c r="M118" s="116"/>
      <c r="N118" s="116"/>
      <c r="O118" s="40"/>
      <c r="P118" s="116"/>
      <c r="Q118" s="293">
        <f t="shared" si="124"/>
        <v>31741.099000000002</v>
      </c>
      <c r="R118" s="8">
        <f t="shared" si="125"/>
        <v>1.594943321729766E-3</v>
      </c>
      <c r="S118" s="8">
        <v>0.1</v>
      </c>
      <c r="T118" s="167">
        <f t="shared" si="126"/>
        <v>1.5949433217297661E-4</v>
      </c>
      <c r="U118" s="116"/>
      <c r="V118" s="116"/>
      <c r="W118" s="25"/>
      <c r="X118" s="252"/>
      <c r="Y118" s="41"/>
      <c r="Z118">
        <f t="shared" si="127"/>
        <v>8285.5</v>
      </c>
      <c r="AA118" s="246">
        <f t="shared" si="128"/>
        <v>-7.5602322374561303E-3</v>
      </c>
      <c r="AB118" s="247">
        <f t="shared" si="129"/>
        <v>4.749697373860725E-2</v>
      </c>
      <c r="AC118" s="247">
        <f t="shared" si="130"/>
        <v>3.9936741501151118E-2</v>
      </c>
      <c r="AD118" s="248">
        <f t="shared" si="131"/>
        <v>2.2559625143259469E-4</v>
      </c>
      <c r="AH118">
        <f t="shared" si="132"/>
        <v>-9.0423763948188889E-3</v>
      </c>
      <c r="AI118">
        <f t="shared" si="133"/>
        <v>1.476021133949708</v>
      </c>
      <c r="AJ118">
        <f t="shared" si="134"/>
        <v>-0.90790234991605456</v>
      </c>
      <c r="AK118">
        <f t="shared" si="135"/>
        <v>-0.11620619619122766</v>
      </c>
      <c r="AL118">
        <f t="shared" si="136"/>
        <v>-0.23943677037629535</v>
      </c>
      <c r="AM118">
        <f t="shared" si="137"/>
        <v>-0.1202936375895866</v>
      </c>
      <c r="AN118">
        <f t="shared" si="178"/>
        <v>-0.14052355234812902</v>
      </c>
      <c r="AO118">
        <f t="shared" si="178"/>
        <v>-0.14005759403991588</v>
      </c>
      <c r="AP118">
        <f t="shared" si="178"/>
        <v>-0.13909731989030763</v>
      </c>
      <c r="AQ118">
        <f t="shared" si="178"/>
        <v>-0.13711873680581477</v>
      </c>
      <c r="AR118">
        <f t="shared" si="178"/>
        <v>-0.13304368726855906</v>
      </c>
      <c r="AS118">
        <f t="shared" si="178"/>
        <v>-0.12465771748709864</v>
      </c>
      <c r="AT118">
        <f t="shared" si="178"/>
        <v>-0.10742740121188099</v>
      </c>
      <c r="AU118">
        <f t="shared" si="138"/>
        <v>-7.2119481321463397E-2</v>
      </c>
      <c r="AV118" s="246">
        <f t="shared" si="139"/>
        <v>-8.4291385975590622E-3</v>
      </c>
      <c r="AW118" s="247">
        <f t="shared" si="140"/>
        <v>4.8365880098710179E-2</v>
      </c>
      <c r="AX118" s="248">
        <f t="shared" si="141"/>
        <v>2.3392583577228093E-4</v>
      </c>
      <c r="AY118" s="247">
        <f t="shared" si="142"/>
        <v>4.9848024256072938E-2</v>
      </c>
      <c r="BA118">
        <f t="shared" si="143"/>
        <v>-8.6890636010293176E-4</v>
      </c>
      <c r="BB118">
        <f t="shared" si="144"/>
        <v>0.89630704135774342</v>
      </c>
      <c r="BC118">
        <f t="shared" si="145"/>
        <v>-0.50298749411197874</v>
      </c>
      <c r="BD118">
        <f t="shared" si="146"/>
        <v>-0.13471366051004355</v>
      </c>
      <c r="BE118">
        <f t="shared" si="147"/>
        <v>-2.2268046475983398</v>
      </c>
      <c r="BF118">
        <f t="shared" si="148"/>
        <v>-2.0316644771288908</v>
      </c>
      <c r="BG118">
        <f t="shared" si="179"/>
        <v>-2.0838694561810689</v>
      </c>
      <c r="BH118">
        <f t="shared" si="179"/>
        <v>-2.0838694089009278</v>
      </c>
      <c r="BI118">
        <f t="shared" si="179"/>
        <v>-2.0838699754984602</v>
      </c>
      <c r="BJ118">
        <f t="shared" si="179"/>
        <v>-2.0838631854481755</v>
      </c>
      <c r="BK118">
        <f t="shared" si="179"/>
        <v>-2.0839445513720736</v>
      </c>
      <c r="BL118">
        <f t="shared" si="179"/>
        <v>-2.0829687598706279</v>
      </c>
      <c r="BM118">
        <f t="shared" si="179"/>
        <v>-2.0945619525925436</v>
      </c>
      <c r="BN118">
        <f t="shared" si="149"/>
        <v>-1.93575862554344</v>
      </c>
      <c r="BQ118">
        <f t="shared" si="154"/>
        <v>-9.0393537173238617E-3</v>
      </c>
      <c r="BR118">
        <v>56000</v>
      </c>
      <c r="BS118">
        <f t="shared" si="155"/>
        <v>-7.6427723955231116E-3</v>
      </c>
      <c r="BT118">
        <f t="shared" si="156"/>
        <v>-1.7683392788886195E-2</v>
      </c>
      <c r="BU118">
        <f t="shared" si="157"/>
        <v>1.0040620393363084E-2</v>
      </c>
      <c r="BV118">
        <f t="shared" si="158"/>
        <v>0.55692266732488216</v>
      </c>
      <c r="BW118">
        <f t="shared" si="159"/>
        <v>0.97348836318108745</v>
      </c>
      <c r="BX118">
        <f t="shared" si="160"/>
        <v>2.7003916463323687</v>
      </c>
      <c r="BY118">
        <f t="shared" si="161"/>
        <v>4.4593080420066205</v>
      </c>
      <c r="BZ118">
        <f t="shared" si="180"/>
        <v>8.6927203570151939</v>
      </c>
      <c r="CA118">
        <f t="shared" si="180"/>
        <v>8.6918193428139272</v>
      </c>
      <c r="CB118">
        <f t="shared" si="180"/>
        <v>8.6942907739856317</v>
      </c>
      <c r="CC118">
        <f t="shared" si="180"/>
        <v>8.6874985730171606</v>
      </c>
      <c r="CD118">
        <f t="shared" si="180"/>
        <v>8.7060674250457861</v>
      </c>
      <c r="CE118">
        <f t="shared" si="180"/>
        <v>8.6545340642848068</v>
      </c>
      <c r="CF118">
        <f t="shared" si="180"/>
        <v>8.7923062211737459</v>
      </c>
      <c r="CG118">
        <f t="shared" si="162"/>
        <v>8.3648753712792772</v>
      </c>
      <c r="CI118" s="23">
        <f t="shared" si="163"/>
        <v>56000</v>
      </c>
      <c r="CJ118" s="86">
        <f t="shared" si="164"/>
        <v>-1.9079974110686945E-2</v>
      </c>
      <c r="CK118" s="86">
        <f t="shared" si="165"/>
        <v>-1.7683392788886195E-2</v>
      </c>
      <c r="CL118">
        <f t="shared" si="166"/>
        <v>-1.3965813218007495E-3</v>
      </c>
      <c r="CM118">
        <f t="shared" si="167"/>
        <v>0.89512399143799937</v>
      </c>
      <c r="CN118">
        <f t="shared" si="168"/>
        <v>-0.71300642268612158</v>
      </c>
      <c r="CO118">
        <f t="shared" si="169"/>
        <v>2.2356166059621314</v>
      </c>
      <c r="CP118">
        <f t="shared" si="170"/>
        <v>2.0544610531659648</v>
      </c>
      <c r="CQ118">
        <f t="shared" si="181"/>
        <v>14.659934777947621</v>
      </c>
      <c r="CR118">
        <f t="shared" si="181"/>
        <v>14.659934725588034</v>
      </c>
      <c r="CS118">
        <f t="shared" si="181"/>
        <v>14.659935342470954</v>
      </c>
      <c r="CT118">
        <f t="shared" si="181"/>
        <v>14.659928074523432</v>
      </c>
      <c r="CU118">
        <f t="shared" si="181"/>
        <v>14.660013697691756</v>
      </c>
      <c r="CV118">
        <f t="shared" si="181"/>
        <v>14.659004167902003</v>
      </c>
      <c r="CW118">
        <f t="shared" si="181"/>
        <v>14.670796706020987</v>
      </c>
      <c r="CX118">
        <f t="shared" si="171"/>
        <v>14.51263987589603</v>
      </c>
    </row>
    <row r="119" spans="1:102" ht="12.95" customHeight="1">
      <c r="A119" s="47" t="s">
        <v>83</v>
      </c>
      <c r="B119" s="48" t="s">
        <v>45</v>
      </c>
      <c r="C119" s="51">
        <v>47027.42</v>
      </c>
      <c r="D119" s="50"/>
      <c r="E119">
        <f t="shared" si="121"/>
        <v>9026.466419656781</v>
      </c>
      <c r="F119">
        <f t="shared" si="122"/>
        <v>9026.5</v>
      </c>
      <c r="G119">
        <f t="shared" si="123"/>
        <v>-1.2139365499024279E-2</v>
      </c>
      <c r="I119" s="8">
        <f t="shared" si="177"/>
        <v>-1.2139365499024279E-2</v>
      </c>
      <c r="K119" s="117"/>
      <c r="L119" s="116"/>
      <c r="N119" s="116"/>
      <c r="O119" s="40"/>
      <c r="P119" s="116"/>
      <c r="Q119" s="293">
        <f t="shared" si="124"/>
        <v>32008.92</v>
      </c>
      <c r="R119" s="8">
        <f t="shared" si="125"/>
        <v>1.47364194718901E-4</v>
      </c>
      <c r="S119" s="8">
        <v>0.1</v>
      </c>
      <c r="T119" s="167">
        <f t="shared" si="126"/>
        <v>1.47364194718901E-5</v>
      </c>
      <c r="U119" s="116"/>
      <c r="W119" s="25"/>
      <c r="X119" s="252"/>
      <c r="Y119" s="41"/>
      <c r="Z119">
        <f t="shared" si="127"/>
        <v>9026.5</v>
      </c>
      <c r="AA119" s="246">
        <f t="shared" si="128"/>
        <v>-6.5238213680548409E-3</v>
      </c>
      <c r="AB119" s="247">
        <f t="shared" si="129"/>
        <v>-5.6155441309694385E-3</v>
      </c>
      <c r="AC119" s="247">
        <f t="shared" si="130"/>
        <v>-1.2139365499024279E-2</v>
      </c>
      <c r="AD119" s="248">
        <f t="shared" si="131"/>
        <v>3.1534335886865308E-6</v>
      </c>
      <c r="AH119">
        <f t="shared" si="132"/>
        <v>-7.60065918763809E-3</v>
      </c>
      <c r="AI119">
        <f t="shared" si="133"/>
        <v>1.4806216413161144</v>
      </c>
      <c r="AJ119">
        <f t="shared" si="134"/>
        <v>-0.64639643766396049</v>
      </c>
      <c r="AK119">
        <f t="shared" si="135"/>
        <v>9.5408793612561188E-2</v>
      </c>
      <c r="AL119">
        <f t="shared" si="136"/>
        <v>0.19596364211314934</v>
      </c>
      <c r="AM119">
        <f t="shared" si="137"/>
        <v>9.8296585972667619E-2</v>
      </c>
      <c r="AN119">
        <f t="shared" si="178"/>
        <v>0.1148900191651881</v>
      </c>
      <c r="AO119">
        <f t="shared" si="178"/>
        <v>0.11450323649916448</v>
      </c>
      <c r="AP119">
        <f t="shared" si="178"/>
        <v>0.11370871731947475</v>
      </c>
      <c r="AQ119">
        <f t="shared" si="178"/>
        <v>0.11207686164308851</v>
      </c>
      <c r="AR119">
        <f t="shared" si="178"/>
        <v>0.108726143007503</v>
      </c>
      <c r="AS119">
        <f t="shared" si="178"/>
        <v>0.10184984964575075</v>
      </c>
      <c r="AT119">
        <f t="shared" si="178"/>
        <v>8.7753183443382121E-2</v>
      </c>
      <c r="AU119">
        <f t="shared" si="138"/>
        <v>5.8905955092565243E-2</v>
      </c>
      <c r="AV119" s="246">
        <f t="shared" si="139"/>
        <v>-6.8598705301221221E-3</v>
      </c>
      <c r="AW119" s="247">
        <f t="shared" si="140"/>
        <v>-5.2794949689021573E-3</v>
      </c>
      <c r="AX119" s="248">
        <f t="shared" si="141"/>
        <v>2.7873067126663195E-6</v>
      </c>
      <c r="AY119" s="247">
        <f t="shared" si="142"/>
        <v>-4.2026571493189082E-3</v>
      </c>
      <c r="BA119">
        <f t="shared" si="143"/>
        <v>-3.3604916206728103E-4</v>
      </c>
      <c r="BB119">
        <f t="shared" si="144"/>
        <v>0.9285084862580546</v>
      </c>
      <c r="BC119">
        <f t="shared" si="145"/>
        <v>-0.30037151982118371</v>
      </c>
      <c r="BD119">
        <f t="shared" si="146"/>
        <v>-0.15423671243541612</v>
      </c>
      <c r="BE119">
        <f t="shared" si="147"/>
        <v>-2.0048348984016084</v>
      </c>
      <c r="BF119">
        <f t="shared" si="148"/>
        <v>-1.5657200541217815</v>
      </c>
      <c r="BG119">
        <f t="shared" si="179"/>
        <v>-1.8440115428998858</v>
      </c>
      <c r="BH119">
        <f t="shared" si="179"/>
        <v>-1.8440115417667773</v>
      </c>
      <c r="BI119">
        <f t="shared" si="179"/>
        <v>-1.844011566468901</v>
      </c>
      <c r="BJ119">
        <f t="shared" si="179"/>
        <v>-1.844011027954306</v>
      </c>
      <c r="BK119">
        <f t="shared" si="179"/>
        <v>-1.8440227675186649</v>
      </c>
      <c r="BL119">
        <f t="shared" si="179"/>
        <v>-1.8437667345858662</v>
      </c>
      <c r="BM119">
        <f t="shared" si="179"/>
        <v>-1.8492985891335634</v>
      </c>
      <c r="BN119">
        <f t="shared" si="149"/>
        <v>-1.6803171289424772</v>
      </c>
      <c r="BQ119">
        <f t="shared" si="154"/>
        <v>-9.7065922154065346E-3</v>
      </c>
      <c r="BR119">
        <v>57000</v>
      </c>
      <c r="BS119">
        <f t="shared" si="155"/>
        <v>-7.8138714764114988E-3</v>
      </c>
      <c r="BT119">
        <f t="shared" si="156"/>
        <v>-1.7934377569259769E-2</v>
      </c>
      <c r="BU119">
        <f t="shared" si="157"/>
        <v>1.012050609284827E-2</v>
      </c>
      <c r="BV119">
        <f t="shared" si="158"/>
        <v>0.54152085354199309</v>
      </c>
      <c r="BW119">
        <f t="shared" si="159"/>
        <v>0.95192326584573617</v>
      </c>
      <c r="BX119">
        <f t="shared" si="160"/>
        <v>2.7809542149273931</v>
      </c>
      <c r="BY119">
        <f t="shared" si="161"/>
        <v>5.4854834468987033</v>
      </c>
      <c r="BZ119">
        <f t="shared" si="180"/>
        <v>8.8206541411603148</v>
      </c>
      <c r="CA119">
        <f t="shared" si="180"/>
        <v>8.8191254953325817</v>
      </c>
      <c r="CB119">
        <f t="shared" si="180"/>
        <v>8.8229151656753011</v>
      </c>
      <c r="CC119">
        <f t="shared" si="180"/>
        <v>8.8135018621403347</v>
      </c>
      <c r="CD119">
        <f t="shared" si="180"/>
        <v>8.8367730432662235</v>
      </c>
      <c r="CE119">
        <f t="shared" si="180"/>
        <v>8.7785311114555089</v>
      </c>
      <c r="CF119">
        <f t="shared" si="180"/>
        <v>8.920319711884277</v>
      </c>
      <c r="CG119">
        <f t="shared" si="162"/>
        <v>8.5416978225802609</v>
      </c>
      <c r="CI119" s="23">
        <f t="shared" si="163"/>
        <v>57000</v>
      </c>
      <c r="CJ119" s="86">
        <f t="shared" si="164"/>
        <v>-1.9827098308254805E-2</v>
      </c>
      <c r="CK119" s="86">
        <f t="shared" si="165"/>
        <v>-1.7934377569259769E-2</v>
      </c>
      <c r="CL119">
        <f t="shared" si="166"/>
        <v>-1.8927207389950363E-3</v>
      </c>
      <c r="CM119">
        <f t="shared" si="167"/>
        <v>0.86247222375675037</v>
      </c>
      <c r="CN119">
        <f t="shared" si="168"/>
        <v>-0.8778637085072023</v>
      </c>
      <c r="CO119">
        <f t="shared" si="169"/>
        <v>2.5132229575219993</v>
      </c>
      <c r="CP119">
        <f t="shared" si="170"/>
        <v>3.0774156530173262</v>
      </c>
      <c r="CQ119">
        <f t="shared" si="181"/>
        <v>14.971543992114981</v>
      </c>
      <c r="CR119">
        <f t="shared" si="181"/>
        <v>14.971543503929759</v>
      </c>
      <c r="CS119">
        <f t="shared" si="181"/>
        <v>14.971547379970076</v>
      </c>
      <c r="CT119">
        <f t="shared" si="181"/>
        <v>14.971516605028402</v>
      </c>
      <c r="CU119">
        <f t="shared" si="181"/>
        <v>14.971760927919103</v>
      </c>
      <c r="CV119">
        <f t="shared" si="181"/>
        <v>14.969819749751011</v>
      </c>
      <c r="CW119">
        <f t="shared" si="181"/>
        <v>14.985149985210644</v>
      </c>
      <c r="CX119">
        <f t="shared" si="171"/>
        <v>14.857365242429044</v>
      </c>
    </row>
    <row r="120" spans="1:102" ht="12.95" customHeight="1">
      <c r="A120" s="47" t="s">
        <v>83</v>
      </c>
      <c r="B120" s="48" t="s">
        <v>45</v>
      </c>
      <c r="C120" s="51">
        <v>47052.364999999998</v>
      </c>
      <c r="D120" s="51"/>
      <c r="E120">
        <f t="shared" si="121"/>
        <v>9095.4701630289455</v>
      </c>
      <c r="F120">
        <f t="shared" si="122"/>
        <v>9095.5</v>
      </c>
      <c r="G120">
        <f t="shared" si="123"/>
        <v>-1.0786128499603365E-2</v>
      </c>
      <c r="H120" s="116"/>
      <c r="I120" s="8">
        <f t="shared" si="177"/>
        <v>-1.0786128499603365E-2</v>
      </c>
      <c r="J120" s="116"/>
      <c r="K120" s="117"/>
      <c r="L120" s="116"/>
      <c r="M120" s="116"/>
      <c r="N120" s="116"/>
      <c r="O120" s="40"/>
      <c r="P120" s="116"/>
      <c r="Q120" s="293">
        <f t="shared" si="124"/>
        <v>32033.864999999998</v>
      </c>
      <c r="R120" s="8">
        <f t="shared" si="125"/>
        <v>1.1634056800995592E-4</v>
      </c>
      <c r="S120" s="8">
        <v>0.1</v>
      </c>
      <c r="T120" s="167">
        <f t="shared" si="126"/>
        <v>1.1634056800995592E-5</v>
      </c>
      <c r="U120" s="116"/>
      <c r="V120" s="116"/>
      <c r="W120" s="25"/>
      <c r="X120" s="252"/>
      <c r="Y120" s="41"/>
      <c r="Z120">
        <f t="shared" si="127"/>
        <v>9095.5</v>
      </c>
      <c r="AA120" s="246">
        <f t="shared" si="128"/>
        <v>-6.4010911631634162E-3</v>
      </c>
      <c r="AB120" s="247">
        <f t="shared" si="129"/>
        <v>-4.3850373364399484E-3</v>
      </c>
      <c r="AC120" s="247">
        <f t="shared" si="130"/>
        <v>-1.0786128499603365E-2</v>
      </c>
      <c r="AD120" s="248">
        <f t="shared" si="131"/>
        <v>1.922855244197236E-6</v>
      </c>
      <c r="AH120">
        <f t="shared" si="132"/>
        <v>-7.4403607887523994E-3</v>
      </c>
      <c r="AI120">
        <f t="shared" si="133"/>
        <v>1.4764046053495716</v>
      </c>
      <c r="AJ120">
        <f t="shared" si="134"/>
        <v>-0.61524875029870962</v>
      </c>
      <c r="AK120">
        <f t="shared" si="135"/>
        <v>0.11462395910855155</v>
      </c>
      <c r="AL120">
        <f t="shared" si="136"/>
        <v>0.23611423180593072</v>
      </c>
      <c r="AM120">
        <f t="shared" si="137"/>
        <v>0.11860866398405598</v>
      </c>
      <c r="AN120">
        <f t="shared" si="178"/>
        <v>0.13856155173004114</v>
      </c>
      <c r="AO120">
        <f t="shared" si="178"/>
        <v>0.13810151499267592</v>
      </c>
      <c r="AP120">
        <f t="shared" si="178"/>
        <v>0.13715370220198864</v>
      </c>
      <c r="AQ120">
        <f t="shared" si="178"/>
        <v>0.13520131519642881</v>
      </c>
      <c r="AR120">
        <f t="shared" si="178"/>
        <v>0.1311812440554182</v>
      </c>
      <c r="AS120">
        <f t="shared" si="178"/>
        <v>0.12291033473030699</v>
      </c>
      <c r="AT120">
        <f t="shared" si="178"/>
        <v>0.1059196353470616</v>
      </c>
      <c r="AU120">
        <f t="shared" si="138"/>
        <v>7.1106704232332341E-2</v>
      </c>
      <c r="AV120" s="246">
        <f t="shared" si="139"/>
        <v>-6.6850315366520927E-3</v>
      </c>
      <c r="AW120" s="247">
        <f t="shared" si="140"/>
        <v>-4.1010969629512719E-3</v>
      </c>
      <c r="AX120" s="248">
        <f t="shared" si="141"/>
        <v>1.6818996299528146E-6</v>
      </c>
      <c r="AY120" s="247">
        <f t="shared" si="142"/>
        <v>-3.0618273373622888E-3</v>
      </c>
      <c r="BA120">
        <f t="shared" si="143"/>
        <v>-2.8394037348867656E-4</v>
      </c>
      <c r="BB120">
        <f t="shared" si="144"/>
        <v>0.93184171779369052</v>
      </c>
      <c r="BC120">
        <f t="shared" si="145"/>
        <v>-0.27979110680692998</v>
      </c>
      <c r="BD120">
        <f t="shared" si="146"/>
        <v>-0.15573839785577953</v>
      </c>
      <c r="BE120">
        <f t="shared" si="147"/>
        <v>-1.9833292809631369</v>
      </c>
      <c r="BF120">
        <f t="shared" si="148"/>
        <v>-1.529220060597094</v>
      </c>
      <c r="BG120">
        <f t="shared" si="179"/>
        <v>-1.8212280186365615</v>
      </c>
      <c r="BH120">
        <f t="shared" si="179"/>
        <v>-1.8212280179837639</v>
      </c>
      <c r="BI120">
        <f t="shared" si="179"/>
        <v>-1.821228033478683</v>
      </c>
      <c r="BJ120">
        <f t="shared" si="179"/>
        <v>-1.8212276656882267</v>
      </c>
      <c r="BK120">
        <f t="shared" si="179"/>
        <v>-1.8212363954923918</v>
      </c>
      <c r="BL120">
        <f t="shared" si="179"/>
        <v>-1.8210291060731665</v>
      </c>
      <c r="BM120">
        <f t="shared" si="179"/>
        <v>-1.8259066732114779</v>
      </c>
      <c r="BN120">
        <f t="shared" si="149"/>
        <v>-1.6565310786516991</v>
      </c>
      <c r="BQ120">
        <f t="shared" si="154"/>
        <v>-1.0340094950545074E-2</v>
      </c>
      <c r="BR120">
        <v>58000</v>
      </c>
      <c r="BS120">
        <f t="shared" si="155"/>
        <v>-8.1400851223294522E-3</v>
      </c>
      <c r="BT120">
        <f t="shared" si="156"/>
        <v>-1.8179175840658597E-2</v>
      </c>
      <c r="BU120">
        <f t="shared" si="157"/>
        <v>1.0039090718329145E-2</v>
      </c>
      <c r="BV120">
        <f t="shared" si="158"/>
        <v>0.52963134283219315</v>
      </c>
      <c r="BW120">
        <f t="shared" si="159"/>
        <v>0.92568341460263415</v>
      </c>
      <c r="BX120">
        <f t="shared" si="160"/>
        <v>2.8575701874753419</v>
      </c>
      <c r="BY120">
        <f t="shared" si="161"/>
        <v>6.9942956365298956</v>
      </c>
      <c r="BZ120">
        <f t="shared" si="180"/>
        <v>8.9454150651416438</v>
      </c>
      <c r="CA120">
        <f t="shared" si="180"/>
        <v>8.9433440246559801</v>
      </c>
      <c r="CB120">
        <f t="shared" si="180"/>
        <v>8.9481067750157859</v>
      </c>
      <c r="CC120">
        <f t="shared" si="180"/>
        <v>8.9371361429822951</v>
      </c>
      <c r="CD120">
        <f t="shared" si="180"/>
        <v>8.962313732284036</v>
      </c>
      <c r="CE120">
        <f t="shared" si="180"/>
        <v>8.9040201126693272</v>
      </c>
      <c r="CF120">
        <f t="shared" si="180"/>
        <v>9.0365259548366978</v>
      </c>
      <c r="CG120">
        <f t="shared" si="162"/>
        <v>8.7185202738812428</v>
      </c>
      <c r="CI120" s="23">
        <f t="shared" si="163"/>
        <v>58000</v>
      </c>
      <c r="CJ120" s="86">
        <f t="shared" si="164"/>
        <v>-2.0379185668874217E-2</v>
      </c>
      <c r="CK120" s="86">
        <f t="shared" si="165"/>
        <v>-1.8179175840658597E-2</v>
      </c>
      <c r="CL120">
        <f t="shared" si="166"/>
        <v>-2.2000098282156217E-3</v>
      </c>
      <c r="CM120">
        <f t="shared" si="167"/>
        <v>0.84135068550067205</v>
      </c>
      <c r="CN120">
        <f t="shared" si="168"/>
        <v>-0.97168497919456676</v>
      </c>
      <c r="CO120">
        <f t="shared" si="169"/>
        <v>2.7741004247962042</v>
      </c>
      <c r="CP120">
        <f t="shared" si="170"/>
        <v>5.3809049434476792</v>
      </c>
      <c r="CQ120">
        <f t="shared" si="181"/>
        <v>15.273628043046202</v>
      </c>
      <c r="CR120">
        <f t="shared" si="181"/>
        <v>15.2736269493848</v>
      </c>
      <c r="CS120">
        <f t="shared" si="181"/>
        <v>15.273634041150395</v>
      </c>
      <c r="CT120">
        <f t="shared" si="181"/>
        <v>15.27358805471178</v>
      </c>
      <c r="CU120">
        <f t="shared" si="181"/>
        <v>15.273886235585664</v>
      </c>
      <c r="CV120">
        <f t="shared" si="181"/>
        <v>15.271952064984365</v>
      </c>
      <c r="CW120">
        <f t="shared" si="181"/>
        <v>15.284467676391559</v>
      </c>
      <c r="CX120">
        <f t="shared" si="171"/>
        <v>15.202090608962058</v>
      </c>
    </row>
    <row r="121" spans="1:102" ht="12.95" customHeight="1">
      <c r="A121" s="47" t="s">
        <v>83</v>
      </c>
      <c r="B121" s="48"/>
      <c r="C121" s="51">
        <v>47054.353000000003</v>
      </c>
      <c r="D121" s="51"/>
      <c r="E121">
        <f t="shared" si="121"/>
        <v>9100.9694391092889</v>
      </c>
      <c r="F121">
        <f t="shared" si="122"/>
        <v>9101</v>
      </c>
      <c r="G121">
        <f t="shared" si="123"/>
        <v>-1.1047826992580667E-2</v>
      </c>
      <c r="H121" s="116"/>
      <c r="I121" s="8">
        <f t="shared" si="177"/>
        <v>-1.1047826992580667E-2</v>
      </c>
      <c r="J121" s="117"/>
      <c r="K121" s="116"/>
      <c r="L121" s="116"/>
      <c r="M121" s="116"/>
      <c r="N121" s="116"/>
      <c r="O121" s="40"/>
      <c r="P121" s="116"/>
      <c r="Q121" s="293">
        <f t="shared" si="124"/>
        <v>32035.853000000003</v>
      </c>
      <c r="R121" s="8">
        <f t="shared" si="125"/>
        <v>1.2205448125799399E-4</v>
      </c>
      <c r="S121" s="8">
        <v>0.1</v>
      </c>
      <c r="T121" s="167">
        <f t="shared" si="126"/>
        <v>1.22054481257994E-5</v>
      </c>
      <c r="U121" s="116"/>
      <c r="V121" s="116"/>
      <c r="W121" s="25"/>
      <c r="X121" s="252"/>
      <c r="Y121" s="41"/>
      <c r="Z121">
        <f t="shared" si="127"/>
        <v>9101</v>
      </c>
      <c r="AA121" s="246">
        <f t="shared" si="128"/>
        <v>-6.3911459270576182E-3</v>
      </c>
      <c r="AB121" s="247">
        <f t="shared" si="129"/>
        <v>-4.656681065523049E-3</v>
      </c>
      <c r="AC121" s="247">
        <f t="shared" si="130"/>
        <v>-1.1047826992580667E-2</v>
      </c>
      <c r="AD121" s="248">
        <f t="shared" si="131"/>
        <v>2.1684678546000878E-6</v>
      </c>
      <c r="AH121">
        <f t="shared" si="132"/>
        <v>-7.4274222539196791E-3</v>
      </c>
      <c r="AI121">
        <f t="shared" si="133"/>
        <v>1.476036471899703</v>
      </c>
      <c r="AJ121">
        <f t="shared" si="134"/>
        <v>-0.61273043572990937</v>
      </c>
      <c r="AK121">
        <f t="shared" si="135"/>
        <v>0.11614334858821336</v>
      </c>
      <c r="AL121">
        <f t="shared" si="136"/>
        <v>0.23930474558591106</v>
      </c>
      <c r="AM121">
        <f t="shared" si="137"/>
        <v>0.12022667048979878</v>
      </c>
      <c r="AN121">
        <f t="shared" ref="AN121:AT130" si="182">$AU121+$AB$7*SIN(AO121)</f>
        <v>0.14044558031181481</v>
      </c>
      <c r="AO121">
        <f t="shared" si="182"/>
        <v>0.1399798568695792</v>
      </c>
      <c r="AP121">
        <f t="shared" si="182"/>
        <v>0.13902007719145151</v>
      </c>
      <c r="AQ121">
        <f t="shared" si="182"/>
        <v>0.13704253401649014</v>
      </c>
      <c r="AR121">
        <f t="shared" si="182"/>
        <v>0.13296966782421804</v>
      </c>
      <c r="AS121">
        <f t="shared" si="182"/>
        <v>0.12458826901421749</v>
      </c>
      <c r="AT121">
        <f t="shared" si="182"/>
        <v>0.10736747458178197</v>
      </c>
      <c r="AU121">
        <f t="shared" si="138"/>
        <v>7.2079227714488603E-2</v>
      </c>
      <c r="AV121" s="246">
        <f t="shared" si="139"/>
        <v>-6.6709179262119025E-3</v>
      </c>
      <c r="AW121" s="247">
        <f t="shared" si="140"/>
        <v>-4.3769090663687647E-3</v>
      </c>
      <c r="AX121" s="248">
        <f t="shared" si="141"/>
        <v>1.9157332975261092E-6</v>
      </c>
      <c r="AY121" s="247">
        <f t="shared" si="142"/>
        <v>-3.3406327395067038E-3</v>
      </c>
      <c r="BA121">
        <f t="shared" si="143"/>
        <v>-2.7977199915428443E-4</v>
      </c>
      <c r="BB121">
        <f t="shared" si="144"/>
        <v>0.9321098248341726</v>
      </c>
      <c r="BC121">
        <f t="shared" si="145"/>
        <v>-0.27813854892899625</v>
      </c>
      <c r="BD121">
        <f t="shared" si="146"/>
        <v>-0.15585545905085674</v>
      </c>
      <c r="BE121">
        <f t="shared" si="147"/>
        <v>-1.9816084063799264</v>
      </c>
      <c r="BF121">
        <f t="shared" si="148"/>
        <v>-1.5263512527219345</v>
      </c>
      <c r="BG121">
        <f t="shared" ref="BG121:BM130" si="183">$BN121+$BB$7*SIN(BH121)</f>
        <v>-1.8194084158802513</v>
      </c>
      <c r="BH121">
        <f t="shared" si="183"/>
        <v>-1.8194084152571517</v>
      </c>
      <c r="BI121">
        <f t="shared" si="183"/>
        <v>-1.8194084301531395</v>
      </c>
      <c r="BJ121">
        <f t="shared" si="183"/>
        <v>-1.8194080740453389</v>
      </c>
      <c r="BK121">
        <f t="shared" si="183"/>
        <v>-1.81941658712485</v>
      </c>
      <c r="BL121">
        <f t="shared" si="183"/>
        <v>-1.8192129960253733</v>
      </c>
      <c r="BM121">
        <f t="shared" si="183"/>
        <v>-1.8240379792767181</v>
      </c>
      <c r="BN121">
        <f t="shared" si="149"/>
        <v>-1.6546350891357675</v>
      </c>
      <c r="BQ121">
        <f t="shared" si="154"/>
        <v>-1.0917848792988002E-2</v>
      </c>
      <c r="BR121">
        <v>59000</v>
      </c>
      <c r="BS121">
        <f t="shared" si="155"/>
        <v>-8.6098906157892844E-3</v>
      </c>
      <c r="BT121">
        <f t="shared" si="156"/>
        <v>-1.8417787603082665E-2</v>
      </c>
      <c r="BU121">
        <f t="shared" si="157"/>
        <v>9.8078969872933807E-3</v>
      </c>
      <c r="BV121">
        <f t="shared" si="158"/>
        <v>0.52080509623064386</v>
      </c>
      <c r="BW121">
        <f t="shared" si="159"/>
        <v>0.89534682413211697</v>
      </c>
      <c r="BX121">
        <f t="shared" si="160"/>
        <v>2.9311990251084752</v>
      </c>
      <c r="BY121">
        <f t="shared" si="161"/>
        <v>9.4708997889075253</v>
      </c>
      <c r="BZ121">
        <f t="shared" si="180"/>
        <v>9.0676721723761471</v>
      </c>
      <c r="CA121">
        <f t="shared" si="180"/>
        <v>9.0653992001457269</v>
      </c>
      <c r="CB121">
        <f t="shared" si="180"/>
        <v>9.0703499011355095</v>
      </c>
      <c r="CC121">
        <f t="shared" si="180"/>
        <v>9.0595550606073569</v>
      </c>
      <c r="CD121">
        <f t="shared" si="180"/>
        <v>9.0830377107570257</v>
      </c>
      <c r="CE121">
        <f t="shared" si="180"/>
        <v>9.0316810037081581</v>
      </c>
      <c r="CF121">
        <f t="shared" si="180"/>
        <v>9.1428152543434305</v>
      </c>
      <c r="CG121">
        <f t="shared" si="162"/>
        <v>8.8953427251822248</v>
      </c>
      <c r="CI121" s="23">
        <f t="shared" si="163"/>
        <v>59000</v>
      </c>
      <c r="CJ121" s="86">
        <f t="shared" si="164"/>
        <v>-2.0725745780281381E-2</v>
      </c>
      <c r="CK121" s="86">
        <f t="shared" si="165"/>
        <v>-1.8417787603082665E-2</v>
      </c>
      <c r="CL121">
        <f t="shared" si="166"/>
        <v>-2.3079581771987172E-3</v>
      </c>
      <c r="CM121">
        <f t="shared" si="167"/>
        <v>0.83114470941444429</v>
      </c>
      <c r="CN121">
        <f t="shared" si="168"/>
        <v>-0.9999175287407529</v>
      </c>
      <c r="CO121">
        <f t="shared" si="169"/>
        <v>3.0254793016422474</v>
      </c>
      <c r="CP121">
        <f t="shared" si="170"/>
        <v>17.205191389755971</v>
      </c>
      <c r="CQ121">
        <f t="shared" si="181"/>
        <v>15.570167328004542</v>
      </c>
      <c r="CR121">
        <f t="shared" si="181"/>
        <v>15.570166706948958</v>
      </c>
      <c r="CS121">
        <f t="shared" si="181"/>
        <v>15.570170395176627</v>
      </c>
      <c r="CT121">
        <f t="shared" si="181"/>
        <v>15.570148492079909</v>
      </c>
      <c r="CU121">
        <f t="shared" si="181"/>
        <v>15.570278565950485</v>
      </c>
      <c r="CV121">
        <f t="shared" si="181"/>
        <v>15.569506073972464</v>
      </c>
      <c r="CW121">
        <f t="shared" si="181"/>
        <v>15.574092601282251</v>
      </c>
      <c r="CX121">
        <f t="shared" si="171"/>
        <v>15.54681597549507</v>
      </c>
    </row>
    <row r="122" spans="1:102" ht="12.95" customHeight="1">
      <c r="A122" s="47" t="s">
        <v>83</v>
      </c>
      <c r="B122" s="48"/>
      <c r="C122" s="51">
        <v>47055.442999999999</v>
      </c>
      <c r="D122" s="51"/>
      <c r="E122">
        <f t="shared" si="121"/>
        <v>9103.9846357529223</v>
      </c>
      <c r="F122">
        <f t="shared" si="122"/>
        <v>9104</v>
      </c>
      <c r="G122">
        <f t="shared" si="123"/>
        <v>-5.5542080008308403E-3</v>
      </c>
      <c r="H122" s="116"/>
      <c r="I122" s="8">
        <f t="shared" si="177"/>
        <v>-5.5542080008308403E-3</v>
      </c>
      <c r="J122" s="117"/>
      <c r="K122" s="116"/>
      <c r="L122" s="116"/>
      <c r="M122" s="116"/>
      <c r="N122" s="116"/>
      <c r="O122" s="40"/>
      <c r="P122" s="116"/>
      <c r="Q122" s="293">
        <f t="shared" si="124"/>
        <v>32036.942999999999</v>
      </c>
      <c r="R122" s="8">
        <f t="shared" si="125"/>
        <v>3.0849226516493322E-5</v>
      </c>
      <c r="S122" s="8">
        <v>0.1</v>
      </c>
      <c r="T122" s="167">
        <f t="shared" si="126"/>
        <v>3.0849226516493325E-6</v>
      </c>
      <c r="U122" s="116"/>
      <c r="V122" s="116"/>
      <c r="W122" s="25"/>
      <c r="X122" s="252"/>
      <c r="Y122" s="41"/>
      <c r="Z122">
        <f t="shared" si="127"/>
        <v>9104</v>
      </c>
      <c r="AA122" s="246">
        <f t="shared" si="128"/>
        <v>-6.3857113500505273E-3</v>
      </c>
      <c r="AB122" s="247">
        <f t="shared" si="129"/>
        <v>8.3150334921968695E-4</v>
      </c>
      <c r="AC122" s="247">
        <f t="shared" si="130"/>
        <v>-5.5542080008308403E-3</v>
      </c>
      <c r="AD122" s="248">
        <f t="shared" si="131"/>
        <v>6.913978197635567E-8</v>
      </c>
      <c r="AH122">
        <f t="shared" si="132"/>
        <v>-7.4203550473940739E-3</v>
      </c>
      <c r="AI122">
        <f t="shared" si="133"/>
        <v>1.4758337057279041</v>
      </c>
      <c r="AJ122">
        <f t="shared" si="134"/>
        <v>-0.61135469699374723</v>
      </c>
      <c r="AK122">
        <f t="shared" si="135"/>
        <v>0.11697129773260748</v>
      </c>
      <c r="AL122">
        <f t="shared" si="136"/>
        <v>0.24104437133541384</v>
      </c>
      <c r="AM122">
        <f t="shared" si="137"/>
        <v>0.12110914854069171</v>
      </c>
      <c r="AN122">
        <f t="shared" si="182"/>
        <v>0.14147304465033911</v>
      </c>
      <c r="AO122">
        <f t="shared" si="182"/>
        <v>0.14100422939652829</v>
      </c>
      <c r="AP122">
        <f t="shared" si="182"/>
        <v>0.14003793895338335</v>
      </c>
      <c r="AQ122">
        <f t="shared" si="182"/>
        <v>0.13804670022815352</v>
      </c>
      <c r="AR122">
        <f t="shared" si="182"/>
        <v>0.13394507375427483</v>
      </c>
      <c r="AS122">
        <f t="shared" si="182"/>
        <v>0.12550345275823777</v>
      </c>
      <c r="AT122">
        <f t="shared" si="182"/>
        <v>0.10815719103471527</v>
      </c>
      <c r="AU122">
        <f t="shared" si="138"/>
        <v>7.2609695068391211E-2</v>
      </c>
      <c r="AV122" s="246">
        <f t="shared" si="139"/>
        <v>-6.6632087933921726E-3</v>
      </c>
      <c r="AW122" s="247">
        <f t="shared" si="140"/>
        <v>1.1090007925613323E-3</v>
      </c>
      <c r="AX122" s="248">
        <f t="shared" si="141"/>
        <v>1.2298827579016631E-7</v>
      </c>
      <c r="AY122" s="247">
        <f t="shared" si="142"/>
        <v>2.1436444899048789E-3</v>
      </c>
      <c r="BA122">
        <f t="shared" si="143"/>
        <v>-2.7749744334164511E-4</v>
      </c>
      <c r="BB122">
        <f t="shared" si="144"/>
        <v>0.93225621493365796</v>
      </c>
      <c r="BC122">
        <f t="shared" si="145"/>
        <v>-0.27723640505262637</v>
      </c>
      <c r="BD122">
        <f t="shared" si="146"/>
        <v>-0.1559191443822254</v>
      </c>
      <c r="BE122">
        <f t="shared" si="147"/>
        <v>-1.9806693299630835</v>
      </c>
      <c r="BF122">
        <f t="shared" si="148"/>
        <v>-1.5247889283148517</v>
      </c>
      <c r="BG122">
        <f t="shared" si="183"/>
        <v>-1.8184156845537087</v>
      </c>
      <c r="BH122">
        <f t="shared" si="183"/>
        <v>-1.8184156839463408</v>
      </c>
      <c r="BI122">
        <f t="shared" si="183"/>
        <v>-1.8184156985232542</v>
      </c>
      <c r="BJ122">
        <f t="shared" si="183"/>
        <v>-1.8184153486750894</v>
      </c>
      <c r="BK122">
        <f t="shared" si="183"/>
        <v>-1.8184237449511691</v>
      </c>
      <c r="BL122">
        <f t="shared" si="183"/>
        <v>-1.8182221592188221</v>
      </c>
      <c r="BM122">
        <f t="shared" si="183"/>
        <v>-1.8230184350107912</v>
      </c>
      <c r="BN122">
        <f t="shared" si="149"/>
        <v>-1.6536009130361684</v>
      </c>
    </row>
    <row r="123" spans="1:102" ht="12.95" customHeight="1">
      <c r="A123" s="47" t="s">
        <v>73</v>
      </c>
      <c r="B123" s="48"/>
      <c r="C123" s="51">
        <v>47062.677000000003</v>
      </c>
      <c r="D123" s="51" t="s">
        <v>16</v>
      </c>
      <c r="E123">
        <f t="shared" si="121"/>
        <v>9123.9955830190884</v>
      </c>
      <c r="F123">
        <f t="shared" si="122"/>
        <v>9124</v>
      </c>
      <c r="G123">
        <f t="shared" si="123"/>
        <v>-1.5967479921528138E-3</v>
      </c>
      <c r="H123" s="116"/>
      <c r="I123" s="116">
        <f t="shared" si="177"/>
        <v>-1.5967479921528138E-3</v>
      </c>
      <c r="J123" s="9"/>
      <c r="K123" s="117"/>
      <c r="L123" s="116"/>
      <c r="M123" s="116"/>
      <c r="N123" s="116"/>
      <c r="O123" s="40"/>
      <c r="P123" s="116"/>
      <c r="Q123" s="293">
        <f t="shared" si="124"/>
        <v>32044.177000000003</v>
      </c>
      <c r="R123" s="8">
        <f t="shared" si="125"/>
        <v>2.5496041504440423E-6</v>
      </c>
      <c r="S123" s="8">
        <v>0.1</v>
      </c>
      <c r="T123" s="167">
        <f t="shared" si="126"/>
        <v>2.5496041504440424E-7</v>
      </c>
      <c r="U123" s="116"/>
      <c r="W123" s="25"/>
      <c r="X123" s="252"/>
      <c r="Y123" s="41"/>
      <c r="Z123">
        <f t="shared" si="127"/>
        <v>9124</v>
      </c>
      <c r="AA123" s="246">
        <f t="shared" si="128"/>
        <v>-6.3493035633606018E-3</v>
      </c>
      <c r="AB123" s="247">
        <f t="shared" si="129"/>
        <v>4.752555571207788E-3</v>
      </c>
      <c r="AC123" s="247">
        <f t="shared" si="130"/>
        <v>-1.5967479921528138E-3</v>
      </c>
      <c r="AD123" s="248">
        <f t="shared" si="131"/>
        <v>2.2586784457418185E-6</v>
      </c>
      <c r="AH123">
        <f t="shared" si="132"/>
        <v>-7.3730644868111213E-3</v>
      </c>
      <c r="AI123">
        <f t="shared" si="133"/>
        <v>1.4744466379781158</v>
      </c>
      <c r="AJ123">
        <f t="shared" si="134"/>
        <v>-0.60214565364037442</v>
      </c>
      <c r="AK123">
        <f t="shared" si="135"/>
        <v>0.1224760699535329</v>
      </c>
      <c r="AL123">
        <f t="shared" si="136"/>
        <v>0.25262981700983872</v>
      </c>
      <c r="AM123">
        <f t="shared" si="137"/>
        <v>0.12699102794354081</v>
      </c>
      <c r="AN123">
        <f t="shared" si="182"/>
        <v>0.1483193481005296</v>
      </c>
      <c r="AO123">
        <f t="shared" si="182"/>
        <v>0.14783010514661038</v>
      </c>
      <c r="AP123">
        <f t="shared" si="182"/>
        <v>0.14682071560806911</v>
      </c>
      <c r="AQ123">
        <f t="shared" si="182"/>
        <v>0.14473865202654168</v>
      </c>
      <c r="AR123">
        <f t="shared" si="182"/>
        <v>0.14044597271165626</v>
      </c>
      <c r="AS123">
        <f t="shared" si="182"/>
        <v>0.13160369696187973</v>
      </c>
      <c r="AT123">
        <f t="shared" si="182"/>
        <v>0.11342170823651279</v>
      </c>
      <c r="AU123">
        <f t="shared" si="138"/>
        <v>7.6146144094410673E-2</v>
      </c>
      <c r="AV123" s="246">
        <f t="shared" si="139"/>
        <v>-6.6116212688523152E-3</v>
      </c>
      <c r="AW123" s="247">
        <f t="shared" si="140"/>
        <v>5.0148732766995014E-3</v>
      </c>
      <c r="AX123" s="248">
        <f t="shared" si="141"/>
        <v>2.5148953981354794E-6</v>
      </c>
      <c r="AY123" s="247">
        <f t="shared" si="142"/>
        <v>6.0386342001500209E-3</v>
      </c>
      <c r="BA123">
        <f t="shared" si="143"/>
        <v>-2.6231770549171342E-4</v>
      </c>
      <c r="BB123">
        <f t="shared" si="144"/>
        <v>0.93323485029479891</v>
      </c>
      <c r="BC123">
        <f t="shared" si="145"/>
        <v>-0.27120863279016949</v>
      </c>
      <c r="BD123">
        <f t="shared" si="146"/>
        <v>-0.15634070098615421</v>
      </c>
      <c r="BE123">
        <f t="shared" si="147"/>
        <v>-1.9744012671842635</v>
      </c>
      <c r="BF123">
        <f t="shared" si="148"/>
        <v>-1.5144178592762576</v>
      </c>
      <c r="BG123">
        <f t="shared" si="183"/>
        <v>-1.8117934847611714</v>
      </c>
      <c r="BH123">
        <f t="shared" si="183"/>
        <v>-1.8117934842506616</v>
      </c>
      <c r="BI123">
        <f t="shared" si="183"/>
        <v>-1.8117934968328271</v>
      </c>
      <c r="BJ123">
        <f t="shared" si="183"/>
        <v>-1.8117931867291515</v>
      </c>
      <c r="BK123">
        <f t="shared" si="183"/>
        <v>-1.8118008295197092</v>
      </c>
      <c r="BL123">
        <f t="shared" si="183"/>
        <v>-1.8116123966055278</v>
      </c>
      <c r="BM123">
        <f t="shared" si="183"/>
        <v>-1.8162168419525075</v>
      </c>
      <c r="BN123">
        <f t="shared" si="149"/>
        <v>-1.6467064057055083</v>
      </c>
    </row>
    <row r="124" spans="1:102" ht="12.95" customHeight="1">
      <c r="A124" s="47" t="s">
        <v>84</v>
      </c>
      <c r="B124" s="48" t="s">
        <v>45</v>
      </c>
      <c r="C124" s="51">
        <v>47391.463000000003</v>
      </c>
      <c r="D124" s="51"/>
      <c r="E124">
        <f t="shared" si="121"/>
        <v>10033.495072630667</v>
      </c>
      <c r="F124">
        <f t="shared" si="122"/>
        <v>10033.5</v>
      </c>
      <c r="G124">
        <f t="shared" si="123"/>
        <v>-1.7812544974731281E-3</v>
      </c>
      <c r="H124" s="116"/>
      <c r="I124" s="8">
        <f t="shared" si="177"/>
        <v>-1.7812544974731281E-3</v>
      </c>
      <c r="J124" s="117"/>
      <c r="K124" s="116"/>
      <c r="L124" s="116"/>
      <c r="M124" s="116"/>
      <c r="N124" s="116"/>
      <c r="O124" s="40"/>
      <c r="P124" s="116"/>
      <c r="Q124" s="293">
        <f t="shared" si="124"/>
        <v>32372.963000000003</v>
      </c>
      <c r="R124" s="8">
        <f t="shared" si="125"/>
        <v>3.1728675847682461E-6</v>
      </c>
      <c r="S124" s="8">
        <v>0.1</v>
      </c>
      <c r="T124" s="167">
        <f t="shared" si="126"/>
        <v>3.1728675847682465E-7</v>
      </c>
      <c r="W124" s="25"/>
      <c r="X124" s="252"/>
      <c r="Y124" s="41"/>
      <c r="Z124">
        <f t="shared" si="127"/>
        <v>10033.5</v>
      </c>
      <c r="AA124" s="246">
        <f t="shared" si="128"/>
        <v>-4.4537822171072947E-3</v>
      </c>
      <c r="AB124" s="247">
        <f t="shared" si="129"/>
        <v>2.6725277196341666E-3</v>
      </c>
      <c r="AC124" s="247">
        <f t="shared" si="130"/>
        <v>-1.7812544974731281E-3</v>
      </c>
      <c r="AD124" s="248">
        <f t="shared" si="131"/>
        <v>7.1424044122129988E-7</v>
      </c>
      <c r="AH124">
        <f t="shared" si="132"/>
        <v>-4.9852639740242339E-3</v>
      </c>
      <c r="AI124">
        <f t="shared" si="133"/>
        <v>1.3602234675326559</v>
      </c>
      <c r="AJ124">
        <f t="shared" si="134"/>
        <v>-0.1533003074373403</v>
      </c>
      <c r="AK124">
        <f t="shared" si="135"/>
        <v>0.33217322805841776</v>
      </c>
      <c r="AL124">
        <f t="shared" si="136"/>
        <v>0.74490849997732356</v>
      </c>
      <c r="AM124">
        <f t="shared" si="137"/>
        <v>0.3906893196236782</v>
      </c>
      <c r="AN124">
        <f t="shared" si="182"/>
        <v>0.44942388753628304</v>
      </c>
      <c r="AO124">
        <f t="shared" si="182"/>
        <v>0.44846983390125711</v>
      </c>
      <c r="AP124">
        <f t="shared" si="182"/>
        <v>0.44631023611715559</v>
      </c>
      <c r="AQ124">
        <f t="shared" si="182"/>
        <v>0.44142997472776208</v>
      </c>
      <c r="AR124">
        <f t="shared" si="182"/>
        <v>0.43044261563121289</v>
      </c>
      <c r="AS124">
        <f t="shared" si="182"/>
        <v>0.40590447279206548</v>
      </c>
      <c r="AT124">
        <f t="shared" si="182"/>
        <v>0.35199594522336658</v>
      </c>
      <c r="AU124">
        <f t="shared" si="138"/>
        <v>0.23696616355265476</v>
      </c>
      <c r="AV124" s="246">
        <f t="shared" si="139"/>
        <v>-4.0063018125189075E-3</v>
      </c>
      <c r="AW124" s="247">
        <f t="shared" si="140"/>
        <v>2.2250473150457794E-3</v>
      </c>
      <c r="AX124" s="248">
        <f t="shared" si="141"/>
        <v>4.9508355541924318E-7</v>
      </c>
      <c r="AY124" s="247">
        <f t="shared" si="142"/>
        <v>2.7565290719627181E-3</v>
      </c>
      <c r="BA124">
        <f t="shared" si="143"/>
        <v>4.4748040458838752E-4</v>
      </c>
      <c r="BB124">
        <f t="shared" si="144"/>
        <v>0.98245014839542877</v>
      </c>
      <c r="BC124">
        <f t="shared" si="145"/>
        <v>2.5534985662120601E-2</v>
      </c>
      <c r="BD124">
        <f t="shared" si="146"/>
        <v>-0.16909169911221997</v>
      </c>
      <c r="BE124">
        <f t="shared" si="147"/>
        <v>-1.6742150004986123</v>
      </c>
      <c r="BF124">
        <f t="shared" si="148"/>
        <v>-1.1091606068734412</v>
      </c>
      <c r="BG124">
        <f t="shared" si="183"/>
        <v>-1.5027856732015188</v>
      </c>
      <c r="BH124">
        <f t="shared" si="183"/>
        <v>-1.502785673200598</v>
      </c>
      <c r="BI124">
        <f t="shared" si="183"/>
        <v>-1.5027856731208935</v>
      </c>
      <c r="BJ124">
        <f t="shared" si="183"/>
        <v>-1.5027856662217933</v>
      </c>
      <c r="BK124">
        <f t="shared" si="183"/>
        <v>-1.5027850690497395</v>
      </c>
      <c r="BL124">
        <f t="shared" si="183"/>
        <v>-1.502733398876301</v>
      </c>
      <c r="BM124">
        <f t="shared" si="183"/>
        <v>-1.4984019416466745</v>
      </c>
      <c r="BN124">
        <f t="shared" si="149"/>
        <v>-1.3331786848437326</v>
      </c>
    </row>
    <row r="125" spans="1:102" ht="12.95" customHeight="1">
      <c r="A125" s="47" t="s">
        <v>84</v>
      </c>
      <c r="B125" s="48" t="s">
        <v>45</v>
      </c>
      <c r="C125" s="51">
        <v>47407.364999999998</v>
      </c>
      <c r="D125" s="51"/>
      <c r="E125">
        <f t="shared" si="121"/>
        <v>10077.483748802397</v>
      </c>
      <c r="F125">
        <f t="shared" si="122"/>
        <v>10077.5</v>
      </c>
      <c r="G125">
        <f t="shared" si="123"/>
        <v>-5.8748424999066629E-3</v>
      </c>
      <c r="H125" s="116"/>
      <c r="I125" s="8">
        <f t="shared" si="177"/>
        <v>-5.8748424999066629E-3</v>
      </c>
      <c r="J125" s="117"/>
      <c r="K125" s="117"/>
      <c r="L125" s="116"/>
      <c r="M125" s="116"/>
      <c r="N125" s="116"/>
      <c r="O125" s="40"/>
      <c r="P125" s="116"/>
      <c r="Q125" s="293">
        <f t="shared" si="124"/>
        <v>32388.864999999998</v>
      </c>
      <c r="R125" s="8">
        <f t="shared" si="125"/>
        <v>3.4513774398709566E-5</v>
      </c>
      <c r="S125" s="8">
        <v>0.1</v>
      </c>
      <c r="T125" s="167">
        <f t="shared" si="126"/>
        <v>3.4513774398709567E-6</v>
      </c>
      <c r="U125" s="116"/>
      <c r="W125" s="25"/>
      <c r="X125" s="252"/>
      <c r="Y125" s="41"/>
      <c r="Z125">
        <f t="shared" si="127"/>
        <v>10077.5</v>
      </c>
      <c r="AA125" s="246">
        <f t="shared" si="128"/>
        <v>-4.3545988050153108E-3</v>
      </c>
      <c r="AB125" s="247">
        <f t="shared" si="129"/>
        <v>-1.520243694891352E-3</v>
      </c>
      <c r="AC125" s="247">
        <f t="shared" si="130"/>
        <v>-5.8748424999066629E-3</v>
      </c>
      <c r="AD125" s="248">
        <f t="shared" si="131"/>
        <v>2.3111408918569103E-7</v>
      </c>
      <c r="AH125">
        <f t="shared" si="132"/>
        <v>-4.8623947416883782E-3</v>
      </c>
      <c r="AI125">
        <f t="shared" si="133"/>
        <v>1.3529562724201833</v>
      </c>
      <c r="AJ125">
        <f t="shared" si="134"/>
        <v>-0.13189591462716793</v>
      </c>
      <c r="AK125">
        <f t="shared" si="135"/>
        <v>0.33988508316672167</v>
      </c>
      <c r="AL125">
        <f t="shared" si="136"/>
        <v>0.76653433739048304</v>
      </c>
      <c r="AM125">
        <f t="shared" si="137"/>
        <v>0.40320606689465521</v>
      </c>
      <c r="AN125">
        <f t="shared" si="182"/>
        <v>0.46332018734805014</v>
      </c>
      <c r="AO125">
        <f t="shared" si="182"/>
        <v>0.46236838026920485</v>
      </c>
      <c r="AP125">
        <f t="shared" si="182"/>
        <v>0.46019919742737003</v>
      </c>
      <c r="AQ125">
        <f t="shared" si="182"/>
        <v>0.45526427428734861</v>
      </c>
      <c r="AR125">
        <f t="shared" si="182"/>
        <v>0.44408123764342844</v>
      </c>
      <c r="AS125">
        <f t="shared" si="182"/>
        <v>0.41895482225153852</v>
      </c>
      <c r="AT125">
        <f t="shared" si="182"/>
        <v>0.36347837049154952</v>
      </c>
      <c r="AU125">
        <f t="shared" si="138"/>
        <v>0.24474635140989776</v>
      </c>
      <c r="AV125" s="246">
        <f t="shared" si="139"/>
        <v>-3.8723806566507428E-3</v>
      </c>
      <c r="AW125" s="247">
        <f t="shared" si="140"/>
        <v>-2.00246184325592E-3</v>
      </c>
      <c r="AX125" s="248">
        <f t="shared" si="141"/>
        <v>4.0098534336958974E-7</v>
      </c>
      <c r="AY125" s="247">
        <f t="shared" si="142"/>
        <v>-1.4946659065828525E-3</v>
      </c>
      <c r="BA125">
        <f t="shared" si="143"/>
        <v>4.8221814836456783E-4</v>
      </c>
      <c r="BB125">
        <f t="shared" si="144"/>
        <v>0.9850458064798927</v>
      </c>
      <c r="BC125">
        <f t="shared" si="145"/>
        <v>4.0865364970080253E-2</v>
      </c>
      <c r="BD125">
        <f t="shared" si="146"/>
        <v>-0.16934099354900214</v>
      </c>
      <c r="BE125">
        <f t="shared" si="147"/>
        <v>-1.6588760143582439</v>
      </c>
      <c r="BF125">
        <f t="shared" si="148"/>
        <v>-1.0921997659508667</v>
      </c>
      <c r="BG125">
        <f t="shared" si="183"/>
        <v>-1.4874202271452452</v>
      </c>
      <c r="BH125">
        <f t="shared" si="183"/>
        <v>-1.4874202271424681</v>
      </c>
      <c r="BI125">
        <f t="shared" si="183"/>
        <v>-1.4874202269463106</v>
      </c>
      <c r="BJ125">
        <f t="shared" si="183"/>
        <v>-1.4874202130909493</v>
      </c>
      <c r="BK125">
        <f t="shared" si="183"/>
        <v>-1.4874192344395269</v>
      </c>
      <c r="BL125">
        <f t="shared" si="183"/>
        <v>-1.4873501379211906</v>
      </c>
      <c r="BM125">
        <f t="shared" si="183"/>
        <v>-1.4826080846426901</v>
      </c>
      <c r="BN125">
        <f t="shared" si="149"/>
        <v>-1.3180107687162801</v>
      </c>
    </row>
    <row r="126" spans="1:102" ht="12.95" customHeight="1">
      <c r="A126" s="47" t="s">
        <v>84</v>
      </c>
      <c r="B126" s="48" t="s">
        <v>45</v>
      </c>
      <c r="C126" s="51">
        <v>47412.432000000001</v>
      </c>
      <c r="D126" s="51"/>
      <c r="E126">
        <f t="shared" si="121"/>
        <v>10091.500263842163</v>
      </c>
      <c r="F126">
        <f t="shared" si="122"/>
        <v>10091.5</v>
      </c>
      <c r="G126">
        <f t="shared" si="123"/>
        <v>9.537950245430693E-5</v>
      </c>
      <c r="H126" s="116"/>
      <c r="I126" s="8">
        <f t="shared" si="177"/>
        <v>9.537950245430693E-5</v>
      </c>
      <c r="J126" s="117"/>
      <c r="K126" s="117"/>
      <c r="L126" s="116"/>
      <c r="M126" s="116"/>
      <c r="N126" s="116"/>
      <c r="O126" s="40"/>
      <c r="P126" s="116"/>
      <c r="Q126" s="293">
        <f t="shared" si="124"/>
        <v>32393.932000000001</v>
      </c>
      <c r="R126" s="8">
        <f t="shared" si="125"/>
        <v>9.0972494884311417E-9</v>
      </c>
      <c r="S126" s="8">
        <v>0.1</v>
      </c>
      <c r="T126" s="167">
        <f t="shared" si="126"/>
        <v>9.0972494884311426E-10</v>
      </c>
      <c r="U126" s="116"/>
      <c r="V126" s="116"/>
      <c r="W126" s="25"/>
      <c r="X126" s="252"/>
      <c r="Y126" s="41"/>
      <c r="Z126">
        <f t="shared" si="127"/>
        <v>10091.5</v>
      </c>
      <c r="AA126" s="246">
        <f t="shared" si="128"/>
        <v>-4.3229761378268975E-3</v>
      </c>
      <c r="AB126" s="247">
        <f t="shared" si="129"/>
        <v>4.4183556402812045E-3</v>
      </c>
      <c r="AC126" s="247">
        <f t="shared" si="130"/>
        <v>9.537950245430693E-5</v>
      </c>
      <c r="AD126" s="248">
        <f t="shared" si="131"/>
        <v>1.9521866564004734E-6</v>
      </c>
      <c r="AH126">
        <f t="shared" si="132"/>
        <v>-4.8232381888722855E-3</v>
      </c>
      <c r="AI126">
        <f t="shared" si="133"/>
        <v>1.3506256803097849</v>
      </c>
      <c r="AJ126">
        <f t="shared" si="134"/>
        <v>-0.12511977064703603</v>
      </c>
      <c r="AK126">
        <f t="shared" si="135"/>
        <v>0.34228881417203871</v>
      </c>
      <c r="AL126">
        <f t="shared" si="136"/>
        <v>0.77336714952843766</v>
      </c>
      <c r="AM126">
        <f t="shared" si="137"/>
        <v>0.40718338993153225</v>
      </c>
      <c r="AN126">
        <f t="shared" si="182"/>
        <v>0.4677264240881569</v>
      </c>
      <c r="AO126">
        <f t="shared" si="182"/>
        <v>0.46677575618341866</v>
      </c>
      <c r="AP126">
        <f t="shared" si="182"/>
        <v>0.46460439288583044</v>
      </c>
      <c r="AQ126">
        <f t="shared" si="182"/>
        <v>0.4596537369938028</v>
      </c>
      <c r="AR126">
        <f t="shared" si="182"/>
        <v>0.44841128410046127</v>
      </c>
      <c r="AS126">
        <f t="shared" si="182"/>
        <v>0.42310173804670864</v>
      </c>
      <c r="AT126">
        <f t="shared" si="182"/>
        <v>0.36713037292477091</v>
      </c>
      <c r="AU126">
        <f t="shared" si="138"/>
        <v>0.247221865728112</v>
      </c>
      <c r="AV126" s="246">
        <f t="shared" si="139"/>
        <v>-3.8297093503538615E-3</v>
      </c>
      <c r="AW126" s="247">
        <f t="shared" si="140"/>
        <v>3.925088852808168E-3</v>
      </c>
      <c r="AX126" s="248">
        <f t="shared" si="141"/>
        <v>1.540632250243894E-6</v>
      </c>
      <c r="AY126" s="247">
        <f t="shared" si="142"/>
        <v>4.425350903853556E-3</v>
      </c>
      <c r="BA126">
        <f t="shared" si="143"/>
        <v>4.9326678747303601E-4</v>
      </c>
      <c r="BB126">
        <f t="shared" si="144"/>
        <v>0.98587534780802943</v>
      </c>
      <c r="BC126">
        <f t="shared" si="145"/>
        <v>4.5758369130249908E-2</v>
      </c>
      <c r="BD126">
        <f t="shared" si="146"/>
        <v>-0.16941220204122212</v>
      </c>
      <c r="BE126">
        <f t="shared" si="147"/>
        <v>-1.6539784093715875</v>
      </c>
      <c r="BF126">
        <f t="shared" si="148"/>
        <v>-1.0868440996190381</v>
      </c>
      <c r="BG126">
        <f t="shared" si="183"/>
        <v>-1.4825227038012889</v>
      </c>
      <c r="BH126">
        <f t="shared" si="183"/>
        <v>-1.4825227037974993</v>
      </c>
      <c r="BI126">
        <f t="shared" si="183"/>
        <v>-1.482522703544636</v>
      </c>
      <c r="BJ126">
        <f t="shared" si="183"/>
        <v>-1.4825226866725019</v>
      </c>
      <c r="BK126">
        <f t="shared" si="183"/>
        <v>-1.4825215608978466</v>
      </c>
      <c r="BL126">
        <f t="shared" si="183"/>
        <v>-1.4824464771446049</v>
      </c>
      <c r="BM126">
        <f t="shared" si="183"/>
        <v>-1.477574818185871</v>
      </c>
      <c r="BN126">
        <f t="shared" si="149"/>
        <v>-1.3131846135848178</v>
      </c>
    </row>
    <row r="127" spans="1:102" ht="12.95" customHeight="1">
      <c r="A127" s="37" t="s">
        <v>85</v>
      </c>
      <c r="B127" s="38" t="s">
        <v>45</v>
      </c>
      <c r="C127" s="37">
        <v>47432.317000000003</v>
      </c>
      <c r="D127" s="37" t="s">
        <v>46</v>
      </c>
      <c r="E127">
        <f t="shared" si="121"/>
        <v>10146.506855822747</v>
      </c>
      <c r="F127">
        <f t="shared" si="122"/>
        <v>10146.5</v>
      </c>
      <c r="G127">
        <f t="shared" si="123"/>
        <v>2.4783945045783184E-3</v>
      </c>
      <c r="H127" s="116"/>
      <c r="I127" s="116">
        <f t="shared" si="177"/>
        <v>2.4783945045783184E-3</v>
      </c>
      <c r="J127" s="117"/>
      <c r="K127" s="117"/>
      <c r="L127" s="116"/>
      <c r="M127" s="116"/>
      <c r="N127" s="116"/>
      <c r="O127" s="40"/>
      <c r="P127" s="116"/>
      <c r="Q127" s="293">
        <f t="shared" si="124"/>
        <v>32413.817000000003</v>
      </c>
      <c r="R127" s="8">
        <f t="shared" si="125"/>
        <v>6.1424393203240089E-6</v>
      </c>
      <c r="S127" s="8">
        <v>0.1</v>
      </c>
      <c r="T127" s="167">
        <f t="shared" si="126"/>
        <v>6.1424393203240091E-7</v>
      </c>
      <c r="U127" s="116"/>
      <c r="W127" s="25"/>
      <c r="X127" s="252"/>
      <c r="Y127" s="41"/>
      <c r="Z127">
        <f t="shared" si="127"/>
        <v>10146.5</v>
      </c>
      <c r="AA127" s="246">
        <f t="shared" si="128"/>
        <v>-4.1984830857919909E-3</v>
      </c>
      <c r="AB127" s="247">
        <f t="shared" si="129"/>
        <v>6.6768775903703094E-3</v>
      </c>
      <c r="AC127" s="247">
        <f t="shared" si="130"/>
        <v>2.4783945045783184E-3</v>
      </c>
      <c r="AD127" s="248">
        <f t="shared" si="131"/>
        <v>4.4580694356789231E-6</v>
      </c>
      <c r="AH127">
        <f t="shared" si="132"/>
        <v>-4.6691594679151328E-3</v>
      </c>
      <c r="AI127">
        <f t="shared" si="133"/>
        <v>1.3413918997705099</v>
      </c>
      <c r="AJ127">
        <f t="shared" si="134"/>
        <v>-9.8670850983734959E-2</v>
      </c>
      <c r="AK127">
        <f t="shared" si="135"/>
        <v>0.35149903381244468</v>
      </c>
      <c r="AL127">
        <f t="shared" si="136"/>
        <v>0.79998403367763549</v>
      </c>
      <c r="AM127">
        <f t="shared" si="137"/>
        <v>0.42278380858590203</v>
      </c>
      <c r="AN127">
        <f t="shared" si="182"/>
        <v>0.48496425642697116</v>
      </c>
      <c r="AO127">
        <f t="shared" si="182"/>
        <v>0.48401997760716198</v>
      </c>
      <c r="AP127">
        <f t="shared" si="182"/>
        <v>0.48184403008663301</v>
      </c>
      <c r="AQ127">
        <f t="shared" si="182"/>
        <v>0.47683927390897896</v>
      </c>
      <c r="AR127">
        <f t="shared" si="182"/>
        <v>0.46537677302927194</v>
      </c>
      <c r="AS127">
        <f t="shared" si="182"/>
        <v>0.43936700725177269</v>
      </c>
      <c r="AT127">
        <f t="shared" si="182"/>
        <v>0.38147034339067404</v>
      </c>
      <c r="AU127">
        <f t="shared" si="138"/>
        <v>0.25694710054966574</v>
      </c>
      <c r="AV127" s="246">
        <f t="shared" si="139"/>
        <v>-3.661838099909141E-3</v>
      </c>
      <c r="AW127" s="247">
        <f t="shared" si="140"/>
        <v>6.140232604487459E-3</v>
      </c>
      <c r="AX127" s="248">
        <f t="shared" si="141"/>
        <v>3.7702456437210842E-6</v>
      </c>
      <c r="AY127" s="247">
        <f t="shared" si="142"/>
        <v>6.6109089866106018E-3</v>
      </c>
      <c r="BA127">
        <f t="shared" si="143"/>
        <v>5.3664498588284983E-4</v>
      </c>
      <c r="BB127">
        <f t="shared" si="144"/>
        <v>0.98915095314800405</v>
      </c>
      <c r="BC127">
        <f t="shared" si="145"/>
        <v>6.5049151740771721E-2</v>
      </c>
      <c r="BD127">
        <f t="shared" si="146"/>
        <v>-0.16965346498790765</v>
      </c>
      <c r="BE127">
        <f t="shared" si="147"/>
        <v>-1.6346576478704353</v>
      </c>
      <c r="BF127">
        <f t="shared" si="148"/>
        <v>-1.0659908824431397</v>
      </c>
      <c r="BG127">
        <f t="shared" si="183"/>
        <v>-1.4632423988870844</v>
      </c>
      <c r="BH127">
        <f t="shared" si="183"/>
        <v>-1.4632423988759182</v>
      </c>
      <c r="BI127">
        <f t="shared" si="183"/>
        <v>-1.4632423982640281</v>
      </c>
      <c r="BJ127">
        <f t="shared" si="183"/>
        <v>-1.4632423647338622</v>
      </c>
      <c r="BK127">
        <f t="shared" si="183"/>
        <v>-1.4632405273736575</v>
      </c>
      <c r="BL127">
        <f t="shared" si="183"/>
        <v>-1.4631398928787611</v>
      </c>
      <c r="BM127">
        <f t="shared" si="183"/>
        <v>-1.457764249870299</v>
      </c>
      <c r="BN127">
        <f t="shared" si="149"/>
        <v>-1.294224718425502</v>
      </c>
    </row>
    <row r="128" spans="1:102" ht="12.95" customHeight="1">
      <c r="A128" s="47" t="s">
        <v>86</v>
      </c>
      <c r="B128" s="48"/>
      <c r="C128" s="51">
        <v>47439.357000000004</v>
      </c>
      <c r="D128" s="51"/>
      <c r="E128">
        <f t="shared" si="121"/>
        <v>10165.981153411045</v>
      </c>
      <c r="F128">
        <f t="shared" si="122"/>
        <v>10166</v>
      </c>
      <c r="G128">
        <f t="shared" si="123"/>
        <v>-6.8130819927318953E-3</v>
      </c>
      <c r="H128" s="116"/>
      <c r="I128" s="8">
        <f t="shared" si="177"/>
        <v>-6.8130819927318953E-3</v>
      </c>
      <c r="J128" s="117"/>
      <c r="K128" s="117"/>
      <c r="L128" s="116"/>
      <c r="M128" s="116"/>
      <c r="N128" s="116"/>
      <c r="O128" s="40"/>
      <c r="P128" s="116"/>
      <c r="Q128" s="293">
        <f t="shared" si="124"/>
        <v>32420.857000000004</v>
      </c>
      <c r="R128" s="8">
        <f t="shared" si="125"/>
        <v>4.6418086239687614E-5</v>
      </c>
      <c r="S128" s="8">
        <v>0.1</v>
      </c>
      <c r="T128" s="167">
        <f t="shared" si="126"/>
        <v>4.6418086239687615E-6</v>
      </c>
      <c r="U128" s="116"/>
      <c r="V128" s="116"/>
      <c r="W128" s="25"/>
      <c r="X128" s="252"/>
      <c r="Y128" s="41"/>
      <c r="Z128">
        <f t="shared" si="127"/>
        <v>10166</v>
      </c>
      <c r="AA128" s="246">
        <f t="shared" si="128"/>
        <v>-4.1542562581675518E-3</v>
      </c>
      <c r="AB128" s="247">
        <f t="shared" si="129"/>
        <v>-2.6588257345643435E-3</v>
      </c>
      <c r="AC128" s="247">
        <f t="shared" si="130"/>
        <v>-6.8130819927318953E-3</v>
      </c>
      <c r="AD128" s="248">
        <f t="shared" si="131"/>
        <v>7.0693542867816215E-7</v>
      </c>
      <c r="AH128">
        <f t="shared" si="132"/>
        <v>-4.6144476695800804E-3</v>
      </c>
      <c r="AI128">
        <f t="shared" si="133"/>
        <v>1.3380905356037687</v>
      </c>
      <c r="AJ128">
        <f t="shared" si="134"/>
        <v>-8.9362374725918403E-2</v>
      </c>
      <c r="AK128">
        <f t="shared" si="135"/>
        <v>0.3546756119824942</v>
      </c>
      <c r="AL128">
        <f t="shared" si="136"/>
        <v>0.80933395904134786</v>
      </c>
      <c r="AM128">
        <f t="shared" si="137"/>
        <v>0.42830535639910056</v>
      </c>
      <c r="AN128">
        <f t="shared" si="182"/>
        <v>0.49104791545352022</v>
      </c>
      <c r="AO128">
        <f t="shared" si="182"/>
        <v>0.4901066125727333</v>
      </c>
      <c r="AP128">
        <f t="shared" si="182"/>
        <v>0.48793053754815685</v>
      </c>
      <c r="AQ128">
        <f t="shared" si="182"/>
        <v>0.482909532114152</v>
      </c>
      <c r="AR128">
        <f t="shared" si="182"/>
        <v>0.47137415192492782</v>
      </c>
      <c r="AS128">
        <f t="shared" si="182"/>
        <v>0.44512357315200535</v>
      </c>
      <c r="AT128">
        <f t="shared" si="182"/>
        <v>0.38655170923155346</v>
      </c>
      <c r="AU128">
        <f t="shared" si="138"/>
        <v>0.26039513835003447</v>
      </c>
      <c r="AV128" s="246">
        <f t="shared" si="139"/>
        <v>-3.6022443037365495E-3</v>
      </c>
      <c r="AW128" s="247">
        <f t="shared" si="140"/>
        <v>-3.2108376889953458E-3</v>
      </c>
      <c r="AX128" s="248">
        <f t="shared" si="141"/>
        <v>1.0309478665072975E-6</v>
      </c>
      <c r="AY128" s="247">
        <f t="shared" si="142"/>
        <v>-2.7506462775828172E-3</v>
      </c>
      <c r="BA128">
        <f t="shared" si="143"/>
        <v>5.5201195443100248E-4</v>
      </c>
      <c r="BB128">
        <f t="shared" si="144"/>
        <v>0.99031858043327592</v>
      </c>
      <c r="BC128">
        <f t="shared" si="145"/>
        <v>7.191394975319769E-2</v>
      </c>
      <c r="BD128">
        <f t="shared" si="146"/>
        <v>-0.1697240999833938</v>
      </c>
      <c r="BE128">
        <f t="shared" si="147"/>
        <v>-1.6277766822513362</v>
      </c>
      <c r="BF128">
        <f t="shared" si="148"/>
        <v>-1.058667682340366</v>
      </c>
      <c r="BG128">
        <f t="shared" si="183"/>
        <v>-1.4563912625988906</v>
      </c>
      <c r="BH128">
        <f t="shared" si="183"/>
        <v>-1.4563912625832158</v>
      </c>
      <c r="BI128">
        <f t="shared" si="183"/>
        <v>-1.4563912617755039</v>
      </c>
      <c r="BJ128">
        <f t="shared" si="183"/>
        <v>-1.4563912201547451</v>
      </c>
      <c r="BK128">
        <f t="shared" si="183"/>
        <v>-1.4563890754900535</v>
      </c>
      <c r="BL128">
        <f t="shared" si="183"/>
        <v>-1.4562786177704405</v>
      </c>
      <c r="BM128">
        <f t="shared" si="183"/>
        <v>-1.4507263703027564</v>
      </c>
      <c r="BN128">
        <f t="shared" si="149"/>
        <v>-1.2875025737781081</v>
      </c>
    </row>
    <row r="129" spans="1:66" ht="12.95" customHeight="1">
      <c r="A129" s="47" t="s">
        <v>86</v>
      </c>
      <c r="B129" s="48" t="s">
        <v>45</v>
      </c>
      <c r="C129" s="51">
        <v>47466.296999999999</v>
      </c>
      <c r="D129" s="51"/>
      <c r="E129">
        <f t="shared" si="121"/>
        <v>10240.503536511698</v>
      </c>
      <c r="F129">
        <f t="shared" si="122"/>
        <v>10240.5</v>
      </c>
      <c r="G129">
        <f t="shared" si="123"/>
        <v>1.2784565042238683E-3</v>
      </c>
      <c r="H129" s="116"/>
      <c r="I129" s="8">
        <f t="shared" si="177"/>
        <v>1.2784565042238683E-3</v>
      </c>
      <c r="J129" s="117"/>
      <c r="K129" s="116"/>
      <c r="L129" s="116"/>
      <c r="M129" s="116"/>
      <c r="N129" s="116"/>
      <c r="O129" s="40"/>
      <c r="P129" s="116"/>
      <c r="Q129" s="293">
        <f t="shared" si="124"/>
        <v>32447.796999999999</v>
      </c>
      <c r="R129" s="8">
        <f t="shared" si="125"/>
        <v>1.6344510331923137E-6</v>
      </c>
      <c r="S129" s="8">
        <v>0.1</v>
      </c>
      <c r="T129" s="167">
        <f t="shared" si="126"/>
        <v>1.6344510331923139E-7</v>
      </c>
      <c r="U129" s="116"/>
      <c r="W129" s="25"/>
      <c r="X129" s="252"/>
      <c r="Y129" s="41"/>
      <c r="Z129">
        <f t="shared" si="127"/>
        <v>10240.5</v>
      </c>
      <c r="AA129" s="246">
        <f t="shared" si="128"/>
        <v>-3.9849527276233218E-3</v>
      </c>
      <c r="AB129" s="247">
        <f t="shared" si="129"/>
        <v>5.26340923184719E-3</v>
      </c>
      <c r="AC129" s="247">
        <f t="shared" si="130"/>
        <v>1.2784565042238683E-3</v>
      </c>
      <c r="AD129" s="248">
        <f t="shared" si="131"/>
        <v>2.7703476741894232E-6</v>
      </c>
      <c r="AH129">
        <f t="shared" si="132"/>
        <v>-4.4051078360744286E-3</v>
      </c>
      <c r="AI129">
        <f t="shared" si="133"/>
        <v>1.3253624192542661</v>
      </c>
      <c r="AJ129">
        <f t="shared" si="134"/>
        <v>-5.4155115441369826E-2</v>
      </c>
      <c r="AK129">
        <f t="shared" si="135"/>
        <v>0.3663868121767091</v>
      </c>
      <c r="AL129">
        <f t="shared" si="136"/>
        <v>0.8446340778342194</v>
      </c>
      <c r="AM129">
        <f t="shared" si="137"/>
        <v>0.44935454900142191</v>
      </c>
      <c r="AN129">
        <f t="shared" si="182"/>
        <v>0.5141542696269934</v>
      </c>
      <c r="AO129">
        <f t="shared" si="182"/>
        <v>0.51322757575381461</v>
      </c>
      <c r="AP129">
        <f t="shared" si="182"/>
        <v>0.51105799898393789</v>
      </c>
      <c r="AQ129">
        <f t="shared" si="182"/>
        <v>0.50598885991572418</v>
      </c>
      <c r="AR129">
        <f t="shared" si="182"/>
        <v>0.49419991191665402</v>
      </c>
      <c r="AS129">
        <f t="shared" si="182"/>
        <v>0.46706587770333269</v>
      </c>
      <c r="AT129">
        <f t="shared" si="182"/>
        <v>0.4059511532603266</v>
      </c>
      <c r="AU129">
        <f t="shared" si="138"/>
        <v>0.27356841097195783</v>
      </c>
      <c r="AV129" s="246">
        <f t="shared" si="139"/>
        <v>-3.3743095755491442E-3</v>
      </c>
      <c r="AW129" s="247">
        <f t="shared" si="140"/>
        <v>4.652766079773012E-3</v>
      </c>
      <c r="AX129" s="248">
        <f t="shared" si="141"/>
        <v>2.1648232193086322E-6</v>
      </c>
      <c r="AY129" s="247">
        <f t="shared" si="142"/>
        <v>5.0729211882241197E-3</v>
      </c>
      <c r="BA129">
        <f t="shared" si="143"/>
        <v>6.1064315207417748E-4</v>
      </c>
      <c r="BB129">
        <f t="shared" si="144"/>
        <v>0.9948088049149072</v>
      </c>
      <c r="BC129">
        <f t="shared" si="145"/>
        <v>9.8256454836865764E-2</v>
      </c>
      <c r="BD129">
        <f t="shared" si="146"/>
        <v>-0.16992072120135471</v>
      </c>
      <c r="BE129">
        <f t="shared" si="147"/>
        <v>-1.6013375162054242</v>
      </c>
      <c r="BF129">
        <f t="shared" si="148"/>
        <v>-1.0310172523190546</v>
      </c>
      <c r="BG129">
        <f t="shared" si="183"/>
        <v>-1.4301416876924582</v>
      </c>
      <c r="BH129">
        <f t="shared" si="183"/>
        <v>-1.4301416876435351</v>
      </c>
      <c r="BI129">
        <f t="shared" si="183"/>
        <v>-1.4301416855907447</v>
      </c>
      <c r="BJ129">
        <f t="shared" si="183"/>
        <v>-1.430141599456785</v>
      </c>
      <c r="BK129">
        <f t="shared" si="183"/>
        <v>-1.4301379853701652</v>
      </c>
      <c r="BL129">
        <f t="shared" si="183"/>
        <v>-1.4299864253025483</v>
      </c>
      <c r="BM129">
        <f t="shared" si="183"/>
        <v>-1.4237702712794398</v>
      </c>
      <c r="BN129">
        <f t="shared" si="149"/>
        <v>-1.2618205339713988</v>
      </c>
    </row>
    <row r="130" spans="1:66" ht="12.95" customHeight="1">
      <c r="A130" s="47" t="s">
        <v>86</v>
      </c>
      <c r="B130" s="48" t="s">
        <v>45</v>
      </c>
      <c r="C130" s="51">
        <v>47470.258999999998</v>
      </c>
      <c r="D130" s="51"/>
      <c r="E130">
        <f t="shared" si="121"/>
        <v>10251.46336137602</v>
      </c>
      <c r="F130">
        <f t="shared" si="122"/>
        <v>10251.5</v>
      </c>
      <c r="G130">
        <f t="shared" si="123"/>
        <v>-1.3244940499134827E-2</v>
      </c>
      <c r="H130" s="116"/>
      <c r="I130" s="8">
        <f t="shared" si="177"/>
        <v>-1.3244940499134827E-2</v>
      </c>
      <c r="J130" s="117"/>
      <c r="K130" s="117"/>
      <c r="L130" s="116"/>
      <c r="M130" s="116"/>
      <c r="N130" s="116"/>
      <c r="O130" s="40"/>
      <c r="P130" s="116"/>
      <c r="Q130" s="293">
        <f t="shared" si="124"/>
        <v>32451.758999999998</v>
      </c>
      <c r="R130" s="8">
        <f t="shared" si="125"/>
        <v>1.7542844882562192E-4</v>
      </c>
      <c r="S130" s="8">
        <v>0.1</v>
      </c>
      <c r="T130" s="167">
        <f t="shared" si="126"/>
        <v>1.7542844882562193E-5</v>
      </c>
      <c r="U130" s="116"/>
      <c r="V130" s="116"/>
      <c r="W130" s="25"/>
      <c r="X130" s="252"/>
      <c r="Y130" s="41"/>
      <c r="Z130">
        <f t="shared" si="127"/>
        <v>10251.5</v>
      </c>
      <c r="AA130" s="246">
        <f t="shared" si="128"/>
        <v>-3.9599184389327398E-3</v>
      </c>
      <c r="AB130" s="247">
        <f t="shared" si="129"/>
        <v>-9.2850220602020868E-3</v>
      </c>
      <c r="AC130" s="247">
        <f t="shared" si="130"/>
        <v>-1.3244940499134827E-2</v>
      </c>
      <c r="AD130" s="248">
        <f t="shared" si="131"/>
        <v>8.6211634658439401E-6</v>
      </c>
      <c r="AH130">
        <f t="shared" si="132"/>
        <v>-4.3741650561524353E-3</v>
      </c>
      <c r="AI130">
        <f t="shared" si="133"/>
        <v>1.3234692497412635</v>
      </c>
      <c r="AJ130">
        <f t="shared" si="134"/>
        <v>-4.9006628576670465E-2</v>
      </c>
      <c r="AK130">
        <f t="shared" si="135"/>
        <v>0.3680592947771108</v>
      </c>
      <c r="AL130">
        <f t="shared" si="136"/>
        <v>0.84978943314775546</v>
      </c>
      <c r="AM130">
        <f t="shared" si="137"/>
        <v>0.45245630968125439</v>
      </c>
      <c r="AN130">
        <f t="shared" si="182"/>
        <v>0.51754749182079307</v>
      </c>
      <c r="AO130">
        <f t="shared" si="182"/>
        <v>0.51662337162308425</v>
      </c>
      <c r="AP130">
        <f t="shared" si="182"/>
        <v>0.51445566849098134</v>
      </c>
      <c r="AQ130">
        <f t="shared" si="182"/>
        <v>0.50938127473387673</v>
      </c>
      <c r="AR130">
        <f t="shared" si="182"/>
        <v>0.49755823231434426</v>
      </c>
      <c r="AS130">
        <f t="shared" si="182"/>
        <v>0.47029872709393933</v>
      </c>
      <c r="AT130">
        <f t="shared" si="182"/>
        <v>0.40881358027381787</v>
      </c>
      <c r="AU130">
        <f t="shared" si="138"/>
        <v>0.27551345793626858</v>
      </c>
      <c r="AV130" s="246">
        <f t="shared" si="139"/>
        <v>-3.340630589907126E-3</v>
      </c>
      <c r="AW130" s="247">
        <f t="shared" si="140"/>
        <v>-9.9043099092277018E-3</v>
      </c>
      <c r="AX130" s="248">
        <f t="shared" si="141"/>
        <v>9.8095354778026058E-6</v>
      </c>
      <c r="AY130" s="247">
        <f t="shared" si="142"/>
        <v>-9.4900632920080046E-3</v>
      </c>
      <c r="BA130">
        <f t="shared" si="143"/>
        <v>6.1928784902561386E-4</v>
      </c>
      <c r="BB130">
        <f t="shared" si="144"/>
        <v>0.99547562934626843</v>
      </c>
      <c r="BC130">
        <f t="shared" si="145"/>
        <v>0.10216080168388104</v>
      </c>
      <c r="BD130">
        <f t="shared" si="146"/>
        <v>-0.16993978365935286</v>
      </c>
      <c r="BE130">
        <f t="shared" si="147"/>
        <v>-1.5974134146040595</v>
      </c>
      <c r="BF130">
        <f t="shared" si="148"/>
        <v>-1.0269777146684418</v>
      </c>
      <c r="BG130">
        <f t="shared" si="183"/>
        <v>-1.4262558282389759</v>
      </c>
      <c r="BH130">
        <f t="shared" si="183"/>
        <v>-1.4262558281821065</v>
      </c>
      <c r="BI130">
        <f t="shared" si="183"/>
        <v>-1.4262558258596179</v>
      </c>
      <c r="BJ130">
        <f t="shared" si="183"/>
        <v>-1.4262557310116073</v>
      </c>
      <c r="BK130">
        <f t="shared" si="183"/>
        <v>-1.4262518575705447</v>
      </c>
      <c r="BL130">
        <f t="shared" si="183"/>
        <v>-1.4260937603936257</v>
      </c>
      <c r="BM130">
        <f t="shared" si="183"/>
        <v>-1.4197811053335705</v>
      </c>
      <c r="BN130">
        <f t="shared" si="149"/>
        <v>-1.2580285549395356</v>
      </c>
    </row>
    <row r="131" spans="1:66" ht="12.95" customHeight="1">
      <c r="A131" s="47" t="s">
        <v>86</v>
      </c>
      <c r="B131" s="48"/>
      <c r="C131" s="51">
        <v>47524.328000000001</v>
      </c>
      <c r="D131" s="51"/>
      <c r="E131">
        <f t="shared" si="121"/>
        <v>10401.030946077957</v>
      </c>
      <c r="F131">
        <f t="shared" si="122"/>
        <v>10401</v>
      </c>
      <c r="G131">
        <f t="shared" si="123"/>
        <v>1.1187073003384285E-2</v>
      </c>
      <c r="H131" s="116"/>
      <c r="I131" s="8">
        <f t="shared" si="177"/>
        <v>1.1187073003384285E-2</v>
      </c>
      <c r="J131" s="117"/>
      <c r="K131" s="117"/>
      <c r="L131" s="116"/>
      <c r="M131" s="116"/>
      <c r="N131" s="116"/>
      <c r="O131" s="40"/>
      <c r="P131" s="116"/>
      <c r="Q131" s="293">
        <f t="shared" si="124"/>
        <v>32505.828000000001</v>
      </c>
      <c r="R131" s="8">
        <f t="shared" si="125"/>
        <v>1.2515060238304948E-4</v>
      </c>
      <c r="S131" s="8">
        <v>0.1</v>
      </c>
      <c r="T131" s="167">
        <f t="shared" si="126"/>
        <v>1.2515060238304949E-5</v>
      </c>
      <c r="U131" s="116"/>
      <c r="V131" s="116"/>
      <c r="W131" s="25"/>
      <c r="X131" s="252"/>
      <c r="Y131" s="41"/>
      <c r="Z131">
        <f t="shared" si="127"/>
        <v>10401</v>
      </c>
      <c r="AA131" s="246">
        <f t="shared" si="128"/>
        <v>-3.619211659324037E-3</v>
      </c>
      <c r="AB131" s="247">
        <f t="shared" si="129"/>
        <v>1.4806284662708322E-2</v>
      </c>
      <c r="AC131" s="247">
        <f t="shared" si="130"/>
        <v>1.1187073003384285E-2</v>
      </c>
      <c r="AD131" s="248">
        <f t="shared" si="131"/>
        <v>2.1922606551315167E-5</v>
      </c>
      <c r="AH131">
        <f t="shared" si="132"/>
        <v>-3.9532307312212956E-3</v>
      </c>
      <c r="AI131">
        <f t="shared" si="133"/>
        <v>1.2974738024112935</v>
      </c>
      <c r="AJ131">
        <f t="shared" si="134"/>
        <v>1.9586761443528309E-2</v>
      </c>
      <c r="AK131">
        <f t="shared" si="135"/>
        <v>0.38937043657546316</v>
      </c>
      <c r="AL131">
        <f t="shared" si="136"/>
        <v>0.91840371312141755</v>
      </c>
      <c r="AM131">
        <f t="shared" si="137"/>
        <v>0.4944550985482779</v>
      </c>
      <c r="AN131">
        <f t="shared" ref="AN131:AT140" si="184">$AU131+$AB$7*SIN(AO131)</f>
        <v>0.56318679479002443</v>
      </c>
      <c r="AO131">
        <f t="shared" si="184"/>
        <v>0.56230717922401707</v>
      </c>
      <c r="AP131">
        <f t="shared" si="184"/>
        <v>0.56018675524955808</v>
      </c>
      <c r="AQ131">
        <f t="shared" si="184"/>
        <v>0.5550867441714249</v>
      </c>
      <c r="AR131">
        <f t="shared" si="184"/>
        <v>0.54288558176931978</v>
      </c>
      <c r="AS131">
        <f t="shared" si="184"/>
        <v>0.51405075337129269</v>
      </c>
      <c r="AT131">
        <f t="shared" si="184"/>
        <v>0.44766512200514574</v>
      </c>
      <c r="AU131">
        <f t="shared" si="138"/>
        <v>0.30194841440576603</v>
      </c>
      <c r="AV131" s="246">
        <f t="shared" si="139"/>
        <v>-2.8828472775280596E-3</v>
      </c>
      <c r="AW131" s="247">
        <f t="shared" si="140"/>
        <v>1.4069920280912345E-2</v>
      </c>
      <c r="AX131" s="248">
        <f t="shared" si="141"/>
        <v>1.9796265671122852E-5</v>
      </c>
      <c r="AY131" s="247">
        <f t="shared" si="142"/>
        <v>1.4403939352809604E-2</v>
      </c>
      <c r="BA131">
        <f t="shared" si="143"/>
        <v>7.3636438179597731E-4</v>
      </c>
      <c r="BB131">
        <f t="shared" si="144"/>
        <v>1.0046304936289501</v>
      </c>
      <c r="BC131">
        <f t="shared" si="145"/>
        <v>0.15556362817890007</v>
      </c>
      <c r="BD131">
        <f t="shared" si="146"/>
        <v>-0.1699369251479862</v>
      </c>
      <c r="BE131">
        <f t="shared" si="147"/>
        <v>-1.5435547597612407</v>
      </c>
      <c r="BF131">
        <f t="shared" si="148"/>
        <v>-0.97312285853731484</v>
      </c>
      <c r="BG131">
        <f t="shared" ref="BG131:BM140" si="185">$BN131+$BB$7*SIN(BH131)</f>
        <v>-1.373183582701295</v>
      </c>
      <c r="BH131">
        <f t="shared" si="185"/>
        <v>-1.3731835823807252</v>
      </c>
      <c r="BI131">
        <f t="shared" si="185"/>
        <v>-1.373183572775911</v>
      </c>
      <c r="BJ131">
        <f t="shared" si="185"/>
        <v>-1.3731832849995924</v>
      </c>
      <c r="BK131">
        <f t="shared" si="185"/>
        <v>-1.3731746629311692</v>
      </c>
      <c r="BL131">
        <f t="shared" si="185"/>
        <v>-1.3729165090465307</v>
      </c>
      <c r="BM131">
        <f t="shared" si="185"/>
        <v>-1.3653353348437036</v>
      </c>
      <c r="BN131">
        <f t="shared" si="149"/>
        <v>-1.2064921126428501</v>
      </c>
    </row>
    <row r="132" spans="1:66" ht="12.95" customHeight="1">
      <c r="A132" s="47" t="s">
        <v>86</v>
      </c>
      <c r="B132" s="48" t="s">
        <v>45</v>
      </c>
      <c r="C132" s="51">
        <v>47526.294000000002</v>
      </c>
      <c r="D132" s="51"/>
      <c r="E132">
        <f t="shared" si="121"/>
        <v>10406.469364978326</v>
      </c>
      <c r="F132">
        <f t="shared" si="122"/>
        <v>10406.5</v>
      </c>
      <c r="G132">
        <f t="shared" si="123"/>
        <v>-1.1074625494075008E-2</v>
      </c>
      <c r="H132" s="116"/>
      <c r="I132" s="8">
        <f t="shared" si="177"/>
        <v>-1.1074625494075008E-2</v>
      </c>
      <c r="J132" s="117"/>
      <c r="K132" s="116"/>
      <c r="L132" s="116"/>
      <c r="M132" s="116"/>
      <c r="N132" s="116"/>
      <c r="O132" s="40"/>
      <c r="P132" s="116"/>
      <c r="Q132" s="293">
        <f t="shared" si="124"/>
        <v>32507.794000000002</v>
      </c>
      <c r="R132" s="8">
        <f t="shared" si="125"/>
        <v>1.2264732983401612E-4</v>
      </c>
      <c r="S132" s="8">
        <v>0.1</v>
      </c>
      <c r="T132" s="167">
        <f t="shared" si="126"/>
        <v>1.2264732983401612E-5</v>
      </c>
      <c r="U132" s="116"/>
      <c r="W132" s="25"/>
      <c r="X132" s="252"/>
      <c r="Y132" s="41"/>
      <c r="Z132">
        <f t="shared" si="127"/>
        <v>10406.5</v>
      </c>
      <c r="AA132" s="246">
        <f t="shared" si="128"/>
        <v>-3.6066717615899644E-3</v>
      </c>
      <c r="AB132" s="247">
        <f t="shared" si="129"/>
        <v>-7.4679537324850434E-3</v>
      </c>
      <c r="AC132" s="247">
        <f t="shared" si="130"/>
        <v>-1.1074625494075008E-2</v>
      </c>
      <c r="AD132" s="248">
        <f t="shared" si="131"/>
        <v>5.5770332950537293E-6</v>
      </c>
      <c r="AH132">
        <f t="shared" si="132"/>
        <v>-3.9377419554413665E-3</v>
      </c>
      <c r="AI132">
        <f t="shared" si="133"/>
        <v>1.2965100993860366</v>
      </c>
      <c r="AJ132">
        <f t="shared" si="134"/>
        <v>2.2058920365041455E-2</v>
      </c>
      <c r="AK132">
        <f t="shared" si="135"/>
        <v>0.39010480766338007</v>
      </c>
      <c r="AL132">
        <f t="shared" si="136"/>
        <v>0.92087640880060673</v>
      </c>
      <c r="AM132">
        <f t="shared" si="137"/>
        <v>0.4959946578790313</v>
      </c>
      <c r="AN132">
        <f t="shared" si="184"/>
        <v>0.56484872040139233</v>
      </c>
      <c r="AO132">
        <f t="shared" si="184"/>
        <v>0.56397105193324781</v>
      </c>
      <c r="AP132">
        <f t="shared" si="184"/>
        <v>0.56185310160574065</v>
      </c>
      <c r="AQ132">
        <f t="shared" si="184"/>
        <v>0.55675373255111915</v>
      </c>
      <c r="AR132">
        <f t="shared" si="184"/>
        <v>0.54454167699303735</v>
      </c>
      <c r="AS132">
        <f t="shared" si="184"/>
        <v>0.51565357940035883</v>
      </c>
      <c r="AT132">
        <f t="shared" si="184"/>
        <v>0.44909255396714209</v>
      </c>
      <c r="AU132">
        <f t="shared" si="138"/>
        <v>0.3029209378879214</v>
      </c>
      <c r="AV132" s="246">
        <f t="shared" si="139"/>
        <v>-2.8660174396429802E-3</v>
      </c>
      <c r="AW132" s="247">
        <f t="shared" si="140"/>
        <v>-8.2086080544320275E-3</v>
      </c>
      <c r="AX132" s="248">
        <f t="shared" si="141"/>
        <v>6.7381246191286367E-6</v>
      </c>
      <c r="AY132" s="247">
        <f t="shared" si="142"/>
        <v>-7.8775378605806246E-3</v>
      </c>
      <c r="BA132">
        <f t="shared" si="143"/>
        <v>7.4065432194698392E-4</v>
      </c>
      <c r="BB132">
        <f t="shared" si="144"/>
        <v>1.004970412491049</v>
      </c>
      <c r="BC132">
        <f t="shared" si="145"/>
        <v>0.15753928419960064</v>
      </c>
      <c r="BD132">
        <f t="shared" si="146"/>
        <v>-0.16992732269905517</v>
      </c>
      <c r="BE132">
        <f t="shared" si="147"/>
        <v>-1.541554439039601</v>
      </c>
      <c r="BF132">
        <f t="shared" si="148"/>
        <v>-0.97117747097811791</v>
      </c>
      <c r="BG132">
        <f t="shared" si="185"/>
        <v>-1.3712217959728255</v>
      </c>
      <c r="BH132">
        <f t="shared" si="185"/>
        <v>-1.3712217956342663</v>
      </c>
      <c r="BI132">
        <f t="shared" si="185"/>
        <v>-1.3712217855888666</v>
      </c>
      <c r="BJ132">
        <f t="shared" si="185"/>
        <v>-1.3712214875316333</v>
      </c>
      <c r="BK132">
        <f t="shared" si="185"/>
        <v>-1.3712126440699222</v>
      </c>
      <c r="BL132">
        <f t="shared" si="185"/>
        <v>-1.3709504311743408</v>
      </c>
      <c r="BM132">
        <f t="shared" si="185"/>
        <v>-1.3633242181519216</v>
      </c>
      <c r="BN132">
        <f t="shared" si="149"/>
        <v>-1.2045961231269184</v>
      </c>
    </row>
    <row r="133" spans="1:66" ht="12.95" customHeight="1">
      <c r="A133" s="47" t="s">
        <v>87</v>
      </c>
      <c r="B133" s="48"/>
      <c r="C133" s="51">
        <v>47528.277000000002</v>
      </c>
      <c r="D133" s="51"/>
      <c r="E133">
        <f t="shared" si="121"/>
        <v>10411.954809881394</v>
      </c>
      <c r="F133">
        <f t="shared" si="122"/>
        <v>10412</v>
      </c>
      <c r="G133">
        <f t="shared" si="123"/>
        <v>-1.6336323998984881E-2</v>
      </c>
      <c r="H133" s="116"/>
      <c r="I133" s="8">
        <f t="shared" si="177"/>
        <v>-1.6336323998984881E-2</v>
      </c>
      <c r="J133" s="117"/>
      <c r="K133" s="116"/>
      <c r="L133" s="116"/>
      <c r="M133" s="116"/>
      <c r="N133" s="116"/>
      <c r="O133" s="40"/>
      <c r="P133" s="116"/>
      <c r="Q133" s="293">
        <f t="shared" si="124"/>
        <v>32509.777000000002</v>
      </c>
      <c r="R133" s="8">
        <f t="shared" si="125"/>
        <v>2.6687548179980938E-4</v>
      </c>
      <c r="S133" s="8">
        <v>0.1</v>
      </c>
      <c r="T133" s="167">
        <f t="shared" si="126"/>
        <v>2.6687548179980938E-5</v>
      </c>
      <c r="U133" s="116"/>
      <c r="V133" s="116"/>
      <c r="W133" s="25"/>
      <c r="X133" s="252"/>
      <c r="Y133" s="41"/>
      <c r="Z133">
        <f t="shared" si="127"/>
        <v>10412</v>
      </c>
      <c r="AA133" s="246">
        <f t="shared" si="128"/>
        <v>-3.5941322076464394E-3</v>
      </c>
      <c r="AB133" s="247">
        <f t="shared" si="129"/>
        <v>-1.2742191791338441E-2</v>
      </c>
      <c r="AC133" s="247">
        <f t="shared" si="130"/>
        <v>-1.6336323998984881E-2</v>
      </c>
      <c r="AD133" s="248">
        <f t="shared" si="131"/>
        <v>1.6236345164725274E-5</v>
      </c>
      <c r="AH133">
        <f t="shared" si="132"/>
        <v>-3.9222537105938812E-3</v>
      </c>
      <c r="AI133">
        <f t="shared" si="133"/>
        <v>1.2955460121127791</v>
      </c>
      <c r="AJ133">
        <f t="shared" si="134"/>
        <v>2.4527290068847036E-2</v>
      </c>
      <c r="AK133">
        <f t="shared" si="135"/>
        <v>0.39083571321494281</v>
      </c>
      <c r="AL133">
        <f t="shared" si="136"/>
        <v>0.92334544903533278</v>
      </c>
      <c r="AM133">
        <f t="shared" si="137"/>
        <v>0.49753382639390381</v>
      </c>
      <c r="AN133">
        <f t="shared" si="184"/>
        <v>0.56650942334703314</v>
      </c>
      <c r="AO133">
        <f t="shared" si="184"/>
        <v>0.56563372196466477</v>
      </c>
      <c r="AP133">
        <f t="shared" si="184"/>
        <v>0.56351829447248747</v>
      </c>
      <c r="AQ133">
        <f t="shared" si="184"/>
        <v>0.55841967667736658</v>
      </c>
      <c r="AR133">
        <f t="shared" si="184"/>
        <v>0.54619694090039506</v>
      </c>
      <c r="AS133">
        <f t="shared" si="184"/>
        <v>0.51725591099061241</v>
      </c>
      <c r="AT133">
        <f t="shared" si="184"/>
        <v>0.45051984767975384</v>
      </c>
      <c r="AU133">
        <f t="shared" si="138"/>
        <v>0.30389346137007678</v>
      </c>
      <c r="AV133" s="246">
        <f t="shared" si="139"/>
        <v>-2.8491893457699251E-3</v>
      </c>
      <c r="AW133" s="247">
        <f t="shared" si="140"/>
        <v>-1.3487134653214956E-2</v>
      </c>
      <c r="AX133" s="248">
        <f t="shared" si="141"/>
        <v>1.8190280115395171E-5</v>
      </c>
      <c r="AY133" s="247">
        <f t="shared" si="142"/>
        <v>-1.3159013150267514E-2</v>
      </c>
      <c r="BA133">
        <f t="shared" si="143"/>
        <v>7.4494286187651412E-4</v>
      </c>
      <c r="BB133">
        <f t="shared" si="144"/>
        <v>1.0053105415403631</v>
      </c>
      <c r="BC133">
        <f t="shared" si="145"/>
        <v>0.15951564656793857</v>
      </c>
      <c r="BD133">
        <f t="shared" si="146"/>
        <v>-0.1699170331324911</v>
      </c>
      <c r="BE133">
        <f t="shared" si="147"/>
        <v>-1.5395527642734241</v>
      </c>
      <c r="BF133">
        <f t="shared" si="148"/>
        <v>-0.96923454596351044</v>
      </c>
      <c r="BG133">
        <f t="shared" si="185"/>
        <v>-1.3692593453764923</v>
      </c>
      <c r="BH133">
        <f t="shared" si="185"/>
        <v>-1.3692593450191215</v>
      </c>
      <c r="BI133">
        <f t="shared" si="185"/>
        <v>-1.3692593345174275</v>
      </c>
      <c r="BJ133">
        <f t="shared" si="185"/>
        <v>-1.3692590259150315</v>
      </c>
      <c r="BK133">
        <f t="shared" si="185"/>
        <v>-1.3692499575443475</v>
      </c>
      <c r="BL133">
        <f t="shared" si="185"/>
        <v>-1.3689836602956136</v>
      </c>
      <c r="BM133">
        <f t="shared" si="185"/>
        <v>-1.3613125308683252</v>
      </c>
      <c r="BN133">
        <f t="shared" si="149"/>
        <v>-1.2027001336109868</v>
      </c>
    </row>
    <row r="134" spans="1:66" ht="12.95" customHeight="1">
      <c r="A134" s="47" t="s">
        <v>88</v>
      </c>
      <c r="B134" s="48" t="s">
        <v>45</v>
      </c>
      <c r="C134" s="51">
        <v>47742.48</v>
      </c>
      <c r="D134" s="51"/>
      <c r="E134">
        <f t="shared" si="121"/>
        <v>11004.490742595286</v>
      </c>
      <c r="F134">
        <f t="shared" si="122"/>
        <v>11004.5</v>
      </c>
      <c r="G134">
        <f t="shared" si="123"/>
        <v>-3.346571495058015E-3</v>
      </c>
      <c r="H134" s="116"/>
      <c r="I134" s="8">
        <f t="shared" si="177"/>
        <v>-3.346571495058015E-3</v>
      </c>
      <c r="J134" s="117"/>
      <c r="K134" s="116"/>
      <c r="L134" s="116"/>
      <c r="M134" s="116"/>
      <c r="N134" s="116"/>
      <c r="O134" s="40"/>
      <c r="P134" s="116"/>
      <c r="Q134" s="293">
        <f t="shared" si="124"/>
        <v>32723.980000000003</v>
      </c>
      <c r="R134" s="8">
        <f t="shared" si="125"/>
        <v>1.1199540771534837E-5</v>
      </c>
      <c r="S134" s="8">
        <v>0.1</v>
      </c>
      <c r="T134" s="167">
        <f t="shared" si="126"/>
        <v>1.1199540771534837E-6</v>
      </c>
      <c r="W134" s="25"/>
      <c r="X134" s="252"/>
      <c r="Y134" s="41"/>
      <c r="Z134">
        <f t="shared" si="127"/>
        <v>11004.5</v>
      </c>
      <c r="AA134" s="246">
        <f t="shared" si="128"/>
        <v>-2.2591426008472344E-3</v>
      </c>
      <c r="AB134" s="247">
        <f t="shared" si="129"/>
        <v>-1.0874288942107806E-3</v>
      </c>
      <c r="AC134" s="247">
        <f t="shared" si="130"/>
        <v>-3.346571495058015E-3</v>
      </c>
      <c r="AD134" s="248">
        <f t="shared" si="131"/>
        <v>1.1825015999644811E-7</v>
      </c>
      <c r="AH134">
        <f t="shared" si="132"/>
        <v>-2.2707056610590378E-3</v>
      </c>
      <c r="AI134">
        <f t="shared" si="133"/>
        <v>1.1918986985975044</v>
      </c>
      <c r="AJ134">
        <f t="shared" si="134"/>
        <v>0.26632489619711985</v>
      </c>
      <c r="AK134">
        <f t="shared" si="135"/>
        <v>0.45086016621185793</v>
      </c>
      <c r="AL134">
        <f t="shared" si="136"/>
        <v>1.168393900935224</v>
      </c>
      <c r="AM134">
        <f t="shared" si="137"/>
        <v>0.66118349710765678</v>
      </c>
      <c r="AN134">
        <f t="shared" si="184"/>
        <v>0.73819366594197966</v>
      </c>
      <c r="AO134">
        <f t="shared" si="184"/>
        <v>0.73760335103978469</v>
      </c>
      <c r="AP134">
        <f t="shared" si="184"/>
        <v>0.73597672810547921</v>
      </c>
      <c r="AQ134">
        <f t="shared" si="184"/>
        <v>0.73150687744981524</v>
      </c>
      <c r="AR134">
        <f t="shared" si="184"/>
        <v>0.71931511880998977</v>
      </c>
      <c r="AS134">
        <f t="shared" si="184"/>
        <v>0.68669983271544877</v>
      </c>
      <c r="AT134">
        <f t="shared" si="184"/>
        <v>0.60337732119692677</v>
      </c>
      <c r="AU134">
        <f t="shared" si="138"/>
        <v>0.40866076376590854</v>
      </c>
      <c r="AV134" s="246">
        <f t="shared" si="139"/>
        <v>-1.0645476490227261E-3</v>
      </c>
      <c r="AW134" s="247">
        <f t="shared" si="140"/>
        <v>-2.2820238460352889E-3</v>
      </c>
      <c r="AX134" s="248">
        <f t="shared" si="141"/>
        <v>5.207632833873693E-7</v>
      </c>
      <c r="AY134" s="247">
        <f t="shared" si="142"/>
        <v>-2.2704607858234855E-3</v>
      </c>
      <c r="BA134">
        <f t="shared" si="143"/>
        <v>1.1945949518245083E-3</v>
      </c>
      <c r="BB134">
        <f t="shared" si="144"/>
        <v>1.0428914670584404</v>
      </c>
      <c r="BC134">
        <f t="shared" si="145"/>
        <v>0.3746466984287869</v>
      </c>
      <c r="BD134">
        <f t="shared" si="146"/>
        <v>-0.16450021900768011</v>
      </c>
      <c r="BE134">
        <f t="shared" si="147"/>
        <v>-1.3157370714616179</v>
      </c>
      <c r="BF134">
        <f t="shared" si="148"/>
        <v>-0.77269522015423697</v>
      </c>
      <c r="BG134">
        <f t="shared" si="185"/>
        <v>-1.1538891199866903</v>
      </c>
      <c r="BH134">
        <f t="shared" si="185"/>
        <v>-1.15388910167465</v>
      </c>
      <c r="BI134">
        <f t="shared" si="185"/>
        <v>-1.1538888356616424</v>
      </c>
      <c r="BJ134">
        <f t="shared" si="185"/>
        <v>-1.1538849713958903</v>
      </c>
      <c r="BK134">
        <f t="shared" si="185"/>
        <v>-1.1538288405376242</v>
      </c>
      <c r="BL134">
        <f t="shared" si="185"/>
        <v>-1.1530143054926647</v>
      </c>
      <c r="BM134">
        <f t="shared" si="185"/>
        <v>-1.1413579125063988</v>
      </c>
      <c r="BN134">
        <f t="shared" si="149"/>
        <v>-0.99845035394017634</v>
      </c>
    </row>
    <row r="135" spans="1:66" ht="12.95" customHeight="1">
      <c r="A135" s="47" t="s">
        <v>88</v>
      </c>
      <c r="B135" s="48"/>
      <c r="C135" s="51">
        <v>47778.45</v>
      </c>
      <c r="D135" s="51"/>
      <c r="E135">
        <f t="shared" si="121"/>
        <v>11103.992231835469</v>
      </c>
      <c r="F135">
        <f t="shared" si="122"/>
        <v>11104</v>
      </c>
      <c r="G135">
        <f t="shared" si="123"/>
        <v>-2.8082080025342293E-3</v>
      </c>
      <c r="H135" s="116"/>
      <c r="I135" s="8">
        <f t="shared" si="177"/>
        <v>-2.8082080025342293E-3</v>
      </c>
      <c r="J135" s="117"/>
      <c r="K135" s="116"/>
      <c r="L135" s="116"/>
      <c r="M135" s="116"/>
      <c r="N135" s="116"/>
      <c r="O135" s="40"/>
      <c r="P135" s="116"/>
      <c r="Q135" s="293">
        <f t="shared" si="124"/>
        <v>32759.949999999997</v>
      </c>
      <c r="R135" s="8">
        <f t="shared" si="125"/>
        <v>7.886032185497286E-6</v>
      </c>
      <c r="S135" s="8">
        <v>0.1</v>
      </c>
      <c r="T135" s="167">
        <f t="shared" si="126"/>
        <v>7.886032185497286E-7</v>
      </c>
      <c r="U135" s="116"/>
      <c r="V135" s="116"/>
      <c r="W135" s="25"/>
      <c r="X135" s="252"/>
      <c r="Y135" s="41"/>
      <c r="Z135">
        <f t="shared" si="127"/>
        <v>11104</v>
      </c>
      <c r="AA135" s="246">
        <f t="shared" si="128"/>
        <v>-2.0406698796885357E-3</v>
      </c>
      <c r="AB135" s="247">
        <f t="shared" si="129"/>
        <v>-7.6753812284569359E-4</v>
      </c>
      <c r="AC135" s="247">
        <f t="shared" si="130"/>
        <v>-2.8082080025342293E-3</v>
      </c>
      <c r="AD135" s="248">
        <f t="shared" si="131"/>
        <v>5.8911477002149108E-8</v>
      </c>
      <c r="AH135">
        <f t="shared" si="132"/>
        <v>-1.9992854754993339E-3</v>
      </c>
      <c r="AI135">
        <f t="shared" si="133"/>
        <v>1.1749756748766589</v>
      </c>
      <c r="AJ135">
        <f t="shared" si="134"/>
        <v>0.30203492639931812</v>
      </c>
      <c r="AK135">
        <f t="shared" si="135"/>
        <v>0.4576936892742326</v>
      </c>
      <c r="AL135">
        <f t="shared" si="136"/>
        <v>1.2056422532123696</v>
      </c>
      <c r="AM135">
        <f t="shared" si="137"/>
        <v>0.68828636379688113</v>
      </c>
      <c r="AN135">
        <f t="shared" si="184"/>
        <v>0.76563085989170765</v>
      </c>
      <c r="AO135">
        <f t="shared" si="184"/>
        <v>0.76509373844105366</v>
      </c>
      <c r="AP135">
        <f t="shared" si="184"/>
        <v>0.76357517254607465</v>
      </c>
      <c r="AQ135">
        <f t="shared" si="184"/>
        <v>0.759293720459713</v>
      </c>
      <c r="AR135">
        <f t="shared" si="184"/>
        <v>0.74731494333206938</v>
      </c>
      <c r="AS135">
        <f t="shared" si="184"/>
        <v>0.71448068257208897</v>
      </c>
      <c r="AT135">
        <f t="shared" si="184"/>
        <v>0.6288516852381858</v>
      </c>
      <c r="AU135">
        <f t="shared" si="138"/>
        <v>0.42625459767035689</v>
      </c>
      <c r="AV135" s="246">
        <f t="shared" si="139"/>
        <v>-7.7393591713105937E-4</v>
      </c>
      <c r="AW135" s="247">
        <f t="shared" si="140"/>
        <v>-2.0342720854031699E-3</v>
      </c>
      <c r="AX135" s="248">
        <f t="shared" si="141"/>
        <v>4.1382629174505625E-7</v>
      </c>
      <c r="AY135" s="247">
        <f t="shared" si="142"/>
        <v>-2.0756564895923718E-3</v>
      </c>
      <c r="BA135">
        <f t="shared" si="143"/>
        <v>1.2667339625574764E-3</v>
      </c>
      <c r="BB135">
        <f t="shared" si="144"/>
        <v>1.0493091198571991</v>
      </c>
      <c r="BC135">
        <f t="shared" si="145"/>
        <v>0.41071610350674448</v>
      </c>
      <c r="BD135">
        <f t="shared" si="146"/>
        <v>-0.16269176592227519</v>
      </c>
      <c r="BE135">
        <f t="shared" si="147"/>
        <v>-1.2765134334755424</v>
      </c>
      <c r="BF135">
        <f t="shared" si="148"/>
        <v>-0.74183766743585644</v>
      </c>
      <c r="BG135">
        <f t="shared" si="185"/>
        <v>-1.1169398865198339</v>
      </c>
      <c r="BH135">
        <f t="shared" si="185"/>
        <v>-1.116939858176311</v>
      </c>
      <c r="BI135">
        <f t="shared" si="185"/>
        <v>-1.1169394778996427</v>
      </c>
      <c r="BJ135">
        <f t="shared" si="185"/>
        <v>-1.1169343758686248</v>
      </c>
      <c r="BK135">
        <f t="shared" si="185"/>
        <v>-1.1168659289705711</v>
      </c>
      <c r="BL135">
        <f t="shared" si="185"/>
        <v>-1.1159485981729804</v>
      </c>
      <c r="BM135">
        <f t="shared" si="185"/>
        <v>-1.103816181989643</v>
      </c>
      <c r="BN135">
        <f t="shared" si="149"/>
        <v>-0.96415017997014152</v>
      </c>
    </row>
    <row r="136" spans="1:66" ht="12.95" customHeight="1">
      <c r="A136" s="47" t="s">
        <v>89</v>
      </c>
      <c r="B136" s="48"/>
      <c r="C136" s="51">
        <v>47804.468000000001</v>
      </c>
      <c r="D136" s="51"/>
      <c r="E136">
        <f t="shared" si="121"/>
        <v>11175.964145848589</v>
      </c>
      <c r="F136">
        <f t="shared" si="122"/>
        <v>11176</v>
      </c>
      <c r="G136">
        <f t="shared" si="123"/>
        <v>-1.2961351996636949E-2</v>
      </c>
      <c r="H136" s="116"/>
      <c r="I136" s="8">
        <f t="shared" si="177"/>
        <v>-1.2961351996636949E-2</v>
      </c>
      <c r="J136" s="117"/>
      <c r="K136" s="116"/>
      <c r="L136" s="116"/>
      <c r="M136" s="116"/>
      <c r="N136" s="116"/>
      <c r="O136" s="40"/>
      <c r="P136" s="116"/>
      <c r="Q136" s="293">
        <f t="shared" si="124"/>
        <v>32785.968000000001</v>
      </c>
      <c r="R136" s="8">
        <f t="shared" si="125"/>
        <v>1.6799664558072463E-4</v>
      </c>
      <c r="S136" s="8">
        <v>0.1</v>
      </c>
      <c r="T136" s="167">
        <f t="shared" si="126"/>
        <v>1.6799664558072464E-5</v>
      </c>
      <c r="U136" s="116"/>
      <c r="W136" s="25"/>
      <c r="X136" s="252"/>
      <c r="Y136" s="41"/>
      <c r="Z136">
        <f t="shared" si="127"/>
        <v>11176</v>
      </c>
      <c r="AA136" s="246">
        <f t="shared" si="128"/>
        <v>-1.8840249282200227E-3</v>
      </c>
      <c r="AB136" s="247">
        <f t="shared" si="129"/>
        <v>-1.1077327068416926E-2</v>
      </c>
      <c r="AC136" s="247">
        <f t="shared" si="130"/>
        <v>-1.2961351996636949E-2</v>
      </c>
      <c r="AD136" s="248">
        <f t="shared" si="131"/>
        <v>1.2270717498068235E-5</v>
      </c>
      <c r="AH136">
        <f t="shared" si="132"/>
        <v>-1.8043649764530876E-3</v>
      </c>
      <c r="AI136">
        <f t="shared" si="133"/>
        <v>1.1628813766489514</v>
      </c>
      <c r="AJ136">
        <f t="shared" si="134"/>
        <v>0.32699485667833578</v>
      </c>
      <c r="AK136">
        <f t="shared" si="135"/>
        <v>0.46213597256753597</v>
      </c>
      <c r="AL136">
        <f t="shared" si="136"/>
        <v>1.2319375594951447</v>
      </c>
      <c r="AM136">
        <f t="shared" si="137"/>
        <v>0.70784064164847882</v>
      </c>
      <c r="AN136">
        <f t="shared" si="184"/>
        <v>0.78524046087708843</v>
      </c>
      <c r="AO136">
        <f t="shared" si="184"/>
        <v>0.78474127178984854</v>
      </c>
      <c r="AP136">
        <f t="shared" si="184"/>
        <v>0.78330251577088728</v>
      </c>
      <c r="AQ136">
        <f t="shared" si="184"/>
        <v>0.77916722746851264</v>
      </c>
      <c r="AR136">
        <f t="shared" si="184"/>
        <v>0.76737424329489623</v>
      </c>
      <c r="AS136">
        <f t="shared" si="184"/>
        <v>0.73445191363308049</v>
      </c>
      <c r="AT136">
        <f t="shared" si="184"/>
        <v>0.64724642748881811</v>
      </c>
      <c r="AU136">
        <f t="shared" si="138"/>
        <v>0.43898581416402749</v>
      </c>
      <c r="AV136" s="246">
        <f t="shared" si="139"/>
        <v>-5.6589474693271376E-4</v>
      </c>
      <c r="AW136" s="247">
        <f t="shared" si="140"/>
        <v>-1.2395457249704235E-2</v>
      </c>
      <c r="AX136" s="248">
        <f t="shared" si="141"/>
        <v>1.536473604292453E-5</v>
      </c>
      <c r="AY136" s="247">
        <f t="shared" si="142"/>
        <v>-1.247511720147117E-2</v>
      </c>
      <c r="BA136">
        <f t="shared" si="143"/>
        <v>1.318130181287309E-3</v>
      </c>
      <c r="BB136">
        <f t="shared" si="144"/>
        <v>1.0539548306827919</v>
      </c>
      <c r="BC136">
        <f t="shared" si="145"/>
        <v>0.43669649368749064</v>
      </c>
      <c r="BD136">
        <f t="shared" si="146"/>
        <v>-0.1612106579789043</v>
      </c>
      <c r="BE136">
        <f t="shared" si="147"/>
        <v>-1.2478295339387884</v>
      </c>
      <c r="BF136">
        <f t="shared" si="148"/>
        <v>-0.71983559134405095</v>
      </c>
      <c r="BG136">
        <f t="shared" si="185"/>
        <v>-1.0900613492005367</v>
      </c>
      <c r="BH136">
        <f t="shared" si="185"/>
        <v>-1.0900613112900226</v>
      </c>
      <c r="BI136">
        <f t="shared" si="185"/>
        <v>-1.0900608290496063</v>
      </c>
      <c r="BJ136">
        <f t="shared" si="185"/>
        <v>-1.0900546947528358</v>
      </c>
      <c r="BK136">
        <f t="shared" si="185"/>
        <v>-1.0899766702657006</v>
      </c>
      <c r="BL136">
        <f t="shared" si="185"/>
        <v>-1.0889852628612613</v>
      </c>
      <c r="BM136">
        <f t="shared" si="185"/>
        <v>-1.0765476183254739</v>
      </c>
      <c r="BN136">
        <f t="shared" si="149"/>
        <v>-0.93932995357976479</v>
      </c>
    </row>
    <row r="137" spans="1:66" ht="12.95" customHeight="1">
      <c r="A137" s="47" t="s">
        <v>89</v>
      </c>
      <c r="B137" s="48"/>
      <c r="C137" s="51">
        <v>47857.260999999999</v>
      </c>
      <c r="D137" s="51"/>
      <c r="E137">
        <f t="shared" si="121"/>
        <v>11322.002014112633</v>
      </c>
      <c r="F137">
        <f t="shared" si="122"/>
        <v>11322</v>
      </c>
      <c r="G137">
        <f t="shared" si="123"/>
        <v>7.2810600249795243E-4</v>
      </c>
      <c r="H137" s="116"/>
      <c r="I137" s="8">
        <f t="shared" si="177"/>
        <v>7.2810600249795243E-4</v>
      </c>
      <c r="J137" s="117"/>
      <c r="K137" s="116"/>
      <c r="L137" s="116"/>
      <c r="M137" s="116"/>
      <c r="N137" s="116"/>
      <c r="O137" s="40"/>
      <c r="P137" s="116"/>
      <c r="Q137" s="293">
        <f t="shared" si="124"/>
        <v>32838.760999999999</v>
      </c>
      <c r="R137" s="8">
        <f t="shared" si="125"/>
        <v>5.3013835087354826E-7</v>
      </c>
      <c r="S137" s="8">
        <v>0.1</v>
      </c>
      <c r="T137" s="167">
        <f t="shared" si="126"/>
        <v>5.301383508735483E-8</v>
      </c>
      <c r="U137" s="116"/>
      <c r="V137" s="116"/>
      <c r="W137" s="25"/>
      <c r="X137" s="252"/>
      <c r="Y137" s="41"/>
      <c r="Z137">
        <f t="shared" si="127"/>
        <v>11322</v>
      </c>
      <c r="AA137" s="246">
        <f t="shared" si="128"/>
        <v>-1.5704514723143478E-3</v>
      </c>
      <c r="AB137" s="247">
        <f t="shared" si="129"/>
        <v>2.2985574748123003E-3</v>
      </c>
      <c r="AC137" s="247">
        <f t="shared" si="130"/>
        <v>7.2810600249795243E-4</v>
      </c>
      <c r="AD137" s="248">
        <f t="shared" si="131"/>
        <v>5.2833664650154985E-7</v>
      </c>
      <c r="AH137">
        <f t="shared" si="132"/>
        <v>-1.4132756678408324E-3</v>
      </c>
      <c r="AI137">
        <f t="shared" si="133"/>
        <v>1.1387930089020379</v>
      </c>
      <c r="AJ137">
        <f t="shared" si="134"/>
        <v>0.37537223036384232</v>
      </c>
      <c r="AK137">
        <f t="shared" si="135"/>
        <v>0.4699324426765179</v>
      </c>
      <c r="AL137">
        <f t="shared" si="136"/>
        <v>1.2836140384580106</v>
      </c>
      <c r="AM137">
        <f t="shared" si="137"/>
        <v>0.74735634147250907</v>
      </c>
      <c r="AN137">
        <f t="shared" si="184"/>
        <v>0.82438403118332637</v>
      </c>
      <c r="AO137">
        <f t="shared" si="184"/>
        <v>0.82395913792995978</v>
      </c>
      <c r="AP137">
        <f t="shared" si="184"/>
        <v>0.82268355231559065</v>
      </c>
      <c r="AQ137">
        <f t="shared" si="184"/>
        <v>0.81886455690708548</v>
      </c>
      <c r="AR137">
        <f t="shared" si="184"/>
        <v>0.80752271139531961</v>
      </c>
      <c r="AS137">
        <f t="shared" si="184"/>
        <v>0.77459998963266508</v>
      </c>
      <c r="AT137">
        <f t="shared" si="184"/>
        <v>0.68444229460541484</v>
      </c>
      <c r="AU137">
        <f t="shared" si="138"/>
        <v>0.46480189205397071</v>
      </c>
      <c r="AV137" s="246">
        <f t="shared" si="139"/>
        <v>-1.5039989086505106E-4</v>
      </c>
      <c r="AW137" s="247">
        <f t="shared" si="140"/>
        <v>8.7850589336300349E-4</v>
      </c>
      <c r="AX137" s="248">
        <f t="shared" si="141"/>
        <v>7.7177260467352884E-8</v>
      </c>
      <c r="AY137" s="247">
        <f t="shared" si="142"/>
        <v>7.2133008888948806E-4</v>
      </c>
      <c r="BA137">
        <f t="shared" si="143"/>
        <v>1.4200515814492968E-3</v>
      </c>
      <c r="BB137">
        <f t="shared" si="144"/>
        <v>1.0633581574496984</v>
      </c>
      <c r="BC137">
        <f t="shared" si="145"/>
        <v>0.48893465257728808</v>
      </c>
      <c r="BD137">
        <f t="shared" si="146"/>
        <v>-0.15775215968277337</v>
      </c>
      <c r="BE137">
        <f t="shared" si="147"/>
        <v>-1.1888847075225273</v>
      </c>
      <c r="BF137">
        <f t="shared" si="148"/>
        <v>-0.6760087644108933</v>
      </c>
      <c r="BG137">
        <f t="shared" si="185"/>
        <v>-1.0351934300043344</v>
      </c>
      <c r="BH137">
        <f t="shared" si="185"/>
        <v>-1.0351933654249257</v>
      </c>
      <c r="BI137">
        <f t="shared" si="185"/>
        <v>-1.0351926210897651</v>
      </c>
      <c r="BJ137">
        <f t="shared" si="185"/>
        <v>-1.0351840420319636</v>
      </c>
      <c r="BK137">
        <f t="shared" si="185"/>
        <v>-1.0350851704824218</v>
      </c>
      <c r="BL137">
        <f t="shared" si="185"/>
        <v>-1.03394688598702</v>
      </c>
      <c r="BM137">
        <f t="shared" si="185"/>
        <v>-1.0209951864313966</v>
      </c>
      <c r="BN137">
        <f t="shared" si="149"/>
        <v>-0.88900005006594451</v>
      </c>
    </row>
    <row r="138" spans="1:66" ht="12.95" customHeight="1">
      <c r="A138" s="47" t="s">
        <v>73</v>
      </c>
      <c r="B138" s="48"/>
      <c r="C138" s="51">
        <v>47861.607000000004</v>
      </c>
      <c r="D138" s="51" t="s">
        <v>16</v>
      </c>
      <c r="E138">
        <f t="shared" si="121"/>
        <v>11334.024073390876</v>
      </c>
      <c r="F138">
        <f t="shared" si="122"/>
        <v>11334</v>
      </c>
      <c r="G138">
        <f t="shared" si="123"/>
        <v>8.7025820030248724E-3</v>
      </c>
      <c r="H138" s="116"/>
      <c r="I138" s="116">
        <f t="shared" si="177"/>
        <v>8.7025820030248724E-3</v>
      </c>
      <c r="J138" s="9"/>
      <c r="K138" s="116"/>
      <c r="L138" s="116"/>
      <c r="M138" s="116"/>
      <c r="N138" s="116"/>
      <c r="O138" s="40"/>
      <c r="P138" s="116"/>
      <c r="Q138" s="293">
        <f t="shared" si="124"/>
        <v>32843.107000000004</v>
      </c>
      <c r="R138" s="8">
        <f t="shared" si="125"/>
        <v>7.5734933519372403E-5</v>
      </c>
      <c r="S138" s="8">
        <v>0.1</v>
      </c>
      <c r="T138" s="167">
        <f t="shared" si="126"/>
        <v>7.5734933519372408E-6</v>
      </c>
      <c r="U138" s="116"/>
      <c r="V138" s="116"/>
      <c r="W138" s="25"/>
      <c r="X138" s="252"/>
      <c r="Y138" s="41"/>
      <c r="Z138">
        <f t="shared" si="127"/>
        <v>11334</v>
      </c>
      <c r="AA138" s="246">
        <f t="shared" si="128"/>
        <v>-1.5449338280160256E-3</v>
      </c>
      <c r="AB138" s="247">
        <f t="shared" si="129"/>
        <v>1.0247515831040898E-2</v>
      </c>
      <c r="AC138" s="247">
        <f t="shared" si="130"/>
        <v>8.7025820030248724E-3</v>
      </c>
      <c r="AD138" s="248">
        <f t="shared" si="131"/>
        <v>1.0501158070743384E-5</v>
      </c>
      <c r="AH138">
        <f t="shared" si="132"/>
        <v>-1.3813927223771346E-3</v>
      </c>
      <c r="AI138">
        <f t="shared" si="133"/>
        <v>1.1368407863655767</v>
      </c>
      <c r="AJ138">
        <f t="shared" si="134"/>
        <v>0.37921711411752229</v>
      </c>
      <c r="AK138">
        <f t="shared" si="135"/>
        <v>0.47050462185492986</v>
      </c>
      <c r="AL138">
        <f t="shared" si="136"/>
        <v>1.2877657670657137</v>
      </c>
      <c r="AM138">
        <f t="shared" si="137"/>
        <v>0.75059669391156869</v>
      </c>
      <c r="AN138">
        <f t="shared" si="184"/>
        <v>0.82756481996252473</v>
      </c>
      <c r="AO138">
        <f t="shared" si="184"/>
        <v>0.82714583341324643</v>
      </c>
      <c r="AP138">
        <f t="shared" si="184"/>
        <v>0.8258836254380062</v>
      </c>
      <c r="AQ138">
        <f t="shared" si="184"/>
        <v>0.82209158192524034</v>
      </c>
      <c r="AR138">
        <f t="shared" si="184"/>
        <v>0.81079092111890483</v>
      </c>
      <c r="AS138">
        <f t="shared" si="184"/>
        <v>0.77787861082943277</v>
      </c>
      <c r="AT138">
        <f t="shared" si="184"/>
        <v>0.6874930818182321</v>
      </c>
      <c r="AU138">
        <f t="shared" si="138"/>
        <v>0.46692376146958292</v>
      </c>
      <c r="AV138" s="246">
        <f t="shared" si="139"/>
        <v>-1.1665187254264117E-4</v>
      </c>
      <c r="AW138" s="247">
        <f t="shared" si="140"/>
        <v>8.8192338755675136E-3</v>
      </c>
      <c r="AX138" s="248">
        <f t="shared" si="141"/>
        <v>7.7778886151957582E-6</v>
      </c>
      <c r="AY138" s="247">
        <f t="shared" si="142"/>
        <v>8.6556927699286221E-3</v>
      </c>
      <c r="BA138">
        <f t="shared" si="143"/>
        <v>1.4282819554733844E-3</v>
      </c>
      <c r="BB138">
        <f t="shared" si="144"/>
        <v>1.0641290242174746</v>
      </c>
      <c r="BC138">
        <f t="shared" si="145"/>
        <v>0.493195648366827</v>
      </c>
      <c r="BD138">
        <f t="shared" si="146"/>
        <v>-0.15744036411579643</v>
      </c>
      <c r="BE138">
        <f t="shared" si="147"/>
        <v>-1.183993314658742</v>
      </c>
      <c r="BF138">
        <f t="shared" si="148"/>
        <v>-0.67245128895064021</v>
      </c>
      <c r="BG138">
        <f t="shared" si="185"/>
        <v>-1.0306620807856273</v>
      </c>
      <c r="BH138">
        <f t="shared" si="185"/>
        <v>-1.0306620135257269</v>
      </c>
      <c r="BI138">
        <f t="shared" si="185"/>
        <v>-1.0306612441619858</v>
      </c>
      <c r="BJ138">
        <f t="shared" si="185"/>
        <v>-1.0306524437349804</v>
      </c>
      <c r="BK138">
        <f t="shared" si="185"/>
        <v>-1.0305517885527669</v>
      </c>
      <c r="BL138">
        <f t="shared" si="185"/>
        <v>-1.0294017404591054</v>
      </c>
      <c r="BM138">
        <f t="shared" si="185"/>
        <v>-1.0164141801530613</v>
      </c>
      <c r="BN138">
        <f t="shared" si="149"/>
        <v>-0.88486334566754854</v>
      </c>
    </row>
    <row r="139" spans="1:66" ht="12.95" customHeight="1">
      <c r="A139" s="47" t="s">
        <v>89</v>
      </c>
      <c r="B139" s="48"/>
      <c r="C139" s="51">
        <v>47862.33</v>
      </c>
      <c r="D139" s="51"/>
      <c r="E139">
        <f t="shared" si="121"/>
        <v>11336.024061623306</v>
      </c>
      <c r="F139">
        <f t="shared" si="122"/>
        <v>11336</v>
      </c>
      <c r="G139">
        <f t="shared" si="123"/>
        <v>8.6983280052663758E-3</v>
      </c>
      <c r="H139" s="116"/>
      <c r="I139" s="8">
        <f t="shared" si="177"/>
        <v>8.6983280052663758E-3</v>
      </c>
      <c r="J139" s="117"/>
      <c r="K139" s="116"/>
      <c r="L139" s="116"/>
      <c r="M139" s="116"/>
      <c r="N139" s="116"/>
      <c r="O139" s="40"/>
      <c r="P139" s="116"/>
      <c r="Q139" s="293">
        <f t="shared" si="124"/>
        <v>32843.83</v>
      </c>
      <c r="R139" s="8">
        <f t="shared" si="125"/>
        <v>7.5660910087201324E-5</v>
      </c>
      <c r="S139" s="8">
        <v>0.1</v>
      </c>
      <c r="T139" s="167">
        <f t="shared" si="126"/>
        <v>7.5660910087201329E-6</v>
      </c>
      <c r="U139" s="116"/>
      <c r="V139" s="116"/>
      <c r="W139" s="25"/>
      <c r="X139" s="252"/>
      <c r="Y139" s="41"/>
      <c r="Z139">
        <f t="shared" si="127"/>
        <v>11336</v>
      </c>
      <c r="AA139" s="246">
        <f t="shared" si="128"/>
        <v>-1.5406847860674673E-3</v>
      </c>
      <c r="AB139" s="247">
        <f t="shared" si="129"/>
        <v>1.0239012791333843E-2</v>
      </c>
      <c r="AC139" s="247">
        <f t="shared" si="130"/>
        <v>8.6983280052663758E-3</v>
      </c>
      <c r="AD139" s="248">
        <f t="shared" si="131"/>
        <v>1.0483738294109805E-5</v>
      </c>
      <c r="AH139">
        <f t="shared" si="132"/>
        <v>-1.3760828835121396E-3</v>
      </c>
      <c r="AI139">
        <f t="shared" si="133"/>
        <v>1.1365158391481542</v>
      </c>
      <c r="AJ139">
        <f t="shared" si="134"/>
        <v>0.37985600993443863</v>
      </c>
      <c r="AK139">
        <f t="shared" si="135"/>
        <v>0.47059900728930065</v>
      </c>
      <c r="AL139">
        <f t="shared" si="136"/>
        <v>1.2884563333210037</v>
      </c>
      <c r="AM139">
        <f t="shared" si="137"/>
        <v>0.75113664792442147</v>
      </c>
      <c r="AN139">
        <f t="shared" si="184"/>
        <v>0.82809441755456015</v>
      </c>
      <c r="AO139">
        <f t="shared" si="184"/>
        <v>0.82767641211076737</v>
      </c>
      <c r="AP139">
        <f t="shared" si="184"/>
        <v>0.82641643215581384</v>
      </c>
      <c r="AQ139">
        <f t="shared" si="184"/>
        <v>0.82262889240876591</v>
      </c>
      <c r="AR139">
        <f t="shared" si="184"/>
        <v>0.81133515290079394</v>
      </c>
      <c r="AS139">
        <f t="shared" si="184"/>
        <v>0.77842473010609337</v>
      </c>
      <c r="AT139">
        <f t="shared" si="184"/>
        <v>0.6880014499175815</v>
      </c>
      <c r="AU139">
        <f t="shared" si="138"/>
        <v>0.46727740637218496</v>
      </c>
      <c r="AV139" s="246">
        <f t="shared" si="139"/>
        <v>-1.110333698514977E-4</v>
      </c>
      <c r="AW139" s="247">
        <f t="shared" si="140"/>
        <v>8.8093613751178742E-3</v>
      </c>
      <c r="AX139" s="248">
        <f t="shared" si="141"/>
        <v>7.7604847837418688E-6</v>
      </c>
      <c r="AY139" s="247">
        <f t="shared" si="142"/>
        <v>8.6447594725625448E-3</v>
      </c>
      <c r="BA139">
        <f t="shared" si="143"/>
        <v>1.4296514162159696E-3</v>
      </c>
      <c r="BB139">
        <f t="shared" si="144"/>
        <v>1.0642574618215976</v>
      </c>
      <c r="BC139">
        <f t="shared" si="145"/>
        <v>0.49390526918657773</v>
      </c>
      <c r="BD139">
        <f t="shared" si="146"/>
        <v>-0.15738798747123592</v>
      </c>
      <c r="BE139">
        <f t="shared" si="147"/>
        <v>-1.1831773932441028</v>
      </c>
      <c r="BF139">
        <f t="shared" si="148"/>
        <v>-0.67185901463876163</v>
      </c>
      <c r="BG139">
        <f t="shared" si="185"/>
        <v>-1.029906536699108</v>
      </c>
      <c r="BH139">
        <f t="shared" si="185"/>
        <v>-1.0299064689847017</v>
      </c>
      <c r="BI139">
        <f t="shared" si="185"/>
        <v>-1.0299056953965611</v>
      </c>
      <c r="BJ139">
        <f t="shared" si="185"/>
        <v>-1.0298968577819994</v>
      </c>
      <c r="BK139">
        <f t="shared" si="185"/>
        <v>-1.0297959044585683</v>
      </c>
      <c r="BL139">
        <f t="shared" si="185"/>
        <v>-1.0286439014467621</v>
      </c>
      <c r="BM139">
        <f t="shared" si="185"/>
        <v>-1.0156504600402185</v>
      </c>
      <c r="BN139">
        <f t="shared" si="149"/>
        <v>-0.88417389493448262</v>
      </c>
    </row>
    <row r="140" spans="1:66" ht="12.95" customHeight="1">
      <c r="A140" s="47" t="s">
        <v>90</v>
      </c>
      <c r="B140" s="48" t="s">
        <v>45</v>
      </c>
      <c r="C140" s="51">
        <v>48092.425000000003</v>
      </c>
      <c r="D140" s="51"/>
      <c r="E140">
        <f t="shared" si="121"/>
        <v>11972.521008154416</v>
      </c>
      <c r="F140">
        <f t="shared" si="122"/>
        <v>11972.5</v>
      </c>
      <c r="G140">
        <f t="shared" si="123"/>
        <v>7.5944925047224388E-3</v>
      </c>
      <c r="H140" s="116"/>
      <c r="I140" s="8">
        <f t="shared" si="177"/>
        <v>7.5944925047224388E-3</v>
      </c>
      <c r="J140" s="117"/>
      <c r="K140" s="116"/>
      <c r="L140" s="116"/>
      <c r="M140" s="116"/>
      <c r="N140" s="116"/>
      <c r="O140" s="40"/>
      <c r="P140" s="116"/>
      <c r="Q140" s="293">
        <f t="shared" si="124"/>
        <v>33073.925000000003</v>
      </c>
      <c r="R140" s="8">
        <f t="shared" si="125"/>
        <v>5.7676316404285301E-5</v>
      </c>
      <c r="S140" s="8">
        <v>0.1</v>
      </c>
      <c r="T140" s="167">
        <f t="shared" si="126"/>
        <v>5.7676316404285301E-6</v>
      </c>
      <c r="U140" s="116"/>
      <c r="W140" s="25"/>
      <c r="X140" s="252"/>
      <c r="Y140" s="41"/>
      <c r="Z140">
        <f t="shared" si="127"/>
        <v>11972.5</v>
      </c>
      <c r="AA140" s="246">
        <f t="shared" si="128"/>
        <v>-2.5061458211818349E-4</v>
      </c>
      <c r="AB140" s="247">
        <f t="shared" si="129"/>
        <v>7.845107086840622E-3</v>
      </c>
      <c r="AC140" s="247">
        <f t="shared" si="130"/>
        <v>7.5944925047224388E-3</v>
      </c>
      <c r="AD140" s="248">
        <f t="shared" si="131"/>
        <v>6.1545705203996946E-6</v>
      </c>
      <c r="AH140">
        <f t="shared" si="132"/>
        <v>2.5032882422993053E-4</v>
      </c>
      <c r="AI140">
        <f t="shared" si="133"/>
        <v>1.0397852221280348</v>
      </c>
      <c r="AJ140">
        <f t="shared" si="134"/>
        <v>0.55693990271767002</v>
      </c>
      <c r="AK140">
        <f t="shared" si="135"/>
        <v>0.48838216193901157</v>
      </c>
      <c r="AL140">
        <f t="shared" si="136"/>
        <v>1.4895125176840891</v>
      </c>
      <c r="AM140">
        <f t="shared" si="137"/>
        <v>0.92184934864223689</v>
      </c>
      <c r="AN140">
        <f t="shared" si="184"/>
        <v>0.98922362353866244</v>
      </c>
      <c r="AO140">
        <f t="shared" si="184"/>
        <v>0.98905593266902803</v>
      </c>
      <c r="AP140">
        <f t="shared" si="184"/>
        <v>0.98843340757594023</v>
      </c>
      <c r="AQ140">
        <f t="shared" si="184"/>
        <v>0.98612751178332081</v>
      </c>
      <c r="AR140">
        <f t="shared" si="184"/>
        <v>0.97765525076828386</v>
      </c>
      <c r="AS140">
        <f t="shared" si="184"/>
        <v>0.94739708941158973</v>
      </c>
      <c r="AT140">
        <f t="shared" si="184"/>
        <v>0.84828485249479935</v>
      </c>
      <c r="AU140">
        <f t="shared" si="138"/>
        <v>0.57982489662525971</v>
      </c>
      <c r="AV140" s="246">
        <f t="shared" si="139"/>
        <v>1.575860050383438E-3</v>
      </c>
      <c r="AW140" s="247">
        <f t="shared" si="140"/>
        <v>6.0186324543390008E-3</v>
      </c>
      <c r="AX140" s="248">
        <f t="shared" si="141"/>
        <v>3.6223936620422702E-6</v>
      </c>
      <c r="AY140" s="247">
        <f t="shared" si="142"/>
        <v>5.5176890479908874E-3</v>
      </c>
      <c r="BA140">
        <f t="shared" si="143"/>
        <v>1.8264746325016214E-3</v>
      </c>
      <c r="BB140">
        <f t="shared" si="144"/>
        <v>1.1038581728707078</v>
      </c>
      <c r="BC140">
        <f t="shared" si="145"/>
        <v>0.70766770612032515</v>
      </c>
      <c r="BD140">
        <f t="shared" si="146"/>
        <v>-0.1345863289043808</v>
      </c>
      <c r="BE140">
        <f t="shared" si="147"/>
        <v>-0.91356101591185512</v>
      </c>
      <c r="BF140">
        <f t="shared" si="148"/>
        <v>-0.49144536200466371</v>
      </c>
      <c r="BG140">
        <f t="shared" si="185"/>
        <v>-0.78490501594499951</v>
      </c>
      <c r="BH140">
        <f t="shared" si="185"/>
        <v>-0.78490467475503556</v>
      </c>
      <c r="BI140">
        <f t="shared" si="185"/>
        <v>-0.78490183783238177</v>
      </c>
      <c r="BJ140">
        <f t="shared" si="185"/>
        <v>-0.78487824972966369</v>
      </c>
      <c r="BK140">
        <f t="shared" si="185"/>
        <v>-0.7846821437331335</v>
      </c>
      <c r="BL140">
        <f t="shared" si="185"/>
        <v>-0.78305324779334307</v>
      </c>
      <c r="BM140">
        <f t="shared" si="185"/>
        <v>-0.76962363391411825</v>
      </c>
      <c r="BN140">
        <f t="shared" si="149"/>
        <v>-0.66475619913621964</v>
      </c>
    </row>
    <row r="141" spans="1:66" ht="12.95" customHeight="1">
      <c r="A141" s="47" t="s">
        <v>90</v>
      </c>
      <c r="B141" s="48" t="s">
        <v>45</v>
      </c>
      <c r="C141" s="51">
        <v>48114.470999999998</v>
      </c>
      <c r="D141" s="51"/>
      <c r="E141">
        <f t="shared" si="121"/>
        <v>12033.505434948658</v>
      </c>
      <c r="F141">
        <f t="shared" si="122"/>
        <v>12033.5</v>
      </c>
      <c r="G141">
        <f t="shared" si="123"/>
        <v>1.9647454973892309E-3</v>
      </c>
      <c r="H141" s="116"/>
      <c r="I141" s="8">
        <f t="shared" si="177"/>
        <v>1.9647454973892309E-3</v>
      </c>
      <c r="J141" s="117"/>
      <c r="K141" s="116"/>
      <c r="L141" s="116"/>
      <c r="M141" s="116"/>
      <c r="N141" s="116"/>
      <c r="O141" s="40"/>
      <c r="P141" s="116"/>
      <c r="Q141" s="293">
        <f t="shared" si="124"/>
        <v>33095.970999999998</v>
      </c>
      <c r="R141" s="8">
        <f t="shared" si="125"/>
        <v>3.8602248695112566E-6</v>
      </c>
      <c r="S141" s="8">
        <v>0.1</v>
      </c>
      <c r="T141" s="167">
        <f t="shared" si="126"/>
        <v>3.860224869511257E-7</v>
      </c>
      <c r="U141" s="116"/>
      <c r="V141" s="116"/>
      <c r="W141" s="25"/>
      <c r="X141" s="252"/>
      <c r="Y141" s="41"/>
      <c r="Z141">
        <f t="shared" si="127"/>
        <v>12033.5</v>
      </c>
      <c r="AA141" s="246">
        <f t="shared" si="128"/>
        <v>-1.3396625331050431E-4</v>
      </c>
      <c r="AB141" s="247">
        <f t="shared" si="129"/>
        <v>2.0987117506997351E-3</v>
      </c>
      <c r="AC141" s="247">
        <f t="shared" si="130"/>
        <v>1.9647454973892309E-3</v>
      </c>
      <c r="AD141" s="248">
        <f t="shared" si="131"/>
        <v>4.4045910125251475E-7</v>
      </c>
      <c r="AH141">
        <f t="shared" si="132"/>
        <v>3.9907937112123204E-4</v>
      </c>
      <c r="AI141">
        <f t="shared" si="133"/>
        <v>1.0312482022787359</v>
      </c>
      <c r="AJ141">
        <f t="shared" si="134"/>
        <v>0.57136283789740172</v>
      </c>
      <c r="AK141">
        <f t="shared" si="135"/>
        <v>0.48900260720608352</v>
      </c>
      <c r="AL141">
        <f t="shared" si="136"/>
        <v>1.5069811810506635</v>
      </c>
      <c r="AM141">
        <f t="shared" si="137"/>
        <v>0.93813773374817488</v>
      </c>
      <c r="AN141">
        <f t="shared" ref="AN141:AT150" si="186">$AU141+$AB$7*SIN(AO141)</f>
        <v>1.0039292275318479</v>
      </c>
      <c r="AO141">
        <f t="shared" si="186"/>
        <v>1.0037784002775059</v>
      </c>
      <c r="AP141">
        <f t="shared" si="186"/>
        <v>1.0032055806063047</v>
      </c>
      <c r="AQ141">
        <f t="shared" si="186"/>
        <v>1.0010347672319924</v>
      </c>
      <c r="AR141">
        <f t="shared" si="186"/>
        <v>0.99287387478685707</v>
      </c>
      <c r="AS141">
        <f t="shared" si="186"/>
        <v>0.96306316278790605</v>
      </c>
      <c r="AT141">
        <f t="shared" si="186"/>
        <v>0.86347671873406795</v>
      </c>
      <c r="AU141">
        <f t="shared" si="138"/>
        <v>0.59061106615462045</v>
      </c>
      <c r="AV141" s="246">
        <f t="shared" si="139"/>
        <v>1.7257665947538431E-3</v>
      </c>
      <c r="AW141" s="247">
        <f t="shared" si="140"/>
        <v>2.3897890263538781E-4</v>
      </c>
      <c r="AX141" s="248">
        <f t="shared" si="141"/>
        <v>5.7110915904814169E-9</v>
      </c>
      <c r="AY141" s="247">
        <f t="shared" si="142"/>
        <v>-2.9406672179634833E-4</v>
      </c>
      <c r="BA141">
        <f t="shared" si="143"/>
        <v>1.8597328480643473E-3</v>
      </c>
      <c r="BB141">
        <f t="shared" si="144"/>
        <v>1.1074355741275301</v>
      </c>
      <c r="BC141">
        <f t="shared" si="145"/>
        <v>0.72638958763020489</v>
      </c>
      <c r="BD141">
        <f t="shared" si="146"/>
        <v>-0.13174823494790341</v>
      </c>
      <c r="BE141">
        <f t="shared" si="147"/>
        <v>-0.88669866589876511</v>
      </c>
      <c r="BF141">
        <f t="shared" si="148"/>
        <v>-0.4748786645772472</v>
      </c>
      <c r="BG141">
        <f t="shared" ref="BG141:BM150" si="187">$BN141+$BB$7*SIN(BH141)</f>
        <v>-0.76096318158370757</v>
      </c>
      <c r="BH141">
        <f t="shared" si="187"/>
        <v>-0.76096280145608963</v>
      </c>
      <c r="BI141">
        <f t="shared" si="187"/>
        <v>-0.76095971373611493</v>
      </c>
      <c r="BJ141">
        <f t="shared" si="187"/>
        <v>-0.76093463298343034</v>
      </c>
      <c r="BK141">
        <f t="shared" si="187"/>
        <v>-0.7607309306881348</v>
      </c>
      <c r="BL141">
        <f t="shared" si="187"/>
        <v>-0.75907794973935749</v>
      </c>
      <c r="BM141">
        <f t="shared" si="187"/>
        <v>-0.74575879979897775</v>
      </c>
      <c r="BN141">
        <f t="shared" si="149"/>
        <v>-0.6437279517777057</v>
      </c>
    </row>
    <row r="142" spans="1:66" ht="12.95" customHeight="1">
      <c r="A142" s="47" t="s">
        <v>90</v>
      </c>
      <c r="B142" s="48"/>
      <c r="C142" s="51">
        <v>48115.377999999997</v>
      </c>
      <c r="D142" s="51"/>
      <c r="E142">
        <f t="shared" si="121"/>
        <v>12036.014410504422</v>
      </c>
      <c r="F142">
        <f t="shared" si="122"/>
        <v>12036</v>
      </c>
      <c r="G142">
        <f t="shared" si="123"/>
        <v>5.2094279963057488E-3</v>
      </c>
      <c r="H142" s="116"/>
      <c r="I142" s="8">
        <f t="shared" si="177"/>
        <v>5.2094279963057488E-3</v>
      </c>
      <c r="J142" s="117"/>
      <c r="K142" s="116"/>
      <c r="L142" s="116"/>
      <c r="M142" s="116"/>
      <c r="N142" s="116"/>
      <c r="O142" s="40"/>
      <c r="P142" s="116"/>
      <c r="Q142" s="293">
        <f t="shared" si="124"/>
        <v>33096.877999999997</v>
      </c>
      <c r="R142" s="8">
        <f t="shared" si="125"/>
        <v>2.7138140048694128E-5</v>
      </c>
      <c r="S142" s="8">
        <v>0.1</v>
      </c>
      <c r="T142" s="167">
        <f t="shared" si="126"/>
        <v>2.713814004869413E-6</v>
      </c>
      <c r="V142" s="116"/>
      <c r="W142" s="25"/>
      <c r="X142" s="252"/>
      <c r="Y142" s="41"/>
      <c r="Z142">
        <f t="shared" si="127"/>
        <v>12036</v>
      </c>
      <c r="AA142" s="246">
        <f t="shared" si="128"/>
        <v>-1.2921294991869706E-4</v>
      </c>
      <c r="AB142" s="247">
        <f t="shared" si="129"/>
        <v>5.3386409462244456E-3</v>
      </c>
      <c r="AC142" s="247">
        <f t="shared" si="130"/>
        <v>5.2094279963057488E-3</v>
      </c>
      <c r="AD142" s="248">
        <f t="shared" si="131"/>
        <v>2.8501087152704246E-6</v>
      </c>
      <c r="AH142">
        <f t="shared" si="132"/>
        <v>4.0514784813444756E-4</v>
      </c>
      <c r="AI142">
        <f t="shared" si="133"/>
        <v>1.0309011040512308</v>
      </c>
      <c r="AJ142">
        <f t="shared" si="134"/>
        <v>0.57194521890670058</v>
      </c>
      <c r="AK142">
        <f t="shared" si="135"/>
        <v>0.48902466376289755</v>
      </c>
      <c r="AL142">
        <f t="shared" si="136"/>
        <v>1.5076909735548922</v>
      </c>
      <c r="AM142">
        <f t="shared" si="137"/>
        <v>0.93880519730056433</v>
      </c>
      <c r="AN142">
        <f t="shared" si="186"/>
        <v>1.0045293218623534</v>
      </c>
      <c r="AO142">
        <f t="shared" si="186"/>
        <v>1.0043791594256191</v>
      </c>
      <c r="AP142">
        <f t="shared" si="186"/>
        <v>1.0038083254286794</v>
      </c>
      <c r="AQ142">
        <f t="shared" si="186"/>
        <v>1.0016429853356901</v>
      </c>
      <c r="AR142">
        <f t="shared" si="186"/>
        <v>0.99349491993047878</v>
      </c>
      <c r="AS142">
        <f t="shared" si="186"/>
        <v>0.96370317462104493</v>
      </c>
      <c r="AT142">
        <f t="shared" si="186"/>
        <v>0.86409866250675249</v>
      </c>
      <c r="AU142">
        <f t="shared" si="138"/>
        <v>0.59105312228287232</v>
      </c>
      <c r="AV142" s="246">
        <f t="shared" si="139"/>
        <v>1.7318625786383714E-3</v>
      </c>
      <c r="AW142" s="247">
        <f t="shared" si="140"/>
        <v>3.4775654176673774E-3</v>
      </c>
      <c r="AX142" s="248">
        <f t="shared" si="141"/>
        <v>1.2093461234156081E-6</v>
      </c>
      <c r="AY142" s="247">
        <f t="shared" si="142"/>
        <v>2.9432046196142324E-3</v>
      </c>
      <c r="BA142">
        <f t="shared" si="143"/>
        <v>1.8610755285570686E-3</v>
      </c>
      <c r="BB142">
        <f t="shared" si="144"/>
        <v>1.1075810397960753</v>
      </c>
      <c r="BC142">
        <f t="shared" si="145"/>
        <v>0.7271483284918735</v>
      </c>
      <c r="BD142">
        <f t="shared" si="146"/>
        <v>-0.13162947951122222</v>
      </c>
      <c r="BE142">
        <f t="shared" si="147"/>
        <v>-0.88559404963271049</v>
      </c>
      <c r="BF142">
        <f t="shared" si="148"/>
        <v>-0.47420198298818861</v>
      </c>
      <c r="BG142">
        <f t="shared" si="187"/>
        <v>-0.75998031082370965</v>
      </c>
      <c r="BH142">
        <f t="shared" si="187"/>
        <v>-0.75997992906767886</v>
      </c>
      <c r="BI142">
        <f t="shared" si="187"/>
        <v>-0.75997683101855606</v>
      </c>
      <c r="BJ142">
        <f t="shared" si="187"/>
        <v>-0.75995168988443274</v>
      </c>
      <c r="BK142">
        <f t="shared" si="187"/>
        <v>-0.7597476880149262</v>
      </c>
      <c r="BL142">
        <f t="shared" si="187"/>
        <v>-0.75809382129288383</v>
      </c>
      <c r="BM142">
        <f t="shared" si="187"/>
        <v>-0.74477976182587702</v>
      </c>
      <c r="BN142">
        <f t="shared" si="149"/>
        <v>-0.64286613836137319</v>
      </c>
    </row>
    <row r="143" spans="1:66" ht="12.95" customHeight="1">
      <c r="A143" s="47" t="s">
        <v>90</v>
      </c>
      <c r="B143" s="48"/>
      <c r="C143" s="51">
        <v>48162.370999999999</v>
      </c>
      <c r="D143" s="51"/>
      <c r="E143">
        <f t="shared" si="121"/>
        <v>12166.008113141756</v>
      </c>
      <c r="F143">
        <f t="shared" si="122"/>
        <v>12166</v>
      </c>
      <c r="G143">
        <f t="shared" si="123"/>
        <v>2.9329180033528246E-3</v>
      </c>
      <c r="H143" s="116"/>
      <c r="I143" s="8">
        <f t="shared" si="177"/>
        <v>2.9329180033528246E-3</v>
      </c>
      <c r="J143" s="117"/>
      <c r="K143" s="116"/>
      <c r="L143" s="116"/>
      <c r="M143" s="116"/>
      <c r="N143" s="116"/>
      <c r="O143" s="40"/>
      <c r="P143" s="116"/>
      <c r="Q143" s="293">
        <f t="shared" si="124"/>
        <v>33143.870999999999</v>
      </c>
      <c r="R143" s="8">
        <f t="shared" si="125"/>
        <v>8.6020080143911188E-6</v>
      </c>
      <c r="S143" s="8">
        <v>0.1</v>
      </c>
      <c r="T143" s="167">
        <f t="shared" si="126"/>
        <v>8.6020080143911192E-7</v>
      </c>
      <c r="U143" s="116"/>
      <c r="V143" s="116"/>
      <c r="W143" s="25"/>
      <c r="X143" s="252"/>
      <c r="Y143" s="41"/>
      <c r="Z143">
        <f t="shared" si="127"/>
        <v>12166</v>
      </c>
      <c r="AA143" s="246">
        <f t="shared" si="128"/>
        <v>1.1496510235539778E-4</v>
      </c>
      <c r="AB143" s="247">
        <f t="shared" si="129"/>
        <v>2.8179529009974267E-3</v>
      </c>
      <c r="AC143" s="247">
        <f t="shared" si="130"/>
        <v>2.9329180033528246E-3</v>
      </c>
      <c r="AD143" s="248">
        <f t="shared" si="131"/>
        <v>7.9408585522398144E-7</v>
      </c>
      <c r="AH143">
        <f t="shared" si="132"/>
        <v>7.1766164741323454E-4</v>
      </c>
      <c r="AI143">
        <f t="shared" si="133"/>
        <v>1.0131526827336022</v>
      </c>
      <c r="AJ143">
        <f t="shared" si="134"/>
        <v>0.60130646626409545</v>
      </c>
      <c r="AK143">
        <f t="shared" si="135"/>
        <v>0.48982344465828626</v>
      </c>
      <c r="AL143">
        <f t="shared" si="136"/>
        <v>1.5439508927680616</v>
      </c>
      <c r="AM143">
        <f t="shared" si="137"/>
        <v>0.97350856204741099</v>
      </c>
      <c r="AN143">
        <f t="shared" si="186"/>
        <v>1.035457377648167</v>
      </c>
      <c r="AO143">
        <f t="shared" si="186"/>
        <v>1.035339011092576</v>
      </c>
      <c r="AP143">
        <f t="shared" si="186"/>
        <v>1.0348657617407568</v>
      </c>
      <c r="AQ143">
        <f t="shared" si="186"/>
        <v>1.0329773863225236</v>
      </c>
      <c r="AR143">
        <f t="shared" si="186"/>
        <v>1.0255010452832627</v>
      </c>
      <c r="AS143">
        <f t="shared" si="186"/>
        <v>0.99676063289703198</v>
      </c>
      <c r="AT143">
        <f t="shared" si="186"/>
        <v>0.89636539282970318</v>
      </c>
      <c r="AU143">
        <f t="shared" si="138"/>
        <v>0.61404004095200015</v>
      </c>
      <c r="AV143" s="246">
        <f t="shared" si="139"/>
        <v>2.0435756914382397E-3</v>
      </c>
      <c r="AW143" s="247">
        <f t="shared" si="140"/>
        <v>8.8934231191458487E-4</v>
      </c>
      <c r="AX143" s="248">
        <f t="shared" si="141"/>
        <v>7.909297477615788E-8</v>
      </c>
      <c r="AY143" s="247">
        <f t="shared" si="142"/>
        <v>2.8664576685674789E-4</v>
      </c>
      <c r="BA143">
        <f t="shared" si="143"/>
        <v>1.9286105890828421E-3</v>
      </c>
      <c r="BB143">
        <f t="shared" si="144"/>
        <v>1.1150098565740396</v>
      </c>
      <c r="BC143">
        <f t="shared" si="145"/>
        <v>0.76561374635563118</v>
      </c>
      <c r="BD143">
        <f t="shared" si="146"/>
        <v>-0.12519078596613586</v>
      </c>
      <c r="BE143">
        <f t="shared" si="147"/>
        <v>-0.82775791388607789</v>
      </c>
      <c r="BF143">
        <f t="shared" si="148"/>
        <v>-0.43925072441701296</v>
      </c>
      <c r="BG143">
        <f t="shared" si="187"/>
        <v>-0.70869521167748806</v>
      </c>
      <c r="BH143">
        <f t="shared" si="187"/>
        <v>-0.70869474264142618</v>
      </c>
      <c r="BI143">
        <f t="shared" si="187"/>
        <v>-0.70869110856923945</v>
      </c>
      <c r="BJ143">
        <f t="shared" si="187"/>
        <v>-0.70866295231051801</v>
      </c>
      <c r="BK143">
        <f t="shared" si="187"/>
        <v>-0.70844482476799997</v>
      </c>
      <c r="BL143">
        <f t="shared" si="187"/>
        <v>-0.70675636139508913</v>
      </c>
      <c r="BM143">
        <f t="shared" si="187"/>
        <v>-0.6937675387156198</v>
      </c>
      <c r="BN143">
        <f t="shared" si="149"/>
        <v>-0.59805184071208117</v>
      </c>
    </row>
    <row r="144" spans="1:66" ht="12.95" customHeight="1">
      <c r="A144" s="47" t="s">
        <v>90</v>
      </c>
      <c r="B144" s="48"/>
      <c r="C144" s="51">
        <v>48170.328000000001</v>
      </c>
      <c r="D144" s="51"/>
      <c r="E144">
        <f t="shared" si="121"/>
        <v>12188.019048640352</v>
      </c>
      <c r="F144">
        <f t="shared" si="122"/>
        <v>12188</v>
      </c>
      <c r="G144">
        <f t="shared" si="123"/>
        <v>6.8861240069963969E-3</v>
      </c>
      <c r="H144" s="116"/>
      <c r="I144" s="8">
        <f t="shared" si="177"/>
        <v>6.8861240069963969E-3</v>
      </c>
      <c r="J144" s="117"/>
      <c r="K144" s="116"/>
      <c r="L144" s="116"/>
      <c r="M144" s="116"/>
      <c r="N144" s="116"/>
      <c r="O144" s="40"/>
      <c r="P144" s="116"/>
      <c r="Q144" s="293">
        <f t="shared" si="124"/>
        <v>33151.828000000001</v>
      </c>
      <c r="R144" s="8">
        <f t="shared" si="125"/>
        <v>4.7418703839732115E-5</v>
      </c>
      <c r="S144" s="8">
        <v>0.1</v>
      </c>
      <c r="T144" s="167">
        <f t="shared" si="126"/>
        <v>4.7418703839732122E-6</v>
      </c>
      <c r="U144" s="116"/>
      <c r="V144" s="116"/>
      <c r="W144" s="25"/>
      <c r="X144" s="252"/>
      <c r="Y144" s="41"/>
      <c r="Z144">
        <f t="shared" si="127"/>
        <v>12188</v>
      </c>
      <c r="AA144" s="246">
        <f t="shared" si="128"/>
        <v>1.55703038633125E-4</v>
      </c>
      <c r="AB144" s="247">
        <f t="shared" si="129"/>
        <v>6.7304209683632724E-3</v>
      </c>
      <c r="AC144" s="247">
        <f t="shared" si="130"/>
        <v>6.8861240069963969E-3</v>
      </c>
      <c r="AD144" s="248">
        <f t="shared" si="131"/>
        <v>4.5298566411384011E-6</v>
      </c>
      <c r="AH144">
        <f t="shared" si="132"/>
        <v>7.6995375087951859E-4</v>
      </c>
      <c r="AI144">
        <f t="shared" si="133"/>
        <v>1.0102072704890308</v>
      </c>
      <c r="AJ144">
        <f t="shared" si="134"/>
        <v>0.60609987641705731</v>
      </c>
      <c r="AK144">
        <f t="shared" si="135"/>
        <v>0.48989367379990095</v>
      </c>
      <c r="AL144">
        <f t="shared" si="136"/>
        <v>1.5499636556670762</v>
      </c>
      <c r="AM144">
        <f t="shared" si="137"/>
        <v>0.97938135389546299</v>
      </c>
      <c r="AN144">
        <f t="shared" si="186"/>
        <v>1.0406383280909188</v>
      </c>
      <c r="AO144">
        <f t="shared" si="186"/>
        <v>1.0405248181886628</v>
      </c>
      <c r="AP144">
        <f t="shared" si="186"/>
        <v>1.0400669745836608</v>
      </c>
      <c r="AQ144">
        <f t="shared" si="186"/>
        <v>1.0382238701014852</v>
      </c>
      <c r="AR144">
        <f t="shared" si="186"/>
        <v>1.0308617516040699</v>
      </c>
      <c r="AS144">
        <f t="shared" si="186"/>
        <v>1.0023113898060585</v>
      </c>
      <c r="AT144">
        <f t="shared" si="186"/>
        <v>0.9018112911138918</v>
      </c>
      <c r="AU144">
        <f t="shared" si="138"/>
        <v>0.61793013488062165</v>
      </c>
      <c r="AV144" s="246">
        <f t="shared" si="139"/>
        <v>2.0952876485717678E-3</v>
      </c>
      <c r="AW144" s="247">
        <f t="shared" si="140"/>
        <v>4.7908363584246291E-3</v>
      </c>
      <c r="AX144" s="248">
        <f t="shared" si="141"/>
        <v>2.2952113013203363E-6</v>
      </c>
      <c r="AY144" s="247">
        <f t="shared" si="142"/>
        <v>4.1765856461782351E-3</v>
      </c>
      <c r="BA144">
        <f t="shared" si="143"/>
        <v>1.9395846099386431E-3</v>
      </c>
      <c r="BB144">
        <f t="shared" si="144"/>
        <v>1.116239077509823</v>
      </c>
      <c r="BC144">
        <f t="shared" si="145"/>
        <v>0.77192167881375506</v>
      </c>
      <c r="BD144">
        <f t="shared" si="146"/>
        <v>-0.1240502997161449</v>
      </c>
      <c r="BE144">
        <f t="shared" si="147"/>
        <v>-0.81789428352698024</v>
      </c>
      <c r="BF144">
        <f t="shared" si="148"/>
        <v>-0.43338002901399036</v>
      </c>
      <c r="BG144">
        <f t="shared" si="187"/>
        <v>-0.69998255874331994</v>
      </c>
      <c r="BH144">
        <f t="shared" si="187"/>
        <v>-0.6999820745962827</v>
      </c>
      <c r="BI144">
        <f t="shared" si="187"/>
        <v>-0.69997835111406348</v>
      </c>
      <c r="BJ144">
        <f t="shared" si="187"/>
        <v>-0.69994971491505975</v>
      </c>
      <c r="BK144">
        <f t="shared" si="187"/>
        <v>-0.69972950546350277</v>
      </c>
      <c r="BL144">
        <f t="shared" si="187"/>
        <v>-0.6980374784459995</v>
      </c>
      <c r="BM144">
        <f t="shared" si="187"/>
        <v>-0.6851153392518613</v>
      </c>
      <c r="BN144">
        <f t="shared" si="149"/>
        <v>-0.59046788264835515</v>
      </c>
    </row>
    <row r="145" spans="1:66" ht="12.95" customHeight="1">
      <c r="A145" s="47" t="s">
        <v>73</v>
      </c>
      <c r="B145" s="48"/>
      <c r="C145" s="51">
        <v>48176.639000000003</v>
      </c>
      <c r="D145" s="51" t="s">
        <v>16</v>
      </c>
      <c r="E145">
        <f t="shared" si="121"/>
        <v>12205.4767605835</v>
      </c>
      <c r="F145">
        <f t="shared" si="122"/>
        <v>12205.5</v>
      </c>
      <c r="G145">
        <f t="shared" si="123"/>
        <v>-8.4010984937776811E-3</v>
      </c>
      <c r="H145" s="116"/>
      <c r="I145" s="116">
        <f t="shared" si="177"/>
        <v>-8.4010984937776811E-3</v>
      </c>
      <c r="J145" s="9"/>
      <c r="K145" s="116"/>
      <c r="L145" s="116"/>
      <c r="M145" s="116"/>
      <c r="N145" s="116"/>
      <c r="O145" s="40"/>
      <c r="P145" s="116"/>
      <c r="Q145" s="293">
        <f t="shared" si="124"/>
        <v>33158.139000000003</v>
      </c>
      <c r="R145" s="8">
        <f t="shared" si="125"/>
        <v>7.0578455902153622E-5</v>
      </c>
      <c r="S145" s="8">
        <v>0.1</v>
      </c>
      <c r="T145" s="167">
        <f t="shared" si="126"/>
        <v>7.0578455902153624E-6</v>
      </c>
      <c r="U145" s="116"/>
      <c r="V145" s="116"/>
      <c r="W145" s="25"/>
      <c r="X145" s="252"/>
      <c r="Y145" s="41"/>
      <c r="Z145">
        <f t="shared" si="127"/>
        <v>12205.5</v>
      </c>
      <c r="AA145" s="246">
        <f t="shared" si="128"/>
        <v>1.8798672043980884E-4</v>
      </c>
      <c r="AB145" s="247">
        <f t="shared" si="129"/>
        <v>-8.5890852142174907E-3</v>
      </c>
      <c r="AC145" s="247">
        <f t="shared" si="130"/>
        <v>-8.4010984937776811E-3</v>
      </c>
      <c r="AD145" s="248">
        <f t="shared" si="131"/>
        <v>7.3772384817089518E-6</v>
      </c>
      <c r="AH145">
        <f t="shared" si="132"/>
        <v>8.1142610928311854E-4</v>
      </c>
      <c r="AI145">
        <f t="shared" si="133"/>
        <v>1.0078762948278626</v>
      </c>
      <c r="AJ145">
        <f t="shared" si="134"/>
        <v>0.6098773871541554</v>
      </c>
      <c r="AK145">
        <f t="shared" si="135"/>
        <v>0.48993669384909777</v>
      </c>
      <c r="AL145">
        <f t="shared" si="136"/>
        <v>1.5547215634454088</v>
      </c>
      <c r="AM145">
        <f t="shared" si="137"/>
        <v>0.98405306486521971</v>
      </c>
      <c r="AN145">
        <f t="shared" si="186"/>
        <v>1.0447487393638912</v>
      </c>
      <c r="AO145">
        <f t="shared" si="186"/>
        <v>1.0446389879483844</v>
      </c>
      <c r="AP145">
        <f t="shared" si="186"/>
        <v>1.0441931690563826</v>
      </c>
      <c r="AQ145">
        <f t="shared" si="186"/>
        <v>1.042385720715524</v>
      </c>
      <c r="AR145">
        <f t="shared" si="186"/>
        <v>1.0351144918829385</v>
      </c>
      <c r="AS145">
        <f t="shared" si="186"/>
        <v>1.0067176995411837</v>
      </c>
      <c r="AT145">
        <f t="shared" si="186"/>
        <v>0.9061401890803823</v>
      </c>
      <c r="AU145">
        <f t="shared" si="138"/>
        <v>0.62102452777838923</v>
      </c>
      <c r="AV145" s="246">
        <f t="shared" si="139"/>
        <v>2.1362040243507684E-3</v>
      </c>
      <c r="AW145" s="247">
        <f t="shared" si="140"/>
        <v>-1.053730251812845E-2</v>
      </c>
      <c r="AX145" s="248">
        <f t="shared" si="141"/>
        <v>1.1103474435855618E-5</v>
      </c>
      <c r="AY145" s="247">
        <f t="shared" si="142"/>
        <v>-1.1160741906971758E-2</v>
      </c>
      <c r="BA145">
        <f t="shared" si="143"/>
        <v>1.9482173039109595E-3</v>
      </c>
      <c r="BB145">
        <f t="shared" si="144"/>
        <v>1.1172107033126923</v>
      </c>
      <c r="BC145">
        <f t="shared" si="145"/>
        <v>0.77689550067810897</v>
      </c>
      <c r="BD145">
        <f t="shared" si="146"/>
        <v>-0.12313265622467501</v>
      </c>
      <c r="BE145">
        <f t="shared" si="147"/>
        <v>-0.81003273178713808</v>
      </c>
      <c r="BF145">
        <f t="shared" si="148"/>
        <v>-0.4287188980231626</v>
      </c>
      <c r="BG145">
        <f t="shared" si="187"/>
        <v>-0.69304520481892973</v>
      </c>
      <c r="BH145">
        <f t="shared" si="187"/>
        <v>-0.69304470862219369</v>
      </c>
      <c r="BI145">
        <f t="shared" si="187"/>
        <v>-0.69304091454557937</v>
      </c>
      <c r="BJ145">
        <f t="shared" si="187"/>
        <v>-0.69301190423527803</v>
      </c>
      <c r="BK145">
        <f t="shared" si="187"/>
        <v>-0.69279010837734223</v>
      </c>
      <c r="BL145">
        <f t="shared" si="187"/>
        <v>-0.69109573379841582</v>
      </c>
      <c r="BM145">
        <f t="shared" si="187"/>
        <v>-0.67822901746460718</v>
      </c>
      <c r="BN145">
        <f t="shared" si="149"/>
        <v>-0.58443518873402711</v>
      </c>
    </row>
    <row r="146" spans="1:66" ht="12.95" customHeight="1">
      <c r="A146" s="47" t="s">
        <v>90</v>
      </c>
      <c r="B146" s="48"/>
      <c r="C146" s="51">
        <v>48187.313999999998</v>
      </c>
      <c r="D146" s="51"/>
      <c r="E146">
        <f t="shared" si="121"/>
        <v>12235.006324043014</v>
      </c>
      <c r="F146">
        <f t="shared" si="122"/>
        <v>12235</v>
      </c>
      <c r="G146">
        <f t="shared" si="123"/>
        <v>2.2861550023662858E-3</v>
      </c>
      <c r="H146" s="116"/>
      <c r="I146" s="8">
        <f t="shared" si="177"/>
        <v>2.2861550023662858E-3</v>
      </c>
      <c r="J146" s="117"/>
      <c r="K146" s="116"/>
      <c r="L146" s="116"/>
      <c r="M146" s="116"/>
      <c r="N146" s="116"/>
      <c r="O146" s="40"/>
      <c r="P146" s="116"/>
      <c r="Q146" s="293">
        <f t="shared" si="124"/>
        <v>33168.813999999998</v>
      </c>
      <c r="R146" s="8">
        <f t="shared" si="125"/>
        <v>5.226504694844392E-6</v>
      </c>
      <c r="S146" s="8">
        <v>0.1</v>
      </c>
      <c r="T146" s="167">
        <f t="shared" si="126"/>
        <v>5.226504694844392E-7</v>
      </c>
      <c r="V146" s="116"/>
      <c r="W146" s="25"/>
      <c r="X146" s="252"/>
      <c r="Y146" s="41"/>
      <c r="Z146">
        <f t="shared" si="127"/>
        <v>12235</v>
      </c>
      <c r="AA146" s="246">
        <f t="shared" si="128"/>
        <v>2.4216361746992176E-4</v>
      </c>
      <c r="AB146" s="247">
        <f t="shared" si="129"/>
        <v>2.0439913848963641E-3</v>
      </c>
      <c r="AC146" s="247">
        <f t="shared" si="130"/>
        <v>2.2861550023662858E-3</v>
      </c>
      <c r="AD146" s="248">
        <f t="shared" si="131"/>
        <v>4.1779007815305568E-7</v>
      </c>
      <c r="AH146">
        <f t="shared" si="132"/>
        <v>8.8108820092211329E-4</v>
      </c>
      <c r="AI146">
        <f t="shared" si="133"/>
        <v>1.0039708800175826</v>
      </c>
      <c r="AJ146">
        <f t="shared" si="134"/>
        <v>0.61617480175173811</v>
      </c>
      <c r="AK146">
        <f t="shared" si="135"/>
        <v>0.48998391005408121</v>
      </c>
      <c r="AL146">
        <f t="shared" si="136"/>
        <v>1.5626924013222736</v>
      </c>
      <c r="AM146">
        <f t="shared" si="137"/>
        <v>0.99192873482064481</v>
      </c>
      <c r="AN146">
        <f t="shared" si="186"/>
        <v>1.051656189178434</v>
      </c>
      <c r="AO146">
        <f t="shared" si="186"/>
        <v>1.0515525665707006</v>
      </c>
      <c r="AP146">
        <f t="shared" si="186"/>
        <v>1.0511265572379154</v>
      </c>
      <c r="AQ146">
        <f t="shared" si="186"/>
        <v>1.0493784855877217</v>
      </c>
      <c r="AR146">
        <f t="shared" si="186"/>
        <v>1.0422604673984139</v>
      </c>
      <c r="AS146">
        <f t="shared" si="186"/>
        <v>1.0141272530191954</v>
      </c>
      <c r="AT146">
        <f t="shared" si="186"/>
        <v>0.91343128816367425</v>
      </c>
      <c r="AU146">
        <f t="shared" si="138"/>
        <v>0.62624079009176814</v>
      </c>
      <c r="AV146" s="246">
        <f t="shared" si="139"/>
        <v>2.2047372475820382E-3</v>
      </c>
      <c r="AW146" s="247">
        <f t="shared" si="140"/>
        <v>8.1417754784247551E-5</v>
      </c>
      <c r="AX146" s="248">
        <f t="shared" si="141"/>
        <v>6.6288507941078651E-10</v>
      </c>
      <c r="AY146" s="247">
        <f t="shared" si="142"/>
        <v>-5.5750682866794409E-4</v>
      </c>
      <c r="BA146">
        <f t="shared" si="143"/>
        <v>1.9625736301121166E-3</v>
      </c>
      <c r="BB146">
        <f t="shared" si="144"/>
        <v>1.1188359090106959</v>
      </c>
      <c r="BC146">
        <f t="shared" si="145"/>
        <v>0.78519020426866104</v>
      </c>
      <c r="BD146">
        <f t="shared" si="146"/>
        <v>-0.12156490747580741</v>
      </c>
      <c r="BE146">
        <f t="shared" si="147"/>
        <v>-0.79674954435364354</v>
      </c>
      <c r="BF146">
        <f t="shared" si="148"/>
        <v>-0.4208787885557046</v>
      </c>
      <c r="BG146">
        <f t="shared" si="187"/>
        <v>-0.68133720186397462</v>
      </c>
      <c r="BH146">
        <f t="shared" si="187"/>
        <v>-0.68133668533187597</v>
      </c>
      <c r="BI146">
        <f t="shared" si="187"/>
        <v>-0.68133277353070754</v>
      </c>
      <c r="BJ146">
        <f t="shared" si="187"/>
        <v>-0.68130314907877787</v>
      </c>
      <c r="BK146">
        <f t="shared" si="187"/>
        <v>-0.68107882330742964</v>
      </c>
      <c r="BL146">
        <f t="shared" si="187"/>
        <v>-0.67938147827790241</v>
      </c>
      <c r="BM146">
        <f t="shared" si="187"/>
        <v>-0.66661293561364188</v>
      </c>
      <c r="BN146">
        <f t="shared" si="149"/>
        <v>-0.57426579042130355</v>
      </c>
    </row>
    <row r="147" spans="1:66" ht="12.95" customHeight="1">
      <c r="A147" s="47" t="s">
        <v>92</v>
      </c>
      <c r="B147" s="48"/>
      <c r="C147" s="51">
        <v>48205.39</v>
      </c>
      <c r="D147" s="51"/>
      <c r="E147">
        <f t="shared" si="121"/>
        <v>12285.008796089329</v>
      </c>
      <c r="F147">
        <f t="shared" si="122"/>
        <v>12285</v>
      </c>
      <c r="G147">
        <f t="shared" si="123"/>
        <v>3.1798050040379167E-3</v>
      </c>
      <c r="H147" s="116"/>
      <c r="I147" s="8">
        <f t="shared" si="177"/>
        <v>3.1798050040379167E-3</v>
      </c>
      <c r="J147" s="117"/>
      <c r="K147" s="116"/>
      <c r="L147" s="116"/>
      <c r="M147" s="116"/>
      <c r="N147" s="116"/>
      <c r="O147" s="40"/>
      <c r="P147" s="116"/>
      <c r="Q147" s="293">
        <f t="shared" si="124"/>
        <v>33186.89</v>
      </c>
      <c r="R147" s="8">
        <f t="shared" si="125"/>
        <v>1.0111159863704575E-5</v>
      </c>
      <c r="S147" s="8">
        <v>0.1</v>
      </c>
      <c r="T147" s="167">
        <f t="shared" si="126"/>
        <v>1.0111159863704576E-6</v>
      </c>
      <c r="V147" s="116"/>
      <c r="W147" s="25"/>
      <c r="X147" s="252"/>
      <c r="Y147" s="41"/>
      <c r="Z147">
        <f t="shared" si="127"/>
        <v>12285</v>
      </c>
      <c r="AA147" s="246">
        <f t="shared" si="128"/>
        <v>3.3328711357893124E-4</v>
      </c>
      <c r="AB147" s="247">
        <f t="shared" si="129"/>
        <v>2.8465178904589854E-3</v>
      </c>
      <c r="AC147" s="247">
        <f t="shared" si="130"/>
        <v>3.1798050040379167E-3</v>
      </c>
      <c r="AD147" s="248">
        <f t="shared" si="131"/>
        <v>8.1026641007030724E-7</v>
      </c>
      <c r="AH147">
        <f t="shared" si="132"/>
        <v>9.9844549390196288E-4</v>
      </c>
      <c r="AI147">
        <f t="shared" si="133"/>
        <v>0.99741992901305665</v>
      </c>
      <c r="AJ147">
        <f t="shared" si="134"/>
        <v>0.62664928721302637</v>
      </c>
      <c r="AK147">
        <f t="shared" si="135"/>
        <v>0.48999320733424695</v>
      </c>
      <c r="AL147">
        <f t="shared" si="136"/>
        <v>1.5760618021197108</v>
      </c>
      <c r="AM147">
        <f t="shared" si="137"/>
        <v>1.0052793867628693</v>
      </c>
      <c r="AN147">
        <f t="shared" si="186"/>
        <v>1.0633025383450356</v>
      </c>
      <c r="AO147">
        <f t="shared" si="186"/>
        <v>1.0632087237310321</v>
      </c>
      <c r="AP147">
        <f t="shared" si="186"/>
        <v>1.0628149728546712</v>
      </c>
      <c r="AQ147">
        <f t="shared" si="186"/>
        <v>1.0611653821797797</v>
      </c>
      <c r="AR147">
        <f t="shared" si="186"/>
        <v>1.0543067753107858</v>
      </c>
      <c r="AS147">
        <f t="shared" si="186"/>
        <v>1.0266333983765443</v>
      </c>
      <c r="AT147">
        <f t="shared" si="186"/>
        <v>0.92577120704119864</v>
      </c>
      <c r="AU147">
        <f t="shared" si="138"/>
        <v>0.63508191265681724</v>
      </c>
      <c r="AV147" s="246">
        <f t="shared" si="139"/>
        <v>2.3196234335725236E-3</v>
      </c>
      <c r="AW147" s="247">
        <f t="shared" si="140"/>
        <v>8.6018157046539303E-4</v>
      </c>
      <c r="AX147" s="248">
        <f t="shared" si="141"/>
        <v>7.3991233416831003E-8</v>
      </c>
      <c r="AY147" s="247">
        <f t="shared" si="142"/>
        <v>1.9502319014236139E-4</v>
      </c>
      <c r="BA147">
        <f t="shared" si="143"/>
        <v>1.9863363199935924E-3</v>
      </c>
      <c r="BB147">
        <f t="shared" si="144"/>
        <v>1.1215528752364299</v>
      </c>
      <c r="BC147">
        <f t="shared" si="145"/>
        <v>0.79898456690254305</v>
      </c>
      <c r="BD147">
        <f t="shared" si="146"/>
        <v>-0.11884821631710293</v>
      </c>
      <c r="BE147">
        <f t="shared" si="147"/>
        <v>-0.77414802807009386</v>
      </c>
      <c r="BF147">
        <f t="shared" si="148"/>
        <v>-0.40763863577309922</v>
      </c>
      <c r="BG147">
        <f t="shared" si="187"/>
        <v>-0.66145454635256073</v>
      </c>
      <c r="BH147">
        <f t="shared" si="187"/>
        <v>-0.66145399544111727</v>
      </c>
      <c r="BI147">
        <f t="shared" si="187"/>
        <v>-0.66144988867306942</v>
      </c>
      <c r="BJ147">
        <f t="shared" si="187"/>
        <v>-0.66141927519409471</v>
      </c>
      <c r="BK147">
        <f t="shared" si="187"/>
        <v>-0.66119109315256819</v>
      </c>
      <c r="BL147">
        <f t="shared" si="187"/>
        <v>-0.65949157869955211</v>
      </c>
      <c r="BM147">
        <f t="shared" si="187"/>
        <v>-0.64690293003172006</v>
      </c>
      <c r="BN147">
        <f t="shared" si="149"/>
        <v>-0.55702952209465284</v>
      </c>
    </row>
    <row r="148" spans="1:66" ht="12.95" customHeight="1">
      <c r="A148" s="47" t="s">
        <v>73</v>
      </c>
      <c r="B148" s="48"/>
      <c r="C148" s="51">
        <v>48210.627999999997</v>
      </c>
      <c r="D148" s="51" t="s">
        <v>16</v>
      </c>
      <c r="E148">
        <f t="shared" si="121"/>
        <v>12299.498337391524</v>
      </c>
      <c r="F148">
        <f t="shared" si="122"/>
        <v>12299.5</v>
      </c>
      <c r="G148">
        <f t="shared" si="123"/>
        <v>-6.0103650321252644E-4</v>
      </c>
      <c r="H148" s="116"/>
      <c r="I148" s="116">
        <f t="shared" si="177"/>
        <v>-6.0103650321252644E-4</v>
      </c>
      <c r="J148" s="9"/>
      <c r="K148" s="116"/>
      <c r="L148" s="116"/>
      <c r="M148" s="116"/>
      <c r="N148" s="116"/>
      <c r="O148" s="40"/>
      <c r="P148" s="116"/>
      <c r="Q148" s="293">
        <f t="shared" si="124"/>
        <v>33192.127999999997</v>
      </c>
      <c r="R148" s="8">
        <f t="shared" si="125"/>
        <v>3.6124487819394131E-7</v>
      </c>
      <c r="S148" s="8">
        <v>0.1</v>
      </c>
      <c r="T148" s="167">
        <f t="shared" si="126"/>
        <v>3.6124487819394136E-8</v>
      </c>
      <c r="U148" s="116"/>
      <c r="V148" s="116"/>
      <c r="W148" s="25"/>
      <c r="X148" s="252"/>
      <c r="Y148" s="41"/>
      <c r="Z148">
        <f t="shared" si="127"/>
        <v>12299.5</v>
      </c>
      <c r="AA148" s="246">
        <f t="shared" si="128"/>
        <v>3.5954745350260471E-4</v>
      </c>
      <c r="AB148" s="247">
        <f t="shared" si="129"/>
        <v>-9.6058395671513115E-4</v>
      </c>
      <c r="AC148" s="247">
        <f t="shared" si="130"/>
        <v>-6.0103650321252644E-4</v>
      </c>
      <c r="AD148" s="248">
        <f t="shared" si="131"/>
        <v>9.2272153789849693E-8</v>
      </c>
      <c r="AH148">
        <f t="shared" si="132"/>
        <v>1.0323107419519205E-3</v>
      </c>
      <c r="AI148">
        <f t="shared" si="133"/>
        <v>0.99553618440075087</v>
      </c>
      <c r="AJ148">
        <f t="shared" si="134"/>
        <v>0.62964065632026256</v>
      </c>
      <c r="AK148">
        <f t="shared" si="135"/>
        <v>0.48997966728252701</v>
      </c>
      <c r="AL148">
        <f t="shared" si="136"/>
        <v>1.5799062805556965</v>
      </c>
      <c r="AM148">
        <f t="shared" si="137"/>
        <v>1.0091517028483887</v>
      </c>
      <c r="AN148">
        <f t="shared" si="186"/>
        <v>1.0666657023258825</v>
      </c>
      <c r="AO148">
        <f t="shared" si="186"/>
        <v>1.0665745987742876</v>
      </c>
      <c r="AP148">
        <f t="shared" si="186"/>
        <v>1.0661898942356154</v>
      </c>
      <c r="AQ148">
        <f t="shared" si="186"/>
        <v>1.0645683412920581</v>
      </c>
      <c r="AR148">
        <f t="shared" si="186"/>
        <v>1.0577848428868155</v>
      </c>
      <c r="AS148">
        <f t="shared" si="186"/>
        <v>1.0302478101045314</v>
      </c>
      <c r="AT148">
        <f t="shared" si="186"/>
        <v>0.92934554548150583</v>
      </c>
      <c r="AU148">
        <f t="shared" si="138"/>
        <v>0.63764583820068133</v>
      </c>
      <c r="AV148" s="246">
        <f t="shared" si="139"/>
        <v>2.3526389378050257E-3</v>
      </c>
      <c r="AW148" s="247">
        <f t="shared" si="140"/>
        <v>-2.9536754410175521E-3</v>
      </c>
      <c r="AX148" s="248">
        <f t="shared" si="141"/>
        <v>8.7241986108702316E-7</v>
      </c>
      <c r="AY148" s="247">
        <f t="shared" si="142"/>
        <v>-3.626438729466868E-3</v>
      </c>
      <c r="BA148">
        <f t="shared" si="143"/>
        <v>1.9930914843024209E-3</v>
      </c>
      <c r="BB148">
        <f t="shared" si="144"/>
        <v>1.1223316531599181</v>
      </c>
      <c r="BC148">
        <f t="shared" si="145"/>
        <v>0.80292107331087892</v>
      </c>
      <c r="BD148">
        <f t="shared" si="146"/>
        <v>-0.11804645964687596</v>
      </c>
      <c r="BE148">
        <f t="shared" si="147"/>
        <v>-0.76757316424214816</v>
      </c>
      <c r="BF148">
        <f t="shared" si="148"/>
        <v>-0.40381005057396036</v>
      </c>
      <c r="BG148">
        <f t="shared" si="187"/>
        <v>-0.65567959834499978</v>
      </c>
      <c r="BH148">
        <f t="shared" si="187"/>
        <v>-0.65567903752043133</v>
      </c>
      <c r="BI148">
        <f t="shared" si="187"/>
        <v>-0.65567487549566472</v>
      </c>
      <c r="BJ148">
        <f t="shared" si="187"/>
        <v>-0.65564398844535632</v>
      </c>
      <c r="BK148">
        <f t="shared" si="187"/>
        <v>-0.65541479363608723</v>
      </c>
      <c r="BL148">
        <f t="shared" si="187"/>
        <v>-0.65371533167854123</v>
      </c>
      <c r="BM148">
        <f t="shared" si="187"/>
        <v>-0.64118200149160121</v>
      </c>
      <c r="BN148">
        <f t="shared" si="149"/>
        <v>-0.55203100427992391</v>
      </c>
    </row>
    <row r="149" spans="1:66" ht="12.95" customHeight="1">
      <c r="A149" s="47" t="s">
        <v>73</v>
      </c>
      <c r="B149" s="48"/>
      <c r="C149" s="51">
        <v>48219.68</v>
      </c>
      <c r="D149" s="51" t="s">
        <v>16</v>
      </c>
      <c r="E149">
        <f t="shared" ref="E149:E212" si="188">+(C149-C$7)/C$8</f>
        <v>12324.538300711029</v>
      </c>
      <c r="F149">
        <f t="shared" ref="F149:F212" si="189">ROUND(2*E149,0)/2</f>
        <v>12324.5</v>
      </c>
      <c r="G149">
        <f t="shared" ref="G149:G212" si="190">+C149-(C$7+F149*C$8)</f>
        <v>1.3845788504113443E-2</v>
      </c>
      <c r="H149" s="116"/>
      <c r="I149" s="116">
        <f t="shared" si="177"/>
        <v>1.3845788504113443E-2</v>
      </c>
      <c r="J149" s="9"/>
      <c r="K149" s="116"/>
      <c r="L149" s="116"/>
      <c r="M149" s="116"/>
      <c r="N149" s="116"/>
      <c r="O149" s="40"/>
      <c r="P149" s="116"/>
      <c r="Q149" s="293">
        <f t="shared" ref="Q149:Q212" si="191">C149-15018.5</f>
        <v>33201.18</v>
      </c>
      <c r="R149" s="8">
        <f t="shared" ref="R149:R212" si="192">+(O149-G149)^2</f>
        <v>1.9170585930063997E-4</v>
      </c>
      <c r="S149" s="8">
        <v>0.1</v>
      </c>
      <c r="T149" s="167">
        <f t="shared" ref="T149:T212" si="193">+S149*R149</f>
        <v>1.9170585930063997E-5</v>
      </c>
      <c r="U149" s="116"/>
      <c r="V149" s="116"/>
      <c r="W149" s="25"/>
      <c r="X149" s="252"/>
      <c r="Y149" s="41"/>
      <c r="Z149">
        <f t="shared" ref="Z149:Z212" si="194">F149</f>
        <v>12324.5</v>
      </c>
      <c r="AA149" s="246">
        <f t="shared" ref="AA149:AA212" si="195">AB$3+AB$4*Z149+AB$5*Z149^2+AH149</f>
        <v>4.0464885347005837E-4</v>
      </c>
      <c r="AB149" s="247">
        <f t="shared" ref="AB149:AB212" si="196">+G149-AA149</f>
        <v>1.3441139650643384E-2</v>
      </c>
      <c r="AC149" s="247">
        <f t="shared" ref="AC149:AC212" si="197">+G149-O149</f>
        <v>1.3845788504113443E-2</v>
      </c>
      <c r="AD149" s="248">
        <f t="shared" ref="AD149:AD212" si="198">S149*(G149-AA149)^2</f>
        <v>1.8066423510809778E-5</v>
      </c>
      <c r="AH149">
        <f t="shared" ref="AH149:AH212" si="199">$AB$6*($AB$11/AI149*AJ149+$AB$12)</f>
        <v>1.0905209978931271E-3</v>
      </c>
      <c r="AI149">
        <f t="shared" ref="AI149:AI212" si="200">1+$AB$7*COS(AL149)</f>
        <v>0.99230520976074121</v>
      </c>
      <c r="AJ149">
        <f t="shared" ref="AJ149:AJ212" si="201">SIN(AL149+RADIANS($AB$9))</f>
        <v>0.63474998703250107</v>
      </c>
      <c r="AK149">
        <f t="shared" ref="AK149:AK212" si="202">$AB$7*SIN(AL149)</f>
        <v>0.48993957811466282</v>
      </c>
      <c r="AL149">
        <f t="shared" ref="AL149:AL212" si="203">2*ATAN(AM149)</f>
        <v>1.586500625848593</v>
      </c>
      <c r="AM149">
        <f t="shared" ref="AM149:AM212" si="204">TAN(AN149/2)*SQRT((1+$AB$7)/(1-$AB$7))</f>
        <v>1.0158289153826656</v>
      </c>
      <c r="AN149">
        <f t="shared" si="186"/>
        <v>1.0724493065193137</v>
      </c>
      <c r="AO149">
        <f t="shared" si="186"/>
        <v>1.0723627397936313</v>
      </c>
      <c r="AP149">
        <f t="shared" si="186"/>
        <v>1.0719933082589439</v>
      </c>
      <c r="AQ149">
        <f t="shared" si="186"/>
        <v>1.0704195321965446</v>
      </c>
      <c r="AR149">
        <f t="shared" si="186"/>
        <v>1.0637653465672541</v>
      </c>
      <c r="AS149">
        <f t="shared" si="186"/>
        <v>1.0364664572409921</v>
      </c>
      <c r="AT149">
        <f t="shared" si="186"/>
        <v>0.9355036910432013</v>
      </c>
      <c r="AU149">
        <f t="shared" ref="AU149:AU212" si="205">RADIANS($AB$9)+$AB$18*(F149-AB$15)</f>
        <v>0.64206639948320632</v>
      </c>
      <c r="AV149" s="246">
        <f t="shared" ref="AV149:AV212" si="206">AA149+BA149</f>
        <v>2.4092416764630907E-3</v>
      </c>
      <c r="AW149" s="247">
        <f t="shared" ref="AW149:AW212" si="207">IF(S149&lt;&gt;0,G149-AV149,-9999)</f>
        <v>1.1436546827650353E-2</v>
      </c>
      <c r="AX149" s="248">
        <f t="shared" ref="AX149:AX212" si="208">S149*(G149-AV149)^2</f>
        <v>1.3079460334103938E-5</v>
      </c>
      <c r="AY149" s="247">
        <f t="shared" ref="AY149:AY212" si="209">IF(S149&lt;&gt;0,G149-AH149-BA149,-9999)</f>
        <v>1.0750674683227284E-2</v>
      </c>
      <c r="BA149">
        <f t="shared" ref="BA149:BA212" si="210">$BB$6*($BB$11/BB149*BC149+$BB$12)</f>
        <v>2.0045928229930321E-3</v>
      </c>
      <c r="BB149">
        <f t="shared" ref="BB149:BB212" si="211">1+$BB$7*COS(BE149)</f>
        <v>1.1236644275682899</v>
      </c>
      <c r="BC149">
        <f t="shared" ref="BC149:BC212" si="212">SIN(BE149+RADIANS($BB$9))</f>
        <v>0.80963908376398441</v>
      </c>
      <c r="BD149">
        <f t="shared" ref="BD149:BD212" si="213">$BB$7*SIN(BE149)</f>
        <v>-0.11664951501916836</v>
      </c>
      <c r="BE149">
        <f t="shared" ref="BE149:BE212" si="214">2*ATAN(BF149)</f>
        <v>-0.75621583198168041</v>
      </c>
      <c r="BF149">
        <f t="shared" ref="BF149:BF212" si="215">TAN(BG149/2)*SQRT((1+$BB$7)/(1-$BB$7))</f>
        <v>-0.39722044642959764</v>
      </c>
      <c r="BG149">
        <f t="shared" si="187"/>
        <v>-0.64571341552467187</v>
      </c>
      <c r="BH149">
        <f t="shared" si="187"/>
        <v>-0.64571283770645294</v>
      </c>
      <c r="BI149">
        <f t="shared" si="187"/>
        <v>-0.64570858198010195</v>
      </c>
      <c r="BJ149">
        <f t="shared" si="187"/>
        <v>-0.64567723827495127</v>
      </c>
      <c r="BK149">
        <f t="shared" si="187"/>
        <v>-0.64544641261464886</v>
      </c>
      <c r="BL149">
        <f t="shared" si="187"/>
        <v>-0.64374776762607688</v>
      </c>
      <c r="BM149">
        <f t="shared" si="187"/>
        <v>-0.63131311092584808</v>
      </c>
      <c r="BN149">
        <f t="shared" ref="BN149:BN212" si="216">RADIANS($BB$9)+$BB$18*(F149-BB$15)</f>
        <v>-0.54341287011659878</v>
      </c>
    </row>
    <row r="150" spans="1:66" ht="12.95" customHeight="1">
      <c r="A150" s="47" t="s">
        <v>93</v>
      </c>
      <c r="B150" s="48"/>
      <c r="C150" s="51">
        <v>48441.447999999997</v>
      </c>
      <c r="D150" s="51">
        <v>5.0000000000000001E-3</v>
      </c>
      <c r="E150">
        <f t="shared" si="188"/>
        <v>12938.000804625968</v>
      </c>
      <c r="F150">
        <f t="shared" si="189"/>
        <v>12938</v>
      </c>
      <c r="G150">
        <f t="shared" si="190"/>
        <v>2.9087399889249355E-4</v>
      </c>
      <c r="H150" s="116"/>
      <c r="I150" s="116">
        <f t="shared" si="177"/>
        <v>2.9087399889249355E-4</v>
      </c>
      <c r="J150" s="117"/>
      <c r="K150" s="116"/>
      <c r="L150" s="116"/>
      <c r="M150" s="116"/>
      <c r="N150" s="116"/>
      <c r="O150" s="40"/>
      <c r="P150" s="116"/>
      <c r="Q150" s="293">
        <f t="shared" si="191"/>
        <v>33422.947999999997</v>
      </c>
      <c r="R150" s="8">
        <f t="shared" si="192"/>
        <v>8.4607683231710337E-8</v>
      </c>
      <c r="S150" s="8">
        <v>0.1</v>
      </c>
      <c r="T150" s="167">
        <f t="shared" si="193"/>
        <v>8.460768323171034E-9</v>
      </c>
      <c r="U150" s="116"/>
      <c r="V150" s="116"/>
      <c r="W150" s="25"/>
      <c r="X150" s="252"/>
      <c r="Y150" s="41"/>
      <c r="Z150">
        <f t="shared" si="194"/>
        <v>12938</v>
      </c>
      <c r="AA150" s="246">
        <f t="shared" si="195"/>
        <v>1.4415593070851306E-3</v>
      </c>
      <c r="AB150" s="247">
        <f t="shared" si="196"/>
        <v>-1.150685308192637E-3</v>
      </c>
      <c r="AC150" s="247">
        <f t="shared" si="197"/>
        <v>2.9087399889249355E-4</v>
      </c>
      <c r="AD150" s="248">
        <f t="shared" si="198"/>
        <v>1.3240766784903842E-7</v>
      </c>
      <c r="AH150">
        <f t="shared" si="199"/>
        <v>2.4479110882296108E-3</v>
      </c>
      <c r="AI150">
        <f t="shared" si="200"/>
        <v>0.91945977604199525</v>
      </c>
      <c r="AJ150">
        <f t="shared" si="201"/>
        <v>0.74270280362804808</v>
      </c>
      <c r="AK150">
        <f t="shared" si="202"/>
        <v>0.48333556906645558</v>
      </c>
      <c r="AL150">
        <f t="shared" si="203"/>
        <v>1.7359133908484408</v>
      </c>
      <c r="AM150">
        <f t="shared" si="204"/>
        <v>1.1804225893409452</v>
      </c>
      <c r="AN150">
        <f t="shared" si="186"/>
        <v>1.2087849083518667</v>
      </c>
      <c r="AO150">
        <f t="shared" si="186"/>
        <v>1.2087654234726082</v>
      </c>
      <c r="AP150">
        <f t="shared" si="186"/>
        <v>1.2086531646892029</v>
      </c>
      <c r="AQ150">
        <f t="shared" si="186"/>
        <v>1.2080070517352739</v>
      </c>
      <c r="AR150">
        <f t="shared" si="186"/>
        <v>1.204309471029803</v>
      </c>
      <c r="AS150">
        <f t="shared" si="186"/>
        <v>1.183797525261753</v>
      </c>
      <c r="AT150">
        <f t="shared" si="186"/>
        <v>1.0847460208095776</v>
      </c>
      <c r="AU150">
        <f t="shared" si="205"/>
        <v>0.750546973356359</v>
      </c>
      <c r="AV150" s="246">
        <f t="shared" si="206"/>
        <v>3.6656122544066016E-3</v>
      </c>
      <c r="AW150" s="247">
        <f t="shared" si="207"/>
        <v>-3.3747382555141081E-3</v>
      </c>
      <c r="AX150" s="248">
        <f t="shared" si="208"/>
        <v>1.1388858293230408E-6</v>
      </c>
      <c r="AY150" s="247">
        <f t="shared" si="209"/>
        <v>-4.3810900366585883E-3</v>
      </c>
      <c r="BA150">
        <f t="shared" si="210"/>
        <v>2.2240529473214711E-3</v>
      </c>
      <c r="BB150">
        <f t="shared" si="211"/>
        <v>1.1515846054682364</v>
      </c>
      <c r="BC150">
        <f t="shared" si="212"/>
        <v>0.94248431120205256</v>
      </c>
      <c r="BD150">
        <f t="shared" si="213"/>
        <v>-7.69552297445672E-2</v>
      </c>
      <c r="BE150">
        <f t="shared" si="214"/>
        <v>-0.46976619740893377</v>
      </c>
      <c r="BF150">
        <f t="shared" si="215"/>
        <v>-0.23930010465680773</v>
      </c>
      <c r="BG150">
        <f t="shared" si="187"/>
        <v>-0.39777652977938233</v>
      </c>
      <c r="BH150">
        <f t="shared" si="187"/>
        <v>-0.39777569381822842</v>
      </c>
      <c r="BI150">
        <f t="shared" si="187"/>
        <v>-0.39777035996398502</v>
      </c>
      <c r="BJ150">
        <f t="shared" si="187"/>
        <v>-0.39773632756226907</v>
      </c>
      <c r="BK150">
        <f t="shared" si="187"/>
        <v>-0.39751919690623316</v>
      </c>
      <c r="BL150">
        <f t="shared" si="187"/>
        <v>-0.39613434356229626</v>
      </c>
      <c r="BM150">
        <f t="shared" si="187"/>
        <v>-0.38732047909134149</v>
      </c>
      <c r="BN150">
        <f t="shared" si="216"/>
        <v>-0.33192385774859501</v>
      </c>
    </row>
    <row r="151" spans="1:66" ht="12.95" customHeight="1">
      <c r="A151" s="47" t="s">
        <v>93</v>
      </c>
      <c r="B151" s="48"/>
      <c r="C151" s="51">
        <v>48479.421999999999</v>
      </c>
      <c r="D151" s="51">
        <v>5.0000000000000001E-3</v>
      </c>
      <c r="E151">
        <f t="shared" si="188"/>
        <v>13043.045829713752</v>
      </c>
      <c r="F151">
        <f t="shared" si="189"/>
        <v>13043</v>
      </c>
      <c r="G151">
        <f t="shared" si="190"/>
        <v>1.6567539001698606E-2</v>
      </c>
      <c r="H151" s="116"/>
      <c r="I151" s="116">
        <f t="shared" si="177"/>
        <v>1.6567539001698606E-2</v>
      </c>
      <c r="J151" s="117"/>
      <c r="K151" s="116"/>
      <c r="L151" s="116"/>
      <c r="M151" s="116"/>
      <c r="N151" s="116"/>
      <c r="O151" s="40"/>
      <c r="P151" s="116"/>
      <c r="Q151" s="293">
        <f t="shared" si="191"/>
        <v>33460.921999999999</v>
      </c>
      <c r="R151" s="8">
        <f t="shared" si="192"/>
        <v>2.7448334857280442E-4</v>
      </c>
      <c r="S151" s="8">
        <v>0.1</v>
      </c>
      <c r="T151" s="167">
        <f t="shared" si="193"/>
        <v>2.7448334857280442E-5</v>
      </c>
      <c r="U151" s="116"/>
      <c r="V151" s="116"/>
      <c r="W151" s="25"/>
      <c r="X151" s="252"/>
      <c r="Y151" s="41"/>
      <c r="Z151">
        <f t="shared" si="194"/>
        <v>13043</v>
      </c>
      <c r="AA151" s="246">
        <f t="shared" si="195"/>
        <v>1.6055711076356847E-3</v>
      </c>
      <c r="AB151" s="247">
        <f t="shared" si="196"/>
        <v>1.4961967894062921E-2</v>
      </c>
      <c r="AC151" s="247">
        <f t="shared" si="197"/>
        <v>1.6567539001698606E-2</v>
      </c>
      <c r="AD151" s="248">
        <f t="shared" si="198"/>
        <v>2.2386048326296963E-5</v>
      </c>
      <c r="AH151">
        <f t="shared" si="199"/>
        <v>2.6665393415042917E-3</v>
      </c>
      <c r="AI151">
        <f t="shared" si="200"/>
        <v>0.90817028977260328</v>
      </c>
      <c r="AJ151">
        <f t="shared" si="201"/>
        <v>0.75817058944595861</v>
      </c>
      <c r="AK151">
        <f t="shared" si="202"/>
        <v>0.48131829834274154</v>
      </c>
      <c r="AL151">
        <f t="shared" si="203"/>
        <v>1.7593186168610113</v>
      </c>
      <c r="AM151">
        <f t="shared" si="204"/>
        <v>1.2088252456445818</v>
      </c>
      <c r="AN151">
        <f t="shared" ref="AN151:AT160" si="217">$AU151+$AB$7*SIN(AO151)</f>
        <v>1.2311124113924417</v>
      </c>
      <c r="AO151">
        <f t="shared" si="217"/>
        <v>1.2310981196969306</v>
      </c>
      <c r="AP151">
        <f t="shared" si="217"/>
        <v>1.2310105960169715</v>
      </c>
      <c r="AQ151">
        <f t="shared" si="217"/>
        <v>1.2304750647995633</v>
      </c>
      <c r="AR151">
        <f t="shared" si="217"/>
        <v>1.2272157816563549</v>
      </c>
      <c r="AS151">
        <f t="shared" si="217"/>
        <v>1.2079855424331973</v>
      </c>
      <c r="AT151">
        <f t="shared" si="217"/>
        <v>1.1099075544585566</v>
      </c>
      <c r="AU151">
        <f t="shared" si="205"/>
        <v>0.76911333074296184</v>
      </c>
      <c r="AV151" s="246">
        <f t="shared" si="206"/>
        <v>3.8540937483867157E-3</v>
      </c>
      <c r="AW151" s="247">
        <f t="shared" si="207"/>
        <v>1.2713445253311889E-2</v>
      </c>
      <c r="AX151" s="248">
        <f t="shared" si="208"/>
        <v>1.6163169020895862E-5</v>
      </c>
      <c r="AY151" s="247">
        <f t="shared" si="209"/>
        <v>1.1652477019443282E-2</v>
      </c>
      <c r="BA151">
        <f t="shared" si="210"/>
        <v>2.248522640751031E-3</v>
      </c>
      <c r="BB151">
        <f t="shared" si="211"/>
        <v>1.1552637046498686</v>
      </c>
      <c r="BC151">
        <f t="shared" si="212"/>
        <v>0.95810461967624116</v>
      </c>
      <c r="BD151">
        <f t="shared" si="213"/>
        <v>-6.9232810273730377E-2</v>
      </c>
      <c r="BE151">
        <f t="shared" si="214"/>
        <v>-0.41944302830029589</v>
      </c>
      <c r="BF151">
        <f t="shared" si="215"/>
        <v>-0.21285132427627079</v>
      </c>
      <c r="BG151">
        <f t="shared" ref="BG151:BM160" si="218">$BN151+$BB$7*SIN(BH151)</f>
        <v>-0.3547833969792572</v>
      </c>
      <c r="BH151">
        <f t="shared" si="218"/>
        <v>-0.35478257215776532</v>
      </c>
      <c r="BI151">
        <f t="shared" si="218"/>
        <v>-0.35477739803765423</v>
      </c>
      <c r="BJ151">
        <f t="shared" si="218"/>
        <v>-0.35474494091500552</v>
      </c>
      <c r="BK151">
        <f t="shared" si="218"/>
        <v>-0.3545413471172123</v>
      </c>
      <c r="BL151">
        <f t="shared" si="218"/>
        <v>-0.35326461376862422</v>
      </c>
      <c r="BM151">
        <f t="shared" si="218"/>
        <v>-0.34527181978977028</v>
      </c>
      <c r="BN151">
        <f t="shared" si="216"/>
        <v>-0.29572769426262857</v>
      </c>
    </row>
    <row r="152" spans="1:66" ht="12.95" customHeight="1">
      <c r="A152" s="53" t="s">
        <v>94</v>
      </c>
      <c r="B152" s="53" t="s">
        <v>49</v>
      </c>
      <c r="C152" s="54">
        <v>48500.014999999999</v>
      </c>
      <c r="D152" s="54" t="s">
        <v>76</v>
      </c>
      <c r="E152">
        <f t="shared" si="188"/>
        <v>13100.010916394973</v>
      </c>
      <c r="F152">
        <f t="shared" si="189"/>
        <v>13100</v>
      </c>
      <c r="G152">
        <f t="shared" si="190"/>
        <v>3.9462999993702397E-3</v>
      </c>
      <c r="H152" s="116"/>
      <c r="I152" s="116"/>
      <c r="J152" s="117"/>
      <c r="K152" s="116">
        <f>G152</f>
        <v>3.9462999993702397E-3</v>
      </c>
      <c r="M152" s="116"/>
      <c r="N152" s="116"/>
      <c r="O152" s="40">
        <f ca="1">+C$11+C$12*F152</f>
        <v>6.0354270795317813E-2</v>
      </c>
      <c r="P152" s="116"/>
      <c r="Q152" s="293">
        <f t="shared" si="191"/>
        <v>33481.514999999999</v>
      </c>
      <c r="R152" s="8">
        <f t="shared" ca="1" si="192"/>
        <v>3.1818591693164745E-3</v>
      </c>
      <c r="S152" s="116">
        <v>1</v>
      </c>
      <c r="T152" s="167">
        <f t="shared" ca="1" si="193"/>
        <v>3.1818591693164745E-3</v>
      </c>
      <c r="U152" s="116"/>
      <c r="V152" s="116"/>
      <c r="W152" s="25"/>
      <c r="X152" s="252"/>
      <c r="Y152" s="41"/>
      <c r="Z152">
        <f t="shared" si="194"/>
        <v>13100</v>
      </c>
      <c r="AA152" s="246">
        <f t="shared" si="195"/>
        <v>1.6929707030198205E-3</v>
      </c>
      <c r="AB152" s="247">
        <f t="shared" si="196"/>
        <v>2.2533292963504191E-3</v>
      </c>
      <c r="AC152" s="247">
        <f t="shared" ca="1" si="197"/>
        <v>-5.6407970795947573E-2</v>
      </c>
      <c r="AD152" s="248">
        <f t="shared" si="198"/>
        <v>5.0774929177910751E-6</v>
      </c>
      <c r="AH152">
        <f t="shared" si="199"/>
        <v>2.7835593052553047E-3</v>
      </c>
      <c r="AI152">
        <f t="shared" si="200"/>
        <v>0.90217708715992817</v>
      </c>
      <c r="AJ152">
        <f t="shared" si="201"/>
        <v>0.76624051016308836</v>
      </c>
      <c r="AK152">
        <f t="shared" si="202"/>
        <v>0.48013610333267348</v>
      </c>
      <c r="AL152">
        <f t="shared" si="203"/>
        <v>1.7717854067153069</v>
      </c>
      <c r="AM152">
        <f t="shared" si="204"/>
        <v>1.2242839244121269</v>
      </c>
      <c r="AN152">
        <f t="shared" si="217"/>
        <v>1.2431185434400396</v>
      </c>
      <c r="AO152">
        <f t="shared" si="217"/>
        <v>1.2431065643773431</v>
      </c>
      <c r="AP152">
        <f t="shared" si="217"/>
        <v>1.2430306164630787</v>
      </c>
      <c r="AQ152">
        <f t="shared" si="217"/>
        <v>1.2425494966550692</v>
      </c>
      <c r="AR152">
        <f t="shared" si="217"/>
        <v>1.239517314031108</v>
      </c>
      <c r="AS152">
        <f t="shared" si="217"/>
        <v>1.2209896542867866</v>
      </c>
      <c r="AT152">
        <f t="shared" si="217"/>
        <v>1.1235176219015517</v>
      </c>
      <c r="AU152">
        <f t="shared" si="205"/>
        <v>0.77919221046711851</v>
      </c>
      <c r="AV152" s="246">
        <f t="shared" si="206"/>
        <v>3.9530651795838759E-3</v>
      </c>
      <c r="AW152" s="247">
        <f t="shared" si="207"/>
        <v>-6.765180213636271E-6</v>
      </c>
      <c r="AX152" s="248">
        <f t="shared" si="208"/>
        <v>4.5767663322975703E-11</v>
      </c>
      <c r="AY152" s="247">
        <f t="shared" si="209"/>
        <v>-1.0973537824491208E-3</v>
      </c>
      <c r="BA152">
        <f t="shared" si="210"/>
        <v>2.2600944765640558E-3</v>
      </c>
      <c r="BB152">
        <f t="shared" si="211"/>
        <v>1.1571052961565544</v>
      </c>
      <c r="BC152">
        <f t="shared" si="212"/>
        <v>0.96560440094175293</v>
      </c>
      <c r="BD152">
        <f t="shared" si="213"/>
        <v>-6.4945561199833454E-2</v>
      </c>
      <c r="BE152">
        <f t="shared" si="214"/>
        <v>-0.39199485072322687</v>
      </c>
      <c r="BF152">
        <f t="shared" si="215"/>
        <v>-0.19854634566586207</v>
      </c>
      <c r="BG152">
        <f t="shared" si="218"/>
        <v>-0.33138884368334587</v>
      </c>
      <c r="BH152">
        <f t="shared" si="218"/>
        <v>-0.33138803402991396</v>
      </c>
      <c r="BI152">
        <f t="shared" si="218"/>
        <v>-0.33138299732816046</v>
      </c>
      <c r="BJ152">
        <f t="shared" si="218"/>
        <v>-0.33135166514967956</v>
      </c>
      <c r="BK152">
        <f t="shared" si="218"/>
        <v>-0.33115676236225472</v>
      </c>
      <c r="BL152">
        <f t="shared" si="218"/>
        <v>-0.32994465643343329</v>
      </c>
      <c r="BM152">
        <f t="shared" si="218"/>
        <v>-0.32241773181799527</v>
      </c>
      <c r="BN152">
        <f t="shared" si="216"/>
        <v>-0.2760783483702467</v>
      </c>
    </row>
    <row r="153" spans="1:66" ht="12.95" customHeight="1">
      <c r="A153" s="47" t="s">
        <v>93</v>
      </c>
      <c r="B153" s="48"/>
      <c r="C153" s="51">
        <v>48500.364999999998</v>
      </c>
      <c r="D153" s="51">
        <v>6.0000000000000001E-3</v>
      </c>
      <c r="E153">
        <f t="shared" si="188"/>
        <v>13100.979098803478</v>
      </c>
      <c r="F153">
        <f t="shared" si="189"/>
        <v>13101</v>
      </c>
      <c r="G153">
        <f t="shared" si="190"/>
        <v>-7.5558269963948987E-3</v>
      </c>
      <c r="H153" s="116"/>
      <c r="I153" s="116">
        <f t="shared" ref="I153:I168" si="219">G153</f>
        <v>-7.5558269963948987E-3</v>
      </c>
      <c r="J153" s="117"/>
      <c r="K153" s="116"/>
      <c r="L153" s="116"/>
      <c r="M153" s="116"/>
      <c r="N153" s="116"/>
      <c r="O153" s="40"/>
      <c r="P153" s="116"/>
      <c r="Q153" s="293">
        <f t="shared" si="191"/>
        <v>33481.864999999998</v>
      </c>
      <c r="R153" s="8">
        <f t="shared" si="192"/>
        <v>5.7090521599449956E-5</v>
      </c>
      <c r="S153" s="8">
        <v>0.1</v>
      </c>
      <c r="T153" s="167">
        <f t="shared" si="193"/>
        <v>5.7090521599449956E-6</v>
      </c>
      <c r="U153" s="116"/>
      <c r="V153" s="116"/>
      <c r="W153" s="25"/>
      <c r="X153" s="252"/>
      <c r="Y153" s="41"/>
      <c r="Z153">
        <f t="shared" si="194"/>
        <v>13101</v>
      </c>
      <c r="AA153" s="246">
        <f t="shared" si="195"/>
        <v>1.6944937836560793E-3</v>
      </c>
      <c r="AB153" s="247">
        <f t="shared" si="196"/>
        <v>-9.250320780050978E-3</v>
      </c>
      <c r="AC153" s="247">
        <f t="shared" si="197"/>
        <v>-7.5558269963948987E-3</v>
      </c>
      <c r="AD153" s="248">
        <f t="shared" si="198"/>
        <v>8.5568434533842937E-6</v>
      </c>
      <c r="AH153">
        <f t="shared" si="199"/>
        <v>2.7856018620681868E-3</v>
      </c>
      <c r="AI153">
        <f t="shared" si="200"/>
        <v>0.90207278139402569</v>
      </c>
      <c r="AJ153">
        <f t="shared" si="201"/>
        <v>0.7663800849107909</v>
      </c>
      <c r="AK153">
        <f t="shared" si="202"/>
        <v>0.48011484027896673</v>
      </c>
      <c r="AL153">
        <f t="shared" si="203"/>
        <v>1.7720026536051665</v>
      </c>
      <c r="AM153">
        <f t="shared" si="204"/>
        <v>1.2245553965054778</v>
      </c>
      <c r="AN153">
        <f t="shared" si="217"/>
        <v>1.2433284688954414</v>
      </c>
      <c r="AO153">
        <f t="shared" si="217"/>
        <v>1.2433165275244284</v>
      </c>
      <c r="AP153">
        <f t="shared" si="217"/>
        <v>1.2432407717706655</v>
      </c>
      <c r="AQ153">
        <f t="shared" si="217"/>
        <v>1.242760572061022</v>
      </c>
      <c r="AR153">
        <f t="shared" si="217"/>
        <v>1.2397323032676151</v>
      </c>
      <c r="AS153">
        <f t="shared" si="217"/>
        <v>1.2212170018082911</v>
      </c>
      <c r="AT153">
        <f t="shared" si="217"/>
        <v>1.1237560838540825</v>
      </c>
      <c r="AU153">
        <f t="shared" si="205"/>
        <v>0.77936903291841908</v>
      </c>
      <c r="AV153" s="246">
        <f t="shared" si="206"/>
        <v>3.9547804058016837E-3</v>
      </c>
      <c r="AW153" s="247">
        <f t="shared" si="207"/>
        <v>-1.1510607402196582E-2</v>
      </c>
      <c r="AX153" s="248">
        <f t="shared" si="208"/>
        <v>1.3249408276750278E-5</v>
      </c>
      <c r="AY153" s="247">
        <f t="shared" si="209"/>
        <v>-1.2601715480608689E-2</v>
      </c>
      <c r="BA153">
        <f t="shared" si="210"/>
        <v>2.2602866221456039E-3</v>
      </c>
      <c r="BB153">
        <f t="shared" si="211"/>
        <v>1.1571366023893848</v>
      </c>
      <c r="BC153">
        <f t="shared" si="212"/>
        <v>0.96572969923157315</v>
      </c>
      <c r="BD153">
        <f t="shared" si="213"/>
        <v>-6.4869778707194611E-2</v>
      </c>
      <c r="BE153">
        <f t="shared" si="214"/>
        <v>-0.39151253126474361</v>
      </c>
      <c r="BF153">
        <f t="shared" si="215"/>
        <v>-0.19829569125982821</v>
      </c>
      <c r="BG153">
        <f t="shared" si="218"/>
        <v>-0.33097808381801846</v>
      </c>
      <c r="BH153">
        <f t="shared" si="218"/>
        <v>-0.33097727448934056</v>
      </c>
      <c r="BI153">
        <f t="shared" si="218"/>
        <v>-0.33097224051885232</v>
      </c>
      <c r="BJ153">
        <f t="shared" si="218"/>
        <v>-0.33094092975310407</v>
      </c>
      <c r="BK153">
        <f t="shared" si="218"/>
        <v>-0.33074618765228303</v>
      </c>
      <c r="BL153">
        <f t="shared" si="218"/>
        <v>-0.32953525129579569</v>
      </c>
      <c r="BM153">
        <f t="shared" si="218"/>
        <v>-0.32201661958790317</v>
      </c>
      <c r="BN153">
        <f t="shared" si="216"/>
        <v>-0.27573362300371373</v>
      </c>
    </row>
    <row r="154" spans="1:66" ht="12.95" customHeight="1">
      <c r="A154" s="47" t="s">
        <v>95</v>
      </c>
      <c r="B154" s="48" t="s">
        <v>45</v>
      </c>
      <c r="C154" s="51">
        <v>48519.358999999997</v>
      </c>
      <c r="D154" s="51">
        <v>4.0000000000000001E-3</v>
      </c>
      <c r="E154">
        <f t="shared" si="188"/>
        <v>13153.520974995534</v>
      </c>
      <c r="F154">
        <f t="shared" si="189"/>
        <v>13153.5</v>
      </c>
      <c r="G154">
        <f t="shared" si="190"/>
        <v>7.5825054955203086E-3</v>
      </c>
      <c r="H154" s="116"/>
      <c r="I154" s="116">
        <f t="shared" si="219"/>
        <v>7.5825054955203086E-3</v>
      </c>
      <c r="J154" s="117"/>
      <c r="K154" s="116"/>
      <c r="L154" s="116"/>
      <c r="M154" s="116"/>
      <c r="N154" s="116"/>
      <c r="O154" s="40"/>
      <c r="P154" s="116"/>
      <c r="Q154" s="293">
        <f t="shared" si="191"/>
        <v>33500.858999999997</v>
      </c>
      <c r="R154" s="8">
        <f t="shared" si="192"/>
        <v>5.749438958959568E-5</v>
      </c>
      <c r="S154" s="8">
        <v>0.1</v>
      </c>
      <c r="T154" s="167">
        <f t="shared" si="193"/>
        <v>5.7494389589595685E-6</v>
      </c>
      <c r="V154" s="116"/>
      <c r="W154" s="25"/>
      <c r="X154" s="252"/>
      <c r="Y154" s="41"/>
      <c r="Z154">
        <f t="shared" si="194"/>
        <v>13153.5</v>
      </c>
      <c r="AA154" s="246">
        <f t="shared" si="195"/>
        <v>1.7739603070233811E-3</v>
      </c>
      <c r="AB154" s="247">
        <f t="shared" si="196"/>
        <v>5.8085451884969273E-3</v>
      </c>
      <c r="AC154" s="247">
        <f t="shared" si="197"/>
        <v>7.5825054955203086E-3</v>
      </c>
      <c r="AD154" s="248">
        <f t="shared" si="198"/>
        <v>3.3739197206810809E-6</v>
      </c>
      <c r="AH154">
        <f t="shared" si="199"/>
        <v>2.8923321965296819E-3</v>
      </c>
      <c r="AI154">
        <f t="shared" si="200"/>
        <v>0.89663691564914993</v>
      </c>
      <c r="AJ154">
        <f t="shared" si="201"/>
        <v>0.77361238435230495</v>
      </c>
      <c r="AK154">
        <f t="shared" si="202"/>
        <v>0.47897397924467572</v>
      </c>
      <c r="AL154">
        <f t="shared" si="203"/>
        <v>1.783338011560365</v>
      </c>
      <c r="AM154">
        <f t="shared" si="204"/>
        <v>1.2388211261216355</v>
      </c>
      <c r="AN154">
        <f t="shared" si="217"/>
        <v>1.2543155978952296</v>
      </c>
      <c r="AO154">
        <f t="shared" si="217"/>
        <v>1.2543055051714653</v>
      </c>
      <c r="AP154">
        <f t="shared" si="217"/>
        <v>1.2542393319975762</v>
      </c>
      <c r="AQ154">
        <f t="shared" si="217"/>
        <v>1.2538057967682192</v>
      </c>
      <c r="AR154">
        <f t="shared" si="217"/>
        <v>1.2509795273828213</v>
      </c>
      <c r="AS154">
        <f t="shared" si="217"/>
        <v>1.2331142636462353</v>
      </c>
      <c r="AT154">
        <f t="shared" si="217"/>
        <v>1.1362601681675388</v>
      </c>
      <c r="AU154">
        <f t="shared" si="205"/>
        <v>0.78865221161172094</v>
      </c>
      <c r="AV154" s="246">
        <f t="shared" si="206"/>
        <v>4.0438046353032933E-3</v>
      </c>
      <c r="AW154" s="247">
        <f t="shared" si="207"/>
        <v>3.5387008602170153E-3</v>
      </c>
      <c r="AX154" s="248">
        <f t="shared" si="208"/>
        <v>1.2522403778100645E-6</v>
      </c>
      <c r="AY154" s="247">
        <f t="shared" si="209"/>
        <v>2.4203289707107139E-3</v>
      </c>
      <c r="BA154">
        <f t="shared" si="210"/>
        <v>2.2698443282799124E-3</v>
      </c>
      <c r="BB154">
        <f t="shared" si="211"/>
        <v>1.1587308576637994</v>
      </c>
      <c r="BC154">
        <f t="shared" si="212"/>
        <v>0.97200011403371755</v>
      </c>
      <c r="BD154">
        <f t="shared" si="213"/>
        <v>-6.0864725624245497E-2</v>
      </c>
      <c r="BE154">
        <f t="shared" si="214"/>
        <v>-0.36615481653648829</v>
      </c>
      <c r="BF154">
        <f t="shared" si="215"/>
        <v>-0.18515063069160748</v>
      </c>
      <c r="BG154">
        <f t="shared" si="218"/>
        <v>-0.3093978931104735</v>
      </c>
      <c r="BH154">
        <f t="shared" si="218"/>
        <v>-0.30939710369467455</v>
      </c>
      <c r="BI154">
        <f t="shared" si="218"/>
        <v>-0.30939222859303311</v>
      </c>
      <c r="BJ154">
        <f t="shared" si="218"/>
        <v>-0.30936212217361503</v>
      </c>
      <c r="BK154">
        <f t="shared" si="218"/>
        <v>-0.30917620498231219</v>
      </c>
      <c r="BL154">
        <f t="shared" si="218"/>
        <v>-0.30802834852955063</v>
      </c>
      <c r="BM154">
        <f t="shared" si="218"/>
        <v>-0.30095066510905422</v>
      </c>
      <c r="BN154">
        <f t="shared" si="216"/>
        <v>-0.25763554126073052</v>
      </c>
    </row>
    <row r="155" spans="1:66" ht="12.95" customHeight="1">
      <c r="A155" s="47" t="s">
        <v>73</v>
      </c>
      <c r="B155" s="48"/>
      <c r="C155" s="51">
        <v>48537.608999999997</v>
      </c>
      <c r="D155" s="51" t="s">
        <v>16</v>
      </c>
      <c r="E155">
        <f t="shared" si="188"/>
        <v>13204.004772010647</v>
      </c>
      <c r="F155">
        <f t="shared" si="189"/>
        <v>13204</v>
      </c>
      <c r="G155">
        <f t="shared" si="190"/>
        <v>1.7250919991056435E-3</v>
      </c>
      <c r="H155" s="116"/>
      <c r="I155" s="116">
        <f t="shared" si="219"/>
        <v>1.7250919991056435E-3</v>
      </c>
      <c r="J155" s="9"/>
      <c r="K155" s="116"/>
      <c r="L155" s="116"/>
      <c r="M155" s="116"/>
      <c r="N155" s="116"/>
      <c r="O155" s="40"/>
      <c r="P155" s="116"/>
      <c r="Q155" s="293">
        <f t="shared" si="191"/>
        <v>33519.108999999997</v>
      </c>
      <c r="R155" s="8">
        <f t="shared" si="192"/>
        <v>2.9759424053783054E-6</v>
      </c>
      <c r="S155" s="8">
        <v>0.1</v>
      </c>
      <c r="T155" s="167">
        <f t="shared" si="193"/>
        <v>2.9759424053783054E-7</v>
      </c>
      <c r="V155" s="116"/>
      <c r="W155" s="25"/>
      <c r="X155" s="252"/>
      <c r="Y155" s="41"/>
      <c r="Z155">
        <f t="shared" si="194"/>
        <v>13204</v>
      </c>
      <c r="AA155" s="246">
        <f t="shared" si="195"/>
        <v>1.8494842156424368E-3</v>
      </c>
      <c r="AB155" s="247">
        <f t="shared" si="196"/>
        <v>-1.2439221653679335E-4</v>
      </c>
      <c r="AC155" s="247">
        <f t="shared" si="197"/>
        <v>1.7250919991056435E-3</v>
      </c>
      <c r="AD155" s="248">
        <f t="shared" si="198"/>
        <v>1.5473423534936487E-9</v>
      </c>
      <c r="AH155">
        <f t="shared" si="199"/>
        <v>2.9940652053046962E-3</v>
      </c>
      <c r="AI155">
        <f t="shared" si="200"/>
        <v>0.89148185155482584</v>
      </c>
      <c r="AJ155">
        <f t="shared" si="201"/>
        <v>0.78039530851446903</v>
      </c>
      <c r="AK155">
        <f t="shared" si="202"/>
        <v>0.47783240938432703</v>
      </c>
      <c r="AL155">
        <f t="shared" si="203"/>
        <v>1.7941134709965152</v>
      </c>
      <c r="AM155">
        <f t="shared" si="204"/>
        <v>1.2525691784204154</v>
      </c>
      <c r="AN155">
        <f t="shared" si="217"/>
        <v>1.2648218871654315</v>
      </c>
      <c r="AO155">
        <f t="shared" si="217"/>
        <v>1.2648133471854777</v>
      </c>
      <c r="AP155">
        <f t="shared" si="217"/>
        <v>1.2647554947217206</v>
      </c>
      <c r="AQ155">
        <f t="shared" si="217"/>
        <v>1.2643638628276705</v>
      </c>
      <c r="AR155">
        <f t="shared" si="217"/>
        <v>1.261725352461819</v>
      </c>
      <c r="AS155">
        <f t="shared" si="217"/>
        <v>1.2444870513262791</v>
      </c>
      <c r="AT155">
        <f t="shared" si="217"/>
        <v>1.1482596439975774</v>
      </c>
      <c r="AU155">
        <f t="shared" si="205"/>
        <v>0.79758174540241988</v>
      </c>
      <c r="AV155" s="246">
        <f t="shared" si="206"/>
        <v>4.1275348900188611E-3</v>
      </c>
      <c r="AW155" s="247">
        <f t="shared" si="207"/>
        <v>-2.4024428909132176E-3</v>
      </c>
      <c r="AX155" s="248">
        <f t="shared" si="208"/>
        <v>5.7717318440994593E-7</v>
      </c>
      <c r="AY155" s="247">
        <f t="shared" si="209"/>
        <v>-3.5470238805754774E-3</v>
      </c>
      <c r="BA155">
        <f t="shared" si="210"/>
        <v>2.2780506743764247E-3</v>
      </c>
      <c r="BB155">
        <f t="shared" si="211"/>
        <v>1.1601717319667813</v>
      </c>
      <c r="BC155">
        <f t="shared" si="212"/>
        <v>0.9774554897182065</v>
      </c>
      <c r="BD155">
        <f t="shared" si="213"/>
        <v>-5.6965044358462384E-2</v>
      </c>
      <c r="BE155">
        <f t="shared" si="214"/>
        <v>-0.34169915496002334</v>
      </c>
      <c r="BF155">
        <f t="shared" si="215"/>
        <v>-0.17253156113374862</v>
      </c>
      <c r="BG155">
        <f t="shared" si="218"/>
        <v>-0.28861260914966058</v>
      </c>
      <c r="BH155">
        <f t="shared" si="218"/>
        <v>-0.28861184420171576</v>
      </c>
      <c r="BI155">
        <f t="shared" si="218"/>
        <v>-0.28860715037386103</v>
      </c>
      <c r="BJ155">
        <f t="shared" si="218"/>
        <v>-0.2885783485311586</v>
      </c>
      <c r="BK155">
        <f t="shared" si="218"/>
        <v>-0.28840162265483416</v>
      </c>
      <c r="BL155">
        <f t="shared" si="218"/>
        <v>-0.28731744894340983</v>
      </c>
      <c r="BM155">
        <f t="shared" si="218"/>
        <v>-0.28067382481519343</v>
      </c>
      <c r="BN155">
        <f t="shared" si="216"/>
        <v>-0.24022691025081344</v>
      </c>
    </row>
    <row r="156" spans="1:66" ht="12.95" customHeight="1">
      <c r="A156" s="47" t="s">
        <v>95</v>
      </c>
      <c r="B156" s="48"/>
      <c r="C156" s="51">
        <v>48546.302000000003</v>
      </c>
      <c r="D156" s="51">
        <v>4.0000000000000001E-3</v>
      </c>
      <c r="E156">
        <f t="shared" si="188"/>
        <v>13228.051656802578</v>
      </c>
      <c r="F156">
        <f t="shared" si="189"/>
        <v>13228</v>
      </c>
      <c r="G156">
        <f t="shared" si="190"/>
        <v>1.8674044004001189E-2</v>
      </c>
      <c r="H156" s="116"/>
      <c r="I156" s="116">
        <f t="shared" si="219"/>
        <v>1.8674044004001189E-2</v>
      </c>
      <c r="J156" s="117"/>
      <c r="K156" s="116"/>
      <c r="L156" s="116"/>
      <c r="M156" s="116"/>
      <c r="N156" s="116"/>
      <c r="O156" s="40"/>
      <c r="P156" s="116"/>
      <c r="Q156" s="293">
        <f t="shared" si="191"/>
        <v>33527.802000000003</v>
      </c>
      <c r="R156" s="8">
        <f t="shared" si="192"/>
        <v>3.4871991946337278E-4</v>
      </c>
      <c r="S156" s="8">
        <v>0.1</v>
      </c>
      <c r="T156" s="167">
        <f t="shared" si="193"/>
        <v>3.4871991946337277E-5</v>
      </c>
      <c r="U156" s="116"/>
      <c r="V156" s="116"/>
      <c r="W156" s="25"/>
      <c r="X156" s="252"/>
      <c r="Y156" s="41"/>
      <c r="Z156">
        <f t="shared" si="194"/>
        <v>13228</v>
      </c>
      <c r="AA156" s="246">
        <f t="shared" si="195"/>
        <v>1.8850628971631598E-3</v>
      </c>
      <c r="AB156" s="247">
        <f t="shared" si="196"/>
        <v>1.6788981106838029E-2</v>
      </c>
      <c r="AC156" s="247">
        <f t="shared" si="197"/>
        <v>1.8674044004001189E-2</v>
      </c>
      <c r="AD156" s="248">
        <f t="shared" si="198"/>
        <v>2.8186988660576432E-5</v>
      </c>
      <c r="AH156">
        <f t="shared" si="199"/>
        <v>3.0420941660615057E-3</v>
      </c>
      <c r="AI156">
        <f t="shared" si="200"/>
        <v>0.88905696711030224</v>
      </c>
      <c r="AJ156">
        <f t="shared" si="201"/>
        <v>0.78356025696740261</v>
      </c>
      <c r="AK156">
        <f t="shared" si="202"/>
        <v>0.47727522819986734</v>
      </c>
      <c r="AL156">
        <f t="shared" si="203"/>
        <v>1.7991911798096556</v>
      </c>
      <c r="AM156">
        <f t="shared" si="204"/>
        <v>1.2591121377831962</v>
      </c>
      <c r="AN156">
        <f t="shared" si="217"/>
        <v>1.2697938164965565</v>
      </c>
      <c r="AO156">
        <f t="shared" si="217"/>
        <v>1.2697859432450165</v>
      </c>
      <c r="AP156">
        <f t="shared" si="217"/>
        <v>1.2697317535182384</v>
      </c>
      <c r="AQ156">
        <f t="shared" si="217"/>
        <v>1.26935903469353</v>
      </c>
      <c r="AR156">
        <f t="shared" si="217"/>
        <v>1.2668074655610235</v>
      </c>
      <c r="AS156">
        <f t="shared" si="217"/>
        <v>1.2498674626660704</v>
      </c>
      <c r="AT156">
        <f t="shared" si="217"/>
        <v>1.1539525780385242</v>
      </c>
      <c r="AU156">
        <f t="shared" si="205"/>
        <v>0.8018254842336443</v>
      </c>
      <c r="AV156" s="246">
        <f t="shared" si="206"/>
        <v>4.1666719133007426E-3</v>
      </c>
      <c r="AW156" s="247">
        <f t="shared" si="207"/>
        <v>1.4507372090700446E-2</v>
      </c>
      <c r="AX156" s="248">
        <f t="shared" si="208"/>
        <v>2.1046384497803427E-5</v>
      </c>
      <c r="AY156" s="247">
        <f t="shared" si="209"/>
        <v>1.3350340821802099E-2</v>
      </c>
      <c r="BA156">
        <f t="shared" si="210"/>
        <v>2.281609016137583E-3</v>
      </c>
      <c r="BB156">
        <f t="shared" si="211"/>
        <v>1.1608241248391287</v>
      </c>
      <c r="BC156">
        <f t="shared" si="212"/>
        <v>0.97984757758407948</v>
      </c>
      <c r="BD156">
        <f t="shared" si="213"/>
        <v>-5.5096287259019355E-2</v>
      </c>
      <c r="BE156">
        <f t="shared" si="214"/>
        <v>-0.33005578980244232</v>
      </c>
      <c r="BF156">
        <f t="shared" si="215"/>
        <v>-0.16654253158173177</v>
      </c>
      <c r="BG156">
        <f t="shared" si="218"/>
        <v>-0.2787255881096572</v>
      </c>
      <c r="BH156">
        <f t="shared" si="218"/>
        <v>-0.27872483661111597</v>
      </c>
      <c r="BI156">
        <f t="shared" si="218"/>
        <v>-0.27872023858292294</v>
      </c>
      <c r="BJ156">
        <f t="shared" si="218"/>
        <v>-0.27869210577481557</v>
      </c>
      <c r="BK156">
        <f t="shared" si="218"/>
        <v>-0.27851998151036139</v>
      </c>
      <c r="BL156">
        <f t="shared" si="218"/>
        <v>-0.27746706211406724</v>
      </c>
      <c r="BM156">
        <f t="shared" si="218"/>
        <v>-0.27103295628144691</v>
      </c>
      <c r="BN156">
        <f t="shared" si="216"/>
        <v>-0.23195350145402105</v>
      </c>
    </row>
    <row r="157" spans="1:66" ht="12.95" customHeight="1">
      <c r="A157" s="47" t="s">
        <v>95</v>
      </c>
      <c r="B157" s="48"/>
      <c r="C157" s="51">
        <v>48564.368999999999</v>
      </c>
      <c r="D157" s="51">
        <v>6.0000000000000001E-3</v>
      </c>
      <c r="E157">
        <f t="shared" si="188"/>
        <v>13278.029232729801</v>
      </c>
      <c r="F157">
        <f t="shared" si="189"/>
        <v>13278</v>
      </c>
      <c r="G157">
        <f t="shared" si="190"/>
        <v>1.05676940002013E-2</v>
      </c>
      <c r="H157" s="116"/>
      <c r="I157" s="116">
        <f t="shared" si="219"/>
        <v>1.05676940002013E-2</v>
      </c>
      <c r="J157" s="117"/>
      <c r="K157" s="116"/>
      <c r="L157" s="116"/>
      <c r="M157" s="116"/>
      <c r="N157" s="116"/>
      <c r="O157" s="40"/>
      <c r="P157" s="116"/>
      <c r="Q157" s="293">
        <f t="shared" si="191"/>
        <v>33545.868999999999</v>
      </c>
      <c r="R157" s="8">
        <f t="shared" si="192"/>
        <v>1.1167615648189055E-4</v>
      </c>
      <c r="S157" s="8">
        <v>0.1</v>
      </c>
      <c r="T157" s="167">
        <f t="shared" si="193"/>
        <v>1.1167615648189055E-5</v>
      </c>
      <c r="U157" s="116"/>
      <c r="V157" s="116"/>
      <c r="W157" s="25"/>
      <c r="X157" s="252"/>
      <c r="Y157" s="41"/>
      <c r="Z157">
        <f t="shared" si="194"/>
        <v>13278</v>
      </c>
      <c r="AA157" s="246">
        <f t="shared" si="195"/>
        <v>1.9585372889930844E-3</v>
      </c>
      <c r="AB157" s="247">
        <f t="shared" si="196"/>
        <v>8.6091567112082153E-3</v>
      </c>
      <c r="AC157" s="247">
        <f t="shared" si="197"/>
        <v>1.05676940002013E-2</v>
      </c>
      <c r="AD157" s="248">
        <f t="shared" si="198"/>
        <v>7.4117579278141455E-6</v>
      </c>
      <c r="AH157">
        <f t="shared" si="199"/>
        <v>3.1414951945916737E-3</v>
      </c>
      <c r="AI157">
        <f t="shared" si="200"/>
        <v>0.88405635840218721</v>
      </c>
      <c r="AJ157">
        <f t="shared" si="201"/>
        <v>0.79003487039524567</v>
      </c>
      <c r="AK157">
        <f t="shared" si="202"/>
        <v>0.4760851520190878</v>
      </c>
      <c r="AL157">
        <f t="shared" si="203"/>
        <v>1.8096815734797116</v>
      </c>
      <c r="AM157">
        <f t="shared" si="204"/>
        <v>1.2727631580779031</v>
      </c>
      <c r="AN157">
        <f t="shared" si="217"/>
        <v>1.2801087200471637</v>
      </c>
      <c r="AO157">
        <f t="shared" si="217"/>
        <v>1.2801021005575668</v>
      </c>
      <c r="AP157">
        <f t="shared" si="217"/>
        <v>1.2800549711832598</v>
      </c>
      <c r="AQ157">
        <f t="shared" si="217"/>
        <v>1.2797196342723911</v>
      </c>
      <c r="AR157">
        <f t="shared" si="217"/>
        <v>1.2773443801791788</v>
      </c>
      <c r="AS157">
        <f t="shared" si="217"/>
        <v>1.2610260347122142</v>
      </c>
      <c r="AT157">
        <f t="shared" si="217"/>
        <v>1.1657924592988411</v>
      </c>
      <c r="AU157">
        <f t="shared" si="205"/>
        <v>0.8106666067986934</v>
      </c>
      <c r="AV157" s="246">
        <f t="shared" si="206"/>
        <v>4.2468480343037214E-3</v>
      </c>
      <c r="AW157" s="247">
        <f t="shared" si="207"/>
        <v>6.3208459658975783E-3</v>
      </c>
      <c r="AX157" s="248">
        <f t="shared" si="208"/>
        <v>3.9953093724603694E-6</v>
      </c>
      <c r="AY157" s="247">
        <f t="shared" si="209"/>
        <v>5.1378880602989891E-3</v>
      </c>
      <c r="BA157">
        <f t="shared" si="210"/>
        <v>2.288310745310637E-3</v>
      </c>
      <c r="BB157">
        <f t="shared" si="211"/>
        <v>1.162115245291246</v>
      </c>
      <c r="BC157">
        <f t="shared" si="212"/>
        <v>0.98441129357682911</v>
      </c>
      <c r="BD157">
        <f t="shared" si="213"/>
        <v>-5.1172719726032892E-2</v>
      </c>
      <c r="BE157">
        <f t="shared" si="214"/>
        <v>-0.30575788834868578</v>
      </c>
      <c r="BF157">
        <f t="shared" si="215"/>
        <v>-0.1540812126259285</v>
      </c>
      <c r="BG157">
        <f t="shared" si="218"/>
        <v>-0.25811027484923582</v>
      </c>
      <c r="BH157">
        <f t="shared" si="218"/>
        <v>-0.25810955509921968</v>
      </c>
      <c r="BI157">
        <f t="shared" si="218"/>
        <v>-0.25810517622452356</v>
      </c>
      <c r="BJ157">
        <f t="shared" si="218"/>
        <v>-0.2580785357734402</v>
      </c>
      <c r="BK157">
        <f t="shared" si="218"/>
        <v>-0.25791646309270733</v>
      </c>
      <c r="BL157">
        <f t="shared" si="218"/>
        <v>-0.25693060961263742</v>
      </c>
      <c r="BM157">
        <f t="shared" si="218"/>
        <v>-0.25093933087400866</v>
      </c>
      <c r="BN157">
        <f t="shared" si="216"/>
        <v>-0.21471723312737034</v>
      </c>
    </row>
    <row r="158" spans="1:66" ht="12.95" customHeight="1">
      <c r="A158" s="47" t="s">
        <v>96</v>
      </c>
      <c r="B158" s="48"/>
      <c r="C158" s="51">
        <v>48623.286999999997</v>
      </c>
      <c r="D158" s="51">
        <v>4.0000000000000001E-3</v>
      </c>
      <c r="E158">
        <f t="shared" si="188"/>
        <v>13441.010293142754</v>
      </c>
      <c r="F158">
        <f t="shared" si="189"/>
        <v>13441</v>
      </c>
      <c r="G158">
        <f t="shared" si="190"/>
        <v>3.7209930014796555E-3</v>
      </c>
      <c r="H158" s="116"/>
      <c r="I158" s="116">
        <f t="shared" si="219"/>
        <v>3.7209930014796555E-3</v>
      </c>
      <c r="J158" s="117"/>
      <c r="K158" s="116"/>
      <c r="L158" s="116"/>
      <c r="M158" s="116"/>
      <c r="N158" s="116"/>
      <c r="O158" s="40"/>
      <c r="P158" s="116"/>
      <c r="Q158" s="293">
        <f t="shared" si="191"/>
        <v>33604.786999999997</v>
      </c>
      <c r="R158" s="8">
        <f t="shared" si="192"/>
        <v>1.3845788917060576E-5</v>
      </c>
      <c r="S158" s="8">
        <v>0.1</v>
      </c>
      <c r="T158" s="167">
        <f t="shared" si="193"/>
        <v>1.3845788917060577E-6</v>
      </c>
      <c r="U158" s="116"/>
      <c r="V158" s="116"/>
      <c r="W158" s="25"/>
      <c r="X158" s="252"/>
      <c r="Y158" s="41"/>
      <c r="Z158">
        <f t="shared" si="194"/>
        <v>13441</v>
      </c>
      <c r="AA158" s="246">
        <f t="shared" si="195"/>
        <v>2.1920161815626826E-3</v>
      </c>
      <c r="AB158" s="247">
        <f t="shared" si="196"/>
        <v>1.5289768199169729E-3</v>
      </c>
      <c r="AC158" s="247">
        <f t="shared" si="197"/>
        <v>3.7209930014796555E-3</v>
      </c>
      <c r="AD158" s="248">
        <f t="shared" si="198"/>
        <v>2.3377701158434196E-7</v>
      </c>
      <c r="AH158">
        <f t="shared" si="199"/>
        <v>3.4593875281015191E-3</v>
      </c>
      <c r="AI158">
        <f t="shared" si="200"/>
        <v>0.86822448948984932</v>
      </c>
      <c r="AJ158">
        <f t="shared" si="201"/>
        <v>0.81006452765158465</v>
      </c>
      <c r="AK158">
        <f t="shared" si="202"/>
        <v>0.47194831796478431</v>
      </c>
      <c r="AL158">
        <f t="shared" si="203"/>
        <v>1.8430778573249149</v>
      </c>
      <c r="AM158">
        <f t="shared" si="204"/>
        <v>1.3174652538046467</v>
      </c>
      <c r="AN158">
        <f t="shared" si="217"/>
        <v>1.31333794200215</v>
      </c>
      <c r="AO158">
        <f t="shared" si="217"/>
        <v>1.3133343371658242</v>
      </c>
      <c r="AP158">
        <f t="shared" si="217"/>
        <v>1.3133054462599056</v>
      </c>
      <c r="AQ158">
        <f t="shared" si="217"/>
        <v>1.313074014929047</v>
      </c>
      <c r="AR158">
        <f t="shared" si="217"/>
        <v>1.3112274096803072</v>
      </c>
      <c r="AS158">
        <f t="shared" si="217"/>
        <v>1.2969289079063229</v>
      </c>
      <c r="AT158">
        <f t="shared" si="217"/>
        <v>1.2041965123173146</v>
      </c>
      <c r="AU158">
        <f t="shared" si="205"/>
        <v>0.83948866636075348</v>
      </c>
      <c r="AV158" s="246">
        <f t="shared" si="206"/>
        <v>4.4954310811770619E-3</v>
      </c>
      <c r="AW158" s="247">
        <f t="shared" si="207"/>
        <v>-7.7443807969740635E-4</v>
      </c>
      <c r="AX158" s="248">
        <f t="shared" si="208"/>
        <v>5.9975433928540627E-8</v>
      </c>
      <c r="AY158" s="247">
        <f t="shared" si="209"/>
        <v>-2.0418094262362428E-3</v>
      </c>
      <c r="BA158">
        <f t="shared" si="210"/>
        <v>2.3034148996143792E-3</v>
      </c>
      <c r="BB158">
        <f t="shared" si="211"/>
        <v>1.165669159520268</v>
      </c>
      <c r="BC158">
        <f t="shared" si="212"/>
        <v>0.9952750455079602</v>
      </c>
      <c r="BD158">
        <f t="shared" si="213"/>
        <v>-3.8127805914423975E-2</v>
      </c>
      <c r="BE158">
        <f t="shared" si="214"/>
        <v>-0.22620539454400782</v>
      </c>
      <c r="BF158">
        <f t="shared" si="215"/>
        <v>-0.11358745608001494</v>
      </c>
      <c r="BG158">
        <f t="shared" si="218"/>
        <v>-0.19075973461441176</v>
      </c>
      <c r="BH158">
        <f t="shared" si="218"/>
        <v>-0.19075915180936229</v>
      </c>
      <c r="BI158">
        <f t="shared" si="218"/>
        <v>-0.1907556602099312</v>
      </c>
      <c r="BJ158">
        <f t="shared" si="218"/>
        <v>-0.19073474200088891</v>
      </c>
      <c r="BK158">
        <f t="shared" si="218"/>
        <v>-0.19060942255867866</v>
      </c>
      <c r="BL158">
        <f t="shared" si="218"/>
        <v>-0.18985870643532443</v>
      </c>
      <c r="BM158">
        <f t="shared" si="218"/>
        <v>-0.18536385235818117</v>
      </c>
      <c r="BN158">
        <f t="shared" si="216"/>
        <v>-0.15852699838248929</v>
      </c>
    </row>
    <row r="159" spans="1:66" ht="12.95" customHeight="1">
      <c r="A159" s="47" t="s">
        <v>97</v>
      </c>
      <c r="B159" s="48" t="s">
        <v>45</v>
      </c>
      <c r="C159" s="51">
        <v>48837.487999999998</v>
      </c>
      <c r="D159" s="51">
        <v>5.0000000000000001E-3</v>
      </c>
      <c r="E159">
        <f t="shared" si="188"/>
        <v>14033.540693385739</v>
      </c>
      <c r="F159">
        <f t="shared" si="189"/>
        <v>14033.5</v>
      </c>
      <c r="G159">
        <f t="shared" si="190"/>
        <v>1.471074549772311E-2</v>
      </c>
      <c r="H159" s="116"/>
      <c r="I159" s="116">
        <f t="shared" si="219"/>
        <v>1.471074549772311E-2</v>
      </c>
      <c r="J159" s="117"/>
      <c r="K159" s="116"/>
      <c r="L159" s="116"/>
      <c r="M159" s="116"/>
      <c r="N159" s="116"/>
      <c r="O159" s="40"/>
      <c r="P159" s="116"/>
      <c r="Q159" s="293">
        <f t="shared" si="191"/>
        <v>33818.987999999998</v>
      </c>
      <c r="R159" s="8">
        <f t="shared" si="192"/>
        <v>2.1640603309878076E-4</v>
      </c>
      <c r="S159" s="8">
        <v>0.1</v>
      </c>
      <c r="T159" s="167">
        <f t="shared" si="193"/>
        <v>2.1640603309878078E-5</v>
      </c>
      <c r="V159" s="116"/>
      <c r="W159" s="25"/>
      <c r="X159" s="252"/>
      <c r="Y159" s="41"/>
      <c r="Z159">
        <f t="shared" si="194"/>
        <v>14033.5</v>
      </c>
      <c r="AA159" s="246">
        <f t="shared" si="195"/>
        <v>2.9643365742390532E-3</v>
      </c>
      <c r="AB159" s="247">
        <f t="shared" si="196"/>
        <v>1.1746408923484056E-2</v>
      </c>
      <c r="AC159" s="247">
        <f t="shared" si="197"/>
        <v>1.471074549772311E-2</v>
      </c>
      <c r="AD159" s="248">
        <f t="shared" si="198"/>
        <v>1.3797812259770586E-5</v>
      </c>
      <c r="AH159">
        <f t="shared" si="199"/>
        <v>4.5371635441204391E-3</v>
      </c>
      <c r="AI159">
        <f t="shared" si="200"/>
        <v>0.81628168839839033</v>
      </c>
      <c r="AJ159">
        <f t="shared" si="201"/>
        <v>0.87054444916197626</v>
      </c>
      <c r="AK159">
        <f t="shared" si="202"/>
        <v>0.45425497463677139</v>
      </c>
      <c r="AL159">
        <f t="shared" si="203"/>
        <v>1.9551233412499978</v>
      </c>
      <c r="AM159">
        <f t="shared" si="204"/>
        <v>1.4831280871284329</v>
      </c>
      <c r="AN159">
        <f t="shared" si="217"/>
        <v>1.4293633127830572</v>
      </c>
      <c r="AO159">
        <f t="shared" si="217"/>
        <v>1.4293631388719032</v>
      </c>
      <c r="AP159">
        <f t="shared" si="217"/>
        <v>1.4293606210497878</v>
      </c>
      <c r="AQ159">
        <f t="shared" si="217"/>
        <v>1.4293241739286262</v>
      </c>
      <c r="AR159">
        <f t="shared" si="217"/>
        <v>1.4287976188704627</v>
      </c>
      <c r="AS159">
        <f t="shared" si="217"/>
        <v>1.4213959747853089</v>
      </c>
      <c r="AT159">
        <f t="shared" si="217"/>
        <v>1.3411858090152038</v>
      </c>
      <c r="AU159">
        <f t="shared" si="205"/>
        <v>0.94425596875658524</v>
      </c>
      <c r="AV159" s="246">
        <f t="shared" si="206"/>
        <v>5.2342296964055382E-3</v>
      </c>
      <c r="AW159" s="247">
        <f t="shared" si="207"/>
        <v>9.4765158013175727E-3</v>
      </c>
      <c r="AX159" s="248">
        <f t="shared" si="208"/>
        <v>8.9804351732621635E-6</v>
      </c>
      <c r="AY159" s="247">
        <f t="shared" si="209"/>
        <v>7.9036888314361845E-3</v>
      </c>
      <c r="BA159">
        <f t="shared" si="210"/>
        <v>2.2698931221664851E-3</v>
      </c>
      <c r="BB159">
        <f t="shared" si="211"/>
        <v>1.16963667058819</v>
      </c>
      <c r="BC159">
        <f t="shared" si="212"/>
        <v>0.98117389962387636</v>
      </c>
      <c r="BD159">
        <f t="shared" si="213"/>
        <v>1.1108554890440945E-2</v>
      </c>
      <c r="BE159">
        <f t="shared" si="214"/>
        <v>6.5391032438351857E-2</v>
      </c>
      <c r="BF159">
        <f t="shared" si="215"/>
        <v>3.2707171670252555E-2</v>
      </c>
      <c r="BG159">
        <f t="shared" si="218"/>
        <v>5.5081946251175268E-2</v>
      </c>
      <c r="BH159">
        <f t="shared" si="218"/>
        <v>5.5081760334297195E-2</v>
      </c>
      <c r="BI159">
        <f t="shared" si="218"/>
        <v>5.5080665044500952E-2</v>
      </c>
      <c r="BJ159">
        <f t="shared" si="218"/>
        <v>5.5074212378661266E-2</v>
      </c>
      <c r="BK159">
        <f t="shared" si="218"/>
        <v>5.5036197922984482E-2</v>
      </c>
      <c r="BL159">
        <f t="shared" si="218"/>
        <v>5.4812245767378198E-2</v>
      </c>
      <c r="BM159">
        <f t="shared" si="218"/>
        <v>5.3492946097759272E-2</v>
      </c>
      <c r="BN159">
        <f t="shared" si="216"/>
        <v>4.572278128832119E-2</v>
      </c>
    </row>
    <row r="160" spans="1:66" ht="12.95" customHeight="1">
      <c r="A160" s="47" t="s">
        <v>97</v>
      </c>
      <c r="B160" s="48"/>
      <c r="C160" s="51">
        <v>48843.44</v>
      </c>
      <c r="D160" s="51">
        <v>5.0000000000000001E-3</v>
      </c>
      <c r="E160">
        <f t="shared" si="188"/>
        <v>14050.005326801313</v>
      </c>
      <c r="F160">
        <f t="shared" si="189"/>
        <v>14050</v>
      </c>
      <c r="G160">
        <f t="shared" si="190"/>
        <v>1.9256500017945655E-3</v>
      </c>
      <c r="H160" s="116"/>
      <c r="I160" s="116">
        <f t="shared" si="219"/>
        <v>1.9256500017945655E-3</v>
      </c>
      <c r="J160" s="116"/>
      <c r="K160" s="116"/>
      <c r="L160" s="116"/>
      <c r="M160" s="116"/>
      <c r="N160" s="116"/>
      <c r="O160" s="40"/>
      <c r="P160" s="116"/>
      <c r="Q160" s="293">
        <f t="shared" si="191"/>
        <v>33824.94</v>
      </c>
      <c r="R160" s="8">
        <f t="shared" si="192"/>
        <v>3.7081279294114099E-6</v>
      </c>
      <c r="S160" s="8">
        <v>0.1</v>
      </c>
      <c r="T160" s="167">
        <f t="shared" si="193"/>
        <v>3.7081279294114099E-7</v>
      </c>
      <c r="U160" s="116"/>
      <c r="V160" s="116"/>
      <c r="W160" s="25"/>
      <c r="X160" s="252"/>
      <c r="Y160" s="41"/>
      <c r="Z160">
        <f t="shared" si="194"/>
        <v>14050</v>
      </c>
      <c r="AA160" s="246">
        <f t="shared" si="195"/>
        <v>2.9841680436290866E-3</v>
      </c>
      <c r="AB160" s="247">
        <f t="shared" si="196"/>
        <v>-1.0585180418345211E-3</v>
      </c>
      <c r="AC160" s="247">
        <f t="shared" si="197"/>
        <v>1.9256500017945655E-3</v>
      </c>
      <c r="AD160" s="248">
        <f t="shared" si="198"/>
        <v>1.1204604448891892E-7</v>
      </c>
      <c r="AH160">
        <f t="shared" si="199"/>
        <v>4.5654702900738151E-3</v>
      </c>
      <c r="AI160">
        <f t="shared" si="200"/>
        <v>0.8149515394124982</v>
      </c>
      <c r="AJ160">
        <f t="shared" si="201"/>
        <v>0.87198250365746888</v>
      </c>
      <c r="AK160">
        <f t="shared" si="202"/>
        <v>0.45371474213893004</v>
      </c>
      <c r="AL160">
        <f t="shared" si="203"/>
        <v>1.9580532804533786</v>
      </c>
      <c r="AM160">
        <f t="shared" si="204"/>
        <v>1.4878257149087701</v>
      </c>
      <c r="AN160">
        <f t="shared" si="217"/>
        <v>1.4324948020957868</v>
      </c>
      <c r="AO160">
        <f t="shared" si="217"/>
        <v>1.432494646779563</v>
      </c>
      <c r="AP160">
        <f t="shared" si="217"/>
        <v>1.4324923475884708</v>
      </c>
      <c r="AQ160">
        <f t="shared" si="217"/>
        <v>1.4324583164373421</v>
      </c>
      <c r="AR160">
        <f t="shared" si="217"/>
        <v>1.4319555783881102</v>
      </c>
      <c r="AS160">
        <f t="shared" si="217"/>
        <v>1.4247288538886815</v>
      </c>
      <c r="AT160">
        <f t="shared" si="217"/>
        <v>1.3449399343652895</v>
      </c>
      <c r="AU160">
        <f t="shared" si="205"/>
        <v>0.94717353920305136</v>
      </c>
      <c r="AV160" s="246">
        <f t="shared" si="206"/>
        <v>5.2511432281110021E-3</v>
      </c>
      <c r="AW160" s="247">
        <f t="shared" si="207"/>
        <v>-3.3254932263164366E-3</v>
      </c>
      <c r="AX160" s="248">
        <f t="shared" si="208"/>
        <v>1.1058905198276504E-6</v>
      </c>
      <c r="AY160" s="247">
        <f t="shared" si="209"/>
        <v>-4.9067954727611655E-3</v>
      </c>
      <c r="BA160">
        <f t="shared" si="210"/>
        <v>2.2669751844819155E-3</v>
      </c>
      <c r="BB160">
        <f t="shared" si="211"/>
        <v>1.1695407440804169</v>
      </c>
      <c r="BC160">
        <f t="shared" si="212"/>
        <v>0.97957123281033742</v>
      </c>
      <c r="BD160">
        <f t="shared" si="213"/>
        <v>1.248743755374054E-2</v>
      </c>
      <c r="BE160">
        <f t="shared" si="214"/>
        <v>7.352173340698559E-2</v>
      </c>
      <c r="BF160">
        <f t="shared" si="215"/>
        <v>3.677743473043403E-2</v>
      </c>
      <c r="BG160">
        <f t="shared" si="218"/>
        <v>6.1932512220337028E-2</v>
      </c>
      <c r="BH160">
        <f t="shared" si="218"/>
        <v>6.1932303678041138E-2</v>
      </c>
      <c r="BI160">
        <f t="shared" si="218"/>
        <v>6.1931074602325921E-2</v>
      </c>
      <c r="BJ160">
        <f t="shared" si="218"/>
        <v>6.1923830859705473E-2</v>
      </c>
      <c r="BK160">
        <f t="shared" si="218"/>
        <v>6.1881138838956552E-2</v>
      </c>
      <c r="BL160">
        <f t="shared" si="218"/>
        <v>6.1629529673319375E-2</v>
      </c>
      <c r="BM160">
        <f t="shared" si="218"/>
        <v>6.0146727828039953E-2</v>
      </c>
      <c r="BN160">
        <f t="shared" si="216"/>
        <v>5.1410749836116043E-2</v>
      </c>
    </row>
    <row r="161" spans="1:66" ht="12.95" customHeight="1">
      <c r="A161" s="47" t="s">
        <v>73</v>
      </c>
      <c r="B161" s="48"/>
      <c r="C161" s="51">
        <v>48885.756999999998</v>
      </c>
      <c r="D161" s="51" t="s">
        <v>16</v>
      </c>
      <c r="E161">
        <f t="shared" si="188"/>
        <v>14167.064112460948</v>
      </c>
      <c r="F161">
        <f t="shared" si="189"/>
        <v>14167</v>
      </c>
      <c r="G161">
        <f t="shared" si="190"/>
        <v>2.3176791000878438E-2</v>
      </c>
      <c r="H161" s="116"/>
      <c r="I161" s="116">
        <f t="shared" si="219"/>
        <v>2.3176791000878438E-2</v>
      </c>
      <c r="K161" s="116"/>
      <c r="L161" s="116"/>
      <c r="M161" s="116"/>
      <c r="N161" s="116"/>
      <c r="O161" s="40"/>
      <c r="P161" s="116"/>
      <c r="Q161" s="293">
        <f t="shared" si="191"/>
        <v>33867.256999999998</v>
      </c>
      <c r="R161" s="8">
        <f t="shared" si="192"/>
        <v>5.3716364109839974E-4</v>
      </c>
      <c r="S161" s="8">
        <v>0.1</v>
      </c>
      <c r="T161" s="167">
        <f t="shared" si="193"/>
        <v>5.3716364109839974E-5</v>
      </c>
      <c r="U161" s="116"/>
      <c r="V161" s="116"/>
      <c r="W161" s="25"/>
      <c r="X161" s="252"/>
      <c r="Y161" s="41"/>
      <c r="Z161">
        <f t="shared" si="194"/>
        <v>14167</v>
      </c>
      <c r="AA161" s="246">
        <f t="shared" si="195"/>
        <v>3.1222455916975912E-3</v>
      </c>
      <c r="AB161" s="247">
        <f t="shared" si="196"/>
        <v>2.0054545409180849E-2</v>
      </c>
      <c r="AC161" s="247">
        <f t="shared" si="197"/>
        <v>2.3176791000878438E-2</v>
      </c>
      <c r="AD161" s="248">
        <f t="shared" si="198"/>
        <v>4.0218479156889669E-5</v>
      </c>
      <c r="AH161">
        <f t="shared" si="199"/>
        <v>4.7635969386848236E-3</v>
      </c>
      <c r="AI161">
        <f t="shared" si="200"/>
        <v>0.8056872441805305</v>
      </c>
      <c r="AJ161">
        <f t="shared" si="201"/>
        <v>0.88183689689634004</v>
      </c>
      <c r="AK161">
        <f t="shared" si="202"/>
        <v>0.4498250247883539</v>
      </c>
      <c r="AL161">
        <f t="shared" si="203"/>
        <v>1.9785592303563875</v>
      </c>
      <c r="AM161">
        <f t="shared" si="204"/>
        <v>1.5212865405641756</v>
      </c>
      <c r="AN161">
        <f t="shared" ref="AN161:AT170" si="220">$AU161+$AB$7*SIN(AO161)</f>
        <v>1.454555039170162</v>
      </c>
      <c r="AO161">
        <f t="shared" si="220"/>
        <v>1.4545549744155286</v>
      </c>
      <c r="AP161">
        <f t="shared" si="220"/>
        <v>1.454553834978122</v>
      </c>
      <c r="AQ161">
        <f t="shared" si="220"/>
        <v>1.4545337869946133</v>
      </c>
      <c r="AR161">
        <f t="shared" si="220"/>
        <v>1.4541816113308379</v>
      </c>
      <c r="AS161">
        <f t="shared" si="220"/>
        <v>1.4481591388287613</v>
      </c>
      <c r="AT161">
        <f t="shared" si="220"/>
        <v>1.3714625580856641</v>
      </c>
      <c r="AU161">
        <f t="shared" si="205"/>
        <v>0.96786176600526641</v>
      </c>
      <c r="AV161" s="246">
        <f t="shared" si="206"/>
        <v>5.3654980363129628E-3</v>
      </c>
      <c r="AW161" s="247">
        <f t="shared" si="207"/>
        <v>1.7811292964565476E-2</v>
      </c>
      <c r="AX161" s="248">
        <f t="shared" si="208"/>
        <v>3.1724215706957962E-5</v>
      </c>
      <c r="AY161" s="247">
        <f t="shared" si="209"/>
        <v>1.6169941617578246E-2</v>
      </c>
      <c r="BA161">
        <f t="shared" si="210"/>
        <v>2.2432524446153717E-3</v>
      </c>
      <c r="BB161">
        <f t="shared" si="211"/>
        <v>1.1685405941919051</v>
      </c>
      <c r="BC161">
        <f t="shared" si="212"/>
        <v>0.96636870929524499</v>
      </c>
      <c r="BD161">
        <f t="shared" si="213"/>
        <v>2.2227642912363451E-2</v>
      </c>
      <c r="BE161">
        <f t="shared" si="214"/>
        <v>0.13112628420469261</v>
      </c>
      <c r="BF161">
        <f t="shared" si="215"/>
        <v>6.5657245523009528E-2</v>
      </c>
      <c r="BG161">
        <f t="shared" ref="BG161:BM170" si="221">$BN161+$BB$7*SIN(BH161)</f>
        <v>0.11048838977842397</v>
      </c>
      <c r="BH161">
        <f t="shared" si="221"/>
        <v>0.11048802688848797</v>
      </c>
      <c r="BI161">
        <f t="shared" si="221"/>
        <v>0.1104858791459957</v>
      </c>
      <c r="BJ161">
        <f t="shared" si="221"/>
        <v>0.11047316787033395</v>
      </c>
      <c r="BK161">
        <f t="shared" si="221"/>
        <v>0.11039793737058957</v>
      </c>
      <c r="BL161">
        <f t="shared" si="221"/>
        <v>0.10995270550174326</v>
      </c>
      <c r="BM161">
        <f t="shared" si="221"/>
        <v>0.10731816305018123</v>
      </c>
      <c r="BN161">
        <f t="shared" si="216"/>
        <v>9.1743617720478676E-2</v>
      </c>
    </row>
    <row r="162" spans="1:66" ht="12.95" customHeight="1">
      <c r="A162" s="55" t="s">
        <v>97</v>
      </c>
      <c r="B162" s="56" t="s">
        <v>45</v>
      </c>
      <c r="C162" s="57">
        <v>48887.364999999998</v>
      </c>
      <c r="D162" s="57">
        <v>5.0000000000000001E-3</v>
      </c>
      <c r="E162">
        <f t="shared" si="188"/>
        <v>14171.512219069185</v>
      </c>
      <c r="F162">
        <f t="shared" si="189"/>
        <v>14171.5</v>
      </c>
      <c r="G162">
        <f t="shared" si="190"/>
        <v>4.4172194975544699E-3</v>
      </c>
      <c r="H162" s="116"/>
      <c r="I162" s="116">
        <f t="shared" si="219"/>
        <v>4.4172194975544699E-3</v>
      </c>
      <c r="J162" s="116"/>
      <c r="K162" s="116"/>
      <c r="L162" s="116"/>
      <c r="M162" s="116"/>
      <c r="N162" s="116"/>
      <c r="O162" s="40"/>
      <c r="P162" s="116"/>
      <c r="Q162" s="293">
        <f t="shared" si="191"/>
        <v>33868.864999999998</v>
      </c>
      <c r="R162" s="8">
        <f t="shared" si="192"/>
        <v>1.9511828089575362E-5</v>
      </c>
      <c r="S162" s="8">
        <v>0.1</v>
      </c>
      <c r="T162" s="167">
        <f t="shared" si="193"/>
        <v>1.9511828089575364E-6</v>
      </c>
      <c r="U162" s="116"/>
      <c r="W162" s="25"/>
      <c r="X162" s="252"/>
      <c r="Y162" s="41"/>
      <c r="Z162">
        <f t="shared" si="194"/>
        <v>14171.5</v>
      </c>
      <c r="AA162" s="246">
        <f t="shared" si="195"/>
        <v>3.1274675739371561E-3</v>
      </c>
      <c r="AB162" s="247">
        <f t="shared" si="196"/>
        <v>1.2897519236173137E-3</v>
      </c>
      <c r="AC162" s="247">
        <f t="shared" si="197"/>
        <v>4.4172194975544699E-3</v>
      </c>
      <c r="AD162" s="248">
        <f t="shared" si="198"/>
        <v>1.6634600244745612E-7</v>
      </c>
      <c r="AH162">
        <f t="shared" si="199"/>
        <v>4.7711268104775936E-3</v>
      </c>
      <c r="AI162">
        <f t="shared" si="200"/>
        <v>0.80533671048858224</v>
      </c>
      <c r="AJ162">
        <f t="shared" si="201"/>
        <v>0.88220415770870375</v>
      </c>
      <c r="AK162">
        <f t="shared" si="202"/>
        <v>0.44967344119549019</v>
      </c>
      <c r="AL162">
        <f t="shared" si="203"/>
        <v>1.97933862840421</v>
      </c>
      <c r="AM162">
        <f t="shared" si="204"/>
        <v>1.5225788912309111</v>
      </c>
      <c r="AN162">
        <f t="shared" si="220"/>
        <v>1.4553985012173811</v>
      </c>
      <c r="AO162">
        <f t="shared" si="220"/>
        <v>1.4553984387863703</v>
      </c>
      <c r="AP162">
        <f t="shared" si="220"/>
        <v>1.4553973322424065</v>
      </c>
      <c r="AQ162">
        <f t="shared" si="220"/>
        <v>1.4553777213132142</v>
      </c>
      <c r="AR162">
        <f t="shared" si="220"/>
        <v>1.4550307117267696</v>
      </c>
      <c r="AS162">
        <f t="shared" si="220"/>
        <v>1.4490532367966877</v>
      </c>
      <c r="AT162">
        <f t="shared" si="220"/>
        <v>1.3724792251301814</v>
      </c>
      <c r="AU162">
        <f t="shared" si="205"/>
        <v>0.96865746703612121</v>
      </c>
      <c r="AV162" s="246">
        <f t="shared" si="206"/>
        <v>5.3697021064633334E-3</v>
      </c>
      <c r="AW162" s="247">
        <f t="shared" si="207"/>
        <v>-9.5248260890886359E-4</v>
      </c>
      <c r="AX162" s="248">
        <f t="shared" si="208"/>
        <v>9.072231202738352E-8</v>
      </c>
      <c r="AY162" s="247">
        <f t="shared" si="209"/>
        <v>-2.596141845449301E-3</v>
      </c>
      <c r="BA162">
        <f t="shared" si="210"/>
        <v>2.2422345325261773E-3</v>
      </c>
      <c r="BB162">
        <f t="shared" si="211"/>
        <v>1.1684909828450851</v>
      </c>
      <c r="BC162">
        <f t="shared" si="212"/>
        <v>0.96579714503148906</v>
      </c>
      <c r="BD162">
        <f t="shared" si="213"/>
        <v>2.2600634944559786E-2</v>
      </c>
      <c r="BE162">
        <f t="shared" si="214"/>
        <v>0.13333967846998923</v>
      </c>
      <c r="BF162">
        <f t="shared" si="215"/>
        <v>6.6768794709380103E-2</v>
      </c>
      <c r="BG162">
        <f t="shared" si="221"/>
        <v>0.11235501077720872</v>
      </c>
      <c r="BH162">
        <f t="shared" si="221"/>
        <v>0.11235464221359677</v>
      </c>
      <c r="BI162">
        <f t="shared" si="221"/>
        <v>0.11235246043619217</v>
      </c>
      <c r="BJ162">
        <f t="shared" si="221"/>
        <v>0.11233954503045232</v>
      </c>
      <c r="BK162">
        <f t="shared" si="221"/>
        <v>0.11226309045523419</v>
      </c>
      <c r="BL162">
        <f t="shared" si="221"/>
        <v>0.1118105202395711</v>
      </c>
      <c r="BM162">
        <f t="shared" si="221"/>
        <v>0.10913201420857163</v>
      </c>
      <c r="BN162">
        <f t="shared" si="216"/>
        <v>9.3294881869877111E-2</v>
      </c>
    </row>
    <row r="163" spans="1:66" ht="12.95" customHeight="1">
      <c r="A163" s="47" t="s">
        <v>97</v>
      </c>
      <c r="B163" s="48"/>
      <c r="C163" s="51">
        <v>48936.345000000001</v>
      </c>
      <c r="D163" s="51">
        <v>6.0000000000000001E-3</v>
      </c>
      <c r="E163" s="58">
        <f t="shared" si="188"/>
        <v>14307.002431551402</v>
      </c>
      <c r="F163">
        <f t="shared" si="189"/>
        <v>14307</v>
      </c>
      <c r="G163">
        <f t="shared" si="190"/>
        <v>8.7901100050657988E-4</v>
      </c>
      <c r="H163" s="116"/>
      <c r="I163" s="116">
        <f t="shared" si="219"/>
        <v>8.7901100050657988E-4</v>
      </c>
      <c r="J163" s="116"/>
      <c r="K163" s="116"/>
      <c r="L163" s="116"/>
      <c r="M163" s="116"/>
      <c r="N163" s="116"/>
      <c r="O163" s="40"/>
      <c r="P163" s="116"/>
      <c r="Q163" s="293">
        <f t="shared" si="191"/>
        <v>33917.845000000001</v>
      </c>
      <c r="R163" s="8">
        <f t="shared" si="192"/>
        <v>7.7266033901157857E-7</v>
      </c>
      <c r="S163" s="8">
        <v>0.1</v>
      </c>
      <c r="T163" s="167">
        <f t="shared" si="193"/>
        <v>7.7266033901157862E-8</v>
      </c>
      <c r="U163" s="116"/>
      <c r="V163" s="116"/>
      <c r="W163" s="25"/>
      <c r="X163" s="252"/>
      <c r="Y163" s="41"/>
      <c r="Z163">
        <f t="shared" si="194"/>
        <v>14307</v>
      </c>
      <c r="AA163" s="246">
        <f t="shared" si="195"/>
        <v>3.2816570028741708E-3</v>
      </c>
      <c r="AB163" s="247">
        <f t="shared" si="196"/>
        <v>-2.402646002367591E-3</v>
      </c>
      <c r="AC163" s="247">
        <f t="shared" si="197"/>
        <v>8.7901100050657988E-4</v>
      </c>
      <c r="AD163" s="248">
        <f t="shared" si="198"/>
        <v>5.7727078126929661E-7</v>
      </c>
      <c r="AH163">
        <f t="shared" si="199"/>
        <v>4.9947506791457232E-3</v>
      </c>
      <c r="AI163">
        <f t="shared" si="200"/>
        <v>0.79497716599195223</v>
      </c>
      <c r="AJ163">
        <f t="shared" si="201"/>
        <v>0.89287009736443579</v>
      </c>
      <c r="AK163">
        <f t="shared" si="202"/>
        <v>0.44504565780974475</v>
      </c>
      <c r="AL163">
        <f t="shared" si="203"/>
        <v>2.0024946817456621</v>
      </c>
      <c r="AM163">
        <f t="shared" si="204"/>
        <v>1.5616888330706222</v>
      </c>
      <c r="AN163">
        <f t="shared" si="220"/>
        <v>1.4806262502462231</v>
      </c>
      <c r="AO163">
        <f t="shared" si="220"/>
        <v>1.4806262320130785</v>
      </c>
      <c r="AP163">
        <f t="shared" si="220"/>
        <v>1.480625818784215</v>
      </c>
      <c r="AQ163">
        <f t="shared" si="220"/>
        <v>1.4806164540330302</v>
      </c>
      <c r="AR163">
        <f t="shared" si="220"/>
        <v>1.4804044858739702</v>
      </c>
      <c r="AS163">
        <f t="shared" si="220"/>
        <v>1.4757326483585671</v>
      </c>
      <c r="AT163">
        <f t="shared" si="220"/>
        <v>1.4029718122579269</v>
      </c>
      <c r="AU163">
        <f t="shared" si="205"/>
        <v>0.99261690918740442</v>
      </c>
      <c r="AV163" s="246">
        <f t="shared" si="206"/>
        <v>5.4896279738416015E-3</v>
      </c>
      <c r="AW163" s="247">
        <f t="shared" si="207"/>
        <v>-4.6106169733350216E-3</v>
      </c>
      <c r="AX163" s="248">
        <f t="shared" si="208"/>
        <v>2.1257788874804996E-6</v>
      </c>
      <c r="AY163" s="247">
        <f t="shared" si="209"/>
        <v>-6.3237106496065731E-3</v>
      </c>
      <c r="BA163">
        <f t="shared" si="210"/>
        <v>2.2079709709674302E-3</v>
      </c>
      <c r="BB163">
        <f t="shared" si="211"/>
        <v>1.1666152122243352</v>
      </c>
      <c r="BC163">
        <f t="shared" si="212"/>
        <v>0.94641723966127633</v>
      </c>
      <c r="BD163">
        <f t="shared" si="213"/>
        <v>3.3754570882174775E-2</v>
      </c>
      <c r="BE163">
        <f t="shared" si="214"/>
        <v>0.19988467092978485</v>
      </c>
      <c r="BF163">
        <f t="shared" si="215"/>
        <v>0.10027642737571602</v>
      </c>
      <c r="BG163">
        <f t="shared" si="221"/>
        <v>0.16851768798742589</v>
      </c>
      <c r="BH163">
        <f t="shared" si="221"/>
        <v>0.16851716064210764</v>
      </c>
      <c r="BI163">
        <f t="shared" si="221"/>
        <v>0.16851401403861063</v>
      </c>
      <c r="BJ163">
        <f t="shared" si="221"/>
        <v>0.16849523868446967</v>
      </c>
      <c r="BK163">
        <f t="shared" si="221"/>
        <v>0.16838320995179265</v>
      </c>
      <c r="BL163">
        <f t="shared" si="221"/>
        <v>0.16771480150095164</v>
      </c>
      <c r="BM163">
        <f t="shared" si="221"/>
        <v>0.16372836866271487</v>
      </c>
      <c r="BN163">
        <f t="shared" si="216"/>
        <v>0.14000516903510052</v>
      </c>
    </row>
    <row r="164" spans="1:66" ht="12.95" customHeight="1">
      <c r="A164" s="47" t="s">
        <v>73</v>
      </c>
      <c r="B164" s="48"/>
      <c r="C164" s="51">
        <v>48954.614999999998</v>
      </c>
      <c r="D164" s="51" t="s">
        <v>16</v>
      </c>
      <c r="E164" s="58">
        <f t="shared" si="188"/>
        <v>14357.541553275565</v>
      </c>
      <c r="F164">
        <f t="shared" si="189"/>
        <v>14357.5</v>
      </c>
      <c r="G164">
        <f t="shared" si="190"/>
        <v>1.5021597500890493E-2</v>
      </c>
      <c r="H164" s="116"/>
      <c r="I164" s="116">
        <f t="shared" si="219"/>
        <v>1.5021597500890493E-2</v>
      </c>
      <c r="K164" s="116"/>
      <c r="L164" s="116"/>
      <c r="M164" s="116"/>
      <c r="N164" s="116"/>
      <c r="O164" s="40"/>
      <c r="P164" s="116"/>
      <c r="Q164" s="293">
        <f t="shared" si="191"/>
        <v>33936.114999999998</v>
      </c>
      <c r="R164" s="8">
        <f t="shared" si="192"/>
        <v>2.2564839147875952E-4</v>
      </c>
      <c r="S164" s="8">
        <v>0.1</v>
      </c>
      <c r="T164" s="167">
        <f t="shared" si="193"/>
        <v>2.2564839147875952E-5</v>
      </c>
      <c r="U164" s="116"/>
      <c r="V164" s="116"/>
      <c r="W164" s="25"/>
      <c r="X164" s="252"/>
      <c r="Y164" s="41"/>
      <c r="Z164">
        <f t="shared" si="194"/>
        <v>14357.5</v>
      </c>
      <c r="AA164" s="246">
        <f t="shared" si="195"/>
        <v>3.3376221010595099E-3</v>
      </c>
      <c r="AB164" s="247">
        <f t="shared" si="196"/>
        <v>1.1683975399830984E-2</v>
      </c>
      <c r="AC164" s="247">
        <f t="shared" si="197"/>
        <v>1.5021597500890493E-2</v>
      </c>
      <c r="AD164" s="248">
        <f t="shared" si="198"/>
        <v>1.365152811438556E-5</v>
      </c>
      <c r="AH164">
        <f t="shared" si="199"/>
        <v>5.0765645025128521E-3</v>
      </c>
      <c r="AI164">
        <f t="shared" si="200"/>
        <v>0.79121108082049407</v>
      </c>
      <c r="AJ164">
        <f t="shared" si="201"/>
        <v>0.89665612935833261</v>
      </c>
      <c r="AK164">
        <f t="shared" si="202"/>
        <v>0.4432913119246234</v>
      </c>
      <c r="AL164">
        <f t="shared" si="203"/>
        <v>2.0109735872447581</v>
      </c>
      <c r="AM164">
        <f t="shared" si="204"/>
        <v>1.5763650231392916</v>
      </c>
      <c r="AN164">
        <f t="shared" si="220"/>
        <v>1.4899457967578817</v>
      </c>
      <c r="AO164">
        <f t="shared" si="220"/>
        <v>1.4899457861267211</v>
      </c>
      <c r="AP164">
        <f t="shared" si="220"/>
        <v>1.4899455174845411</v>
      </c>
      <c r="AQ164">
        <f t="shared" si="220"/>
        <v>1.4899387293753901</v>
      </c>
      <c r="AR164">
        <f t="shared" si="220"/>
        <v>1.4897673942689251</v>
      </c>
      <c r="AS164">
        <f t="shared" si="220"/>
        <v>1.4855565380553881</v>
      </c>
      <c r="AT164">
        <f t="shared" si="220"/>
        <v>1.414276150227632</v>
      </c>
      <c r="AU164">
        <f t="shared" si="205"/>
        <v>1.0015464429781042</v>
      </c>
      <c r="AV164" s="246">
        <f t="shared" si="206"/>
        <v>5.5310542170832954E-3</v>
      </c>
      <c r="AW164" s="247">
        <f t="shared" si="207"/>
        <v>9.4905432838071971E-3</v>
      </c>
      <c r="AX164" s="248">
        <f t="shared" si="208"/>
        <v>9.0070411821817902E-6</v>
      </c>
      <c r="AY164" s="247">
        <f t="shared" si="209"/>
        <v>7.7516008823538549E-3</v>
      </c>
      <c r="BA164">
        <f t="shared" si="210"/>
        <v>2.1934321160237856E-3</v>
      </c>
      <c r="BB164">
        <f t="shared" si="211"/>
        <v>1.1657292211438959</v>
      </c>
      <c r="BC164">
        <f t="shared" si="212"/>
        <v>0.93813873045220797</v>
      </c>
      <c r="BD164">
        <f t="shared" si="213"/>
        <v>3.786588516115369E-2</v>
      </c>
      <c r="BE164">
        <f t="shared" si="214"/>
        <v>0.22462469461295309</v>
      </c>
      <c r="BF164">
        <f t="shared" si="215"/>
        <v>0.11278698062723624</v>
      </c>
      <c r="BG164">
        <f t="shared" si="221"/>
        <v>0.18942346250531331</v>
      </c>
      <c r="BH164">
        <f t="shared" si="221"/>
        <v>0.18942288289882647</v>
      </c>
      <c r="BI164">
        <f t="shared" si="221"/>
        <v>0.18941941135475621</v>
      </c>
      <c r="BJ164">
        <f t="shared" si="221"/>
        <v>0.18939861864371094</v>
      </c>
      <c r="BK164">
        <f t="shared" si="221"/>
        <v>0.18927408304721249</v>
      </c>
      <c r="BL164">
        <f t="shared" si="221"/>
        <v>0.18852825325583156</v>
      </c>
      <c r="BM164">
        <f t="shared" si="221"/>
        <v>0.18406376666179902</v>
      </c>
      <c r="BN164">
        <f t="shared" si="216"/>
        <v>0.15741380004501759</v>
      </c>
    </row>
    <row r="165" spans="1:66" ht="12.95" customHeight="1">
      <c r="A165" s="47" t="s">
        <v>98</v>
      </c>
      <c r="B165" s="48" t="s">
        <v>45</v>
      </c>
      <c r="C165" s="51">
        <v>49001.245000000003</v>
      </c>
      <c r="D165" s="51">
        <v>5.0000000000000001E-3</v>
      </c>
      <c r="E165" s="58">
        <f t="shared" si="188"/>
        <v>14486.53111244351</v>
      </c>
      <c r="F165">
        <f t="shared" si="189"/>
        <v>14486.5</v>
      </c>
      <c r="G165">
        <f t="shared" si="190"/>
        <v>1.1247214504692238E-2</v>
      </c>
      <c r="H165" s="116"/>
      <c r="I165" s="116">
        <f t="shared" si="219"/>
        <v>1.1247214504692238E-2</v>
      </c>
      <c r="J165" s="116"/>
      <c r="K165" s="116"/>
      <c r="L165" s="116"/>
      <c r="M165" s="116"/>
      <c r="N165" s="116"/>
      <c r="O165" s="40"/>
      <c r="P165" s="116"/>
      <c r="Q165" s="293">
        <f t="shared" si="191"/>
        <v>33982.745000000003</v>
      </c>
      <c r="R165" s="8">
        <f t="shared" si="192"/>
        <v>1.2649983411455946E-4</v>
      </c>
      <c r="S165" s="8">
        <v>0.1</v>
      </c>
      <c r="T165" s="167">
        <f t="shared" si="193"/>
        <v>1.2649983411455947E-5</v>
      </c>
      <c r="U165" s="116"/>
      <c r="W165" s="25"/>
      <c r="X165" s="252"/>
      <c r="Y165" s="41"/>
      <c r="Z165">
        <f t="shared" si="194"/>
        <v>14486.5</v>
      </c>
      <c r="AA165" s="246">
        <f t="shared" si="195"/>
        <v>3.4769248861475383E-3</v>
      </c>
      <c r="AB165" s="247">
        <f t="shared" si="196"/>
        <v>7.7702896185446995E-3</v>
      </c>
      <c r="AC165" s="247">
        <f t="shared" si="197"/>
        <v>1.1247214504692238E-2</v>
      </c>
      <c r="AD165" s="248">
        <f t="shared" si="198"/>
        <v>6.0377400756063532E-6</v>
      </c>
      <c r="AH165">
        <f t="shared" si="199"/>
        <v>5.2818250785476063E-3</v>
      </c>
      <c r="AI165">
        <f t="shared" si="200"/>
        <v>0.78181702017540877</v>
      </c>
      <c r="AJ165">
        <f t="shared" si="201"/>
        <v>0.90588215084121881</v>
      </c>
      <c r="AK165">
        <f t="shared" si="202"/>
        <v>0.4387438743901298</v>
      </c>
      <c r="AL165">
        <f t="shared" si="203"/>
        <v>2.0322736569469098</v>
      </c>
      <c r="AM165">
        <f t="shared" si="204"/>
        <v>1.6141147971786307</v>
      </c>
      <c r="AN165">
        <f t="shared" si="220"/>
        <v>1.5135539699054865</v>
      </c>
      <c r="AO165">
        <f t="shared" si="220"/>
        <v>1.5135539679336723</v>
      </c>
      <c r="AP165">
        <f t="shared" si="220"/>
        <v>1.5135538975957767</v>
      </c>
      <c r="AQ165">
        <f t="shared" si="220"/>
        <v>1.5135513885826861</v>
      </c>
      <c r="AR165">
        <f t="shared" si="220"/>
        <v>1.513461961665763</v>
      </c>
      <c r="AS165">
        <f t="shared" si="220"/>
        <v>1.510360837049407</v>
      </c>
      <c r="AT165">
        <f t="shared" si="220"/>
        <v>1.4430027356514334</v>
      </c>
      <c r="AU165">
        <f t="shared" si="205"/>
        <v>1.0243565391959306</v>
      </c>
      <c r="AV165" s="246">
        <f t="shared" si="206"/>
        <v>5.6289493159029681E-3</v>
      </c>
      <c r="AW165" s="247">
        <f t="shared" si="207"/>
        <v>5.6182651887892697E-3</v>
      </c>
      <c r="AX165" s="248">
        <f t="shared" si="208"/>
        <v>3.1564903731561335E-6</v>
      </c>
      <c r="AY165" s="247">
        <f t="shared" si="209"/>
        <v>3.8133649963892017E-3</v>
      </c>
      <c r="BA165">
        <f t="shared" si="210"/>
        <v>2.1520244297554298E-3</v>
      </c>
      <c r="BB165">
        <f t="shared" si="211"/>
        <v>1.1630161153618621</v>
      </c>
      <c r="BC165">
        <f t="shared" si="212"/>
        <v>0.91447472887046855</v>
      </c>
      <c r="BD165">
        <f t="shared" si="213"/>
        <v>4.8225990216148359E-2</v>
      </c>
      <c r="BE165">
        <f t="shared" si="214"/>
        <v>0.28763199101919662</v>
      </c>
      <c r="BF165">
        <f t="shared" si="215"/>
        <v>0.14481578515725885</v>
      </c>
      <c r="BG165">
        <f t="shared" si="221"/>
        <v>0.24274598988272678</v>
      </c>
      <c r="BH165">
        <f t="shared" si="221"/>
        <v>0.24274529699326072</v>
      </c>
      <c r="BI165">
        <f t="shared" si="221"/>
        <v>0.24274109806991104</v>
      </c>
      <c r="BJ165">
        <f t="shared" si="221"/>
        <v>0.24271565260789865</v>
      </c>
      <c r="BK165">
        <f t="shared" si="221"/>
        <v>0.24256145661846581</v>
      </c>
      <c r="BL165">
        <f t="shared" si="221"/>
        <v>0.24162717587773086</v>
      </c>
      <c r="BM165">
        <f t="shared" si="221"/>
        <v>0.23597088962434926</v>
      </c>
      <c r="BN165">
        <f t="shared" si="216"/>
        <v>0.20188337232777642</v>
      </c>
    </row>
    <row r="166" spans="1:66" ht="12.95" customHeight="1">
      <c r="A166" s="47" t="s">
        <v>99</v>
      </c>
      <c r="B166" s="48"/>
      <c r="C166" s="51">
        <v>49198.449000000001</v>
      </c>
      <c r="D166" s="51">
        <v>5.0000000000000001E-3</v>
      </c>
      <c r="E166" s="58">
        <f t="shared" si="188"/>
        <v>15032.043808693836</v>
      </c>
      <c r="F166">
        <f t="shared" si="189"/>
        <v>15032</v>
      </c>
      <c r="G166">
        <f t="shared" si="190"/>
        <v>1.583693599968683E-2</v>
      </c>
      <c r="H166" s="116"/>
      <c r="I166" s="116">
        <f t="shared" si="219"/>
        <v>1.583693599968683E-2</v>
      </c>
      <c r="J166" s="116"/>
      <c r="K166" s="116"/>
      <c r="L166" s="116"/>
      <c r="M166" s="116"/>
      <c r="N166" s="116"/>
      <c r="O166" s="40"/>
      <c r="P166" s="116"/>
      <c r="Q166" s="293">
        <f t="shared" si="191"/>
        <v>34179.949000000001</v>
      </c>
      <c r="R166" s="8">
        <f t="shared" si="192"/>
        <v>2.508085418581767E-4</v>
      </c>
      <c r="S166" s="8">
        <v>0.1</v>
      </c>
      <c r="T166" s="167">
        <f t="shared" si="193"/>
        <v>2.508085418581767E-5</v>
      </c>
      <c r="U166" s="116"/>
      <c r="V166" s="116"/>
      <c r="W166" s="25"/>
      <c r="X166" s="252"/>
      <c r="Y166" s="41"/>
      <c r="Z166">
        <f t="shared" si="194"/>
        <v>15032</v>
      </c>
      <c r="AA166" s="246">
        <f t="shared" si="195"/>
        <v>4.0093864997916978E-3</v>
      </c>
      <c r="AB166" s="247">
        <f t="shared" si="196"/>
        <v>1.1827549499895132E-2</v>
      </c>
      <c r="AC166" s="247">
        <f t="shared" si="197"/>
        <v>1.583693599968683E-2</v>
      </c>
      <c r="AD166" s="248">
        <f t="shared" si="198"/>
        <v>1.398909271724696E-5</v>
      </c>
      <c r="AH166">
        <f t="shared" si="199"/>
        <v>6.0920630954937882E-3</v>
      </c>
      <c r="AI166">
        <f t="shared" si="200"/>
        <v>0.74542778808211407</v>
      </c>
      <c r="AJ166">
        <f t="shared" si="201"/>
        <v>0.93850946067222762</v>
      </c>
      <c r="AK166">
        <f t="shared" si="202"/>
        <v>0.41868005555463816</v>
      </c>
      <c r="AL166">
        <f t="shared" si="203"/>
        <v>2.117103125028855</v>
      </c>
      <c r="AM166">
        <f t="shared" si="204"/>
        <v>1.7783799396212663</v>
      </c>
      <c r="AN166">
        <f t="shared" si="220"/>
        <v>1.6104284146617975</v>
      </c>
      <c r="AO166">
        <f t="shared" si="220"/>
        <v>1.6104284147150421</v>
      </c>
      <c r="AP166">
        <f t="shared" si="220"/>
        <v>1.6104284119725556</v>
      </c>
      <c r="AQ166">
        <f t="shared" si="220"/>
        <v>1.6104285532309959</v>
      </c>
      <c r="AR166">
        <f t="shared" si="220"/>
        <v>1.6104212767164245</v>
      </c>
      <c r="AS166">
        <f t="shared" si="220"/>
        <v>1.6107943837843153</v>
      </c>
      <c r="AT166">
        <f t="shared" si="220"/>
        <v>1.5620358598066877</v>
      </c>
      <c r="AU166">
        <f t="shared" si="205"/>
        <v>1.1208131863806168</v>
      </c>
      <c r="AV166" s="246">
        <f t="shared" si="206"/>
        <v>5.9228041375226654E-3</v>
      </c>
      <c r="AW166" s="247">
        <f t="shared" si="207"/>
        <v>9.9141318621641644E-3</v>
      </c>
      <c r="AX166" s="248">
        <f t="shared" si="208"/>
        <v>9.8290010580378688E-6</v>
      </c>
      <c r="AY166" s="247">
        <f t="shared" si="209"/>
        <v>7.8314552664620739E-3</v>
      </c>
      <c r="BA166">
        <f t="shared" si="210"/>
        <v>1.9134176377309678E-3</v>
      </c>
      <c r="BB166">
        <f t="shared" si="211"/>
        <v>1.1449558208678088</v>
      </c>
      <c r="BC166">
        <f t="shared" si="212"/>
        <v>0.77841685213537115</v>
      </c>
      <c r="BD166">
        <f t="shared" si="213"/>
        <v>8.8813343572572229E-2</v>
      </c>
      <c r="BE166">
        <f t="shared" si="214"/>
        <v>0.54969998208343951</v>
      </c>
      <c r="BF166">
        <f t="shared" si="215"/>
        <v>0.28198667142541367</v>
      </c>
      <c r="BG166">
        <f t="shared" si="221"/>
        <v>0.46637107545586387</v>
      </c>
      <c r="BH166">
        <f t="shared" si="221"/>
        <v>0.46637026343200871</v>
      </c>
      <c r="BI166">
        <f t="shared" si="221"/>
        <v>0.46636491572605626</v>
      </c>
      <c r="BJ166">
        <f t="shared" si="221"/>
        <v>0.46632969795900914</v>
      </c>
      <c r="BK166">
        <f t="shared" si="221"/>
        <v>0.46609778398391216</v>
      </c>
      <c r="BL166">
        <f t="shared" si="221"/>
        <v>0.46457127230988171</v>
      </c>
      <c r="BM166">
        <f t="shared" si="221"/>
        <v>0.45455225040376895</v>
      </c>
      <c r="BN166">
        <f t="shared" si="216"/>
        <v>0.3899310597715353</v>
      </c>
    </row>
    <row r="167" spans="1:66" ht="12.95" customHeight="1">
      <c r="A167" s="47" t="s">
        <v>100</v>
      </c>
      <c r="B167" s="48"/>
      <c r="C167" s="51">
        <v>49219.421999999999</v>
      </c>
      <c r="D167" s="51">
        <v>5.0000000000000001E-3</v>
      </c>
      <c r="E167" s="58">
        <f t="shared" si="188"/>
        <v>15090.060064847145</v>
      </c>
      <c r="F167">
        <f t="shared" si="189"/>
        <v>15090</v>
      </c>
      <c r="G167">
        <f t="shared" si="190"/>
        <v>2.1713570000429172E-2</v>
      </c>
      <c r="H167" s="116"/>
      <c r="I167" s="116">
        <f t="shared" si="219"/>
        <v>2.1713570000429172E-2</v>
      </c>
      <c r="J167" s="116"/>
      <c r="K167" s="116"/>
      <c r="L167" s="116"/>
      <c r="M167" s="116"/>
      <c r="N167" s="116"/>
      <c r="O167" s="40"/>
      <c r="P167" s="116"/>
      <c r="Q167" s="293">
        <f t="shared" si="191"/>
        <v>34200.921999999999</v>
      </c>
      <c r="R167" s="8">
        <f t="shared" si="192"/>
        <v>4.7147912216353771E-4</v>
      </c>
      <c r="S167" s="8">
        <v>0.1</v>
      </c>
      <c r="T167" s="167">
        <f t="shared" si="193"/>
        <v>4.7147912216353773E-5</v>
      </c>
      <c r="U167" s="116"/>
      <c r="V167" s="116"/>
      <c r="W167" s="25"/>
      <c r="X167" s="252"/>
      <c r="Y167" s="41"/>
      <c r="Z167">
        <f t="shared" si="194"/>
        <v>15090</v>
      </c>
      <c r="AA167" s="246">
        <f t="shared" si="195"/>
        <v>4.0607604885588783E-3</v>
      </c>
      <c r="AB167" s="247">
        <f t="shared" si="196"/>
        <v>1.7652809511870295E-2</v>
      </c>
      <c r="AC167" s="247">
        <f t="shared" si="197"/>
        <v>2.1713570000429172E-2</v>
      </c>
      <c r="AD167" s="248">
        <f t="shared" si="198"/>
        <v>3.1162168366237833E-5</v>
      </c>
      <c r="AH167">
        <f t="shared" si="199"/>
        <v>6.172863240756124E-3</v>
      </c>
      <c r="AI167">
        <f t="shared" si="200"/>
        <v>0.74185261400087998</v>
      </c>
      <c r="AJ167">
        <f t="shared" si="201"/>
        <v>0.94143093171565007</v>
      </c>
      <c r="AK167">
        <f t="shared" si="202"/>
        <v>0.41648520634209962</v>
      </c>
      <c r="AL167">
        <f t="shared" si="203"/>
        <v>2.1256646694463517</v>
      </c>
      <c r="AM167">
        <f t="shared" si="204"/>
        <v>1.7963360393276351</v>
      </c>
      <c r="AN167">
        <f t="shared" si="220"/>
        <v>1.620464612825921</v>
      </c>
      <c r="AO167">
        <f t="shared" si="220"/>
        <v>1.6204646130428177</v>
      </c>
      <c r="AP167">
        <f t="shared" si="220"/>
        <v>1.620464604127096</v>
      </c>
      <c r="AQ167">
        <f t="shared" si="220"/>
        <v>1.620464970613865</v>
      </c>
      <c r="AR167">
        <f t="shared" si="220"/>
        <v>1.6204499036994788</v>
      </c>
      <c r="AS167">
        <f t="shared" si="220"/>
        <v>1.6210656106775025</v>
      </c>
      <c r="AT167">
        <f t="shared" si="220"/>
        <v>1.5744540735230099</v>
      </c>
      <c r="AU167">
        <f t="shared" si="205"/>
        <v>1.131068888556074</v>
      </c>
      <c r="AV167" s="246">
        <f t="shared" si="206"/>
        <v>5.943254853616688E-3</v>
      </c>
      <c r="AW167" s="247">
        <f t="shared" si="207"/>
        <v>1.5770315146812486E-2</v>
      </c>
      <c r="AX167" s="248">
        <f t="shared" si="208"/>
        <v>2.4870283982978332E-5</v>
      </c>
      <c r="AY167" s="247">
        <f t="shared" si="209"/>
        <v>1.3658212394615239E-2</v>
      </c>
      <c r="BA167">
        <f t="shared" si="210"/>
        <v>1.8824943650578095E-3</v>
      </c>
      <c r="BB167">
        <f t="shared" si="211"/>
        <v>1.1424746759230116</v>
      </c>
      <c r="BC167">
        <f t="shared" si="212"/>
        <v>0.76097162820404063</v>
      </c>
      <c r="BD167">
        <f t="shared" si="213"/>
        <v>9.274139701682764E-2</v>
      </c>
      <c r="BE167">
        <f t="shared" si="214"/>
        <v>0.57703047747727332</v>
      </c>
      <c r="BF167">
        <f t="shared" si="215"/>
        <v>0.29679652196735951</v>
      </c>
      <c r="BG167">
        <f t="shared" si="221"/>
        <v>0.48991930945483031</v>
      </c>
      <c r="BH167">
        <f t="shared" si="221"/>
        <v>0.48991851615124771</v>
      </c>
      <c r="BI167">
        <f t="shared" si="221"/>
        <v>0.48991322757761741</v>
      </c>
      <c r="BJ167">
        <f t="shared" si="221"/>
        <v>0.48987797158067214</v>
      </c>
      <c r="BK167">
        <f t="shared" si="221"/>
        <v>0.48964295627096122</v>
      </c>
      <c r="BL167">
        <f t="shared" si="221"/>
        <v>0.48807710281306915</v>
      </c>
      <c r="BM167">
        <f t="shared" si="221"/>
        <v>0.47767704373643027</v>
      </c>
      <c r="BN167">
        <f t="shared" si="216"/>
        <v>0.40992513103044992</v>
      </c>
    </row>
    <row r="168" spans="1:66" ht="12.95" customHeight="1">
      <c r="A168" s="47" t="s">
        <v>73</v>
      </c>
      <c r="B168" s="48"/>
      <c r="C168" s="51">
        <v>49241.650999999998</v>
      </c>
      <c r="D168" s="51" t="s">
        <v>16</v>
      </c>
      <c r="E168" s="58">
        <f t="shared" si="188"/>
        <v>15151.550712729279</v>
      </c>
      <c r="F168">
        <f t="shared" si="189"/>
        <v>15151.5</v>
      </c>
      <c r="G168">
        <f t="shared" si="190"/>
        <v>1.8332759500481188E-2</v>
      </c>
      <c r="H168" s="116"/>
      <c r="I168" s="116">
        <f t="shared" si="219"/>
        <v>1.8332759500481188E-2</v>
      </c>
      <c r="K168" s="116"/>
      <c r="L168" s="116"/>
      <c r="M168" s="116"/>
      <c r="N168" s="116"/>
      <c r="O168" s="40"/>
      <c r="P168" s="116"/>
      <c r="Q168" s="293">
        <f t="shared" si="191"/>
        <v>34223.150999999998</v>
      </c>
      <c r="R168" s="8">
        <f t="shared" si="192"/>
        <v>3.3609007090248326E-4</v>
      </c>
      <c r="S168" s="8">
        <v>0.1</v>
      </c>
      <c r="T168" s="167">
        <f t="shared" si="193"/>
        <v>3.3609007090248327E-5</v>
      </c>
      <c r="U168" s="116"/>
      <c r="V168" s="116"/>
      <c r="W168" s="25"/>
      <c r="X168" s="252"/>
      <c r="Y168" s="41"/>
      <c r="Z168">
        <f t="shared" si="194"/>
        <v>15151.5</v>
      </c>
      <c r="AA168" s="246">
        <f t="shared" si="195"/>
        <v>4.114162010217381E-3</v>
      </c>
      <c r="AB168" s="247">
        <f t="shared" si="196"/>
        <v>1.4218597490263808E-2</v>
      </c>
      <c r="AC168" s="247">
        <f t="shared" si="197"/>
        <v>1.8332759500481188E-2</v>
      </c>
      <c r="AD168" s="248">
        <f t="shared" si="198"/>
        <v>2.0216851459013628E-5</v>
      </c>
      <c r="AH168">
        <f t="shared" si="199"/>
        <v>6.2574439021494625E-3</v>
      </c>
      <c r="AI168">
        <f t="shared" si="200"/>
        <v>0.73811923476019081</v>
      </c>
      <c r="AJ168">
        <f t="shared" si="201"/>
        <v>0.94442405827374853</v>
      </c>
      <c r="AK168">
        <f t="shared" si="202"/>
        <v>0.4141478779342132</v>
      </c>
      <c r="AL168">
        <f t="shared" si="203"/>
        <v>2.1346538469101137</v>
      </c>
      <c r="AM168">
        <f t="shared" si="204"/>
        <v>1.8154886341328649</v>
      </c>
      <c r="AN168">
        <f t="shared" si="220"/>
        <v>1.6310541423738543</v>
      </c>
      <c r="AO168">
        <f t="shared" si="220"/>
        <v>1.6310541430184606</v>
      </c>
      <c r="AP168">
        <f t="shared" si="220"/>
        <v>1.6310541211736671</v>
      </c>
      <c r="AQ168">
        <f t="shared" si="220"/>
        <v>1.6310548614584479</v>
      </c>
      <c r="AR168">
        <f t="shared" si="220"/>
        <v>1.6310297693384839</v>
      </c>
      <c r="AS168">
        <f t="shared" si="220"/>
        <v>1.6318745327903632</v>
      </c>
      <c r="AT168">
        <f t="shared" si="220"/>
        <v>1.587570716554344</v>
      </c>
      <c r="AU168">
        <f t="shared" si="205"/>
        <v>1.1419434693110846</v>
      </c>
      <c r="AV168" s="246">
        <f t="shared" si="206"/>
        <v>5.9628058707132166E-3</v>
      </c>
      <c r="AW168" s="247">
        <f t="shared" si="207"/>
        <v>1.2369953629767972E-2</v>
      </c>
      <c r="AX168" s="248">
        <f t="shared" si="208"/>
        <v>1.5301575280260984E-5</v>
      </c>
      <c r="AY168" s="247">
        <f t="shared" si="209"/>
        <v>1.0226671737835891E-2</v>
      </c>
      <c r="BA168">
        <f t="shared" si="210"/>
        <v>1.8486438604958353E-3</v>
      </c>
      <c r="BB168">
        <f t="shared" si="211"/>
        <v>1.1397403836784554</v>
      </c>
      <c r="BC168">
        <f t="shared" si="212"/>
        <v>0.74194159156246253</v>
      </c>
      <c r="BD168">
        <f t="shared" si="213"/>
        <v>9.6812319305954228E-2</v>
      </c>
      <c r="BE168">
        <f t="shared" si="214"/>
        <v>0.60587826451072813</v>
      </c>
      <c r="BF168">
        <f t="shared" si="215"/>
        <v>0.31255956409757668</v>
      </c>
      <c r="BG168">
        <f t="shared" si="221"/>
        <v>0.51483164198959663</v>
      </c>
      <c r="BH168">
        <f t="shared" si="221"/>
        <v>0.51483087352821966</v>
      </c>
      <c r="BI168">
        <f t="shared" si="221"/>
        <v>0.51482567996320183</v>
      </c>
      <c r="BJ168">
        <f t="shared" si="221"/>
        <v>0.51479058020283386</v>
      </c>
      <c r="BK168">
        <f t="shared" si="221"/>
        <v>0.51455338315031096</v>
      </c>
      <c r="BL168">
        <f t="shared" si="221"/>
        <v>0.51295128599396567</v>
      </c>
      <c r="BM168">
        <f t="shared" si="221"/>
        <v>0.50216768675637924</v>
      </c>
      <c r="BN168">
        <f t="shared" si="216"/>
        <v>0.43112574107223023</v>
      </c>
    </row>
    <row r="169" spans="1:66" ht="12.95" customHeight="1">
      <c r="A169" s="44" t="s">
        <v>101</v>
      </c>
      <c r="B169" s="45" t="s">
        <v>102</v>
      </c>
      <c r="C169" s="44">
        <v>49243.446199999998</v>
      </c>
      <c r="D169" s="44">
        <v>1.1000000000000001E-3</v>
      </c>
      <c r="E169" s="58">
        <f t="shared" si="188"/>
        <v>15156.516658614295</v>
      </c>
      <c r="F169">
        <f t="shared" si="189"/>
        <v>15156.5</v>
      </c>
      <c r="G169">
        <f t="shared" si="190"/>
        <v>6.0221245003049262E-3</v>
      </c>
      <c r="H169" s="116"/>
      <c r="I169" s="116"/>
      <c r="J169" s="116"/>
      <c r="K169" s="116">
        <f>G169</f>
        <v>6.0221245003049262E-3</v>
      </c>
      <c r="L169" s="116"/>
      <c r="M169" s="116"/>
      <c r="N169" s="116"/>
      <c r="O169" s="40"/>
      <c r="P169" s="116"/>
      <c r="Q169" s="293">
        <f t="shared" si="191"/>
        <v>34224.946199999998</v>
      </c>
      <c r="R169" s="8">
        <f t="shared" si="192"/>
        <v>3.6265983497172854E-5</v>
      </c>
      <c r="S169" s="116">
        <v>1</v>
      </c>
      <c r="T169" s="167">
        <f t="shared" si="193"/>
        <v>3.6265983497172854E-5</v>
      </c>
      <c r="U169" s="116"/>
      <c r="V169" s="116"/>
      <c r="W169" s="25"/>
      <c r="X169" s="252"/>
      <c r="Y169" s="41"/>
      <c r="Z169">
        <f t="shared" si="194"/>
        <v>15156.5</v>
      </c>
      <c r="AA169" s="246">
        <f t="shared" si="195"/>
        <v>4.118455299773869E-3</v>
      </c>
      <c r="AB169" s="247">
        <f t="shared" si="196"/>
        <v>1.9036692005310572E-3</v>
      </c>
      <c r="AC169" s="247">
        <f t="shared" si="197"/>
        <v>6.0221245003049262E-3</v>
      </c>
      <c r="AD169" s="248">
        <f t="shared" si="198"/>
        <v>3.6239564250505545E-6</v>
      </c>
      <c r="AH169">
        <f t="shared" si="199"/>
        <v>6.2642710526081696E-3</v>
      </c>
      <c r="AI169">
        <f t="shared" si="200"/>
        <v>0.73781827789915311</v>
      </c>
      <c r="AJ169">
        <f t="shared" si="201"/>
        <v>0.94466274806458028</v>
      </c>
      <c r="AK169">
        <f t="shared" si="202"/>
        <v>0.41395741882014175</v>
      </c>
      <c r="AL169">
        <f t="shared" si="203"/>
        <v>2.1353807033834804</v>
      </c>
      <c r="AM169">
        <f t="shared" si="204"/>
        <v>1.8170509523532865</v>
      </c>
      <c r="AN169">
        <f t="shared" si="220"/>
        <v>1.6319127384954051</v>
      </c>
      <c r="AO169">
        <f t="shared" si="220"/>
        <v>1.6319127391915167</v>
      </c>
      <c r="AP169">
        <f t="shared" si="220"/>
        <v>1.6319127159322853</v>
      </c>
      <c r="AQ169">
        <f t="shared" si="220"/>
        <v>1.6319134930901242</v>
      </c>
      <c r="AR169">
        <f t="shared" si="220"/>
        <v>1.6318875206639598</v>
      </c>
      <c r="AS169">
        <f t="shared" si="220"/>
        <v>1.6327496219310671</v>
      </c>
      <c r="AT169">
        <f t="shared" si="220"/>
        <v>1.5886347974734134</v>
      </c>
      <c r="AU169">
        <f t="shared" si="205"/>
        <v>1.1428275815675892</v>
      </c>
      <c r="AV169" s="246">
        <f t="shared" si="206"/>
        <v>5.9643000336787504E-3</v>
      </c>
      <c r="AW169" s="247">
        <f t="shared" si="207"/>
        <v>5.782446662617579E-5</v>
      </c>
      <c r="AX169" s="248">
        <f t="shared" si="208"/>
        <v>3.3436689406017178E-9</v>
      </c>
      <c r="AY169" s="247">
        <f t="shared" si="209"/>
        <v>-2.0879912862081249E-3</v>
      </c>
      <c r="BA169">
        <f t="shared" si="210"/>
        <v>1.8458447339048812E-3</v>
      </c>
      <c r="BB169">
        <f t="shared" si="211"/>
        <v>1.1395135352848638</v>
      </c>
      <c r="BC169">
        <f t="shared" si="212"/>
        <v>0.74037119239502047</v>
      </c>
      <c r="BD169">
        <f t="shared" si="213"/>
        <v>9.7138939011701703E-2</v>
      </c>
      <c r="BE169">
        <f t="shared" si="214"/>
        <v>0.60821749439886352</v>
      </c>
      <c r="BF169">
        <f t="shared" si="215"/>
        <v>0.31384391290771485</v>
      </c>
      <c r="BG169">
        <f t="shared" si="221"/>
        <v>0.51685439168269065</v>
      </c>
      <c r="BH169">
        <f t="shared" si="221"/>
        <v>0.51685362544808355</v>
      </c>
      <c r="BI169">
        <f t="shared" si="221"/>
        <v>0.51684844098925875</v>
      </c>
      <c r="BJ169">
        <f t="shared" si="221"/>
        <v>0.51681336256091481</v>
      </c>
      <c r="BK169">
        <f t="shared" si="221"/>
        <v>0.51657603771305904</v>
      </c>
      <c r="BL169">
        <f t="shared" si="221"/>
        <v>0.51497124366220259</v>
      </c>
      <c r="BM169">
        <f t="shared" si="221"/>
        <v>0.50415741226885058</v>
      </c>
      <c r="BN169">
        <f t="shared" si="216"/>
        <v>0.43284936790489548</v>
      </c>
    </row>
    <row r="170" spans="1:66" ht="12.95" customHeight="1">
      <c r="A170" s="44" t="s">
        <v>101</v>
      </c>
      <c r="B170" s="45" t="s">
        <v>49</v>
      </c>
      <c r="C170" s="44">
        <v>49244.349000000002</v>
      </c>
      <c r="D170" s="44">
        <v>1.2999999999999999E-3</v>
      </c>
      <c r="E170" s="58">
        <f t="shared" si="188"/>
        <v>15159.014015981169</v>
      </c>
      <c r="F170">
        <f t="shared" si="189"/>
        <v>15159</v>
      </c>
      <c r="G170">
        <f t="shared" si="190"/>
        <v>5.0668070034589618E-3</v>
      </c>
      <c r="H170" s="116"/>
      <c r="I170" s="116"/>
      <c r="J170" s="116"/>
      <c r="K170" s="116">
        <f>G170</f>
        <v>5.0668070034589618E-3</v>
      </c>
      <c r="L170" s="116"/>
      <c r="M170" s="116"/>
      <c r="N170" s="116"/>
      <c r="O170" s="40"/>
      <c r="P170" s="116"/>
      <c r="Q170" s="293">
        <f t="shared" si="191"/>
        <v>34225.849000000002</v>
      </c>
      <c r="R170" s="8">
        <f t="shared" si="192"/>
        <v>2.5672533210300783E-5</v>
      </c>
      <c r="S170" s="116">
        <v>1</v>
      </c>
      <c r="T170" s="167">
        <f t="shared" si="193"/>
        <v>2.5672533210300783E-5</v>
      </c>
      <c r="U170" s="116"/>
      <c r="V170" s="116"/>
      <c r="W170" s="25"/>
      <c r="X170" s="252"/>
      <c r="Y170" s="41"/>
      <c r="Z170">
        <f t="shared" si="194"/>
        <v>15159</v>
      </c>
      <c r="AA170" s="246">
        <f t="shared" si="195"/>
        <v>4.1205992281987177E-3</v>
      </c>
      <c r="AB170" s="247">
        <f t="shared" si="196"/>
        <v>9.4620777526024415E-4</v>
      </c>
      <c r="AC170" s="247">
        <f t="shared" si="197"/>
        <v>5.0668070034589618E-3</v>
      </c>
      <c r="AD170" s="248">
        <f t="shared" si="198"/>
        <v>8.9530915396294071E-7</v>
      </c>
      <c r="AH170">
        <f t="shared" si="199"/>
        <v>6.2676818534856066E-3</v>
      </c>
      <c r="AI170">
        <f t="shared" si="200"/>
        <v>0.73766794335992147</v>
      </c>
      <c r="AJ170">
        <f t="shared" si="201"/>
        <v>0.94478183299817242</v>
      </c>
      <c r="AK170">
        <f t="shared" si="202"/>
        <v>0.4138621655321813</v>
      </c>
      <c r="AL170">
        <f t="shared" si="203"/>
        <v>2.1357439094260062</v>
      </c>
      <c r="AM170">
        <f t="shared" si="204"/>
        <v>1.8178324072524537</v>
      </c>
      <c r="AN170">
        <f t="shared" si="220"/>
        <v>1.6323419053053709</v>
      </c>
      <c r="AO170">
        <f t="shared" si="220"/>
        <v>1.6323419060283655</v>
      </c>
      <c r="AP170">
        <f t="shared" si="220"/>
        <v>1.6323418820391371</v>
      </c>
      <c r="AQ170">
        <f t="shared" si="220"/>
        <v>1.6323426780058461</v>
      </c>
      <c r="AR170">
        <f t="shared" si="220"/>
        <v>1.6323162622026031</v>
      </c>
      <c r="AS170">
        <f t="shared" si="220"/>
        <v>1.6331869596557256</v>
      </c>
      <c r="AT170">
        <f t="shared" si="220"/>
        <v>1.5891667072665352</v>
      </c>
      <c r="AU170">
        <f t="shared" si="205"/>
        <v>1.143269637695842</v>
      </c>
      <c r="AV170" s="246">
        <f t="shared" si="206"/>
        <v>5.9650417756892012E-3</v>
      </c>
      <c r="AW170" s="247">
        <f t="shared" si="207"/>
        <v>-8.9823477223023931E-4</v>
      </c>
      <c r="AX170" s="248">
        <f t="shared" si="208"/>
        <v>8.0682570604350988E-7</v>
      </c>
      <c r="AY170" s="247">
        <f t="shared" si="209"/>
        <v>-3.0453173975171282E-3</v>
      </c>
      <c r="BA170">
        <f t="shared" si="210"/>
        <v>1.8444425474904832E-3</v>
      </c>
      <c r="BB170">
        <f t="shared" si="211"/>
        <v>1.1393998587404621</v>
      </c>
      <c r="BC170">
        <f t="shared" si="212"/>
        <v>0.73958470830048917</v>
      </c>
      <c r="BD170">
        <f t="shared" si="213"/>
        <v>9.7302000920531914E-2</v>
      </c>
      <c r="BE170">
        <f t="shared" si="214"/>
        <v>0.60938675979626122</v>
      </c>
      <c r="BF170">
        <f t="shared" si="215"/>
        <v>0.31448624869009068</v>
      </c>
      <c r="BG170">
        <f t="shared" si="221"/>
        <v>0.51786561539226572</v>
      </c>
      <c r="BH170">
        <f t="shared" si="221"/>
        <v>0.51786485028211671</v>
      </c>
      <c r="BI170">
        <f t="shared" si="221"/>
        <v>0.51785967045168846</v>
      </c>
      <c r="BJ170">
        <f t="shared" si="221"/>
        <v>0.51782460316667223</v>
      </c>
      <c r="BK170">
        <f t="shared" si="221"/>
        <v>0.5175872171979623</v>
      </c>
      <c r="BL170">
        <f t="shared" si="221"/>
        <v>0.5159810888380344</v>
      </c>
      <c r="BM170">
        <f t="shared" si="221"/>
        <v>0.50515219563137159</v>
      </c>
      <c r="BN170">
        <f t="shared" si="216"/>
        <v>0.43371118132122799</v>
      </c>
    </row>
    <row r="171" spans="1:66" ht="12.95" customHeight="1">
      <c r="A171" s="47" t="s">
        <v>73</v>
      </c>
      <c r="B171" s="48"/>
      <c r="C171" s="51">
        <v>49264.593000000001</v>
      </c>
      <c r="D171" s="51" t="s">
        <v>16</v>
      </c>
      <c r="E171" s="58">
        <f t="shared" si="188"/>
        <v>15215.013686489328</v>
      </c>
      <c r="F171">
        <f t="shared" si="189"/>
        <v>15215</v>
      </c>
      <c r="G171">
        <f t="shared" si="190"/>
        <v>4.9476950007374398E-3</v>
      </c>
      <c r="H171" s="116"/>
      <c r="I171" s="116">
        <f>G171</f>
        <v>4.9476950007374398E-3</v>
      </c>
      <c r="K171" s="116"/>
      <c r="L171" s="116"/>
      <c r="M171" s="116"/>
      <c r="N171" s="116"/>
      <c r="O171" s="40"/>
      <c r="P171" s="116"/>
      <c r="Q171" s="293">
        <f t="shared" si="191"/>
        <v>34246.093000000001</v>
      </c>
      <c r="R171" s="8">
        <f t="shared" si="192"/>
        <v>2.4479685820322256E-5</v>
      </c>
      <c r="S171" s="8">
        <v>0.1</v>
      </c>
      <c r="T171" s="167">
        <f t="shared" si="193"/>
        <v>2.4479685820322256E-6</v>
      </c>
      <c r="U171" s="116"/>
      <c r="V171" s="116"/>
      <c r="W171" s="25"/>
      <c r="X171" s="252"/>
      <c r="Y171" s="41"/>
      <c r="Z171">
        <f t="shared" si="194"/>
        <v>15215</v>
      </c>
      <c r="AA171" s="246">
        <f t="shared" si="195"/>
        <v>4.1681497774540971E-3</v>
      </c>
      <c r="AB171" s="247">
        <f t="shared" si="196"/>
        <v>7.7954522328334275E-4</v>
      </c>
      <c r="AC171" s="247">
        <f t="shared" si="197"/>
        <v>4.9476950007374398E-3</v>
      </c>
      <c r="AD171" s="248">
        <f t="shared" si="198"/>
        <v>6.0769075514387677E-8</v>
      </c>
      <c r="AH171">
        <f t="shared" si="199"/>
        <v>6.3436002121772563E-3</v>
      </c>
      <c r="AI171">
        <f t="shared" si="200"/>
        <v>0.73432542685487778</v>
      </c>
      <c r="AJ171">
        <f t="shared" si="201"/>
        <v>0.94740430636774242</v>
      </c>
      <c r="AK171">
        <f t="shared" si="202"/>
        <v>0.41172444812539016</v>
      </c>
      <c r="AL171">
        <f t="shared" si="203"/>
        <v>2.143841177930228</v>
      </c>
      <c r="AM171">
        <f t="shared" si="204"/>
        <v>1.8353891215004614</v>
      </c>
      <c r="AN171">
        <f t="shared" ref="AN171:AT180" si="222">$AU171+$AB$7*SIN(AO171)</f>
        <v>1.6419324329656317</v>
      </c>
      <c r="AO171">
        <f t="shared" si="222"/>
        <v>1.641932434521419</v>
      </c>
      <c r="AP171">
        <f t="shared" si="222"/>
        <v>1.6419323898499236</v>
      </c>
      <c r="AQ171">
        <f t="shared" si="222"/>
        <v>1.6419336724965305</v>
      </c>
      <c r="AR171">
        <f t="shared" si="222"/>
        <v>1.6418968348474337</v>
      </c>
      <c r="AS171">
        <f t="shared" si="222"/>
        <v>1.6429473395583045</v>
      </c>
      <c r="AT171">
        <f t="shared" si="222"/>
        <v>1.6010586178279744</v>
      </c>
      <c r="AU171">
        <f t="shared" si="205"/>
        <v>1.1531716949686963</v>
      </c>
      <c r="AV171" s="246">
        <f t="shared" si="206"/>
        <v>5.9807299507289892E-3</v>
      </c>
      <c r="AW171" s="247">
        <f t="shared" si="207"/>
        <v>-1.0330349499915494E-3</v>
      </c>
      <c r="AX171" s="248">
        <f t="shared" si="208"/>
        <v>1.0671612079040429E-7</v>
      </c>
      <c r="AY171" s="247">
        <f t="shared" si="209"/>
        <v>-3.2084853847147085E-3</v>
      </c>
      <c r="BA171">
        <f t="shared" si="210"/>
        <v>1.8125801732748923E-3</v>
      </c>
      <c r="BB171">
        <f t="shared" si="211"/>
        <v>1.1368100835006951</v>
      </c>
      <c r="BC171">
        <f t="shared" si="212"/>
        <v>0.72174725065668233</v>
      </c>
      <c r="BD171">
        <f t="shared" si="213"/>
        <v>0.10091085696065032</v>
      </c>
      <c r="BE171">
        <f t="shared" si="214"/>
        <v>0.63551652670619252</v>
      </c>
      <c r="BF171">
        <f t="shared" si="215"/>
        <v>0.32890332615297396</v>
      </c>
      <c r="BG171">
        <f t="shared" ref="BG171:BM180" si="223">$BN171+$BB$7*SIN(BH171)</f>
        <v>0.54049029204756271</v>
      </c>
      <c r="BH171">
        <f t="shared" si="223"/>
        <v>0.54048955396072196</v>
      </c>
      <c r="BI171">
        <f t="shared" si="223"/>
        <v>0.54048449052161784</v>
      </c>
      <c r="BJ171">
        <f t="shared" si="223"/>
        <v>0.5404497546233622</v>
      </c>
      <c r="BK171">
        <f t="shared" si="223"/>
        <v>0.5402114810326808</v>
      </c>
      <c r="BL171">
        <f t="shared" si="223"/>
        <v>0.53857794106634393</v>
      </c>
      <c r="BM171">
        <f t="shared" si="223"/>
        <v>0.52742125258908901</v>
      </c>
      <c r="BN171">
        <f t="shared" si="216"/>
        <v>0.45301580184707668</v>
      </c>
    </row>
    <row r="172" spans="1:66" ht="12.95" customHeight="1">
      <c r="A172" s="44" t="s">
        <v>101</v>
      </c>
      <c r="B172" s="45" t="s">
        <v>49</v>
      </c>
      <c r="C172" s="44">
        <v>49273.268900000003</v>
      </c>
      <c r="D172" s="44">
        <v>8.0000000000000004E-4</v>
      </c>
      <c r="E172" s="58">
        <f t="shared" si="188"/>
        <v>15239.013268655001</v>
      </c>
      <c r="F172">
        <f t="shared" si="189"/>
        <v>15239</v>
      </c>
      <c r="G172">
        <f t="shared" si="190"/>
        <v>4.7966470083338208E-3</v>
      </c>
      <c r="H172" s="116"/>
      <c r="I172" s="116"/>
      <c r="J172" s="116"/>
      <c r="K172" s="116">
        <f>G172</f>
        <v>4.7966470083338208E-3</v>
      </c>
      <c r="L172" s="116"/>
      <c r="M172" s="116"/>
      <c r="N172" s="116"/>
      <c r="O172" s="40"/>
      <c r="P172" s="116"/>
      <c r="Q172" s="293">
        <f t="shared" si="191"/>
        <v>34254.768900000003</v>
      </c>
      <c r="R172" s="8">
        <f t="shared" si="192"/>
        <v>2.3007822522557794E-5</v>
      </c>
      <c r="S172" s="116">
        <v>1</v>
      </c>
      <c r="T172" s="167">
        <f t="shared" si="193"/>
        <v>2.3007822522557794E-5</v>
      </c>
      <c r="U172" s="116"/>
      <c r="V172" s="116"/>
      <c r="W172" s="25"/>
      <c r="X172" s="252"/>
      <c r="Y172" s="41"/>
      <c r="Z172">
        <f t="shared" si="194"/>
        <v>15239</v>
      </c>
      <c r="AA172" s="246">
        <f t="shared" si="195"/>
        <v>4.1882519828604463E-3</v>
      </c>
      <c r="AB172" s="247">
        <f t="shared" si="196"/>
        <v>6.0839502547337457E-4</v>
      </c>
      <c r="AC172" s="247">
        <f t="shared" si="197"/>
        <v>4.7966470083338208E-3</v>
      </c>
      <c r="AD172" s="248">
        <f t="shared" si="198"/>
        <v>3.7014450702074807E-7</v>
      </c>
      <c r="AH172">
        <f t="shared" si="199"/>
        <v>6.3758541111505343E-3</v>
      </c>
      <c r="AI172">
        <f t="shared" si="200"/>
        <v>0.7329074348771677</v>
      </c>
      <c r="AJ172">
        <f t="shared" si="201"/>
        <v>0.94850212761646013</v>
      </c>
      <c r="AK172">
        <f t="shared" si="202"/>
        <v>0.41080599028751469</v>
      </c>
      <c r="AL172">
        <f t="shared" si="203"/>
        <v>2.147289051727356</v>
      </c>
      <c r="AM172">
        <f t="shared" si="204"/>
        <v>1.8429443168366626</v>
      </c>
      <c r="AN172">
        <f t="shared" si="222"/>
        <v>1.6460293844857639</v>
      </c>
      <c r="AO172">
        <f t="shared" si="222"/>
        <v>1.6460293865602065</v>
      </c>
      <c r="AP172">
        <f t="shared" si="222"/>
        <v>1.6460293302345144</v>
      </c>
      <c r="AQ172">
        <f t="shared" si="222"/>
        <v>1.6460308595863642</v>
      </c>
      <c r="AR172">
        <f t="shared" si="222"/>
        <v>1.6459893236928593</v>
      </c>
      <c r="AS172">
        <f t="shared" si="222"/>
        <v>1.6471093879652412</v>
      </c>
      <c r="AT172">
        <f t="shared" si="222"/>
        <v>1.6061417186954214</v>
      </c>
      <c r="AU172">
        <f t="shared" si="205"/>
        <v>1.1574154337999198</v>
      </c>
      <c r="AV172" s="246">
        <f t="shared" si="206"/>
        <v>5.9869148903308371E-3</v>
      </c>
      <c r="AW172" s="247">
        <f t="shared" si="207"/>
        <v>-1.1902678819970163E-3</v>
      </c>
      <c r="AX172" s="248">
        <f t="shared" si="208"/>
        <v>1.4167376309136632E-6</v>
      </c>
      <c r="AY172" s="247">
        <f t="shared" si="209"/>
        <v>-3.3778700102871043E-3</v>
      </c>
      <c r="BA172">
        <f t="shared" si="210"/>
        <v>1.7986629074703906E-3</v>
      </c>
      <c r="BB172">
        <f t="shared" si="211"/>
        <v>1.1356752441903042</v>
      </c>
      <c r="BC172">
        <f t="shared" si="212"/>
        <v>0.71397678024100164</v>
      </c>
      <c r="BD172">
        <f t="shared" si="213"/>
        <v>0.10243157771850113</v>
      </c>
      <c r="BE172">
        <f t="shared" si="214"/>
        <v>0.64667826508330217</v>
      </c>
      <c r="BF172">
        <f t="shared" si="215"/>
        <v>0.33509935680211739</v>
      </c>
      <c r="BG172">
        <f t="shared" si="223"/>
        <v>0.550170667886825</v>
      </c>
      <c r="BH172">
        <f t="shared" si="223"/>
        <v>0.55016994238072103</v>
      </c>
      <c r="BI172">
        <f t="shared" si="223"/>
        <v>0.55016493593097127</v>
      </c>
      <c r="BJ172">
        <f t="shared" si="223"/>
        <v>0.5501303886887885</v>
      </c>
      <c r="BK172">
        <f t="shared" si="223"/>
        <v>0.54989201376522667</v>
      </c>
      <c r="BL172">
        <f t="shared" si="223"/>
        <v>0.54824818161855027</v>
      </c>
      <c r="BM172">
        <f t="shared" si="223"/>
        <v>0.5369567101255851</v>
      </c>
      <c r="BN172">
        <f t="shared" si="216"/>
        <v>0.46128921064386907</v>
      </c>
    </row>
    <row r="173" spans="1:66" ht="12.95" customHeight="1">
      <c r="A173" s="44" t="s">
        <v>101</v>
      </c>
      <c r="B173" s="45" t="s">
        <v>45</v>
      </c>
      <c r="C173" s="44">
        <v>49275.26</v>
      </c>
      <c r="D173" s="44">
        <v>1E-3</v>
      </c>
      <c r="E173" s="58">
        <f t="shared" si="188"/>
        <v>15244.521120065234</v>
      </c>
      <c r="F173">
        <f t="shared" si="189"/>
        <v>15244.5</v>
      </c>
      <c r="G173">
        <f t="shared" si="190"/>
        <v>7.6349485025275499E-3</v>
      </c>
      <c r="H173" s="116"/>
      <c r="I173" s="116"/>
      <c r="J173" s="116"/>
      <c r="K173" s="117">
        <f>G173</f>
        <v>7.6349485025275499E-3</v>
      </c>
      <c r="L173" s="116"/>
      <c r="M173" s="116"/>
      <c r="N173" s="116"/>
      <c r="O173" s="40"/>
      <c r="P173" s="116"/>
      <c r="Q173" s="293">
        <f t="shared" si="191"/>
        <v>34256.76</v>
      </c>
      <c r="R173" s="8">
        <f t="shared" si="192"/>
        <v>5.8292438636247675E-5</v>
      </c>
      <c r="S173" s="116">
        <v>1</v>
      </c>
      <c r="T173" s="167">
        <f t="shared" si="193"/>
        <v>5.8292438636247675E-5</v>
      </c>
      <c r="U173" s="116"/>
      <c r="V173" s="116"/>
      <c r="W173" s="25"/>
      <c r="X173" s="252"/>
      <c r="Y173" s="41"/>
      <c r="Z173">
        <f t="shared" si="194"/>
        <v>15244.5</v>
      </c>
      <c r="AA173" s="246">
        <f t="shared" si="195"/>
        <v>4.192835440662384E-3</v>
      </c>
      <c r="AB173" s="247">
        <f t="shared" si="196"/>
        <v>3.4421130618651659E-3</v>
      </c>
      <c r="AC173" s="247">
        <f t="shared" si="197"/>
        <v>7.6349485025275499E-3</v>
      </c>
      <c r="AD173" s="248">
        <f t="shared" si="198"/>
        <v>1.1848142330662786E-5</v>
      </c>
      <c r="AH173">
        <f t="shared" si="199"/>
        <v>6.3832218301810182E-3</v>
      </c>
      <c r="AI173">
        <f t="shared" si="200"/>
        <v>0.73258369424851888</v>
      </c>
      <c r="AJ173">
        <f t="shared" si="201"/>
        <v>0.94875153194907647</v>
      </c>
      <c r="AK173">
        <f t="shared" si="202"/>
        <v>0.41059532318114678</v>
      </c>
      <c r="AL173">
        <f t="shared" si="203"/>
        <v>2.1480773158963489</v>
      </c>
      <c r="AM173">
        <f t="shared" si="204"/>
        <v>1.844678356010703</v>
      </c>
      <c r="AN173">
        <f t="shared" si="222"/>
        <v>1.6469671555437406</v>
      </c>
      <c r="AO173">
        <f t="shared" si="222"/>
        <v>1.6469671577531362</v>
      </c>
      <c r="AP173">
        <f t="shared" si="222"/>
        <v>1.6469670985003337</v>
      </c>
      <c r="AQ173">
        <f t="shared" si="222"/>
        <v>1.6469686875591845</v>
      </c>
      <c r="AR173">
        <f t="shared" si="222"/>
        <v>1.6469260602570113</v>
      </c>
      <c r="AS173">
        <f t="shared" si="222"/>
        <v>1.6480614289659097</v>
      </c>
      <c r="AT173">
        <f t="shared" si="222"/>
        <v>1.6073054583431388</v>
      </c>
      <c r="AU173">
        <f t="shared" si="205"/>
        <v>1.1583879572820752</v>
      </c>
      <c r="AV173" s="246">
        <f t="shared" si="206"/>
        <v>5.988287169388427E-3</v>
      </c>
      <c r="AW173" s="247">
        <f t="shared" si="207"/>
        <v>1.6466613331391228E-3</v>
      </c>
      <c r="AX173" s="248">
        <f t="shared" si="208"/>
        <v>2.7114935460555132E-6</v>
      </c>
      <c r="AY173" s="247">
        <f t="shared" si="209"/>
        <v>-5.4372505637951185E-4</v>
      </c>
      <c r="BA173">
        <f t="shared" si="210"/>
        <v>1.7954517287260435E-3</v>
      </c>
      <c r="BB173">
        <f t="shared" si="211"/>
        <v>1.1354131147366098</v>
      </c>
      <c r="BC173">
        <f t="shared" si="212"/>
        <v>0.71218569513703689</v>
      </c>
      <c r="BD173">
        <f t="shared" si="213"/>
        <v>0.10277785927586611</v>
      </c>
      <c r="BE173">
        <f t="shared" si="214"/>
        <v>0.64923301417245394</v>
      </c>
      <c r="BF173">
        <f t="shared" si="215"/>
        <v>0.336520778960335</v>
      </c>
      <c r="BG173">
        <f t="shared" si="223"/>
        <v>0.55238772136121761</v>
      </c>
      <c r="BH173">
        <f t="shared" si="223"/>
        <v>0.55238699881589737</v>
      </c>
      <c r="BI173">
        <f t="shared" si="223"/>
        <v>0.55238200599590148</v>
      </c>
      <c r="BJ173">
        <f t="shared" si="223"/>
        <v>0.55234750580967595</v>
      </c>
      <c r="BK173">
        <f t="shared" si="223"/>
        <v>0.55210913094786729</v>
      </c>
      <c r="BL173">
        <f t="shared" si="223"/>
        <v>0.55046306343654883</v>
      </c>
      <c r="BM173">
        <f t="shared" si="223"/>
        <v>0.53914119279232464</v>
      </c>
      <c r="BN173">
        <f t="shared" si="216"/>
        <v>0.46318520015980069</v>
      </c>
    </row>
    <row r="174" spans="1:66" ht="12.95" customHeight="1">
      <c r="A174" s="59" t="s">
        <v>103</v>
      </c>
      <c r="B174" s="60"/>
      <c r="C174" s="61">
        <v>49549.451000000001</v>
      </c>
      <c r="D174" s="61">
        <v>6.0000000000000001E-3</v>
      </c>
      <c r="E174" s="58">
        <f t="shared" si="188"/>
        <v>16002.997985126663</v>
      </c>
      <c r="F174">
        <f t="shared" si="189"/>
        <v>16003</v>
      </c>
      <c r="G174">
        <f t="shared" si="190"/>
        <v>-7.2838099731598049E-4</v>
      </c>
      <c r="H174" s="116"/>
      <c r="I174" s="116">
        <f t="shared" ref="I174:I184" si="224">G174</f>
        <v>-7.2838099731598049E-4</v>
      </c>
      <c r="J174" s="117"/>
      <c r="K174" s="116"/>
      <c r="L174" s="116"/>
      <c r="M174" s="116"/>
      <c r="N174" s="116"/>
      <c r="O174" s="40"/>
      <c r="P174" s="116"/>
      <c r="Q174" s="293">
        <f t="shared" si="191"/>
        <v>34530.951000000001</v>
      </c>
      <c r="R174" s="8">
        <f t="shared" si="192"/>
        <v>5.3053887725102238E-7</v>
      </c>
      <c r="S174" s="8">
        <v>0.1</v>
      </c>
      <c r="T174" s="167">
        <f t="shared" si="193"/>
        <v>5.3053887725102244E-8</v>
      </c>
      <c r="U174" s="116"/>
      <c r="V174" s="116"/>
      <c r="W174" s="25"/>
      <c r="X174" s="252"/>
      <c r="Y174" s="41"/>
      <c r="Z174">
        <f t="shared" si="194"/>
        <v>16003</v>
      </c>
      <c r="AA174" s="246">
        <f t="shared" si="195"/>
        <v>4.7441963702309076E-3</v>
      </c>
      <c r="AB174" s="247">
        <f t="shared" si="196"/>
        <v>-5.4725773675468881E-3</v>
      </c>
      <c r="AC174" s="247">
        <f t="shared" si="197"/>
        <v>-7.2838099731598049E-4</v>
      </c>
      <c r="AD174" s="248">
        <f t="shared" si="198"/>
        <v>2.9949103043786428E-6</v>
      </c>
      <c r="AH174">
        <f t="shared" si="199"/>
        <v>7.3167651722160143E-3</v>
      </c>
      <c r="AI174">
        <f t="shared" si="200"/>
        <v>0.69195155119258034</v>
      </c>
      <c r="AJ174">
        <f t="shared" si="201"/>
        <v>0.97612094482682188</v>
      </c>
      <c r="AK174">
        <f t="shared" si="202"/>
        <v>0.38105925154409065</v>
      </c>
      <c r="AL174">
        <f t="shared" si="203"/>
        <v>2.2506385119729524</v>
      </c>
      <c r="AM174">
        <f t="shared" si="204"/>
        <v>2.0942896559357806</v>
      </c>
      <c r="AN174">
        <f t="shared" si="222"/>
        <v>1.7725672521838614</v>
      </c>
      <c r="AO174">
        <f t="shared" si="222"/>
        <v>1.7725673397617323</v>
      </c>
      <c r="AP174">
        <f t="shared" si="222"/>
        <v>1.7725664479128265</v>
      </c>
      <c r="AQ174">
        <f t="shared" si="222"/>
        <v>1.7725755298708648</v>
      </c>
      <c r="AR174">
        <f t="shared" si="222"/>
        <v>1.7724830267760801</v>
      </c>
      <c r="AS174">
        <f t="shared" si="222"/>
        <v>1.7734232564036121</v>
      </c>
      <c r="AT174">
        <f t="shared" si="222"/>
        <v>1.7636560176482461</v>
      </c>
      <c r="AU174">
        <f t="shared" si="205"/>
        <v>1.2925077865938706</v>
      </c>
      <c r="AV174" s="246">
        <f t="shared" si="206"/>
        <v>6.0302829165450643E-3</v>
      </c>
      <c r="AW174" s="247">
        <f t="shared" si="207"/>
        <v>-6.7586639138610448E-3</v>
      </c>
      <c r="AX174" s="248">
        <f t="shared" si="208"/>
        <v>4.5679537900527503E-6</v>
      </c>
      <c r="AY174" s="247">
        <f t="shared" si="209"/>
        <v>-9.3312327158461533E-3</v>
      </c>
      <c r="BA174">
        <f t="shared" si="210"/>
        <v>1.286086546314157E-3</v>
      </c>
      <c r="BB174">
        <f t="shared" si="211"/>
        <v>1.0934023487099842</v>
      </c>
      <c r="BC174">
        <f t="shared" si="212"/>
        <v>0.43741328803428609</v>
      </c>
      <c r="BD174">
        <f t="shared" si="213"/>
        <v>0.14204225165583131</v>
      </c>
      <c r="BE174">
        <f t="shared" si="214"/>
        <v>0.98911972502679257</v>
      </c>
      <c r="BF174">
        <f t="shared" si="215"/>
        <v>0.53925962449266196</v>
      </c>
      <c r="BG174">
        <f t="shared" si="223"/>
        <v>0.85267691708790516</v>
      </c>
      <c r="BH174">
        <f t="shared" si="223"/>
        <v>0.85267667637509448</v>
      </c>
      <c r="BI174">
        <f t="shared" si="223"/>
        <v>0.85267452436772295</v>
      </c>
      <c r="BJ174">
        <f t="shared" si="223"/>
        <v>0.85265528534581636</v>
      </c>
      <c r="BK174">
        <f t="shared" si="223"/>
        <v>0.8524833066276476</v>
      </c>
      <c r="BL174">
        <f t="shared" si="223"/>
        <v>0.8509474789344228</v>
      </c>
      <c r="BM174">
        <f t="shared" si="223"/>
        <v>0.83734906858927638</v>
      </c>
      <c r="BN174">
        <f t="shared" si="216"/>
        <v>0.72465939067509133</v>
      </c>
    </row>
    <row r="175" spans="1:66" ht="12.95" customHeight="1">
      <c r="A175" s="59" t="s">
        <v>103</v>
      </c>
      <c r="B175" s="60"/>
      <c r="C175" s="61">
        <v>49561.381000000001</v>
      </c>
      <c r="D175" s="61">
        <v>6.0000000000000001E-3</v>
      </c>
      <c r="E175" s="58">
        <f t="shared" si="188"/>
        <v>16035.999174079558</v>
      </c>
      <c r="F175">
        <f t="shared" si="189"/>
        <v>16036</v>
      </c>
      <c r="G175">
        <f t="shared" si="190"/>
        <v>-2.9857199842808768E-4</v>
      </c>
      <c r="H175" s="116"/>
      <c r="I175" s="116">
        <f t="shared" si="224"/>
        <v>-2.9857199842808768E-4</v>
      </c>
      <c r="J175" s="117"/>
      <c r="K175" s="117"/>
      <c r="L175" s="116"/>
      <c r="M175" s="116"/>
      <c r="N175" s="116"/>
      <c r="O175" s="40"/>
      <c r="P175" s="116"/>
      <c r="Q175" s="293">
        <f t="shared" si="191"/>
        <v>34542.881000000001</v>
      </c>
      <c r="R175" s="8">
        <f t="shared" si="192"/>
        <v>8.9145238245341993E-8</v>
      </c>
      <c r="S175" s="8">
        <v>0.1</v>
      </c>
      <c r="T175" s="167">
        <f t="shared" si="193"/>
        <v>8.9145238245341996E-9</v>
      </c>
      <c r="U175" s="116"/>
      <c r="V175" s="116"/>
      <c r="W175" s="25"/>
      <c r="X175" s="252"/>
      <c r="Y175" s="41"/>
      <c r="Z175">
        <f t="shared" si="194"/>
        <v>16036</v>
      </c>
      <c r="AA175" s="246">
        <f t="shared" si="195"/>
        <v>4.7646552306114757E-3</v>
      </c>
      <c r="AB175" s="247">
        <f t="shared" si="196"/>
        <v>-5.0632272290395634E-3</v>
      </c>
      <c r="AC175" s="247">
        <f t="shared" si="197"/>
        <v>-2.9857199842808768E-4</v>
      </c>
      <c r="AD175" s="248">
        <f t="shared" si="198"/>
        <v>2.5636269972887657E-6</v>
      </c>
      <c r="AH175">
        <f t="shared" si="199"/>
        <v>7.3537708185751486E-3</v>
      </c>
      <c r="AI175">
        <f t="shared" si="200"/>
        <v>0.69035083774946637</v>
      </c>
      <c r="AJ175">
        <f t="shared" si="201"/>
        <v>0.97702636527719744</v>
      </c>
      <c r="AK175">
        <f t="shared" si="202"/>
        <v>0.37975965598986777</v>
      </c>
      <c r="AL175">
        <f t="shared" si="203"/>
        <v>2.2548463755404695</v>
      </c>
      <c r="AM175">
        <f t="shared" si="204"/>
        <v>2.1056717048212961</v>
      </c>
      <c r="AN175">
        <f t="shared" si="222"/>
        <v>1.7778744746177448</v>
      </c>
      <c r="AO175">
        <f t="shared" si="222"/>
        <v>1.7778745600683135</v>
      </c>
      <c r="AP175">
        <f t="shared" si="222"/>
        <v>1.7778737118774097</v>
      </c>
      <c r="AQ175">
        <f t="shared" si="222"/>
        <v>1.7778821309535795</v>
      </c>
      <c r="AR175">
        <f t="shared" si="222"/>
        <v>1.7777985489147647</v>
      </c>
      <c r="AS175">
        <f t="shared" si="222"/>
        <v>1.7786268578221338</v>
      </c>
      <c r="AT175">
        <f t="shared" si="222"/>
        <v>1.7702685903853164</v>
      </c>
      <c r="AU175">
        <f t="shared" si="205"/>
        <v>1.2983429274868037</v>
      </c>
      <c r="AV175" s="246">
        <f t="shared" si="206"/>
        <v>6.0261111047345958E-3</v>
      </c>
      <c r="AW175" s="247">
        <f t="shared" si="207"/>
        <v>-6.3246831031626835E-3</v>
      </c>
      <c r="AX175" s="248">
        <f t="shared" si="208"/>
        <v>4.0001616355431549E-6</v>
      </c>
      <c r="AY175" s="247">
        <f t="shared" si="209"/>
        <v>-8.9137986911263564E-3</v>
      </c>
      <c r="BA175">
        <f t="shared" si="210"/>
        <v>1.2614558741231203E-3</v>
      </c>
      <c r="BB175">
        <f t="shared" si="211"/>
        <v>1.0913780637576416</v>
      </c>
      <c r="BC175">
        <f t="shared" si="212"/>
        <v>0.42461315246914122</v>
      </c>
      <c r="BD175">
        <f t="shared" si="213"/>
        <v>0.14335288439338909</v>
      </c>
      <c r="BE175">
        <f t="shared" si="214"/>
        <v>1.0033053277280559</v>
      </c>
      <c r="BF175">
        <f t="shared" si="215"/>
        <v>0.54845032644480296</v>
      </c>
      <c r="BG175">
        <f t="shared" si="223"/>
        <v>0.86547371995785216</v>
      </c>
      <c r="BH175">
        <f t="shared" si="223"/>
        <v>0.86547349627988868</v>
      </c>
      <c r="BI175">
        <f t="shared" si="223"/>
        <v>0.86547146667565444</v>
      </c>
      <c r="BJ175">
        <f t="shared" si="223"/>
        <v>0.86545305071805312</v>
      </c>
      <c r="BK175">
        <f t="shared" si="223"/>
        <v>0.86528596860871632</v>
      </c>
      <c r="BL175">
        <f t="shared" si="223"/>
        <v>0.86377158029863743</v>
      </c>
      <c r="BM175">
        <f t="shared" si="223"/>
        <v>0.85016564956402185</v>
      </c>
      <c r="BN175">
        <f t="shared" si="216"/>
        <v>0.7360353277706807</v>
      </c>
    </row>
    <row r="176" spans="1:66" ht="12.95" customHeight="1">
      <c r="A176" s="59" t="s">
        <v>73</v>
      </c>
      <c r="B176" s="60"/>
      <c r="C176" s="61">
        <v>49602.597000000002</v>
      </c>
      <c r="D176" s="61" t="s">
        <v>16</v>
      </c>
      <c r="E176" s="58">
        <f t="shared" si="188"/>
        <v>16150.012334505584</v>
      </c>
      <c r="F176">
        <f t="shared" si="189"/>
        <v>16150</v>
      </c>
      <c r="G176">
        <f t="shared" si="190"/>
        <v>4.4589500030269846E-3</v>
      </c>
      <c r="H176" s="116"/>
      <c r="I176" s="116">
        <f t="shared" si="224"/>
        <v>4.4589500030269846E-3</v>
      </c>
      <c r="J176" s="9"/>
      <c r="K176" s="117"/>
      <c r="L176" s="116"/>
      <c r="M176" s="116"/>
      <c r="N176" s="116"/>
      <c r="O176" s="40"/>
      <c r="P176" s="116"/>
      <c r="Q176" s="293">
        <f t="shared" si="191"/>
        <v>34584.097000000002</v>
      </c>
      <c r="R176" s="8">
        <f t="shared" si="192"/>
        <v>1.9882235129494346E-5</v>
      </c>
      <c r="S176" s="8">
        <v>0.1</v>
      </c>
      <c r="T176" s="167">
        <f t="shared" si="193"/>
        <v>1.9882235129494346E-6</v>
      </c>
      <c r="U176" s="116"/>
      <c r="V176" s="116"/>
      <c r="W176" s="25"/>
      <c r="X176" s="252"/>
      <c r="Y176" s="41"/>
      <c r="Z176">
        <f t="shared" si="194"/>
        <v>16150</v>
      </c>
      <c r="AA176" s="246">
        <f t="shared" si="195"/>
        <v>4.8331449399763617E-3</v>
      </c>
      <c r="AB176" s="247">
        <f t="shared" si="196"/>
        <v>-3.7419493694937703E-4</v>
      </c>
      <c r="AC176" s="247">
        <f t="shared" si="197"/>
        <v>4.4589500030269846E-3</v>
      </c>
      <c r="AD176" s="248">
        <f t="shared" si="198"/>
        <v>1.4002185083854824E-8</v>
      </c>
      <c r="AH176">
        <f t="shared" si="199"/>
        <v>7.479370315470921E-3</v>
      </c>
      <c r="AI176">
        <f t="shared" si="200"/>
        <v>0.68491897701077531</v>
      </c>
      <c r="AJ176">
        <f t="shared" si="201"/>
        <v>0.97999154285048906</v>
      </c>
      <c r="AK176">
        <f t="shared" si="202"/>
        <v>0.37526517151484179</v>
      </c>
      <c r="AL176">
        <f t="shared" si="203"/>
        <v>2.2692346892229538</v>
      </c>
      <c r="AM176">
        <f t="shared" si="204"/>
        <v>2.1453656883193699</v>
      </c>
      <c r="AN176">
        <f t="shared" si="222"/>
        <v>1.7961149379724393</v>
      </c>
      <c r="AO176">
        <f t="shared" si="222"/>
        <v>1.7961149921829693</v>
      </c>
      <c r="AP176">
        <f t="shared" si="222"/>
        <v>1.7961144969929772</v>
      </c>
      <c r="AQ176">
        <f t="shared" si="222"/>
        <v>1.7961190203018793</v>
      </c>
      <c r="AR176">
        <f t="shared" si="222"/>
        <v>1.7960776988570766</v>
      </c>
      <c r="AS176">
        <f t="shared" si="222"/>
        <v>1.796454903165791</v>
      </c>
      <c r="AT176">
        <f t="shared" si="222"/>
        <v>1.7929882271247126</v>
      </c>
      <c r="AU176">
        <f t="shared" si="205"/>
        <v>1.3185006869351152</v>
      </c>
      <c r="AV176" s="246">
        <f t="shared" si="206"/>
        <v>6.0083142637852738E-3</v>
      </c>
      <c r="AW176" s="247">
        <f t="shared" si="207"/>
        <v>-1.5493642607582892E-3</v>
      </c>
      <c r="AX176" s="248">
        <f t="shared" si="208"/>
        <v>2.4005296125150799E-7</v>
      </c>
      <c r="AY176" s="247">
        <f t="shared" si="209"/>
        <v>-4.1955896362528486E-3</v>
      </c>
      <c r="BA176">
        <f t="shared" si="210"/>
        <v>1.1751693238089126E-3</v>
      </c>
      <c r="BB176">
        <f t="shared" si="211"/>
        <v>1.0843061773747522</v>
      </c>
      <c r="BC176">
        <f t="shared" si="212"/>
        <v>0.38012924487064509</v>
      </c>
      <c r="BD176">
        <f t="shared" si="213"/>
        <v>0.14762272337433971</v>
      </c>
      <c r="BE176">
        <f t="shared" si="214"/>
        <v>1.0519038649506973</v>
      </c>
      <c r="BF176">
        <f t="shared" si="215"/>
        <v>0.5804920859503897</v>
      </c>
      <c r="BG176">
        <f t="shared" si="223"/>
        <v>0.90949715535926312</v>
      </c>
      <c r="BH176">
        <f t="shared" si="223"/>
        <v>0.90949698498370513</v>
      </c>
      <c r="BI176">
        <f t="shared" si="223"/>
        <v>0.90949535310247598</v>
      </c>
      <c r="BJ176">
        <f t="shared" si="223"/>
        <v>0.90947972288625645</v>
      </c>
      <c r="BK176">
        <f t="shared" si="223"/>
        <v>0.90933003202108642</v>
      </c>
      <c r="BL176">
        <f t="shared" si="223"/>
        <v>0.90789789459157588</v>
      </c>
      <c r="BM176">
        <f t="shared" si="223"/>
        <v>0.89432631292929909</v>
      </c>
      <c r="BN176">
        <f t="shared" si="216"/>
        <v>0.77533401955544423</v>
      </c>
    </row>
    <row r="177" spans="1:66" ht="12.95" customHeight="1">
      <c r="A177" s="59" t="s">
        <v>103</v>
      </c>
      <c r="B177" s="60"/>
      <c r="C177" s="61">
        <v>49605.474000000002</v>
      </c>
      <c r="D177" s="61">
        <v>6.0000000000000001E-3</v>
      </c>
      <c r="E177" s="58">
        <f t="shared" si="188"/>
        <v>16157.970793903529</v>
      </c>
      <c r="F177">
        <f t="shared" si="189"/>
        <v>16158</v>
      </c>
      <c r="G177">
        <f t="shared" si="190"/>
        <v>-1.0558065994700883E-2</v>
      </c>
      <c r="H177" s="116"/>
      <c r="I177" s="116">
        <f t="shared" si="224"/>
        <v>-1.0558065994700883E-2</v>
      </c>
      <c r="J177" s="117"/>
      <c r="K177" s="117"/>
      <c r="L177" s="116"/>
      <c r="M177" s="116"/>
      <c r="N177" s="116"/>
      <c r="O177" s="40"/>
      <c r="P177" s="116"/>
      <c r="Q177" s="293">
        <f t="shared" si="191"/>
        <v>34586.974000000002</v>
      </c>
      <c r="R177" s="8">
        <f t="shared" si="192"/>
        <v>1.1147275754845914E-4</v>
      </c>
      <c r="S177" s="8">
        <v>0.1</v>
      </c>
      <c r="T177" s="167">
        <f t="shared" si="193"/>
        <v>1.1147275754845914E-5</v>
      </c>
      <c r="U177" s="116"/>
      <c r="V177" s="116"/>
      <c r="W177" s="25"/>
      <c r="X177" s="252"/>
      <c r="Y177" s="41"/>
      <c r="Z177">
        <f t="shared" si="194"/>
        <v>16158</v>
      </c>
      <c r="AA177" s="246">
        <f t="shared" si="195"/>
        <v>4.8378246531298212E-3</v>
      </c>
      <c r="AB177" s="247">
        <f t="shared" si="196"/>
        <v>-1.5395890647830705E-2</v>
      </c>
      <c r="AC177" s="247">
        <f t="shared" si="197"/>
        <v>-1.0558065994700883E-2</v>
      </c>
      <c r="AD177" s="248">
        <f t="shared" si="198"/>
        <v>2.3703344883996097E-5</v>
      </c>
      <c r="AH177">
        <f t="shared" si="199"/>
        <v>7.4880547139961331E-3</v>
      </c>
      <c r="AI177">
        <f t="shared" si="200"/>
        <v>0.68454340898287369</v>
      </c>
      <c r="AJ177">
        <f t="shared" si="201"/>
        <v>0.98019033518022347</v>
      </c>
      <c r="AK177">
        <f t="shared" si="202"/>
        <v>0.37494951551356021</v>
      </c>
      <c r="AL177">
        <f t="shared" si="203"/>
        <v>2.2702359172794582</v>
      </c>
      <c r="AM177">
        <f t="shared" si="204"/>
        <v>2.1481734412002367</v>
      </c>
      <c r="AN177">
        <f t="shared" si="222"/>
        <v>1.7973895885530897</v>
      </c>
      <c r="AO177">
        <f t="shared" si="222"/>
        <v>1.7973896387779464</v>
      </c>
      <c r="AP177">
        <f t="shared" si="222"/>
        <v>1.7973891825322408</v>
      </c>
      <c r="AQ177">
        <f t="shared" si="222"/>
        <v>1.7973933270633198</v>
      </c>
      <c r="AR177">
        <f t="shared" si="222"/>
        <v>1.7973556754515951</v>
      </c>
      <c r="AS177">
        <f t="shared" si="222"/>
        <v>1.7976975016426142</v>
      </c>
      <c r="AT177">
        <f t="shared" si="222"/>
        <v>1.7945753598054424</v>
      </c>
      <c r="AU177">
        <f t="shared" si="205"/>
        <v>1.3199152665455234</v>
      </c>
      <c r="AV177" s="246">
        <f t="shared" si="206"/>
        <v>6.0068727515023932E-3</v>
      </c>
      <c r="AW177" s="247">
        <f t="shared" si="207"/>
        <v>-1.6564938746203274E-2</v>
      </c>
      <c r="AX177" s="248">
        <f t="shared" si="208"/>
        <v>2.743971956654665E-5</v>
      </c>
      <c r="AY177" s="247">
        <f t="shared" si="209"/>
        <v>-1.9215168807069589E-2</v>
      </c>
      <c r="BA177">
        <f t="shared" si="210"/>
        <v>1.1690480983725722E-3</v>
      </c>
      <c r="BB177">
        <f t="shared" si="211"/>
        <v>1.0838057477931613</v>
      </c>
      <c r="BC177">
        <f t="shared" si="212"/>
        <v>0.37699464172675812</v>
      </c>
      <c r="BD177">
        <f t="shared" si="213"/>
        <v>0.14790739209663942</v>
      </c>
      <c r="BE177">
        <f t="shared" si="214"/>
        <v>1.0552905188116071</v>
      </c>
      <c r="BF177">
        <f t="shared" si="215"/>
        <v>0.58275824477062788</v>
      </c>
      <c r="BG177">
        <f t="shared" si="223"/>
        <v>0.91257573973641193</v>
      </c>
      <c r="BH177">
        <f t="shared" si="223"/>
        <v>0.912575572771959</v>
      </c>
      <c r="BI177">
        <f t="shared" si="223"/>
        <v>0.91257396720338457</v>
      </c>
      <c r="BJ177">
        <f t="shared" si="223"/>
        <v>0.91255852785692015</v>
      </c>
      <c r="BK177">
        <f t="shared" si="223"/>
        <v>0.91241007691818776</v>
      </c>
      <c r="BL177">
        <f t="shared" si="223"/>
        <v>0.91098415631091001</v>
      </c>
      <c r="BM177">
        <f t="shared" si="223"/>
        <v>0.89741849286041742</v>
      </c>
      <c r="BN177">
        <f t="shared" si="216"/>
        <v>0.77809182248770836</v>
      </c>
    </row>
    <row r="178" spans="1:66" ht="12.95" customHeight="1">
      <c r="A178" s="59" t="s">
        <v>104</v>
      </c>
      <c r="B178" s="60"/>
      <c r="C178" s="61">
        <v>49633.341</v>
      </c>
      <c r="D178" s="61">
        <v>5.0000000000000001E-3</v>
      </c>
      <c r="E178" s="58">
        <f t="shared" si="188"/>
        <v>16235.057477269014</v>
      </c>
      <c r="F178">
        <f t="shared" si="189"/>
        <v>16235</v>
      </c>
      <c r="G178">
        <f t="shared" si="190"/>
        <v>2.0778155005245935E-2</v>
      </c>
      <c r="H178" s="116"/>
      <c r="I178" s="116">
        <f t="shared" si="224"/>
        <v>2.0778155005245935E-2</v>
      </c>
      <c r="J178" s="117"/>
      <c r="K178" s="117"/>
      <c r="L178" s="116"/>
      <c r="M178" s="116"/>
      <c r="N178" s="116"/>
      <c r="O178" s="40"/>
      <c r="P178" s="116"/>
      <c r="Q178" s="293">
        <f t="shared" si="191"/>
        <v>34614.841</v>
      </c>
      <c r="R178" s="8">
        <f t="shared" si="192"/>
        <v>4.3173172542202673E-4</v>
      </c>
      <c r="S178" s="8">
        <v>0.1</v>
      </c>
      <c r="T178" s="167">
        <f t="shared" si="193"/>
        <v>4.3173172542202675E-5</v>
      </c>
      <c r="U178" s="116"/>
      <c r="V178" s="116"/>
      <c r="W178" s="25"/>
      <c r="X178" s="252"/>
      <c r="Y178" s="41"/>
      <c r="Z178">
        <f t="shared" si="194"/>
        <v>16235</v>
      </c>
      <c r="AA178" s="246">
        <f t="shared" si="195"/>
        <v>4.8820244664084357E-3</v>
      </c>
      <c r="AB178" s="247">
        <f t="shared" si="196"/>
        <v>1.58961305388375E-2</v>
      </c>
      <c r="AC178" s="247">
        <f t="shared" si="197"/>
        <v>2.0778155005245935E-2</v>
      </c>
      <c r="AD178" s="248">
        <f t="shared" si="198"/>
        <v>2.5268696610776224E-5</v>
      </c>
      <c r="AH178">
        <f t="shared" si="199"/>
        <v>7.5707793786272482E-3</v>
      </c>
      <c r="AI178">
        <f t="shared" si="200"/>
        <v>0.68096550340936557</v>
      </c>
      <c r="AJ178">
        <f t="shared" si="201"/>
        <v>0.98204293435294721</v>
      </c>
      <c r="AK178">
        <f t="shared" si="202"/>
        <v>0.37190992186974586</v>
      </c>
      <c r="AL178">
        <f t="shared" si="203"/>
        <v>2.2798170460005793</v>
      </c>
      <c r="AM178">
        <f t="shared" si="204"/>
        <v>2.1753506669660263</v>
      </c>
      <c r="AN178">
        <f t="shared" si="222"/>
        <v>1.8096225861774033</v>
      </c>
      <c r="AO178">
        <f t="shared" si="222"/>
        <v>1.8096225819652614</v>
      </c>
      <c r="AP178">
        <f t="shared" si="222"/>
        <v>1.8096226183032798</v>
      </c>
      <c r="AQ178">
        <f t="shared" si="222"/>
        <v>1.8096223048161386</v>
      </c>
      <c r="AR178">
        <f t="shared" si="222"/>
        <v>1.8096250092482833</v>
      </c>
      <c r="AS178">
        <f t="shared" si="222"/>
        <v>1.8096016773086094</v>
      </c>
      <c r="AT178">
        <f t="shared" si="222"/>
        <v>1.8098028953760084</v>
      </c>
      <c r="AU178">
        <f t="shared" si="205"/>
        <v>1.3335305952956986</v>
      </c>
      <c r="AV178" s="246">
        <f t="shared" si="206"/>
        <v>5.9917453446747121E-3</v>
      </c>
      <c r="AW178" s="247">
        <f t="shared" si="207"/>
        <v>1.4786409660571223E-2</v>
      </c>
      <c r="AX178" s="248">
        <f t="shared" si="208"/>
        <v>2.18637910650234E-5</v>
      </c>
      <c r="AY178" s="247">
        <f t="shared" si="209"/>
        <v>1.2097654748352412E-2</v>
      </c>
      <c r="BA178">
        <f t="shared" si="210"/>
        <v>1.1097208782662761E-3</v>
      </c>
      <c r="BB178">
        <f t="shared" si="211"/>
        <v>1.0789649231762972</v>
      </c>
      <c r="BC178">
        <f t="shared" si="212"/>
        <v>0.34675851367561655</v>
      </c>
      <c r="BD178">
        <f t="shared" si="213"/>
        <v>0.15054747061230048</v>
      </c>
      <c r="BE178">
        <f t="shared" si="214"/>
        <v>1.0877269156468652</v>
      </c>
      <c r="BF178">
        <f t="shared" si="215"/>
        <v>0.60469349935570904</v>
      </c>
      <c r="BG178">
        <f t="shared" si="223"/>
        <v>0.94213421076108561</v>
      </c>
      <c r="BH178">
        <f t="shared" si="223"/>
        <v>0.94213407440842967</v>
      </c>
      <c r="BI178">
        <f t="shared" si="223"/>
        <v>0.94213271048433844</v>
      </c>
      <c r="BJ178">
        <f t="shared" si="223"/>
        <v>0.94211906740774343</v>
      </c>
      <c r="BK178">
        <f t="shared" si="223"/>
        <v>0.94198261235855552</v>
      </c>
      <c r="BL178">
        <f t="shared" si="223"/>
        <v>0.94061922449955293</v>
      </c>
      <c r="BM178">
        <f t="shared" si="223"/>
        <v>0.9271339489550936</v>
      </c>
      <c r="BN178">
        <f t="shared" si="216"/>
        <v>0.80463567571075045</v>
      </c>
    </row>
    <row r="179" spans="1:66" ht="12.95" customHeight="1">
      <c r="A179" s="59" t="s">
        <v>73</v>
      </c>
      <c r="B179" s="60"/>
      <c r="C179" s="61">
        <v>49679.597999999998</v>
      </c>
      <c r="D179" s="61" t="s">
        <v>16</v>
      </c>
      <c r="E179" s="58">
        <f t="shared" si="188"/>
        <v>16363.015230613015</v>
      </c>
      <c r="F179">
        <f t="shared" si="189"/>
        <v>16363</v>
      </c>
      <c r="G179">
        <f t="shared" si="190"/>
        <v>5.5058989964891225E-3</v>
      </c>
      <c r="H179" s="116"/>
      <c r="I179" s="116">
        <f t="shared" si="224"/>
        <v>5.5058989964891225E-3</v>
      </c>
      <c r="J179" s="9"/>
      <c r="K179" s="117"/>
      <c r="L179" s="116"/>
      <c r="M179" s="116"/>
      <c r="N179" s="116"/>
      <c r="O179" s="40"/>
      <c r="P179" s="116"/>
      <c r="Q179" s="293">
        <f t="shared" si="191"/>
        <v>34661.097999999998</v>
      </c>
      <c r="R179" s="8">
        <f t="shared" si="192"/>
        <v>3.0314923759539925E-5</v>
      </c>
      <c r="S179" s="8">
        <v>0.1</v>
      </c>
      <c r="T179" s="167">
        <f t="shared" si="193"/>
        <v>3.0314923759539925E-6</v>
      </c>
      <c r="U179" s="116"/>
      <c r="V179" s="116"/>
      <c r="W179" s="25"/>
      <c r="X179" s="252"/>
      <c r="Y179" s="41"/>
      <c r="Z179">
        <f t="shared" si="194"/>
        <v>16363</v>
      </c>
      <c r="AA179" s="246">
        <f t="shared" si="195"/>
        <v>4.9521493060224429E-3</v>
      </c>
      <c r="AB179" s="247">
        <f t="shared" si="196"/>
        <v>5.5374969046667957E-4</v>
      </c>
      <c r="AC179" s="247">
        <f t="shared" si="197"/>
        <v>5.5058989964891225E-3</v>
      </c>
      <c r="AD179" s="248">
        <f t="shared" si="198"/>
        <v>3.0663871969194346E-8</v>
      </c>
      <c r="AH179">
        <f t="shared" si="199"/>
        <v>7.7048643625827282E-3</v>
      </c>
      <c r="AI179">
        <f t="shared" si="200"/>
        <v>0.67516290973564352</v>
      </c>
      <c r="AJ179">
        <f t="shared" si="201"/>
        <v>0.9848852019999712</v>
      </c>
      <c r="AK179">
        <f t="shared" si="202"/>
        <v>0.3668526472421676</v>
      </c>
      <c r="AL179">
        <f t="shared" si="203"/>
        <v>2.2955256771485013</v>
      </c>
      <c r="AM179">
        <f t="shared" si="204"/>
        <v>2.2211563590720513</v>
      </c>
      <c r="AN179">
        <f t="shared" si="222"/>
        <v>1.8298179943673238</v>
      </c>
      <c r="AO179">
        <f t="shared" si="222"/>
        <v>1.8298178139979226</v>
      </c>
      <c r="AP179">
        <f t="shared" si="222"/>
        <v>1.8298192511310853</v>
      </c>
      <c r="AQ179">
        <f t="shared" si="222"/>
        <v>1.8298078002378722</v>
      </c>
      <c r="AR179">
        <f t="shared" si="222"/>
        <v>1.8298990257577044</v>
      </c>
      <c r="AS179">
        <f t="shared" si="222"/>
        <v>1.8291713881440803</v>
      </c>
      <c r="AT179">
        <f t="shared" si="222"/>
        <v>1.8349206928451154</v>
      </c>
      <c r="AU179">
        <f t="shared" si="205"/>
        <v>1.3561638690622244</v>
      </c>
      <c r="AV179" s="246">
        <f t="shared" si="206"/>
        <v>5.9617399201771122E-3</v>
      </c>
      <c r="AW179" s="247">
        <f t="shared" si="207"/>
        <v>-4.558409236879897E-4</v>
      </c>
      <c r="AX179" s="248">
        <f t="shared" si="208"/>
        <v>2.0779094770871967E-8</v>
      </c>
      <c r="AY179" s="247">
        <f t="shared" si="209"/>
        <v>-3.208555980248275E-3</v>
      </c>
      <c r="BA179">
        <f t="shared" si="210"/>
        <v>1.0095906141546691E-3</v>
      </c>
      <c r="BB179">
        <f t="shared" si="211"/>
        <v>1.0708361049337805</v>
      </c>
      <c r="BC179">
        <f t="shared" si="212"/>
        <v>0.29631965355622564</v>
      </c>
      <c r="BD179">
        <f t="shared" si="213"/>
        <v>0.15453881789961529</v>
      </c>
      <c r="BE179">
        <f t="shared" si="214"/>
        <v>1.1410029609086716</v>
      </c>
      <c r="BF179">
        <f t="shared" si="215"/>
        <v>0.64167628828786616</v>
      </c>
      <c r="BG179">
        <f t="shared" si="223"/>
        <v>0.99097589097839411</v>
      </c>
      <c r="BH179">
        <f t="shared" si="223"/>
        <v>0.99097579680014891</v>
      </c>
      <c r="BI179">
        <f t="shared" si="223"/>
        <v>0.99097478563801333</v>
      </c>
      <c r="BJ179">
        <f t="shared" si="223"/>
        <v>0.99096392920722054</v>
      </c>
      <c r="BK179">
        <f t="shared" si="223"/>
        <v>0.9908473795238586</v>
      </c>
      <c r="BL179">
        <f t="shared" si="223"/>
        <v>0.98959745875063643</v>
      </c>
      <c r="BM179">
        <f t="shared" si="223"/>
        <v>0.97633902761995017</v>
      </c>
      <c r="BN179">
        <f t="shared" si="216"/>
        <v>0.8487605226269761</v>
      </c>
    </row>
    <row r="180" spans="1:66" ht="12.95" customHeight="1">
      <c r="A180" s="59" t="s">
        <v>73</v>
      </c>
      <c r="B180" s="60"/>
      <c r="C180" s="61">
        <v>49713.580999999998</v>
      </c>
      <c r="D180" s="61" t="s">
        <v>16</v>
      </c>
      <c r="E180" s="58">
        <f t="shared" si="188"/>
        <v>16457.020210008337</v>
      </c>
      <c r="F180">
        <f t="shared" si="189"/>
        <v>16457</v>
      </c>
      <c r="G180">
        <f t="shared" si="190"/>
        <v>7.3059610003838316E-3</v>
      </c>
      <c r="H180" s="116"/>
      <c r="I180" s="116">
        <f t="shared" si="224"/>
        <v>7.3059610003838316E-3</v>
      </c>
      <c r="J180" s="9"/>
      <c r="K180" s="117"/>
      <c r="L180" s="116"/>
      <c r="M180" s="116"/>
      <c r="N180" s="116"/>
      <c r="O180" s="40"/>
      <c r="P180" s="116"/>
      <c r="Q180" s="293">
        <f t="shared" si="191"/>
        <v>34695.080999999998</v>
      </c>
      <c r="R180" s="8">
        <f t="shared" si="192"/>
        <v>5.337706613912952E-5</v>
      </c>
      <c r="S180" s="8">
        <v>0.1</v>
      </c>
      <c r="T180" s="167">
        <f t="shared" si="193"/>
        <v>5.3377066139129523E-6</v>
      </c>
      <c r="U180" s="116"/>
      <c r="V180" s="116"/>
      <c r="W180" s="25"/>
      <c r="X180" s="252"/>
      <c r="Y180" s="41"/>
      <c r="Z180">
        <f t="shared" si="194"/>
        <v>16457</v>
      </c>
      <c r="AA180" s="246">
        <f t="shared" si="195"/>
        <v>5.0010130017272801E-3</v>
      </c>
      <c r="AB180" s="247">
        <f t="shared" si="196"/>
        <v>2.3049479986565514E-3</v>
      </c>
      <c r="AC180" s="247">
        <f t="shared" si="197"/>
        <v>7.3059610003838316E-3</v>
      </c>
      <c r="AD180" s="248">
        <f t="shared" si="198"/>
        <v>5.3127852765108419E-7</v>
      </c>
      <c r="AH180">
        <f t="shared" si="199"/>
        <v>7.8006342392536931E-3</v>
      </c>
      <c r="AI180">
        <f t="shared" si="200"/>
        <v>0.67101377142358365</v>
      </c>
      <c r="AJ180">
        <f t="shared" si="201"/>
        <v>0.98679048105117007</v>
      </c>
      <c r="AK180">
        <f t="shared" si="202"/>
        <v>0.36313642258394557</v>
      </c>
      <c r="AL180">
        <f t="shared" si="203"/>
        <v>2.3068932271673939</v>
      </c>
      <c r="AM180">
        <f t="shared" si="204"/>
        <v>2.2553128181106454</v>
      </c>
      <c r="AN180">
        <f t="shared" si="222"/>
        <v>1.844540328670786</v>
      </c>
      <c r="AO180">
        <f t="shared" si="222"/>
        <v>1.8445399227708581</v>
      </c>
      <c r="AP180">
        <f t="shared" si="222"/>
        <v>1.8445429869502414</v>
      </c>
      <c r="AQ180">
        <f t="shared" si="222"/>
        <v>1.8445198543252155</v>
      </c>
      <c r="AR180">
        <f t="shared" si="222"/>
        <v>1.8446944439921509</v>
      </c>
      <c r="AS180">
        <f t="shared" si="222"/>
        <v>1.8433740637566784</v>
      </c>
      <c r="AT180">
        <f t="shared" si="222"/>
        <v>1.8532104634870399</v>
      </c>
      <c r="AU180">
        <f t="shared" si="205"/>
        <v>1.3727851794845174</v>
      </c>
      <c r="AV180" s="246">
        <f t="shared" si="206"/>
        <v>5.9360217457995494E-3</v>
      </c>
      <c r="AW180" s="247">
        <f t="shared" si="207"/>
        <v>1.3699392545842822E-3</v>
      </c>
      <c r="AX180" s="248">
        <f t="shared" si="208"/>
        <v>1.8767335612509389E-7</v>
      </c>
      <c r="AY180" s="247">
        <f t="shared" si="209"/>
        <v>-1.429681982942131E-3</v>
      </c>
      <c r="BA180">
        <f t="shared" si="210"/>
        <v>9.3500874407226949E-4</v>
      </c>
      <c r="BB180">
        <f t="shared" si="211"/>
        <v>1.0648179031159055</v>
      </c>
      <c r="BC180">
        <f t="shared" si="212"/>
        <v>0.25923108576712883</v>
      </c>
      <c r="BD180">
        <f t="shared" si="213"/>
        <v>0.15715800786360548</v>
      </c>
      <c r="BE180">
        <f t="shared" si="214"/>
        <v>1.1796139035824431</v>
      </c>
      <c r="BF180">
        <f t="shared" si="215"/>
        <v>0.66927608916613412</v>
      </c>
      <c r="BG180">
        <f t="shared" si="223"/>
        <v>1.0266078093342195</v>
      </c>
      <c r="BH180">
        <f t="shared" si="223"/>
        <v>1.0266077396098767</v>
      </c>
      <c r="BI180">
        <f t="shared" si="223"/>
        <v>1.0266069474061577</v>
      </c>
      <c r="BJ180">
        <f t="shared" si="223"/>
        <v>1.0265979465087869</v>
      </c>
      <c r="BK180">
        <f t="shared" si="223"/>
        <v>1.026495689090871</v>
      </c>
      <c r="BL180">
        <f t="shared" si="223"/>
        <v>1.0253351731484688</v>
      </c>
      <c r="BM180">
        <f t="shared" si="223"/>
        <v>1.0123163836508744</v>
      </c>
      <c r="BN180">
        <f t="shared" si="216"/>
        <v>0.88116470708107941</v>
      </c>
    </row>
    <row r="181" spans="1:66" ht="12.95" customHeight="1">
      <c r="A181" s="59" t="s">
        <v>105</v>
      </c>
      <c r="B181" s="60"/>
      <c r="C181" s="61">
        <v>49917.466</v>
      </c>
      <c r="D181" s="61">
        <v>4.0000000000000001E-3</v>
      </c>
      <c r="E181" s="58">
        <f t="shared" si="188"/>
        <v>17021.014125319387</v>
      </c>
      <c r="F181">
        <f t="shared" si="189"/>
        <v>17021</v>
      </c>
      <c r="G181">
        <f t="shared" si="190"/>
        <v>5.1063330029137433E-3</v>
      </c>
      <c r="H181" s="116"/>
      <c r="I181" s="116">
        <f t="shared" si="224"/>
        <v>5.1063330029137433E-3</v>
      </c>
      <c r="J181" s="117"/>
      <c r="K181" s="117"/>
      <c r="L181" s="116"/>
      <c r="M181" s="116"/>
      <c r="N181" s="116"/>
      <c r="O181" s="40"/>
      <c r="P181" s="116"/>
      <c r="Q181" s="293">
        <f t="shared" si="191"/>
        <v>34898.966</v>
      </c>
      <c r="R181" s="8">
        <f t="shared" si="192"/>
        <v>2.6074636736646087E-5</v>
      </c>
      <c r="S181" s="8">
        <v>0.1</v>
      </c>
      <c r="T181" s="167">
        <f t="shared" si="193"/>
        <v>2.607463673664609E-6</v>
      </c>
      <c r="U181" s="116"/>
      <c r="V181" s="116"/>
      <c r="W181" s="25"/>
      <c r="X181" s="252"/>
      <c r="Y181" s="41"/>
      <c r="Z181">
        <f t="shared" si="194"/>
        <v>17021</v>
      </c>
      <c r="AA181" s="246">
        <f t="shared" si="195"/>
        <v>5.248708574388446E-3</v>
      </c>
      <c r="AB181" s="247">
        <f t="shared" si="196"/>
        <v>-1.4237557147470277E-4</v>
      </c>
      <c r="AC181" s="247">
        <f t="shared" si="197"/>
        <v>5.1063330029137433E-3</v>
      </c>
      <c r="AD181" s="248">
        <f t="shared" si="198"/>
        <v>2.0270803352748199E-9</v>
      </c>
      <c r="AH181">
        <f t="shared" si="199"/>
        <v>8.3286189538522987E-3</v>
      </c>
      <c r="AI181">
        <f t="shared" si="200"/>
        <v>0.64797277209764093</v>
      </c>
      <c r="AJ181">
        <f t="shared" si="201"/>
        <v>0.99527171522466928</v>
      </c>
      <c r="AK181">
        <f t="shared" si="202"/>
        <v>0.34084722503693732</v>
      </c>
      <c r="AL181">
        <f t="shared" si="203"/>
        <v>2.3723287735294085</v>
      </c>
      <c r="AM181">
        <f t="shared" si="204"/>
        <v>2.4703948456998854</v>
      </c>
      <c r="AN181">
        <f t="shared" ref="AN181:AT190" si="225">$AU181+$AB$7*SIN(AO181)</f>
        <v>1.9310582019650477</v>
      </c>
      <c r="AO181">
        <f t="shared" si="225"/>
        <v>1.9310527861716871</v>
      </c>
      <c r="AP181">
        <f t="shared" si="225"/>
        <v>1.9310841386059556</v>
      </c>
      <c r="AQ181">
        <f t="shared" si="225"/>
        <v>1.930902600822878</v>
      </c>
      <c r="AR181">
        <f t="shared" si="225"/>
        <v>1.9319525359299465</v>
      </c>
      <c r="AS181">
        <f t="shared" si="225"/>
        <v>1.9258391005170057</v>
      </c>
      <c r="AT181">
        <f t="shared" si="225"/>
        <v>1.960148343446019</v>
      </c>
      <c r="AU181">
        <f t="shared" si="205"/>
        <v>1.4725130420182713</v>
      </c>
      <c r="AV181" s="246">
        <f t="shared" si="206"/>
        <v>5.7242909934127478E-3</v>
      </c>
      <c r="AW181" s="247">
        <f t="shared" si="207"/>
        <v>-6.1795799049900457E-4</v>
      </c>
      <c r="AX181" s="248">
        <f t="shared" si="208"/>
        <v>3.8187207802156784E-8</v>
      </c>
      <c r="AY181" s="247">
        <f t="shared" si="209"/>
        <v>-3.6978683699628572E-3</v>
      </c>
      <c r="BA181">
        <f t="shared" si="210"/>
        <v>4.7558241902430197E-4</v>
      </c>
      <c r="BB181">
        <f t="shared" si="211"/>
        <v>1.0285250069440335</v>
      </c>
      <c r="BC181">
        <f t="shared" si="212"/>
        <v>3.9624863587730839E-2</v>
      </c>
      <c r="BD181">
        <f t="shared" si="213"/>
        <v>0.16758974902673146</v>
      </c>
      <c r="BE181">
        <f t="shared" si="214"/>
        <v>1.4022046513772708</v>
      </c>
      <c r="BF181">
        <f t="shared" si="215"/>
        <v>0.84417450278179262</v>
      </c>
      <c r="BG181">
        <f t="shared" ref="BG181:BM190" si="226">$BN181+$BB$7*SIN(BH181)</f>
        <v>1.236159874468866</v>
      </c>
      <c r="BH181">
        <f t="shared" si="226"/>
        <v>1.2361598687438917</v>
      </c>
      <c r="BI181">
        <f t="shared" si="226"/>
        <v>1.2361597662053179</v>
      </c>
      <c r="BJ181">
        <f t="shared" si="226"/>
        <v>1.2361579296678635</v>
      </c>
      <c r="BK181">
        <f t="shared" si="226"/>
        <v>1.2361250376422903</v>
      </c>
      <c r="BL181">
        <f t="shared" si="226"/>
        <v>1.2355364738072785</v>
      </c>
      <c r="BM181">
        <f t="shared" si="226"/>
        <v>1.2251678142529787</v>
      </c>
      <c r="BN181">
        <f t="shared" si="216"/>
        <v>1.075589813805699</v>
      </c>
    </row>
    <row r="182" spans="1:66" ht="12.95" customHeight="1">
      <c r="A182" s="59" t="s">
        <v>105</v>
      </c>
      <c r="B182" s="60"/>
      <c r="C182" s="61">
        <v>49934.447</v>
      </c>
      <c r="D182" s="61">
        <v>5.0000000000000001E-3</v>
      </c>
      <c r="E182" s="58">
        <f t="shared" si="188"/>
        <v>17067.987569544792</v>
      </c>
      <c r="F182">
        <f t="shared" si="189"/>
        <v>17068</v>
      </c>
      <c r="G182">
        <f t="shared" si="190"/>
        <v>-4.4936359990970232E-3</v>
      </c>
      <c r="H182" s="116"/>
      <c r="I182" s="116">
        <f t="shared" si="224"/>
        <v>-4.4936359990970232E-3</v>
      </c>
      <c r="J182" s="117"/>
      <c r="K182" s="117"/>
      <c r="L182" s="116"/>
      <c r="M182" s="116"/>
      <c r="N182" s="116"/>
      <c r="O182" s="40"/>
      <c r="P182" s="116"/>
      <c r="Q182" s="293">
        <f t="shared" si="191"/>
        <v>34915.947</v>
      </c>
      <c r="R182" s="8">
        <f t="shared" si="192"/>
        <v>2.0192764492380702E-5</v>
      </c>
      <c r="S182" s="8">
        <v>0.1</v>
      </c>
      <c r="T182" s="167">
        <f t="shared" si="193"/>
        <v>2.0192764492380704E-6</v>
      </c>
      <c r="U182" s="116"/>
      <c r="V182" s="116"/>
      <c r="W182" s="25"/>
      <c r="X182" s="252"/>
      <c r="Y182" s="41"/>
      <c r="Z182">
        <f t="shared" si="194"/>
        <v>17068</v>
      </c>
      <c r="AA182" s="246">
        <f t="shared" si="195"/>
        <v>5.2659213953903626E-3</v>
      </c>
      <c r="AB182" s="247">
        <f t="shared" si="196"/>
        <v>-9.7595573944873858E-3</v>
      </c>
      <c r="AC182" s="247">
        <f t="shared" si="197"/>
        <v>-4.4936359990970232E-3</v>
      </c>
      <c r="AD182" s="248">
        <f t="shared" si="198"/>
        <v>9.5248960536293421E-6</v>
      </c>
      <c r="AH182">
        <f t="shared" si="199"/>
        <v>8.3691003743598877E-3</v>
      </c>
      <c r="AI182">
        <f t="shared" si="200"/>
        <v>0.64618710048125205</v>
      </c>
      <c r="AJ182">
        <f t="shared" si="201"/>
        <v>0.99576822235214757</v>
      </c>
      <c r="AK182">
        <f t="shared" si="202"/>
        <v>0.33899326266776503</v>
      </c>
      <c r="AL182">
        <f t="shared" si="203"/>
        <v>2.3775819690722542</v>
      </c>
      <c r="AM182">
        <f t="shared" si="204"/>
        <v>2.4891730675654715</v>
      </c>
      <c r="AN182">
        <f t="shared" si="225"/>
        <v>1.9381351283105763</v>
      </c>
      <c r="AO182">
        <f t="shared" si="225"/>
        <v>1.9381288316830545</v>
      </c>
      <c r="AP182">
        <f t="shared" si="225"/>
        <v>1.9381646119412017</v>
      </c>
      <c r="AQ182">
        <f t="shared" si="225"/>
        <v>1.9379612482044366</v>
      </c>
      <c r="AR182">
        <f t="shared" si="225"/>
        <v>1.9391156770095428</v>
      </c>
      <c r="AS182">
        <f t="shared" si="225"/>
        <v>1.9325156860859574</v>
      </c>
      <c r="AT182">
        <f t="shared" si="225"/>
        <v>1.9688417416298214</v>
      </c>
      <c r="AU182">
        <f t="shared" si="205"/>
        <v>1.4808236972294178</v>
      </c>
      <c r="AV182" s="246">
        <f t="shared" si="206"/>
        <v>5.7027350475419283E-3</v>
      </c>
      <c r="AW182" s="247">
        <f t="shared" si="207"/>
        <v>-1.0196371046638952E-2</v>
      </c>
      <c r="AX182" s="248">
        <f t="shared" si="208"/>
        <v>1.0396598252073714E-5</v>
      </c>
      <c r="AY182" s="247">
        <f t="shared" si="209"/>
        <v>-1.3299550025608477E-2</v>
      </c>
      <c r="BA182">
        <f t="shared" si="210"/>
        <v>4.3681365215156602E-4</v>
      </c>
      <c r="BB182">
        <f t="shared" si="211"/>
        <v>1.0255277637690181</v>
      </c>
      <c r="BC182">
        <f t="shared" si="212"/>
        <v>2.1775303697423986E-2</v>
      </c>
      <c r="BD182">
        <f t="shared" si="213"/>
        <v>0.16807240486455</v>
      </c>
      <c r="BE182">
        <f t="shared" si="214"/>
        <v>1.4200628667533484</v>
      </c>
      <c r="BF182">
        <f t="shared" si="215"/>
        <v>0.8595833227198274</v>
      </c>
      <c r="BG182">
        <f t="shared" si="226"/>
        <v>1.2532950452294886</v>
      </c>
      <c r="BH182">
        <f t="shared" si="226"/>
        <v>1.2532950409160777</v>
      </c>
      <c r="BI182">
        <f t="shared" si="226"/>
        <v>1.2532949596428156</v>
      </c>
      <c r="BJ182">
        <f t="shared" si="226"/>
        <v>1.2532934282962178</v>
      </c>
      <c r="BK182">
        <f t="shared" si="226"/>
        <v>1.2532645760767063</v>
      </c>
      <c r="BL182">
        <f t="shared" si="226"/>
        <v>1.2527214418102384</v>
      </c>
      <c r="BM182">
        <f t="shared" si="226"/>
        <v>1.2426591235820246</v>
      </c>
      <c r="BN182">
        <f t="shared" si="216"/>
        <v>1.0917919060327508</v>
      </c>
    </row>
    <row r="183" spans="1:66" ht="12.95" customHeight="1">
      <c r="A183" s="59" t="s">
        <v>106</v>
      </c>
      <c r="B183" s="60"/>
      <c r="C183" s="62">
        <v>49983.623</v>
      </c>
      <c r="D183" s="61"/>
      <c r="E183" s="58">
        <f t="shared" si="188"/>
        <v>17204.019964175761</v>
      </c>
      <c r="F183">
        <f t="shared" si="189"/>
        <v>17204</v>
      </c>
      <c r="G183">
        <f t="shared" si="190"/>
        <v>7.2170920029748231E-3</v>
      </c>
      <c r="H183" s="116"/>
      <c r="I183" s="8">
        <f t="shared" si="224"/>
        <v>7.2170920029748231E-3</v>
      </c>
      <c r="J183" s="9"/>
      <c r="K183" s="9"/>
      <c r="L183" s="116"/>
      <c r="M183" s="116"/>
      <c r="N183" s="116"/>
      <c r="O183" s="40"/>
      <c r="P183" s="116"/>
      <c r="Q183" s="293">
        <f t="shared" si="191"/>
        <v>34965.123</v>
      </c>
      <c r="R183" s="8">
        <f t="shared" si="192"/>
        <v>5.2086416979403143E-5</v>
      </c>
      <c r="S183" s="8">
        <v>0.1</v>
      </c>
      <c r="T183" s="167">
        <f t="shared" si="193"/>
        <v>5.2086416979403145E-6</v>
      </c>
      <c r="U183" s="116"/>
      <c r="V183" s="116"/>
      <c r="W183" s="25"/>
      <c r="X183" s="252"/>
      <c r="Y183" s="41"/>
      <c r="Z183">
        <f t="shared" si="194"/>
        <v>17204</v>
      </c>
      <c r="AA183" s="246">
        <f t="shared" si="195"/>
        <v>5.3128383923941444E-3</v>
      </c>
      <c r="AB183" s="247">
        <f t="shared" si="196"/>
        <v>1.9042536105806787E-3</v>
      </c>
      <c r="AC183" s="247">
        <f t="shared" si="197"/>
        <v>7.2170920029748231E-3</v>
      </c>
      <c r="AD183" s="248">
        <f t="shared" si="198"/>
        <v>3.6261818134095513E-7</v>
      </c>
      <c r="AH183">
        <f t="shared" si="199"/>
        <v>8.4832708020368703E-3</v>
      </c>
      <c r="AI183">
        <f t="shared" si="200"/>
        <v>0.64112885009791709</v>
      </c>
      <c r="AJ183">
        <f t="shared" si="201"/>
        <v>0.99703772917005073</v>
      </c>
      <c r="AK183">
        <f t="shared" si="202"/>
        <v>0.333633777918179</v>
      </c>
      <c r="AL183">
        <f t="shared" si="203"/>
        <v>2.3926219681477794</v>
      </c>
      <c r="AM183">
        <f t="shared" si="204"/>
        <v>2.5443201680564305</v>
      </c>
      <c r="AN183">
        <f t="shared" si="225"/>
        <v>1.9585045005392128</v>
      </c>
      <c r="AO183">
        <f t="shared" si="225"/>
        <v>1.9584950454689689</v>
      </c>
      <c r="AP183">
        <f t="shared" si="225"/>
        <v>1.9585460821044482</v>
      </c>
      <c r="AQ183">
        <f t="shared" si="225"/>
        <v>1.9582705204935735</v>
      </c>
      <c r="AR183">
        <f t="shared" si="225"/>
        <v>1.959756156366244</v>
      </c>
      <c r="AS183">
        <f t="shared" si="225"/>
        <v>1.9516815344792173</v>
      </c>
      <c r="AT183">
        <f t="shared" si="225"/>
        <v>1.993807147539898</v>
      </c>
      <c r="AU183">
        <f t="shared" si="205"/>
        <v>1.5048715506063512</v>
      </c>
      <c r="AV183" s="246">
        <f t="shared" si="206"/>
        <v>5.6374296318924301E-3</v>
      </c>
      <c r="AW183" s="247">
        <f t="shared" si="207"/>
        <v>1.579662371082393E-3</v>
      </c>
      <c r="AX183" s="248">
        <f t="shared" si="208"/>
        <v>2.4953332066136482E-7</v>
      </c>
      <c r="AY183" s="247">
        <f t="shared" si="209"/>
        <v>-1.5907700385603325E-3</v>
      </c>
      <c r="BA183">
        <f t="shared" si="210"/>
        <v>3.245912394982853E-4</v>
      </c>
      <c r="BB183">
        <f t="shared" si="211"/>
        <v>1.0169110793201741</v>
      </c>
      <c r="BC183">
        <f t="shared" si="212"/>
        <v>-2.9310499600772713E-2</v>
      </c>
      <c r="BD183">
        <f t="shared" si="213"/>
        <v>0.16915677756515338</v>
      </c>
      <c r="BE183">
        <f t="shared" si="214"/>
        <v>1.4711545896871276</v>
      </c>
      <c r="BF183">
        <f t="shared" si="215"/>
        <v>0.90501204198490504</v>
      </c>
      <c r="BG183">
        <f t="shared" si="226"/>
        <v>1.3025969925298495</v>
      </c>
      <c r="BH183">
        <f t="shared" si="226"/>
        <v>1.302596990807144</v>
      </c>
      <c r="BI183">
        <f t="shared" si="226"/>
        <v>1.3025969525666534</v>
      </c>
      <c r="BJ183">
        <f t="shared" si="226"/>
        <v>1.3025961037083973</v>
      </c>
      <c r="BK183">
        <f t="shared" si="226"/>
        <v>1.3025772615200903</v>
      </c>
      <c r="BL183">
        <f t="shared" si="226"/>
        <v>1.3021593517052565</v>
      </c>
      <c r="BM183">
        <f t="shared" si="226"/>
        <v>1.2930480198734451</v>
      </c>
      <c r="BN183">
        <f t="shared" si="216"/>
        <v>1.1386745558812406</v>
      </c>
    </row>
    <row r="184" spans="1:66" ht="12.95" customHeight="1">
      <c r="A184" s="59" t="s">
        <v>106</v>
      </c>
      <c r="B184" s="60"/>
      <c r="C184" s="62">
        <v>49989.599999999999</v>
      </c>
      <c r="D184" s="61"/>
      <c r="E184" s="58">
        <f t="shared" si="188"/>
        <v>17220.553753477641</v>
      </c>
      <c r="F184">
        <f t="shared" si="189"/>
        <v>17220.5</v>
      </c>
      <c r="G184">
        <f t="shared" si="190"/>
        <v>1.9431996501225512E-2</v>
      </c>
      <c r="H184" s="116"/>
      <c r="I184" s="8">
        <f t="shared" si="224"/>
        <v>1.9431996501225512E-2</v>
      </c>
      <c r="J184" s="9"/>
      <c r="K184" s="9"/>
      <c r="L184" s="116"/>
      <c r="M184" s="116"/>
      <c r="N184" s="116"/>
      <c r="O184" s="40"/>
      <c r="P184" s="116"/>
      <c r="Q184" s="293">
        <f t="shared" si="191"/>
        <v>34971.1</v>
      </c>
      <c r="R184" s="8">
        <f t="shared" si="192"/>
        <v>3.7760248802364054E-4</v>
      </c>
      <c r="S184" s="8">
        <v>0.1</v>
      </c>
      <c r="T184" s="167">
        <f t="shared" si="193"/>
        <v>3.7760248802364058E-5</v>
      </c>
      <c r="U184" s="116"/>
      <c r="V184" s="116"/>
      <c r="W184" s="25"/>
      <c r="X184" s="252"/>
      <c r="Y184" s="41"/>
      <c r="Z184">
        <f t="shared" si="194"/>
        <v>17220.5</v>
      </c>
      <c r="AA184" s="246">
        <f t="shared" si="195"/>
        <v>5.318240427570604E-3</v>
      </c>
      <c r="AB184" s="247">
        <f t="shared" si="196"/>
        <v>1.4113756073654908E-2</v>
      </c>
      <c r="AC184" s="247">
        <f t="shared" si="197"/>
        <v>1.9431996501225512E-2</v>
      </c>
      <c r="AD184" s="248">
        <f t="shared" si="198"/>
        <v>1.9919811050663082E-5</v>
      </c>
      <c r="AH184">
        <f t="shared" si="199"/>
        <v>8.4968244773860491E-3</v>
      </c>
      <c r="AI184">
        <f t="shared" si="200"/>
        <v>0.64052597159175972</v>
      </c>
      <c r="AJ184">
        <f t="shared" si="201"/>
        <v>0.99717521769029582</v>
      </c>
      <c r="AK184">
        <f t="shared" si="202"/>
        <v>0.33298411808966449</v>
      </c>
      <c r="AL184">
        <f t="shared" si="203"/>
        <v>2.3944307354953143</v>
      </c>
      <c r="AM184">
        <f t="shared" si="204"/>
        <v>2.5510947287266643</v>
      </c>
      <c r="AN184">
        <f t="shared" si="225"/>
        <v>1.9609649811667123</v>
      </c>
      <c r="AO184">
        <f t="shared" si="225"/>
        <v>1.960955074644424</v>
      </c>
      <c r="AP184">
        <f t="shared" si="225"/>
        <v>1.9610082279785257</v>
      </c>
      <c r="AQ184">
        <f t="shared" si="225"/>
        <v>1.9607229538543329</v>
      </c>
      <c r="AR184">
        <f t="shared" si="225"/>
        <v>1.9622517096217673</v>
      </c>
      <c r="AS184">
        <f t="shared" si="225"/>
        <v>1.9539916911634074</v>
      </c>
      <c r="AT184">
        <f t="shared" si="225"/>
        <v>1.9968168153263852</v>
      </c>
      <c r="AU184">
        <f t="shared" si="205"/>
        <v>1.5077891210528174</v>
      </c>
      <c r="AV184" s="246">
        <f t="shared" si="206"/>
        <v>5.6292219088107213E-3</v>
      </c>
      <c r="AW184" s="247">
        <f t="shared" si="207"/>
        <v>1.3802774592414791E-2</v>
      </c>
      <c r="AX184" s="248">
        <f t="shared" si="208"/>
        <v>1.9051658644901129E-5</v>
      </c>
      <c r="AY184" s="247">
        <f t="shared" si="209"/>
        <v>1.0624190542599346E-2</v>
      </c>
      <c r="BA184">
        <f t="shared" si="210"/>
        <v>3.1098148124011768E-4</v>
      </c>
      <c r="BB184">
        <f t="shared" si="211"/>
        <v>1.0158721087005507</v>
      </c>
      <c r="BC184">
        <f t="shared" si="212"/>
        <v>-3.5447481676515284E-2</v>
      </c>
      <c r="BD184">
        <f t="shared" si="213"/>
        <v>0.1692574257319244</v>
      </c>
      <c r="BE184">
        <f t="shared" si="214"/>
        <v>1.4772948009738269</v>
      </c>
      <c r="BF184">
        <f t="shared" si="215"/>
        <v>0.91061228559367446</v>
      </c>
      <c r="BG184">
        <f t="shared" si="226"/>
        <v>1.3085502442193959</v>
      </c>
      <c r="BH184">
        <f t="shared" si="226"/>
        <v>1.3085502426959099</v>
      </c>
      <c r="BI184">
        <f t="shared" si="226"/>
        <v>1.308550208128255</v>
      </c>
      <c r="BJ184">
        <f t="shared" si="226"/>
        <v>1.3085494237948456</v>
      </c>
      <c r="BK184">
        <f t="shared" si="226"/>
        <v>1.3085316280373638</v>
      </c>
      <c r="BL184">
        <f t="shared" si="226"/>
        <v>1.3081281762626724</v>
      </c>
      <c r="BM184">
        <f t="shared" si="226"/>
        <v>1.2991384481617756</v>
      </c>
      <c r="BN184">
        <f t="shared" si="216"/>
        <v>1.1443625244290352</v>
      </c>
    </row>
    <row r="185" spans="1:66" ht="12.95" customHeight="1">
      <c r="A185" s="63" t="s">
        <v>107</v>
      </c>
      <c r="B185" s="64"/>
      <c r="C185" s="63">
        <v>50001.335099999997</v>
      </c>
      <c r="D185" s="63"/>
      <c r="E185" s="58">
        <f t="shared" si="188"/>
        <v>17253.015803140763</v>
      </c>
      <c r="F185">
        <f t="shared" si="189"/>
        <v>17253</v>
      </c>
      <c r="G185">
        <f t="shared" si="190"/>
        <v>5.7128689950332046E-3</v>
      </c>
      <c r="H185" s="116"/>
      <c r="I185" s="116"/>
      <c r="J185" s="117"/>
      <c r="K185" s="8">
        <f>G185</f>
        <v>5.7128689950332046E-3</v>
      </c>
      <c r="L185" s="116"/>
      <c r="M185" s="116"/>
      <c r="N185" s="116"/>
      <c r="O185" s="40"/>
      <c r="P185" s="116"/>
      <c r="Q185" s="293">
        <f t="shared" si="191"/>
        <v>34982.835099999997</v>
      </c>
      <c r="R185" s="8">
        <f t="shared" si="192"/>
        <v>3.2636872154411697E-5</v>
      </c>
      <c r="S185" s="116">
        <v>1</v>
      </c>
      <c r="T185" s="167">
        <f t="shared" si="193"/>
        <v>3.2636872154411697E-5</v>
      </c>
      <c r="U185" s="116"/>
      <c r="V185" s="116"/>
      <c r="W185" s="25"/>
      <c r="X185" s="252"/>
      <c r="Y185" s="41"/>
      <c r="Z185">
        <f t="shared" si="194"/>
        <v>17253</v>
      </c>
      <c r="AA185" s="246">
        <f t="shared" si="195"/>
        <v>5.3286984306318494E-3</v>
      </c>
      <c r="AB185" s="247">
        <f t="shared" si="196"/>
        <v>3.8417056440135516E-4</v>
      </c>
      <c r="AC185" s="247">
        <f t="shared" si="197"/>
        <v>5.7128689950332046E-3</v>
      </c>
      <c r="AD185" s="248">
        <f t="shared" si="198"/>
        <v>1.4758702255245578E-7</v>
      </c>
      <c r="AH185">
        <f t="shared" si="199"/>
        <v>8.5233338153857859E-3</v>
      </c>
      <c r="AI185">
        <f t="shared" si="200"/>
        <v>0.63934521146250567</v>
      </c>
      <c r="AJ185">
        <f t="shared" si="201"/>
        <v>0.99743577746134027</v>
      </c>
      <c r="AK185">
        <f t="shared" si="202"/>
        <v>0.33170487410494176</v>
      </c>
      <c r="AL185">
        <f t="shared" si="203"/>
        <v>2.3979835516276919</v>
      </c>
      <c r="AM185">
        <f t="shared" si="204"/>
        <v>2.5644928819115624</v>
      </c>
      <c r="AN185">
        <f t="shared" si="225"/>
        <v>1.9658046435877057</v>
      </c>
      <c r="AO185">
        <f t="shared" si="225"/>
        <v>1.9657938005900004</v>
      </c>
      <c r="AP185">
        <f t="shared" si="225"/>
        <v>1.9658513024196123</v>
      </c>
      <c r="AQ185">
        <f t="shared" si="225"/>
        <v>1.9655462721771269</v>
      </c>
      <c r="AR185">
        <f t="shared" si="225"/>
        <v>1.9671618282662544</v>
      </c>
      <c r="AS185">
        <f t="shared" si="225"/>
        <v>1.9585326816776625</v>
      </c>
      <c r="AT185">
        <f t="shared" si="225"/>
        <v>2.002732773461541</v>
      </c>
      <c r="AU185">
        <f t="shared" si="205"/>
        <v>1.5135358507200993</v>
      </c>
      <c r="AV185" s="246">
        <f t="shared" si="206"/>
        <v>5.6128817521070564E-3</v>
      </c>
      <c r="AW185" s="247">
        <f t="shared" si="207"/>
        <v>9.9987242926148114E-5</v>
      </c>
      <c r="AX185" s="248">
        <f t="shared" si="208"/>
        <v>9.9974487479725556E-9</v>
      </c>
      <c r="AY185" s="247">
        <f t="shared" si="209"/>
        <v>-3.0946481418277884E-3</v>
      </c>
      <c r="BA185">
        <f t="shared" si="210"/>
        <v>2.8418332147520683E-4</v>
      </c>
      <c r="BB185">
        <f t="shared" si="211"/>
        <v>1.0138301463219255</v>
      </c>
      <c r="BC185">
        <f t="shared" si="212"/>
        <v>-4.7494751478836771E-2</v>
      </c>
      <c r="BD185">
        <f t="shared" si="213"/>
        <v>0.16943649858490981</v>
      </c>
      <c r="BE185">
        <f t="shared" si="214"/>
        <v>1.4893525173492204</v>
      </c>
      <c r="BF185">
        <f t="shared" si="215"/>
        <v>0.92170137474726666</v>
      </c>
      <c r="BG185">
        <f t="shared" si="226"/>
        <v>1.3202585693001989</v>
      </c>
      <c r="BH185">
        <f t="shared" si="226"/>
        <v>1.3202585681143058</v>
      </c>
      <c r="BI185">
        <f t="shared" si="226"/>
        <v>1.3202585399774016</v>
      </c>
      <c r="BJ185">
        <f t="shared" si="226"/>
        <v>1.3202578723924845</v>
      </c>
      <c r="BK185">
        <f t="shared" si="226"/>
        <v>1.3202420335764338</v>
      </c>
      <c r="BL185">
        <f t="shared" si="226"/>
        <v>1.3198665361113888</v>
      </c>
      <c r="BM185">
        <f t="shared" si="226"/>
        <v>1.3111200888518688</v>
      </c>
      <c r="BN185">
        <f t="shared" si="216"/>
        <v>1.1555660988413581</v>
      </c>
    </row>
    <row r="186" spans="1:66" ht="12.95" customHeight="1">
      <c r="A186" s="59" t="s">
        <v>106</v>
      </c>
      <c r="B186" s="60"/>
      <c r="C186" s="62">
        <v>50002.597000000002</v>
      </c>
      <c r="D186" s="61"/>
      <c r="E186" s="58">
        <f t="shared" si="188"/>
        <v>17256.50651565877</v>
      </c>
      <c r="F186">
        <f t="shared" si="189"/>
        <v>17256.5</v>
      </c>
      <c r="G186">
        <f t="shared" si="190"/>
        <v>2.3554245053674094E-3</v>
      </c>
      <c r="H186" s="116"/>
      <c r="I186" s="8">
        <f>G186</f>
        <v>2.3554245053674094E-3</v>
      </c>
      <c r="J186" s="9"/>
      <c r="K186" s="9"/>
      <c r="L186" s="116"/>
      <c r="M186" s="116"/>
      <c r="N186" s="116"/>
      <c r="O186" s="40"/>
      <c r="P186" s="116"/>
      <c r="Q186" s="293">
        <f t="shared" si="191"/>
        <v>34984.097000000002</v>
      </c>
      <c r="R186" s="8">
        <f t="shared" si="192"/>
        <v>5.5480246004853054E-6</v>
      </c>
      <c r="S186" s="8">
        <v>0.1</v>
      </c>
      <c r="T186" s="167">
        <f t="shared" si="193"/>
        <v>5.5480246004853054E-7</v>
      </c>
      <c r="U186" s="116"/>
      <c r="V186" s="116"/>
      <c r="W186" s="25"/>
      <c r="X186" s="252"/>
      <c r="Y186" s="41"/>
      <c r="Z186">
        <f t="shared" si="194"/>
        <v>17256.5</v>
      </c>
      <c r="AA186" s="246">
        <f t="shared" si="195"/>
        <v>5.3298102753260726E-3</v>
      </c>
      <c r="AB186" s="247">
        <f t="shared" si="196"/>
        <v>-2.9743857699586632E-3</v>
      </c>
      <c r="AC186" s="247">
        <f t="shared" si="197"/>
        <v>2.3554245053674094E-3</v>
      </c>
      <c r="AD186" s="248">
        <f t="shared" si="198"/>
        <v>8.84697070853259E-7</v>
      </c>
      <c r="AH186">
        <f t="shared" si="199"/>
        <v>8.5261738756310119E-3</v>
      </c>
      <c r="AI186">
        <f t="shared" si="200"/>
        <v>0.63921858253447628</v>
      </c>
      <c r="AJ186">
        <f t="shared" si="201"/>
        <v>0.99746303134485403</v>
      </c>
      <c r="AK186">
        <f t="shared" si="202"/>
        <v>0.33156714072954729</v>
      </c>
      <c r="AL186">
        <f t="shared" si="203"/>
        <v>2.3983653826823992</v>
      </c>
      <c r="AM186">
        <f t="shared" si="204"/>
        <v>2.5659400855994026</v>
      </c>
      <c r="AN186">
        <f t="shared" si="225"/>
        <v>1.9663253070084823</v>
      </c>
      <c r="AO186">
        <f t="shared" si="225"/>
        <v>1.9663143593270924</v>
      </c>
      <c r="AP186">
        <f t="shared" si="225"/>
        <v>1.9663723438876815</v>
      </c>
      <c r="AQ186">
        <f t="shared" si="225"/>
        <v>1.9660651360984609</v>
      </c>
      <c r="AR186">
        <f t="shared" si="225"/>
        <v>1.9676901877784212</v>
      </c>
      <c r="AS186">
        <f t="shared" si="225"/>
        <v>1.9590209796649314</v>
      </c>
      <c r="AT186">
        <f t="shared" si="225"/>
        <v>2.0033689131370616</v>
      </c>
      <c r="AU186">
        <f t="shared" si="205"/>
        <v>1.5141547292996527</v>
      </c>
      <c r="AV186" s="246">
        <f t="shared" si="206"/>
        <v>5.6111084693701322E-3</v>
      </c>
      <c r="AW186" s="247">
        <f t="shared" si="207"/>
        <v>-3.2556839640027228E-3</v>
      </c>
      <c r="AX186" s="248">
        <f t="shared" si="208"/>
        <v>1.0599478073464482E-6</v>
      </c>
      <c r="AY186" s="247">
        <f t="shared" si="209"/>
        <v>-6.452047564307662E-3</v>
      </c>
      <c r="BA186">
        <f t="shared" si="210"/>
        <v>2.8129819404405939E-4</v>
      </c>
      <c r="BB186">
        <f t="shared" si="211"/>
        <v>1.0136106074059066</v>
      </c>
      <c r="BC186">
        <f t="shared" si="212"/>
        <v>-4.8788881232954592E-2</v>
      </c>
      <c r="BD186">
        <f t="shared" si="213"/>
        <v>0.16945427514831923</v>
      </c>
      <c r="BE186">
        <f t="shared" si="214"/>
        <v>1.4906481494662553</v>
      </c>
      <c r="BF186">
        <f t="shared" si="215"/>
        <v>0.92290024820683669</v>
      </c>
      <c r="BG186">
        <f t="shared" si="226"/>
        <v>1.3215180615708693</v>
      </c>
      <c r="BH186">
        <f t="shared" si="226"/>
        <v>1.3215180604173467</v>
      </c>
      <c r="BI186">
        <f t="shared" si="226"/>
        <v>1.3215180329130869</v>
      </c>
      <c r="BJ186">
        <f t="shared" si="226"/>
        <v>1.3215173771104041</v>
      </c>
      <c r="BK186">
        <f t="shared" si="226"/>
        <v>1.3215017408634671</v>
      </c>
      <c r="BL186">
        <f t="shared" si="226"/>
        <v>1.321129211165111</v>
      </c>
      <c r="BM186">
        <f t="shared" si="226"/>
        <v>1.3124092565326697</v>
      </c>
      <c r="BN186">
        <f t="shared" si="216"/>
        <v>1.1567726376242238</v>
      </c>
    </row>
    <row r="187" spans="1:66" ht="12.95" customHeight="1">
      <c r="A187" s="59" t="s">
        <v>105</v>
      </c>
      <c r="B187" s="60"/>
      <c r="C187" s="61">
        <v>50014.349000000002</v>
      </c>
      <c r="D187" s="61">
        <v>5.0000000000000001E-3</v>
      </c>
      <c r="E187" s="58">
        <f t="shared" si="188"/>
        <v>17289.01531470105</v>
      </c>
      <c r="F187">
        <f t="shared" si="189"/>
        <v>17289</v>
      </c>
      <c r="G187">
        <f t="shared" si="190"/>
        <v>5.536297001526691E-3</v>
      </c>
      <c r="H187" s="116"/>
      <c r="I187" s="116">
        <f>G187</f>
        <v>5.536297001526691E-3</v>
      </c>
      <c r="J187" s="117"/>
      <c r="K187" s="117"/>
      <c r="L187" s="116"/>
      <c r="M187" s="116"/>
      <c r="N187" s="116"/>
      <c r="O187" s="40"/>
      <c r="P187" s="116"/>
      <c r="Q187" s="293">
        <f t="shared" si="191"/>
        <v>34995.849000000002</v>
      </c>
      <c r="R187" s="8">
        <f t="shared" si="192"/>
        <v>3.0650584489113433E-5</v>
      </c>
      <c r="S187" s="8">
        <v>0.1</v>
      </c>
      <c r="T187" s="167">
        <f t="shared" si="193"/>
        <v>3.0650584489113436E-6</v>
      </c>
      <c r="U187" s="116"/>
      <c r="V187" s="116"/>
      <c r="W187" s="25"/>
      <c r="X187" s="252"/>
      <c r="Y187" s="41"/>
      <c r="Z187">
        <f t="shared" si="194"/>
        <v>17289</v>
      </c>
      <c r="AA187" s="246">
        <f t="shared" si="195"/>
        <v>5.340001147672014E-3</v>
      </c>
      <c r="AB187" s="247">
        <f t="shared" si="196"/>
        <v>1.9629585385467704E-4</v>
      </c>
      <c r="AC187" s="247">
        <f t="shared" si="197"/>
        <v>5.536297001526691E-3</v>
      </c>
      <c r="AD187" s="248">
        <f t="shared" si="198"/>
        <v>3.8532062240536729E-9</v>
      </c>
      <c r="AH187">
        <f t="shared" si="199"/>
        <v>8.5524088446999463E-3</v>
      </c>
      <c r="AI187">
        <f t="shared" si="200"/>
        <v>0.63804763302557133</v>
      </c>
      <c r="AJ187">
        <f t="shared" si="201"/>
        <v>0.99770867109997208</v>
      </c>
      <c r="AK187">
        <f t="shared" si="202"/>
        <v>0.33028848608694866</v>
      </c>
      <c r="AL187">
        <f t="shared" si="203"/>
        <v>2.4019037624732711</v>
      </c>
      <c r="AM187">
        <f t="shared" si="204"/>
        <v>2.5794189106251544</v>
      </c>
      <c r="AN187">
        <f t="shared" si="225"/>
        <v>1.9711551344748626</v>
      </c>
      <c r="AO187">
        <f t="shared" si="225"/>
        <v>1.9711431779904487</v>
      </c>
      <c r="AP187">
        <f t="shared" si="225"/>
        <v>1.9712057820913671</v>
      </c>
      <c r="AQ187">
        <f t="shared" si="225"/>
        <v>1.9708778845182688</v>
      </c>
      <c r="AR187">
        <f t="shared" si="225"/>
        <v>1.9725924837899602</v>
      </c>
      <c r="AS187">
        <f t="shared" si="225"/>
        <v>1.9635484467947584</v>
      </c>
      <c r="AT187">
        <f t="shared" si="225"/>
        <v>2.0092669754876136</v>
      </c>
      <c r="AU187">
        <f t="shared" si="205"/>
        <v>1.5199014589669346</v>
      </c>
      <c r="AV187" s="246">
        <f t="shared" si="206"/>
        <v>5.5945180162265181E-3</v>
      </c>
      <c r="AW187" s="247">
        <f t="shared" si="207"/>
        <v>-5.8221014699827087E-5</v>
      </c>
      <c r="AX187" s="248">
        <f t="shared" si="208"/>
        <v>3.389686552677482E-10</v>
      </c>
      <c r="AY187" s="247">
        <f t="shared" si="209"/>
        <v>-3.2706287117277594E-3</v>
      </c>
      <c r="BA187">
        <f t="shared" si="210"/>
        <v>2.5451686855450429E-4</v>
      </c>
      <c r="BB187">
        <f t="shared" si="211"/>
        <v>1.011575526488234</v>
      </c>
      <c r="BC187">
        <f t="shared" si="212"/>
        <v>-6.0774900754269702E-2</v>
      </c>
      <c r="BD187">
        <f t="shared" si="213"/>
        <v>0.16960544562755112</v>
      </c>
      <c r="BE187">
        <f t="shared" si="214"/>
        <v>1.5026522676506355</v>
      </c>
      <c r="BF187">
        <f t="shared" si="215"/>
        <v>0.93407657357689877</v>
      </c>
      <c r="BG187">
        <f t="shared" si="226"/>
        <v>1.3332003351215203</v>
      </c>
      <c r="BH187">
        <f t="shared" si="226"/>
        <v>1.3332003342355327</v>
      </c>
      <c r="BI187">
        <f t="shared" si="226"/>
        <v>1.3332003120926901</v>
      </c>
      <c r="BJ187">
        <f t="shared" si="226"/>
        <v>1.3331997586933395</v>
      </c>
      <c r="BK187">
        <f t="shared" si="226"/>
        <v>1.3331859284119139</v>
      </c>
      <c r="BL187">
        <f t="shared" si="226"/>
        <v>1.3328405450344354</v>
      </c>
      <c r="BM187">
        <f t="shared" si="226"/>
        <v>1.3243692638689444</v>
      </c>
      <c r="BN187">
        <f t="shared" si="216"/>
        <v>1.1679762120365464</v>
      </c>
    </row>
    <row r="188" spans="1:66" ht="12.95" customHeight="1">
      <c r="A188" s="63" t="s">
        <v>107</v>
      </c>
      <c r="B188" s="64"/>
      <c r="C188" s="63">
        <v>50026.2785</v>
      </c>
      <c r="D188" s="63"/>
      <c r="E188" s="58">
        <f t="shared" si="188"/>
        <v>17322.015120536213</v>
      </c>
      <c r="F188">
        <f t="shared" si="189"/>
        <v>17322</v>
      </c>
      <c r="G188">
        <f t="shared" si="190"/>
        <v>5.4661060057696886E-3</v>
      </c>
      <c r="H188" s="116"/>
      <c r="I188" s="116"/>
      <c r="J188" s="117"/>
      <c r="K188" s="9">
        <f>G188</f>
        <v>5.4661060057696886E-3</v>
      </c>
      <c r="L188" s="116"/>
      <c r="M188" s="116"/>
      <c r="N188" s="116"/>
      <c r="O188" s="40"/>
      <c r="P188" s="116"/>
      <c r="Q188" s="293">
        <f t="shared" si="191"/>
        <v>35007.7785</v>
      </c>
      <c r="R188" s="8">
        <f t="shared" si="192"/>
        <v>2.9878314866311461E-5</v>
      </c>
      <c r="S188" s="116">
        <v>1</v>
      </c>
      <c r="T188" s="167">
        <f t="shared" si="193"/>
        <v>2.9878314866311461E-5</v>
      </c>
      <c r="U188" s="116"/>
      <c r="V188" s="116"/>
      <c r="W188" s="25"/>
      <c r="X188" s="252"/>
      <c r="Y188" s="41"/>
      <c r="Z188">
        <f t="shared" si="194"/>
        <v>17322</v>
      </c>
      <c r="AA188" s="246">
        <f t="shared" si="195"/>
        <v>5.3501029685150726E-3</v>
      </c>
      <c r="AB188" s="247">
        <f t="shared" si="196"/>
        <v>1.16003037254616E-4</v>
      </c>
      <c r="AC188" s="247">
        <f t="shared" si="197"/>
        <v>5.4661060057696886E-3</v>
      </c>
      <c r="AD188" s="248">
        <f t="shared" si="198"/>
        <v>1.3456704652295827E-8</v>
      </c>
      <c r="AH188">
        <f t="shared" si="199"/>
        <v>8.5787949084536984E-3</v>
      </c>
      <c r="AI188">
        <f t="shared" si="200"/>
        <v>0.63686764937599705</v>
      </c>
      <c r="AJ188">
        <f t="shared" si="201"/>
        <v>0.9979444627248194</v>
      </c>
      <c r="AK188">
        <f t="shared" si="202"/>
        <v>0.32899072316751748</v>
      </c>
      <c r="AL188">
        <f t="shared" si="203"/>
        <v>2.4054833760058094</v>
      </c>
      <c r="AM188">
        <f t="shared" si="204"/>
        <v>2.5931805687712353</v>
      </c>
      <c r="AN188">
        <f t="shared" si="225"/>
        <v>1.976050255345225</v>
      </c>
      <c r="AO188">
        <f t="shared" si="225"/>
        <v>1.976037204483807</v>
      </c>
      <c r="AP188">
        <f t="shared" si="225"/>
        <v>1.976104758016352</v>
      </c>
      <c r="AQ188">
        <f t="shared" si="225"/>
        <v>1.9757549741056422</v>
      </c>
      <c r="AR188">
        <f t="shared" si="225"/>
        <v>1.9775630389783987</v>
      </c>
      <c r="AS188">
        <f t="shared" si="225"/>
        <v>1.9681332601985839</v>
      </c>
      <c r="AT188">
        <f t="shared" si="225"/>
        <v>2.0152392411677233</v>
      </c>
      <c r="AU188">
        <f t="shared" si="205"/>
        <v>1.5257365998598673</v>
      </c>
      <c r="AV188" s="246">
        <f t="shared" si="206"/>
        <v>5.5774460597504258E-3</v>
      </c>
      <c r="AW188" s="247">
        <f t="shared" si="207"/>
        <v>-1.1134005398073712E-4</v>
      </c>
      <c r="AX188" s="248">
        <f t="shared" si="208"/>
        <v>1.2396607620433455E-8</v>
      </c>
      <c r="AY188" s="247">
        <f t="shared" si="209"/>
        <v>-3.3400319939193624E-3</v>
      </c>
      <c r="BA188">
        <f t="shared" si="210"/>
        <v>2.2734309123535282E-4</v>
      </c>
      <c r="BB188">
        <f t="shared" si="211"/>
        <v>1.0095157893790156</v>
      </c>
      <c r="BC188">
        <f t="shared" si="212"/>
        <v>-7.2887240731204228E-2</v>
      </c>
      <c r="BD188">
        <f t="shared" si="213"/>
        <v>0.16973346680161289</v>
      </c>
      <c r="BE188">
        <f t="shared" si="214"/>
        <v>1.514791823349259</v>
      </c>
      <c r="BF188">
        <f t="shared" si="215"/>
        <v>0.94550717454302002</v>
      </c>
      <c r="BG188">
        <f t="shared" si="226"/>
        <v>1.3450383511450199</v>
      </c>
      <c r="BH188">
        <f t="shared" si="226"/>
        <v>1.3450383504763994</v>
      </c>
      <c r="BI188">
        <f t="shared" si="226"/>
        <v>1.3450383329059448</v>
      </c>
      <c r="BJ188">
        <f t="shared" si="226"/>
        <v>1.3450378711782962</v>
      </c>
      <c r="BK188">
        <f t="shared" si="226"/>
        <v>1.3450257379363895</v>
      </c>
      <c r="BL188">
        <f t="shared" si="226"/>
        <v>1.3447071309760283</v>
      </c>
      <c r="BM188">
        <f t="shared" si="226"/>
        <v>1.336493185237464</v>
      </c>
      <c r="BN188">
        <f t="shared" si="216"/>
        <v>1.1793521491321362</v>
      </c>
    </row>
    <row r="189" spans="1:66" ht="12.95" customHeight="1">
      <c r="A189" s="59" t="s">
        <v>108</v>
      </c>
      <c r="B189" s="60"/>
      <c r="C189" s="61">
        <v>50276.442000000003</v>
      </c>
      <c r="D189" s="61">
        <v>5.0000000000000001E-3</v>
      </c>
      <c r="E189" s="58">
        <f t="shared" si="188"/>
        <v>18014.026263253509</v>
      </c>
      <c r="F189">
        <f t="shared" si="189"/>
        <v>18014</v>
      </c>
      <c r="G189">
        <f t="shared" si="190"/>
        <v>9.4942220021039248E-3</v>
      </c>
      <c r="H189" s="116"/>
      <c r="I189" s="116">
        <f>G189</f>
        <v>9.4942220021039248E-3</v>
      </c>
      <c r="J189" s="117"/>
      <c r="K189" s="116"/>
      <c r="L189" s="116"/>
      <c r="M189" s="116"/>
      <c r="N189" s="116"/>
      <c r="O189" s="40"/>
      <c r="P189" s="116"/>
      <c r="Q189" s="293">
        <f t="shared" si="191"/>
        <v>35257.942000000003</v>
      </c>
      <c r="R189" s="8">
        <f t="shared" si="192"/>
        <v>9.0140251425234257E-5</v>
      </c>
      <c r="S189" s="8">
        <v>0.1</v>
      </c>
      <c r="T189" s="167">
        <f t="shared" si="193"/>
        <v>9.0140251425234261E-6</v>
      </c>
      <c r="U189" s="116"/>
      <c r="V189" s="116"/>
      <c r="W189" s="25"/>
      <c r="X189" s="252"/>
      <c r="Y189" s="41"/>
      <c r="Z189">
        <f t="shared" si="194"/>
        <v>18014</v>
      </c>
      <c r="AA189" s="246">
        <f t="shared" si="195"/>
        <v>5.506387947611404E-3</v>
      </c>
      <c r="AB189" s="247">
        <f t="shared" si="196"/>
        <v>3.9878340544925207E-3</v>
      </c>
      <c r="AC189" s="247">
        <f t="shared" si="197"/>
        <v>9.4942220021039248E-3</v>
      </c>
      <c r="AD189" s="248">
        <f t="shared" si="198"/>
        <v>1.5902820446170257E-6</v>
      </c>
      <c r="AH189">
        <f t="shared" si="199"/>
        <v>9.0750036409919001E-3</v>
      </c>
      <c r="AI189">
        <f t="shared" si="200"/>
        <v>0.61407827514446889</v>
      </c>
      <c r="AJ189">
        <f t="shared" si="201"/>
        <v>0.99996734819562583</v>
      </c>
      <c r="AK189">
        <f t="shared" si="202"/>
        <v>0.30193446687076275</v>
      </c>
      <c r="AL189">
        <f t="shared" si="203"/>
        <v>2.4776931126912403</v>
      </c>
      <c r="AM189">
        <f t="shared" si="204"/>
        <v>2.901032578140383</v>
      </c>
      <c r="AN189">
        <f t="shared" si="225"/>
        <v>2.0767264033199906</v>
      </c>
      <c r="AO189">
        <f t="shared" si="225"/>
        <v>2.0766680785306675</v>
      </c>
      <c r="AP189">
        <f t="shared" si="225"/>
        <v>2.0769136648385427</v>
      </c>
      <c r="AQ189">
        <f t="shared" si="225"/>
        <v>2.0758788454169572</v>
      </c>
      <c r="AR189">
        <f t="shared" si="225"/>
        <v>2.0802262343805289</v>
      </c>
      <c r="AS189">
        <f t="shared" si="225"/>
        <v>2.061726116177184</v>
      </c>
      <c r="AT189">
        <f t="shared" si="225"/>
        <v>2.1366344655936218</v>
      </c>
      <c r="AU189">
        <f t="shared" si="205"/>
        <v>1.6480977361601474</v>
      </c>
      <c r="AV189" s="246">
        <f t="shared" si="206"/>
        <v>5.174757838103076E-3</v>
      </c>
      <c r="AW189" s="247">
        <f t="shared" si="207"/>
        <v>4.3194641640008488E-3</v>
      </c>
      <c r="AX189" s="248">
        <f t="shared" si="208"/>
        <v>1.865777066408755E-6</v>
      </c>
      <c r="AY189" s="247">
        <f t="shared" si="209"/>
        <v>7.5084847062035294E-4</v>
      </c>
      <c r="BA189">
        <f t="shared" si="210"/>
        <v>-3.3163010950832826E-4</v>
      </c>
      <c r="BB189">
        <f t="shared" si="211"/>
        <v>0.96828845354391835</v>
      </c>
      <c r="BC189">
        <f t="shared" si="212"/>
        <v>-0.31133170421881667</v>
      </c>
      <c r="BD189">
        <f t="shared" si="213"/>
        <v>0.16701610048544357</v>
      </c>
      <c r="BE189">
        <f t="shared" si="214"/>
        <v>1.7584339524859527</v>
      </c>
      <c r="BF189">
        <f t="shared" si="215"/>
        <v>1.207737133544571</v>
      </c>
      <c r="BG189">
        <f t="shared" si="226"/>
        <v>1.5878773037950369</v>
      </c>
      <c r="BH189">
        <f t="shared" si="226"/>
        <v>1.5878773037950373</v>
      </c>
      <c r="BI189">
        <f t="shared" si="226"/>
        <v>1.5878773037949057</v>
      </c>
      <c r="BJ189">
        <f t="shared" si="226"/>
        <v>1.5878773038402374</v>
      </c>
      <c r="BK189">
        <f t="shared" si="226"/>
        <v>1.5878772882281025</v>
      </c>
      <c r="BL189">
        <f t="shared" si="226"/>
        <v>1.587882664161129</v>
      </c>
      <c r="BM189">
        <f t="shared" si="226"/>
        <v>1.5859189558514473</v>
      </c>
      <c r="BN189">
        <f t="shared" si="216"/>
        <v>1.4179021027729815</v>
      </c>
    </row>
    <row r="190" spans="1:66" ht="12.95" customHeight="1">
      <c r="A190" s="59" t="s">
        <v>109</v>
      </c>
      <c r="B190" s="60"/>
      <c r="C190" s="61">
        <v>50331.396000000001</v>
      </c>
      <c r="D190" s="61">
        <v>5.0000000000000001E-3</v>
      </c>
      <c r="E190" s="58">
        <f t="shared" si="188"/>
        <v>18166.041966331231</v>
      </c>
      <c r="F190">
        <f t="shared" si="189"/>
        <v>18166</v>
      </c>
      <c r="G190">
        <f t="shared" si="190"/>
        <v>1.5170917999057565E-2</v>
      </c>
      <c r="H190" s="116"/>
      <c r="I190" s="116">
        <f>G190</f>
        <v>1.5170917999057565E-2</v>
      </c>
      <c r="J190" s="117"/>
      <c r="K190" s="116"/>
      <c r="L190" s="116"/>
      <c r="M190" s="116"/>
      <c r="N190" s="116"/>
      <c r="O190" s="40"/>
      <c r="P190" s="116"/>
      <c r="Q190" s="293">
        <f t="shared" si="191"/>
        <v>35312.896000000001</v>
      </c>
      <c r="R190" s="8">
        <f t="shared" si="192"/>
        <v>2.3015675293412878E-4</v>
      </c>
      <c r="S190" s="8">
        <v>0.1</v>
      </c>
      <c r="T190" s="167">
        <f t="shared" si="193"/>
        <v>2.3015675293412879E-5</v>
      </c>
      <c r="U190" s="116"/>
      <c r="V190" s="116"/>
      <c r="W190" s="25"/>
      <c r="X190" s="252"/>
      <c r="Y190" s="41"/>
      <c r="Z190">
        <f t="shared" si="194"/>
        <v>18166</v>
      </c>
      <c r="AA190" s="246">
        <f t="shared" si="195"/>
        <v>5.5269429786899311E-3</v>
      </c>
      <c r="AB190" s="247">
        <f t="shared" si="196"/>
        <v>9.6439750203676337E-3</v>
      </c>
      <c r="AC190" s="247">
        <f t="shared" si="197"/>
        <v>1.5170917999057565E-2</v>
      </c>
      <c r="AD190" s="248">
        <f t="shared" si="198"/>
        <v>9.3006254193474914E-6</v>
      </c>
      <c r="AH190">
        <f t="shared" si="199"/>
        <v>9.1698271777647111E-3</v>
      </c>
      <c r="AI190">
        <f t="shared" si="200"/>
        <v>0.60953679281821005</v>
      </c>
      <c r="AJ190">
        <f t="shared" si="201"/>
        <v>0.99972925648725175</v>
      </c>
      <c r="AK190">
        <f t="shared" si="202"/>
        <v>0.29603797701867662</v>
      </c>
      <c r="AL190">
        <f t="shared" si="203"/>
        <v>2.4928824246957677</v>
      </c>
      <c r="AM190">
        <f t="shared" si="204"/>
        <v>2.9741562756532507</v>
      </c>
      <c r="AN190">
        <f t="shared" si="225"/>
        <v>2.0983689716334704</v>
      </c>
      <c r="AO190">
        <f t="shared" si="225"/>
        <v>2.098293076081188</v>
      </c>
      <c r="AP190">
        <f t="shared" si="225"/>
        <v>2.098600697522413</v>
      </c>
      <c r="AQ190">
        <f t="shared" si="225"/>
        <v>2.0973528329811018</v>
      </c>
      <c r="AR190">
        <f t="shared" si="225"/>
        <v>2.102398344631415</v>
      </c>
      <c r="AS190">
        <f t="shared" si="225"/>
        <v>2.0817203402239564</v>
      </c>
      <c r="AT190">
        <f t="shared" si="225"/>
        <v>2.1623181325993719</v>
      </c>
      <c r="AU190">
        <f t="shared" si="205"/>
        <v>1.6749747487578968</v>
      </c>
      <c r="AV190" s="246">
        <f t="shared" si="206"/>
        <v>5.0769999631661887E-3</v>
      </c>
      <c r="AW190" s="247">
        <f t="shared" si="207"/>
        <v>1.0093918035891377E-2</v>
      </c>
      <c r="AX190" s="248">
        <f t="shared" si="208"/>
        <v>1.0188718131529325E-5</v>
      </c>
      <c r="AY190" s="247">
        <f t="shared" si="209"/>
        <v>6.4510338368165962E-3</v>
      </c>
      <c r="BA190">
        <f t="shared" si="210"/>
        <v>-4.4994301552374203E-4</v>
      </c>
      <c r="BB190">
        <f t="shared" si="211"/>
        <v>0.95983406786245706</v>
      </c>
      <c r="BC190">
        <f t="shared" si="212"/>
        <v>-0.35926668330856515</v>
      </c>
      <c r="BD190">
        <f t="shared" si="213"/>
        <v>0.16518685751451992</v>
      </c>
      <c r="BE190">
        <f t="shared" si="214"/>
        <v>1.8093218868375984</v>
      </c>
      <c r="BF190">
        <f t="shared" si="215"/>
        <v>1.2722920896964782</v>
      </c>
      <c r="BG190">
        <f t="shared" si="226"/>
        <v>1.6398946804261489</v>
      </c>
      <c r="BH190">
        <f t="shared" si="226"/>
        <v>1.6398946804262504</v>
      </c>
      <c r="BI190">
        <f t="shared" si="226"/>
        <v>1.639894680417598</v>
      </c>
      <c r="BJ190">
        <f t="shared" si="226"/>
        <v>1.6398946811547632</v>
      </c>
      <c r="BK190">
        <f t="shared" si="226"/>
        <v>1.6398946183497813</v>
      </c>
      <c r="BL190">
        <f t="shared" si="226"/>
        <v>1.6398999690020377</v>
      </c>
      <c r="BM190">
        <f t="shared" si="226"/>
        <v>1.6394426283635375</v>
      </c>
      <c r="BN190">
        <f t="shared" si="216"/>
        <v>1.4703003584859995</v>
      </c>
    </row>
    <row r="191" spans="1:66" ht="12.95" customHeight="1">
      <c r="A191" s="59" t="s">
        <v>106</v>
      </c>
      <c r="B191" s="60"/>
      <c r="C191" s="62">
        <v>50357.61</v>
      </c>
      <c r="D191" s="61"/>
      <c r="E191" s="58">
        <f t="shared" si="188"/>
        <v>18238.556062493106</v>
      </c>
      <c r="F191">
        <f t="shared" si="189"/>
        <v>18238.5</v>
      </c>
      <c r="G191">
        <f t="shared" si="190"/>
        <v>2.0266710504074581E-2</v>
      </c>
      <c r="H191" s="116"/>
      <c r="I191" s="8">
        <f>G191</f>
        <v>2.0266710504074581E-2</v>
      </c>
      <c r="J191" s="9"/>
      <c r="K191" s="9"/>
      <c r="L191" s="116"/>
      <c r="M191" s="116"/>
      <c r="N191" s="116"/>
      <c r="O191" s="40"/>
      <c r="P191" s="116"/>
      <c r="Q191" s="293">
        <f t="shared" si="191"/>
        <v>35339.11</v>
      </c>
      <c r="R191" s="8">
        <f t="shared" si="192"/>
        <v>4.1073955465596696E-4</v>
      </c>
      <c r="S191" s="8">
        <v>0.1</v>
      </c>
      <c r="T191" s="167">
        <f t="shared" si="193"/>
        <v>4.1073955465596701E-5</v>
      </c>
      <c r="U191" s="116"/>
      <c r="V191" s="116"/>
      <c r="W191" s="25"/>
      <c r="X191" s="252"/>
      <c r="Y191" s="41"/>
      <c r="Z191">
        <f t="shared" si="194"/>
        <v>18238.5</v>
      </c>
      <c r="AA191" s="246">
        <f t="shared" si="195"/>
        <v>5.5350543828684151E-3</v>
      </c>
      <c r="AB191" s="247">
        <f t="shared" si="196"/>
        <v>1.4731656121206166E-2</v>
      </c>
      <c r="AC191" s="247">
        <f t="shared" si="197"/>
        <v>2.0266710504074581E-2</v>
      </c>
      <c r="AD191" s="248">
        <f t="shared" si="198"/>
        <v>2.1702169207347112E-5</v>
      </c>
      <c r="AH191">
        <f t="shared" si="199"/>
        <v>9.2133123581416582E-3</v>
      </c>
      <c r="AI191">
        <f t="shared" si="200"/>
        <v>0.60742520023779822</v>
      </c>
      <c r="AJ191">
        <f t="shared" si="201"/>
        <v>0.99953682490748497</v>
      </c>
      <c r="AK191">
        <f t="shared" si="202"/>
        <v>0.29323203541166354</v>
      </c>
      <c r="AL191">
        <f t="shared" si="203"/>
        <v>2.5000492022265091</v>
      </c>
      <c r="AM191">
        <f t="shared" si="204"/>
        <v>3.0098171181166125</v>
      </c>
      <c r="AN191">
        <f t="shared" ref="AN191:AT200" si="227">$AU191+$AB$7*SIN(AO191)</f>
        <v>2.1086362836060775</v>
      </c>
      <c r="AO191">
        <f t="shared" si="227"/>
        <v>2.1085507787821234</v>
      </c>
      <c r="AP191">
        <f t="shared" si="227"/>
        <v>2.1088913623006551</v>
      </c>
      <c r="AQ191">
        <f t="shared" si="227"/>
        <v>2.1075335894911573</v>
      </c>
      <c r="AR191">
        <f t="shared" si="227"/>
        <v>2.112928241773345</v>
      </c>
      <c r="AS191">
        <f t="shared" si="227"/>
        <v>2.0911967791932708</v>
      </c>
      <c r="AT191">
        <f t="shared" si="227"/>
        <v>2.1744445071408247</v>
      </c>
      <c r="AU191">
        <f t="shared" si="205"/>
        <v>1.6877943764772181</v>
      </c>
      <c r="AV191" s="246">
        <f t="shared" si="206"/>
        <v>5.0294468907992043E-3</v>
      </c>
      <c r="AW191" s="247">
        <f t="shared" si="207"/>
        <v>1.5237263613275376E-2</v>
      </c>
      <c r="AX191" s="248">
        <f t="shared" si="208"/>
        <v>2.3217420242044578E-5</v>
      </c>
      <c r="AY191" s="247">
        <f t="shared" si="209"/>
        <v>1.1559005638002134E-2</v>
      </c>
      <c r="BA191">
        <f t="shared" si="210"/>
        <v>-5.0560749206921094E-4</v>
      </c>
      <c r="BB191">
        <f t="shared" si="211"/>
        <v>0.95588782851385679</v>
      </c>
      <c r="BC191">
        <f t="shared" si="212"/>
        <v>-0.38152325188968611</v>
      </c>
      <c r="BD191">
        <f t="shared" si="213"/>
        <v>0.16417708831252031</v>
      </c>
      <c r="BE191">
        <f t="shared" si="214"/>
        <v>1.8332835291623923</v>
      </c>
      <c r="BF191">
        <f t="shared" si="215"/>
        <v>1.3041537871506694</v>
      </c>
      <c r="BG191">
        <f t="shared" ref="BG191:BM200" si="228">$BN191+$BB$7*SIN(BH191)</f>
        <v>1.6645464227307674</v>
      </c>
      <c r="BH191">
        <f t="shared" si="228"/>
        <v>1.6645464227304951</v>
      </c>
      <c r="BI191">
        <f t="shared" si="228"/>
        <v>1.6645464227476034</v>
      </c>
      <c r="BJ191">
        <f t="shared" si="228"/>
        <v>1.6645464216725696</v>
      </c>
      <c r="BK191">
        <f t="shared" si="228"/>
        <v>1.664546489224497</v>
      </c>
      <c r="BL191">
        <f t="shared" si="228"/>
        <v>1.6645422443685127</v>
      </c>
      <c r="BM191">
        <f t="shared" si="228"/>
        <v>1.6648086130913449</v>
      </c>
      <c r="BN191">
        <f t="shared" si="216"/>
        <v>1.4952929475596428</v>
      </c>
    </row>
    <row r="192" spans="1:66" ht="12.95" customHeight="1">
      <c r="A192" s="59" t="s">
        <v>110</v>
      </c>
      <c r="B192" s="60" t="s">
        <v>45</v>
      </c>
      <c r="C192" s="61">
        <v>50359.402800000003</v>
      </c>
      <c r="D192" s="61">
        <v>4.0000000000000002E-4</v>
      </c>
      <c r="E192" s="58">
        <f t="shared" si="188"/>
        <v>18243.515369413042</v>
      </c>
      <c r="F192">
        <f t="shared" si="189"/>
        <v>18243.5</v>
      </c>
      <c r="G192">
        <f t="shared" si="190"/>
        <v>5.5560755063197576E-3</v>
      </c>
      <c r="H192" s="116"/>
      <c r="I192" s="116"/>
      <c r="J192" s="117"/>
      <c r="K192" s="117">
        <f>G192</f>
        <v>5.5560755063197576E-3</v>
      </c>
      <c r="L192" s="116"/>
      <c r="M192" s="116"/>
      <c r="N192" s="116"/>
      <c r="O192" s="40"/>
      <c r="P192" s="116"/>
      <c r="Q192" s="293">
        <f t="shared" si="191"/>
        <v>35340.902800000003</v>
      </c>
      <c r="R192" s="8">
        <f t="shared" si="192"/>
        <v>3.0869975031926351E-5</v>
      </c>
      <c r="S192" s="116">
        <v>1</v>
      </c>
      <c r="T192" s="167">
        <f t="shared" si="193"/>
        <v>3.0869975031926351E-5</v>
      </c>
      <c r="U192" s="116"/>
      <c r="V192" s="116"/>
      <c r="W192" s="25"/>
      <c r="X192" s="252"/>
      <c r="Y192" s="41"/>
      <c r="Z192">
        <f t="shared" si="194"/>
        <v>18243.5</v>
      </c>
      <c r="AA192" s="246">
        <f t="shared" si="195"/>
        <v>5.5355738007102535E-3</v>
      </c>
      <c r="AB192" s="247">
        <f t="shared" si="196"/>
        <v>2.0501705609504012E-5</v>
      </c>
      <c r="AC192" s="247">
        <f t="shared" si="197"/>
        <v>5.5560755063197576E-3</v>
      </c>
      <c r="AD192" s="248">
        <f t="shared" si="198"/>
        <v>4.2031993289876828E-10</v>
      </c>
      <c r="AH192">
        <f t="shared" si="199"/>
        <v>9.2162701481196905E-3</v>
      </c>
      <c r="AI192">
        <f t="shared" si="200"/>
        <v>0.60728084869901777</v>
      </c>
      <c r="AJ192">
        <f t="shared" si="201"/>
        <v>0.99952171755091856</v>
      </c>
      <c r="AK192">
        <f t="shared" si="202"/>
        <v>0.29303868038440967</v>
      </c>
      <c r="AL192">
        <f t="shared" si="203"/>
        <v>2.5005416420908038</v>
      </c>
      <c r="AM192">
        <f t="shared" si="204"/>
        <v>3.0122956810446548</v>
      </c>
      <c r="AN192">
        <f t="shared" si="227"/>
        <v>2.1093430733426706</v>
      </c>
      <c r="AO192">
        <f t="shared" si="227"/>
        <v>2.1092568750320524</v>
      </c>
      <c r="AP192">
        <f t="shared" si="227"/>
        <v>2.109599814389107</v>
      </c>
      <c r="AQ192">
        <f t="shared" si="227"/>
        <v>2.1082342639347411</v>
      </c>
      <c r="AR192">
        <f t="shared" si="227"/>
        <v>2.1136533663125574</v>
      </c>
      <c r="AS192">
        <f t="shared" si="227"/>
        <v>2.0918489558341449</v>
      </c>
      <c r="AT192">
        <f t="shared" si="227"/>
        <v>2.1752778594526068</v>
      </c>
      <c r="AU192">
        <f t="shared" si="205"/>
        <v>1.6886784887337227</v>
      </c>
      <c r="AV192" s="246">
        <f t="shared" si="206"/>
        <v>5.026146723323458E-3</v>
      </c>
      <c r="AW192" s="247">
        <f t="shared" si="207"/>
        <v>5.2992878299629956E-4</v>
      </c>
      <c r="AX192" s="248">
        <f t="shared" si="208"/>
        <v>2.8082451504793917E-7</v>
      </c>
      <c r="AY192" s="247">
        <f t="shared" si="209"/>
        <v>-3.1507675644131374E-3</v>
      </c>
      <c r="BA192">
        <f t="shared" si="210"/>
        <v>-5.0942707738679555E-4</v>
      </c>
      <c r="BB192">
        <f t="shared" si="211"/>
        <v>0.95561777190772268</v>
      </c>
      <c r="BC192">
        <f t="shared" si="212"/>
        <v>-0.38304355982685828</v>
      </c>
      <c r="BD192">
        <f t="shared" si="213"/>
        <v>0.16410428949166772</v>
      </c>
      <c r="BE192">
        <f t="shared" si="214"/>
        <v>1.834928803999617</v>
      </c>
      <c r="BF192">
        <f t="shared" si="215"/>
        <v>1.3063779670619908</v>
      </c>
      <c r="BG192">
        <f t="shared" si="228"/>
        <v>1.6662428094393607</v>
      </c>
      <c r="BH192">
        <f t="shared" si="228"/>
        <v>1.6662428094390069</v>
      </c>
      <c r="BI192">
        <f t="shared" si="228"/>
        <v>1.6662428094608355</v>
      </c>
      <c r="BJ192">
        <f t="shared" si="228"/>
        <v>1.6662428081135028</v>
      </c>
      <c r="BK192">
        <f t="shared" si="228"/>
        <v>1.6662428912755911</v>
      </c>
      <c r="BL192">
        <f t="shared" si="228"/>
        <v>1.666237758084713</v>
      </c>
      <c r="BM192">
        <f t="shared" si="228"/>
        <v>1.6665540908331793</v>
      </c>
      <c r="BN192">
        <f t="shared" si="216"/>
        <v>1.4970165743923078</v>
      </c>
    </row>
    <row r="193" spans="1:66" ht="12.95" customHeight="1">
      <c r="A193" s="59" t="s">
        <v>106</v>
      </c>
      <c r="B193" s="60"/>
      <c r="C193" s="62">
        <v>50370.612999999998</v>
      </c>
      <c r="D193" s="61"/>
      <c r="E193" s="58">
        <f t="shared" si="188"/>
        <v>18274.525422086936</v>
      </c>
      <c r="F193">
        <f t="shared" si="189"/>
        <v>18274.5</v>
      </c>
      <c r="G193">
        <f t="shared" si="190"/>
        <v>9.1901385021628812E-3</v>
      </c>
      <c r="H193" s="116"/>
      <c r="I193" s="8">
        <f t="shared" ref="I193:I198" si="229">G193</f>
        <v>9.1901385021628812E-3</v>
      </c>
      <c r="J193" s="9"/>
      <c r="K193" s="9"/>
      <c r="L193" s="116"/>
      <c r="M193" s="116"/>
      <c r="N193" s="116"/>
      <c r="O193" s="40"/>
      <c r="P193" s="116"/>
      <c r="Q193" s="293">
        <f t="shared" si="191"/>
        <v>35352.112999999998</v>
      </c>
      <c r="R193" s="8">
        <f t="shared" si="192"/>
        <v>8.44586456889366E-5</v>
      </c>
      <c r="S193" s="8">
        <v>0.1</v>
      </c>
      <c r="T193" s="167">
        <f t="shared" si="193"/>
        <v>8.4458645688936597E-6</v>
      </c>
      <c r="U193" s="116"/>
      <c r="V193" s="116"/>
      <c r="W193" s="25"/>
      <c r="X193" s="252"/>
      <c r="Y193" s="41"/>
      <c r="Z193">
        <f t="shared" si="194"/>
        <v>18274.5</v>
      </c>
      <c r="AA193" s="246">
        <f t="shared" si="195"/>
        <v>5.5386794423432639E-3</v>
      </c>
      <c r="AB193" s="247">
        <f t="shared" si="196"/>
        <v>3.6514590598196173E-3</v>
      </c>
      <c r="AC193" s="247">
        <f t="shared" si="197"/>
        <v>9.1901385021628812E-3</v>
      </c>
      <c r="AD193" s="248">
        <f t="shared" si="198"/>
        <v>1.3333153265538764E-6</v>
      </c>
      <c r="AH193">
        <f t="shared" si="199"/>
        <v>9.2344902449250938E-3</v>
      </c>
      <c r="AI193">
        <f t="shared" si="200"/>
        <v>0.60638951106890937</v>
      </c>
      <c r="AJ193">
        <f t="shared" si="201"/>
        <v>0.99942281850063652</v>
      </c>
      <c r="AK193">
        <f t="shared" si="202"/>
        <v>0.29184033820468991</v>
      </c>
      <c r="AL193">
        <f t="shared" si="203"/>
        <v>2.5035895781997821</v>
      </c>
      <c r="AM193">
        <f t="shared" si="204"/>
        <v>3.0277188354659441</v>
      </c>
      <c r="AN193">
        <f t="shared" si="227"/>
        <v>2.1137214551152357</v>
      </c>
      <c r="AO193">
        <f t="shared" si="227"/>
        <v>2.1136308664967367</v>
      </c>
      <c r="AP193">
        <f t="shared" si="227"/>
        <v>2.113988652803704</v>
      </c>
      <c r="AQ193">
        <f t="shared" si="227"/>
        <v>2.1125743115905879</v>
      </c>
      <c r="AR193">
        <f t="shared" si="227"/>
        <v>2.1181460551837783</v>
      </c>
      <c r="AS193">
        <f t="shared" si="227"/>
        <v>2.0958885892139447</v>
      </c>
      <c r="AT193">
        <f t="shared" si="227"/>
        <v>2.1804361558752361</v>
      </c>
      <c r="AU193">
        <f t="shared" si="205"/>
        <v>1.6941599847240534</v>
      </c>
      <c r="AV193" s="246">
        <f t="shared" si="206"/>
        <v>5.0056280534276198E-3</v>
      </c>
      <c r="AW193" s="247">
        <f t="shared" si="207"/>
        <v>4.1845104487352614E-3</v>
      </c>
      <c r="AX193" s="248">
        <f t="shared" si="208"/>
        <v>1.7510127695574581E-6</v>
      </c>
      <c r="AY193" s="247">
        <f t="shared" si="209"/>
        <v>4.8869964615343197E-4</v>
      </c>
      <c r="BA193">
        <f t="shared" si="210"/>
        <v>-5.3305138891564458E-4</v>
      </c>
      <c r="BB193">
        <f t="shared" si="211"/>
        <v>0.95394951694564134</v>
      </c>
      <c r="BC193">
        <f t="shared" si="212"/>
        <v>-0.39242713436072435</v>
      </c>
      <c r="BD193">
        <f t="shared" si="213"/>
        <v>0.16364398250611059</v>
      </c>
      <c r="BE193">
        <f t="shared" si="214"/>
        <v>1.8451088152915174</v>
      </c>
      <c r="BF193">
        <f t="shared" si="215"/>
        <v>1.3202470371697976</v>
      </c>
      <c r="BG193">
        <f t="shared" si="228"/>
        <v>1.676749732547874</v>
      </c>
      <c r="BH193">
        <f t="shared" si="228"/>
        <v>1.6767497325466945</v>
      </c>
      <c r="BI193">
        <f t="shared" si="228"/>
        <v>1.6767497326122944</v>
      </c>
      <c r="BJ193">
        <f t="shared" si="228"/>
        <v>1.676749728963479</v>
      </c>
      <c r="BK193">
        <f t="shared" si="228"/>
        <v>1.6767499319188364</v>
      </c>
      <c r="BL193">
        <f t="shared" si="228"/>
        <v>1.6767386424946196</v>
      </c>
      <c r="BM193">
        <f t="shared" si="228"/>
        <v>1.6773648083669732</v>
      </c>
      <c r="BN193">
        <f t="shared" si="216"/>
        <v>1.5077030607548314</v>
      </c>
    </row>
    <row r="194" spans="1:66" ht="12.95" customHeight="1">
      <c r="A194" s="59" t="s">
        <v>106</v>
      </c>
      <c r="B194" s="60"/>
      <c r="C194" s="62">
        <v>50376.752</v>
      </c>
      <c r="D194" s="61"/>
      <c r="E194" s="58">
        <f t="shared" si="188"/>
        <v>18291.507341532193</v>
      </c>
      <c r="F194">
        <f t="shared" si="189"/>
        <v>18291.5</v>
      </c>
      <c r="G194">
        <f t="shared" si="190"/>
        <v>2.6539794998825528E-3</v>
      </c>
      <c r="H194" s="116"/>
      <c r="I194" s="8">
        <f t="shared" si="229"/>
        <v>2.6539794998825528E-3</v>
      </c>
      <c r="J194" s="9"/>
      <c r="L194" s="116"/>
      <c r="M194" s="116"/>
      <c r="N194" s="116"/>
      <c r="O194" s="40"/>
      <c r="P194" s="116"/>
      <c r="Q194" s="293">
        <f t="shared" si="191"/>
        <v>35358.252</v>
      </c>
      <c r="R194" s="8">
        <f t="shared" si="192"/>
        <v>7.0436071857968453E-6</v>
      </c>
      <c r="S194" s="8">
        <v>0.1</v>
      </c>
      <c r="T194" s="167">
        <f t="shared" si="193"/>
        <v>7.0436071857968457E-7</v>
      </c>
      <c r="U194" s="116"/>
      <c r="V194" s="116"/>
      <c r="W194" s="25"/>
      <c r="X194" s="252"/>
      <c r="Y194" s="41"/>
      <c r="Z194">
        <f t="shared" si="194"/>
        <v>18291.5</v>
      </c>
      <c r="AA194" s="246">
        <f t="shared" si="195"/>
        <v>5.540298782914059E-3</v>
      </c>
      <c r="AB194" s="247">
        <f t="shared" si="196"/>
        <v>-2.8863192830315063E-3</v>
      </c>
      <c r="AC194" s="247">
        <f t="shared" si="197"/>
        <v>2.6539794998825528E-3</v>
      </c>
      <c r="AD194" s="248">
        <f t="shared" si="198"/>
        <v>8.3308390035995094E-7</v>
      </c>
      <c r="AH194">
        <f t="shared" si="199"/>
        <v>9.2443956335915411E-3</v>
      </c>
      <c r="AI194">
        <f t="shared" si="200"/>
        <v>0.60590336474080053</v>
      </c>
      <c r="AJ194">
        <f t="shared" si="201"/>
        <v>0.99936477626242093</v>
      </c>
      <c r="AK194">
        <f t="shared" si="202"/>
        <v>0.29118351958408883</v>
      </c>
      <c r="AL194">
        <f t="shared" si="203"/>
        <v>2.5052572499732255</v>
      </c>
      <c r="AM194">
        <f t="shared" si="204"/>
        <v>3.0362179718206446</v>
      </c>
      <c r="AN194">
        <f t="shared" si="227"/>
        <v>2.1161197983233162</v>
      </c>
      <c r="AO194">
        <f t="shared" si="227"/>
        <v>2.1160267350808031</v>
      </c>
      <c r="AP194">
        <f t="shared" si="227"/>
        <v>2.1163928402856746</v>
      </c>
      <c r="AQ194">
        <f t="shared" si="227"/>
        <v>2.1149513267363109</v>
      </c>
      <c r="AR194">
        <f t="shared" si="227"/>
        <v>2.1206075379824694</v>
      </c>
      <c r="AS194">
        <f t="shared" si="227"/>
        <v>2.0981010789883729</v>
      </c>
      <c r="AT194">
        <f t="shared" si="227"/>
        <v>2.1832586952205775</v>
      </c>
      <c r="AU194">
        <f t="shared" si="205"/>
        <v>1.6971659663961698</v>
      </c>
      <c r="AV194" s="246">
        <f t="shared" si="206"/>
        <v>4.9943343839997196E-3</v>
      </c>
      <c r="AW194" s="247">
        <f t="shared" si="207"/>
        <v>-2.3403548841171668E-3</v>
      </c>
      <c r="AX194" s="248">
        <f t="shared" si="208"/>
        <v>5.477260983611077E-7</v>
      </c>
      <c r="AY194" s="247">
        <f t="shared" si="209"/>
        <v>-6.0444517347946489E-3</v>
      </c>
      <c r="BA194">
        <f t="shared" si="210"/>
        <v>-5.4596439891433941E-4</v>
      </c>
      <c r="BB194">
        <f t="shared" si="211"/>
        <v>0.95303914324525174</v>
      </c>
      <c r="BC194">
        <f t="shared" si="212"/>
        <v>-0.39754194212086585</v>
      </c>
      <c r="BD194">
        <f t="shared" si="213"/>
        <v>0.16338506031109459</v>
      </c>
      <c r="BE194">
        <f t="shared" si="214"/>
        <v>1.8506763412882825</v>
      </c>
      <c r="BF194">
        <f t="shared" si="215"/>
        <v>1.3279112321631017</v>
      </c>
      <c r="BG194">
        <f t="shared" si="228"/>
        <v>1.6825038166260766</v>
      </c>
      <c r="BH194">
        <f t="shared" si="228"/>
        <v>1.6825038166241242</v>
      </c>
      <c r="BI194">
        <f t="shared" si="228"/>
        <v>1.6825038167271442</v>
      </c>
      <c r="BJ194">
        <f t="shared" si="228"/>
        <v>1.68250381129097</v>
      </c>
      <c r="BK194">
        <f t="shared" si="228"/>
        <v>1.6825040981478168</v>
      </c>
      <c r="BL194">
        <f t="shared" si="228"/>
        <v>1.6824889602410762</v>
      </c>
      <c r="BM194">
        <f t="shared" si="228"/>
        <v>1.683285041228739</v>
      </c>
      <c r="BN194">
        <f t="shared" si="216"/>
        <v>1.5135633919858926</v>
      </c>
    </row>
    <row r="195" spans="1:66" ht="12.95" customHeight="1">
      <c r="A195" s="59" t="s">
        <v>111</v>
      </c>
      <c r="B195" s="60"/>
      <c r="C195" s="61">
        <v>50390.315000000002</v>
      </c>
      <c r="D195" s="61">
        <v>5.0000000000000001E-3</v>
      </c>
      <c r="E195" s="58">
        <f t="shared" si="188"/>
        <v>18329.02579297965</v>
      </c>
      <c r="F195">
        <f t="shared" si="189"/>
        <v>18329</v>
      </c>
      <c r="G195">
        <f t="shared" si="190"/>
        <v>9.3242170041776262E-3</v>
      </c>
      <c r="H195" s="116"/>
      <c r="I195" s="116">
        <f t="shared" si="229"/>
        <v>9.3242170041776262E-3</v>
      </c>
      <c r="J195" s="117"/>
      <c r="K195" s="117"/>
      <c r="L195" s="116"/>
      <c r="M195" s="116"/>
      <c r="N195" s="116"/>
      <c r="O195" s="40"/>
      <c r="P195" s="116"/>
      <c r="Q195" s="293">
        <f t="shared" si="191"/>
        <v>35371.815000000002</v>
      </c>
      <c r="R195" s="8">
        <f t="shared" si="192"/>
        <v>8.6941022740995183E-5</v>
      </c>
      <c r="S195" s="8">
        <v>0.1</v>
      </c>
      <c r="T195" s="167">
        <f t="shared" si="193"/>
        <v>8.6941022740995186E-6</v>
      </c>
      <c r="U195" s="116"/>
      <c r="V195" s="116"/>
      <c r="W195" s="25"/>
      <c r="X195" s="252"/>
      <c r="Y195" s="41"/>
      <c r="Z195">
        <f t="shared" si="194"/>
        <v>18329</v>
      </c>
      <c r="AA195" s="246">
        <f t="shared" si="195"/>
        <v>5.5436616902797674E-3</v>
      </c>
      <c r="AB195" s="247">
        <f t="shared" si="196"/>
        <v>3.7805553138978588E-3</v>
      </c>
      <c r="AC195" s="247">
        <f t="shared" si="197"/>
        <v>9.3242170041776262E-3</v>
      </c>
      <c r="AD195" s="248">
        <f t="shared" si="198"/>
        <v>1.4292598481441337E-6</v>
      </c>
      <c r="AH195">
        <f t="shared" si="199"/>
        <v>9.2660302663882099E-3</v>
      </c>
      <c r="AI195">
        <f t="shared" si="200"/>
        <v>0.60483757984088427</v>
      </c>
      <c r="AJ195">
        <f t="shared" si="201"/>
        <v>0.99922728354926349</v>
      </c>
      <c r="AK195">
        <f t="shared" si="202"/>
        <v>0.28973550299193668</v>
      </c>
      <c r="AL195">
        <f t="shared" si="203"/>
        <v>2.5089265521055566</v>
      </c>
      <c r="AM195">
        <f t="shared" si="204"/>
        <v>3.0550706110177659</v>
      </c>
      <c r="AN195">
        <f t="shared" si="227"/>
        <v>2.1214035316632405</v>
      </c>
      <c r="AO195">
        <f t="shared" si="227"/>
        <v>2.1213048388906404</v>
      </c>
      <c r="AP195">
        <f t="shared" si="227"/>
        <v>2.1216897418451306</v>
      </c>
      <c r="AQ195">
        <f t="shared" si="227"/>
        <v>2.1201872482564306</v>
      </c>
      <c r="AR195">
        <f t="shared" si="227"/>
        <v>2.1260316627452474</v>
      </c>
      <c r="AS195">
        <f t="shared" si="227"/>
        <v>2.1029746988508657</v>
      </c>
      <c r="AT195">
        <f t="shared" si="227"/>
        <v>2.1894693566554495</v>
      </c>
      <c r="AU195">
        <f t="shared" si="205"/>
        <v>1.7037968083199568</v>
      </c>
      <c r="AV195" s="246">
        <f t="shared" si="206"/>
        <v>4.9693205229159286E-3</v>
      </c>
      <c r="AW195" s="247">
        <f t="shared" si="207"/>
        <v>4.3548964812616976E-3</v>
      </c>
      <c r="AX195" s="248">
        <f t="shared" si="208"/>
        <v>1.8965123362505517E-6</v>
      </c>
      <c r="AY195" s="247">
        <f t="shared" si="209"/>
        <v>6.3252790515325532E-4</v>
      </c>
      <c r="BA195">
        <f t="shared" si="210"/>
        <v>-5.7434116736383896E-4</v>
      </c>
      <c r="BB195">
        <f t="shared" si="211"/>
        <v>0.95104224834497353</v>
      </c>
      <c r="BC195">
        <f t="shared" si="212"/>
        <v>-0.40874663949527318</v>
      </c>
      <c r="BD195">
        <f t="shared" si="213"/>
        <v>0.16279784566413882</v>
      </c>
      <c r="BE195">
        <f t="shared" si="214"/>
        <v>1.86292020764087</v>
      </c>
      <c r="BF195">
        <f t="shared" si="215"/>
        <v>1.3449671324689931</v>
      </c>
      <c r="BG195">
        <f t="shared" si="228"/>
        <v>1.6951772847534208</v>
      </c>
      <c r="BH195">
        <f t="shared" si="228"/>
        <v>1.6951772847485143</v>
      </c>
      <c r="BI195">
        <f t="shared" si="228"/>
        <v>1.6951772849811657</v>
      </c>
      <c r="BJ195">
        <f t="shared" si="228"/>
        <v>1.6951772739499451</v>
      </c>
      <c r="BK195">
        <f t="shared" si="228"/>
        <v>1.695177796996403</v>
      </c>
      <c r="BL195">
        <f t="shared" si="228"/>
        <v>1.6951529942869323</v>
      </c>
      <c r="BM195">
        <f t="shared" si="228"/>
        <v>1.696323765691472</v>
      </c>
      <c r="BN195">
        <f t="shared" si="216"/>
        <v>1.5264905932308805</v>
      </c>
    </row>
    <row r="196" spans="1:66" ht="12.95" customHeight="1">
      <c r="A196" s="59" t="s">
        <v>106</v>
      </c>
      <c r="B196" s="60"/>
      <c r="C196" s="62">
        <v>50391.584000000003</v>
      </c>
      <c r="D196" s="61"/>
      <c r="E196" s="58">
        <f t="shared" si="188"/>
        <v>18332.536145769358</v>
      </c>
      <c r="F196">
        <f t="shared" si="189"/>
        <v>18332.5</v>
      </c>
      <c r="G196">
        <f t="shared" si="190"/>
        <v>1.306677250249777E-2</v>
      </c>
      <c r="H196" s="116"/>
      <c r="I196" s="8">
        <f t="shared" si="229"/>
        <v>1.306677250249777E-2</v>
      </c>
      <c r="J196" s="9"/>
      <c r="K196" s="9"/>
      <c r="L196" s="116"/>
      <c r="M196" s="116"/>
      <c r="N196" s="116"/>
      <c r="O196" s="40"/>
      <c r="P196" s="116"/>
      <c r="Q196" s="293">
        <f t="shared" si="191"/>
        <v>35373.084000000003</v>
      </c>
      <c r="R196" s="8">
        <f t="shared" si="192"/>
        <v>1.7074054363203184E-4</v>
      </c>
      <c r="S196" s="8">
        <v>0.1</v>
      </c>
      <c r="T196" s="167">
        <f t="shared" si="193"/>
        <v>1.7074054363203185E-5</v>
      </c>
      <c r="U196" s="116"/>
      <c r="V196" s="116"/>
      <c r="W196" s="25"/>
      <c r="X196" s="252"/>
      <c r="Y196" s="41"/>
      <c r="Z196">
        <f t="shared" si="194"/>
        <v>18332.5</v>
      </c>
      <c r="AA196" s="246">
        <f t="shared" si="195"/>
        <v>5.5439609036248786E-3</v>
      </c>
      <c r="AB196" s="247">
        <f t="shared" si="196"/>
        <v>7.5228115988728913E-3</v>
      </c>
      <c r="AC196" s="247">
        <f t="shared" si="197"/>
        <v>1.306677250249777E-2</v>
      </c>
      <c r="AD196" s="248">
        <f t="shared" si="198"/>
        <v>5.6592694352136509E-6</v>
      </c>
      <c r="AH196">
        <f t="shared" si="199"/>
        <v>9.2680343968915245E-3</v>
      </c>
      <c r="AI196">
        <f t="shared" si="200"/>
        <v>0.60473856764786538</v>
      </c>
      <c r="AJ196">
        <f t="shared" si="201"/>
        <v>0.99921379043315073</v>
      </c>
      <c r="AK196">
        <f t="shared" si="202"/>
        <v>0.28960041452825819</v>
      </c>
      <c r="AL196">
        <f t="shared" si="203"/>
        <v>2.5092683648227059</v>
      </c>
      <c r="AM196">
        <f t="shared" si="204"/>
        <v>3.0568375870392748</v>
      </c>
      <c r="AN196">
        <f t="shared" si="227"/>
        <v>2.1218962097249983</v>
      </c>
      <c r="AO196">
        <f t="shared" si="227"/>
        <v>2.1217969793998979</v>
      </c>
      <c r="AP196">
        <f t="shared" si="227"/>
        <v>2.1221836683919011</v>
      </c>
      <c r="AQ196">
        <f t="shared" si="227"/>
        <v>2.1206754103063088</v>
      </c>
      <c r="AR196">
        <f t="shared" si="227"/>
        <v>2.1265375208577439</v>
      </c>
      <c r="AS196">
        <f t="shared" si="227"/>
        <v>2.1034290933452833</v>
      </c>
      <c r="AT196">
        <f t="shared" si="227"/>
        <v>2.1900479285681898</v>
      </c>
      <c r="AU196">
        <f t="shared" si="205"/>
        <v>1.7044156868995102</v>
      </c>
      <c r="AV196" s="246">
        <f t="shared" si="206"/>
        <v>4.9669789007790394E-3</v>
      </c>
      <c r="AW196" s="247">
        <f t="shared" si="207"/>
        <v>8.0997936017187314E-3</v>
      </c>
      <c r="AX196" s="248">
        <f t="shared" si="208"/>
        <v>6.5606656390443702E-6</v>
      </c>
      <c r="AY196" s="247">
        <f t="shared" si="209"/>
        <v>4.3757201084520846E-3</v>
      </c>
      <c r="BA196">
        <f t="shared" si="210"/>
        <v>-5.7698200284583942E-4</v>
      </c>
      <c r="BB196">
        <f t="shared" si="211"/>
        <v>0.95085666700100879</v>
      </c>
      <c r="BC196">
        <f t="shared" si="212"/>
        <v>-0.40978692484554863</v>
      </c>
      <c r="BD196">
        <f t="shared" si="213"/>
        <v>0.16274192091084053</v>
      </c>
      <c r="BE196">
        <f t="shared" si="214"/>
        <v>1.8640603529804924</v>
      </c>
      <c r="BF196">
        <f t="shared" si="215"/>
        <v>1.346569659326134</v>
      </c>
      <c r="BG196">
        <f t="shared" si="228"/>
        <v>1.6963587875724329</v>
      </c>
      <c r="BH196">
        <f t="shared" si="228"/>
        <v>1.696358787567136</v>
      </c>
      <c r="BI196">
        <f t="shared" si="228"/>
        <v>1.6963587878159403</v>
      </c>
      <c r="BJ196">
        <f t="shared" si="228"/>
        <v>1.6963587761292622</v>
      </c>
      <c r="BK196">
        <f t="shared" si="228"/>
        <v>1.6963593250671636</v>
      </c>
      <c r="BL196">
        <f t="shared" si="228"/>
        <v>1.6963335381890032</v>
      </c>
      <c r="BM196">
        <f t="shared" si="228"/>
        <v>1.6975392655027539</v>
      </c>
      <c r="BN196">
        <f t="shared" si="216"/>
        <v>1.5276971320137462</v>
      </c>
    </row>
    <row r="197" spans="1:66" ht="12.95" customHeight="1">
      <c r="A197" s="59" t="s">
        <v>106</v>
      </c>
      <c r="B197" s="60"/>
      <c r="C197" s="62">
        <v>50425.557000000001</v>
      </c>
      <c r="D197" s="61"/>
      <c r="E197" s="58">
        <f t="shared" si="188"/>
        <v>18426.513462810144</v>
      </c>
      <c r="F197">
        <f t="shared" si="189"/>
        <v>18426.5</v>
      </c>
      <c r="G197">
        <f t="shared" si="190"/>
        <v>4.8668345043552108E-3</v>
      </c>
      <c r="H197" s="116"/>
      <c r="I197" s="8">
        <f t="shared" si="229"/>
        <v>4.8668345043552108E-3</v>
      </c>
      <c r="J197" s="9"/>
      <c r="K197" s="9"/>
      <c r="L197" s="116"/>
      <c r="M197" s="116"/>
      <c r="N197" s="116"/>
      <c r="O197" s="40"/>
      <c r="P197" s="116"/>
      <c r="Q197" s="293">
        <f t="shared" si="191"/>
        <v>35407.057000000001</v>
      </c>
      <c r="R197" s="8">
        <f t="shared" si="192"/>
        <v>2.368607809278243E-5</v>
      </c>
      <c r="S197" s="8">
        <v>0.1</v>
      </c>
      <c r="T197" s="167">
        <f t="shared" si="193"/>
        <v>2.368607809278243E-6</v>
      </c>
      <c r="U197" s="116"/>
      <c r="V197" s="116"/>
      <c r="W197" s="25"/>
      <c r="X197" s="252"/>
      <c r="Y197" s="41"/>
      <c r="Z197">
        <f t="shared" si="194"/>
        <v>18426.5</v>
      </c>
      <c r="AA197" s="246">
        <f t="shared" si="195"/>
        <v>5.551064952368439E-3</v>
      </c>
      <c r="AB197" s="247">
        <f t="shared" si="196"/>
        <v>-6.8423044801322816E-4</v>
      </c>
      <c r="AC197" s="247">
        <f t="shared" si="197"/>
        <v>4.8668345043552108E-3</v>
      </c>
      <c r="AD197" s="248">
        <f t="shared" si="198"/>
        <v>4.6817130598838295E-8</v>
      </c>
      <c r="AH197">
        <f t="shared" si="199"/>
        <v>9.3208992996351887E-3</v>
      </c>
      <c r="AI197">
        <f t="shared" si="200"/>
        <v>0.60210851948506194</v>
      </c>
      <c r="AJ197">
        <f t="shared" si="201"/>
        <v>0.99880975505566127</v>
      </c>
      <c r="AK197">
        <f t="shared" si="202"/>
        <v>0.28597616987020197</v>
      </c>
      <c r="AL197">
        <f t="shared" si="203"/>
        <v>2.518407130816946</v>
      </c>
      <c r="AM197">
        <f t="shared" si="204"/>
        <v>3.1047743625559145</v>
      </c>
      <c r="AN197">
        <f t="shared" si="227"/>
        <v>2.1350984065269794</v>
      </c>
      <c r="AO197">
        <f t="shared" si="227"/>
        <v>2.1349839443376908</v>
      </c>
      <c r="AP197">
        <f t="shared" si="227"/>
        <v>2.1354206431397822</v>
      </c>
      <c r="AQ197">
        <f t="shared" si="227"/>
        <v>2.1337529178486867</v>
      </c>
      <c r="AR197">
        <f t="shared" si="227"/>
        <v>2.1400984091305615</v>
      </c>
      <c r="AS197">
        <f t="shared" si="227"/>
        <v>2.1156032467312516</v>
      </c>
      <c r="AT197">
        <f t="shared" si="227"/>
        <v>2.2055171884555183</v>
      </c>
      <c r="AU197">
        <f t="shared" si="205"/>
        <v>1.7210369973218027</v>
      </c>
      <c r="AV197" s="246">
        <f t="shared" si="206"/>
        <v>4.9036606144038514E-3</v>
      </c>
      <c r="AW197" s="247">
        <f t="shared" si="207"/>
        <v>-3.6826110048640559E-5</v>
      </c>
      <c r="AX197" s="248">
        <f t="shared" si="208"/>
        <v>1.3561623813145852E-10</v>
      </c>
      <c r="AY197" s="247">
        <f t="shared" si="209"/>
        <v>-3.8066604573153903E-3</v>
      </c>
      <c r="BA197">
        <f t="shared" si="210"/>
        <v>-6.4740433796458738E-4</v>
      </c>
      <c r="BB197">
        <f t="shared" si="211"/>
        <v>0.94592375725208488</v>
      </c>
      <c r="BC197">
        <f t="shared" si="212"/>
        <v>-0.43737397478018036</v>
      </c>
      <c r="BD197">
        <f t="shared" si="213"/>
        <v>0.16116997229716384</v>
      </c>
      <c r="BE197">
        <f t="shared" si="214"/>
        <v>1.8945163414514528</v>
      </c>
      <c r="BF197">
        <f t="shared" si="215"/>
        <v>1.390310115179304</v>
      </c>
      <c r="BG197">
        <f t="shared" si="228"/>
        <v>1.7280049038455014</v>
      </c>
      <c r="BH197">
        <f t="shared" si="228"/>
        <v>1.7280049038167067</v>
      </c>
      <c r="BI197">
        <f t="shared" si="228"/>
        <v>1.7280049048985868</v>
      </c>
      <c r="BJ197">
        <f t="shared" si="228"/>
        <v>1.7280048642500982</v>
      </c>
      <c r="BK197">
        <f t="shared" si="228"/>
        <v>1.7280063914913049</v>
      </c>
      <c r="BL197">
        <f t="shared" si="228"/>
        <v>1.7279490000146918</v>
      </c>
      <c r="BM197">
        <f t="shared" si="228"/>
        <v>1.7300915939846229</v>
      </c>
      <c r="BN197">
        <f t="shared" si="216"/>
        <v>1.5601013164678494</v>
      </c>
    </row>
    <row r="198" spans="1:66" ht="12.95" customHeight="1">
      <c r="A198" s="59" t="s">
        <v>106</v>
      </c>
      <c r="B198" s="60"/>
      <c r="C198" s="62">
        <v>50455.561999999998</v>
      </c>
      <c r="D198" s="61"/>
      <c r="E198" s="58">
        <f t="shared" si="188"/>
        <v>18509.514357573891</v>
      </c>
      <c r="F198">
        <f t="shared" si="189"/>
        <v>18509.5</v>
      </c>
      <c r="G198">
        <f t="shared" si="190"/>
        <v>5.1902935010730289E-3</v>
      </c>
      <c r="H198" s="116"/>
      <c r="I198" s="8">
        <f t="shared" si="229"/>
        <v>5.1902935010730289E-3</v>
      </c>
      <c r="J198" s="9"/>
      <c r="K198" s="9"/>
      <c r="L198" s="116"/>
      <c r="M198" s="116"/>
      <c r="N198" s="116"/>
      <c r="O198" s="40"/>
      <c r="P198" s="116"/>
      <c r="Q198" s="293">
        <f t="shared" si="191"/>
        <v>35437.061999999998</v>
      </c>
      <c r="R198" s="8">
        <f t="shared" si="192"/>
        <v>2.6939146627280918E-5</v>
      </c>
      <c r="S198" s="8">
        <v>0.1</v>
      </c>
      <c r="T198" s="167">
        <f t="shared" si="193"/>
        <v>2.6939146627280919E-6</v>
      </c>
      <c r="U198" s="116"/>
      <c r="V198" s="116"/>
      <c r="W198" s="25"/>
      <c r="X198" s="252"/>
      <c r="Y198" s="41"/>
      <c r="Z198">
        <f t="shared" si="194"/>
        <v>18509.5</v>
      </c>
      <c r="AA198" s="246">
        <f t="shared" si="195"/>
        <v>5.5558527050928687E-3</v>
      </c>
      <c r="AB198" s="247">
        <f t="shared" si="196"/>
        <v>-3.6555920401983976E-4</v>
      </c>
      <c r="AC198" s="247">
        <f t="shared" si="197"/>
        <v>5.1902935010730289E-3</v>
      </c>
      <c r="AD198" s="248">
        <f t="shared" si="198"/>
        <v>1.3363353164361885E-8</v>
      </c>
      <c r="AH198">
        <f t="shared" si="199"/>
        <v>9.3660474698048432E-3</v>
      </c>
      <c r="AI198">
        <f t="shared" si="200"/>
        <v>0.59983229382518377</v>
      </c>
      <c r="AJ198">
        <f t="shared" si="201"/>
        <v>0.99838735601985418</v>
      </c>
      <c r="AK198">
        <f t="shared" si="202"/>
        <v>0.28278226064374323</v>
      </c>
      <c r="AL198">
        <f t="shared" si="203"/>
        <v>2.5264112794511697</v>
      </c>
      <c r="AM198">
        <f t="shared" si="204"/>
        <v>3.1478909042893375</v>
      </c>
      <c r="AN198">
        <f t="shared" si="227"/>
        <v>2.1467086770478989</v>
      </c>
      <c r="AO198">
        <f t="shared" si="227"/>
        <v>2.1465794497059845</v>
      </c>
      <c r="AP198">
        <f t="shared" si="227"/>
        <v>2.1470636277178059</v>
      </c>
      <c r="AQ198">
        <f t="shared" si="227"/>
        <v>2.1452476883644969</v>
      </c>
      <c r="AR198">
        <f t="shared" si="227"/>
        <v>2.1520325225490633</v>
      </c>
      <c r="AS198">
        <f t="shared" si="227"/>
        <v>2.1263071652859189</v>
      </c>
      <c r="AT198">
        <f t="shared" si="227"/>
        <v>2.2190649386873935</v>
      </c>
      <c r="AU198">
        <f t="shared" si="205"/>
        <v>1.7357132607797841</v>
      </c>
      <c r="AV198" s="246">
        <f t="shared" si="206"/>
        <v>4.8471013858316587E-3</v>
      </c>
      <c r="AW198" s="247">
        <f t="shared" si="207"/>
        <v>3.4319211524137024E-4</v>
      </c>
      <c r="AX198" s="248">
        <f t="shared" si="208"/>
        <v>1.1778082796384597E-8</v>
      </c>
      <c r="AY198" s="247">
        <f t="shared" si="209"/>
        <v>-3.4670026494706047E-3</v>
      </c>
      <c r="BA198">
        <f t="shared" si="210"/>
        <v>-7.0875131926120968E-4</v>
      </c>
      <c r="BB198">
        <f t="shared" si="211"/>
        <v>0.94165121318510425</v>
      </c>
      <c r="BC198">
        <f t="shared" si="212"/>
        <v>-0.46116537888045167</v>
      </c>
      <c r="BD198">
        <f t="shared" si="213"/>
        <v>0.1596728501569063</v>
      </c>
      <c r="BE198">
        <f t="shared" si="214"/>
        <v>1.921148020523888</v>
      </c>
      <c r="BF198">
        <f t="shared" si="215"/>
        <v>1.4301040320286351</v>
      </c>
      <c r="BG198">
        <f t="shared" si="228"/>
        <v>1.7558121884699771</v>
      </c>
      <c r="BH198">
        <f t="shared" si="228"/>
        <v>1.7558121883806519</v>
      </c>
      <c r="BI198">
        <f t="shared" si="228"/>
        <v>1.7558121912369034</v>
      </c>
      <c r="BJ198">
        <f t="shared" si="228"/>
        <v>1.7558120999056941</v>
      </c>
      <c r="BK198">
        <f t="shared" si="228"/>
        <v>1.7558150202811351</v>
      </c>
      <c r="BL198">
        <f t="shared" si="228"/>
        <v>1.7557216167786165</v>
      </c>
      <c r="BM198">
        <f t="shared" si="228"/>
        <v>1.7586862354202666</v>
      </c>
      <c r="BN198">
        <f t="shared" si="216"/>
        <v>1.5887135218900896</v>
      </c>
    </row>
    <row r="199" spans="1:66" ht="12.95" customHeight="1">
      <c r="A199" s="65" t="s">
        <v>112</v>
      </c>
      <c r="B199" s="66" t="s">
        <v>49</v>
      </c>
      <c r="C199" s="65">
        <v>50657.457499999997</v>
      </c>
      <c r="D199" s="65">
        <v>2.0000000000000001E-4</v>
      </c>
      <c r="E199" s="58">
        <f t="shared" si="188"/>
        <v>19068.004847451422</v>
      </c>
      <c r="F199">
        <f t="shared" si="189"/>
        <v>19068</v>
      </c>
      <c r="G199">
        <f t="shared" si="190"/>
        <v>1.7523639980936423E-3</v>
      </c>
      <c r="H199" s="116"/>
      <c r="I199" s="116"/>
      <c r="J199" s="117"/>
      <c r="K199" s="117">
        <f>G199</f>
        <v>1.7523639980936423E-3</v>
      </c>
      <c r="L199" s="116"/>
      <c r="M199" s="116"/>
      <c r="N199" s="116"/>
      <c r="O199" s="40"/>
      <c r="P199" s="116"/>
      <c r="Q199" s="293">
        <f t="shared" si="191"/>
        <v>35638.957499999997</v>
      </c>
      <c r="R199" s="8">
        <f t="shared" si="192"/>
        <v>3.0707795818147346E-6</v>
      </c>
      <c r="S199" s="116">
        <v>1</v>
      </c>
      <c r="T199" s="167">
        <f t="shared" si="193"/>
        <v>3.0707795818147346E-6</v>
      </c>
      <c r="U199" s="116"/>
      <c r="V199" s="116"/>
      <c r="W199" s="25"/>
      <c r="X199" s="252"/>
      <c r="Y199" s="41"/>
      <c r="Z199">
        <f t="shared" si="194"/>
        <v>19068</v>
      </c>
      <c r="AA199" s="246">
        <f t="shared" si="195"/>
        <v>5.5527109099089908E-3</v>
      </c>
      <c r="AB199" s="247">
        <f t="shared" si="196"/>
        <v>-3.8003469118153485E-3</v>
      </c>
      <c r="AC199" s="247">
        <f t="shared" si="197"/>
        <v>1.7523639980936423E-3</v>
      </c>
      <c r="AD199" s="248">
        <f t="shared" si="198"/>
        <v>1.4442636650144457E-5</v>
      </c>
      <c r="AH199">
        <f t="shared" si="199"/>
        <v>9.6333792754613456E-3</v>
      </c>
      <c r="AI199">
        <f t="shared" si="200"/>
        <v>0.58557789015387673</v>
      </c>
      <c r="AJ199">
        <f t="shared" si="201"/>
        <v>0.994046747410683</v>
      </c>
      <c r="AK199">
        <f t="shared" si="202"/>
        <v>0.261446581294703</v>
      </c>
      <c r="AL199">
        <f t="shared" si="203"/>
        <v>2.5787831654133822</v>
      </c>
      <c r="AM199">
        <f t="shared" si="204"/>
        <v>3.459299813244288</v>
      </c>
      <c r="AN199">
        <f t="shared" si="227"/>
        <v>2.2237505718734161</v>
      </c>
      <c r="AO199">
        <f t="shared" si="227"/>
        <v>2.2234862685795012</v>
      </c>
      <c r="AP199">
        <f t="shared" si="227"/>
        <v>2.2243739004333616</v>
      </c>
      <c r="AQ199">
        <f t="shared" si="227"/>
        <v>2.2213887980991633</v>
      </c>
      <c r="AR199">
        <f t="shared" si="227"/>
        <v>2.2313819221419551</v>
      </c>
      <c r="AS199">
        <f t="shared" si="227"/>
        <v>2.1973941743934522</v>
      </c>
      <c r="AT199">
        <f t="shared" si="227"/>
        <v>2.3075339029480535</v>
      </c>
      <c r="AU199">
        <f t="shared" si="205"/>
        <v>1.834468599831383</v>
      </c>
      <c r="AV199" s="246">
        <f t="shared" si="206"/>
        <v>4.4540558085614784E-3</v>
      </c>
      <c r="AW199" s="247">
        <f t="shared" si="207"/>
        <v>-2.7016918104678361E-3</v>
      </c>
      <c r="AX199" s="248">
        <f t="shared" si="208"/>
        <v>7.2991386387489735E-6</v>
      </c>
      <c r="AY199" s="247">
        <f t="shared" si="209"/>
        <v>-6.7823601760201909E-3</v>
      </c>
      <c r="BA199">
        <f t="shared" si="210"/>
        <v>-1.0986551013475127E-3</v>
      </c>
      <c r="BB199">
        <f t="shared" si="211"/>
        <v>0.91499558312903251</v>
      </c>
      <c r="BC199">
        <f t="shared" si="212"/>
        <v>-0.60724242646794002</v>
      </c>
      <c r="BD199">
        <f t="shared" si="213"/>
        <v>0.14722176847337073</v>
      </c>
      <c r="BE199">
        <f t="shared" si="214"/>
        <v>2.0944251036135237</v>
      </c>
      <c r="BF199">
        <f t="shared" si="215"/>
        <v>1.7321108115685515</v>
      </c>
      <c r="BG199">
        <f t="shared" si="228"/>
        <v>1.9397994897163349</v>
      </c>
      <c r="BH199">
        <f t="shared" si="228"/>
        <v>1.9397994825738625</v>
      </c>
      <c r="BI199">
        <f t="shared" si="228"/>
        <v>1.9397995990589831</v>
      </c>
      <c r="BJ199">
        <f t="shared" si="228"/>
        <v>1.9397976993225923</v>
      </c>
      <c r="BK199">
        <f t="shared" si="228"/>
        <v>1.9398286806414384</v>
      </c>
      <c r="BL199">
        <f t="shared" si="228"/>
        <v>1.9393231202613941</v>
      </c>
      <c r="BM199">
        <f t="shared" si="228"/>
        <v>1.9474920615457432</v>
      </c>
      <c r="BN199">
        <f t="shared" si="216"/>
        <v>1.7812426390987774</v>
      </c>
    </row>
    <row r="200" spans="1:66" ht="12.95" customHeight="1">
      <c r="A200" s="65" t="s">
        <v>112</v>
      </c>
      <c r="B200" s="66" t="s">
        <v>45</v>
      </c>
      <c r="C200" s="65">
        <v>50671.377</v>
      </c>
      <c r="D200" s="65">
        <v>2.0999999999999999E-3</v>
      </c>
      <c r="E200" s="58">
        <f t="shared" si="188"/>
        <v>19106.509461837835</v>
      </c>
      <c r="F200">
        <f t="shared" si="189"/>
        <v>19106.5</v>
      </c>
      <c r="G200">
        <f t="shared" si="190"/>
        <v>3.4204745024908334E-3</v>
      </c>
      <c r="H200" s="116"/>
      <c r="I200" s="116"/>
      <c r="J200" s="117"/>
      <c r="K200" s="117">
        <f>G200</f>
        <v>3.4204745024908334E-3</v>
      </c>
      <c r="L200" s="116"/>
      <c r="M200" s="116"/>
      <c r="N200" s="116"/>
      <c r="O200" s="40"/>
      <c r="P200" s="116"/>
      <c r="Q200" s="293">
        <f t="shared" si="191"/>
        <v>35652.877</v>
      </c>
      <c r="R200" s="8">
        <f t="shared" si="192"/>
        <v>1.1699645822189913E-5</v>
      </c>
      <c r="S200" s="116">
        <v>1</v>
      </c>
      <c r="T200" s="167">
        <f t="shared" si="193"/>
        <v>1.1699645822189913E-5</v>
      </c>
      <c r="U200" s="116"/>
      <c r="W200" s="25"/>
      <c r="X200" s="252"/>
      <c r="Y200" s="41"/>
      <c r="Z200">
        <f t="shared" si="194"/>
        <v>19106.5</v>
      </c>
      <c r="AA200" s="246">
        <f t="shared" si="195"/>
        <v>5.5502750064471314E-3</v>
      </c>
      <c r="AB200" s="247">
        <f t="shared" si="196"/>
        <v>-2.129800503956298E-3</v>
      </c>
      <c r="AC200" s="247">
        <f t="shared" si="197"/>
        <v>3.4204745024908334E-3</v>
      </c>
      <c r="AD200" s="248">
        <f t="shared" si="198"/>
        <v>4.5360501866525008E-6</v>
      </c>
      <c r="AH200">
        <f t="shared" si="199"/>
        <v>9.6495172771192128E-3</v>
      </c>
      <c r="AI200">
        <f t="shared" si="200"/>
        <v>0.58466002493995806</v>
      </c>
      <c r="AJ200">
        <f t="shared" si="201"/>
        <v>0.99365700869130791</v>
      </c>
      <c r="AK200">
        <f t="shared" si="202"/>
        <v>0.25998597100059789</v>
      </c>
      <c r="AL200">
        <f t="shared" si="203"/>
        <v>2.5823037138020717</v>
      </c>
      <c r="AM200">
        <f t="shared" si="204"/>
        <v>3.4822647221144107</v>
      </c>
      <c r="AN200">
        <f t="shared" si="227"/>
        <v>2.2289955632444487</v>
      </c>
      <c r="AO200">
        <f t="shared" si="227"/>
        <v>2.2287194816844047</v>
      </c>
      <c r="AP200">
        <f t="shared" si="227"/>
        <v>2.2296403639400797</v>
      </c>
      <c r="AQ200">
        <f t="shared" si="227"/>
        <v>2.2265644327281442</v>
      </c>
      <c r="AR200">
        <f t="shared" si="227"/>
        <v>2.2367913868765372</v>
      </c>
      <c r="AS200">
        <f t="shared" si="227"/>
        <v>2.202244089919001</v>
      </c>
      <c r="AT200">
        <f t="shared" si="227"/>
        <v>2.3134612219857118</v>
      </c>
      <c r="AU200">
        <f t="shared" si="205"/>
        <v>1.8412762642064711</v>
      </c>
      <c r="AV200" s="246">
        <f t="shared" si="206"/>
        <v>4.4263465153421755E-3</v>
      </c>
      <c r="AW200" s="247">
        <f t="shared" si="207"/>
        <v>-1.0058720128513421E-3</v>
      </c>
      <c r="AX200" s="248">
        <f t="shared" si="208"/>
        <v>1.0117785062376105E-6</v>
      </c>
      <c r="AY200" s="247">
        <f t="shared" si="209"/>
        <v>-5.1051142835234235E-3</v>
      </c>
      <c r="BA200">
        <f t="shared" si="210"/>
        <v>-1.1239284911049559E-3</v>
      </c>
      <c r="BB200">
        <f t="shared" si="211"/>
        <v>0.91329509336013348</v>
      </c>
      <c r="BC200">
        <f t="shared" si="212"/>
        <v>-0.61640954329533315</v>
      </c>
      <c r="BD200">
        <f t="shared" si="213"/>
        <v>0.14622673888373505</v>
      </c>
      <c r="BE200">
        <f t="shared" si="214"/>
        <v>2.1060146717479356</v>
      </c>
      <c r="BF200">
        <f t="shared" si="215"/>
        <v>1.7555264420139514</v>
      </c>
      <c r="BG200">
        <f t="shared" si="228"/>
        <v>1.9522930024269871</v>
      </c>
      <c r="BH200">
        <f t="shared" si="228"/>
        <v>1.9522929937226774</v>
      </c>
      <c r="BI200">
        <f t="shared" si="228"/>
        <v>1.9522931312473724</v>
      </c>
      <c r="BJ200">
        <f t="shared" si="228"/>
        <v>1.952290958405372</v>
      </c>
      <c r="BK200">
        <f t="shared" si="228"/>
        <v>1.9523252871718575</v>
      </c>
      <c r="BL200">
        <f t="shared" si="228"/>
        <v>1.9517825825322177</v>
      </c>
      <c r="BM200">
        <f t="shared" si="228"/>
        <v>1.9602780425101498</v>
      </c>
      <c r="BN200">
        <f t="shared" si="216"/>
        <v>1.7945145657102985</v>
      </c>
    </row>
    <row r="201" spans="1:66" ht="12.95" customHeight="1">
      <c r="A201" s="59" t="s">
        <v>113</v>
      </c>
      <c r="B201" s="60"/>
      <c r="C201" s="61">
        <v>50682.214999999997</v>
      </c>
      <c r="D201" s="61">
        <v>5.0000000000000001E-3</v>
      </c>
      <c r="E201" s="58">
        <f t="shared" si="188"/>
        <v>19136.48992167617</v>
      </c>
      <c r="F201">
        <f t="shared" si="189"/>
        <v>19136.5</v>
      </c>
      <c r="G201">
        <f t="shared" si="190"/>
        <v>-3.6433354980545118E-3</v>
      </c>
      <c r="H201" s="116"/>
      <c r="I201" s="116">
        <f>G201</f>
        <v>-3.6433354980545118E-3</v>
      </c>
      <c r="J201" s="117"/>
      <c r="K201" s="117"/>
      <c r="L201" s="116"/>
      <c r="M201" s="116"/>
      <c r="N201" s="116"/>
      <c r="O201" s="40"/>
      <c r="P201" s="116"/>
      <c r="Q201" s="293">
        <f t="shared" si="191"/>
        <v>35663.714999999997</v>
      </c>
      <c r="R201" s="8">
        <f t="shared" si="192"/>
        <v>1.3273893551384118E-5</v>
      </c>
      <c r="S201" s="8">
        <v>0.1</v>
      </c>
      <c r="T201" s="167">
        <f t="shared" si="193"/>
        <v>1.3273893551384118E-6</v>
      </c>
      <c r="U201" s="116"/>
      <c r="V201" s="116"/>
      <c r="W201" s="25"/>
      <c r="X201" s="252"/>
      <c r="Y201" s="41"/>
      <c r="Z201">
        <f t="shared" si="194"/>
        <v>19136.5</v>
      </c>
      <c r="AA201" s="246">
        <f t="shared" si="195"/>
        <v>5.5481823806834678E-3</v>
      </c>
      <c r="AB201" s="247">
        <f t="shared" si="196"/>
        <v>-9.1915178787379797E-3</v>
      </c>
      <c r="AC201" s="247">
        <f t="shared" si="197"/>
        <v>-3.6433354980545118E-3</v>
      </c>
      <c r="AD201" s="248">
        <f t="shared" si="198"/>
        <v>8.4484000915159929E-6</v>
      </c>
      <c r="AH201">
        <f t="shared" si="199"/>
        <v>9.6618914675381442E-3</v>
      </c>
      <c r="AI201">
        <f t="shared" si="200"/>
        <v>0.58395033299459753</v>
      </c>
      <c r="AJ201">
        <f t="shared" si="201"/>
        <v>0.99334565071590786</v>
      </c>
      <c r="AK201">
        <f t="shared" si="202"/>
        <v>0.25884874847040257</v>
      </c>
      <c r="AL201">
        <f t="shared" si="203"/>
        <v>2.5850394270306132</v>
      </c>
      <c r="AM201">
        <f t="shared" si="204"/>
        <v>3.5003053804952144</v>
      </c>
      <c r="AN201">
        <f t="shared" ref="AN201:AT210" si="230">$AU201+$AB$7*SIN(AO201)</f>
        <v>2.2330769645881801</v>
      </c>
      <c r="AO201">
        <f t="shared" si="230"/>
        <v>2.2327914738204688</v>
      </c>
      <c r="AP201">
        <f t="shared" si="230"/>
        <v>2.2337387459891733</v>
      </c>
      <c r="AQ201">
        <f t="shared" si="230"/>
        <v>2.2305912090764877</v>
      </c>
      <c r="AR201">
        <f t="shared" si="230"/>
        <v>2.2410011915556747</v>
      </c>
      <c r="AS201">
        <f t="shared" si="230"/>
        <v>2.2060195027108849</v>
      </c>
      <c r="AT201">
        <f t="shared" si="230"/>
        <v>2.3180647406726145</v>
      </c>
      <c r="AU201">
        <f t="shared" si="205"/>
        <v>1.8465809377455003</v>
      </c>
      <c r="AV201" s="246">
        <f t="shared" si="206"/>
        <v>4.4047139022271743E-3</v>
      </c>
      <c r="AW201" s="247">
        <f t="shared" si="207"/>
        <v>-8.0480494002816861E-3</v>
      </c>
      <c r="AX201" s="248">
        <f t="shared" si="208"/>
        <v>6.4771099149374414E-6</v>
      </c>
      <c r="AY201" s="247">
        <f t="shared" si="209"/>
        <v>-1.2161758487136362E-2</v>
      </c>
      <c r="BA201">
        <f t="shared" si="210"/>
        <v>-1.143468478456294E-3</v>
      </c>
      <c r="BB201">
        <f t="shared" si="211"/>
        <v>0.91198242197516644</v>
      </c>
      <c r="BC201">
        <f t="shared" si="212"/>
        <v>-0.62347217500143381</v>
      </c>
      <c r="BD201">
        <f t="shared" si="213"/>
        <v>0.14544038627094727</v>
      </c>
      <c r="BE201">
        <f t="shared" si="214"/>
        <v>2.1150157720369065</v>
      </c>
      <c r="BF201">
        <f t="shared" si="215"/>
        <v>1.7740435421022689</v>
      </c>
      <c r="BG201">
        <f t="shared" ref="BG201:BM210" si="231">$BN201+$BB$7*SIN(BH201)</f>
        <v>1.9620121689884389</v>
      </c>
      <c r="BH201">
        <f t="shared" si="231"/>
        <v>1.9620121588904753</v>
      </c>
      <c r="BI201">
        <f t="shared" si="231"/>
        <v>1.962012314667559</v>
      </c>
      <c r="BJ201">
        <f t="shared" si="231"/>
        <v>1.9620099115527747</v>
      </c>
      <c r="BK201">
        <f t="shared" si="231"/>
        <v>1.9620469819475732</v>
      </c>
      <c r="BL201">
        <f t="shared" si="231"/>
        <v>1.9614747636589192</v>
      </c>
      <c r="BM201">
        <f t="shared" si="231"/>
        <v>1.9702208999982804</v>
      </c>
      <c r="BN201">
        <f t="shared" si="216"/>
        <v>1.8048563267062889</v>
      </c>
    </row>
    <row r="202" spans="1:66" ht="12.95" customHeight="1">
      <c r="A202" s="59" t="s">
        <v>106</v>
      </c>
      <c r="B202" s="60"/>
      <c r="C202" s="62">
        <v>50692.705000000002</v>
      </c>
      <c r="D202" s="61"/>
      <c r="E202" s="58">
        <f t="shared" si="188"/>
        <v>19165.507731576927</v>
      </c>
      <c r="F202">
        <f t="shared" si="189"/>
        <v>19165.5</v>
      </c>
      <c r="G202">
        <f t="shared" si="190"/>
        <v>2.7949815048486926E-3</v>
      </c>
      <c r="H202" s="116"/>
      <c r="I202" s="8">
        <f>G202</f>
        <v>2.7949815048486926E-3</v>
      </c>
      <c r="J202" s="9"/>
      <c r="K202" s="9"/>
      <c r="L202" s="116"/>
      <c r="M202" s="116"/>
      <c r="N202" s="116"/>
      <c r="O202" s="40"/>
      <c r="P202" s="116"/>
      <c r="Q202" s="293">
        <f t="shared" si="191"/>
        <v>35674.205000000002</v>
      </c>
      <c r="R202" s="8">
        <f t="shared" si="192"/>
        <v>7.8119216124462624E-6</v>
      </c>
      <c r="S202" s="8">
        <v>0.1</v>
      </c>
      <c r="T202" s="167">
        <f t="shared" si="193"/>
        <v>7.8119216124462626E-7</v>
      </c>
      <c r="U202" s="116"/>
      <c r="V202" s="116"/>
      <c r="W202" s="25"/>
      <c r="X202" s="252"/>
      <c r="Y202" s="41"/>
      <c r="Z202">
        <f t="shared" si="194"/>
        <v>19165.5</v>
      </c>
      <c r="AA202" s="246">
        <f t="shared" si="195"/>
        <v>5.5459980420897439E-3</v>
      </c>
      <c r="AB202" s="247">
        <f t="shared" si="196"/>
        <v>-2.7510165372410514E-3</v>
      </c>
      <c r="AC202" s="247">
        <f t="shared" si="197"/>
        <v>2.7949815048486926E-3</v>
      </c>
      <c r="AD202" s="248">
        <f t="shared" si="198"/>
        <v>7.5680919881737453E-7</v>
      </c>
      <c r="AH202">
        <f t="shared" si="199"/>
        <v>9.6736864253625012E-3</v>
      </c>
      <c r="AI202">
        <f t="shared" si="200"/>
        <v>0.58326886778367726</v>
      </c>
      <c r="AJ202">
        <f t="shared" si="201"/>
        <v>0.99303834063858598</v>
      </c>
      <c r="AK202">
        <f t="shared" si="202"/>
        <v>0.25775019581311998</v>
      </c>
      <c r="AL202">
        <f t="shared" si="203"/>
        <v>2.5876777011625425</v>
      </c>
      <c r="AM202">
        <f t="shared" si="204"/>
        <v>3.5178678695310945</v>
      </c>
      <c r="AN202">
        <f t="shared" si="230"/>
        <v>2.2370176879012771</v>
      </c>
      <c r="AO202">
        <f t="shared" si="230"/>
        <v>2.2367229080567474</v>
      </c>
      <c r="AP202">
        <f t="shared" si="230"/>
        <v>2.2376960885633017</v>
      </c>
      <c r="AQ202">
        <f t="shared" si="230"/>
        <v>2.2344786550648728</v>
      </c>
      <c r="AR202">
        <f t="shared" si="230"/>
        <v>2.2450662079538555</v>
      </c>
      <c r="AS202">
        <f t="shared" si="230"/>
        <v>2.2096660473800447</v>
      </c>
      <c r="AT202">
        <f t="shared" si="230"/>
        <v>2.3225021972041051</v>
      </c>
      <c r="AU202">
        <f t="shared" si="205"/>
        <v>1.8517087888332289</v>
      </c>
      <c r="AV202" s="246">
        <f t="shared" si="206"/>
        <v>4.3837699536343781E-3</v>
      </c>
      <c r="AW202" s="247">
        <f t="shared" si="207"/>
        <v>-1.5887884487856855E-3</v>
      </c>
      <c r="AX202" s="248">
        <f t="shared" si="208"/>
        <v>2.5242487349948249E-7</v>
      </c>
      <c r="AY202" s="247">
        <f t="shared" si="209"/>
        <v>-5.7164768320584428E-3</v>
      </c>
      <c r="BA202">
        <f t="shared" si="210"/>
        <v>-1.162228088455366E-3</v>
      </c>
      <c r="BB202">
        <f t="shared" si="211"/>
        <v>0.91072382756259462</v>
      </c>
      <c r="BC202">
        <f t="shared" si="212"/>
        <v>-0.63023235726728</v>
      </c>
      <c r="BD202">
        <f t="shared" si="213"/>
        <v>0.14467123084748629</v>
      </c>
      <c r="BE202">
        <f t="shared" si="214"/>
        <v>2.1236923395538128</v>
      </c>
      <c r="BF202">
        <f t="shared" si="215"/>
        <v>1.7921750642374548</v>
      </c>
      <c r="BG202">
        <f t="shared" si="231"/>
        <v>1.9713941289392265</v>
      </c>
      <c r="BH202">
        <f t="shared" si="231"/>
        <v>1.97139411733341</v>
      </c>
      <c r="BI202">
        <f t="shared" si="231"/>
        <v>1.9713942923973709</v>
      </c>
      <c r="BJ202">
        <f t="shared" si="231"/>
        <v>1.9713916516974124</v>
      </c>
      <c r="BK202">
        <f t="shared" si="231"/>
        <v>1.9714314827972146</v>
      </c>
      <c r="BL202">
        <f t="shared" si="231"/>
        <v>1.9708302904011652</v>
      </c>
      <c r="BM202">
        <f t="shared" si="231"/>
        <v>1.9798155169908198</v>
      </c>
      <c r="BN202">
        <f t="shared" si="216"/>
        <v>1.8148533623357463</v>
      </c>
    </row>
    <row r="203" spans="1:66" ht="12.95" customHeight="1">
      <c r="A203" s="59" t="s">
        <v>106</v>
      </c>
      <c r="B203" s="60"/>
      <c r="C203" s="62">
        <v>50698.671000000002</v>
      </c>
      <c r="D203" s="61"/>
      <c r="E203" s="58">
        <f t="shared" si="188"/>
        <v>19182.011092288827</v>
      </c>
      <c r="F203">
        <f t="shared" si="189"/>
        <v>19182</v>
      </c>
      <c r="G203">
        <f t="shared" si="190"/>
        <v>4.0098860044963658E-3</v>
      </c>
      <c r="H203" s="116"/>
      <c r="I203" s="8">
        <f>G203</f>
        <v>4.0098860044963658E-3</v>
      </c>
      <c r="J203" s="9"/>
      <c r="K203" s="9"/>
      <c r="L203" s="116"/>
      <c r="M203" s="116"/>
      <c r="N203" s="116"/>
      <c r="O203" s="40"/>
      <c r="P203" s="116"/>
      <c r="Q203" s="293">
        <f t="shared" si="191"/>
        <v>35680.171000000002</v>
      </c>
      <c r="R203" s="8">
        <f t="shared" si="192"/>
        <v>1.6079185769055828E-5</v>
      </c>
      <c r="S203" s="8">
        <v>0.1</v>
      </c>
      <c r="T203" s="167">
        <f t="shared" si="193"/>
        <v>1.607918576905583E-6</v>
      </c>
      <c r="U203" s="116"/>
      <c r="V203" s="116"/>
      <c r="W203" s="25"/>
      <c r="X203" s="252"/>
      <c r="Y203" s="41"/>
      <c r="Z203">
        <f t="shared" si="194"/>
        <v>19182</v>
      </c>
      <c r="AA203" s="246">
        <f t="shared" si="195"/>
        <v>5.5446845461981607E-3</v>
      </c>
      <c r="AB203" s="247">
        <f t="shared" si="196"/>
        <v>-1.5347985417017949E-3</v>
      </c>
      <c r="AC203" s="247">
        <f t="shared" si="197"/>
        <v>4.0098860044963658E-3</v>
      </c>
      <c r="AD203" s="248">
        <f t="shared" si="198"/>
        <v>2.3556065636099562E-7</v>
      </c>
      <c r="AH203">
        <f t="shared" si="199"/>
        <v>9.6803243448272958E-3</v>
      </c>
      <c r="AI203">
        <f t="shared" si="200"/>
        <v>0.58288313216015464</v>
      </c>
      <c r="AJ203">
        <f t="shared" si="201"/>
        <v>0.9928607313452783</v>
      </c>
      <c r="AK203">
        <f t="shared" si="202"/>
        <v>0.25712549185850275</v>
      </c>
      <c r="AL203">
        <f t="shared" si="203"/>
        <v>2.5891760649835232</v>
      </c>
      <c r="AM203">
        <f t="shared" si="204"/>
        <v>3.5279149542241242</v>
      </c>
      <c r="AN203">
        <f t="shared" si="230"/>
        <v>2.2392578033884716</v>
      </c>
      <c r="AO203">
        <f t="shared" si="230"/>
        <v>2.2389576531996478</v>
      </c>
      <c r="AP203">
        <f t="shared" si="230"/>
        <v>2.2399457485801411</v>
      </c>
      <c r="AQ203">
        <f t="shared" si="230"/>
        <v>2.2366882535970065</v>
      </c>
      <c r="AR203">
        <f t="shared" si="230"/>
        <v>2.247377105604953</v>
      </c>
      <c r="AS203">
        <f t="shared" si="230"/>
        <v>2.2117395118892742</v>
      </c>
      <c r="AT203">
        <f t="shared" si="230"/>
        <v>2.3250214303026429</v>
      </c>
      <c r="AU203">
        <f t="shared" si="205"/>
        <v>1.854626359279695</v>
      </c>
      <c r="AV203" s="246">
        <f t="shared" si="206"/>
        <v>4.3718399050889914E-3</v>
      </c>
      <c r="AW203" s="247">
        <f t="shared" si="207"/>
        <v>-3.6195390059262558E-4</v>
      </c>
      <c r="AX203" s="248">
        <f t="shared" si="208"/>
        <v>1.3101062615421627E-8</v>
      </c>
      <c r="AY203" s="247">
        <f t="shared" si="209"/>
        <v>-4.4975936992217606E-3</v>
      </c>
      <c r="BA203">
        <f t="shared" si="210"/>
        <v>-1.1728446411091696E-3</v>
      </c>
      <c r="BB203">
        <f t="shared" si="211"/>
        <v>0.91001226210329667</v>
      </c>
      <c r="BC203">
        <f t="shared" si="212"/>
        <v>-0.63404927965052349</v>
      </c>
      <c r="BD203">
        <f t="shared" si="213"/>
        <v>0.14422970230931709</v>
      </c>
      <c r="BE203">
        <f t="shared" si="214"/>
        <v>2.1286183466292843</v>
      </c>
      <c r="BF203">
        <f t="shared" si="215"/>
        <v>1.802594983792797</v>
      </c>
      <c r="BG203">
        <f t="shared" si="231"/>
        <v>1.9767263741390824</v>
      </c>
      <c r="BH203">
        <f t="shared" si="231"/>
        <v>1.9767263616000823</v>
      </c>
      <c r="BI203">
        <f t="shared" si="231"/>
        <v>1.9767265483911145</v>
      </c>
      <c r="BJ203">
        <f t="shared" si="231"/>
        <v>1.9767237657932171</v>
      </c>
      <c r="BK203">
        <f t="shared" si="231"/>
        <v>1.9767652158708233</v>
      </c>
      <c r="BL203">
        <f t="shared" si="231"/>
        <v>1.9761473537502294</v>
      </c>
      <c r="BM203">
        <f t="shared" si="231"/>
        <v>1.9852671620087767</v>
      </c>
      <c r="BN203">
        <f t="shared" si="216"/>
        <v>1.820541330883541</v>
      </c>
    </row>
    <row r="204" spans="1:66" ht="12.95" customHeight="1">
      <c r="A204" s="59" t="s">
        <v>114</v>
      </c>
      <c r="B204" s="60" t="s">
        <v>45</v>
      </c>
      <c r="C204" s="61">
        <v>50702.469799999999</v>
      </c>
      <c r="D204" s="61">
        <v>5.9999999999999995E-4</v>
      </c>
      <c r="E204" s="58">
        <f t="shared" si="188"/>
        <v>19192.519467527229</v>
      </c>
      <c r="F204">
        <f t="shared" si="189"/>
        <v>19192.5</v>
      </c>
      <c r="G204">
        <f t="shared" si="190"/>
        <v>7.0375525028794073E-3</v>
      </c>
      <c r="H204" s="116"/>
      <c r="I204" s="116"/>
      <c r="J204" s="117"/>
      <c r="K204" s="117">
        <f>G204</f>
        <v>7.0375525028794073E-3</v>
      </c>
      <c r="L204" s="116"/>
      <c r="M204" s="116"/>
      <c r="N204" s="116"/>
      <c r="O204" s="40"/>
      <c r="P204" s="116"/>
      <c r="Q204" s="293">
        <f t="shared" si="191"/>
        <v>35683.969799999999</v>
      </c>
      <c r="R204" s="8">
        <f t="shared" si="192"/>
        <v>4.9527145230784208E-5</v>
      </c>
      <c r="S204" s="116">
        <v>1</v>
      </c>
      <c r="T204" s="167">
        <f t="shared" si="193"/>
        <v>4.9527145230784208E-5</v>
      </c>
      <c r="U204" s="116"/>
      <c r="W204" s="25"/>
      <c r="X204" s="252"/>
      <c r="Y204" s="41"/>
      <c r="Z204">
        <f t="shared" si="194"/>
        <v>19192.5</v>
      </c>
      <c r="AA204" s="246">
        <f t="shared" si="195"/>
        <v>5.5438220400874528E-3</v>
      </c>
      <c r="AB204" s="247">
        <f t="shared" si="196"/>
        <v>1.4937304627919545E-3</v>
      </c>
      <c r="AC204" s="247">
        <f t="shared" si="197"/>
        <v>7.0375525028794073E-3</v>
      </c>
      <c r="AD204" s="248">
        <f t="shared" si="198"/>
        <v>2.2312306954726664E-6</v>
      </c>
      <c r="AH204">
        <f t="shared" si="199"/>
        <v>9.6845209533693629E-3</v>
      </c>
      <c r="AI204">
        <f t="shared" si="200"/>
        <v>0.58263841423728813</v>
      </c>
      <c r="AJ204">
        <f t="shared" si="201"/>
        <v>0.99274666964649605</v>
      </c>
      <c r="AK204">
        <f t="shared" si="202"/>
        <v>0.25672807935563752</v>
      </c>
      <c r="AL204">
        <f t="shared" si="203"/>
        <v>2.5901285460718113</v>
      </c>
      <c r="AM204">
        <f t="shared" si="204"/>
        <v>3.5343293497154686</v>
      </c>
      <c r="AN204">
        <f t="shared" si="230"/>
        <v>2.2406825718816372</v>
      </c>
      <c r="AO204">
        <f t="shared" si="230"/>
        <v>2.2403789719659124</v>
      </c>
      <c r="AP204">
        <f t="shared" si="230"/>
        <v>2.2413766240811741</v>
      </c>
      <c r="AQ204">
        <f t="shared" si="230"/>
        <v>2.2380935262085213</v>
      </c>
      <c r="AR204">
        <f t="shared" si="230"/>
        <v>2.2488469382996294</v>
      </c>
      <c r="AS204">
        <f t="shared" si="230"/>
        <v>2.2130585096624755</v>
      </c>
      <c r="AT204">
        <f t="shared" si="230"/>
        <v>2.3266224936421698</v>
      </c>
      <c r="AU204">
        <f t="shared" si="205"/>
        <v>1.8564829950183555</v>
      </c>
      <c r="AV204" s="246">
        <f t="shared" si="206"/>
        <v>4.3642430520827585E-3</v>
      </c>
      <c r="AW204" s="247">
        <f t="shared" si="207"/>
        <v>2.6733094507966487E-3</v>
      </c>
      <c r="AX204" s="248">
        <f t="shared" si="208"/>
        <v>7.1465834197186799E-6</v>
      </c>
      <c r="AY204" s="247">
        <f t="shared" si="209"/>
        <v>-1.4673894624852616E-3</v>
      </c>
      <c r="BA204">
        <f t="shared" si="210"/>
        <v>-1.179578988004694E-3</v>
      </c>
      <c r="BB204">
        <f t="shared" si="211"/>
        <v>0.90956115950612182</v>
      </c>
      <c r="BC204">
        <f t="shared" si="212"/>
        <v>-0.63646713931868104</v>
      </c>
      <c r="BD204">
        <f t="shared" si="213"/>
        <v>0.14394726857472104</v>
      </c>
      <c r="BE204">
        <f t="shared" si="214"/>
        <v>2.1317490772170551</v>
      </c>
      <c r="BF204">
        <f t="shared" si="215"/>
        <v>1.8092655947736023</v>
      </c>
      <c r="BG204">
        <f t="shared" si="231"/>
        <v>1.9801174548670635</v>
      </c>
      <c r="BH204">
        <f t="shared" si="231"/>
        <v>1.9801174417044278</v>
      </c>
      <c r="BI204">
        <f t="shared" si="231"/>
        <v>1.9801176362518036</v>
      </c>
      <c r="BJ204">
        <f t="shared" si="231"/>
        <v>1.9801147607792102</v>
      </c>
      <c r="BK204">
        <f t="shared" si="231"/>
        <v>1.980157259245322</v>
      </c>
      <c r="BL204">
        <f t="shared" si="231"/>
        <v>1.9795287224238933</v>
      </c>
      <c r="BM204">
        <f t="shared" si="231"/>
        <v>1.9887336153770736</v>
      </c>
      <c r="BN204">
        <f t="shared" si="216"/>
        <v>1.8241609472321376</v>
      </c>
    </row>
    <row r="205" spans="1:66" ht="12.95" customHeight="1">
      <c r="A205" s="59" t="s">
        <v>115</v>
      </c>
      <c r="B205" s="67"/>
      <c r="C205" s="61">
        <v>50702.469799999999</v>
      </c>
      <c r="D205" s="61">
        <v>5.9999999999999995E-4</v>
      </c>
      <c r="E205" s="58">
        <f t="shared" si="188"/>
        <v>19192.519467527229</v>
      </c>
      <c r="F205">
        <f t="shared" si="189"/>
        <v>19192.5</v>
      </c>
      <c r="G205">
        <f t="shared" si="190"/>
        <v>7.0375525028794073E-3</v>
      </c>
      <c r="H205" s="116"/>
      <c r="J205" s="117"/>
      <c r="K205" s="117">
        <f>G205</f>
        <v>7.0375525028794073E-3</v>
      </c>
      <c r="L205" s="116"/>
      <c r="M205" s="116"/>
      <c r="N205" s="116"/>
      <c r="O205" s="40"/>
      <c r="P205" s="116"/>
      <c r="Q205" s="293">
        <f t="shared" si="191"/>
        <v>35683.969799999999</v>
      </c>
      <c r="R205" s="8">
        <f t="shared" si="192"/>
        <v>4.9527145230784208E-5</v>
      </c>
      <c r="S205" s="116">
        <v>1</v>
      </c>
      <c r="T205" s="167">
        <f t="shared" si="193"/>
        <v>4.9527145230784208E-5</v>
      </c>
      <c r="U205" s="116"/>
      <c r="V205" s="116"/>
      <c r="W205" s="25"/>
      <c r="X205" s="252"/>
      <c r="Y205" s="41"/>
      <c r="Z205">
        <f t="shared" si="194"/>
        <v>19192.5</v>
      </c>
      <c r="AA205" s="246">
        <f t="shared" si="195"/>
        <v>5.5438220400874528E-3</v>
      </c>
      <c r="AB205" s="247">
        <f t="shared" si="196"/>
        <v>1.4937304627919545E-3</v>
      </c>
      <c r="AC205" s="247">
        <f t="shared" si="197"/>
        <v>7.0375525028794073E-3</v>
      </c>
      <c r="AD205" s="248">
        <f t="shared" si="198"/>
        <v>2.2312306954726664E-6</v>
      </c>
      <c r="AH205">
        <f t="shared" si="199"/>
        <v>9.6845209533693629E-3</v>
      </c>
      <c r="AI205">
        <f t="shared" si="200"/>
        <v>0.58263841423728813</v>
      </c>
      <c r="AJ205">
        <f t="shared" si="201"/>
        <v>0.99274666964649605</v>
      </c>
      <c r="AK205">
        <f t="shared" si="202"/>
        <v>0.25672807935563752</v>
      </c>
      <c r="AL205">
        <f t="shared" si="203"/>
        <v>2.5901285460718113</v>
      </c>
      <c r="AM205">
        <f t="shared" si="204"/>
        <v>3.5343293497154686</v>
      </c>
      <c r="AN205">
        <f t="shared" si="230"/>
        <v>2.2406825718816372</v>
      </c>
      <c r="AO205">
        <f t="shared" si="230"/>
        <v>2.2403789719659124</v>
      </c>
      <c r="AP205">
        <f t="shared" si="230"/>
        <v>2.2413766240811741</v>
      </c>
      <c r="AQ205">
        <f t="shared" si="230"/>
        <v>2.2380935262085213</v>
      </c>
      <c r="AR205">
        <f t="shared" si="230"/>
        <v>2.2488469382996294</v>
      </c>
      <c r="AS205">
        <f t="shared" si="230"/>
        <v>2.2130585096624755</v>
      </c>
      <c r="AT205">
        <f t="shared" si="230"/>
        <v>2.3266224936421698</v>
      </c>
      <c r="AU205">
        <f t="shared" si="205"/>
        <v>1.8564829950183555</v>
      </c>
      <c r="AV205" s="246">
        <f t="shared" si="206"/>
        <v>4.3642430520827585E-3</v>
      </c>
      <c r="AW205" s="247">
        <f t="shared" si="207"/>
        <v>2.6733094507966487E-3</v>
      </c>
      <c r="AX205" s="248">
        <f t="shared" si="208"/>
        <v>7.1465834197186799E-6</v>
      </c>
      <c r="AY205" s="247">
        <f t="shared" si="209"/>
        <v>-1.4673894624852616E-3</v>
      </c>
      <c r="BA205">
        <f t="shared" si="210"/>
        <v>-1.179578988004694E-3</v>
      </c>
      <c r="BB205">
        <f t="shared" si="211"/>
        <v>0.90956115950612182</v>
      </c>
      <c r="BC205">
        <f t="shared" si="212"/>
        <v>-0.63646713931868104</v>
      </c>
      <c r="BD205">
        <f t="shared" si="213"/>
        <v>0.14394726857472104</v>
      </c>
      <c r="BE205">
        <f t="shared" si="214"/>
        <v>2.1317490772170551</v>
      </c>
      <c r="BF205">
        <f t="shared" si="215"/>
        <v>1.8092655947736023</v>
      </c>
      <c r="BG205">
        <f t="shared" si="231"/>
        <v>1.9801174548670635</v>
      </c>
      <c r="BH205">
        <f t="shared" si="231"/>
        <v>1.9801174417044278</v>
      </c>
      <c r="BI205">
        <f t="shared" si="231"/>
        <v>1.9801176362518036</v>
      </c>
      <c r="BJ205">
        <f t="shared" si="231"/>
        <v>1.9801147607792102</v>
      </c>
      <c r="BK205">
        <f t="shared" si="231"/>
        <v>1.980157259245322</v>
      </c>
      <c r="BL205">
        <f t="shared" si="231"/>
        <v>1.9795287224238933</v>
      </c>
      <c r="BM205">
        <f t="shared" si="231"/>
        <v>1.9887336153770736</v>
      </c>
      <c r="BN205">
        <f t="shared" si="216"/>
        <v>1.8241609472321376</v>
      </c>
    </row>
    <row r="206" spans="1:66" ht="12.95" customHeight="1">
      <c r="A206" s="59" t="s">
        <v>116</v>
      </c>
      <c r="B206" s="60"/>
      <c r="C206" s="61">
        <v>50703.362999999998</v>
      </c>
      <c r="D206" s="61">
        <v>5.0000000000000001E-3</v>
      </c>
      <c r="E206" s="58">
        <f t="shared" si="188"/>
        <v>19194.99026903374</v>
      </c>
      <c r="F206">
        <f t="shared" si="189"/>
        <v>19195</v>
      </c>
      <c r="G206">
        <f t="shared" si="190"/>
        <v>-3.5177649988327175E-3</v>
      </c>
      <c r="H206" s="116"/>
      <c r="I206" s="116">
        <f t="shared" ref="I206:I216" si="232">G206</f>
        <v>-3.5177649988327175E-3</v>
      </c>
      <c r="J206" s="117"/>
      <c r="K206" s="117"/>
      <c r="L206" s="116"/>
      <c r="M206" s="116"/>
      <c r="N206" s="116"/>
      <c r="O206" s="40"/>
      <c r="P206" s="116"/>
      <c r="Q206" s="293">
        <f t="shared" si="191"/>
        <v>35684.862999999998</v>
      </c>
      <c r="R206" s="8">
        <f t="shared" si="192"/>
        <v>1.2374670587012548E-5</v>
      </c>
      <c r="S206" s="8">
        <v>0.1</v>
      </c>
      <c r="T206" s="167">
        <f t="shared" si="193"/>
        <v>1.2374670587012549E-6</v>
      </c>
      <c r="U206" s="116"/>
      <c r="V206" s="116"/>
      <c r="W206" s="25"/>
      <c r="X206" s="252"/>
      <c r="Y206" s="41"/>
      <c r="Z206">
        <f t="shared" si="194"/>
        <v>19195</v>
      </c>
      <c r="AA206" s="246">
        <f t="shared" si="195"/>
        <v>5.543613629721944E-3</v>
      </c>
      <c r="AB206" s="247">
        <f t="shared" si="196"/>
        <v>-9.0613786285546616E-3</v>
      </c>
      <c r="AC206" s="247">
        <f t="shared" si="197"/>
        <v>-3.5177649988327175E-3</v>
      </c>
      <c r="AD206" s="248">
        <f t="shared" si="198"/>
        <v>8.2108582650027174E-6</v>
      </c>
      <c r="AH206">
        <f t="shared" si="199"/>
        <v>9.6855169935808859E-3</v>
      </c>
      <c r="AI206">
        <f t="shared" si="200"/>
        <v>0.58258023388694435</v>
      </c>
      <c r="AJ206">
        <f t="shared" si="201"/>
        <v>0.99271939343846705</v>
      </c>
      <c r="AK206">
        <f t="shared" si="202"/>
        <v>0.25663347181948409</v>
      </c>
      <c r="AL206">
        <f t="shared" si="203"/>
        <v>2.5903552103007996</v>
      </c>
      <c r="AM206">
        <f t="shared" si="204"/>
        <v>3.5358589808243499</v>
      </c>
      <c r="AN206">
        <f t="shared" si="230"/>
        <v>2.2410217156023986</v>
      </c>
      <c r="AO206">
        <f t="shared" si="230"/>
        <v>2.2407172906238553</v>
      </c>
      <c r="AP206">
        <f t="shared" si="230"/>
        <v>2.2417172256411004</v>
      </c>
      <c r="AQ206">
        <f t="shared" si="230"/>
        <v>2.2384280194030848</v>
      </c>
      <c r="AR206">
        <f t="shared" si="230"/>
        <v>2.2491968138164204</v>
      </c>
      <c r="AS206">
        <f t="shared" si="230"/>
        <v>2.2133725022994564</v>
      </c>
      <c r="AT206">
        <f t="shared" si="230"/>
        <v>2.3270034602998537</v>
      </c>
      <c r="AU206">
        <f t="shared" si="205"/>
        <v>1.8569250511466078</v>
      </c>
      <c r="AV206" s="246">
        <f t="shared" si="206"/>
        <v>4.3624337132639433E-3</v>
      </c>
      <c r="AW206" s="247">
        <f t="shared" si="207"/>
        <v>-7.8801987120966609E-3</v>
      </c>
      <c r="AX206" s="248">
        <f t="shared" si="208"/>
        <v>6.2097531742129873E-6</v>
      </c>
      <c r="AY206" s="247">
        <f t="shared" si="209"/>
        <v>-1.2022102075955603E-2</v>
      </c>
      <c r="BA206">
        <f t="shared" si="210"/>
        <v>-1.1811799164580003E-3</v>
      </c>
      <c r="BB206">
        <f t="shared" si="211"/>
        <v>0.90945395039751065</v>
      </c>
      <c r="BC206">
        <f t="shared" si="212"/>
        <v>-0.63704154916659206</v>
      </c>
      <c r="BD206">
        <f t="shared" si="213"/>
        <v>0.14387985578733228</v>
      </c>
      <c r="BE206">
        <f t="shared" si="214"/>
        <v>2.1324940320498618</v>
      </c>
      <c r="BF206">
        <f t="shared" si="215"/>
        <v>1.8108584289075225</v>
      </c>
      <c r="BG206">
        <f t="shared" si="231"/>
        <v>1.9809246073936497</v>
      </c>
      <c r="BH206">
        <f t="shared" si="231"/>
        <v>1.9809245940790301</v>
      </c>
      <c r="BI206">
        <f t="shared" si="231"/>
        <v>1.980924790507369</v>
      </c>
      <c r="BJ206">
        <f t="shared" si="231"/>
        <v>1.9809218926242111</v>
      </c>
      <c r="BK206">
        <f t="shared" si="231"/>
        <v>1.9809646427792773</v>
      </c>
      <c r="BL206">
        <f t="shared" si="231"/>
        <v>1.9803335568965812</v>
      </c>
      <c r="BM206">
        <f t="shared" si="231"/>
        <v>1.9895586435391002</v>
      </c>
      <c r="BN206">
        <f t="shared" si="216"/>
        <v>1.8250227606484701</v>
      </c>
    </row>
    <row r="207" spans="1:66" ht="12.95" customHeight="1">
      <c r="A207" s="59" t="s">
        <v>106</v>
      </c>
      <c r="B207" s="60"/>
      <c r="C207" s="62">
        <v>50726.688000000002</v>
      </c>
      <c r="D207" s="61"/>
      <c r="E207" s="58">
        <f t="shared" si="188"/>
        <v>19259.512710972249</v>
      </c>
      <c r="F207">
        <f t="shared" si="189"/>
        <v>19259.5</v>
      </c>
      <c r="G207">
        <f t="shared" si="190"/>
        <v>4.595043501467444E-3</v>
      </c>
      <c r="H207" s="116"/>
      <c r="I207" s="8">
        <f t="shared" si="232"/>
        <v>4.595043501467444E-3</v>
      </c>
      <c r="J207" s="9"/>
      <c r="K207" s="9"/>
      <c r="L207" s="116"/>
      <c r="M207" s="116"/>
      <c r="N207" s="116"/>
      <c r="O207" s="40"/>
      <c r="P207" s="116"/>
      <c r="Q207" s="293">
        <f t="shared" si="191"/>
        <v>35708.188000000002</v>
      </c>
      <c r="R207" s="8">
        <f t="shared" si="192"/>
        <v>2.1114424780378188E-5</v>
      </c>
      <c r="S207" s="8">
        <v>0.1</v>
      </c>
      <c r="T207" s="167">
        <f t="shared" si="193"/>
        <v>2.1114424780378187E-6</v>
      </c>
      <c r="U207" s="116"/>
      <c r="V207" s="116"/>
      <c r="W207" s="25"/>
      <c r="X207" s="252"/>
      <c r="Y207" s="41"/>
      <c r="Z207">
        <f t="shared" si="194"/>
        <v>19259.5</v>
      </c>
      <c r="AA207" s="246">
        <f t="shared" si="195"/>
        <v>5.5378318193131555E-3</v>
      </c>
      <c r="AB207" s="247">
        <f t="shared" si="196"/>
        <v>-9.4278831784571152E-4</v>
      </c>
      <c r="AC207" s="247">
        <f t="shared" si="197"/>
        <v>4.595043501467444E-3</v>
      </c>
      <c r="AD207" s="248">
        <f t="shared" si="198"/>
        <v>8.8884981226634639E-8</v>
      </c>
      <c r="AH207">
        <f t="shared" si="199"/>
        <v>9.7107966405602757E-3</v>
      </c>
      <c r="AI207">
        <f t="shared" si="200"/>
        <v>0.5810905300821696</v>
      </c>
      <c r="AJ207">
        <f t="shared" si="201"/>
        <v>0.99199998883598972</v>
      </c>
      <c r="AK207">
        <f t="shared" si="202"/>
        <v>0.25419452396375969</v>
      </c>
      <c r="AL207">
        <f t="shared" si="203"/>
        <v>2.5961877002739997</v>
      </c>
      <c r="AM207">
        <f t="shared" si="204"/>
        <v>3.575645359092837</v>
      </c>
      <c r="AN207">
        <f t="shared" si="230"/>
        <v>2.2497601416983946</v>
      </c>
      <c r="AO207">
        <f t="shared" si="230"/>
        <v>2.2494339370154521</v>
      </c>
      <c r="AP207">
        <f t="shared" si="230"/>
        <v>2.2504937613394489</v>
      </c>
      <c r="AQ207">
        <f t="shared" si="230"/>
        <v>2.2470453342204459</v>
      </c>
      <c r="AR207">
        <f t="shared" si="230"/>
        <v>2.2582123516920176</v>
      </c>
      <c r="AS207">
        <f t="shared" si="230"/>
        <v>2.2214664569039493</v>
      </c>
      <c r="AT207">
        <f t="shared" si="230"/>
        <v>2.3368006767986231</v>
      </c>
      <c r="AU207">
        <f t="shared" si="205"/>
        <v>1.8683300992555214</v>
      </c>
      <c r="AV207" s="246">
        <f t="shared" si="206"/>
        <v>4.3156809677475563E-3</v>
      </c>
      <c r="AW207" s="247">
        <f t="shared" si="207"/>
        <v>2.7936253371988774E-4</v>
      </c>
      <c r="AX207" s="248">
        <f t="shared" si="208"/>
        <v>7.8043425246395415E-9</v>
      </c>
      <c r="AY207" s="247">
        <f t="shared" si="209"/>
        <v>-3.8936022875272324E-3</v>
      </c>
      <c r="BA207">
        <f t="shared" si="210"/>
        <v>-1.2221508515655993E-3</v>
      </c>
      <c r="BB207">
        <f t="shared" si="211"/>
        <v>0.90671406380034969</v>
      </c>
      <c r="BC207">
        <f t="shared" si="212"/>
        <v>-0.6516924730828213</v>
      </c>
      <c r="BD207">
        <f t="shared" si="213"/>
        <v>0.14211873242945411</v>
      </c>
      <c r="BE207">
        <f t="shared" si="214"/>
        <v>2.1516535866382385</v>
      </c>
      <c r="BF207">
        <f t="shared" si="215"/>
        <v>1.8525772901214272</v>
      </c>
      <c r="BG207">
        <f t="shared" si="231"/>
        <v>2.0017164525825333</v>
      </c>
      <c r="BH207">
        <f t="shared" si="231"/>
        <v>2.0017164348514744</v>
      </c>
      <c r="BI207">
        <f t="shared" si="231"/>
        <v>2.0017166845488137</v>
      </c>
      <c r="BJ207">
        <f t="shared" si="231"/>
        <v>2.0017131681777798</v>
      </c>
      <c r="BK207">
        <f t="shared" si="231"/>
        <v>2.0017626851117583</v>
      </c>
      <c r="BL207">
        <f t="shared" si="231"/>
        <v>2.0010649041508706</v>
      </c>
      <c r="BM207">
        <f t="shared" si="231"/>
        <v>2.0108022014728126</v>
      </c>
      <c r="BN207">
        <f t="shared" si="216"/>
        <v>1.8472575467898495</v>
      </c>
    </row>
    <row r="208" spans="1:66" ht="12.95" customHeight="1">
      <c r="A208" s="59" t="s">
        <v>106</v>
      </c>
      <c r="B208" s="60"/>
      <c r="C208" s="62">
        <v>50731.58</v>
      </c>
      <c r="D208" s="61"/>
      <c r="E208" s="58">
        <f t="shared" si="188"/>
        <v>19273.045134807751</v>
      </c>
      <c r="F208">
        <f t="shared" si="189"/>
        <v>19273</v>
      </c>
      <c r="G208">
        <f t="shared" si="190"/>
        <v>1.6316329005348962E-2</v>
      </c>
      <c r="H208" s="116"/>
      <c r="I208" s="8">
        <f t="shared" si="232"/>
        <v>1.6316329005348962E-2</v>
      </c>
      <c r="J208" s="9"/>
      <c r="K208" s="9"/>
      <c r="L208" s="116"/>
      <c r="M208" s="116"/>
      <c r="N208" s="116"/>
      <c r="O208" s="40"/>
      <c r="P208" s="116"/>
      <c r="Q208" s="293">
        <f t="shared" si="191"/>
        <v>35713.08</v>
      </c>
      <c r="R208" s="8">
        <f t="shared" si="192"/>
        <v>2.6622259221079184E-4</v>
      </c>
      <c r="S208" s="8">
        <v>0.1</v>
      </c>
      <c r="T208" s="167">
        <f t="shared" si="193"/>
        <v>2.6622259221079186E-5</v>
      </c>
      <c r="U208" s="116"/>
      <c r="V208" s="116"/>
      <c r="W208" s="25"/>
      <c r="X208" s="252"/>
      <c r="Y208" s="41"/>
      <c r="Z208">
        <f t="shared" si="194"/>
        <v>19273</v>
      </c>
      <c r="AA208" s="246">
        <f t="shared" si="195"/>
        <v>5.5365232756152266E-3</v>
      </c>
      <c r="AB208" s="247">
        <f t="shared" si="196"/>
        <v>1.0779805729733735E-2</v>
      </c>
      <c r="AC208" s="247">
        <f t="shared" si="197"/>
        <v>1.6316329005348962E-2</v>
      </c>
      <c r="AD208" s="248">
        <f t="shared" si="198"/>
        <v>1.1620421157080028E-5</v>
      </c>
      <c r="AH208">
        <f t="shared" si="199"/>
        <v>9.7159860749326636E-3</v>
      </c>
      <c r="AI208">
        <f t="shared" si="200"/>
        <v>0.58078148135135299</v>
      </c>
      <c r="AJ208">
        <f t="shared" si="201"/>
        <v>0.99184562050196268</v>
      </c>
      <c r="AK208">
        <f t="shared" si="202"/>
        <v>0.25368451592880858</v>
      </c>
      <c r="AL208">
        <f t="shared" si="203"/>
        <v>2.5974047171949461</v>
      </c>
      <c r="AM208">
        <f t="shared" si="204"/>
        <v>3.5840520865837977</v>
      </c>
      <c r="AN208">
        <f t="shared" si="230"/>
        <v>2.2515863343602911</v>
      </c>
      <c r="AO208">
        <f t="shared" si="230"/>
        <v>2.2512554507257505</v>
      </c>
      <c r="AP208">
        <f t="shared" si="230"/>
        <v>2.2523280499077858</v>
      </c>
      <c r="AQ208">
        <f t="shared" si="230"/>
        <v>2.248845909003935</v>
      </c>
      <c r="AR208">
        <f t="shared" si="230"/>
        <v>2.2600965845945056</v>
      </c>
      <c r="AS208">
        <f t="shared" si="230"/>
        <v>2.2231588677461591</v>
      </c>
      <c r="AT208">
        <f t="shared" si="230"/>
        <v>2.3388435381619694</v>
      </c>
      <c r="AU208">
        <f t="shared" si="205"/>
        <v>1.8707172023480845</v>
      </c>
      <c r="AV208" s="246">
        <f t="shared" si="206"/>
        <v>4.3058788218394081E-3</v>
      </c>
      <c r="AW208" s="247">
        <f t="shared" si="207"/>
        <v>1.2010450183509554E-2</v>
      </c>
      <c r="AX208" s="248">
        <f t="shared" si="208"/>
        <v>1.4425091361056468E-5</v>
      </c>
      <c r="AY208" s="247">
        <f t="shared" si="209"/>
        <v>7.8309873841921167E-3</v>
      </c>
      <c r="BA208">
        <f t="shared" si="210"/>
        <v>-1.2306444537758185E-3</v>
      </c>
      <c r="BB208">
        <f t="shared" si="211"/>
        <v>0.90614696301640096</v>
      </c>
      <c r="BC208">
        <f t="shared" si="212"/>
        <v>-0.65471784461273974</v>
      </c>
      <c r="BD208">
        <f t="shared" si="213"/>
        <v>0.14174486745189468</v>
      </c>
      <c r="BE208">
        <f t="shared" si="214"/>
        <v>2.1556491678238561</v>
      </c>
      <c r="BF208">
        <f t="shared" si="215"/>
        <v>1.8614644870520296</v>
      </c>
      <c r="BG208">
        <f t="shared" si="231"/>
        <v>2.0060603293231063</v>
      </c>
      <c r="BH208">
        <f t="shared" si="231"/>
        <v>2.0060603105392705</v>
      </c>
      <c r="BI208">
        <f t="shared" si="231"/>
        <v>2.0060605725887846</v>
      </c>
      <c r="BJ208">
        <f t="shared" si="231"/>
        <v>2.0060569167754241</v>
      </c>
      <c r="BK208">
        <f t="shared" si="231"/>
        <v>2.0061079158816857</v>
      </c>
      <c r="BL208">
        <f t="shared" si="231"/>
        <v>2.0053959652364246</v>
      </c>
      <c r="BM208">
        <f t="shared" si="231"/>
        <v>2.0152382784030118</v>
      </c>
      <c r="BN208">
        <f t="shared" si="216"/>
        <v>1.8519113392380453</v>
      </c>
    </row>
    <row r="209" spans="1:66" ht="12.95" customHeight="1">
      <c r="A209" s="59" t="s">
        <v>106</v>
      </c>
      <c r="B209" s="60"/>
      <c r="C209" s="62">
        <v>50739.705199999997</v>
      </c>
      <c r="D209" s="61"/>
      <c r="E209" s="58">
        <f t="shared" si="188"/>
        <v>19295.521351109503</v>
      </c>
      <c r="F209">
        <f t="shared" si="189"/>
        <v>19295.5</v>
      </c>
      <c r="G209">
        <f t="shared" si="190"/>
        <v>7.7184714973554946E-3</v>
      </c>
      <c r="H209" s="116"/>
      <c r="I209" s="8">
        <f t="shared" si="232"/>
        <v>7.7184714973554946E-3</v>
      </c>
      <c r="J209" s="9"/>
      <c r="K209" s="9"/>
      <c r="L209" s="116"/>
      <c r="M209" s="116"/>
      <c r="N209" s="116"/>
      <c r="O209" s="40"/>
      <c r="P209" s="116"/>
      <c r="Q209" s="293">
        <f t="shared" si="191"/>
        <v>35721.205199999997</v>
      </c>
      <c r="R209" s="8">
        <f t="shared" si="192"/>
        <v>5.9574802255489169E-5</v>
      </c>
      <c r="S209" s="8">
        <v>0.1</v>
      </c>
      <c r="T209" s="167">
        <f t="shared" si="193"/>
        <v>5.957480225548917E-6</v>
      </c>
      <c r="U209" s="116"/>
      <c r="V209" s="116"/>
      <c r="W209" s="25"/>
      <c r="X209" s="252"/>
      <c r="Y209" s="41"/>
      <c r="Z209">
        <f t="shared" si="194"/>
        <v>19295.5</v>
      </c>
      <c r="AA209" s="246">
        <f t="shared" si="195"/>
        <v>5.5342669124128939E-3</v>
      </c>
      <c r="AB209" s="247">
        <f t="shared" si="196"/>
        <v>2.1842045849426008E-3</v>
      </c>
      <c r="AC209" s="247">
        <f t="shared" si="197"/>
        <v>7.7184714973554946E-3</v>
      </c>
      <c r="AD209" s="248">
        <f t="shared" si="198"/>
        <v>4.7707496688842786E-7</v>
      </c>
      <c r="AH209">
        <f t="shared" si="199"/>
        <v>9.7245571696447253E-3</v>
      </c>
      <c r="AI209">
        <f t="shared" si="200"/>
        <v>0.58026850039626687</v>
      </c>
      <c r="AJ209">
        <f t="shared" si="201"/>
        <v>0.99158544426367223</v>
      </c>
      <c r="AK209">
        <f t="shared" si="202"/>
        <v>0.25283486357779339</v>
      </c>
      <c r="AL209">
        <f t="shared" si="203"/>
        <v>2.5994302301386036</v>
      </c>
      <c r="AM209">
        <f t="shared" si="204"/>
        <v>3.5981252218558186</v>
      </c>
      <c r="AN209">
        <f t="shared" si="230"/>
        <v>2.2546278668523345</v>
      </c>
      <c r="AO209">
        <f t="shared" si="230"/>
        <v>2.2542890921369705</v>
      </c>
      <c r="AP209">
        <f t="shared" si="230"/>
        <v>2.2553831657883099</v>
      </c>
      <c r="AQ209">
        <f t="shared" si="230"/>
        <v>2.2518445437576218</v>
      </c>
      <c r="AR209">
        <f t="shared" si="230"/>
        <v>2.263234866005511</v>
      </c>
      <c r="AS209">
        <f t="shared" si="230"/>
        <v>2.2259783100804413</v>
      </c>
      <c r="AT209">
        <f t="shared" si="230"/>
        <v>2.3422423802878694</v>
      </c>
      <c r="AU209">
        <f t="shared" si="205"/>
        <v>1.8746957075023567</v>
      </c>
      <c r="AV209" s="246">
        <f t="shared" si="206"/>
        <v>4.2895298424572969E-3</v>
      </c>
      <c r="AW209" s="247">
        <f t="shared" si="207"/>
        <v>3.4289416548981978E-3</v>
      </c>
      <c r="AX209" s="248">
        <f t="shared" si="208"/>
        <v>1.1757640872695992E-6</v>
      </c>
      <c r="AY209" s="247">
        <f t="shared" si="209"/>
        <v>-7.6134860233363372E-4</v>
      </c>
      <c r="BA209">
        <f t="shared" si="210"/>
        <v>-1.244737069955597E-3</v>
      </c>
      <c r="BB209">
        <f t="shared" si="211"/>
        <v>0.9052066918678684</v>
      </c>
      <c r="BC209">
        <f t="shared" si="212"/>
        <v>-0.65972855713903933</v>
      </c>
      <c r="BD209">
        <f t="shared" si="213"/>
        <v>0.14111778319321333</v>
      </c>
      <c r="BE209">
        <f t="shared" si="214"/>
        <v>2.1622973957403873</v>
      </c>
      <c r="BF209">
        <f t="shared" si="215"/>
        <v>1.8763992895890818</v>
      </c>
      <c r="BG209">
        <f t="shared" si="231"/>
        <v>2.0132941014905166</v>
      </c>
      <c r="BH209">
        <f t="shared" si="231"/>
        <v>2.0132940808457134</v>
      </c>
      <c r="BI209">
        <f t="shared" si="231"/>
        <v>2.0132943644528036</v>
      </c>
      <c r="BJ209">
        <f t="shared" si="231"/>
        <v>2.0132904683978552</v>
      </c>
      <c r="BK209">
        <f t="shared" si="231"/>
        <v>2.0133439876851886</v>
      </c>
      <c r="BL209">
        <f t="shared" si="231"/>
        <v>2.0126082748520342</v>
      </c>
      <c r="BM209">
        <f t="shared" si="231"/>
        <v>2.0226238816649551</v>
      </c>
      <c r="BN209">
        <f t="shared" si="216"/>
        <v>1.8596676599850381</v>
      </c>
    </row>
    <row r="210" spans="1:66" ht="12.95" customHeight="1">
      <c r="A210" s="59" t="s">
        <v>116</v>
      </c>
      <c r="B210" s="60"/>
      <c r="C210" s="61">
        <v>50753.273999999998</v>
      </c>
      <c r="D210" s="61">
        <v>8.9999999999999993E-3</v>
      </c>
      <c r="E210" s="58">
        <f t="shared" si="188"/>
        <v>19333.055846722582</v>
      </c>
      <c r="F210">
        <f t="shared" si="189"/>
        <v>19333</v>
      </c>
      <c r="G210">
        <f t="shared" si="190"/>
        <v>2.0188709000649396E-2</v>
      </c>
      <c r="H210" s="116"/>
      <c r="I210" s="116">
        <f t="shared" si="232"/>
        <v>2.0188709000649396E-2</v>
      </c>
      <c r="J210" s="117"/>
      <c r="K210" s="117"/>
      <c r="L210" s="116"/>
      <c r="M210" s="116"/>
      <c r="N210" s="116"/>
      <c r="O210" s="40"/>
      <c r="P210" s="116"/>
      <c r="Q210" s="293">
        <f t="shared" si="191"/>
        <v>35734.773999999998</v>
      </c>
      <c r="R210" s="8">
        <f t="shared" si="192"/>
        <v>4.0758397111290194E-4</v>
      </c>
      <c r="S210" s="8">
        <v>0.1</v>
      </c>
      <c r="T210" s="167">
        <f t="shared" si="193"/>
        <v>4.07583971112902E-5</v>
      </c>
      <c r="U210" s="116"/>
      <c r="V210" s="116"/>
      <c r="W210" s="25"/>
      <c r="X210" s="252"/>
      <c r="Y210" s="41"/>
      <c r="Z210">
        <f t="shared" si="194"/>
        <v>19333</v>
      </c>
      <c r="AA210" s="246">
        <f t="shared" si="195"/>
        <v>5.5302971749350838E-3</v>
      </c>
      <c r="AB210" s="247">
        <f t="shared" si="196"/>
        <v>1.4658411825714313E-2</v>
      </c>
      <c r="AC210" s="247">
        <f t="shared" si="197"/>
        <v>2.0188709000649396E-2</v>
      </c>
      <c r="AD210" s="248">
        <f t="shared" si="198"/>
        <v>2.1486903725224121E-5</v>
      </c>
      <c r="AH210">
        <f t="shared" si="199"/>
        <v>9.7386262355349772E-3</v>
      </c>
      <c r="AI210">
        <f t="shared" si="200"/>
        <v>0.57941933624480368</v>
      </c>
      <c r="AJ210">
        <f t="shared" si="201"/>
        <v>0.99114382121646127</v>
      </c>
      <c r="AK210">
        <f t="shared" si="202"/>
        <v>0.25141977900562734</v>
      </c>
      <c r="AL210">
        <f t="shared" si="203"/>
        <v>2.6027982243108059</v>
      </c>
      <c r="AM210">
        <f t="shared" si="204"/>
        <v>3.6217542921904156</v>
      </c>
      <c r="AN210">
        <f t="shared" si="230"/>
        <v>2.259691227037206</v>
      </c>
      <c r="AO210">
        <f t="shared" si="230"/>
        <v>2.2593390423703781</v>
      </c>
      <c r="AP210">
        <f t="shared" si="230"/>
        <v>2.2604694119526028</v>
      </c>
      <c r="AQ210">
        <f t="shared" si="230"/>
        <v>2.2568358603875183</v>
      </c>
      <c r="AR210">
        <f t="shared" si="230"/>
        <v>2.2684594847216513</v>
      </c>
      <c r="AS210">
        <f t="shared" si="230"/>
        <v>2.2306740184612583</v>
      </c>
      <c r="AT210">
        <f t="shared" si="230"/>
        <v>2.347890676072192</v>
      </c>
      <c r="AU210">
        <f t="shared" si="205"/>
        <v>1.8813265494261433</v>
      </c>
      <c r="AV210" s="246">
        <f t="shared" si="206"/>
        <v>4.262249549684247E-3</v>
      </c>
      <c r="AW210" s="247">
        <f t="shared" si="207"/>
        <v>1.5926459450965151E-2</v>
      </c>
      <c r="AX210" s="248">
        <f t="shared" si="208"/>
        <v>2.5365211064323718E-5</v>
      </c>
      <c r="AY210" s="247">
        <f t="shared" si="209"/>
        <v>1.1718130390365256E-2</v>
      </c>
      <c r="BA210">
        <f t="shared" si="210"/>
        <v>-1.268047625250837E-3</v>
      </c>
      <c r="BB210">
        <f t="shared" si="211"/>
        <v>0.90365317741843609</v>
      </c>
      <c r="BC210">
        <f t="shared" si="212"/>
        <v>-0.66799213394562729</v>
      </c>
      <c r="BD210">
        <f t="shared" si="213"/>
        <v>0.14006173559697396</v>
      </c>
      <c r="BE210">
        <f t="shared" si="214"/>
        <v>2.1733472662937015</v>
      </c>
      <c r="BF210">
        <f t="shared" si="215"/>
        <v>1.901638741276017</v>
      </c>
      <c r="BG210">
        <f t="shared" si="231"/>
        <v>2.0253337778594105</v>
      </c>
      <c r="BH210">
        <f t="shared" si="231"/>
        <v>2.0253337538019016</v>
      </c>
      <c r="BI210">
        <f t="shared" si="231"/>
        <v>2.0253340761245462</v>
      </c>
      <c r="BJ210">
        <f t="shared" si="231"/>
        <v>2.0253297576262135</v>
      </c>
      <c r="BK210">
        <f t="shared" si="231"/>
        <v>2.0253876139593956</v>
      </c>
      <c r="BL210">
        <f t="shared" si="231"/>
        <v>2.0246119239927958</v>
      </c>
      <c r="BM210">
        <f t="shared" si="231"/>
        <v>2.034911446203199</v>
      </c>
      <c r="BN210">
        <f t="shared" si="216"/>
        <v>1.8725948612300261</v>
      </c>
    </row>
    <row r="211" spans="1:66" ht="12.95" customHeight="1">
      <c r="A211" s="59" t="s">
        <v>106</v>
      </c>
      <c r="B211" s="60"/>
      <c r="C211" s="62">
        <v>50769.525000000001</v>
      </c>
      <c r="D211" s="61"/>
      <c r="E211" s="58">
        <f t="shared" si="188"/>
        <v>19378.009939067397</v>
      </c>
      <c r="F211">
        <f t="shared" si="189"/>
        <v>19378</v>
      </c>
      <c r="G211">
        <f t="shared" si="190"/>
        <v>3.5929940058849752E-3</v>
      </c>
      <c r="H211" s="116"/>
      <c r="I211" s="8">
        <f t="shared" si="232"/>
        <v>3.5929940058849752E-3</v>
      </c>
      <c r="J211" s="9"/>
      <c r="K211" s="9"/>
      <c r="L211" s="116"/>
      <c r="M211" s="116"/>
      <c r="N211" s="116"/>
      <c r="O211" s="40"/>
      <c r="P211" s="116"/>
      <c r="Q211" s="293">
        <f t="shared" si="191"/>
        <v>35751.025000000001</v>
      </c>
      <c r="R211" s="8">
        <f t="shared" si="192"/>
        <v>1.2909605926325361E-5</v>
      </c>
      <c r="S211" s="8">
        <v>0.1</v>
      </c>
      <c r="T211" s="167">
        <f t="shared" si="193"/>
        <v>1.2909605926325362E-6</v>
      </c>
      <c r="U211" s="116"/>
      <c r="V211" s="116"/>
      <c r="W211" s="25"/>
      <c r="X211" s="252"/>
      <c r="Y211" s="41"/>
      <c r="Z211">
        <f t="shared" si="194"/>
        <v>19378</v>
      </c>
      <c r="AA211" s="246">
        <f t="shared" si="195"/>
        <v>5.5251895254521052E-3</v>
      </c>
      <c r="AB211" s="247">
        <f t="shared" si="196"/>
        <v>-1.93219551956713E-3</v>
      </c>
      <c r="AC211" s="247">
        <f t="shared" si="197"/>
        <v>3.5929940058849752E-3</v>
      </c>
      <c r="AD211" s="248">
        <f t="shared" si="198"/>
        <v>3.7333795258352917E-7</v>
      </c>
      <c r="AH211">
        <f t="shared" si="199"/>
        <v>9.7551536663863861E-3</v>
      </c>
      <c r="AI211">
        <f t="shared" si="200"/>
        <v>0.57840984614003899</v>
      </c>
      <c r="AJ211">
        <f t="shared" si="201"/>
        <v>0.99060079094272369</v>
      </c>
      <c r="AK211">
        <f t="shared" si="202"/>
        <v>0.2497233312454693</v>
      </c>
      <c r="AL211">
        <f t="shared" si="203"/>
        <v>2.6068269686703061</v>
      </c>
      <c r="AM211">
        <f t="shared" si="204"/>
        <v>3.6504004223934521</v>
      </c>
      <c r="AN211">
        <f t="shared" ref="AN211:AT220" si="233">$AU211+$AB$7*SIN(AO211)</f>
        <v>2.265757667982037</v>
      </c>
      <c r="AO211">
        <f t="shared" si="233"/>
        <v>2.2653889649888663</v>
      </c>
      <c r="AP211">
        <f t="shared" si="233"/>
        <v>2.2665637148761801</v>
      </c>
      <c r="AQ211">
        <f t="shared" si="233"/>
        <v>2.2628149742953134</v>
      </c>
      <c r="AR211">
        <f t="shared" si="233"/>
        <v>2.2747193778546184</v>
      </c>
      <c r="AS211">
        <f t="shared" si="233"/>
        <v>2.2363035285488557</v>
      </c>
      <c r="AT211">
        <f t="shared" si="233"/>
        <v>2.3546415566011536</v>
      </c>
      <c r="AU211">
        <f t="shared" si="205"/>
        <v>1.8892835597346878</v>
      </c>
      <c r="AV211" s="246">
        <f t="shared" si="206"/>
        <v>4.2294639703832687E-3</v>
      </c>
      <c r="AW211" s="247">
        <f t="shared" si="207"/>
        <v>-6.3646996449829348E-4</v>
      </c>
      <c r="AX211" s="248">
        <f t="shared" si="208"/>
        <v>4.0509401570845898E-8</v>
      </c>
      <c r="AY211" s="247">
        <f t="shared" si="209"/>
        <v>-4.8664341054325743E-3</v>
      </c>
      <c r="BA211">
        <f t="shared" si="210"/>
        <v>-1.2957255550688368E-3</v>
      </c>
      <c r="BB211">
        <f t="shared" si="211"/>
        <v>0.90181140868767762</v>
      </c>
      <c r="BC211">
        <f t="shared" si="212"/>
        <v>-0.67776409962601092</v>
      </c>
      <c r="BD211">
        <f t="shared" si="213"/>
        <v>0.13877680114522645</v>
      </c>
      <c r="BE211">
        <f t="shared" si="214"/>
        <v>2.1865573624934034</v>
      </c>
      <c r="BF211">
        <f t="shared" si="215"/>
        <v>1.9325174604051427</v>
      </c>
      <c r="BG211">
        <f t="shared" ref="BG211:BM220" si="234">$BN211+$BB$7*SIN(BH211)</f>
        <v>2.0397542609601511</v>
      </c>
      <c r="BH211">
        <f t="shared" si="234"/>
        <v>2.0397542322565481</v>
      </c>
      <c r="BI211">
        <f t="shared" si="234"/>
        <v>2.0397546058422731</v>
      </c>
      <c r="BJ211">
        <f t="shared" si="234"/>
        <v>2.0397497434940872</v>
      </c>
      <c r="BK211">
        <f t="shared" si="234"/>
        <v>2.039813024999122</v>
      </c>
      <c r="BL211">
        <f t="shared" si="234"/>
        <v>2.0389888227202912</v>
      </c>
      <c r="BM211">
        <f t="shared" si="234"/>
        <v>2.0496207286944697</v>
      </c>
      <c r="BN211">
        <f t="shared" si="216"/>
        <v>1.8881075027240117</v>
      </c>
    </row>
    <row r="212" spans="1:66" ht="12.95" customHeight="1">
      <c r="A212" s="59" t="s">
        <v>106</v>
      </c>
      <c r="B212" s="60"/>
      <c r="C212" s="62">
        <v>50799.536999999997</v>
      </c>
      <c r="D212" s="61"/>
      <c r="E212" s="58">
        <f t="shared" si="188"/>
        <v>19461.030197479304</v>
      </c>
      <c r="F212">
        <f t="shared" si="189"/>
        <v>19461</v>
      </c>
      <c r="G212">
        <f t="shared" si="190"/>
        <v>1.0916453000390902E-2</v>
      </c>
      <c r="H212" s="116"/>
      <c r="I212" s="8">
        <f t="shared" si="232"/>
        <v>1.0916453000390902E-2</v>
      </c>
      <c r="J212" s="9"/>
      <c r="K212" s="9"/>
      <c r="L212" s="116"/>
      <c r="M212" s="116"/>
      <c r="N212" s="116"/>
      <c r="O212" s="40"/>
      <c r="P212" s="116"/>
      <c r="Q212" s="293">
        <f t="shared" si="191"/>
        <v>35781.036999999997</v>
      </c>
      <c r="R212" s="8">
        <f t="shared" si="192"/>
        <v>1.1916894610974354E-4</v>
      </c>
      <c r="S212" s="8">
        <v>0.1</v>
      </c>
      <c r="T212" s="167">
        <f t="shared" si="193"/>
        <v>1.1916894610974355E-5</v>
      </c>
      <c r="U212" s="116"/>
      <c r="V212" s="116"/>
      <c r="W212" s="25"/>
      <c r="X212" s="252"/>
      <c r="Y212" s="41"/>
      <c r="Z212">
        <f t="shared" si="194"/>
        <v>19461</v>
      </c>
      <c r="AA212" s="246">
        <f t="shared" si="195"/>
        <v>5.5147893665095492E-3</v>
      </c>
      <c r="AB212" s="247">
        <f t="shared" si="196"/>
        <v>5.4016636338813529E-3</v>
      </c>
      <c r="AC212" s="247">
        <f t="shared" si="197"/>
        <v>1.0916453000390902E-2</v>
      </c>
      <c r="AD212" s="248">
        <f t="shared" si="198"/>
        <v>2.9177970013596306E-6</v>
      </c>
      <c r="AH212">
        <f t="shared" si="199"/>
        <v>9.7846253484360299E-3</v>
      </c>
      <c r="AI212">
        <f t="shared" si="200"/>
        <v>0.57657479313884985</v>
      </c>
      <c r="AJ212">
        <f t="shared" si="201"/>
        <v>0.98956225326861957</v>
      </c>
      <c r="AK212">
        <f t="shared" si="202"/>
        <v>0.2465990555427823</v>
      </c>
      <c r="AL212">
        <f t="shared" si="203"/>
        <v>2.6142215359449708</v>
      </c>
      <c r="AM212">
        <f t="shared" si="204"/>
        <v>3.7040904509980179</v>
      </c>
      <c r="AN212">
        <f t="shared" si="233"/>
        <v>2.2769197854148842</v>
      </c>
      <c r="AO212">
        <f t="shared" si="233"/>
        <v>2.2765193950058813</v>
      </c>
      <c r="AP212">
        <f t="shared" si="233"/>
        <v>2.2777783219656649</v>
      </c>
      <c r="AQ212">
        <f t="shared" si="233"/>
        <v>2.27381365023437</v>
      </c>
      <c r="AR212">
        <f t="shared" si="233"/>
        <v>2.2862378022240208</v>
      </c>
      <c r="AS212">
        <f t="shared" si="233"/>
        <v>2.2466724878049327</v>
      </c>
      <c r="AT212">
        <f t="shared" si="233"/>
        <v>2.3670159493836929</v>
      </c>
      <c r="AU212">
        <f t="shared" si="205"/>
        <v>1.9039598231926691</v>
      </c>
      <c r="AV212" s="246">
        <f t="shared" si="206"/>
        <v>4.168867623069626E-3</v>
      </c>
      <c r="AW212" s="247">
        <f t="shared" si="207"/>
        <v>6.7475853773212762E-3</v>
      </c>
      <c r="AX212" s="248">
        <f t="shared" si="208"/>
        <v>4.5529908424239907E-6</v>
      </c>
      <c r="AY212" s="247">
        <f t="shared" si="209"/>
        <v>2.4777493953947955E-3</v>
      </c>
      <c r="BA212">
        <f t="shared" si="210"/>
        <v>-1.3459217434399235E-3</v>
      </c>
      <c r="BB212">
        <f t="shared" si="211"/>
        <v>0.89847860013150727</v>
      </c>
      <c r="BC212">
        <f t="shared" si="212"/>
        <v>-0.69537605420778226</v>
      </c>
      <c r="BD212">
        <f t="shared" si="213"/>
        <v>0.13635763773526444</v>
      </c>
      <c r="BE212">
        <f t="shared" si="214"/>
        <v>2.2107829416098879</v>
      </c>
      <c r="BF212">
        <f t="shared" si="215"/>
        <v>1.9912445270989949</v>
      </c>
      <c r="BG212">
        <f t="shared" si="234"/>
        <v>2.066275665600275</v>
      </c>
      <c r="BH212">
        <f t="shared" si="234"/>
        <v>2.0662756265790847</v>
      </c>
      <c r="BI212">
        <f t="shared" si="234"/>
        <v>2.0662761093526401</v>
      </c>
      <c r="BJ212">
        <f t="shared" si="234"/>
        <v>2.0662701364059628</v>
      </c>
      <c r="BK212">
        <f t="shared" si="234"/>
        <v>2.0663440299528908</v>
      </c>
      <c r="BL212">
        <f t="shared" si="234"/>
        <v>2.0654291535021359</v>
      </c>
      <c r="BM212">
        <f t="shared" si="234"/>
        <v>2.0766493785277533</v>
      </c>
      <c r="BN212">
        <f t="shared" si="216"/>
        <v>1.9167197081462519</v>
      </c>
    </row>
    <row r="213" spans="1:66" ht="12.95" customHeight="1">
      <c r="A213" s="59" t="s">
        <v>106</v>
      </c>
      <c r="B213" s="60"/>
      <c r="C213" s="62">
        <v>51012.821000000004</v>
      </c>
      <c r="D213" s="61"/>
      <c r="E213" s="58">
        <f t="shared" ref="E213:E276" si="235">+(C213-C$7)/C$8</f>
        <v>20051.023959812013</v>
      </c>
      <c r="F213">
        <f t="shared" ref="F213:F276" si="236">ROUND(2*E213,0)/2</f>
        <v>20051</v>
      </c>
      <c r="G213">
        <f t="shared" ref="G213:G276" si="237">+C213-(C$7+F213*C$8)</f>
        <v>8.6615230029565282E-3</v>
      </c>
      <c r="H213" s="116"/>
      <c r="I213" s="8">
        <f t="shared" si="232"/>
        <v>8.6615230029565282E-3</v>
      </c>
      <c r="J213" s="9"/>
      <c r="K213" s="9"/>
      <c r="L213" s="116"/>
      <c r="M213" s="116"/>
      <c r="N213" s="116"/>
      <c r="O213" s="40"/>
      <c r="P213" s="116"/>
      <c r="Q213" s="293">
        <f t="shared" ref="Q213:Q276" si="238">C213-15018.5</f>
        <v>35994.321000000004</v>
      </c>
      <c r="R213" s="8">
        <f t="shared" ref="R213:R276" si="239">+(O213-G213)^2</f>
        <v>7.5021980730745081E-5</v>
      </c>
      <c r="S213" s="8">
        <v>0.1</v>
      </c>
      <c r="T213" s="167">
        <f t="shared" ref="T213:T276" si="240">+S213*R213</f>
        <v>7.5021980730745084E-6</v>
      </c>
      <c r="U213" s="116"/>
      <c r="V213" s="116"/>
      <c r="W213" s="25"/>
      <c r="X213" s="252"/>
      <c r="Y213" s="41"/>
      <c r="Z213">
        <f t="shared" ref="Z213:Z276" si="241">F213</f>
        <v>20051</v>
      </c>
      <c r="AA213" s="246">
        <f t="shared" ref="AA213:AA276" si="242">AB$3+AB$4*Z213+AB$5*Z213^2+AH213</f>
        <v>5.4050293418190388E-3</v>
      </c>
      <c r="AB213" s="247">
        <f t="shared" ref="AB213:AB276" si="243">+G213-AA213</f>
        <v>3.2564936611374894E-3</v>
      </c>
      <c r="AC213" s="247">
        <f t="shared" ref="AC213:AC276" si="244">+G213-O213</f>
        <v>8.6615230029565282E-3</v>
      </c>
      <c r="AD213" s="248">
        <f t="shared" ref="AD213:AD276" si="245">S213*(G213-AA213)^2</f>
        <v>1.0604750965028652E-6</v>
      </c>
      <c r="AH213">
        <f t="shared" ref="AH213:AH276" si="246">$AB$6*($AB$11/AI213*AJ213+$AB$12)</f>
        <v>9.9570634247693138E-3</v>
      </c>
      <c r="AI213">
        <f t="shared" ref="AI213:AI276" si="247">1+$AB$7*COS(AL213)</f>
        <v>0.56448844619855321</v>
      </c>
      <c r="AJ213">
        <f t="shared" ref="AJ213:AJ276" si="248">SIN(AL213+RADIANS($AB$9))</f>
        <v>0.9808724153778049</v>
      </c>
      <c r="AK213">
        <f t="shared" ref="AK213:AK276" si="249">$AB$7*SIN(AL213)</f>
        <v>0.22456555057588309</v>
      </c>
      <c r="AL213">
        <f t="shared" ref="AL213:AL276" si="250">2*ATAN(AM213)</f>
        <v>2.6655144249923328</v>
      </c>
      <c r="AM213">
        <f t="shared" ref="AM213:AM276" si="251">TAN(AN213/2)*SQRT((1+$AB$7)/(1-$AB$7))</f>
        <v>4.1213425275071591</v>
      </c>
      <c r="AN213">
        <f t="shared" si="233"/>
        <v>2.3553067077471166</v>
      </c>
      <c r="AO213">
        <f t="shared" si="233"/>
        <v>2.35463673074059</v>
      </c>
      <c r="AP213">
        <f t="shared" si="233"/>
        <v>2.3565715278305266</v>
      </c>
      <c r="AQ213">
        <f t="shared" si="233"/>
        <v>2.350973832716555</v>
      </c>
      <c r="AR213">
        <f t="shared" si="233"/>
        <v>2.36708419546994</v>
      </c>
      <c r="AS213">
        <f t="shared" si="233"/>
        <v>2.3199828642801883</v>
      </c>
      <c r="AT213">
        <f t="shared" si="233"/>
        <v>2.4521361113488847</v>
      </c>
      <c r="AU213">
        <f t="shared" ref="AU213:AU276" si="252">RADIANS($AB$9)+$AB$18*(F213-AB$15)</f>
        <v>2.008285069460249</v>
      </c>
      <c r="AV213" s="246">
        <f t="shared" ref="AV213:AV276" si="253">AA213+BA213</f>
        <v>3.7357722826322709E-3</v>
      </c>
      <c r="AW213" s="247">
        <f t="shared" ref="AW213:AW276" si="254">IF(S213&lt;&gt;0,G213-AV213,-9999)</f>
        <v>4.9257507203242573E-3</v>
      </c>
      <c r="AX213" s="248">
        <f t="shared" ref="AX213:AX276" si="255">S213*(G213-AV213)^2</f>
        <v>2.4263020158774941E-6</v>
      </c>
      <c r="AY213" s="247">
        <f t="shared" ref="AY213:AY276" si="256">IF(S213&lt;&gt;0,G213-AH213-BA213,-9999)</f>
        <v>3.7371663737398222E-4</v>
      </c>
      <c r="BA213">
        <f t="shared" ref="BA213:BA276" si="257">$BB$6*($BB$11/BB213*BC213+$BB$12)</f>
        <v>-1.6692570591867678E-3</v>
      </c>
      <c r="BB213">
        <f t="shared" ref="BB213:BB276" si="258">1+$BB$7*COS(BE213)</f>
        <v>0.87717738673087997</v>
      </c>
      <c r="BC213">
        <f t="shared" ref="BC213:BC276" si="259">SIN(BE213+RADIANS($BB$9))</f>
        <v>-0.80539860827616794</v>
      </c>
      <c r="BD213">
        <f t="shared" ref="BD213:BD276" si="260">$BB$7*SIN(BE213)</f>
        <v>0.11753555066338095</v>
      </c>
      <c r="BE213">
        <f t="shared" ref="BE213:BE276" si="261">2*ATAN(BF213)</f>
        <v>2.378187544436237</v>
      </c>
      <c r="BF213">
        <f t="shared" ref="BF213:BF276" si="262">TAN(BG213/2)*SQRT((1+$BB$7)/(1-$BB$7))</f>
        <v>2.491353565933061</v>
      </c>
      <c r="BG213">
        <f t="shared" si="234"/>
        <v>2.2521502137441698</v>
      </c>
      <c r="BH213">
        <f t="shared" si="234"/>
        <v>2.2521500105602077</v>
      </c>
      <c r="BI213">
        <f t="shared" si="234"/>
        <v>2.2521519081672556</v>
      </c>
      <c r="BJ213">
        <f t="shared" si="234"/>
        <v>2.2521341855694192</v>
      </c>
      <c r="BK213">
        <f t="shared" si="234"/>
        <v>2.2522996897276348</v>
      </c>
      <c r="BL213">
        <f t="shared" si="234"/>
        <v>2.2507527955484647</v>
      </c>
      <c r="BM213">
        <f t="shared" si="234"/>
        <v>2.2650980002482251</v>
      </c>
      <c r="BN213">
        <f t="shared" ref="BN213:BN276" si="263">RADIANS($BB$9)+$BB$18*(F213-BB$15)</f>
        <v>2.1201076744007299</v>
      </c>
    </row>
    <row r="214" spans="1:66" ht="12.95" customHeight="1">
      <c r="A214" s="59" t="s">
        <v>106</v>
      </c>
      <c r="B214" s="60"/>
      <c r="C214" s="62">
        <v>51020.773000000001</v>
      </c>
      <c r="D214" s="61"/>
      <c r="E214" s="58">
        <f t="shared" si="235"/>
        <v>20073.021064133332</v>
      </c>
      <c r="F214">
        <f t="shared" si="236"/>
        <v>20073</v>
      </c>
      <c r="G214">
        <f t="shared" si="237"/>
        <v>7.6147290019434877E-3</v>
      </c>
      <c r="H214" s="116"/>
      <c r="I214" s="8">
        <f t="shared" si="232"/>
        <v>7.6147290019434877E-3</v>
      </c>
      <c r="J214" s="9"/>
      <c r="K214" s="9"/>
      <c r="L214" s="116"/>
      <c r="M214" s="116"/>
      <c r="N214" s="116"/>
      <c r="O214" s="40"/>
      <c r="P214" s="116"/>
      <c r="Q214" s="293">
        <f t="shared" si="238"/>
        <v>36002.273000000001</v>
      </c>
      <c r="R214" s="8">
        <f t="shared" si="239"/>
        <v>5.7984097773039264E-5</v>
      </c>
      <c r="S214" s="8">
        <v>0.1</v>
      </c>
      <c r="T214" s="167">
        <f t="shared" si="240"/>
        <v>5.7984097773039269E-6</v>
      </c>
      <c r="U214" s="116"/>
      <c r="V214" s="116"/>
      <c r="W214" s="25"/>
      <c r="X214" s="252"/>
      <c r="Y214" s="41"/>
      <c r="Z214">
        <f t="shared" si="241"/>
        <v>20073</v>
      </c>
      <c r="AA214" s="246">
        <f t="shared" si="242"/>
        <v>5.3997461612382688E-3</v>
      </c>
      <c r="AB214" s="247">
        <f t="shared" si="243"/>
        <v>2.2149828407052189E-3</v>
      </c>
      <c r="AC214" s="247">
        <f t="shared" si="244"/>
        <v>7.6147290019434877E-3</v>
      </c>
      <c r="AD214" s="248">
        <f t="shared" si="245"/>
        <v>4.906148984618561E-7</v>
      </c>
      <c r="AH214">
        <f t="shared" si="246"/>
        <v>9.9622612376652504E-3</v>
      </c>
      <c r="AI214">
        <f t="shared" si="247"/>
        <v>0.56406879828213463</v>
      </c>
      <c r="AJ214">
        <f t="shared" si="248"/>
        <v>0.9805062872740844</v>
      </c>
      <c r="AK214">
        <f t="shared" si="249"/>
        <v>0.22374983210902713</v>
      </c>
      <c r="AL214">
        <f t="shared" si="250"/>
        <v>2.6673865347171444</v>
      </c>
      <c r="AM214">
        <f t="shared" si="251"/>
        <v>4.1382431128112955</v>
      </c>
      <c r="AN214">
        <f t="shared" si="233"/>
        <v>2.3581988259718552</v>
      </c>
      <c r="AO214">
        <f t="shared" si="233"/>
        <v>2.357517377752639</v>
      </c>
      <c r="AP214">
        <f t="shared" si="233"/>
        <v>2.3594796241083889</v>
      </c>
      <c r="AQ214">
        <f t="shared" si="233"/>
        <v>2.3538188526174566</v>
      </c>
      <c r="AR214">
        <f t="shared" si="233"/>
        <v>2.3700637806088656</v>
      </c>
      <c r="AS214">
        <f t="shared" si="233"/>
        <v>2.3227073104848563</v>
      </c>
      <c r="AT214">
        <f t="shared" si="233"/>
        <v>2.4552152795807358</v>
      </c>
      <c r="AU214">
        <f t="shared" si="252"/>
        <v>2.0121751633888709</v>
      </c>
      <c r="AV214" s="246">
        <f t="shared" si="253"/>
        <v>3.7196130916437465E-3</v>
      </c>
      <c r="AW214" s="247">
        <f t="shared" si="254"/>
        <v>3.8951159102997412E-3</v>
      </c>
      <c r="AX214" s="248">
        <f t="shared" si="255"/>
        <v>1.5171927954670183E-6</v>
      </c>
      <c r="AY214" s="247">
        <f t="shared" si="256"/>
        <v>-6.673991661272406E-4</v>
      </c>
      <c r="BA214">
        <f t="shared" si="257"/>
        <v>-1.6801330695945221E-3</v>
      </c>
      <c r="BB214">
        <f t="shared" si="258"/>
        <v>0.87646354364484302</v>
      </c>
      <c r="BC214">
        <f t="shared" si="259"/>
        <v>-0.80899507733974985</v>
      </c>
      <c r="BD214">
        <f t="shared" si="260"/>
        <v>0.11678503307877425</v>
      </c>
      <c r="BE214">
        <f t="shared" si="261"/>
        <v>2.3842804012079988</v>
      </c>
      <c r="BF214">
        <f t="shared" si="262"/>
        <v>2.5134766726243063</v>
      </c>
      <c r="BG214">
        <f t="shared" si="234"/>
        <v>2.2589978783549394</v>
      </c>
      <c r="BH214">
        <f t="shared" si="234"/>
        <v>2.2589976653473123</v>
      </c>
      <c r="BI214">
        <f t="shared" si="234"/>
        <v>2.2589996380885915</v>
      </c>
      <c r="BJ214">
        <f t="shared" si="234"/>
        <v>2.2589813676314443</v>
      </c>
      <c r="BK214">
        <f t="shared" si="234"/>
        <v>2.2591505631455755</v>
      </c>
      <c r="BL214">
        <f t="shared" si="234"/>
        <v>2.2575823757481035</v>
      </c>
      <c r="BM214">
        <f t="shared" si="234"/>
        <v>2.2720046657410387</v>
      </c>
      <c r="BN214">
        <f t="shared" si="263"/>
        <v>2.1276916324644559</v>
      </c>
    </row>
    <row r="215" spans="1:66" ht="12.95" customHeight="1">
      <c r="A215" s="59" t="s">
        <v>106</v>
      </c>
      <c r="B215" s="60"/>
      <c r="C215" s="62">
        <v>51069.758999999998</v>
      </c>
      <c r="D215" s="61"/>
      <c r="E215" s="58">
        <f t="shared" si="235"/>
        <v>20208.527874028252</v>
      </c>
      <c r="F215">
        <f t="shared" si="236"/>
        <v>20208.5</v>
      </c>
      <c r="G215">
        <f t="shared" si="237"/>
        <v>1.0076520498842001E-2</v>
      </c>
      <c r="H215" s="116"/>
      <c r="I215" s="8">
        <f t="shared" si="232"/>
        <v>1.0076520498842001E-2</v>
      </c>
      <c r="J215" s="9"/>
      <c r="K215" s="9"/>
      <c r="L215" s="116"/>
      <c r="M215" s="116"/>
      <c r="N215" s="116"/>
      <c r="O215" s="40"/>
      <c r="P215" s="116"/>
      <c r="Q215" s="293">
        <f t="shared" si="238"/>
        <v>36051.258999999998</v>
      </c>
      <c r="R215" s="8">
        <f t="shared" si="239"/>
        <v>1.0153626536358305E-4</v>
      </c>
      <c r="S215" s="8">
        <v>0.1</v>
      </c>
      <c r="T215" s="167">
        <f t="shared" si="240"/>
        <v>1.0153626536358306E-5</v>
      </c>
      <c r="U215" s="116"/>
      <c r="V215" s="116"/>
      <c r="W215" s="25"/>
      <c r="X215" s="252"/>
      <c r="Y215" s="41"/>
      <c r="Z215">
        <f t="shared" si="241"/>
        <v>20208.5</v>
      </c>
      <c r="AA215" s="246">
        <f t="shared" si="242"/>
        <v>5.365359997314155E-3</v>
      </c>
      <c r="AB215" s="247">
        <f t="shared" si="243"/>
        <v>4.711160501527846E-3</v>
      </c>
      <c r="AC215" s="247">
        <f t="shared" si="244"/>
        <v>1.0076520498842001E-2</v>
      </c>
      <c r="AD215" s="248">
        <f t="shared" si="245"/>
        <v>2.2195033271156107E-6</v>
      </c>
      <c r="AH215">
        <f t="shared" si="246"/>
        <v>9.9923624514644312E-3</v>
      </c>
      <c r="AI215">
        <f t="shared" si="247"/>
        <v>0.56153102136593724</v>
      </c>
      <c r="AJ215">
        <f t="shared" si="248"/>
        <v>0.97818803209256511</v>
      </c>
      <c r="AK215">
        <f t="shared" si="249"/>
        <v>0.21873489610851282</v>
      </c>
      <c r="AL215">
        <f t="shared" si="250"/>
        <v>2.6788569829809741</v>
      </c>
      <c r="AM215">
        <f t="shared" si="251"/>
        <v>4.2447226992690545</v>
      </c>
      <c r="AN215">
        <f t="shared" si="233"/>
        <v>2.3759656184015929</v>
      </c>
      <c r="AO215">
        <f t="shared" si="233"/>
        <v>2.3752114975480993</v>
      </c>
      <c r="AP215">
        <f t="shared" si="233"/>
        <v>2.37734557629854</v>
      </c>
      <c r="AQ215">
        <f t="shared" si="233"/>
        <v>2.3712949673390322</v>
      </c>
      <c r="AR215">
        <f t="shared" si="233"/>
        <v>2.3883596608701598</v>
      </c>
      <c r="AS215">
        <f t="shared" si="233"/>
        <v>2.3394796336474069</v>
      </c>
      <c r="AT215">
        <f t="shared" si="233"/>
        <v>2.4740328185974318</v>
      </c>
      <c r="AU215">
        <f t="shared" si="252"/>
        <v>2.0361346055401537</v>
      </c>
      <c r="AV215" s="246">
        <f t="shared" si="253"/>
        <v>3.6201788591084649E-3</v>
      </c>
      <c r="AW215" s="247">
        <f t="shared" si="254"/>
        <v>6.4563416397335361E-3</v>
      </c>
      <c r="AX215" s="248">
        <f t="shared" si="255"/>
        <v>4.1684347368957132E-6</v>
      </c>
      <c r="AY215" s="247">
        <f t="shared" si="256"/>
        <v>1.8293391855832598E-3</v>
      </c>
      <c r="BA215">
        <f t="shared" si="257"/>
        <v>-1.7451811382056901E-3</v>
      </c>
      <c r="BB215">
        <f t="shared" si="258"/>
        <v>0.8721930528782581</v>
      </c>
      <c r="BC215">
        <f t="shared" si="259"/>
        <v>-0.8303594945468149</v>
      </c>
      <c r="BD215">
        <f t="shared" si="260"/>
        <v>0.1120954248282252</v>
      </c>
      <c r="BE215">
        <f t="shared" si="261"/>
        <v>2.4215924142203988</v>
      </c>
      <c r="BF215">
        <f t="shared" si="262"/>
        <v>2.6567270482100471</v>
      </c>
      <c r="BG215">
        <f t="shared" si="234"/>
        <v>2.3010525483133439</v>
      </c>
      <c r="BH215">
        <f t="shared" si="234"/>
        <v>2.3010522685739225</v>
      </c>
      <c r="BI215">
        <f t="shared" si="234"/>
        <v>2.3010547354028712</v>
      </c>
      <c r="BJ215">
        <f t="shared" si="234"/>
        <v>2.3010329819061193</v>
      </c>
      <c r="BK215">
        <f t="shared" si="234"/>
        <v>2.3012247948359197</v>
      </c>
      <c r="BL215">
        <f t="shared" si="234"/>
        <v>2.2995320521104374</v>
      </c>
      <c r="BM215">
        <f t="shared" si="234"/>
        <v>2.3143619648527611</v>
      </c>
      <c r="BN215">
        <f t="shared" si="263"/>
        <v>2.1744019196296795</v>
      </c>
    </row>
    <row r="216" spans="1:66" ht="12.95" customHeight="1">
      <c r="A216" s="59" t="s">
        <v>106</v>
      </c>
      <c r="B216" s="60"/>
      <c r="C216" s="62">
        <v>51075.733500000002</v>
      </c>
      <c r="D216" s="61"/>
      <c r="E216" s="58">
        <f t="shared" si="235"/>
        <v>20225.054747741509</v>
      </c>
      <c r="F216">
        <f t="shared" si="236"/>
        <v>20225</v>
      </c>
      <c r="G216">
        <f t="shared" si="237"/>
        <v>1.9791425002040341E-2</v>
      </c>
      <c r="H216" s="116"/>
      <c r="I216" s="8">
        <f t="shared" si="232"/>
        <v>1.9791425002040341E-2</v>
      </c>
      <c r="J216" s="9"/>
      <c r="K216" s="9"/>
      <c r="L216" s="116"/>
      <c r="M216" s="116"/>
      <c r="N216" s="116"/>
      <c r="O216" s="40"/>
      <c r="P216" s="116"/>
      <c r="Q216" s="293">
        <f t="shared" si="238"/>
        <v>36057.233500000002</v>
      </c>
      <c r="R216" s="8">
        <f t="shared" si="239"/>
        <v>3.9170050361138754E-4</v>
      </c>
      <c r="S216" s="8">
        <v>0.1</v>
      </c>
      <c r="T216" s="167">
        <f t="shared" si="240"/>
        <v>3.9170050361138754E-5</v>
      </c>
      <c r="U216" s="116"/>
      <c r="V216" s="116"/>
      <c r="W216" s="25"/>
      <c r="X216" s="252"/>
      <c r="Y216" s="41"/>
      <c r="Z216">
        <f t="shared" si="241"/>
        <v>20225</v>
      </c>
      <c r="AA216" s="246">
        <f t="shared" si="242"/>
        <v>5.3609568124038925E-3</v>
      </c>
      <c r="AB216" s="247">
        <f t="shared" si="243"/>
        <v>1.4430468189636449E-2</v>
      </c>
      <c r="AC216" s="247">
        <f t="shared" si="244"/>
        <v>1.9791425002040341E-2</v>
      </c>
      <c r="AD216" s="248">
        <f t="shared" si="245"/>
        <v>2.0823841217210948E-5</v>
      </c>
      <c r="AH216">
        <f t="shared" si="246"/>
        <v>9.9958042151843465E-3</v>
      </c>
      <c r="AI216">
        <f t="shared" si="247"/>
        <v>0.56122744242145384</v>
      </c>
      <c r="AJ216">
        <f t="shared" si="248"/>
        <v>0.97789839174986914</v>
      </c>
      <c r="AK216">
        <f t="shared" si="249"/>
        <v>0.21812529132583744</v>
      </c>
      <c r="AL216">
        <f t="shared" si="250"/>
        <v>2.6802468047333297</v>
      </c>
      <c r="AM216">
        <f t="shared" si="251"/>
        <v>4.2579773850760736</v>
      </c>
      <c r="AN216">
        <f t="shared" si="233"/>
        <v>2.3781237655369165</v>
      </c>
      <c r="AO216">
        <f t="shared" si="233"/>
        <v>2.3773605662012098</v>
      </c>
      <c r="AP216">
        <f t="shared" si="233"/>
        <v>2.379515869640195</v>
      </c>
      <c r="AQ216">
        <f t="shared" si="233"/>
        <v>2.3734176932197664</v>
      </c>
      <c r="AR216">
        <f t="shared" si="233"/>
        <v>2.3905810275793145</v>
      </c>
      <c r="AS216">
        <f t="shared" si="233"/>
        <v>2.341521274192623</v>
      </c>
      <c r="AT216">
        <f t="shared" si="233"/>
        <v>2.4763070244863226</v>
      </c>
      <c r="AU216">
        <f t="shared" si="252"/>
        <v>2.0390521759866203</v>
      </c>
      <c r="AV216" s="246">
        <f t="shared" si="253"/>
        <v>3.6080840708629693E-3</v>
      </c>
      <c r="AW216" s="247">
        <f t="shared" si="254"/>
        <v>1.6183340931177372E-2</v>
      </c>
      <c r="AX216" s="248">
        <f t="shared" si="255"/>
        <v>2.6190052369472093E-5</v>
      </c>
      <c r="AY216" s="247">
        <f t="shared" si="256"/>
        <v>1.1548493528396918E-2</v>
      </c>
      <c r="BA216">
        <f t="shared" si="257"/>
        <v>-1.7528727415409232E-3</v>
      </c>
      <c r="BB216">
        <f t="shared" si="258"/>
        <v>0.87168780920986411</v>
      </c>
      <c r="BC216">
        <f t="shared" si="259"/>
        <v>-0.83286907718708358</v>
      </c>
      <c r="BD216">
        <f t="shared" si="260"/>
        <v>0.11151673280111719</v>
      </c>
      <c r="BE216">
        <f t="shared" si="261"/>
        <v>2.4261113349621573</v>
      </c>
      <c r="BF216">
        <f t="shared" si="262"/>
        <v>2.6750442135186669</v>
      </c>
      <c r="BG216">
        <f t="shared" si="234"/>
        <v>2.3061597146886648</v>
      </c>
      <c r="BH216">
        <f t="shared" si="234"/>
        <v>2.3061594261057432</v>
      </c>
      <c r="BI216">
        <f t="shared" si="234"/>
        <v>2.3061619565191767</v>
      </c>
      <c r="BJ216">
        <f t="shared" si="234"/>
        <v>2.3061397685751315</v>
      </c>
      <c r="BK216">
        <f t="shared" si="234"/>
        <v>2.3063343051531193</v>
      </c>
      <c r="BL216">
        <f t="shared" si="234"/>
        <v>2.3046272450091556</v>
      </c>
      <c r="BM216">
        <f t="shared" si="234"/>
        <v>2.3194988147046471</v>
      </c>
      <c r="BN216">
        <f t="shared" si="263"/>
        <v>2.180089888177474</v>
      </c>
    </row>
    <row r="217" spans="1:66" ht="12.95" customHeight="1">
      <c r="A217" s="59" t="s">
        <v>117</v>
      </c>
      <c r="B217" s="67" t="s">
        <v>45</v>
      </c>
      <c r="C217" s="61">
        <v>51078.430399999997</v>
      </c>
      <c r="D217" s="61">
        <v>4.0000000000000002E-4</v>
      </c>
      <c r="E217" s="58">
        <f t="shared" si="235"/>
        <v>20232.515008134378</v>
      </c>
      <c r="F217">
        <f t="shared" si="236"/>
        <v>20232.5</v>
      </c>
      <c r="G217">
        <f t="shared" si="237"/>
        <v>5.4254724964266643E-3</v>
      </c>
      <c r="H217" s="116"/>
      <c r="J217" s="117"/>
      <c r="K217" s="117">
        <f>G217</f>
        <v>5.4254724964266643E-3</v>
      </c>
      <c r="L217" s="116"/>
      <c r="M217" s="116"/>
      <c r="N217" s="116"/>
      <c r="O217" s="40"/>
      <c r="P217" s="116"/>
      <c r="Q217" s="293">
        <f t="shared" si="238"/>
        <v>36059.930399999997</v>
      </c>
      <c r="R217" s="8">
        <f t="shared" si="239"/>
        <v>2.9435751809482181E-5</v>
      </c>
      <c r="S217" s="116">
        <v>1</v>
      </c>
      <c r="T217" s="167">
        <f t="shared" si="240"/>
        <v>2.9435751809482181E-5</v>
      </c>
      <c r="U217" s="116"/>
      <c r="W217" s="25"/>
      <c r="X217" s="252"/>
      <c r="Y217" s="41"/>
      <c r="Z217">
        <f t="shared" si="241"/>
        <v>20232.5</v>
      </c>
      <c r="AA217" s="246">
        <f t="shared" si="242"/>
        <v>5.3589399363421792E-3</v>
      </c>
      <c r="AB217" s="247">
        <f t="shared" si="243"/>
        <v>6.653256008448509E-5</v>
      </c>
      <c r="AC217" s="247">
        <f t="shared" si="244"/>
        <v>5.4254724964266643E-3</v>
      </c>
      <c r="AD217" s="248">
        <f t="shared" si="245"/>
        <v>4.4265815513956186E-9</v>
      </c>
      <c r="AH217">
        <f t="shared" si="246"/>
        <v>9.9973526680778146E-3</v>
      </c>
      <c r="AI217">
        <f t="shared" si="247"/>
        <v>0.56108983925114431</v>
      </c>
      <c r="AJ217">
        <f t="shared" si="248"/>
        <v>0.9777662156909096</v>
      </c>
      <c r="AK217">
        <f t="shared" si="249"/>
        <v>0.21784827470378029</v>
      </c>
      <c r="AL217">
        <f t="shared" si="250"/>
        <v>2.6808780501870091</v>
      </c>
      <c r="AM217">
        <f t="shared" si="251"/>
        <v>4.2640234907159265</v>
      </c>
      <c r="AN217">
        <f t="shared" si="233"/>
        <v>2.3791043631783557</v>
      </c>
      <c r="AO217">
        <f t="shared" si="233"/>
        <v>2.3783370214059207</v>
      </c>
      <c r="AP217">
        <f t="shared" si="233"/>
        <v>2.3805019922957564</v>
      </c>
      <c r="AQ217">
        <f t="shared" si="233"/>
        <v>2.3743821914699668</v>
      </c>
      <c r="AR217">
        <f t="shared" si="233"/>
        <v>2.3915902697057247</v>
      </c>
      <c r="AS217">
        <f t="shared" si="233"/>
        <v>2.3424492500416876</v>
      </c>
      <c r="AT217">
        <f t="shared" si="233"/>
        <v>2.4773395236903948</v>
      </c>
      <c r="AU217">
        <f t="shared" si="252"/>
        <v>2.0403783443713777</v>
      </c>
      <c r="AV217" s="246">
        <f t="shared" si="253"/>
        <v>3.6025875756427392E-3</v>
      </c>
      <c r="AW217" s="247">
        <f t="shared" si="254"/>
        <v>1.8228849207839251E-3</v>
      </c>
      <c r="AX217" s="248">
        <f t="shared" si="255"/>
        <v>3.3229094344214168E-6</v>
      </c>
      <c r="AY217" s="247">
        <f t="shared" si="256"/>
        <v>-2.8155278109517103E-3</v>
      </c>
      <c r="BA217">
        <f t="shared" si="257"/>
        <v>-1.7563523606994398E-3</v>
      </c>
      <c r="BB217">
        <f t="shared" si="258"/>
        <v>0.87145921074474586</v>
      </c>
      <c r="BC217">
        <f t="shared" si="259"/>
        <v>-0.83400322414365891</v>
      </c>
      <c r="BD217">
        <f t="shared" si="260"/>
        <v>0.11125315949507392</v>
      </c>
      <c r="BE217">
        <f t="shared" si="261"/>
        <v>2.428163662433549</v>
      </c>
      <c r="BF217">
        <f t="shared" si="262"/>
        <v>2.6834365029289158</v>
      </c>
      <c r="BG217">
        <f t="shared" si="234"/>
        <v>2.3084801776372323</v>
      </c>
      <c r="BH217">
        <f t="shared" si="234"/>
        <v>2.308479884984433</v>
      </c>
      <c r="BI217">
        <f t="shared" si="234"/>
        <v>2.308482444525584</v>
      </c>
      <c r="BJ217">
        <f t="shared" si="234"/>
        <v>2.308460058536522</v>
      </c>
      <c r="BK217">
        <f t="shared" si="234"/>
        <v>2.3086558298414337</v>
      </c>
      <c r="BL217">
        <f t="shared" si="234"/>
        <v>2.3069423275871435</v>
      </c>
      <c r="BM217">
        <f t="shared" si="234"/>
        <v>2.3218322543758068</v>
      </c>
      <c r="BN217">
        <f t="shared" si="263"/>
        <v>2.1826753284264715</v>
      </c>
    </row>
    <row r="218" spans="1:66" ht="12.95" customHeight="1">
      <c r="A218" s="59" t="s">
        <v>106</v>
      </c>
      <c r="B218" s="60"/>
      <c r="C218" s="62">
        <v>51084.59</v>
      </c>
      <c r="D218" s="61"/>
      <c r="E218" s="58">
        <f t="shared" si="235"/>
        <v>20249.553912029955</v>
      </c>
      <c r="F218">
        <f t="shared" si="236"/>
        <v>20249.5</v>
      </c>
      <c r="G218">
        <f t="shared" si="237"/>
        <v>1.9489313497615512E-2</v>
      </c>
      <c r="H218" s="116"/>
      <c r="I218" s="8">
        <f>G218</f>
        <v>1.9489313497615512E-2</v>
      </c>
      <c r="J218" s="9"/>
      <c r="K218" s="9"/>
      <c r="L218" s="116"/>
      <c r="M218" s="116"/>
      <c r="N218" s="116"/>
      <c r="O218" s="40"/>
      <c r="P218" s="116"/>
      <c r="Q218" s="293">
        <f t="shared" si="238"/>
        <v>36066.089999999997</v>
      </c>
      <c r="R218" s="8">
        <f t="shared" si="239"/>
        <v>3.7983334060833819E-4</v>
      </c>
      <c r="S218" s="8">
        <v>0.1</v>
      </c>
      <c r="T218" s="167">
        <f t="shared" si="240"/>
        <v>3.7983334060833824E-5</v>
      </c>
      <c r="U218" s="116"/>
      <c r="V218" s="116"/>
      <c r="W218" s="25"/>
      <c r="X218" s="252"/>
      <c r="Y218" s="41"/>
      <c r="Z218">
        <f t="shared" si="241"/>
        <v>20249.5</v>
      </c>
      <c r="AA218" s="246">
        <f t="shared" si="242"/>
        <v>5.3543326922110019E-3</v>
      </c>
      <c r="AB218" s="247">
        <f t="shared" si="243"/>
        <v>1.4134980805404511E-2</v>
      </c>
      <c r="AC218" s="247">
        <f t="shared" si="244"/>
        <v>1.9489313497615512E-2</v>
      </c>
      <c r="AD218" s="248">
        <f t="shared" si="245"/>
        <v>1.9979768236915397E-5</v>
      </c>
      <c r="AH218">
        <f t="shared" si="246"/>
        <v>1.0000825547904555E-2</v>
      </c>
      <c r="AI218">
        <f t="shared" si="247"/>
        <v>0.56077883255902417</v>
      </c>
      <c r="AJ218">
        <f t="shared" si="248"/>
        <v>0.97746541358571704</v>
      </c>
      <c r="AK218">
        <f t="shared" si="249"/>
        <v>0.21722054707551536</v>
      </c>
      <c r="AL218">
        <f t="shared" si="250"/>
        <v>2.6823077395767165</v>
      </c>
      <c r="AM218">
        <f t="shared" si="251"/>
        <v>4.2777774936637929</v>
      </c>
      <c r="AN218">
        <f t="shared" si="233"/>
        <v>2.3813261785164217</v>
      </c>
      <c r="AO218">
        <f t="shared" si="233"/>
        <v>2.3805494109034764</v>
      </c>
      <c r="AP218">
        <f t="shared" si="233"/>
        <v>2.3827363396097754</v>
      </c>
      <c r="AQ218">
        <f t="shared" si="233"/>
        <v>2.3765675193703797</v>
      </c>
      <c r="AR218">
        <f t="shared" si="233"/>
        <v>2.3938767974655466</v>
      </c>
      <c r="AS218">
        <f t="shared" si="233"/>
        <v>2.344552569814887</v>
      </c>
      <c r="AT218">
        <f t="shared" si="233"/>
        <v>2.4796770108959469</v>
      </c>
      <c r="AU218">
        <f t="shared" si="252"/>
        <v>2.0433843260434941</v>
      </c>
      <c r="AV218" s="246">
        <f t="shared" si="253"/>
        <v>3.5901315808583791E-3</v>
      </c>
      <c r="AW218" s="247">
        <f t="shared" si="254"/>
        <v>1.5899181916757134E-2</v>
      </c>
      <c r="AX218" s="248">
        <f t="shared" si="255"/>
        <v>2.5278398562213707E-5</v>
      </c>
      <c r="AY218" s="247">
        <f t="shared" si="256"/>
        <v>1.1252689061063581E-2</v>
      </c>
      <c r="BA218">
        <f t="shared" si="257"/>
        <v>-1.7642011113526228E-3</v>
      </c>
      <c r="BB218">
        <f t="shared" si="258"/>
        <v>0.8709434999366451</v>
      </c>
      <c r="BC218">
        <f t="shared" si="259"/>
        <v>-0.8365587670802368</v>
      </c>
      <c r="BD218">
        <f t="shared" si="260"/>
        <v>0.110654506421552</v>
      </c>
      <c r="BE218">
        <f t="shared" si="261"/>
        <v>2.4328116305651202</v>
      </c>
      <c r="BF218">
        <f t="shared" si="262"/>
        <v>2.7026147396479479</v>
      </c>
      <c r="BG218">
        <f t="shared" si="234"/>
        <v>2.3137376464439039</v>
      </c>
      <c r="BH218">
        <f t="shared" si="234"/>
        <v>2.3137373444512037</v>
      </c>
      <c r="BI218">
        <f t="shared" si="234"/>
        <v>2.3137399705242951</v>
      </c>
      <c r="BJ218">
        <f t="shared" si="234"/>
        <v>2.3137171344234613</v>
      </c>
      <c r="BK218">
        <f t="shared" si="234"/>
        <v>2.3139156961560419</v>
      </c>
      <c r="BL218">
        <f t="shared" si="234"/>
        <v>2.312187746837457</v>
      </c>
      <c r="BM218">
        <f t="shared" si="234"/>
        <v>2.3271179431552222</v>
      </c>
      <c r="BN218">
        <f t="shared" si="263"/>
        <v>2.1885356596575329</v>
      </c>
    </row>
    <row r="219" spans="1:66" ht="12.95" customHeight="1">
      <c r="A219" s="59" t="s">
        <v>106</v>
      </c>
      <c r="B219" s="60"/>
      <c r="C219" s="62">
        <v>51097.607000000004</v>
      </c>
      <c r="D219" s="61"/>
      <c r="E219" s="58">
        <f t="shared" si="235"/>
        <v>20285.561998920151</v>
      </c>
      <c r="F219">
        <f t="shared" si="236"/>
        <v>20285.5</v>
      </c>
      <c r="G219">
        <f t="shared" si="237"/>
        <v>2.2412741505831946E-2</v>
      </c>
      <c r="H219" s="116"/>
      <c r="I219" s="8">
        <f>G219</f>
        <v>2.2412741505831946E-2</v>
      </c>
      <c r="J219" s="9"/>
      <c r="K219" s="9"/>
      <c r="L219" s="116"/>
      <c r="M219" s="116"/>
      <c r="N219" s="116"/>
      <c r="O219" s="40"/>
      <c r="P219" s="116"/>
      <c r="Q219" s="293">
        <f t="shared" si="238"/>
        <v>36079.107000000004</v>
      </c>
      <c r="R219" s="8">
        <f t="shared" si="239"/>
        <v>5.02330981807242E-4</v>
      </c>
      <c r="S219" s="8">
        <v>0.1</v>
      </c>
      <c r="T219" s="167">
        <f t="shared" si="240"/>
        <v>5.0233098180724203E-5</v>
      </c>
      <c r="U219" s="116"/>
      <c r="V219" s="116"/>
      <c r="W219" s="25"/>
      <c r="X219" s="252"/>
      <c r="Y219" s="41"/>
      <c r="Z219">
        <f t="shared" si="241"/>
        <v>20285.5</v>
      </c>
      <c r="AA219" s="246">
        <f t="shared" si="242"/>
        <v>5.3444131003004044E-3</v>
      </c>
      <c r="AB219" s="247">
        <f t="shared" si="243"/>
        <v>1.706832840553154E-2</v>
      </c>
      <c r="AC219" s="247">
        <f t="shared" si="244"/>
        <v>2.2412741505831946E-2</v>
      </c>
      <c r="AD219" s="248">
        <f t="shared" si="245"/>
        <v>2.9132783455907481E-5</v>
      </c>
      <c r="AH219">
        <f t="shared" si="246"/>
        <v>1.0008010904798808E-2</v>
      </c>
      <c r="AI219">
        <f t="shared" si="247"/>
        <v>0.56012430971253457</v>
      </c>
      <c r="AJ219">
        <f t="shared" si="248"/>
        <v>0.97682293203931969</v>
      </c>
      <c r="AK219">
        <f t="shared" si="249"/>
        <v>0.21589204963158273</v>
      </c>
      <c r="AL219">
        <f t="shared" si="250"/>
        <v>2.6853301515463133</v>
      </c>
      <c r="AM219">
        <f t="shared" si="251"/>
        <v>4.307132624264244</v>
      </c>
      <c r="AN219">
        <f t="shared" si="233"/>
        <v>2.386027220182577</v>
      </c>
      <c r="AO219">
        <f t="shared" si="233"/>
        <v>2.3852303281315903</v>
      </c>
      <c r="AP219">
        <f t="shared" si="233"/>
        <v>2.3874639544635872</v>
      </c>
      <c r="AQ219">
        <f t="shared" si="233"/>
        <v>2.3811913263366065</v>
      </c>
      <c r="AR219">
        <f t="shared" si="233"/>
        <v>2.3987138722280053</v>
      </c>
      <c r="AS219">
        <f t="shared" si="233"/>
        <v>2.3490062793138535</v>
      </c>
      <c r="AT219">
        <f t="shared" si="233"/>
        <v>2.4846139775754064</v>
      </c>
      <c r="AU219">
        <f t="shared" si="252"/>
        <v>2.0497499342903294</v>
      </c>
      <c r="AV219" s="246">
        <f t="shared" si="253"/>
        <v>3.5637673426095178E-3</v>
      </c>
      <c r="AW219" s="247">
        <f t="shared" si="254"/>
        <v>1.8848974163222426E-2</v>
      </c>
      <c r="AX219" s="248">
        <f t="shared" si="255"/>
        <v>3.5528382700582659E-5</v>
      </c>
      <c r="AY219" s="247">
        <f t="shared" si="256"/>
        <v>1.4185376358724024E-2</v>
      </c>
      <c r="BA219">
        <f t="shared" si="257"/>
        <v>-1.7806457576908868E-3</v>
      </c>
      <c r="BB219">
        <f t="shared" si="258"/>
        <v>0.86986259809735555</v>
      </c>
      <c r="BC219">
        <f t="shared" si="259"/>
        <v>-0.84190103823103102</v>
      </c>
      <c r="BD219">
        <f t="shared" si="260"/>
        <v>0.10938124439788384</v>
      </c>
      <c r="BE219">
        <f t="shared" si="261"/>
        <v>2.44263633533025</v>
      </c>
      <c r="BF219">
        <f t="shared" si="262"/>
        <v>2.7439567318403175</v>
      </c>
      <c r="BG219">
        <f t="shared" si="234"/>
        <v>2.3248608954096355</v>
      </c>
      <c r="BH219">
        <f t="shared" si="234"/>
        <v>2.3248605731204042</v>
      </c>
      <c r="BI219">
        <f t="shared" si="234"/>
        <v>2.3248633423245293</v>
      </c>
      <c r="BJ219">
        <f t="shared" si="234"/>
        <v>2.3248395482396642</v>
      </c>
      <c r="BK219">
        <f t="shared" si="234"/>
        <v>2.3250439766650963</v>
      </c>
      <c r="BL219">
        <f t="shared" si="234"/>
        <v>2.3232861624160752</v>
      </c>
      <c r="BM219">
        <f t="shared" si="234"/>
        <v>2.3382954800204172</v>
      </c>
      <c r="BN219">
        <f t="shared" si="263"/>
        <v>2.2009457728527213</v>
      </c>
    </row>
    <row r="220" spans="1:66" ht="12.95" customHeight="1">
      <c r="A220" s="59" t="s">
        <v>106</v>
      </c>
      <c r="B220" s="60"/>
      <c r="C220" s="62">
        <v>51099.578999999998</v>
      </c>
      <c r="D220" s="61"/>
      <c r="E220" s="58">
        <f t="shared" si="235"/>
        <v>20291.017015233221</v>
      </c>
      <c r="F220">
        <f t="shared" si="236"/>
        <v>20291</v>
      </c>
      <c r="G220">
        <f t="shared" si="237"/>
        <v>6.1510430023190565E-3</v>
      </c>
      <c r="H220" s="116"/>
      <c r="I220" s="8">
        <f>G220</f>
        <v>6.1510430023190565E-3</v>
      </c>
      <c r="J220" s="9"/>
      <c r="K220" s="9"/>
      <c r="L220" s="116"/>
      <c r="M220" s="116"/>
      <c r="N220" s="116"/>
      <c r="O220" s="40"/>
      <c r="P220" s="116"/>
      <c r="Q220" s="293">
        <f t="shared" si="238"/>
        <v>36081.078999999998</v>
      </c>
      <c r="R220" s="8">
        <f t="shared" si="239"/>
        <v>3.7835330016378231E-5</v>
      </c>
      <c r="S220" s="8">
        <v>0.1</v>
      </c>
      <c r="T220" s="167">
        <f t="shared" si="240"/>
        <v>3.7835330016378235E-6</v>
      </c>
      <c r="U220" s="116"/>
      <c r="V220" s="116"/>
      <c r="W220" s="25"/>
      <c r="X220" s="252"/>
      <c r="Y220" s="41"/>
      <c r="Z220">
        <f t="shared" si="241"/>
        <v>20291</v>
      </c>
      <c r="AA220" s="246">
        <f t="shared" si="242"/>
        <v>5.3428781307754674E-3</v>
      </c>
      <c r="AB220" s="247">
        <f t="shared" si="243"/>
        <v>8.0816487154358914E-4</v>
      </c>
      <c r="AC220" s="247">
        <f t="shared" si="244"/>
        <v>6.1510430023190565E-3</v>
      </c>
      <c r="AD220" s="248">
        <f t="shared" si="245"/>
        <v>6.5313045959706595E-8</v>
      </c>
      <c r="AH220">
        <f t="shared" si="246"/>
        <v>1.0009088485305942E-2</v>
      </c>
      <c r="AI220">
        <f t="shared" si="247"/>
        <v>0.56002479945975858</v>
      </c>
      <c r="AJ220">
        <f t="shared" si="248"/>
        <v>0.97672412107910944</v>
      </c>
      <c r="AK220">
        <f t="shared" si="249"/>
        <v>0.21568918125296493</v>
      </c>
      <c r="AL220">
        <f t="shared" si="250"/>
        <v>2.6857912941720414</v>
      </c>
      <c r="AM220">
        <f t="shared" si="251"/>
        <v>4.3116450956784247</v>
      </c>
      <c r="AN220">
        <f t="shared" si="233"/>
        <v>2.386744961017202</v>
      </c>
      <c r="AO220">
        <f t="shared" si="233"/>
        <v>2.3859449750989503</v>
      </c>
      <c r="AP220">
        <f t="shared" si="233"/>
        <v>2.3881857587342772</v>
      </c>
      <c r="AQ220">
        <f t="shared" si="233"/>
        <v>2.381897272758084</v>
      </c>
      <c r="AR220">
        <f t="shared" si="233"/>
        <v>2.3994522734058266</v>
      </c>
      <c r="AS220">
        <f t="shared" si="233"/>
        <v>2.3496866666666576</v>
      </c>
      <c r="AT220">
        <f t="shared" si="233"/>
        <v>2.4853666832248886</v>
      </c>
      <c r="AU220">
        <f t="shared" si="252"/>
        <v>2.0507224577724847</v>
      </c>
      <c r="AV220" s="246">
        <f t="shared" si="253"/>
        <v>3.5597411239527751E-3</v>
      </c>
      <c r="AW220" s="247">
        <f t="shared" si="254"/>
        <v>2.5913018783662815E-3</v>
      </c>
      <c r="AX220" s="248">
        <f t="shared" si="255"/>
        <v>6.7148454248246191E-7</v>
      </c>
      <c r="AY220" s="247">
        <f t="shared" si="256"/>
        <v>-2.0749084761641935E-3</v>
      </c>
      <c r="BA220">
        <f t="shared" si="257"/>
        <v>-1.7831370068226925E-3</v>
      </c>
      <c r="BB220">
        <f t="shared" si="258"/>
        <v>0.8696987977214502</v>
      </c>
      <c r="BC220">
        <f t="shared" si="259"/>
        <v>-0.84270892224920735</v>
      </c>
      <c r="BD220">
        <f t="shared" si="260"/>
        <v>0.10918606451724712</v>
      </c>
      <c r="BE220">
        <f t="shared" si="261"/>
        <v>2.4441351902692863</v>
      </c>
      <c r="BF220">
        <f t="shared" si="262"/>
        <v>2.7503619954276677</v>
      </c>
      <c r="BG220">
        <f t="shared" si="234"/>
        <v>2.3265590680056665</v>
      </c>
      <c r="BH220">
        <f t="shared" si="234"/>
        <v>2.3265587425546466</v>
      </c>
      <c r="BI220">
        <f t="shared" si="234"/>
        <v>2.3265615338828849</v>
      </c>
      <c r="BJ220">
        <f t="shared" si="234"/>
        <v>2.3265375929508059</v>
      </c>
      <c r="BK220">
        <f t="shared" si="234"/>
        <v>2.3267429120789922</v>
      </c>
      <c r="BL220">
        <f t="shared" si="234"/>
        <v>2.3249806244438251</v>
      </c>
      <c r="BM220">
        <f t="shared" si="234"/>
        <v>2.3400012917712241</v>
      </c>
      <c r="BN220">
        <f t="shared" si="263"/>
        <v>2.2028417623686529</v>
      </c>
    </row>
    <row r="221" spans="1:66" ht="12.95" customHeight="1">
      <c r="A221" s="59" t="s">
        <v>106</v>
      </c>
      <c r="B221" s="60"/>
      <c r="C221" s="62">
        <v>51129.58</v>
      </c>
      <c r="D221" s="61"/>
      <c r="E221" s="58">
        <f t="shared" si="235"/>
        <v>20374.006845055173</v>
      </c>
      <c r="F221">
        <f t="shared" si="236"/>
        <v>20374</v>
      </c>
      <c r="G221">
        <f t="shared" si="237"/>
        <v>2.474502005497925E-3</v>
      </c>
      <c r="H221" s="116"/>
      <c r="I221" s="8">
        <f>G221</f>
        <v>2.474502005497925E-3</v>
      </c>
      <c r="J221" s="9"/>
      <c r="K221" s="9"/>
      <c r="L221" s="116"/>
      <c r="M221" s="116"/>
      <c r="N221" s="116"/>
      <c r="O221" s="40"/>
      <c r="P221" s="116"/>
      <c r="Q221" s="293">
        <f t="shared" si="238"/>
        <v>36111.08</v>
      </c>
      <c r="R221" s="8">
        <f t="shared" si="239"/>
        <v>6.1231601752132526E-6</v>
      </c>
      <c r="S221" s="8">
        <v>0.1</v>
      </c>
      <c r="T221" s="167">
        <f t="shared" si="240"/>
        <v>6.123160175213253E-7</v>
      </c>
      <c r="U221" s="116"/>
      <c r="V221" s="116"/>
      <c r="W221" s="25"/>
      <c r="X221" s="252"/>
      <c r="Y221" s="41"/>
      <c r="Z221">
        <f t="shared" si="241"/>
        <v>20374</v>
      </c>
      <c r="AA221" s="246">
        <f t="shared" si="242"/>
        <v>5.3190894404758198E-3</v>
      </c>
      <c r="AB221" s="247">
        <f t="shared" si="243"/>
        <v>-2.8445874349778948E-3</v>
      </c>
      <c r="AC221" s="247">
        <f t="shared" si="244"/>
        <v>2.474502005497925E-3</v>
      </c>
      <c r="AD221" s="248">
        <f t="shared" si="245"/>
        <v>8.0916776752341203E-7</v>
      </c>
      <c r="AH221">
        <f t="shared" si="246"/>
        <v>1.0024702828534895E-2</v>
      </c>
      <c r="AI221">
        <f t="shared" si="247"/>
        <v>0.55853863159633155</v>
      </c>
      <c r="AJ221">
        <f t="shared" si="248"/>
        <v>0.97521209809607468</v>
      </c>
      <c r="AK221">
        <f t="shared" si="249"/>
        <v>0.2126308072861515</v>
      </c>
      <c r="AL221">
        <f t="shared" si="250"/>
        <v>2.6927307877241815</v>
      </c>
      <c r="AM221">
        <f t="shared" si="251"/>
        <v>4.3806510462528534</v>
      </c>
      <c r="AN221">
        <f t="shared" ref="AN221:AT230" si="264">$AU221+$AB$7*SIN(AO221)</f>
        <v>2.3975612182341268</v>
      </c>
      <c r="AO221">
        <f t="shared" si="264"/>
        <v>2.396713943196819</v>
      </c>
      <c r="AP221">
        <f t="shared" si="264"/>
        <v>2.3990634175394403</v>
      </c>
      <c r="AQ221">
        <f t="shared" si="264"/>
        <v>2.3925358101237721</v>
      </c>
      <c r="AR221">
        <f t="shared" si="264"/>
        <v>2.4105762181934396</v>
      </c>
      <c r="AS221">
        <f t="shared" si="264"/>
        <v>2.3599533577116736</v>
      </c>
      <c r="AT221">
        <f t="shared" si="264"/>
        <v>2.4966759038263713</v>
      </c>
      <c r="AU221">
        <f t="shared" si="252"/>
        <v>2.0653987212304665</v>
      </c>
      <c r="AV221" s="246">
        <f t="shared" si="253"/>
        <v>3.4990401033044025E-3</v>
      </c>
      <c r="AW221" s="247">
        <f t="shared" si="254"/>
        <v>-1.0245380978064775E-3</v>
      </c>
      <c r="AX221" s="248">
        <f t="shared" si="255"/>
        <v>1.0496783138569154E-7</v>
      </c>
      <c r="AY221" s="247">
        <f t="shared" si="256"/>
        <v>-5.7301514858655528E-3</v>
      </c>
      <c r="BA221">
        <f t="shared" si="257"/>
        <v>-1.8200493371714173E-3</v>
      </c>
      <c r="BB221">
        <f t="shared" si="258"/>
        <v>0.86726984229532267</v>
      </c>
      <c r="BC221">
        <f t="shared" si="259"/>
        <v>-0.85463458845866369</v>
      </c>
      <c r="BD221">
        <f t="shared" si="260"/>
        <v>0.1062200792491301</v>
      </c>
      <c r="BE221">
        <f t="shared" si="261"/>
        <v>2.466686566406767</v>
      </c>
      <c r="BF221">
        <f t="shared" si="262"/>
        <v>2.8500276016048689</v>
      </c>
      <c r="BG221">
        <f t="shared" ref="BG221:BM230" si="265">$BN221+$BB$7*SIN(BH221)</f>
        <v>2.3521476437765592</v>
      </c>
      <c r="BH221">
        <f t="shared" si="265"/>
        <v>2.3521472687327085</v>
      </c>
      <c r="BI221">
        <f t="shared" si="265"/>
        <v>2.3521504013854746</v>
      </c>
      <c r="BJ221">
        <f t="shared" si="265"/>
        <v>2.3521242347724947</v>
      </c>
      <c r="BK221">
        <f t="shared" si="265"/>
        <v>2.3523427796609413</v>
      </c>
      <c r="BL221">
        <f t="shared" si="265"/>
        <v>2.350516000118323</v>
      </c>
      <c r="BM221">
        <f t="shared" si="265"/>
        <v>2.3656840722767334</v>
      </c>
      <c r="BN221">
        <f t="shared" si="263"/>
        <v>2.2314539677908929</v>
      </c>
    </row>
    <row r="222" spans="1:66" ht="12.95" customHeight="1">
      <c r="A222" s="68" t="s">
        <v>118</v>
      </c>
      <c r="B222" s="68" t="s">
        <v>49</v>
      </c>
      <c r="C222" s="69">
        <v>51421.671000000002</v>
      </c>
      <c r="D222" s="69" t="s">
        <v>76</v>
      </c>
      <c r="E222" s="58">
        <f t="shared" si="235"/>
        <v>21181.999324723212</v>
      </c>
      <c r="F222">
        <f t="shared" si="236"/>
        <v>21182</v>
      </c>
      <c r="G222">
        <f t="shared" si="237"/>
        <v>-2.4411399499513209E-4</v>
      </c>
      <c r="H222" s="116"/>
      <c r="I222" s="116"/>
      <c r="J222" s="117"/>
      <c r="K222" s="116">
        <f>G222</f>
        <v>-2.4411399499513209E-4</v>
      </c>
      <c r="M222" s="116"/>
      <c r="N222" s="116"/>
      <c r="O222" s="40">
        <f ca="1">+C$11+C$12*F222</f>
        <v>3.4109885219473723E-2</v>
      </c>
      <c r="P222" s="116"/>
      <c r="Q222" s="293">
        <f t="shared" si="238"/>
        <v>36403.171000000002</v>
      </c>
      <c r="R222" s="8">
        <f t="shared" ca="1" si="239"/>
        <v>1.1801972620277268E-3</v>
      </c>
      <c r="S222" s="116">
        <v>1</v>
      </c>
      <c r="T222" s="167">
        <f t="shared" ca="1" si="240"/>
        <v>1.1801972620277268E-3</v>
      </c>
      <c r="U222" s="116"/>
      <c r="V222" s="116"/>
      <c r="W222" s="25"/>
      <c r="X222" s="252"/>
      <c r="Y222" s="41"/>
      <c r="Z222">
        <f t="shared" si="241"/>
        <v>21182</v>
      </c>
      <c r="AA222" s="246">
        <f t="shared" si="242"/>
        <v>5.0277739679812578E-3</v>
      </c>
      <c r="AB222" s="247">
        <f t="shared" si="243"/>
        <v>-5.2718879629763899E-3</v>
      </c>
      <c r="AC222" s="247">
        <f t="shared" ca="1" si="244"/>
        <v>-3.4353999214468856E-2</v>
      </c>
      <c r="AD222" s="248">
        <f t="shared" si="245"/>
        <v>2.779280269417535E-5</v>
      </c>
      <c r="AH222">
        <f t="shared" si="246"/>
        <v>1.0114746593247952E-2</v>
      </c>
      <c r="AI222">
        <f t="shared" si="247"/>
        <v>0.54551640937574897</v>
      </c>
      <c r="AJ222">
        <f t="shared" si="248"/>
        <v>0.95855786677668975</v>
      </c>
      <c r="AK222">
        <f t="shared" si="249"/>
        <v>0.18315202934526328</v>
      </c>
      <c r="AL222">
        <f t="shared" si="250"/>
        <v>2.7585119429776119</v>
      </c>
      <c r="AM222">
        <f t="shared" si="251"/>
        <v>5.1568284228169112</v>
      </c>
      <c r="AN222">
        <f t="shared" si="264"/>
        <v>2.5014733619589458</v>
      </c>
      <c r="AO222">
        <f t="shared" si="264"/>
        <v>2.5001254538910418</v>
      </c>
      <c r="AP222">
        <f t="shared" si="264"/>
        <v>2.5035543810039358</v>
      </c>
      <c r="AQ222">
        <f t="shared" si="264"/>
        <v>2.4948142481137796</v>
      </c>
      <c r="AR222">
        <f t="shared" si="264"/>
        <v>2.5169818501783769</v>
      </c>
      <c r="AS222">
        <f t="shared" si="264"/>
        <v>2.4600116167007213</v>
      </c>
      <c r="AT222">
        <f t="shared" si="264"/>
        <v>2.6020358285549903</v>
      </c>
      <c r="AU222">
        <f t="shared" si="252"/>
        <v>2.2082712618816607</v>
      </c>
      <c r="AV222" s="246">
        <f t="shared" si="253"/>
        <v>2.9170610471176994E-3</v>
      </c>
      <c r="AW222" s="247">
        <f t="shared" si="254"/>
        <v>-3.1611750421128315E-3</v>
      </c>
      <c r="AX222" s="248">
        <f t="shared" si="255"/>
        <v>9.9930276468770624E-6</v>
      </c>
      <c r="AY222" s="247">
        <f t="shared" si="256"/>
        <v>-8.2481476673795257E-3</v>
      </c>
      <c r="BA222">
        <f t="shared" si="257"/>
        <v>-2.1107129208635584E-3</v>
      </c>
      <c r="BB222">
        <f t="shared" si="258"/>
        <v>0.84776000858665823</v>
      </c>
      <c r="BC222">
        <f t="shared" si="259"/>
        <v>-0.94532046133683501</v>
      </c>
      <c r="BD222">
        <f t="shared" si="260"/>
        <v>7.5650413181063594E-2</v>
      </c>
      <c r="BE222">
        <f t="shared" si="261"/>
        <v>2.6804156787455264</v>
      </c>
      <c r="BF222">
        <f t="shared" si="262"/>
        <v>4.2595932773306124</v>
      </c>
      <c r="BG222">
        <f t="shared" si="265"/>
        <v>2.5979289383570872</v>
      </c>
      <c r="BH222">
        <f t="shared" si="265"/>
        <v>2.597928006623337</v>
      </c>
      <c r="BI222">
        <f t="shared" si="265"/>
        <v>2.5979344107548701</v>
      </c>
      <c r="BJ222">
        <f t="shared" si="265"/>
        <v>2.5978903924214123</v>
      </c>
      <c r="BK222">
        <f t="shared" si="265"/>
        <v>2.5981929256099012</v>
      </c>
      <c r="BL222">
        <f t="shared" si="265"/>
        <v>2.5961125294371596</v>
      </c>
      <c r="BM222">
        <f t="shared" si="265"/>
        <v>2.6103664088914975</v>
      </c>
      <c r="BN222">
        <f t="shared" si="263"/>
        <v>2.5099920639495679</v>
      </c>
    </row>
    <row r="223" spans="1:66" ht="12.95" customHeight="1">
      <c r="A223" s="70" t="s">
        <v>119</v>
      </c>
      <c r="B223" s="71" t="s">
        <v>49</v>
      </c>
      <c r="C223" s="70">
        <v>51433.601000000002</v>
      </c>
      <c r="D223" s="70" t="s">
        <v>46</v>
      </c>
      <c r="E223" s="58">
        <f t="shared" si="235"/>
        <v>21215.000513676106</v>
      </c>
      <c r="F223">
        <f t="shared" si="236"/>
        <v>21215</v>
      </c>
      <c r="G223">
        <f t="shared" si="237"/>
        <v>1.8569500389276072E-4</v>
      </c>
      <c r="H223" s="116"/>
      <c r="I223" s="116">
        <f>G223</f>
        <v>1.8569500389276072E-4</v>
      </c>
      <c r="J223" s="117"/>
      <c r="K223" s="117"/>
      <c r="L223" s="116"/>
      <c r="M223" s="116"/>
      <c r="N223" s="116"/>
      <c r="O223" s="40"/>
      <c r="P223" s="116"/>
      <c r="Q223" s="293">
        <f t="shared" si="238"/>
        <v>36415.101000000002</v>
      </c>
      <c r="R223" s="8">
        <f t="shared" si="239"/>
        <v>3.448263447073242E-8</v>
      </c>
      <c r="S223" s="8">
        <v>0.1</v>
      </c>
      <c r="T223" s="167">
        <f t="shared" si="240"/>
        <v>3.4482634470732424E-9</v>
      </c>
      <c r="U223" s="116"/>
      <c r="W223" s="25"/>
      <c r="X223" s="252"/>
      <c r="Y223" s="41"/>
      <c r="Z223">
        <f t="shared" si="241"/>
        <v>21215</v>
      </c>
      <c r="AA223" s="246">
        <f t="shared" si="242"/>
        <v>5.0136303910149121E-3</v>
      </c>
      <c r="AB223" s="247">
        <f t="shared" si="243"/>
        <v>-4.8279353871221514E-3</v>
      </c>
      <c r="AC223" s="247">
        <f t="shared" si="244"/>
        <v>1.8569500389276072E-4</v>
      </c>
      <c r="AD223" s="248">
        <f t="shared" si="245"/>
        <v>2.3308960102226317E-6</v>
      </c>
      <c r="AH223">
        <f t="shared" si="246"/>
        <v>1.0116092484570823E-2</v>
      </c>
      <c r="AI223">
        <f t="shared" si="247"/>
        <v>0.54503746231309869</v>
      </c>
      <c r="AJ223">
        <f t="shared" si="248"/>
        <v>0.95780711977633892</v>
      </c>
      <c r="AK223">
        <f t="shared" si="249"/>
        <v>0.1819590319316271</v>
      </c>
      <c r="AL223">
        <f t="shared" si="250"/>
        <v>2.7611355106463367</v>
      </c>
      <c r="AM223">
        <f t="shared" si="251"/>
        <v>5.1932708569365262</v>
      </c>
      <c r="AN223">
        <f t="shared" si="264"/>
        <v>2.5056676050704585</v>
      </c>
      <c r="AO223">
        <f t="shared" si="264"/>
        <v>2.5042985597756533</v>
      </c>
      <c r="AP223">
        <f t="shared" si="264"/>
        <v>2.5077704509343848</v>
      </c>
      <c r="AQ223">
        <f t="shared" si="264"/>
        <v>2.4989482896474646</v>
      </c>
      <c r="AR223">
        <f t="shared" si="264"/>
        <v>2.5212549547523535</v>
      </c>
      <c r="AS223">
        <f t="shared" si="264"/>
        <v>2.4641097873423838</v>
      </c>
      <c r="AT223">
        <f t="shared" si="264"/>
        <v>2.6061625592687134</v>
      </c>
      <c r="AU223">
        <f t="shared" si="252"/>
        <v>2.2141064027745929</v>
      </c>
      <c r="AV223" s="246">
        <f t="shared" si="253"/>
        <v>2.8937504987889564E-3</v>
      </c>
      <c r="AW223" s="247">
        <f t="shared" si="254"/>
        <v>-2.7080554948961956E-3</v>
      </c>
      <c r="AX223" s="248">
        <f t="shared" si="255"/>
        <v>7.3335645634374795E-7</v>
      </c>
      <c r="AY223" s="247">
        <f t="shared" si="256"/>
        <v>-7.8105175884521059E-3</v>
      </c>
      <c r="BA223">
        <f t="shared" si="257"/>
        <v>-2.1198798922259557E-3</v>
      </c>
      <c r="BB223">
        <f t="shared" si="258"/>
        <v>0.84711973225992332</v>
      </c>
      <c r="BC223">
        <f t="shared" si="259"/>
        <v>-0.94807028048502684</v>
      </c>
      <c r="BD223">
        <f t="shared" si="260"/>
        <v>7.4347990798154406E-2</v>
      </c>
      <c r="BE223">
        <f t="shared" si="261"/>
        <v>2.6889527354216245</v>
      </c>
      <c r="BF223">
        <f t="shared" si="262"/>
        <v>4.3428243893860801</v>
      </c>
      <c r="BG223">
        <f t="shared" si="265"/>
        <v>2.6078562520267754</v>
      </c>
      <c r="BH223">
        <f t="shared" si="265"/>
        <v>2.6078553007761758</v>
      </c>
      <c r="BI223">
        <f t="shared" si="265"/>
        <v>2.607861800375455</v>
      </c>
      <c r="BJ223">
        <f t="shared" si="265"/>
        <v>2.6078173901390538</v>
      </c>
      <c r="BK223">
        <f t="shared" si="265"/>
        <v>2.6081208116428334</v>
      </c>
      <c r="BL223">
        <f t="shared" si="265"/>
        <v>2.6060466762720229</v>
      </c>
      <c r="BM223">
        <f t="shared" si="265"/>
        <v>2.6201750586209602</v>
      </c>
      <c r="BN223">
        <f t="shared" si="263"/>
        <v>2.5213680010451576</v>
      </c>
    </row>
    <row r="224" spans="1:66" ht="12.95" customHeight="1">
      <c r="A224" s="70" t="s">
        <v>119</v>
      </c>
      <c r="B224" s="71" t="s">
        <v>45</v>
      </c>
      <c r="C224" s="70">
        <v>51452.587</v>
      </c>
      <c r="D224" s="70" t="s">
        <v>46</v>
      </c>
      <c r="E224" s="58">
        <f t="shared" si="235"/>
        <v>21267.520259984532</v>
      </c>
      <c r="F224">
        <f t="shared" si="236"/>
        <v>21267.5</v>
      </c>
      <c r="G224">
        <f t="shared" si="237"/>
        <v>7.3240275014541112E-3</v>
      </c>
      <c r="H224" s="116"/>
      <c r="I224" s="116">
        <f>G224</f>
        <v>7.3240275014541112E-3</v>
      </c>
      <c r="J224" s="117"/>
      <c r="K224" s="117"/>
      <c r="L224" s="116"/>
      <c r="M224" s="116"/>
      <c r="N224" s="116"/>
      <c r="O224" s="40"/>
      <c r="P224" s="116"/>
      <c r="Q224" s="293">
        <f t="shared" si="238"/>
        <v>36434.087</v>
      </c>
      <c r="R224" s="8">
        <f t="shared" si="239"/>
        <v>5.3641378842056152E-5</v>
      </c>
      <c r="S224" s="8">
        <v>0.1</v>
      </c>
      <c r="T224" s="167">
        <f t="shared" si="240"/>
        <v>5.3641378842056154E-6</v>
      </c>
      <c r="U224" s="116"/>
      <c r="V224" s="116"/>
      <c r="W224" s="25"/>
      <c r="X224" s="252"/>
      <c r="Y224" s="41"/>
      <c r="Z224">
        <f t="shared" si="241"/>
        <v>21267.5</v>
      </c>
      <c r="AA224" s="246">
        <f t="shared" si="242"/>
        <v>4.9907746163171899E-3</v>
      </c>
      <c r="AB224" s="247">
        <f t="shared" si="243"/>
        <v>2.3332528851369213E-3</v>
      </c>
      <c r="AC224" s="247">
        <f t="shared" si="244"/>
        <v>7.3240275014541112E-3</v>
      </c>
      <c r="AD224" s="248">
        <f t="shared" si="245"/>
        <v>5.444069025999767E-7</v>
      </c>
      <c r="AH224">
        <f t="shared" si="246"/>
        <v>1.0117865160941682E-2</v>
      </c>
      <c r="AI224">
        <f t="shared" si="247"/>
        <v>0.54428365041603799</v>
      </c>
      <c r="AJ224">
        <f t="shared" si="248"/>
        <v>0.95660190601232586</v>
      </c>
      <c r="AK224">
        <f t="shared" si="249"/>
        <v>0.18006279105319919</v>
      </c>
      <c r="AL224">
        <f t="shared" si="250"/>
        <v>2.7652999601893025</v>
      </c>
      <c r="AM224">
        <f t="shared" si="251"/>
        <v>5.2521475650377569</v>
      </c>
      <c r="AN224">
        <f t="shared" si="264"/>
        <v>2.5123327637833506</v>
      </c>
      <c r="AO224">
        <f t="shared" si="264"/>
        <v>2.5109301324523519</v>
      </c>
      <c r="AP224">
        <f t="shared" si="264"/>
        <v>2.514469871946027</v>
      </c>
      <c r="AQ224">
        <f t="shared" si="264"/>
        <v>2.5055191631958218</v>
      </c>
      <c r="AR224">
        <f t="shared" si="264"/>
        <v>2.5280413547868146</v>
      </c>
      <c r="AS224">
        <f t="shared" si="264"/>
        <v>2.4706324705953397</v>
      </c>
      <c r="AT224">
        <f t="shared" si="264"/>
        <v>2.612700324765306</v>
      </c>
      <c r="AU224">
        <f t="shared" si="252"/>
        <v>2.2233895814678948</v>
      </c>
      <c r="AV224" s="246">
        <f t="shared" si="253"/>
        <v>2.8567552445025873E-3</v>
      </c>
      <c r="AW224" s="247">
        <f t="shared" si="254"/>
        <v>4.4672722569515239E-3</v>
      </c>
      <c r="AX224" s="248">
        <f t="shared" si="255"/>
        <v>1.9956521417728762E-6</v>
      </c>
      <c r="AY224" s="247">
        <f t="shared" si="256"/>
        <v>-6.598182876729683E-4</v>
      </c>
      <c r="BA224">
        <f t="shared" si="257"/>
        <v>-2.1340193718146026E-3</v>
      </c>
      <c r="BB224">
        <f t="shared" si="258"/>
        <v>0.84612598780485948</v>
      </c>
      <c r="BC224">
        <f t="shared" si="259"/>
        <v>-0.95229450671062765</v>
      </c>
      <c r="BD224">
        <f t="shared" si="260"/>
        <v>7.2268861696928394E-2</v>
      </c>
      <c r="BE224">
        <f t="shared" si="261"/>
        <v>2.7025081926744474</v>
      </c>
      <c r="BF224">
        <f t="shared" si="262"/>
        <v>4.4815153385611728</v>
      </c>
      <c r="BG224">
        <f t="shared" si="265"/>
        <v>2.6236344504237996</v>
      </c>
      <c r="BH224">
        <f t="shared" si="265"/>
        <v>2.623633469768619</v>
      </c>
      <c r="BI224">
        <f t="shared" si="265"/>
        <v>2.6236401092027917</v>
      </c>
      <c r="BJ224">
        <f t="shared" si="265"/>
        <v>2.6235951570440323</v>
      </c>
      <c r="BK224">
        <f t="shared" si="265"/>
        <v>2.62389948226516</v>
      </c>
      <c r="BL224">
        <f t="shared" si="265"/>
        <v>2.6218381737715175</v>
      </c>
      <c r="BM224">
        <f t="shared" si="265"/>
        <v>2.6357534588797411</v>
      </c>
      <c r="BN224">
        <f t="shared" si="263"/>
        <v>2.5394660827881408</v>
      </c>
    </row>
    <row r="225" spans="1:66" ht="12.95" customHeight="1">
      <c r="A225" s="65" t="s">
        <v>120</v>
      </c>
      <c r="B225" s="66" t="s">
        <v>45</v>
      </c>
      <c r="C225" s="65">
        <v>51471.381000000001</v>
      </c>
      <c r="D225" s="65">
        <v>5.0000000000000001E-4</v>
      </c>
      <c r="E225" s="58">
        <f t="shared" si="235"/>
        <v>21319.508889086021</v>
      </c>
      <c r="F225">
        <f t="shared" si="236"/>
        <v>21319.5</v>
      </c>
      <c r="G225">
        <f t="shared" si="237"/>
        <v>3.2134235007106327E-3</v>
      </c>
      <c r="H225" s="116"/>
      <c r="I225" s="116"/>
      <c r="J225" s="117"/>
      <c r="K225" s="117">
        <f>G225</f>
        <v>3.2134235007106327E-3</v>
      </c>
      <c r="L225" s="116"/>
      <c r="M225" s="116"/>
      <c r="N225" s="116"/>
      <c r="O225" s="40"/>
      <c r="P225" s="116"/>
      <c r="Q225" s="293">
        <f t="shared" si="238"/>
        <v>36452.881000000001</v>
      </c>
      <c r="R225" s="8">
        <f t="shared" si="239"/>
        <v>1.0326090594919378E-5</v>
      </c>
      <c r="S225" s="116">
        <v>1</v>
      </c>
      <c r="T225" s="167">
        <f t="shared" si="240"/>
        <v>1.0326090594919378E-5</v>
      </c>
      <c r="U225" s="116"/>
      <c r="V225" s="116"/>
      <c r="W225" s="25"/>
      <c r="X225" s="252"/>
      <c r="Y225" s="41"/>
      <c r="Z225">
        <f t="shared" si="241"/>
        <v>21319.5</v>
      </c>
      <c r="AA225" s="246">
        <f t="shared" si="242"/>
        <v>4.9677087604501442E-3</v>
      </c>
      <c r="AB225" s="247">
        <f t="shared" si="243"/>
        <v>-1.7542852597395115E-3</v>
      </c>
      <c r="AC225" s="247">
        <f t="shared" si="244"/>
        <v>3.2134235007106327E-3</v>
      </c>
      <c r="AD225" s="248">
        <f t="shared" si="245"/>
        <v>3.0775167725393254E-6</v>
      </c>
      <c r="AH225">
        <f t="shared" si="246"/>
        <v>1.011917639072149E-2</v>
      </c>
      <c r="AI225">
        <f t="shared" si="247"/>
        <v>0.54354681315748743</v>
      </c>
      <c r="AJ225">
        <f t="shared" si="248"/>
        <v>0.95539513950464505</v>
      </c>
      <c r="AK225">
        <f t="shared" si="249"/>
        <v>0.17818666678883208</v>
      </c>
      <c r="AL225">
        <f t="shared" si="250"/>
        <v>2.7694134972981943</v>
      </c>
      <c r="AM225">
        <f t="shared" si="251"/>
        <v>5.3115825325143327</v>
      </c>
      <c r="AN225">
        <f t="shared" si="264"/>
        <v>2.5189254590327308</v>
      </c>
      <c r="AO225">
        <f t="shared" si="264"/>
        <v>2.517489642855594</v>
      </c>
      <c r="AP225">
        <f t="shared" si="264"/>
        <v>2.5210959129418131</v>
      </c>
      <c r="AQ225">
        <f t="shared" si="264"/>
        <v>2.5120203541902071</v>
      </c>
      <c r="AR225">
        <f t="shared" si="264"/>
        <v>2.534748946403468</v>
      </c>
      <c r="AS225">
        <f t="shared" si="264"/>
        <v>2.4770966593081396</v>
      </c>
      <c r="AT225">
        <f t="shared" si="264"/>
        <v>2.6191427532898874</v>
      </c>
      <c r="AU225">
        <f t="shared" si="252"/>
        <v>2.2325843489355455</v>
      </c>
      <c r="AV225" s="246">
        <f t="shared" si="253"/>
        <v>2.8202234591423766E-3</v>
      </c>
      <c r="AW225" s="247">
        <f t="shared" si="254"/>
        <v>3.9320004156825602E-4</v>
      </c>
      <c r="AX225" s="248">
        <f t="shared" si="255"/>
        <v>1.5460627268927826E-7</v>
      </c>
      <c r="AY225" s="247">
        <f t="shared" si="256"/>
        <v>-4.7582675887030898E-3</v>
      </c>
      <c r="BA225">
        <f t="shared" si="257"/>
        <v>-2.1474853013077676E-3</v>
      </c>
      <c r="BB225">
        <f t="shared" si="258"/>
        <v>0.84517174565537467</v>
      </c>
      <c r="BC225">
        <f t="shared" si="259"/>
        <v>-0.95629698767160665</v>
      </c>
      <c r="BD225">
        <f t="shared" si="260"/>
        <v>7.0201222614681105E-2</v>
      </c>
      <c r="BE225">
        <f t="shared" si="261"/>
        <v>2.715903676856712</v>
      </c>
      <c r="BF225">
        <f t="shared" si="262"/>
        <v>4.6271025239479862</v>
      </c>
      <c r="BG225">
        <f t="shared" si="265"/>
        <v>2.6392444019046817</v>
      </c>
      <c r="BH225">
        <f t="shared" si="265"/>
        <v>2.6392433943318498</v>
      </c>
      <c r="BI225">
        <f t="shared" si="265"/>
        <v>2.63925015668223</v>
      </c>
      <c r="BJ225">
        <f t="shared" si="265"/>
        <v>2.6392047705162018</v>
      </c>
      <c r="BK225">
        <f t="shared" si="265"/>
        <v>2.6395093624582748</v>
      </c>
      <c r="BL225">
        <f t="shared" si="265"/>
        <v>2.6374642312035648</v>
      </c>
      <c r="BM225">
        <f t="shared" si="265"/>
        <v>2.6511524027549402</v>
      </c>
      <c r="BN225">
        <f t="shared" si="263"/>
        <v>2.5573918018478574</v>
      </c>
    </row>
    <row r="226" spans="1:66" ht="12.95" customHeight="1">
      <c r="A226" s="70" t="s">
        <v>119</v>
      </c>
      <c r="B226" s="71" t="s">
        <v>45</v>
      </c>
      <c r="C226" s="70">
        <v>51486.569000000003</v>
      </c>
      <c r="D226" s="70" t="s">
        <v>46</v>
      </c>
      <c r="E226" s="58">
        <f t="shared" si="235"/>
        <v>21361.522473144414</v>
      </c>
      <c r="F226">
        <f t="shared" si="236"/>
        <v>21361.5</v>
      </c>
      <c r="G226">
        <f t="shared" si="237"/>
        <v>8.1240895087830722E-3</v>
      </c>
      <c r="H226" s="116"/>
      <c r="I226" s="116">
        <f>G226</f>
        <v>8.1240895087830722E-3</v>
      </c>
      <c r="J226" s="117"/>
      <c r="K226" s="117"/>
      <c r="L226" s="116"/>
      <c r="M226" s="116"/>
      <c r="N226" s="116"/>
      <c r="O226" s="40"/>
      <c r="P226" s="116"/>
      <c r="Q226" s="293">
        <f t="shared" si="238"/>
        <v>36468.069000000003</v>
      </c>
      <c r="R226" s="8">
        <f t="shared" si="239"/>
        <v>6.6000830346719177E-5</v>
      </c>
      <c r="S226" s="116">
        <v>0.1</v>
      </c>
      <c r="T226" s="167">
        <f t="shared" si="240"/>
        <v>6.600083034671918E-6</v>
      </c>
      <c r="V226" s="116"/>
      <c r="W226" s="25"/>
      <c r="X226" s="252"/>
      <c r="Y226" s="41"/>
      <c r="Z226">
        <f t="shared" si="241"/>
        <v>21361.5</v>
      </c>
      <c r="AA226" s="246">
        <f t="shared" si="242"/>
        <v>4.9487690616366762E-3</v>
      </c>
      <c r="AB226" s="247">
        <f t="shared" si="243"/>
        <v>3.175320447146396E-3</v>
      </c>
      <c r="AC226" s="247">
        <f t="shared" si="244"/>
        <v>8.1240895087830722E-3</v>
      </c>
      <c r="AD226" s="248">
        <f t="shared" si="245"/>
        <v>1.008265994206599E-6</v>
      </c>
      <c r="AH226">
        <f t="shared" si="246"/>
        <v>1.0119913664300225E-2</v>
      </c>
      <c r="AI226">
        <f t="shared" si="247"/>
        <v>0.5429587387832413</v>
      </c>
      <c r="AJ226">
        <f t="shared" si="248"/>
        <v>0.9544110489698725</v>
      </c>
      <c r="AK226">
        <f t="shared" si="249"/>
        <v>0.17667282061877718</v>
      </c>
      <c r="AL226">
        <f t="shared" si="250"/>
        <v>2.7727279012060371</v>
      </c>
      <c r="AM226">
        <f t="shared" si="251"/>
        <v>5.3604241891868281</v>
      </c>
      <c r="AN226">
        <f t="shared" si="264"/>
        <v>2.5242438722499623</v>
      </c>
      <c r="AO226">
        <f t="shared" si="264"/>
        <v>2.5227813365052851</v>
      </c>
      <c r="AP226">
        <f t="shared" si="264"/>
        <v>2.5264408068347901</v>
      </c>
      <c r="AQ226">
        <f t="shared" si="264"/>
        <v>2.5172662889116388</v>
      </c>
      <c r="AR226">
        <f t="shared" si="264"/>
        <v>2.5401563284290583</v>
      </c>
      <c r="AS226">
        <f t="shared" si="264"/>
        <v>2.4823204865767163</v>
      </c>
      <c r="AT226">
        <f t="shared" si="264"/>
        <v>2.6243223842725847</v>
      </c>
      <c r="AU226">
        <f t="shared" si="252"/>
        <v>2.2400108918901869</v>
      </c>
      <c r="AV226" s="246">
        <f t="shared" si="253"/>
        <v>2.7907996704093631E-3</v>
      </c>
      <c r="AW226" s="247">
        <f t="shared" si="254"/>
        <v>5.3332898383737087E-3</v>
      </c>
      <c r="AX226" s="248">
        <f t="shared" si="255"/>
        <v>2.8443980500100261E-6</v>
      </c>
      <c r="AY226" s="247">
        <f t="shared" si="256"/>
        <v>1.6214523571015998E-4</v>
      </c>
      <c r="BA226">
        <f t="shared" si="257"/>
        <v>-2.1579693912273132E-3</v>
      </c>
      <c r="BB226">
        <f t="shared" si="258"/>
        <v>0.84442277629848206</v>
      </c>
      <c r="BC226">
        <f t="shared" si="259"/>
        <v>-0.95939838742520933</v>
      </c>
      <c r="BD226">
        <f t="shared" si="260"/>
        <v>6.8525378257459149E-2</v>
      </c>
      <c r="BE226">
        <f t="shared" si="261"/>
        <v>2.7267013476037438</v>
      </c>
      <c r="BF226">
        <f t="shared" si="262"/>
        <v>4.7511919230606798</v>
      </c>
      <c r="BG226">
        <f t="shared" si="265"/>
        <v>2.6518397554957014</v>
      </c>
      <c r="BH226">
        <f t="shared" si="265"/>
        <v>2.6518387279486024</v>
      </c>
      <c r="BI226">
        <f t="shared" si="265"/>
        <v>2.6518455775071881</v>
      </c>
      <c r="BJ226">
        <f t="shared" si="265"/>
        <v>2.6517999183464611</v>
      </c>
      <c r="BK226">
        <f t="shared" si="265"/>
        <v>2.6521042613520414</v>
      </c>
      <c r="BL226">
        <f t="shared" si="265"/>
        <v>2.6500747165024223</v>
      </c>
      <c r="BM226">
        <f t="shared" si="265"/>
        <v>2.663567979047655</v>
      </c>
      <c r="BN226">
        <f t="shared" si="263"/>
        <v>2.571870267242244</v>
      </c>
    </row>
    <row r="227" spans="1:66" ht="12.95" customHeight="1">
      <c r="A227" s="70" t="s">
        <v>121</v>
      </c>
      <c r="B227" s="71" t="s">
        <v>45</v>
      </c>
      <c r="C227" s="70">
        <v>51513.314899999998</v>
      </c>
      <c r="D227" s="70" t="s">
        <v>79</v>
      </c>
      <c r="E227" s="58">
        <f t="shared" si="235"/>
        <v>21435.507929943658</v>
      </c>
      <c r="F227">
        <f t="shared" si="236"/>
        <v>21435.5</v>
      </c>
      <c r="G227">
        <f t="shared" si="237"/>
        <v>2.866691502276808E-3</v>
      </c>
      <c r="H227" s="116"/>
      <c r="I227" s="116"/>
      <c r="J227" s="117">
        <f>G227</f>
        <v>2.866691502276808E-3</v>
      </c>
      <c r="K227" s="117"/>
      <c r="L227" s="116"/>
      <c r="M227" s="116"/>
      <c r="N227" s="116"/>
      <c r="O227" s="40"/>
      <c r="P227" s="116"/>
      <c r="Q227" s="293">
        <f t="shared" si="238"/>
        <v>36494.814899999998</v>
      </c>
      <c r="R227" s="8">
        <f t="shared" si="239"/>
        <v>8.2179201692260624E-6</v>
      </c>
      <c r="S227" s="116">
        <v>1</v>
      </c>
      <c r="T227" s="167">
        <f t="shared" si="240"/>
        <v>8.2179201692260624E-6</v>
      </c>
      <c r="U227" s="116"/>
      <c r="W227" s="25"/>
      <c r="X227" s="252"/>
      <c r="Y227" s="41"/>
      <c r="Z227">
        <f t="shared" si="241"/>
        <v>21435.5</v>
      </c>
      <c r="AA227" s="246">
        <f t="shared" si="242"/>
        <v>4.9147289576220391E-3</v>
      </c>
      <c r="AB227" s="247">
        <f t="shared" si="243"/>
        <v>-2.0480374553452311E-3</v>
      </c>
      <c r="AC227" s="247">
        <f t="shared" si="244"/>
        <v>2.866691502276808E-3</v>
      </c>
      <c r="AD227" s="248">
        <f t="shared" si="245"/>
        <v>4.1944574184969692E-6</v>
      </c>
      <c r="AH227">
        <f t="shared" si="246"/>
        <v>1.0120515959146762E-2</v>
      </c>
      <c r="AI227">
        <f t="shared" si="247"/>
        <v>0.54193783482652158</v>
      </c>
      <c r="AJ227">
        <f t="shared" si="248"/>
        <v>0.95265692685663783</v>
      </c>
      <c r="AK227">
        <f t="shared" si="249"/>
        <v>0.17400877229779244</v>
      </c>
      <c r="AL227">
        <f t="shared" si="250"/>
        <v>2.7785502830662465</v>
      </c>
      <c r="AM227">
        <f t="shared" si="251"/>
        <v>5.4483584514405869</v>
      </c>
      <c r="AN227">
        <f t="shared" si="264"/>
        <v>2.5336005512115687</v>
      </c>
      <c r="AO227">
        <f t="shared" si="264"/>
        <v>2.5320911817937275</v>
      </c>
      <c r="AP227">
        <f t="shared" si="264"/>
        <v>2.5358431003674475</v>
      </c>
      <c r="AQ227">
        <f t="shared" si="264"/>
        <v>2.5264985240889657</v>
      </c>
      <c r="AR227">
        <f t="shared" si="264"/>
        <v>2.5496612833200141</v>
      </c>
      <c r="AS227">
        <f t="shared" si="264"/>
        <v>2.4915306362411376</v>
      </c>
      <c r="AT227">
        <f t="shared" si="264"/>
        <v>2.6333969057933806</v>
      </c>
      <c r="AU227">
        <f t="shared" si="252"/>
        <v>2.2530957532864595</v>
      </c>
      <c r="AV227" s="246">
        <f t="shared" si="253"/>
        <v>2.7391420818481033E-3</v>
      </c>
      <c r="AW227" s="247">
        <f t="shared" si="254"/>
        <v>1.2754942042870468E-4</v>
      </c>
      <c r="AX227" s="248">
        <f t="shared" si="255"/>
        <v>1.6268854651698466E-8</v>
      </c>
      <c r="AY227" s="247">
        <f t="shared" si="256"/>
        <v>-5.0782375810960179E-3</v>
      </c>
      <c r="BA227">
        <f t="shared" si="257"/>
        <v>-2.1755868757739358E-3</v>
      </c>
      <c r="BB227">
        <f t="shared" si="258"/>
        <v>0.84315034163745506</v>
      </c>
      <c r="BC227">
        <f t="shared" si="259"/>
        <v>-0.96457834783813434</v>
      </c>
      <c r="BD227">
        <f t="shared" si="260"/>
        <v>6.5560542032177774E-2</v>
      </c>
      <c r="BE227">
        <f t="shared" si="261"/>
        <v>2.7456801704996323</v>
      </c>
      <c r="BF227">
        <f t="shared" si="262"/>
        <v>4.9854630274735028</v>
      </c>
      <c r="BG227">
        <f t="shared" si="265"/>
        <v>2.6740049293939627</v>
      </c>
      <c r="BH227">
        <f t="shared" si="265"/>
        <v>2.6740038708899352</v>
      </c>
      <c r="BI227">
        <f t="shared" si="265"/>
        <v>2.6740108461093222</v>
      </c>
      <c r="BJ227">
        <f t="shared" si="265"/>
        <v>2.6739648810839785</v>
      </c>
      <c r="BK227">
        <f t="shared" si="265"/>
        <v>2.674267759950713</v>
      </c>
      <c r="BL227">
        <f t="shared" si="265"/>
        <v>2.6722711355927289</v>
      </c>
      <c r="BM227">
        <f t="shared" si="265"/>
        <v>2.6853965426994781</v>
      </c>
      <c r="BN227">
        <f t="shared" si="263"/>
        <v>2.5973799443656871</v>
      </c>
    </row>
    <row r="228" spans="1:66" ht="12.95" customHeight="1">
      <c r="A228" s="65" t="s">
        <v>122</v>
      </c>
      <c r="B228" s="64"/>
      <c r="C228" s="65">
        <v>51770.521200000003</v>
      </c>
      <c r="D228" s="65">
        <v>2.9999999999999997E-4</v>
      </c>
      <c r="E228" s="58">
        <f t="shared" si="235"/>
        <v>22147.001115708525</v>
      </c>
      <c r="F228">
        <f t="shared" si="236"/>
        <v>22147</v>
      </c>
      <c r="G228">
        <f t="shared" si="237"/>
        <v>4.0333100332645699E-4</v>
      </c>
      <c r="H228" s="116"/>
      <c r="I228" s="116"/>
      <c r="J228" s="117"/>
      <c r="K228" s="117">
        <f>G228</f>
        <v>4.0333100332645699E-4</v>
      </c>
      <c r="L228" s="116"/>
      <c r="M228" s="116"/>
      <c r="N228" s="116"/>
      <c r="O228" s="40"/>
      <c r="P228" s="116"/>
      <c r="Q228" s="293">
        <f t="shared" si="238"/>
        <v>36752.021200000003</v>
      </c>
      <c r="R228" s="8">
        <f t="shared" si="239"/>
        <v>1.6267589824432646E-7</v>
      </c>
      <c r="S228" s="116">
        <v>1</v>
      </c>
      <c r="T228" s="167">
        <f t="shared" si="240"/>
        <v>1.6267589824432646E-7</v>
      </c>
      <c r="U228" s="116"/>
      <c r="V228" s="116"/>
      <c r="W228" s="25"/>
      <c r="X228" s="252"/>
      <c r="Y228" s="41"/>
      <c r="Z228">
        <f t="shared" si="241"/>
        <v>22147</v>
      </c>
      <c r="AA228" s="246">
        <f t="shared" si="242"/>
        <v>4.544730908131644E-3</v>
      </c>
      <c r="AB228" s="247">
        <f t="shared" si="243"/>
        <v>-4.141399904805187E-3</v>
      </c>
      <c r="AC228" s="247">
        <f t="shared" si="244"/>
        <v>4.0333100332645699E-4</v>
      </c>
      <c r="AD228" s="248">
        <f t="shared" si="245"/>
        <v>1.7151193171520411E-5</v>
      </c>
      <c r="AH228">
        <f t="shared" si="246"/>
        <v>1.0081871125180311E-2</v>
      </c>
      <c r="AI228">
        <f t="shared" si="247"/>
        <v>0.53307436549978005</v>
      </c>
      <c r="AJ228">
        <f t="shared" si="248"/>
        <v>0.93452508671379908</v>
      </c>
      <c r="AK228">
        <f t="shared" si="249"/>
        <v>0.14859492537286387</v>
      </c>
      <c r="AL228">
        <f t="shared" si="250"/>
        <v>2.8334860458106377</v>
      </c>
      <c r="AM228">
        <f t="shared" si="251"/>
        <v>6.4398271481952749</v>
      </c>
      <c r="AN228">
        <f t="shared" si="264"/>
        <v>2.6227161747983274</v>
      </c>
      <c r="AO228">
        <f t="shared" si="264"/>
        <v>2.6207929531018395</v>
      </c>
      <c r="AP228">
        <f t="shared" si="264"/>
        <v>2.6253119497078945</v>
      </c>
      <c r="AQ228">
        <f t="shared" si="264"/>
        <v>2.6146749994409793</v>
      </c>
      <c r="AR228">
        <f t="shared" si="264"/>
        <v>2.6396112833636214</v>
      </c>
      <c r="AS228">
        <f t="shared" si="264"/>
        <v>2.580568323844612</v>
      </c>
      <c r="AT228">
        <f t="shared" si="264"/>
        <v>2.717429813817962</v>
      </c>
      <c r="AU228">
        <f t="shared" si="252"/>
        <v>2.3789049273871088</v>
      </c>
      <c r="AV228" s="246">
        <f t="shared" si="253"/>
        <v>2.2557620334071873E-3</v>
      </c>
      <c r="AW228" s="247">
        <f t="shared" si="254"/>
        <v>-1.8524310300807303E-3</v>
      </c>
      <c r="AX228" s="248">
        <f t="shared" si="255"/>
        <v>3.4315007212059557E-6</v>
      </c>
      <c r="AY228" s="247">
        <f t="shared" si="256"/>
        <v>-7.3895712471293978E-3</v>
      </c>
      <c r="BA228">
        <f t="shared" si="257"/>
        <v>-2.2889688747244567E-3</v>
      </c>
      <c r="BB228">
        <f t="shared" si="258"/>
        <v>0.83394612979077376</v>
      </c>
      <c r="BC228">
        <f t="shared" si="259"/>
        <v>-0.9962242014552749</v>
      </c>
      <c r="BD228">
        <f t="shared" si="260"/>
        <v>3.6415823326370576E-2</v>
      </c>
      <c r="BE228">
        <f t="shared" si="261"/>
        <v>2.9257089264339338</v>
      </c>
      <c r="BF228">
        <f t="shared" si="262"/>
        <v>9.2282376042249847</v>
      </c>
      <c r="BG228">
        <f t="shared" si="265"/>
        <v>2.8856834698509233</v>
      </c>
      <c r="BH228">
        <f t="shared" si="265"/>
        <v>2.8856824833811019</v>
      </c>
      <c r="BI228">
        <f t="shared" si="265"/>
        <v>2.8856884814783865</v>
      </c>
      <c r="BJ228">
        <f t="shared" si="265"/>
        <v>2.8856520107078789</v>
      </c>
      <c r="BK228">
        <f t="shared" si="265"/>
        <v>2.8858737618407839</v>
      </c>
      <c r="BL228">
        <f t="shared" si="265"/>
        <v>2.8845252621294195</v>
      </c>
      <c r="BM228">
        <f t="shared" si="265"/>
        <v>2.8927183972121555</v>
      </c>
      <c r="BN228">
        <f t="shared" si="263"/>
        <v>2.8426520426539259</v>
      </c>
    </row>
    <row r="229" spans="1:66" ht="12.95" customHeight="1">
      <c r="A229" s="70" t="s">
        <v>119</v>
      </c>
      <c r="B229" s="71" t="s">
        <v>45</v>
      </c>
      <c r="C229" s="70">
        <v>51837.578000000001</v>
      </c>
      <c r="D229" s="70" t="s">
        <v>46</v>
      </c>
      <c r="E229" s="58">
        <f t="shared" si="235"/>
        <v>22332.496013225405</v>
      </c>
      <c r="F229">
        <f t="shared" si="236"/>
        <v>22332.5</v>
      </c>
      <c r="G229">
        <f t="shared" si="237"/>
        <v>-1.4412274977075867E-3</v>
      </c>
      <c r="H229" s="116"/>
      <c r="I229" s="116">
        <f>G229</f>
        <v>-1.4412274977075867E-3</v>
      </c>
      <c r="J229" s="117"/>
      <c r="K229" s="117"/>
      <c r="L229" s="116"/>
      <c r="M229" s="116"/>
      <c r="N229" s="116"/>
      <c r="O229" s="40"/>
      <c r="P229" s="116"/>
      <c r="Q229" s="293">
        <f t="shared" si="238"/>
        <v>36819.078000000001</v>
      </c>
      <c r="R229" s="8">
        <f t="shared" si="239"/>
        <v>2.0771367001484719E-6</v>
      </c>
      <c r="S229" s="116">
        <v>0.1</v>
      </c>
      <c r="T229" s="167">
        <f t="shared" si="240"/>
        <v>2.0771367001484719E-7</v>
      </c>
      <c r="U229" s="116"/>
      <c r="W229" s="25"/>
      <c r="X229" s="252"/>
      <c r="Y229" s="41"/>
      <c r="Z229">
        <f t="shared" si="241"/>
        <v>22332.5</v>
      </c>
      <c r="AA229" s="246">
        <f t="shared" si="242"/>
        <v>4.435865544860881E-3</v>
      </c>
      <c r="AB229" s="247">
        <f t="shared" si="243"/>
        <v>-5.8770930425684677E-3</v>
      </c>
      <c r="AC229" s="247">
        <f t="shared" si="244"/>
        <v>-1.4412274977075867E-3</v>
      </c>
      <c r="AD229" s="248">
        <f t="shared" si="245"/>
        <v>3.4540222631006689E-6</v>
      </c>
      <c r="AH229">
        <f t="shared" si="246"/>
        <v>1.0058880412999842E-2</v>
      </c>
      <c r="AI229">
        <f t="shared" si="247"/>
        <v>0.53103450992009149</v>
      </c>
      <c r="AJ229">
        <f t="shared" si="248"/>
        <v>0.92943720154781506</v>
      </c>
      <c r="AK229">
        <f t="shared" si="249"/>
        <v>0.14202594521463735</v>
      </c>
      <c r="AL229">
        <f t="shared" si="250"/>
        <v>2.8475237305660768</v>
      </c>
      <c r="AM229">
        <f t="shared" si="251"/>
        <v>6.752044414354482</v>
      </c>
      <c r="AN229">
        <f t="shared" si="264"/>
        <v>2.6457159950632247</v>
      </c>
      <c r="AO229">
        <f t="shared" si="264"/>
        <v>2.643703016133172</v>
      </c>
      <c r="AP229">
        <f t="shared" si="264"/>
        <v>2.6483729039211319</v>
      </c>
      <c r="AQ229">
        <f t="shared" si="264"/>
        <v>2.6375210558283246</v>
      </c>
      <c r="AR229">
        <f t="shared" si="264"/>
        <v>2.6626420758336922</v>
      </c>
      <c r="AS229">
        <f t="shared" si="264"/>
        <v>2.6039467068976752</v>
      </c>
      <c r="AT229">
        <f t="shared" si="264"/>
        <v>2.7384304098327958</v>
      </c>
      <c r="AU229">
        <f t="shared" si="252"/>
        <v>2.4117054921034411</v>
      </c>
      <c r="AV229" s="246">
        <f t="shared" si="253"/>
        <v>2.1340828312449113E-3</v>
      </c>
      <c r="AW229" s="247">
        <f t="shared" si="254"/>
        <v>-3.575310328952498E-3</v>
      </c>
      <c r="AX229" s="248">
        <f t="shared" si="255"/>
        <v>1.2782843948314421E-6</v>
      </c>
      <c r="AY229" s="247">
        <f t="shared" si="256"/>
        <v>-9.198325197091458E-3</v>
      </c>
      <c r="BA229">
        <f t="shared" si="257"/>
        <v>-2.3017827136159697E-3</v>
      </c>
      <c r="BB229">
        <f t="shared" si="258"/>
        <v>0.8324361896496616</v>
      </c>
      <c r="BC229">
        <f t="shared" si="259"/>
        <v>-0.99917827938115211</v>
      </c>
      <c r="BD229">
        <f t="shared" si="260"/>
        <v>2.8676984863751608E-2</v>
      </c>
      <c r="BE229">
        <f t="shared" si="261"/>
        <v>2.9720940630877282</v>
      </c>
      <c r="BF229">
        <f t="shared" si="262"/>
        <v>11.771244848583335</v>
      </c>
      <c r="BG229">
        <f t="shared" si="265"/>
        <v>2.9405467634916831</v>
      </c>
      <c r="BH229">
        <f t="shared" si="265"/>
        <v>2.9405459201111945</v>
      </c>
      <c r="BI229">
        <f t="shared" si="265"/>
        <v>2.9405509831496102</v>
      </c>
      <c r="BJ229">
        <f t="shared" si="265"/>
        <v>2.9405205882987411</v>
      </c>
      <c r="BK229">
        <f t="shared" si="265"/>
        <v>2.9407030543538872</v>
      </c>
      <c r="BL229">
        <f t="shared" si="265"/>
        <v>2.9396075739618142</v>
      </c>
      <c r="BM229">
        <f t="shared" si="265"/>
        <v>2.9461809228839968</v>
      </c>
      <c r="BN229">
        <f t="shared" si="263"/>
        <v>2.9065985981458002</v>
      </c>
    </row>
    <row r="230" spans="1:66" ht="12.95" customHeight="1">
      <c r="A230" s="70" t="s">
        <v>123</v>
      </c>
      <c r="B230" s="71" t="s">
        <v>45</v>
      </c>
      <c r="C230" s="70">
        <v>51840.290500000003</v>
      </c>
      <c r="D230" s="70" t="s">
        <v>79</v>
      </c>
      <c r="E230" s="58">
        <f t="shared" si="235"/>
        <v>22339.999426891354</v>
      </c>
      <c r="F230">
        <f t="shared" si="236"/>
        <v>22340</v>
      </c>
      <c r="G230">
        <f t="shared" si="237"/>
        <v>-2.0717999723274261E-4</v>
      </c>
      <c r="H230" s="116"/>
      <c r="I230" s="116"/>
      <c r="J230" s="117">
        <f>G230</f>
        <v>-2.0717999723274261E-4</v>
      </c>
      <c r="K230" s="117"/>
      <c r="L230" s="116"/>
      <c r="M230" s="116"/>
      <c r="N230" s="116"/>
      <c r="O230" s="40"/>
      <c r="P230" s="116"/>
      <c r="Q230" s="293">
        <f t="shared" si="238"/>
        <v>36821.790500000003</v>
      </c>
      <c r="R230" s="8">
        <f t="shared" si="239"/>
        <v>4.2923551253359235E-8</v>
      </c>
      <c r="S230" s="116">
        <v>1</v>
      </c>
      <c r="T230" s="167">
        <f t="shared" si="240"/>
        <v>4.2923551253359235E-8</v>
      </c>
      <c r="V230" s="116"/>
      <c r="W230" s="25"/>
      <c r="X230" s="252"/>
      <c r="Y230" s="41"/>
      <c r="Z230">
        <f t="shared" si="241"/>
        <v>22340</v>
      </c>
      <c r="AA230" s="246">
        <f t="shared" si="242"/>
        <v>4.4313585847468133E-3</v>
      </c>
      <c r="AB230" s="247">
        <f t="shared" si="243"/>
        <v>-4.6385385819795559E-3</v>
      </c>
      <c r="AC230" s="247">
        <f t="shared" si="244"/>
        <v>-2.0717999723274261E-4</v>
      </c>
      <c r="AD230" s="248">
        <f t="shared" si="245"/>
        <v>2.1516040176512909E-5</v>
      </c>
      <c r="AH230">
        <f t="shared" si="246"/>
        <v>1.0057840996333474E-2</v>
      </c>
      <c r="AI230">
        <f t="shared" si="247"/>
        <v>0.53095429969331542</v>
      </c>
      <c r="AJ230">
        <f t="shared" si="248"/>
        <v>0.92922847395049313</v>
      </c>
      <c r="AK230">
        <f t="shared" si="249"/>
        <v>0.1417608233039431</v>
      </c>
      <c r="AL230">
        <f t="shared" si="250"/>
        <v>2.8480890157276004</v>
      </c>
      <c r="AM230">
        <f t="shared" si="251"/>
        <v>6.7652379406010974</v>
      </c>
      <c r="AN230">
        <f t="shared" si="264"/>
        <v>2.6466440119393826</v>
      </c>
      <c r="AO230">
        <f t="shared" si="264"/>
        <v>2.6446276202013999</v>
      </c>
      <c r="AP230">
        <f t="shared" si="264"/>
        <v>2.6493030835527289</v>
      </c>
      <c r="AQ230">
        <f t="shared" si="264"/>
        <v>2.638443752672905</v>
      </c>
      <c r="AR230">
        <f t="shared" si="264"/>
        <v>2.6635696618734901</v>
      </c>
      <c r="AS230">
        <f t="shared" si="264"/>
        <v>2.6048934856002033</v>
      </c>
      <c r="AT230">
        <f t="shared" si="264"/>
        <v>2.73927201105574</v>
      </c>
      <c r="AU230">
        <f t="shared" si="252"/>
        <v>2.4130316604881985</v>
      </c>
      <c r="AV230" s="246">
        <f t="shared" si="253"/>
        <v>2.1292036210083559E-3</v>
      </c>
      <c r="AW230" s="247">
        <f t="shared" si="254"/>
        <v>-2.3363836182410985E-3</v>
      </c>
      <c r="AX230" s="248">
        <f t="shared" si="255"/>
        <v>5.458688411585367E-6</v>
      </c>
      <c r="AY230" s="247">
        <f t="shared" si="256"/>
        <v>-7.9628660298277591E-3</v>
      </c>
      <c r="BA230">
        <f t="shared" si="257"/>
        <v>-2.3021549637384574E-3</v>
      </c>
      <c r="BB230">
        <f t="shared" si="258"/>
        <v>0.83238279916862057</v>
      </c>
      <c r="BC230">
        <f t="shared" si="259"/>
        <v>-0.99925240380200764</v>
      </c>
      <c r="BD230">
        <f t="shared" si="260"/>
        <v>2.8363250615065325E-2</v>
      </c>
      <c r="BE230">
        <f t="shared" si="261"/>
        <v>2.9739660913148462</v>
      </c>
      <c r="BF230">
        <f t="shared" si="262"/>
        <v>11.903332428760882</v>
      </c>
      <c r="BG230">
        <f t="shared" si="265"/>
        <v>2.9427629554289876</v>
      </c>
      <c r="BH230">
        <f t="shared" si="265"/>
        <v>2.9427621188584787</v>
      </c>
      <c r="BI230">
        <f t="shared" si="265"/>
        <v>2.9427671387598546</v>
      </c>
      <c r="BJ230">
        <f t="shared" si="265"/>
        <v>2.9427370164052178</v>
      </c>
      <c r="BK230">
        <f t="shared" si="265"/>
        <v>2.9429177654707783</v>
      </c>
      <c r="BL230">
        <f t="shared" si="265"/>
        <v>2.9418330825343886</v>
      </c>
      <c r="BM230">
        <f t="shared" si="265"/>
        <v>2.9483387864943293</v>
      </c>
      <c r="BN230">
        <f t="shared" si="263"/>
        <v>2.9091840383947973</v>
      </c>
    </row>
    <row r="231" spans="1:66" ht="12.95" customHeight="1">
      <c r="A231" s="70" t="s">
        <v>119</v>
      </c>
      <c r="B231" s="71" t="s">
        <v>45</v>
      </c>
      <c r="C231" s="70">
        <v>51873.549200000001</v>
      </c>
      <c r="D231" s="70" t="s">
        <v>124</v>
      </c>
      <c r="E231" s="58">
        <f t="shared" si="235"/>
        <v>22432.000821948146</v>
      </c>
      <c r="F231">
        <f t="shared" si="236"/>
        <v>22432</v>
      </c>
      <c r="G231">
        <f t="shared" si="237"/>
        <v>2.9713600088143721E-4</v>
      </c>
      <c r="H231" s="116"/>
      <c r="I231" s="116"/>
      <c r="J231" s="117"/>
      <c r="K231" s="117">
        <f>G231</f>
        <v>2.9713600088143721E-4</v>
      </c>
      <c r="L231" s="116"/>
      <c r="M231" s="116"/>
      <c r="N231" s="116"/>
      <c r="O231" s="40"/>
      <c r="P231" s="116"/>
      <c r="Q231" s="293">
        <f t="shared" si="238"/>
        <v>36855.049200000001</v>
      </c>
      <c r="R231" s="8">
        <f t="shared" si="239"/>
        <v>8.8289803019813456E-8</v>
      </c>
      <c r="S231" s="116">
        <v>1</v>
      </c>
      <c r="T231" s="167">
        <f t="shared" si="240"/>
        <v>8.8289803019813456E-8</v>
      </c>
      <c r="U231" s="116"/>
      <c r="W231" s="25"/>
      <c r="X231" s="252"/>
      <c r="Y231" s="41"/>
      <c r="Z231">
        <f t="shared" si="241"/>
        <v>22432</v>
      </c>
      <c r="AA231" s="246">
        <f t="shared" si="242"/>
        <v>4.3754115019125116E-3</v>
      </c>
      <c r="AB231" s="247">
        <f t="shared" si="243"/>
        <v>-4.0782755010310744E-3</v>
      </c>
      <c r="AC231" s="247">
        <f t="shared" si="244"/>
        <v>2.9713600088143721E-4</v>
      </c>
      <c r="AD231" s="248">
        <f t="shared" si="245"/>
        <v>1.6632331062310262E-5</v>
      </c>
      <c r="AH231">
        <f t="shared" si="246"/>
        <v>1.0044400797472706E-2</v>
      </c>
      <c r="AI231">
        <f t="shared" si="247"/>
        <v>0.52998453147072522</v>
      </c>
      <c r="AJ231">
        <f t="shared" si="248"/>
        <v>0.92664920795069339</v>
      </c>
      <c r="AK231">
        <f t="shared" si="249"/>
        <v>0.13851158559198667</v>
      </c>
      <c r="AL231">
        <f t="shared" si="250"/>
        <v>2.8550091714171364</v>
      </c>
      <c r="AM231">
        <f t="shared" si="251"/>
        <v>6.9309398518993959</v>
      </c>
      <c r="AN231">
        <f t="shared" ref="AN231:AT240" si="266">$AU231+$AB$7*SIN(AO231)</f>
        <v>2.6580159737622369</v>
      </c>
      <c r="AO231">
        <f t="shared" si="266"/>
        <v>2.6559591971854828</v>
      </c>
      <c r="AP231">
        <f t="shared" si="266"/>
        <v>2.6606995544574512</v>
      </c>
      <c r="AQ231">
        <f t="shared" si="266"/>
        <v>2.6497563052971209</v>
      </c>
      <c r="AR231">
        <f t="shared" si="266"/>
        <v>2.674925626286166</v>
      </c>
      <c r="AS231">
        <f t="shared" si="266"/>
        <v>2.6165173516394109</v>
      </c>
      <c r="AT231">
        <f t="shared" si="266"/>
        <v>2.7495492275287767</v>
      </c>
      <c r="AU231">
        <f t="shared" si="252"/>
        <v>2.429299326007889</v>
      </c>
      <c r="AV231" s="246">
        <f t="shared" si="253"/>
        <v>2.0696119425896715E-3</v>
      </c>
      <c r="AW231" s="247">
        <f t="shared" si="254"/>
        <v>-1.7724759417082343E-3</v>
      </c>
      <c r="AX231" s="248">
        <f t="shared" si="255"/>
        <v>3.1416709639344922E-6</v>
      </c>
      <c r="AY231" s="247">
        <f t="shared" si="256"/>
        <v>-7.4414652372684284E-3</v>
      </c>
      <c r="BA231">
        <f t="shared" si="257"/>
        <v>-2.3057995593228401E-3</v>
      </c>
      <c r="BB231">
        <f t="shared" si="258"/>
        <v>0.83177618411290977</v>
      </c>
      <c r="BC231">
        <f t="shared" si="259"/>
        <v>-0.99987636171255323</v>
      </c>
      <c r="BD231">
        <f t="shared" si="260"/>
        <v>2.4510156433331178E-2</v>
      </c>
      <c r="BE231">
        <f t="shared" si="261"/>
        <v>2.9969110262308449</v>
      </c>
      <c r="BF231">
        <f t="shared" si="262"/>
        <v>13.799333219560463</v>
      </c>
      <c r="BG231">
        <f t="shared" ref="BG231:BM240" si="267">$BN231+$BB$7*SIN(BH231)</f>
        <v>2.9699372234029409</v>
      </c>
      <c r="BH231">
        <f t="shared" si="267"/>
        <v>2.9699364763669274</v>
      </c>
      <c r="BI231">
        <f t="shared" si="267"/>
        <v>2.9699409362405031</v>
      </c>
      <c r="BJ231">
        <f t="shared" si="267"/>
        <v>2.9699143103346963</v>
      </c>
      <c r="BK231">
        <f t="shared" si="267"/>
        <v>2.9700732679190232</v>
      </c>
      <c r="BL231">
        <f t="shared" si="267"/>
        <v>2.9691242205255013</v>
      </c>
      <c r="BM231">
        <f t="shared" si="267"/>
        <v>2.9747881587182348</v>
      </c>
      <c r="BN231">
        <f t="shared" si="263"/>
        <v>2.9408987721158351</v>
      </c>
    </row>
    <row r="232" spans="1:66" ht="12.95" customHeight="1">
      <c r="A232" s="70" t="s">
        <v>119</v>
      </c>
      <c r="B232" s="71" t="s">
        <v>45</v>
      </c>
      <c r="C232" s="70">
        <v>51897.593999999997</v>
      </c>
      <c r="D232" s="70" t="s">
        <v>46</v>
      </c>
      <c r="E232" s="58">
        <f t="shared" si="235"/>
        <v>22498.514400165615</v>
      </c>
      <c r="F232">
        <f t="shared" si="236"/>
        <v>22498.5</v>
      </c>
      <c r="G232">
        <f t="shared" si="237"/>
        <v>5.2056904969504103E-3</v>
      </c>
      <c r="H232" s="116"/>
      <c r="I232" s="116">
        <f>G232</f>
        <v>5.2056904969504103E-3</v>
      </c>
      <c r="J232" s="117"/>
      <c r="K232" s="117"/>
      <c r="L232" s="116"/>
      <c r="M232" s="116"/>
      <c r="N232" s="116"/>
      <c r="O232" s="40"/>
      <c r="P232" s="116"/>
      <c r="Q232" s="293">
        <f t="shared" si="238"/>
        <v>36879.093999999997</v>
      </c>
      <c r="R232" s="8">
        <f t="shared" si="239"/>
        <v>2.709921355003981E-5</v>
      </c>
      <c r="S232" s="116">
        <v>0.1</v>
      </c>
      <c r="T232" s="167">
        <f t="shared" si="240"/>
        <v>2.7099213550039812E-6</v>
      </c>
      <c r="U232" s="116"/>
      <c r="V232" s="116"/>
      <c r="W232" s="25"/>
      <c r="X232" s="252"/>
      <c r="Y232" s="41"/>
      <c r="Z232">
        <f t="shared" si="241"/>
        <v>22498.5</v>
      </c>
      <c r="AA232" s="246">
        <f t="shared" si="242"/>
        <v>4.3342127807289871E-3</v>
      </c>
      <c r="AB232" s="247">
        <f t="shared" si="243"/>
        <v>8.7147771622142316E-4</v>
      </c>
      <c r="AC232" s="247">
        <f t="shared" si="244"/>
        <v>5.2056904969504103E-3</v>
      </c>
      <c r="AD232" s="248">
        <f t="shared" si="245"/>
        <v>7.594734098705075E-8</v>
      </c>
      <c r="AH232">
        <f t="shared" si="246"/>
        <v>1.0033894557224877E-2</v>
      </c>
      <c r="AI232">
        <f t="shared" si="247"/>
        <v>0.52929973154199195</v>
      </c>
      <c r="AJ232">
        <f t="shared" si="248"/>
        <v>0.92476325083386235</v>
      </c>
      <c r="AK232">
        <f t="shared" si="249"/>
        <v>0.13616628537769226</v>
      </c>
      <c r="AL232">
        <f t="shared" si="250"/>
        <v>2.859995364935505</v>
      </c>
      <c r="AM232">
        <f t="shared" si="251"/>
        <v>7.0553460850698713</v>
      </c>
      <c r="AN232">
        <f t="shared" si="266"/>
        <v>2.6662226195124656</v>
      </c>
      <c r="AO232">
        <f t="shared" si="266"/>
        <v>2.6641384277456943</v>
      </c>
      <c r="AP232">
        <f t="shared" si="266"/>
        <v>2.6689215476641817</v>
      </c>
      <c r="AQ232">
        <f t="shared" si="266"/>
        <v>2.6579268559125682</v>
      </c>
      <c r="AR232">
        <f t="shared" si="266"/>
        <v>2.683108339891664</v>
      </c>
      <c r="AS232">
        <f t="shared" si="266"/>
        <v>2.6249310537701551</v>
      </c>
      <c r="AT232">
        <f t="shared" si="266"/>
        <v>2.7569250070685412</v>
      </c>
      <c r="AU232">
        <f t="shared" si="252"/>
        <v>2.4410580190194042</v>
      </c>
      <c r="AV232" s="246">
        <f t="shared" si="253"/>
        <v>2.0268394958487812E-3</v>
      </c>
      <c r="AW232" s="247">
        <f t="shared" si="254"/>
        <v>3.1788510011016291E-3</v>
      </c>
      <c r="AX232" s="248">
        <f t="shared" si="255"/>
        <v>1.010509368720483E-6</v>
      </c>
      <c r="AY232" s="247">
        <f t="shared" si="256"/>
        <v>-2.5208307753942609E-3</v>
      </c>
      <c r="BA232">
        <f t="shared" si="257"/>
        <v>-2.3073732848802059E-3</v>
      </c>
      <c r="BB232">
        <f t="shared" si="258"/>
        <v>0.8313932581883402</v>
      </c>
      <c r="BC232">
        <f t="shared" si="259"/>
        <v>-0.99999964684062947</v>
      </c>
      <c r="BD232">
        <f t="shared" si="260"/>
        <v>2.1720189125702786E-2</v>
      </c>
      <c r="BE232">
        <f t="shared" si="261"/>
        <v>3.0134766461944831</v>
      </c>
      <c r="BF232">
        <f t="shared" si="262"/>
        <v>15.589493252200363</v>
      </c>
      <c r="BG232">
        <f t="shared" si="267"/>
        <v>2.989567896397034</v>
      </c>
      <c r="BH232">
        <f t="shared" si="267"/>
        <v>2.9895672205815078</v>
      </c>
      <c r="BI232">
        <f t="shared" si="267"/>
        <v>2.9895712423513259</v>
      </c>
      <c r="BJ232">
        <f t="shared" si="267"/>
        <v>2.9895473088125017</v>
      </c>
      <c r="BK232">
        <f t="shared" si="267"/>
        <v>2.989689735929999</v>
      </c>
      <c r="BL232">
        <f t="shared" si="267"/>
        <v>2.988842114468099</v>
      </c>
      <c r="BM232">
        <f t="shared" si="267"/>
        <v>2.9938849264967948</v>
      </c>
      <c r="BN232">
        <f t="shared" si="263"/>
        <v>2.9638230089902802</v>
      </c>
    </row>
    <row r="233" spans="1:66" ht="12.95" customHeight="1">
      <c r="A233" s="70" t="s">
        <v>119</v>
      </c>
      <c r="B233" s="71" t="s">
        <v>45</v>
      </c>
      <c r="C233" s="70">
        <v>52075.81</v>
      </c>
      <c r="D233" s="70" t="s">
        <v>124</v>
      </c>
      <c r="E233" s="58">
        <f t="shared" si="235"/>
        <v>22991.501817636607</v>
      </c>
      <c r="F233">
        <f t="shared" si="236"/>
        <v>22991.5</v>
      </c>
      <c r="G233">
        <f t="shared" si="237"/>
        <v>6.5707950125215575E-4</v>
      </c>
      <c r="H233" s="116"/>
      <c r="I233" s="116"/>
      <c r="J233" s="117"/>
      <c r="K233" s="117">
        <f>G233</f>
        <v>6.5707950125215575E-4</v>
      </c>
      <c r="L233" s="116"/>
      <c r="M233" s="116"/>
      <c r="N233" s="116"/>
      <c r="O233" s="40"/>
      <c r="P233" s="116"/>
      <c r="Q233" s="293">
        <f t="shared" si="238"/>
        <v>37057.31</v>
      </c>
      <c r="R233" s="8">
        <f t="shared" si="239"/>
        <v>4.3175347096578175E-7</v>
      </c>
      <c r="S233" s="116">
        <v>1</v>
      </c>
      <c r="T233" s="167">
        <f t="shared" si="240"/>
        <v>4.3175347096578175E-7</v>
      </c>
      <c r="U233" s="116"/>
      <c r="V233" s="116"/>
      <c r="W233" s="25"/>
      <c r="X233" s="252"/>
      <c r="Y233" s="41"/>
      <c r="Z233">
        <f t="shared" si="241"/>
        <v>22991.5</v>
      </c>
      <c r="AA233" s="246">
        <f t="shared" si="242"/>
        <v>4.0092529094279006E-3</v>
      </c>
      <c r="AB233" s="247">
        <f t="shared" si="243"/>
        <v>-3.3521734081757449E-3</v>
      </c>
      <c r="AC233" s="247">
        <f t="shared" si="244"/>
        <v>6.5707950125215575E-4</v>
      </c>
      <c r="AD233" s="248">
        <f t="shared" si="245"/>
        <v>1.1237066558480589E-5</v>
      </c>
      <c r="AH233">
        <f t="shared" si="246"/>
        <v>9.9356212085963125E-3</v>
      </c>
      <c r="AI233">
        <f t="shared" si="247"/>
        <v>0.52463531676769848</v>
      </c>
      <c r="AJ233">
        <f t="shared" si="248"/>
        <v>0.91022937219198452</v>
      </c>
      <c r="AK233">
        <f t="shared" si="249"/>
        <v>0.11886302173280659</v>
      </c>
      <c r="AL233">
        <f t="shared" si="250"/>
        <v>2.8965707281960804</v>
      </c>
      <c r="AM233">
        <f t="shared" si="251"/>
        <v>8.1216569220522938</v>
      </c>
      <c r="AN233">
        <f t="shared" si="266"/>
        <v>2.7267329219373617</v>
      </c>
      <c r="AO233">
        <f t="shared" si="266"/>
        <v>2.724499014951602</v>
      </c>
      <c r="AP233">
        <f t="shared" si="266"/>
        <v>2.7294800231540171</v>
      </c>
      <c r="AQ233">
        <f t="shared" si="266"/>
        <v>2.7183585965383372</v>
      </c>
      <c r="AR233">
        <f t="shared" si="266"/>
        <v>2.7431163123019355</v>
      </c>
      <c r="AS233">
        <f t="shared" si="266"/>
        <v>2.6876186625910123</v>
      </c>
      <c r="AT233">
        <f t="shared" si="266"/>
        <v>2.8102848916218268</v>
      </c>
      <c r="AU233">
        <f t="shared" si="252"/>
        <v>2.528231487510789</v>
      </c>
      <c r="AV233" s="246">
        <f t="shared" si="253"/>
        <v>1.7178761167462898E-3</v>
      </c>
      <c r="AW233" s="247">
        <f t="shared" si="254"/>
        <v>-1.0607966154941341E-3</v>
      </c>
      <c r="AX233" s="248">
        <f t="shared" si="255"/>
        <v>1.1252894594438097E-6</v>
      </c>
      <c r="AY233" s="247">
        <f t="shared" si="256"/>
        <v>-6.9871649146625459E-3</v>
      </c>
      <c r="BA233">
        <f t="shared" si="257"/>
        <v>-2.2913767926816108E-3</v>
      </c>
      <c r="BB233">
        <f t="shared" si="258"/>
        <v>0.83000269375061175</v>
      </c>
      <c r="BC233">
        <f t="shared" si="259"/>
        <v>-0.99240486736390043</v>
      </c>
      <c r="BD233">
        <f t="shared" si="260"/>
        <v>9.5700990156285322E-4</v>
      </c>
      <c r="BE233">
        <f t="shared" si="261"/>
        <v>3.1359631538463169</v>
      </c>
      <c r="BF233">
        <f t="shared" si="262"/>
        <v>355.27041642321825</v>
      </c>
      <c r="BG233">
        <f t="shared" si="267"/>
        <v>3.1349088570902084</v>
      </c>
      <c r="BH233">
        <f t="shared" si="267"/>
        <v>3.1349088250062844</v>
      </c>
      <c r="BI233">
        <f t="shared" si="267"/>
        <v>3.1349090137394651</v>
      </c>
      <c r="BJ233">
        <f t="shared" si="267"/>
        <v>3.1349079035194838</v>
      </c>
      <c r="BK233">
        <f t="shared" si="267"/>
        <v>3.1349144343710313</v>
      </c>
      <c r="BL233">
        <f t="shared" si="267"/>
        <v>3.1348760167356011</v>
      </c>
      <c r="BM233">
        <f t="shared" si="267"/>
        <v>3.1351020077543472</v>
      </c>
      <c r="BN233">
        <f t="shared" si="263"/>
        <v>3.1337726146910558</v>
      </c>
    </row>
    <row r="234" spans="1:66" ht="12.95" customHeight="1">
      <c r="A234" s="72" t="s">
        <v>125</v>
      </c>
      <c r="B234" s="60"/>
      <c r="C234" s="61">
        <v>52131.842499999999</v>
      </c>
      <c r="D234" s="61">
        <v>2.0000000000000001E-4</v>
      </c>
      <c r="E234" s="58">
        <f t="shared" si="235"/>
        <v>23146.500905650275</v>
      </c>
      <c r="F234">
        <f t="shared" si="236"/>
        <v>23146.5</v>
      </c>
      <c r="G234">
        <f t="shared" si="237"/>
        <v>3.2739450398366898E-4</v>
      </c>
      <c r="H234" s="116"/>
      <c r="I234" s="116"/>
      <c r="J234" s="9"/>
      <c r="L234" s="117">
        <f>G234</f>
        <v>3.2739450398366898E-4</v>
      </c>
      <c r="M234" s="116"/>
      <c r="N234" s="116"/>
      <c r="O234" s="40"/>
      <c r="P234" s="116"/>
      <c r="Q234" s="293">
        <f t="shared" si="238"/>
        <v>37113.342499999999</v>
      </c>
      <c r="R234" s="8">
        <f t="shared" si="239"/>
        <v>1.0718716123871265E-7</v>
      </c>
      <c r="S234" s="116">
        <v>1</v>
      </c>
      <c r="T234" s="167">
        <f t="shared" si="240"/>
        <v>1.0718716123871265E-7</v>
      </c>
      <c r="U234" s="116"/>
      <c r="W234" s="25"/>
      <c r="X234" s="252"/>
      <c r="Y234" s="41"/>
      <c r="Z234">
        <f t="shared" si="241"/>
        <v>23146.5</v>
      </c>
      <c r="AA234" s="246">
        <f t="shared" si="242"/>
        <v>3.9000992939766544E-3</v>
      </c>
      <c r="AB234" s="247">
        <f t="shared" si="243"/>
        <v>-3.5727047899929854E-3</v>
      </c>
      <c r="AC234" s="247">
        <f t="shared" si="244"/>
        <v>3.2739450398366898E-4</v>
      </c>
      <c r="AD234" s="248">
        <f t="shared" si="245"/>
        <v>1.2764219516438821E-5</v>
      </c>
      <c r="AH234">
        <f t="shared" si="246"/>
        <v>9.8974275172409084E-3</v>
      </c>
      <c r="AI234">
        <f t="shared" si="247"/>
        <v>0.52331491198672675</v>
      </c>
      <c r="AJ234">
        <f t="shared" si="248"/>
        <v>0.90546343870882906</v>
      </c>
      <c r="AK234">
        <f t="shared" si="249"/>
        <v>0.11345187026126068</v>
      </c>
      <c r="AL234">
        <f t="shared" si="250"/>
        <v>2.9079379767755542</v>
      </c>
      <c r="AM234">
        <f t="shared" si="251"/>
        <v>8.520662425283593</v>
      </c>
      <c r="AN234">
        <f t="shared" si="266"/>
        <v>2.745644483759027</v>
      </c>
      <c r="AO234">
        <f t="shared" si="266"/>
        <v>2.743385539765852</v>
      </c>
      <c r="AP234">
        <f t="shared" si="266"/>
        <v>2.7483817218331499</v>
      </c>
      <c r="AQ234">
        <f t="shared" si="266"/>
        <v>2.7373173791658001</v>
      </c>
      <c r="AR234">
        <f t="shared" si="266"/>
        <v>2.7617522331653532</v>
      </c>
      <c r="AS234">
        <f t="shared" si="266"/>
        <v>2.7074427549182123</v>
      </c>
      <c r="AT234">
        <f t="shared" si="266"/>
        <v>2.8266061405264185</v>
      </c>
      <c r="AU234">
        <f t="shared" si="252"/>
        <v>2.5556389674624413</v>
      </c>
      <c r="AV234" s="246">
        <f t="shared" si="253"/>
        <v>1.6237698025039493E-3</v>
      </c>
      <c r="AW234" s="247">
        <f t="shared" si="254"/>
        <v>-1.2963752985202803E-3</v>
      </c>
      <c r="AX234" s="248">
        <f t="shared" si="255"/>
        <v>1.6805889146135458E-6</v>
      </c>
      <c r="AY234" s="247">
        <f t="shared" si="256"/>
        <v>-7.2937035217845343E-3</v>
      </c>
      <c r="BA234">
        <f t="shared" si="257"/>
        <v>-2.2763294914727051E-3</v>
      </c>
      <c r="BB234">
        <f t="shared" si="258"/>
        <v>0.83009164936416135</v>
      </c>
      <c r="BC234">
        <f t="shared" si="259"/>
        <v>-0.98693983129524376</v>
      </c>
      <c r="BD234">
        <f t="shared" si="260"/>
        <v>-5.5814320930128525E-3</v>
      </c>
      <c r="BE234">
        <f t="shared" si="261"/>
        <v>-3.1087547987746298</v>
      </c>
      <c r="BF234">
        <f t="shared" si="262"/>
        <v>-60.899845231720278</v>
      </c>
      <c r="BG234">
        <f t="shared" si="267"/>
        <v>3.1805790126437903</v>
      </c>
      <c r="BH234">
        <f t="shared" si="267"/>
        <v>3.1805791988744838</v>
      </c>
      <c r="BI234">
        <f t="shared" si="267"/>
        <v>3.1805781025667756</v>
      </c>
      <c r="BJ234">
        <f t="shared" si="267"/>
        <v>3.1805845563402717</v>
      </c>
      <c r="BK234">
        <f t="shared" si="267"/>
        <v>3.18054656411746</v>
      </c>
      <c r="BL234">
        <f t="shared" si="267"/>
        <v>3.1807702184228019</v>
      </c>
      <c r="BM234">
        <f t="shared" si="267"/>
        <v>3.1794536281527424</v>
      </c>
      <c r="BN234">
        <f t="shared" si="263"/>
        <v>3.187205046503673</v>
      </c>
    </row>
    <row r="235" spans="1:66" ht="12.95" customHeight="1">
      <c r="A235" s="70" t="s">
        <v>119</v>
      </c>
      <c r="B235" s="71" t="s">
        <v>45</v>
      </c>
      <c r="C235" s="70">
        <v>52133.656000000003</v>
      </c>
      <c r="D235" s="70" t="s">
        <v>46</v>
      </c>
      <c r="E235" s="58">
        <f t="shared" si="235"/>
        <v>23151.517473644089</v>
      </c>
      <c r="F235">
        <f t="shared" si="236"/>
        <v>23151.5</v>
      </c>
      <c r="G235">
        <f t="shared" si="237"/>
        <v>6.3167595071718097E-3</v>
      </c>
      <c r="H235" s="116"/>
      <c r="I235" s="116">
        <f>G235</f>
        <v>6.3167595071718097E-3</v>
      </c>
      <c r="J235" s="117"/>
      <c r="K235" s="117"/>
      <c r="L235" s="116"/>
      <c r="M235" s="116"/>
      <c r="N235" s="116"/>
      <c r="O235" s="40"/>
      <c r="P235" s="116"/>
      <c r="Q235" s="293">
        <f t="shared" si="238"/>
        <v>37115.156000000003</v>
      </c>
      <c r="R235" s="8">
        <f t="shared" si="239"/>
        <v>3.9901450671445444E-5</v>
      </c>
      <c r="S235" s="116">
        <v>0.1</v>
      </c>
      <c r="T235" s="167">
        <f t="shared" si="240"/>
        <v>3.9901450671445447E-6</v>
      </c>
      <c r="W235" s="25"/>
      <c r="X235" s="252"/>
      <c r="Y235" s="41"/>
      <c r="Z235">
        <f t="shared" si="241"/>
        <v>23151.5</v>
      </c>
      <c r="AA235" s="246">
        <f t="shared" si="242"/>
        <v>3.8965234717581922E-3</v>
      </c>
      <c r="AB235" s="247">
        <f t="shared" si="243"/>
        <v>2.4202360354136174E-3</v>
      </c>
      <c r="AC235" s="247">
        <f t="shared" si="244"/>
        <v>6.3167595071718097E-3</v>
      </c>
      <c r="AD235" s="248">
        <f t="shared" si="245"/>
        <v>5.8575424671146258E-7</v>
      </c>
      <c r="AH235">
        <f t="shared" si="246"/>
        <v>9.896138250228401E-3</v>
      </c>
      <c r="AI235">
        <f t="shared" si="247"/>
        <v>0.52327345411757653</v>
      </c>
      <c r="AJ235">
        <f t="shared" si="248"/>
        <v>0.90530816472423137</v>
      </c>
      <c r="AK235">
        <f t="shared" si="249"/>
        <v>0.11327753727466691</v>
      </c>
      <c r="AL235">
        <f t="shared" si="250"/>
        <v>2.9083036802732942</v>
      </c>
      <c r="AM235">
        <f t="shared" si="251"/>
        <v>8.5341416236687504</v>
      </c>
      <c r="AN235">
        <f t="shared" si="266"/>
        <v>2.7462536859181443</v>
      </c>
      <c r="AO235">
        <f t="shared" si="266"/>
        <v>2.7439941262112422</v>
      </c>
      <c r="AP235">
        <f t="shared" si="266"/>
        <v>2.7489904006818797</v>
      </c>
      <c r="AQ235">
        <f t="shared" si="266"/>
        <v>2.737928694201309</v>
      </c>
      <c r="AR235">
        <f t="shared" si="266"/>
        <v>2.7623516174436822</v>
      </c>
      <c r="AS235">
        <f t="shared" si="266"/>
        <v>2.708083157682355</v>
      </c>
      <c r="AT235">
        <f t="shared" si="266"/>
        <v>2.8271291986485894</v>
      </c>
      <c r="AU235">
        <f t="shared" si="252"/>
        <v>2.556523079718946</v>
      </c>
      <c r="AV235" s="246">
        <f t="shared" si="253"/>
        <v>1.6207586551564555E-3</v>
      </c>
      <c r="AW235" s="247">
        <f t="shared" si="254"/>
        <v>4.6960008520153546E-3</v>
      </c>
      <c r="AX235" s="248">
        <f t="shared" si="255"/>
        <v>2.2052424002128938E-6</v>
      </c>
      <c r="AY235" s="247">
        <f t="shared" si="256"/>
        <v>-1.3036139264548546E-3</v>
      </c>
      <c r="BA235">
        <f t="shared" si="257"/>
        <v>-2.2757648166017368E-3</v>
      </c>
      <c r="BB235">
        <f t="shared" si="258"/>
        <v>0.83009870726895096</v>
      </c>
      <c r="BC235">
        <f t="shared" si="259"/>
        <v>-0.98673914513862981</v>
      </c>
      <c r="BD235">
        <f t="shared" si="260"/>
        <v>-5.7922990529153603E-3</v>
      </c>
      <c r="BE235">
        <f t="shared" si="261"/>
        <v>-3.1075137102007644</v>
      </c>
      <c r="BF235">
        <f t="shared" si="262"/>
        <v>-58.681585606318627</v>
      </c>
      <c r="BG235">
        <f t="shared" si="267"/>
        <v>3.1820523658568187</v>
      </c>
      <c r="BH235">
        <f t="shared" si="267"/>
        <v>3.182052559050391</v>
      </c>
      <c r="BI235">
        <f t="shared" si="267"/>
        <v>3.1820514216868316</v>
      </c>
      <c r="BJ235">
        <f t="shared" si="267"/>
        <v>3.1820581175411298</v>
      </c>
      <c r="BK235">
        <f t="shared" si="267"/>
        <v>3.1820186979248315</v>
      </c>
      <c r="BL235">
        <f t="shared" si="267"/>
        <v>3.1822507687178674</v>
      </c>
      <c r="BM235">
        <f t="shared" si="267"/>
        <v>3.1808845548393183</v>
      </c>
      <c r="BN235">
        <f t="shared" si="263"/>
        <v>3.188928673336338</v>
      </c>
    </row>
    <row r="236" spans="1:66" ht="12.95" customHeight="1">
      <c r="A236" s="70" t="s">
        <v>119</v>
      </c>
      <c r="B236" s="71" t="s">
        <v>45</v>
      </c>
      <c r="C236" s="70">
        <v>52183.536800000002</v>
      </c>
      <c r="D236" s="70" t="s">
        <v>124</v>
      </c>
      <c r="E236" s="58">
        <f t="shared" si="235"/>
        <v>23289.499511022252</v>
      </c>
      <c r="F236">
        <f t="shared" si="236"/>
        <v>23289.5</v>
      </c>
      <c r="G236">
        <f t="shared" si="237"/>
        <v>-1.7676649440545589E-4</v>
      </c>
      <c r="H236" s="116"/>
      <c r="I236" s="116"/>
      <c r="J236" s="117"/>
      <c r="K236" s="116">
        <f t="shared" ref="K236:K247" si="268">G236</f>
        <v>-1.7676649440545589E-4</v>
      </c>
      <c r="L236" s="116"/>
      <c r="M236" s="116"/>
      <c r="N236" s="118"/>
      <c r="O236" s="40"/>
      <c r="P236" s="116"/>
      <c r="Q236" s="293">
        <f t="shared" si="238"/>
        <v>37165.036800000002</v>
      </c>
      <c r="R236" s="8">
        <f t="shared" si="239"/>
        <v>3.1246393544394068E-8</v>
      </c>
      <c r="S236" s="116">
        <v>1</v>
      </c>
      <c r="T236" s="167">
        <f t="shared" si="240"/>
        <v>3.1246393544394068E-8</v>
      </c>
      <c r="U236" s="116"/>
      <c r="W236" s="25"/>
      <c r="X236" s="252"/>
      <c r="Y236" s="41"/>
      <c r="Z236">
        <f t="shared" si="241"/>
        <v>23289.5</v>
      </c>
      <c r="AA236" s="246">
        <f t="shared" si="242"/>
        <v>3.7964904776930991E-3</v>
      </c>
      <c r="AB236" s="247">
        <f t="shared" si="243"/>
        <v>-3.973256972098555E-3</v>
      </c>
      <c r="AC236" s="247">
        <f t="shared" si="244"/>
        <v>-1.7676649440545589E-4</v>
      </c>
      <c r="AD236" s="248">
        <f t="shared" si="245"/>
        <v>1.5786770966329776E-5</v>
      </c>
      <c r="AH236">
        <f t="shared" si="246"/>
        <v>9.8591531375635671E-3</v>
      </c>
      <c r="AI236">
        <f t="shared" si="247"/>
        <v>0.52215694318661865</v>
      </c>
      <c r="AJ236">
        <f t="shared" si="248"/>
        <v>0.90098506381647858</v>
      </c>
      <c r="AK236">
        <f t="shared" si="249"/>
        <v>0.10847125451124674</v>
      </c>
      <c r="AL236">
        <f t="shared" si="250"/>
        <v>2.9183736471672606</v>
      </c>
      <c r="AM236">
        <f t="shared" si="251"/>
        <v>8.9225764113664923</v>
      </c>
      <c r="AN236">
        <f t="shared" si="266"/>
        <v>2.763047318728832</v>
      </c>
      <c r="AO236">
        <f t="shared" si="266"/>
        <v>2.7607756555590499</v>
      </c>
      <c r="AP236">
        <f t="shared" si="266"/>
        <v>2.7657644905330203</v>
      </c>
      <c r="AQ236">
        <f t="shared" si="266"/>
        <v>2.7547953026213188</v>
      </c>
      <c r="AR236">
        <f t="shared" si="266"/>
        <v>2.7788516390528333</v>
      </c>
      <c r="AS236">
        <f t="shared" si="266"/>
        <v>2.7257807565358081</v>
      </c>
      <c r="AT236">
        <f t="shared" si="266"/>
        <v>2.8414831117991222</v>
      </c>
      <c r="AU236">
        <f t="shared" si="252"/>
        <v>2.5809245779984815</v>
      </c>
      <c r="AV236" s="246">
        <f t="shared" si="253"/>
        <v>1.5382590824371146E-3</v>
      </c>
      <c r="AW236" s="247">
        <f t="shared" si="254"/>
        <v>-1.7150255768425705E-3</v>
      </c>
      <c r="AX236" s="248">
        <f t="shared" si="255"/>
        <v>2.9413127292241914E-6</v>
      </c>
      <c r="AY236" s="247">
        <f t="shared" si="256"/>
        <v>-7.7776882367130385E-3</v>
      </c>
      <c r="BA236">
        <f t="shared" si="257"/>
        <v>-2.2582313952559845E-3</v>
      </c>
      <c r="BB236">
        <f t="shared" si="258"/>
        <v>0.83039687467362266</v>
      </c>
      <c r="BC236">
        <f t="shared" si="259"/>
        <v>-0.9805992846961169</v>
      </c>
      <c r="BD236">
        <f t="shared" si="260"/>
        <v>-1.1609473697164295E-2</v>
      </c>
      <c r="BE236">
        <f t="shared" si="261"/>
        <v>-3.0732484390737418</v>
      </c>
      <c r="BF236">
        <f t="shared" si="262"/>
        <v>-29.252241245813536</v>
      </c>
      <c r="BG236">
        <f t="shared" si="267"/>
        <v>3.2227235778677721</v>
      </c>
      <c r="BH236">
        <f t="shared" si="267"/>
        <v>3.2227239589540586</v>
      </c>
      <c r="BI236">
        <f t="shared" si="267"/>
        <v>3.2227217098722298</v>
      </c>
      <c r="BJ236">
        <f t="shared" si="267"/>
        <v>3.222734983431303</v>
      </c>
      <c r="BK236">
        <f t="shared" si="267"/>
        <v>3.2226566461728381</v>
      </c>
      <c r="BL236">
        <f t="shared" si="267"/>
        <v>3.2231189804998217</v>
      </c>
      <c r="BM236">
        <f t="shared" si="267"/>
        <v>3.2203906044320858</v>
      </c>
      <c r="BN236">
        <f t="shared" si="263"/>
        <v>3.2365007739178937</v>
      </c>
    </row>
    <row r="237" spans="1:66" ht="12.95" customHeight="1">
      <c r="A237" s="73" t="s">
        <v>126</v>
      </c>
      <c r="B237" s="74" t="s">
        <v>45</v>
      </c>
      <c r="C237" s="73">
        <v>52201.250800000002</v>
      </c>
      <c r="D237" s="73">
        <v>1E-4</v>
      </c>
      <c r="E237" s="58">
        <f t="shared" si="235"/>
        <v>23338.500605834619</v>
      </c>
      <c r="F237">
        <f t="shared" si="236"/>
        <v>23338.5</v>
      </c>
      <c r="G237">
        <f t="shared" si="237"/>
        <v>2.1901050786254928E-4</v>
      </c>
      <c r="H237" s="116"/>
      <c r="I237" s="116"/>
      <c r="J237" s="117"/>
      <c r="K237" s="116">
        <f t="shared" si="268"/>
        <v>2.1901050786254928E-4</v>
      </c>
      <c r="L237" s="116"/>
      <c r="M237" s="116"/>
      <c r="N237" s="118"/>
      <c r="O237" s="40"/>
      <c r="P237" s="116"/>
      <c r="Q237" s="293">
        <f t="shared" si="238"/>
        <v>37182.750800000002</v>
      </c>
      <c r="R237" s="8">
        <f t="shared" si="239"/>
        <v>4.7965602554211758E-8</v>
      </c>
      <c r="S237" s="116">
        <v>1</v>
      </c>
      <c r="T237" s="167">
        <f t="shared" si="240"/>
        <v>4.7965602554211758E-8</v>
      </c>
      <c r="U237" s="116"/>
      <c r="W237" s="25"/>
      <c r="X237" s="252"/>
      <c r="Y237" s="41"/>
      <c r="Z237">
        <f t="shared" si="241"/>
        <v>23338.5</v>
      </c>
      <c r="AA237" s="246">
        <f t="shared" si="242"/>
        <v>3.7603521258453062E-3</v>
      </c>
      <c r="AB237" s="247">
        <f t="shared" si="243"/>
        <v>-3.5413416179827569E-3</v>
      </c>
      <c r="AC237" s="247">
        <f t="shared" si="244"/>
        <v>2.1901050786254928E-4</v>
      </c>
      <c r="AD237" s="248">
        <f t="shared" si="245"/>
        <v>1.254110045525673E-5</v>
      </c>
      <c r="AH237">
        <f t="shared" si="246"/>
        <v>9.8453730088090569E-3</v>
      </c>
      <c r="AI237">
        <f t="shared" si="247"/>
        <v>0.5217732902448502</v>
      </c>
      <c r="AJ237">
        <f t="shared" si="248"/>
        <v>0.89943270600052128</v>
      </c>
      <c r="AK237">
        <f t="shared" si="249"/>
        <v>0.10676710203411788</v>
      </c>
      <c r="AL237">
        <f t="shared" si="250"/>
        <v>2.9219385557794553</v>
      </c>
      <c r="AM237">
        <f t="shared" si="251"/>
        <v>9.0685865899567943</v>
      </c>
      <c r="AN237">
        <f t="shared" si="266"/>
        <v>2.7690010000438439</v>
      </c>
      <c r="AO237">
        <f t="shared" si="266"/>
        <v>2.7667273522694824</v>
      </c>
      <c r="AP237">
        <f t="shared" si="266"/>
        <v>2.7717088567746462</v>
      </c>
      <c r="AQ237">
        <f t="shared" si="266"/>
        <v>2.7607817274047624</v>
      </c>
      <c r="AR237">
        <f t="shared" si="266"/>
        <v>2.7846906292977915</v>
      </c>
      <c r="AS237">
        <f t="shared" si="266"/>
        <v>2.7320750790797934</v>
      </c>
      <c r="AT237">
        <f t="shared" si="266"/>
        <v>2.8465421567473954</v>
      </c>
      <c r="AU237">
        <f t="shared" si="252"/>
        <v>2.58958887811223</v>
      </c>
      <c r="AV237" s="246">
        <f t="shared" si="253"/>
        <v>1.509248716620149E-3</v>
      </c>
      <c r="AW237" s="247">
        <f t="shared" si="254"/>
        <v>-1.2902382087575997E-3</v>
      </c>
      <c r="AX237" s="248">
        <f t="shared" si="255"/>
        <v>1.6647146353380195E-6</v>
      </c>
      <c r="AY237" s="247">
        <f t="shared" si="256"/>
        <v>-7.3752590917213505E-3</v>
      </c>
      <c r="BA237">
        <f t="shared" si="257"/>
        <v>-2.2511034092251572E-3</v>
      </c>
      <c r="BB237">
        <f t="shared" si="258"/>
        <v>0.83055076886626522</v>
      </c>
      <c r="BC237">
        <f t="shared" si="259"/>
        <v>-0.97814035533712129</v>
      </c>
      <c r="BD237">
        <f t="shared" si="260"/>
        <v>-1.3673261066261154E-2</v>
      </c>
      <c r="BE237">
        <f t="shared" si="261"/>
        <v>-3.0610747329066017</v>
      </c>
      <c r="BF237">
        <f t="shared" si="262"/>
        <v>-24.825769762513108</v>
      </c>
      <c r="BG237">
        <f t="shared" si="267"/>
        <v>3.2371689901406504</v>
      </c>
      <c r="BH237">
        <f t="shared" si="267"/>
        <v>3.2371694352851814</v>
      </c>
      <c r="BI237">
        <f t="shared" si="267"/>
        <v>3.2371668047826976</v>
      </c>
      <c r="BJ237">
        <f t="shared" si="267"/>
        <v>3.2371823492791933</v>
      </c>
      <c r="BK237">
        <f t="shared" si="267"/>
        <v>3.2370904921191639</v>
      </c>
      <c r="BL237">
        <f t="shared" si="267"/>
        <v>3.237633315780498</v>
      </c>
      <c r="BM237">
        <f t="shared" si="267"/>
        <v>3.2344259424505362</v>
      </c>
      <c r="BN237">
        <f t="shared" si="263"/>
        <v>3.2533923168780117</v>
      </c>
    </row>
    <row r="238" spans="1:66" ht="12.95" customHeight="1">
      <c r="A238" s="73" t="s">
        <v>126</v>
      </c>
      <c r="B238" s="74" t="s">
        <v>49</v>
      </c>
      <c r="C238" s="73">
        <v>52201.430500000002</v>
      </c>
      <c r="D238" s="73">
        <v>1E-4</v>
      </c>
      <c r="E238" s="58">
        <f t="shared" si="235"/>
        <v>23338.997698345505</v>
      </c>
      <c r="F238">
        <f t="shared" si="236"/>
        <v>23339</v>
      </c>
      <c r="G238">
        <f t="shared" si="237"/>
        <v>-8.3205299597466365E-4</v>
      </c>
      <c r="H238" s="116"/>
      <c r="I238" s="116"/>
      <c r="J238" s="117"/>
      <c r="K238" s="116">
        <f t="shared" si="268"/>
        <v>-8.3205299597466365E-4</v>
      </c>
      <c r="L238" s="116"/>
      <c r="M238" s="116"/>
      <c r="N238" s="118"/>
      <c r="O238" s="40"/>
      <c r="P238" s="116"/>
      <c r="Q238" s="293">
        <f t="shared" si="238"/>
        <v>37182.930500000002</v>
      </c>
      <c r="R238" s="8">
        <f t="shared" si="239"/>
        <v>6.9231218811041358E-7</v>
      </c>
      <c r="S238" s="116">
        <v>1</v>
      </c>
      <c r="T238" s="167">
        <f t="shared" si="240"/>
        <v>6.9231218811041358E-7</v>
      </c>
      <c r="U238" s="116"/>
      <c r="V238" s="116"/>
      <c r="W238" s="25"/>
      <c r="X238" s="252"/>
      <c r="Y238" s="41"/>
      <c r="Z238">
        <f t="shared" si="241"/>
        <v>23339</v>
      </c>
      <c r="AA238" s="246">
        <f t="shared" si="242"/>
        <v>3.7599817018567454E-3</v>
      </c>
      <c r="AB238" s="247">
        <f t="shared" si="243"/>
        <v>-4.592034697831409E-3</v>
      </c>
      <c r="AC238" s="247">
        <f t="shared" si="244"/>
        <v>-8.3205299597466365E-4</v>
      </c>
      <c r="AD238" s="248">
        <f t="shared" si="245"/>
        <v>2.1086782666087601E-5</v>
      </c>
      <c r="AH238">
        <f t="shared" si="246"/>
        <v>9.8452306533960525E-3</v>
      </c>
      <c r="AI238">
        <f t="shared" si="247"/>
        <v>0.52176940974448582</v>
      </c>
      <c r="AJ238">
        <f t="shared" si="248"/>
        <v>0.8994168189890227</v>
      </c>
      <c r="AK238">
        <f t="shared" si="249"/>
        <v>0.10674971917463066</v>
      </c>
      <c r="AL238">
        <f t="shared" si="250"/>
        <v>2.9219749042071061</v>
      </c>
      <c r="AM238">
        <f t="shared" si="251"/>
        <v>9.0700996474903715</v>
      </c>
      <c r="AN238">
        <f t="shared" si="266"/>
        <v>2.7690617272949414</v>
      </c>
      <c r="AO238">
        <f t="shared" si="266"/>
        <v>2.7667880656223427</v>
      </c>
      <c r="AP238">
        <f t="shared" si="266"/>
        <v>2.77176948254067</v>
      </c>
      <c r="AQ238">
        <f t="shared" si="266"/>
        <v>2.7608428072768785</v>
      </c>
      <c r="AR238">
        <f t="shared" si="266"/>
        <v>2.7847501582473666</v>
      </c>
      <c r="AS238">
        <f t="shared" si="266"/>
        <v>2.7321393347892826</v>
      </c>
      <c r="AT238">
        <f t="shared" si="266"/>
        <v>2.8465936797740774</v>
      </c>
      <c r="AU238">
        <f t="shared" si="252"/>
        <v>2.5896772893378803</v>
      </c>
      <c r="AV238" s="246">
        <f t="shared" si="253"/>
        <v>1.5089534580633992E-3</v>
      </c>
      <c r="AW238" s="247">
        <f t="shared" si="254"/>
        <v>-2.3410064540380629E-3</v>
      </c>
      <c r="AX238" s="248">
        <f t="shared" si="255"/>
        <v>5.4803112178478649E-6</v>
      </c>
      <c r="AY238" s="247">
        <f t="shared" si="256"/>
        <v>-8.4262554055773708E-3</v>
      </c>
      <c r="BA238">
        <f t="shared" si="257"/>
        <v>-2.2510282437933462E-3</v>
      </c>
      <c r="BB238">
        <f t="shared" si="258"/>
        <v>0.83055246901386925</v>
      </c>
      <c r="BC238">
        <f t="shared" si="259"/>
        <v>-0.97811451148253181</v>
      </c>
      <c r="BD238">
        <f t="shared" si="260"/>
        <v>-1.3694314247316992E-2</v>
      </c>
      <c r="BE238">
        <f t="shared" si="261"/>
        <v>-3.0609504875116498</v>
      </c>
      <c r="BF238">
        <f t="shared" si="262"/>
        <v>-24.787479303875084</v>
      </c>
      <c r="BG238">
        <f t="shared" si="267"/>
        <v>3.2373164064889761</v>
      </c>
      <c r="BH238">
        <f t="shared" si="267"/>
        <v>3.2373168522782731</v>
      </c>
      <c r="BI238">
        <f t="shared" si="267"/>
        <v>3.2373142179283989</v>
      </c>
      <c r="BJ238">
        <f t="shared" si="267"/>
        <v>3.2373297853805809</v>
      </c>
      <c r="BK238">
        <f t="shared" si="267"/>
        <v>3.2372377912681789</v>
      </c>
      <c r="BL238">
        <f t="shared" si="267"/>
        <v>3.2377814319600864</v>
      </c>
      <c r="BM238">
        <f t="shared" si="267"/>
        <v>3.2345691866919788</v>
      </c>
      <c r="BN238">
        <f t="shared" si="263"/>
        <v>3.2535646795612783</v>
      </c>
    </row>
    <row r="239" spans="1:66" ht="12.95" customHeight="1">
      <c r="A239" s="73" t="s">
        <v>126</v>
      </c>
      <c r="B239" s="74" t="s">
        <v>49</v>
      </c>
      <c r="C239" s="73">
        <v>52203.238599999997</v>
      </c>
      <c r="D239" s="73">
        <v>2.0000000000000001E-4</v>
      </c>
      <c r="E239" s="58">
        <f t="shared" si="235"/>
        <v>23343.999328667847</v>
      </c>
      <c r="F239">
        <f t="shared" si="236"/>
        <v>23344</v>
      </c>
      <c r="G239">
        <f t="shared" si="237"/>
        <v>-2.4268800189020112E-4</v>
      </c>
      <c r="H239" s="116"/>
      <c r="I239" s="116"/>
      <c r="J239" s="117"/>
      <c r="K239" s="116">
        <f t="shared" si="268"/>
        <v>-2.4268800189020112E-4</v>
      </c>
      <c r="L239" s="116"/>
      <c r="M239" s="116"/>
      <c r="N239" s="118"/>
      <c r="O239" s="40"/>
      <c r="P239" s="116"/>
      <c r="Q239" s="293">
        <f t="shared" si="238"/>
        <v>37184.738599999997</v>
      </c>
      <c r="R239" s="8">
        <f t="shared" si="239"/>
        <v>5.8897466261458263E-8</v>
      </c>
      <c r="S239" s="116">
        <v>1</v>
      </c>
      <c r="T239" s="167">
        <f t="shared" si="240"/>
        <v>5.8897466261458263E-8</v>
      </c>
      <c r="U239" s="116"/>
      <c r="V239" s="116"/>
      <c r="W239" s="25"/>
      <c r="X239" s="252"/>
      <c r="Y239" s="41"/>
      <c r="Z239">
        <f t="shared" si="241"/>
        <v>23344</v>
      </c>
      <c r="AA239" s="246">
        <f t="shared" si="242"/>
        <v>3.7562756141231966E-3</v>
      </c>
      <c r="AB239" s="247">
        <f t="shared" si="243"/>
        <v>-3.9989636160133978E-3</v>
      </c>
      <c r="AC239" s="247">
        <f t="shared" si="244"/>
        <v>-2.4268800189020112E-4</v>
      </c>
      <c r="AD239" s="248">
        <f t="shared" si="245"/>
        <v>1.599171000219895E-5</v>
      </c>
      <c r="AH239">
        <f t="shared" si="246"/>
        <v>9.8438051663535687E-3</v>
      </c>
      <c r="AI239">
        <f t="shared" si="247"/>
        <v>0.52173064281071557</v>
      </c>
      <c r="AJ239">
        <f t="shared" si="248"/>
        <v>0.89925789713692739</v>
      </c>
      <c r="AK239">
        <f t="shared" si="249"/>
        <v>0.10657589771495532</v>
      </c>
      <c r="AL239">
        <f t="shared" si="250"/>
        <v>2.9223383573536039</v>
      </c>
      <c r="AM239">
        <f t="shared" si="251"/>
        <v>9.0852564036475574</v>
      </c>
      <c r="AN239">
        <f t="shared" si="266"/>
        <v>2.769668972620273</v>
      </c>
      <c r="AO239">
        <f t="shared" si="266"/>
        <v>2.7673951790558604</v>
      </c>
      <c r="AP239">
        <f t="shared" si="266"/>
        <v>2.7723757058637979</v>
      </c>
      <c r="AQ239">
        <f t="shared" si="266"/>
        <v>2.7614535993840224</v>
      </c>
      <c r="AR239">
        <f t="shared" si="266"/>
        <v>2.7853453895359332</v>
      </c>
      <c r="AS239">
        <f t="shared" si="266"/>
        <v>2.7327819228635377</v>
      </c>
      <c r="AT239">
        <f t="shared" si="266"/>
        <v>2.8471087996375695</v>
      </c>
      <c r="AU239">
        <f t="shared" si="252"/>
        <v>2.5905614015943854</v>
      </c>
      <c r="AV239" s="246">
        <f t="shared" si="253"/>
        <v>1.5060017234571521E-3</v>
      </c>
      <c r="AW239" s="247">
        <f t="shared" si="254"/>
        <v>-1.7486897253473532E-3</v>
      </c>
      <c r="AX239" s="248">
        <f t="shared" si="255"/>
        <v>3.0579157555354015E-6</v>
      </c>
      <c r="AY239" s="247">
        <f t="shared" si="256"/>
        <v>-7.8362192775777249E-3</v>
      </c>
      <c r="BA239">
        <f t="shared" si="257"/>
        <v>-2.2502738906660445E-3</v>
      </c>
      <c r="BB239">
        <f t="shared" si="258"/>
        <v>0.83056961474281266</v>
      </c>
      <c r="BC239">
        <f t="shared" si="259"/>
        <v>-0.9778552366665838</v>
      </c>
      <c r="BD239">
        <f t="shared" si="260"/>
        <v>-1.3904839143300493E-2</v>
      </c>
      <c r="BE239">
        <f t="shared" si="261"/>
        <v>-3.0597080054329475</v>
      </c>
      <c r="BF239">
        <f t="shared" si="262"/>
        <v>-24.410953752077617</v>
      </c>
      <c r="BG239">
        <f t="shared" si="267"/>
        <v>3.2387905866605249</v>
      </c>
      <c r="BH239">
        <f t="shared" si="267"/>
        <v>3.2387910388870758</v>
      </c>
      <c r="BI239">
        <f t="shared" si="267"/>
        <v>3.2387883661156387</v>
      </c>
      <c r="BJ239">
        <f t="shared" si="267"/>
        <v>3.2388041628699691</v>
      </c>
      <c r="BK239">
        <f t="shared" si="267"/>
        <v>3.2387108004146175</v>
      </c>
      <c r="BL239">
        <f t="shared" si="267"/>
        <v>3.2392626063728942</v>
      </c>
      <c r="BM239">
        <f t="shared" si="267"/>
        <v>3.236001660287565</v>
      </c>
      <c r="BN239">
        <f t="shared" si="263"/>
        <v>3.2552883063939433</v>
      </c>
    </row>
    <row r="240" spans="1:66" ht="12.95" customHeight="1">
      <c r="A240" s="73" t="s">
        <v>126</v>
      </c>
      <c r="B240" s="74" t="s">
        <v>45</v>
      </c>
      <c r="C240" s="73">
        <v>52203.418799999999</v>
      </c>
      <c r="D240" s="73">
        <v>2.0000000000000001E-4</v>
      </c>
      <c r="E240" s="58">
        <f t="shared" si="235"/>
        <v>23344.497804296465</v>
      </c>
      <c r="F240">
        <f t="shared" si="236"/>
        <v>23344.5</v>
      </c>
      <c r="G240">
        <f t="shared" si="237"/>
        <v>-7.9375149653060362E-4</v>
      </c>
      <c r="H240" s="116"/>
      <c r="I240" s="116"/>
      <c r="J240" s="117"/>
      <c r="K240" s="116">
        <f t="shared" si="268"/>
        <v>-7.9375149653060362E-4</v>
      </c>
      <c r="L240" s="116"/>
      <c r="M240" s="116"/>
      <c r="N240" s="118"/>
      <c r="O240" s="40"/>
      <c r="P240" s="116"/>
      <c r="Q240" s="293">
        <f t="shared" si="238"/>
        <v>37184.918799999999</v>
      </c>
      <c r="R240" s="8">
        <f t="shared" si="239"/>
        <v>6.3004143824457279E-7</v>
      </c>
      <c r="S240" s="116">
        <v>1</v>
      </c>
      <c r="T240" s="167">
        <f t="shared" si="240"/>
        <v>6.3004143824457279E-7</v>
      </c>
      <c r="V240" s="116"/>
      <c r="W240" s="25"/>
      <c r="X240" s="252"/>
      <c r="Y240" s="41"/>
      <c r="Z240">
        <f t="shared" si="241"/>
        <v>23344.5</v>
      </c>
      <c r="AA240" s="246">
        <f t="shared" si="242"/>
        <v>3.7559048205923189E-3</v>
      </c>
      <c r="AB240" s="247">
        <f t="shared" si="243"/>
        <v>-4.5496563171229226E-3</v>
      </c>
      <c r="AC240" s="247">
        <f t="shared" si="244"/>
        <v>-7.9375149653060362E-4</v>
      </c>
      <c r="AD240" s="248">
        <f t="shared" si="245"/>
        <v>2.0699372603936515E-5</v>
      </c>
      <c r="AH240">
        <f t="shared" si="246"/>
        <v>9.8436624243853476E-3</v>
      </c>
      <c r="AI240">
        <f t="shared" si="247"/>
        <v>0.52172676992356282</v>
      </c>
      <c r="AJ240">
        <f t="shared" si="248"/>
        <v>0.89924199977876063</v>
      </c>
      <c r="AK240">
        <f t="shared" si="249"/>
        <v>0.10655851628214164</v>
      </c>
      <c r="AL240">
        <f t="shared" si="250"/>
        <v>2.9223746995573765</v>
      </c>
      <c r="AM240">
        <f t="shared" si="251"/>
        <v>9.086774702386812</v>
      </c>
      <c r="AN240">
        <f t="shared" si="266"/>
        <v>2.7697296944358563</v>
      </c>
      <c r="AO240">
        <f t="shared" si="266"/>
        <v>2.7674558883916616</v>
      </c>
      <c r="AP240">
        <f t="shared" si="266"/>
        <v>2.7724363247639823</v>
      </c>
      <c r="AQ240">
        <f t="shared" si="266"/>
        <v>2.7615146779350623</v>
      </c>
      <c r="AR240">
        <f t="shared" si="266"/>
        <v>2.7854049068464968</v>
      </c>
      <c r="AS240">
        <f t="shared" si="266"/>
        <v>2.732846184768305</v>
      </c>
      <c r="AT240">
        <f t="shared" si="266"/>
        <v>2.8471603005899309</v>
      </c>
      <c r="AU240">
        <f t="shared" si="252"/>
        <v>2.5906498128200357</v>
      </c>
      <c r="AV240" s="246">
        <f t="shared" si="253"/>
        <v>1.5057066350957632E-3</v>
      </c>
      <c r="AW240" s="247">
        <f t="shared" si="254"/>
        <v>-2.2994581316263668E-3</v>
      </c>
      <c r="AX240" s="248">
        <f t="shared" si="255"/>
        <v>5.2875076991026213E-6</v>
      </c>
      <c r="AY240" s="247">
        <f t="shared" si="256"/>
        <v>-8.3872157354193955E-3</v>
      </c>
      <c r="BA240">
        <f t="shared" si="257"/>
        <v>-2.2501981854965557E-3</v>
      </c>
      <c r="BB240">
        <f t="shared" si="258"/>
        <v>0.83057134374136632</v>
      </c>
      <c r="BC240">
        <f t="shared" si="259"/>
        <v>-0.97782922555906737</v>
      </c>
      <c r="BD240">
        <f t="shared" si="260"/>
        <v>-1.3925890937162714E-2</v>
      </c>
      <c r="BE240">
        <f t="shared" si="261"/>
        <v>-3.0595837543948701</v>
      </c>
      <c r="BF240">
        <f t="shared" si="262"/>
        <v>-24.373927513164112</v>
      </c>
      <c r="BG240">
        <f t="shared" si="267"/>
        <v>3.2389380063567521</v>
      </c>
      <c r="BH240">
        <f t="shared" si="267"/>
        <v>3.2389384592259813</v>
      </c>
      <c r="BI240">
        <f t="shared" si="267"/>
        <v>3.2389357826176517</v>
      </c>
      <c r="BJ240">
        <f t="shared" si="267"/>
        <v>3.2389516022765785</v>
      </c>
      <c r="BK240">
        <f t="shared" si="267"/>
        <v>3.2388581031057018</v>
      </c>
      <c r="BL240">
        <f t="shared" si="267"/>
        <v>3.2394107250836774</v>
      </c>
      <c r="BM240">
        <f t="shared" si="267"/>
        <v>3.2361449107842692</v>
      </c>
      <c r="BN240">
        <f t="shared" si="263"/>
        <v>3.2554606690772099</v>
      </c>
    </row>
    <row r="241" spans="1:66" ht="12.95" customHeight="1">
      <c r="A241" s="75" t="s">
        <v>126</v>
      </c>
      <c r="B241" s="76" t="s">
        <v>45</v>
      </c>
      <c r="C241" s="75">
        <v>52207.396200000003</v>
      </c>
      <c r="D241" s="75">
        <v>4.0000000000000002E-4</v>
      </c>
      <c r="E241" s="58">
        <f t="shared" si="235"/>
        <v>23355.500229186771</v>
      </c>
      <c r="F241">
        <f t="shared" si="236"/>
        <v>23355.5</v>
      </c>
      <c r="G241">
        <f t="shared" si="237"/>
        <v>8.2851503975689411E-5</v>
      </c>
      <c r="H241" s="116"/>
      <c r="I241" s="116"/>
      <c r="J241" s="117"/>
      <c r="K241" s="116">
        <f t="shared" si="268"/>
        <v>8.2851503975689411E-5</v>
      </c>
      <c r="L241" s="116"/>
      <c r="M241" s="116"/>
      <c r="N241" s="118"/>
      <c r="O241" s="40"/>
      <c r="P241" s="116"/>
      <c r="Q241" s="293">
        <f t="shared" si="238"/>
        <v>37188.896200000003</v>
      </c>
      <c r="R241" s="8">
        <f t="shared" si="239"/>
        <v>6.8643717110336783E-9</v>
      </c>
      <c r="S241" s="116">
        <v>1</v>
      </c>
      <c r="T241" s="167">
        <f t="shared" si="240"/>
        <v>6.8643717110336783E-9</v>
      </c>
      <c r="U241" s="116"/>
      <c r="W241" s="25"/>
      <c r="X241" s="252"/>
      <c r="Y241" s="41"/>
      <c r="Z241">
        <f t="shared" si="241"/>
        <v>23355.5</v>
      </c>
      <c r="AA241" s="246">
        <f t="shared" si="242"/>
        <v>3.747738867514735E-3</v>
      </c>
      <c r="AB241" s="247">
        <f t="shared" si="243"/>
        <v>-3.6648873635390456E-3</v>
      </c>
      <c r="AC241" s="247">
        <f t="shared" si="244"/>
        <v>8.2851503975689411E-5</v>
      </c>
      <c r="AD241" s="248">
        <f t="shared" si="245"/>
        <v>1.3431399387428176E-5</v>
      </c>
      <c r="AH241">
        <f t="shared" si="246"/>
        <v>9.8405132143895169E-3</v>
      </c>
      <c r="AI241">
        <f t="shared" si="247"/>
        <v>0.52164174139616426</v>
      </c>
      <c r="AJ241">
        <f t="shared" si="248"/>
        <v>0.8988920200381546</v>
      </c>
      <c r="AK241">
        <f t="shared" si="249"/>
        <v>0.10617615751902951</v>
      </c>
      <c r="AL241">
        <f t="shared" si="250"/>
        <v>2.9231740852085397</v>
      </c>
      <c r="AM241">
        <f t="shared" si="251"/>
        <v>9.1202985795589786</v>
      </c>
      <c r="AN241">
        <f t="shared" ref="AN241:AT250" si="269">$AU241+$AB$7*SIN(AO241)</f>
        <v>2.7710654496031877</v>
      </c>
      <c r="AO241">
        <f t="shared" si="269"/>
        <v>2.7687914016794273</v>
      </c>
      <c r="AP241">
        <f t="shared" si="269"/>
        <v>2.7737697828905783</v>
      </c>
      <c r="AQ241">
        <f t="shared" si="269"/>
        <v>2.7628583759308656</v>
      </c>
      <c r="AR241">
        <f t="shared" si="269"/>
        <v>2.7867140203448675</v>
      </c>
      <c r="AS241">
        <f t="shared" si="269"/>
        <v>2.7342600890750473</v>
      </c>
      <c r="AT241">
        <f t="shared" si="269"/>
        <v>2.8482928147814892</v>
      </c>
      <c r="AU241">
        <f t="shared" si="252"/>
        <v>2.5925948597843465</v>
      </c>
      <c r="AV241" s="246">
        <f t="shared" si="253"/>
        <v>1.4992186060906465E-3</v>
      </c>
      <c r="AW241" s="247">
        <f t="shared" si="254"/>
        <v>-1.4163671021149571E-3</v>
      </c>
      <c r="AX241" s="248">
        <f t="shared" si="255"/>
        <v>2.0060957679535212E-6</v>
      </c>
      <c r="AY241" s="247">
        <f t="shared" si="256"/>
        <v>-7.509141448989739E-3</v>
      </c>
      <c r="BA241">
        <f t="shared" si="257"/>
        <v>-2.2485202614240885E-3</v>
      </c>
      <c r="BB241">
        <f t="shared" si="258"/>
        <v>0.83061004533716554</v>
      </c>
      <c r="BC241">
        <f t="shared" si="259"/>
        <v>-0.9772531345350719</v>
      </c>
      <c r="BD241">
        <f t="shared" si="260"/>
        <v>-1.4388997856796213E-2</v>
      </c>
      <c r="BE241">
        <f t="shared" si="261"/>
        <v>-3.0568500991804819</v>
      </c>
      <c r="BF241">
        <f t="shared" si="262"/>
        <v>-23.586768032113824</v>
      </c>
      <c r="BG241">
        <f t="shared" ref="BG241:BM250" si="270">$BN241+$BB$7*SIN(BH241)</f>
        <v>3.2421813182068155</v>
      </c>
      <c r="BH241">
        <f t="shared" si="270"/>
        <v>3.2421817851660872</v>
      </c>
      <c r="BI241">
        <f t="shared" si="270"/>
        <v>3.2421790243919997</v>
      </c>
      <c r="BJ241">
        <f t="shared" si="270"/>
        <v>3.2421953467550733</v>
      </c>
      <c r="BK241">
        <f t="shared" si="270"/>
        <v>3.24209884539346</v>
      </c>
      <c r="BL241">
        <f t="shared" si="270"/>
        <v>3.2426693961063284</v>
      </c>
      <c r="BM241">
        <f t="shared" si="270"/>
        <v>3.2392965684273065</v>
      </c>
      <c r="BN241">
        <f t="shared" si="263"/>
        <v>3.2592526481090727</v>
      </c>
    </row>
    <row r="242" spans="1:66" ht="12.95" customHeight="1">
      <c r="A242" s="37" t="s">
        <v>119</v>
      </c>
      <c r="B242" s="38" t="s">
        <v>45</v>
      </c>
      <c r="C242" s="37">
        <v>52215.530500000001</v>
      </c>
      <c r="D242" s="37" t="s">
        <v>124</v>
      </c>
      <c r="E242" s="58">
        <f t="shared" si="235"/>
        <v>23378.001618231152</v>
      </c>
      <c r="F242">
        <f t="shared" si="236"/>
        <v>23378</v>
      </c>
      <c r="G242">
        <f t="shared" si="237"/>
        <v>5.849939989275299E-4</v>
      </c>
      <c r="H242" s="116"/>
      <c r="I242" s="116"/>
      <c r="J242" s="117"/>
      <c r="K242" s="116">
        <f t="shared" si="268"/>
        <v>5.849939989275299E-4</v>
      </c>
      <c r="L242" s="116"/>
      <c r="M242" s="116"/>
      <c r="N242" s="118"/>
      <c r="O242" s="40"/>
      <c r="P242" s="116"/>
      <c r="Q242" s="293">
        <f t="shared" si="238"/>
        <v>37197.030500000001</v>
      </c>
      <c r="R242" s="8">
        <f t="shared" si="239"/>
        <v>3.4221797878122286E-7</v>
      </c>
      <c r="S242" s="116">
        <v>1</v>
      </c>
      <c r="T242" s="167">
        <f t="shared" si="240"/>
        <v>3.4221797878122286E-7</v>
      </c>
      <c r="U242" s="116"/>
      <c r="W242" s="25"/>
      <c r="X242" s="252"/>
      <c r="Y242" s="41"/>
      <c r="Z242">
        <f t="shared" si="241"/>
        <v>23378</v>
      </c>
      <c r="AA242" s="246">
        <f t="shared" si="242"/>
        <v>3.730985204146036E-3</v>
      </c>
      <c r="AB242" s="247">
        <f t="shared" si="243"/>
        <v>-3.1459912052185061E-3</v>
      </c>
      <c r="AC242" s="247">
        <f t="shared" si="244"/>
        <v>5.849939989275299E-4</v>
      </c>
      <c r="AD242" s="248">
        <f t="shared" si="245"/>
        <v>9.8972606633121886E-6</v>
      </c>
      <c r="AH242">
        <f t="shared" si="246"/>
        <v>9.8340187394202003E-3</v>
      </c>
      <c r="AI242">
        <f t="shared" si="247"/>
        <v>0.52146886090669042</v>
      </c>
      <c r="AJ242">
        <f t="shared" si="248"/>
        <v>0.89817473625262667</v>
      </c>
      <c r="AK242">
        <f t="shared" si="249"/>
        <v>0.10539425467291691</v>
      </c>
      <c r="AL242">
        <f t="shared" si="250"/>
        <v>2.9248083444530639</v>
      </c>
      <c r="AM242">
        <f t="shared" si="251"/>
        <v>9.1896009141966317</v>
      </c>
      <c r="AN242">
        <f t="shared" si="269"/>
        <v>2.7737969351146381</v>
      </c>
      <c r="AO242">
        <f t="shared" si="269"/>
        <v>2.7715225876582394</v>
      </c>
      <c r="AP242">
        <f t="shared" si="269"/>
        <v>2.7764963738232016</v>
      </c>
      <c r="AQ242">
        <f t="shared" si="269"/>
        <v>2.7656066722514789</v>
      </c>
      <c r="AR242">
        <f t="shared" si="269"/>
        <v>2.7893901633827483</v>
      </c>
      <c r="AS242">
        <f t="shared" si="269"/>
        <v>2.7371530136145035</v>
      </c>
      <c r="AT242">
        <f t="shared" si="269"/>
        <v>2.8506063114220668</v>
      </c>
      <c r="AU242">
        <f t="shared" si="252"/>
        <v>2.5965733649386187</v>
      </c>
      <c r="AV242" s="246">
        <f t="shared" si="253"/>
        <v>1.4859709691826956E-3</v>
      </c>
      <c r="AW242" s="247">
        <f t="shared" si="254"/>
        <v>-9.0097697025516565E-4</v>
      </c>
      <c r="AX242" s="248">
        <f t="shared" si="255"/>
        <v>8.1175950093017765E-7</v>
      </c>
      <c r="AY242" s="247">
        <f t="shared" si="256"/>
        <v>-7.00401050552933E-3</v>
      </c>
      <c r="BA242">
        <f t="shared" si="257"/>
        <v>-2.2450142349633405E-3</v>
      </c>
      <c r="BB242">
        <f t="shared" si="258"/>
        <v>0.83069316251357117</v>
      </c>
      <c r="BC242">
        <f t="shared" si="259"/>
        <v>-0.97605184777156584</v>
      </c>
      <c r="BD242">
        <f t="shared" si="260"/>
        <v>-1.5336061435191744E-2</v>
      </c>
      <c r="BE242">
        <f t="shared" si="261"/>
        <v>-3.0512577160692049</v>
      </c>
      <c r="BF242">
        <f t="shared" si="262"/>
        <v>-22.124770360388609</v>
      </c>
      <c r="BG242">
        <f t="shared" si="270"/>
        <v>3.2488158490234915</v>
      </c>
      <c r="BH242">
        <f t="shared" si="270"/>
        <v>3.2488163445031275</v>
      </c>
      <c r="BI242">
        <f t="shared" si="270"/>
        <v>3.2488134130824795</v>
      </c>
      <c r="BJ242">
        <f t="shared" si="270"/>
        <v>3.2488307563455767</v>
      </c>
      <c r="BK242">
        <f t="shared" si="270"/>
        <v>3.2487281482824359</v>
      </c>
      <c r="BL242">
        <f t="shared" si="270"/>
        <v>3.2493352255553698</v>
      </c>
      <c r="BM242">
        <f t="shared" si="270"/>
        <v>3.2457440446231964</v>
      </c>
      <c r="BN242">
        <f t="shared" si="263"/>
        <v>3.2670089688560653</v>
      </c>
    </row>
    <row r="243" spans="1:66" ht="12.95" customHeight="1">
      <c r="A243" s="37" t="s">
        <v>119</v>
      </c>
      <c r="B243" s="38" t="s">
        <v>45</v>
      </c>
      <c r="C243" s="37">
        <v>52254.571300000003</v>
      </c>
      <c r="D243" s="37" t="s">
        <v>124</v>
      </c>
      <c r="E243" s="58">
        <f t="shared" si="235"/>
        <v>23485.99766330007</v>
      </c>
      <c r="F243">
        <f t="shared" si="236"/>
        <v>23486</v>
      </c>
      <c r="G243">
        <f t="shared" si="237"/>
        <v>-8.4472199523588642E-4</v>
      </c>
      <c r="H243" s="116"/>
      <c r="I243" s="116"/>
      <c r="J243" s="117"/>
      <c r="K243" s="116">
        <f t="shared" si="268"/>
        <v>-8.4472199523588642E-4</v>
      </c>
      <c r="L243" s="116"/>
      <c r="M243" s="116"/>
      <c r="N243" s="118"/>
      <c r="O243" s="40"/>
      <c r="P243" s="116"/>
      <c r="Q243" s="293">
        <f t="shared" si="238"/>
        <v>37236.071300000003</v>
      </c>
      <c r="R243" s="8">
        <f t="shared" si="239"/>
        <v>7.1355524923529687E-7</v>
      </c>
      <c r="S243" s="116">
        <v>1</v>
      </c>
      <c r="T243" s="167">
        <f t="shared" si="240"/>
        <v>7.1355524923529687E-7</v>
      </c>
      <c r="U243" s="116"/>
      <c r="V243" s="116"/>
      <c r="W243" s="25"/>
      <c r="X243" s="252"/>
      <c r="Y243" s="41"/>
      <c r="Z243">
        <f t="shared" si="241"/>
        <v>23486</v>
      </c>
      <c r="AA243" s="246">
        <f t="shared" si="242"/>
        <v>3.6496251721177186E-3</v>
      </c>
      <c r="AB243" s="247">
        <f t="shared" si="243"/>
        <v>-4.494347167353605E-3</v>
      </c>
      <c r="AC243" s="247">
        <f t="shared" si="244"/>
        <v>-8.4472199523588642E-4</v>
      </c>
      <c r="AD243" s="248">
        <f t="shared" si="245"/>
        <v>2.0199156460699374E-5</v>
      </c>
      <c r="AH243">
        <f t="shared" si="246"/>
        <v>9.8018592153801716E-3</v>
      </c>
      <c r="AI243">
        <f t="shared" si="247"/>
        <v>0.52065841846844063</v>
      </c>
      <c r="AJ243">
        <f t="shared" si="248"/>
        <v>0.89470538249635478</v>
      </c>
      <c r="AK243">
        <f t="shared" si="249"/>
        <v>0.10164471562665463</v>
      </c>
      <c r="AL243">
        <f t="shared" si="250"/>
        <v>2.9326371923040764</v>
      </c>
      <c r="AM243">
        <f t="shared" si="251"/>
        <v>9.5365664172055258</v>
      </c>
      <c r="AN243">
        <f t="shared" si="269"/>
        <v>2.7868944057318235</v>
      </c>
      <c r="AO243">
        <f t="shared" si="269"/>
        <v>2.7846223094178697</v>
      </c>
      <c r="AP243">
        <f t="shared" si="269"/>
        <v>2.7895666825273082</v>
      </c>
      <c r="AQ243">
        <f t="shared" si="269"/>
        <v>2.7787953900239266</v>
      </c>
      <c r="AR243">
        <f t="shared" si="269"/>
        <v>2.802206235563907</v>
      </c>
      <c r="AS243">
        <f t="shared" si="269"/>
        <v>2.7510548192898843</v>
      </c>
      <c r="AT243">
        <f t="shared" si="269"/>
        <v>2.8616555901733451</v>
      </c>
      <c r="AU243">
        <f t="shared" si="252"/>
        <v>2.6156701896791246</v>
      </c>
      <c r="AV243" s="246">
        <f t="shared" si="253"/>
        <v>1.4228188103234357E-3</v>
      </c>
      <c r="AW243" s="247">
        <f t="shared" si="254"/>
        <v>-2.2675408055593221E-3</v>
      </c>
      <c r="AX243" s="248">
        <f t="shared" si="255"/>
        <v>5.1417413048766191E-6</v>
      </c>
      <c r="AY243" s="247">
        <f t="shared" si="256"/>
        <v>-8.4197748488217747E-3</v>
      </c>
      <c r="BA243">
        <f t="shared" si="257"/>
        <v>-2.2268063617942829E-3</v>
      </c>
      <c r="BB243">
        <f t="shared" si="258"/>
        <v>0.83116612549486868</v>
      </c>
      <c r="BC243">
        <f t="shared" si="259"/>
        <v>-0.969857218645654</v>
      </c>
      <c r="BD243">
        <f t="shared" si="260"/>
        <v>-1.9877696536207745E-2</v>
      </c>
      <c r="BE243">
        <f t="shared" si="261"/>
        <v>-3.0243969337365573</v>
      </c>
      <c r="BF243">
        <f t="shared" si="262"/>
        <v>-17.045932555008903</v>
      </c>
      <c r="BG243">
        <f t="shared" si="270"/>
        <v>3.2806718830667667</v>
      </c>
      <c r="BH243">
        <f t="shared" si="270"/>
        <v>3.2806725091634084</v>
      </c>
      <c r="BI243">
        <f t="shared" si="270"/>
        <v>3.2806687903338405</v>
      </c>
      <c r="BJ243">
        <f t="shared" si="270"/>
        <v>3.2806908791140956</v>
      </c>
      <c r="BK243">
        <f t="shared" si="270"/>
        <v>3.2805596791010334</v>
      </c>
      <c r="BL243">
        <f t="shared" si="270"/>
        <v>3.2813389989719037</v>
      </c>
      <c r="BM243">
        <f t="shared" si="270"/>
        <v>3.2767111242153129</v>
      </c>
      <c r="BN243">
        <f t="shared" si="263"/>
        <v>3.3042393084416313</v>
      </c>
    </row>
    <row r="244" spans="1:66" ht="12.95" customHeight="1">
      <c r="A244" s="37" t="s">
        <v>119</v>
      </c>
      <c r="B244" s="38" t="s">
        <v>45</v>
      </c>
      <c r="C244" s="37">
        <v>52264.513899999998</v>
      </c>
      <c r="D244" s="37" t="s">
        <v>124</v>
      </c>
      <c r="E244" s="58">
        <f t="shared" si="235"/>
        <v>23513.501235913893</v>
      </c>
      <c r="F244">
        <f t="shared" si="236"/>
        <v>23513.5</v>
      </c>
      <c r="G244">
        <f t="shared" si="237"/>
        <v>4.4678549602394924E-4</v>
      </c>
      <c r="H244" s="116"/>
      <c r="I244" s="116"/>
      <c r="J244" s="117"/>
      <c r="K244" s="116">
        <f t="shared" si="268"/>
        <v>4.4678549602394924E-4</v>
      </c>
      <c r="L244" s="116"/>
      <c r="M244" s="116"/>
      <c r="N244" s="118"/>
      <c r="O244" s="40"/>
      <c r="P244" s="116"/>
      <c r="Q244" s="293">
        <f t="shared" si="238"/>
        <v>37246.013899999998</v>
      </c>
      <c r="R244" s="8">
        <f t="shared" si="239"/>
        <v>1.9961727945736636E-7</v>
      </c>
      <c r="S244" s="116">
        <v>1</v>
      </c>
      <c r="T244" s="167">
        <f t="shared" si="240"/>
        <v>1.9961727945736636E-7</v>
      </c>
      <c r="U244" s="116"/>
      <c r="V244" s="116"/>
      <c r="W244" s="25"/>
      <c r="X244" s="252"/>
      <c r="Y244" s="41"/>
      <c r="Z244">
        <f t="shared" si="241"/>
        <v>23513.5</v>
      </c>
      <c r="AA244" s="246">
        <f t="shared" si="242"/>
        <v>3.6286602899421663E-3</v>
      </c>
      <c r="AB244" s="247">
        <f t="shared" si="243"/>
        <v>-3.1818747939182171E-3</v>
      </c>
      <c r="AC244" s="247">
        <f t="shared" si="244"/>
        <v>4.4678549602394924E-4</v>
      </c>
      <c r="AD244" s="248">
        <f t="shared" si="245"/>
        <v>1.0124327204172096E-5</v>
      </c>
      <c r="AH244">
        <f t="shared" si="246"/>
        <v>9.7934107140917326E-3</v>
      </c>
      <c r="AI244">
        <f t="shared" si="247"/>
        <v>0.52045715431909045</v>
      </c>
      <c r="AJ244">
        <f t="shared" si="248"/>
        <v>0.89381502988221884</v>
      </c>
      <c r="AK244">
        <f t="shared" si="249"/>
        <v>0.10069090900501085</v>
      </c>
      <c r="AL244">
        <f t="shared" si="250"/>
        <v>2.9346266005789392</v>
      </c>
      <c r="AM244">
        <f t="shared" si="251"/>
        <v>9.6289015091984247</v>
      </c>
      <c r="AN244">
        <f t="shared" si="269"/>
        <v>2.7902258559859372</v>
      </c>
      <c r="AO244">
        <f t="shared" si="269"/>
        <v>2.7879553187818442</v>
      </c>
      <c r="AP244">
        <f t="shared" si="269"/>
        <v>2.7928902469883954</v>
      </c>
      <c r="AQ244">
        <f t="shared" si="269"/>
        <v>2.7821528656419625</v>
      </c>
      <c r="AR244">
        <f t="shared" si="269"/>
        <v>2.8054619006605632</v>
      </c>
      <c r="AS244">
        <f t="shared" si="269"/>
        <v>2.7545987740695632</v>
      </c>
      <c r="AT244">
        <f t="shared" si="269"/>
        <v>2.8644546178152859</v>
      </c>
      <c r="AU244">
        <f t="shared" si="252"/>
        <v>2.6205328070899019</v>
      </c>
      <c r="AV244" s="246">
        <f t="shared" si="253"/>
        <v>1.4068538363538564E-3</v>
      </c>
      <c r="AW244" s="247">
        <f t="shared" si="254"/>
        <v>-9.6006834032990717E-4</v>
      </c>
      <c r="AX244" s="248">
        <f t="shared" si="255"/>
        <v>9.2173121810382248E-7</v>
      </c>
      <c r="AY244" s="247">
        <f t="shared" si="256"/>
        <v>-7.1248187644794734E-3</v>
      </c>
      <c r="BA244">
        <f t="shared" si="257"/>
        <v>-2.2218064535883099E-3</v>
      </c>
      <c r="BB244">
        <f t="shared" si="258"/>
        <v>0.83130613736796588</v>
      </c>
      <c r="BC244">
        <f t="shared" si="259"/>
        <v>-0.96816662432241885</v>
      </c>
      <c r="BD244">
        <f t="shared" si="260"/>
        <v>-2.1032848363557767E-2</v>
      </c>
      <c r="BE244">
        <f t="shared" si="261"/>
        <v>-3.0175521788303414</v>
      </c>
      <c r="BF244">
        <f t="shared" si="262"/>
        <v>-16.103090593229695</v>
      </c>
      <c r="BG244">
        <f t="shared" si="270"/>
        <v>3.288786458682583</v>
      </c>
      <c r="BH244">
        <f t="shared" si="270"/>
        <v>3.288787116189769</v>
      </c>
      <c r="BI244">
        <f t="shared" si="270"/>
        <v>3.2887832062208791</v>
      </c>
      <c r="BJ244">
        <f t="shared" si="270"/>
        <v>3.2888064574932105</v>
      </c>
      <c r="BK244">
        <f t="shared" si="270"/>
        <v>3.2886681911612281</v>
      </c>
      <c r="BL244">
        <f t="shared" si="270"/>
        <v>3.2894904493599926</v>
      </c>
      <c r="BM244">
        <f t="shared" si="270"/>
        <v>3.2846020109998593</v>
      </c>
      <c r="BN244">
        <f t="shared" si="263"/>
        <v>3.3137192560212889</v>
      </c>
    </row>
    <row r="245" spans="1:66" ht="12.95" customHeight="1">
      <c r="A245" s="37" t="s">
        <v>119</v>
      </c>
      <c r="B245" s="38" t="s">
        <v>45</v>
      </c>
      <c r="C245" s="37">
        <v>52504.368900000001</v>
      </c>
      <c r="D245" s="37" t="s">
        <v>124</v>
      </c>
      <c r="E245" s="58">
        <f t="shared" si="235"/>
        <v>24176.996640465142</v>
      </c>
      <c r="F245">
        <f t="shared" si="236"/>
        <v>24177</v>
      </c>
      <c r="G245">
        <f t="shared" si="237"/>
        <v>-1.2144789943704382E-3</v>
      </c>
      <c r="H245" s="116"/>
      <c r="I245" s="116"/>
      <c r="J245" s="117"/>
      <c r="K245" s="116">
        <f t="shared" si="268"/>
        <v>-1.2144789943704382E-3</v>
      </c>
      <c r="L245" s="116"/>
      <c r="M245" s="116"/>
      <c r="N245" s="118"/>
      <c r="O245" s="40"/>
      <c r="P245" s="116"/>
      <c r="Q245" s="293">
        <f t="shared" si="238"/>
        <v>37485.868900000001</v>
      </c>
      <c r="R245" s="8">
        <f t="shared" si="239"/>
        <v>1.4749592277670308E-6</v>
      </c>
      <c r="S245" s="116">
        <v>1</v>
      </c>
      <c r="T245" s="167">
        <f t="shared" si="240"/>
        <v>1.4749592277670308E-6</v>
      </c>
      <c r="W245" s="25"/>
      <c r="X245" s="252"/>
      <c r="Y245" s="41"/>
      <c r="Z245">
        <f t="shared" si="241"/>
        <v>24177</v>
      </c>
      <c r="AA245" s="246">
        <f t="shared" si="242"/>
        <v>3.0928784436197124E-3</v>
      </c>
      <c r="AB245" s="247">
        <f t="shared" si="243"/>
        <v>-4.3073574379901506E-3</v>
      </c>
      <c r="AC245" s="247">
        <f t="shared" si="244"/>
        <v>-1.2144789943704382E-3</v>
      </c>
      <c r="AD245" s="248">
        <f t="shared" si="245"/>
        <v>1.8553328098609073E-5</v>
      </c>
      <c r="AH245">
        <f t="shared" si="246"/>
        <v>9.5581968123136119E-3</v>
      </c>
      <c r="AI245">
        <f t="shared" si="247"/>
        <v>0.51621336836884768</v>
      </c>
      <c r="AJ245">
        <f t="shared" si="248"/>
        <v>0.87149119206777803</v>
      </c>
      <c r="AK245">
        <f t="shared" si="249"/>
        <v>7.7784928199386635E-2</v>
      </c>
      <c r="AL245">
        <f t="shared" si="250"/>
        <v>2.982173500931788</v>
      </c>
      <c r="AM245">
        <f t="shared" si="251"/>
        <v>12.51896291701958</v>
      </c>
      <c r="AN245">
        <f t="shared" si="269"/>
        <v>2.8702034178810476</v>
      </c>
      <c r="AO245">
        <f t="shared" si="269"/>
        <v>2.8680959449231662</v>
      </c>
      <c r="AP245">
        <f t="shared" si="269"/>
        <v>2.8725601573908635</v>
      </c>
      <c r="AQ245">
        <f t="shared" si="269"/>
        <v>2.8630970815701891</v>
      </c>
      <c r="AR245">
        <f t="shared" si="269"/>
        <v>2.8831273877013235</v>
      </c>
      <c r="AS245">
        <f t="shared" si="269"/>
        <v>2.8405927807134619</v>
      </c>
      <c r="AT245">
        <f t="shared" si="269"/>
        <v>2.9303552555933816</v>
      </c>
      <c r="AU245">
        <f t="shared" si="252"/>
        <v>2.7378545035281037</v>
      </c>
      <c r="AV245" s="246">
        <f t="shared" si="253"/>
        <v>1.0357742863381296E-3</v>
      </c>
      <c r="AW245" s="247">
        <f t="shared" si="254"/>
        <v>-2.2502532807085677E-3</v>
      </c>
      <c r="AX245" s="248">
        <f t="shared" si="255"/>
        <v>5.0636398273396719E-6</v>
      </c>
      <c r="AY245" s="247">
        <f t="shared" si="256"/>
        <v>-8.7155716494024676E-3</v>
      </c>
      <c r="BA245">
        <f t="shared" si="257"/>
        <v>-2.0571041572815829E-3</v>
      </c>
      <c r="BB245">
        <f t="shared" si="258"/>
        <v>0.83710896213970987</v>
      </c>
      <c r="BC245">
        <f t="shared" si="259"/>
        <v>-0.91342677015391849</v>
      </c>
      <c r="BD245">
        <f t="shared" si="260"/>
        <v>-4.864678596575045E-2</v>
      </c>
      <c r="BE245">
        <f t="shared" si="261"/>
        <v>-2.8513783595336153</v>
      </c>
      <c r="BF245">
        <f t="shared" si="262"/>
        <v>-6.8430222316158877</v>
      </c>
      <c r="BG245">
        <f t="shared" si="270"/>
        <v>3.4851773984570276</v>
      </c>
      <c r="BH245">
        <f t="shared" si="270"/>
        <v>3.4851785051789328</v>
      </c>
      <c r="BI245">
        <f t="shared" si="270"/>
        <v>3.4851715909400314</v>
      </c>
      <c r="BJ245">
        <f t="shared" si="270"/>
        <v>3.4852147878892019</v>
      </c>
      <c r="BK245">
        <f t="shared" si="270"/>
        <v>3.4849449243800343</v>
      </c>
      <c r="BL245">
        <f t="shared" si="270"/>
        <v>3.4866312655255993</v>
      </c>
      <c r="BM245">
        <f t="shared" si="270"/>
        <v>3.4761100543866204</v>
      </c>
      <c r="BN245">
        <f t="shared" si="263"/>
        <v>3.5424445367159434</v>
      </c>
    </row>
    <row r="246" spans="1:66" ht="12.95" customHeight="1">
      <c r="A246" s="47" t="s">
        <v>127</v>
      </c>
      <c r="B246" s="48" t="s">
        <v>49</v>
      </c>
      <c r="C246" s="51">
        <v>52513.411800000002</v>
      </c>
      <c r="D246" s="51">
        <v>2.0000000000000001E-4</v>
      </c>
      <c r="E246" s="58">
        <f t="shared" si="235"/>
        <v>24202.011431042021</v>
      </c>
      <c r="F246">
        <f t="shared" si="236"/>
        <v>24202</v>
      </c>
      <c r="G246">
        <f t="shared" si="237"/>
        <v>4.1323460027342662E-3</v>
      </c>
      <c r="H246" s="116"/>
      <c r="I246" s="116"/>
      <c r="J246" s="117"/>
      <c r="K246" s="116">
        <f t="shared" si="268"/>
        <v>4.1323460027342662E-3</v>
      </c>
      <c r="L246" s="116"/>
      <c r="M246" s="116"/>
      <c r="N246" s="118"/>
      <c r="O246" s="40"/>
      <c r="P246" s="116"/>
      <c r="Q246" s="293">
        <f t="shared" si="238"/>
        <v>37494.911800000002</v>
      </c>
      <c r="R246" s="8">
        <f t="shared" si="239"/>
        <v>1.7076283486313868E-5</v>
      </c>
      <c r="S246" s="116">
        <v>1</v>
      </c>
      <c r="T246" s="167">
        <f t="shared" si="240"/>
        <v>1.7076283486313868E-5</v>
      </c>
      <c r="U246" s="116"/>
      <c r="V246" s="116"/>
      <c r="W246" s="25"/>
      <c r="X246" s="252"/>
      <c r="Y246" s="41"/>
      <c r="Z246">
        <f t="shared" si="241"/>
        <v>24202</v>
      </c>
      <c r="AA246" s="246">
        <f t="shared" si="242"/>
        <v>3.0715851583820244E-3</v>
      </c>
      <c r="AB246" s="247">
        <f t="shared" si="243"/>
        <v>1.0607608443522418E-3</v>
      </c>
      <c r="AC246" s="247">
        <f t="shared" si="244"/>
        <v>4.1323460027342662E-3</v>
      </c>
      <c r="AD246" s="248">
        <f t="shared" si="245"/>
        <v>1.1252135689108809E-6</v>
      </c>
      <c r="AH246">
        <f t="shared" si="246"/>
        <v>9.5481753765409849E-3</v>
      </c>
      <c r="AI246">
        <f t="shared" si="247"/>
        <v>0.51607597979740305</v>
      </c>
      <c r="AJ246">
        <f t="shared" si="248"/>
        <v>0.87061881217374637</v>
      </c>
      <c r="AK246">
        <f t="shared" si="249"/>
        <v>7.6925565782491753E-2</v>
      </c>
      <c r="AL246">
        <f t="shared" si="250"/>
        <v>2.9839495735406123</v>
      </c>
      <c r="AM246">
        <f t="shared" si="251"/>
        <v>12.660602626653192</v>
      </c>
      <c r="AN246">
        <f t="shared" si="269"/>
        <v>2.8732030472562169</v>
      </c>
      <c r="AO246">
        <f t="shared" si="269"/>
        <v>2.8711064809642295</v>
      </c>
      <c r="AP246">
        <f t="shared" si="269"/>
        <v>2.875543911087624</v>
      </c>
      <c r="AQ246">
        <f t="shared" si="269"/>
        <v>2.8661455253312975</v>
      </c>
      <c r="AR246">
        <f t="shared" si="269"/>
        <v>2.8860227336919002</v>
      </c>
      <c r="AS246">
        <f t="shared" si="269"/>
        <v>2.8438503562934536</v>
      </c>
      <c r="AT246">
        <f t="shared" si="269"/>
        <v>2.9327820223808101</v>
      </c>
      <c r="AU246">
        <f t="shared" si="252"/>
        <v>2.7422750648106282</v>
      </c>
      <c r="AV246" s="246">
        <f t="shared" si="253"/>
        <v>1.0223151815264529E-3</v>
      </c>
      <c r="AW246" s="247">
        <f t="shared" si="254"/>
        <v>3.1100308212078133E-3</v>
      </c>
      <c r="AX246" s="248">
        <f t="shared" si="255"/>
        <v>9.6722917088625452E-6</v>
      </c>
      <c r="AY246" s="247">
        <f t="shared" si="256"/>
        <v>-3.3665593969511472E-3</v>
      </c>
      <c r="BA246">
        <f t="shared" si="257"/>
        <v>-2.0492699768555715E-3</v>
      </c>
      <c r="BB246">
        <f t="shared" si="258"/>
        <v>0.83741931745641196</v>
      </c>
      <c r="BC246">
        <f t="shared" si="259"/>
        <v>-0.91083913920808568</v>
      </c>
      <c r="BD246">
        <f t="shared" si="260"/>
        <v>-4.9674154886228727E-2</v>
      </c>
      <c r="BE246">
        <f t="shared" si="261"/>
        <v>-2.845065273364118</v>
      </c>
      <c r="BF246">
        <f t="shared" si="262"/>
        <v>-6.6952459142045786</v>
      </c>
      <c r="BG246">
        <f t="shared" si="270"/>
        <v>3.4926077863983394</v>
      </c>
      <c r="BH246">
        <f t="shared" si="270"/>
        <v>3.4926088971024303</v>
      </c>
      <c r="BI246">
        <f t="shared" si="270"/>
        <v>3.4926019392964305</v>
      </c>
      <c r="BJ246">
        <f t="shared" si="270"/>
        <v>3.492645525512958</v>
      </c>
      <c r="BK246">
        <f t="shared" si="270"/>
        <v>3.4923724971354893</v>
      </c>
      <c r="BL246">
        <f t="shared" si="270"/>
        <v>3.4940832247535711</v>
      </c>
      <c r="BM246">
        <f t="shared" si="270"/>
        <v>3.4833817245253473</v>
      </c>
      <c r="BN246">
        <f t="shared" si="263"/>
        <v>3.5510626708792685</v>
      </c>
    </row>
    <row r="247" spans="1:66" ht="12.95" customHeight="1">
      <c r="A247" s="37" t="s">
        <v>119</v>
      </c>
      <c r="B247" s="38" t="s">
        <v>45</v>
      </c>
      <c r="C247" s="37">
        <v>52525.698700000001</v>
      </c>
      <c r="D247" s="37" t="s">
        <v>124</v>
      </c>
      <c r="E247" s="58">
        <f t="shared" si="235"/>
        <v>24235.999889428043</v>
      </c>
      <c r="F247">
        <f t="shared" si="236"/>
        <v>24236</v>
      </c>
      <c r="G247">
        <f t="shared" si="237"/>
        <v>-3.9971993828658015E-5</v>
      </c>
      <c r="H247" s="116"/>
      <c r="I247" s="116"/>
      <c r="J247" s="117"/>
      <c r="K247" s="116">
        <f t="shared" si="268"/>
        <v>-3.9971993828658015E-5</v>
      </c>
      <c r="L247" s="116"/>
      <c r="M247" s="116"/>
      <c r="N247" s="118"/>
      <c r="O247" s="40"/>
      <c r="P247" s="116"/>
      <c r="Q247" s="293">
        <f t="shared" si="238"/>
        <v>37507.198700000001</v>
      </c>
      <c r="R247" s="8">
        <f t="shared" si="239"/>
        <v>1.5977602906382744E-9</v>
      </c>
      <c r="S247" s="116">
        <v>1</v>
      </c>
      <c r="T247" s="167">
        <f t="shared" si="240"/>
        <v>1.5977602906382744E-9</v>
      </c>
      <c r="U247" s="116"/>
      <c r="W247" s="25"/>
      <c r="X247" s="252"/>
      <c r="Y247" s="41"/>
      <c r="Z247">
        <f t="shared" si="241"/>
        <v>24236</v>
      </c>
      <c r="AA247" s="246">
        <f t="shared" si="242"/>
        <v>3.042499625246475E-3</v>
      </c>
      <c r="AB247" s="247">
        <f t="shared" si="243"/>
        <v>-3.082471619075133E-3</v>
      </c>
      <c r="AC247" s="247">
        <f t="shared" si="244"/>
        <v>-3.9971993828658015E-5</v>
      </c>
      <c r="AD247" s="248">
        <f t="shared" si="245"/>
        <v>9.5016312824036717E-6</v>
      </c>
      <c r="AH247">
        <f t="shared" si="246"/>
        <v>9.5344133536094163E-3</v>
      </c>
      <c r="AI247">
        <f t="shared" si="247"/>
        <v>0.51589170406750706</v>
      </c>
      <c r="AJ247">
        <f t="shared" si="248"/>
        <v>0.8694287703339959</v>
      </c>
      <c r="AK247">
        <f t="shared" si="249"/>
        <v>7.5757229419625788E-2</v>
      </c>
      <c r="AL247">
        <f t="shared" si="250"/>
        <v>2.9863634098890603</v>
      </c>
      <c r="AM247">
        <f t="shared" si="251"/>
        <v>12.85828829004323</v>
      </c>
      <c r="AN247">
        <f t="shared" si="269"/>
        <v>2.8772810747137085</v>
      </c>
      <c r="AO247">
        <f t="shared" si="269"/>
        <v>2.8751998932588783</v>
      </c>
      <c r="AP247">
        <f t="shared" si="269"/>
        <v>2.8795998690671833</v>
      </c>
      <c r="AQ247">
        <f t="shared" si="269"/>
        <v>2.8702913286228728</v>
      </c>
      <c r="AR247">
        <f t="shared" si="269"/>
        <v>2.8899570664724394</v>
      </c>
      <c r="AS247">
        <f t="shared" si="269"/>
        <v>2.8482825626072859</v>
      </c>
      <c r="AT247">
        <f t="shared" si="269"/>
        <v>2.9360764584422911</v>
      </c>
      <c r="AU247">
        <f t="shared" si="252"/>
        <v>2.7482870281548619</v>
      </c>
      <c r="AV247" s="246">
        <f t="shared" si="253"/>
        <v>1.0040704679596672E-3</v>
      </c>
      <c r="AW247" s="247">
        <f t="shared" si="254"/>
        <v>-1.0440424617883253E-3</v>
      </c>
      <c r="AX247" s="248">
        <f t="shared" si="255"/>
        <v>1.0900246620170267E-6</v>
      </c>
      <c r="AY247" s="247">
        <f t="shared" si="256"/>
        <v>-7.5359561901512662E-3</v>
      </c>
      <c r="BA247">
        <f t="shared" si="257"/>
        <v>-2.0384291572868077E-3</v>
      </c>
      <c r="BB247">
        <f t="shared" si="258"/>
        <v>0.83785218561087382</v>
      </c>
      <c r="BC247">
        <f t="shared" si="259"/>
        <v>-0.90725852261777695</v>
      </c>
      <c r="BD247">
        <f t="shared" si="260"/>
        <v>-5.1069426165069515E-2</v>
      </c>
      <c r="BE247">
        <f t="shared" si="261"/>
        <v>-2.8364718625260794</v>
      </c>
      <c r="BF247">
        <f t="shared" si="262"/>
        <v>-6.5038485710714493</v>
      </c>
      <c r="BG247">
        <f t="shared" si="270"/>
        <v>3.5027175936266697</v>
      </c>
      <c r="BH247">
        <f t="shared" si="270"/>
        <v>3.5027187082332887</v>
      </c>
      <c r="BI247">
        <f t="shared" si="270"/>
        <v>3.5027116996774397</v>
      </c>
      <c r="BJ247">
        <f t="shared" si="270"/>
        <v>3.5027557692155571</v>
      </c>
      <c r="BK247">
        <f t="shared" si="270"/>
        <v>3.5024786737929987</v>
      </c>
      <c r="BL247">
        <f t="shared" si="270"/>
        <v>3.5042214457394958</v>
      </c>
      <c r="BM247">
        <f t="shared" si="270"/>
        <v>3.4932792820953842</v>
      </c>
      <c r="BN247">
        <f t="shared" si="263"/>
        <v>3.5627833333413914</v>
      </c>
    </row>
    <row r="248" spans="1:66" ht="12.95" customHeight="1">
      <c r="A248" s="77" t="s">
        <v>128</v>
      </c>
      <c r="B248" s="38" t="s">
        <v>45</v>
      </c>
      <c r="C248" s="37">
        <v>52541.968999999997</v>
      </c>
      <c r="D248" s="37" t="s">
        <v>79</v>
      </c>
      <c r="E248" s="58">
        <f t="shared" si="235"/>
        <v>24281.007370117077</v>
      </c>
      <c r="F248">
        <f t="shared" si="236"/>
        <v>24281</v>
      </c>
      <c r="G248">
        <f t="shared" si="237"/>
        <v>2.6643129967851564E-3</v>
      </c>
      <c r="H248" s="116"/>
      <c r="I248" s="116"/>
      <c r="J248" s="117">
        <f>G248</f>
        <v>2.6643129967851564E-3</v>
      </c>
      <c r="K248" s="116"/>
      <c r="L248" s="116"/>
      <c r="M248" s="116"/>
      <c r="N248" s="118"/>
      <c r="O248" s="40"/>
      <c r="P248" s="116"/>
      <c r="Q248" s="293">
        <f t="shared" si="238"/>
        <v>37523.468999999997</v>
      </c>
      <c r="R248" s="8">
        <f t="shared" si="239"/>
        <v>7.0985637448383008E-6</v>
      </c>
      <c r="S248" s="116">
        <v>1</v>
      </c>
      <c r="T248" s="167">
        <f t="shared" si="240"/>
        <v>7.0985637448383008E-6</v>
      </c>
      <c r="U248" s="116"/>
      <c r="V248" s="116"/>
      <c r="W248" s="25"/>
      <c r="X248" s="252"/>
      <c r="Y248" s="41"/>
      <c r="Z248">
        <f t="shared" si="241"/>
        <v>24281</v>
      </c>
      <c r="AA248" s="246">
        <f t="shared" si="242"/>
        <v>3.0037801330112584E-3</v>
      </c>
      <c r="AB248" s="247">
        <f t="shared" si="243"/>
        <v>-3.3946713622610199E-4</v>
      </c>
      <c r="AC248" s="247">
        <f t="shared" si="244"/>
        <v>2.6643129967851564E-3</v>
      </c>
      <c r="AD248" s="248">
        <f t="shared" si="245"/>
        <v>1.1523793657755089E-7</v>
      </c>
      <c r="AH248">
        <f t="shared" si="246"/>
        <v>9.5159639813009438E-3</v>
      </c>
      <c r="AI248">
        <f t="shared" si="247"/>
        <v>0.51565235713379265</v>
      </c>
      <c r="AJ248">
        <f t="shared" si="248"/>
        <v>0.86784733292517258</v>
      </c>
      <c r="AK248">
        <f t="shared" si="249"/>
        <v>7.4211595117938595E-2</v>
      </c>
      <c r="AL248">
        <f t="shared" si="250"/>
        <v>2.98955536303313</v>
      </c>
      <c r="AM248">
        <f t="shared" si="251"/>
        <v>13.129318151937772</v>
      </c>
      <c r="AN248">
        <f t="shared" si="269"/>
        <v>2.8826758989058914</v>
      </c>
      <c r="AO248">
        <f t="shared" si="269"/>
        <v>2.8806160542265049</v>
      </c>
      <c r="AP248">
        <f t="shared" si="269"/>
        <v>2.8849646424008686</v>
      </c>
      <c r="AQ248">
        <f t="shared" si="269"/>
        <v>2.8757782975990418</v>
      </c>
      <c r="AR248">
        <f t="shared" si="269"/>
        <v>2.8951584310887055</v>
      </c>
      <c r="AS248">
        <f t="shared" si="269"/>
        <v>2.8541520550278361</v>
      </c>
      <c r="AT248">
        <f t="shared" si="269"/>
        <v>2.9404263213008708</v>
      </c>
      <c r="AU248">
        <f t="shared" si="252"/>
        <v>2.7562440384634059</v>
      </c>
      <c r="AV248" s="246">
        <f t="shared" si="253"/>
        <v>9.800283578417987E-4</v>
      </c>
      <c r="AW248" s="247">
        <f t="shared" si="254"/>
        <v>1.6842846389433577E-3</v>
      </c>
      <c r="AX248" s="248">
        <f t="shared" si="255"/>
        <v>2.8368147449805569E-6</v>
      </c>
      <c r="AY248" s="247">
        <f t="shared" si="256"/>
        <v>-4.8278992093463277E-3</v>
      </c>
      <c r="BA248">
        <f t="shared" si="257"/>
        <v>-2.0237517751694597E-3</v>
      </c>
      <c r="BB248">
        <f t="shared" si="258"/>
        <v>0.83844424099620651</v>
      </c>
      <c r="BC248">
        <f t="shared" si="259"/>
        <v>-0.90241050899160857</v>
      </c>
      <c r="BD248">
        <f t="shared" si="260"/>
        <v>-5.2912538520734569E-2</v>
      </c>
      <c r="BE248">
        <f t="shared" si="261"/>
        <v>-2.8250843302907453</v>
      </c>
      <c r="BF248">
        <f t="shared" si="262"/>
        <v>-6.2661094756183022</v>
      </c>
      <c r="BG248">
        <f t="shared" si="270"/>
        <v>3.5161063949533879</v>
      </c>
      <c r="BH248">
        <f t="shared" si="270"/>
        <v>3.5161075120816401</v>
      </c>
      <c r="BI248">
        <f t="shared" si="270"/>
        <v>3.5161004513338217</v>
      </c>
      <c r="BJ248">
        <f t="shared" si="270"/>
        <v>3.5161450787324662</v>
      </c>
      <c r="BK248">
        <f t="shared" si="270"/>
        <v>3.5158630247845006</v>
      </c>
      <c r="BL248">
        <f t="shared" si="270"/>
        <v>3.5176461879183294</v>
      </c>
      <c r="BM248">
        <f t="shared" si="270"/>
        <v>3.5063937131826419</v>
      </c>
      <c r="BN248">
        <f t="shared" si="263"/>
        <v>3.5782959748353766</v>
      </c>
    </row>
    <row r="249" spans="1:66" ht="12.95" customHeight="1">
      <c r="A249" s="77" t="s">
        <v>128</v>
      </c>
      <c r="B249" s="38" t="s">
        <v>45</v>
      </c>
      <c r="C249" s="37">
        <v>52542.150500000003</v>
      </c>
      <c r="D249" s="37" t="s">
        <v>79</v>
      </c>
      <c r="E249" s="58">
        <f t="shared" si="235"/>
        <v>24281.509441851791</v>
      </c>
      <c r="F249">
        <f t="shared" si="236"/>
        <v>24281.5</v>
      </c>
      <c r="G249">
        <f t="shared" si="237"/>
        <v>3.4132495056837797E-3</v>
      </c>
      <c r="H249" s="116"/>
      <c r="I249" s="116"/>
      <c r="J249" s="117">
        <f>G249</f>
        <v>3.4132495056837797E-3</v>
      </c>
      <c r="K249" s="116"/>
      <c r="L249" s="116"/>
      <c r="M249" s="116"/>
      <c r="N249" s="118"/>
      <c r="O249" s="40"/>
      <c r="P249" s="116"/>
      <c r="Q249" s="293">
        <f t="shared" si="238"/>
        <v>37523.650500000003</v>
      </c>
      <c r="R249" s="8">
        <f t="shared" si="239"/>
        <v>1.1650272188050567E-5</v>
      </c>
      <c r="S249" s="116">
        <v>1</v>
      </c>
      <c r="T249" s="167">
        <f t="shared" si="240"/>
        <v>1.1650272188050567E-5</v>
      </c>
      <c r="W249" s="25"/>
      <c r="X249" s="252"/>
      <c r="Y249" s="41"/>
      <c r="Z249">
        <f t="shared" si="241"/>
        <v>24281.5</v>
      </c>
      <c r="AA249" s="246">
        <f t="shared" si="242"/>
        <v>3.0033484860133705E-3</v>
      </c>
      <c r="AB249" s="247">
        <f t="shared" si="243"/>
        <v>4.0990101967040924E-4</v>
      </c>
      <c r="AC249" s="247">
        <f t="shared" si="244"/>
        <v>3.4132495056837797E-3</v>
      </c>
      <c r="AD249" s="248">
        <f t="shared" si="245"/>
        <v>1.6801884592684122E-7</v>
      </c>
      <c r="AH249">
        <f t="shared" si="246"/>
        <v>9.5157574874862576E-3</v>
      </c>
      <c r="AI249">
        <f t="shared" si="247"/>
        <v>0.51564972676666243</v>
      </c>
      <c r="AJ249">
        <f t="shared" si="248"/>
        <v>0.86782972058992847</v>
      </c>
      <c r="AK249">
        <f t="shared" si="249"/>
        <v>7.4194425793257926E-2</v>
      </c>
      <c r="AL249">
        <f t="shared" si="250"/>
        <v>2.9895908112866949</v>
      </c>
      <c r="AM249">
        <f t="shared" si="251"/>
        <v>13.132391858498325</v>
      </c>
      <c r="AN249">
        <f t="shared" si="269"/>
        <v>2.8827358251647923</v>
      </c>
      <c r="AO249">
        <f t="shared" si="269"/>
        <v>2.880676223778817</v>
      </c>
      <c r="AP249">
        <f t="shared" si="269"/>
        <v>2.8850242294122026</v>
      </c>
      <c r="AQ249">
        <f t="shared" si="269"/>
        <v>2.8758392632180598</v>
      </c>
      <c r="AR249">
        <f t="shared" si="269"/>
        <v>2.8952161870203268</v>
      </c>
      <c r="AS249">
        <f t="shared" si="269"/>
        <v>2.8542172927845093</v>
      </c>
      <c r="AT249">
        <f t="shared" si="269"/>
        <v>2.9404745871822442</v>
      </c>
      <c r="AU249">
        <f t="shared" si="252"/>
        <v>2.7563324496890567</v>
      </c>
      <c r="AV249" s="246">
        <f t="shared" si="253"/>
        <v>9.7976189494508852E-4</v>
      </c>
      <c r="AW249" s="247">
        <f t="shared" si="254"/>
        <v>2.4334876107386912E-3</v>
      </c>
      <c r="AX249" s="248">
        <f t="shared" si="255"/>
        <v>5.9218619516187039E-6</v>
      </c>
      <c r="AY249" s="247">
        <f t="shared" si="256"/>
        <v>-4.078921390734196E-3</v>
      </c>
      <c r="BA249">
        <f t="shared" si="257"/>
        <v>-2.023586591068282E-3</v>
      </c>
      <c r="BB249">
        <f t="shared" si="258"/>
        <v>0.83845094202859904</v>
      </c>
      <c r="BC249">
        <f t="shared" si="259"/>
        <v>-0.90235594446351874</v>
      </c>
      <c r="BD249">
        <f t="shared" si="260"/>
        <v>-5.2932994139316521E-2</v>
      </c>
      <c r="BE249">
        <f t="shared" si="261"/>
        <v>-2.8249577112031927</v>
      </c>
      <c r="BF249">
        <f t="shared" si="262"/>
        <v>-6.2635613828831085</v>
      </c>
      <c r="BG249">
        <f t="shared" si="270"/>
        <v>3.5162552128751083</v>
      </c>
      <c r="BH249">
        <f t="shared" si="270"/>
        <v>3.5162563300146732</v>
      </c>
      <c r="BI249">
        <f t="shared" si="270"/>
        <v>3.5162492687822309</v>
      </c>
      <c r="BJ249">
        <f t="shared" si="270"/>
        <v>3.5162939018554149</v>
      </c>
      <c r="BK249">
        <f t="shared" si="270"/>
        <v>3.5160117955455585</v>
      </c>
      <c r="BL249">
        <f t="shared" si="270"/>
        <v>3.5177953943849567</v>
      </c>
      <c r="BM249">
        <f t="shared" si="270"/>
        <v>3.5065395252111382</v>
      </c>
      <c r="BN249">
        <f t="shared" si="263"/>
        <v>3.5784683375186432</v>
      </c>
    </row>
    <row r="250" spans="1:66" ht="12.95" customHeight="1">
      <c r="A250" s="37" t="s">
        <v>119</v>
      </c>
      <c r="B250" s="38" t="s">
        <v>45</v>
      </c>
      <c r="C250" s="37">
        <v>52584.622300000003</v>
      </c>
      <c r="D250" s="37" t="s">
        <v>124</v>
      </c>
      <c r="E250" s="58">
        <f t="shared" si="235"/>
        <v>24398.996440759543</v>
      </c>
      <c r="F250">
        <f t="shared" si="236"/>
        <v>24399</v>
      </c>
      <c r="G250">
        <f t="shared" si="237"/>
        <v>-1.2866729957750067E-3</v>
      </c>
      <c r="H250" s="116"/>
      <c r="I250" s="116"/>
      <c r="J250" s="117"/>
      <c r="K250" s="116">
        <f t="shared" ref="K250:K255" si="271">G250</f>
        <v>-1.2866729957750067E-3</v>
      </c>
      <c r="L250" s="116"/>
      <c r="M250" s="116"/>
      <c r="N250" s="118"/>
      <c r="O250" s="40"/>
      <c r="P250" s="116"/>
      <c r="Q250" s="293">
        <f t="shared" si="238"/>
        <v>37566.122300000003</v>
      </c>
      <c r="R250" s="8">
        <f t="shared" si="239"/>
        <v>1.6555273980566304E-6</v>
      </c>
      <c r="S250" s="116">
        <v>1</v>
      </c>
      <c r="T250" s="167">
        <f t="shared" si="240"/>
        <v>1.6555273980566304E-6</v>
      </c>
      <c r="W250" s="25"/>
      <c r="X250" s="252"/>
      <c r="Y250" s="41"/>
      <c r="Z250">
        <f t="shared" si="241"/>
        <v>24399</v>
      </c>
      <c r="AA250" s="246">
        <f t="shared" si="242"/>
        <v>2.9010429352118779E-3</v>
      </c>
      <c r="AB250" s="247">
        <f t="shared" si="243"/>
        <v>-4.1877159309868846E-3</v>
      </c>
      <c r="AC250" s="247">
        <f t="shared" si="244"/>
        <v>-1.2866729957750067E-3</v>
      </c>
      <c r="AD250" s="248">
        <f t="shared" si="245"/>
        <v>1.753696471864135E-5</v>
      </c>
      <c r="AH250">
        <f t="shared" si="246"/>
        <v>9.4663200467637685E-3</v>
      </c>
      <c r="AI250">
        <f t="shared" si="247"/>
        <v>0.51504922053732727</v>
      </c>
      <c r="AJ250">
        <f t="shared" si="248"/>
        <v>0.86366598898857827</v>
      </c>
      <c r="AK250">
        <f t="shared" si="249"/>
        <v>7.0162251236303388E-2</v>
      </c>
      <c r="AL250">
        <f t="shared" si="250"/>
        <v>2.9979105201895315</v>
      </c>
      <c r="AM250">
        <f t="shared" si="251"/>
        <v>13.895659878117087</v>
      </c>
      <c r="AN250">
        <f t="shared" si="269"/>
        <v>2.8968088327429489</v>
      </c>
      <c r="AO250">
        <f t="shared" si="269"/>
        <v>2.8948101684254333</v>
      </c>
      <c r="AP250">
        <f t="shared" si="269"/>
        <v>2.899014299108198</v>
      </c>
      <c r="AQ250">
        <f t="shared" si="269"/>
        <v>2.8901658592735009</v>
      </c>
      <c r="AR250">
        <f t="shared" si="269"/>
        <v>2.908766741504258</v>
      </c>
      <c r="AS250">
        <f t="shared" si="269"/>
        <v>2.8695608381471041</v>
      </c>
      <c r="AT250">
        <f t="shared" si="269"/>
        <v>2.9517778361364249</v>
      </c>
      <c r="AU250">
        <f t="shared" si="252"/>
        <v>2.777109087716922</v>
      </c>
      <c r="AV250" s="246">
        <f t="shared" si="253"/>
        <v>9.1754947307873171E-4</v>
      </c>
      <c r="AW250" s="247">
        <f t="shared" si="254"/>
        <v>-2.2042224688537384E-3</v>
      </c>
      <c r="AX250" s="248">
        <f t="shared" si="255"/>
        <v>4.85859669219967E-6</v>
      </c>
      <c r="AY250" s="247">
        <f t="shared" si="256"/>
        <v>-8.7694995804056299E-3</v>
      </c>
      <c r="BA250">
        <f t="shared" si="257"/>
        <v>-1.9834934621331462E-3</v>
      </c>
      <c r="BB250">
        <f t="shared" si="258"/>
        <v>0.84010061237625699</v>
      </c>
      <c r="BC250">
        <f t="shared" si="259"/>
        <v>-0.88910751757585449</v>
      </c>
      <c r="BD250">
        <f t="shared" si="260"/>
        <v>-5.7725088458589535E-2</v>
      </c>
      <c r="BE250">
        <f t="shared" si="261"/>
        <v>-2.7951442874386303</v>
      </c>
      <c r="BF250">
        <f t="shared" si="262"/>
        <v>-5.7150087844456747</v>
      </c>
      <c r="BG250">
        <f t="shared" si="270"/>
        <v>3.5512614509513294</v>
      </c>
      <c r="BH250">
        <f t="shared" si="270"/>
        <v>3.551262560886741</v>
      </c>
      <c r="BI250">
        <f t="shared" si="270"/>
        <v>3.5512554428654712</v>
      </c>
      <c r="BJ250">
        <f t="shared" si="270"/>
        <v>3.5513010911528671</v>
      </c>
      <c r="BK250">
        <f t="shared" si="270"/>
        <v>3.5510083617128059</v>
      </c>
      <c r="BL250">
        <f t="shared" si="270"/>
        <v>3.5528861990136438</v>
      </c>
      <c r="BM250">
        <f t="shared" si="270"/>
        <v>3.5408663066831121</v>
      </c>
      <c r="BN250">
        <f t="shared" si="263"/>
        <v>3.6189735680862722</v>
      </c>
    </row>
    <row r="251" spans="1:66" ht="12.95" customHeight="1">
      <c r="A251" s="47" t="s">
        <v>129</v>
      </c>
      <c r="B251" s="48" t="s">
        <v>49</v>
      </c>
      <c r="C251" s="51">
        <v>52838.402000000002</v>
      </c>
      <c r="D251" s="51">
        <v>4.0000000000000002E-4</v>
      </c>
      <c r="E251" s="58">
        <f t="shared" si="235"/>
        <v>25101.010844121545</v>
      </c>
      <c r="F251">
        <f t="shared" si="236"/>
        <v>25101</v>
      </c>
      <c r="G251">
        <f t="shared" si="237"/>
        <v>3.9201730032800697E-3</v>
      </c>
      <c r="H251" s="116"/>
      <c r="I251" s="116"/>
      <c r="J251" s="117"/>
      <c r="K251" s="116">
        <f t="shared" si="271"/>
        <v>3.9201730032800697E-3</v>
      </c>
      <c r="L251" s="116"/>
      <c r="M251" s="116"/>
      <c r="N251" s="118"/>
      <c r="O251" s="40"/>
      <c r="P251" s="116"/>
      <c r="Q251" s="293">
        <f t="shared" si="238"/>
        <v>37819.902000000002</v>
      </c>
      <c r="R251" s="8">
        <f t="shared" si="239"/>
        <v>1.536775637564588E-5</v>
      </c>
      <c r="S251" s="116">
        <v>1</v>
      </c>
      <c r="T251" s="167">
        <f t="shared" si="240"/>
        <v>1.536775637564588E-5</v>
      </c>
      <c r="U251" s="116"/>
      <c r="W251" s="24"/>
      <c r="X251" s="253"/>
      <c r="Y251" s="254"/>
      <c r="Z251" s="159">
        <f t="shared" si="241"/>
        <v>25101</v>
      </c>
      <c r="AA251" s="255">
        <f t="shared" si="242"/>
        <v>2.2544416234046068E-3</v>
      </c>
      <c r="AB251" s="256">
        <f t="shared" si="243"/>
        <v>1.6657313798754628E-3</v>
      </c>
      <c r="AC251" s="256">
        <f t="shared" si="244"/>
        <v>3.9201730032800697E-3</v>
      </c>
      <c r="AD251" s="257">
        <f t="shared" si="245"/>
        <v>2.7746610299018134E-6</v>
      </c>
      <c r="AE251" s="159"/>
      <c r="AF251" s="159"/>
      <c r="AG251" s="159"/>
      <c r="AH251" s="159">
        <f t="shared" si="246"/>
        <v>9.1337980560626062E-3</v>
      </c>
      <c r="AI251" s="159">
        <f t="shared" si="247"/>
        <v>0.51217984114694137</v>
      </c>
      <c r="AJ251" s="159">
        <f t="shared" si="248"/>
        <v>0.83776454023617108</v>
      </c>
      <c r="AK251" s="159">
        <f t="shared" si="249"/>
        <v>4.6168090891616817E-2</v>
      </c>
      <c r="AL251" s="159">
        <f t="shared" si="250"/>
        <v>3.0472320925173695</v>
      </c>
      <c r="AM251" s="159">
        <f t="shared" si="251"/>
        <v>21.179566665396006</v>
      </c>
      <c r="AN251" s="159">
        <f t="shared" ref="AN251:AT260" si="272">$AU251+$AB$7*SIN(AO251)</f>
        <v>2.98053522280552</v>
      </c>
      <c r="AO251" s="159">
        <f t="shared" si="272"/>
        <v>2.9790476837900788</v>
      </c>
      <c r="AP251" s="159">
        <f t="shared" si="272"/>
        <v>2.9821232573800196</v>
      </c>
      <c r="AQ251" s="159">
        <f t="shared" si="272"/>
        <v>2.9757626161620552</v>
      </c>
      <c r="AR251" s="159">
        <f t="shared" si="272"/>
        <v>2.9889099836340289</v>
      </c>
      <c r="AS251" s="159">
        <f t="shared" si="272"/>
        <v>2.9617025004433608</v>
      </c>
      <c r="AT251" s="159">
        <f t="shared" si="272"/>
        <v>3.017881314053855</v>
      </c>
      <c r="AU251" s="159">
        <f t="shared" si="252"/>
        <v>2.9012384485302118</v>
      </c>
      <c r="AV251" s="255">
        <f t="shared" si="253"/>
        <v>5.6191146077675378E-4</v>
      </c>
      <c r="AW251" s="247">
        <f t="shared" si="254"/>
        <v>3.3582615425033161E-3</v>
      </c>
      <c r="AX251" s="248">
        <f t="shared" si="255"/>
        <v>1.1277920587856751E-5</v>
      </c>
      <c r="AY251" s="247">
        <f t="shared" si="256"/>
        <v>-3.5210948901546833E-3</v>
      </c>
      <c r="BA251" s="159">
        <f t="shared" si="257"/>
        <v>-1.6925301626278531E-3</v>
      </c>
      <c r="BB251" s="159">
        <f t="shared" si="258"/>
        <v>0.85310898867793195</v>
      </c>
      <c r="BC251" s="159">
        <f t="shared" si="259"/>
        <v>-0.79215572310267179</v>
      </c>
      <c r="BD251" s="159">
        <f t="shared" si="260"/>
        <v>-8.5574708838418403E-2</v>
      </c>
      <c r="BE251" s="159">
        <f t="shared" si="261"/>
        <v>-2.6140858320760803</v>
      </c>
      <c r="BF251" s="159">
        <f t="shared" si="262"/>
        <v>-3.7030919020761104</v>
      </c>
      <c r="BG251" s="159">
        <f t="shared" ref="BG251:BM260" si="273">$BN251+$BB$7*SIN(BH251)</f>
        <v>3.7621215313987424</v>
      </c>
      <c r="BH251" s="159">
        <f t="shared" si="273"/>
        <v>3.7621222930146336</v>
      </c>
      <c r="BI251" s="159">
        <f t="shared" si="273"/>
        <v>3.7621167863202625</v>
      </c>
      <c r="BJ251" s="159">
        <f t="shared" si="273"/>
        <v>3.7621566017377619</v>
      </c>
      <c r="BK251" s="159">
        <f t="shared" si="273"/>
        <v>3.7618687471965901</v>
      </c>
      <c r="BL251" s="159">
        <f t="shared" si="273"/>
        <v>3.7639511929082086</v>
      </c>
      <c r="BM251" s="159">
        <f t="shared" si="273"/>
        <v>3.74895488319821</v>
      </c>
      <c r="BN251" s="159">
        <f t="shared" si="263"/>
        <v>3.8609707753924476</v>
      </c>
    </row>
    <row r="252" spans="1:66" ht="12.95" customHeight="1">
      <c r="A252" s="78" t="s">
        <v>130</v>
      </c>
      <c r="B252" s="79"/>
      <c r="C252" s="75">
        <v>52852.495600000002</v>
      </c>
      <c r="D252" s="75">
        <v>2.0000000000000001E-4</v>
      </c>
      <c r="E252" s="58">
        <f t="shared" si="235"/>
        <v>25139.997060100297</v>
      </c>
      <c r="F252">
        <f t="shared" si="236"/>
        <v>25140</v>
      </c>
      <c r="G252">
        <f t="shared" si="237"/>
        <v>-1.0627800002112053E-3</v>
      </c>
      <c r="H252" s="116"/>
      <c r="I252" s="116"/>
      <c r="J252" s="117"/>
      <c r="K252" s="116">
        <f t="shared" si="271"/>
        <v>-1.0627800002112053E-3</v>
      </c>
      <c r="L252" s="116"/>
      <c r="M252" s="116"/>
      <c r="N252" s="118"/>
      <c r="O252" s="40"/>
      <c r="P252" s="116"/>
      <c r="Q252" s="293">
        <f t="shared" si="238"/>
        <v>37833.995600000002</v>
      </c>
      <c r="R252" s="8">
        <f t="shared" si="239"/>
        <v>1.1295013288489296E-6</v>
      </c>
      <c r="S252" s="116">
        <v>1</v>
      </c>
      <c r="T252" s="167">
        <f t="shared" si="240"/>
        <v>1.1295013288489296E-6</v>
      </c>
      <c r="U252" s="116"/>
      <c r="W252" s="25"/>
      <c r="X252" s="252"/>
      <c r="Y252" s="41"/>
      <c r="Z252">
        <f t="shared" si="241"/>
        <v>25140</v>
      </c>
      <c r="AA252" s="246">
        <f t="shared" si="242"/>
        <v>2.2167752382511782E-3</v>
      </c>
      <c r="AB252" s="247">
        <f t="shared" si="243"/>
        <v>-3.2795552384623835E-3</v>
      </c>
      <c r="AC252" s="247">
        <f t="shared" si="244"/>
        <v>-1.0627800002112053E-3</v>
      </c>
      <c r="AD252" s="248">
        <f t="shared" si="245"/>
        <v>1.0755482562126061E-5</v>
      </c>
      <c r="AH252">
        <f t="shared" si="246"/>
        <v>9.11349113012031E-3</v>
      </c>
      <c r="AI252">
        <f t="shared" si="247"/>
        <v>0.51205590006037927</v>
      </c>
      <c r="AJ252">
        <f t="shared" si="248"/>
        <v>0.83627417550975203</v>
      </c>
      <c r="AK252">
        <f t="shared" si="249"/>
        <v>4.4839216475239675E-2</v>
      </c>
      <c r="AL252">
        <f t="shared" si="250"/>
        <v>3.0499558520378494</v>
      </c>
      <c r="AM252">
        <f t="shared" si="251"/>
        <v>21.810017587609771</v>
      </c>
      <c r="AN252">
        <f t="shared" si="272"/>
        <v>2.9851715845146725</v>
      </c>
      <c r="AO252">
        <f t="shared" si="272"/>
        <v>2.9837191724045931</v>
      </c>
      <c r="AP252">
        <f t="shared" si="272"/>
        <v>2.9867198928030514</v>
      </c>
      <c r="AQ252">
        <f t="shared" si="272"/>
        <v>2.9805187480276834</v>
      </c>
      <c r="AR252">
        <f t="shared" si="272"/>
        <v>2.9933271325546431</v>
      </c>
      <c r="AS252">
        <f t="shared" si="272"/>
        <v>2.9668421299647312</v>
      </c>
      <c r="AT252">
        <f t="shared" si="272"/>
        <v>3.0214927010080368</v>
      </c>
      <c r="AU252">
        <f t="shared" si="252"/>
        <v>2.9081345241309502</v>
      </c>
      <c r="AV252" s="246">
        <f t="shared" si="253"/>
        <v>5.4290673460357947E-4</v>
      </c>
      <c r="AW252" s="247">
        <f t="shared" si="254"/>
        <v>-1.6056867348147848E-3</v>
      </c>
      <c r="AX252" s="248">
        <f t="shared" si="255"/>
        <v>2.5782298903601651E-6</v>
      </c>
      <c r="AY252" s="247">
        <f t="shared" si="256"/>
        <v>-8.5024026266839157E-3</v>
      </c>
      <c r="BA252">
        <f t="shared" si="257"/>
        <v>-1.6738685036475987E-3</v>
      </c>
      <c r="BB252">
        <f t="shared" si="258"/>
        <v>0.85399254790817969</v>
      </c>
      <c r="BC252">
        <f t="shared" si="259"/>
        <v>-0.78586755817826326</v>
      </c>
      <c r="BD252">
        <f t="shared" si="260"/>
        <v>-8.7073669577288418E-2</v>
      </c>
      <c r="BE252">
        <f t="shared" si="261"/>
        <v>-2.6038505605396507</v>
      </c>
      <c r="BF252">
        <f t="shared" si="262"/>
        <v>-3.6291964451012984</v>
      </c>
      <c r="BG252">
        <f t="shared" si="273"/>
        <v>3.7739384073779161</v>
      </c>
      <c r="BH252">
        <f t="shared" si="273"/>
        <v>3.7739391409765153</v>
      </c>
      <c r="BI252">
        <f t="shared" si="273"/>
        <v>3.7739337913012005</v>
      </c>
      <c r="BJ252">
        <f t="shared" si="273"/>
        <v>3.7739728036152425</v>
      </c>
      <c r="BK252">
        <f t="shared" si="273"/>
        <v>3.7736883333026876</v>
      </c>
      <c r="BL252">
        <f t="shared" si="273"/>
        <v>3.7757639992449743</v>
      </c>
      <c r="BM252">
        <f t="shared" si="273"/>
        <v>3.7606901367098913</v>
      </c>
      <c r="BN252">
        <f t="shared" si="263"/>
        <v>3.8744150646872351</v>
      </c>
    </row>
    <row r="253" spans="1:66" ht="12.95" customHeight="1">
      <c r="A253" s="37" t="s">
        <v>131</v>
      </c>
      <c r="B253" s="38" t="s">
        <v>45</v>
      </c>
      <c r="C253" s="37">
        <v>52884.669300000001</v>
      </c>
      <c r="D253" s="37" t="s">
        <v>124</v>
      </c>
      <c r="E253" s="58">
        <f t="shared" si="235"/>
        <v>25228.997089690714</v>
      </c>
      <c r="F253">
        <f t="shared" si="236"/>
        <v>25229</v>
      </c>
      <c r="G253">
        <f t="shared" si="237"/>
        <v>-1.0520829964661971E-3</v>
      </c>
      <c r="H253" s="116"/>
      <c r="I253" s="116"/>
      <c r="J253" s="117"/>
      <c r="K253" s="116">
        <f t="shared" si="271"/>
        <v>-1.0520829964661971E-3</v>
      </c>
      <c r="L253" s="116"/>
      <c r="M253" s="116"/>
      <c r="N253" s="118"/>
      <c r="O253" s="40"/>
      <c r="P253" s="116"/>
      <c r="Q253" s="293">
        <f t="shared" si="238"/>
        <v>37866.169300000001</v>
      </c>
      <c r="R253" s="8">
        <f t="shared" si="239"/>
        <v>1.106878631453292E-6</v>
      </c>
      <c r="S253" s="116">
        <v>1</v>
      </c>
      <c r="T253" s="167">
        <f t="shared" si="240"/>
        <v>1.106878631453292E-6</v>
      </c>
      <c r="U253" s="116"/>
      <c r="V253" s="116"/>
      <c r="W253" s="25"/>
      <c r="X253" s="252"/>
      <c r="Y253" s="41"/>
      <c r="Z253">
        <f t="shared" si="241"/>
        <v>25229</v>
      </c>
      <c r="AA253" s="246">
        <f t="shared" si="242"/>
        <v>2.1301431809203231E-3</v>
      </c>
      <c r="AB253" s="247">
        <f t="shared" si="243"/>
        <v>-3.1822261773865202E-3</v>
      </c>
      <c r="AC253" s="247">
        <f t="shared" si="244"/>
        <v>-1.0520829964661971E-3</v>
      </c>
      <c r="AD253" s="248">
        <f t="shared" si="245"/>
        <v>1.0126563444044025E-5</v>
      </c>
      <c r="AH253">
        <f t="shared" si="246"/>
        <v>9.0664390105828115E-3</v>
      </c>
      <c r="AI253">
        <f t="shared" si="247"/>
        <v>0.51178683993625707</v>
      </c>
      <c r="AJ253">
        <f t="shared" si="248"/>
        <v>0.83285280756613855</v>
      </c>
      <c r="AK253">
        <f t="shared" si="249"/>
        <v>4.1808017658986465E-2</v>
      </c>
      <c r="AL253">
        <f t="shared" si="250"/>
        <v>3.0561663043855161</v>
      </c>
      <c r="AM253">
        <f t="shared" si="251"/>
        <v>23.397740788446161</v>
      </c>
      <c r="AN253">
        <f t="shared" si="272"/>
        <v>2.9957470511041491</v>
      </c>
      <c r="AO253">
        <f t="shared" si="272"/>
        <v>2.994377132492148</v>
      </c>
      <c r="AP253">
        <f t="shared" si="272"/>
        <v>2.9972028678464038</v>
      </c>
      <c r="AQ253">
        <f t="shared" si="272"/>
        <v>2.991372915956148</v>
      </c>
      <c r="AR253">
        <f t="shared" si="272"/>
        <v>3.0033956447818193</v>
      </c>
      <c r="AS253">
        <f t="shared" si="272"/>
        <v>2.9785779058219659</v>
      </c>
      <c r="AT253">
        <f t="shared" si="272"/>
        <v>3.0297141335423552</v>
      </c>
      <c r="AU253">
        <f t="shared" si="252"/>
        <v>2.9238717222967376</v>
      </c>
      <c r="AV253" s="246">
        <f t="shared" si="253"/>
        <v>4.9980881644334871E-4</v>
      </c>
      <c r="AW253" s="247">
        <f t="shared" si="254"/>
        <v>-1.5518918129095458E-3</v>
      </c>
      <c r="AX253" s="248">
        <f t="shared" si="255"/>
        <v>2.4083681989756766E-6</v>
      </c>
      <c r="AY253" s="247">
        <f t="shared" si="256"/>
        <v>-8.488187642572035E-3</v>
      </c>
      <c r="BA253">
        <f t="shared" si="257"/>
        <v>-1.6303343644769744E-3</v>
      </c>
      <c r="BB253">
        <f t="shared" si="258"/>
        <v>0.85607332124048696</v>
      </c>
      <c r="BC253">
        <f t="shared" si="259"/>
        <v>-0.77115892316027879</v>
      </c>
      <c r="BD253">
        <f t="shared" si="260"/>
        <v>-9.0471604060367652E-2</v>
      </c>
      <c r="BE253">
        <f t="shared" si="261"/>
        <v>-2.5804122787740318</v>
      </c>
      <c r="BF253">
        <f t="shared" si="262"/>
        <v>-3.4698918187638608</v>
      </c>
      <c r="BG253">
        <f t="shared" si="273"/>
        <v>3.8009517601354395</v>
      </c>
      <c r="BH253">
        <f t="shared" si="273"/>
        <v>3.8009524290746888</v>
      </c>
      <c r="BI253">
        <f t="shared" si="273"/>
        <v>3.8009474505754133</v>
      </c>
      <c r="BJ253">
        <f t="shared" si="273"/>
        <v>3.8009845029133511</v>
      </c>
      <c r="BK253">
        <f t="shared" si="273"/>
        <v>3.8007087674551312</v>
      </c>
      <c r="BL253">
        <f t="shared" si="273"/>
        <v>3.8027621463420194</v>
      </c>
      <c r="BM253">
        <f t="shared" si="273"/>
        <v>3.7875480528405543</v>
      </c>
      <c r="BN253">
        <f t="shared" si="263"/>
        <v>3.9050956223086732</v>
      </c>
    </row>
    <row r="254" spans="1:66" ht="12.95" customHeight="1">
      <c r="A254" s="53" t="s">
        <v>132</v>
      </c>
      <c r="B254" s="53" t="s">
        <v>49</v>
      </c>
      <c r="C254" s="54">
        <v>52903.467600000004</v>
      </c>
      <c r="D254" s="54" t="s">
        <v>76</v>
      </c>
      <c r="E254" s="58">
        <f t="shared" si="235"/>
        <v>25280.997613604653</v>
      </c>
      <c r="F254">
        <f t="shared" si="236"/>
        <v>25281</v>
      </c>
      <c r="G254">
        <f t="shared" si="237"/>
        <v>-8.6268699669744819E-4</v>
      </c>
      <c r="H254" s="116"/>
      <c r="I254" s="116"/>
      <c r="J254" s="117"/>
      <c r="K254" s="116">
        <f t="shared" si="271"/>
        <v>-8.6268699669744819E-4</v>
      </c>
      <c r="L254" s="116"/>
      <c r="M254" s="116"/>
      <c r="N254" s="118"/>
      <c r="O254" s="40">
        <f ca="1">+C$11+C$12*F254</f>
        <v>2.0799351134422397E-2</v>
      </c>
      <c r="P254" s="116"/>
      <c r="Q254" s="293">
        <f t="shared" si="238"/>
        <v>37884.967600000004</v>
      </c>
      <c r="R254" s="8">
        <f t="shared" ca="1" si="239"/>
        <v>4.6924389599409017E-4</v>
      </c>
      <c r="S254" s="116">
        <v>1</v>
      </c>
      <c r="T254" s="167">
        <f t="shared" ca="1" si="240"/>
        <v>4.6924389599409017E-4</v>
      </c>
      <c r="U254" s="116"/>
      <c r="V254" s="116"/>
      <c r="W254" s="25"/>
      <c r="X254" s="252"/>
      <c r="Y254" s="41"/>
      <c r="Z254">
        <f t="shared" si="241"/>
        <v>25281</v>
      </c>
      <c r="AA254" s="246">
        <f t="shared" si="242"/>
        <v>2.0790935953066535E-3</v>
      </c>
      <c r="AB254" s="247">
        <f t="shared" si="243"/>
        <v>-2.9417805920041017E-3</v>
      </c>
      <c r="AC254" s="247">
        <f t="shared" ca="1" si="244"/>
        <v>-2.1662038131119846E-2</v>
      </c>
      <c r="AD254" s="248">
        <f t="shared" si="245"/>
        <v>8.6540730514920038E-6</v>
      </c>
      <c r="AH254">
        <f t="shared" si="246"/>
        <v>9.0384921021402134E-3</v>
      </c>
      <c r="AI254">
        <f t="shared" si="247"/>
        <v>0.5116384810646506</v>
      </c>
      <c r="AJ254">
        <f t="shared" si="248"/>
        <v>0.83084074357552073</v>
      </c>
      <c r="AK254">
        <f t="shared" si="249"/>
        <v>4.0037817412520431E-2</v>
      </c>
      <c r="AL254">
        <f t="shared" si="250"/>
        <v>3.0597916253071586</v>
      </c>
      <c r="AM254">
        <f t="shared" si="251"/>
        <v>24.435935377171745</v>
      </c>
      <c r="AN254">
        <f t="shared" si="272"/>
        <v>3.0019229328884576</v>
      </c>
      <c r="AO254">
        <f t="shared" si="272"/>
        <v>3.000602660278997</v>
      </c>
      <c r="AP254">
        <f t="shared" si="272"/>
        <v>3.0033235759816006</v>
      </c>
      <c r="AQ254">
        <f t="shared" si="272"/>
        <v>2.997714961532564</v>
      </c>
      <c r="AR254">
        <f t="shared" si="272"/>
        <v>3.0092711994870647</v>
      </c>
      <c r="AS254">
        <f t="shared" si="272"/>
        <v>2.9854390036377341</v>
      </c>
      <c r="AT254">
        <f t="shared" si="272"/>
        <v>3.0345054159074176</v>
      </c>
      <c r="AU254">
        <f t="shared" si="252"/>
        <v>2.9330664897643888</v>
      </c>
      <c r="AV254" s="246">
        <f t="shared" si="253"/>
        <v>4.7479883463297191E-4</v>
      </c>
      <c r="AW254" s="247">
        <f t="shared" si="254"/>
        <v>-1.3374858313304201E-3</v>
      </c>
      <c r="AX254" s="248">
        <f t="shared" si="255"/>
        <v>1.788868349009625E-6</v>
      </c>
      <c r="AY254" s="247">
        <f t="shared" si="256"/>
        <v>-8.2968843381639804E-3</v>
      </c>
      <c r="BA254">
        <f t="shared" si="257"/>
        <v>-1.6042947606736816E-3</v>
      </c>
      <c r="BB254">
        <f t="shared" si="258"/>
        <v>0.85733068215526498</v>
      </c>
      <c r="BC254">
        <f t="shared" si="259"/>
        <v>-0.76233379330436768</v>
      </c>
      <c r="BD254">
        <f t="shared" si="260"/>
        <v>-9.2441688353891355E-2</v>
      </c>
      <c r="BE254">
        <f t="shared" si="261"/>
        <v>-2.5666643319293541</v>
      </c>
      <c r="BF254">
        <f t="shared" si="262"/>
        <v>-3.3823410564263372</v>
      </c>
      <c r="BG254">
        <f t="shared" si="273"/>
        <v>3.8167657429271618</v>
      </c>
      <c r="BH254">
        <f t="shared" si="273"/>
        <v>3.8167663739714675</v>
      </c>
      <c r="BI254">
        <f t="shared" si="273"/>
        <v>3.8167616186217943</v>
      </c>
      <c r="BJ254">
        <f t="shared" si="273"/>
        <v>3.816797453874079</v>
      </c>
      <c r="BK254">
        <f t="shared" si="273"/>
        <v>3.8165274327367973</v>
      </c>
      <c r="BL254">
        <f t="shared" si="273"/>
        <v>3.8185635013554657</v>
      </c>
      <c r="BM254">
        <f t="shared" si="273"/>
        <v>3.8032912976881845</v>
      </c>
      <c r="BN254">
        <f t="shared" si="263"/>
        <v>3.9230213413683903</v>
      </c>
    </row>
    <row r="255" spans="1:66" ht="12.95" customHeight="1">
      <c r="A255" s="75" t="s">
        <v>133</v>
      </c>
      <c r="B255" s="76" t="s">
        <v>49</v>
      </c>
      <c r="C255" s="75">
        <v>52903.467640000003</v>
      </c>
      <c r="D255" s="75">
        <v>1.1999999999999999E-3</v>
      </c>
      <c r="E255" s="58">
        <f t="shared" si="235"/>
        <v>25280.997724254066</v>
      </c>
      <c r="F255">
        <f t="shared" si="236"/>
        <v>25281</v>
      </c>
      <c r="G255">
        <f t="shared" si="237"/>
        <v>-8.2268699770793319E-4</v>
      </c>
      <c r="H255" s="116"/>
      <c r="I255" s="116"/>
      <c r="J255" s="117"/>
      <c r="K255" s="116">
        <f t="shared" si="271"/>
        <v>-8.2268699770793319E-4</v>
      </c>
      <c r="L255" s="116"/>
      <c r="M255" s="116"/>
      <c r="N255" s="118"/>
      <c r="O255" s="40"/>
      <c r="P255" s="116"/>
      <c r="Q255" s="293">
        <f t="shared" si="238"/>
        <v>37884.967640000003</v>
      </c>
      <c r="R255" s="8">
        <f t="shared" si="239"/>
        <v>6.7681389619769287E-7</v>
      </c>
      <c r="S255" s="116">
        <v>1</v>
      </c>
      <c r="T255" s="167">
        <f t="shared" si="240"/>
        <v>6.7681389619769287E-7</v>
      </c>
      <c r="U255" s="116"/>
      <c r="V255" s="116"/>
      <c r="W255" s="25"/>
      <c r="X255" s="252"/>
      <c r="Y255" s="41"/>
      <c r="Z255">
        <f t="shared" si="241"/>
        <v>25281</v>
      </c>
      <c r="AA255" s="246">
        <f t="shared" si="242"/>
        <v>2.0790935953066535E-3</v>
      </c>
      <c r="AB255" s="247">
        <f t="shared" si="243"/>
        <v>-2.9017805930145867E-3</v>
      </c>
      <c r="AC255" s="247">
        <f t="shared" si="244"/>
        <v>-8.2268699770793319E-4</v>
      </c>
      <c r="AD255" s="248">
        <f t="shared" si="245"/>
        <v>8.4203306099960862E-6</v>
      </c>
      <c r="AH255">
        <f t="shared" si="246"/>
        <v>9.0384921021402134E-3</v>
      </c>
      <c r="AI255">
        <f t="shared" si="247"/>
        <v>0.5116384810646506</v>
      </c>
      <c r="AJ255">
        <f t="shared" si="248"/>
        <v>0.83084074357552073</v>
      </c>
      <c r="AK255">
        <f t="shared" si="249"/>
        <v>4.0037817412520431E-2</v>
      </c>
      <c r="AL255">
        <f t="shared" si="250"/>
        <v>3.0597916253071586</v>
      </c>
      <c r="AM255">
        <f t="shared" si="251"/>
        <v>24.435935377171745</v>
      </c>
      <c r="AN255">
        <f t="shared" si="272"/>
        <v>3.0019229328884576</v>
      </c>
      <c r="AO255">
        <f t="shared" si="272"/>
        <v>3.000602660278997</v>
      </c>
      <c r="AP255">
        <f t="shared" si="272"/>
        <v>3.0033235759816006</v>
      </c>
      <c r="AQ255">
        <f t="shared" si="272"/>
        <v>2.997714961532564</v>
      </c>
      <c r="AR255">
        <f t="shared" si="272"/>
        <v>3.0092711994870647</v>
      </c>
      <c r="AS255">
        <f t="shared" si="272"/>
        <v>2.9854390036377341</v>
      </c>
      <c r="AT255">
        <f t="shared" si="272"/>
        <v>3.0345054159074176</v>
      </c>
      <c r="AU255">
        <f t="shared" si="252"/>
        <v>2.9330664897643888</v>
      </c>
      <c r="AV255" s="246">
        <f t="shared" si="253"/>
        <v>4.7479883463297191E-4</v>
      </c>
      <c r="AW255" s="247">
        <f t="shared" si="254"/>
        <v>-1.2974858323409051E-3</v>
      </c>
      <c r="AX255" s="248">
        <f t="shared" si="255"/>
        <v>1.6834694851253713E-6</v>
      </c>
      <c r="AY255" s="247">
        <f t="shared" si="256"/>
        <v>-8.2568843391744653E-3</v>
      </c>
      <c r="BA255">
        <f t="shared" si="257"/>
        <v>-1.6042947606736816E-3</v>
      </c>
      <c r="BB255">
        <f t="shared" si="258"/>
        <v>0.85733068215526498</v>
      </c>
      <c r="BC255">
        <f t="shared" si="259"/>
        <v>-0.76233379330436768</v>
      </c>
      <c r="BD255">
        <f t="shared" si="260"/>
        <v>-9.2441688353891355E-2</v>
      </c>
      <c r="BE255">
        <f t="shared" si="261"/>
        <v>-2.5666643319293541</v>
      </c>
      <c r="BF255">
        <f t="shared" si="262"/>
        <v>-3.3823410564263372</v>
      </c>
      <c r="BG255">
        <f t="shared" si="273"/>
        <v>3.8167657429271618</v>
      </c>
      <c r="BH255">
        <f t="shared" si="273"/>
        <v>3.8167663739714675</v>
      </c>
      <c r="BI255">
        <f t="shared" si="273"/>
        <v>3.8167616186217943</v>
      </c>
      <c r="BJ255">
        <f t="shared" si="273"/>
        <v>3.816797453874079</v>
      </c>
      <c r="BK255">
        <f t="shared" si="273"/>
        <v>3.8165274327367973</v>
      </c>
      <c r="BL255">
        <f t="shared" si="273"/>
        <v>3.8185635013554657</v>
      </c>
      <c r="BM255">
        <f t="shared" si="273"/>
        <v>3.8032912976881845</v>
      </c>
      <c r="BN255">
        <f t="shared" si="263"/>
        <v>3.9230213413683903</v>
      </c>
    </row>
    <row r="256" spans="1:66" ht="12.95" customHeight="1">
      <c r="A256" s="77" t="s">
        <v>134</v>
      </c>
      <c r="B256" s="38" t="s">
        <v>45</v>
      </c>
      <c r="C256" s="37">
        <v>52913.952100000002</v>
      </c>
      <c r="D256" s="37" t="s">
        <v>79</v>
      </c>
      <c r="E256" s="58">
        <f t="shared" si="235"/>
        <v>25310.0002092104</v>
      </c>
      <c r="F256">
        <f t="shared" si="236"/>
        <v>25310</v>
      </c>
      <c r="G256">
        <f t="shared" si="237"/>
        <v>7.5630006904248148E-5</v>
      </c>
      <c r="H256" s="116"/>
      <c r="I256" s="116"/>
      <c r="J256" s="117">
        <f>G256</f>
        <v>7.5630006904248148E-5</v>
      </c>
      <c r="K256" s="116"/>
      <c r="L256" s="116"/>
      <c r="M256" s="116"/>
      <c r="N256" s="118"/>
      <c r="O256" s="40"/>
      <c r="P256" s="116"/>
      <c r="Q256" s="293">
        <f t="shared" si="238"/>
        <v>37895.452100000002</v>
      </c>
      <c r="R256" s="8">
        <f t="shared" si="239"/>
        <v>5.7198979443366226E-9</v>
      </c>
      <c r="S256" s="116">
        <v>1</v>
      </c>
      <c r="T256" s="167">
        <f t="shared" si="240"/>
        <v>5.7198979443366226E-9</v>
      </c>
      <c r="U256" s="116"/>
      <c r="W256" s="25"/>
      <c r="X256" s="252"/>
      <c r="Y256" s="41"/>
      <c r="Z256">
        <f t="shared" si="241"/>
        <v>25310</v>
      </c>
      <c r="AA256" s="246">
        <f t="shared" si="242"/>
        <v>2.0504853612090517E-3</v>
      </c>
      <c r="AB256" s="247">
        <f t="shared" si="243"/>
        <v>-1.9748553543048036E-3</v>
      </c>
      <c r="AC256" s="247">
        <f t="shared" si="244"/>
        <v>7.5630006904248148E-5</v>
      </c>
      <c r="AD256" s="248">
        <f t="shared" si="245"/>
        <v>3.9000536704263515E-6</v>
      </c>
      <c r="AH256">
        <f t="shared" si="246"/>
        <v>9.0227607873332259E-3</v>
      </c>
      <c r="AI256">
        <f t="shared" si="247"/>
        <v>0.5115585691624015</v>
      </c>
      <c r="AJ256">
        <f t="shared" si="248"/>
        <v>0.82971444228246116</v>
      </c>
      <c r="AK256">
        <f t="shared" si="249"/>
        <v>3.9050846870708075E-2</v>
      </c>
      <c r="AL256">
        <f t="shared" si="250"/>
        <v>3.0618124427221085</v>
      </c>
      <c r="AM256">
        <f t="shared" si="251"/>
        <v>25.055575211392476</v>
      </c>
      <c r="AN256">
        <f t="shared" si="272"/>
        <v>3.0053662431460002</v>
      </c>
      <c r="AO256">
        <f t="shared" si="272"/>
        <v>3.0040741047729234</v>
      </c>
      <c r="AP256">
        <f t="shared" si="272"/>
        <v>3.0067357675684407</v>
      </c>
      <c r="AQ256">
        <f t="shared" si="272"/>
        <v>3.0012519641358861</v>
      </c>
      <c r="AR256">
        <f t="shared" si="272"/>
        <v>3.0125457527148649</v>
      </c>
      <c r="AS256">
        <f t="shared" si="272"/>
        <v>2.9892666864162583</v>
      </c>
      <c r="AT256">
        <f t="shared" si="272"/>
        <v>3.0371737283283871</v>
      </c>
      <c r="AU256">
        <f t="shared" si="252"/>
        <v>2.9381943408521174</v>
      </c>
      <c r="AV256" s="246">
        <f t="shared" si="253"/>
        <v>4.6090438733626077E-4</v>
      </c>
      <c r="AW256" s="247">
        <f t="shared" si="254"/>
        <v>-3.8527438043201262E-4</v>
      </c>
      <c r="AX256" s="248">
        <f t="shared" si="255"/>
        <v>1.4843634821727119E-7</v>
      </c>
      <c r="AY256" s="247">
        <f t="shared" si="256"/>
        <v>-7.357549806556187E-3</v>
      </c>
      <c r="BA256">
        <f t="shared" si="257"/>
        <v>-1.5895809738727909E-3</v>
      </c>
      <c r="BB256">
        <f t="shared" si="258"/>
        <v>0.85804528502467103</v>
      </c>
      <c r="BC256">
        <f t="shared" si="259"/>
        <v>-0.75733784347771382</v>
      </c>
      <c r="BD256">
        <f t="shared" si="260"/>
        <v>-9.353533501449128E-2</v>
      </c>
      <c r="BE256">
        <f t="shared" si="261"/>
        <v>-2.5589795186159692</v>
      </c>
      <c r="BF256">
        <f t="shared" si="262"/>
        <v>-3.335153660667364</v>
      </c>
      <c r="BG256">
        <f t="shared" si="273"/>
        <v>3.8255952478482835</v>
      </c>
      <c r="BH256">
        <f t="shared" si="273"/>
        <v>3.8255958578223046</v>
      </c>
      <c r="BI256">
        <f t="shared" si="273"/>
        <v>3.8255912283417421</v>
      </c>
      <c r="BJ256">
        <f t="shared" si="273"/>
        <v>3.8256263648493176</v>
      </c>
      <c r="BK256">
        <f t="shared" si="273"/>
        <v>3.8253597134071784</v>
      </c>
      <c r="BL256">
        <f t="shared" si="273"/>
        <v>3.8273847873309297</v>
      </c>
      <c r="BM256">
        <f t="shared" si="273"/>
        <v>3.81208785039217</v>
      </c>
      <c r="BN256">
        <f t="shared" si="263"/>
        <v>3.9330183769978477</v>
      </c>
    </row>
    <row r="257" spans="1:66" ht="12.95" customHeight="1">
      <c r="A257" s="53" t="s">
        <v>132</v>
      </c>
      <c r="B257" s="53" t="s">
        <v>49</v>
      </c>
      <c r="C257" s="54">
        <v>52956.2474</v>
      </c>
      <c r="D257" s="54" t="s">
        <v>76</v>
      </c>
      <c r="E257" s="58">
        <f t="shared" si="235"/>
        <v>25426.998967560714</v>
      </c>
      <c r="F257">
        <f t="shared" si="236"/>
        <v>25427</v>
      </c>
      <c r="G257">
        <f t="shared" si="237"/>
        <v>-3.7322899879654869E-4</v>
      </c>
      <c r="H257" s="116"/>
      <c r="I257" s="116"/>
      <c r="J257" s="117"/>
      <c r="K257" s="116">
        <f t="shared" ref="K257:K268" si="274">G257</f>
        <v>-3.7322899879654869E-4</v>
      </c>
      <c r="L257" s="116"/>
      <c r="M257" s="116"/>
      <c r="N257" s="118"/>
      <c r="O257" s="40">
        <f ca="1">+C$11+C$12*F257</f>
        <v>2.0325250627855548E-2</v>
      </c>
      <c r="P257" s="116"/>
      <c r="Q257" s="293">
        <f t="shared" si="238"/>
        <v>37937.7474</v>
      </c>
      <c r="R257" s="8">
        <f t="shared" ca="1" si="239"/>
        <v>4.2842705885493194E-4</v>
      </c>
      <c r="S257" s="116">
        <v>1</v>
      </c>
      <c r="T257" s="167">
        <f t="shared" ca="1" si="240"/>
        <v>4.2842705885493194E-4</v>
      </c>
      <c r="U257" s="116"/>
      <c r="V257" s="116"/>
      <c r="W257" s="25"/>
      <c r="X257" s="252"/>
      <c r="Y257" s="41"/>
      <c r="Z257">
        <f t="shared" si="241"/>
        <v>25427</v>
      </c>
      <c r="AA257" s="246">
        <f t="shared" si="242"/>
        <v>1.9340644395177044E-3</v>
      </c>
      <c r="AB257" s="247">
        <f t="shared" si="243"/>
        <v>-2.3072934383142531E-3</v>
      </c>
      <c r="AC257" s="247">
        <f t="shared" ca="1" si="244"/>
        <v>-2.0698479626652097E-2</v>
      </c>
      <c r="AD257" s="248">
        <f t="shared" si="245"/>
        <v>5.3236030104880086E-6</v>
      </c>
      <c r="AH257">
        <f t="shared" si="246"/>
        <v>8.9582387355308605E-3</v>
      </c>
      <c r="AI257">
        <f t="shared" si="247"/>
        <v>0.51125666630074995</v>
      </c>
      <c r="AJ257">
        <f t="shared" si="248"/>
        <v>0.82513990053768194</v>
      </c>
      <c r="AK257">
        <f t="shared" si="249"/>
        <v>3.5070696664645108E-2</v>
      </c>
      <c r="AL257">
        <f t="shared" si="250"/>
        <v>3.0699585545743133</v>
      </c>
      <c r="AM257">
        <f t="shared" si="251"/>
        <v>27.907724304944395</v>
      </c>
      <c r="AN257">
        <f t="shared" si="272"/>
        <v>3.0192518129338564</v>
      </c>
      <c r="AO257">
        <f t="shared" si="272"/>
        <v>3.0180762846973144</v>
      </c>
      <c r="AP257">
        <f t="shared" si="272"/>
        <v>3.0204933788743822</v>
      </c>
      <c r="AQ257">
        <f t="shared" si="272"/>
        <v>3.0155226171887684</v>
      </c>
      <c r="AR257">
        <f t="shared" si="272"/>
        <v>3.0257417420607009</v>
      </c>
      <c r="AS257">
        <f t="shared" si="272"/>
        <v>3.0047183789977128</v>
      </c>
      <c r="AT257">
        <f t="shared" si="272"/>
        <v>3.0479132223524865</v>
      </c>
      <c r="AU257">
        <f t="shared" si="252"/>
        <v>2.9588825676543324</v>
      </c>
      <c r="AV257" s="246">
        <f t="shared" si="253"/>
        <v>4.0522439494170936E-4</v>
      </c>
      <c r="AW257" s="247">
        <f t="shared" si="254"/>
        <v>-7.7845339373825806E-4</v>
      </c>
      <c r="AX257" s="248">
        <f t="shared" si="255"/>
        <v>6.0598968622261144E-7</v>
      </c>
      <c r="AY257" s="247">
        <f t="shared" si="256"/>
        <v>-7.8026276897514143E-3</v>
      </c>
      <c r="BA257">
        <f t="shared" si="257"/>
        <v>-1.5288400445759951E-3</v>
      </c>
      <c r="BB257">
        <f t="shared" si="258"/>
        <v>0.86102604311714637</v>
      </c>
      <c r="BC257">
        <f t="shared" si="259"/>
        <v>-0.73664077228549751</v>
      </c>
      <c r="BD257">
        <f t="shared" si="260"/>
        <v>-9.7909342293382579E-2</v>
      </c>
      <c r="BE257">
        <f t="shared" si="261"/>
        <v>-2.5278424057417501</v>
      </c>
      <c r="BF257">
        <f t="shared" si="262"/>
        <v>-3.1557147627140822</v>
      </c>
      <c r="BG257">
        <f t="shared" si="273"/>
        <v>3.8612939631023795</v>
      </c>
      <c r="BH257">
        <f t="shared" si="273"/>
        <v>3.8612944893194348</v>
      </c>
      <c r="BI257">
        <f t="shared" si="273"/>
        <v>3.8612903731234383</v>
      </c>
      <c r="BJ257">
        <f t="shared" si="273"/>
        <v>3.8613225713918888</v>
      </c>
      <c r="BK257">
        <f t="shared" si="273"/>
        <v>3.8610707299563516</v>
      </c>
      <c r="BL257">
        <f t="shared" si="273"/>
        <v>3.8630420149690359</v>
      </c>
      <c r="BM257">
        <f t="shared" si="273"/>
        <v>3.8477013446729669</v>
      </c>
      <c r="BN257">
        <f t="shared" si="263"/>
        <v>3.9733512448822101</v>
      </c>
    </row>
    <row r="258" spans="1:66" ht="12.95" customHeight="1">
      <c r="A258" s="75" t="s">
        <v>133</v>
      </c>
      <c r="B258" s="76" t="s">
        <v>49</v>
      </c>
      <c r="C258" s="75">
        <v>52956.247430000003</v>
      </c>
      <c r="D258" s="75">
        <v>1.6000000000000001E-3</v>
      </c>
      <c r="E258" s="58">
        <f t="shared" si="235"/>
        <v>25426.999050547787</v>
      </c>
      <c r="F258">
        <f t="shared" si="236"/>
        <v>25427</v>
      </c>
      <c r="G258">
        <f t="shared" si="237"/>
        <v>-3.4322899591643363E-4</v>
      </c>
      <c r="H258" s="116"/>
      <c r="I258" s="116"/>
      <c r="J258" s="117"/>
      <c r="K258" s="116">
        <f t="shared" si="274"/>
        <v>-3.4322899591643363E-4</v>
      </c>
      <c r="L258" s="116"/>
      <c r="M258" s="116"/>
      <c r="N258" s="118"/>
      <c r="O258" s="40"/>
      <c r="P258" s="116"/>
      <c r="Q258" s="293">
        <f t="shared" si="238"/>
        <v>37937.747430000003</v>
      </c>
      <c r="R258" s="8">
        <f t="shared" si="239"/>
        <v>1.1780614363780322E-7</v>
      </c>
      <c r="S258" s="116">
        <v>1</v>
      </c>
      <c r="T258" s="167">
        <f t="shared" si="240"/>
        <v>1.1780614363780322E-7</v>
      </c>
      <c r="U258" s="116"/>
      <c r="W258" s="25"/>
      <c r="X258" s="252"/>
      <c r="Y258" s="41"/>
      <c r="Z258">
        <f t="shared" si="241"/>
        <v>25427</v>
      </c>
      <c r="AA258" s="246">
        <f t="shared" si="242"/>
        <v>1.9340644395177044E-3</v>
      </c>
      <c r="AB258" s="247">
        <f t="shared" si="243"/>
        <v>-2.2772934354341381E-3</v>
      </c>
      <c r="AC258" s="247">
        <f t="shared" si="244"/>
        <v>-3.4322899591643363E-4</v>
      </c>
      <c r="AD258" s="248">
        <f t="shared" si="245"/>
        <v>5.186065391071419E-6</v>
      </c>
      <c r="AH258">
        <f t="shared" si="246"/>
        <v>8.9582387355308605E-3</v>
      </c>
      <c r="AI258">
        <f t="shared" si="247"/>
        <v>0.51125666630074995</v>
      </c>
      <c r="AJ258">
        <f t="shared" si="248"/>
        <v>0.82513990053768194</v>
      </c>
      <c r="AK258">
        <f t="shared" si="249"/>
        <v>3.5070696664645108E-2</v>
      </c>
      <c r="AL258">
        <f t="shared" si="250"/>
        <v>3.0699585545743133</v>
      </c>
      <c r="AM258">
        <f t="shared" si="251"/>
        <v>27.907724304944395</v>
      </c>
      <c r="AN258">
        <f t="shared" si="272"/>
        <v>3.0192518129338564</v>
      </c>
      <c r="AO258">
        <f t="shared" si="272"/>
        <v>3.0180762846973144</v>
      </c>
      <c r="AP258">
        <f t="shared" si="272"/>
        <v>3.0204933788743822</v>
      </c>
      <c r="AQ258">
        <f t="shared" si="272"/>
        <v>3.0155226171887684</v>
      </c>
      <c r="AR258">
        <f t="shared" si="272"/>
        <v>3.0257417420607009</v>
      </c>
      <c r="AS258">
        <f t="shared" si="272"/>
        <v>3.0047183789977128</v>
      </c>
      <c r="AT258">
        <f t="shared" si="272"/>
        <v>3.0479132223524865</v>
      </c>
      <c r="AU258">
        <f t="shared" si="252"/>
        <v>2.9588825676543324</v>
      </c>
      <c r="AV258" s="246">
        <f t="shared" si="253"/>
        <v>4.0522439494170936E-4</v>
      </c>
      <c r="AW258" s="247">
        <f t="shared" si="254"/>
        <v>-7.48453390858143E-4</v>
      </c>
      <c r="AX258" s="248">
        <f t="shared" si="255"/>
        <v>5.6018247828705218E-7</v>
      </c>
      <c r="AY258" s="247">
        <f t="shared" si="256"/>
        <v>-7.7726276868712993E-3</v>
      </c>
      <c r="BA258">
        <f t="shared" si="257"/>
        <v>-1.5288400445759951E-3</v>
      </c>
      <c r="BB258">
        <f t="shared" si="258"/>
        <v>0.86102604311714637</v>
      </c>
      <c r="BC258">
        <f t="shared" si="259"/>
        <v>-0.73664077228549751</v>
      </c>
      <c r="BD258">
        <f t="shared" si="260"/>
        <v>-9.7909342293382579E-2</v>
      </c>
      <c r="BE258">
        <f t="shared" si="261"/>
        <v>-2.5278424057417501</v>
      </c>
      <c r="BF258">
        <f t="shared" si="262"/>
        <v>-3.1557147627140822</v>
      </c>
      <c r="BG258">
        <f t="shared" si="273"/>
        <v>3.8612939631023795</v>
      </c>
      <c r="BH258">
        <f t="shared" si="273"/>
        <v>3.8612944893194348</v>
      </c>
      <c r="BI258">
        <f t="shared" si="273"/>
        <v>3.8612903731234383</v>
      </c>
      <c r="BJ258">
        <f t="shared" si="273"/>
        <v>3.8613225713918888</v>
      </c>
      <c r="BK258">
        <f t="shared" si="273"/>
        <v>3.8610707299563516</v>
      </c>
      <c r="BL258">
        <f t="shared" si="273"/>
        <v>3.8630420149690359</v>
      </c>
      <c r="BM258">
        <f t="shared" si="273"/>
        <v>3.8477013446729669</v>
      </c>
      <c r="BN258">
        <f t="shared" si="263"/>
        <v>3.9733512448822101</v>
      </c>
    </row>
    <row r="259" spans="1:66" ht="12.95" customHeight="1">
      <c r="A259" s="37" t="s">
        <v>131</v>
      </c>
      <c r="B259" s="38" t="s">
        <v>45</v>
      </c>
      <c r="C259" s="37">
        <v>52994.565799999997</v>
      </c>
      <c r="D259" s="37" t="s">
        <v>124</v>
      </c>
      <c r="E259" s="58">
        <f t="shared" si="235"/>
        <v>25532.996684138456</v>
      </c>
      <c r="F259">
        <f t="shared" si="236"/>
        <v>25533</v>
      </c>
      <c r="G259">
        <f t="shared" si="237"/>
        <v>-1.1986910030827858E-3</v>
      </c>
      <c r="H259" s="116"/>
      <c r="I259" s="116"/>
      <c r="J259" s="117"/>
      <c r="K259" s="116">
        <f t="shared" si="274"/>
        <v>-1.1986910030827858E-3</v>
      </c>
      <c r="L259" s="116"/>
      <c r="M259" s="116"/>
      <c r="N259" s="118"/>
      <c r="O259" s="40"/>
      <c r="P259" s="116"/>
      <c r="Q259" s="293">
        <f t="shared" si="238"/>
        <v>37976.065799999997</v>
      </c>
      <c r="R259" s="8">
        <f t="shared" si="239"/>
        <v>1.436860120871615E-6</v>
      </c>
      <c r="S259" s="116">
        <v>1</v>
      </c>
      <c r="T259" s="167">
        <f t="shared" si="240"/>
        <v>1.436860120871615E-6</v>
      </c>
      <c r="W259" s="25"/>
      <c r="X259" s="252"/>
      <c r="Y259" s="41"/>
      <c r="Z259">
        <f t="shared" si="241"/>
        <v>25533</v>
      </c>
      <c r="AA259" s="246">
        <f t="shared" si="242"/>
        <v>1.8272101963284441E-3</v>
      </c>
      <c r="AB259" s="247">
        <f t="shared" si="243"/>
        <v>-3.0259011994112298E-3</v>
      </c>
      <c r="AC259" s="247">
        <f t="shared" si="244"/>
        <v>-1.1986910030827858E-3</v>
      </c>
      <c r="AD259" s="248">
        <f t="shared" si="245"/>
        <v>9.1560780685983186E-6</v>
      </c>
      <c r="AH259">
        <f t="shared" si="246"/>
        <v>8.8983308629512758E-3</v>
      </c>
      <c r="AI259">
        <f t="shared" si="247"/>
        <v>0.5110114244550501</v>
      </c>
      <c r="AJ259">
        <f t="shared" si="248"/>
        <v>0.82095316056196921</v>
      </c>
      <c r="AK259">
        <f t="shared" si="249"/>
        <v>3.146701426129983E-2</v>
      </c>
      <c r="AL259">
        <f t="shared" si="250"/>
        <v>3.077330035551797</v>
      </c>
      <c r="AM259">
        <f t="shared" si="251"/>
        <v>31.111581398079327</v>
      </c>
      <c r="AN259">
        <f t="shared" si="272"/>
        <v>3.0318236878530698</v>
      </c>
      <c r="AO259">
        <f t="shared" si="272"/>
        <v>3.0307578289253527</v>
      </c>
      <c r="AP259">
        <f t="shared" si="272"/>
        <v>3.0329462158199747</v>
      </c>
      <c r="AQ259">
        <f t="shared" si="272"/>
        <v>3.0284525144168879</v>
      </c>
      <c r="AR259">
        <f t="shared" si="272"/>
        <v>3.0376776406747359</v>
      </c>
      <c r="AS259">
        <f t="shared" si="272"/>
        <v>3.0187288876741922</v>
      </c>
      <c r="AT259">
        <f t="shared" si="272"/>
        <v>3.0576100060507851</v>
      </c>
      <c r="AU259">
        <f t="shared" si="252"/>
        <v>2.9776257474922363</v>
      </c>
      <c r="AV259" s="246">
        <f t="shared" si="253"/>
        <v>3.5527927200544227E-4</v>
      </c>
      <c r="AW259" s="247">
        <f t="shared" si="254"/>
        <v>-1.553970275088228E-3</v>
      </c>
      <c r="AX259" s="248">
        <f t="shared" si="255"/>
        <v>2.414823615857783E-6</v>
      </c>
      <c r="AY259" s="247">
        <f t="shared" si="256"/>
        <v>-8.62509094171106E-3</v>
      </c>
      <c r="BA259">
        <f t="shared" si="257"/>
        <v>-1.4719309243230018E-3</v>
      </c>
      <c r="BB259">
        <f t="shared" si="258"/>
        <v>0.86386244641578425</v>
      </c>
      <c r="BC259">
        <f t="shared" si="259"/>
        <v>-0.7171390754708068</v>
      </c>
      <c r="BD259">
        <f t="shared" si="260"/>
        <v>-0.10181633711789471</v>
      </c>
      <c r="BE259">
        <f t="shared" si="261"/>
        <v>-2.4994413243605687</v>
      </c>
      <c r="BF259">
        <f t="shared" si="262"/>
        <v>-3.0067625908574409</v>
      </c>
      <c r="BG259">
        <f t="shared" si="273"/>
        <v>3.8937459186849006</v>
      </c>
      <c r="BH259">
        <f t="shared" si="273"/>
        <v>3.8937463720045931</v>
      </c>
      <c r="BI259">
        <f t="shared" si="273"/>
        <v>3.8937427202488184</v>
      </c>
      <c r="BJ259">
        <f t="shared" si="273"/>
        <v>3.8937721376361529</v>
      </c>
      <c r="BK259">
        <f t="shared" si="273"/>
        <v>3.8935351834899112</v>
      </c>
      <c r="BL259">
        <f t="shared" si="273"/>
        <v>3.8954453215227738</v>
      </c>
      <c r="BM259">
        <f t="shared" si="273"/>
        <v>3.8801428140816707</v>
      </c>
      <c r="BN259">
        <f t="shared" si="263"/>
        <v>4.0098921337347093</v>
      </c>
    </row>
    <row r="260" spans="1:66" ht="12.95" customHeight="1">
      <c r="A260" s="37" t="s">
        <v>135</v>
      </c>
      <c r="B260" s="38" t="s">
        <v>45</v>
      </c>
      <c r="C260" s="37">
        <v>53243.460700000003</v>
      </c>
      <c r="D260" s="37" t="s">
        <v>124</v>
      </c>
      <c r="E260" s="58">
        <f t="shared" si="235"/>
        <v>26221.498580560234</v>
      </c>
      <c r="F260">
        <f t="shared" si="236"/>
        <v>26221.5</v>
      </c>
      <c r="G260">
        <f t="shared" si="237"/>
        <v>-5.131304933456704E-4</v>
      </c>
      <c r="H260" s="116"/>
      <c r="I260" s="116"/>
      <c r="J260" s="117"/>
      <c r="K260" s="116">
        <f t="shared" si="274"/>
        <v>-5.131304933456704E-4</v>
      </c>
      <c r="L260" s="116"/>
      <c r="M260" s="116"/>
      <c r="N260" s="118"/>
      <c r="O260" s="40"/>
      <c r="P260" s="116"/>
      <c r="Q260" s="293">
        <f t="shared" si="238"/>
        <v>38224.960700000003</v>
      </c>
      <c r="R260" s="8">
        <f t="shared" si="239"/>
        <v>2.633029032011711E-7</v>
      </c>
      <c r="S260" s="116">
        <v>1</v>
      </c>
      <c r="T260" s="167">
        <f t="shared" si="240"/>
        <v>2.633029032011711E-7</v>
      </c>
      <c r="W260" s="25"/>
      <c r="X260" s="252"/>
      <c r="Y260" s="41"/>
      <c r="Z260">
        <f t="shared" si="241"/>
        <v>26221.5</v>
      </c>
      <c r="AA260" s="246">
        <f t="shared" si="242"/>
        <v>1.1018091301710047E-3</v>
      </c>
      <c r="AB260" s="247">
        <f t="shared" si="243"/>
        <v>-1.6149396235166751E-3</v>
      </c>
      <c r="AC260" s="247">
        <f t="shared" si="244"/>
        <v>-5.131304933456704E-4</v>
      </c>
      <c r="AD260" s="248">
        <f t="shared" si="245"/>
        <v>2.60802998760418E-6</v>
      </c>
      <c r="AH260">
        <f t="shared" si="246"/>
        <v>8.4761677094221215E-3</v>
      </c>
      <c r="AI260">
        <f t="shared" si="247"/>
        <v>0.51006691038272134</v>
      </c>
      <c r="AJ260">
        <f t="shared" si="248"/>
        <v>0.7927709265519538</v>
      </c>
      <c r="AK260">
        <f t="shared" si="249"/>
        <v>8.0973883485708775E-3</v>
      </c>
      <c r="AL260">
        <f t="shared" si="250"/>
        <v>3.1250666190189924</v>
      </c>
      <c r="AM260">
        <f t="shared" si="251"/>
        <v>121.01841327521784</v>
      </c>
      <c r="AN260">
        <f t="shared" si="272"/>
        <v>3.1133466043864644</v>
      </c>
      <c r="AO260">
        <f t="shared" si="272"/>
        <v>3.1130610292868663</v>
      </c>
      <c r="AP260">
        <f t="shared" si="272"/>
        <v>3.1136440680931332</v>
      </c>
      <c r="AQ260">
        <f t="shared" si="272"/>
        <v>3.112453708020094</v>
      </c>
      <c r="AR260">
        <f t="shared" si="272"/>
        <v>3.1148839623106612</v>
      </c>
      <c r="AS260">
        <f t="shared" si="272"/>
        <v>3.1099221409217264</v>
      </c>
      <c r="AT260">
        <f t="shared" si="272"/>
        <v>3.1200519353369023</v>
      </c>
      <c r="AU260">
        <f t="shared" si="252"/>
        <v>3.0993680052129631</v>
      </c>
      <c r="AV260" s="246">
        <f t="shared" si="253"/>
        <v>4.0321639585997725E-5</v>
      </c>
      <c r="AW260" s="247">
        <f t="shared" si="254"/>
        <v>-5.5345213293166813E-4</v>
      </c>
      <c r="AX260" s="248">
        <f t="shared" si="255"/>
        <v>3.0630926344661286E-7</v>
      </c>
      <c r="AY260" s="247">
        <f t="shared" si="256"/>
        <v>-7.9278107121827854E-3</v>
      </c>
      <c r="BA260">
        <f t="shared" si="257"/>
        <v>-1.0614874905850069E-3</v>
      </c>
      <c r="BB260">
        <f t="shared" si="258"/>
        <v>0.88548522313640676</v>
      </c>
      <c r="BC260">
        <f t="shared" si="259"/>
        <v>-0.57297771665946806</v>
      </c>
      <c r="BD260">
        <f t="shared" si="260"/>
        <v>-0.12564380557704175</v>
      </c>
      <c r="BE260">
        <f t="shared" si="261"/>
        <v>-2.3098872852117087</v>
      </c>
      <c r="BF260">
        <f t="shared" si="262"/>
        <v>-2.2644552634879851</v>
      </c>
      <c r="BG260">
        <f t="shared" si="273"/>
        <v>4.1074083119262701</v>
      </c>
      <c r="BH260">
        <f t="shared" si="273"/>
        <v>4.1074084250432943</v>
      </c>
      <c r="BI260">
        <f t="shared" si="273"/>
        <v>4.1074072551122596</v>
      </c>
      <c r="BJ260">
        <f t="shared" si="273"/>
        <v>4.1074193554080507</v>
      </c>
      <c r="BK260">
        <f t="shared" si="273"/>
        <v>4.1072942153893548</v>
      </c>
      <c r="BL260">
        <f t="shared" si="273"/>
        <v>4.1085894967907111</v>
      </c>
      <c r="BM260">
        <f t="shared" si="273"/>
        <v>4.0952975806214287</v>
      </c>
      <c r="BN260">
        <f t="shared" si="263"/>
        <v>4.2472355485926894</v>
      </c>
    </row>
    <row r="261" spans="1:66" ht="12.95" customHeight="1">
      <c r="A261" s="53" t="s">
        <v>132</v>
      </c>
      <c r="B261" s="53" t="s">
        <v>49</v>
      </c>
      <c r="C261" s="54">
        <v>53266.414900000003</v>
      </c>
      <c r="D261" s="54" t="s">
        <v>76</v>
      </c>
      <c r="E261" s="58">
        <f t="shared" si="235"/>
        <v>26284.995302392799</v>
      </c>
      <c r="F261">
        <f t="shared" si="236"/>
        <v>26285</v>
      </c>
      <c r="G261">
        <f t="shared" si="237"/>
        <v>-1.6981949956971221E-3</v>
      </c>
      <c r="H261" s="116"/>
      <c r="I261" s="116"/>
      <c r="J261" s="117"/>
      <c r="K261" s="116">
        <f t="shared" si="274"/>
        <v>-1.6981949956971221E-3</v>
      </c>
      <c r="L261" s="116"/>
      <c r="M261" s="116"/>
      <c r="N261" s="118"/>
      <c r="O261" s="40">
        <f ca="1">+C$11+C$12*F261</f>
        <v>1.7539098335839429E-2</v>
      </c>
      <c r="P261" s="116"/>
      <c r="Q261" s="293">
        <f t="shared" si="238"/>
        <v>38247.914900000003</v>
      </c>
      <c r="R261" s="8">
        <f t="shared" ca="1" si="239"/>
        <v>3.7007345472358063E-4</v>
      </c>
      <c r="S261" s="116">
        <v>1</v>
      </c>
      <c r="T261" s="167">
        <f t="shared" ca="1" si="240"/>
        <v>3.7007345472358063E-4</v>
      </c>
      <c r="U261" s="116"/>
      <c r="V261" s="116"/>
      <c r="W261" s="25"/>
      <c r="X261" s="252"/>
      <c r="Y261" s="41"/>
      <c r="Z261">
        <f t="shared" si="241"/>
        <v>26285</v>
      </c>
      <c r="AA261" s="246">
        <f t="shared" si="242"/>
        <v>1.0322122409834687E-3</v>
      </c>
      <c r="AB261" s="247">
        <f t="shared" si="243"/>
        <v>-2.7304072366805907E-3</v>
      </c>
      <c r="AC261" s="247">
        <f t="shared" ca="1" si="244"/>
        <v>-1.9237293331536551E-2</v>
      </c>
      <c r="AD261" s="248">
        <f t="shared" si="245"/>
        <v>7.455123678117739E-6</v>
      </c>
      <c r="AH261">
        <f t="shared" si="246"/>
        <v>8.4343905874744024E-3</v>
      </c>
      <c r="AI261">
        <f t="shared" si="247"/>
        <v>0.51003605369936666</v>
      </c>
      <c r="AJ261">
        <f t="shared" si="248"/>
        <v>0.79008438298188421</v>
      </c>
      <c r="AK261">
        <f t="shared" si="249"/>
        <v>5.9440159412770029E-3</v>
      </c>
      <c r="AL261">
        <f t="shared" si="250"/>
        <v>3.1294617112827705</v>
      </c>
      <c r="AM261">
        <f t="shared" si="251"/>
        <v>164.8656322563788</v>
      </c>
      <c r="AN261">
        <f t="shared" ref="AN261:AT270" si="275">$AU261+$AB$7*SIN(AO261)</f>
        <v>3.1208582117071835</v>
      </c>
      <c r="AO261">
        <f t="shared" si="275"/>
        <v>3.120648304327982</v>
      </c>
      <c r="AP261">
        <f t="shared" si="275"/>
        <v>3.1210767788002793</v>
      </c>
      <c r="AQ261">
        <f t="shared" si="275"/>
        <v>3.1202021490838314</v>
      </c>
      <c r="AR261">
        <f t="shared" si="275"/>
        <v>3.1219874829768988</v>
      </c>
      <c r="AS261">
        <f t="shared" si="275"/>
        <v>3.118343105810728</v>
      </c>
      <c r="AT261">
        <f t="shared" si="275"/>
        <v>3.1257820460303134</v>
      </c>
      <c r="AU261">
        <f t="shared" si="252"/>
        <v>3.1105962308705752</v>
      </c>
      <c r="AV261" s="246">
        <f t="shared" si="253"/>
        <v>1.1895182420342985E-5</v>
      </c>
      <c r="AW261" s="247">
        <f t="shared" si="254"/>
        <v>-1.7100901781174651E-3</v>
      </c>
      <c r="AX261" s="248">
        <f t="shared" si="255"/>
        <v>2.9244084172938233E-6</v>
      </c>
      <c r="AY261" s="247">
        <f t="shared" si="256"/>
        <v>-9.1122685246083981E-3</v>
      </c>
      <c r="BA261">
        <f t="shared" si="257"/>
        <v>-1.0203170585631257E-3</v>
      </c>
      <c r="BB261">
        <f t="shared" si="258"/>
        <v>0.88776288072405984</v>
      </c>
      <c r="BC261">
        <f t="shared" si="259"/>
        <v>-0.5581487506392232</v>
      </c>
      <c r="BD261">
        <f t="shared" si="260"/>
        <v>-0.12768253230821502</v>
      </c>
      <c r="BE261">
        <f t="shared" si="261"/>
        <v>-2.2919057659129747</v>
      </c>
      <c r="BF261">
        <f t="shared" si="262"/>
        <v>-2.2104599131433513</v>
      </c>
      <c r="BG261">
        <f t="shared" ref="BG261:BM270" si="276">$BN261+$BB$7*SIN(BH261)</f>
        <v>4.1273940682195418</v>
      </c>
      <c r="BH261">
        <f t="shared" si="276"/>
        <v>4.127394163392184</v>
      </c>
      <c r="BI261">
        <f t="shared" si="276"/>
        <v>4.1273931495500031</v>
      </c>
      <c r="BJ261">
        <f t="shared" si="276"/>
        <v>4.1274039497498789</v>
      </c>
      <c r="BK261">
        <f t="shared" si="276"/>
        <v>4.1272889070526908</v>
      </c>
      <c r="BL261">
        <f t="shared" si="276"/>
        <v>4.1285153600422424</v>
      </c>
      <c r="BM261">
        <f t="shared" si="276"/>
        <v>4.1155549449408531</v>
      </c>
      <c r="BN261">
        <f t="shared" si="263"/>
        <v>4.2691256093675358</v>
      </c>
    </row>
    <row r="262" spans="1:66" ht="12.95" customHeight="1">
      <c r="A262" s="75" t="s">
        <v>133</v>
      </c>
      <c r="B262" s="76" t="s">
        <v>49</v>
      </c>
      <c r="C262" s="75">
        <v>53266.41491</v>
      </c>
      <c r="D262" s="75">
        <v>1.2999999999999999E-3</v>
      </c>
      <c r="E262" s="58">
        <f t="shared" si="235"/>
        <v>26284.995330055146</v>
      </c>
      <c r="F262">
        <f t="shared" si="236"/>
        <v>26285</v>
      </c>
      <c r="G262">
        <f t="shared" si="237"/>
        <v>-1.6881949995877221E-3</v>
      </c>
      <c r="H262" s="116"/>
      <c r="I262" s="116"/>
      <c r="J262" s="117"/>
      <c r="K262" s="116">
        <f t="shared" si="274"/>
        <v>-1.6881949995877221E-3</v>
      </c>
      <c r="L262" s="116"/>
      <c r="M262" s="116"/>
      <c r="N262" s="118"/>
      <c r="O262" s="40"/>
      <c r="P262" s="116"/>
      <c r="Q262" s="293">
        <f t="shared" si="238"/>
        <v>38247.91491</v>
      </c>
      <c r="R262" s="8">
        <f t="shared" si="239"/>
        <v>2.8500023566329889E-6</v>
      </c>
      <c r="S262" s="116">
        <v>1</v>
      </c>
      <c r="T262" s="167">
        <f t="shared" si="240"/>
        <v>2.8500023566329889E-6</v>
      </c>
      <c r="U262" s="116"/>
      <c r="V262" s="116"/>
      <c r="W262" s="25"/>
      <c r="X262" s="252"/>
      <c r="Y262" s="41"/>
      <c r="Z262">
        <f t="shared" si="241"/>
        <v>26285</v>
      </c>
      <c r="AA262" s="246">
        <f t="shared" si="242"/>
        <v>1.0322122409834687E-3</v>
      </c>
      <c r="AB262" s="247">
        <f t="shared" si="243"/>
        <v>-2.7204072405711908E-3</v>
      </c>
      <c r="AC262" s="247">
        <f t="shared" si="244"/>
        <v>-1.6881949995877221E-3</v>
      </c>
      <c r="AD262" s="248">
        <f t="shared" si="245"/>
        <v>7.4006155545521607E-6</v>
      </c>
      <c r="AH262">
        <f t="shared" si="246"/>
        <v>8.4343905874744024E-3</v>
      </c>
      <c r="AI262">
        <f t="shared" si="247"/>
        <v>0.51003605369936666</v>
      </c>
      <c r="AJ262">
        <f t="shared" si="248"/>
        <v>0.79008438298188421</v>
      </c>
      <c r="AK262">
        <f t="shared" si="249"/>
        <v>5.9440159412770029E-3</v>
      </c>
      <c r="AL262">
        <f t="shared" si="250"/>
        <v>3.1294617112827705</v>
      </c>
      <c r="AM262">
        <f t="shared" si="251"/>
        <v>164.8656322563788</v>
      </c>
      <c r="AN262">
        <f t="shared" si="275"/>
        <v>3.1208582117071835</v>
      </c>
      <c r="AO262">
        <f t="shared" si="275"/>
        <v>3.120648304327982</v>
      </c>
      <c r="AP262">
        <f t="shared" si="275"/>
        <v>3.1210767788002793</v>
      </c>
      <c r="AQ262">
        <f t="shared" si="275"/>
        <v>3.1202021490838314</v>
      </c>
      <c r="AR262">
        <f t="shared" si="275"/>
        <v>3.1219874829768988</v>
      </c>
      <c r="AS262">
        <f t="shared" si="275"/>
        <v>3.118343105810728</v>
      </c>
      <c r="AT262">
        <f t="shared" si="275"/>
        <v>3.1257820460303134</v>
      </c>
      <c r="AU262">
        <f t="shared" si="252"/>
        <v>3.1105962308705752</v>
      </c>
      <c r="AV262" s="246">
        <f t="shared" si="253"/>
        <v>1.1895182420342985E-5</v>
      </c>
      <c r="AW262" s="247">
        <f t="shared" si="254"/>
        <v>-1.7000901820080651E-3</v>
      </c>
      <c r="AX262" s="248">
        <f t="shared" si="255"/>
        <v>2.8903066269602158E-6</v>
      </c>
      <c r="AY262" s="247">
        <f t="shared" si="256"/>
        <v>-9.1022685284989982E-3</v>
      </c>
      <c r="BA262">
        <f t="shared" si="257"/>
        <v>-1.0203170585631257E-3</v>
      </c>
      <c r="BB262">
        <f t="shared" si="258"/>
        <v>0.88776288072405984</v>
      </c>
      <c r="BC262">
        <f t="shared" si="259"/>
        <v>-0.5581487506392232</v>
      </c>
      <c r="BD262">
        <f t="shared" si="260"/>
        <v>-0.12768253230821502</v>
      </c>
      <c r="BE262">
        <f t="shared" si="261"/>
        <v>-2.2919057659129747</v>
      </c>
      <c r="BF262">
        <f t="shared" si="262"/>
        <v>-2.2104599131433513</v>
      </c>
      <c r="BG262">
        <f t="shared" si="276"/>
        <v>4.1273940682195418</v>
      </c>
      <c r="BH262">
        <f t="shared" si="276"/>
        <v>4.127394163392184</v>
      </c>
      <c r="BI262">
        <f t="shared" si="276"/>
        <v>4.1273931495500031</v>
      </c>
      <c r="BJ262">
        <f t="shared" si="276"/>
        <v>4.1274039497498789</v>
      </c>
      <c r="BK262">
        <f t="shared" si="276"/>
        <v>4.1272889070526908</v>
      </c>
      <c r="BL262">
        <f t="shared" si="276"/>
        <v>4.1285153600422424</v>
      </c>
      <c r="BM262">
        <f t="shared" si="276"/>
        <v>4.1155549449408531</v>
      </c>
      <c r="BN262">
        <f t="shared" si="263"/>
        <v>4.2691256093675358</v>
      </c>
    </row>
    <row r="263" spans="1:66" ht="12.95" customHeight="1">
      <c r="A263" s="75" t="s">
        <v>126</v>
      </c>
      <c r="B263" s="76" t="s">
        <v>45</v>
      </c>
      <c r="C263" s="75">
        <v>53284.311199999996</v>
      </c>
      <c r="D263" s="75">
        <v>2.0000000000000001E-4</v>
      </c>
      <c r="E263" s="58">
        <f t="shared" si="235"/>
        <v>26334.50068192821</v>
      </c>
      <c r="F263">
        <f t="shared" si="236"/>
        <v>26334.5</v>
      </c>
      <c r="G263">
        <f t="shared" si="237"/>
        <v>2.4651849525980651E-4</v>
      </c>
      <c r="H263" s="116"/>
      <c r="I263" s="116"/>
      <c r="J263" s="117"/>
      <c r="K263" s="116">
        <f t="shared" si="274"/>
        <v>2.4651849525980651E-4</v>
      </c>
      <c r="L263" s="116"/>
      <c r="M263" s="116"/>
      <c r="N263" s="118"/>
      <c r="O263" s="40"/>
      <c r="P263" s="116"/>
      <c r="Q263" s="293">
        <f t="shared" si="238"/>
        <v>38265.811199999996</v>
      </c>
      <c r="R263" s="8">
        <f t="shared" si="239"/>
        <v>6.0771368505159247E-8</v>
      </c>
      <c r="S263" s="116">
        <v>1</v>
      </c>
      <c r="T263" s="167">
        <f t="shared" si="240"/>
        <v>6.0771368505159247E-8</v>
      </c>
      <c r="U263" s="116"/>
      <c r="V263" s="116"/>
      <c r="W263" s="25"/>
      <c r="X263" s="252"/>
      <c r="Y263" s="41"/>
      <c r="Z263">
        <f t="shared" si="241"/>
        <v>26334.5</v>
      </c>
      <c r="AA263" s="246">
        <f t="shared" si="242"/>
        <v>9.7764856828688219E-4</v>
      </c>
      <c r="AB263" s="247">
        <f t="shared" si="243"/>
        <v>-7.3113007302707568E-4</v>
      </c>
      <c r="AC263" s="247">
        <f t="shared" si="244"/>
        <v>2.4651849525980651E-4</v>
      </c>
      <c r="AD263" s="248">
        <f t="shared" si="245"/>
        <v>5.3455118368457699E-7</v>
      </c>
      <c r="AH263">
        <f t="shared" si="246"/>
        <v>8.4014958879087779E-3</v>
      </c>
      <c r="AI263">
        <f t="shared" si="247"/>
        <v>0.51001856613436725</v>
      </c>
      <c r="AJ263">
        <f t="shared" si="248"/>
        <v>0.78797978142914604</v>
      </c>
      <c r="AK263">
        <f t="shared" si="249"/>
        <v>4.2654972721233768E-3</v>
      </c>
      <c r="AL263">
        <f t="shared" si="250"/>
        <v>3.1328874471688337</v>
      </c>
      <c r="AM263">
        <f t="shared" si="251"/>
        <v>229.74611665330693</v>
      </c>
      <c r="AN263">
        <f t="shared" si="275"/>
        <v>3.126713375869842</v>
      </c>
      <c r="AO263">
        <f t="shared" si="275"/>
        <v>3.1265626312631984</v>
      </c>
      <c r="AP263">
        <f t="shared" si="275"/>
        <v>3.1268703073626516</v>
      </c>
      <c r="AQ263">
        <f t="shared" si="275"/>
        <v>3.1262423259560173</v>
      </c>
      <c r="AR263">
        <f t="shared" si="275"/>
        <v>3.1275240594118676</v>
      </c>
      <c r="AS263">
        <f t="shared" si="275"/>
        <v>3.1249079668332067</v>
      </c>
      <c r="AT263">
        <f t="shared" si="275"/>
        <v>3.1302474620010363</v>
      </c>
      <c r="AU263">
        <f t="shared" si="252"/>
        <v>3.1193489422099741</v>
      </c>
      <c r="AV263" s="246">
        <f t="shared" si="253"/>
        <v>-1.0216541864647511E-5</v>
      </c>
      <c r="AW263" s="247">
        <f t="shared" si="254"/>
        <v>2.5673503712445402E-4</v>
      </c>
      <c r="AX263" s="248">
        <f t="shared" si="255"/>
        <v>6.5912879287294783E-8</v>
      </c>
      <c r="AY263" s="247">
        <f t="shared" si="256"/>
        <v>-7.1671122824974419E-3</v>
      </c>
      <c r="BA263">
        <f t="shared" si="257"/>
        <v>-9.878651101515297E-4</v>
      </c>
      <c r="BB263">
        <f t="shared" si="258"/>
        <v>0.88957195182112003</v>
      </c>
      <c r="BC263">
        <f t="shared" si="259"/>
        <v>-0.54640953525329894</v>
      </c>
      <c r="BD263">
        <f t="shared" si="260"/>
        <v>-0.12925032369554426</v>
      </c>
      <c r="BE263">
        <f t="shared" si="261"/>
        <v>-2.2778239452338336</v>
      </c>
      <c r="BF263">
        <f t="shared" si="262"/>
        <v>-2.1696506450493898</v>
      </c>
      <c r="BG263">
        <f t="shared" si="276"/>
        <v>4.1430094490047233</v>
      </c>
      <c r="BH263">
        <f t="shared" si="276"/>
        <v>4.1430095316485289</v>
      </c>
      <c r="BI263">
        <f t="shared" si="276"/>
        <v>4.1430086299028019</v>
      </c>
      <c r="BJ263">
        <f t="shared" si="276"/>
        <v>4.1430184691282399</v>
      </c>
      <c r="BK263">
        <f t="shared" si="276"/>
        <v>4.1429111184850091</v>
      </c>
      <c r="BL263">
        <f t="shared" si="276"/>
        <v>4.1440833404148378</v>
      </c>
      <c r="BM263">
        <f t="shared" si="276"/>
        <v>4.131397117765462</v>
      </c>
      <c r="BN263">
        <f t="shared" si="263"/>
        <v>4.2861895150109195</v>
      </c>
    </row>
    <row r="264" spans="1:66" ht="12.95" customHeight="1">
      <c r="A264" s="75" t="s">
        <v>126</v>
      </c>
      <c r="B264" s="76" t="s">
        <v>45</v>
      </c>
      <c r="C264" s="75">
        <v>53285.395700000001</v>
      </c>
      <c r="D264" s="75">
        <v>2.0000000000000001E-4</v>
      </c>
      <c r="E264" s="58">
        <f t="shared" si="235"/>
        <v>26337.500664276875</v>
      </c>
      <c r="F264">
        <f t="shared" si="236"/>
        <v>26337.5</v>
      </c>
      <c r="G264">
        <f t="shared" si="237"/>
        <v>2.4013750226004049E-4</v>
      </c>
      <c r="H264" s="116"/>
      <c r="I264" s="116"/>
      <c r="J264" s="117"/>
      <c r="K264" s="116">
        <f t="shared" si="274"/>
        <v>2.4013750226004049E-4</v>
      </c>
      <c r="L264" s="116"/>
      <c r="M264" s="116"/>
      <c r="N264" s="118"/>
      <c r="O264" s="40"/>
      <c r="P264" s="116"/>
      <c r="Q264" s="293">
        <f t="shared" si="238"/>
        <v>38266.895700000001</v>
      </c>
      <c r="R264" s="8">
        <f t="shared" si="239"/>
        <v>5.7666019991690952E-8</v>
      </c>
      <c r="S264" s="116">
        <v>1</v>
      </c>
      <c r="T264" s="167">
        <f t="shared" si="240"/>
        <v>5.7666019991690952E-8</v>
      </c>
      <c r="V264" s="116"/>
      <c r="W264" s="25"/>
      <c r="X264" s="252"/>
      <c r="Y264" s="41"/>
      <c r="Z264">
        <f t="shared" si="241"/>
        <v>26337.5</v>
      </c>
      <c r="AA264" s="246">
        <f t="shared" si="242"/>
        <v>9.7433294028316519E-4</v>
      </c>
      <c r="AB264" s="247">
        <f t="shared" si="243"/>
        <v>-7.341954380231247E-4</v>
      </c>
      <c r="AC264" s="247">
        <f t="shared" si="244"/>
        <v>2.4013750226004049E-4</v>
      </c>
      <c r="AD264" s="248">
        <f t="shared" si="245"/>
        <v>5.390429412139679E-7</v>
      </c>
      <c r="AH264">
        <f t="shared" si="246"/>
        <v>8.3994930438163248E-3</v>
      </c>
      <c r="AI264">
        <f t="shared" si="247"/>
        <v>0.51001769112403739</v>
      </c>
      <c r="AJ264">
        <f t="shared" si="248"/>
        <v>0.78785193725824765</v>
      </c>
      <c r="AK264">
        <f t="shared" si="249"/>
        <v>4.1637709568114615E-3</v>
      </c>
      <c r="AL264">
        <f t="shared" si="250"/>
        <v>3.1330950595742926</v>
      </c>
      <c r="AM264">
        <f t="shared" si="251"/>
        <v>235.35932188412895</v>
      </c>
      <c r="AN264">
        <f t="shared" si="275"/>
        <v>3.1270682267695453</v>
      </c>
      <c r="AO264">
        <f t="shared" si="275"/>
        <v>3.1269210717176912</v>
      </c>
      <c r="AP264">
        <f t="shared" si="275"/>
        <v>3.1272214198180137</v>
      </c>
      <c r="AQ264">
        <f t="shared" si="275"/>
        <v>3.1266083984693314</v>
      </c>
      <c r="AR264">
        <f t="shared" si="275"/>
        <v>3.1278595915055307</v>
      </c>
      <c r="AS264">
        <f t="shared" si="275"/>
        <v>3.125305847964353</v>
      </c>
      <c r="AT264">
        <f t="shared" si="275"/>
        <v>3.1305180631318517</v>
      </c>
      <c r="AU264">
        <f t="shared" si="252"/>
        <v>3.1198794095638771</v>
      </c>
      <c r="AV264" s="246">
        <f t="shared" si="253"/>
        <v>-1.1555424878777025E-5</v>
      </c>
      <c r="AW264" s="247">
        <f t="shared" si="254"/>
        <v>2.5169292713881752E-4</v>
      </c>
      <c r="AX264" s="248">
        <f t="shared" si="255"/>
        <v>6.3349329571706101E-8</v>
      </c>
      <c r="AY264" s="247">
        <f t="shared" si="256"/>
        <v>-7.1734671763943421E-3</v>
      </c>
      <c r="BA264">
        <f t="shared" si="257"/>
        <v>-9.8588836516194222E-4</v>
      </c>
      <c r="BB264">
        <f t="shared" si="258"/>
        <v>0.88968253904991901</v>
      </c>
      <c r="BC264">
        <f t="shared" si="259"/>
        <v>-0.54569301238304191</v>
      </c>
      <c r="BD264">
        <f t="shared" si="260"/>
        <v>-0.12934472470699124</v>
      </c>
      <c r="BE264">
        <f t="shared" si="261"/>
        <v>-2.2769686525842592</v>
      </c>
      <c r="BF264">
        <f t="shared" si="262"/>
        <v>-2.1672121656688605</v>
      </c>
      <c r="BG264">
        <f t="shared" si="276"/>
        <v>4.1439568604906798</v>
      </c>
      <c r="BH264">
        <f t="shared" si="276"/>
        <v>4.1439569424149179</v>
      </c>
      <c r="BI264">
        <f t="shared" si="276"/>
        <v>4.1439560471951262</v>
      </c>
      <c r="BJ264">
        <f t="shared" si="276"/>
        <v>4.1439658296974642</v>
      </c>
      <c r="BK264">
        <f t="shared" si="276"/>
        <v>4.1438589396584931</v>
      </c>
      <c r="BL264">
        <f t="shared" si="276"/>
        <v>4.1450278622465593</v>
      </c>
      <c r="BM264">
        <f t="shared" si="276"/>
        <v>4.1323586944984028</v>
      </c>
      <c r="BN264">
        <f t="shared" si="263"/>
        <v>4.287223691110519</v>
      </c>
    </row>
    <row r="265" spans="1:66" ht="12.95" customHeight="1">
      <c r="A265" s="37" t="s">
        <v>131</v>
      </c>
      <c r="B265" s="38" t="s">
        <v>45</v>
      </c>
      <c r="C265" s="37">
        <v>53318.653599999998</v>
      </c>
      <c r="D265" s="37" t="s">
        <v>124</v>
      </c>
      <c r="E265" s="58">
        <f t="shared" si="235"/>
        <v>26429.499846345301</v>
      </c>
      <c r="F265">
        <f t="shared" si="236"/>
        <v>26429.5</v>
      </c>
      <c r="G265">
        <f t="shared" si="237"/>
        <v>-5.5546501243952662E-5</v>
      </c>
      <c r="H265" s="116"/>
      <c r="I265" s="116"/>
      <c r="J265" s="117"/>
      <c r="K265" s="116">
        <f t="shared" si="274"/>
        <v>-5.5546501243952662E-5</v>
      </c>
      <c r="L265" s="116"/>
      <c r="M265" s="116"/>
      <c r="N265" s="118"/>
      <c r="O265" s="40"/>
      <c r="P265" s="116"/>
      <c r="Q265" s="293">
        <f t="shared" si="238"/>
        <v>38300.153599999998</v>
      </c>
      <c r="R265" s="8">
        <f t="shared" si="239"/>
        <v>3.0854138004444346E-9</v>
      </c>
      <c r="S265" s="116">
        <v>1</v>
      </c>
      <c r="T265" s="167">
        <f t="shared" si="240"/>
        <v>3.0854138004444346E-9</v>
      </c>
      <c r="U265" s="116"/>
      <c r="W265" s="25"/>
      <c r="X265" s="252"/>
      <c r="Y265" s="41"/>
      <c r="Z265">
        <f t="shared" si="241"/>
        <v>26429.5</v>
      </c>
      <c r="AA265" s="246">
        <f t="shared" si="242"/>
        <v>8.7216996248426926E-4</v>
      </c>
      <c r="AB265" s="247">
        <f t="shared" si="243"/>
        <v>-9.2771646372822193E-4</v>
      </c>
      <c r="AC265" s="247">
        <f t="shared" si="244"/>
        <v>-5.5546501243952662E-5</v>
      </c>
      <c r="AD265" s="248">
        <f t="shared" si="245"/>
        <v>8.606578370723973E-7</v>
      </c>
      <c r="AH265">
        <f t="shared" si="246"/>
        <v>8.3375617375853178E-3</v>
      </c>
      <c r="AI265">
        <f t="shared" si="247"/>
        <v>0.51000111269304327</v>
      </c>
      <c r="AJ265">
        <f t="shared" si="248"/>
        <v>0.78391510092123728</v>
      </c>
      <c r="AK265">
        <f t="shared" si="249"/>
        <v>1.0442403671378656E-3</v>
      </c>
      <c r="AL265">
        <f t="shared" si="250"/>
        <v>3.1394615491866102</v>
      </c>
      <c r="AM265">
        <f t="shared" si="251"/>
        <v>938.48017960941525</v>
      </c>
      <c r="AN265">
        <f t="shared" si="275"/>
        <v>3.1379500454249962</v>
      </c>
      <c r="AO265">
        <f t="shared" si="275"/>
        <v>3.1379131139778726</v>
      </c>
      <c r="AP265">
        <f t="shared" si="275"/>
        <v>3.1379884847779675</v>
      </c>
      <c r="AQ265">
        <f t="shared" si="275"/>
        <v>3.1378346657762899</v>
      </c>
      <c r="AR265">
        <f t="shared" si="275"/>
        <v>3.1381485841428844</v>
      </c>
      <c r="AS265">
        <f t="shared" si="275"/>
        <v>3.137507929864936</v>
      </c>
      <c r="AT265">
        <f t="shared" si="275"/>
        <v>3.1388153953636997</v>
      </c>
      <c r="AU265">
        <f t="shared" si="252"/>
        <v>3.1361470750835676</v>
      </c>
      <c r="AV265" s="246">
        <f t="shared" si="253"/>
        <v>-5.2554936350759636E-5</v>
      </c>
      <c r="AW265" s="247">
        <f t="shared" si="254"/>
        <v>-2.991564893193026E-6</v>
      </c>
      <c r="AX265" s="248">
        <f t="shared" si="255"/>
        <v>8.9494605101850014E-12</v>
      </c>
      <c r="AY265" s="247">
        <f t="shared" si="256"/>
        <v>-7.4683833399942414E-3</v>
      </c>
      <c r="BA265">
        <f t="shared" si="257"/>
        <v>-9.247248988350289E-4</v>
      </c>
      <c r="BB265">
        <f t="shared" si="258"/>
        <v>0.89312648046979437</v>
      </c>
      <c r="BC265">
        <f t="shared" si="259"/>
        <v>-0.52343936254807799</v>
      </c>
      <c r="BD265">
        <f t="shared" si="260"/>
        <v>-0.13220457943364428</v>
      </c>
      <c r="BE265">
        <f t="shared" si="261"/>
        <v>-2.2506352435730905</v>
      </c>
      <c r="BF265">
        <f t="shared" si="262"/>
        <v>-2.0942808540847344</v>
      </c>
      <c r="BG265">
        <f t="shared" si="276"/>
        <v>4.1730685782900006</v>
      </c>
      <c r="BH265">
        <f t="shared" si="276"/>
        <v>4.1730686402516159</v>
      </c>
      <c r="BI265">
        <f t="shared" si="276"/>
        <v>4.1730679305294842</v>
      </c>
      <c r="BJ265">
        <f t="shared" si="276"/>
        <v>4.1730760598950978</v>
      </c>
      <c r="BK265">
        <f t="shared" si="276"/>
        <v>4.1729829503653386</v>
      </c>
      <c r="BL265">
        <f t="shared" si="276"/>
        <v>4.1740502472581973</v>
      </c>
      <c r="BM265">
        <f t="shared" si="276"/>
        <v>4.1619278366677763</v>
      </c>
      <c r="BN265">
        <f t="shared" si="263"/>
        <v>4.3189384248315559</v>
      </c>
    </row>
    <row r="266" spans="1:66" ht="12.95" customHeight="1">
      <c r="A266" s="37" t="s">
        <v>135</v>
      </c>
      <c r="B266" s="38" t="s">
        <v>45</v>
      </c>
      <c r="C266" s="37">
        <v>53353.3577</v>
      </c>
      <c r="D266" s="37" t="s">
        <v>124</v>
      </c>
      <c r="E266" s="58">
        <f t="shared" si="235"/>
        <v>26525.499558125706</v>
      </c>
      <c r="F266">
        <f t="shared" si="236"/>
        <v>26525.5</v>
      </c>
      <c r="G266">
        <f t="shared" si="237"/>
        <v>-1.5973849804140627E-4</v>
      </c>
      <c r="H266" s="116"/>
      <c r="I266" s="116"/>
      <c r="J266" s="117"/>
      <c r="K266" s="116">
        <f t="shared" si="274"/>
        <v>-1.5973849804140627E-4</v>
      </c>
      <c r="L266" s="116"/>
      <c r="M266" s="116"/>
      <c r="N266" s="118"/>
      <c r="O266" s="40"/>
      <c r="P266" s="116"/>
      <c r="Q266" s="293">
        <f t="shared" si="238"/>
        <v>38334.8577</v>
      </c>
      <c r="R266" s="8">
        <f t="shared" si="239"/>
        <v>2.5516387756524356E-8</v>
      </c>
      <c r="S266" s="116">
        <v>1</v>
      </c>
      <c r="T266" s="167">
        <f t="shared" si="240"/>
        <v>2.5516387756524356E-8</v>
      </c>
      <c r="U266" s="116"/>
      <c r="W266" s="25"/>
      <c r="X266" s="252"/>
      <c r="Y266" s="41"/>
      <c r="Z266">
        <f t="shared" si="241"/>
        <v>26525.5</v>
      </c>
      <c r="AA266" s="246">
        <f t="shared" si="242"/>
        <v>7.6456951306945291E-4</v>
      </c>
      <c r="AB266" s="247">
        <f t="shared" si="243"/>
        <v>-9.2430801111085918E-4</v>
      </c>
      <c r="AC266" s="247">
        <f t="shared" si="244"/>
        <v>-1.5973849804140627E-4</v>
      </c>
      <c r="AD266" s="248">
        <f t="shared" si="245"/>
        <v>8.5434529940371223E-7</v>
      </c>
      <c r="AH266">
        <f t="shared" si="246"/>
        <v>8.2718863357930487E-3</v>
      </c>
      <c r="AI266">
        <f t="shared" si="247"/>
        <v>0.51000498773485381</v>
      </c>
      <c r="AJ266">
        <f t="shared" si="248"/>
        <v>0.779773343298241</v>
      </c>
      <c r="AK266">
        <f t="shared" si="249"/>
        <v>-2.2108720630639291E-3</v>
      </c>
      <c r="AL266">
        <f t="shared" si="250"/>
        <v>-3.1370806544783223</v>
      </c>
      <c r="AM266">
        <f t="shared" si="251"/>
        <v>-443.26174663721355</v>
      </c>
      <c r="AN266">
        <f t="shared" si="275"/>
        <v>3.149304806571374</v>
      </c>
      <c r="AO266">
        <f t="shared" si="275"/>
        <v>3.1493829851165538</v>
      </c>
      <c r="AP266">
        <f t="shared" si="275"/>
        <v>3.1492234323221022</v>
      </c>
      <c r="AQ266">
        <f t="shared" si="275"/>
        <v>3.1495490601606821</v>
      </c>
      <c r="AR266">
        <f t="shared" si="275"/>
        <v>3.1488844942245011</v>
      </c>
      <c r="AS266">
        <f t="shared" si="275"/>
        <v>3.1502407944174466</v>
      </c>
      <c r="AT266">
        <f t="shared" si="275"/>
        <v>3.1474727609255533</v>
      </c>
      <c r="AU266">
        <f t="shared" si="252"/>
        <v>3.1531220304084617</v>
      </c>
      <c r="AV266" s="246">
        <f t="shared" si="253"/>
        <v>-9.5237195656176451E-5</v>
      </c>
      <c r="AW266" s="247">
        <f t="shared" si="254"/>
        <v>-6.4501302385229823E-5</v>
      </c>
      <c r="AX266" s="248">
        <f t="shared" si="255"/>
        <v>4.1604180093908547E-9</v>
      </c>
      <c r="AY266" s="247">
        <f t="shared" si="256"/>
        <v>-7.5718181251088253E-3</v>
      </c>
      <c r="BA266">
        <f t="shared" si="257"/>
        <v>-8.5980670872562936E-4</v>
      </c>
      <c r="BB266">
        <f t="shared" si="258"/>
        <v>0.89682894745327568</v>
      </c>
      <c r="BC266">
        <f t="shared" si="259"/>
        <v>-0.49964027183659909</v>
      </c>
      <c r="BD266">
        <f t="shared" si="260"/>
        <v>-0.13511378137111346</v>
      </c>
      <c r="BE266">
        <f t="shared" si="261"/>
        <v>-2.2229362090063192</v>
      </c>
      <c r="BF266">
        <f t="shared" si="262"/>
        <v>-2.0217852670144176</v>
      </c>
      <c r="BG266">
        <f t="shared" si="276"/>
        <v>4.2035677655447738</v>
      </c>
      <c r="BH266">
        <f t="shared" si="276"/>
        <v>4.2035678107182068</v>
      </c>
      <c r="BI266">
        <f t="shared" si="276"/>
        <v>4.2035672652455851</v>
      </c>
      <c r="BJ266">
        <f t="shared" si="276"/>
        <v>4.2035738519044514</v>
      </c>
      <c r="BK266">
        <f t="shared" si="276"/>
        <v>4.2034943222692132</v>
      </c>
      <c r="BL266">
        <f t="shared" si="276"/>
        <v>4.2044553504663043</v>
      </c>
      <c r="BM266">
        <f t="shared" si="276"/>
        <v>4.1929509848814286</v>
      </c>
      <c r="BN266">
        <f t="shared" si="263"/>
        <v>4.3520320600187254</v>
      </c>
    </row>
    <row r="267" spans="1:66" ht="12.95" customHeight="1">
      <c r="A267" s="75" t="s">
        <v>133</v>
      </c>
      <c r="B267" s="76" t="s">
        <v>49</v>
      </c>
      <c r="C267" s="75">
        <v>53591.404589999998</v>
      </c>
      <c r="D267" s="75">
        <v>1E-3</v>
      </c>
      <c r="E267" s="58">
        <f t="shared" si="235"/>
        <v>27183.993304692231</v>
      </c>
      <c r="F267">
        <f t="shared" si="236"/>
        <v>27184</v>
      </c>
      <c r="G267">
        <f t="shared" si="237"/>
        <v>-2.420368000457529E-3</v>
      </c>
      <c r="H267" s="116"/>
      <c r="I267" s="116"/>
      <c r="J267" s="117"/>
      <c r="K267" s="116">
        <f t="shared" si="274"/>
        <v>-2.420368000457529E-3</v>
      </c>
      <c r="L267" s="116"/>
      <c r="M267" s="116"/>
      <c r="N267" s="118"/>
      <c r="O267" s="40"/>
      <c r="P267" s="116"/>
      <c r="Q267" s="293">
        <f t="shared" si="238"/>
        <v>38572.904589999998</v>
      </c>
      <c r="R267" s="8">
        <f t="shared" si="239"/>
        <v>5.8581812576387774E-6</v>
      </c>
      <c r="S267" s="116">
        <v>1</v>
      </c>
      <c r="T267" s="167">
        <f t="shared" si="240"/>
        <v>5.8581812576387774E-6</v>
      </c>
      <c r="W267" s="25"/>
      <c r="X267" s="252"/>
      <c r="Y267" s="41"/>
      <c r="Z267">
        <f t="shared" si="241"/>
        <v>27184</v>
      </c>
      <c r="AA267" s="246">
        <f t="shared" si="242"/>
        <v>-5.2527078118775467E-7</v>
      </c>
      <c r="AB267" s="247">
        <f t="shared" si="243"/>
        <v>-2.4198427296763412E-3</v>
      </c>
      <c r="AC267" s="247">
        <f t="shared" si="244"/>
        <v>-2.420368000457529E-3</v>
      </c>
      <c r="AD267" s="248">
        <f t="shared" si="245"/>
        <v>5.8556388363674464E-6</v>
      </c>
      <c r="AH267">
        <f t="shared" si="246"/>
        <v>7.7928343283320033E-3</v>
      </c>
      <c r="AI267">
        <f t="shared" si="247"/>
        <v>0.51061542259245418</v>
      </c>
      <c r="AJ267">
        <f t="shared" si="248"/>
        <v>0.75041604500462222</v>
      </c>
      <c r="AK267">
        <f t="shared" si="249"/>
        <v>-2.4550669963113458E-2</v>
      </c>
      <c r="AL267">
        <f t="shared" si="250"/>
        <v>-3.091468258924535</v>
      </c>
      <c r="AM267">
        <f t="shared" si="251"/>
        <v>-39.892376822263394</v>
      </c>
      <c r="AN267">
        <f t="shared" si="275"/>
        <v>3.2272338201395585</v>
      </c>
      <c r="AO267">
        <f t="shared" si="275"/>
        <v>3.2280796059189467</v>
      </c>
      <c r="AP267">
        <f t="shared" si="275"/>
        <v>3.226347165973706</v>
      </c>
      <c r="AQ267">
        <f t="shared" si="275"/>
        <v>3.2298960369243588</v>
      </c>
      <c r="AR267">
        <f t="shared" si="275"/>
        <v>3.2226273888423016</v>
      </c>
      <c r="AS267">
        <f t="shared" si="275"/>
        <v>3.237519758817001</v>
      </c>
      <c r="AT267">
        <f t="shared" si="275"/>
        <v>3.2070267984596881</v>
      </c>
      <c r="AU267">
        <f t="shared" si="252"/>
        <v>3.2695596145901589</v>
      </c>
      <c r="AV267" s="246">
        <f t="shared" si="253"/>
        <v>-3.8842954864372028E-4</v>
      </c>
      <c r="AW267" s="247">
        <f t="shared" si="254"/>
        <v>-2.0319384518138086E-3</v>
      </c>
      <c r="AX267" s="248">
        <f t="shared" si="255"/>
        <v>4.1287738719594977E-6</v>
      </c>
      <c r="AY267" s="247">
        <f t="shared" si="256"/>
        <v>-9.8252980509269984E-3</v>
      </c>
      <c r="BA267">
        <f t="shared" si="257"/>
        <v>-3.8790427786253252E-4</v>
      </c>
      <c r="BB267">
        <f t="shared" si="258"/>
        <v>0.92522499633762367</v>
      </c>
      <c r="BC267">
        <f t="shared" si="259"/>
        <v>-0.32070954344478614</v>
      </c>
      <c r="BD267">
        <f t="shared" si="260"/>
        <v>-0.15267186652193526</v>
      </c>
      <c r="BE267">
        <f t="shared" si="261"/>
        <v>-2.0262312677323377</v>
      </c>
      <c r="BF267">
        <f t="shared" si="262"/>
        <v>-1.6032751104618743</v>
      </c>
      <c r="BG267">
        <f t="shared" si="276"/>
        <v>4.4164250673012351</v>
      </c>
      <c r="BH267">
        <f t="shared" si="276"/>
        <v>4.4164250691682616</v>
      </c>
      <c r="BI267">
        <f t="shared" si="276"/>
        <v>4.4164250315133309</v>
      </c>
      <c r="BJ267">
        <f t="shared" si="276"/>
        <v>4.4164257909535376</v>
      </c>
      <c r="BK267">
        <f t="shared" si="276"/>
        <v>4.4164104746150858</v>
      </c>
      <c r="BL267">
        <f t="shared" si="276"/>
        <v>4.4167195223427216</v>
      </c>
      <c r="BM267">
        <f t="shared" si="276"/>
        <v>4.4105430833555666</v>
      </c>
      <c r="BN267">
        <f t="shared" si="263"/>
        <v>4.5790337138807153</v>
      </c>
    </row>
    <row r="268" spans="1:66" ht="12.95" customHeight="1">
      <c r="A268" s="53" t="s">
        <v>132</v>
      </c>
      <c r="B268" s="53" t="s">
        <v>49</v>
      </c>
      <c r="C268" s="54">
        <v>53591.404600000002</v>
      </c>
      <c r="D268" s="54" t="s">
        <v>76</v>
      </c>
      <c r="E268" s="58">
        <f t="shared" si="235"/>
        <v>27183.993332354596</v>
      </c>
      <c r="F268">
        <f t="shared" si="236"/>
        <v>27184</v>
      </c>
      <c r="G268">
        <f t="shared" si="237"/>
        <v>-2.4103679970721714E-3</v>
      </c>
      <c r="H268" s="116"/>
      <c r="I268" s="116"/>
      <c r="J268" s="117"/>
      <c r="K268" s="116">
        <f t="shared" si="274"/>
        <v>-2.4103679970721714E-3</v>
      </c>
      <c r="L268" s="116"/>
      <c r="M268" s="116"/>
      <c r="N268" s="118"/>
      <c r="O268" s="40">
        <f ca="1">+C$11+C$12*F268</f>
        <v>1.4619808230335374E-2</v>
      </c>
      <c r="P268" s="116"/>
      <c r="Q268" s="293">
        <f t="shared" si="238"/>
        <v>38572.904600000002</v>
      </c>
      <c r="R268" s="8">
        <f t="shared" ca="1" si="239"/>
        <v>2.9002690233655707E-4</v>
      </c>
      <c r="S268" s="116">
        <v>1</v>
      </c>
      <c r="T268" s="167">
        <f t="shared" ca="1" si="240"/>
        <v>2.9002690233655707E-4</v>
      </c>
      <c r="U268" s="116"/>
      <c r="V268" s="116"/>
      <c r="W268" s="25"/>
      <c r="X268" s="252"/>
      <c r="Y268" s="41"/>
      <c r="Z268">
        <f t="shared" si="241"/>
        <v>27184</v>
      </c>
      <c r="AA268" s="246">
        <f t="shared" si="242"/>
        <v>-5.2527078118775467E-7</v>
      </c>
      <c r="AB268" s="247">
        <f t="shared" si="243"/>
        <v>-2.4098427262909837E-3</v>
      </c>
      <c r="AC268" s="247">
        <f t="shared" ca="1" si="244"/>
        <v>-1.7030176227407545E-2</v>
      </c>
      <c r="AD268" s="248">
        <f t="shared" si="245"/>
        <v>5.8073419654575612E-6</v>
      </c>
      <c r="AH268">
        <f t="shared" si="246"/>
        <v>7.7928343283320033E-3</v>
      </c>
      <c r="AI268">
        <f t="shared" si="247"/>
        <v>0.51061542259245418</v>
      </c>
      <c r="AJ268">
        <f t="shared" si="248"/>
        <v>0.75041604500462222</v>
      </c>
      <c r="AK268">
        <f t="shared" si="249"/>
        <v>-2.4550669963113458E-2</v>
      </c>
      <c r="AL268">
        <f t="shared" si="250"/>
        <v>-3.091468258924535</v>
      </c>
      <c r="AM268">
        <f t="shared" si="251"/>
        <v>-39.892376822263394</v>
      </c>
      <c r="AN268">
        <f t="shared" si="275"/>
        <v>3.2272338201395585</v>
      </c>
      <c r="AO268">
        <f t="shared" si="275"/>
        <v>3.2280796059189467</v>
      </c>
      <c r="AP268">
        <f t="shared" si="275"/>
        <v>3.226347165973706</v>
      </c>
      <c r="AQ268">
        <f t="shared" si="275"/>
        <v>3.2298960369243588</v>
      </c>
      <c r="AR268">
        <f t="shared" si="275"/>
        <v>3.2226273888423016</v>
      </c>
      <c r="AS268">
        <f t="shared" si="275"/>
        <v>3.237519758817001</v>
      </c>
      <c r="AT268">
        <f t="shared" si="275"/>
        <v>3.2070267984596881</v>
      </c>
      <c r="AU268">
        <f t="shared" si="252"/>
        <v>3.2695596145901589</v>
      </c>
      <c r="AV268" s="246">
        <f t="shared" si="253"/>
        <v>-3.8842954864372028E-4</v>
      </c>
      <c r="AW268" s="247">
        <f t="shared" si="254"/>
        <v>-2.0219384484284511E-3</v>
      </c>
      <c r="AX268" s="248">
        <f t="shared" si="255"/>
        <v>4.0882350892332523E-6</v>
      </c>
      <c r="AY268" s="247">
        <f t="shared" si="256"/>
        <v>-9.8152980475416408E-3</v>
      </c>
      <c r="BA268">
        <f t="shared" si="257"/>
        <v>-3.8790427786253252E-4</v>
      </c>
      <c r="BB268">
        <f t="shared" si="258"/>
        <v>0.92522499633762367</v>
      </c>
      <c r="BC268">
        <f t="shared" si="259"/>
        <v>-0.32070954344478614</v>
      </c>
      <c r="BD268">
        <f t="shared" si="260"/>
        <v>-0.15267186652193526</v>
      </c>
      <c r="BE268">
        <f t="shared" si="261"/>
        <v>-2.0262312677323377</v>
      </c>
      <c r="BF268">
        <f t="shared" si="262"/>
        <v>-1.6032751104618743</v>
      </c>
      <c r="BG268">
        <f t="shared" si="276"/>
        <v>4.4164250673012351</v>
      </c>
      <c r="BH268">
        <f t="shared" si="276"/>
        <v>4.4164250691682616</v>
      </c>
      <c r="BI268">
        <f t="shared" si="276"/>
        <v>4.4164250315133309</v>
      </c>
      <c r="BJ268">
        <f t="shared" si="276"/>
        <v>4.4164257909535376</v>
      </c>
      <c r="BK268">
        <f t="shared" si="276"/>
        <v>4.4164104746150858</v>
      </c>
      <c r="BL268">
        <f t="shared" si="276"/>
        <v>4.4167195223427216</v>
      </c>
      <c r="BM268">
        <f t="shared" si="276"/>
        <v>4.4105430833555666</v>
      </c>
      <c r="BN268">
        <f t="shared" si="263"/>
        <v>4.5790337138807153</v>
      </c>
    </row>
    <row r="269" spans="1:66" ht="12.95" customHeight="1">
      <c r="A269" s="77" t="s">
        <v>136</v>
      </c>
      <c r="B269" s="38" t="s">
        <v>45</v>
      </c>
      <c r="C269" s="37">
        <v>53600.082600000002</v>
      </c>
      <c r="D269" s="37" t="s">
        <v>79</v>
      </c>
      <c r="E269" s="58">
        <f t="shared" si="235"/>
        <v>27207.998723614714</v>
      </c>
      <c r="F269">
        <f t="shared" si="236"/>
        <v>27208</v>
      </c>
      <c r="G269">
        <f t="shared" si="237"/>
        <v>-4.6141599887050688E-4</v>
      </c>
      <c r="H269" s="116"/>
      <c r="I269" s="116"/>
      <c r="J269" s="117">
        <f>G269</f>
        <v>-4.6141599887050688E-4</v>
      </c>
      <c r="K269" s="116"/>
      <c r="L269" s="116"/>
      <c r="M269" s="116"/>
      <c r="N269" s="118"/>
      <c r="O269" s="40"/>
      <c r="P269" s="116"/>
      <c r="Q269" s="293">
        <f t="shared" si="238"/>
        <v>38581.582600000002</v>
      </c>
      <c r="R269" s="8">
        <f t="shared" si="239"/>
        <v>2.1290472401366761E-7</v>
      </c>
      <c r="S269" s="116">
        <v>1</v>
      </c>
      <c r="T269" s="167">
        <f t="shared" si="240"/>
        <v>2.1290472401366761E-7</v>
      </c>
      <c r="U269" s="116"/>
      <c r="V269" s="116"/>
      <c r="W269" s="25"/>
      <c r="X269" s="252"/>
      <c r="Y269" s="41"/>
      <c r="Z269">
        <f t="shared" si="241"/>
        <v>27208</v>
      </c>
      <c r="AA269" s="246">
        <f t="shared" si="242"/>
        <v>-2.9289904164358019E-5</v>
      </c>
      <c r="AB269" s="247">
        <f t="shared" si="243"/>
        <v>-4.3212609470614886E-4</v>
      </c>
      <c r="AC269" s="247">
        <f t="shared" si="244"/>
        <v>-4.6141599887050688E-4</v>
      </c>
      <c r="AD269" s="248">
        <f t="shared" si="245"/>
        <v>1.8673296172598754E-7</v>
      </c>
      <c r="AH269">
        <f t="shared" si="246"/>
        <v>7.7744442766937106E-3</v>
      </c>
      <c r="AI269">
        <f t="shared" si="247"/>
        <v>0.51065698813521532</v>
      </c>
      <c r="AJ269">
        <f t="shared" si="248"/>
        <v>0.74931422701596206</v>
      </c>
      <c r="AK269">
        <f t="shared" si="249"/>
        <v>-2.5365660628125349E-2</v>
      </c>
      <c r="AL269">
        <f t="shared" si="250"/>
        <v>-3.0898028507239808</v>
      </c>
      <c r="AM269">
        <f t="shared" si="251"/>
        <v>-38.609008699694378</v>
      </c>
      <c r="AN269">
        <f t="shared" si="275"/>
        <v>3.2300768892276164</v>
      </c>
      <c r="AO269">
        <f t="shared" si="275"/>
        <v>3.2309492007565206</v>
      </c>
      <c r="AP269">
        <f t="shared" si="275"/>
        <v>3.2291619843667623</v>
      </c>
      <c r="AQ269">
        <f t="shared" si="275"/>
        <v>3.2328239911956445</v>
      </c>
      <c r="AR269">
        <f t="shared" si="275"/>
        <v>3.2253218022983488</v>
      </c>
      <c r="AS269">
        <f t="shared" si="275"/>
        <v>3.2406967421315667</v>
      </c>
      <c r="AT269">
        <f t="shared" si="275"/>
        <v>3.2092086772330082</v>
      </c>
      <c r="AU269">
        <f t="shared" si="252"/>
        <v>3.2738033534213824</v>
      </c>
      <c r="AV269" s="246">
        <f t="shared" si="253"/>
        <v>-3.9923642590997398E-4</v>
      </c>
      <c r="AW269" s="247">
        <f t="shared" si="254"/>
        <v>-6.2179572960532903E-5</v>
      </c>
      <c r="AX269" s="248">
        <f t="shared" si="255"/>
        <v>3.8662992935542347E-9</v>
      </c>
      <c r="AY269" s="247">
        <f t="shared" si="256"/>
        <v>-7.8659137538186017E-3</v>
      </c>
      <c r="BA269">
        <f t="shared" si="257"/>
        <v>-3.6994652174561596E-4</v>
      </c>
      <c r="BB269">
        <f t="shared" si="258"/>
        <v>0.92635832795696293</v>
      </c>
      <c r="BC269">
        <f t="shared" si="259"/>
        <v>-0.31368227540360127</v>
      </c>
      <c r="BD269">
        <f t="shared" si="260"/>
        <v>-0.1532217482562635</v>
      </c>
      <c r="BE269">
        <f t="shared" si="261"/>
        <v>-2.0188213292510442</v>
      </c>
      <c r="BF269">
        <f t="shared" si="262"/>
        <v>-1.5901246057808067</v>
      </c>
      <c r="BG269">
        <f t="shared" si="276"/>
        <v>4.4243124611581086</v>
      </c>
      <c r="BH269">
        <f t="shared" si="276"/>
        <v>4.4243124627365571</v>
      </c>
      <c r="BI269">
        <f t="shared" si="276"/>
        <v>4.4243124300554273</v>
      </c>
      <c r="BJ269">
        <f t="shared" si="276"/>
        <v>4.4243131067057755</v>
      </c>
      <c r="BK269">
        <f t="shared" si="276"/>
        <v>4.4242990972330656</v>
      </c>
      <c r="BL269">
        <f t="shared" si="276"/>
        <v>4.424589286741341</v>
      </c>
      <c r="BM269">
        <f t="shared" si="276"/>
        <v>4.4186352547635632</v>
      </c>
      <c r="BN269">
        <f t="shared" si="263"/>
        <v>4.5873071226775073</v>
      </c>
    </row>
    <row r="270" spans="1:66" ht="12.95" customHeight="1">
      <c r="A270" s="77" t="s">
        <v>136</v>
      </c>
      <c r="B270" s="38" t="s">
        <v>45</v>
      </c>
      <c r="C270" s="37">
        <v>53600.263800000001</v>
      </c>
      <c r="D270" s="37" t="s">
        <v>79</v>
      </c>
      <c r="E270" s="58">
        <f t="shared" si="235"/>
        <v>27208.499965478772</v>
      </c>
      <c r="F270">
        <f t="shared" si="236"/>
        <v>27208.5</v>
      </c>
      <c r="G270">
        <f t="shared" si="237"/>
        <v>-1.2479496945161372E-5</v>
      </c>
      <c r="H270" s="116"/>
      <c r="I270" s="116"/>
      <c r="J270" s="117">
        <f>G270</f>
        <v>-1.2479496945161372E-5</v>
      </c>
      <c r="K270" s="116"/>
      <c r="L270" s="116"/>
      <c r="M270" s="116"/>
      <c r="N270" s="118"/>
      <c r="O270" s="40"/>
      <c r="P270" s="116"/>
      <c r="Q270" s="293">
        <f t="shared" si="238"/>
        <v>38581.763800000001</v>
      </c>
      <c r="R270" s="8">
        <f t="shared" si="239"/>
        <v>1.5573784400429203E-10</v>
      </c>
      <c r="S270" s="116">
        <v>1</v>
      </c>
      <c r="T270" s="167">
        <f t="shared" si="240"/>
        <v>1.5573784400429203E-10</v>
      </c>
      <c r="U270" s="116"/>
      <c r="V270" s="116"/>
      <c r="W270" s="25"/>
      <c r="X270" s="252"/>
      <c r="Y270" s="41"/>
      <c r="Z270">
        <f t="shared" si="241"/>
        <v>27208.5</v>
      </c>
      <c r="AA270" s="246">
        <f t="shared" si="242"/>
        <v>-2.9889817997156079E-5</v>
      </c>
      <c r="AB270" s="247">
        <f t="shared" si="243"/>
        <v>1.7410321051994707E-5</v>
      </c>
      <c r="AC270" s="247">
        <f t="shared" si="244"/>
        <v>-1.2479496945161372E-5</v>
      </c>
      <c r="AD270" s="248">
        <f t="shared" si="245"/>
        <v>3.0311927913353005E-10</v>
      </c>
      <c r="AH270">
        <f t="shared" si="246"/>
        <v>7.7740604620882298E-3</v>
      </c>
      <c r="AI270">
        <f t="shared" si="247"/>
        <v>0.51065786859900875</v>
      </c>
      <c r="AJ270">
        <f t="shared" si="248"/>
        <v>0.74929124821978388</v>
      </c>
      <c r="AK270">
        <f t="shared" si="249"/>
        <v>-2.5382640444505018E-2</v>
      </c>
      <c r="AL270">
        <f t="shared" si="250"/>
        <v>-3.08976815148185</v>
      </c>
      <c r="AM270">
        <f t="shared" si="251"/>
        <v>-38.583146365019239</v>
      </c>
      <c r="AN270">
        <f t="shared" si="275"/>
        <v>3.2301361228862144</v>
      </c>
      <c r="AO270">
        <f t="shared" si="275"/>
        <v>3.2310089854908441</v>
      </c>
      <c r="AP270">
        <f t="shared" si="275"/>
        <v>3.2292206306456124</v>
      </c>
      <c r="AQ270">
        <f t="shared" si="275"/>
        <v>3.2328849898291434</v>
      </c>
      <c r="AR270">
        <f t="shared" si="275"/>
        <v>3.2253779431706149</v>
      </c>
      <c r="AS270">
        <f t="shared" si="275"/>
        <v>3.2407629249577279</v>
      </c>
      <c r="AT270">
        <f t="shared" si="275"/>
        <v>3.2092541452821526</v>
      </c>
      <c r="AU270">
        <f t="shared" si="252"/>
        <v>3.2738917646470331</v>
      </c>
      <c r="AV270" s="246">
        <f t="shared" si="253"/>
        <v>-3.9946173704472158E-4</v>
      </c>
      <c r="AW270" s="247">
        <f t="shared" si="254"/>
        <v>3.869822400995602E-4</v>
      </c>
      <c r="AX270" s="248">
        <f t="shared" si="255"/>
        <v>1.4975525415247366E-7</v>
      </c>
      <c r="AY270" s="247">
        <f t="shared" si="256"/>
        <v>-7.4169680399858258E-3</v>
      </c>
      <c r="BA270">
        <f t="shared" si="257"/>
        <v>-3.695719190475655E-4</v>
      </c>
      <c r="BB270">
        <f t="shared" si="258"/>
        <v>0.92638201184406932</v>
      </c>
      <c r="BC270">
        <f t="shared" si="259"/>
        <v>-0.31353550607644548</v>
      </c>
      <c r="BD270">
        <f t="shared" si="260"/>
        <v>-0.15323312898937111</v>
      </c>
      <c r="BE270">
        <f t="shared" si="261"/>
        <v>-2.0186667623714305</v>
      </c>
      <c r="BF270">
        <f t="shared" si="262"/>
        <v>-1.5898519449591682</v>
      </c>
      <c r="BG270">
        <f t="shared" si="276"/>
        <v>4.4244768846453182</v>
      </c>
      <c r="BH270">
        <f t="shared" si="276"/>
        <v>4.4244768862181614</v>
      </c>
      <c r="BI270">
        <f t="shared" si="276"/>
        <v>4.4244768536349985</v>
      </c>
      <c r="BJ270">
        <f t="shared" si="276"/>
        <v>4.424477528631531</v>
      </c>
      <c r="BK270">
        <f t="shared" si="276"/>
        <v>4.4244635456401609</v>
      </c>
      <c r="BL270">
        <f t="shared" si="276"/>
        <v>4.4247533473424392</v>
      </c>
      <c r="BM270">
        <f t="shared" si="276"/>
        <v>4.4188039643963659</v>
      </c>
      <c r="BN270">
        <f t="shared" si="263"/>
        <v>4.5874794853607739</v>
      </c>
    </row>
    <row r="271" spans="1:66" ht="12.95" customHeight="1">
      <c r="A271" s="77" t="s">
        <v>136</v>
      </c>
      <c r="B271" s="38" t="s">
        <v>45</v>
      </c>
      <c r="C271" s="37">
        <v>53601.167000000001</v>
      </c>
      <c r="D271" s="37" t="s">
        <v>79</v>
      </c>
      <c r="E271" s="58">
        <f t="shared" si="235"/>
        <v>27210.998429339819</v>
      </c>
      <c r="F271">
        <f t="shared" si="236"/>
        <v>27211</v>
      </c>
      <c r="G271">
        <f t="shared" si="237"/>
        <v>-5.6779699662001804E-4</v>
      </c>
      <c r="H271" s="116"/>
      <c r="I271" s="116"/>
      <c r="J271" s="117">
        <f>G271</f>
        <v>-5.6779699662001804E-4</v>
      </c>
      <c r="K271" s="116"/>
      <c r="L271" s="116"/>
      <c r="M271" s="116"/>
      <c r="N271" s="118"/>
      <c r="O271" s="40"/>
      <c r="P271" s="116"/>
      <c r="Q271" s="293">
        <f t="shared" si="238"/>
        <v>38582.667000000001</v>
      </c>
      <c r="R271" s="8">
        <f t="shared" si="239"/>
        <v>3.2239342937071277E-7</v>
      </c>
      <c r="S271" s="116">
        <v>1</v>
      </c>
      <c r="T271" s="167">
        <f t="shared" si="240"/>
        <v>3.2239342937071277E-7</v>
      </c>
      <c r="W271" s="25"/>
      <c r="X271" s="252"/>
      <c r="Y271" s="41"/>
      <c r="Z271">
        <f t="shared" si="241"/>
        <v>27211</v>
      </c>
      <c r="AA271" s="246">
        <f t="shared" si="242"/>
        <v>-3.2889785339506455E-5</v>
      </c>
      <c r="AB271" s="247">
        <f t="shared" si="243"/>
        <v>-5.3490721128051158E-4</v>
      </c>
      <c r="AC271" s="247">
        <f t="shared" si="244"/>
        <v>-5.6779699662001804E-4</v>
      </c>
      <c r="AD271" s="248">
        <f t="shared" si="245"/>
        <v>2.8612572467989385E-7</v>
      </c>
      <c r="AH271">
        <f t="shared" si="246"/>
        <v>7.7721409676830581E-3</v>
      </c>
      <c r="AI271">
        <f t="shared" si="247"/>
        <v>0.51066227980684942</v>
      </c>
      <c r="AJ271">
        <f t="shared" si="248"/>
        <v>0.74917633937775852</v>
      </c>
      <c r="AK271">
        <f t="shared" si="249"/>
        <v>-2.5467540049441236E-2</v>
      </c>
      <c r="AL271">
        <f t="shared" si="250"/>
        <v>-3.089594653264665</v>
      </c>
      <c r="AM271">
        <f t="shared" si="251"/>
        <v>-38.454350843933767</v>
      </c>
      <c r="AN271">
        <f t="shared" ref="AN271:AT280" si="277">$AU271+$AB$7*SIN(AO271)</f>
        <v>3.2304322930706313</v>
      </c>
      <c r="AO271">
        <f t="shared" si="277"/>
        <v>3.2313079100979345</v>
      </c>
      <c r="AP271">
        <f t="shared" si="277"/>
        <v>3.2295138646598831</v>
      </c>
      <c r="AQ271">
        <f t="shared" si="277"/>
        <v>3.2331899827412851</v>
      </c>
      <c r="AR271">
        <f t="shared" si="277"/>
        <v>3.2256586520289621</v>
      </c>
      <c r="AS271">
        <f t="shared" si="277"/>
        <v>3.2410938364085218</v>
      </c>
      <c r="AT271">
        <f t="shared" si="277"/>
        <v>3.2094814931132301</v>
      </c>
      <c r="AU271">
        <f t="shared" si="252"/>
        <v>3.2743338207752855</v>
      </c>
      <c r="AV271" s="246">
        <f t="shared" si="253"/>
        <v>-4.0058839751598823E-4</v>
      </c>
      <c r="AW271" s="247">
        <f t="shared" si="254"/>
        <v>-1.672085991040298E-4</v>
      </c>
      <c r="AX271" s="248">
        <f t="shared" si="255"/>
        <v>2.7958715614332156E-8</v>
      </c>
      <c r="AY271" s="247">
        <f t="shared" si="256"/>
        <v>-7.972239352126596E-3</v>
      </c>
      <c r="BA271">
        <f t="shared" si="257"/>
        <v>-3.6769861217648178E-4</v>
      </c>
      <c r="BB271">
        <f t="shared" si="258"/>
        <v>0.92650047582805084</v>
      </c>
      <c r="BC271">
        <f t="shared" si="259"/>
        <v>-0.31280143451770387</v>
      </c>
      <c r="BD271">
        <f t="shared" si="260"/>
        <v>-0.15328998645213934</v>
      </c>
      <c r="BE271">
        <f t="shared" si="261"/>
        <v>-2.0178938093893182</v>
      </c>
      <c r="BF271">
        <f t="shared" si="262"/>
        <v>-1.5884894363140636</v>
      </c>
      <c r="BG271">
        <f t="shared" ref="BG271:BM280" si="278">$BN271+$BB$7*SIN(BH271)</f>
        <v>4.425299065151429</v>
      </c>
      <c r="BH271">
        <f t="shared" si="278"/>
        <v>4.4252990666964873</v>
      </c>
      <c r="BI271">
        <f t="shared" si="278"/>
        <v>4.4252990345997931</v>
      </c>
      <c r="BJ271">
        <f t="shared" si="278"/>
        <v>4.4252997013699664</v>
      </c>
      <c r="BK271">
        <f t="shared" si="278"/>
        <v>4.4252858503315355</v>
      </c>
      <c r="BL271">
        <f t="shared" si="278"/>
        <v>4.4255737161399251</v>
      </c>
      <c r="BM271">
        <f t="shared" si="278"/>
        <v>4.4196475877299966</v>
      </c>
      <c r="BN271">
        <f t="shared" si="263"/>
        <v>4.5883412987771059</v>
      </c>
    </row>
    <row r="272" spans="1:66" ht="12.95" customHeight="1">
      <c r="A272" s="77" t="s">
        <v>136</v>
      </c>
      <c r="B272" s="38" t="s">
        <v>45</v>
      </c>
      <c r="C272" s="37">
        <v>53602.070599999999</v>
      </c>
      <c r="D272" s="37" t="s">
        <v>79</v>
      </c>
      <c r="E272" s="58">
        <f t="shared" si="235"/>
        <v>27213.497999695039</v>
      </c>
      <c r="F272">
        <f t="shared" si="236"/>
        <v>27213.5</v>
      </c>
      <c r="G272">
        <f t="shared" si="237"/>
        <v>-7.2311449912376702E-4</v>
      </c>
      <c r="H272" s="116"/>
      <c r="I272" s="116"/>
      <c r="J272" s="117">
        <f>G272</f>
        <v>-7.2311449912376702E-4</v>
      </c>
      <c r="K272" s="116"/>
      <c r="L272" s="116"/>
      <c r="M272" s="116"/>
      <c r="N272" s="118"/>
      <c r="O272" s="40"/>
      <c r="P272" s="116"/>
      <c r="Q272" s="293">
        <f t="shared" si="238"/>
        <v>38583.570599999999</v>
      </c>
      <c r="R272" s="8">
        <f t="shared" si="239"/>
        <v>5.2289457884301645E-7</v>
      </c>
      <c r="S272" s="116">
        <v>1</v>
      </c>
      <c r="T272" s="167">
        <f t="shared" si="240"/>
        <v>5.2289457884301645E-7</v>
      </c>
      <c r="U272" s="116"/>
      <c r="W272" s="25"/>
      <c r="X272" s="252"/>
      <c r="Y272" s="41"/>
      <c r="Z272">
        <f t="shared" si="241"/>
        <v>27213.5</v>
      </c>
      <c r="AA272" s="246">
        <f t="shared" si="242"/>
        <v>-3.5890416254464284E-5</v>
      </c>
      <c r="AB272" s="247">
        <f t="shared" si="243"/>
        <v>-6.8722408286930273E-4</v>
      </c>
      <c r="AC272" s="247">
        <f t="shared" si="244"/>
        <v>-7.2311449912376702E-4</v>
      </c>
      <c r="AD272" s="248">
        <f t="shared" si="245"/>
        <v>4.7227694007555429E-7</v>
      </c>
      <c r="AH272">
        <f t="shared" si="246"/>
        <v>7.7702207710395972E-3</v>
      </c>
      <c r="AI272">
        <f t="shared" si="247"/>
        <v>0.51066670583021589</v>
      </c>
      <c r="AJ272">
        <f t="shared" si="248"/>
        <v>0.74906140576333113</v>
      </c>
      <c r="AK272">
        <f t="shared" si="249"/>
        <v>-2.555244052820765E-2</v>
      </c>
      <c r="AL272">
        <f t="shared" si="250"/>
        <v>-3.0894211516950723</v>
      </c>
      <c r="AM272">
        <f t="shared" si="251"/>
        <v>-38.326409294982561</v>
      </c>
      <c r="AN272">
        <f t="shared" si="277"/>
        <v>3.2307284664150608</v>
      </c>
      <c r="AO272">
        <f t="shared" si="277"/>
        <v>3.2316068362681873</v>
      </c>
      <c r="AP272">
        <f t="shared" si="277"/>
        <v>3.22980710305132</v>
      </c>
      <c r="AQ272">
        <f t="shared" si="277"/>
        <v>3.2334949752271718</v>
      </c>
      <c r="AR272">
        <f t="shared" si="277"/>
        <v>3.2259393684003137</v>
      </c>
      <c r="AS272">
        <f t="shared" si="277"/>
        <v>3.2414247433820083</v>
      </c>
      <c r="AT272">
        <f t="shared" si="277"/>
        <v>3.2097088536173359</v>
      </c>
      <c r="AU272">
        <f t="shared" si="252"/>
        <v>3.2747758769035378</v>
      </c>
      <c r="AV272" s="246">
        <f t="shared" si="253"/>
        <v>-4.0171523334041207E-4</v>
      </c>
      <c r="AW272" s="247">
        <f t="shared" si="254"/>
        <v>-3.2139926578335495E-4</v>
      </c>
      <c r="AX272" s="248">
        <f t="shared" si="255"/>
        <v>1.0329748804607964E-7</v>
      </c>
      <c r="AY272" s="247">
        <f t="shared" si="256"/>
        <v>-8.1275104530774168E-3</v>
      </c>
      <c r="BA272">
        <f t="shared" si="257"/>
        <v>-3.6582481708594778E-4</v>
      </c>
      <c r="BB272">
        <f t="shared" si="258"/>
        <v>0.92661901404902403</v>
      </c>
      <c r="BC272">
        <f t="shared" si="259"/>
        <v>-0.31206698819991213</v>
      </c>
      <c r="BD272">
        <f t="shared" si="260"/>
        <v>-0.15334676684189555</v>
      </c>
      <c r="BE272">
        <f t="shared" si="261"/>
        <v>-2.0171206586577437</v>
      </c>
      <c r="BF272">
        <f t="shared" si="262"/>
        <v>-1.5871282516305543</v>
      </c>
      <c r="BG272">
        <f t="shared" si="278"/>
        <v>4.4261213508226263</v>
      </c>
      <c r="BH272">
        <f t="shared" si="278"/>
        <v>4.4261213523402967</v>
      </c>
      <c r="BI272">
        <f t="shared" si="278"/>
        <v>4.4261213207244934</v>
      </c>
      <c r="BJ272">
        <f t="shared" si="278"/>
        <v>4.4261219793392659</v>
      </c>
      <c r="BK272">
        <f t="shared" si="278"/>
        <v>4.4261082594983323</v>
      </c>
      <c r="BL272">
        <f t="shared" si="278"/>
        <v>4.426394194649717</v>
      </c>
      <c r="BM272">
        <f t="shared" si="278"/>
        <v>4.4204913363562115</v>
      </c>
      <c r="BN272">
        <f t="shared" si="263"/>
        <v>4.589203112193438</v>
      </c>
    </row>
    <row r="273" spans="1:66" ht="12.95" customHeight="1">
      <c r="A273" s="77" t="s">
        <v>136</v>
      </c>
      <c r="B273" s="38" t="s">
        <v>45</v>
      </c>
      <c r="C273" s="37">
        <v>53602.251400000001</v>
      </c>
      <c r="D273" s="37" t="s">
        <v>79</v>
      </c>
      <c r="E273" s="58">
        <f t="shared" si="235"/>
        <v>27213.998135064925</v>
      </c>
      <c r="F273">
        <f t="shared" si="236"/>
        <v>27214</v>
      </c>
      <c r="G273">
        <f t="shared" si="237"/>
        <v>-6.7417799436952919E-4</v>
      </c>
      <c r="H273" s="116"/>
      <c r="I273" s="116"/>
      <c r="J273" s="117">
        <f>G273</f>
        <v>-6.7417799436952919E-4</v>
      </c>
      <c r="K273" s="116"/>
      <c r="L273" s="116"/>
      <c r="M273" s="116"/>
      <c r="N273" s="118"/>
      <c r="O273" s="40"/>
      <c r="P273" s="116"/>
      <c r="Q273" s="293">
        <f t="shared" si="238"/>
        <v>38583.751400000001</v>
      </c>
      <c r="R273" s="8">
        <f t="shared" si="239"/>
        <v>4.5451596809212093E-7</v>
      </c>
      <c r="S273" s="116">
        <v>1</v>
      </c>
      <c r="T273" s="167">
        <f t="shared" si="240"/>
        <v>4.5451596809212093E-7</v>
      </c>
      <c r="U273" s="116"/>
      <c r="W273" s="25"/>
      <c r="X273" s="252"/>
      <c r="Y273" s="41"/>
      <c r="Z273">
        <f t="shared" si="241"/>
        <v>27214</v>
      </c>
      <c r="AA273" s="246">
        <f t="shared" si="242"/>
        <v>-3.649062205920723E-5</v>
      </c>
      <c r="AB273" s="247">
        <f t="shared" si="243"/>
        <v>-6.3768737231032196E-4</v>
      </c>
      <c r="AC273" s="247">
        <f t="shared" si="244"/>
        <v>-6.7417799436952919E-4</v>
      </c>
      <c r="AD273" s="248">
        <f t="shared" si="245"/>
        <v>4.0664518480404317E-7</v>
      </c>
      <c r="AH273">
        <f t="shared" si="246"/>
        <v>7.7698366474492726E-3</v>
      </c>
      <c r="AI273">
        <f t="shared" si="247"/>
        <v>0.51066759281284091</v>
      </c>
      <c r="AJ273">
        <f t="shared" si="248"/>
        <v>0.74903841606729593</v>
      </c>
      <c r="AK273">
        <f t="shared" si="249"/>
        <v>-2.5569420729072485E-2</v>
      </c>
      <c r="AL273">
        <f t="shared" si="250"/>
        <v>-3.0893864509778823</v>
      </c>
      <c r="AM273">
        <f t="shared" si="251"/>
        <v>-38.30092271404726</v>
      </c>
      <c r="AN273">
        <f t="shared" si="277"/>
        <v>3.2307877014640645</v>
      </c>
      <c r="AO273">
        <f t="shared" si="277"/>
        <v>3.2316666216903025</v>
      </c>
      <c r="AP273">
        <f t="shared" si="277"/>
        <v>3.2298657512561233</v>
      </c>
      <c r="AQ273">
        <f t="shared" si="277"/>
        <v>3.233555973673119</v>
      </c>
      <c r="AR273">
        <f t="shared" si="277"/>
        <v>3.2259955125783013</v>
      </c>
      <c r="AS273">
        <f t="shared" si="277"/>
        <v>3.2414909242381551</v>
      </c>
      <c r="AT273">
        <f t="shared" si="277"/>
        <v>3.2097543272426123</v>
      </c>
      <c r="AU273">
        <f t="shared" si="252"/>
        <v>3.2748642881291885</v>
      </c>
      <c r="AV273" s="246">
        <f t="shared" si="253"/>
        <v>-4.0194062163059877E-4</v>
      </c>
      <c r="AW273" s="247">
        <f t="shared" si="254"/>
        <v>-2.7223737273893042E-4</v>
      </c>
      <c r="AX273" s="248">
        <f t="shared" si="255"/>
        <v>7.4113187115795333E-8</v>
      </c>
      <c r="AY273" s="247">
        <f t="shared" si="256"/>
        <v>-8.0785646422474114E-3</v>
      </c>
      <c r="BA273">
        <f t="shared" si="257"/>
        <v>-3.6544999957139154E-4</v>
      </c>
      <c r="BB273">
        <f t="shared" si="258"/>
        <v>0.92664273060040225</v>
      </c>
      <c r="BC273">
        <f t="shared" si="259"/>
        <v>-0.31192005397880318</v>
      </c>
      <c r="BD273">
        <f t="shared" si="260"/>
        <v>-0.15335811366287358</v>
      </c>
      <c r="BE273">
        <f t="shared" si="261"/>
        <v>-2.0169660047683635</v>
      </c>
      <c r="BF273">
        <f t="shared" si="262"/>
        <v>-1.5868561733523201</v>
      </c>
      <c r="BG273">
        <f t="shared" si="278"/>
        <v>4.4262858205824749</v>
      </c>
      <c r="BH273">
        <f t="shared" si="278"/>
        <v>4.426285822094715</v>
      </c>
      <c r="BI273">
        <f t="shared" si="278"/>
        <v>4.4262857905744237</v>
      </c>
      <c r="BJ273">
        <f t="shared" si="278"/>
        <v>4.4262864475666017</v>
      </c>
      <c r="BK273">
        <f t="shared" si="278"/>
        <v>4.4262727538746152</v>
      </c>
      <c r="BL273">
        <f t="shared" si="278"/>
        <v>4.426558303524228</v>
      </c>
      <c r="BM273">
        <f t="shared" si="278"/>
        <v>4.4206601011177478</v>
      </c>
      <c r="BN273">
        <f t="shared" si="263"/>
        <v>4.5893754748767055</v>
      </c>
    </row>
    <row r="274" spans="1:66" ht="12.95" customHeight="1">
      <c r="A274" s="37" t="s">
        <v>131</v>
      </c>
      <c r="B274" s="38" t="s">
        <v>45</v>
      </c>
      <c r="C274" s="37">
        <v>53610.747499999998</v>
      </c>
      <c r="D274" s="37" t="s">
        <v>124</v>
      </c>
      <c r="E274" s="58">
        <f t="shared" si="235"/>
        <v>27237.500348096153</v>
      </c>
      <c r="F274">
        <f t="shared" si="236"/>
        <v>27237.5</v>
      </c>
      <c r="G274">
        <f t="shared" si="237"/>
        <v>1.2583749776240438E-4</v>
      </c>
      <c r="H274" s="116"/>
      <c r="I274" s="116"/>
      <c r="J274" s="117"/>
      <c r="K274" s="116">
        <f>G274</f>
        <v>1.2583749776240438E-4</v>
      </c>
      <c r="L274" s="116"/>
      <c r="M274" s="116"/>
      <c r="N274" s="118"/>
      <c r="O274" s="40"/>
      <c r="P274" s="116"/>
      <c r="Q274" s="293">
        <f t="shared" si="238"/>
        <v>38592.247499999998</v>
      </c>
      <c r="R274" s="8">
        <f t="shared" si="239"/>
        <v>1.5835075843103128E-8</v>
      </c>
      <c r="S274" s="116">
        <v>1</v>
      </c>
      <c r="T274" s="167">
        <f t="shared" si="240"/>
        <v>1.5835075843103128E-8</v>
      </c>
      <c r="W274" s="25"/>
      <c r="X274" s="252"/>
      <c r="Y274" s="41"/>
      <c r="Z274">
        <f t="shared" si="241"/>
        <v>27237.5</v>
      </c>
      <c r="AA274" s="246">
        <f t="shared" si="242"/>
        <v>-6.4730220057344565E-5</v>
      </c>
      <c r="AB274" s="247">
        <f t="shared" si="243"/>
        <v>1.9056771781974895E-4</v>
      </c>
      <c r="AC274" s="247">
        <f t="shared" si="244"/>
        <v>1.2583749776240438E-4</v>
      </c>
      <c r="AD274" s="248">
        <f t="shared" si="245"/>
        <v>3.6316055075027459E-8</v>
      </c>
      <c r="AH274">
        <f t="shared" si="246"/>
        <v>7.7517511689332384E-3</v>
      </c>
      <c r="AI274">
        <f t="shared" si="247"/>
        <v>0.51070994966798278</v>
      </c>
      <c r="AJ274">
        <f t="shared" si="248"/>
        <v>0.74795678161125156</v>
      </c>
      <c r="AK274">
        <f t="shared" si="249"/>
        <v>-2.6367530147740303E-2</v>
      </c>
      <c r="AL274">
        <f t="shared" si="250"/>
        <v>-3.0877553638602881</v>
      </c>
      <c r="AM274">
        <f t="shared" si="251"/>
        <v>-37.139999265950976</v>
      </c>
      <c r="AN274">
        <f t="shared" si="277"/>
        <v>3.2335718933502466</v>
      </c>
      <c r="AO274">
        <f t="shared" si="277"/>
        <v>3.2344766081216494</v>
      </c>
      <c r="AP274">
        <f t="shared" si="277"/>
        <v>3.2326224171248024</v>
      </c>
      <c r="AQ274">
        <f t="shared" si="277"/>
        <v>3.2364228812281435</v>
      </c>
      <c r="AR274">
        <f t="shared" si="277"/>
        <v>3.2286346326463269</v>
      </c>
      <c r="AS274">
        <f t="shared" si="277"/>
        <v>3.2446012196759506</v>
      </c>
      <c r="AT274">
        <f t="shared" si="277"/>
        <v>3.2118921675133052</v>
      </c>
      <c r="AU274">
        <f t="shared" si="252"/>
        <v>3.2790196157347613</v>
      </c>
      <c r="AV274" s="246">
        <f t="shared" si="253"/>
        <v>-4.1254196512580782E-4</v>
      </c>
      <c r="AW274" s="247">
        <f t="shared" si="254"/>
        <v>5.3837946288821221E-4</v>
      </c>
      <c r="AX274" s="248">
        <f t="shared" si="255"/>
        <v>2.8985244605979989E-7</v>
      </c>
      <c r="AY274" s="247">
        <f t="shared" si="256"/>
        <v>-7.2781019261023705E-3</v>
      </c>
      <c r="BA274">
        <f t="shared" si="257"/>
        <v>-3.4781174506846326E-4</v>
      </c>
      <c r="BB274">
        <f t="shared" si="258"/>
        <v>0.92776075530000579</v>
      </c>
      <c r="BC274">
        <f t="shared" si="259"/>
        <v>-0.30499726634271651</v>
      </c>
      <c r="BD274">
        <f t="shared" si="260"/>
        <v>-0.15388791871090585</v>
      </c>
      <c r="BE274">
        <f t="shared" si="261"/>
        <v>-2.0096883207813043</v>
      </c>
      <c r="BF274">
        <f t="shared" si="262"/>
        <v>-1.5741277595355965</v>
      </c>
      <c r="BG274">
        <f t="shared" si="278"/>
        <v>4.4340206570206311</v>
      </c>
      <c r="BH274">
        <f t="shared" si="278"/>
        <v>4.4340206582947328</v>
      </c>
      <c r="BI274">
        <f t="shared" si="278"/>
        <v>4.4340206310201165</v>
      </c>
      <c r="BJ274">
        <f t="shared" si="278"/>
        <v>4.4340212148868172</v>
      </c>
      <c r="BK274">
        <f t="shared" si="278"/>
        <v>4.4340087163343593</v>
      </c>
      <c r="BL274">
        <f t="shared" si="278"/>
        <v>4.4342763863077099</v>
      </c>
      <c r="BM274">
        <f t="shared" si="278"/>
        <v>4.4285977006548194</v>
      </c>
      <c r="BN274">
        <f t="shared" si="263"/>
        <v>4.5974765209902309</v>
      </c>
    </row>
    <row r="275" spans="1:66" ht="12.95" customHeight="1">
      <c r="A275" s="77" t="s">
        <v>136</v>
      </c>
      <c r="B275" s="38" t="s">
        <v>45</v>
      </c>
      <c r="C275" s="37">
        <v>53617.072899999999</v>
      </c>
      <c r="D275" s="37" t="s">
        <v>79</v>
      </c>
      <c r="E275" s="58">
        <f t="shared" si="235"/>
        <v>27254.997893829823</v>
      </c>
      <c r="F275">
        <f t="shared" si="236"/>
        <v>27255</v>
      </c>
      <c r="G275">
        <f t="shared" si="237"/>
        <v>-7.6138500298839062E-4</v>
      </c>
      <c r="H275" s="116"/>
      <c r="I275" s="116"/>
      <c r="J275" s="117">
        <f>G275</f>
        <v>-7.6138500298839062E-4</v>
      </c>
      <c r="K275" s="116"/>
      <c r="L275" s="116"/>
      <c r="M275" s="116"/>
      <c r="N275" s="118"/>
      <c r="O275" s="40"/>
      <c r="P275" s="116"/>
      <c r="Q275" s="293">
        <f t="shared" si="238"/>
        <v>38598.572899999999</v>
      </c>
      <c r="R275" s="8">
        <f t="shared" si="239"/>
        <v>5.797071227756316E-7</v>
      </c>
      <c r="S275" s="116">
        <v>1</v>
      </c>
      <c r="T275" s="167">
        <f t="shared" si="240"/>
        <v>5.797071227756316E-7</v>
      </c>
      <c r="V275" s="116"/>
      <c r="W275" s="25"/>
      <c r="X275" s="252"/>
      <c r="Y275" s="41"/>
      <c r="Z275">
        <f t="shared" si="241"/>
        <v>27255</v>
      </c>
      <c r="AA275" s="246">
        <f t="shared" si="242"/>
        <v>-8.5797752549530808E-5</v>
      </c>
      <c r="AB275" s="247">
        <f t="shared" si="243"/>
        <v>-6.7558725043885982E-4</v>
      </c>
      <c r="AC275" s="247">
        <f t="shared" si="244"/>
        <v>-7.6138500298839062E-4</v>
      </c>
      <c r="AD275" s="248">
        <f t="shared" si="245"/>
        <v>4.5641813295553867E-7</v>
      </c>
      <c r="AH275">
        <f t="shared" si="246"/>
        <v>7.7382429953686974E-3</v>
      </c>
      <c r="AI275">
        <f t="shared" si="247"/>
        <v>0.51074234299381638</v>
      </c>
      <c r="AJ275">
        <f t="shared" si="248"/>
        <v>0.74714988424474393</v>
      </c>
      <c r="AK275">
        <f t="shared" si="249"/>
        <v>-2.6961918715469869E-2</v>
      </c>
      <c r="AL275">
        <f t="shared" si="250"/>
        <v>-3.0865405258096326</v>
      </c>
      <c r="AM275">
        <f t="shared" si="251"/>
        <v>-36.320028531363938</v>
      </c>
      <c r="AN275">
        <f t="shared" si="277"/>
        <v>3.2356454149700364</v>
      </c>
      <c r="AO275">
        <f t="shared" si="277"/>
        <v>3.2365692440423972</v>
      </c>
      <c r="AP275">
        <f t="shared" si="277"/>
        <v>3.2346755126760502</v>
      </c>
      <c r="AQ275">
        <f t="shared" si="277"/>
        <v>3.2385577874249165</v>
      </c>
      <c r="AR275">
        <f t="shared" si="277"/>
        <v>3.2306003798428318</v>
      </c>
      <c r="AS275">
        <f t="shared" si="277"/>
        <v>3.246917132001292</v>
      </c>
      <c r="AT275">
        <f t="shared" si="277"/>
        <v>3.2134849272505255</v>
      </c>
      <c r="AU275">
        <f t="shared" si="252"/>
        <v>3.2821140086325289</v>
      </c>
      <c r="AV275" s="246">
        <f t="shared" si="253"/>
        <v>-4.2044718118139948E-4</v>
      </c>
      <c r="AW275" s="247">
        <f t="shared" si="254"/>
        <v>-3.4093782180699114E-4</v>
      </c>
      <c r="AX275" s="248">
        <f t="shared" si="255"/>
        <v>1.1623859833849564E-7</v>
      </c>
      <c r="AY275" s="247">
        <f t="shared" si="256"/>
        <v>-8.1649785697252182E-3</v>
      </c>
      <c r="BA275">
        <f t="shared" si="257"/>
        <v>-3.3464942863186867E-4</v>
      </c>
      <c r="BB275">
        <f t="shared" si="258"/>
        <v>0.92859757980081292</v>
      </c>
      <c r="BC275">
        <f t="shared" si="259"/>
        <v>-0.29982057602329504</v>
      </c>
      <c r="BD275">
        <f t="shared" si="260"/>
        <v>-0.15427797765623816</v>
      </c>
      <c r="BE275">
        <f t="shared" si="261"/>
        <v>-2.004257334070684</v>
      </c>
      <c r="BF275">
        <f t="shared" si="262"/>
        <v>-1.5647237788991466</v>
      </c>
      <c r="BG275">
        <f t="shared" si="278"/>
        <v>4.4397867150988111</v>
      </c>
      <c r="BH275">
        <f t="shared" si="278"/>
        <v>4.4397867162160303</v>
      </c>
      <c r="BI275">
        <f t="shared" si="278"/>
        <v>4.4397866918068942</v>
      </c>
      <c r="BJ275">
        <f t="shared" si="278"/>
        <v>4.4397872251008623</v>
      </c>
      <c r="BK275">
        <f t="shared" si="278"/>
        <v>4.4397755738567675</v>
      </c>
      <c r="BL275">
        <f t="shared" si="278"/>
        <v>4.4400302373718912</v>
      </c>
      <c r="BM275">
        <f t="shared" si="278"/>
        <v>4.4345158781150822</v>
      </c>
      <c r="BN275">
        <f t="shared" si="263"/>
        <v>4.6035092149045589</v>
      </c>
    </row>
    <row r="276" spans="1:66" ht="12.95" customHeight="1">
      <c r="A276" s="75" t="s">
        <v>133</v>
      </c>
      <c r="B276" s="76" t="s">
        <v>49</v>
      </c>
      <c r="C276" s="75">
        <v>53638.400889999997</v>
      </c>
      <c r="D276" s="75">
        <v>1.1999999999999999E-3</v>
      </c>
      <c r="E276" s="58">
        <f t="shared" si="235"/>
        <v>27313.996135906553</v>
      </c>
      <c r="F276">
        <f t="shared" si="236"/>
        <v>27314</v>
      </c>
      <c r="G276">
        <f t="shared" si="237"/>
        <v>-1.396878004015889E-3</v>
      </c>
      <c r="H276" s="116"/>
      <c r="I276" s="116"/>
      <c r="J276" s="117"/>
      <c r="K276" s="116">
        <f t="shared" ref="K276:K304" si="279">G276</f>
        <v>-1.396878004015889E-3</v>
      </c>
      <c r="L276" s="116"/>
      <c r="M276" s="116"/>
      <c r="N276" s="118"/>
      <c r="O276" s="40"/>
      <c r="P276" s="116"/>
      <c r="Q276" s="293">
        <f t="shared" si="238"/>
        <v>38619.900889999997</v>
      </c>
      <c r="R276" s="8">
        <f t="shared" si="239"/>
        <v>1.951268158103414E-6</v>
      </c>
      <c r="S276" s="116">
        <v>1</v>
      </c>
      <c r="T276" s="167">
        <f t="shared" si="240"/>
        <v>1.951268158103414E-6</v>
      </c>
      <c r="W276" s="25"/>
      <c r="X276" s="252"/>
      <c r="Y276" s="41"/>
      <c r="Z276">
        <f t="shared" si="241"/>
        <v>27314</v>
      </c>
      <c r="AA276" s="246">
        <f t="shared" si="242"/>
        <v>-1.5706437734199202E-4</v>
      </c>
      <c r="AB276" s="247">
        <f t="shared" si="243"/>
        <v>-1.239813626673897E-3</v>
      </c>
      <c r="AC276" s="247">
        <f t="shared" si="244"/>
        <v>-1.396878004015889E-3</v>
      </c>
      <c r="AD276" s="248">
        <f t="shared" si="245"/>
        <v>1.5371378288862814E-6</v>
      </c>
      <c r="AH276">
        <f t="shared" si="246"/>
        <v>7.6924482478424429E-3</v>
      </c>
      <c r="AI276">
        <f t="shared" si="247"/>
        <v>0.510856913113509</v>
      </c>
      <c r="AJ276">
        <f t="shared" si="248"/>
        <v>0.74442049830862767</v>
      </c>
      <c r="AK276">
        <f t="shared" si="249"/>
        <v>-2.8966196698130033E-2</v>
      </c>
      <c r="AL276">
        <f t="shared" si="250"/>
        <v>-3.0824434823608029</v>
      </c>
      <c r="AM276">
        <f t="shared" si="251"/>
        <v>-33.802956497554405</v>
      </c>
      <c r="AN276">
        <f t="shared" si="277"/>
        <v>3.2426373728460636</v>
      </c>
      <c r="AO276">
        <f t="shared" si="277"/>
        <v>3.2436250273362224</v>
      </c>
      <c r="AP276">
        <f t="shared" si="277"/>
        <v>3.2415990770417831</v>
      </c>
      <c r="AQ276">
        <f t="shared" si="277"/>
        <v>3.2457553102339456</v>
      </c>
      <c r="AR276">
        <f t="shared" si="277"/>
        <v>3.2372306730918372</v>
      </c>
      <c r="AS276">
        <f t="shared" si="277"/>
        <v>3.2547233278448506</v>
      </c>
      <c r="AT276">
        <f t="shared" si="277"/>
        <v>3.2188597291021552</v>
      </c>
      <c r="AU276">
        <f t="shared" si="252"/>
        <v>3.2925465332592867</v>
      </c>
      <c r="AV276" s="246">
        <f t="shared" si="253"/>
        <v>-4.4717035271485655E-4</v>
      </c>
      <c r="AW276" s="247">
        <f t="shared" si="254"/>
        <v>-9.4970765130103247E-4</v>
      </c>
      <c r="AX276" s="248">
        <f t="shared" si="255"/>
        <v>9.0194462293972352E-7</v>
      </c>
      <c r="AY276" s="247">
        <f t="shared" si="256"/>
        <v>-8.7992202764854664E-3</v>
      </c>
      <c r="BA276">
        <f t="shared" si="257"/>
        <v>-2.9010597537286454E-4</v>
      </c>
      <c r="BB276">
        <f t="shared" si="258"/>
        <v>0.93144555088850056</v>
      </c>
      <c r="BC276">
        <f t="shared" si="259"/>
        <v>-0.28223376175800025</v>
      </c>
      <c r="BD276">
        <f t="shared" si="260"/>
        <v>-0.15556441594085338</v>
      </c>
      <c r="BE276">
        <f t="shared" si="261"/>
        <v>-1.985874498505438</v>
      </c>
      <c r="BF276">
        <f t="shared" si="262"/>
        <v>-1.5334769694516732</v>
      </c>
      <c r="BG276">
        <f t="shared" si="278"/>
        <v>4.4592650899822113</v>
      </c>
      <c r="BH276">
        <f t="shared" si="278"/>
        <v>4.4592650906810585</v>
      </c>
      <c r="BI276">
        <f t="shared" si="278"/>
        <v>4.4592650742657982</v>
      </c>
      <c r="BJ276">
        <f t="shared" si="278"/>
        <v>4.4592654598450103</v>
      </c>
      <c r="BK276">
        <f t="shared" si="278"/>
        <v>4.4592564030991415</v>
      </c>
      <c r="BL276">
        <f t="shared" si="278"/>
        <v>4.4594692179024022</v>
      </c>
      <c r="BM276">
        <f t="shared" si="278"/>
        <v>4.4545139340866813</v>
      </c>
      <c r="BN276">
        <f t="shared" si="263"/>
        <v>4.623848011530006</v>
      </c>
    </row>
    <row r="277" spans="1:66" ht="12.95" customHeight="1">
      <c r="A277" s="53" t="s">
        <v>132</v>
      </c>
      <c r="B277" s="53" t="s">
        <v>49</v>
      </c>
      <c r="C277" s="54">
        <v>53638.400900000001</v>
      </c>
      <c r="D277" s="54" t="s">
        <v>76</v>
      </c>
      <c r="E277" s="58">
        <f t="shared" ref="E277:E340" si="280">+(C277-C$7)/C$8</f>
        <v>27313.996163568914</v>
      </c>
      <c r="F277">
        <f t="shared" ref="F277:F340" si="281">ROUND(2*E277,0)/2</f>
        <v>27314</v>
      </c>
      <c r="G277">
        <f t="shared" ref="G277:G310" si="282">+C277-(C$7+F277*C$8)</f>
        <v>-1.3868780006305315E-3</v>
      </c>
      <c r="H277" s="116"/>
      <c r="I277" s="116"/>
      <c r="J277" s="117"/>
      <c r="K277" s="116">
        <f t="shared" si="279"/>
        <v>-1.3868780006305315E-3</v>
      </c>
      <c r="L277" s="116"/>
      <c r="M277" s="116"/>
      <c r="N277" s="118"/>
      <c r="O277" s="40">
        <f ca="1">+C$11+C$12*F277</f>
        <v>1.4197663943666269E-2</v>
      </c>
      <c r="P277" s="116"/>
      <c r="Q277" s="293">
        <f t="shared" ref="Q277:Q340" si="283">C277-15018.5</f>
        <v>38619.900900000001</v>
      </c>
      <c r="R277" s="8">
        <f t="shared" ref="R277:R310" ca="1" si="284">+(O277-G277)^2</f>
        <v>2.4287794761354632E-4</v>
      </c>
      <c r="S277" s="116">
        <v>1</v>
      </c>
      <c r="T277" s="167">
        <f t="shared" ref="T277:T310" ca="1" si="285">+S277*R277</f>
        <v>2.4287794761354632E-4</v>
      </c>
      <c r="U277" s="116"/>
      <c r="V277" s="116"/>
      <c r="W277" s="25"/>
      <c r="X277" s="252"/>
      <c r="Y277" s="41"/>
      <c r="Z277">
        <f t="shared" ref="Z277:Z340" si="286">F277</f>
        <v>27314</v>
      </c>
      <c r="AA277" s="246">
        <f t="shared" ref="AA277:AA340" si="287">AB$3+AB$4*Z277+AB$5*Z277^2+AH277</f>
        <v>-1.5706437734199202E-4</v>
      </c>
      <c r="AB277" s="247">
        <f t="shared" ref="AB277:AB340" si="288">+G277-AA277</f>
        <v>-1.2298136232885394E-3</v>
      </c>
      <c r="AC277" s="247">
        <f t="shared" ref="AC277:AC340" ca="1" si="289">+G277-O277</f>
        <v>-1.5584541944296801E-2</v>
      </c>
      <c r="AD277" s="248">
        <f t="shared" ref="AD277:AD340" si="290">S277*(G277-AA277)^2</f>
        <v>1.5124415480260855E-6</v>
      </c>
      <c r="AH277">
        <f t="shared" ref="AH277:AH340" si="291">$AB$6*($AB$11/AI277*AJ277+$AB$12)</f>
        <v>7.6924482478424429E-3</v>
      </c>
      <c r="AI277">
        <f t="shared" ref="AI277:AI340" si="292">1+$AB$7*COS(AL277)</f>
        <v>0.510856913113509</v>
      </c>
      <c r="AJ277">
        <f t="shared" ref="AJ277:AJ340" si="293">SIN(AL277+RADIANS($AB$9))</f>
        <v>0.74442049830862767</v>
      </c>
      <c r="AK277">
        <f t="shared" ref="AK277:AK340" si="294">$AB$7*SIN(AL277)</f>
        <v>-2.8966196698130033E-2</v>
      </c>
      <c r="AL277">
        <f t="shared" ref="AL277:AL340" si="295">2*ATAN(AM277)</f>
        <v>-3.0824434823608029</v>
      </c>
      <c r="AM277">
        <f t="shared" ref="AM277:AM340" si="296">TAN(AN277/2)*SQRT((1+$AB$7)/(1-$AB$7))</f>
        <v>-33.802956497554405</v>
      </c>
      <c r="AN277">
        <f t="shared" si="277"/>
        <v>3.2426373728460636</v>
      </c>
      <c r="AO277">
        <f t="shared" si="277"/>
        <v>3.2436250273362224</v>
      </c>
      <c r="AP277">
        <f t="shared" si="277"/>
        <v>3.2415990770417831</v>
      </c>
      <c r="AQ277">
        <f t="shared" si="277"/>
        <v>3.2457553102339456</v>
      </c>
      <c r="AR277">
        <f t="shared" si="277"/>
        <v>3.2372306730918372</v>
      </c>
      <c r="AS277">
        <f t="shared" si="277"/>
        <v>3.2547233278448506</v>
      </c>
      <c r="AT277">
        <f t="shared" si="277"/>
        <v>3.2188597291021552</v>
      </c>
      <c r="AU277">
        <f t="shared" ref="AU277:AU340" si="297">RADIANS($AB$9)+$AB$18*(F277-AB$15)</f>
        <v>3.2925465332592867</v>
      </c>
      <c r="AV277" s="246">
        <f t="shared" ref="AV277:AV340" si="298">AA277+BA277</f>
        <v>-4.4717035271485655E-4</v>
      </c>
      <c r="AW277" s="247">
        <f t="shared" ref="AW277:AW340" si="299">IF(S277&lt;&gt;0,G277-AV277,-9999)</f>
        <v>-9.3970764791567491E-4</v>
      </c>
      <c r="AX277" s="248">
        <f t="shared" ref="AX277:AX340" si="300">S277*(G277-AV277)^2</f>
        <v>8.8305046355121002E-7</v>
      </c>
      <c r="AY277" s="247">
        <f t="shared" ref="AY277:AY340" si="301">IF(S277&lt;&gt;0,G277-AH277-BA277,-9999)</f>
        <v>-8.7892202731001089E-3</v>
      </c>
      <c r="BA277">
        <f t="shared" ref="BA277:BA340" si="302">$BB$6*($BB$11/BB277*BC277+$BB$12)</f>
        <v>-2.9010597537286454E-4</v>
      </c>
      <c r="BB277">
        <f t="shared" ref="BB277:BB340" si="303">1+$BB$7*COS(BE277)</f>
        <v>0.93144555088850056</v>
      </c>
      <c r="BC277">
        <f t="shared" ref="BC277:BC340" si="304">SIN(BE277+RADIANS($BB$9))</f>
        <v>-0.28223376175800025</v>
      </c>
      <c r="BD277">
        <f t="shared" ref="BD277:BD340" si="305">$BB$7*SIN(BE277)</f>
        <v>-0.15556441594085338</v>
      </c>
      <c r="BE277">
        <f t="shared" ref="BE277:BE340" si="306">2*ATAN(BF277)</f>
        <v>-1.985874498505438</v>
      </c>
      <c r="BF277">
        <f t="shared" ref="BF277:BF340" si="307">TAN(BG277/2)*SQRT((1+$BB$7)/(1-$BB$7))</f>
        <v>-1.5334769694516732</v>
      </c>
      <c r="BG277">
        <f t="shared" si="278"/>
        <v>4.4592650899822113</v>
      </c>
      <c r="BH277">
        <f t="shared" si="278"/>
        <v>4.4592650906810585</v>
      </c>
      <c r="BI277">
        <f t="shared" si="278"/>
        <v>4.4592650742657982</v>
      </c>
      <c r="BJ277">
        <f t="shared" si="278"/>
        <v>4.4592654598450103</v>
      </c>
      <c r="BK277">
        <f t="shared" si="278"/>
        <v>4.4592564030991415</v>
      </c>
      <c r="BL277">
        <f t="shared" si="278"/>
        <v>4.4594692179024022</v>
      </c>
      <c r="BM277">
        <f t="shared" si="278"/>
        <v>4.4545139340866813</v>
      </c>
      <c r="BN277">
        <f t="shared" ref="BN277:BN340" si="308">RADIANS($BB$9)+$BB$18*(F277-BB$15)</f>
        <v>4.623848011530006</v>
      </c>
    </row>
    <row r="278" spans="1:66" ht="12.95" customHeight="1">
      <c r="A278" s="80" t="s">
        <v>137</v>
      </c>
      <c r="B278" s="76" t="s">
        <v>45</v>
      </c>
      <c r="C278" s="75">
        <v>53661.356899999999</v>
      </c>
      <c r="D278" s="75">
        <v>4.0000000000000002E-4</v>
      </c>
      <c r="E278" s="58">
        <f t="shared" si="280"/>
        <v>27377.497864625293</v>
      </c>
      <c r="F278">
        <f t="shared" si="281"/>
        <v>27377.5</v>
      </c>
      <c r="G278">
        <f t="shared" si="282"/>
        <v>-7.7194249752210453E-4</v>
      </c>
      <c r="H278" s="116"/>
      <c r="I278" s="116"/>
      <c r="J278" s="117"/>
      <c r="K278" s="116">
        <f t="shared" si="279"/>
        <v>-7.7194249752210453E-4</v>
      </c>
      <c r="L278" s="116"/>
      <c r="M278" s="116"/>
      <c r="N278" s="118"/>
      <c r="O278" s="40"/>
      <c r="P278" s="116"/>
      <c r="Q278" s="293">
        <f t="shared" si="283"/>
        <v>38642.856899999999</v>
      </c>
      <c r="R278" s="8">
        <f t="shared" si="284"/>
        <v>5.9589521948066431E-7</v>
      </c>
      <c r="S278" s="116">
        <v>1</v>
      </c>
      <c r="T278" s="167">
        <f t="shared" si="285"/>
        <v>5.9589521948066431E-7</v>
      </c>
      <c r="U278" s="116"/>
      <c r="V278" s="116"/>
      <c r="W278" s="25"/>
      <c r="X278" s="252"/>
      <c r="Y278" s="41"/>
      <c r="Z278">
        <f t="shared" si="286"/>
        <v>27377.5</v>
      </c>
      <c r="AA278" s="246">
        <f t="shared" si="287"/>
        <v>-2.3417748534784906E-4</v>
      </c>
      <c r="AB278" s="247">
        <f t="shared" si="288"/>
        <v>-5.3776501217425547E-4</v>
      </c>
      <c r="AC278" s="247">
        <f t="shared" si="289"/>
        <v>-7.7194249752210453E-4</v>
      </c>
      <c r="AD278" s="248">
        <f t="shared" si="290"/>
        <v>2.8919120831877714E-7</v>
      </c>
      <c r="AH278">
        <f t="shared" si="291"/>
        <v>7.6427257257494167E-3</v>
      </c>
      <c r="AI278">
        <f t="shared" si="292"/>
        <v>0.51098946940505452</v>
      </c>
      <c r="AJ278">
        <f t="shared" si="293"/>
        <v>0.74146738392690326</v>
      </c>
      <c r="AK278">
        <f t="shared" si="294"/>
        <v>-3.112396130395171E-2</v>
      </c>
      <c r="AL278">
        <f t="shared" si="295"/>
        <v>-3.0780315759542876</v>
      </c>
      <c r="AM278">
        <f t="shared" si="296"/>
        <v>-31.455203308925945</v>
      </c>
      <c r="AN278">
        <f t="shared" si="277"/>
        <v>3.2501648522117366</v>
      </c>
      <c r="AO278">
        <f t="shared" si="277"/>
        <v>3.251220081441323</v>
      </c>
      <c r="AP278">
        <f t="shared" si="277"/>
        <v>3.249053803107921</v>
      </c>
      <c r="AQ278">
        <f t="shared" si="277"/>
        <v>3.2535015108711045</v>
      </c>
      <c r="AR278">
        <f t="shared" si="277"/>
        <v>3.2443719765290755</v>
      </c>
      <c r="AS278">
        <f t="shared" si="277"/>
        <v>3.2631217512810986</v>
      </c>
      <c r="AT278">
        <f t="shared" si="277"/>
        <v>3.2246534497543351</v>
      </c>
      <c r="AU278">
        <f t="shared" si="297"/>
        <v>3.3037747589168989</v>
      </c>
      <c r="AV278" s="246">
        <f t="shared" si="298"/>
        <v>-4.7606599511183247E-4</v>
      </c>
      <c r="AW278" s="247">
        <f t="shared" si="299"/>
        <v>-2.9587650241027206E-4</v>
      </c>
      <c r="AX278" s="248">
        <f t="shared" si="300"/>
        <v>8.7542904678535728E-8</v>
      </c>
      <c r="AY278" s="247">
        <f t="shared" si="301"/>
        <v>-8.1727797135075376E-3</v>
      </c>
      <c r="BA278">
        <f t="shared" si="302"/>
        <v>-2.4188850976398338E-4</v>
      </c>
      <c r="BB278">
        <f t="shared" si="303"/>
        <v>0.93455651427974973</v>
      </c>
      <c r="BC278">
        <f t="shared" si="304"/>
        <v>-0.26307671071022115</v>
      </c>
      <c r="BD278">
        <f t="shared" si="305"/>
        <v>-0.15689853465467232</v>
      </c>
      <c r="BE278">
        <f t="shared" si="306"/>
        <v>-1.9659626299286372</v>
      </c>
      <c r="BF278">
        <f t="shared" si="307"/>
        <v>-1.5006098446900884</v>
      </c>
      <c r="BG278">
        <f t="shared" si="278"/>
        <v>4.4802962536268289</v>
      </c>
      <c r="BH278">
        <f t="shared" si="278"/>
        <v>4.4802962540273343</v>
      </c>
      <c r="BI278">
        <f t="shared" si="278"/>
        <v>4.4802962437848741</v>
      </c>
      <c r="BJ278">
        <f t="shared" si="278"/>
        <v>4.4802965057238389</v>
      </c>
      <c r="BK278">
        <f t="shared" si="278"/>
        <v>4.4802898070317738</v>
      </c>
      <c r="BL278">
        <f t="shared" si="278"/>
        <v>4.4804611756273243</v>
      </c>
      <c r="BM278">
        <f t="shared" si="278"/>
        <v>4.4761155317416712</v>
      </c>
      <c r="BN278">
        <f t="shared" si="308"/>
        <v>4.6457380723048534</v>
      </c>
    </row>
    <row r="279" spans="1:66" ht="12.95" customHeight="1">
      <c r="A279" s="80" t="s">
        <v>137</v>
      </c>
      <c r="B279" s="81"/>
      <c r="C279" s="75">
        <v>53661.538999999997</v>
      </c>
      <c r="D279" s="75">
        <v>5.0000000000000001E-4</v>
      </c>
      <c r="E279" s="58">
        <f t="shared" si="280"/>
        <v>27378.001596101258</v>
      </c>
      <c r="F279">
        <f t="shared" si="281"/>
        <v>27378</v>
      </c>
      <c r="G279">
        <f t="shared" si="282"/>
        <v>5.7699399621924385E-4</v>
      </c>
      <c r="H279" s="116"/>
      <c r="I279" s="116"/>
      <c r="J279" s="117"/>
      <c r="K279" s="116">
        <f t="shared" si="279"/>
        <v>5.7699399621924385E-4</v>
      </c>
      <c r="L279" s="116"/>
      <c r="M279" s="116"/>
      <c r="N279" s="118"/>
      <c r="O279" s="40"/>
      <c r="P279" s="116"/>
      <c r="Q279" s="293">
        <f t="shared" si="283"/>
        <v>38643.038999999997</v>
      </c>
      <c r="R279" s="8">
        <f t="shared" si="284"/>
        <v>3.3292207167305279E-7</v>
      </c>
      <c r="S279" s="116">
        <v>1</v>
      </c>
      <c r="T279" s="167">
        <f t="shared" si="285"/>
        <v>3.3292207167305279E-7</v>
      </c>
      <c r="U279" s="116"/>
      <c r="W279" s="25"/>
      <c r="X279" s="252"/>
      <c r="Y279" s="41"/>
      <c r="Z279">
        <f t="shared" si="286"/>
        <v>27378</v>
      </c>
      <c r="AA279" s="246">
        <f t="shared" si="287"/>
        <v>-2.3478636220676617E-4</v>
      </c>
      <c r="AB279" s="247">
        <f t="shared" si="288"/>
        <v>8.1178035842601002E-4</v>
      </c>
      <c r="AC279" s="247">
        <f t="shared" si="289"/>
        <v>5.7699399621924385E-4</v>
      </c>
      <c r="AD279" s="248">
        <f t="shared" si="290"/>
        <v>6.5898735032626134E-7</v>
      </c>
      <c r="AH279">
        <f t="shared" si="291"/>
        <v>7.6423324238111814E-3</v>
      </c>
      <c r="AI279">
        <f t="shared" si="292"/>
        <v>0.5109905512475641</v>
      </c>
      <c r="AJ279">
        <f t="shared" si="293"/>
        <v>0.74144406683868525</v>
      </c>
      <c r="AK279">
        <f t="shared" si="294"/>
        <v>-3.1140954237767537E-2</v>
      </c>
      <c r="AL279">
        <f t="shared" si="295"/>
        <v>-3.0779968262882829</v>
      </c>
      <c r="AM279">
        <f t="shared" si="296"/>
        <v>-31.438004156118616</v>
      </c>
      <c r="AN279">
        <f t="shared" si="277"/>
        <v>3.250224133338143</v>
      </c>
      <c r="AO279">
        <f t="shared" si="277"/>
        <v>3.2512798898532931</v>
      </c>
      <c r="AP279">
        <f t="shared" si="277"/>
        <v>3.2491125150556659</v>
      </c>
      <c r="AQ279">
        <f t="shared" si="277"/>
        <v>3.2535625033743028</v>
      </c>
      <c r="AR279">
        <f t="shared" si="277"/>
        <v>3.2444282301263576</v>
      </c>
      <c r="AS279">
        <f t="shared" si="277"/>
        <v>3.2631878670006507</v>
      </c>
      <c r="AT279">
        <f t="shared" si="277"/>
        <v>3.2246991082844421</v>
      </c>
      <c r="AU279">
        <f t="shared" si="297"/>
        <v>3.3038631701425496</v>
      </c>
      <c r="AV279" s="246">
        <f t="shared" si="298"/>
        <v>-4.7629411398036745E-4</v>
      </c>
      <c r="AW279" s="247">
        <f t="shared" si="299"/>
        <v>1.0532881101996113E-3</v>
      </c>
      <c r="AX279" s="248">
        <f t="shared" si="300"/>
        <v>1.1094158430878683E-6</v>
      </c>
      <c r="AY279" s="247">
        <f t="shared" si="301"/>
        <v>-6.8238306758183365E-3</v>
      </c>
      <c r="BA279">
        <f t="shared" si="302"/>
        <v>-2.4150775177360129E-4</v>
      </c>
      <c r="BB279">
        <f t="shared" si="303"/>
        <v>0.934581197570439</v>
      </c>
      <c r="BC279">
        <f t="shared" si="304"/>
        <v>-0.26292493396285771</v>
      </c>
      <c r="BD279">
        <f t="shared" si="305"/>
        <v>-0.15690882795012545</v>
      </c>
      <c r="BE279">
        <f t="shared" si="306"/>
        <v>-1.9658053150050263</v>
      </c>
      <c r="BF279">
        <f t="shared" si="307"/>
        <v>-1.5003540941902294</v>
      </c>
      <c r="BG279">
        <f t="shared" si="278"/>
        <v>4.4804621323167062</v>
      </c>
      <c r="BH279">
        <f t="shared" si="278"/>
        <v>4.4804621327153633</v>
      </c>
      <c r="BI279">
        <f t="shared" si="278"/>
        <v>4.4804621225130035</v>
      </c>
      <c r="BJ279">
        <f t="shared" si="278"/>
        <v>4.4804623836097059</v>
      </c>
      <c r="BK279">
        <f t="shared" si="278"/>
        <v>4.4804557017674647</v>
      </c>
      <c r="BL279">
        <f t="shared" si="278"/>
        <v>4.480626759301205</v>
      </c>
      <c r="BM279">
        <f t="shared" si="278"/>
        <v>4.4762859454082538</v>
      </c>
      <c r="BN279">
        <f t="shared" si="308"/>
        <v>4.6459104349881191</v>
      </c>
    </row>
    <row r="280" spans="1:66" ht="12.95" customHeight="1">
      <c r="A280" s="80" t="s">
        <v>137</v>
      </c>
      <c r="B280" s="81"/>
      <c r="C280" s="75">
        <v>53675.276899999997</v>
      </c>
      <c r="D280" s="75">
        <v>8.0000000000000004E-4</v>
      </c>
      <c r="E280" s="58">
        <f t="shared" si="280"/>
        <v>27416.003862129419</v>
      </c>
      <c r="F280">
        <f t="shared" si="281"/>
        <v>27416</v>
      </c>
      <c r="G280">
        <f t="shared" si="282"/>
        <v>1.3961680015199818E-3</v>
      </c>
      <c r="H280" s="116"/>
      <c r="I280" s="116"/>
      <c r="J280" s="117"/>
      <c r="K280" s="116">
        <f t="shared" si="279"/>
        <v>1.3961680015199818E-3</v>
      </c>
      <c r="L280" s="116"/>
      <c r="M280" s="116"/>
      <c r="N280" s="118"/>
      <c r="O280" s="40"/>
      <c r="P280" s="116"/>
      <c r="Q280" s="293">
        <f t="shared" si="283"/>
        <v>38656.776899999997</v>
      </c>
      <c r="R280" s="8">
        <f t="shared" si="284"/>
        <v>1.9492850884682998E-6</v>
      </c>
      <c r="S280" s="116">
        <v>1</v>
      </c>
      <c r="T280" s="167">
        <f t="shared" si="285"/>
        <v>1.9492850884682998E-6</v>
      </c>
      <c r="U280" s="116"/>
      <c r="W280" s="25"/>
      <c r="X280" s="252"/>
      <c r="Y280" s="41"/>
      <c r="Z280">
        <f t="shared" si="286"/>
        <v>27416</v>
      </c>
      <c r="AA280" s="246">
        <f t="shared" si="287"/>
        <v>-2.8113800815626408E-4</v>
      </c>
      <c r="AB280" s="247">
        <f t="shared" si="288"/>
        <v>1.6773060096762459E-3</v>
      </c>
      <c r="AC280" s="247">
        <f t="shared" si="289"/>
        <v>1.3961680015199818E-3</v>
      </c>
      <c r="AD280" s="248">
        <f t="shared" si="290"/>
        <v>2.8133554500960506E-6</v>
      </c>
      <c r="AH280">
        <f t="shared" si="291"/>
        <v>7.6123599464021884E-3</v>
      </c>
      <c r="AI280">
        <f t="shared" si="292"/>
        <v>0.51107451474728061</v>
      </c>
      <c r="AJ280">
        <f t="shared" si="293"/>
        <v>0.73966902329434958</v>
      </c>
      <c r="AK280">
        <f t="shared" si="294"/>
        <v>-3.2432543384582332E-2</v>
      </c>
      <c r="AL280">
        <f t="shared" si="295"/>
        <v>-3.0753553654897825</v>
      </c>
      <c r="AM280">
        <f t="shared" si="296"/>
        <v>-30.183432537026349</v>
      </c>
      <c r="AN280">
        <f t="shared" si="277"/>
        <v>3.254729955905558</v>
      </c>
      <c r="AO280">
        <f t="shared" si="277"/>
        <v>3.2558255593783176</v>
      </c>
      <c r="AP280">
        <f t="shared" si="277"/>
        <v>3.2535752543057748</v>
      </c>
      <c r="AQ280">
        <f t="shared" si="277"/>
        <v>3.258197877765634</v>
      </c>
      <c r="AR280">
        <f t="shared" si="277"/>
        <v>3.2487045871656473</v>
      </c>
      <c r="AS280">
        <f t="shared" si="277"/>
        <v>3.2682120174088931</v>
      </c>
      <c r="AT280">
        <f t="shared" si="277"/>
        <v>3.2281709915886374</v>
      </c>
      <c r="AU280">
        <f t="shared" si="297"/>
        <v>3.3105824232919869</v>
      </c>
      <c r="AV280" s="246">
        <f t="shared" si="298"/>
        <v>-4.9365992451029744E-4</v>
      </c>
      <c r="AW280" s="247">
        <f t="shared" si="299"/>
        <v>1.8898279260302791E-3</v>
      </c>
      <c r="AX280" s="248">
        <f t="shared" si="300"/>
        <v>3.571449590003906E-6</v>
      </c>
      <c r="AY280" s="247">
        <f t="shared" si="301"/>
        <v>-6.0036700285281729E-3</v>
      </c>
      <c r="BA280">
        <f t="shared" si="302"/>
        <v>-2.1252191635403334E-4</v>
      </c>
      <c r="BB280">
        <f t="shared" si="303"/>
        <v>0.93646566816060828</v>
      </c>
      <c r="BC280">
        <f t="shared" si="304"/>
        <v>-0.25134751623784718</v>
      </c>
      <c r="BD280">
        <f t="shared" si="305"/>
        <v>-0.15768128829294256</v>
      </c>
      <c r="BE280">
        <f t="shared" si="306"/>
        <v>-1.9538249764424864</v>
      </c>
      <c r="BF280">
        <f t="shared" si="307"/>
        <v>-1.4810529160919099</v>
      </c>
      <c r="BG280">
        <f t="shared" si="278"/>
        <v>4.4930817704901127</v>
      </c>
      <c r="BH280">
        <f t="shared" si="278"/>
        <v>4.4930817707671791</v>
      </c>
      <c r="BI280">
        <f t="shared" si="278"/>
        <v>4.4930817632756712</v>
      </c>
      <c r="BJ280">
        <f t="shared" si="278"/>
        <v>4.4930819658360388</v>
      </c>
      <c r="BK280">
        <f t="shared" si="278"/>
        <v>4.4930764889390939</v>
      </c>
      <c r="BL280">
        <f t="shared" si="278"/>
        <v>4.493224622568186</v>
      </c>
      <c r="BM280">
        <f t="shared" si="278"/>
        <v>4.4892521332464081</v>
      </c>
      <c r="BN280">
        <f t="shared" si="308"/>
        <v>4.6590099989163738</v>
      </c>
    </row>
    <row r="281" spans="1:66" ht="12.95" customHeight="1">
      <c r="A281" s="53" t="s">
        <v>132</v>
      </c>
      <c r="B281" s="53" t="s">
        <v>49</v>
      </c>
      <c r="C281" s="54">
        <v>53684.313600000001</v>
      </c>
      <c r="D281" s="54" t="s">
        <v>76</v>
      </c>
      <c r="E281" s="58">
        <f t="shared" si="280"/>
        <v>27441.001502046496</v>
      </c>
      <c r="F281">
        <f t="shared" si="281"/>
        <v>27441</v>
      </c>
      <c r="G281">
        <f t="shared" si="282"/>
        <v>5.4299300245475024E-4</v>
      </c>
      <c r="H281" s="116"/>
      <c r="I281" s="116"/>
      <c r="J281" s="117"/>
      <c r="K281" s="116">
        <f t="shared" si="279"/>
        <v>5.4299300245475024E-4</v>
      </c>
      <c r="L281" s="116"/>
      <c r="M281" s="116"/>
      <c r="N281" s="118"/>
      <c r="O281" s="40">
        <f ca="1">+C$11+C$12*F281</f>
        <v>1.3785261448227976E-2</v>
      </c>
      <c r="P281" s="116"/>
      <c r="Q281" s="293">
        <f t="shared" si="283"/>
        <v>38665.813600000001</v>
      </c>
      <c r="R281" s="8">
        <f t="shared" ca="1" si="284"/>
        <v>1.7535767358992124E-4</v>
      </c>
      <c r="S281" s="116">
        <v>1</v>
      </c>
      <c r="T281" s="167">
        <f t="shared" ca="1" si="285"/>
        <v>1.7535767358992124E-4</v>
      </c>
      <c r="U281" s="116"/>
      <c r="V281" s="116"/>
      <c r="W281" s="25"/>
      <c r="X281" s="252"/>
      <c r="Y281" s="41"/>
      <c r="Z281">
        <f t="shared" si="286"/>
        <v>27441</v>
      </c>
      <c r="AA281" s="246">
        <f t="shared" si="287"/>
        <v>-3.1171532868177077E-4</v>
      </c>
      <c r="AB281" s="247">
        <f t="shared" si="288"/>
        <v>8.5470833113652101E-4</v>
      </c>
      <c r="AC281" s="247">
        <f t="shared" ca="1" si="289"/>
        <v>-1.3242268445773225E-2</v>
      </c>
      <c r="AD281" s="248">
        <f t="shared" si="290"/>
        <v>7.3052633131417685E-7</v>
      </c>
      <c r="AH281">
        <f t="shared" si="291"/>
        <v>7.5925535227775098E-3</v>
      </c>
      <c r="AI281">
        <f t="shared" si="292"/>
        <v>0.51113163217910562</v>
      </c>
      <c r="AJ281">
        <f t="shared" si="293"/>
        <v>0.73849805522993173</v>
      </c>
      <c r="AK281">
        <f t="shared" si="294"/>
        <v>-3.3282411933853812E-2</v>
      </c>
      <c r="AL281">
        <f t="shared" si="295"/>
        <v>-3.0736170270197922</v>
      </c>
      <c r="AM281">
        <f t="shared" si="296"/>
        <v>-29.41098048321491</v>
      </c>
      <c r="AN281">
        <f t="shared" ref="AN281:AT290" si="309">$AU281+$AB$7*SIN(AO281)</f>
        <v>3.2576948158046886</v>
      </c>
      <c r="AO281">
        <f t="shared" si="309"/>
        <v>3.2588163854242738</v>
      </c>
      <c r="AP281">
        <f t="shared" si="309"/>
        <v>3.256511961458719</v>
      </c>
      <c r="AQ281">
        <f t="shared" si="309"/>
        <v>3.2612474055545309</v>
      </c>
      <c r="AR281">
        <f t="shared" si="309"/>
        <v>3.2515191722409353</v>
      </c>
      <c r="AS281">
        <f t="shared" si="309"/>
        <v>3.2715166708747812</v>
      </c>
      <c r="AT281">
        <f t="shared" si="309"/>
        <v>3.2304571453665951</v>
      </c>
      <c r="AU281">
        <f t="shared" si="297"/>
        <v>3.3150029845745115</v>
      </c>
      <c r="AV281" s="246">
        <f t="shared" si="298"/>
        <v>-5.0511687654838499E-4</v>
      </c>
      <c r="AW281" s="247">
        <f t="shared" si="299"/>
        <v>1.0481098790031352E-3</v>
      </c>
      <c r="AX281" s="248">
        <f t="shared" si="300"/>
        <v>1.0985343184639669E-6</v>
      </c>
      <c r="AY281" s="247">
        <f t="shared" si="301"/>
        <v>-6.8561589724561453E-3</v>
      </c>
      <c r="BA281">
        <f t="shared" si="302"/>
        <v>-1.9340154786661422E-4</v>
      </c>
      <c r="BB281">
        <f t="shared" si="303"/>
        <v>0.93771462255448768</v>
      </c>
      <c r="BC281">
        <f t="shared" si="304"/>
        <v>-0.24368538022499373</v>
      </c>
      <c r="BD281">
        <f t="shared" si="305"/>
        <v>-0.15817879679802244</v>
      </c>
      <c r="BE281">
        <f t="shared" si="306"/>
        <v>-1.945916741475981</v>
      </c>
      <c r="BF281">
        <f t="shared" si="307"/>
        <v>-1.4684988263130878</v>
      </c>
      <c r="BG281">
        <f t="shared" ref="BG281:BM290" si="310">$BN281+$BB$7*SIN(BH281)</f>
        <v>4.5013980750742606</v>
      </c>
      <c r="BH281">
        <f t="shared" si="310"/>
        <v>4.5013980752892371</v>
      </c>
      <c r="BI281">
        <f t="shared" si="310"/>
        <v>4.5013980692510689</v>
      </c>
      <c r="BJ281">
        <f t="shared" si="310"/>
        <v>4.5013982388486919</v>
      </c>
      <c r="BK281">
        <f t="shared" si="310"/>
        <v>4.5013934753103735</v>
      </c>
      <c r="BL281">
        <f t="shared" si="310"/>
        <v>4.5015273105385418</v>
      </c>
      <c r="BM281">
        <f t="shared" si="310"/>
        <v>4.4977984049914355</v>
      </c>
      <c r="BN281">
        <f t="shared" si="308"/>
        <v>4.6676281330796989</v>
      </c>
    </row>
    <row r="282" spans="1:66" ht="12.95" customHeight="1">
      <c r="A282" s="75" t="s">
        <v>133</v>
      </c>
      <c r="B282" s="76" t="s">
        <v>49</v>
      </c>
      <c r="C282" s="75">
        <v>53684.31364</v>
      </c>
      <c r="D282" s="75">
        <v>2.0999999999999999E-3</v>
      </c>
      <c r="E282" s="58">
        <f t="shared" si="280"/>
        <v>27441.001612695913</v>
      </c>
      <c r="F282">
        <f t="shared" si="281"/>
        <v>27441</v>
      </c>
      <c r="G282">
        <f t="shared" si="282"/>
        <v>5.8299300144426525E-4</v>
      </c>
      <c r="H282" s="116"/>
      <c r="I282" s="116"/>
      <c r="J282" s="117"/>
      <c r="K282" s="116">
        <f t="shared" si="279"/>
        <v>5.8299300144426525E-4</v>
      </c>
      <c r="L282" s="116"/>
      <c r="M282" s="116"/>
      <c r="N282" s="118"/>
      <c r="O282" s="40"/>
      <c r="P282" s="116"/>
      <c r="Q282" s="293">
        <f t="shared" si="283"/>
        <v>38665.81364</v>
      </c>
      <c r="R282" s="8">
        <f t="shared" si="284"/>
        <v>3.3988083973299306E-7</v>
      </c>
      <c r="S282" s="116">
        <v>1</v>
      </c>
      <c r="T282" s="167">
        <f t="shared" si="285"/>
        <v>3.3988083973299306E-7</v>
      </c>
      <c r="W282" s="25"/>
      <c r="X282" s="252"/>
      <c r="Y282" s="41"/>
      <c r="Z282">
        <f t="shared" si="286"/>
        <v>27441</v>
      </c>
      <c r="AA282" s="246">
        <f t="shared" si="287"/>
        <v>-3.1171532868177077E-4</v>
      </c>
      <c r="AB282" s="247">
        <f t="shared" si="288"/>
        <v>8.9470833012603602E-4</v>
      </c>
      <c r="AC282" s="247">
        <f t="shared" si="289"/>
        <v>5.8299300144426525E-4</v>
      </c>
      <c r="AD282" s="248">
        <f t="shared" si="290"/>
        <v>8.0050299599691983E-7</v>
      </c>
      <c r="AH282">
        <f t="shared" si="291"/>
        <v>7.5925535227775098E-3</v>
      </c>
      <c r="AI282">
        <f t="shared" si="292"/>
        <v>0.51113163217910562</v>
      </c>
      <c r="AJ282">
        <f t="shared" si="293"/>
        <v>0.73849805522993173</v>
      </c>
      <c r="AK282">
        <f t="shared" si="294"/>
        <v>-3.3282411933853812E-2</v>
      </c>
      <c r="AL282">
        <f t="shared" si="295"/>
        <v>-3.0736170270197922</v>
      </c>
      <c r="AM282">
        <f t="shared" si="296"/>
        <v>-29.41098048321491</v>
      </c>
      <c r="AN282">
        <f t="shared" si="309"/>
        <v>3.2576948158046886</v>
      </c>
      <c r="AO282">
        <f t="shared" si="309"/>
        <v>3.2588163854242738</v>
      </c>
      <c r="AP282">
        <f t="shared" si="309"/>
        <v>3.256511961458719</v>
      </c>
      <c r="AQ282">
        <f t="shared" si="309"/>
        <v>3.2612474055545309</v>
      </c>
      <c r="AR282">
        <f t="shared" si="309"/>
        <v>3.2515191722409353</v>
      </c>
      <c r="AS282">
        <f t="shared" si="309"/>
        <v>3.2715166708747812</v>
      </c>
      <c r="AT282">
        <f t="shared" si="309"/>
        <v>3.2304571453665951</v>
      </c>
      <c r="AU282">
        <f t="shared" si="297"/>
        <v>3.3150029845745115</v>
      </c>
      <c r="AV282" s="246">
        <f t="shared" si="298"/>
        <v>-5.0511687654838499E-4</v>
      </c>
      <c r="AW282" s="247">
        <f t="shared" si="299"/>
        <v>1.0881098779926502E-3</v>
      </c>
      <c r="AX282" s="248">
        <f t="shared" si="300"/>
        <v>1.1839831065851803E-6</v>
      </c>
      <c r="AY282" s="247">
        <f t="shared" si="301"/>
        <v>-6.8161589734666303E-3</v>
      </c>
      <c r="BA282">
        <f t="shared" si="302"/>
        <v>-1.9340154786661422E-4</v>
      </c>
      <c r="BB282">
        <f t="shared" si="303"/>
        <v>0.93771462255448768</v>
      </c>
      <c r="BC282">
        <f t="shared" si="304"/>
        <v>-0.24368538022499373</v>
      </c>
      <c r="BD282">
        <f t="shared" si="305"/>
        <v>-0.15817879679802244</v>
      </c>
      <c r="BE282">
        <f t="shared" si="306"/>
        <v>-1.945916741475981</v>
      </c>
      <c r="BF282">
        <f t="shared" si="307"/>
        <v>-1.4684988263130878</v>
      </c>
      <c r="BG282">
        <f t="shared" si="310"/>
        <v>4.5013980750742606</v>
      </c>
      <c r="BH282">
        <f t="shared" si="310"/>
        <v>4.5013980752892371</v>
      </c>
      <c r="BI282">
        <f t="shared" si="310"/>
        <v>4.5013980692510689</v>
      </c>
      <c r="BJ282">
        <f t="shared" si="310"/>
        <v>4.5013982388486919</v>
      </c>
      <c r="BK282">
        <f t="shared" si="310"/>
        <v>4.5013934753103735</v>
      </c>
      <c r="BL282">
        <f t="shared" si="310"/>
        <v>4.5015273105385418</v>
      </c>
      <c r="BM282">
        <f t="shared" si="310"/>
        <v>4.4977984049914355</v>
      </c>
      <c r="BN282">
        <f t="shared" si="308"/>
        <v>4.6676281330796989</v>
      </c>
    </row>
    <row r="283" spans="1:66" ht="12.95" customHeight="1">
      <c r="A283" s="37" t="s">
        <v>131</v>
      </c>
      <c r="B283" s="38" t="s">
        <v>45</v>
      </c>
      <c r="C283" s="37">
        <v>53981.649400000002</v>
      </c>
      <c r="D283" s="37" t="s">
        <v>124</v>
      </c>
      <c r="E283" s="58">
        <f t="shared" si="280"/>
        <v>28263.502333417819</v>
      </c>
      <c r="F283">
        <f t="shared" si="281"/>
        <v>28263.5</v>
      </c>
      <c r="G283">
        <f t="shared" si="282"/>
        <v>8.4353550482774153E-4</v>
      </c>
      <c r="H283" s="116"/>
      <c r="I283" s="116"/>
      <c r="J283" s="117"/>
      <c r="K283" s="116">
        <f t="shared" si="279"/>
        <v>8.4353550482774153E-4</v>
      </c>
      <c r="L283" s="116"/>
      <c r="M283" s="116"/>
      <c r="N283" s="118"/>
      <c r="O283" s="40"/>
      <c r="P283" s="116"/>
      <c r="Q283" s="293">
        <f t="shared" si="283"/>
        <v>38963.149400000002</v>
      </c>
      <c r="R283" s="8">
        <f t="shared" si="284"/>
        <v>7.1155214790499271E-7</v>
      </c>
      <c r="S283" s="116">
        <v>1</v>
      </c>
      <c r="T283" s="167">
        <f t="shared" si="285"/>
        <v>7.1155214790499271E-7</v>
      </c>
      <c r="W283" s="25"/>
      <c r="X283" s="252"/>
      <c r="Y283" s="41"/>
      <c r="Z283">
        <f t="shared" si="286"/>
        <v>28263.5</v>
      </c>
      <c r="AA283" s="246">
        <f t="shared" si="287"/>
        <v>-1.3538528700586822E-3</v>
      </c>
      <c r="AB283" s="247">
        <f t="shared" si="288"/>
        <v>2.1973883748864238E-3</v>
      </c>
      <c r="AC283" s="247">
        <f t="shared" si="289"/>
        <v>8.4353550482774153E-4</v>
      </c>
      <c r="AD283" s="248">
        <f t="shared" si="290"/>
        <v>4.8285156700859983E-6</v>
      </c>
      <c r="AH283">
        <f t="shared" si="291"/>
        <v>6.9026222783989642E-3</v>
      </c>
      <c r="AI283">
        <f t="shared" si="292"/>
        <v>0.51385236684255797</v>
      </c>
      <c r="AJ283">
        <f t="shared" si="293"/>
        <v>0.69852791232700995</v>
      </c>
      <c r="AK283">
        <f t="shared" si="294"/>
        <v>-6.1322742725820216E-2</v>
      </c>
      <c r="AL283">
        <f t="shared" si="295"/>
        <v>-3.016115192896347</v>
      </c>
      <c r="AM283">
        <f t="shared" si="296"/>
        <v>-15.918199182999546</v>
      </c>
      <c r="AN283">
        <f t="shared" si="309"/>
        <v>3.3555283493812649</v>
      </c>
      <c r="AO283">
        <f t="shared" si="309"/>
        <v>3.3573674157627287</v>
      </c>
      <c r="AP283">
        <f t="shared" si="309"/>
        <v>3.3535267264721407</v>
      </c>
      <c r="AQ283">
        <f t="shared" si="309"/>
        <v>3.3615512664195051</v>
      </c>
      <c r="AR283">
        <f t="shared" si="309"/>
        <v>3.344800923561591</v>
      </c>
      <c r="AS283">
        <f t="shared" si="309"/>
        <v>3.3798370682671686</v>
      </c>
      <c r="AT283">
        <f t="shared" si="309"/>
        <v>3.3068383223117706</v>
      </c>
      <c r="AU283">
        <f t="shared" si="297"/>
        <v>3.4604394507695697</v>
      </c>
      <c r="AV283" s="246">
        <f t="shared" si="298"/>
        <v>-9.0371951831961486E-4</v>
      </c>
      <c r="AW283" s="247">
        <f t="shared" si="299"/>
        <v>1.7472550231473565E-3</v>
      </c>
      <c r="AX283" s="248">
        <f t="shared" si="300"/>
        <v>3.0529001159136692E-6</v>
      </c>
      <c r="AY283" s="247">
        <f t="shared" si="301"/>
        <v>-6.5092201253102904E-3</v>
      </c>
      <c r="BA283">
        <f t="shared" si="302"/>
        <v>4.5013335173906736E-4</v>
      </c>
      <c r="BB283">
        <f t="shared" si="303"/>
        <v>0.98264771625252945</v>
      </c>
      <c r="BC283">
        <f t="shared" si="304"/>
        <v>2.6702923036777699E-2</v>
      </c>
      <c r="BD283">
        <f t="shared" si="305"/>
        <v>-0.16911208782564088</v>
      </c>
      <c r="BE283">
        <f t="shared" si="306"/>
        <v>-1.673046664470113</v>
      </c>
      <c r="BF283">
        <f t="shared" si="307"/>
        <v>-1.1078586170648888</v>
      </c>
      <c r="BG283">
        <f t="shared" si="310"/>
        <v>4.7815714125739532</v>
      </c>
      <c r="BH283">
        <f t="shared" si="310"/>
        <v>4.7815714125749631</v>
      </c>
      <c r="BI283">
        <f t="shared" si="310"/>
        <v>4.7815714126608908</v>
      </c>
      <c r="BJ283">
        <f t="shared" si="310"/>
        <v>4.7815714199728712</v>
      </c>
      <c r="BK283">
        <f t="shared" si="310"/>
        <v>4.7815720421796444</v>
      </c>
      <c r="BL283">
        <f t="shared" si="310"/>
        <v>4.7816249678918448</v>
      </c>
      <c r="BM283">
        <f t="shared" si="310"/>
        <v>4.7859879444914517</v>
      </c>
      <c r="BN283">
        <f t="shared" si="308"/>
        <v>4.9511647470531024</v>
      </c>
    </row>
    <row r="284" spans="1:66" ht="12.95" customHeight="1">
      <c r="A284" s="37" t="s">
        <v>135</v>
      </c>
      <c r="B284" s="38" t="s">
        <v>45</v>
      </c>
      <c r="C284" s="37">
        <v>53984.358899999999</v>
      </c>
      <c r="D284" s="37" t="s">
        <v>124</v>
      </c>
      <c r="E284" s="58">
        <f t="shared" si="280"/>
        <v>28270.997448377395</v>
      </c>
      <c r="F284">
        <f t="shared" si="281"/>
        <v>28271</v>
      </c>
      <c r="G284">
        <f t="shared" si="282"/>
        <v>-9.2241699894657359E-4</v>
      </c>
      <c r="H284" s="116"/>
      <c r="I284" s="116"/>
      <c r="J284" s="117"/>
      <c r="K284" s="116">
        <f t="shared" si="279"/>
        <v>-9.2241699894657359E-4</v>
      </c>
      <c r="L284" s="116"/>
      <c r="M284" s="116"/>
      <c r="N284" s="118"/>
      <c r="O284" s="40"/>
      <c r="P284" s="116"/>
      <c r="Q284" s="293">
        <f t="shared" si="283"/>
        <v>38965.858899999999</v>
      </c>
      <c r="R284" s="8">
        <f t="shared" si="284"/>
        <v>8.5085311994560308E-7</v>
      </c>
      <c r="S284" s="116">
        <v>1</v>
      </c>
      <c r="T284" s="167">
        <f t="shared" si="285"/>
        <v>8.5085311994560308E-7</v>
      </c>
      <c r="V284" s="116"/>
      <c r="W284" s="25"/>
      <c r="X284" s="252"/>
      <c r="Y284" s="41"/>
      <c r="Z284">
        <f t="shared" si="286"/>
        <v>28271</v>
      </c>
      <c r="AA284" s="246">
        <f t="shared" si="287"/>
        <v>-1.3636740247457832E-3</v>
      </c>
      <c r="AB284" s="247">
        <f t="shared" si="288"/>
        <v>4.4125702579920958E-4</v>
      </c>
      <c r="AC284" s="247">
        <f t="shared" si="289"/>
        <v>-9.2241699894657359E-4</v>
      </c>
      <c r="AD284" s="248">
        <f t="shared" si="290"/>
        <v>1.947077628171643E-7</v>
      </c>
      <c r="AH284">
        <f t="shared" si="291"/>
        <v>6.8959934757740924E-3</v>
      </c>
      <c r="AI284">
        <f t="shared" si="292"/>
        <v>0.5138847970704874</v>
      </c>
      <c r="AJ284">
        <f t="shared" si="293"/>
        <v>0.69815017262303536</v>
      </c>
      <c r="AK284">
        <f t="shared" si="294"/>
        <v>-6.1579294253821686E-2</v>
      </c>
      <c r="AL284">
        <f t="shared" si="295"/>
        <v>-3.0155874518112724</v>
      </c>
      <c r="AM284">
        <f t="shared" si="296"/>
        <v>-15.851354172818134</v>
      </c>
      <c r="AN284">
        <f t="shared" si="309"/>
        <v>3.3564236050342147</v>
      </c>
      <c r="AO284">
        <f t="shared" si="309"/>
        <v>3.3582677954840521</v>
      </c>
      <c r="AP284">
        <f t="shared" si="309"/>
        <v>3.3544156551220863</v>
      </c>
      <c r="AQ284">
        <f t="shared" si="309"/>
        <v>3.3624657160707816</v>
      </c>
      <c r="AR284">
        <f t="shared" si="309"/>
        <v>3.3456588937214935</v>
      </c>
      <c r="AS284">
        <f t="shared" si="309"/>
        <v>3.3808204663903583</v>
      </c>
      <c r="AT284">
        <f t="shared" si="309"/>
        <v>3.3075475560889225</v>
      </c>
      <c r="AU284">
        <f t="shared" si="297"/>
        <v>3.4617656191543271</v>
      </c>
      <c r="AV284" s="246">
        <f t="shared" si="298"/>
        <v>-9.0761844715176571E-4</v>
      </c>
      <c r="AW284" s="247">
        <f t="shared" si="299"/>
        <v>-1.4798551794807874E-5</v>
      </c>
      <c r="AX284" s="248">
        <f t="shared" si="300"/>
        <v>2.1899713522361135E-10</v>
      </c>
      <c r="AY284" s="247">
        <f t="shared" si="301"/>
        <v>-8.274466052314685E-3</v>
      </c>
      <c r="BA284">
        <f t="shared" si="302"/>
        <v>4.5605557759401751E-4</v>
      </c>
      <c r="BB284">
        <f t="shared" si="303"/>
        <v>0.98308914602652353</v>
      </c>
      <c r="BC284">
        <f t="shared" si="304"/>
        <v>2.931183120487699E-2</v>
      </c>
      <c r="BD284">
        <f t="shared" si="305"/>
        <v>-0.16915680009354561</v>
      </c>
      <c r="BE284">
        <f t="shared" si="306"/>
        <v>-1.6704367317261726</v>
      </c>
      <c r="BF284">
        <f t="shared" si="307"/>
        <v>-1.1049561937215215</v>
      </c>
      <c r="BG284">
        <f t="shared" si="310"/>
        <v>4.7841881847815202</v>
      </c>
      <c r="BH284">
        <f t="shared" si="310"/>
        <v>4.7841881847827548</v>
      </c>
      <c r="BI284">
        <f t="shared" si="310"/>
        <v>4.7841881848839565</v>
      </c>
      <c r="BJ284">
        <f t="shared" si="310"/>
        <v>4.7841881931823487</v>
      </c>
      <c r="BK284">
        <f t="shared" si="310"/>
        <v>4.784188873632802</v>
      </c>
      <c r="BL284">
        <f t="shared" si="310"/>
        <v>4.7842446472284683</v>
      </c>
      <c r="BM284">
        <f t="shared" si="310"/>
        <v>4.7886778901593727</v>
      </c>
      <c r="BN284">
        <f t="shared" si="308"/>
        <v>4.9537501873021004</v>
      </c>
    </row>
    <row r="285" spans="1:66" ht="12.95" customHeight="1">
      <c r="A285" s="37" t="s">
        <v>135</v>
      </c>
      <c r="B285" s="38" t="s">
        <v>45</v>
      </c>
      <c r="C285" s="37">
        <v>53984.359100000001</v>
      </c>
      <c r="D285" s="37" t="s">
        <v>124</v>
      </c>
      <c r="E285" s="58">
        <f t="shared" si="280"/>
        <v>28270.998001624492</v>
      </c>
      <c r="F285">
        <f t="shared" si="281"/>
        <v>28271</v>
      </c>
      <c r="G285">
        <f t="shared" si="282"/>
        <v>-7.2241699672304094E-4</v>
      </c>
      <c r="H285" s="116"/>
      <c r="I285" s="116"/>
      <c r="J285" s="117"/>
      <c r="K285" s="116">
        <f t="shared" si="279"/>
        <v>-7.2241699672304094E-4</v>
      </c>
      <c r="L285" s="116"/>
      <c r="M285" s="116"/>
      <c r="N285" s="118"/>
      <c r="O285" s="40"/>
      <c r="P285" s="116"/>
      <c r="Q285" s="293">
        <f t="shared" si="283"/>
        <v>38965.859100000001</v>
      </c>
      <c r="R285" s="8">
        <f t="shared" si="284"/>
        <v>5.2188631715433814E-7</v>
      </c>
      <c r="S285" s="116">
        <v>1</v>
      </c>
      <c r="T285" s="167">
        <f t="shared" si="285"/>
        <v>5.2188631715433814E-7</v>
      </c>
      <c r="V285" s="116"/>
      <c r="W285" s="25"/>
      <c r="X285" s="252"/>
      <c r="Y285" s="41"/>
      <c r="Z285">
        <f t="shared" si="286"/>
        <v>28271</v>
      </c>
      <c r="AA285" s="246">
        <f t="shared" si="287"/>
        <v>-1.3636740247457832E-3</v>
      </c>
      <c r="AB285" s="247">
        <f t="shared" si="288"/>
        <v>6.4125702802274222E-4</v>
      </c>
      <c r="AC285" s="247">
        <f t="shared" si="289"/>
        <v>-7.2241699672304094E-4</v>
      </c>
      <c r="AD285" s="248">
        <f t="shared" si="290"/>
        <v>4.1121057598855999E-7</v>
      </c>
      <c r="AH285">
        <f t="shared" si="291"/>
        <v>6.8959934757740924E-3</v>
      </c>
      <c r="AI285">
        <f t="shared" si="292"/>
        <v>0.5138847970704874</v>
      </c>
      <c r="AJ285">
        <f t="shared" si="293"/>
        <v>0.69815017262303536</v>
      </c>
      <c r="AK285">
        <f t="shared" si="294"/>
        <v>-6.1579294253821686E-2</v>
      </c>
      <c r="AL285">
        <f t="shared" si="295"/>
        <v>-3.0155874518112724</v>
      </c>
      <c r="AM285">
        <f t="shared" si="296"/>
        <v>-15.851354172818134</v>
      </c>
      <c r="AN285">
        <f t="shared" si="309"/>
        <v>3.3564236050342147</v>
      </c>
      <c r="AO285">
        <f t="shared" si="309"/>
        <v>3.3582677954840521</v>
      </c>
      <c r="AP285">
        <f t="shared" si="309"/>
        <v>3.3544156551220863</v>
      </c>
      <c r="AQ285">
        <f t="shared" si="309"/>
        <v>3.3624657160707816</v>
      </c>
      <c r="AR285">
        <f t="shared" si="309"/>
        <v>3.3456588937214935</v>
      </c>
      <c r="AS285">
        <f t="shared" si="309"/>
        <v>3.3808204663903583</v>
      </c>
      <c r="AT285">
        <f t="shared" si="309"/>
        <v>3.3075475560889225</v>
      </c>
      <c r="AU285">
        <f t="shared" si="297"/>
        <v>3.4617656191543271</v>
      </c>
      <c r="AV285" s="246">
        <f t="shared" si="298"/>
        <v>-9.0761844715176571E-4</v>
      </c>
      <c r="AW285" s="247">
        <f t="shared" si="299"/>
        <v>1.8520145042872477E-4</v>
      </c>
      <c r="AX285" s="248">
        <f t="shared" si="300"/>
        <v>3.42995772409034E-8</v>
      </c>
      <c r="AY285" s="247">
        <f t="shared" si="301"/>
        <v>-8.0744660500911506E-3</v>
      </c>
      <c r="BA285">
        <f t="shared" si="302"/>
        <v>4.5605557759401751E-4</v>
      </c>
      <c r="BB285">
        <f t="shared" si="303"/>
        <v>0.98308914602652353</v>
      </c>
      <c r="BC285">
        <f t="shared" si="304"/>
        <v>2.931183120487699E-2</v>
      </c>
      <c r="BD285">
        <f t="shared" si="305"/>
        <v>-0.16915680009354561</v>
      </c>
      <c r="BE285">
        <f t="shared" si="306"/>
        <v>-1.6704367317261726</v>
      </c>
      <c r="BF285">
        <f t="shared" si="307"/>
        <v>-1.1049561937215215</v>
      </c>
      <c r="BG285">
        <f t="shared" si="310"/>
        <v>4.7841881847815202</v>
      </c>
      <c r="BH285">
        <f t="shared" si="310"/>
        <v>4.7841881847827548</v>
      </c>
      <c r="BI285">
        <f t="shared" si="310"/>
        <v>4.7841881848839565</v>
      </c>
      <c r="BJ285">
        <f t="shared" si="310"/>
        <v>4.7841881931823487</v>
      </c>
      <c r="BK285">
        <f t="shared" si="310"/>
        <v>4.784188873632802</v>
      </c>
      <c r="BL285">
        <f t="shared" si="310"/>
        <v>4.7842446472284683</v>
      </c>
      <c r="BM285">
        <f t="shared" si="310"/>
        <v>4.7886778901593727</v>
      </c>
      <c r="BN285">
        <f t="shared" si="308"/>
        <v>4.9537501873021004</v>
      </c>
    </row>
    <row r="286" spans="1:66" ht="12.95" customHeight="1">
      <c r="A286" s="37" t="s">
        <v>135</v>
      </c>
      <c r="B286" s="38" t="s">
        <v>45</v>
      </c>
      <c r="C286" s="37">
        <v>53984.5409</v>
      </c>
      <c r="D286" s="37" t="s">
        <v>124</v>
      </c>
      <c r="E286" s="58">
        <f t="shared" si="280"/>
        <v>28271.500903229822</v>
      </c>
      <c r="F286">
        <f t="shared" si="281"/>
        <v>28271.5</v>
      </c>
      <c r="G286">
        <f t="shared" si="282"/>
        <v>3.265195045969449E-4</v>
      </c>
      <c r="H286" s="116"/>
      <c r="I286" s="116"/>
      <c r="J286" s="117"/>
      <c r="K286" s="116">
        <f t="shared" si="279"/>
        <v>3.265195045969449E-4</v>
      </c>
      <c r="L286" s="116"/>
      <c r="M286" s="116"/>
      <c r="N286" s="118"/>
      <c r="O286" s="40"/>
      <c r="P286" s="116"/>
      <c r="Q286" s="293">
        <f t="shared" si="283"/>
        <v>38966.0409</v>
      </c>
      <c r="R286" s="8">
        <f t="shared" si="284"/>
        <v>1.0661498688223432E-7</v>
      </c>
      <c r="S286" s="116">
        <v>1</v>
      </c>
      <c r="T286" s="167">
        <f t="shared" si="285"/>
        <v>1.0661498688223432E-7</v>
      </c>
      <c r="U286" s="116"/>
      <c r="V286" s="116"/>
      <c r="W286" s="25"/>
      <c r="X286" s="252"/>
      <c r="Y286" s="41"/>
      <c r="Z286">
        <f t="shared" si="286"/>
        <v>28271.5</v>
      </c>
      <c r="AA286" s="246">
        <f t="shared" si="287"/>
        <v>-1.3643289702164798E-3</v>
      </c>
      <c r="AB286" s="247">
        <f t="shared" si="288"/>
        <v>1.6908484748134247E-3</v>
      </c>
      <c r="AC286" s="247">
        <f t="shared" si="289"/>
        <v>3.265195045969449E-4</v>
      </c>
      <c r="AD286" s="248">
        <f t="shared" si="290"/>
        <v>2.8589685647788845E-6</v>
      </c>
      <c r="AH286">
        <f t="shared" si="291"/>
        <v>6.8955513414011935E-3</v>
      </c>
      <c r="AI286">
        <f t="shared" si="292"/>
        <v>0.51388696405897161</v>
      </c>
      <c r="AJ286">
        <f t="shared" si="293"/>
        <v>0.69812498120880995</v>
      </c>
      <c r="AK286">
        <f t="shared" si="294"/>
        <v>-6.1596398337861374E-2</v>
      </c>
      <c r="AL286">
        <f t="shared" si="295"/>
        <v>-3.0155522664847121</v>
      </c>
      <c r="AM286">
        <f t="shared" si="296"/>
        <v>-15.846917389340947</v>
      </c>
      <c r="AN286">
        <f t="shared" si="309"/>
        <v>3.3564832911233529</v>
      </c>
      <c r="AO286">
        <f t="shared" si="309"/>
        <v>3.3583278221646489</v>
      </c>
      <c r="AP286">
        <f t="shared" si="309"/>
        <v>3.3544749202439541</v>
      </c>
      <c r="AQ286">
        <f t="shared" si="309"/>
        <v>3.3625266793303212</v>
      </c>
      <c r="AR286">
        <f t="shared" si="309"/>
        <v>3.3457160972469717</v>
      </c>
      <c r="AS286">
        <f t="shared" si="309"/>
        <v>3.3808860230564104</v>
      </c>
      <c r="AT286">
        <f t="shared" si="309"/>
        <v>3.3075948479723505</v>
      </c>
      <c r="AU286">
        <f t="shared" si="297"/>
        <v>3.4618540303799774</v>
      </c>
      <c r="AV286" s="246">
        <f t="shared" si="298"/>
        <v>-9.0787859358746194E-4</v>
      </c>
      <c r="AW286" s="247">
        <f t="shared" si="299"/>
        <v>1.2343980981844068E-3</v>
      </c>
      <c r="AX286" s="248">
        <f t="shared" si="300"/>
        <v>1.5237386648012804E-6</v>
      </c>
      <c r="AY286" s="247">
        <f t="shared" si="301"/>
        <v>-7.0254822134332663E-3</v>
      </c>
      <c r="BA286">
        <f t="shared" si="302"/>
        <v>4.5645037662901791E-4</v>
      </c>
      <c r="BB286">
        <f t="shared" si="303"/>
        <v>0.98311859291176773</v>
      </c>
      <c r="BC286">
        <f t="shared" si="304"/>
        <v>2.9485834857854654E-2</v>
      </c>
      <c r="BD286">
        <f t="shared" si="305"/>
        <v>-0.16915974135331782</v>
      </c>
      <c r="BE286">
        <f t="shared" si="306"/>
        <v>-1.6702626528292677</v>
      </c>
      <c r="BF286">
        <f t="shared" si="307"/>
        <v>-1.1047629039459206</v>
      </c>
      <c r="BG286">
        <f t="shared" si="310"/>
        <v>4.7843626780580513</v>
      </c>
      <c r="BH286">
        <f t="shared" si="310"/>
        <v>4.7843626780593018</v>
      </c>
      <c r="BI286">
        <f t="shared" si="310"/>
        <v>4.7843626781615933</v>
      </c>
      <c r="BJ286">
        <f t="shared" si="310"/>
        <v>4.7843626865290192</v>
      </c>
      <c r="BK286">
        <f t="shared" si="310"/>
        <v>4.7843633709795119</v>
      </c>
      <c r="BL286">
        <f t="shared" si="310"/>
        <v>4.7844193366391847</v>
      </c>
      <c r="BM286">
        <f t="shared" si="310"/>
        <v>4.7888572591112384</v>
      </c>
      <c r="BN286">
        <f t="shared" si="308"/>
        <v>4.953922549985367</v>
      </c>
    </row>
    <row r="287" spans="1:66" ht="12.95" customHeight="1">
      <c r="A287" s="37" t="s">
        <v>135</v>
      </c>
      <c r="B287" s="38" t="s">
        <v>45</v>
      </c>
      <c r="C287" s="37">
        <v>53984.541100000002</v>
      </c>
      <c r="D287" s="37" t="s">
        <v>124</v>
      </c>
      <c r="E287" s="58">
        <f t="shared" si="280"/>
        <v>28271.501456476919</v>
      </c>
      <c r="F287">
        <f t="shared" si="281"/>
        <v>28271.5</v>
      </c>
      <c r="G287">
        <f t="shared" si="282"/>
        <v>5.2651950682047755E-4</v>
      </c>
      <c r="H287" s="116"/>
      <c r="I287" s="116"/>
      <c r="J287" s="117"/>
      <c r="K287" s="116">
        <f t="shared" si="279"/>
        <v>5.2651950682047755E-4</v>
      </c>
      <c r="L287" s="116"/>
      <c r="M287" s="116"/>
      <c r="N287" s="118"/>
      <c r="O287" s="40"/>
      <c r="P287" s="116"/>
      <c r="Q287" s="293">
        <f t="shared" si="283"/>
        <v>38966.041100000002</v>
      </c>
      <c r="R287" s="8">
        <f t="shared" si="284"/>
        <v>2.772227910624789E-7</v>
      </c>
      <c r="S287" s="116">
        <v>1</v>
      </c>
      <c r="T287" s="167">
        <f t="shared" si="285"/>
        <v>2.772227910624789E-7</v>
      </c>
      <c r="U287" s="116"/>
      <c r="V287" s="116"/>
      <c r="W287" s="25"/>
      <c r="X287" s="252"/>
      <c r="Y287" s="41"/>
      <c r="Z287">
        <f t="shared" si="286"/>
        <v>28271.5</v>
      </c>
      <c r="AA287" s="246">
        <f t="shared" si="287"/>
        <v>-1.3643289702164798E-3</v>
      </c>
      <c r="AB287" s="247">
        <f t="shared" si="288"/>
        <v>1.8908484770369573E-3</v>
      </c>
      <c r="AC287" s="247">
        <f t="shared" si="289"/>
        <v>5.2651950682047755E-4</v>
      </c>
      <c r="AD287" s="248">
        <f t="shared" si="290"/>
        <v>3.5753079631129811E-6</v>
      </c>
      <c r="AH287">
        <f t="shared" si="291"/>
        <v>6.8955513414011935E-3</v>
      </c>
      <c r="AI287">
        <f t="shared" si="292"/>
        <v>0.51388696405897161</v>
      </c>
      <c r="AJ287">
        <f t="shared" si="293"/>
        <v>0.69812498120880995</v>
      </c>
      <c r="AK287">
        <f t="shared" si="294"/>
        <v>-6.1596398337861374E-2</v>
      </c>
      <c r="AL287">
        <f t="shared" si="295"/>
        <v>-3.0155522664847121</v>
      </c>
      <c r="AM287">
        <f t="shared" si="296"/>
        <v>-15.846917389340947</v>
      </c>
      <c r="AN287">
        <f t="shared" si="309"/>
        <v>3.3564832911233529</v>
      </c>
      <c r="AO287">
        <f t="shared" si="309"/>
        <v>3.3583278221646489</v>
      </c>
      <c r="AP287">
        <f t="shared" si="309"/>
        <v>3.3544749202439541</v>
      </c>
      <c r="AQ287">
        <f t="shared" si="309"/>
        <v>3.3625266793303212</v>
      </c>
      <c r="AR287">
        <f t="shared" si="309"/>
        <v>3.3457160972469717</v>
      </c>
      <c r="AS287">
        <f t="shared" si="309"/>
        <v>3.3808860230564104</v>
      </c>
      <c r="AT287">
        <f t="shared" si="309"/>
        <v>3.3075948479723505</v>
      </c>
      <c r="AU287">
        <f t="shared" si="297"/>
        <v>3.4618540303799774</v>
      </c>
      <c r="AV287" s="246">
        <f t="shared" si="298"/>
        <v>-9.0787859358746194E-4</v>
      </c>
      <c r="AW287" s="247">
        <f t="shared" si="299"/>
        <v>1.4343981004079395E-3</v>
      </c>
      <c r="AX287" s="248">
        <f t="shared" si="300"/>
        <v>2.0574979104539051E-6</v>
      </c>
      <c r="AY287" s="247">
        <f t="shared" si="301"/>
        <v>-6.8254822112097336E-3</v>
      </c>
      <c r="BA287">
        <f t="shared" si="302"/>
        <v>4.5645037662901791E-4</v>
      </c>
      <c r="BB287">
        <f t="shared" si="303"/>
        <v>0.98311859291176773</v>
      </c>
      <c r="BC287">
        <f t="shared" si="304"/>
        <v>2.9485834857854654E-2</v>
      </c>
      <c r="BD287">
        <f t="shared" si="305"/>
        <v>-0.16915974135331782</v>
      </c>
      <c r="BE287">
        <f t="shared" si="306"/>
        <v>-1.6702626528292677</v>
      </c>
      <c r="BF287">
        <f t="shared" si="307"/>
        <v>-1.1047629039459206</v>
      </c>
      <c r="BG287">
        <f t="shared" si="310"/>
        <v>4.7843626780580513</v>
      </c>
      <c r="BH287">
        <f t="shared" si="310"/>
        <v>4.7843626780593018</v>
      </c>
      <c r="BI287">
        <f t="shared" si="310"/>
        <v>4.7843626781615933</v>
      </c>
      <c r="BJ287">
        <f t="shared" si="310"/>
        <v>4.7843626865290192</v>
      </c>
      <c r="BK287">
        <f t="shared" si="310"/>
        <v>4.7843633709795119</v>
      </c>
      <c r="BL287">
        <f t="shared" si="310"/>
        <v>4.7844193366391847</v>
      </c>
      <c r="BM287">
        <f t="shared" si="310"/>
        <v>4.7888572591112384</v>
      </c>
      <c r="BN287">
        <f t="shared" si="308"/>
        <v>4.953922549985367</v>
      </c>
    </row>
    <row r="288" spans="1:66" ht="12.95" customHeight="1">
      <c r="A288" s="80" t="s">
        <v>138</v>
      </c>
      <c r="B288" s="79" t="s">
        <v>45</v>
      </c>
      <c r="C288" s="82">
        <v>53986.3485</v>
      </c>
      <c r="D288" s="75">
        <v>4.0000000000000002E-4</v>
      </c>
      <c r="E288" s="58">
        <f t="shared" si="280"/>
        <v>28276.501150434455</v>
      </c>
      <c r="F288">
        <f t="shared" si="281"/>
        <v>28276.5</v>
      </c>
      <c r="G288">
        <f t="shared" si="282"/>
        <v>4.1588450403651223E-4</v>
      </c>
      <c r="H288" s="116"/>
      <c r="I288" s="116"/>
      <c r="J288" s="117"/>
      <c r="K288" s="116">
        <f t="shared" si="279"/>
        <v>4.1588450403651223E-4</v>
      </c>
      <c r="L288" s="116"/>
      <c r="M288" s="116"/>
      <c r="N288" s="118"/>
      <c r="O288" s="40"/>
      <c r="P288" s="116"/>
      <c r="Q288" s="293">
        <f t="shared" si="283"/>
        <v>38967.8485</v>
      </c>
      <c r="R288" s="8">
        <f t="shared" si="284"/>
        <v>1.7295992069769575E-7</v>
      </c>
      <c r="S288" s="116">
        <v>1</v>
      </c>
      <c r="T288" s="167">
        <f t="shared" si="285"/>
        <v>1.7295992069769575E-7</v>
      </c>
      <c r="U288" s="116"/>
      <c r="V288" s="116"/>
      <c r="W288" s="25"/>
      <c r="X288" s="252"/>
      <c r="Y288" s="41"/>
      <c r="Z288">
        <f t="shared" si="286"/>
        <v>28276.5</v>
      </c>
      <c r="AA288" s="246">
        <f t="shared" si="287"/>
        <v>-1.3708798121695159E-3</v>
      </c>
      <c r="AB288" s="247">
        <f t="shared" si="288"/>
        <v>1.7867643162060281E-3</v>
      </c>
      <c r="AC288" s="247">
        <f t="shared" si="289"/>
        <v>4.1588450403651223E-4</v>
      </c>
      <c r="AD288" s="248">
        <f t="shared" si="290"/>
        <v>3.1925267216671953E-6</v>
      </c>
      <c r="AH288">
        <f t="shared" si="291"/>
        <v>6.8911285253616325E-3</v>
      </c>
      <c r="AI288">
        <f t="shared" si="292"/>
        <v>0.51390866814446001</v>
      </c>
      <c r="AJ288">
        <f t="shared" si="293"/>
        <v>0.69787300676417507</v>
      </c>
      <c r="AK288">
        <f t="shared" si="294"/>
        <v>-6.1767443648797035E-2</v>
      </c>
      <c r="AL288">
        <f t="shared" si="295"/>
        <v>-3.0152003953867483</v>
      </c>
      <c r="AM288">
        <f t="shared" si="296"/>
        <v>-15.802683002480874</v>
      </c>
      <c r="AN288">
        <f t="shared" si="309"/>
        <v>3.3570801684071401</v>
      </c>
      <c r="AO288">
        <f t="shared" si="309"/>
        <v>3.3589280983894101</v>
      </c>
      <c r="AP288">
        <f t="shared" si="309"/>
        <v>3.3550675935910541</v>
      </c>
      <c r="AQ288">
        <f t="shared" si="309"/>
        <v>3.3631363115882067</v>
      </c>
      <c r="AR288">
        <f t="shared" si="309"/>
        <v>3.3462881704962149</v>
      </c>
      <c r="AS288">
        <f t="shared" si="309"/>
        <v>3.381541567613159</v>
      </c>
      <c r="AT288">
        <f t="shared" si="309"/>
        <v>3.3080678331772235</v>
      </c>
      <c r="AU288">
        <f t="shared" si="297"/>
        <v>3.4627381426364825</v>
      </c>
      <c r="AV288" s="246">
        <f t="shared" si="298"/>
        <v>-9.1048156122970441E-4</v>
      </c>
      <c r="AW288" s="247">
        <f t="shared" si="299"/>
        <v>1.3263660652662167E-3</v>
      </c>
      <c r="AX288" s="248">
        <f t="shared" si="300"/>
        <v>1.7592469390897859E-6</v>
      </c>
      <c r="AY288" s="247">
        <f t="shared" si="301"/>
        <v>-6.9356422722649316E-3</v>
      </c>
      <c r="BA288">
        <f t="shared" si="302"/>
        <v>4.6039825093981146E-4</v>
      </c>
      <c r="BB288">
        <f t="shared" si="303"/>
        <v>0.98341318682941103</v>
      </c>
      <c r="BC288">
        <f t="shared" si="304"/>
        <v>3.1226394869156661E-2</v>
      </c>
      <c r="BD288">
        <f t="shared" si="305"/>
        <v>-0.16918888151661732</v>
      </c>
      <c r="BE288">
        <f t="shared" si="306"/>
        <v>-1.6685212900851139</v>
      </c>
      <c r="BF288">
        <f t="shared" si="307"/>
        <v>-1.102831412430981</v>
      </c>
      <c r="BG288">
        <f t="shared" si="310"/>
        <v>4.7861078983636673</v>
      </c>
      <c r="BH288">
        <f t="shared" si="310"/>
        <v>4.7861078983650911</v>
      </c>
      <c r="BI288">
        <f t="shared" si="310"/>
        <v>4.786107898478793</v>
      </c>
      <c r="BJ288">
        <f t="shared" si="310"/>
        <v>4.7861079075598187</v>
      </c>
      <c r="BK288">
        <f t="shared" si="310"/>
        <v>4.7861086328274096</v>
      </c>
      <c r="BL288">
        <f t="shared" si="310"/>
        <v>4.7861665342587587</v>
      </c>
      <c r="BM288">
        <f t="shared" si="310"/>
        <v>4.7906512183103853</v>
      </c>
      <c r="BN288">
        <f t="shared" si="308"/>
        <v>4.955646176818032</v>
      </c>
    </row>
    <row r="289" spans="1:66" ht="12.95" customHeight="1">
      <c r="A289" s="37" t="s">
        <v>135</v>
      </c>
      <c r="B289" s="38" t="s">
        <v>45</v>
      </c>
      <c r="C289" s="37">
        <v>53986.527099999999</v>
      </c>
      <c r="D289" s="37" t="s">
        <v>124</v>
      </c>
      <c r="E289" s="58">
        <f t="shared" si="280"/>
        <v>28276.995200086338</v>
      </c>
      <c r="F289">
        <f t="shared" si="281"/>
        <v>28277</v>
      </c>
      <c r="G289">
        <f t="shared" si="282"/>
        <v>-1.7351790011161938E-3</v>
      </c>
      <c r="H289" s="116"/>
      <c r="I289" s="116"/>
      <c r="J289" s="117"/>
      <c r="K289" s="116">
        <f t="shared" si="279"/>
        <v>-1.7351790011161938E-3</v>
      </c>
      <c r="L289" s="116"/>
      <c r="M289" s="116"/>
      <c r="N289" s="118"/>
      <c r="O289" s="40"/>
      <c r="P289" s="116"/>
      <c r="Q289" s="293">
        <f t="shared" si="283"/>
        <v>38968.027099999999</v>
      </c>
      <c r="R289" s="8">
        <f t="shared" si="284"/>
        <v>3.010846165914592E-6</v>
      </c>
      <c r="S289" s="116">
        <v>1</v>
      </c>
      <c r="T289" s="167">
        <f t="shared" si="285"/>
        <v>3.010846165914592E-6</v>
      </c>
      <c r="V289" s="116"/>
      <c r="W289" s="25"/>
      <c r="X289" s="252"/>
      <c r="Y289" s="41"/>
      <c r="Z289">
        <f t="shared" si="286"/>
        <v>28277</v>
      </c>
      <c r="AA289" s="246">
        <f t="shared" si="287"/>
        <v>-1.3715350350755667E-3</v>
      </c>
      <c r="AB289" s="247">
        <f t="shared" si="288"/>
        <v>-3.6364396604062713E-4</v>
      </c>
      <c r="AC289" s="247">
        <f t="shared" si="289"/>
        <v>-1.7351790011161938E-3</v>
      </c>
      <c r="AD289" s="248">
        <f t="shared" si="290"/>
        <v>1.3223693403775678E-7</v>
      </c>
      <c r="AH289">
        <f t="shared" si="291"/>
        <v>6.8906860965404796E-3</v>
      </c>
      <c r="AI289">
        <f t="shared" si="292"/>
        <v>0.51391084197350267</v>
      </c>
      <c r="AJ289">
        <f t="shared" si="293"/>
        <v>0.69784780328821583</v>
      </c>
      <c r="AK289">
        <f t="shared" si="294"/>
        <v>-6.1784548627394874E-2</v>
      </c>
      <c r="AL289">
        <f t="shared" si="295"/>
        <v>-3.0151652064917354</v>
      </c>
      <c r="AM289">
        <f t="shared" si="296"/>
        <v>-15.798272864515276</v>
      </c>
      <c r="AN289">
        <f t="shared" si="309"/>
        <v>3.3571398577764748</v>
      </c>
      <c r="AO289">
        <f t="shared" si="309"/>
        <v>3.3589881269550883</v>
      </c>
      <c r="AP289">
        <f t="shared" si="309"/>
        <v>3.3551268631407645</v>
      </c>
      <c r="AQ289">
        <f t="shared" si="309"/>
        <v>3.363197274780708</v>
      </c>
      <c r="AR289">
        <f t="shared" si="309"/>
        <v>3.3463453816242774</v>
      </c>
      <c r="AS289">
        <f t="shared" si="309"/>
        <v>3.3816071198564703</v>
      </c>
      <c r="AT289">
        <f t="shared" si="309"/>
        <v>3.3081151383418392</v>
      </c>
      <c r="AU289">
        <f t="shared" si="297"/>
        <v>3.4628265538621328</v>
      </c>
      <c r="AV289" s="246">
        <f t="shared" si="298"/>
        <v>-9.1074200858066827E-4</v>
      </c>
      <c r="AW289" s="247">
        <f t="shared" si="299"/>
        <v>-8.2443699253552556E-4</v>
      </c>
      <c r="AX289" s="248">
        <f t="shared" si="300"/>
        <v>6.7969635466102222E-7</v>
      </c>
      <c r="AY289" s="247">
        <f t="shared" si="301"/>
        <v>-9.0866581241515736E-3</v>
      </c>
      <c r="BA289">
        <f t="shared" si="302"/>
        <v>4.6079302649489848E-4</v>
      </c>
      <c r="BB289">
        <f t="shared" si="303"/>
        <v>0.98344265871420899</v>
      </c>
      <c r="BC289">
        <f t="shared" si="304"/>
        <v>3.1400503123259885E-2</v>
      </c>
      <c r="BD289">
        <f t="shared" si="305"/>
        <v>-0.16919176826768448</v>
      </c>
      <c r="BE289">
        <f t="shared" si="306"/>
        <v>-1.6683470964086002</v>
      </c>
      <c r="BF289">
        <f t="shared" si="307"/>
        <v>-1.1026384037232342</v>
      </c>
      <c r="BG289">
        <f t="shared" si="310"/>
        <v>4.7862824491571345</v>
      </c>
      <c r="BH289">
        <f t="shared" si="310"/>
        <v>4.786282449158576</v>
      </c>
      <c r="BI289">
        <f t="shared" si="310"/>
        <v>4.7862824492734726</v>
      </c>
      <c r="BJ289">
        <f t="shared" si="310"/>
        <v>4.7862824584282206</v>
      </c>
      <c r="BK289">
        <f t="shared" si="310"/>
        <v>4.7862831878597172</v>
      </c>
      <c r="BL289">
        <f t="shared" si="310"/>
        <v>4.7863412843800672</v>
      </c>
      <c r="BM289">
        <f t="shared" si="310"/>
        <v>4.790830641193752</v>
      </c>
      <c r="BN289">
        <f t="shared" si="308"/>
        <v>4.9558185395012986</v>
      </c>
    </row>
    <row r="290" spans="1:66" ht="12.95" customHeight="1">
      <c r="A290" s="37" t="s">
        <v>135</v>
      </c>
      <c r="B290" s="38" t="s">
        <v>45</v>
      </c>
      <c r="C290" s="37">
        <v>53986.527600000001</v>
      </c>
      <c r="D290" s="37" t="s">
        <v>124</v>
      </c>
      <c r="E290" s="58">
        <f t="shared" si="280"/>
        <v>28276.996583204069</v>
      </c>
      <c r="F290">
        <f t="shared" si="281"/>
        <v>28277</v>
      </c>
      <c r="G290">
        <f t="shared" si="282"/>
        <v>-1.235178999195341E-3</v>
      </c>
      <c r="H290" s="116"/>
      <c r="I290" s="116"/>
      <c r="J290" s="117"/>
      <c r="K290" s="116">
        <f t="shared" si="279"/>
        <v>-1.235178999195341E-3</v>
      </c>
      <c r="L290" s="116"/>
      <c r="M290" s="116"/>
      <c r="N290" s="118"/>
      <c r="O290" s="40"/>
      <c r="P290" s="116"/>
      <c r="Q290" s="293">
        <f t="shared" si="283"/>
        <v>38968.027600000001</v>
      </c>
      <c r="R290" s="8">
        <f t="shared" si="284"/>
        <v>1.5256671600532042E-6</v>
      </c>
      <c r="S290" s="116">
        <v>1</v>
      </c>
      <c r="T290" s="167">
        <f t="shared" si="285"/>
        <v>1.5256671600532042E-6</v>
      </c>
      <c r="V290" s="116"/>
      <c r="W290" s="25"/>
      <c r="X290" s="252"/>
      <c r="Y290" s="41"/>
      <c r="Z290">
        <f t="shared" si="286"/>
        <v>28277</v>
      </c>
      <c r="AA290" s="246">
        <f t="shared" si="287"/>
        <v>-1.3715350350755667E-3</v>
      </c>
      <c r="AB290" s="247">
        <f t="shared" si="288"/>
        <v>1.3635603588022568E-4</v>
      </c>
      <c r="AC290" s="247">
        <f t="shared" si="289"/>
        <v>-1.235178999195341E-3</v>
      </c>
      <c r="AD290" s="248">
        <f t="shared" si="290"/>
        <v>1.8592968520969394E-8</v>
      </c>
      <c r="AH290">
        <f t="shared" si="291"/>
        <v>6.8906860965404796E-3</v>
      </c>
      <c r="AI290">
        <f t="shared" si="292"/>
        <v>0.51391084197350267</v>
      </c>
      <c r="AJ290">
        <f t="shared" si="293"/>
        <v>0.69784780328821583</v>
      </c>
      <c r="AK290">
        <f t="shared" si="294"/>
        <v>-6.1784548627394874E-2</v>
      </c>
      <c r="AL290">
        <f t="shared" si="295"/>
        <v>-3.0151652064917354</v>
      </c>
      <c r="AM290">
        <f t="shared" si="296"/>
        <v>-15.798272864515276</v>
      </c>
      <c r="AN290">
        <f t="shared" si="309"/>
        <v>3.3571398577764748</v>
      </c>
      <c r="AO290">
        <f t="shared" si="309"/>
        <v>3.3589881269550883</v>
      </c>
      <c r="AP290">
        <f t="shared" si="309"/>
        <v>3.3551268631407645</v>
      </c>
      <c r="AQ290">
        <f t="shared" si="309"/>
        <v>3.363197274780708</v>
      </c>
      <c r="AR290">
        <f t="shared" si="309"/>
        <v>3.3463453816242774</v>
      </c>
      <c r="AS290">
        <f t="shared" si="309"/>
        <v>3.3816071198564703</v>
      </c>
      <c r="AT290">
        <f t="shared" si="309"/>
        <v>3.3081151383418392</v>
      </c>
      <c r="AU290">
        <f t="shared" si="297"/>
        <v>3.4628265538621328</v>
      </c>
      <c r="AV290" s="246">
        <f t="shared" si="298"/>
        <v>-9.1074200858066827E-4</v>
      </c>
      <c r="AW290" s="247">
        <f t="shared" si="299"/>
        <v>-3.2443699061467275E-4</v>
      </c>
      <c r="AX290" s="248">
        <f t="shared" si="300"/>
        <v>1.0525936087910525E-7</v>
      </c>
      <c r="AY290" s="247">
        <f t="shared" si="301"/>
        <v>-8.5866581222307208E-3</v>
      </c>
      <c r="BA290">
        <f t="shared" si="302"/>
        <v>4.6079302649489848E-4</v>
      </c>
      <c r="BB290">
        <f t="shared" si="303"/>
        <v>0.98344265871420899</v>
      </c>
      <c r="BC290">
        <f t="shared" si="304"/>
        <v>3.1400503123259885E-2</v>
      </c>
      <c r="BD290">
        <f t="shared" si="305"/>
        <v>-0.16919176826768448</v>
      </c>
      <c r="BE290">
        <f t="shared" si="306"/>
        <v>-1.6683470964086002</v>
      </c>
      <c r="BF290">
        <f t="shared" si="307"/>
        <v>-1.1026384037232342</v>
      </c>
      <c r="BG290">
        <f t="shared" si="310"/>
        <v>4.7862824491571345</v>
      </c>
      <c r="BH290">
        <f t="shared" si="310"/>
        <v>4.786282449158576</v>
      </c>
      <c r="BI290">
        <f t="shared" si="310"/>
        <v>4.7862824492734726</v>
      </c>
      <c r="BJ290">
        <f t="shared" si="310"/>
        <v>4.7862824584282206</v>
      </c>
      <c r="BK290">
        <f t="shared" si="310"/>
        <v>4.7862831878597172</v>
      </c>
      <c r="BL290">
        <f t="shared" si="310"/>
        <v>4.7863412843800672</v>
      </c>
      <c r="BM290">
        <f t="shared" si="310"/>
        <v>4.790830641193752</v>
      </c>
      <c r="BN290">
        <f t="shared" si="308"/>
        <v>4.9558185395012986</v>
      </c>
    </row>
    <row r="291" spans="1:66" ht="12.95" customHeight="1">
      <c r="A291" s="80" t="s">
        <v>138</v>
      </c>
      <c r="B291" s="79" t="s">
        <v>49</v>
      </c>
      <c r="C291" s="82">
        <v>53987.432999999997</v>
      </c>
      <c r="D291" s="75">
        <v>2.9999999999999997E-4</v>
      </c>
      <c r="E291" s="58">
        <f t="shared" si="280"/>
        <v>28279.501132783098</v>
      </c>
      <c r="F291">
        <f t="shared" si="281"/>
        <v>28279.5</v>
      </c>
      <c r="G291">
        <f t="shared" si="282"/>
        <v>4.0950350376078859E-4</v>
      </c>
      <c r="H291" s="116"/>
      <c r="I291" s="116"/>
      <c r="J291" s="117"/>
      <c r="K291" s="116">
        <f t="shared" si="279"/>
        <v>4.0950350376078859E-4</v>
      </c>
      <c r="L291" s="116"/>
      <c r="M291" s="116"/>
      <c r="N291" s="118"/>
      <c r="O291" s="40"/>
      <c r="P291" s="116"/>
      <c r="Q291" s="293">
        <f t="shared" si="283"/>
        <v>38968.932999999997</v>
      </c>
      <c r="R291" s="8">
        <f t="shared" si="284"/>
        <v>1.6769311959236219E-7</v>
      </c>
      <c r="S291" s="116">
        <v>1</v>
      </c>
      <c r="T291" s="167">
        <f t="shared" si="285"/>
        <v>1.6769311959236219E-7</v>
      </c>
      <c r="V291" s="116"/>
      <c r="W291" s="25"/>
      <c r="X291" s="252"/>
      <c r="Y291" s="41"/>
      <c r="Z291">
        <f t="shared" si="286"/>
        <v>28279.5</v>
      </c>
      <c r="AA291" s="246">
        <f t="shared" si="287"/>
        <v>-1.3748115278574783E-3</v>
      </c>
      <c r="AB291" s="247">
        <f t="shared" si="288"/>
        <v>1.7843150316182669E-3</v>
      </c>
      <c r="AC291" s="247">
        <f t="shared" si="289"/>
        <v>4.0950350376078859E-4</v>
      </c>
      <c r="AD291" s="248">
        <f t="shared" si="290"/>
        <v>3.1837801320588966E-6</v>
      </c>
      <c r="AH291">
        <f t="shared" si="291"/>
        <v>6.8884735509836467E-3</v>
      </c>
      <c r="AI291">
        <f t="shared" si="292"/>
        <v>0.51392172044889839</v>
      </c>
      <c r="AJ291">
        <f t="shared" si="293"/>
        <v>0.69772176945430797</v>
      </c>
      <c r="AK291">
        <f t="shared" si="294"/>
        <v>-6.1870074742488186E-2</v>
      </c>
      <c r="AL291">
        <f t="shared" si="295"/>
        <v>-3.014989257140694</v>
      </c>
      <c r="AM291">
        <f t="shared" si="296"/>
        <v>-15.776258289870766</v>
      </c>
      <c r="AN291">
        <f t="shared" ref="AN291:AT300" si="311">$AU291+$AB$7*SIN(AO291)</f>
        <v>3.3574383091047206</v>
      </c>
      <c r="AO291">
        <f t="shared" si="311"/>
        <v>3.359288272360665</v>
      </c>
      <c r="AP291">
        <f t="shared" si="311"/>
        <v>3.3554232169380716</v>
      </c>
      <c r="AQ291">
        <f t="shared" si="311"/>
        <v>3.3635020906541255</v>
      </c>
      <c r="AR291">
        <f t="shared" si="311"/>
        <v>3.3466314476502101</v>
      </c>
      <c r="AS291">
        <f t="shared" si="311"/>
        <v>3.3819348750320963</v>
      </c>
      <c r="AT291">
        <f t="shared" si="311"/>
        <v>3.3083516823109758</v>
      </c>
      <c r="AU291">
        <f t="shared" si="297"/>
        <v>3.4632686099903855</v>
      </c>
      <c r="AV291" s="246">
        <f t="shared" si="298"/>
        <v>-9.1204465696630003E-4</v>
      </c>
      <c r="AW291" s="247">
        <f t="shared" si="299"/>
        <v>1.3215481607270886E-3</v>
      </c>
      <c r="AX291" s="248">
        <f t="shared" si="300"/>
        <v>1.7464895411211509E-6</v>
      </c>
      <c r="AY291" s="247">
        <f t="shared" si="301"/>
        <v>-6.9417369181140366E-3</v>
      </c>
      <c r="BA291">
        <f t="shared" si="302"/>
        <v>4.6276687089117822E-4</v>
      </c>
      <c r="BB291">
        <f t="shared" si="303"/>
        <v>0.98359005216095086</v>
      </c>
      <c r="BC291">
        <f t="shared" si="304"/>
        <v>3.2271186555078171E-2</v>
      </c>
      <c r="BD291">
        <f t="shared" si="305"/>
        <v>-0.16920612758384282</v>
      </c>
      <c r="BE291">
        <f t="shared" si="306"/>
        <v>-1.6674759713854965</v>
      </c>
      <c r="BF291">
        <f t="shared" si="307"/>
        <v>-1.1016737425580625</v>
      </c>
      <c r="BG291">
        <f t="shared" ref="BG291:BM300" si="312">$BN291+$BB$7*SIN(BH291)</f>
        <v>4.7871552816009908</v>
      </c>
      <c r="BH291">
        <f t="shared" si="312"/>
        <v>4.7871552816025273</v>
      </c>
      <c r="BI291">
        <f t="shared" si="312"/>
        <v>4.7871552817235425</v>
      </c>
      <c r="BJ291">
        <f t="shared" si="312"/>
        <v>4.7871552912534749</v>
      </c>
      <c r="BK291">
        <f t="shared" si="312"/>
        <v>4.7871560417305847</v>
      </c>
      <c r="BL291">
        <f t="shared" si="312"/>
        <v>4.7872151178142648</v>
      </c>
      <c r="BM291">
        <f t="shared" si="312"/>
        <v>4.7917278291305054</v>
      </c>
      <c r="BN291">
        <f t="shared" si="308"/>
        <v>4.9566803529176315</v>
      </c>
    </row>
    <row r="292" spans="1:66" ht="12.95" customHeight="1">
      <c r="A292" s="80" t="s">
        <v>139</v>
      </c>
      <c r="B292" s="76" t="s">
        <v>49</v>
      </c>
      <c r="C292" s="75">
        <v>53987.6129</v>
      </c>
      <c r="D292" s="75">
        <v>1E-3</v>
      </c>
      <c r="E292" s="58">
        <f t="shared" si="280"/>
        <v>28279.998778541081</v>
      </c>
      <c r="F292">
        <f t="shared" si="281"/>
        <v>28280</v>
      </c>
      <c r="G292">
        <f t="shared" si="282"/>
        <v>-4.4155999785289168E-4</v>
      </c>
      <c r="H292" s="116"/>
      <c r="I292" s="116"/>
      <c r="J292" s="117"/>
      <c r="K292" s="116">
        <f t="shared" si="279"/>
        <v>-4.4155999785289168E-4</v>
      </c>
      <c r="L292" s="116"/>
      <c r="M292" s="116"/>
      <c r="N292" s="118"/>
      <c r="O292" s="40"/>
      <c r="P292" s="116"/>
      <c r="Q292" s="293">
        <f t="shared" si="283"/>
        <v>38969.1129</v>
      </c>
      <c r="R292" s="8">
        <f t="shared" si="284"/>
        <v>1.9497523170384571E-7</v>
      </c>
      <c r="S292" s="116">
        <v>1</v>
      </c>
      <c r="T292" s="167">
        <f t="shared" si="285"/>
        <v>1.9497523170384571E-7</v>
      </c>
      <c r="W292" s="25"/>
      <c r="X292" s="252"/>
      <c r="Y292" s="41"/>
      <c r="Z292">
        <f t="shared" si="286"/>
        <v>28280</v>
      </c>
      <c r="AA292" s="246">
        <f t="shared" si="287"/>
        <v>-1.3754669020597798E-3</v>
      </c>
      <c r="AB292" s="247">
        <f t="shared" si="288"/>
        <v>9.3390690420688816E-4</v>
      </c>
      <c r="AC292" s="247">
        <f t="shared" si="289"/>
        <v>-4.4155999785289168E-4</v>
      </c>
      <c r="AD292" s="248">
        <f t="shared" si="290"/>
        <v>8.7218210572529375E-7</v>
      </c>
      <c r="AH292">
        <f t="shared" si="291"/>
        <v>6.8880309615864804E-3</v>
      </c>
      <c r="AI292">
        <f t="shared" si="292"/>
        <v>0.51392389801015081</v>
      </c>
      <c r="AJ292">
        <f t="shared" si="293"/>
        <v>0.69769655939630359</v>
      </c>
      <c r="AK292">
        <f t="shared" si="294"/>
        <v>-6.1887180210070815E-2</v>
      </c>
      <c r="AL292">
        <f t="shared" si="295"/>
        <v>-3.0149540662946603</v>
      </c>
      <c r="AM292">
        <f t="shared" si="296"/>
        <v>-15.771862584086719</v>
      </c>
      <c r="AN292">
        <f t="shared" si="311"/>
        <v>3.3574980002672303</v>
      </c>
      <c r="AO292">
        <f t="shared" si="311"/>
        <v>3.3593483019576387</v>
      </c>
      <c r="AP292">
        <f t="shared" si="311"/>
        <v>3.3554824889079704</v>
      </c>
      <c r="AQ292">
        <f t="shared" si="311"/>
        <v>3.3635630538111396</v>
      </c>
      <c r="AR292">
        <f t="shared" si="311"/>
        <v>3.3466886629336949</v>
      </c>
      <c r="AS292">
        <f t="shared" si="311"/>
        <v>3.3820004248584041</v>
      </c>
      <c r="AT292">
        <f t="shared" si="311"/>
        <v>3.3083989947362635</v>
      </c>
      <c r="AU292">
        <f t="shared" si="297"/>
        <v>3.4633570212160363</v>
      </c>
      <c r="AV292" s="246">
        <f t="shared" si="298"/>
        <v>-9.123052690518745E-4</v>
      </c>
      <c r="AW292" s="247">
        <f t="shared" si="299"/>
        <v>4.7074527119898282E-4</v>
      </c>
      <c r="AX292" s="248">
        <f t="shared" si="300"/>
        <v>2.2160111035620388E-7</v>
      </c>
      <c r="AY292" s="247">
        <f t="shared" si="301"/>
        <v>-7.792752592447277E-3</v>
      </c>
      <c r="BA292">
        <f t="shared" si="302"/>
        <v>4.6316163300790528E-4</v>
      </c>
      <c r="BB292">
        <f t="shared" si="303"/>
        <v>0.983619537650538</v>
      </c>
      <c r="BC292">
        <f t="shared" si="304"/>
        <v>3.2445351643295081E-2</v>
      </c>
      <c r="BD292">
        <f t="shared" si="305"/>
        <v>-0.16920898455229219</v>
      </c>
      <c r="BE292">
        <f t="shared" si="306"/>
        <v>-1.6673017150449547</v>
      </c>
      <c r="BF292">
        <f t="shared" si="307"/>
        <v>-1.1014808867425312</v>
      </c>
      <c r="BG292">
        <f t="shared" si="312"/>
        <v>4.7873298637878827</v>
      </c>
      <c r="BH292">
        <f t="shared" si="312"/>
        <v>4.7873298637894388</v>
      </c>
      <c r="BI292">
        <f t="shared" si="312"/>
        <v>4.7873298639117081</v>
      </c>
      <c r="BJ292">
        <f t="shared" si="312"/>
        <v>4.7873298735180034</v>
      </c>
      <c r="BK292">
        <f t="shared" si="312"/>
        <v>4.7873306282496193</v>
      </c>
      <c r="BL292">
        <f t="shared" si="312"/>
        <v>4.7873899010692016</v>
      </c>
      <c r="BM292">
        <f t="shared" si="312"/>
        <v>4.791907281420368</v>
      </c>
      <c r="BN292">
        <f t="shared" si="308"/>
        <v>4.9568527156008972</v>
      </c>
    </row>
    <row r="293" spans="1:66" ht="12.95" customHeight="1">
      <c r="A293" s="80" t="s">
        <v>138</v>
      </c>
      <c r="B293" s="79" t="s">
        <v>49</v>
      </c>
      <c r="C293" s="82">
        <v>53988.335200000001</v>
      </c>
      <c r="D293" s="75">
        <v>2.0000000000000001E-4</v>
      </c>
      <c r="E293" s="58">
        <f t="shared" si="280"/>
        <v>28281.996830408701</v>
      </c>
      <c r="F293">
        <f t="shared" si="281"/>
        <v>28282</v>
      </c>
      <c r="G293">
        <f t="shared" si="282"/>
        <v>-1.1458139924798161E-3</v>
      </c>
      <c r="H293" s="116"/>
      <c r="I293" s="116"/>
      <c r="J293" s="117"/>
      <c r="K293" s="116">
        <f t="shared" si="279"/>
        <v>-1.1458139924798161E-3</v>
      </c>
      <c r="L293" s="116"/>
      <c r="M293" s="116"/>
      <c r="N293" s="118"/>
      <c r="O293" s="40"/>
      <c r="P293" s="116"/>
      <c r="Q293" s="293">
        <f t="shared" si="283"/>
        <v>38969.835200000001</v>
      </c>
      <c r="R293" s="8">
        <f t="shared" si="284"/>
        <v>1.312889705362536E-6</v>
      </c>
      <c r="S293" s="116">
        <v>1</v>
      </c>
      <c r="T293" s="167">
        <f t="shared" si="285"/>
        <v>1.312889705362536E-6</v>
      </c>
      <c r="W293" s="25"/>
      <c r="X293" s="252"/>
      <c r="Y293" s="41"/>
      <c r="Z293">
        <f t="shared" si="286"/>
        <v>28282</v>
      </c>
      <c r="AA293" s="246">
        <f t="shared" si="287"/>
        <v>-1.3780886510010555E-3</v>
      </c>
      <c r="AB293" s="247">
        <f t="shared" si="288"/>
        <v>2.3227465852123947E-4</v>
      </c>
      <c r="AC293" s="247">
        <f t="shared" si="289"/>
        <v>-1.1458139924798161E-3</v>
      </c>
      <c r="AD293" s="248">
        <f t="shared" si="290"/>
        <v>5.3951516991158406E-8</v>
      </c>
      <c r="AH293">
        <f t="shared" si="291"/>
        <v>6.8862603363994681E-3</v>
      </c>
      <c r="AI293">
        <f t="shared" si="292"/>
        <v>0.51393261447639138</v>
      </c>
      <c r="AJ293">
        <f t="shared" si="293"/>
        <v>0.69759570819163441</v>
      </c>
      <c r="AK293">
        <f t="shared" si="294"/>
        <v>-6.1955602896297174E-2</v>
      </c>
      <c r="AL293">
        <f t="shared" si="295"/>
        <v>-3.0148132996547718</v>
      </c>
      <c r="AM293">
        <f t="shared" si="296"/>
        <v>-15.754303725481863</v>
      </c>
      <c r="AN293">
        <f t="shared" si="311"/>
        <v>3.3577367679093997</v>
      </c>
      <c r="AO293">
        <f t="shared" si="311"/>
        <v>3.359588422067068</v>
      </c>
      <c r="AP293">
        <f t="shared" si="311"/>
        <v>3.3557195808256237</v>
      </c>
      <c r="AQ293">
        <f t="shared" si="311"/>
        <v>3.363806906381007</v>
      </c>
      <c r="AR293">
        <f t="shared" si="311"/>
        <v>3.346917531000881</v>
      </c>
      <c r="AS293">
        <f t="shared" si="311"/>
        <v>3.3822626201312396</v>
      </c>
      <c r="AT293">
        <f t="shared" si="311"/>
        <v>3.3085882565529894</v>
      </c>
      <c r="AU293">
        <f t="shared" si="297"/>
        <v>3.4637106661186379</v>
      </c>
      <c r="AV293" s="246">
        <f t="shared" si="298"/>
        <v>-9.1334799248102717E-4</v>
      </c>
      <c r="AW293" s="247">
        <f t="shared" si="299"/>
        <v>-2.3246599999878891E-4</v>
      </c>
      <c r="AX293" s="248">
        <f t="shared" si="300"/>
        <v>5.4040441155436929E-8</v>
      </c>
      <c r="AY293" s="247">
        <f t="shared" si="301"/>
        <v>-8.4968149873993135E-3</v>
      </c>
      <c r="BA293">
        <f t="shared" si="302"/>
        <v>4.6474065852002833E-4</v>
      </c>
      <c r="BB293">
        <f t="shared" si="303"/>
        <v>0.98373750225578682</v>
      </c>
      <c r="BC293">
        <f t="shared" si="304"/>
        <v>3.3142106524032301E-2</v>
      </c>
      <c r="BD293">
        <f t="shared" si="305"/>
        <v>-0.1692203627437297</v>
      </c>
      <c r="BE293">
        <f t="shared" si="306"/>
        <v>-1.6666045851925118</v>
      </c>
      <c r="BF293">
        <f t="shared" si="307"/>
        <v>-1.1007097179332512</v>
      </c>
      <c r="BG293">
        <f t="shared" si="312"/>
        <v>4.7880282448759308</v>
      </c>
      <c r="BH293">
        <f t="shared" si="312"/>
        <v>4.7880282448775668</v>
      </c>
      <c r="BI293">
        <f t="shared" si="312"/>
        <v>4.7880282450049547</v>
      </c>
      <c r="BJ293">
        <f t="shared" si="312"/>
        <v>4.7880282549211781</v>
      </c>
      <c r="BK293">
        <f t="shared" si="312"/>
        <v>4.788029026822894</v>
      </c>
      <c r="BL293">
        <f t="shared" si="312"/>
        <v>4.7880890893281611</v>
      </c>
      <c r="BM293">
        <f t="shared" si="312"/>
        <v>4.7926251395811779</v>
      </c>
      <c r="BN293">
        <f t="shared" si="308"/>
        <v>4.9575421663339636</v>
      </c>
    </row>
    <row r="294" spans="1:66" ht="12.95" customHeight="1">
      <c r="A294" s="80" t="s">
        <v>138</v>
      </c>
      <c r="B294" s="79" t="s">
        <v>45</v>
      </c>
      <c r="C294" s="82">
        <v>53988.517500000002</v>
      </c>
      <c r="D294" s="75">
        <v>4.0000000000000002E-4</v>
      </c>
      <c r="E294" s="58">
        <f t="shared" si="280"/>
        <v>28282.501115131763</v>
      </c>
      <c r="F294">
        <f t="shared" si="281"/>
        <v>28282.5</v>
      </c>
      <c r="G294">
        <f t="shared" si="282"/>
        <v>4.0312250348506495E-4</v>
      </c>
      <c r="H294" s="116"/>
      <c r="I294" s="116"/>
      <c r="J294" s="117"/>
      <c r="K294" s="116">
        <f t="shared" si="279"/>
        <v>4.0312250348506495E-4</v>
      </c>
      <c r="L294" s="116"/>
      <c r="M294" s="116"/>
      <c r="N294" s="118"/>
      <c r="O294" s="40"/>
      <c r="P294" s="116"/>
      <c r="Q294" s="293">
        <f t="shared" si="283"/>
        <v>38970.017500000002</v>
      </c>
      <c r="R294" s="8">
        <f t="shared" si="284"/>
        <v>1.6250775281606621E-7</v>
      </c>
      <c r="S294" s="116">
        <v>1</v>
      </c>
      <c r="T294" s="167">
        <f t="shared" si="285"/>
        <v>1.6250775281606621E-7</v>
      </c>
      <c r="U294" s="116"/>
      <c r="V294" s="116"/>
      <c r="W294" s="25"/>
      <c r="X294" s="252"/>
      <c r="Y294" s="41"/>
      <c r="Z294">
        <f t="shared" si="286"/>
        <v>28282.5</v>
      </c>
      <c r="AA294" s="246">
        <f t="shared" si="287"/>
        <v>-1.3787441512662386E-3</v>
      </c>
      <c r="AB294" s="247">
        <f t="shared" si="288"/>
        <v>1.7818666547513035E-3</v>
      </c>
      <c r="AC294" s="247">
        <f t="shared" si="289"/>
        <v>4.0312250348506495E-4</v>
      </c>
      <c r="AD294" s="248">
        <f t="shared" si="290"/>
        <v>3.1750487753146013E-6</v>
      </c>
      <c r="AH294">
        <f t="shared" si="291"/>
        <v>6.8858176132062833E-3</v>
      </c>
      <c r="AI294">
        <f t="shared" si="292"/>
        <v>0.51393479514835705</v>
      </c>
      <c r="AJ294">
        <f t="shared" si="293"/>
        <v>0.69757049264701798</v>
      </c>
      <c r="AK294">
        <f t="shared" si="294"/>
        <v>-6.1972708771929813E-2</v>
      </c>
      <c r="AL294">
        <f t="shared" si="295"/>
        <v>-3.0147781071804114</v>
      </c>
      <c r="AM294">
        <f t="shared" si="296"/>
        <v>-15.749919992100549</v>
      </c>
      <c r="AN294">
        <f t="shared" si="311"/>
        <v>3.3577964605683648</v>
      </c>
      <c r="AO294">
        <f t="shared" si="311"/>
        <v>3.3596484525251107</v>
      </c>
      <c r="AP294">
        <f t="shared" si="311"/>
        <v>3.3557788548150413</v>
      </c>
      <c r="AQ294">
        <f t="shared" si="311"/>
        <v>3.3638678695090336</v>
      </c>
      <c r="AR294">
        <f t="shared" si="311"/>
        <v>3.3469747497518272</v>
      </c>
      <c r="AS294">
        <f t="shared" si="311"/>
        <v>3.3823281679408996</v>
      </c>
      <c r="AT294">
        <f t="shared" si="311"/>
        <v>3.308635575037671</v>
      </c>
      <c r="AU294">
        <f t="shared" si="297"/>
        <v>3.4637990773442882</v>
      </c>
      <c r="AV294" s="246">
        <f t="shared" si="298"/>
        <v>-9.1360874216886315E-4</v>
      </c>
      <c r="AW294" s="247">
        <f t="shared" si="299"/>
        <v>1.316731245653928E-3</v>
      </c>
      <c r="AX294" s="248">
        <f t="shared" si="300"/>
        <v>1.7337811732813448E-6</v>
      </c>
      <c r="AY294" s="247">
        <f t="shared" si="301"/>
        <v>-6.9478305188185934E-3</v>
      </c>
      <c r="BA294">
        <f t="shared" si="302"/>
        <v>4.6513540909737543E-4</v>
      </c>
      <c r="BB294">
        <f t="shared" si="303"/>
        <v>0.98376699906573495</v>
      </c>
      <c r="BC294">
        <f t="shared" si="304"/>
        <v>3.3316318854407494E-2</v>
      </c>
      <c r="BD294">
        <f t="shared" si="305"/>
        <v>-0.16922319486603529</v>
      </c>
      <c r="BE294">
        <f t="shared" si="306"/>
        <v>-1.6664302766012553</v>
      </c>
      <c r="BF294">
        <f t="shared" si="307"/>
        <v>-1.1005169893033608</v>
      </c>
      <c r="BG294">
        <f t="shared" si="312"/>
        <v>4.7882028532350711</v>
      </c>
      <c r="BH294">
        <f t="shared" si="312"/>
        <v>4.7882028532367285</v>
      </c>
      <c r="BI294">
        <f t="shared" si="312"/>
        <v>4.788202853365422</v>
      </c>
      <c r="BJ294">
        <f t="shared" si="312"/>
        <v>4.7882028633602545</v>
      </c>
      <c r="BK294">
        <f t="shared" si="312"/>
        <v>4.7882036395926324</v>
      </c>
      <c r="BL294">
        <f t="shared" si="312"/>
        <v>4.788263900204532</v>
      </c>
      <c r="BM294">
        <f t="shared" si="312"/>
        <v>4.792804616370665</v>
      </c>
      <c r="BN294">
        <f t="shared" si="308"/>
        <v>4.9577145290172302</v>
      </c>
    </row>
    <row r="295" spans="1:66" ht="12.95" customHeight="1">
      <c r="A295" s="80" t="s">
        <v>138</v>
      </c>
      <c r="B295" s="79" t="s">
        <v>49</v>
      </c>
      <c r="C295" s="82">
        <v>53990.324800000002</v>
      </c>
      <c r="D295" s="75">
        <v>2.0000000000000001E-4</v>
      </c>
      <c r="E295" s="58">
        <f t="shared" si="280"/>
        <v>28287.500532465758</v>
      </c>
      <c r="F295">
        <f t="shared" si="281"/>
        <v>28287.5</v>
      </c>
      <c r="G295">
        <f t="shared" si="282"/>
        <v>1.9248750322731212E-4</v>
      </c>
      <c r="H295" s="116"/>
      <c r="I295" s="116"/>
      <c r="J295" s="117"/>
      <c r="K295" s="116">
        <f t="shared" si="279"/>
        <v>1.9248750322731212E-4</v>
      </c>
      <c r="L295" s="116"/>
      <c r="M295" s="116"/>
      <c r="N295" s="118"/>
      <c r="O295" s="40"/>
      <c r="P295" s="116"/>
      <c r="Q295" s="293">
        <f t="shared" si="283"/>
        <v>38971.824800000002</v>
      </c>
      <c r="R295" s="8">
        <f t="shared" si="284"/>
        <v>3.7051438898684493E-8</v>
      </c>
      <c r="S295" s="116">
        <v>1</v>
      </c>
      <c r="T295" s="167">
        <f t="shared" si="285"/>
        <v>3.7051438898684493E-8</v>
      </c>
      <c r="V295" s="116"/>
      <c r="W295" s="25"/>
      <c r="X295" s="252"/>
      <c r="Y295" s="41"/>
      <c r="Z295">
        <f t="shared" si="286"/>
        <v>28287.5</v>
      </c>
      <c r="AA295" s="246">
        <f t="shared" si="287"/>
        <v>-1.3853005404018482E-3</v>
      </c>
      <c r="AB295" s="247">
        <f t="shared" si="288"/>
        <v>1.5777880436291603E-3</v>
      </c>
      <c r="AC295" s="247">
        <f t="shared" si="289"/>
        <v>1.9248750322731212E-4</v>
      </c>
      <c r="AD295" s="248">
        <f t="shared" si="290"/>
        <v>2.489415110619133E-6</v>
      </c>
      <c r="AH295">
        <f t="shared" si="291"/>
        <v>6.8813889097261551E-3</v>
      </c>
      <c r="AI295">
        <f t="shared" si="292"/>
        <v>0.51395663609232956</v>
      </c>
      <c r="AJ295">
        <f t="shared" si="293"/>
        <v>0.69731827682920899</v>
      </c>
      <c r="AK295">
        <f t="shared" si="294"/>
        <v>-6.2143772023557454E-2</v>
      </c>
      <c r="AL295">
        <f t="shared" si="295"/>
        <v>-3.0144261644954904</v>
      </c>
      <c r="AM295">
        <f t="shared" si="296"/>
        <v>-15.706213706140527</v>
      </c>
      <c r="AN295">
        <f t="shared" si="311"/>
        <v>3.35839340364475</v>
      </c>
      <c r="AO295">
        <f t="shared" si="311"/>
        <v>3.3602487665972003</v>
      </c>
      <c r="AP295">
        <f t="shared" si="311"/>
        <v>3.3563716169562516</v>
      </c>
      <c r="AQ295">
        <f t="shared" si="311"/>
        <v>3.3644775004774976</v>
      </c>
      <c r="AR295">
        <f t="shared" si="311"/>
        <v>3.3475469754586724</v>
      </c>
      <c r="AS295">
        <f t="shared" si="311"/>
        <v>3.3829836238246931</v>
      </c>
      <c r="AT295">
        <f t="shared" si="311"/>
        <v>3.3091088266438176</v>
      </c>
      <c r="AU295">
        <f t="shared" si="297"/>
        <v>3.4646831896007937</v>
      </c>
      <c r="AV295" s="246">
        <f t="shared" si="298"/>
        <v>-9.1621775655757656E-4</v>
      </c>
      <c r="AW295" s="247">
        <f t="shared" si="299"/>
        <v>1.1087052597848887E-3</v>
      </c>
      <c r="AX295" s="248">
        <f t="shared" si="300"/>
        <v>1.2292273530746774E-6</v>
      </c>
      <c r="AY295" s="247">
        <f t="shared" si="301"/>
        <v>-7.1579841903431146E-3</v>
      </c>
      <c r="BA295">
        <f t="shared" si="302"/>
        <v>4.6908278384427161E-4</v>
      </c>
      <c r="BB295">
        <f t="shared" si="303"/>
        <v>0.98406209148492374</v>
      </c>
      <c r="BC295">
        <f t="shared" si="304"/>
        <v>3.5058960382451231E-2</v>
      </c>
      <c r="BD295">
        <f t="shared" si="305"/>
        <v>-0.16925124245382975</v>
      </c>
      <c r="BE295">
        <f t="shared" si="306"/>
        <v>-1.6646866155628619</v>
      </c>
      <c r="BF295">
        <f t="shared" si="307"/>
        <v>-1.0985910993580947</v>
      </c>
      <c r="BG295">
        <f t="shared" si="312"/>
        <v>4.7899492248536895</v>
      </c>
      <c r="BH295">
        <f t="shared" si="312"/>
        <v>4.7899492248555644</v>
      </c>
      <c r="BI295">
        <f t="shared" si="312"/>
        <v>4.7899492249979039</v>
      </c>
      <c r="BJ295">
        <f t="shared" si="312"/>
        <v>4.7899492358040892</v>
      </c>
      <c r="BK295">
        <f t="shared" si="312"/>
        <v>4.7899500561886663</v>
      </c>
      <c r="BL295">
        <f t="shared" si="312"/>
        <v>4.7900123129244765</v>
      </c>
      <c r="BM295">
        <f t="shared" si="312"/>
        <v>4.7945996536916038</v>
      </c>
      <c r="BN295">
        <f t="shared" si="308"/>
        <v>4.9594381558498952</v>
      </c>
    </row>
    <row r="296" spans="1:66" ht="12.95" customHeight="1">
      <c r="A296" s="80" t="s">
        <v>138</v>
      </c>
      <c r="B296" s="79" t="s">
        <v>45</v>
      </c>
      <c r="C296" s="82">
        <v>53990.504000000001</v>
      </c>
      <c r="D296" s="75">
        <v>1E-4</v>
      </c>
      <c r="E296" s="58">
        <f t="shared" si="280"/>
        <v>28287.996241858913</v>
      </c>
      <c r="F296">
        <f t="shared" si="281"/>
        <v>28288</v>
      </c>
      <c r="G296">
        <f t="shared" si="282"/>
        <v>-1.358575995254796E-3</v>
      </c>
      <c r="H296" s="116"/>
      <c r="I296" s="116"/>
      <c r="J296" s="117"/>
      <c r="K296" s="116">
        <f t="shared" si="279"/>
        <v>-1.358575995254796E-3</v>
      </c>
      <c r="L296" s="116"/>
      <c r="M296" s="116"/>
      <c r="N296" s="118"/>
      <c r="O296" s="40"/>
      <c r="P296" s="116"/>
      <c r="Q296" s="293">
        <f t="shared" si="283"/>
        <v>38972.004000000001</v>
      </c>
      <c r="R296" s="8">
        <f t="shared" si="284"/>
        <v>1.8457287348825594E-6</v>
      </c>
      <c r="S296" s="116">
        <v>1</v>
      </c>
      <c r="T296" s="167">
        <f t="shared" si="285"/>
        <v>1.8457287348825594E-6</v>
      </c>
      <c r="V296" s="116"/>
      <c r="W296" s="25"/>
      <c r="X296" s="252"/>
      <c r="Y296" s="41"/>
      <c r="Z296">
        <f t="shared" si="286"/>
        <v>28288</v>
      </c>
      <c r="AA296" s="246">
        <f t="shared" si="287"/>
        <v>-1.3859563179499153E-3</v>
      </c>
      <c r="AB296" s="247">
        <f t="shared" si="288"/>
        <v>2.738032269511935E-5</v>
      </c>
      <c r="AC296" s="247">
        <f t="shared" si="289"/>
        <v>-1.358575995254796E-3</v>
      </c>
      <c r="AD296" s="248">
        <f t="shared" si="290"/>
        <v>7.4968207088886777E-10</v>
      </c>
      <c r="AH296">
        <f t="shared" si="291"/>
        <v>6.8809458922371863E-3</v>
      </c>
      <c r="AI296">
        <f t="shared" si="292"/>
        <v>0.51395882360959033</v>
      </c>
      <c r="AJ296">
        <f t="shared" si="293"/>
        <v>0.69729304920900259</v>
      </c>
      <c r="AK296">
        <f t="shared" si="294"/>
        <v>-6.2160878798699928E-2</v>
      </c>
      <c r="AL296">
        <f t="shared" si="295"/>
        <v>-3.0143909684308858</v>
      </c>
      <c r="AM296">
        <f t="shared" si="296"/>
        <v>-15.701856139312232</v>
      </c>
      <c r="AN296">
        <f t="shared" si="311"/>
        <v>3.3584530996027757</v>
      </c>
      <c r="AO296">
        <f t="shared" si="311"/>
        <v>3.3603087989549025</v>
      </c>
      <c r="AP296">
        <f t="shared" si="311"/>
        <v>3.3564308953972293</v>
      </c>
      <c r="AQ296">
        <f t="shared" si="311"/>
        <v>3.3645384635436359</v>
      </c>
      <c r="AR296">
        <f t="shared" si="311"/>
        <v>3.3476042018527785</v>
      </c>
      <c r="AS296">
        <f t="shared" si="311"/>
        <v>3.3830491671898133</v>
      </c>
      <c r="AT296">
        <f t="shared" si="311"/>
        <v>3.3091561584874301</v>
      </c>
      <c r="AU296">
        <f t="shared" si="297"/>
        <v>3.4647716008264435</v>
      </c>
      <c r="AV296" s="246">
        <f t="shared" si="298"/>
        <v>-9.1647881000672389E-4</v>
      </c>
      <c r="AW296" s="247">
        <f t="shared" si="299"/>
        <v>-4.4209718524807211E-4</v>
      </c>
      <c r="AX296" s="248">
        <f t="shared" si="300"/>
        <v>1.9544992120426819E-7</v>
      </c>
      <c r="AY296" s="247">
        <f t="shared" si="301"/>
        <v>-8.7089993954351744E-3</v>
      </c>
      <c r="BA296">
        <f t="shared" si="302"/>
        <v>4.6947750794319146E-4</v>
      </c>
      <c r="BB296">
        <f t="shared" si="303"/>
        <v>0.98409161314516058</v>
      </c>
      <c r="BC296">
        <f t="shared" si="304"/>
        <v>3.5233276261510675E-2</v>
      </c>
      <c r="BD296">
        <f t="shared" si="305"/>
        <v>-0.16925401982723121</v>
      </c>
      <c r="BE296">
        <f t="shared" si="306"/>
        <v>-1.664512191921923</v>
      </c>
      <c r="BF296">
        <f t="shared" si="307"/>
        <v>-1.0983986498200067</v>
      </c>
      <c r="BG296">
        <f t="shared" si="312"/>
        <v>4.7901238908270942</v>
      </c>
      <c r="BH296">
        <f t="shared" si="312"/>
        <v>4.7901238908289923</v>
      </c>
      <c r="BI296">
        <f t="shared" si="312"/>
        <v>4.7901238909727564</v>
      </c>
      <c r="BJ296">
        <f t="shared" si="312"/>
        <v>4.79012390186264</v>
      </c>
      <c r="BK296">
        <f t="shared" si="312"/>
        <v>4.7901247267475178</v>
      </c>
      <c r="BL296">
        <f t="shared" si="312"/>
        <v>4.7901871846001063</v>
      </c>
      <c r="BM296">
        <f t="shared" si="312"/>
        <v>4.7947791843616372</v>
      </c>
      <c r="BN296">
        <f t="shared" si="308"/>
        <v>4.9596105185331618</v>
      </c>
    </row>
    <row r="297" spans="1:66" ht="12.95" customHeight="1">
      <c r="A297" s="75" t="s">
        <v>140</v>
      </c>
      <c r="B297" s="79" t="s">
        <v>45</v>
      </c>
      <c r="C297" s="82">
        <v>53991.408900000002</v>
      </c>
      <c r="D297" s="82">
        <v>8.0000000000000004E-4</v>
      </c>
      <c r="E297" s="58">
        <f t="shared" si="280"/>
        <v>28290.499408320229</v>
      </c>
      <c r="F297">
        <f t="shared" si="281"/>
        <v>28290.5</v>
      </c>
      <c r="G297">
        <f t="shared" si="282"/>
        <v>-2.138934942195192E-4</v>
      </c>
      <c r="H297" s="116"/>
      <c r="I297" s="116"/>
      <c r="J297" s="117"/>
      <c r="K297" s="116">
        <f t="shared" si="279"/>
        <v>-2.138934942195192E-4</v>
      </c>
      <c r="L297" s="116"/>
      <c r="M297" s="116"/>
      <c r="N297" s="118"/>
      <c r="O297" s="40"/>
      <c r="P297" s="116"/>
      <c r="Q297" s="293">
        <f t="shared" si="283"/>
        <v>38972.908900000002</v>
      </c>
      <c r="R297" s="8">
        <f t="shared" si="284"/>
        <v>4.5750426869435493E-8</v>
      </c>
      <c r="S297" s="116">
        <v>1</v>
      </c>
      <c r="T297" s="167">
        <f t="shared" si="285"/>
        <v>4.5750426869435493E-8</v>
      </c>
      <c r="U297" s="116"/>
      <c r="V297" s="116"/>
      <c r="W297" s="25"/>
      <c r="X297" s="252"/>
      <c r="Y297" s="41"/>
      <c r="Z297">
        <f t="shared" si="286"/>
        <v>28290.5</v>
      </c>
      <c r="AA297" s="246">
        <f t="shared" si="287"/>
        <v>-1.3892355837339379E-3</v>
      </c>
      <c r="AB297" s="247">
        <f t="shared" si="288"/>
        <v>1.1753420895144187E-3</v>
      </c>
      <c r="AC297" s="247">
        <f t="shared" si="289"/>
        <v>-2.138934942195192E-4</v>
      </c>
      <c r="AD297" s="248">
        <f t="shared" si="290"/>
        <v>1.3814290273841197E-6</v>
      </c>
      <c r="AH297">
        <f t="shared" si="291"/>
        <v>6.8787304035492465E-3</v>
      </c>
      <c r="AI297">
        <f t="shared" si="292"/>
        <v>0.51396977053254878</v>
      </c>
      <c r="AJ297">
        <f t="shared" si="293"/>
        <v>0.69716689463494785</v>
      </c>
      <c r="AK297">
        <f t="shared" si="294"/>
        <v>-6.2246413903265421E-2</v>
      </c>
      <c r="AL297">
        <f t="shared" si="295"/>
        <v>-3.0142149832021685</v>
      </c>
      <c r="AM297">
        <f t="shared" si="296"/>
        <v>-15.68010377247208</v>
      </c>
      <c r="AN297">
        <f t="shared" si="311"/>
        <v>3.3587515839001956</v>
      </c>
      <c r="AO297">
        <f t="shared" si="311"/>
        <v>3.3606089633405043</v>
      </c>
      <c r="AP297">
        <f t="shared" si="311"/>
        <v>3.3567272936831949</v>
      </c>
      <c r="AQ297">
        <f t="shared" si="311"/>
        <v>3.3648432787923075</v>
      </c>
      <c r="AR297">
        <f t="shared" si="311"/>
        <v>3.3478903442642181</v>
      </c>
      <c r="AS297">
        <f t="shared" si="311"/>
        <v>3.3833768779447997</v>
      </c>
      <c r="AT297">
        <f t="shared" si="311"/>
        <v>3.3093928359575422</v>
      </c>
      <c r="AU297">
        <f t="shared" si="297"/>
        <v>3.4652136569546963</v>
      </c>
      <c r="AV297" s="246">
        <f t="shared" si="298"/>
        <v>-9.1778449276938589E-4</v>
      </c>
      <c r="AW297" s="247">
        <f t="shared" si="299"/>
        <v>7.0389099854986669E-4</v>
      </c>
      <c r="AX297" s="248">
        <f t="shared" si="300"/>
        <v>4.9546253783952846E-7</v>
      </c>
      <c r="AY297" s="247">
        <f t="shared" si="301"/>
        <v>-7.5640749887333179E-3</v>
      </c>
      <c r="BA297">
        <f t="shared" si="302"/>
        <v>4.7145109096455204E-4</v>
      </c>
      <c r="BB297">
        <f t="shared" si="303"/>
        <v>0.98423925526472089</v>
      </c>
      <c r="BC297">
        <f t="shared" si="304"/>
        <v>3.6104996377987759E-2</v>
      </c>
      <c r="BD297">
        <f t="shared" si="305"/>
        <v>-0.16926783192736114</v>
      </c>
      <c r="BE297">
        <f t="shared" si="306"/>
        <v>-1.6636399167087648</v>
      </c>
      <c r="BF297">
        <f t="shared" si="307"/>
        <v>-1.0974367818156712</v>
      </c>
      <c r="BG297">
        <f t="shared" si="312"/>
        <v>4.7909972993030951</v>
      </c>
      <c r="BH297">
        <f t="shared" si="312"/>
        <v>4.7909972993051113</v>
      </c>
      <c r="BI297">
        <f t="shared" si="312"/>
        <v>4.7909972994561691</v>
      </c>
      <c r="BJ297">
        <f t="shared" si="312"/>
        <v>4.7909973107716715</v>
      </c>
      <c r="BK297">
        <f t="shared" si="312"/>
        <v>4.7909981583919814</v>
      </c>
      <c r="BL297">
        <f t="shared" si="312"/>
        <v>4.7910616259263206</v>
      </c>
      <c r="BM297">
        <f t="shared" si="312"/>
        <v>4.795676911161892</v>
      </c>
      <c r="BN297">
        <f t="shared" si="308"/>
        <v>4.9604723319494948</v>
      </c>
    </row>
    <row r="298" spans="1:66" ht="12.95" customHeight="1">
      <c r="A298" s="37" t="s">
        <v>135</v>
      </c>
      <c r="B298" s="38" t="s">
        <v>45</v>
      </c>
      <c r="C298" s="37">
        <v>53992.494899999998</v>
      </c>
      <c r="D298" s="37" t="s">
        <v>124</v>
      </c>
      <c r="E298" s="58">
        <f t="shared" si="280"/>
        <v>28293.503540022048</v>
      </c>
      <c r="F298">
        <f t="shared" si="281"/>
        <v>28293.5</v>
      </c>
      <c r="G298">
        <f t="shared" si="282"/>
        <v>1.2797254967154004E-3</v>
      </c>
      <c r="H298" s="116"/>
      <c r="I298" s="116"/>
      <c r="J298" s="117"/>
      <c r="K298" s="116">
        <f t="shared" si="279"/>
        <v>1.2797254967154004E-3</v>
      </c>
      <c r="L298" s="116"/>
      <c r="M298" s="116"/>
      <c r="N298" s="118"/>
      <c r="O298" s="40"/>
      <c r="P298" s="116"/>
      <c r="Q298" s="293">
        <f t="shared" si="283"/>
        <v>38973.994899999998</v>
      </c>
      <c r="R298" s="8">
        <f t="shared" si="284"/>
        <v>1.6376973469434781E-6</v>
      </c>
      <c r="S298" s="116">
        <v>1</v>
      </c>
      <c r="T298" s="167">
        <f t="shared" si="285"/>
        <v>1.6376973469434781E-6</v>
      </c>
      <c r="W298" s="25"/>
      <c r="X298" s="252"/>
      <c r="Y298" s="41"/>
      <c r="Z298">
        <f t="shared" si="286"/>
        <v>28293.5</v>
      </c>
      <c r="AA298" s="246">
        <f t="shared" si="287"/>
        <v>-1.3931715342876258E-3</v>
      </c>
      <c r="AB298" s="247">
        <f t="shared" si="288"/>
        <v>2.6728970310030261E-3</v>
      </c>
      <c r="AC298" s="247">
        <f t="shared" si="289"/>
        <v>1.2797254967154004E-3</v>
      </c>
      <c r="AD298" s="248">
        <f t="shared" si="290"/>
        <v>7.144378538344792E-6</v>
      </c>
      <c r="AH298">
        <f t="shared" si="291"/>
        <v>6.8760709344721617E-3</v>
      </c>
      <c r="AI298">
        <f t="shared" si="292"/>
        <v>0.51398292738333784</v>
      </c>
      <c r="AJ298">
        <f t="shared" si="293"/>
        <v>0.69701547289785548</v>
      </c>
      <c r="AK298">
        <f t="shared" si="294"/>
        <v>-6.2349058734917369E-2</v>
      </c>
      <c r="AL298">
        <f t="shared" si="295"/>
        <v>-3.0140037901232919</v>
      </c>
      <c r="AM298">
        <f t="shared" si="296"/>
        <v>-15.65407870496148</v>
      </c>
      <c r="AN298">
        <f t="shared" si="311"/>
        <v>3.3591097749834189</v>
      </c>
      <c r="AO298">
        <f t="shared" si="311"/>
        <v>3.3609691663247969</v>
      </c>
      <c r="AP298">
        <f t="shared" si="311"/>
        <v>3.3570829850176298</v>
      </c>
      <c r="AQ298">
        <f t="shared" si="311"/>
        <v>3.365209056913121</v>
      </c>
      <c r="AR298">
        <f t="shared" si="311"/>
        <v>3.3482337381500229</v>
      </c>
      <c r="AS298">
        <f t="shared" si="311"/>
        <v>3.3837701174835813</v>
      </c>
      <c r="AT298">
        <f t="shared" si="311"/>
        <v>3.3096768891185624</v>
      </c>
      <c r="AU298">
        <f t="shared" si="297"/>
        <v>3.4657441243085993</v>
      </c>
      <c r="AV298" s="246">
        <f t="shared" si="298"/>
        <v>-9.1935222778001557E-4</v>
      </c>
      <c r="AW298" s="247">
        <f t="shared" si="299"/>
        <v>2.1990777244954157E-3</v>
      </c>
      <c r="AX298" s="248">
        <f t="shared" si="300"/>
        <v>4.8359428383719359E-6</v>
      </c>
      <c r="AY298" s="247">
        <f t="shared" si="301"/>
        <v>-6.0701647442643718E-3</v>
      </c>
      <c r="BA298">
        <f t="shared" si="302"/>
        <v>4.7381930650761025E-4</v>
      </c>
      <c r="BB298">
        <f t="shared" si="303"/>
        <v>0.98441650012625803</v>
      </c>
      <c r="BC298">
        <f t="shared" si="304"/>
        <v>3.7151369524651714E-2</v>
      </c>
      <c r="BD298">
        <f t="shared" si="305"/>
        <v>-0.16928424182919416</v>
      </c>
      <c r="BE298">
        <f t="shared" si="306"/>
        <v>-1.6625928408874495</v>
      </c>
      <c r="BF298">
        <f t="shared" si="307"/>
        <v>-1.096283374450137</v>
      </c>
      <c r="BG298">
        <f t="shared" si="312"/>
        <v>4.7920455624668277</v>
      </c>
      <c r="BH298">
        <f t="shared" si="312"/>
        <v>4.7920455624689948</v>
      </c>
      <c r="BI298">
        <f t="shared" si="312"/>
        <v>4.7920455626291867</v>
      </c>
      <c r="BJ298">
        <f t="shared" si="312"/>
        <v>4.7920455744713335</v>
      </c>
      <c r="BK298">
        <f t="shared" si="312"/>
        <v>4.7920464498919433</v>
      </c>
      <c r="BL298">
        <f t="shared" si="312"/>
        <v>4.7921111380513262</v>
      </c>
      <c r="BM298">
        <f t="shared" si="312"/>
        <v>4.7967543448841949</v>
      </c>
      <c r="BN298">
        <f t="shared" si="308"/>
        <v>4.9615065080490925</v>
      </c>
    </row>
    <row r="299" spans="1:66" ht="12.95" customHeight="1">
      <c r="A299" s="37" t="s">
        <v>135</v>
      </c>
      <c r="B299" s="38" t="s">
        <v>45</v>
      </c>
      <c r="C299" s="37">
        <v>53992.495699999999</v>
      </c>
      <c r="D299" s="37" t="s">
        <v>124</v>
      </c>
      <c r="E299" s="58">
        <f t="shared" si="280"/>
        <v>28293.505753010417</v>
      </c>
      <c r="F299">
        <f t="shared" si="281"/>
        <v>28293.5</v>
      </c>
      <c r="G299">
        <f t="shared" si="282"/>
        <v>2.0797254983335733E-3</v>
      </c>
      <c r="H299" s="116"/>
      <c r="I299" s="117"/>
      <c r="J299" s="116"/>
      <c r="K299" s="116">
        <f t="shared" si="279"/>
        <v>2.0797254983335733E-3</v>
      </c>
      <c r="L299" s="116"/>
      <c r="M299" s="116"/>
      <c r="N299" s="118"/>
      <c r="O299" s="40"/>
      <c r="P299" s="116"/>
      <c r="Q299" s="293">
        <f t="shared" si="283"/>
        <v>38973.995699999999</v>
      </c>
      <c r="R299" s="8">
        <f t="shared" si="284"/>
        <v>4.32525814841883E-6</v>
      </c>
      <c r="S299" s="116">
        <v>1</v>
      </c>
      <c r="T299" s="167">
        <f t="shared" si="285"/>
        <v>4.32525814841883E-6</v>
      </c>
      <c r="V299" s="116"/>
      <c r="W299" s="25"/>
      <c r="X299" s="252"/>
      <c r="Y299" s="41"/>
      <c r="Z299">
        <f t="shared" si="286"/>
        <v>28293.5</v>
      </c>
      <c r="AA299" s="246">
        <f t="shared" si="287"/>
        <v>-1.3931715342876258E-3</v>
      </c>
      <c r="AB299" s="247">
        <f t="shared" si="288"/>
        <v>3.4728970326211991E-3</v>
      </c>
      <c r="AC299" s="247">
        <f t="shared" si="289"/>
        <v>2.0797254983335733E-3</v>
      </c>
      <c r="AD299" s="248">
        <f t="shared" si="290"/>
        <v>1.2061013799189131E-5</v>
      </c>
      <c r="AH299">
        <f t="shared" si="291"/>
        <v>6.8760709344721617E-3</v>
      </c>
      <c r="AI299">
        <f t="shared" si="292"/>
        <v>0.51398292738333784</v>
      </c>
      <c r="AJ299">
        <f t="shared" si="293"/>
        <v>0.69701547289785548</v>
      </c>
      <c r="AK299">
        <f t="shared" si="294"/>
        <v>-6.2349058734917369E-2</v>
      </c>
      <c r="AL299">
        <f t="shared" si="295"/>
        <v>-3.0140037901232919</v>
      </c>
      <c r="AM299">
        <f t="shared" si="296"/>
        <v>-15.65407870496148</v>
      </c>
      <c r="AN299">
        <f t="shared" si="311"/>
        <v>3.3591097749834189</v>
      </c>
      <c r="AO299">
        <f t="shared" si="311"/>
        <v>3.3609691663247969</v>
      </c>
      <c r="AP299">
        <f t="shared" si="311"/>
        <v>3.3570829850176298</v>
      </c>
      <c r="AQ299">
        <f t="shared" si="311"/>
        <v>3.365209056913121</v>
      </c>
      <c r="AR299">
        <f t="shared" si="311"/>
        <v>3.3482337381500229</v>
      </c>
      <c r="AS299">
        <f t="shared" si="311"/>
        <v>3.3837701174835813</v>
      </c>
      <c r="AT299">
        <f t="shared" si="311"/>
        <v>3.3096768891185624</v>
      </c>
      <c r="AU299">
        <f t="shared" si="297"/>
        <v>3.4657441243085993</v>
      </c>
      <c r="AV299" s="246">
        <f t="shared" si="298"/>
        <v>-9.1935222778001557E-4</v>
      </c>
      <c r="AW299" s="247">
        <f t="shared" si="299"/>
        <v>2.9990777261135887E-3</v>
      </c>
      <c r="AX299" s="248">
        <f t="shared" si="300"/>
        <v>8.9944672072706543E-6</v>
      </c>
      <c r="AY299" s="247">
        <f t="shared" si="301"/>
        <v>-5.2701647426461988E-3</v>
      </c>
      <c r="BA299">
        <f t="shared" si="302"/>
        <v>4.7381930650761025E-4</v>
      </c>
      <c r="BB299">
        <f t="shared" si="303"/>
        <v>0.98441650012625803</v>
      </c>
      <c r="BC299">
        <f t="shared" si="304"/>
        <v>3.7151369524651714E-2</v>
      </c>
      <c r="BD299">
        <f t="shared" si="305"/>
        <v>-0.16928424182919416</v>
      </c>
      <c r="BE299">
        <f t="shared" si="306"/>
        <v>-1.6625928408874495</v>
      </c>
      <c r="BF299">
        <f t="shared" si="307"/>
        <v>-1.096283374450137</v>
      </c>
      <c r="BG299">
        <f t="shared" si="312"/>
        <v>4.7920455624668277</v>
      </c>
      <c r="BH299">
        <f t="shared" si="312"/>
        <v>4.7920455624689948</v>
      </c>
      <c r="BI299">
        <f t="shared" si="312"/>
        <v>4.7920455626291867</v>
      </c>
      <c r="BJ299">
        <f t="shared" si="312"/>
        <v>4.7920455744713335</v>
      </c>
      <c r="BK299">
        <f t="shared" si="312"/>
        <v>4.7920464498919433</v>
      </c>
      <c r="BL299">
        <f t="shared" si="312"/>
        <v>4.7921111380513262</v>
      </c>
      <c r="BM299">
        <f t="shared" si="312"/>
        <v>4.7967543448841949</v>
      </c>
      <c r="BN299">
        <f t="shared" si="308"/>
        <v>4.9615065080490925</v>
      </c>
    </row>
    <row r="300" spans="1:66" ht="12.95" customHeight="1">
      <c r="A300" s="80" t="s">
        <v>139</v>
      </c>
      <c r="B300" s="76" t="s">
        <v>49</v>
      </c>
      <c r="C300" s="75">
        <v>54008.580399999999</v>
      </c>
      <c r="D300" s="75">
        <v>1.2999999999999999E-3</v>
      </c>
      <c r="E300" s="58">
        <f t="shared" si="280"/>
        <v>28337.9998203994</v>
      </c>
      <c r="F300">
        <f t="shared" si="281"/>
        <v>28338</v>
      </c>
      <c r="G300" s="58">
        <f t="shared" si="282"/>
        <v>-6.492599641205743E-5</v>
      </c>
      <c r="H300" s="116"/>
      <c r="I300" s="117"/>
      <c r="J300" s="117"/>
      <c r="K300" s="116">
        <f t="shared" si="279"/>
        <v>-6.492599641205743E-5</v>
      </c>
      <c r="L300" s="116"/>
      <c r="M300" s="116"/>
      <c r="N300" s="118"/>
      <c r="O300" s="40"/>
      <c r="P300" s="116"/>
      <c r="Q300" s="293">
        <f t="shared" si="283"/>
        <v>38990.080399999999</v>
      </c>
      <c r="R300" s="8">
        <f t="shared" si="284"/>
        <v>4.2153850100984942E-9</v>
      </c>
      <c r="S300" s="116">
        <v>1</v>
      </c>
      <c r="T300" s="167">
        <f t="shared" si="285"/>
        <v>4.2153850100984942E-9</v>
      </c>
      <c r="U300" s="83"/>
      <c r="W300" s="25"/>
      <c r="X300" s="252"/>
      <c r="Y300" s="41"/>
      <c r="Z300">
        <f t="shared" si="286"/>
        <v>28338</v>
      </c>
      <c r="AA300" s="246">
        <f t="shared" si="287"/>
        <v>-1.4516612465299422E-3</v>
      </c>
      <c r="AB300" s="247">
        <f t="shared" si="288"/>
        <v>1.3867352501178848E-3</v>
      </c>
      <c r="AC300" s="247">
        <f t="shared" si="289"/>
        <v>-6.492599641205743E-5</v>
      </c>
      <c r="AD300" s="248">
        <f t="shared" si="290"/>
        <v>1.9230346539195126E-6</v>
      </c>
      <c r="AH300">
        <f t="shared" si="291"/>
        <v>6.8365091590994118E-3</v>
      </c>
      <c r="AI300">
        <f t="shared" si="292"/>
        <v>0.51418072184384145</v>
      </c>
      <c r="AJ300">
        <f t="shared" si="293"/>
        <v>0.69476473206687039</v>
      </c>
      <c r="AK300">
        <f t="shared" si="294"/>
        <v>-6.3871973288986986E-2</v>
      </c>
      <c r="AL300">
        <f t="shared" si="295"/>
        <v>-3.0108696959802121</v>
      </c>
      <c r="AM300">
        <f t="shared" si="296"/>
        <v>-15.277738073647614</v>
      </c>
      <c r="AN300">
        <f t="shared" si="311"/>
        <v>3.3644242253063155</v>
      </c>
      <c r="AO300">
        <f t="shared" si="311"/>
        <v>3.3663129187796152</v>
      </c>
      <c r="AP300">
        <f t="shared" si="311"/>
        <v>3.3623608023971339</v>
      </c>
      <c r="AQ300">
        <f t="shared" si="311"/>
        <v>3.3706347460715196</v>
      </c>
      <c r="AR300">
        <f t="shared" si="311"/>
        <v>3.353330383057092</v>
      </c>
      <c r="AS300">
        <f t="shared" si="311"/>
        <v>3.3896014456420844</v>
      </c>
      <c r="AT300">
        <f t="shared" si="311"/>
        <v>3.3138955390133762</v>
      </c>
      <c r="AU300">
        <f t="shared" si="297"/>
        <v>3.4736127233914931</v>
      </c>
      <c r="AV300" s="246">
        <f t="shared" si="298"/>
        <v>-9.4272594093079264E-4</v>
      </c>
      <c r="AW300" s="247">
        <f t="shared" si="299"/>
        <v>8.7779994451873521E-4</v>
      </c>
      <c r="AX300" s="248">
        <f t="shared" si="300"/>
        <v>7.7053274259709465E-7</v>
      </c>
      <c r="AY300" s="247">
        <f t="shared" si="301"/>
        <v>-7.4103704611106188E-3</v>
      </c>
      <c r="BA300">
        <f t="shared" si="302"/>
        <v>5.0893530559914957E-4</v>
      </c>
      <c r="BB300">
        <f t="shared" si="303"/>
        <v>0.98705506366913098</v>
      </c>
      <c r="BC300">
        <f t="shared" si="304"/>
        <v>5.2711530602777008E-2</v>
      </c>
      <c r="BD300">
        <f t="shared" si="305"/>
        <v>-0.16950642649584041</v>
      </c>
      <c r="BE300">
        <f t="shared" si="306"/>
        <v>-1.6470167908751485</v>
      </c>
      <c r="BF300">
        <f t="shared" si="307"/>
        <v>-1.0792802379994622</v>
      </c>
      <c r="BG300">
        <f t="shared" si="312"/>
        <v>4.80761701674174</v>
      </c>
      <c r="BH300">
        <f t="shared" si="312"/>
        <v>4.8076170167474732</v>
      </c>
      <c r="BI300">
        <f t="shared" si="312"/>
        <v>4.8076170171021513</v>
      </c>
      <c r="BJ300">
        <f t="shared" si="312"/>
        <v>4.8076170390441852</v>
      </c>
      <c r="BK300">
        <f t="shared" si="312"/>
        <v>4.8076183964713897</v>
      </c>
      <c r="BL300">
        <f t="shared" si="312"/>
        <v>4.8077023351898722</v>
      </c>
      <c r="BM300">
        <f t="shared" si="312"/>
        <v>4.8127569448901015</v>
      </c>
      <c r="BN300">
        <f t="shared" si="308"/>
        <v>4.9768467868598121</v>
      </c>
    </row>
    <row r="301" spans="1:66" ht="12.95" customHeight="1">
      <c r="A301" s="75" t="s">
        <v>133</v>
      </c>
      <c r="B301" s="76" t="s">
        <v>49</v>
      </c>
      <c r="C301" s="75">
        <v>54009.304170000003</v>
      </c>
      <c r="D301" s="75">
        <v>1.5E-3</v>
      </c>
      <c r="E301" s="58">
        <f t="shared" si="280"/>
        <v>28340.001938633144</v>
      </c>
      <c r="F301">
        <f t="shared" si="281"/>
        <v>28340</v>
      </c>
      <c r="G301">
        <f t="shared" si="282"/>
        <v>7.0082000456750393E-4</v>
      </c>
      <c r="H301" s="116"/>
      <c r="I301" s="117"/>
      <c r="J301" s="117"/>
      <c r="K301" s="116">
        <f t="shared" si="279"/>
        <v>7.0082000456750393E-4</v>
      </c>
      <c r="L301" s="116"/>
      <c r="M301" s="116"/>
      <c r="N301" s="118"/>
      <c r="O301" s="40"/>
      <c r="P301" s="116"/>
      <c r="Q301" s="293">
        <f t="shared" si="283"/>
        <v>38990.804170000003</v>
      </c>
      <c r="R301" s="8">
        <f t="shared" si="284"/>
        <v>4.9114867880199623E-7</v>
      </c>
      <c r="S301" s="116">
        <v>1</v>
      </c>
      <c r="T301" s="167">
        <f t="shared" si="285"/>
        <v>4.9114867880199623E-7</v>
      </c>
      <c r="W301" s="25"/>
      <c r="X301" s="252"/>
      <c r="Y301" s="41"/>
      <c r="Z301">
        <f t="shared" si="286"/>
        <v>28340</v>
      </c>
      <c r="AA301" s="246">
        <f t="shared" si="287"/>
        <v>-1.4542946771220035E-3</v>
      </c>
      <c r="AB301" s="247">
        <f t="shared" si="288"/>
        <v>2.1551146816895074E-3</v>
      </c>
      <c r="AC301" s="247">
        <f t="shared" si="289"/>
        <v>7.0082000456750393E-4</v>
      </c>
      <c r="AD301" s="248">
        <f t="shared" si="290"/>
        <v>4.6445192912336667E-6</v>
      </c>
      <c r="AH301">
        <f t="shared" si="291"/>
        <v>6.8347261346265722E-3</v>
      </c>
      <c r="AI301">
        <f t="shared" si="292"/>
        <v>0.5141897275171603</v>
      </c>
      <c r="AJ301">
        <f t="shared" si="293"/>
        <v>0.69466337015593704</v>
      </c>
      <c r="AK301">
        <f t="shared" si="294"/>
        <v>-6.3940434391306283E-2</v>
      </c>
      <c r="AL301">
        <f t="shared" si="295"/>
        <v>-3.0107287758071668</v>
      </c>
      <c r="AM301">
        <f t="shared" si="296"/>
        <v>-15.261239335832791</v>
      </c>
      <c r="AN301">
        <f t="shared" ref="AN301:AT310" si="313">$AU301+$AB$7*SIN(AO301)</f>
        <v>3.3646631339143211</v>
      </c>
      <c r="AO301">
        <f t="shared" si="313"/>
        <v>3.3665531204285961</v>
      </c>
      <c r="AP301">
        <f t="shared" si="313"/>
        <v>3.3625980843529133</v>
      </c>
      <c r="AQ301">
        <f t="shared" si="313"/>
        <v>3.3708785965445069</v>
      </c>
      <c r="AR301">
        <f t="shared" si="313"/>
        <v>3.353559577396747</v>
      </c>
      <c r="AS301">
        <f t="shared" si="313"/>
        <v>3.3898634513654238</v>
      </c>
      <c r="AT301">
        <f t="shared" si="313"/>
        <v>3.3140853717768035</v>
      </c>
      <c r="AU301">
        <f t="shared" si="297"/>
        <v>3.4739663682940947</v>
      </c>
      <c r="AV301" s="246">
        <f t="shared" si="298"/>
        <v>-9.4378175273136333E-4</v>
      </c>
      <c r="AW301" s="247">
        <f t="shared" si="299"/>
        <v>1.6446017572988672E-3</v>
      </c>
      <c r="AX301" s="248">
        <f t="shared" si="300"/>
        <v>2.7047149401105218E-6</v>
      </c>
      <c r="AY301" s="247">
        <f t="shared" si="301"/>
        <v>-6.6444190544497081E-3</v>
      </c>
      <c r="BA301">
        <f t="shared" si="302"/>
        <v>5.1051292439064017E-4</v>
      </c>
      <c r="BB301">
        <f t="shared" si="303"/>
        <v>0.98717406181551648</v>
      </c>
      <c r="BC301">
        <f t="shared" si="304"/>
        <v>5.3412550194804169E-2</v>
      </c>
      <c r="BD301">
        <f t="shared" si="305"/>
        <v>-0.16951547218377386</v>
      </c>
      <c r="BE301">
        <f t="shared" si="306"/>
        <v>-1.6463147822912674</v>
      </c>
      <c r="BF301">
        <f t="shared" si="307"/>
        <v>-1.0785206555439357</v>
      </c>
      <c r="BG301">
        <f t="shared" ref="BG301:BM310" si="314">$BN301+$BB$7*SIN(BH301)</f>
        <v>4.8083178373131474</v>
      </c>
      <c r="BH301">
        <f t="shared" si="314"/>
        <v>4.8083178373191151</v>
      </c>
      <c r="BI301">
        <f t="shared" si="314"/>
        <v>4.8083178376856104</v>
      </c>
      <c r="BJ301">
        <f t="shared" si="314"/>
        <v>4.8083178601935836</v>
      </c>
      <c r="BK301">
        <f t="shared" si="314"/>
        <v>4.8083192424902812</v>
      </c>
      <c r="BL301">
        <f t="shared" si="314"/>
        <v>4.8084040963471812</v>
      </c>
      <c r="BM301">
        <f t="shared" si="314"/>
        <v>4.8134770707865817</v>
      </c>
      <c r="BN301">
        <f t="shared" si="308"/>
        <v>4.9775362375928784</v>
      </c>
    </row>
    <row r="302" spans="1:66" ht="12.95" customHeight="1">
      <c r="A302" s="53" t="s">
        <v>132</v>
      </c>
      <c r="B302" s="53" t="s">
        <v>49</v>
      </c>
      <c r="C302" s="54">
        <v>54009.304199999999</v>
      </c>
      <c r="D302" s="54" t="s">
        <v>76</v>
      </c>
      <c r="E302" s="58">
        <f t="shared" si="280"/>
        <v>28340.002021620196</v>
      </c>
      <c r="F302">
        <f t="shared" si="281"/>
        <v>28340</v>
      </c>
      <c r="G302">
        <f t="shared" si="282"/>
        <v>7.3082000017166138E-4</v>
      </c>
      <c r="H302" s="116"/>
      <c r="I302" s="117"/>
      <c r="J302" s="117"/>
      <c r="K302" s="116">
        <f t="shared" si="279"/>
        <v>7.3082000017166138E-4</v>
      </c>
      <c r="L302" s="116"/>
      <c r="M302" s="116"/>
      <c r="N302" s="118"/>
      <c r="O302" s="40">
        <f ca="1">+C$11+C$12*F302</f>
        <v>1.0865971342723921E-2</v>
      </c>
      <c r="P302" s="116"/>
      <c r="Q302" s="293">
        <f t="shared" si="283"/>
        <v>38990.804199999999</v>
      </c>
      <c r="R302" s="8">
        <f t="shared" ca="1" si="284"/>
        <v>1.0272129273643887E-4</v>
      </c>
      <c r="S302" s="116">
        <v>1</v>
      </c>
      <c r="T302" s="167">
        <f t="shared" ca="1" si="285"/>
        <v>1.0272129273643887E-4</v>
      </c>
      <c r="U302" s="116"/>
      <c r="V302" s="116"/>
      <c r="W302" s="25"/>
      <c r="X302" s="252"/>
      <c r="Y302" s="41"/>
      <c r="Z302">
        <f t="shared" si="286"/>
        <v>28340</v>
      </c>
      <c r="AA302" s="246">
        <f t="shared" si="287"/>
        <v>-1.4542946771220035E-3</v>
      </c>
      <c r="AB302" s="247">
        <f t="shared" si="288"/>
        <v>2.1851146772936649E-3</v>
      </c>
      <c r="AC302" s="247">
        <f t="shared" ca="1" si="289"/>
        <v>-1.0135151342552259E-2</v>
      </c>
      <c r="AD302" s="248">
        <f t="shared" si="290"/>
        <v>4.774726152924197E-6</v>
      </c>
      <c r="AH302">
        <f t="shared" si="291"/>
        <v>6.8347261346265722E-3</v>
      </c>
      <c r="AI302">
        <f t="shared" si="292"/>
        <v>0.5141897275171603</v>
      </c>
      <c r="AJ302">
        <f t="shared" si="293"/>
        <v>0.69466337015593704</v>
      </c>
      <c r="AK302">
        <f t="shared" si="294"/>
        <v>-6.3940434391306283E-2</v>
      </c>
      <c r="AL302">
        <f t="shared" si="295"/>
        <v>-3.0107287758071668</v>
      </c>
      <c r="AM302">
        <f t="shared" si="296"/>
        <v>-15.261239335832791</v>
      </c>
      <c r="AN302">
        <f t="shared" si="313"/>
        <v>3.3646631339143211</v>
      </c>
      <c r="AO302">
        <f t="shared" si="313"/>
        <v>3.3665531204285961</v>
      </c>
      <c r="AP302">
        <f t="shared" si="313"/>
        <v>3.3625980843529133</v>
      </c>
      <c r="AQ302">
        <f t="shared" si="313"/>
        <v>3.3708785965445069</v>
      </c>
      <c r="AR302">
        <f t="shared" si="313"/>
        <v>3.353559577396747</v>
      </c>
      <c r="AS302">
        <f t="shared" si="313"/>
        <v>3.3898634513654238</v>
      </c>
      <c r="AT302">
        <f t="shared" si="313"/>
        <v>3.3140853717768035</v>
      </c>
      <c r="AU302">
        <f t="shared" si="297"/>
        <v>3.4739663682940947</v>
      </c>
      <c r="AV302" s="246">
        <f t="shared" si="298"/>
        <v>-9.4378175273136333E-4</v>
      </c>
      <c r="AW302" s="247">
        <f t="shared" si="299"/>
        <v>1.6746017529030246E-3</v>
      </c>
      <c r="AX302" s="248">
        <f t="shared" si="300"/>
        <v>2.8042910308258828E-6</v>
      </c>
      <c r="AY302" s="247">
        <f t="shared" si="301"/>
        <v>-6.6144190588455507E-3</v>
      </c>
      <c r="BA302">
        <f t="shared" si="302"/>
        <v>5.1051292439064017E-4</v>
      </c>
      <c r="BB302">
        <f t="shared" si="303"/>
        <v>0.98717406181551648</v>
      </c>
      <c r="BC302">
        <f t="shared" si="304"/>
        <v>5.3412550194804169E-2</v>
      </c>
      <c r="BD302">
        <f t="shared" si="305"/>
        <v>-0.16951547218377386</v>
      </c>
      <c r="BE302">
        <f t="shared" si="306"/>
        <v>-1.6463147822912674</v>
      </c>
      <c r="BF302">
        <f t="shared" si="307"/>
        <v>-1.0785206555439357</v>
      </c>
      <c r="BG302">
        <f t="shared" si="314"/>
        <v>4.8083178373131474</v>
      </c>
      <c r="BH302">
        <f t="shared" si="314"/>
        <v>4.8083178373191151</v>
      </c>
      <c r="BI302">
        <f t="shared" si="314"/>
        <v>4.8083178376856104</v>
      </c>
      <c r="BJ302">
        <f t="shared" si="314"/>
        <v>4.8083178601935836</v>
      </c>
      <c r="BK302">
        <f t="shared" si="314"/>
        <v>4.8083192424902812</v>
      </c>
      <c r="BL302">
        <f t="shared" si="314"/>
        <v>4.8084040963471812</v>
      </c>
      <c r="BM302">
        <f t="shared" si="314"/>
        <v>4.8134770707865817</v>
      </c>
      <c r="BN302">
        <f t="shared" si="308"/>
        <v>4.9775362375928784</v>
      </c>
    </row>
    <row r="303" spans="1:66" ht="12.95" customHeight="1">
      <c r="A303" s="80" t="s">
        <v>138</v>
      </c>
      <c r="B303" s="79" t="s">
        <v>49</v>
      </c>
      <c r="C303" s="82">
        <v>54037.317799999997</v>
      </c>
      <c r="D303" s="75">
        <v>8.9999999999999998E-4</v>
      </c>
      <c r="E303" s="58">
        <f t="shared" si="280"/>
        <v>28417.494235103073</v>
      </c>
      <c r="F303">
        <f t="shared" si="281"/>
        <v>28417.5</v>
      </c>
      <c r="G303">
        <f t="shared" si="282"/>
        <v>-2.0840224970015697E-3</v>
      </c>
      <c r="H303" s="116"/>
      <c r="I303" s="117"/>
      <c r="J303" s="117"/>
      <c r="K303" s="116">
        <f t="shared" si="279"/>
        <v>-2.0840224970015697E-3</v>
      </c>
      <c r="L303" s="116"/>
      <c r="M303" s="116"/>
      <c r="N303" s="118"/>
      <c r="O303" s="40"/>
      <c r="P303" s="116"/>
      <c r="Q303" s="293">
        <f t="shared" si="283"/>
        <v>39018.817799999997</v>
      </c>
      <c r="R303" s="8">
        <f t="shared" si="284"/>
        <v>4.3431497680086576E-6</v>
      </c>
      <c r="S303" s="116">
        <v>1</v>
      </c>
      <c r="T303" s="167">
        <f t="shared" si="285"/>
        <v>4.3431497680086576E-6</v>
      </c>
      <c r="V303" s="116"/>
      <c r="W303" s="25"/>
      <c r="X303" s="252"/>
      <c r="Y303" s="41"/>
      <c r="Z303">
        <f t="shared" si="286"/>
        <v>28417.5</v>
      </c>
      <c r="AA303" s="246">
        <f t="shared" si="287"/>
        <v>-1.5566494825922277E-3</v>
      </c>
      <c r="AB303" s="247">
        <f t="shared" si="288"/>
        <v>-5.2737301440934203E-4</v>
      </c>
      <c r="AC303" s="247">
        <f t="shared" si="289"/>
        <v>-2.0840224970015697E-3</v>
      </c>
      <c r="AD303" s="248">
        <f t="shared" si="290"/>
        <v>2.7812229632719609E-7</v>
      </c>
      <c r="AH303">
        <f t="shared" si="291"/>
        <v>6.7653055079620458E-3</v>
      </c>
      <c r="AI303">
        <f t="shared" si="292"/>
        <v>0.51454640534924856</v>
      </c>
      <c r="AJ303">
        <f t="shared" si="293"/>
        <v>0.6907219542737989</v>
      </c>
      <c r="AK303">
        <f t="shared" si="294"/>
        <v>-6.65943499154691E-2</v>
      </c>
      <c r="AL303">
        <f t="shared" si="295"/>
        <v>-3.0052639191207238</v>
      </c>
      <c r="AM303">
        <f t="shared" si="296"/>
        <v>-14.647693023341086</v>
      </c>
      <c r="AN303">
        <f t="shared" si="313"/>
        <v>3.3739246916614709</v>
      </c>
      <c r="AO303">
        <f t="shared" si="313"/>
        <v>3.3758631832759667</v>
      </c>
      <c r="AP303">
        <f t="shared" si="313"/>
        <v>3.3717979387036667</v>
      </c>
      <c r="AQ303">
        <f t="shared" si="313"/>
        <v>3.38032777854735</v>
      </c>
      <c r="AR303">
        <f t="shared" si="313"/>
        <v>3.362449747954245</v>
      </c>
      <c r="AS303">
        <f t="shared" si="313"/>
        <v>3.4000110196057918</v>
      </c>
      <c r="AT303">
        <f t="shared" si="313"/>
        <v>3.3214569892915309</v>
      </c>
      <c r="AU303">
        <f t="shared" si="297"/>
        <v>3.4876701082699211</v>
      </c>
      <c r="AV303" s="246">
        <f t="shared" si="298"/>
        <v>-9.8505837761804146E-4</v>
      </c>
      <c r="AW303" s="247">
        <f t="shared" si="299"/>
        <v>-1.0989641193835283E-3</v>
      </c>
      <c r="AX303" s="248">
        <f t="shared" si="300"/>
        <v>1.2077221356924137E-6</v>
      </c>
      <c r="AY303" s="247">
        <f t="shared" si="301"/>
        <v>-9.4209191099378017E-3</v>
      </c>
      <c r="BA303">
        <f t="shared" si="302"/>
        <v>5.7159110497418623E-4</v>
      </c>
      <c r="BB303">
        <f t="shared" si="303"/>
        <v>0.99181179322566593</v>
      </c>
      <c r="BC303">
        <f t="shared" si="304"/>
        <v>8.068407107860677E-2</v>
      </c>
      <c r="BD303">
        <f t="shared" si="305"/>
        <v>-0.16980268923023792</v>
      </c>
      <c r="BE303">
        <f t="shared" si="306"/>
        <v>-1.6189808922704989</v>
      </c>
      <c r="BF303">
        <f t="shared" si="307"/>
        <v>-1.0493838912805802</v>
      </c>
      <c r="BG303">
        <f t="shared" si="314"/>
        <v>4.8355399487542039</v>
      </c>
      <c r="BH303">
        <f t="shared" si="314"/>
        <v>4.8355399487777122</v>
      </c>
      <c r="BI303">
        <f t="shared" si="314"/>
        <v>4.8355399499034508</v>
      </c>
      <c r="BJ303">
        <f t="shared" si="314"/>
        <v>4.8355400038109124</v>
      </c>
      <c r="BK303">
        <f t="shared" si="314"/>
        <v>4.8355425852134379</v>
      </c>
      <c r="BL303">
        <f t="shared" si="314"/>
        <v>4.8356661348176919</v>
      </c>
      <c r="BM303">
        <f t="shared" si="314"/>
        <v>4.841441864377984</v>
      </c>
      <c r="BN303">
        <f t="shared" si="308"/>
        <v>5.0042524534991868</v>
      </c>
    </row>
    <row r="304" spans="1:66" ht="12.95" customHeight="1">
      <c r="A304" s="44" t="s">
        <v>141</v>
      </c>
      <c r="B304" s="45" t="s">
        <v>49</v>
      </c>
      <c r="C304" s="44">
        <v>54039.306799999998</v>
      </c>
      <c r="D304" s="44">
        <v>1E-4</v>
      </c>
      <c r="E304" s="58">
        <f t="shared" si="280"/>
        <v>28422.996277418861</v>
      </c>
      <c r="F304">
        <f t="shared" si="281"/>
        <v>28423</v>
      </c>
      <c r="G304">
        <f t="shared" si="282"/>
        <v>-1.3457210006890818E-3</v>
      </c>
      <c r="H304" s="116"/>
      <c r="I304" s="117"/>
      <c r="J304" s="117"/>
      <c r="K304" s="116">
        <f t="shared" si="279"/>
        <v>-1.3457210006890818E-3</v>
      </c>
      <c r="L304" s="116"/>
      <c r="M304" s="116"/>
      <c r="N304" s="118"/>
      <c r="O304" s="40"/>
      <c r="P304" s="116"/>
      <c r="Q304" s="293">
        <f t="shared" si="283"/>
        <v>39020.806799999998</v>
      </c>
      <c r="R304" s="8">
        <f t="shared" si="284"/>
        <v>1.8109650116956238E-6</v>
      </c>
      <c r="S304" s="116">
        <v>1</v>
      </c>
      <c r="T304" s="167">
        <f t="shared" si="285"/>
        <v>1.8109650116956238E-6</v>
      </c>
      <c r="W304" s="25"/>
      <c r="X304" s="252"/>
      <c r="Y304" s="41"/>
      <c r="Z304">
        <f t="shared" si="286"/>
        <v>28423</v>
      </c>
      <c r="AA304" s="246">
        <f t="shared" si="287"/>
        <v>-1.5639362610071171E-3</v>
      </c>
      <c r="AB304" s="247">
        <f t="shared" si="288"/>
        <v>2.1821526031803526E-4</v>
      </c>
      <c r="AC304" s="247">
        <f t="shared" si="289"/>
        <v>-1.3457210006890818E-3</v>
      </c>
      <c r="AD304" s="248">
        <f t="shared" si="290"/>
        <v>4.7617899835667897E-8</v>
      </c>
      <c r="AH304">
        <f t="shared" si="291"/>
        <v>6.7603545817788227E-3</v>
      </c>
      <c r="AI304">
        <f t="shared" si="292"/>
        <v>0.51457229014043826</v>
      </c>
      <c r="AJ304">
        <f t="shared" si="293"/>
        <v>0.69044122710235356</v>
      </c>
      <c r="AK304">
        <f t="shared" si="294"/>
        <v>-6.678277098549544E-2</v>
      </c>
      <c r="AL304">
        <f t="shared" si="295"/>
        <v>-3.0048757747269952</v>
      </c>
      <c r="AM304">
        <f t="shared" si="296"/>
        <v>-14.605978390315883</v>
      </c>
      <c r="AN304">
        <f t="shared" si="313"/>
        <v>3.3745822527003964</v>
      </c>
      <c r="AO304">
        <f t="shared" si="313"/>
        <v>3.3765240672635675</v>
      </c>
      <c r="AP304">
        <f t="shared" si="313"/>
        <v>3.372451220253307</v>
      </c>
      <c r="AQ304">
        <f t="shared" si="313"/>
        <v>3.3809983651845403</v>
      </c>
      <c r="AR304">
        <f t="shared" si="313"/>
        <v>3.3630813304388547</v>
      </c>
      <c r="AS304">
        <f t="shared" si="313"/>
        <v>3.4007307832979534</v>
      </c>
      <c r="AT304">
        <f t="shared" si="313"/>
        <v>3.3219813085445513</v>
      </c>
      <c r="AU304">
        <f t="shared" si="297"/>
        <v>3.4886426317520765</v>
      </c>
      <c r="AV304" s="246">
        <f t="shared" si="298"/>
        <v>-9.8801528036996473E-4</v>
      </c>
      <c r="AW304" s="247">
        <f t="shared" si="299"/>
        <v>-3.5770572031911712E-4</v>
      </c>
      <c r="AX304" s="248">
        <f t="shared" si="300"/>
        <v>1.2795338234901843E-7</v>
      </c>
      <c r="AY304" s="247">
        <f t="shared" si="301"/>
        <v>-8.6819965631050565E-3</v>
      </c>
      <c r="BA304">
        <f t="shared" si="302"/>
        <v>5.7592098063715227E-4</v>
      </c>
      <c r="BB304">
        <f t="shared" si="303"/>
        <v>0.99214285434423444</v>
      </c>
      <c r="BC304">
        <f t="shared" si="304"/>
        <v>8.2627151147228822E-2</v>
      </c>
      <c r="BD304">
        <f t="shared" si="305"/>
        <v>-0.16981833017122766</v>
      </c>
      <c r="BE304">
        <f t="shared" si="306"/>
        <v>-1.6170313014336832</v>
      </c>
      <c r="BF304">
        <f t="shared" si="307"/>
        <v>-1.0473377371949919</v>
      </c>
      <c r="BG304">
        <f t="shared" si="314"/>
        <v>4.8374766994145464</v>
      </c>
      <c r="BH304">
        <f t="shared" si="314"/>
        <v>4.8374766994401641</v>
      </c>
      <c r="BI304">
        <f t="shared" si="314"/>
        <v>4.8374767006480397</v>
      </c>
      <c r="BJ304">
        <f t="shared" si="314"/>
        <v>4.8374767575977575</v>
      </c>
      <c r="BK304">
        <f t="shared" si="314"/>
        <v>4.8374794426720102</v>
      </c>
      <c r="BL304">
        <f t="shared" si="314"/>
        <v>4.8376059739632264</v>
      </c>
      <c r="BM304">
        <f t="shared" si="314"/>
        <v>4.8434308894745639</v>
      </c>
      <c r="BN304">
        <f t="shared" si="308"/>
        <v>5.0061484430151184</v>
      </c>
    </row>
    <row r="305" spans="1:66" ht="12.95" customHeight="1">
      <c r="A305" s="37" t="s">
        <v>131</v>
      </c>
      <c r="B305" s="38" t="s">
        <v>45</v>
      </c>
      <c r="C305" s="37">
        <v>54059.555999999997</v>
      </c>
      <c r="D305" s="37" t="s">
        <v>46</v>
      </c>
      <c r="E305" s="58">
        <f t="shared" si="280"/>
        <v>28479.010332351376</v>
      </c>
      <c r="F305">
        <f t="shared" si="281"/>
        <v>28479</v>
      </c>
      <c r="G305">
        <f t="shared" si="282"/>
        <v>3.7351670034695417E-3</v>
      </c>
      <c r="H305" s="116"/>
      <c r="I305" s="117">
        <f>G305</f>
        <v>3.7351670034695417E-3</v>
      </c>
      <c r="J305" s="117"/>
      <c r="K305" s="116"/>
      <c r="L305" s="116"/>
      <c r="M305" s="116"/>
      <c r="N305" s="118"/>
      <c r="O305" s="40"/>
      <c r="P305" s="116"/>
      <c r="Q305" s="293">
        <f t="shared" si="283"/>
        <v>39041.055999999997</v>
      </c>
      <c r="R305" s="8">
        <f t="shared" si="284"/>
        <v>1.3951472543807634E-5</v>
      </c>
      <c r="S305" s="116">
        <v>0.1</v>
      </c>
      <c r="T305" s="167">
        <f t="shared" si="285"/>
        <v>1.3951472543807634E-6</v>
      </c>
      <c r="V305" s="116"/>
      <c r="W305" s="25"/>
      <c r="X305" s="252"/>
      <c r="Y305" s="41"/>
      <c r="Z305">
        <f t="shared" si="286"/>
        <v>28479</v>
      </c>
      <c r="AA305" s="246">
        <f t="shared" si="287"/>
        <v>-1.6383011896877811E-3</v>
      </c>
      <c r="AB305" s="247">
        <f t="shared" si="288"/>
        <v>5.3734681931573228E-3</v>
      </c>
      <c r="AC305" s="247">
        <f t="shared" si="289"/>
        <v>3.7351670034695417E-3</v>
      </c>
      <c r="AD305" s="248">
        <f t="shared" si="290"/>
        <v>2.8874160422873424E-6</v>
      </c>
      <c r="AH305">
        <f t="shared" si="291"/>
        <v>6.7097622226521235E-3</v>
      </c>
      <c r="AI305">
        <f t="shared" si="292"/>
        <v>0.51484017448381003</v>
      </c>
      <c r="AJ305">
        <f t="shared" si="293"/>
        <v>0.68757522797197423</v>
      </c>
      <c r="AK305">
        <f t="shared" si="294"/>
        <v>-6.8701846446074841E-2</v>
      </c>
      <c r="AL305">
        <f t="shared" si="295"/>
        <v>-3.0009213185037247</v>
      </c>
      <c r="AM305">
        <f t="shared" si="296"/>
        <v>-14.194084671095517</v>
      </c>
      <c r="AN305">
        <f t="shared" si="313"/>
        <v>3.3812796507433922</v>
      </c>
      <c r="AO305">
        <f t="shared" si="313"/>
        <v>3.3832543894691987</v>
      </c>
      <c r="AP305">
        <f t="shared" si="313"/>
        <v>3.3791058072692488</v>
      </c>
      <c r="AQ305">
        <f t="shared" si="313"/>
        <v>3.3878261696352547</v>
      </c>
      <c r="AR305">
        <f t="shared" si="313"/>
        <v>3.3695171255298622</v>
      </c>
      <c r="AS305">
        <f t="shared" si="313"/>
        <v>3.4080563174897667</v>
      </c>
      <c r="AT305">
        <f t="shared" si="313"/>
        <v>3.3273288787305741</v>
      </c>
      <c r="AU305">
        <f t="shared" si="297"/>
        <v>3.4985446890249317</v>
      </c>
      <c r="AV305" s="246">
        <f t="shared" si="298"/>
        <v>-1.0183379785231445E-3</v>
      </c>
      <c r="AW305" s="247">
        <f t="shared" si="299"/>
        <v>4.7535049819926864E-3</v>
      </c>
      <c r="AX305" s="248">
        <f t="shared" si="300"/>
        <v>2.259580961382929E-6</v>
      </c>
      <c r="AY305" s="247">
        <f t="shared" si="301"/>
        <v>-3.5945584303472182E-3</v>
      </c>
      <c r="BA305">
        <f t="shared" si="302"/>
        <v>6.1996321116463663E-4</v>
      </c>
      <c r="BB305">
        <f t="shared" si="303"/>
        <v>0.99552777680230342</v>
      </c>
      <c r="BC305">
        <f t="shared" si="304"/>
        <v>0.10246604854738371</v>
      </c>
      <c r="BD305">
        <f t="shared" si="305"/>
        <v>-0.16994116399410117</v>
      </c>
      <c r="BE305">
        <f t="shared" si="306"/>
        <v>-1.5971065574178249</v>
      </c>
      <c r="BF305">
        <f t="shared" si="307"/>
        <v>-1.026662517174195</v>
      </c>
      <c r="BG305">
        <f t="shared" si="314"/>
        <v>4.8572332359219468</v>
      </c>
      <c r="BH305">
        <f t="shared" si="314"/>
        <v>4.8572332359794794</v>
      </c>
      <c r="BI305">
        <f t="shared" si="314"/>
        <v>4.8572332383241648</v>
      </c>
      <c r="BJ305">
        <f t="shared" si="314"/>
        <v>4.8572333338792566</v>
      </c>
      <c r="BK305">
        <f t="shared" si="314"/>
        <v>4.8572372280696632</v>
      </c>
      <c r="BL305">
        <f t="shared" si="314"/>
        <v>4.8573958410349469</v>
      </c>
      <c r="BM305">
        <f t="shared" si="314"/>
        <v>4.8637160196583507</v>
      </c>
      <c r="BN305">
        <f t="shared" si="308"/>
        <v>5.0254530635409669</v>
      </c>
    </row>
    <row r="306" spans="1:66" ht="12.95" customHeight="1">
      <c r="A306" s="44" t="s">
        <v>142</v>
      </c>
      <c r="B306" s="45" t="s">
        <v>49</v>
      </c>
      <c r="C306" s="44">
        <v>54086.302199999998</v>
      </c>
      <c r="D306" s="44">
        <v>1E-4</v>
      </c>
      <c r="E306" s="58">
        <f t="shared" si="280"/>
        <v>28552.996619021276</v>
      </c>
      <c r="F306">
        <f t="shared" si="281"/>
        <v>28553</v>
      </c>
      <c r="G306">
        <f t="shared" si="282"/>
        <v>-1.2222309960634448E-3</v>
      </c>
      <c r="H306" s="116"/>
      <c r="I306" s="117"/>
      <c r="J306" s="117"/>
      <c r="K306" s="117">
        <f>G306</f>
        <v>-1.2222309960634448E-3</v>
      </c>
      <c r="L306" s="116"/>
      <c r="M306" s="116"/>
      <c r="N306" s="118"/>
      <c r="O306" s="40"/>
      <c r="P306" s="116"/>
      <c r="Q306" s="293">
        <f t="shared" si="283"/>
        <v>39067.802199999998</v>
      </c>
      <c r="R306" s="8">
        <f t="shared" si="284"/>
        <v>1.4938486077382403E-6</v>
      </c>
      <c r="S306" s="116">
        <v>1</v>
      </c>
      <c r="T306" s="167">
        <f t="shared" si="285"/>
        <v>1.4938486077382403E-6</v>
      </c>
      <c r="W306" s="25"/>
      <c r="X306" s="252"/>
      <c r="Y306" s="41"/>
      <c r="Z306">
        <f t="shared" si="286"/>
        <v>28553</v>
      </c>
      <c r="AA306" s="246">
        <f t="shared" si="287"/>
        <v>-1.7370492282508983E-3</v>
      </c>
      <c r="AB306" s="247">
        <f t="shared" si="288"/>
        <v>5.1481823218745351E-4</v>
      </c>
      <c r="AC306" s="247">
        <f t="shared" si="289"/>
        <v>-1.2222309960634448E-3</v>
      </c>
      <c r="AD306" s="248">
        <f t="shared" si="290"/>
        <v>2.6503781219261482E-7</v>
      </c>
      <c r="AH306">
        <f t="shared" si="291"/>
        <v>6.6423981796057199E-3</v>
      </c>
      <c r="AI306">
        <f t="shared" si="292"/>
        <v>0.51520629726464273</v>
      </c>
      <c r="AJ306">
        <f t="shared" si="293"/>
        <v>0.68376644143691212</v>
      </c>
      <c r="AK306">
        <f t="shared" si="294"/>
        <v>-7.1239495984615098E-2</v>
      </c>
      <c r="AL306">
        <f t="shared" si="295"/>
        <v>-2.9956888126676393</v>
      </c>
      <c r="AM306">
        <f t="shared" si="296"/>
        <v>-13.683332388340789</v>
      </c>
      <c r="AN306">
        <f t="shared" si="313"/>
        <v>3.3901361496192188</v>
      </c>
      <c r="AO306">
        <f t="shared" si="313"/>
        <v>3.3921518324828002</v>
      </c>
      <c r="AP306">
        <f t="shared" si="313"/>
        <v>3.387907892953669</v>
      </c>
      <c r="AQ306">
        <f t="shared" si="313"/>
        <v>3.3968487118116411</v>
      </c>
      <c r="AR306">
        <f t="shared" si="313"/>
        <v>3.3780361973237789</v>
      </c>
      <c r="AS306">
        <f t="shared" si="313"/>
        <v>3.4177280503225553</v>
      </c>
      <c r="AT306">
        <f t="shared" si="313"/>
        <v>3.3344211329157925</v>
      </c>
      <c r="AU306">
        <f t="shared" si="297"/>
        <v>3.5116295504212043</v>
      </c>
      <c r="AV306" s="246">
        <f t="shared" si="298"/>
        <v>-1.0590325800734551E-3</v>
      </c>
      <c r="AW306" s="247">
        <f t="shared" si="299"/>
        <v>-1.6319841598998967E-4</v>
      </c>
      <c r="AX306" s="248">
        <f t="shared" si="300"/>
        <v>2.6633722981641715E-8</v>
      </c>
      <c r="AY306" s="247">
        <f t="shared" si="301"/>
        <v>-8.542645823846607E-3</v>
      </c>
      <c r="BA306">
        <f t="shared" si="302"/>
        <v>6.7801664817744318E-4</v>
      </c>
      <c r="BB306">
        <f t="shared" si="303"/>
        <v>1.0000388348038765</v>
      </c>
      <c r="BC306">
        <f t="shared" si="304"/>
        <v>0.12882585291092785</v>
      </c>
      <c r="BD306">
        <f t="shared" si="305"/>
        <v>-0.16999999556428821</v>
      </c>
      <c r="BE306">
        <f t="shared" si="306"/>
        <v>-1.5705678867701067</v>
      </c>
      <c r="BF306">
        <f t="shared" si="307"/>
        <v>-0.99977158606365935</v>
      </c>
      <c r="BG306">
        <f t="shared" si="314"/>
        <v>4.8834437600087917</v>
      </c>
      <c r="BH306">
        <f t="shared" si="314"/>
        <v>4.8834437601530949</v>
      </c>
      <c r="BI306">
        <f t="shared" si="314"/>
        <v>4.8834437651398011</v>
      </c>
      <c r="BJ306">
        <f t="shared" si="314"/>
        <v>4.8834439374652154</v>
      </c>
      <c r="BK306">
        <f t="shared" si="314"/>
        <v>4.8834498924029406</v>
      </c>
      <c r="BL306">
        <f t="shared" si="314"/>
        <v>4.8836555473692158</v>
      </c>
      <c r="BM306">
        <f t="shared" si="314"/>
        <v>4.8906137530263392</v>
      </c>
      <c r="BN306">
        <f t="shared" si="308"/>
        <v>5.05096274066441</v>
      </c>
    </row>
    <row r="307" spans="1:66" ht="12.95" customHeight="1">
      <c r="A307" s="82" t="s">
        <v>143</v>
      </c>
      <c r="B307" s="79" t="s">
        <v>49</v>
      </c>
      <c r="C307" s="82">
        <v>54298.503400000001</v>
      </c>
      <c r="D307" s="82">
        <v>1E-4</v>
      </c>
      <c r="E307" s="58">
        <f t="shared" si="280"/>
        <v>29139.995101605597</v>
      </c>
      <c r="F307">
        <f t="shared" si="281"/>
        <v>29140</v>
      </c>
      <c r="G307">
        <f t="shared" si="282"/>
        <v>-1.7707799997879192E-3</v>
      </c>
      <c r="H307" s="116"/>
      <c r="I307" s="117"/>
      <c r="J307" s="117"/>
      <c r="K307" s="117">
        <f>G307</f>
        <v>-1.7707799997879192E-3</v>
      </c>
      <c r="L307" s="116"/>
      <c r="M307" s="116"/>
      <c r="N307" s="118"/>
      <c r="O307" s="40"/>
      <c r="P307" s="116"/>
      <c r="Q307" s="293">
        <f t="shared" si="283"/>
        <v>39280.003400000001</v>
      </c>
      <c r="R307" s="8">
        <f t="shared" si="284"/>
        <v>3.135661807648903E-6</v>
      </c>
      <c r="S307" s="116">
        <v>1</v>
      </c>
      <c r="T307" s="167">
        <f t="shared" si="285"/>
        <v>3.135661807648903E-6</v>
      </c>
      <c r="W307" s="25"/>
      <c r="X307" s="252"/>
      <c r="Y307" s="41"/>
      <c r="Z307">
        <f t="shared" si="286"/>
        <v>29140</v>
      </c>
      <c r="AA307" s="246">
        <f t="shared" si="287"/>
        <v>-2.5394822508104297E-3</v>
      </c>
      <c r="AB307" s="247">
        <f t="shared" si="288"/>
        <v>7.6870225102251052E-4</v>
      </c>
      <c r="AC307" s="247">
        <f t="shared" si="289"/>
        <v>-1.7707799997879192E-3</v>
      </c>
      <c r="AD307" s="248">
        <f t="shared" si="290"/>
        <v>5.9090315072707479E-7</v>
      </c>
      <c r="AH307">
        <f t="shared" si="291"/>
        <v>6.0877163765484009E-3</v>
      </c>
      <c r="AI307">
        <f t="shared" si="292"/>
        <v>0.51860867665675259</v>
      </c>
      <c r="AJ307">
        <f t="shared" si="293"/>
        <v>0.65266022178826055</v>
      </c>
      <c r="AK307">
        <f t="shared" si="294"/>
        <v>-9.1446125176723694E-2</v>
      </c>
      <c r="AL307">
        <f t="shared" si="295"/>
        <v>-2.9538672497741811</v>
      </c>
      <c r="AM307">
        <f t="shared" si="296"/>
        <v>-10.622553131321746</v>
      </c>
      <c r="AN307">
        <f t="shared" si="313"/>
        <v>3.4606746790780387</v>
      </c>
      <c r="AO307">
        <f t="shared" si="313"/>
        <v>3.4629087917563495</v>
      </c>
      <c r="AP307">
        <f t="shared" si="313"/>
        <v>3.4581072616173647</v>
      </c>
      <c r="AQ307">
        <f t="shared" si="313"/>
        <v>3.4684361576468414</v>
      </c>
      <c r="AR307">
        <f t="shared" si="313"/>
        <v>3.4462600027261372</v>
      </c>
      <c r="AS307">
        <f t="shared" si="313"/>
        <v>3.4940800319160368</v>
      </c>
      <c r="AT307">
        <f t="shared" si="313"/>
        <v>3.3918377443503318</v>
      </c>
      <c r="AU307">
        <f t="shared" si="297"/>
        <v>3.6154243293348811</v>
      </c>
      <c r="AV307" s="246">
        <f t="shared" si="298"/>
        <v>-1.4119986532652347E-3</v>
      </c>
      <c r="AW307" s="247">
        <f t="shared" si="299"/>
        <v>-3.5878134652268454E-4</v>
      </c>
      <c r="AX307" s="248">
        <f t="shared" si="300"/>
        <v>1.2872405461263063E-7</v>
      </c>
      <c r="AY307" s="247">
        <f t="shared" si="301"/>
        <v>-8.9859799738815152E-3</v>
      </c>
      <c r="BA307">
        <f t="shared" si="302"/>
        <v>1.1274835975451951E-3</v>
      </c>
      <c r="BB307">
        <f t="shared" si="303"/>
        <v>1.0370246664182425</v>
      </c>
      <c r="BC307">
        <f t="shared" si="304"/>
        <v>0.34149605648740722</v>
      </c>
      <c r="BD307">
        <f t="shared" si="305"/>
        <v>-0.16591917935132713</v>
      </c>
      <c r="BE307">
        <f t="shared" si="306"/>
        <v>-1.3512445765266594</v>
      </c>
      <c r="BF307">
        <f t="shared" si="307"/>
        <v>-0.80144642772242458</v>
      </c>
      <c r="BG307">
        <f t="shared" si="314"/>
        <v>5.0956500117503492</v>
      </c>
      <c r="BH307">
        <f t="shared" si="314"/>
        <v>5.0956500235395668</v>
      </c>
      <c r="BI307">
        <f t="shared" si="314"/>
        <v>5.0956502089892206</v>
      </c>
      <c r="BJ307">
        <f t="shared" si="314"/>
        <v>5.0956531261837341</v>
      </c>
      <c r="BK307">
        <f t="shared" si="314"/>
        <v>5.0956990120006411</v>
      </c>
      <c r="BL307">
        <f t="shared" si="314"/>
        <v>5.0964200842177068</v>
      </c>
      <c r="BM307">
        <f t="shared" si="314"/>
        <v>5.1075871885004416</v>
      </c>
      <c r="BN307">
        <f t="shared" si="308"/>
        <v>5.2533165308192888</v>
      </c>
    </row>
    <row r="308" spans="1:66" ht="12.95" customHeight="1">
      <c r="A308" s="77" t="s">
        <v>144</v>
      </c>
      <c r="B308" s="38" t="s">
        <v>45</v>
      </c>
      <c r="C308" s="37">
        <v>54360.320599999999</v>
      </c>
      <c r="D308" s="37" t="s">
        <v>124</v>
      </c>
      <c r="E308" s="58">
        <f t="shared" si="280"/>
        <v>29310.996031843544</v>
      </c>
      <c r="F308">
        <f t="shared" si="281"/>
        <v>29311</v>
      </c>
      <c r="G308">
        <f t="shared" si="282"/>
        <v>-1.4344969968078658E-3</v>
      </c>
      <c r="H308" s="116"/>
      <c r="I308" s="117"/>
      <c r="J308" s="117"/>
      <c r="K308" s="117">
        <f>G308</f>
        <v>-1.4344969968078658E-3</v>
      </c>
      <c r="L308" s="116"/>
      <c r="M308" s="116"/>
      <c r="N308" s="118"/>
      <c r="O308" s="40"/>
      <c r="P308" s="116"/>
      <c r="Q308" s="293">
        <f t="shared" si="283"/>
        <v>39341.820599999999</v>
      </c>
      <c r="R308" s="8">
        <f t="shared" si="284"/>
        <v>2.0577816338507859E-6</v>
      </c>
      <c r="S308" s="116">
        <v>1</v>
      </c>
      <c r="T308" s="167">
        <f t="shared" si="285"/>
        <v>2.0577816338507859E-6</v>
      </c>
      <c r="U308" s="116"/>
      <c r="V308" s="116"/>
      <c r="W308" s="25"/>
      <c r="X308" s="252"/>
      <c r="Y308" s="41"/>
      <c r="Z308">
        <f t="shared" si="286"/>
        <v>29311</v>
      </c>
      <c r="AA308" s="246">
        <f t="shared" si="287"/>
        <v>-2.77953086065878E-3</v>
      </c>
      <c r="AB308" s="247">
        <f t="shared" si="288"/>
        <v>1.3450338638509142E-3</v>
      </c>
      <c r="AC308" s="247">
        <f t="shared" si="289"/>
        <v>-1.4344969968078658E-3</v>
      </c>
      <c r="AD308" s="248">
        <f t="shared" si="290"/>
        <v>1.8091160949057197E-6</v>
      </c>
      <c r="AH308">
        <f t="shared" si="291"/>
        <v>5.9194396677184026E-3</v>
      </c>
      <c r="AI308">
        <f t="shared" si="292"/>
        <v>0.51977000366853621</v>
      </c>
      <c r="AJ308">
        <f t="shared" si="293"/>
        <v>0.64329077464173245</v>
      </c>
      <c r="AK308">
        <f t="shared" si="294"/>
        <v>-9.7360929656008399E-2</v>
      </c>
      <c r="AL308">
        <f t="shared" si="295"/>
        <v>-2.9415656716621994</v>
      </c>
      <c r="AM308">
        <f t="shared" si="296"/>
        <v>-9.9652910028636867</v>
      </c>
      <c r="AN308">
        <f t="shared" si="313"/>
        <v>3.4813293622178203</v>
      </c>
      <c r="AO308">
        <f t="shared" si="313"/>
        <v>3.483591265011492</v>
      </c>
      <c r="AP308">
        <f t="shared" si="313"/>
        <v>3.4786956118905161</v>
      </c>
      <c r="AQ308">
        <f t="shared" si="313"/>
        <v>3.4893025249092293</v>
      </c>
      <c r="AR308">
        <f t="shared" si="313"/>
        <v>3.4663711441947815</v>
      </c>
      <c r="AS308">
        <f t="shared" si="313"/>
        <v>3.5161897565885303</v>
      </c>
      <c r="AT308">
        <f t="shared" si="313"/>
        <v>3.4089949652128415</v>
      </c>
      <c r="AU308">
        <f t="shared" si="297"/>
        <v>3.6456609685073493</v>
      </c>
      <c r="AV308" s="246">
        <f t="shared" si="298"/>
        <v>-1.5269374355004034E-3</v>
      </c>
      <c r="AW308" s="247">
        <f t="shared" si="299"/>
        <v>9.2440438692537649E-5</v>
      </c>
      <c r="AX308" s="248">
        <f t="shared" si="300"/>
        <v>8.5452347056688111E-9</v>
      </c>
      <c r="AY308" s="247">
        <f t="shared" si="301"/>
        <v>-8.6065300896846445E-3</v>
      </c>
      <c r="BA308">
        <f t="shared" si="302"/>
        <v>1.2525934251583766E-3</v>
      </c>
      <c r="BB308">
        <f t="shared" si="303"/>
        <v>1.04804180709743</v>
      </c>
      <c r="BC308">
        <f t="shared" si="304"/>
        <v>0.40360971457027639</v>
      </c>
      <c r="BD308">
        <f t="shared" si="305"/>
        <v>-0.16307049019001973</v>
      </c>
      <c r="BE308">
        <f t="shared" si="306"/>
        <v>-1.284293993332899</v>
      </c>
      <c r="BF308">
        <f t="shared" si="307"/>
        <v>-0.74788634510423535</v>
      </c>
      <c r="BG308">
        <f t="shared" si="314"/>
        <v>5.1589340017147025</v>
      </c>
      <c r="BH308">
        <f t="shared" si="314"/>
        <v>5.1589340278036628</v>
      </c>
      <c r="BI308">
        <f t="shared" si="314"/>
        <v>5.1589343831671677</v>
      </c>
      <c r="BJ308">
        <f t="shared" si="314"/>
        <v>5.1589392236257412</v>
      </c>
      <c r="BK308">
        <f t="shared" si="314"/>
        <v>5.1590051513520576</v>
      </c>
      <c r="BL308">
        <f t="shared" si="314"/>
        <v>5.1599021944036583</v>
      </c>
      <c r="BM308">
        <f t="shared" si="314"/>
        <v>5.1719455728475072</v>
      </c>
      <c r="BN308">
        <f t="shared" si="308"/>
        <v>5.3122645684964347</v>
      </c>
    </row>
    <row r="309" spans="1:66" ht="12.95" customHeight="1">
      <c r="A309" s="80" t="s">
        <v>145</v>
      </c>
      <c r="B309" s="76" t="s">
        <v>45</v>
      </c>
      <c r="C309" s="75">
        <v>54366.647700000001</v>
      </c>
      <c r="D309" s="75">
        <v>2.9999999999999997E-4</v>
      </c>
      <c r="E309" s="58">
        <f t="shared" si="280"/>
        <v>29328.498280177486</v>
      </c>
      <c r="F309">
        <f t="shared" si="281"/>
        <v>29328.5</v>
      </c>
      <c r="G309">
        <f t="shared" si="282"/>
        <v>-6.2171949684852734E-4</v>
      </c>
      <c r="H309" s="116"/>
      <c r="I309" s="117"/>
      <c r="J309" s="117"/>
      <c r="K309" s="117">
        <f>G309</f>
        <v>-6.2171949684852734E-4</v>
      </c>
      <c r="L309" s="116"/>
      <c r="M309" s="116"/>
      <c r="N309" s="118"/>
      <c r="O309" s="40"/>
      <c r="P309" s="116"/>
      <c r="Q309" s="293">
        <f t="shared" si="283"/>
        <v>39348.147700000001</v>
      </c>
      <c r="R309" s="8">
        <f t="shared" si="284"/>
        <v>3.86535132761586E-7</v>
      </c>
      <c r="S309" s="116">
        <v>1</v>
      </c>
      <c r="T309" s="167">
        <f t="shared" si="285"/>
        <v>3.86535132761586E-7</v>
      </c>
      <c r="V309" s="116"/>
      <c r="W309" s="25"/>
      <c r="X309" s="252"/>
      <c r="Y309" s="41"/>
      <c r="Z309">
        <f t="shared" si="286"/>
        <v>29328.5</v>
      </c>
      <c r="AA309" s="246">
        <f t="shared" si="287"/>
        <v>-2.8042549520765148E-3</v>
      </c>
      <c r="AB309" s="247">
        <f t="shared" si="288"/>
        <v>2.1825354552279875E-3</v>
      </c>
      <c r="AC309" s="247">
        <f t="shared" si="289"/>
        <v>-6.2171949684852734E-4</v>
      </c>
      <c r="AD309" s="248">
        <f t="shared" si="290"/>
        <v>4.7634610133272386E-6</v>
      </c>
      <c r="AH309">
        <f t="shared" si="291"/>
        <v>5.9020504500170235E-3</v>
      </c>
      <c r="AI309">
        <f t="shared" si="292"/>
        <v>0.51989328154779613</v>
      </c>
      <c r="AJ309">
        <f t="shared" si="293"/>
        <v>0.64232384430767575</v>
      </c>
      <c r="AK309">
        <f t="shared" si="294"/>
        <v>-9.7967029642917119E-2</v>
      </c>
      <c r="AL309">
        <f t="shared" si="295"/>
        <v>-2.9403034062565294</v>
      </c>
      <c r="AM309">
        <f t="shared" si="296"/>
        <v>-9.9023796269844464</v>
      </c>
      <c r="AN309">
        <f t="shared" si="313"/>
        <v>3.4834460960221909</v>
      </c>
      <c r="AO309">
        <f t="shared" si="313"/>
        <v>3.4857099423521087</v>
      </c>
      <c r="AP309">
        <f t="shared" si="313"/>
        <v>3.4808064087721204</v>
      </c>
      <c r="AQ309">
        <f t="shared" si="313"/>
        <v>3.4914384668426584</v>
      </c>
      <c r="AR309">
        <f t="shared" si="313"/>
        <v>3.4684357845158122</v>
      </c>
      <c r="AS309">
        <f t="shared" si="313"/>
        <v>3.5184488870999888</v>
      </c>
      <c r="AT309">
        <f t="shared" si="313"/>
        <v>3.4107628249122768</v>
      </c>
      <c r="AU309">
        <f t="shared" si="297"/>
        <v>3.6487553614051165</v>
      </c>
      <c r="AV309" s="246">
        <f t="shared" si="298"/>
        <v>-1.5390595986966994E-3</v>
      </c>
      <c r="AW309" s="247">
        <f t="shared" si="299"/>
        <v>9.1734010184817204E-4</v>
      </c>
      <c r="AX309" s="248">
        <f t="shared" si="300"/>
        <v>8.4151286245881464E-7</v>
      </c>
      <c r="AY309" s="247">
        <f t="shared" si="301"/>
        <v>-7.788965300245366E-3</v>
      </c>
      <c r="BA309">
        <f t="shared" si="302"/>
        <v>1.2651953533798154E-3</v>
      </c>
      <c r="BB309">
        <f t="shared" si="303"/>
        <v>1.0491710013151281</v>
      </c>
      <c r="BC309">
        <f t="shared" si="304"/>
        <v>0.40994200599332675</v>
      </c>
      <c r="BD309">
        <f t="shared" si="305"/>
        <v>-0.16273356331644584</v>
      </c>
      <c r="BE309">
        <f t="shared" si="306"/>
        <v>-1.2773622827897657</v>
      </c>
      <c r="BF309">
        <f t="shared" si="307"/>
        <v>-0.74249587007390894</v>
      </c>
      <c r="BG309">
        <f t="shared" si="314"/>
        <v>5.1654481831668324</v>
      </c>
      <c r="BH309">
        <f t="shared" si="314"/>
        <v>5.1654482112576234</v>
      </c>
      <c r="BI309">
        <f t="shared" si="314"/>
        <v>5.1654485887605315</v>
      </c>
      <c r="BJ309">
        <f t="shared" si="314"/>
        <v>5.1654536618696811</v>
      </c>
      <c r="BK309">
        <f t="shared" si="314"/>
        <v>5.1655218322069913</v>
      </c>
      <c r="BL309">
        <f t="shared" si="314"/>
        <v>5.1664369530041476</v>
      </c>
      <c r="BM309">
        <f t="shared" si="314"/>
        <v>5.1785597848605436</v>
      </c>
      <c r="BN309">
        <f t="shared" si="308"/>
        <v>5.3182972624107627</v>
      </c>
    </row>
    <row r="310" spans="1:66" ht="12.95" customHeight="1">
      <c r="A310" s="82" t="s">
        <v>146</v>
      </c>
      <c r="B310" s="79" t="s">
        <v>49</v>
      </c>
      <c r="C310" s="82">
        <v>54444.550600000002</v>
      </c>
      <c r="D310" s="82">
        <v>1E-4</v>
      </c>
      <c r="E310" s="58">
        <f t="shared" si="280"/>
        <v>29543.996044039886</v>
      </c>
      <c r="F310">
        <f t="shared" si="281"/>
        <v>29544</v>
      </c>
      <c r="G310">
        <f t="shared" si="282"/>
        <v>-1.4300879993243143E-3</v>
      </c>
      <c r="H310" s="116"/>
      <c r="I310" s="117"/>
      <c r="J310" s="117"/>
      <c r="K310" s="117">
        <f>G310</f>
        <v>-1.4300879993243143E-3</v>
      </c>
      <c r="L310" s="116"/>
      <c r="M310" s="116"/>
      <c r="N310" s="118"/>
      <c r="O310" s="40"/>
      <c r="P310" s="116"/>
      <c r="Q310" s="293">
        <f t="shared" si="283"/>
        <v>39426.050600000002</v>
      </c>
      <c r="R310" s="8">
        <f t="shared" si="284"/>
        <v>2.0451516858114198E-6</v>
      </c>
      <c r="S310" s="116">
        <v>1</v>
      </c>
      <c r="T310" s="167">
        <f t="shared" si="285"/>
        <v>2.0451516858114198E-6</v>
      </c>
      <c r="V310" s="116"/>
      <c r="W310" s="25"/>
      <c r="X310" s="252"/>
      <c r="Y310" s="41"/>
      <c r="Z310">
        <f t="shared" si="286"/>
        <v>29544</v>
      </c>
      <c r="AA310" s="246">
        <f t="shared" si="287"/>
        <v>-3.1110954839605994E-3</v>
      </c>
      <c r="AB310" s="247">
        <f t="shared" si="288"/>
        <v>1.6810074846362851E-3</v>
      </c>
      <c r="AC310" s="247">
        <f t="shared" si="289"/>
        <v>-1.4300879993243143E-3</v>
      </c>
      <c r="AD310" s="248">
        <f t="shared" si="290"/>
        <v>2.8257861634032101E-6</v>
      </c>
      <c r="AH310">
        <f t="shared" si="291"/>
        <v>5.6853783318066729E-3</v>
      </c>
      <c r="AI310">
        <f t="shared" si="292"/>
        <v>0.52147962503049827</v>
      </c>
      <c r="AJ310">
        <f t="shared" si="293"/>
        <v>0.63029200962924004</v>
      </c>
      <c r="AK310">
        <f t="shared" si="294"/>
        <v>-0.10544311612925461</v>
      </c>
      <c r="AL310">
        <f t="shared" si="295"/>
        <v>-2.9247062361431615</v>
      </c>
      <c r="AM310">
        <f t="shared" si="296"/>
        <v>-9.1852404454954417</v>
      </c>
      <c r="AN310">
        <f t="shared" si="313"/>
        <v>3.5095590614242034</v>
      </c>
      <c r="AO310">
        <f t="shared" si="313"/>
        <v>3.5118333978617087</v>
      </c>
      <c r="AP310">
        <f t="shared" si="313"/>
        <v>3.5068593090853062</v>
      </c>
      <c r="AQ310">
        <f t="shared" si="313"/>
        <v>3.5177503971718984</v>
      </c>
      <c r="AR310">
        <f t="shared" si="313"/>
        <v>3.4939623409096843</v>
      </c>
      <c r="AS310">
        <f t="shared" si="313"/>
        <v>3.5462131352834483</v>
      </c>
      <c r="AT310">
        <f t="shared" si="313"/>
        <v>3.432723471714703</v>
      </c>
      <c r="AU310">
        <f t="shared" si="297"/>
        <v>3.686860599660478</v>
      </c>
      <c r="AV310" s="246">
        <f t="shared" si="298"/>
        <v>-1.6942328399804662E-3</v>
      </c>
      <c r="AW310" s="247">
        <f t="shared" si="299"/>
        <v>2.6414484065615191E-4</v>
      </c>
      <c r="AX310" s="248">
        <f t="shared" si="300"/>
        <v>6.9772496845263876E-8</v>
      </c>
      <c r="AY310" s="247">
        <f t="shared" si="301"/>
        <v>-8.5323289751111208E-3</v>
      </c>
      <c r="BA310">
        <f t="shared" si="302"/>
        <v>1.4168626439801332E-3</v>
      </c>
      <c r="BB310">
        <f t="shared" si="303"/>
        <v>1.0630599531566487</v>
      </c>
      <c r="BC310">
        <f t="shared" si="304"/>
        <v>0.48728542809968772</v>
      </c>
      <c r="BD310">
        <f t="shared" si="305"/>
        <v>-0.15787160070095346</v>
      </c>
      <c r="BE310">
        <f t="shared" si="306"/>
        <v>-1.1907743257436345</v>
      </c>
      <c r="BF310">
        <f t="shared" si="307"/>
        <v>-0.67738621999482618</v>
      </c>
      <c r="BG310">
        <f t="shared" si="314"/>
        <v>5.246240468996346</v>
      </c>
      <c r="BH310">
        <f t="shared" si="314"/>
        <v>5.2462405325604262</v>
      </c>
      <c r="BI310">
        <f t="shared" si="314"/>
        <v>5.2462412673626542</v>
      </c>
      <c r="BJ310">
        <f t="shared" si="314"/>
        <v>5.246249761627042</v>
      </c>
      <c r="BK310">
        <f t="shared" si="314"/>
        <v>5.2463479458930227</v>
      </c>
      <c r="BL310">
        <f t="shared" si="314"/>
        <v>5.2474816660550188</v>
      </c>
      <c r="BM310">
        <f t="shared" si="314"/>
        <v>5.2604192346270144</v>
      </c>
      <c r="BN310">
        <f t="shared" si="308"/>
        <v>5.3925855788986263</v>
      </c>
    </row>
    <row r="311" spans="1:66" ht="12.95" customHeight="1">
      <c r="A311" s="82" t="s">
        <v>142</v>
      </c>
      <c r="B311" s="79" t="s">
        <v>49</v>
      </c>
      <c r="C311" s="82">
        <v>54525.047500000001</v>
      </c>
      <c r="D311" s="82">
        <v>2.9999999999999997E-4</v>
      </c>
      <c r="E311" s="58">
        <f t="shared" si="280"/>
        <v>29766.669422667055</v>
      </c>
      <c r="F311">
        <f t="shared" si="281"/>
        <v>29766.5</v>
      </c>
      <c r="G311" s="168"/>
      <c r="H311" s="116"/>
      <c r="I311" s="85"/>
      <c r="J311" s="117"/>
      <c r="K311" s="117"/>
      <c r="L311" s="116"/>
      <c r="M311" s="116"/>
      <c r="N311" s="118"/>
      <c r="O311" s="40"/>
      <c r="P311" s="116"/>
      <c r="Q311" s="293">
        <f t="shared" si="283"/>
        <v>39506.547500000001</v>
      </c>
      <c r="R311" s="8">
        <f>+(O311-U311)^2</f>
        <v>3.7511526873165611E-3</v>
      </c>
      <c r="S311" s="116"/>
      <c r="T311" s="167"/>
      <c r="U311" s="58">
        <f>+C311-(C$7+F311*C$8)</f>
        <v>6.124665449897293E-2</v>
      </c>
      <c r="V311" s="116"/>
      <c r="W311" s="25"/>
      <c r="X311" s="252"/>
      <c r="Y311" s="41"/>
      <c r="Z311">
        <f t="shared" si="286"/>
        <v>29766.5</v>
      </c>
      <c r="AA311" s="246">
        <f t="shared" si="287"/>
        <v>-3.4324802264804003E-3</v>
      </c>
      <c r="AB311" s="247">
        <f t="shared" si="288"/>
        <v>3.4324802264804003E-3</v>
      </c>
      <c r="AC311" s="247">
        <f t="shared" si="289"/>
        <v>0</v>
      </c>
      <c r="AD311" s="248">
        <f t="shared" si="290"/>
        <v>0</v>
      </c>
      <c r="AH311">
        <f t="shared" si="291"/>
        <v>5.4567894542330176E-3</v>
      </c>
      <c r="AI311">
        <f t="shared" si="292"/>
        <v>0.52325197569137372</v>
      </c>
      <c r="AJ311">
        <f t="shared" si="293"/>
        <v>0.61762272965770826</v>
      </c>
      <c r="AK311">
        <f t="shared" si="294"/>
        <v>-0.11318710756009927</v>
      </c>
      <c r="AL311">
        <f t="shared" si="295"/>
        <v>-2.9084933648587539</v>
      </c>
      <c r="AM311">
        <f t="shared" si="296"/>
        <v>-8.5411496516536474</v>
      </c>
      <c r="AN311">
        <f t="shared" ref="AN311:AT320" si="315">$AU311+$AB$7*SIN(AO311)</f>
        <v>3.5366156187944533</v>
      </c>
      <c r="AO311">
        <f t="shared" si="315"/>
        <v>3.5388754930890594</v>
      </c>
      <c r="AP311">
        <f t="shared" si="315"/>
        <v>3.5338791805721588</v>
      </c>
      <c r="AQ311">
        <f t="shared" si="315"/>
        <v>3.5449394998719859</v>
      </c>
      <c r="AR311">
        <f t="shared" si="315"/>
        <v>3.5205228029824434</v>
      </c>
      <c r="AS311">
        <f t="shared" si="315"/>
        <v>3.5747699186775743</v>
      </c>
      <c r="AT311">
        <f t="shared" si="315"/>
        <v>3.4557848559724413</v>
      </c>
      <c r="AU311">
        <f t="shared" si="297"/>
        <v>3.7262035950749466</v>
      </c>
      <c r="AV311" s="246">
        <f t="shared" si="298"/>
        <v>-1.8668487077644811E-3</v>
      </c>
      <c r="AW311" s="247">
        <f t="shared" si="299"/>
        <v>-9999</v>
      </c>
      <c r="AX311" s="248">
        <f t="shared" si="300"/>
        <v>0</v>
      </c>
      <c r="AY311" s="247">
        <f t="shared" si="301"/>
        <v>-9999</v>
      </c>
      <c r="BA311">
        <f t="shared" si="302"/>
        <v>1.5656315187159192E-3</v>
      </c>
      <c r="BB311">
        <f t="shared" si="303"/>
        <v>1.0772662311654937</v>
      </c>
      <c r="BC311">
        <f t="shared" si="304"/>
        <v>0.56528224612397371</v>
      </c>
      <c r="BD311">
        <f t="shared" si="305"/>
        <v>-0.15142631713635682</v>
      </c>
      <c r="BE311">
        <f t="shared" si="306"/>
        <v>-1.0989773894447985</v>
      </c>
      <c r="BF311">
        <f t="shared" si="307"/>
        <v>-0.61240192978477614</v>
      </c>
      <c r="BG311">
        <f t="shared" ref="BG311:BM320" si="316">$BN311+$BB$7*SIN(BH311)</f>
        <v>5.3307676846415131</v>
      </c>
      <c r="BH311">
        <f t="shared" si="316"/>
        <v>5.3307678112518477</v>
      </c>
      <c r="BI311">
        <f t="shared" si="316"/>
        <v>5.330769095962526</v>
      </c>
      <c r="BJ311">
        <f t="shared" si="316"/>
        <v>5.3307821317460418</v>
      </c>
      <c r="BK311">
        <f t="shared" si="316"/>
        <v>5.3309143905540139</v>
      </c>
      <c r="BL311">
        <f t="shared" si="316"/>
        <v>5.3322548788546005</v>
      </c>
      <c r="BM311">
        <f t="shared" si="316"/>
        <v>5.3457021478524567</v>
      </c>
      <c r="BN311">
        <f t="shared" si="308"/>
        <v>5.4692869729522222</v>
      </c>
    </row>
    <row r="312" spans="1:66" ht="12.95" customHeight="1">
      <c r="A312" s="80" t="s">
        <v>147</v>
      </c>
      <c r="B312" s="76" t="s">
        <v>49</v>
      </c>
      <c r="C312" s="75">
        <v>54631.808199999999</v>
      </c>
      <c r="D312" s="75">
        <v>1E-4</v>
      </c>
      <c r="E312" s="58">
        <f t="shared" si="280"/>
        <v>30061.994655981656</v>
      </c>
      <c r="F312">
        <f t="shared" si="281"/>
        <v>30062</v>
      </c>
      <c r="G312">
        <f t="shared" ref="G312:G343" si="317">+C312-(C$7+F312*C$8)</f>
        <v>-1.9318739941809326E-3</v>
      </c>
      <c r="H312" s="116"/>
      <c r="I312" s="117"/>
      <c r="J312" s="117"/>
      <c r="K312" s="117">
        <f t="shared" ref="K312:K343" si="318">G312</f>
        <v>-1.9318739941809326E-3</v>
      </c>
      <c r="L312" s="116"/>
      <c r="M312" s="116"/>
      <c r="N312" s="118"/>
      <c r="O312" s="40"/>
      <c r="P312" s="116"/>
      <c r="Q312" s="293">
        <f t="shared" si="283"/>
        <v>39613.308199999999</v>
      </c>
      <c r="R312" s="8">
        <f t="shared" ref="R312:R343" si="319">+(O312-G312)^2</f>
        <v>3.7321371293925902E-6</v>
      </c>
      <c r="S312" s="116">
        <v>1</v>
      </c>
      <c r="T312" s="167">
        <f t="shared" ref="T312:T343" si="320">+S312*R312</f>
        <v>3.7321371293925902E-6</v>
      </c>
      <c r="V312" s="116"/>
      <c r="W312" s="25"/>
      <c r="X312" s="252"/>
      <c r="Y312" s="41"/>
      <c r="Z312">
        <f t="shared" si="286"/>
        <v>30062</v>
      </c>
      <c r="AA312" s="246">
        <f t="shared" si="287"/>
        <v>-3.8663823845776534E-3</v>
      </c>
      <c r="AB312" s="247">
        <f t="shared" si="288"/>
        <v>1.9345083903967207E-3</v>
      </c>
      <c r="AC312" s="247">
        <f t="shared" si="289"/>
        <v>-1.9318739941809326E-3</v>
      </c>
      <c r="AD312" s="248">
        <f t="shared" si="290"/>
        <v>3.7423227125153115E-6</v>
      </c>
      <c r="AH312">
        <f t="shared" si="291"/>
        <v>5.1456550646144525E-3</v>
      </c>
      <c r="AI312">
        <f t="shared" si="292"/>
        <v>0.52582241623131187</v>
      </c>
      <c r="AJ312">
        <f t="shared" si="293"/>
        <v>0.60039772583965301</v>
      </c>
      <c r="AK312">
        <f t="shared" si="294"/>
        <v>-0.12351363913061907</v>
      </c>
      <c r="AL312">
        <f t="shared" si="295"/>
        <v>-2.8867753133446263</v>
      </c>
      <c r="AM312">
        <f t="shared" si="296"/>
        <v>-7.8062438331125845</v>
      </c>
      <c r="AN312">
        <f t="shared" si="315"/>
        <v>3.5727099612490005</v>
      </c>
      <c r="AO312">
        <f t="shared" si="315"/>
        <v>3.5749135485130097</v>
      </c>
      <c r="AP312">
        <f t="shared" si="315"/>
        <v>3.5699641112402452</v>
      </c>
      <c r="AQ312">
        <f t="shared" si="315"/>
        <v>3.5810968719324223</v>
      </c>
      <c r="AR312">
        <f t="shared" si="315"/>
        <v>3.5561348380530244</v>
      </c>
      <c r="AS312">
        <f t="shared" si="315"/>
        <v>3.6125210960972245</v>
      </c>
      <c r="AT312">
        <f t="shared" si="315"/>
        <v>3.4870636298860389</v>
      </c>
      <c r="AU312">
        <f t="shared" si="297"/>
        <v>3.7784546294343873</v>
      </c>
      <c r="AV312" s="246">
        <f t="shared" si="298"/>
        <v>-2.1180398904929046E-3</v>
      </c>
      <c r="AW312" s="247">
        <f t="shared" si="299"/>
        <v>1.8616589631197198E-4</v>
      </c>
      <c r="AX312" s="248">
        <f t="shared" si="300"/>
        <v>3.46577409496399E-8</v>
      </c>
      <c r="AY312" s="247">
        <f t="shared" si="301"/>
        <v>-8.8258715528801348E-3</v>
      </c>
      <c r="BA312">
        <f t="shared" si="302"/>
        <v>1.748342494084749E-3</v>
      </c>
      <c r="BB312">
        <f t="shared" si="303"/>
        <v>1.0956359331997525</v>
      </c>
      <c r="BC312">
        <f t="shared" si="304"/>
        <v>0.66421307194195789</v>
      </c>
      <c r="BD312">
        <f t="shared" si="305"/>
        <v>-0.1405480995282842</v>
      </c>
      <c r="BE312">
        <f t="shared" si="306"/>
        <v>-0.97331212247075616</v>
      </c>
      <c r="BF312">
        <f t="shared" si="307"/>
        <v>-0.52910047912303737</v>
      </c>
      <c r="BG312">
        <f t="shared" si="316"/>
        <v>5.4447406541874797</v>
      </c>
      <c r="BH312">
        <f t="shared" si="316"/>
        <v>5.4447409146188424</v>
      </c>
      <c r="BI312">
        <f t="shared" si="316"/>
        <v>5.4447432058251328</v>
      </c>
      <c r="BJ312">
        <f t="shared" si="316"/>
        <v>5.4447633630007859</v>
      </c>
      <c r="BK312">
        <f t="shared" si="316"/>
        <v>5.444940678820724</v>
      </c>
      <c r="BL312">
        <f t="shared" si="316"/>
        <v>5.4464989629402671</v>
      </c>
      <c r="BM312">
        <f t="shared" si="316"/>
        <v>5.4600798396056982</v>
      </c>
      <c r="BN312">
        <f t="shared" si="308"/>
        <v>5.5711533187627271</v>
      </c>
    </row>
    <row r="313" spans="1:66" ht="12.95" customHeight="1">
      <c r="A313" s="80" t="s">
        <v>147</v>
      </c>
      <c r="B313" s="76" t="s">
        <v>45</v>
      </c>
      <c r="C313" s="75">
        <v>54658.7402</v>
      </c>
      <c r="D313" s="75">
        <v>1E-4</v>
      </c>
      <c r="E313" s="58">
        <f t="shared" si="280"/>
        <v>30136.4949091987</v>
      </c>
      <c r="F313">
        <f t="shared" si="281"/>
        <v>30136.5</v>
      </c>
      <c r="G313">
        <f t="shared" si="317"/>
        <v>-1.8403354988549836E-3</v>
      </c>
      <c r="H313" s="116"/>
      <c r="I313" s="117"/>
      <c r="J313" s="117"/>
      <c r="K313" s="117">
        <f t="shared" si="318"/>
        <v>-1.8403354988549836E-3</v>
      </c>
      <c r="L313" s="116"/>
      <c r="M313" s="116"/>
      <c r="N313" s="118"/>
      <c r="O313" s="40"/>
      <c r="P313" s="116"/>
      <c r="Q313" s="293">
        <f t="shared" si="283"/>
        <v>39640.2402</v>
      </c>
      <c r="R313" s="8">
        <f t="shared" si="319"/>
        <v>3.3868347483458213E-6</v>
      </c>
      <c r="S313" s="116">
        <v>1</v>
      </c>
      <c r="T313" s="167">
        <f t="shared" si="320"/>
        <v>3.3868347483458213E-6</v>
      </c>
      <c r="V313" s="116"/>
      <c r="W313" s="25"/>
      <c r="X313" s="252"/>
      <c r="Y313" s="41"/>
      <c r="Z313">
        <f t="shared" si="286"/>
        <v>30136.5</v>
      </c>
      <c r="AA313" s="246">
        <f t="shared" si="287"/>
        <v>-3.9770323196016031E-3</v>
      </c>
      <c r="AB313" s="247">
        <f t="shared" si="288"/>
        <v>2.1366968207466195E-3</v>
      </c>
      <c r="AC313" s="247">
        <f t="shared" si="289"/>
        <v>-1.8403354988549836E-3</v>
      </c>
      <c r="AD313" s="248">
        <f t="shared" si="290"/>
        <v>4.5654733037887113E-6</v>
      </c>
      <c r="AH313">
        <f t="shared" si="291"/>
        <v>5.0658714672510751E-3</v>
      </c>
      <c r="AI313">
        <f t="shared" si="292"/>
        <v>0.5265103092239114</v>
      </c>
      <c r="AJ313">
        <f t="shared" si="293"/>
        <v>0.59598139826371765</v>
      </c>
      <c r="AK313">
        <f t="shared" si="294"/>
        <v>-0.12612498851838985</v>
      </c>
      <c r="AL313">
        <f t="shared" si="295"/>
        <v>-2.8812642171011542</v>
      </c>
      <c r="AM313">
        <f t="shared" si="296"/>
        <v>-7.6391657362617318</v>
      </c>
      <c r="AN313">
        <f t="shared" si="315"/>
        <v>3.5818404534276862</v>
      </c>
      <c r="AO313">
        <f t="shared" si="315"/>
        <v>3.5840236476910015</v>
      </c>
      <c r="AP313">
        <f t="shared" si="315"/>
        <v>3.5790991610770146</v>
      </c>
      <c r="AQ313">
        <f t="shared" si="315"/>
        <v>3.5902233313317562</v>
      </c>
      <c r="AR313">
        <f t="shared" si="315"/>
        <v>3.5651759934552523</v>
      </c>
      <c r="AS313">
        <f t="shared" si="315"/>
        <v>3.6220071050895397</v>
      </c>
      <c r="AT313">
        <f t="shared" si="315"/>
        <v>3.4950728136706459</v>
      </c>
      <c r="AU313">
        <f t="shared" si="297"/>
        <v>3.7916279020563106</v>
      </c>
      <c r="AV313" s="246">
        <f t="shared" si="298"/>
        <v>-2.1856814285135034E-3</v>
      </c>
      <c r="AW313" s="247">
        <f t="shared" si="299"/>
        <v>3.4534592965851981E-4</v>
      </c>
      <c r="AX313" s="248">
        <f t="shared" si="300"/>
        <v>1.192638111317073E-7</v>
      </c>
      <c r="AY313" s="247">
        <f t="shared" si="301"/>
        <v>-8.6975578571941575E-3</v>
      </c>
      <c r="BA313">
        <f t="shared" si="302"/>
        <v>1.7913508910880997E-3</v>
      </c>
      <c r="BB313">
        <f t="shared" si="303"/>
        <v>1.1001315982424564</v>
      </c>
      <c r="BC313">
        <f t="shared" si="304"/>
        <v>0.68804311341279645</v>
      </c>
      <c r="BD313">
        <f t="shared" si="305"/>
        <v>-0.13738145083456971</v>
      </c>
      <c r="BE313">
        <f t="shared" si="306"/>
        <v>-0.94096383130464945</v>
      </c>
      <c r="BF313">
        <f t="shared" si="307"/>
        <v>-0.50857230967575684</v>
      </c>
      <c r="BG313">
        <f t="shared" si="316"/>
        <v>5.4737758117688085</v>
      </c>
      <c r="BH313">
        <f t="shared" si="316"/>
        <v>5.4737761147932398</v>
      </c>
      <c r="BI313">
        <f t="shared" si="316"/>
        <v>5.473778698394451</v>
      </c>
      <c r="BJ313">
        <f t="shared" si="316"/>
        <v>5.473800726021139</v>
      </c>
      <c r="BK313">
        <f t="shared" si="316"/>
        <v>5.4739885115581055</v>
      </c>
      <c r="BL313">
        <f t="shared" si="316"/>
        <v>5.4755878850880038</v>
      </c>
      <c r="BM313">
        <f t="shared" si="316"/>
        <v>5.4891033222613412</v>
      </c>
      <c r="BN313">
        <f t="shared" si="308"/>
        <v>5.5968353585694368</v>
      </c>
    </row>
    <row r="314" spans="1:66" ht="12.95" customHeight="1">
      <c r="A314" s="80" t="s">
        <v>147</v>
      </c>
      <c r="B314" s="76" t="s">
        <v>49</v>
      </c>
      <c r="C314" s="75">
        <v>54678.804100000001</v>
      </c>
      <c r="D314" s="75">
        <v>1E-4</v>
      </c>
      <c r="E314" s="58">
        <f t="shared" si="280"/>
        <v>30191.996380701803</v>
      </c>
      <c r="F314">
        <f t="shared" si="281"/>
        <v>30192</v>
      </c>
      <c r="G314">
        <f t="shared" si="317"/>
        <v>-1.3083839949104004E-3</v>
      </c>
      <c r="H314" s="116"/>
      <c r="I314" s="117"/>
      <c r="J314" s="117"/>
      <c r="K314" s="117">
        <f t="shared" si="318"/>
        <v>-1.3083839949104004E-3</v>
      </c>
      <c r="L314" s="116"/>
      <c r="M314" s="116"/>
      <c r="N314" s="118"/>
      <c r="O314" s="40"/>
      <c r="P314" s="116"/>
      <c r="Q314" s="293">
        <f t="shared" si="283"/>
        <v>39660.304100000001</v>
      </c>
      <c r="R314" s="8">
        <f t="shared" si="319"/>
        <v>1.7118686781376985E-6</v>
      </c>
      <c r="S314" s="116">
        <v>1</v>
      </c>
      <c r="T314" s="167">
        <f t="shared" si="320"/>
        <v>1.7118686781376985E-6</v>
      </c>
      <c r="V314" s="116"/>
      <c r="W314" s="25"/>
      <c r="X314" s="252"/>
      <c r="Y314" s="41"/>
      <c r="Z314">
        <f t="shared" si="286"/>
        <v>30192</v>
      </c>
      <c r="AA314" s="246">
        <f t="shared" si="287"/>
        <v>-4.0597883962828502E-3</v>
      </c>
      <c r="AB314" s="247">
        <f t="shared" si="288"/>
        <v>2.7514044013724499E-3</v>
      </c>
      <c r="AC314" s="247">
        <f t="shared" si="289"/>
        <v>-1.3083839949104004E-3</v>
      </c>
      <c r="AD314" s="248">
        <f t="shared" si="290"/>
        <v>7.5702261798916895E-6</v>
      </c>
      <c r="AH314">
        <f t="shared" si="291"/>
        <v>5.0060874585126838E-3</v>
      </c>
      <c r="AI314">
        <f t="shared" si="292"/>
        <v>0.52703336304810211</v>
      </c>
      <c r="AJ314">
        <f t="shared" si="293"/>
        <v>0.59267175904836755</v>
      </c>
      <c r="AK314">
        <f t="shared" si="294"/>
        <v>-0.12807248076933492</v>
      </c>
      <c r="AL314">
        <f t="shared" si="295"/>
        <v>-2.8771488882785983</v>
      </c>
      <c r="AM314">
        <f t="shared" si="296"/>
        <v>-7.5189192179875892</v>
      </c>
      <c r="AN314">
        <f t="shared" si="315"/>
        <v>3.5886506681172352</v>
      </c>
      <c r="AO314">
        <f t="shared" si="315"/>
        <v>3.5908171484316784</v>
      </c>
      <c r="AP314">
        <f t="shared" si="315"/>
        <v>3.585914545313003</v>
      </c>
      <c r="AQ314">
        <f t="shared" si="315"/>
        <v>3.5970254381071598</v>
      </c>
      <c r="AR314">
        <f t="shared" si="315"/>
        <v>3.5719281510760816</v>
      </c>
      <c r="AS314">
        <f t="shared" si="315"/>
        <v>3.6290656027075276</v>
      </c>
      <c r="AT314">
        <f t="shared" si="315"/>
        <v>3.5010727864246629</v>
      </c>
      <c r="AU314">
        <f t="shared" si="297"/>
        <v>3.8014415481035151</v>
      </c>
      <c r="AV314" s="246">
        <f t="shared" si="298"/>
        <v>-2.2372684763191028E-3</v>
      </c>
      <c r="AW314" s="247">
        <f t="shared" si="299"/>
        <v>9.2888448140870244E-4</v>
      </c>
      <c r="AX314" s="248">
        <f t="shared" si="300"/>
        <v>8.6282637980191404E-7</v>
      </c>
      <c r="AY314" s="247">
        <f t="shared" si="301"/>
        <v>-8.1369913733868315E-3</v>
      </c>
      <c r="BA314">
        <f t="shared" si="302"/>
        <v>1.8225199199637472E-3</v>
      </c>
      <c r="BB314">
        <f t="shared" si="303"/>
        <v>1.1034360022975884</v>
      </c>
      <c r="BC314">
        <f t="shared" si="304"/>
        <v>0.7054506163204789</v>
      </c>
      <c r="BD314">
        <f t="shared" si="305"/>
        <v>-0.13491105747377899</v>
      </c>
      <c r="BE314">
        <f t="shared" si="306"/>
        <v>-0.9166940349994559</v>
      </c>
      <c r="BF314">
        <f t="shared" si="307"/>
        <v>-0.49339171265000925</v>
      </c>
      <c r="BG314">
        <f t="shared" si="316"/>
        <v>5.4954828255480663</v>
      </c>
      <c r="BH314">
        <f t="shared" si="316"/>
        <v>5.4954831622884557</v>
      </c>
      <c r="BI314">
        <f t="shared" si="316"/>
        <v>5.4954859700717709</v>
      </c>
      <c r="BJ314">
        <f t="shared" si="316"/>
        <v>5.4955093814105034</v>
      </c>
      <c r="BK314">
        <f t="shared" si="316"/>
        <v>5.4957045640691495</v>
      </c>
      <c r="BL314">
        <f t="shared" si="316"/>
        <v>5.4973303354547847</v>
      </c>
      <c r="BM314">
        <f t="shared" si="316"/>
        <v>5.5107711485733715</v>
      </c>
      <c r="BN314">
        <f t="shared" si="308"/>
        <v>5.6159676164120196</v>
      </c>
    </row>
    <row r="315" spans="1:66" ht="12.95" customHeight="1">
      <c r="A315" s="80" t="s">
        <v>147</v>
      </c>
      <c r="B315" s="76" t="s">
        <v>49</v>
      </c>
      <c r="C315" s="75">
        <v>54710.614300000001</v>
      </c>
      <c r="D315" s="75">
        <v>2.9999999999999997E-4</v>
      </c>
      <c r="E315" s="58">
        <f t="shared" si="280"/>
        <v>30279.990883705101</v>
      </c>
      <c r="F315">
        <f t="shared" si="281"/>
        <v>30280</v>
      </c>
      <c r="G315">
        <f t="shared" si="317"/>
        <v>-3.2955599963315763E-3</v>
      </c>
      <c r="H315" s="116"/>
      <c r="I315" s="117"/>
      <c r="J315" s="117"/>
      <c r="K315" s="117">
        <f t="shared" si="318"/>
        <v>-3.2955599963315763E-3</v>
      </c>
      <c r="L315" s="116"/>
      <c r="M315" s="116"/>
      <c r="N315" s="118"/>
      <c r="O315" s="40"/>
      <c r="P315" s="116"/>
      <c r="Q315" s="293">
        <f t="shared" si="283"/>
        <v>39692.114300000001</v>
      </c>
      <c r="R315" s="8">
        <f t="shared" si="319"/>
        <v>1.0860715689420978E-5</v>
      </c>
      <c r="S315" s="116">
        <v>1</v>
      </c>
      <c r="T315" s="167">
        <f t="shared" si="320"/>
        <v>1.0860715689420978E-5</v>
      </c>
      <c r="W315" s="25"/>
      <c r="X315" s="252"/>
      <c r="Y315" s="41"/>
      <c r="Z315">
        <f t="shared" si="286"/>
        <v>30280</v>
      </c>
      <c r="AA315" s="246">
        <f t="shared" si="287"/>
        <v>-4.1915720415395723E-3</v>
      </c>
      <c r="AB315" s="247">
        <f t="shared" si="288"/>
        <v>8.9601204520799605E-4</v>
      </c>
      <c r="AC315" s="247">
        <f t="shared" si="289"/>
        <v>-3.2955599963315763E-3</v>
      </c>
      <c r="AD315" s="248">
        <f t="shared" si="290"/>
        <v>8.0283758515781593E-7</v>
      </c>
      <c r="AH315">
        <f t="shared" si="291"/>
        <v>4.910688931439579E-3</v>
      </c>
      <c r="AI315">
        <f t="shared" si="292"/>
        <v>0.52788141283423196</v>
      </c>
      <c r="AJ315">
        <f t="shared" si="293"/>
        <v>0.58738937647157019</v>
      </c>
      <c r="AK315">
        <f t="shared" si="294"/>
        <v>-0.13116417061301081</v>
      </c>
      <c r="AL315">
        <f t="shared" si="295"/>
        <v>-2.8706062427348016</v>
      </c>
      <c r="AM315">
        <f t="shared" si="296"/>
        <v>-7.3352241139420604</v>
      </c>
      <c r="AN315">
        <f t="shared" si="315"/>
        <v>3.5994636560039286</v>
      </c>
      <c r="AO315">
        <f t="shared" si="315"/>
        <v>3.6016010701171441</v>
      </c>
      <c r="AP315">
        <f t="shared" si="315"/>
        <v>3.5967387913654187</v>
      </c>
      <c r="AQ315">
        <f t="shared" si="315"/>
        <v>3.6078167588000123</v>
      </c>
      <c r="AR315">
        <f t="shared" si="315"/>
        <v>3.5826639747346349</v>
      </c>
      <c r="AS315">
        <f t="shared" si="315"/>
        <v>3.6402430484594883</v>
      </c>
      <c r="AT315">
        <f t="shared" si="315"/>
        <v>3.5106456994154409</v>
      </c>
      <c r="AU315">
        <f t="shared" si="297"/>
        <v>3.8170019238180015</v>
      </c>
      <c r="AV315" s="246">
        <f t="shared" si="298"/>
        <v>-2.3212180258161052E-3</v>
      </c>
      <c r="AW315" s="247">
        <f t="shared" si="299"/>
        <v>-9.7434197051547104E-4</v>
      </c>
      <c r="AX315" s="248">
        <f t="shared" si="300"/>
        <v>9.4934227550797105E-7</v>
      </c>
      <c r="AY315" s="247">
        <f t="shared" si="301"/>
        <v>-1.0076602943494621E-2</v>
      </c>
      <c r="BA315">
        <f t="shared" si="302"/>
        <v>1.8703540157234671E-3</v>
      </c>
      <c r="BB315">
        <f t="shared" si="303"/>
        <v>1.1085885430404949</v>
      </c>
      <c r="BC315">
        <f t="shared" si="304"/>
        <v>0.73239781191473474</v>
      </c>
      <c r="BD315">
        <f t="shared" si="305"/>
        <v>-0.13079957308929779</v>
      </c>
      <c r="BE315">
        <f t="shared" si="306"/>
        <v>-0.87791579690417876</v>
      </c>
      <c r="BF315">
        <f t="shared" si="307"/>
        <v>-0.46950808407898187</v>
      </c>
      <c r="BG315">
        <f t="shared" si="316"/>
        <v>5.5300334317917805</v>
      </c>
      <c r="BH315">
        <f t="shared" si="316"/>
        <v>5.5300338249187782</v>
      </c>
      <c r="BI315">
        <f t="shared" si="316"/>
        <v>5.5300369947485528</v>
      </c>
      <c r="BJ315">
        <f t="shared" si="316"/>
        <v>5.5300625531191479</v>
      </c>
      <c r="BK315">
        <f t="shared" si="316"/>
        <v>5.5302686081595969</v>
      </c>
      <c r="BL315">
        <f t="shared" si="316"/>
        <v>5.5319284013748051</v>
      </c>
      <c r="BM315">
        <f t="shared" si="316"/>
        <v>5.54520589466137</v>
      </c>
      <c r="BN315">
        <f t="shared" si="308"/>
        <v>5.6463034486669246</v>
      </c>
    </row>
    <row r="316" spans="1:66" ht="12.95" customHeight="1">
      <c r="A316" s="80" t="s">
        <v>148</v>
      </c>
      <c r="B316" s="76" t="s">
        <v>49</v>
      </c>
      <c r="C316" s="75">
        <v>54728.690300000002</v>
      </c>
      <c r="D316" s="75">
        <v>1E-4</v>
      </c>
      <c r="E316" s="58">
        <f t="shared" si="280"/>
        <v>30329.993355751416</v>
      </c>
      <c r="F316">
        <f t="shared" si="281"/>
        <v>30330</v>
      </c>
      <c r="G316">
        <f t="shared" si="317"/>
        <v>-2.4019099946599454E-3</v>
      </c>
      <c r="H316" s="116"/>
      <c r="I316" s="117"/>
      <c r="J316" s="117"/>
      <c r="K316" s="117">
        <f t="shared" si="318"/>
        <v>-2.4019099946599454E-3</v>
      </c>
      <c r="L316" s="116"/>
      <c r="M316" s="116"/>
      <c r="N316" s="118"/>
      <c r="O316" s="40"/>
      <c r="P316" s="116"/>
      <c r="Q316" s="293">
        <f t="shared" si="283"/>
        <v>39710.190300000002</v>
      </c>
      <c r="R316" s="8">
        <f t="shared" si="319"/>
        <v>5.7691716224473388E-6</v>
      </c>
      <c r="S316" s="116">
        <v>1</v>
      </c>
      <c r="T316" s="167">
        <f t="shared" si="320"/>
        <v>5.7691716224473388E-6</v>
      </c>
      <c r="V316" s="116"/>
      <c r="W316" s="25"/>
      <c r="X316" s="252"/>
      <c r="Y316" s="41"/>
      <c r="Z316">
        <f t="shared" si="286"/>
        <v>30330</v>
      </c>
      <c r="AA316" s="246">
        <f t="shared" si="287"/>
        <v>-4.2667573190899146E-3</v>
      </c>
      <c r="AB316" s="247">
        <f t="shared" si="288"/>
        <v>1.8648473244299692E-3</v>
      </c>
      <c r="AC316" s="247">
        <f t="shared" si="289"/>
        <v>-2.4019099946599454E-3</v>
      </c>
      <c r="AD316" s="248">
        <f t="shared" si="290"/>
        <v>3.4776555434336148E-6</v>
      </c>
      <c r="AH316">
        <f t="shared" si="291"/>
        <v>4.8561556730376031E-3</v>
      </c>
      <c r="AI316">
        <f t="shared" si="292"/>
        <v>0.5283735564620281</v>
      </c>
      <c r="AJ316">
        <f t="shared" si="293"/>
        <v>0.58436892289513753</v>
      </c>
      <c r="AK316">
        <f t="shared" si="294"/>
        <v>-0.13292290154719077</v>
      </c>
      <c r="AL316">
        <f t="shared" si="295"/>
        <v>-2.8668791155107876</v>
      </c>
      <c r="AM316">
        <f t="shared" si="296"/>
        <v>-7.2344677429161557</v>
      </c>
      <c r="AN316">
        <f t="shared" si="315"/>
        <v>3.6056156251808411</v>
      </c>
      <c r="AO316">
        <f t="shared" si="315"/>
        <v>3.6077351726666653</v>
      </c>
      <c r="AP316">
        <f t="shared" si="315"/>
        <v>3.6028988066236729</v>
      </c>
      <c r="AQ316">
        <f t="shared" si="315"/>
        <v>3.6139516665210092</v>
      </c>
      <c r="AR316">
        <f t="shared" si="315"/>
        <v>3.5887802398971371</v>
      </c>
      <c r="AS316">
        <f t="shared" si="315"/>
        <v>3.6465860327114359</v>
      </c>
      <c r="AT316">
        <f t="shared" si="315"/>
        <v>3.5161178077607058</v>
      </c>
      <c r="AU316">
        <f t="shared" si="297"/>
        <v>3.8258430463830506</v>
      </c>
      <c r="AV316" s="246">
        <f t="shared" si="298"/>
        <v>-2.3701223013000714E-3</v>
      </c>
      <c r="AW316" s="247">
        <f t="shared" si="299"/>
        <v>-3.1787693359873991E-5</v>
      </c>
      <c r="AX316" s="248">
        <f t="shared" si="300"/>
        <v>1.0104574491413771E-9</v>
      </c>
      <c r="AY316" s="247">
        <f t="shared" si="301"/>
        <v>-9.1547006854873908E-3</v>
      </c>
      <c r="BA316">
        <f t="shared" si="302"/>
        <v>1.896635017789843E-3</v>
      </c>
      <c r="BB316">
        <f t="shared" si="303"/>
        <v>1.1114644052279976</v>
      </c>
      <c r="BC316">
        <f t="shared" si="304"/>
        <v>0.74732694868107008</v>
      </c>
      <c r="BD316">
        <f t="shared" si="305"/>
        <v>-0.12835765020897172</v>
      </c>
      <c r="BE316">
        <f t="shared" si="306"/>
        <v>-0.85572275044185664</v>
      </c>
      <c r="BF316">
        <f t="shared" si="307"/>
        <v>-0.45603510719231721</v>
      </c>
      <c r="BG316">
        <f t="shared" si="316"/>
        <v>5.5497356007273533</v>
      </c>
      <c r="BH316">
        <f t="shared" si="316"/>
        <v>5.5497360271597085</v>
      </c>
      <c r="BI316">
        <f t="shared" si="316"/>
        <v>5.549739403824038</v>
      </c>
      <c r="BJ316">
        <f t="shared" si="316"/>
        <v>5.5497661412588659</v>
      </c>
      <c r="BK316">
        <f t="shared" si="316"/>
        <v>5.5499778334993888</v>
      </c>
      <c r="BL316">
        <f t="shared" si="316"/>
        <v>5.5516524737265565</v>
      </c>
      <c r="BM316">
        <f t="shared" si="316"/>
        <v>5.5648127818117645</v>
      </c>
      <c r="BN316">
        <f t="shared" si="308"/>
        <v>5.6635397169935757</v>
      </c>
    </row>
    <row r="317" spans="1:66" ht="12.95" customHeight="1">
      <c r="A317" s="80" t="s">
        <v>149</v>
      </c>
      <c r="B317" s="76" t="s">
        <v>45</v>
      </c>
      <c r="C317" s="75">
        <v>55022.771000000001</v>
      </c>
      <c r="D317" s="75">
        <v>1E-4</v>
      </c>
      <c r="E317" s="58">
        <f t="shared" si="280"/>
        <v>31143.489814100052</v>
      </c>
      <c r="F317">
        <f t="shared" si="281"/>
        <v>31143.5</v>
      </c>
      <c r="G317">
        <f t="shared" si="317"/>
        <v>-3.6822244946961291E-3</v>
      </c>
      <c r="H317" s="116"/>
      <c r="I317" s="117"/>
      <c r="J317" s="117"/>
      <c r="K317" s="117">
        <f t="shared" si="318"/>
        <v>-3.6822244946961291E-3</v>
      </c>
      <c r="L317" s="116"/>
      <c r="M317" s="116"/>
      <c r="N317" s="118"/>
      <c r="O317" s="40"/>
      <c r="P317" s="116"/>
      <c r="Q317" s="293">
        <f t="shared" si="283"/>
        <v>40004.271000000001</v>
      </c>
      <c r="R317" s="8">
        <f t="shared" si="319"/>
        <v>1.3558777229340164E-5</v>
      </c>
      <c r="S317" s="116">
        <v>1</v>
      </c>
      <c r="T317" s="167">
        <f t="shared" si="320"/>
        <v>1.3558777229340164E-5</v>
      </c>
      <c r="V317" s="116"/>
      <c r="W317" s="25"/>
      <c r="X317" s="252"/>
      <c r="Y317" s="41"/>
      <c r="Z317">
        <f t="shared" si="286"/>
        <v>31143.5</v>
      </c>
      <c r="AA317" s="246">
        <f t="shared" si="287"/>
        <v>-5.5206202959305695E-3</v>
      </c>
      <c r="AB317" s="247">
        <f t="shared" si="288"/>
        <v>1.8383958012344404E-3</v>
      </c>
      <c r="AC317" s="247">
        <f t="shared" si="289"/>
        <v>-3.6822244946961291E-3</v>
      </c>
      <c r="AD317" s="248">
        <f t="shared" si="290"/>
        <v>3.37969912199642E-6</v>
      </c>
      <c r="AH317">
        <f t="shared" si="291"/>
        <v>3.9361281687001126E-3</v>
      </c>
      <c r="AI317">
        <f t="shared" si="292"/>
        <v>0.53747139216423978</v>
      </c>
      <c r="AJ317">
        <f t="shared" si="293"/>
        <v>0.53319760051327914</v>
      </c>
      <c r="AK317">
        <f t="shared" si="294"/>
        <v>-0.16176305800000645</v>
      </c>
      <c r="AL317">
        <f t="shared" si="295"/>
        <v>-2.8051527484966883</v>
      </c>
      <c r="AM317">
        <f t="shared" si="296"/>
        <v>-5.8884186514063162</v>
      </c>
      <c r="AN317">
        <f t="shared" si="315"/>
        <v>3.7066144640426013</v>
      </c>
      <c r="AO317">
        <f t="shared" si="315"/>
        <v>3.7083331323178137</v>
      </c>
      <c r="AP317">
        <f t="shared" si="315"/>
        <v>3.7041811190246188</v>
      </c>
      <c r="AQ317">
        <f t="shared" si="315"/>
        <v>3.7142305343410049</v>
      </c>
      <c r="AR317">
        <f t="shared" si="315"/>
        <v>3.6900154705705583</v>
      </c>
      <c r="AS317">
        <f t="shared" si="315"/>
        <v>3.7490243762880939</v>
      </c>
      <c r="AT317">
        <f t="shared" si="315"/>
        <v>3.6087322057574371</v>
      </c>
      <c r="AU317">
        <f t="shared" si="297"/>
        <v>3.9696881105164001</v>
      </c>
      <c r="AV317" s="246">
        <f t="shared" si="298"/>
        <v>-3.3019819022099854E-3</v>
      </c>
      <c r="AW317" s="247">
        <f t="shared" si="299"/>
        <v>-3.8024259248614373E-4</v>
      </c>
      <c r="AX317" s="248">
        <f t="shared" si="300"/>
        <v>1.4458442914058358E-7</v>
      </c>
      <c r="AY317" s="247">
        <f t="shared" si="301"/>
        <v>-9.8369910571168249E-3</v>
      </c>
      <c r="BA317">
        <f t="shared" si="302"/>
        <v>2.2186383937205841E-3</v>
      </c>
      <c r="BB317">
        <f t="shared" si="303"/>
        <v>1.1508002472612502</v>
      </c>
      <c r="BC317">
        <f t="shared" si="304"/>
        <v>0.93906303127592905</v>
      </c>
      <c r="BD317">
        <f t="shared" si="305"/>
        <v>-7.8481115091121309E-2</v>
      </c>
      <c r="BE317">
        <f t="shared" si="306"/>
        <v>-0.47985845157675916</v>
      </c>
      <c r="BF317">
        <f t="shared" si="307"/>
        <v>-0.2446416913987246</v>
      </c>
      <c r="BG317">
        <f t="shared" si="316"/>
        <v>5.8767696124651279</v>
      </c>
      <c r="BH317">
        <f t="shared" si="316"/>
        <v>5.8767704481324632</v>
      </c>
      <c r="BI317">
        <f t="shared" si="316"/>
        <v>5.8767757997373575</v>
      </c>
      <c r="BJ317">
        <f t="shared" si="316"/>
        <v>5.8768100710670534</v>
      </c>
      <c r="BK317">
        <f t="shared" si="316"/>
        <v>5.8770295304540623</v>
      </c>
      <c r="BL317">
        <f t="shared" si="316"/>
        <v>5.8784343671314971</v>
      </c>
      <c r="BM317">
        <f t="shared" si="316"/>
        <v>5.887407385440925</v>
      </c>
      <c r="BN317">
        <f t="shared" si="308"/>
        <v>5.9439738026681823</v>
      </c>
    </row>
    <row r="318" spans="1:66" ht="12.95" customHeight="1">
      <c r="A318" s="82" t="s">
        <v>143</v>
      </c>
      <c r="B318" s="79" t="s">
        <v>49</v>
      </c>
      <c r="C318" s="82">
        <v>55033.4355</v>
      </c>
      <c r="D318" s="82">
        <v>1E-4</v>
      </c>
      <c r="E318" s="58">
        <f t="shared" si="280"/>
        <v>31172.990332087316</v>
      </c>
      <c r="F318">
        <f t="shared" si="281"/>
        <v>31173</v>
      </c>
      <c r="G318">
        <f t="shared" si="317"/>
        <v>-3.4949710025102831E-3</v>
      </c>
      <c r="H318" s="116"/>
      <c r="I318" s="117"/>
      <c r="J318" s="117"/>
      <c r="K318" s="117">
        <f t="shared" si="318"/>
        <v>-3.4949710025102831E-3</v>
      </c>
      <c r="L318" s="116"/>
      <c r="M318" s="116"/>
      <c r="N318" s="118"/>
      <c r="O318" s="40"/>
      <c r="P318" s="116"/>
      <c r="Q318" s="293">
        <f t="shared" si="283"/>
        <v>40014.9355</v>
      </c>
      <c r="R318" s="8">
        <f t="shared" si="319"/>
        <v>1.2214822308387734E-5</v>
      </c>
      <c r="S318" s="116">
        <v>1</v>
      </c>
      <c r="T318" s="167">
        <f t="shared" si="320"/>
        <v>1.2214822308387734E-5</v>
      </c>
      <c r="W318" s="25"/>
      <c r="X318" s="252"/>
      <c r="Y318" s="41"/>
      <c r="Z318">
        <f t="shared" si="286"/>
        <v>31173</v>
      </c>
      <c r="AA318" s="246">
        <f t="shared" si="287"/>
        <v>-5.5671456770983955E-3</v>
      </c>
      <c r="AB318" s="247">
        <f t="shared" si="288"/>
        <v>2.0721746745881123E-3</v>
      </c>
      <c r="AC318" s="247">
        <f t="shared" si="289"/>
        <v>-3.4949710025102831E-3</v>
      </c>
      <c r="AD318" s="248">
        <f t="shared" si="290"/>
        <v>4.2939078820043496E-6</v>
      </c>
      <c r="AH318">
        <f t="shared" si="291"/>
        <v>3.9016317589857324E-3</v>
      </c>
      <c r="AI318">
        <f t="shared" si="292"/>
        <v>0.53784144612666673</v>
      </c>
      <c r="AJ318">
        <f t="shared" si="293"/>
        <v>0.53126718932794337</v>
      </c>
      <c r="AK318">
        <f t="shared" si="294"/>
        <v>-0.16281729355848296</v>
      </c>
      <c r="AL318">
        <f t="shared" si="295"/>
        <v>-2.8028725500785474</v>
      </c>
      <c r="AM318">
        <f t="shared" si="296"/>
        <v>-5.8480185554203681</v>
      </c>
      <c r="AN318">
        <f t="shared" si="315"/>
        <v>3.7103114364227343</v>
      </c>
      <c r="AO318">
        <f t="shared" si="315"/>
        <v>3.712012635728462</v>
      </c>
      <c r="AP318">
        <f t="shared" si="315"/>
        <v>3.7078931521492442</v>
      </c>
      <c r="AQ318">
        <f t="shared" si="315"/>
        <v>3.7178873794442153</v>
      </c>
      <c r="AR318">
        <f t="shared" si="315"/>
        <v>3.6937491477588185</v>
      </c>
      <c r="AS318">
        <f t="shared" si="315"/>
        <v>3.7527139566678196</v>
      </c>
      <c r="AT318">
        <f t="shared" si="315"/>
        <v>3.6122248363031342</v>
      </c>
      <c r="AU318">
        <f t="shared" si="297"/>
        <v>3.974904372829779</v>
      </c>
      <c r="AV318" s="246">
        <f t="shared" si="298"/>
        <v>-3.3409964448573113E-3</v>
      </c>
      <c r="AW318" s="247">
        <f t="shared" si="299"/>
        <v>-1.5397455765297184E-4</v>
      </c>
      <c r="AX318" s="248">
        <f t="shared" si="300"/>
        <v>2.370816440442835E-8</v>
      </c>
      <c r="AY318" s="247">
        <f t="shared" si="301"/>
        <v>-9.6227519937371001E-3</v>
      </c>
      <c r="BA318">
        <f t="shared" si="302"/>
        <v>2.2261492322410842E-3</v>
      </c>
      <c r="BB318">
        <f t="shared" si="303"/>
        <v>1.1518907968464824</v>
      </c>
      <c r="BC318">
        <f t="shared" si="304"/>
        <v>0.94381196845502913</v>
      </c>
      <c r="BD318">
        <f t="shared" si="305"/>
        <v>-7.6349104993710309E-2</v>
      </c>
      <c r="BE318">
        <f t="shared" si="306"/>
        <v>-0.46577164667917004</v>
      </c>
      <c r="BF318">
        <f t="shared" si="307"/>
        <v>-0.23718946220796444</v>
      </c>
      <c r="BG318">
        <f t="shared" si="316"/>
        <v>5.8888265743760186</v>
      </c>
      <c r="BH318">
        <f t="shared" si="316"/>
        <v>5.8888274102245788</v>
      </c>
      <c r="BI318">
        <f t="shared" si="316"/>
        <v>5.8888327357437893</v>
      </c>
      <c r="BJ318">
        <f t="shared" si="316"/>
        <v>5.8888666664395819</v>
      </c>
      <c r="BK318">
        <f t="shared" si="316"/>
        <v>5.8890828392059689</v>
      </c>
      <c r="BL318">
        <f t="shared" si="316"/>
        <v>5.8904596222168353</v>
      </c>
      <c r="BM318">
        <f t="shared" si="316"/>
        <v>5.8992099667796198</v>
      </c>
      <c r="BN318">
        <f t="shared" si="308"/>
        <v>5.954143200980905</v>
      </c>
    </row>
    <row r="319" spans="1:66" ht="12.95" customHeight="1">
      <c r="A319" s="80" t="s">
        <v>149</v>
      </c>
      <c r="B319" s="76" t="s">
        <v>45</v>
      </c>
      <c r="C319" s="75">
        <v>55044.821900000003</v>
      </c>
      <c r="D319" s="75">
        <v>4.0000000000000002E-4</v>
      </c>
      <c r="E319" s="58">
        <f t="shared" si="280"/>
        <v>31204.487795448033</v>
      </c>
      <c r="F319">
        <f t="shared" si="281"/>
        <v>31204.5</v>
      </c>
      <c r="G319">
        <f t="shared" si="317"/>
        <v>-4.4119714948465116E-3</v>
      </c>
      <c r="H319" s="116"/>
      <c r="I319" s="117"/>
      <c r="J319" s="117"/>
      <c r="K319" s="117">
        <f t="shared" si="318"/>
        <v>-4.4119714948465116E-3</v>
      </c>
      <c r="L319" s="116"/>
      <c r="M319" s="116"/>
      <c r="N319" s="118"/>
      <c r="O319" s="40"/>
      <c r="P319" s="116"/>
      <c r="Q319" s="293">
        <f t="shared" si="283"/>
        <v>40026.321900000003</v>
      </c>
      <c r="R319" s="8">
        <f t="shared" si="319"/>
        <v>1.9465492471338162E-5</v>
      </c>
      <c r="S319" s="116">
        <v>1</v>
      </c>
      <c r="T319" s="167">
        <f t="shared" si="320"/>
        <v>1.9465492471338162E-5</v>
      </c>
      <c r="V319" s="116"/>
      <c r="W319" s="25"/>
      <c r="X319" s="252"/>
      <c r="Y319" s="41"/>
      <c r="Z319">
        <f t="shared" si="286"/>
        <v>31204.5</v>
      </c>
      <c r="AA319" s="246">
        <f t="shared" si="287"/>
        <v>-5.6169048613859355E-3</v>
      </c>
      <c r="AB319" s="247">
        <f t="shared" si="288"/>
        <v>1.2049333665394239E-3</v>
      </c>
      <c r="AC319" s="247">
        <f t="shared" si="289"/>
        <v>-4.4119714948465116E-3</v>
      </c>
      <c r="AD319" s="248">
        <f t="shared" si="290"/>
        <v>1.4518644178000296E-6</v>
      </c>
      <c r="AH319">
        <f t="shared" si="291"/>
        <v>3.8647111259515082E-3</v>
      </c>
      <c r="AI319">
        <f t="shared" si="292"/>
        <v>0.53823981447679603</v>
      </c>
      <c r="AJ319">
        <f t="shared" si="293"/>
        <v>0.52919988672759577</v>
      </c>
      <c r="AK319">
        <f t="shared" si="294"/>
        <v>-0.16394368260343634</v>
      </c>
      <c r="AL319">
        <f t="shared" si="295"/>
        <v>-2.8004342653271519</v>
      </c>
      <c r="AM319">
        <f t="shared" si="296"/>
        <v>-5.8054093357498777</v>
      </c>
      <c r="AN319">
        <f t="shared" si="315"/>
        <v>3.7142618974048656</v>
      </c>
      <c r="AO319">
        <f t="shared" si="315"/>
        <v>3.7159442925459958</v>
      </c>
      <c r="AP319">
        <f t="shared" si="315"/>
        <v>3.7118600103314519</v>
      </c>
      <c r="AQ319">
        <f t="shared" si="315"/>
        <v>3.7217940511005216</v>
      </c>
      <c r="AR319">
        <f t="shared" si="315"/>
        <v>3.6977408845084105</v>
      </c>
      <c r="AS319">
        <f t="shared" si="315"/>
        <v>3.7566519214274168</v>
      </c>
      <c r="AT319">
        <f t="shared" si="315"/>
        <v>3.6159651510246249</v>
      </c>
      <c r="AU319">
        <f t="shared" si="297"/>
        <v>3.98047428004576</v>
      </c>
      <c r="AV319" s="246">
        <f t="shared" si="298"/>
        <v>-3.3830856491365168E-3</v>
      </c>
      <c r="AW319" s="247">
        <f t="shared" si="299"/>
        <v>-1.0288858457099949E-3</v>
      </c>
      <c r="AX319" s="248">
        <f t="shared" si="300"/>
        <v>1.0586060835023713E-6</v>
      </c>
      <c r="AY319" s="247">
        <f t="shared" si="301"/>
        <v>-1.0510501833047439E-2</v>
      </c>
      <c r="BA319">
        <f t="shared" si="302"/>
        <v>2.2338192122494187E-3</v>
      </c>
      <c r="BB319">
        <f t="shared" si="303"/>
        <v>1.1530241552076104</v>
      </c>
      <c r="BC319">
        <f t="shared" si="304"/>
        <v>0.94868527859249485</v>
      </c>
      <c r="BD319">
        <f t="shared" si="305"/>
        <v>-7.4051387043033851E-2</v>
      </c>
      <c r="BE319">
        <f t="shared" si="306"/>
        <v>-0.45070072644733539</v>
      </c>
      <c r="BF319">
        <f t="shared" si="307"/>
        <v>-0.22924411642045905</v>
      </c>
      <c r="BG319">
        <f t="shared" si="316"/>
        <v>5.9017133950825293</v>
      </c>
      <c r="BH319">
        <f t="shared" si="316"/>
        <v>5.9017142293219775</v>
      </c>
      <c r="BI319">
        <f t="shared" si="316"/>
        <v>5.9017195166731344</v>
      </c>
      <c r="BJ319">
        <f t="shared" si="316"/>
        <v>5.9017530272734895</v>
      </c>
      <c r="BK319">
        <f t="shared" si="316"/>
        <v>5.9019654029869546</v>
      </c>
      <c r="BL319">
        <f t="shared" si="316"/>
        <v>5.9033109288151984</v>
      </c>
      <c r="BM319">
        <f t="shared" si="316"/>
        <v>5.911818990642935</v>
      </c>
      <c r="BN319">
        <f t="shared" si="308"/>
        <v>5.9650020500266958</v>
      </c>
    </row>
    <row r="320" spans="1:66" ht="12.95" customHeight="1">
      <c r="A320" s="77" t="s">
        <v>150</v>
      </c>
      <c r="B320" s="38" t="s">
        <v>45</v>
      </c>
      <c r="C320" s="37">
        <v>55060.3678</v>
      </c>
      <c r="D320" s="37" t="s">
        <v>124</v>
      </c>
      <c r="E320" s="58">
        <f t="shared" si="280"/>
        <v>31247.491415174998</v>
      </c>
      <c r="F320">
        <f t="shared" si="281"/>
        <v>31247.5</v>
      </c>
      <c r="G320">
        <f t="shared" si="317"/>
        <v>-3.1034325002110563E-3</v>
      </c>
      <c r="H320" s="116"/>
      <c r="I320" s="117"/>
      <c r="J320" s="117"/>
      <c r="K320" s="117">
        <f t="shared" si="318"/>
        <v>-3.1034325002110563E-3</v>
      </c>
      <c r="L320" s="116"/>
      <c r="M320" s="116"/>
      <c r="N320" s="118"/>
      <c r="O320" s="40"/>
      <c r="P320" s="116"/>
      <c r="Q320" s="293">
        <f t="shared" si="283"/>
        <v>40041.8678</v>
      </c>
      <c r="R320" s="8">
        <f t="shared" si="319"/>
        <v>9.6312932833662476E-6</v>
      </c>
      <c r="S320" s="116">
        <v>1</v>
      </c>
      <c r="T320" s="167">
        <f t="shared" si="320"/>
        <v>9.6312932833662476E-6</v>
      </c>
      <c r="V320" s="116"/>
      <c r="W320" s="25"/>
      <c r="X320" s="252"/>
      <c r="Y320" s="41"/>
      <c r="Z320">
        <f t="shared" si="286"/>
        <v>31247.5</v>
      </c>
      <c r="AA320" s="246">
        <f t="shared" si="287"/>
        <v>-5.684962278643492E-3</v>
      </c>
      <c r="AB320" s="247">
        <f t="shared" si="288"/>
        <v>2.5815297784324356E-3</v>
      </c>
      <c r="AC320" s="247">
        <f t="shared" si="289"/>
        <v>-3.1034325002110563E-3</v>
      </c>
      <c r="AD320" s="248">
        <f t="shared" si="290"/>
        <v>6.6642959969334203E-6</v>
      </c>
      <c r="AH320">
        <f t="shared" si="291"/>
        <v>3.814169440846621E-3</v>
      </c>
      <c r="AI320">
        <f t="shared" si="292"/>
        <v>0.53878902381692462</v>
      </c>
      <c r="AJ320">
        <f t="shared" si="293"/>
        <v>0.52636777468632923</v>
      </c>
      <c r="AK320">
        <f t="shared" si="294"/>
        <v>-0.16548243244602936</v>
      </c>
      <c r="AL320">
        <f t="shared" si="295"/>
        <v>-2.7970999283926767</v>
      </c>
      <c r="AM320">
        <f t="shared" si="296"/>
        <v>-5.7481084978207821</v>
      </c>
      <c r="AN320">
        <f t="shared" si="315"/>
        <v>3.7196593737971781</v>
      </c>
      <c r="AO320">
        <f t="shared" si="315"/>
        <v>3.7213158633824333</v>
      </c>
      <c r="AP320">
        <f t="shared" si="315"/>
        <v>3.7172803840553694</v>
      </c>
      <c r="AQ320">
        <f t="shared" si="315"/>
        <v>3.7271302129233979</v>
      </c>
      <c r="AR320">
        <f t="shared" si="315"/>
        <v>3.7031981534166252</v>
      </c>
      <c r="AS320">
        <f t="shared" si="315"/>
        <v>3.76202467403753</v>
      </c>
      <c r="AT320">
        <f t="shared" si="315"/>
        <v>3.6210892433519155</v>
      </c>
      <c r="AU320">
        <f t="shared" si="297"/>
        <v>3.9880776454517024</v>
      </c>
      <c r="AV320" s="246">
        <f t="shared" si="298"/>
        <v>-3.4412611327687445E-3</v>
      </c>
      <c r="AW320" s="247">
        <f t="shared" si="299"/>
        <v>3.3782863255768817E-4</v>
      </c>
      <c r="AX320" s="248">
        <f t="shared" si="300"/>
        <v>1.1412818497579749E-7</v>
      </c>
      <c r="AY320" s="247">
        <f t="shared" si="301"/>
        <v>-9.1613030869324239E-3</v>
      </c>
      <c r="BA320">
        <f t="shared" si="302"/>
        <v>2.2437011458747475E-3</v>
      </c>
      <c r="BB320">
        <f t="shared" si="303"/>
        <v>1.1545184576842094</v>
      </c>
      <c r="BC320">
        <f t="shared" si="304"/>
        <v>0.95500364158541307</v>
      </c>
      <c r="BD320">
        <f t="shared" si="305"/>
        <v>-7.0880506734173634E-2</v>
      </c>
      <c r="BE320">
        <f t="shared" si="306"/>
        <v>-0.43008070291787293</v>
      </c>
      <c r="BF320">
        <f t="shared" si="307"/>
        <v>-0.21841748922382664</v>
      </c>
      <c r="BG320">
        <f t="shared" si="316"/>
        <v>5.9193250192574336</v>
      </c>
      <c r="BH320">
        <f t="shared" si="316"/>
        <v>5.919325848215431</v>
      </c>
      <c r="BI320">
        <f t="shared" si="316"/>
        <v>5.9193310660439318</v>
      </c>
      <c r="BJ320">
        <f t="shared" si="316"/>
        <v>5.9193639091277044</v>
      </c>
      <c r="BK320">
        <f t="shared" si="316"/>
        <v>5.919570627107027</v>
      </c>
      <c r="BL320">
        <f t="shared" si="316"/>
        <v>5.9208713600587783</v>
      </c>
      <c r="BM320">
        <f t="shared" si="316"/>
        <v>5.929041391293751</v>
      </c>
      <c r="BN320">
        <f t="shared" si="308"/>
        <v>5.9798252407876156</v>
      </c>
    </row>
    <row r="321" spans="1:66" ht="12.95" customHeight="1">
      <c r="A321" s="80" t="s">
        <v>151</v>
      </c>
      <c r="B321" s="76" t="s">
        <v>49</v>
      </c>
      <c r="C321" s="75">
        <v>55089.648800000003</v>
      </c>
      <c r="D321" s="75">
        <v>1E-4</v>
      </c>
      <c r="E321" s="58">
        <f t="shared" si="280"/>
        <v>31328.489555470871</v>
      </c>
      <c r="F321">
        <f t="shared" si="281"/>
        <v>31328.5</v>
      </c>
      <c r="G321">
        <f t="shared" si="317"/>
        <v>-3.7757194950245321E-3</v>
      </c>
      <c r="H321" s="116"/>
      <c r="I321" s="117"/>
      <c r="J321" s="117"/>
      <c r="K321" s="117">
        <f t="shared" si="318"/>
        <v>-3.7757194950245321E-3</v>
      </c>
      <c r="L321" s="116"/>
      <c r="M321" s="116"/>
      <c r="N321" s="118"/>
      <c r="O321" s="40"/>
      <c r="P321" s="116"/>
      <c r="Q321" s="293">
        <f t="shared" si="283"/>
        <v>40071.148800000003</v>
      </c>
      <c r="R321" s="8">
        <f t="shared" si="319"/>
        <v>1.4256057705108308E-5</v>
      </c>
      <c r="S321" s="116">
        <v>1</v>
      </c>
      <c r="T321" s="167">
        <f t="shared" si="320"/>
        <v>1.4256057705108308E-5</v>
      </c>
      <c r="V321" s="116"/>
      <c r="W321" s="25"/>
      <c r="X321" s="252"/>
      <c r="Y321" s="41"/>
      <c r="Z321">
        <f t="shared" si="286"/>
        <v>31328.5</v>
      </c>
      <c r="AA321" s="246">
        <f t="shared" si="287"/>
        <v>-5.8135758811022334E-3</v>
      </c>
      <c r="AB321" s="247">
        <f t="shared" si="288"/>
        <v>2.0378563860777013E-3</v>
      </c>
      <c r="AC321" s="247">
        <f t="shared" si="289"/>
        <v>-3.7757194950245321E-3</v>
      </c>
      <c r="AD321" s="248">
        <f t="shared" si="290"/>
        <v>4.1528586502776695E-6</v>
      </c>
      <c r="AH321">
        <f t="shared" si="291"/>
        <v>3.7185195210041331E-3</v>
      </c>
      <c r="AI321">
        <f t="shared" si="292"/>
        <v>0.53984065377100077</v>
      </c>
      <c r="AJ321">
        <f t="shared" si="293"/>
        <v>0.52100102497663536</v>
      </c>
      <c r="AK321">
        <f t="shared" si="294"/>
        <v>-0.16838460760443638</v>
      </c>
      <c r="AL321">
        <f t="shared" si="295"/>
        <v>-2.7908002560679654</v>
      </c>
      <c r="AM321">
        <f t="shared" si="296"/>
        <v>-5.642792175286484</v>
      </c>
      <c r="AN321">
        <f t="shared" ref="AN321:AT330" si="321">$AU321+$AB$7*SIN(AO321)</f>
        <v>3.7298418915846221</v>
      </c>
      <c r="AO321">
        <f t="shared" si="321"/>
        <v>3.7314489119290948</v>
      </c>
      <c r="AP321">
        <f t="shared" si="321"/>
        <v>3.7275075880495923</v>
      </c>
      <c r="AQ321">
        <f t="shared" si="321"/>
        <v>3.7371925550904708</v>
      </c>
      <c r="AR321">
        <f t="shared" si="321"/>
        <v>3.713503995031028</v>
      </c>
      <c r="AS321">
        <f t="shared" si="321"/>
        <v>3.772136634634363</v>
      </c>
      <c r="AT321">
        <f t="shared" si="321"/>
        <v>3.630799340822783</v>
      </c>
      <c r="AU321">
        <f t="shared" si="297"/>
        <v>4.0024002640070817</v>
      </c>
      <c r="AV321" s="246">
        <f t="shared" si="298"/>
        <v>-3.5531243994090015E-3</v>
      </c>
      <c r="AW321" s="247">
        <f t="shared" si="299"/>
        <v>-2.225950956155306E-4</v>
      </c>
      <c r="AX321" s="248">
        <f t="shared" si="300"/>
        <v>4.9548576592087207E-8</v>
      </c>
      <c r="AY321" s="247">
        <f t="shared" si="301"/>
        <v>-9.7546904977218966E-3</v>
      </c>
      <c r="BA321">
        <f t="shared" si="302"/>
        <v>2.2604514816932319E-3</v>
      </c>
      <c r="BB321">
        <f t="shared" si="303"/>
        <v>1.1571634840355982</v>
      </c>
      <c r="BC321">
        <f t="shared" si="304"/>
        <v>0.96583722618200563</v>
      </c>
      <c r="BD321">
        <f t="shared" si="305"/>
        <v>-6.4804623953791024E-2</v>
      </c>
      <c r="BE321">
        <f t="shared" si="306"/>
        <v>-0.39109792907222507</v>
      </c>
      <c r="BF321">
        <f t="shared" si="307"/>
        <v>-0.1980802476927398</v>
      </c>
      <c r="BG321">
        <f t="shared" ref="BG321:BM330" si="322">$BN321+$BB$7*SIN(BH321)</f>
        <v>5.9525603039931339</v>
      </c>
      <c r="BH321">
        <f t="shared" si="322"/>
        <v>5.9525611130410425</v>
      </c>
      <c r="BI321">
        <f t="shared" si="322"/>
        <v>5.9525661446550249</v>
      </c>
      <c r="BJ321">
        <f t="shared" si="322"/>
        <v>5.9525974369693637</v>
      </c>
      <c r="BK321">
        <f t="shared" si="322"/>
        <v>5.9527920407270303</v>
      </c>
      <c r="BL321">
        <f t="shared" si="322"/>
        <v>5.9540019707994443</v>
      </c>
      <c r="BM321">
        <f t="shared" si="322"/>
        <v>5.9615134710443316</v>
      </c>
      <c r="BN321">
        <f t="shared" si="308"/>
        <v>6.0077479954767892</v>
      </c>
    </row>
    <row r="322" spans="1:66" ht="12.95" customHeight="1">
      <c r="A322" s="77" t="s">
        <v>150</v>
      </c>
      <c r="B322" s="38" t="s">
        <v>45</v>
      </c>
      <c r="C322" s="37">
        <v>55096.336900000002</v>
      </c>
      <c r="D322" s="37" t="s">
        <v>124</v>
      </c>
      <c r="E322" s="58">
        <f t="shared" si="280"/>
        <v>31346.990414803298</v>
      </c>
      <c r="F322">
        <f t="shared" si="281"/>
        <v>31347</v>
      </c>
      <c r="G322">
        <f t="shared" si="317"/>
        <v>-3.4650689995032735E-3</v>
      </c>
      <c r="H322" s="116"/>
      <c r="I322" s="117"/>
      <c r="J322" s="117"/>
      <c r="K322" s="117">
        <f t="shared" si="318"/>
        <v>-3.4650689995032735E-3</v>
      </c>
      <c r="L322" s="116"/>
      <c r="M322" s="116"/>
      <c r="N322" s="118"/>
      <c r="O322" s="40"/>
      <c r="P322" s="116"/>
      <c r="Q322" s="293">
        <f t="shared" si="283"/>
        <v>40077.836900000002</v>
      </c>
      <c r="R322" s="8">
        <f t="shared" si="319"/>
        <v>1.2006703171318617E-5</v>
      </c>
      <c r="S322" s="116">
        <v>1</v>
      </c>
      <c r="T322" s="167">
        <f t="shared" si="320"/>
        <v>1.2006703171318617E-5</v>
      </c>
      <c r="V322" s="116"/>
      <c r="W322" s="25"/>
      <c r="X322" s="252"/>
      <c r="Y322" s="41"/>
      <c r="Z322">
        <f t="shared" si="286"/>
        <v>31347</v>
      </c>
      <c r="AA322" s="246">
        <f t="shared" si="287"/>
        <v>-5.8430258372079713E-3</v>
      </c>
      <c r="AB322" s="247">
        <f t="shared" si="288"/>
        <v>2.3779568377046978E-3</v>
      </c>
      <c r="AC322" s="247">
        <f t="shared" si="289"/>
        <v>-3.4650689995032735E-3</v>
      </c>
      <c r="AD322" s="248">
        <f t="shared" si="290"/>
        <v>5.6546787219865262E-6</v>
      </c>
      <c r="AH322">
        <f t="shared" si="291"/>
        <v>3.6965926133161347E-3</v>
      </c>
      <c r="AI322">
        <f t="shared" si="292"/>
        <v>0.54008399134942586</v>
      </c>
      <c r="AJ322">
        <f t="shared" si="293"/>
        <v>0.51976941009845667</v>
      </c>
      <c r="AK322">
        <f t="shared" si="294"/>
        <v>-0.16904811441398856</v>
      </c>
      <c r="AL322">
        <f t="shared" si="295"/>
        <v>-2.7893579683444334</v>
      </c>
      <c r="AM322">
        <f t="shared" si="296"/>
        <v>-5.6192049934629127</v>
      </c>
      <c r="AN322">
        <f t="shared" si="321"/>
        <v>3.7321703406591542</v>
      </c>
      <c r="AO322">
        <f t="shared" si="321"/>
        <v>3.7337659514436665</v>
      </c>
      <c r="AP322">
        <f t="shared" si="321"/>
        <v>3.7298465183000911</v>
      </c>
      <c r="AQ322">
        <f t="shared" si="321"/>
        <v>3.7394927249086667</v>
      </c>
      <c r="AR322">
        <f t="shared" si="321"/>
        <v>3.7158625492524391</v>
      </c>
      <c r="AS322">
        <f t="shared" si="321"/>
        <v>3.7744445827514936</v>
      </c>
      <c r="AT322">
        <f t="shared" si="321"/>
        <v>3.6330277385404277</v>
      </c>
      <c r="AU322">
        <f t="shared" si="297"/>
        <v>4.0056714793561499</v>
      </c>
      <c r="AV322" s="246">
        <f t="shared" si="298"/>
        <v>-3.5790935811820519E-3</v>
      </c>
      <c r="AW322" s="247">
        <f t="shared" si="299"/>
        <v>1.1402458167877839E-4</v>
      </c>
      <c r="AX322" s="248">
        <f t="shared" si="300"/>
        <v>1.3001605227020405E-8</v>
      </c>
      <c r="AY322" s="247">
        <f t="shared" si="301"/>
        <v>-9.4255938688453268E-3</v>
      </c>
      <c r="BA322">
        <f t="shared" si="302"/>
        <v>2.2639322560259194E-3</v>
      </c>
      <c r="BB322">
        <f t="shared" si="303"/>
        <v>1.1577357880923771</v>
      </c>
      <c r="BC322">
        <f t="shared" si="304"/>
        <v>0.96811238803725208</v>
      </c>
      <c r="BD322">
        <f t="shared" si="305"/>
        <v>-6.3398904997458053E-2</v>
      </c>
      <c r="BE322">
        <f t="shared" si="306"/>
        <v>-0.38216993372032454</v>
      </c>
      <c r="BF322">
        <f t="shared" si="307"/>
        <v>-0.19344516925197119</v>
      </c>
      <c r="BG322">
        <f t="shared" si="322"/>
        <v>5.9601615265115582</v>
      </c>
      <c r="BH322">
        <f t="shared" si="322"/>
        <v>5.9601623291519754</v>
      </c>
      <c r="BI322">
        <f t="shared" si="322"/>
        <v>5.9601673080711945</v>
      </c>
      <c r="BJ322">
        <f t="shared" si="322"/>
        <v>5.960198192994568</v>
      </c>
      <c r="BK322">
        <f t="shared" si="322"/>
        <v>5.9603897693074215</v>
      </c>
      <c r="BL322">
        <f t="shared" si="322"/>
        <v>5.9615778255247651</v>
      </c>
      <c r="BM322">
        <f t="shared" si="322"/>
        <v>5.9689351187505189</v>
      </c>
      <c r="BN322">
        <f t="shared" si="308"/>
        <v>6.0141254147576504</v>
      </c>
    </row>
    <row r="323" spans="1:66" ht="12.95" customHeight="1">
      <c r="A323" s="80" t="s">
        <v>151</v>
      </c>
      <c r="B323" s="76" t="s">
        <v>49</v>
      </c>
      <c r="C323" s="75">
        <v>55096.698100000001</v>
      </c>
      <c r="D323" s="75">
        <v>1E-4</v>
      </c>
      <c r="E323" s="58">
        <f t="shared" si="280"/>
        <v>31347.989579048877</v>
      </c>
      <c r="F323">
        <f t="shared" si="281"/>
        <v>31348</v>
      </c>
      <c r="G323">
        <f t="shared" si="317"/>
        <v>-3.7671959944418631E-3</v>
      </c>
      <c r="H323" s="116"/>
      <c r="I323" s="117"/>
      <c r="J323" s="117"/>
      <c r="K323" s="117">
        <f t="shared" si="318"/>
        <v>-3.7671959944418631E-3</v>
      </c>
      <c r="L323" s="116"/>
      <c r="M323" s="116"/>
      <c r="N323" s="118"/>
      <c r="O323" s="40">
        <f t="shared" ref="O323:O354" ca="1" si="323">+C$11+C$12*F323</f>
        <v>1.0982020019494887E-3</v>
      </c>
      <c r="P323" s="116"/>
      <c r="Q323" s="293">
        <f t="shared" si="283"/>
        <v>40078.198100000001</v>
      </c>
      <c r="R323" s="8">
        <f t="shared" ca="1" si="319"/>
        <v>2.3672097663288982E-5</v>
      </c>
      <c r="S323" s="116">
        <v>1</v>
      </c>
      <c r="T323" s="167">
        <f t="shared" ca="1" si="320"/>
        <v>2.3672097663288982E-5</v>
      </c>
      <c r="V323" s="116"/>
      <c r="W323" s="25"/>
      <c r="X323" s="252"/>
      <c r="Y323" s="41"/>
      <c r="Z323">
        <f t="shared" si="286"/>
        <v>31348</v>
      </c>
      <c r="AA323" s="246">
        <f t="shared" si="287"/>
        <v>-5.8446185212830638E-3</v>
      </c>
      <c r="AB323" s="247">
        <f t="shared" si="288"/>
        <v>2.0774225268412006E-3</v>
      </c>
      <c r="AC323" s="247">
        <f t="shared" ca="1" si="289"/>
        <v>-4.8653979963913518E-3</v>
      </c>
      <c r="AD323" s="248">
        <f t="shared" si="290"/>
        <v>4.3156843550272788E-6</v>
      </c>
      <c r="AH323">
        <f t="shared" si="291"/>
        <v>3.6954065201884037E-3</v>
      </c>
      <c r="AI323">
        <f t="shared" si="292"/>
        <v>0.54009717826990555</v>
      </c>
      <c r="AJ323">
        <f t="shared" si="293"/>
        <v>0.51970277377258267</v>
      </c>
      <c r="AK323">
        <f t="shared" si="294"/>
        <v>-0.1690839867187218</v>
      </c>
      <c r="AL323">
        <f t="shared" si="295"/>
        <v>-2.7892799697135504</v>
      </c>
      <c r="AM323">
        <f t="shared" si="296"/>
        <v>-5.6179348509820546</v>
      </c>
      <c r="AN323">
        <f t="shared" si="321"/>
        <v>3.7322962327932157</v>
      </c>
      <c r="AO323">
        <f t="shared" si="321"/>
        <v>3.7338912257566599</v>
      </c>
      <c r="AP323">
        <f t="shared" si="321"/>
        <v>3.7299729798244772</v>
      </c>
      <c r="AQ323">
        <f t="shared" si="321"/>
        <v>3.7396170798139985</v>
      </c>
      <c r="AR323">
        <f t="shared" si="321"/>
        <v>3.7159900890673399</v>
      </c>
      <c r="AS323">
        <f t="shared" si="321"/>
        <v>3.7745693203416142</v>
      </c>
      <c r="AT323">
        <f t="shared" si="321"/>
        <v>3.6331483059696423</v>
      </c>
      <c r="AU323">
        <f t="shared" si="297"/>
        <v>4.0058483018074513</v>
      </c>
      <c r="AV323" s="246">
        <f t="shared" si="298"/>
        <v>-3.5805017920988885E-3</v>
      </c>
      <c r="AW323" s="247">
        <f t="shared" si="299"/>
        <v>-1.8669420234297468E-4</v>
      </c>
      <c r="AX323" s="248">
        <f t="shared" si="300"/>
        <v>3.4854725188479573E-8</v>
      </c>
      <c r="AY323" s="247">
        <f t="shared" si="301"/>
        <v>-9.7267192438144426E-3</v>
      </c>
      <c r="BA323">
        <f t="shared" si="302"/>
        <v>2.2641167291841753E-3</v>
      </c>
      <c r="BB323">
        <f t="shared" si="303"/>
        <v>1.1577663815423376</v>
      </c>
      <c r="BC323">
        <f t="shared" si="304"/>
        <v>0.96823323568751174</v>
      </c>
      <c r="BD323">
        <f t="shared" si="305"/>
        <v>-6.3322735688199253E-2</v>
      </c>
      <c r="BE323">
        <f t="shared" si="306"/>
        <v>-0.38168708881395103</v>
      </c>
      <c r="BF323">
        <f t="shared" si="307"/>
        <v>-0.19319472421249476</v>
      </c>
      <c r="BG323">
        <f t="shared" si="322"/>
        <v>5.9605725100563154</v>
      </c>
      <c r="BH323">
        <f t="shared" si="322"/>
        <v>5.9605733123305091</v>
      </c>
      <c r="BI323">
        <f t="shared" si="322"/>
        <v>5.960578288293835</v>
      </c>
      <c r="BJ323">
        <f t="shared" si="322"/>
        <v>5.9606091506385255</v>
      </c>
      <c r="BK323">
        <f t="shared" si="322"/>
        <v>5.9608005605991847</v>
      </c>
      <c r="BL323">
        <f t="shared" si="322"/>
        <v>5.9619874227615046</v>
      </c>
      <c r="BM323">
        <f t="shared" si="322"/>
        <v>5.969336341638062</v>
      </c>
      <c r="BN323">
        <f t="shared" si="308"/>
        <v>6.0144701401241836</v>
      </c>
    </row>
    <row r="324" spans="1:66" ht="12.95" customHeight="1">
      <c r="A324" s="80" t="s">
        <v>151</v>
      </c>
      <c r="B324" s="76" t="s">
        <v>49</v>
      </c>
      <c r="C324" s="75">
        <v>55146.585099999997</v>
      </c>
      <c r="D324" s="75">
        <v>2.9999999999999997E-4</v>
      </c>
      <c r="E324" s="58">
        <f t="shared" si="280"/>
        <v>31485.988767086837</v>
      </c>
      <c r="F324">
        <f t="shared" si="281"/>
        <v>31486</v>
      </c>
      <c r="G324">
        <f t="shared" si="317"/>
        <v>-4.0607219998491928E-3</v>
      </c>
      <c r="H324" s="116"/>
      <c r="I324" s="117"/>
      <c r="J324" s="117"/>
      <c r="K324" s="117">
        <f t="shared" si="318"/>
        <v>-4.0607219998491928E-3</v>
      </c>
      <c r="L324" s="116"/>
      <c r="M324" s="116"/>
      <c r="N324" s="118"/>
      <c r="O324" s="40">
        <f t="shared" ca="1" si="323"/>
        <v>6.5007960533150499E-4</v>
      </c>
      <c r="P324" s="116"/>
      <c r="Q324" s="293">
        <f t="shared" si="283"/>
        <v>40128.085099999997</v>
      </c>
      <c r="R324" s="8">
        <f t="shared" ca="1" si="319"/>
        <v>2.219165176337304E-5</v>
      </c>
      <c r="S324" s="116">
        <v>1</v>
      </c>
      <c r="T324" s="167">
        <f t="shared" ca="1" si="320"/>
        <v>2.219165176337304E-5</v>
      </c>
      <c r="W324" s="25"/>
      <c r="X324" s="252"/>
      <c r="Y324" s="41"/>
      <c r="Z324">
        <f t="shared" si="286"/>
        <v>31486</v>
      </c>
      <c r="AA324" s="246">
        <f t="shared" si="287"/>
        <v>-6.0651865686424684E-3</v>
      </c>
      <c r="AB324" s="247">
        <f t="shared" si="288"/>
        <v>2.0044645687932756E-3</v>
      </c>
      <c r="AC324" s="247">
        <f t="shared" ca="1" si="289"/>
        <v>-4.7108016051806978E-3</v>
      </c>
      <c r="AD324" s="248">
        <f t="shared" si="290"/>
        <v>4.0178782075476122E-6</v>
      </c>
      <c r="AH324">
        <f t="shared" si="291"/>
        <v>3.5308886887572611E-3</v>
      </c>
      <c r="AI324">
        <f t="shared" si="292"/>
        <v>0.5419502206929967</v>
      </c>
      <c r="AJ324">
        <f t="shared" si="293"/>
        <v>0.51044495619474972</v>
      </c>
      <c r="AK324">
        <f t="shared" si="294"/>
        <v>-0.1740413734627646</v>
      </c>
      <c r="AL324">
        <f t="shared" si="295"/>
        <v>-2.7784791101814155</v>
      </c>
      <c r="AM324">
        <f t="shared" si="296"/>
        <v>-5.4472667070156975</v>
      </c>
      <c r="AN324">
        <f t="shared" si="321"/>
        <v>3.7496992382709262</v>
      </c>
      <c r="AO324">
        <f t="shared" si="321"/>
        <v>3.7512080363424198</v>
      </c>
      <c r="AP324">
        <f t="shared" si="321"/>
        <v>3.7474572393979217</v>
      </c>
      <c r="AQ324">
        <f t="shared" si="321"/>
        <v>3.7567997672842051</v>
      </c>
      <c r="AR324">
        <f t="shared" si="321"/>
        <v>3.7336402558715003</v>
      </c>
      <c r="AS324">
        <f t="shared" si="321"/>
        <v>3.7917675145238885</v>
      </c>
      <c r="AT324">
        <f t="shared" si="321"/>
        <v>3.6498991389736082</v>
      </c>
      <c r="AU324">
        <f t="shared" si="297"/>
        <v>4.0302498000869864</v>
      </c>
      <c r="AV324" s="246">
        <f t="shared" si="298"/>
        <v>-3.7792615894669478E-3</v>
      </c>
      <c r="AW324" s="247">
        <f t="shared" si="299"/>
        <v>-2.8146041038224498E-4</v>
      </c>
      <c r="AX324" s="248">
        <f t="shared" si="300"/>
        <v>7.9219962612541761E-8</v>
      </c>
      <c r="AY324" s="247">
        <f t="shared" si="301"/>
        <v>-9.8775356677819736E-3</v>
      </c>
      <c r="BA324">
        <f t="shared" si="302"/>
        <v>2.2859249791755206E-3</v>
      </c>
      <c r="BB324">
        <f t="shared" si="303"/>
        <v>1.1616447222816957</v>
      </c>
      <c r="BC324">
        <f t="shared" si="304"/>
        <v>0.98277654324963692</v>
      </c>
      <c r="BD324">
        <f t="shared" si="305"/>
        <v>-5.2640134483809151E-2</v>
      </c>
      <c r="BE324">
        <f t="shared" si="306"/>
        <v>-0.31482265766303358</v>
      </c>
      <c r="BF324">
        <f t="shared" si="307"/>
        <v>-0.15872447516019014</v>
      </c>
      <c r="BG324">
        <f t="shared" si="322"/>
        <v>6.0173867901523703</v>
      </c>
      <c r="BH324">
        <f t="shared" si="322"/>
        <v>6.0173875223236486</v>
      </c>
      <c r="BI324">
        <f t="shared" si="322"/>
        <v>6.0173919859592964</v>
      </c>
      <c r="BJ324">
        <f t="shared" si="322"/>
        <v>6.0174191981129104</v>
      </c>
      <c r="BK324">
        <f t="shared" si="322"/>
        <v>6.0175850902028092</v>
      </c>
      <c r="BL324">
        <f t="shared" si="322"/>
        <v>6.018596248129251</v>
      </c>
      <c r="BM324">
        <f t="shared" si="322"/>
        <v>6.0247535913985413</v>
      </c>
      <c r="BN324">
        <f t="shared" si="308"/>
        <v>6.0620422407057379</v>
      </c>
    </row>
    <row r="325" spans="1:66" ht="12.95" customHeight="1">
      <c r="A325" s="77" t="s">
        <v>152</v>
      </c>
      <c r="B325" s="38" t="s">
        <v>45</v>
      </c>
      <c r="C325" s="37">
        <v>55159.238400000002</v>
      </c>
      <c r="D325" s="37" t="s">
        <v>124</v>
      </c>
      <c r="E325" s="58">
        <f t="shared" si="280"/>
        <v>31520.990774142814</v>
      </c>
      <c r="F325">
        <f t="shared" si="281"/>
        <v>31521</v>
      </c>
      <c r="G325">
        <f t="shared" si="317"/>
        <v>-3.3351669990224764E-3</v>
      </c>
      <c r="H325" s="116"/>
      <c r="I325" s="117"/>
      <c r="J325" s="117"/>
      <c r="K325" s="117">
        <f t="shared" si="318"/>
        <v>-3.3351669990224764E-3</v>
      </c>
      <c r="L325" s="116"/>
      <c r="M325" s="116"/>
      <c r="N325" s="118"/>
      <c r="O325" s="40">
        <f t="shared" ca="1" si="323"/>
        <v>5.3642537430520498E-4</v>
      </c>
      <c r="P325" s="116"/>
      <c r="Q325" s="293">
        <f t="shared" si="283"/>
        <v>40140.738400000002</v>
      </c>
      <c r="R325" s="8">
        <f t="shared" ca="1" si="319"/>
        <v>1.4989227505209069E-5</v>
      </c>
      <c r="S325" s="116">
        <v>1</v>
      </c>
      <c r="T325" s="167">
        <f t="shared" ca="1" si="320"/>
        <v>1.4989227505209069E-5</v>
      </c>
      <c r="V325" s="116"/>
      <c r="W325" s="25"/>
      <c r="X325" s="252"/>
      <c r="Y325" s="41"/>
      <c r="Z325">
        <f t="shared" si="286"/>
        <v>31521</v>
      </c>
      <c r="AA325" s="246">
        <f t="shared" si="287"/>
        <v>-6.1213718254545134E-3</v>
      </c>
      <c r="AB325" s="247">
        <f t="shared" si="288"/>
        <v>2.786204826432037E-3</v>
      </c>
      <c r="AC325" s="247">
        <f t="shared" ca="1" si="289"/>
        <v>-3.8715923733276814E-3</v>
      </c>
      <c r="AD325" s="248">
        <f t="shared" si="290"/>
        <v>7.7629373348331771E-6</v>
      </c>
      <c r="AH325">
        <f t="shared" si="291"/>
        <v>3.48890033676385E-3</v>
      </c>
      <c r="AI325">
        <f t="shared" si="292"/>
        <v>0.54243078097839992</v>
      </c>
      <c r="AJ325">
        <f t="shared" si="293"/>
        <v>0.50807721845763643</v>
      </c>
      <c r="AK325">
        <f t="shared" si="294"/>
        <v>-0.17530091215952909</v>
      </c>
      <c r="AL325">
        <f t="shared" si="295"/>
        <v>-2.775727883078039</v>
      </c>
      <c r="AM325">
        <f t="shared" si="296"/>
        <v>-5.4053866996384139</v>
      </c>
      <c r="AN325">
        <f t="shared" si="321"/>
        <v>3.7541226057305943</v>
      </c>
      <c r="AO325">
        <f t="shared" si="321"/>
        <v>3.7556092940975025</v>
      </c>
      <c r="AP325">
        <f t="shared" si="321"/>
        <v>3.7519020192622325</v>
      </c>
      <c r="AQ325">
        <f t="shared" si="321"/>
        <v>3.7611647804782624</v>
      </c>
      <c r="AR325">
        <f t="shared" si="321"/>
        <v>3.7381324581352602</v>
      </c>
      <c r="AS325">
        <f t="shared" si="321"/>
        <v>3.7961246354490741</v>
      </c>
      <c r="AT325">
        <f t="shared" si="321"/>
        <v>3.6541833630486416</v>
      </c>
      <c r="AU325">
        <f t="shared" si="297"/>
        <v>4.0364385858825207</v>
      </c>
      <c r="AV325" s="246">
        <f t="shared" si="298"/>
        <v>-3.8310779583215727E-3</v>
      </c>
      <c r="AW325" s="247">
        <f t="shared" si="299"/>
        <v>4.9591095929909634E-4</v>
      </c>
      <c r="AX325" s="248">
        <f t="shared" si="300"/>
        <v>2.4592767955294997E-7</v>
      </c>
      <c r="AY325" s="247">
        <f t="shared" si="301"/>
        <v>-9.1143612029192661E-3</v>
      </c>
      <c r="BA325">
        <f t="shared" si="302"/>
        <v>2.2902938671329406E-3</v>
      </c>
      <c r="BB325">
        <f t="shared" si="303"/>
        <v>1.1625175176554201</v>
      </c>
      <c r="BC325">
        <f t="shared" si="304"/>
        <v>0.98578037295208509</v>
      </c>
      <c r="BD325">
        <f t="shared" si="305"/>
        <v>-4.9880421561171472E-2</v>
      </c>
      <c r="BE325">
        <f t="shared" si="306"/>
        <v>-0.29779633002077316</v>
      </c>
      <c r="BF325">
        <f t="shared" si="307"/>
        <v>-0.1500084023027663</v>
      </c>
      <c r="BG325">
        <f t="shared" si="322"/>
        <v>6.0318250573641157</v>
      </c>
      <c r="BH325">
        <f t="shared" si="322"/>
        <v>6.0318257656455279</v>
      </c>
      <c r="BI325">
        <f t="shared" si="322"/>
        <v>6.0318300671794489</v>
      </c>
      <c r="BJ325">
        <f t="shared" si="322"/>
        <v>6.0318561911486226</v>
      </c>
      <c r="BK325">
        <f t="shared" si="322"/>
        <v>6.0320148428278051</v>
      </c>
      <c r="BL325">
        <f t="shared" si="322"/>
        <v>6.0329782008902768</v>
      </c>
      <c r="BM325">
        <f t="shared" si="322"/>
        <v>6.0388228106077451</v>
      </c>
      <c r="BN325">
        <f t="shared" si="308"/>
        <v>6.074107628534394</v>
      </c>
    </row>
    <row r="326" spans="1:66" ht="12.95" customHeight="1">
      <c r="A326" s="80" t="s">
        <v>153</v>
      </c>
      <c r="B326" s="76" t="s">
        <v>49</v>
      </c>
      <c r="C326" s="75">
        <v>55159.238409999998</v>
      </c>
      <c r="D326" s="75">
        <v>2.0000000000000001E-4</v>
      </c>
      <c r="E326" s="58">
        <f t="shared" si="280"/>
        <v>31520.990801805157</v>
      </c>
      <c r="F326">
        <f t="shared" si="281"/>
        <v>31521</v>
      </c>
      <c r="G326">
        <f t="shared" si="317"/>
        <v>-3.3251670029130764E-3</v>
      </c>
      <c r="H326" s="116"/>
      <c r="I326" s="117"/>
      <c r="J326" s="117"/>
      <c r="K326" s="117">
        <f t="shared" si="318"/>
        <v>-3.3251670029130764E-3</v>
      </c>
      <c r="L326" s="116"/>
      <c r="M326" s="116"/>
      <c r="N326" s="118"/>
      <c r="O326" s="40">
        <f t="shared" ca="1" si="323"/>
        <v>5.3642537430520498E-4</v>
      </c>
      <c r="P326" s="116"/>
      <c r="Q326" s="293">
        <f t="shared" si="283"/>
        <v>40140.738409999998</v>
      </c>
      <c r="R326" s="8">
        <f t="shared" ca="1" si="319"/>
        <v>1.4911895687790338E-5</v>
      </c>
      <c r="S326" s="116">
        <v>1</v>
      </c>
      <c r="T326" s="167">
        <f t="shared" ca="1" si="320"/>
        <v>1.4911895687790338E-5</v>
      </c>
      <c r="W326" s="25"/>
      <c r="X326" s="252"/>
      <c r="Y326" s="41"/>
      <c r="Z326">
        <f t="shared" si="286"/>
        <v>31521</v>
      </c>
      <c r="AA326" s="246">
        <f t="shared" si="287"/>
        <v>-6.1213718254545134E-3</v>
      </c>
      <c r="AB326" s="247">
        <f t="shared" si="288"/>
        <v>2.7962048225414369E-3</v>
      </c>
      <c r="AC326" s="247">
        <f t="shared" ca="1" si="289"/>
        <v>-3.8615923772182814E-3</v>
      </c>
      <c r="AD326" s="248">
        <f t="shared" si="290"/>
        <v>7.8187614096039884E-6</v>
      </c>
      <c r="AH326">
        <f t="shared" si="291"/>
        <v>3.48890033676385E-3</v>
      </c>
      <c r="AI326">
        <f t="shared" si="292"/>
        <v>0.54243078097839992</v>
      </c>
      <c r="AJ326">
        <f t="shared" si="293"/>
        <v>0.50807721845763643</v>
      </c>
      <c r="AK326">
        <f t="shared" si="294"/>
        <v>-0.17530091215952909</v>
      </c>
      <c r="AL326">
        <f t="shared" si="295"/>
        <v>-2.775727883078039</v>
      </c>
      <c r="AM326">
        <f t="shared" si="296"/>
        <v>-5.4053866996384139</v>
      </c>
      <c r="AN326">
        <f t="shared" si="321"/>
        <v>3.7541226057305943</v>
      </c>
      <c r="AO326">
        <f t="shared" si="321"/>
        <v>3.7556092940975025</v>
      </c>
      <c r="AP326">
        <f t="shared" si="321"/>
        <v>3.7519020192622325</v>
      </c>
      <c r="AQ326">
        <f t="shared" si="321"/>
        <v>3.7611647804782624</v>
      </c>
      <c r="AR326">
        <f t="shared" si="321"/>
        <v>3.7381324581352602</v>
      </c>
      <c r="AS326">
        <f t="shared" si="321"/>
        <v>3.7961246354490741</v>
      </c>
      <c r="AT326">
        <f t="shared" si="321"/>
        <v>3.6541833630486416</v>
      </c>
      <c r="AU326">
        <f t="shared" si="297"/>
        <v>4.0364385858825207</v>
      </c>
      <c r="AV326" s="246">
        <f t="shared" si="298"/>
        <v>-3.8310779583215727E-3</v>
      </c>
      <c r="AW326" s="247">
        <f t="shared" si="299"/>
        <v>5.0591095540849628E-4</v>
      </c>
      <c r="AX326" s="248">
        <f t="shared" si="300"/>
        <v>2.559458948023375E-7</v>
      </c>
      <c r="AY326" s="247">
        <f t="shared" si="301"/>
        <v>-9.1043612068098662E-3</v>
      </c>
      <c r="BA326">
        <f t="shared" si="302"/>
        <v>2.2902938671329406E-3</v>
      </c>
      <c r="BB326">
        <f t="shared" si="303"/>
        <v>1.1625175176554201</v>
      </c>
      <c r="BC326">
        <f t="shared" si="304"/>
        <v>0.98578037295208509</v>
      </c>
      <c r="BD326">
        <f t="shared" si="305"/>
        <v>-4.9880421561171472E-2</v>
      </c>
      <c r="BE326">
        <f t="shared" si="306"/>
        <v>-0.29779633002077316</v>
      </c>
      <c r="BF326">
        <f t="shared" si="307"/>
        <v>-0.1500084023027663</v>
      </c>
      <c r="BG326">
        <f t="shared" si="322"/>
        <v>6.0318250573641157</v>
      </c>
      <c r="BH326">
        <f t="shared" si="322"/>
        <v>6.0318257656455279</v>
      </c>
      <c r="BI326">
        <f t="shared" si="322"/>
        <v>6.0318300671794489</v>
      </c>
      <c r="BJ326">
        <f t="shared" si="322"/>
        <v>6.0318561911486226</v>
      </c>
      <c r="BK326">
        <f t="shared" si="322"/>
        <v>6.0320148428278051</v>
      </c>
      <c r="BL326">
        <f t="shared" si="322"/>
        <v>6.0329782008902768</v>
      </c>
      <c r="BM326">
        <f t="shared" si="322"/>
        <v>6.0388228106077451</v>
      </c>
      <c r="BN326">
        <f t="shared" si="308"/>
        <v>6.074107628534394</v>
      </c>
    </row>
    <row r="327" spans="1:66" ht="12.95" customHeight="1">
      <c r="A327" s="53" t="s">
        <v>154</v>
      </c>
      <c r="B327" s="53" t="s">
        <v>49</v>
      </c>
      <c r="C327" s="54">
        <v>55159.238499999999</v>
      </c>
      <c r="D327" s="54" t="s">
        <v>76</v>
      </c>
      <c r="E327" s="58">
        <f t="shared" si="280"/>
        <v>31520.991050766352</v>
      </c>
      <c r="F327">
        <f t="shared" si="281"/>
        <v>31521</v>
      </c>
      <c r="G327">
        <f t="shared" si="317"/>
        <v>-3.2351670015486889E-3</v>
      </c>
      <c r="H327" s="116"/>
      <c r="I327" s="117"/>
      <c r="J327" s="117"/>
      <c r="K327" s="117">
        <f t="shared" si="318"/>
        <v>-3.2351670015486889E-3</v>
      </c>
      <c r="L327" s="116"/>
      <c r="M327" s="116"/>
      <c r="N327" s="118"/>
      <c r="O327" s="40">
        <f t="shared" ca="1" si="323"/>
        <v>5.3642537430520498E-4</v>
      </c>
      <c r="P327" s="116"/>
      <c r="Q327" s="293">
        <f t="shared" si="283"/>
        <v>40140.738499999999</v>
      </c>
      <c r="R327" s="8">
        <f t="shared" ca="1" si="319"/>
        <v>1.422490904959922E-5</v>
      </c>
      <c r="S327" s="116">
        <v>1</v>
      </c>
      <c r="T327" s="167">
        <f t="shared" ca="1" si="320"/>
        <v>1.422490904959922E-5</v>
      </c>
      <c r="U327" s="116"/>
      <c r="V327" s="116"/>
      <c r="W327" s="25"/>
      <c r="X327" s="252"/>
      <c r="Y327" s="41"/>
      <c r="Z327">
        <f t="shared" si="286"/>
        <v>31521</v>
      </c>
      <c r="AA327" s="246">
        <f t="shared" si="287"/>
        <v>-6.1213718254545134E-3</v>
      </c>
      <c r="AB327" s="247">
        <f t="shared" si="288"/>
        <v>2.8862048239058245E-3</v>
      </c>
      <c r="AC327" s="247">
        <f t="shared" ca="1" si="289"/>
        <v>-3.7715923758538938E-3</v>
      </c>
      <c r="AD327" s="248">
        <f t="shared" si="290"/>
        <v>8.3301782855372512E-6</v>
      </c>
      <c r="AH327">
        <f t="shared" si="291"/>
        <v>3.48890033676385E-3</v>
      </c>
      <c r="AI327">
        <f t="shared" si="292"/>
        <v>0.54243078097839992</v>
      </c>
      <c r="AJ327">
        <f t="shared" si="293"/>
        <v>0.50807721845763643</v>
      </c>
      <c r="AK327">
        <f t="shared" si="294"/>
        <v>-0.17530091215952909</v>
      </c>
      <c r="AL327">
        <f t="shared" si="295"/>
        <v>-2.775727883078039</v>
      </c>
      <c r="AM327">
        <f t="shared" si="296"/>
        <v>-5.4053866996384139</v>
      </c>
      <c r="AN327">
        <f t="shared" si="321"/>
        <v>3.7541226057305943</v>
      </c>
      <c r="AO327">
        <f t="shared" si="321"/>
        <v>3.7556092940975025</v>
      </c>
      <c r="AP327">
        <f t="shared" si="321"/>
        <v>3.7519020192622325</v>
      </c>
      <c r="AQ327">
        <f t="shared" si="321"/>
        <v>3.7611647804782624</v>
      </c>
      <c r="AR327">
        <f t="shared" si="321"/>
        <v>3.7381324581352602</v>
      </c>
      <c r="AS327">
        <f t="shared" si="321"/>
        <v>3.7961246354490741</v>
      </c>
      <c r="AT327">
        <f t="shared" si="321"/>
        <v>3.6541833630486416</v>
      </c>
      <c r="AU327">
        <f t="shared" si="297"/>
        <v>4.0364385858825207</v>
      </c>
      <c r="AV327" s="246">
        <f t="shared" si="298"/>
        <v>-3.8310779583215727E-3</v>
      </c>
      <c r="AW327" s="247">
        <f t="shared" si="299"/>
        <v>5.9591095677288385E-4</v>
      </c>
      <c r="AX327" s="248">
        <f t="shared" si="300"/>
        <v>3.5510986840197384E-7</v>
      </c>
      <c r="AY327" s="247">
        <f t="shared" si="301"/>
        <v>-9.0143612054454786E-3</v>
      </c>
      <c r="BA327">
        <f t="shared" si="302"/>
        <v>2.2902938671329406E-3</v>
      </c>
      <c r="BB327">
        <f t="shared" si="303"/>
        <v>1.1625175176554201</v>
      </c>
      <c r="BC327">
        <f t="shared" si="304"/>
        <v>0.98578037295208509</v>
      </c>
      <c r="BD327">
        <f t="shared" si="305"/>
        <v>-4.9880421561171472E-2</v>
      </c>
      <c r="BE327">
        <f t="shared" si="306"/>
        <v>-0.29779633002077316</v>
      </c>
      <c r="BF327">
        <f t="shared" si="307"/>
        <v>-0.1500084023027663</v>
      </c>
      <c r="BG327">
        <f t="shared" si="322"/>
        <v>6.0318250573641157</v>
      </c>
      <c r="BH327">
        <f t="shared" si="322"/>
        <v>6.0318257656455279</v>
      </c>
      <c r="BI327">
        <f t="shared" si="322"/>
        <v>6.0318300671794489</v>
      </c>
      <c r="BJ327">
        <f t="shared" si="322"/>
        <v>6.0318561911486226</v>
      </c>
      <c r="BK327">
        <f t="shared" si="322"/>
        <v>6.0320148428278051</v>
      </c>
      <c r="BL327">
        <f t="shared" si="322"/>
        <v>6.0329782008902768</v>
      </c>
      <c r="BM327">
        <f t="shared" si="322"/>
        <v>6.0388228106077451</v>
      </c>
      <c r="BN327">
        <f t="shared" si="308"/>
        <v>6.074107628534394</v>
      </c>
    </row>
    <row r="328" spans="1:66" ht="12.95" customHeight="1">
      <c r="A328" s="80" t="s">
        <v>153</v>
      </c>
      <c r="B328" s="76" t="s">
        <v>49</v>
      </c>
      <c r="C328" s="75">
        <v>55159.238510000003</v>
      </c>
      <c r="D328" s="75">
        <v>2.0000000000000001E-4</v>
      </c>
      <c r="E328" s="58">
        <f t="shared" si="280"/>
        <v>31520.991078428717</v>
      </c>
      <c r="F328">
        <f t="shared" si="281"/>
        <v>31521</v>
      </c>
      <c r="G328">
        <f t="shared" si="317"/>
        <v>-3.2251669981633313E-3</v>
      </c>
      <c r="H328" s="116"/>
      <c r="I328" s="116"/>
      <c r="J328" s="117"/>
      <c r="K328" s="117">
        <f t="shared" si="318"/>
        <v>-3.2251669981633313E-3</v>
      </c>
      <c r="L328" s="116"/>
      <c r="M328" s="116"/>
      <c r="N328" s="118"/>
      <c r="O328" s="40">
        <f t="shared" ca="1" si="323"/>
        <v>5.3642537430520498E-4</v>
      </c>
      <c r="P328" s="116"/>
      <c r="Q328" s="293">
        <f t="shared" si="283"/>
        <v>40140.738510000003</v>
      </c>
      <c r="R328" s="8">
        <f t="shared" ca="1" si="319"/>
        <v>1.4149577176613471E-5</v>
      </c>
      <c r="S328" s="116">
        <v>1</v>
      </c>
      <c r="T328" s="167">
        <f t="shared" ca="1" si="320"/>
        <v>1.4149577176613471E-5</v>
      </c>
      <c r="V328" s="116"/>
      <c r="W328" s="25"/>
      <c r="X328" s="252"/>
      <c r="Y328" s="41"/>
      <c r="Z328">
        <f t="shared" si="286"/>
        <v>31521</v>
      </c>
      <c r="AA328" s="246">
        <f t="shared" si="287"/>
        <v>-6.1213718254545134E-3</v>
      </c>
      <c r="AB328" s="247">
        <f t="shared" si="288"/>
        <v>2.8962048272911821E-3</v>
      </c>
      <c r="AC328" s="247">
        <f t="shared" ca="1" si="289"/>
        <v>-3.7615923724685363E-3</v>
      </c>
      <c r="AD328" s="248">
        <f t="shared" si="290"/>
        <v>8.3880024016247449E-6</v>
      </c>
      <c r="AH328">
        <f t="shared" si="291"/>
        <v>3.48890033676385E-3</v>
      </c>
      <c r="AI328">
        <f t="shared" si="292"/>
        <v>0.54243078097839992</v>
      </c>
      <c r="AJ328">
        <f t="shared" si="293"/>
        <v>0.50807721845763643</v>
      </c>
      <c r="AK328">
        <f t="shared" si="294"/>
        <v>-0.17530091215952909</v>
      </c>
      <c r="AL328">
        <f t="shared" si="295"/>
        <v>-2.775727883078039</v>
      </c>
      <c r="AM328">
        <f t="shared" si="296"/>
        <v>-5.4053866996384139</v>
      </c>
      <c r="AN328">
        <f t="shared" si="321"/>
        <v>3.7541226057305943</v>
      </c>
      <c r="AO328">
        <f t="shared" si="321"/>
        <v>3.7556092940975025</v>
      </c>
      <c r="AP328">
        <f t="shared" si="321"/>
        <v>3.7519020192622325</v>
      </c>
      <c r="AQ328">
        <f t="shared" si="321"/>
        <v>3.7611647804782624</v>
      </c>
      <c r="AR328">
        <f t="shared" si="321"/>
        <v>3.7381324581352602</v>
      </c>
      <c r="AS328">
        <f t="shared" si="321"/>
        <v>3.7961246354490741</v>
      </c>
      <c r="AT328">
        <f t="shared" si="321"/>
        <v>3.6541833630486416</v>
      </c>
      <c r="AU328">
        <f t="shared" si="297"/>
        <v>4.0364385858825207</v>
      </c>
      <c r="AV328" s="246">
        <f t="shared" si="298"/>
        <v>-3.8310779583215727E-3</v>
      </c>
      <c r="AW328" s="247">
        <f t="shared" si="299"/>
        <v>6.0591096015824141E-4</v>
      </c>
      <c r="AX328" s="248">
        <f t="shared" si="300"/>
        <v>3.6712809163988203E-7</v>
      </c>
      <c r="AY328" s="247">
        <f t="shared" si="301"/>
        <v>-9.004361202060121E-3</v>
      </c>
      <c r="BA328">
        <f t="shared" si="302"/>
        <v>2.2902938671329406E-3</v>
      </c>
      <c r="BB328">
        <f t="shared" si="303"/>
        <v>1.1625175176554201</v>
      </c>
      <c r="BC328">
        <f t="shared" si="304"/>
        <v>0.98578037295208509</v>
      </c>
      <c r="BD328">
        <f t="shared" si="305"/>
        <v>-4.9880421561171472E-2</v>
      </c>
      <c r="BE328">
        <f t="shared" si="306"/>
        <v>-0.29779633002077316</v>
      </c>
      <c r="BF328">
        <f t="shared" si="307"/>
        <v>-0.1500084023027663</v>
      </c>
      <c r="BG328">
        <f t="shared" si="322"/>
        <v>6.0318250573641157</v>
      </c>
      <c r="BH328">
        <f t="shared" si="322"/>
        <v>6.0318257656455279</v>
      </c>
      <c r="BI328">
        <f t="shared" si="322"/>
        <v>6.0318300671794489</v>
      </c>
      <c r="BJ328">
        <f t="shared" si="322"/>
        <v>6.0318561911486226</v>
      </c>
      <c r="BK328">
        <f t="shared" si="322"/>
        <v>6.0320148428278051</v>
      </c>
      <c r="BL328">
        <f t="shared" si="322"/>
        <v>6.0329782008902768</v>
      </c>
      <c r="BM328">
        <f t="shared" si="322"/>
        <v>6.0388228106077451</v>
      </c>
      <c r="BN328">
        <f t="shared" si="308"/>
        <v>6.074107628534394</v>
      </c>
    </row>
    <row r="329" spans="1:66" ht="12.95" customHeight="1">
      <c r="A329" s="53" t="s">
        <v>154</v>
      </c>
      <c r="B329" s="53" t="s">
        <v>49</v>
      </c>
      <c r="C329" s="54">
        <v>55159.238599999997</v>
      </c>
      <c r="D329" s="54" t="s">
        <v>76</v>
      </c>
      <c r="E329" s="58">
        <f t="shared" si="280"/>
        <v>31520.991327389893</v>
      </c>
      <c r="F329">
        <f t="shared" si="281"/>
        <v>31521</v>
      </c>
      <c r="G329">
        <f t="shared" si="317"/>
        <v>-3.1351670040749013E-3</v>
      </c>
      <c r="H329" s="116"/>
      <c r="I329" s="117"/>
      <c r="J329" s="117"/>
      <c r="K329" s="117">
        <f t="shared" si="318"/>
        <v>-3.1351670040749013E-3</v>
      </c>
      <c r="L329" s="116"/>
      <c r="M329" s="116"/>
      <c r="N329" s="118"/>
      <c r="O329" s="40">
        <f t="shared" ca="1" si="323"/>
        <v>5.3642537430520498E-4</v>
      </c>
      <c r="P329" s="116"/>
      <c r="Q329" s="293">
        <f t="shared" si="283"/>
        <v>40140.738599999997</v>
      </c>
      <c r="R329" s="8">
        <f t="shared" ca="1" si="319"/>
        <v>1.3480590592978886E-5</v>
      </c>
      <c r="S329" s="116">
        <v>1</v>
      </c>
      <c r="T329" s="167">
        <f t="shared" ca="1" si="320"/>
        <v>1.3480590592978886E-5</v>
      </c>
      <c r="U329" s="116"/>
      <c r="V329" s="116"/>
      <c r="W329" s="25"/>
      <c r="X329" s="252"/>
      <c r="Y329" s="41"/>
      <c r="Z329">
        <f t="shared" si="286"/>
        <v>31521</v>
      </c>
      <c r="AA329" s="246">
        <f t="shared" si="287"/>
        <v>-6.1213718254545134E-3</v>
      </c>
      <c r="AB329" s="247">
        <f t="shared" si="288"/>
        <v>2.986204821379612E-3</v>
      </c>
      <c r="AC329" s="247">
        <f t="shared" ca="1" si="289"/>
        <v>-3.6715923783801063E-3</v>
      </c>
      <c r="AD329" s="248">
        <f t="shared" si="290"/>
        <v>8.9174192352308401E-6</v>
      </c>
      <c r="AH329">
        <f t="shared" si="291"/>
        <v>3.48890033676385E-3</v>
      </c>
      <c r="AI329">
        <f t="shared" si="292"/>
        <v>0.54243078097839992</v>
      </c>
      <c r="AJ329">
        <f t="shared" si="293"/>
        <v>0.50807721845763643</v>
      </c>
      <c r="AK329">
        <f t="shared" si="294"/>
        <v>-0.17530091215952909</v>
      </c>
      <c r="AL329">
        <f t="shared" si="295"/>
        <v>-2.775727883078039</v>
      </c>
      <c r="AM329">
        <f t="shared" si="296"/>
        <v>-5.4053866996384139</v>
      </c>
      <c r="AN329">
        <f t="shared" si="321"/>
        <v>3.7541226057305943</v>
      </c>
      <c r="AO329">
        <f t="shared" si="321"/>
        <v>3.7556092940975025</v>
      </c>
      <c r="AP329">
        <f t="shared" si="321"/>
        <v>3.7519020192622325</v>
      </c>
      <c r="AQ329">
        <f t="shared" si="321"/>
        <v>3.7611647804782624</v>
      </c>
      <c r="AR329">
        <f t="shared" si="321"/>
        <v>3.7381324581352602</v>
      </c>
      <c r="AS329">
        <f t="shared" si="321"/>
        <v>3.7961246354490741</v>
      </c>
      <c r="AT329">
        <f t="shared" si="321"/>
        <v>3.6541833630486416</v>
      </c>
      <c r="AU329">
        <f t="shared" si="297"/>
        <v>4.0364385858825207</v>
      </c>
      <c r="AV329" s="246">
        <f t="shared" si="298"/>
        <v>-3.8310779583215727E-3</v>
      </c>
      <c r="AW329" s="247">
        <f t="shared" si="299"/>
        <v>6.9591095424667137E-4</v>
      </c>
      <c r="AX329" s="248">
        <f t="shared" si="300"/>
        <v>4.8429205624051273E-7</v>
      </c>
      <c r="AY329" s="247">
        <f t="shared" si="301"/>
        <v>-8.9143612079716911E-3</v>
      </c>
      <c r="BA329">
        <f t="shared" si="302"/>
        <v>2.2902938671329406E-3</v>
      </c>
      <c r="BB329">
        <f t="shared" si="303"/>
        <v>1.1625175176554201</v>
      </c>
      <c r="BC329">
        <f t="shared" si="304"/>
        <v>0.98578037295208509</v>
      </c>
      <c r="BD329">
        <f t="shared" si="305"/>
        <v>-4.9880421561171472E-2</v>
      </c>
      <c r="BE329">
        <f t="shared" si="306"/>
        <v>-0.29779633002077316</v>
      </c>
      <c r="BF329">
        <f t="shared" si="307"/>
        <v>-0.1500084023027663</v>
      </c>
      <c r="BG329">
        <f t="shared" si="322"/>
        <v>6.0318250573641157</v>
      </c>
      <c r="BH329">
        <f t="shared" si="322"/>
        <v>6.0318257656455279</v>
      </c>
      <c r="BI329">
        <f t="shared" si="322"/>
        <v>6.0318300671794489</v>
      </c>
      <c r="BJ329">
        <f t="shared" si="322"/>
        <v>6.0318561911486226</v>
      </c>
      <c r="BK329">
        <f t="shared" si="322"/>
        <v>6.0320148428278051</v>
      </c>
      <c r="BL329">
        <f t="shared" si="322"/>
        <v>6.0329782008902768</v>
      </c>
      <c r="BM329">
        <f t="shared" si="322"/>
        <v>6.0388228106077451</v>
      </c>
      <c r="BN329">
        <f t="shared" si="308"/>
        <v>6.074107628534394</v>
      </c>
    </row>
    <row r="330" spans="1:66" ht="12.95" customHeight="1">
      <c r="A330" s="80" t="s">
        <v>155</v>
      </c>
      <c r="B330" s="76" t="s">
        <v>45</v>
      </c>
      <c r="C330" s="75">
        <v>55416.807699999998</v>
      </c>
      <c r="D330" s="75">
        <v>1E-4</v>
      </c>
      <c r="E330" s="58">
        <f t="shared" si="280"/>
        <v>32233.488103377051</v>
      </c>
      <c r="F330">
        <f t="shared" si="281"/>
        <v>32233.5</v>
      </c>
      <c r="G330">
        <f t="shared" si="317"/>
        <v>-4.3006545020034537E-3</v>
      </c>
      <c r="H330" s="116"/>
      <c r="I330" s="116"/>
      <c r="J330" s="117"/>
      <c r="K330" s="117">
        <f t="shared" si="318"/>
        <v>-4.3006545020034537E-3</v>
      </c>
      <c r="L330" s="116"/>
      <c r="M330" s="116"/>
      <c r="N330" s="118"/>
      <c r="O330" s="40">
        <f t="shared" ca="1" si="323"/>
        <v>-1.7772500430158628E-3</v>
      </c>
      <c r="P330" s="116"/>
      <c r="Q330" s="293">
        <f t="shared" si="283"/>
        <v>40398.307699999998</v>
      </c>
      <c r="R330" s="8">
        <f t="shared" ca="1" si="319"/>
        <v>6.3675700636384563E-6</v>
      </c>
      <c r="S330" s="116">
        <v>1</v>
      </c>
      <c r="T330" s="167">
        <f t="shared" ca="1" si="320"/>
        <v>6.3675700636384563E-6</v>
      </c>
      <c r="V330" s="116"/>
      <c r="W330" s="25"/>
      <c r="X330" s="252"/>
      <c r="Y330" s="41"/>
      <c r="Z330">
        <f t="shared" si="286"/>
        <v>32233.5</v>
      </c>
      <c r="AA330" s="246">
        <f t="shared" si="287"/>
        <v>-7.285976101388013E-3</v>
      </c>
      <c r="AB330" s="247">
        <f t="shared" si="288"/>
        <v>2.9853215993845593E-3</v>
      </c>
      <c r="AC330" s="247">
        <f t="shared" ca="1" si="289"/>
        <v>-2.5234044589875909E-3</v>
      </c>
      <c r="AD330" s="248">
        <f t="shared" si="290"/>
        <v>8.9121450517519838E-6</v>
      </c>
      <c r="AH330">
        <f t="shared" si="291"/>
        <v>2.6116570323454812E-3</v>
      </c>
      <c r="AI330">
        <f t="shared" si="292"/>
        <v>0.55318855335045736</v>
      </c>
      <c r="AJ330">
        <f t="shared" si="293"/>
        <v>0.45806053580614114</v>
      </c>
      <c r="AK330">
        <f t="shared" si="294"/>
        <v>-0.20114554716160862</v>
      </c>
      <c r="AL330">
        <f t="shared" si="295"/>
        <v>-2.7185891050160258</v>
      </c>
      <c r="AM330">
        <f t="shared" si="296"/>
        <v>-4.6573809854059052</v>
      </c>
      <c r="AN330">
        <f t="shared" si="321"/>
        <v>3.8450701593755086</v>
      </c>
      <c r="AO330">
        <f t="shared" si="321"/>
        <v>3.8461046561163026</v>
      </c>
      <c r="AP330">
        <f t="shared" si="321"/>
        <v>3.8433370181308368</v>
      </c>
      <c r="AQ330">
        <f t="shared" si="321"/>
        <v>3.8507560712240028</v>
      </c>
      <c r="AR330">
        <f t="shared" si="321"/>
        <v>3.8309717448288234</v>
      </c>
      <c r="AS330">
        <f t="shared" si="321"/>
        <v>3.8845031496176983</v>
      </c>
      <c r="AT330">
        <f t="shared" si="321"/>
        <v>3.7446784486090525</v>
      </c>
      <c r="AU330">
        <f t="shared" si="297"/>
        <v>4.162424582434471</v>
      </c>
      <c r="AV330" s="246">
        <f t="shared" si="298"/>
        <v>-5.0115962332866314E-3</v>
      </c>
      <c r="AW330" s="247">
        <f t="shared" si="299"/>
        <v>7.1094173128317777E-4</v>
      </c>
      <c r="AX330" s="248">
        <f t="shared" si="300"/>
        <v>5.054381452799221E-7</v>
      </c>
      <c r="AY330" s="247">
        <f t="shared" si="301"/>
        <v>-9.1866914024503164E-3</v>
      </c>
      <c r="BA330">
        <f t="shared" si="302"/>
        <v>2.2743798681013816E-3</v>
      </c>
      <c r="BB330">
        <f t="shared" si="303"/>
        <v>1.1697679011820812</v>
      </c>
      <c r="BC330">
        <f t="shared" si="304"/>
        <v>0.98362503483355768</v>
      </c>
      <c r="BD330">
        <f t="shared" si="305"/>
        <v>8.8803000079455564E-3</v>
      </c>
      <c r="BE330">
        <f t="shared" si="306"/>
        <v>5.2260844722573273E-2</v>
      </c>
      <c r="BF330">
        <f t="shared" si="307"/>
        <v>2.6136371261235219E-2</v>
      </c>
      <c r="BG330">
        <f t="shared" si="322"/>
        <v>6.3272054313572816</v>
      </c>
      <c r="BH330">
        <f t="shared" si="322"/>
        <v>6.3272052822926854</v>
      </c>
      <c r="BI330">
        <f t="shared" si="322"/>
        <v>6.3272044045918907</v>
      </c>
      <c r="BJ330">
        <f t="shared" si="322"/>
        <v>6.3271992366405119</v>
      </c>
      <c r="BK330">
        <f t="shared" si="322"/>
        <v>6.3271688074775634</v>
      </c>
      <c r="BL330">
        <f t="shared" si="322"/>
        <v>6.3269896398298719</v>
      </c>
      <c r="BM330">
        <f t="shared" si="322"/>
        <v>6.3259347247269355</v>
      </c>
      <c r="BN330">
        <f t="shared" si="308"/>
        <v>6.3197244521891669</v>
      </c>
    </row>
    <row r="331" spans="1:66" ht="12.95" customHeight="1">
      <c r="A331" s="80" t="s">
        <v>155</v>
      </c>
      <c r="B331" s="76" t="s">
        <v>45</v>
      </c>
      <c r="C331" s="75">
        <v>55437.775300000001</v>
      </c>
      <c r="D331" s="75">
        <v>1E-4</v>
      </c>
      <c r="E331" s="58">
        <f t="shared" si="280"/>
        <v>32291.489421858929</v>
      </c>
      <c r="F331">
        <f t="shared" si="281"/>
        <v>32291.5</v>
      </c>
      <c r="G331">
        <f t="shared" si="317"/>
        <v>-3.8240204958128743E-3</v>
      </c>
      <c r="H331" s="116"/>
      <c r="I331" s="117"/>
      <c r="J331" s="117"/>
      <c r="K331" s="117">
        <f t="shared" si="318"/>
        <v>-3.8240204958128743E-3</v>
      </c>
      <c r="L331" s="116"/>
      <c r="M331" s="116"/>
      <c r="N331" s="118"/>
      <c r="O331" s="40">
        <f t="shared" ca="1" si="323"/>
        <v>-1.9655913401451647E-3</v>
      </c>
      <c r="P331" s="116"/>
      <c r="Q331" s="293">
        <f t="shared" si="283"/>
        <v>40419.275300000001</v>
      </c>
      <c r="R331" s="8">
        <f t="shared" ca="1" si="319"/>
        <v>3.4537589266357962E-6</v>
      </c>
      <c r="S331" s="116">
        <v>1</v>
      </c>
      <c r="T331" s="167">
        <f t="shared" ca="1" si="320"/>
        <v>3.4537589266357962E-6</v>
      </c>
      <c r="V331" s="116"/>
      <c r="W331" s="25"/>
      <c r="X331" s="252"/>
      <c r="Y331" s="41"/>
      <c r="Z331">
        <f t="shared" si="286"/>
        <v>32291.5</v>
      </c>
      <c r="AA331" s="246">
        <f t="shared" si="287"/>
        <v>-7.3824771193486786E-3</v>
      </c>
      <c r="AB331" s="247">
        <f t="shared" si="288"/>
        <v>3.5584566235358044E-3</v>
      </c>
      <c r="AC331" s="247">
        <f t="shared" ca="1" si="289"/>
        <v>-1.8584291556677096E-3</v>
      </c>
      <c r="AD331" s="248">
        <f t="shared" si="290"/>
        <v>1.2662613541585838E-5</v>
      </c>
      <c r="AH331">
        <f t="shared" si="291"/>
        <v>2.5384099713004703E-3</v>
      </c>
      <c r="AI331">
        <f t="shared" si="292"/>
        <v>0.55414969713624262</v>
      </c>
      <c r="AJ331">
        <f t="shared" si="293"/>
        <v>0.45383009222857645</v>
      </c>
      <c r="AK331">
        <f t="shared" si="294"/>
        <v>-0.20326708399614485</v>
      </c>
      <c r="AL331">
        <f t="shared" si="295"/>
        <v>-2.7138358312451718</v>
      </c>
      <c r="AM331">
        <f t="shared" si="296"/>
        <v>-4.6040425457252443</v>
      </c>
      <c r="AN331">
        <f t="shared" ref="AN331:AT340" si="324">$AU331+$AB$7*SIN(AO331)</f>
        <v>3.8525539480073632</v>
      </c>
      <c r="AO331">
        <f t="shared" si="324"/>
        <v>3.8535528477377392</v>
      </c>
      <c r="AP331">
        <f t="shared" si="324"/>
        <v>3.8508632995681826</v>
      </c>
      <c r="AQ331">
        <f t="shared" si="324"/>
        <v>3.8581192265335842</v>
      </c>
      <c r="AR331">
        <f t="shared" si="324"/>
        <v>3.8386462273070614</v>
      </c>
      <c r="AS331">
        <f t="shared" si="324"/>
        <v>3.8916793028464634</v>
      </c>
      <c r="AT331">
        <f t="shared" si="324"/>
        <v>3.752329661281177</v>
      </c>
      <c r="AU331">
        <f t="shared" si="297"/>
        <v>4.1726802846099282</v>
      </c>
      <c r="AV331" s="246">
        <f t="shared" si="298"/>
        <v>-5.1182205951472784E-3</v>
      </c>
      <c r="AW331" s="247">
        <f t="shared" si="299"/>
        <v>1.2942000993344041E-3</v>
      </c>
      <c r="AX331" s="248">
        <f t="shared" si="300"/>
        <v>1.6749538971171815E-6</v>
      </c>
      <c r="AY331" s="247">
        <f t="shared" si="301"/>
        <v>-8.6266869913147453E-3</v>
      </c>
      <c r="BA331">
        <f t="shared" si="302"/>
        <v>2.2642565242014007E-3</v>
      </c>
      <c r="BB331">
        <f t="shared" si="303"/>
        <v>1.169444779064146</v>
      </c>
      <c r="BC331">
        <f t="shared" si="304"/>
        <v>0.97807273175912879</v>
      </c>
      <c r="BD331">
        <f t="shared" si="305"/>
        <v>1.3728322836485226E-2</v>
      </c>
      <c r="BE331">
        <f t="shared" si="306"/>
        <v>8.0842870479190657E-2</v>
      </c>
      <c r="BF331">
        <f t="shared" si="307"/>
        <v>4.0443464395989247E-2</v>
      </c>
      <c r="BG331">
        <f t="shared" ref="BG331:BM340" si="325">$BN331+$BB$7*SIN(BH331)</f>
        <v>6.3512867899384471</v>
      </c>
      <c r="BH331">
        <f t="shared" si="325"/>
        <v>6.3512865611695792</v>
      </c>
      <c r="BI331">
        <f t="shared" si="325"/>
        <v>6.3512852123438481</v>
      </c>
      <c r="BJ331">
        <f t="shared" si="325"/>
        <v>6.3512772596434042</v>
      </c>
      <c r="BK331">
        <f t="shared" si="325"/>
        <v>6.3512303704681736</v>
      </c>
      <c r="BL331">
        <f t="shared" si="325"/>
        <v>6.3509539146186507</v>
      </c>
      <c r="BM331">
        <f t="shared" si="325"/>
        <v>6.349324051753273</v>
      </c>
      <c r="BN331">
        <f t="shared" si="308"/>
        <v>6.3397185234480808</v>
      </c>
    </row>
    <row r="332" spans="1:66" ht="12.95" customHeight="1">
      <c r="A332" s="80" t="s">
        <v>155</v>
      </c>
      <c r="B332" s="76" t="s">
        <v>49</v>
      </c>
      <c r="C332" s="75">
        <v>55451.692799999997</v>
      </c>
      <c r="D332" s="75">
        <v>1E-4</v>
      </c>
      <c r="E332" s="58">
        <f t="shared" si="280"/>
        <v>32329.988503774417</v>
      </c>
      <c r="F332">
        <f t="shared" si="281"/>
        <v>32330</v>
      </c>
      <c r="G332">
        <f t="shared" si="317"/>
        <v>-4.1559099990990944E-3</v>
      </c>
      <c r="H332" s="116"/>
      <c r="I332" s="117"/>
      <c r="J332" s="117"/>
      <c r="K332" s="117">
        <f t="shared" si="318"/>
        <v>-4.1559099990990944E-3</v>
      </c>
      <c r="L332" s="116"/>
      <c r="M332" s="116"/>
      <c r="N332" s="118"/>
      <c r="O332" s="40">
        <f t="shared" ca="1" si="323"/>
        <v>-2.0906109942740864E-3</v>
      </c>
      <c r="P332" s="116"/>
      <c r="Q332" s="293">
        <f t="shared" si="283"/>
        <v>40433.192799999997</v>
      </c>
      <c r="R332" s="8">
        <f t="shared" ca="1" si="319"/>
        <v>4.2654599793311686E-6</v>
      </c>
      <c r="S332" s="116">
        <v>1</v>
      </c>
      <c r="T332" s="167">
        <f t="shared" ca="1" si="320"/>
        <v>4.2654599793311686E-6</v>
      </c>
      <c r="W332" s="25"/>
      <c r="X332" s="252"/>
      <c r="Y332" s="41"/>
      <c r="Z332">
        <f t="shared" si="286"/>
        <v>32330</v>
      </c>
      <c r="AA332" s="246">
        <f t="shared" si="287"/>
        <v>-7.4466707354769804E-3</v>
      </c>
      <c r="AB332" s="247">
        <f t="shared" si="288"/>
        <v>3.290760736377886E-3</v>
      </c>
      <c r="AC332" s="247">
        <f t="shared" ca="1" si="289"/>
        <v>-2.0652990048250081E-3</v>
      </c>
      <c r="AD332" s="248">
        <f t="shared" si="290"/>
        <v>1.0829106224086326E-5</v>
      </c>
      <c r="AH332">
        <f t="shared" si="291"/>
        <v>2.4896406791869315E-3</v>
      </c>
      <c r="AI332">
        <f t="shared" si="292"/>
        <v>0.55479512344549309</v>
      </c>
      <c r="AJ332">
        <f t="shared" si="293"/>
        <v>0.45100816637702457</v>
      </c>
      <c r="AK332">
        <f t="shared" si="294"/>
        <v>-0.2046768621317179</v>
      </c>
      <c r="AL332">
        <f t="shared" si="295"/>
        <v>-2.7106715446963072</v>
      </c>
      <c r="AM332">
        <f t="shared" si="296"/>
        <v>-4.5691773208476514</v>
      </c>
      <c r="AN332">
        <f t="shared" si="324"/>
        <v>3.8575287342696774</v>
      </c>
      <c r="AO332">
        <f t="shared" si="324"/>
        <v>3.8585042107332614</v>
      </c>
      <c r="AP332">
        <f t="shared" si="324"/>
        <v>3.8558663985541219</v>
      </c>
      <c r="AQ332">
        <f t="shared" si="324"/>
        <v>3.8630134164131555</v>
      </c>
      <c r="AR332">
        <f t="shared" si="324"/>
        <v>3.8437502313694303</v>
      </c>
      <c r="AS332">
        <f t="shared" si="324"/>
        <v>3.8964420980035279</v>
      </c>
      <c r="AT332">
        <f t="shared" si="324"/>
        <v>3.7574328808263999</v>
      </c>
      <c r="AU332">
        <f t="shared" si="297"/>
        <v>4.1794879489850159</v>
      </c>
      <c r="AV332" s="246">
        <f t="shared" si="298"/>
        <v>-5.1898573907850701E-3</v>
      </c>
      <c r="AW332" s="247">
        <f t="shared" si="299"/>
        <v>1.0339473916859757E-3</v>
      </c>
      <c r="AX332" s="248">
        <f t="shared" si="300"/>
        <v>1.0690472087742324E-6</v>
      </c>
      <c r="AY332" s="247">
        <f t="shared" si="301"/>
        <v>-8.9023640229779367E-3</v>
      </c>
      <c r="BA332">
        <f t="shared" si="302"/>
        <v>2.2568133446919103E-3</v>
      </c>
      <c r="BB332">
        <f t="shared" si="303"/>
        <v>1.169154010026362</v>
      </c>
      <c r="BC332">
        <f t="shared" si="304"/>
        <v>0.97394795505663101</v>
      </c>
      <c r="BD332">
        <f t="shared" si="305"/>
        <v>1.6938739386430497E-2</v>
      </c>
      <c r="BE332">
        <f t="shared" si="306"/>
        <v>9.9805255784732261E-2</v>
      </c>
      <c r="BF332">
        <f t="shared" si="307"/>
        <v>4.9944092906682329E-2</v>
      </c>
      <c r="BG332">
        <f t="shared" si="325"/>
        <v>6.3672675465507131</v>
      </c>
      <c r="BH332">
        <f t="shared" si="325"/>
        <v>6.3672672661334877</v>
      </c>
      <c r="BI332">
        <f t="shared" si="325"/>
        <v>6.3672656107724395</v>
      </c>
      <c r="BJ332">
        <f t="shared" si="325"/>
        <v>6.3672558388375293</v>
      </c>
      <c r="BK332">
        <f t="shared" si="325"/>
        <v>6.3671981532706035</v>
      </c>
      <c r="BL332">
        <f t="shared" si="325"/>
        <v>6.366857630238874</v>
      </c>
      <c r="BM332">
        <f t="shared" si="325"/>
        <v>6.3648476892959183</v>
      </c>
      <c r="BN332">
        <f t="shared" si="308"/>
        <v>6.3529904500596022</v>
      </c>
    </row>
    <row r="333" spans="1:66" ht="12.95" customHeight="1">
      <c r="A333" s="77" t="s">
        <v>150</v>
      </c>
      <c r="B333" s="38" t="s">
        <v>45</v>
      </c>
      <c r="C333" s="37">
        <v>55476.2742</v>
      </c>
      <c r="D333" s="37" t="s">
        <v>124</v>
      </c>
      <c r="E333" s="58">
        <f t="shared" si="280"/>
        <v>32397.986443935923</v>
      </c>
      <c r="F333">
        <f t="shared" si="281"/>
        <v>32398</v>
      </c>
      <c r="G333">
        <f t="shared" si="317"/>
        <v>-4.9005460023181513E-3</v>
      </c>
      <c r="H333" s="116"/>
      <c r="I333" s="117"/>
      <c r="J333" s="117"/>
      <c r="K333" s="117">
        <f t="shared" si="318"/>
        <v>-4.9005460023181513E-3</v>
      </c>
      <c r="L333" s="116"/>
      <c r="M333" s="116"/>
      <c r="N333" s="118"/>
      <c r="O333" s="40">
        <f t="shared" ca="1" si="323"/>
        <v>-2.31142492883947E-3</v>
      </c>
      <c r="P333" s="116"/>
      <c r="Q333" s="293">
        <f t="shared" si="283"/>
        <v>40457.7742</v>
      </c>
      <c r="R333" s="8">
        <f t="shared" ca="1" si="319"/>
        <v>6.7035479331313989E-6</v>
      </c>
      <c r="S333" s="116">
        <v>1</v>
      </c>
      <c r="T333" s="167">
        <f t="shared" ca="1" si="320"/>
        <v>6.7035479331313989E-6</v>
      </c>
      <c r="V333" s="116"/>
      <c r="W333" s="25"/>
      <c r="X333" s="252"/>
      <c r="Y333" s="41"/>
      <c r="Z333">
        <f t="shared" si="286"/>
        <v>32398</v>
      </c>
      <c r="AA333" s="246">
        <f t="shared" si="287"/>
        <v>-7.560316796344225E-3</v>
      </c>
      <c r="AB333" s="247">
        <f t="shared" si="288"/>
        <v>2.6597707940260737E-3</v>
      </c>
      <c r="AC333" s="247">
        <f t="shared" ca="1" si="289"/>
        <v>-2.5891210734786813E-3</v>
      </c>
      <c r="AD333" s="248">
        <f t="shared" si="290"/>
        <v>7.0743806767540907E-6</v>
      </c>
      <c r="AH333">
        <f t="shared" si="291"/>
        <v>2.4032151788668894E-3</v>
      </c>
      <c r="AI333">
        <f t="shared" si="292"/>
        <v>0.55594970982567504</v>
      </c>
      <c r="AJ333">
        <f t="shared" si="293"/>
        <v>0.44599686988923448</v>
      </c>
      <c r="AK333">
        <f t="shared" si="294"/>
        <v>-0.20716983321926424</v>
      </c>
      <c r="AL333">
        <f t="shared" si="295"/>
        <v>-2.7050646848210302</v>
      </c>
      <c r="AM333">
        <f t="shared" si="296"/>
        <v>-4.5086211426629159</v>
      </c>
      <c r="AN333">
        <f t="shared" si="324"/>
        <v>3.8663293829810743</v>
      </c>
      <c r="AO333">
        <f t="shared" si="324"/>
        <v>3.8672639259446093</v>
      </c>
      <c r="AP333">
        <f t="shared" si="324"/>
        <v>3.8647172111022945</v>
      </c>
      <c r="AQ333">
        <f t="shared" si="324"/>
        <v>3.8716708284625176</v>
      </c>
      <c r="AR333">
        <f t="shared" si="324"/>
        <v>3.8527840674672902</v>
      </c>
      <c r="AS333">
        <f t="shared" si="324"/>
        <v>3.9048533396043359</v>
      </c>
      <c r="AT333">
        <f t="shared" si="324"/>
        <v>3.7664941909678005</v>
      </c>
      <c r="AU333">
        <f t="shared" si="297"/>
        <v>4.1915118756734824</v>
      </c>
      <c r="AV333" s="246">
        <f t="shared" si="298"/>
        <v>-5.3180503778957108E-3</v>
      </c>
      <c r="AW333" s="247">
        <f t="shared" si="299"/>
        <v>4.1750437557755947E-4</v>
      </c>
      <c r="AX333" s="248">
        <f t="shared" si="300"/>
        <v>1.7430990362640783E-7</v>
      </c>
      <c r="AY333" s="247">
        <f t="shared" si="301"/>
        <v>-9.5460275996335549E-3</v>
      </c>
      <c r="BA333">
        <f t="shared" si="302"/>
        <v>2.2422664184485147E-3</v>
      </c>
      <c r="BB333">
        <f t="shared" si="303"/>
        <v>1.1684925436027307</v>
      </c>
      <c r="BC333">
        <f t="shared" si="304"/>
        <v>0.96581505403109857</v>
      </c>
      <c r="BD333">
        <f t="shared" si="305"/>
        <v>2.2588996221210578E-2</v>
      </c>
      <c r="BE333">
        <f t="shared" si="306"/>
        <v>0.13327060255125062</v>
      </c>
      <c r="BF333">
        <f t="shared" si="307"/>
        <v>6.6734102857290645E-2</v>
      </c>
      <c r="BG333">
        <f t="shared" si="325"/>
        <v>6.3954820629856348</v>
      </c>
      <c r="BH333">
        <f t="shared" si="325"/>
        <v>6.3954816945987538</v>
      </c>
      <c r="BI333">
        <f t="shared" si="325"/>
        <v>6.3954795138818676</v>
      </c>
      <c r="BJ333">
        <f t="shared" si="325"/>
        <v>6.3954666048388678</v>
      </c>
      <c r="BK333">
        <f t="shared" si="325"/>
        <v>6.3953901884304658</v>
      </c>
      <c r="BL333">
        <f t="shared" si="325"/>
        <v>6.3949378470977516</v>
      </c>
      <c r="BM333">
        <f t="shared" si="325"/>
        <v>6.3922607127052506</v>
      </c>
      <c r="BN333">
        <f t="shared" si="308"/>
        <v>6.3764317749838462</v>
      </c>
    </row>
    <row r="334" spans="1:66" ht="12.95" customHeight="1">
      <c r="A334" s="77" t="s">
        <v>150</v>
      </c>
      <c r="B334" s="38" t="s">
        <v>45</v>
      </c>
      <c r="C334" s="37">
        <v>55499.230199999998</v>
      </c>
      <c r="D334" s="37" t="s">
        <v>124</v>
      </c>
      <c r="E334" s="58">
        <f t="shared" si="280"/>
        <v>32461.488144992298</v>
      </c>
      <c r="F334">
        <f t="shared" si="281"/>
        <v>32461.5</v>
      </c>
      <c r="G334">
        <f t="shared" si="317"/>
        <v>-4.2856104992097244E-3</v>
      </c>
      <c r="H334" s="116"/>
      <c r="I334" s="117"/>
      <c r="J334" s="117"/>
      <c r="K334" s="117">
        <f t="shared" si="318"/>
        <v>-4.2856104992097244E-3</v>
      </c>
      <c r="L334" s="116"/>
      <c r="M334" s="116"/>
      <c r="N334" s="118"/>
      <c r="O334" s="40">
        <f t="shared" ca="1" si="323"/>
        <v>-2.51762617655861E-3</v>
      </c>
      <c r="P334" s="116"/>
      <c r="Q334" s="293">
        <f t="shared" si="283"/>
        <v>40480.730199999998</v>
      </c>
      <c r="R334" s="8">
        <f t="shared" ca="1" si="319"/>
        <v>3.1257685651401196E-6</v>
      </c>
      <c r="S334" s="116">
        <v>1</v>
      </c>
      <c r="T334" s="167">
        <f t="shared" ca="1" si="320"/>
        <v>3.1257685651401196E-6</v>
      </c>
      <c r="V334" s="116"/>
      <c r="W334" s="25"/>
      <c r="X334" s="252"/>
      <c r="Y334" s="41"/>
      <c r="Z334">
        <f t="shared" si="286"/>
        <v>32461.5</v>
      </c>
      <c r="AA334" s="246">
        <f t="shared" si="287"/>
        <v>-7.6667457784772748E-3</v>
      </c>
      <c r="AB334" s="247">
        <f t="shared" si="288"/>
        <v>3.3811352792675504E-3</v>
      </c>
      <c r="AC334" s="247">
        <f t="shared" ca="1" si="289"/>
        <v>-1.7679843226511144E-3</v>
      </c>
      <c r="AD334" s="248">
        <f t="shared" si="290"/>
        <v>1.1432075776707656E-5</v>
      </c>
      <c r="AH334">
        <f t="shared" si="291"/>
        <v>2.3221795672083139E-3</v>
      </c>
      <c r="AI334">
        <f t="shared" si="292"/>
        <v>0.55704490620681746</v>
      </c>
      <c r="AJ334">
        <f t="shared" si="293"/>
        <v>0.44128564495749362</v>
      </c>
      <c r="AK334">
        <f t="shared" si="294"/>
        <v>-0.20950127656573561</v>
      </c>
      <c r="AL334">
        <f t="shared" si="295"/>
        <v>-2.699807810354331</v>
      </c>
      <c r="AM334">
        <f t="shared" si="296"/>
        <v>-4.453219135876946</v>
      </c>
      <c r="AN334">
        <f t="shared" si="324"/>
        <v>3.8745640055442263</v>
      </c>
      <c r="AO334">
        <f t="shared" si="324"/>
        <v>3.8754608697357931</v>
      </c>
      <c r="AP334">
        <f t="shared" si="324"/>
        <v>3.8729987993120192</v>
      </c>
      <c r="AQ334">
        <f t="shared" si="324"/>
        <v>3.8797708283163503</v>
      </c>
      <c r="AR334">
        <f t="shared" si="324"/>
        <v>3.8612419431881331</v>
      </c>
      <c r="AS334">
        <f t="shared" si="324"/>
        <v>3.9127072917139882</v>
      </c>
      <c r="AT334">
        <f t="shared" si="324"/>
        <v>3.7750113284117939</v>
      </c>
      <c r="AU334">
        <f t="shared" si="297"/>
        <v>4.202740101331095</v>
      </c>
      <c r="AV334" s="246">
        <f t="shared" si="298"/>
        <v>-5.4396655420751311E-3</v>
      </c>
      <c r="AW334" s="247">
        <f t="shared" si="299"/>
        <v>1.1540550428654067E-3</v>
      </c>
      <c r="AX334" s="248">
        <f t="shared" si="300"/>
        <v>1.3318430419630757E-6</v>
      </c>
      <c r="AY334" s="247">
        <f t="shared" si="301"/>
        <v>-8.834870302820182E-3</v>
      </c>
      <c r="BA334">
        <f t="shared" si="302"/>
        <v>2.2270802364021433E-3</v>
      </c>
      <c r="BB334">
        <f t="shared" si="303"/>
        <v>1.1677055479577334</v>
      </c>
      <c r="BC334">
        <f t="shared" si="304"/>
        <v>0.95725483908881814</v>
      </c>
      <c r="BD334">
        <f t="shared" si="305"/>
        <v>2.7836112950560786E-2</v>
      </c>
      <c r="BE334">
        <f t="shared" si="306"/>
        <v>0.16448250341121823</v>
      </c>
      <c r="BF334">
        <f t="shared" si="307"/>
        <v>8.2427171004145594E-2</v>
      </c>
      <c r="BG334">
        <f t="shared" si="325"/>
        <v>6.4218130700081311</v>
      </c>
      <c r="BH334">
        <f t="shared" si="325"/>
        <v>6.421812624118914</v>
      </c>
      <c r="BI334">
        <f t="shared" si="325"/>
        <v>6.4218099758356431</v>
      </c>
      <c r="BJ334">
        <f t="shared" si="325"/>
        <v>6.4217942468271181</v>
      </c>
      <c r="BK334">
        <f t="shared" si="325"/>
        <v>6.4217008278833294</v>
      </c>
      <c r="BL334">
        <f t="shared" si="325"/>
        <v>6.4211460119097863</v>
      </c>
      <c r="BM334">
        <f t="shared" si="325"/>
        <v>6.4178518291560671</v>
      </c>
      <c r="BN334">
        <f t="shared" si="308"/>
        <v>6.3983218357586935</v>
      </c>
    </row>
    <row r="335" spans="1:66" ht="12.95" customHeight="1">
      <c r="A335" s="77" t="s">
        <v>156</v>
      </c>
      <c r="B335" s="38" t="s">
        <v>45</v>
      </c>
      <c r="C335" s="37">
        <v>55779.393700000001</v>
      </c>
      <c r="D335" s="37" t="s">
        <v>124</v>
      </c>
      <c r="E335" s="58">
        <f t="shared" si="280"/>
        <v>33236.48635129608</v>
      </c>
      <c r="F335">
        <f t="shared" si="281"/>
        <v>33236.5</v>
      </c>
      <c r="G335">
        <f t="shared" si="317"/>
        <v>-4.9340354962623678E-3</v>
      </c>
      <c r="H335" s="116"/>
      <c r="I335" s="117"/>
      <c r="J335" s="117"/>
      <c r="K335" s="117">
        <f t="shared" si="318"/>
        <v>-4.9340354962623678E-3</v>
      </c>
      <c r="L335" s="116"/>
      <c r="M335" s="116"/>
      <c r="N335" s="118"/>
      <c r="O335" s="40">
        <f t="shared" ca="1" si="323"/>
        <v>-5.0342555778552095E-3</v>
      </c>
      <c r="P335" s="116"/>
      <c r="Q335" s="293">
        <f t="shared" si="283"/>
        <v>40760.893700000001</v>
      </c>
      <c r="R335" s="8">
        <f t="shared" ca="1" si="319"/>
        <v>1.0044064754475843E-8</v>
      </c>
      <c r="S335" s="116">
        <v>1</v>
      </c>
      <c r="T335" s="167">
        <f t="shared" ca="1" si="320"/>
        <v>1.0044064754475843E-8</v>
      </c>
      <c r="U335" s="116"/>
      <c r="V335" s="116"/>
      <c r="W335" s="25"/>
      <c r="X335" s="252"/>
      <c r="Y335" s="41"/>
      <c r="Z335">
        <f t="shared" si="286"/>
        <v>33236.5</v>
      </c>
      <c r="AA335" s="246">
        <f t="shared" si="287"/>
        <v>-8.9884166765494961E-3</v>
      </c>
      <c r="AB335" s="247">
        <f t="shared" si="288"/>
        <v>4.0543811802871282E-3</v>
      </c>
      <c r="AC335" s="247">
        <f t="shared" ca="1" si="289"/>
        <v>1.0022008159284168E-4</v>
      </c>
      <c r="AD335" s="248">
        <f t="shared" si="290"/>
        <v>1.6438006755066447E-5</v>
      </c>
      <c r="AH335">
        <f t="shared" si="291"/>
        <v>1.3084176448411378E-3</v>
      </c>
      <c r="AI335">
        <f t="shared" si="292"/>
        <v>0.57181117935044679</v>
      </c>
      <c r="AJ335">
        <f t="shared" si="293"/>
        <v>0.381200569817089</v>
      </c>
      <c r="AK335">
        <f t="shared" si="294"/>
        <v>-0.23823168108113732</v>
      </c>
      <c r="AL335">
        <f t="shared" si="295"/>
        <v>-2.6338715298479003</v>
      </c>
      <c r="AM335">
        <f t="shared" si="296"/>
        <v>-3.8541843657512342</v>
      </c>
      <c r="AN335">
        <f t="shared" si="324"/>
        <v>3.9764326120730975</v>
      </c>
      <c r="AO335">
        <f t="shared" si="324"/>
        <v>3.9769259649110031</v>
      </c>
      <c r="AP335">
        <f t="shared" si="324"/>
        <v>3.975426540992077</v>
      </c>
      <c r="AQ335">
        <f t="shared" si="324"/>
        <v>3.9799913991163076</v>
      </c>
      <c r="AR335">
        <f t="shared" si="324"/>
        <v>3.9661647395706714</v>
      </c>
      <c r="AS335">
        <f t="shared" si="324"/>
        <v>4.0087224742752516</v>
      </c>
      <c r="AT335">
        <f t="shared" si="324"/>
        <v>3.883401391095731</v>
      </c>
      <c r="AU335">
        <f t="shared" si="297"/>
        <v>4.3397775010893564</v>
      </c>
      <c r="AV335" s="246">
        <f t="shared" si="298"/>
        <v>-7.0634565777828676E-3</v>
      </c>
      <c r="AW335" s="247">
        <f t="shared" si="299"/>
        <v>2.1294210815204998E-3</v>
      </c>
      <c r="AX335" s="248">
        <f t="shared" si="300"/>
        <v>4.5344341424239355E-6</v>
      </c>
      <c r="AY335" s="247">
        <f t="shared" si="301"/>
        <v>-8.1674132398701343E-3</v>
      </c>
      <c r="BA335">
        <f t="shared" si="302"/>
        <v>1.9249600987666286E-3</v>
      </c>
      <c r="BB335">
        <f t="shared" si="303"/>
        <v>1.1458771977139375</v>
      </c>
      <c r="BC335">
        <f t="shared" si="304"/>
        <v>0.78494277533250134</v>
      </c>
      <c r="BD335">
        <f t="shared" si="305"/>
        <v>8.7291713164130313E-2</v>
      </c>
      <c r="BE335">
        <f t="shared" si="306"/>
        <v>0.53923613219490818</v>
      </c>
      <c r="BF335">
        <f t="shared" si="307"/>
        <v>0.27634699115946582</v>
      </c>
      <c r="BG335">
        <f t="shared" si="325"/>
        <v>6.7405539566450594</v>
      </c>
      <c r="BH335">
        <f t="shared" si="325"/>
        <v>6.7405531387898279</v>
      </c>
      <c r="BI335">
        <f t="shared" si="325"/>
        <v>6.7405477767628614</v>
      </c>
      <c r="BJ335">
        <f t="shared" si="325"/>
        <v>6.7405126225626839</v>
      </c>
      <c r="BK335">
        <f t="shared" si="325"/>
        <v>6.740282161760673</v>
      </c>
      <c r="BL335">
        <f t="shared" si="325"/>
        <v>6.7387719731061324</v>
      </c>
      <c r="BM335">
        <f t="shared" si="325"/>
        <v>6.7289032083950167</v>
      </c>
      <c r="BN335">
        <f t="shared" si="308"/>
        <v>6.6654839948217788</v>
      </c>
    </row>
    <row r="336" spans="1:66" ht="12.95" customHeight="1">
      <c r="A336" s="80" t="s">
        <v>157</v>
      </c>
      <c r="B336" s="76" t="s">
        <v>45</v>
      </c>
      <c r="C336" s="75">
        <v>55790.599900000001</v>
      </c>
      <c r="D336" s="75">
        <v>1E-4</v>
      </c>
      <c r="E336" s="58">
        <f t="shared" si="280"/>
        <v>33267.485339028179</v>
      </c>
      <c r="F336">
        <f t="shared" si="281"/>
        <v>33267.5</v>
      </c>
      <c r="G336">
        <f t="shared" si="317"/>
        <v>-5.2999725012341514E-3</v>
      </c>
      <c r="H336" s="116"/>
      <c r="I336" s="117"/>
      <c r="J336" s="117"/>
      <c r="K336" s="117">
        <f t="shared" si="318"/>
        <v>-5.2999725012341514E-3</v>
      </c>
      <c r="L336" s="116"/>
      <c r="M336" s="116"/>
      <c r="N336" s="118"/>
      <c r="O336" s="40">
        <f t="shared" ca="1" si="323"/>
        <v>-5.1349207539070768E-3</v>
      </c>
      <c r="P336" s="116"/>
      <c r="Q336" s="293">
        <f t="shared" si="283"/>
        <v>40772.099900000001</v>
      </c>
      <c r="R336" s="8">
        <f t="shared" ca="1" si="319"/>
        <v>2.7242079295720482E-8</v>
      </c>
      <c r="S336" s="116">
        <v>1</v>
      </c>
      <c r="T336" s="167">
        <f t="shared" ca="1" si="320"/>
        <v>2.7242079295720482E-8</v>
      </c>
      <c r="U336" s="116"/>
      <c r="V336" s="116"/>
      <c r="W336" s="25"/>
      <c r="X336" s="252"/>
      <c r="Y336" s="41"/>
      <c r="Z336">
        <f t="shared" si="286"/>
        <v>33267.5</v>
      </c>
      <c r="AA336" s="246">
        <f t="shared" si="287"/>
        <v>-9.042123510612855E-3</v>
      </c>
      <c r="AB336" s="247">
        <f t="shared" si="288"/>
        <v>3.7421510093787035E-3</v>
      </c>
      <c r="AC336" s="247">
        <f t="shared" ca="1" si="289"/>
        <v>-1.6505174732707462E-4</v>
      </c>
      <c r="AD336" s="248">
        <f t="shared" si="290"/>
        <v>1.4003694176994049E-5</v>
      </c>
      <c r="AH336">
        <f t="shared" si="291"/>
        <v>1.2669498817493598E-3</v>
      </c>
      <c r="AI336">
        <f t="shared" si="292"/>
        <v>0.5724586612484569</v>
      </c>
      <c r="AJ336">
        <f t="shared" si="293"/>
        <v>0.37869262927912445</v>
      </c>
      <c r="AK336">
        <f t="shared" si="294"/>
        <v>-0.23939173682175885</v>
      </c>
      <c r="AL336">
        <f t="shared" si="295"/>
        <v>-2.631160266215899</v>
      </c>
      <c r="AM336">
        <f t="shared" si="296"/>
        <v>-3.8328028817248034</v>
      </c>
      <c r="AN336">
        <f t="shared" si="324"/>
        <v>3.9805635794037268</v>
      </c>
      <c r="AO336">
        <f t="shared" si="324"/>
        <v>3.9810433420392277</v>
      </c>
      <c r="AP336">
        <f t="shared" si="324"/>
        <v>3.9795785259963581</v>
      </c>
      <c r="AQ336">
        <f t="shared" si="324"/>
        <v>3.9840584405469537</v>
      </c>
      <c r="AR336">
        <f t="shared" si="324"/>
        <v>3.9704266956200933</v>
      </c>
      <c r="AS336">
        <f t="shared" si="324"/>
        <v>4.0125779023867123</v>
      </c>
      <c r="AT336">
        <f t="shared" si="324"/>
        <v>3.8879119371856299</v>
      </c>
      <c r="AU336">
        <f t="shared" si="297"/>
        <v>4.3452589970796875</v>
      </c>
      <c r="AV336" s="246">
        <f t="shared" si="298"/>
        <v>-7.1333654684670794E-3</v>
      </c>
      <c r="AW336" s="247">
        <f t="shared" si="299"/>
        <v>1.833392967232928E-3</v>
      </c>
      <c r="AX336" s="248">
        <f t="shared" si="300"/>
        <v>3.3613297722991601E-6</v>
      </c>
      <c r="AY336" s="247">
        <f t="shared" si="301"/>
        <v>-8.475680425129287E-3</v>
      </c>
      <c r="BA336">
        <f t="shared" si="302"/>
        <v>1.9087580421457756E-3</v>
      </c>
      <c r="BB336">
        <f t="shared" si="303"/>
        <v>1.1445831011330176</v>
      </c>
      <c r="BC336">
        <f t="shared" si="304"/>
        <v>0.77578455898393572</v>
      </c>
      <c r="BD336">
        <f t="shared" si="305"/>
        <v>8.9418828368300549E-2</v>
      </c>
      <c r="BE336">
        <f t="shared" si="306"/>
        <v>0.55388238290834335</v>
      </c>
      <c r="BF336">
        <f t="shared" si="307"/>
        <v>0.28424549203770128</v>
      </c>
      <c r="BG336">
        <f t="shared" si="325"/>
        <v>6.7531566894887209</v>
      </c>
      <c r="BH336">
        <f t="shared" si="325"/>
        <v>6.7531558800074816</v>
      </c>
      <c r="BI336">
        <f t="shared" si="325"/>
        <v>6.7531505393322036</v>
      </c>
      <c r="BJ336">
        <f t="shared" si="325"/>
        <v>6.7531153037799312</v>
      </c>
      <c r="BK336">
        <f t="shared" si="325"/>
        <v>6.7528828500734228</v>
      </c>
      <c r="BL336">
        <f t="shared" si="325"/>
        <v>6.7513500077122242</v>
      </c>
      <c r="BM336">
        <f t="shared" si="325"/>
        <v>6.7412715955437745</v>
      </c>
      <c r="BN336">
        <f t="shared" si="308"/>
        <v>6.6761704811843021</v>
      </c>
    </row>
    <row r="337" spans="1:66" ht="12.95" customHeight="1">
      <c r="A337" s="77" t="s">
        <v>158</v>
      </c>
      <c r="B337" s="38" t="s">
        <v>45</v>
      </c>
      <c r="C337" s="37">
        <v>55831.268300000003</v>
      </c>
      <c r="D337" s="37" t="s">
        <v>124</v>
      </c>
      <c r="E337" s="58">
        <f t="shared" si="280"/>
        <v>33379.983708920212</v>
      </c>
      <c r="F337">
        <f t="shared" si="281"/>
        <v>33380</v>
      </c>
      <c r="G337">
        <f t="shared" si="317"/>
        <v>-5.8892599918181077E-3</v>
      </c>
      <c r="H337" s="116"/>
      <c r="I337" s="117"/>
      <c r="J337" s="117"/>
      <c r="K337" s="117">
        <f t="shared" si="318"/>
        <v>-5.8892599918181077E-3</v>
      </c>
      <c r="L337" s="116"/>
      <c r="M337" s="116"/>
      <c r="N337" s="118"/>
      <c r="O337" s="40">
        <f t="shared" ca="1" si="323"/>
        <v>-5.5002379250630312E-3</v>
      </c>
      <c r="P337" s="116"/>
      <c r="Q337" s="293">
        <f t="shared" si="283"/>
        <v>40812.768300000003</v>
      </c>
      <c r="R337" s="8">
        <f t="shared" ca="1" si="319"/>
        <v>1.5133816842239117E-7</v>
      </c>
      <c r="S337" s="116">
        <v>1</v>
      </c>
      <c r="T337" s="167">
        <f t="shared" ca="1" si="320"/>
        <v>1.5133816842239117E-7</v>
      </c>
      <c r="U337" s="116"/>
      <c r="V337" s="116"/>
      <c r="W337" s="25"/>
      <c r="X337" s="252"/>
      <c r="Y337" s="41"/>
      <c r="Z337">
        <f t="shared" si="286"/>
        <v>33380</v>
      </c>
      <c r="AA337" s="246">
        <f t="shared" si="287"/>
        <v>-9.2375458165300153E-3</v>
      </c>
      <c r="AB337" s="247">
        <f t="shared" si="288"/>
        <v>3.3482858247119076E-3</v>
      </c>
      <c r="AC337" s="247">
        <f t="shared" ca="1" si="289"/>
        <v>-3.8902206675507645E-4</v>
      </c>
      <c r="AD337" s="248">
        <f t="shared" si="290"/>
        <v>1.1211017963966699E-5</v>
      </c>
      <c r="AH337">
        <f t="shared" si="291"/>
        <v>1.1158936224696743E-3</v>
      </c>
      <c r="AI337">
        <f t="shared" si="292"/>
        <v>0.57484734722706454</v>
      </c>
      <c r="AJ337">
        <f t="shared" si="293"/>
        <v>0.36951995924409514</v>
      </c>
      <c r="AK337">
        <f t="shared" si="294"/>
        <v>-0.24360874746226957</v>
      </c>
      <c r="AL337">
        <f t="shared" si="295"/>
        <v>-2.6212693175217918</v>
      </c>
      <c r="AM337">
        <f t="shared" si="296"/>
        <v>-3.7566493909036471</v>
      </c>
      <c r="AN337">
        <f t="shared" si="324"/>
        <v>3.9955939662357931</v>
      </c>
      <c r="AO337">
        <f t="shared" si="324"/>
        <v>3.9960262264506285</v>
      </c>
      <c r="AP337">
        <f t="shared" si="324"/>
        <v>3.9946838217667322</v>
      </c>
      <c r="AQ337">
        <f t="shared" si="324"/>
        <v>3.9988595154419717</v>
      </c>
      <c r="AR337">
        <f t="shared" si="324"/>
        <v>3.9859353971619571</v>
      </c>
      <c r="AS337">
        <f t="shared" si="324"/>
        <v>4.0265855059577538</v>
      </c>
      <c r="AT337">
        <f t="shared" si="324"/>
        <v>3.9043964883593132</v>
      </c>
      <c r="AU337">
        <f t="shared" si="297"/>
        <v>4.3651515228510478</v>
      </c>
      <c r="AV337" s="246">
        <f t="shared" si="298"/>
        <v>-7.3899421656816499E-3</v>
      </c>
      <c r="AW337" s="247">
        <f t="shared" si="299"/>
        <v>1.5006821738635422E-3</v>
      </c>
      <c r="AX337" s="248">
        <f t="shared" si="300"/>
        <v>2.2520469869518069E-6</v>
      </c>
      <c r="AY337" s="247">
        <f t="shared" si="301"/>
        <v>-8.8527572651361484E-3</v>
      </c>
      <c r="BA337">
        <f t="shared" si="302"/>
        <v>1.8476036508483654E-3</v>
      </c>
      <c r="BB337">
        <f t="shared" si="303"/>
        <v>1.1396560948498526</v>
      </c>
      <c r="BC337">
        <f t="shared" si="304"/>
        <v>0.74135794276540878</v>
      </c>
      <c r="BD337">
        <f t="shared" si="305"/>
        <v>9.6933870093424898E-2</v>
      </c>
      <c r="BE337">
        <f t="shared" si="306"/>
        <v>0.60674835979927599</v>
      </c>
      <c r="BF337">
        <f t="shared" si="307"/>
        <v>0.3130371780359324</v>
      </c>
      <c r="BG337">
        <f t="shared" si="325"/>
        <v>6.7987692800932731</v>
      </c>
      <c r="BH337">
        <f t="shared" si="325"/>
        <v>6.7987685124565926</v>
      </c>
      <c r="BI337">
        <f t="shared" si="325"/>
        <v>6.7987633222547519</v>
      </c>
      <c r="BJ337">
        <f t="shared" si="325"/>
        <v>6.7987282302790986</v>
      </c>
      <c r="BK337">
        <f t="shared" si="325"/>
        <v>6.7984909848326236</v>
      </c>
      <c r="BL337">
        <f t="shared" si="325"/>
        <v>6.7968878802679296</v>
      </c>
      <c r="BM337">
        <f t="shared" si="325"/>
        <v>6.7860930204597647</v>
      </c>
      <c r="BN337">
        <f t="shared" si="308"/>
        <v>6.7149520849192665</v>
      </c>
    </row>
    <row r="338" spans="1:66" ht="12.95" customHeight="1">
      <c r="A338" s="80" t="s">
        <v>157</v>
      </c>
      <c r="B338" s="76" t="s">
        <v>45</v>
      </c>
      <c r="C338" s="75">
        <v>55837.595500000003</v>
      </c>
      <c r="D338" s="75">
        <v>1E-4</v>
      </c>
      <c r="E338" s="58">
        <f t="shared" si="280"/>
        <v>33397.486233877695</v>
      </c>
      <c r="F338">
        <f t="shared" si="281"/>
        <v>33397.5</v>
      </c>
      <c r="G338">
        <f t="shared" si="317"/>
        <v>-4.9764824943849817E-3</v>
      </c>
      <c r="H338" s="116"/>
      <c r="I338" s="117"/>
      <c r="J338" s="117"/>
      <c r="K338" s="117">
        <f t="shared" si="318"/>
        <v>-4.9764824943849817E-3</v>
      </c>
      <c r="L338" s="116"/>
      <c r="M338" s="116"/>
      <c r="N338" s="118"/>
      <c r="O338" s="40">
        <f t="shared" ca="1" si="323"/>
        <v>-5.5570650405761812E-3</v>
      </c>
      <c r="P338" s="116"/>
      <c r="Q338" s="293">
        <f t="shared" si="283"/>
        <v>40819.095500000003</v>
      </c>
      <c r="R338" s="8">
        <f t="shared" ca="1" si="319"/>
        <v>3.3707609294185634E-7</v>
      </c>
      <c r="S338" s="116">
        <v>1</v>
      </c>
      <c r="T338" s="167">
        <f t="shared" ca="1" si="320"/>
        <v>3.3707609294185634E-7</v>
      </c>
      <c r="U338" s="116"/>
      <c r="V338" s="116"/>
      <c r="W338" s="25"/>
      <c r="X338" s="252"/>
      <c r="Y338" s="41"/>
      <c r="Z338">
        <f t="shared" si="286"/>
        <v>33397.5</v>
      </c>
      <c r="AA338" s="246">
        <f t="shared" si="287"/>
        <v>-9.2680172806353864E-3</v>
      </c>
      <c r="AB338" s="247">
        <f t="shared" si="288"/>
        <v>4.2915347862504047E-3</v>
      </c>
      <c r="AC338" s="247">
        <f t="shared" ca="1" si="289"/>
        <v>5.8058254619119953E-4</v>
      </c>
      <c r="AD338" s="248">
        <f t="shared" si="290"/>
        <v>1.8417270821597305E-5</v>
      </c>
      <c r="AH338">
        <f t="shared" si="291"/>
        <v>1.0923165062428394E-3</v>
      </c>
      <c r="AI338">
        <f t="shared" si="292"/>
        <v>0.57522446962934459</v>
      </c>
      <c r="AJ338">
        <f t="shared" si="293"/>
        <v>0.36808295749261122</v>
      </c>
      <c r="AK338">
        <f t="shared" si="294"/>
        <v>-0.24426573398315279</v>
      </c>
      <c r="AL338">
        <f t="shared" si="295"/>
        <v>-2.6197233365717301</v>
      </c>
      <c r="AM338">
        <f t="shared" si="296"/>
        <v>-3.7450014599008323</v>
      </c>
      <c r="AN338">
        <f t="shared" si="324"/>
        <v>3.9979375877416898</v>
      </c>
      <c r="AO338">
        <f t="shared" si="324"/>
        <v>3.9983627167372964</v>
      </c>
      <c r="AP338">
        <f t="shared" si="324"/>
        <v>3.9970388928401603</v>
      </c>
      <c r="AQ338">
        <f t="shared" si="324"/>
        <v>4.0011678747092514</v>
      </c>
      <c r="AR338">
        <f t="shared" si="324"/>
        <v>3.9883537693472282</v>
      </c>
      <c r="AS338">
        <f t="shared" si="324"/>
        <v>4.0287669166377187</v>
      </c>
      <c r="AT338">
        <f t="shared" si="324"/>
        <v>3.9069771050811193</v>
      </c>
      <c r="AU338">
        <f t="shared" si="297"/>
        <v>4.3682459157488154</v>
      </c>
      <c r="AV338" s="246">
        <f t="shared" si="298"/>
        <v>-7.4302502043919316E-3</v>
      </c>
      <c r="AW338" s="247">
        <f t="shared" si="299"/>
        <v>2.4537677100069499E-3</v>
      </c>
      <c r="AX338" s="248">
        <f t="shared" si="300"/>
        <v>6.0209759746727508E-6</v>
      </c>
      <c r="AY338" s="247">
        <f t="shared" si="301"/>
        <v>-7.906566076871277E-3</v>
      </c>
      <c r="BA338">
        <f t="shared" si="302"/>
        <v>1.8377670762434553E-3</v>
      </c>
      <c r="BB338">
        <f t="shared" si="303"/>
        <v>1.138858315951482</v>
      </c>
      <c r="BC338">
        <f t="shared" si="304"/>
        <v>0.73584216702153893</v>
      </c>
      <c r="BD338">
        <f t="shared" si="305"/>
        <v>9.8073279190197427E-2</v>
      </c>
      <c r="BE338">
        <f t="shared" si="306"/>
        <v>0.61493036185075856</v>
      </c>
      <c r="BF338">
        <f t="shared" si="307"/>
        <v>0.31753485052869224</v>
      </c>
      <c r="BG338">
        <f t="shared" si="325"/>
        <v>6.8058466109476656</v>
      </c>
      <c r="BH338">
        <f t="shared" si="325"/>
        <v>6.8058458512707558</v>
      </c>
      <c r="BI338">
        <f t="shared" si="325"/>
        <v>6.8058406940736456</v>
      </c>
      <c r="BJ338">
        <f t="shared" si="325"/>
        <v>6.8058056839608243</v>
      </c>
      <c r="BK338">
        <f t="shared" si="325"/>
        <v>6.8055680332111486</v>
      </c>
      <c r="BL338">
        <f t="shared" si="325"/>
        <v>6.8039557036538438</v>
      </c>
      <c r="BM338">
        <f t="shared" si="325"/>
        <v>6.7930558544665978</v>
      </c>
      <c r="BN338">
        <f t="shared" si="308"/>
        <v>6.7209847788335946</v>
      </c>
    </row>
    <row r="339" spans="1:66" ht="12.95" customHeight="1">
      <c r="A339" s="80" t="s">
        <v>157</v>
      </c>
      <c r="B339" s="76" t="s">
        <v>45</v>
      </c>
      <c r="C339" s="75">
        <v>55845.548699999999</v>
      </c>
      <c r="D339" s="75">
        <v>1E-4</v>
      </c>
      <c r="E339" s="58">
        <f t="shared" si="280"/>
        <v>33419.486657681548</v>
      </c>
      <c r="F339">
        <f t="shared" si="281"/>
        <v>33419.5</v>
      </c>
      <c r="G339">
        <f t="shared" si="317"/>
        <v>-4.8232764966087416E-3</v>
      </c>
      <c r="H339" s="116"/>
      <c r="I339" s="117"/>
      <c r="J339" s="117"/>
      <c r="K339" s="117">
        <f t="shared" si="318"/>
        <v>-4.8232764966087416E-3</v>
      </c>
      <c r="L339" s="116"/>
      <c r="M339" s="116"/>
      <c r="N339" s="118"/>
      <c r="O339" s="40">
        <f t="shared" ca="1" si="323"/>
        <v>-5.628504842935575E-3</v>
      </c>
      <c r="P339" s="116"/>
      <c r="Q339" s="293">
        <f t="shared" si="283"/>
        <v>40827.048699999999</v>
      </c>
      <c r="R339" s="8">
        <f t="shared" ca="1" si="319"/>
        <v>6.483926897282467E-7</v>
      </c>
      <c r="S339" s="116">
        <v>1</v>
      </c>
      <c r="T339" s="167">
        <f t="shared" ca="1" si="320"/>
        <v>6.483926897282467E-7</v>
      </c>
      <c r="U339" s="116"/>
      <c r="V339" s="116"/>
      <c r="W339" s="25"/>
      <c r="X339" s="252"/>
      <c r="Y339" s="41"/>
      <c r="Z339">
        <f t="shared" si="286"/>
        <v>33419.5</v>
      </c>
      <c r="AA339" s="246">
        <f t="shared" si="287"/>
        <v>-9.3063517065674374E-3</v>
      </c>
      <c r="AB339" s="247">
        <f t="shared" si="288"/>
        <v>4.4830752099586958E-3</v>
      </c>
      <c r="AC339" s="247">
        <f t="shared" ca="1" si="289"/>
        <v>8.0522834632683338E-4</v>
      </c>
      <c r="AD339" s="248">
        <f t="shared" si="290"/>
        <v>2.0097963338146203E-5</v>
      </c>
      <c r="AH339">
        <f t="shared" si="291"/>
        <v>1.0626465724627989E-3</v>
      </c>
      <c r="AI339">
        <f t="shared" si="292"/>
        <v>0.57570070782950566</v>
      </c>
      <c r="AJ339">
        <f t="shared" si="293"/>
        <v>0.36627253118504338</v>
      </c>
      <c r="AK339">
        <f t="shared" si="294"/>
        <v>-0.24509204528833142</v>
      </c>
      <c r="AL339">
        <f t="shared" si="295"/>
        <v>-2.6177769567654381</v>
      </c>
      <c r="AM339">
        <f t="shared" si="296"/>
        <v>-3.7304323406126616</v>
      </c>
      <c r="AN339">
        <f t="shared" si="324"/>
        <v>4.000886004311762</v>
      </c>
      <c r="AO339">
        <f t="shared" si="324"/>
        <v>4.0013022674912824</v>
      </c>
      <c r="AP339">
        <f t="shared" si="324"/>
        <v>4.0000016219465495</v>
      </c>
      <c r="AQ339">
        <f t="shared" si="324"/>
        <v>4.0040721286592937</v>
      </c>
      <c r="AR339">
        <f t="shared" si="324"/>
        <v>3.9913962651425461</v>
      </c>
      <c r="AS339">
        <f t="shared" si="324"/>
        <v>4.0315102622764973</v>
      </c>
      <c r="AT339">
        <f t="shared" si="324"/>
        <v>3.9102275759572787</v>
      </c>
      <c r="AU339">
        <f t="shared" si="297"/>
        <v>4.3721360096774369</v>
      </c>
      <c r="AV339" s="246">
        <f t="shared" si="298"/>
        <v>-7.4810711563511722E-3</v>
      </c>
      <c r="AW339" s="247">
        <f t="shared" si="299"/>
        <v>2.6577946597424306E-3</v>
      </c>
      <c r="AX339" s="248">
        <f t="shared" si="300"/>
        <v>7.0638724533553822E-6</v>
      </c>
      <c r="AY339" s="247">
        <f t="shared" si="301"/>
        <v>-7.7112036192878049E-3</v>
      </c>
      <c r="BA339">
        <f t="shared" si="302"/>
        <v>1.8252805502162648E-3</v>
      </c>
      <c r="BB339">
        <f t="shared" si="303"/>
        <v>1.1378438383485221</v>
      </c>
      <c r="BC339">
        <f t="shared" si="304"/>
        <v>0.72884939763313228</v>
      </c>
      <c r="BD339">
        <f t="shared" si="305"/>
        <v>9.9494101480170752E-2</v>
      </c>
      <c r="BE339">
        <f t="shared" si="306"/>
        <v>0.6251999588211079</v>
      </c>
      <c r="BF339">
        <f t="shared" si="307"/>
        <v>0.3231966636523339</v>
      </c>
      <c r="BG339">
        <f t="shared" si="325"/>
        <v>6.8147367533827081</v>
      </c>
      <c r="BH339">
        <f t="shared" si="325"/>
        <v>6.8147360042048577</v>
      </c>
      <c r="BI339">
        <f t="shared" si="325"/>
        <v>6.8147308918975495</v>
      </c>
      <c r="BJ339">
        <f t="shared" si="325"/>
        <v>6.8146960064845654</v>
      </c>
      <c r="BK339">
        <f t="shared" si="325"/>
        <v>6.814457974155208</v>
      </c>
      <c r="BL339">
        <f t="shared" si="325"/>
        <v>6.8128347041869279</v>
      </c>
      <c r="BM339">
        <f t="shared" si="325"/>
        <v>6.8018054060857427</v>
      </c>
      <c r="BN339">
        <f t="shared" si="308"/>
        <v>6.728568736897321</v>
      </c>
    </row>
    <row r="340" spans="1:66" ht="12.95" customHeight="1">
      <c r="A340" s="77" t="s">
        <v>158</v>
      </c>
      <c r="B340" s="38" t="s">
        <v>49</v>
      </c>
      <c r="C340" s="37">
        <v>55857.298300000002</v>
      </c>
      <c r="D340" s="37" t="s">
        <v>124</v>
      </c>
      <c r="E340" s="58">
        <f t="shared" si="280"/>
        <v>33451.988817758749</v>
      </c>
      <c r="F340">
        <f t="shared" si="281"/>
        <v>33452</v>
      </c>
      <c r="G340">
        <f t="shared" si="317"/>
        <v>-4.0424039980280213E-3</v>
      </c>
      <c r="H340" s="116"/>
      <c r="I340" s="117"/>
      <c r="J340" s="117"/>
      <c r="K340" s="117">
        <f t="shared" si="318"/>
        <v>-4.0424039980280213E-3</v>
      </c>
      <c r="L340" s="116"/>
      <c r="M340" s="116"/>
      <c r="N340" s="118"/>
      <c r="O340" s="40">
        <f t="shared" ca="1" si="323"/>
        <v>-5.7340409146028476E-3</v>
      </c>
      <c r="P340" s="116"/>
      <c r="Q340" s="293">
        <f t="shared" si="283"/>
        <v>40838.798300000002</v>
      </c>
      <c r="R340" s="8">
        <f t="shared" ca="1" si="319"/>
        <v>2.8616354575187857E-6</v>
      </c>
      <c r="S340" s="116">
        <v>1</v>
      </c>
      <c r="T340" s="167">
        <f t="shared" ca="1" si="320"/>
        <v>2.8616354575187857E-6</v>
      </c>
      <c r="V340" s="116"/>
      <c r="W340" s="25"/>
      <c r="X340" s="252"/>
      <c r="Y340" s="41"/>
      <c r="Z340">
        <f t="shared" si="286"/>
        <v>33452</v>
      </c>
      <c r="AA340" s="246">
        <f t="shared" si="287"/>
        <v>-9.3630378217449649E-3</v>
      </c>
      <c r="AB340" s="247">
        <f t="shared" si="288"/>
        <v>5.3206338237169436E-3</v>
      </c>
      <c r="AC340" s="247">
        <f t="shared" ca="1" si="289"/>
        <v>1.6916369165748263E-3</v>
      </c>
      <c r="AD340" s="248">
        <f t="shared" si="290"/>
        <v>2.8309144286080784E-5</v>
      </c>
      <c r="AH340">
        <f t="shared" si="291"/>
        <v>1.0187547963100953E-3</v>
      </c>
      <c r="AI340">
        <f t="shared" si="292"/>
        <v>0.57640862784303071</v>
      </c>
      <c r="AJ340">
        <f t="shared" si="293"/>
        <v>0.36359003353140995</v>
      </c>
      <c r="AK340">
        <f t="shared" si="294"/>
        <v>-0.24631351857779951</v>
      </c>
      <c r="AL340">
        <f t="shared" si="295"/>
        <v>-2.614895754044686</v>
      </c>
      <c r="AM340">
        <f t="shared" si="296"/>
        <v>-3.7090589969726189</v>
      </c>
      <c r="AN340">
        <f t="shared" si="324"/>
        <v>4.0052460256437517</v>
      </c>
      <c r="AO340">
        <f t="shared" si="324"/>
        <v>4.0056493940937994</v>
      </c>
      <c r="AP340">
        <f t="shared" si="324"/>
        <v>4.00438261784823</v>
      </c>
      <c r="AQ340">
        <f t="shared" si="324"/>
        <v>4.0083672606298553</v>
      </c>
      <c r="AR340">
        <f t="shared" si="324"/>
        <v>3.9958954606462256</v>
      </c>
      <c r="AS340">
        <f t="shared" si="324"/>
        <v>4.0355650355200776</v>
      </c>
      <c r="AT340">
        <f t="shared" si="324"/>
        <v>3.9150422010035739</v>
      </c>
      <c r="AU340">
        <f t="shared" si="297"/>
        <v>4.3778827393447184</v>
      </c>
      <c r="AV340" s="246">
        <f t="shared" si="298"/>
        <v>-7.5564459556582428E-3</v>
      </c>
      <c r="AW340" s="247">
        <f t="shared" si="299"/>
        <v>3.5140419576302215E-3</v>
      </c>
      <c r="AX340" s="248">
        <f t="shared" si="300"/>
        <v>1.2348490879985639E-5</v>
      </c>
      <c r="AY340" s="247">
        <f t="shared" si="301"/>
        <v>-6.8677506604248387E-3</v>
      </c>
      <c r="BA340">
        <f t="shared" si="302"/>
        <v>1.8065918660867218E-3</v>
      </c>
      <c r="BB340">
        <f t="shared" si="303"/>
        <v>1.1363220368982485</v>
      </c>
      <c r="BC340">
        <f t="shared" si="304"/>
        <v>0.71840221211453548</v>
      </c>
      <c r="BD340">
        <f t="shared" si="305"/>
        <v>0.1015691993466158</v>
      </c>
      <c r="BE340">
        <f t="shared" si="306"/>
        <v>0.6403372055049481</v>
      </c>
      <c r="BF340">
        <f t="shared" si="307"/>
        <v>0.33157653420917349</v>
      </c>
      <c r="BG340">
        <f t="shared" si="325"/>
        <v>6.827855301958575</v>
      </c>
      <c r="BH340">
        <f t="shared" si="325"/>
        <v>6.8278545692331942</v>
      </c>
      <c r="BI340">
        <f t="shared" si="325"/>
        <v>6.8278495298911528</v>
      </c>
      <c r="BJ340">
        <f t="shared" si="325"/>
        <v>6.8278148720731817</v>
      </c>
      <c r="BK340">
        <f t="shared" si="325"/>
        <v>6.8275765344013202</v>
      </c>
      <c r="BL340">
        <f t="shared" si="325"/>
        <v>6.8259384445165212</v>
      </c>
      <c r="BM340">
        <f t="shared" si="325"/>
        <v>6.8147231529485381</v>
      </c>
      <c r="BN340">
        <f t="shared" si="308"/>
        <v>6.7397723113096433</v>
      </c>
    </row>
    <row r="341" spans="1:66" ht="12.95" customHeight="1">
      <c r="A341" s="44" t="s">
        <v>159</v>
      </c>
      <c r="B341" s="45" t="s">
        <v>49</v>
      </c>
      <c r="C341" s="44">
        <v>55862.720200000003</v>
      </c>
      <c r="D341" s="44">
        <v>5.9999999999999995E-4</v>
      </c>
      <c r="E341" s="58">
        <f t="shared" ref="E341:E404" si="326">+(C341-C$7)/C$8</f>
        <v>33466.98706976074</v>
      </c>
      <c r="F341">
        <f t="shared" ref="F341:F404" si="327">ROUND(2*E341,0)/2</f>
        <v>33467</v>
      </c>
      <c r="G341">
        <f t="shared" si="317"/>
        <v>-4.6743089988012798E-3</v>
      </c>
      <c r="H341" s="116"/>
      <c r="I341" s="117"/>
      <c r="J341" s="117"/>
      <c r="K341" s="117">
        <f t="shared" si="318"/>
        <v>-4.6743089988012798E-3</v>
      </c>
      <c r="L341" s="116"/>
      <c r="M341" s="116"/>
      <c r="N341" s="118"/>
      <c r="O341" s="40">
        <f t="shared" ca="1" si="323"/>
        <v>-5.7827498707569841E-3</v>
      </c>
      <c r="P341" s="116"/>
      <c r="Q341" s="293">
        <f t="shared" ref="Q341:Q404" si="328">C341-15018.5</f>
        <v>40844.220200000003</v>
      </c>
      <c r="R341" s="8">
        <f t="shared" ca="1" si="319"/>
        <v>1.2286411666219221E-6</v>
      </c>
      <c r="S341" s="116">
        <v>1</v>
      </c>
      <c r="T341" s="167">
        <f t="shared" ca="1" si="320"/>
        <v>1.2286411666219221E-6</v>
      </c>
      <c r="V341" s="116"/>
      <c r="W341" s="25"/>
      <c r="X341" s="252"/>
      <c r="Y341" s="41"/>
      <c r="Z341">
        <f t="shared" ref="Z341:Z404" si="329">F341</f>
        <v>33467</v>
      </c>
      <c r="AA341" s="246">
        <f t="shared" ref="AA341:AA404" si="330">AB$3+AB$4*Z341+AB$5*Z341^2+AH341</f>
        <v>-9.3892229687477513E-3</v>
      </c>
      <c r="AB341" s="247">
        <f t="shared" ref="AB341:AB404" si="331">+G341-AA341</f>
        <v>4.7149139699464715E-3</v>
      </c>
      <c r="AC341" s="247">
        <f t="shared" ref="AC341:AC404" ca="1" si="332">+G341-O341</f>
        <v>1.1084408719557043E-3</v>
      </c>
      <c r="AD341" s="248">
        <f t="shared" ref="AD341:AD404" si="333">S341*(G341-AA341)^2</f>
        <v>2.2230413743996396E-5</v>
      </c>
      <c r="AH341">
        <f t="shared" ref="AH341:AH404" si="334">$AB$6*($AB$11/AI341*AJ341+$AB$12)</f>
        <v>9.9847252491340466E-4</v>
      </c>
      <c r="AI341">
        <f t="shared" ref="AI341:AI404" si="335">1+$AB$7*COS(AL341)</f>
        <v>0.57673713297290308</v>
      </c>
      <c r="AJ341">
        <f t="shared" ref="AJ341:AJ404" si="336">SIN(AL341+RADIANS($AB$9))</f>
        <v>0.36234872424552694</v>
      </c>
      <c r="AK341">
        <f t="shared" ref="AK341:AK404" si="337">$AB$7*SIN(AL341)</f>
        <v>-0.2468775919276637</v>
      </c>
      <c r="AL341">
        <f t="shared" ref="AL341:AL404" si="338">2*ATAN(AM341)</f>
        <v>-2.6135635926399368</v>
      </c>
      <c r="AM341">
        <f t="shared" ref="AM341:AM404" si="339">TAN(AN341/2)*SQRT((1+$AB$7)/(1-$AB$7))</f>
        <v>-3.6992537876612452</v>
      </c>
      <c r="AN341">
        <f t="shared" ref="AN341:AT350" si="340">$AU341+$AB$7*SIN(AO341)</f>
        <v>4.0072601251231834</v>
      </c>
      <c r="AO341">
        <f t="shared" si="340"/>
        <v>4.0076576237517738</v>
      </c>
      <c r="AP341">
        <f t="shared" si="340"/>
        <v>4.0064063286289624</v>
      </c>
      <c r="AQ341">
        <f t="shared" si="340"/>
        <v>4.0103515562969747</v>
      </c>
      <c r="AR341">
        <f t="shared" si="340"/>
        <v>3.9979738626804826</v>
      </c>
      <c r="AS341">
        <f t="shared" si="340"/>
        <v>4.0374373404154236</v>
      </c>
      <c r="AT341">
        <f t="shared" si="340"/>
        <v>3.9172694891661273</v>
      </c>
      <c r="AU341">
        <f t="shared" ref="AU341:AU404" si="341">RADIANS($AB$9)+$AB$18*(F341-AB$15)</f>
        <v>4.3805350761142332</v>
      </c>
      <c r="AV341" s="246">
        <f t="shared" ref="AV341:AV404" si="342">AA341+BA341</f>
        <v>-7.5913530868054954E-3</v>
      </c>
      <c r="AW341" s="247">
        <f t="shared" ref="AW341:AW404" si="343">IF(S341&lt;&gt;0,G341-AV341,-9999)</f>
        <v>2.9170440880042156E-3</v>
      </c>
      <c r="AX341" s="248">
        <f t="shared" ref="AX341:AX404" si="344">S341*(G341-AV341)^2</f>
        <v>8.5091462113603452E-6</v>
      </c>
      <c r="AY341" s="247">
        <f t="shared" ref="AY341:AY404" si="345">IF(S341&lt;&gt;0,G341-AH341-BA341,-9999)</f>
        <v>-7.4706514056569404E-3</v>
      </c>
      <c r="BA341">
        <f t="shared" ref="BA341:BA404" si="346">$BB$6*($BB$11/BB341*BC341+$BB$12)</f>
        <v>1.7978698819422559E-3</v>
      </c>
      <c r="BB341">
        <f t="shared" ref="BB341:BB404" si="347">1+$BB$7*COS(BE341)</f>
        <v>1.1356105188892629</v>
      </c>
      <c r="BC341">
        <f t="shared" ref="BC341:BC404" si="348">SIN(BE341+RADIANS($BB$9))</f>
        <v>0.7135343940758625</v>
      </c>
      <c r="BD341">
        <f t="shared" ref="BD341:BD404" si="349">$BB$7*SIN(BE341)</f>
        <v>0.10251725301911312</v>
      </c>
      <c r="BE341">
        <f t="shared" ref="BE341:BE404" si="350">2*ATAN(BF341)</f>
        <v>0.64730988907116715</v>
      </c>
      <c r="BF341">
        <f t="shared" ref="BF341:BF404" si="351">TAN(BG341/2)*SQRT((1+$BB$7)/(1-$BB$7))</f>
        <v>0.33545066901398091</v>
      </c>
      <c r="BG341">
        <f t="shared" ref="BG341:BM350" si="352">$BN341+$BB$7*SIN(BH341)</f>
        <v>6.8339040611912729</v>
      </c>
      <c r="BH341">
        <f t="shared" si="352"/>
        <v>6.8339033364144264</v>
      </c>
      <c r="BI341">
        <f t="shared" si="352"/>
        <v>6.8338983333144059</v>
      </c>
      <c r="BJ341">
        <f t="shared" si="352"/>
        <v>6.8338637975727474</v>
      </c>
      <c r="BK341">
        <f t="shared" si="352"/>
        <v>6.8336254218599652</v>
      </c>
      <c r="BL341">
        <f t="shared" si="352"/>
        <v>6.8319810328703197</v>
      </c>
      <c r="BM341">
        <f t="shared" si="352"/>
        <v>6.8206820299198734</v>
      </c>
      <c r="BN341">
        <f t="shared" ref="BN341:BN404" si="353">RADIANS($BB$9)+$BB$18*(F341-BB$15)</f>
        <v>6.7449431918076375</v>
      </c>
    </row>
    <row r="342" spans="1:66" ht="12.95" customHeight="1">
      <c r="A342" s="53" t="s">
        <v>160</v>
      </c>
      <c r="B342" s="53" t="s">
        <v>45</v>
      </c>
      <c r="C342" s="54">
        <v>55881.336000000003</v>
      </c>
      <c r="D342" s="54" t="s">
        <v>76</v>
      </c>
      <c r="E342" s="58">
        <f t="shared" si="326"/>
        <v>33518.482755704521</v>
      </c>
      <c r="F342">
        <f t="shared" si="327"/>
        <v>33518.5</v>
      </c>
      <c r="G342">
        <f t="shared" si="317"/>
        <v>-6.2338494972209446E-3</v>
      </c>
      <c r="H342" s="116"/>
      <c r="I342" s="117"/>
      <c r="J342" s="117"/>
      <c r="K342" s="117">
        <f t="shared" si="318"/>
        <v>-6.2338494972209446E-3</v>
      </c>
      <c r="L342" s="116"/>
      <c r="M342" s="116"/>
      <c r="N342" s="118"/>
      <c r="O342" s="40">
        <f t="shared" ca="1" si="323"/>
        <v>-5.9499839535528121E-3</v>
      </c>
      <c r="P342" s="116"/>
      <c r="Q342" s="293">
        <f t="shared" si="328"/>
        <v>40862.836000000003</v>
      </c>
      <c r="R342" s="8">
        <f t="shared" ca="1" si="319"/>
        <v>8.057964688200446E-8</v>
      </c>
      <c r="S342" s="116">
        <v>1</v>
      </c>
      <c r="T342" s="167">
        <f t="shared" ca="1" si="320"/>
        <v>8.057964688200446E-8</v>
      </c>
      <c r="U342" s="116"/>
      <c r="V342" s="116"/>
      <c r="W342" s="25"/>
      <c r="X342" s="252"/>
      <c r="Y342" s="41"/>
      <c r="Z342">
        <f t="shared" si="329"/>
        <v>33518.5</v>
      </c>
      <c r="AA342" s="246">
        <f t="shared" si="330"/>
        <v>-9.4792320177246973E-3</v>
      </c>
      <c r="AB342" s="247">
        <f t="shared" si="331"/>
        <v>3.2453825205037527E-3</v>
      </c>
      <c r="AC342" s="247">
        <f t="shared" ca="1" si="332"/>
        <v>-2.8386554366813255E-4</v>
      </c>
      <c r="AD342" s="248">
        <f t="shared" si="333"/>
        <v>1.0532507704391291E-5</v>
      </c>
      <c r="AH342">
        <f t="shared" si="334"/>
        <v>9.2871942189408688E-4</v>
      </c>
      <c r="AI342">
        <f t="shared" si="335"/>
        <v>0.57787357994238731</v>
      </c>
      <c r="AJ342">
        <f t="shared" si="336"/>
        <v>0.35807125922938782</v>
      </c>
      <c r="AK342">
        <f t="shared" si="337"/>
        <v>-0.24881576615910789</v>
      </c>
      <c r="AL342">
        <f t="shared" si="338"/>
        <v>-2.6089783184585569</v>
      </c>
      <c r="AM342">
        <f t="shared" si="339"/>
        <v>-3.6658706726580328</v>
      </c>
      <c r="AN342">
        <f t="shared" si="340"/>
        <v>4.0141838315092997</v>
      </c>
      <c r="AO342">
        <f t="shared" si="340"/>
        <v>4.0145615699537345</v>
      </c>
      <c r="AP342">
        <f t="shared" si="340"/>
        <v>4.0133626921438159</v>
      </c>
      <c r="AQ342">
        <f t="shared" si="340"/>
        <v>4.017173660628389</v>
      </c>
      <c r="AR342">
        <f t="shared" si="340"/>
        <v>4.0051186043534956</v>
      </c>
      <c r="AS342">
        <f t="shared" si="340"/>
        <v>4.0438699467010197</v>
      </c>
      <c r="AT342">
        <f t="shared" si="340"/>
        <v>3.9249413330816254</v>
      </c>
      <c r="AU342">
        <f t="shared" si="341"/>
        <v>4.3896414323562336</v>
      </c>
      <c r="AV342" s="246">
        <f t="shared" si="342"/>
        <v>-7.7117629956009407E-3</v>
      </c>
      <c r="AW342" s="247">
        <f t="shared" si="343"/>
        <v>1.4779134983799961E-3</v>
      </c>
      <c r="AX342" s="248">
        <f t="shared" si="344"/>
        <v>2.1842283086937987E-6</v>
      </c>
      <c r="AY342" s="247">
        <f t="shared" si="345"/>
        <v>-8.9300379412387883E-3</v>
      </c>
      <c r="BA342">
        <f t="shared" si="346"/>
        <v>1.7674690221237566E-3</v>
      </c>
      <c r="BB342">
        <f t="shared" si="347"/>
        <v>1.1331247750591706</v>
      </c>
      <c r="BC342">
        <f t="shared" si="348"/>
        <v>0.69660716355983077</v>
      </c>
      <c r="BD342">
        <f t="shared" si="349"/>
        <v>0.10572508815529641</v>
      </c>
      <c r="BE342">
        <f t="shared" si="350"/>
        <v>0.67118232312337067</v>
      </c>
      <c r="BF342">
        <f t="shared" si="351"/>
        <v>0.34878405479940922</v>
      </c>
      <c r="BG342">
        <f t="shared" si="352"/>
        <v>6.8546423337635929</v>
      </c>
      <c r="BH342">
        <f t="shared" si="352"/>
        <v>6.8546416378175126</v>
      </c>
      <c r="BI342">
        <f t="shared" si="352"/>
        <v>6.8546367707090141</v>
      </c>
      <c r="BJ342">
        <f t="shared" si="352"/>
        <v>6.854602732944481</v>
      </c>
      <c r="BK342">
        <f t="shared" si="352"/>
        <v>6.8543647131629024</v>
      </c>
      <c r="BL342">
        <f t="shared" si="352"/>
        <v>6.8527013005341901</v>
      </c>
      <c r="BM342">
        <f t="shared" si="352"/>
        <v>6.8411252991054612</v>
      </c>
      <c r="BN342">
        <f t="shared" si="353"/>
        <v>6.7626965481840884</v>
      </c>
    </row>
    <row r="343" spans="1:66" ht="12.95" customHeight="1">
      <c r="A343" s="80" t="s">
        <v>161</v>
      </c>
      <c r="B343" s="76" t="s">
        <v>45</v>
      </c>
      <c r="C343" s="75">
        <v>55881.336040000002</v>
      </c>
      <c r="D343" s="75">
        <v>1E-3</v>
      </c>
      <c r="E343" s="58">
        <f t="shared" si="326"/>
        <v>33518.482866353937</v>
      </c>
      <c r="F343">
        <f t="shared" si="327"/>
        <v>33518.5</v>
      </c>
      <c r="G343">
        <f t="shared" si="317"/>
        <v>-6.1938494982314296E-3</v>
      </c>
      <c r="H343" s="116"/>
      <c r="I343" s="117"/>
      <c r="J343" s="117"/>
      <c r="K343" s="117">
        <f t="shared" si="318"/>
        <v>-6.1938494982314296E-3</v>
      </c>
      <c r="L343" s="116"/>
      <c r="M343" s="116"/>
      <c r="N343" s="118"/>
      <c r="O343" s="40">
        <f t="shared" ca="1" si="323"/>
        <v>-5.9499839535528121E-3</v>
      </c>
      <c r="P343" s="116"/>
      <c r="Q343" s="293">
        <f t="shared" si="328"/>
        <v>40862.836040000002</v>
      </c>
      <c r="R343" s="8">
        <f t="shared" ca="1" si="319"/>
        <v>5.947040388139881E-8</v>
      </c>
      <c r="S343" s="116">
        <v>1</v>
      </c>
      <c r="T343" s="167">
        <f t="shared" ca="1" si="320"/>
        <v>5.947040388139881E-8</v>
      </c>
      <c r="U343" s="116"/>
      <c r="V343" s="116"/>
      <c r="W343" s="25"/>
      <c r="X343" s="252"/>
      <c r="Y343" s="41"/>
      <c r="Z343">
        <f t="shared" si="329"/>
        <v>33518.5</v>
      </c>
      <c r="AA343" s="246">
        <f t="shared" si="330"/>
        <v>-9.4792320177246973E-3</v>
      </c>
      <c r="AB343" s="247">
        <f t="shared" si="331"/>
        <v>3.2853825194932677E-3</v>
      </c>
      <c r="AC343" s="247">
        <f t="shared" ca="1" si="332"/>
        <v>-2.4386554467861754E-4</v>
      </c>
      <c r="AD343" s="248">
        <f t="shared" si="333"/>
        <v>1.0793738299391932E-5</v>
      </c>
      <c r="AH343">
        <f t="shared" si="334"/>
        <v>9.2871942189408688E-4</v>
      </c>
      <c r="AI343">
        <f t="shared" si="335"/>
        <v>0.57787357994238731</v>
      </c>
      <c r="AJ343">
        <f t="shared" si="336"/>
        <v>0.35807125922938782</v>
      </c>
      <c r="AK343">
        <f t="shared" si="337"/>
        <v>-0.24881576615910789</v>
      </c>
      <c r="AL343">
        <f t="shared" si="338"/>
        <v>-2.6089783184585569</v>
      </c>
      <c r="AM343">
        <f t="shared" si="339"/>
        <v>-3.6658706726580328</v>
      </c>
      <c r="AN343">
        <f t="shared" si="340"/>
        <v>4.0141838315092997</v>
      </c>
      <c r="AO343">
        <f t="shared" si="340"/>
        <v>4.0145615699537345</v>
      </c>
      <c r="AP343">
        <f t="shared" si="340"/>
        <v>4.0133626921438159</v>
      </c>
      <c r="AQ343">
        <f t="shared" si="340"/>
        <v>4.017173660628389</v>
      </c>
      <c r="AR343">
        <f t="shared" si="340"/>
        <v>4.0051186043534956</v>
      </c>
      <c r="AS343">
        <f t="shared" si="340"/>
        <v>4.0438699467010197</v>
      </c>
      <c r="AT343">
        <f t="shared" si="340"/>
        <v>3.9249413330816254</v>
      </c>
      <c r="AU343">
        <f t="shared" si="341"/>
        <v>4.3896414323562336</v>
      </c>
      <c r="AV343" s="246">
        <f t="shared" si="342"/>
        <v>-7.7117629956009407E-3</v>
      </c>
      <c r="AW343" s="247">
        <f t="shared" si="343"/>
        <v>1.5179134973695111E-3</v>
      </c>
      <c r="AX343" s="248">
        <f t="shared" si="344"/>
        <v>2.304061385496541E-6</v>
      </c>
      <c r="AY343" s="247">
        <f t="shared" si="345"/>
        <v>-8.8900379422492733E-3</v>
      </c>
      <c r="BA343">
        <f t="shared" si="346"/>
        <v>1.7674690221237566E-3</v>
      </c>
      <c r="BB343">
        <f t="shared" si="347"/>
        <v>1.1331247750591706</v>
      </c>
      <c r="BC343">
        <f t="shared" si="348"/>
        <v>0.69660716355983077</v>
      </c>
      <c r="BD343">
        <f t="shared" si="349"/>
        <v>0.10572508815529641</v>
      </c>
      <c r="BE343">
        <f t="shared" si="350"/>
        <v>0.67118232312337067</v>
      </c>
      <c r="BF343">
        <f t="shared" si="351"/>
        <v>0.34878405479940922</v>
      </c>
      <c r="BG343">
        <f t="shared" si="352"/>
        <v>6.8546423337635929</v>
      </c>
      <c r="BH343">
        <f t="shared" si="352"/>
        <v>6.8546416378175126</v>
      </c>
      <c r="BI343">
        <f t="shared" si="352"/>
        <v>6.8546367707090141</v>
      </c>
      <c r="BJ343">
        <f t="shared" si="352"/>
        <v>6.854602732944481</v>
      </c>
      <c r="BK343">
        <f t="shared" si="352"/>
        <v>6.8543647131629024</v>
      </c>
      <c r="BL343">
        <f t="shared" si="352"/>
        <v>6.8527013005341901</v>
      </c>
      <c r="BM343">
        <f t="shared" si="352"/>
        <v>6.8411252991054612</v>
      </c>
      <c r="BN343">
        <f t="shared" si="353"/>
        <v>6.7626965481840884</v>
      </c>
    </row>
    <row r="344" spans="1:66" ht="12.95" customHeight="1">
      <c r="A344" s="80" t="s">
        <v>161</v>
      </c>
      <c r="B344" s="76" t="s">
        <v>49</v>
      </c>
      <c r="C344" s="75">
        <v>55882.23936</v>
      </c>
      <c r="D344" s="75">
        <v>4.0000000000000002E-4</v>
      </c>
      <c r="E344" s="58">
        <f t="shared" si="326"/>
        <v>33520.981662163227</v>
      </c>
      <c r="F344">
        <f t="shared" si="327"/>
        <v>33521</v>
      </c>
      <c r="G344">
        <f t="shared" ref="G344:G375" si="354">+C344-(C$7+F344*C$8)</f>
        <v>-6.6291670009377412E-3</v>
      </c>
      <c r="H344" s="116"/>
      <c r="I344" s="117"/>
      <c r="J344" s="117"/>
      <c r="K344" s="117">
        <f t="shared" ref="K344:K375" si="355">G344</f>
        <v>-6.6291670009377412E-3</v>
      </c>
      <c r="L344" s="116"/>
      <c r="M344" s="116"/>
      <c r="N344" s="118"/>
      <c r="O344" s="40">
        <f t="shared" ca="1" si="323"/>
        <v>-5.9581021129118394E-3</v>
      </c>
      <c r="P344" s="116"/>
      <c r="Q344" s="293">
        <f t="shared" si="328"/>
        <v>40863.73936</v>
      </c>
      <c r="R344" s="8">
        <f t="shared" ref="R344:R375" ca="1" si="356">+(O344-G344)^2</f>
        <v>4.5032808394121615E-7</v>
      </c>
      <c r="S344" s="116">
        <v>1</v>
      </c>
      <c r="T344" s="167">
        <f t="shared" ref="T344:T375" ca="1" si="357">+S344*R344</f>
        <v>4.5032808394121615E-7</v>
      </c>
      <c r="V344" s="116"/>
      <c r="W344" s="25"/>
      <c r="X344" s="252"/>
      <c r="Y344" s="41"/>
      <c r="Z344">
        <f t="shared" si="329"/>
        <v>33521</v>
      </c>
      <c r="AA344" s="246">
        <f t="shared" si="330"/>
        <v>-9.4836055790009886E-3</v>
      </c>
      <c r="AB344" s="247">
        <f t="shared" si="331"/>
        <v>2.8544385780632474E-3</v>
      </c>
      <c r="AC344" s="247">
        <f t="shared" ca="1" si="332"/>
        <v>-6.7106488802590181E-4</v>
      </c>
      <c r="AD344" s="248">
        <f t="shared" si="333"/>
        <v>8.1478195959357344E-6</v>
      </c>
      <c r="AH344">
        <f t="shared" si="334"/>
        <v>9.2532874137589557E-4</v>
      </c>
      <c r="AI344">
        <f t="shared" si="335"/>
        <v>0.57792908706808888</v>
      </c>
      <c r="AJ344">
        <f t="shared" si="336"/>
        <v>0.3578629963132362</v>
      </c>
      <c r="AK344">
        <f t="shared" si="337"/>
        <v>-0.2489099123313957</v>
      </c>
      <c r="AL344">
        <f t="shared" si="338"/>
        <v>-2.6087552754134808</v>
      </c>
      <c r="AM344">
        <f t="shared" si="339"/>
        <v>-3.6642611151523408</v>
      </c>
      <c r="AN344">
        <f t="shared" si="340"/>
        <v>4.0145202758387342</v>
      </c>
      <c r="AO344">
        <f t="shared" si="340"/>
        <v>4.014897070550643</v>
      </c>
      <c r="AP344">
        <f t="shared" si="340"/>
        <v>4.0137007080684164</v>
      </c>
      <c r="AQ344">
        <f t="shared" si="340"/>
        <v>4.0175052020987456</v>
      </c>
      <c r="AR344">
        <f t="shared" si="340"/>
        <v>4.0054657871324588</v>
      </c>
      <c r="AS344">
        <f t="shared" si="340"/>
        <v>4.0441823857672228</v>
      </c>
      <c r="AT344">
        <f t="shared" si="340"/>
        <v>3.9253147324696935</v>
      </c>
      <c r="AU344">
        <f t="shared" si="341"/>
        <v>4.3900834884844864</v>
      </c>
      <c r="AV344" s="246">
        <f t="shared" si="342"/>
        <v>-7.7176300516757093E-3</v>
      </c>
      <c r="AW344" s="247">
        <f t="shared" si="343"/>
        <v>1.0884630507379681E-3</v>
      </c>
      <c r="AX344" s="248">
        <f t="shared" si="344"/>
        <v>1.1847518128218045E-6</v>
      </c>
      <c r="AY344" s="247">
        <f t="shared" si="345"/>
        <v>-9.3204712696389174E-3</v>
      </c>
      <c r="BA344">
        <f t="shared" si="346"/>
        <v>1.7659755273252795E-3</v>
      </c>
      <c r="BB344">
        <f t="shared" si="347"/>
        <v>1.1330024487076338</v>
      </c>
      <c r="BC344">
        <f t="shared" si="348"/>
        <v>0.69577719247355163</v>
      </c>
      <c r="BD344">
        <f t="shared" si="349"/>
        <v>0.10587893387153685</v>
      </c>
      <c r="BE344">
        <f t="shared" si="350"/>
        <v>0.67233850471896284</v>
      </c>
      <c r="BF344">
        <f t="shared" si="351"/>
        <v>0.34943260136388926</v>
      </c>
      <c r="BG344">
        <f t="shared" si="352"/>
        <v>6.8556478839044805</v>
      </c>
      <c r="BH344">
        <f t="shared" si="352"/>
        <v>6.8556471894141104</v>
      </c>
      <c r="BI344">
        <f t="shared" si="352"/>
        <v>6.8556423293411992</v>
      </c>
      <c r="BJ344">
        <f t="shared" si="352"/>
        <v>6.8556083187718757</v>
      </c>
      <c r="BK344">
        <f t="shared" si="352"/>
        <v>6.8553703352074882</v>
      </c>
      <c r="BL344">
        <f t="shared" si="352"/>
        <v>6.8537061017420351</v>
      </c>
      <c r="BM344">
        <f t="shared" si="352"/>
        <v>6.8421170685327137</v>
      </c>
      <c r="BN344">
        <f t="shared" si="353"/>
        <v>6.7635583616004205</v>
      </c>
    </row>
    <row r="345" spans="1:66" ht="12.95" customHeight="1">
      <c r="A345" s="53" t="s">
        <v>162</v>
      </c>
      <c r="B345" s="53" t="s">
        <v>49</v>
      </c>
      <c r="C345" s="54">
        <v>55882.239399999999</v>
      </c>
      <c r="D345" s="54" t="s">
        <v>76</v>
      </c>
      <c r="E345" s="58">
        <f t="shared" si="326"/>
        <v>33520.981772812644</v>
      </c>
      <c r="F345">
        <f t="shared" si="327"/>
        <v>33521</v>
      </c>
      <c r="G345">
        <f t="shared" si="354"/>
        <v>-6.5891670019482262E-3</v>
      </c>
      <c r="H345" s="116"/>
      <c r="I345" s="117"/>
      <c r="J345" s="117"/>
      <c r="K345" s="117">
        <f t="shared" si="355"/>
        <v>-6.5891670019482262E-3</v>
      </c>
      <c r="L345" s="116"/>
      <c r="M345" s="116"/>
      <c r="N345" s="118"/>
      <c r="O345" s="40">
        <f t="shared" ca="1" si="323"/>
        <v>-5.9581021129118394E-3</v>
      </c>
      <c r="P345" s="116"/>
      <c r="Q345" s="293">
        <f t="shared" si="328"/>
        <v>40863.739399999999</v>
      </c>
      <c r="R345" s="8">
        <f t="shared" ca="1" si="356"/>
        <v>3.9824289417450717E-7</v>
      </c>
      <c r="S345" s="116">
        <v>1</v>
      </c>
      <c r="T345" s="167">
        <f t="shared" ca="1" si="357"/>
        <v>3.9824289417450717E-7</v>
      </c>
      <c r="U345" s="116"/>
      <c r="V345" s="116"/>
      <c r="W345" s="25"/>
      <c r="X345" s="252"/>
      <c r="Y345" s="41"/>
      <c r="Z345">
        <f t="shared" si="329"/>
        <v>33521</v>
      </c>
      <c r="AA345" s="246">
        <f t="shared" si="330"/>
        <v>-9.4836055790009886E-3</v>
      </c>
      <c r="AB345" s="247">
        <f t="shared" si="331"/>
        <v>2.8944385770527624E-3</v>
      </c>
      <c r="AC345" s="247">
        <f t="shared" ca="1" si="332"/>
        <v>-6.310648890363868E-4</v>
      </c>
      <c r="AD345" s="248">
        <f t="shared" si="333"/>
        <v>8.3777746763312192E-6</v>
      </c>
      <c r="AH345">
        <f t="shared" si="334"/>
        <v>9.2532874137589557E-4</v>
      </c>
      <c r="AI345">
        <f t="shared" si="335"/>
        <v>0.57792908706808888</v>
      </c>
      <c r="AJ345">
        <f t="shared" si="336"/>
        <v>0.3578629963132362</v>
      </c>
      <c r="AK345">
        <f t="shared" si="337"/>
        <v>-0.2489099123313957</v>
      </c>
      <c r="AL345">
        <f t="shared" si="338"/>
        <v>-2.6087552754134808</v>
      </c>
      <c r="AM345">
        <f t="shared" si="339"/>
        <v>-3.6642611151523408</v>
      </c>
      <c r="AN345">
        <f t="shared" si="340"/>
        <v>4.0145202758387342</v>
      </c>
      <c r="AO345">
        <f t="shared" si="340"/>
        <v>4.014897070550643</v>
      </c>
      <c r="AP345">
        <f t="shared" si="340"/>
        <v>4.0137007080684164</v>
      </c>
      <c r="AQ345">
        <f t="shared" si="340"/>
        <v>4.0175052020987456</v>
      </c>
      <c r="AR345">
        <f t="shared" si="340"/>
        <v>4.0054657871324588</v>
      </c>
      <c r="AS345">
        <f t="shared" si="340"/>
        <v>4.0441823857672228</v>
      </c>
      <c r="AT345">
        <f t="shared" si="340"/>
        <v>3.9253147324696935</v>
      </c>
      <c r="AU345">
        <f t="shared" si="341"/>
        <v>4.3900834884844864</v>
      </c>
      <c r="AV345" s="246">
        <f t="shared" si="342"/>
        <v>-7.7176300516757093E-3</v>
      </c>
      <c r="AW345" s="247">
        <f t="shared" si="343"/>
        <v>1.1284630497274831E-3</v>
      </c>
      <c r="AX345" s="248">
        <f t="shared" si="344"/>
        <v>1.273428854600252E-6</v>
      </c>
      <c r="AY345" s="247">
        <f t="shared" si="345"/>
        <v>-9.2804712706494024E-3</v>
      </c>
      <c r="BA345">
        <f t="shared" si="346"/>
        <v>1.7659755273252795E-3</v>
      </c>
      <c r="BB345">
        <f t="shared" si="347"/>
        <v>1.1330024487076338</v>
      </c>
      <c r="BC345">
        <f t="shared" si="348"/>
        <v>0.69577719247355163</v>
      </c>
      <c r="BD345">
        <f t="shared" si="349"/>
        <v>0.10587893387153685</v>
      </c>
      <c r="BE345">
        <f t="shared" si="350"/>
        <v>0.67233850471896284</v>
      </c>
      <c r="BF345">
        <f t="shared" si="351"/>
        <v>0.34943260136388926</v>
      </c>
      <c r="BG345">
        <f t="shared" si="352"/>
        <v>6.8556478839044805</v>
      </c>
      <c r="BH345">
        <f t="shared" si="352"/>
        <v>6.8556471894141104</v>
      </c>
      <c r="BI345">
        <f t="shared" si="352"/>
        <v>6.8556423293411992</v>
      </c>
      <c r="BJ345">
        <f t="shared" si="352"/>
        <v>6.8556083187718757</v>
      </c>
      <c r="BK345">
        <f t="shared" si="352"/>
        <v>6.8553703352074882</v>
      </c>
      <c r="BL345">
        <f t="shared" si="352"/>
        <v>6.8537061017420351</v>
      </c>
      <c r="BM345">
        <f t="shared" si="352"/>
        <v>6.8421170685327137</v>
      </c>
      <c r="BN345">
        <f t="shared" si="353"/>
        <v>6.7635583616004205</v>
      </c>
    </row>
    <row r="346" spans="1:66" ht="12.95" customHeight="1">
      <c r="A346" s="80" t="s">
        <v>161</v>
      </c>
      <c r="B346" s="76" t="s">
        <v>49</v>
      </c>
      <c r="C346" s="75">
        <v>55882.240259999999</v>
      </c>
      <c r="D346" s="75">
        <v>2.9999999999999997E-4</v>
      </c>
      <c r="E346" s="58">
        <f t="shared" si="326"/>
        <v>33520.984151775134</v>
      </c>
      <c r="F346">
        <f t="shared" si="327"/>
        <v>33521</v>
      </c>
      <c r="G346">
        <f t="shared" si="354"/>
        <v>-5.7291670018457808E-3</v>
      </c>
      <c r="H346" s="116"/>
      <c r="I346" s="117"/>
      <c r="J346" s="117"/>
      <c r="K346" s="117">
        <f t="shared" si="355"/>
        <v>-5.7291670018457808E-3</v>
      </c>
      <c r="L346" s="116"/>
      <c r="M346" s="116"/>
      <c r="N346" s="118"/>
      <c r="O346" s="40">
        <f t="shared" ca="1" si="323"/>
        <v>-5.9581021129118394E-3</v>
      </c>
      <c r="P346" s="116"/>
      <c r="Q346" s="293">
        <f t="shared" si="328"/>
        <v>40863.740259999999</v>
      </c>
      <c r="R346" s="8">
        <f t="shared" ca="1" si="356"/>
        <v>5.2411285078828625E-8</v>
      </c>
      <c r="S346" s="116">
        <v>1</v>
      </c>
      <c r="T346" s="167">
        <f t="shared" ca="1" si="357"/>
        <v>5.2411285078828625E-8</v>
      </c>
      <c r="V346" s="116"/>
      <c r="W346" s="25"/>
      <c r="X346" s="252"/>
      <c r="Y346" s="41"/>
      <c r="Z346">
        <f t="shared" si="329"/>
        <v>33521</v>
      </c>
      <c r="AA346" s="246">
        <f t="shared" si="330"/>
        <v>-9.4836055790009886E-3</v>
      </c>
      <c r="AB346" s="247">
        <f t="shared" si="331"/>
        <v>3.7544385771552079E-3</v>
      </c>
      <c r="AC346" s="247">
        <f t="shared" ca="1" si="332"/>
        <v>2.2893511106605868E-4</v>
      </c>
      <c r="AD346" s="248">
        <f t="shared" si="333"/>
        <v>1.4095809029631221E-5</v>
      </c>
      <c r="AH346">
        <f t="shared" si="334"/>
        <v>9.2532874137589557E-4</v>
      </c>
      <c r="AI346">
        <f t="shared" si="335"/>
        <v>0.57792908706808888</v>
      </c>
      <c r="AJ346">
        <f t="shared" si="336"/>
        <v>0.3578629963132362</v>
      </c>
      <c r="AK346">
        <f t="shared" si="337"/>
        <v>-0.2489099123313957</v>
      </c>
      <c r="AL346">
        <f t="shared" si="338"/>
        <v>-2.6087552754134808</v>
      </c>
      <c r="AM346">
        <f t="shared" si="339"/>
        <v>-3.6642611151523408</v>
      </c>
      <c r="AN346">
        <f t="shared" si="340"/>
        <v>4.0145202758387342</v>
      </c>
      <c r="AO346">
        <f t="shared" si="340"/>
        <v>4.014897070550643</v>
      </c>
      <c r="AP346">
        <f t="shared" si="340"/>
        <v>4.0137007080684164</v>
      </c>
      <c r="AQ346">
        <f t="shared" si="340"/>
        <v>4.0175052020987456</v>
      </c>
      <c r="AR346">
        <f t="shared" si="340"/>
        <v>4.0054657871324588</v>
      </c>
      <c r="AS346">
        <f t="shared" si="340"/>
        <v>4.0441823857672228</v>
      </c>
      <c r="AT346">
        <f t="shared" si="340"/>
        <v>3.9253147324696935</v>
      </c>
      <c r="AU346">
        <f t="shared" si="341"/>
        <v>4.3900834884844864</v>
      </c>
      <c r="AV346" s="246">
        <f t="shared" si="342"/>
        <v>-7.7176300516757093E-3</v>
      </c>
      <c r="AW346" s="247">
        <f t="shared" si="343"/>
        <v>1.9884630498299286E-3</v>
      </c>
      <c r="AX346" s="248">
        <f t="shared" si="344"/>
        <v>3.953985300538941E-6</v>
      </c>
      <c r="AY346" s="247">
        <f t="shared" si="345"/>
        <v>-8.4204712705469569E-3</v>
      </c>
      <c r="BA346">
        <f t="shared" si="346"/>
        <v>1.7659755273252795E-3</v>
      </c>
      <c r="BB346">
        <f t="shared" si="347"/>
        <v>1.1330024487076338</v>
      </c>
      <c r="BC346">
        <f t="shared" si="348"/>
        <v>0.69577719247355163</v>
      </c>
      <c r="BD346">
        <f t="shared" si="349"/>
        <v>0.10587893387153685</v>
      </c>
      <c r="BE346">
        <f t="shared" si="350"/>
        <v>0.67233850471896284</v>
      </c>
      <c r="BF346">
        <f t="shared" si="351"/>
        <v>0.34943260136388926</v>
      </c>
      <c r="BG346">
        <f t="shared" si="352"/>
        <v>6.8556478839044805</v>
      </c>
      <c r="BH346">
        <f t="shared" si="352"/>
        <v>6.8556471894141104</v>
      </c>
      <c r="BI346">
        <f t="shared" si="352"/>
        <v>6.8556423293411992</v>
      </c>
      <c r="BJ346">
        <f t="shared" si="352"/>
        <v>6.8556083187718757</v>
      </c>
      <c r="BK346">
        <f t="shared" si="352"/>
        <v>6.8553703352074882</v>
      </c>
      <c r="BL346">
        <f t="shared" si="352"/>
        <v>6.8537061017420351</v>
      </c>
      <c r="BM346">
        <f t="shared" si="352"/>
        <v>6.8421170685327137</v>
      </c>
      <c r="BN346">
        <f t="shared" si="353"/>
        <v>6.7635583616004205</v>
      </c>
    </row>
    <row r="347" spans="1:66" ht="12.95" customHeight="1">
      <c r="A347" s="53" t="s">
        <v>162</v>
      </c>
      <c r="B347" s="53" t="s">
        <v>49</v>
      </c>
      <c r="C347" s="54">
        <v>55882.240299999998</v>
      </c>
      <c r="D347" s="54" t="s">
        <v>76</v>
      </c>
      <c r="E347" s="58">
        <f t="shared" si="326"/>
        <v>33520.98426242455</v>
      </c>
      <c r="F347">
        <f t="shared" si="327"/>
        <v>33521</v>
      </c>
      <c r="G347">
        <f t="shared" si="354"/>
        <v>-5.6891670028562658E-3</v>
      </c>
      <c r="H347" s="116"/>
      <c r="I347" s="117"/>
      <c r="J347" s="117"/>
      <c r="K347" s="117">
        <f t="shared" si="355"/>
        <v>-5.6891670028562658E-3</v>
      </c>
      <c r="L347" s="116"/>
      <c r="M347" s="116"/>
      <c r="N347" s="118"/>
      <c r="O347" s="40">
        <f t="shared" ca="1" si="323"/>
        <v>-5.9581021129118394E-3</v>
      </c>
      <c r="P347" s="116"/>
      <c r="Q347" s="293">
        <f t="shared" si="328"/>
        <v>40863.740299999998</v>
      </c>
      <c r="R347" s="8">
        <f t="shared" ca="1" si="356"/>
        <v>7.2326093420603529E-8</v>
      </c>
      <c r="S347" s="116">
        <v>1</v>
      </c>
      <c r="T347" s="167">
        <f t="shared" ca="1" si="357"/>
        <v>7.2326093420603529E-8</v>
      </c>
      <c r="U347" s="116"/>
      <c r="V347" s="116"/>
      <c r="W347" s="25"/>
      <c r="X347" s="252"/>
      <c r="Y347" s="41"/>
      <c r="Z347">
        <f t="shared" si="329"/>
        <v>33521</v>
      </c>
      <c r="AA347" s="246">
        <f t="shared" si="330"/>
        <v>-9.4836055790009886E-3</v>
      </c>
      <c r="AB347" s="247">
        <f t="shared" si="331"/>
        <v>3.7944385761447229E-3</v>
      </c>
      <c r="AC347" s="247">
        <f t="shared" ca="1" si="332"/>
        <v>2.6893511005557369E-4</v>
      </c>
      <c r="AD347" s="248">
        <f t="shared" si="333"/>
        <v>1.4397764108135192E-5</v>
      </c>
      <c r="AH347">
        <f t="shared" si="334"/>
        <v>9.2532874137589557E-4</v>
      </c>
      <c r="AI347">
        <f t="shared" si="335"/>
        <v>0.57792908706808888</v>
      </c>
      <c r="AJ347">
        <f t="shared" si="336"/>
        <v>0.3578629963132362</v>
      </c>
      <c r="AK347">
        <f t="shared" si="337"/>
        <v>-0.2489099123313957</v>
      </c>
      <c r="AL347">
        <f t="shared" si="338"/>
        <v>-2.6087552754134808</v>
      </c>
      <c r="AM347">
        <f t="shared" si="339"/>
        <v>-3.6642611151523408</v>
      </c>
      <c r="AN347">
        <f t="shared" si="340"/>
        <v>4.0145202758387342</v>
      </c>
      <c r="AO347">
        <f t="shared" si="340"/>
        <v>4.014897070550643</v>
      </c>
      <c r="AP347">
        <f t="shared" si="340"/>
        <v>4.0137007080684164</v>
      </c>
      <c r="AQ347">
        <f t="shared" si="340"/>
        <v>4.0175052020987456</v>
      </c>
      <c r="AR347">
        <f t="shared" si="340"/>
        <v>4.0054657871324588</v>
      </c>
      <c r="AS347">
        <f t="shared" si="340"/>
        <v>4.0441823857672228</v>
      </c>
      <c r="AT347">
        <f t="shared" si="340"/>
        <v>3.9253147324696935</v>
      </c>
      <c r="AU347">
        <f t="shared" si="341"/>
        <v>4.3900834884844864</v>
      </c>
      <c r="AV347" s="246">
        <f t="shared" si="342"/>
        <v>-7.7176300516757093E-3</v>
      </c>
      <c r="AW347" s="247">
        <f t="shared" si="343"/>
        <v>2.0284630488194436E-3</v>
      </c>
      <c r="AX347" s="248">
        <f t="shared" si="344"/>
        <v>4.114662340425872E-6</v>
      </c>
      <c r="AY347" s="247">
        <f t="shared" si="345"/>
        <v>-8.3804712715574419E-3</v>
      </c>
      <c r="BA347">
        <f t="shared" si="346"/>
        <v>1.7659755273252795E-3</v>
      </c>
      <c r="BB347">
        <f t="shared" si="347"/>
        <v>1.1330024487076338</v>
      </c>
      <c r="BC347">
        <f t="shared" si="348"/>
        <v>0.69577719247355163</v>
      </c>
      <c r="BD347">
        <f t="shared" si="349"/>
        <v>0.10587893387153685</v>
      </c>
      <c r="BE347">
        <f t="shared" si="350"/>
        <v>0.67233850471896284</v>
      </c>
      <c r="BF347">
        <f t="shared" si="351"/>
        <v>0.34943260136388926</v>
      </c>
      <c r="BG347">
        <f t="shared" si="352"/>
        <v>6.8556478839044805</v>
      </c>
      <c r="BH347">
        <f t="shared" si="352"/>
        <v>6.8556471894141104</v>
      </c>
      <c r="BI347">
        <f t="shared" si="352"/>
        <v>6.8556423293411992</v>
      </c>
      <c r="BJ347">
        <f t="shared" si="352"/>
        <v>6.8556083187718757</v>
      </c>
      <c r="BK347">
        <f t="shared" si="352"/>
        <v>6.8553703352074882</v>
      </c>
      <c r="BL347">
        <f t="shared" si="352"/>
        <v>6.8537061017420351</v>
      </c>
      <c r="BM347">
        <f t="shared" si="352"/>
        <v>6.8421170685327137</v>
      </c>
      <c r="BN347">
        <f t="shared" si="353"/>
        <v>6.7635583616004205</v>
      </c>
    </row>
    <row r="348" spans="1:66" ht="12.95" customHeight="1">
      <c r="A348" s="86" t="s">
        <v>161</v>
      </c>
      <c r="B348" s="74" t="s">
        <v>49</v>
      </c>
      <c r="C348" s="73">
        <v>55882.240559999998</v>
      </c>
      <c r="D348" s="73">
        <v>4.0000000000000002E-4</v>
      </c>
      <c r="E348" s="58">
        <f t="shared" si="326"/>
        <v>33520.984981645764</v>
      </c>
      <c r="F348">
        <f t="shared" si="327"/>
        <v>33521</v>
      </c>
      <c r="G348">
        <f t="shared" si="354"/>
        <v>-5.4291670021484606E-3</v>
      </c>
      <c r="H348" s="116"/>
      <c r="I348" s="117"/>
      <c r="J348" s="117"/>
      <c r="K348" s="117">
        <f t="shared" si="355"/>
        <v>-5.4291670021484606E-3</v>
      </c>
      <c r="L348" s="116"/>
      <c r="M348" s="116"/>
      <c r="N348" s="118"/>
      <c r="O348" s="40">
        <f t="shared" ca="1" si="323"/>
        <v>-5.9581021129118394E-3</v>
      </c>
      <c r="P348" s="116"/>
      <c r="Q348" s="293">
        <f t="shared" si="328"/>
        <v>40863.740559999998</v>
      </c>
      <c r="R348" s="8">
        <f t="shared" ca="1" si="356"/>
        <v>2.7977235139826783E-7</v>
      </c>
      <c r="S348" s="116">
        <v>1</v>
      </c>
      <c r="T348" s="167">
        <f t="shared" ca="1" si="357"/>
        <v>2.7977235139826783E-7</v>
      </c>
      <c r="U348" s="116"/>
      <c r="W348" s="25"/>
      <c r="X348" s="252"/>
      <c r="Y348" s="41"/>
      <c r="Z348">
        <f t="shared" si="329"/>
        <v>33521</v>
      </c>
      <c r="AA348" s="246">
        <f t="shared" si="330"/>
        <v>-9.4836055790009886E-3</v>
      </c>
      <c r="AB348" s="247">
        <f t="shared" si="331"/>
        <v>4.054438576852528E-3</v>
      </c>
      <c r="AC348" s="247">
        <f t="shared" ca="1" si="332"/>
        <v>5.2893511076337885E-4</v>
      </c>
      <c r="AD348" s="248">
        <f t="shared" si="333"/>
        <v>1.6438472173469954E-5</v>
      </c>
      <c r="AH348">
        <f t="shared" si="334"/>
        <v>9.2532874137589557E-4</v>
      </c>
      <c r="AI348">
        <f t="shared" si="335"/>
        <v>0.57792908706808888</v>
      </c>
      <c r="AJ348">
        <f t="shared" si="336"/>
        <v>0.3578629963132362</v>
      </c>
      <c r="AK348">
        <f t="shared" si="337"/>
        <v>-0.2489099123313957</v>
      </c>
      <c r="AL348">
        <f t="shared" si="338"/>
        <v>-2.6087552754134808</v>
      </c>
      <c r="AM348">
        <f t="shared" si="339"/>
        <v>-3.6642611151523408</v>
      </c>
      <c r="AN348">
        <f t="shared" si="340"/>
        <v>4.0145202758387342</v>
      </c>
      <c r="AO348">
        <f t="shared" si="340"/>
        <v>4.014897070550643</v>
      </c>
      <c r="AP348">
        <f t="shared" si="340"/>
        <v>4.0137007080684164</v>
      </c>
      <c r="AQ348">
        <f t="shared" si="340"/>
        <v>4.0175052020987456</v>
      </c>
      <c r="AR348">
        <f t="shared" si="340"/>
        <v>4.0054657871324588</v>
      </c>
      <c r="AS348">
        <f t="shared" si="340"/>
        <v>4.0441823857672228</v>
      </c>
      <c r="AT348">
        <f t="shared" si="340"/>
        <v>3.9253147324696935</v>
      </c>
      <c r="AU348">
        <f t="shared" si="341"/>
        <v>4.3900834884844864</v>
      </c>
      <c r="AV348" s="246">
        <f t="shared" si="342"/>
        <v>-7.7176300516757093E-3</v>
      </c>
      <c r="AW348" s="247">
        <f t="shared" si="343"/>
        <v>2.2884630495272488E-3</v>
      </c>
      <c r="AX348" s="248">
        <f t="shared" si="344"/>
        <v>5.2370631290515553E-6</v>
      </c>
      <c r="AY348" s="247">
        <f t="shared" si="345"/>
        <v>-8.1204712708496368E-3</v>
      </c>
      <c r="BA348">
        <f t="shared" si="346"/>
        <v>1.7659755273252795E-3</v>
      </c>
      <c r="BB348">
        <f t="shared" si="347"/>
        <v>1.1330024487076338</v>
      </c>
      <c r="BC348">
        <f t="shared" si="348"/>
        <v>0.69577719247355163</v>
      </c>
      <c r="BD348">
        <f t="shared" si="349"/>
        <v>0.10587893387153685</v>
      </c>
      <c r="BE348">
        <f t="shared" si="350"/>
        <v>0.67233850471896284</v>
      </c>
      <c r="BF348">
        <f t="shared" si="351"/>
        <v>0.34943260136388926</v>
      </c>
      <c r="BG348">
        <f t="shared" si="352"/>
        <v>6.8556478839044805</v>
      </c>
      <c r="BH348">
        <f t="shared" si="352"/>
        <v>6.8556471894141104</v>
      </c>
      <c r="BI348">
        <f t="shared" si="352"/>
        <v>6.8556423293411992</v>
      </c>
      <c r="BJ348">
        <f t="shared" si="352"/>
        <v>6.8556083187718757</v>
      </c>
      <c r="BK348">
        <f t="shared" si="352"/>
        <v>6.8553703352074882</v>
      </c>
      <c r="BL348">
        <f t="shared" si="352"/>
        <v>6.8537061017420351</v>
      </c>
      <c r="BM348">
        <f t="shared" si="352"/>
        <v>6.8421170685327137</v>
      </c>
      <c r="BN348">
        <f t="shared" si="353"/>
        <v>6.7635583616004205</v>
      </c>
    </row>
    <row r="349" spans="1:66" ht="12.95" customHeight="1">
      <c r="A349" s="68" t="s">
        <v>162</v>
      </c>
      <c r="B349" s="68" t="s">
        <v>49</v>
      </c>
      <c r="C349" s="69">
        <v>55882.240599999997</v>
      </c>
      <c r="D349" s="69" t="s">
        <v>76</v>
      </c>
      <c r="E349" s="58">
        <f t="shared" si="326"/>
        <v>33520.985092295181</v>
      </c>
      <c r="F349">
        <f t="shared" si="327"/>
        <v>33521</v>
      </c>
      <c r="G349">
        <f t="shared" si="354"/>
        <v>-5.3891670031589456E-3</v>
      </c>
      <c r="H349" s="116"/>
      <c r="I349" s="117"/>
      <c r="J349" s="117"/>
      <c r="K349" s="117">
        <f t="shared" si="355"/>
        <v>-5.3891670031589456E-3</v>
      </c>
      <c r="L349" s="116"/>
      <c r="M349" s="116"/>
      <c r="N349" s="118"/>
      <c r="O349" s="40">
        <f t="shared" ca="1" si="323"/>
        <v>-5.9581021129118394E-3</v>
      </c>
      <c r="P349" s="116"/>
      <c r="Q349" s="293">
        <f t="shared" si="328"/>
        <v>40863.740599999997</v>
      </c>
      <c r="R349" s="8">
        <f t="shared" ca="1" si="356"/>
        <v>3.2368715910953737E-7</v>
      </c>
      <c r="S349" s="116">
        <v>1</v>
      </c>
      <c r="T349" s="167">
        <f t="shared" ca="1" si="357"/>
        <v>3.2368715910953737E-7</v>
      </c>
      <c r="U349" s="116"/>
      <c r="V349" s="116"/>
      <c r="W349" s="25"/>
      <c r="X349" s="252"/>
      <c r="Y349" s="41"/>
      <c r="Z349">
        <f t="shared" si="329"/>
        <v>33521</v>
      </c>
      <c r="AA349" s="246">
        <f t="shared" si="330"/>
        <v>-9.4836055790009886E-3</v>
      </c>
      <c r="AB349" s="247">
        <f t="shared" si="331"/>
        <v>4.094438575842043E-3</v>
      </c>
      <c r="AC349" s="247">
        <f t="shared" ca="1" si="332"/>
        <v>5.6893510975289385E-4</v>
      </c>
      <c r="AD349" s="248">
        <f t="shared" si="333"/>
        <v>1.6764427251343419E-5</v>
      </c>
      <c r="AH349">
        <f t="shared" si="334"/>
        <v>9.2532874137589557E-4</v>
      </c>
      <c r="AI349">
        <f t="shared" si="335"/>
        <v>0.57792908706808888</v>
      </c>
      <c r="AJ349">
        <f t="shared" si="336"/>
        <v>0.3578629963132362</v>
      </c>
      <c r="AK349">
        <f t="shared" si="337"/>
        <v>-0.2489099123313957</v>
      </c>
      <c r="AL349">
        <f t="shared" si="338"/>
        <v>-2.6087552754134808</v>
      </c>
      <c r="AM349">
        <f t="shared" si="339"/>
        <v>-3.6642611151523408</v>
      </c>
      <c r="AN349">
        <f t="shared" si="340"/>
        <v>4.0145202758387342</v>
      </c>
      <c r="AO349">
        <f t="shared" si="340"/>
        <v>4.014897070550643</v>
      </c>
      <c r="AP349">
        <f t="shared" si="340"/>
        <v>4.0137007080684164</v>
      </c>
      <c r="AQ349">
        <f t="shared" si="340"/>
        <v>4.0175052020987456</v>
      </c>
      <c r="AR349">
        <f t="shared" si="340"/>
        <v>4.0054657871324588</v>
      </c>
      <c r="AS349">
        <f t="shared" si="340"/>
        <v>4.0441823857672228</v>
      </c>
      <c r="AT349">
        <f t="shared" si="340"/>
        <v>3.9253147324696935</v>
      </c>
      <c r="AU349">
        <f t="shared" si="341"/>
        <v>4.3900834884844864</v>
      </c>
      <c r="AV349" s="246">
        <f t="shared" si="342"/>
        <v>-7.7176300516757093E-3</v>
      </c>
      <c r="AW349" s="247">
        <f t="shared" si="343"/>
        <v>2.3284630485167638E-3</v>
      </c>
      <c r="AX349" s="248">
        <f t="shared" si="344"/>
        <v>5.4217401683079813E-6</v>
      </c>
      <c r="AY349" s="247">
        <f t="shared" si="345"/>
        <v>-8.0804712718601217E-3</v>
      </c>
      <c r="BA349">
        <f t="shared" si="346"/>
        <v>1.7659755273252795E-3</v>
      </c>
      <c r="BB349">
        <f t="shared" si="347"/>
        <v>1.1330024487076338</v>
      </c>
      <c r="BC349">
        <f t="shared" si="348"/>
        <v>0.69577719247355163</v>
      </c>
      <c r="BD349">
        <f t="shared" si="349"/>
        <v>0.10587893387153685</v>
      </c>
      <c r="BE349">
        <f t="shared" si="350"/>
        <v>0.67233850471896284</v>
      </c>
      <c r="BF349">
        <f t="shared" si="351"/>
        <v>0.34943260136388926</v>
      </c>
      <c r="BG349">
        <f t="shared" si="352"/>
        <v>6.8556478839044805</v>
      </c>
      <c r="BH349">
        <f t="shared" si="352"/>
        <v>6.8556471894141104</v>
      </c>
      <c r="BI349">
        <f t="shared" si="352"/>
        <v>6.8556423293411992</v>
      </c>
      <c r="BJ349">
        <f t="shared" si="352"/>
        <v>6.8556083187718757</v>
      </c>
      <c r="BK349">
        <f t="shared" si="352"/>
        <v>6.8553703352074882</v>
      </c>
      <c r="BL349">
        <f t="shared" si="352"/>
        <v>6.8537061017420351</v>
      </c>
      <c r="BM349">
        <f t="shared" si="352"/>
        <v>6.8421170685327137</v>
      </c>
      <c r="BN349">
        <f t="shared" si="353"/>
        <v>6.7635583616004205</v>
      </c>
    </row>
    <row r="350" spans="1:66" ht="12.95" customHeight="1">
      <c r="A350" s="87" t="s">
        <v>163</v>
      </c>
      <c r="B350" s="88" t="s">
        <v>49</v>
      </c>
      <c r="C350" s="89">
        <v>56116.4928</v>
      </c>
      <c r="D350" s="89">
        <v>1E-4</v>
      </c>
      <c r="E350" s="58">
        <f t="shared" si="326"/>
        <v>34168.981832851023</v>
      </c>
      <c r="F350">
        <f t="shared" si="327"/>
        <v>34169</v>
      </c>
      <c r="G350">
        <f t="shared" si="354"/>
        <v>-6.5674629950080998E-3</v>
      </c>
      <c r="H350" s="116"/>
      <c r="I350" s="117"/>
      <c r="J350" s="117"/>
      <c r="K350" s="117">
        <f t="shared" si="355"/>
        <v>-6.5674629950080998E-3</v>
      </c>
      <c r="L350" s="116"/>
      <c r="M350" s="116"/>
      <c r="N350" s="118"/>
      <c r="O350" s="40">
        <f t="shared" ca="1" si="323"/>
        <v>-8.0623290187701591E-3</v>
      </c>
      <c r="P350" s="116"/>
      <c r="Q350" s="293">
        <f t="shared" si="328"/>
        <v>41097.9928</v>
      </c>
      <c r="R350" s="8">
        <f t="shared" ca="1" si="356"/>
        <v>2.2346244289981896E-6</v>
      </c>
      <c r="S350" s="116">
        <v>1</v>
      </c>
      <c r="T350" s="167">
        <f t="shared" ca="1" si="357"/>
        <v>2.2346244289981896E-6</v>
      </c>
      <c r="U350" s="116"/>
      <c r="V350" s="116"/>
      <c r="W350" s="25"/>
      <c r="X350" s="252"/>
      <c r="Y350" s="41"/>
      <c r="Z350">
        <f t="shared" si="329"/>
        <v>34169</v>
      </c>
      <c r="AA350" s="246">
        <f t="shared" si="330"/>
        <v>-1.0629770116610803E-2</v>
      </c>
      <c r="AB350" s="247">
        <f t="shared" si="331"/>
        <v>4.062307121602703E-3</v>
      </c>
      <c r="AC350" s="247">
        <f t="shared" ca="1" si="332"/>
        <v>1.4948660237620592E-3</v>
      </c>
      <c r="AD350" s="248">
        <f t="shared" si="333"/>
        <v>1.6502339150224037E-5</v>
      </c>
      <c r="AH350">
        <f t="shared" si="334"/>
        <v>3.2623015261536144E-5</v>
      </c>
      <c r="AI350">
        <f t="shared" si="335"/>
        <v>0.59343188770863486</v>
      </c>
      <c r="AJ350">
        <f t="shared" si="336"/>
        <v>0.30186152429169683</v>
      </c>
      <c r="AK350">
        <f t="shared" si="337"/>
        <v>-0.27350021950235431</v>
      </c>
      <c r="AL350">
        <f t="shared" si="338"/>
        <v>-2.5494216166002444</v>
      </c>
      <c r="AM350">
        <f t="shared" si="339"/>
        <v>-3.27812575040236</v>
      </c>
      <c r="AN350">
        <f t="shared" si="340"/>
        <v>4.1028555457444336</v>
      </c>
      <c r="AO350">
        <f t="shared" si="340"/>
        <v>4.1030353754290196</v>
      </c>
      <c r="AP350">
        <f t="shared" si="340"/>
        <v>4.102394440778709</v>
      </c>
      <c r="AQ350">
        <f t="shared" si="340"/>
        <v>4.1046815054617749</v>
      </c>
      <c r="AR350">
        <f t="shared" si="340"/>
        <v>4.096554491110286</v>
      </c>
      <c r="AS350">
        <f t="shared" si="340"/>
        <v>4.1258792076469923</v>
      </c>
      <c r="AT350">
        <f t="shared" si="340"/>
        <v>4.025198102274155</v>
      </c>
      <c r="AU350">
        <f t="shared" si="341"/>
        <v>4.5046644369275235</v>
      </c>
      <c r="AV350" s="246">
        <f t="shared" si="342"/>
        <v>-9.298858431297843E-3</v>
      </c>
      <c r="AW350" s="247">
        <f t="shared" si="343"/>
        <v>2.7313954362897432E-3</v>
      </c>
      <c r="AX350" s="248">
        <f t="shared" si="344"/>
        <v>7.4605210293844368E-6</v>
      </c>
      <c r="AY350" s="247">
        <f t="shared" si="345"/>
        <v>-7.9309976955825954E-3</v>
      </c>
      <c r="BA350">
        <f t="shared" si="346"/>
        <v>1.3309116853129591E-3</v>
      </c>
      <c r="BB350">
        <f t="shared" si="347"/>
        <v>1.097091928376086</v>
      </c>
      <c r="BC350">
        <f t="shared" si="348"/>
        <v>0.46082462405024588</v>
      </c>
      <c r="BD350">
        <f t="shared" si="349"/>
        <v>0.13954625557216846</v>
      </c>
      <c r="BE350">
        <f t="shared" si="350"/>
        <v>0.96291575399284546</v>
      </c>
      <c r="BF350">
        <f t="shared" si="351"/>
        <v>0.52246526662414339</v>
      </c>
      <c r="BG350">
        <f t="shared" si="352"/>
        <v>7.1122854052353786</v>
      </c>
      <c r="BH350">
        <f t="shared" si="352"/>
        <v>7.1122851314315882</v>
      </c>
      <c r="BI350">
        <f t="shared" si="352"/>
        <v>7.1122827472514958</v>
      </c>
      <c r="BJ350">
        <f t="shared" si="352"/>
        <v>7.1122619869730581</v>
      </c>
      <c r="BK350">
        <f t="shared" si="352"/>
        <v>7.1120812364604298</v>
      </c>
      <c r="BL350">
        <f t="shared" si="352"/>
        <v>7.1105090250610115</v>
      </c>
      <c r="BM350">
        <f t="shared" si="352"/>
        <v>7.0969448816274454</v>
      </c>
      <c r="BN350">
        <f t="shared" si="353"/>
        <v>6.9869403991138146</v>
      </c>
    </row>
    <row r="351" spans="1:66" ht="12.95" customHeight="1">
      <c r="A351" s="73" t="s">
        <v>164</v>
      </c>
      <c r="B351" s="74" t="s">
        <v>49</v>
      </c>
      <c r="C351" s="73">
        <v>56148.484299999996</v>
      </c>
      <c r="D351" s="73">
        <v>2.9999999999999997E-4</v>
      </c>
      <c r="E351" s="58">
        <f t="shared" si="326"/>
        <v>34257.477854341916</v>
      </c>
      <c r="F351">
        <f t="shared" si="327"/>
        <v>34257.5</v>
      </c>
      <c r="G351">
        <f t="shared" si="354"/>
        <v>-8.0057025043061003E-3</v>
      </c>
      <c r="H351" s="116"/>
      <c r="I351" s="117"/>
      <c r="J351" s="117"/>
      <c r="K351" s="117">
        <f t="shared" si="355"/>
        <v>-8.0057025043061003E-3</v>
      </c>
      <c r="L351" s="116"/>
      <c r="M351" s="116"/>
      <c r="N351" s="118"/>
      <c r="O351" s="40">
        <f t="shared" ca="1" si="323"/>
        <v>-8.3497118600795173E-3</v>
      </c>
      <c r="P351" s="116"/>
      <c r="Q351" s="293">
        <f t="shared" si="328"/>
        <v>41129.984299999996</v>
      </c>
      <c r="R351" s="8">
        <f t="shared" ca="1" si="356"/>
        <v>1.1834243685964136E-7</v>
      </c>
      <c r="S351" s="116">
        <v>1</v>
      </c>
      <c r="T351" s="167">
        <f t="shared" ca="1" si="357"/>
        <v>1.1834243685964136E-7</v>
      </c>
      <c r="U351" s="116"/>
      <c r="V351" s="116"/>
      <c r="W351" s="25"/>
      <c r="X351" s="252"/>
      <c r="Y351" s="41"/>
      <c r="Z351">
        <f t="shared" si="329"/>
        <v>34257.5</v>
      </c>
      <c r="AA351" s="246">
        <f t="shared" si="330"/>
        <v>-1.0788151918184944E-2</v>
      </c>
      <c r="AB351" s="247">
        <f t="shared" si="331"/>
        <v>2.7824494138788437E-3</v>
      </c>
      <c r="AC351" s="247">
        <f t="shared" ca="1" si="332"/>
        <v>3.4400935577341696E-4</v>
      </c>
      <c r="AD351" s="248">
        <f t="shared" si="333"/>
        <v>7.7420247407947212E-6</v>
      </c>
      <c r="AH351">
        <f t="shared" si="334"/>
        <v>-9.1344502917502333E-5</v>
      </c>
      <c r="AI351">
        <f t="shared" si="335"/>
        <v>0.59573111191102268</v>
      </c>
      <c r="AJ351">
        <f t="shared" si="336"/>
        <v>0.29388594408751761</v>
      </c>
      <c r="AK351">
        <f t="shared" si="337"/>
        <v>-0.27688746111606782</v>
      </c>
      <c r="AL351">
        <f t="shared" si="338"/>
        <v>-2.5410667390884303</v>
      </c>
      <c r="AM351">
        <f t="shared" si="339"/>
        <v>-3.2297197008647167</v>
      </c>
      <c r="AN351">
        <f t="shared" ref="AN351:AT360" si="358">$AU351+$AB$7*SIN(AO351)</f>
        <v>4.1151047867937267</v>
      </c>
      <c r="AO351">
        <f t="shared" si="358"/>
        <v>4.1152647721777189</v>
      </c>
      <c r="AP351">
        <f t="shared" si="358"/>
        <v>4.1146843331667027</v>
      </c>
      <c r="AQ351">
        <f t="shared" si="358"/>
        <v>4.1167925777110508</v>
      </c>
      <c r="AR351">
        <f t="shared" si="358"/>
        <v>4.1091660404545998</v>
      </c>
      <c r="AS351">
        <f t="shared" si="358"/>
        <v>4.1371749472163364</v>
      </c>
      <c r="AT351">
        <f t="shared" si="358"/>
        <v>4.0393242774623523</v>
      </c>
      <c r="AU351">
        <f t="shared" si="341"/>
        <v>4.5203132238676602</v>
      </c>
      <c r="AV351" s="246">
        <f t="shared" si="342"/>
        <v>-9.5228486265931198E-3</v>
      </c>
      <c r="AW351" s="247">
        <f t="shared" si="343"/>
        <v>1.5171461222870195E-3</v>
      </c>
      <c r="AX351" s="248">
        <f t="shared" si="344"/>
        <v>2.30173235637054E-6</v>
      </c>
      <c r="AY351" s="247">
        <f t="shared" si="345"/>
        <v>-9.1796612929804216E-3</v>
      </c>
      <c r="BA351">
        <f t="shared" si="346"/>
        <v>1.2653032915918244E-3</v>
      </c>
      <c r="BB351">
        <f t="shared" si="347"/>
        <v>1.0916941129657161</v>
      </c>
      <c r="BC351">
        <f t="shared" si="348"/>
        <v>0.42660959796243292</v>
      </c>
      <c r="BD351">
        <f t="shared" si="349"/>
        <v>0.14315093310010421</v>
      </c>
      <c r="BE351">
        <f t="shared" si="350"/>
        <v>1.0010990808260689</v>
      </c>
      <c r="BF351">
        <f t="shared" si="351"/>
        <v>0.54701625297493062</v>
      </c>
      <c r="BG351">
        <f t="shared" ref="BG351:BM360" si="359">$BN351+$BB$7*SIN(BH351)</f>
        <v>7.1466672168124905</v>
      </c>
      <c r="BH351">
        <f t="shared" si="359"/>
        <v>7.1466669905273124</v>
      </c>
      <c r="BI351">
        <f t="shared" si="359"/>
        <v>7.1466649420538921</v>
      </c>
      <c r="BJ351">
        <f t="shared" si="359"/>
        <v>7.1466463982285493</v>
      </c>
      <c r="BK351">
        <f t="shared" si="359"/>
        <v>7.1464785483686644</v>
      </c>
      <c r="BL351">
        <f t="shared" si="359"/>
        <v>7.1449607469336645</v>
      </c>
      <c r="BM351">
        <f t="shared" si="359"/>
        <v>7.1313554717850867</v>
      </c>
      <c r="BN351">
        <f t="shared" si="353"/>
        <v>7.0174485940519862</v>
      </c>
    </row>
    <row r="352" spans="1:66" ht="12.95" customHeight="1">
      <c r="A352" s="90" t="s">
        <v>165</v>
      </c>
      <c r="B352" s="71" t="s">
        <v>49</v>
      </c>
      <c r="C352" s="70">
        <v>56162.04</v>
      </c>
      <c r="D352" s="70" t="s">
        <v>124</v>
      </c>
      <c r="E352" s="58">
        <f t="shared" si="326"/>
        <v>34294.976112270575</v>
      </c>
      <c r="F352">
        <f t="shared" si="327"/>
        <v>34295</v>
      </c>
      <c r="G352">
        <f t="shared" si="354"/>
        <v>-8.6354649974964559E-3</v>
      </c>
      <c r="H352" s="116"/>
      <c r="I352" s="117"/>
      <c r="J352" s="117"/>
      <c r="K352" s="117">
        <f t="shared" si="355"/>
        <v>-8.6354649974964559E-3</v>
      </c>
      <c r="L352" s="116"/>
      <c r="M352" s="116"/>
      <c r="N352" s="118"/>
      <c r="O352" s="40">
        <f t="shared" ca="1" si="323"/>
        <v>-8.4714842504648308E-3</v>
      </c>
      <c r="P352" s="116"/>
      <c r="Q352" s="293">
        <f t="shared" si="328"/>
        <v>41143.54</v>
      </c>
      <c r="R352" s="8">
        <f t="shared" ca="1" si="356"/>
        <v>2.6889685397049834E-8</v>
      </c>
      <c r="S352" s="116">
        <v>1</v>
      </c>
      <c r="T352" s="167">
        <f t="shared" ca="1" si="357"/>
        <v>2.6889685397049834E-8</v>
      </c>
      <c r="W352" s="25"/>
      <c r="X352" s="252"/>
      <c r="Y352" s="41"/>
      <c r="Z352">
        <f t="shared" si="329"/>
        <v>34295</v>
      </c>
      <c r="AA352" s="246">
        <f t="shared" si="330"/>
        <v>-1.085538918018019E-2</v>
      </c>
      <c r="AB352" s="247">
        <f t="shared" si="331"/>
        <v>2.2199241826837343E-3</v>
      </c>
      <c r="AC352" s="247">
        <f t="shared" ca="1" si="332"/>
        <v>-1.6398074703162513E-4</v>
      </c>
      <c r="AD352" s="248">
        <f t="shared" si="333"/>
        <v>4.928063376864046E-6</v>
      </c>
      <c r="AH352">
        <f t="shared" si="334"/>
        <v>-1.4401405706769866E-4</v>
      </c>
      <c r="AI352">
        <f t="shared" si="335"/>
        <v>0.5967193178032415</v>
      </c>
      <c r="AJ352">
        <f t="shared" si="336"/>
        <v>0.29048154832749212</v>
      </c>
      <c r="AK352">
        <f t="shared" si="337"/>
        <v>-0.27832479473973776</v>
      </c>
      <c r="AL352">
        <f t="shared" si="338"/>
        <v>-2.537507001931071</v>
      </c>
      <c r="AM352">
        <f t="shared" si="339"/>
        <v>-3.2094901319592002</v>
      </c>
      <c r="AN352">
        <f t="shared" si="358"/>
        <v>4.1203093732275562</v>
      </c>
      <c r="AO352">
        <f t="shared" si="358"/>
        <v>4.1204614251907756</v>
      </c>
      <c r="AP352">
        <f t="shared" si="358"/>
        <v>4.119905505444768</v>
      </c>
      <c r="AQ352">
        <f t="shared" si="358"/>
        <v>4.1219402502316891</v>
      </c>
      <c r="AR352">
        <f t="shared" si="358"/>
        <v>4.1145224782147434</v>
      </c>
      <c r="AS352">
        <f t="shared" si="358"/>
        <v>4.1419735247579226</v>
      </c>
      <c r="AT352">
        <f t="shared" si="358"/>
        <v>4.0453454524948649</v>
      </c>
      <c r="AU352">
        <f t="shared" si="341"/>
        <v>4.5269440657914473</v>
      </c>
      <c r="AV352" s="246">
        <f t="shared" si="342"/>
        <v>-9.6182415945820672E-3</v>
      </c>
      <c r="AW352" s="247">
        <f t="shared" si="343"/>
        <v>9.827765970856113E-4</v>
      </c>
      <c r="AX352" s="248">
        <f t="shared" si="344"/>
        <v>9.6584983977917394E-7</v>
      </c>
      <c r="AY352" s="247">
        <f t="shared" si="345"/>
        <v>-9.7285985260268798E-3</v>
      </c>
      <c r="BA352">
        <f t="shared" si="346"/>
        <v>1.2371475855981232E-3</v>
      </c>
      <c r="BB352">
        <f t="shared" si="347"/>
        <v>1.0893826017693224</v>
      </c>
      <c r="BC352">
        <f t="shared" si="348"/>
        <v>0.41202504429885273</v>
      </c>
      <c r="BD352">
        <f t="shared" si="349"/>
        <v>0.14460549955291027</v>
      </c>
      <c r="BE352">
        <f t="shared" si="350"/>
        <v>1.0171644834908304</v>
      </c>
      <c r="BF352">
        <f t="shared" si="351"/>
        <v>0.55749883980851089</v>
      </c>
      <c r="BG352">
        <f t="shared" si="359"/>
        <v>7.1611843891937177</v>
      </c>
      <c r="BH352">
        <f t="shared" si="359"/>
        <v>7.1611841815299098</v>
      </c>
      <c r="BI352">
        <f t="shared" si="359"/>
        <v>7.1611822689492053</v>
      </c>
      <c r="BJ352">
        <f t="shared" si="359"/>
        <v>7.1611646543153995</v>
      </c>
      <c r="BK352">
        <f t="shared" si="359"/>
        <v>7.1610024432675212</v>
      </c>
      <c r="BL352">
        <f t="shared" si="359"/>
        <v>7.159510147518457</v>
      </c>
      <c r="BM352">
        <f t="shared" si="359"/>
        <v>7.145904460568298</v>
      </c>
      <c r="BN352">
        <f t="shared" si="353"/>
        <v>7.0303757952969743</v>
      </c>
    </row>
    <row r="353" spans="1:66" ht="12.95" customHeight="1">
      <c r="A353" s="90" t="s">
        <v>165</v>
      </c>
      <c r="B353" s="71" t="s">
        <v>45</v>
      </c>
      <c r="C353" s="70">
        <v>56162.221599999997</v>
      </c>
      <c r="D353" s="70" t="s">
        <v>124</v>
      </c>
      <c r="E353" s="58">
        <f t="shared" si="326"/>
        <v>34295.478460628809</v>
      </c>
      <c r="F353">
        <f t="shared" si="327"/>
        <v>34295.5</v>
      </c>
      <c r="G353">
        <f t="shared" si="354"/>
        <v>-7.7865284984000027E-3</v>
      </c>
      <c r="H353" s="116"/>
      <c r="I353" s="117"/>
      <c r="J353" s="117"/>
      <c r="K353" s="117">
        <f t="shared" si="355"/>
        <v>-7.7865284984000027E-3</v>
      </c>
      <c r="L353" s="116"/>
      <c r="M353" s="116"/>
      <c r="N353" s="118"/>
      <c r="O353" s="40">
        <f t="shared" ca="1" si="323"/>
        <v>-8.4731078823366418E-3</v>
      </c>
      <c r="P353" s="116"/>
      <c r="Q353" s="293">
        <f t="shared" si="328"/>
        <v>41143.721599999997</v>
      </c>
      <c r="R353" s="8">
        <f t="shared" ca="1" si="356"/>
        <v>4.7139125044681488E-7</v>
      </c>
      <c r="S353" s="116">
        <v>1</v>
      </c>
      <c r="T353" s="167">
        <f t="shared" ca="1" si="357"/>
        <v>4.7139125044681488E-7</v>
      </c>
      <c r="U353" s="116"/>
      <c r="V353" s="116"/>
      <c r="W353" s="25"/>
      <c r="X353" s="252"/>
      <c r="Y353" s="41"/>
      <c r="Z353">
        <f t="shared" si="329"/>
        <v>34295.5</v>
      </c>
      <c r="AA353" s="246">
        <f t="shared" si="330"/>
        <v>-1.0856286179832704E-2</v>
      </c>
      <c r="AB353" s="247">
        <f t="shared" si="331"/>
        <v>3.0697576814327013E-3</v>
      </c>
      <c r="AC353" s="247">
        <f t="shared" ca="1" si="332"/>
        <v>6.8657938393663909E-4</v>
      </c>
      <c r="AD353" s="248">
        <f t="shared" si="333"/>
        <v>9.4234122227150736E-6</v>
      </c>
      <c r="AH353">
        <f t="shared" si="334"/>
        <v>-1.4471687938744576E-4</v>
      </c>
      <c r="AI353">
        <f t="shared" si="335"/>
        <v>0.59673255055034313</v>
      </c>
      <c r="AJ353">
        <f t="shared" si="336"/>
        <v>0.29043605538401818</v>
      </c>
      <c r="AK353">
        <f t="shared" si="337"/>
        <v>-0.27834396744741657</v>
      </c>
      <c r="AL353">
        <f t="shared" si="338"/>
        <v>-2.537459459306092</v>
      </c>
      <c r="AM353">
        <f t="shared" si="339"/>
        <v>-3.209221516965008</v>
      </c>
      <c r="AN353">
        <f t="shared" si="358"/>
        <v>4.1203788255009464</v>
      </c>
      <c r="AO353">
        <f t="shared" si="358"/>
        <v>4.1205307735649574</v>
      </c>
      <c r="AP353">
        <f t="shared" si="358"/>
        <v>4.1199751762804571</v>
      </c>
      <c r="AQ353">
        <f t="shared" si="358"/>
        <v>4.1220089503029413</v>
      </c>
      <c r="AR353">
        <f t="shared" si="358"/>
        <v>4.1145939480352132</v>
      </c>
      <c r="AS353">
        <f t="shared" si="358"/>
        <v>4.1420375565890009</v>
      </c>
      <c r="AT353">
        <f t="shared" si="358"/>
        <v>4.045425877818202</v>
      </c>
      <c r="AU353">
        <f t="shared" si="341"/>
        <v>4.527032477017098</v>
      </c>
      <c r="AV353" s="246">
        <f t="shared" si="342"/>
        <v>-9.6195153727123301E-3</v>
      </c>
      <c r="AW353" s="247">
        <f t="shared" si="343"/>
        <v>1.8329868743123274E-3</v>
      </c>
      <c r="AX353" s="248">
        <f t="shared" si="344"/>
        <v>3.3598408814012759E-6</v>
      </c>
      <c r="AY353" s="247">
        <f t="shared" si="345"/>
        <v>-8.8785824261329305E-3</v>
      </c>
      <c r="BA353">
        <f t="shared" si="346"/>
        <v>1.2367708071203745E-3</v>
      </c>
      <c r="BB353">
        <f t="shared" si="347"/>
        <v>1.0893516910268533</v>
      </c>
      <c r="BC353">
        <f t="shared" si="348"/>
        <v>0.4118302763278896</v>
      </c>
      <c r="BD353">
        <f t="shared" si="349"/>
        <v>0.14462460133269778</v>
      </c>
      <c r="BE353">
        <f t="shared" si="350"/>
        <v>1.0173782284797295</v>
      </c>
      <c r="BF353">
        <f t="shared" si="351"/>
        <v>0.55763893715165092</v>
      </c>
      <c r="BG353">
        <f t="shared" si="359"/>
        <v>7.1613777434093375</v>
      </c>
      <c r="BH353">
        <f t="shared" si="359"/>
        <v>7.1613775359875351</v>
      </c>
      <c r="BI353">
        <f t="shared" si="359"/>
        <v>7.1613756251905478</v>
      </c>
      <c r="BJ353">
        <f t="shared" si="359"/>
        <v>7.1613580228838245</v>
      </c>
      <c r="BK353">
        <f t="shared" si="359"/>
        <v>7.1611958875808037</v>
      </c>
      <c r="BL353">
        <f t="shared" si="359"/>
        <v>7.1597039412772343</v>
      </c>
      <c r="BM353">
        <f t="shared" si="359"/>
        <v>7.1460983172610888</v>
      </c>
      <c r="BN353">
        <f t="shared" si="353"/>
        <v>7.03054815798024</v>
      </c>
    </row>
    <row r="354" spans="1:66" ht="12.95" customHeight="1">
      <c r="A354" s="86" t="s">
        <v>166</v>
      </c>
      <c r="B354" s="74" t="s">
        <v>49</v>
      </c>
      <c r="C354" s="73">
        <v>56167.823700000001</v>
      </c>
      <c r="D354" s="73">
        <v>2.9999999999999997E-4</v>
      </c>
      <c r="E354" s="58">
        <f t="shared" si="326"/>
        <v>34310.975188259414</v>
      </c>
      <c r="F354">
        <f t="shared" si="327"/>
        <v>34311</v>
      </c>
      <c r="G354">
        <f t="shared" si="354"/>
        <v>-8.9694970010896213E-3</v>
      </c>
      <c r="H354" s="116"/>
      <c r="I354" s="117"/>
      <c r="J354" s="117"/>
      <c r="K354" s="117">
        <f t="shared" si="355"/>
        <v>-8.9694970010896213E-3</v>
      </c>
      <c r="L354" s="116"/>
      <c r="M354" s="116"/>
      <c r="N354" s="118"/>
      <c r="O354" s="40">
        <f t="shared" ca="1" si="323"/>
        <v>-8.5234404703625755E-3</v>
      </c>
      <c r="P354" s="116"/>
      <c r="Q354" s="293">
        <f t="shared" si="328"/>
        <v>41149.323700000001</v>
      </c>
      <c r="R354" s="8">
        <f t="shared" ca="1" si="356"/>
        <v>1.9896642860424803E-7</v>
      </c>
      <c r="S354" s="116">
        <v>1</v>
      </c>
      <c r="T354" s="167">
        <f t="shared" ca="1" si="357"/>
        <v>1.9896642860424803E-7</v>
      </c>
      <c r="W354" s="25"/>
      <c r="X354" s="252"/>
      <c r="Y354" s="41"/>
      <c r="Z354">
        <f t="shared" si="329"/>
        <v>34311</v>
      </c>
      <c r="AA354" s="246">
        <f t="shared" si="330"/>
        <v>-1.0884099703454324E-2</v>
      </c>
      <c r="AB354" s="247">
        <f t="shared" si="331"/>
        <v>1.9146027023647025E-3</v>
      </c>
      <c r="AC354" s="247">
        <f t="shared" ca="1" si="332"/>
        <v>-4.4605653072704587E-4</v>
      </c>
      <c r="AD354" s="248">
        <f t="shared" si="333"/>
        <v>3.6657035079022214E-6</v>
      </c>
      <c r="AH354">
        <f t="shared" si="334"/>
        <v>-1.6651167282045272E-4</v>
      </c>
      <c r="AI354">
        <f t="shared" si="335"/>
        <v>0.59714350840023855</v>
      </c>
      <c r="AJ354">
        <f t="shared" si="336"/>
        <v>0.28902445124030945</v>
      </c>
      <c r="AK354">
        <f t="shared" si="337"/>
        <v>-0.27893842900527588</v>
      </c>
      <c r="AL354">
        <f t="shared" si="338"/>
        <v>-2.5359845956534177</v>
      </c>
      <c r="AM354">
        <f t="shared" si="339"/>
        <v>-3.2009088700462782</v>
      </c>
      <c r="AN354">
        <f t="shared" si="358"/>
        <v>4.1225326034077696</v>
      </c>
      <c r="AO354">
        <f t="shared" si="358"/>
        <v>4.1226813549544117</v>
      </c>
      <c r="AP354">
        <f t="shared" si="358"/>
        <v>4.1221356958621636</v>
      </c>
      <c r="AQ354">
        <f t="shared" si="358"/>
        <v>4.1241394971938519</v>
      </c>
      <c r="AR354">
        <f t="shared" si="358"/>
        <v>4.1168101744156962</v>
      </c>
      <c r="AS354">
        <f t="shared" si="358"/>
        <v>4.1440232150183371</v>
      </c>
      <c r="AT354">
        <f t="shared" si="358"/>
        <v>4.0479209303418475</v>
      </c>
      <c r="AU354">
        <f t="shared" si="341"/>
        <v>4.5297732250122626</v>
      </c>
      <c r="AV354" s="246">
        <f t="shared" si="342"/>
        <v>-9.6590265657385023E-3</v>
      </c>
      <c r="AW354" s="247">
        <f t="shared" si="343"/>
        <v>6.8952956464888096E-4</v>
      </c>
      <c r="AX354" s="248">
        <f t="shared" si="344"/>
        <v>4.7545102052487533E-7</v>
      </c>
      <c r="AY354" s="247">
        <f t="shared" si="345"/>
        <v>-1.002805846598499E-2</v>
      </c>
      <c r="BA354">
        <f t="shared" si="346"/>
        <v>1.2250731377158222E-3</v>
      </c>
      <c r="BB354">
        <f t="shared" si="347"/>
        <v>1.0883923143503902</v>
      </c>
      <c r="BC354">
        <f t="shared" si="348"/>
        <v>0.40578868259939765</v>
      </c>
      <c r="BD354">
        <f t="shared" si="349"/>
        <v>0.14521294282460437</v>
      </c>
      <c r="BE354">
        <f t="shared" si="350"/>
        <v>1.0239983037049361</v>
      </c>
      <c r="BF354">
        <f t="shared" si="351"/>
        <v>0.56198630826027551</v>
      </c>
      <c r="BG354">
        <f t="shared" si="359"/>
        <v>7.1673690006776312</v>
      </c>
      <c r="BH354">
        <f t="shared" si="359"/>
        <v>7.1673688006752538</v>
      </c>
      <c r="BI354">
        <f t="shared" si="359"/>
        <v>7.1673669447927777</v>
      </c>
      <c r="BJ354">
        <f t="shared" si="359"/>
        <v>7.1673497236990542</v>
      </c>
      <c r="BK354">
        <f t="shared" si="359"/>
        <v>7.1671899430786477</v>
      </c>
      <c r="BL354">
        <f t="shared" si="359"/>
        <v>7.1657089491261701</v>
      </c>
      <c r="BM354">
        <f t="shared" si="359"/>
        <v>7.1521061688722574</v>
      </c>
      <c r="BN354">
        <f t="shared" si="353"/>
        <v>7.0358914011615017</v>
      </c>
    </row>
    <row r="355" spans="1:66" ht="12.95" customHeight="1">
      <c r="A355" s="86" t="s">
        <v>161</v>
      </c>
      <c r="B355" s="74" t="s">
        <v>45</v>
      </c>
      <c r="C355" s="73">
        <v>56168.366650000004</v>
      </c>
      <c r="D355" s="73">
        <v>1E-4</v>
      </c>
      <c r="E355" s="58">
        <f t="shared" si="326"/>
        <v>34312.47711579856</v>
      </c>
      <c r="F355">
        <f t="shared" si="327"/>
        <v>34312.5</v>
      </c>
      <c r="G355" s="58">
        <f t="shared" si="354"/>
        <v>-8.2726874898071401E-3</v>
      </c>
      <c r="H355" s="116"/>
      <c r="I355" s="117"/>
      <c r="J355" s="117"/>
      <c r="K355" s="117">
        <f t="shared" si="355"/>
        <v>-8.2726874898071401E-3</v>
      </c>
      <c r="L355" s="116"/>
      <c r="M355" s="116"/>
      <c r="N355" s="118"/>
      <c r="O355" s="40">
        <f t="shared" ref="O355:O386" ca="1" si="360">+C$11+C$12*F355</f>
        <v>-8.5283113659779808E-3</v>
      </c>
      <c r="P355" s="116"/>
      <c r="Q355" s="293">
        <f t="shared" si="328"/>
        <v>41149.866650000004</v>
      </c>
      <c r="R355" s="8">
        <f t="shared" ca="1" si="356"/>
        <v>6.5343566068605295E-8</v>
      </c>
      <c r="S355" s="116">
        <v>1</v>
      </c>
      <c r="T355" s="167">
        <f t="shared" ca="1" si="357"/>
        <v>6.5343566068605295E-8</v>
      </c>
      <c r="U355" s="168"/>
      <c r="V355" s="116"/>
      <c r="W355" s="25"/>
      <c r="X355" s="252"/>
      <c r="Y355" s="41"/>
      <c r="Z355">
        <f t="shared" si="329"/>
        <v>34312.5</v>
      </c>
      <c r="AA355" s="246">
        <f t="shared" si="330"/>
        <v>-1.0886792005682934E-2</v>
      </c>
      <c r="AB355" s="247">
        <f t="shared" si="331"/>
        <v>2.6141045158757942E-3</v>
      </c>
      <c r="AC355" s="247">
        <f t="shared" ca="1" si="332"/>
        <v>2.556238761708407E-4</v>
      </c>
      <c r="AD355" s="248">
        <f t="shared" si="333"/>
        <v>6.8335424199222204E-6</v>
      </c>
      <c r="AH355">
        <f t="shared" si="334"/>
        <v>-1.6862159616686176E-4</v>
      </c>
      <c r="AI355">
        <f t="shared" si="335"/>
        <v>0.59718335498195008</v>
      </c>
      <c r="AJ355">
        <f t="shared" si="336"/>
        <v>0.28888770820952481</v>
      </c>
      <c r="AK355">
        <f t="shared" si="337"/>
        <v>-0.27899596860241971</v>
      </c>
      <c r="AL355">
        <f t="shared" si="338"/>
        <v>-2.5358417595715608</v>
      </c>
      <c r="AM355">
        <f t="shared" si="339"/>
        <v>-3.2001058993449076</v>
      </c>
      <c r="AN355">
        <f t="shared" si="358"/>
        <v>4.122741111515202</v>
      </c>
      <c r="AO355">
        <f t="shared" si="358"/>
        <v>4.1228895562199694</v>
      </c>
      <c r="AP355">
        <f t="shared" si="358"/>
        <v>4.1223448529172924</v>
      </c>
      <c r="AQ355">
        <f t="shared" si="358"/>
        <v>4.1243457661245086</v>
      </c>
      <c r="AR355">
        <f t="shared" si="358"/>
        <v>4.1170247160277951</v>
      </c>
      <c r="AS355">
        <f t="shared" si="358"/>
        <v>4.1442154448651429</v>
      </c>
      <c r="AT355">
        <f t="shared" si="358"/>
        <v>4.0481625790957256</v>
      </c>
      <c r="AU355">
        <f t="shared" si="341"/>
        <v>4.530038458689214</v>
      </c>
      <c r="AV355" s="246">
        <f t="shared" si="342"/>
        <v>-9.6628526924566003E-3</v>
      </c>
      <c r="AW355" s="247">
        <f t="shared" si="343"/>
        <v>1.3901652026494602E-3</v>
      </c>
      <c r="AX355" s="248">
        <f t="shared" si="344"/>
        <v>1.9325592906574147E-6</v>
      </c>
      <c r="AY355" s="247">
        <f t="shared" si="345"/>
        <v>-9.3280052068666127E-3</v>
      </c>
      <c r="BA355">
        <f t="shared" si="346"/>
        <v>1.2239393132263345E-3</v>
      </c>
      <c r="BB355">
        <f t="shared" si="347"/>
        <v>1.0882993551508318</v>
      </c>
      <c r="BC355">
        <f t="shared" si="348"/>
        <v>0.40520363036783458</v>
      </c>
      <c r="BD355">
        <f t="shared" si="349"/>
        <v>0.14526948709191231</v>
      </c>
      <c r="BE355">
        <f t="shared" si="350"/>
        <v>1.024638336882927</v>
      </c>
      <c r="BF355">
        <f t="shared" si="351"/>
        <v>0.56240747100233124</v>
      </c>
      <c r="BG355">
        <f t="shared" si="359"/>
        <v>7.1679485194973376</v>
      </c>
      <c r="BH355">
        <f t="shared" si="359"/>
        <v>7.1679483202044407</v>
      </c>
      <c r="BI355">
        <f t="shared" si="359"/>
        <v>7.1679464695967097</v>
      </c>
      <c r="BJ355">
        <f t="shared" si="359"/>
        <v>7.1679292852954966</v>
      </c>
      <c r="BK355">
        <f t="shared" si="359"/>
        <v>7.1677697332010677</v>
      </c>
      <c r="BL355">
        <f t="shared" si="359"/>
        <v>7.1662898113512297</v>
      </c>
      <c r="BM355">
        <f t="shared" si="359"/>
        <v>7.1526873980864645</v>
      </c>
      <c r="BN355">
        <f t="shared" si="353"/>
        <v>7.0364084892113006</v>
      </c>
    </row>
    <row r="356" spans="1:66" ht="12.95" customHeight="1">
      <c r="A356" s="68" t="s">
        <v>167</v>
      </c>
      <c r="B356" s="68" t="s">
        <v>45</v>
      </c>
      <c r="C356" s="69">
        <v>56168.366699999999</v>
      </c>
      <c r="D356" s="69" t="s">
        <v>76</v>
      </c>
      <c r="E356" s="58">
        <f t="shared" si="326"/>
        <v>34312.477254110323</v>
      </c>
      <c r="F356">
        <f t="shared" si="327"/>
        <v>34312.5</v>
      </c>
      <c r="G356">
        <f t="shared" si="354"/>
        <v>-8.2226874947082251E-3</v>
      </c>
      <c r="H356" s="116"/>
      <c r="I356" s="117"/>
      <c r="J356" s="117"/>
      <c r="K356" s="117">
        <f t="shared" si="355"/>
        <v>-8.2226874947082251E-3</v>
      </c>
      <c r="L356" s="116"/>
      <c r="M356" s="116"/>
      <c r="N356" s="118"/>
      <c r="O356" s="40">
        <f t="shared" ca="1" si="360"/>
        <v>-8.5283113659779808E-3</v>
      </c>
      <c r="P356" s="116"/>
      <c r="Q356" s="293">
        <f t="shared" si="328"/>
        <v>41149.866699999999</v>
      </c>
      <c r="R356" s="8">
        <f t="shared" ca="1" si="356"/>
        <v>9.3405950689912174E-8</v>
      </c>
      <c r="S356" s="116">
        <v>1</v>
      </c>
      <c r="T356" s="167">
        <f t="shared" ca="1" si="357"/>
        <v>9.3405950689912174E-8</v>
      </c>
      <c r="U356" s="116"/>
      <c r="V356" s="116"/>
      <c r="W356" s="25"/>
      <c r="X356" s="252"/>
      <c r="Y356" s="41"/>
      <c r="Z356">
        <f t="shared" si="329"/>
        <v>34312.5</v>
      </c>
      <c r="AA356" s="246">
        <f t="shared" si="330"/>
        <v>-1.0886792005682934E-2</v>
      </c>
      <c r="AB356" s="247">
        <f t="shared" si="331"/>
        <v>2.6641045109747092E-3</v>
      </c>
      <c r="AC356" s="247">
        <f t="shared" ca="1" si="332"/>
        <v>3.0562387126975565E-4</v>
      </c>
      <c r="AD356" s="248">
        <f t="shared" si="333"/>
        <v>7.0974528453957941E-6</v>
      </c>
      <c r="AH356">
        <f t="shared" si="334"/>
        <v>-1.6862159616686176E-4</v>
      </c>
      <c r="AI356">
        <f t="shared" si="335"/>
        <v>0.59718335498195008</v>
      </c>
      <c r="AJ356">
        <f t="shared" si="336"/>
        <v>0.28888770820952481</v>
      </c>
      <c r="AK356">
        <f t="shared" si="337"/>
        <v>-0.27899596860241971</v>
      </c>
      <c r="AL356">
        <f t="shared" si="338"/>
        <v>-2.5358417595715608</v>
      </c>
      <c r="AM356">
        <f t="shared" si="339"/>
        <v>-3.2001058993449076</v>
      </c>
      <c r="AN356">
        <f t="shared" si="358"/>
        <v>4.122741111515202</v>
      </c>
      <c r="AO356">
        <f t="shared" si="358"/>
        <v>4.1228895562199694</v>
      </c>
      <c r="AP356">
        <f t="shared" si="358"/>
        <v>4.1223448529172924</v>
      </c>
      <c r="AQ356">
        <f t="shared" si="358"/>
        <v>4.1243457661245086</v>
      </c>
      <c r="AR356">
        <f t="shared" si="358"/>
        <v>4.1170247160277951</v>
      </c>
      <c r="AS356">
        <f t="shared" si="358"/>
        <v>4.1442154448651429</v>
      </c>
      <c r="AT356">
        <f t="shared" si="358"/>
        <v>4.0481625790957256</v>
      </c>
      <c r="AU356">
        <f t="shared" si="341"/>
        <v>4.530038458689214</v>
      </c>
      <c r="AV356" s="246">
        <f t="shared" si="342"/>
        <v>-9.6628526924566003E-3</v>
      </c>
      <c r="AW356" s="247">
        <f t="shared" si="343"/>
        <v>1.4401651977483752E-3</v>
      </c>
      <c r="AX356" s="248">
        <f t="shared" si="344"/>
        <v>2.0740757968056165E-6</v>
      </c>
      <c r="AY356" s="247">
        <f t="shared" si="345"/>
        <v>-9.2780052117676978E-3</v>
      </c>
      <c r="BA356">
        <f t="shared" si="346"/>
        <v>1.2239393132263345E-3</v>
      </c>
      <c r="BB356">
        <f t="shared" si="347"/>
        <v>1.0882993551508318</v>
      </c>
      <c r="BC356">
        <f t="shared" si="348"/>
        <v>0.40520363036783458</v>
      </c>
      <c r="BD356">
        <f t="shared" si="349"/>
        <v>0.14526948709191231</v>
      </c>
      <c r="BE356">
        <f t="shared" si="350"/>
        <v>1.024638336882927</v>
      </c>
      <c r="BF356">
        <f t="shared" si="351"/>
        <v>0.56240747100233124</v>
      </c>
      <c r="BG356">
        <f t="shared" si="359"/>
        <v>7.1679485194973376</v>
      </c>
      <c r="BH356">
        <f t="shared" si="359"/>
        <v>7.1679483202044407</v>
      </c>
      <c r="BI356">
        <f t="shared" si="359"/>
        <v>7.1679464695967097</v>
      </c>
      <c r="BJ356">
        <f t="shared" si="359"/>
        <v>7.1679292852954966</v>
      </c>
      <c r="BK356">
        <f t="shared" si="359"/>
        <v>7.1677697332010677</v>
      </c>
      <c r="BL356">
        <f t="shared" si="359"/>
        <v>7.1662898113512297</v>
      </c>
      <c r="BM356">
        <f t="shared" si="359"/>
        <v>7.1526873980864645</v>
      </c>
      <c r="BN356">
        <f t="shared" si="353"/>
        <v>7.0364084892113006</v>
      </c>
    </row>
    <row r="357" spans="1:66" ht="12.95" customHeight="1">
      <c r="A357" s="80" t="s">
        <v>168</v>
      </c>
      <c r="B357" s="76" t="s">
        <v>45</v>
      </c>
      <c r="C357" s="75">
        <v>56169.812700000002</v>
      </c>
      <c r="D357" s="75">
        <v>2.9999999999999997E-4</v>
      </c>
      <c r="E357" s="58">
        <f t="shared" si="326"/>
        <v>34316.477230575198</v>
      </c>
      <c r="F357">
        <f t="shared" si="327"/>
        <v>34316.5</v>
      </c>
      <c r="G357">
        <f t="shared" si="354"/>
        <v>-8.2311954975011759E-3</v>
      </c>
      <c r="H357" s="116"/>
      <c r="I357" s="117"/>
      <c r="J357" s="117"/>
      <c r="K357" s="117">
        <f t="shared" si="355"/>
        <v>-8.2311954975011759E-3</v>
      </c>
      <c r="L357" s="116"/>
      <c r="M357" s="116"/>
      <c r="N357" s="118"/>
      <c r="O357" s="40">
        <f t="shared" ca="1" si="360"/>
        <v>-8.5413004209524135E-3</v>
      </c>
      <c r="P357" s="116"/>
      <c r="Q357" s="293">
        <f t="shared" si="328"/>
        <v>41151.312700000002</v>
      </c>
      <c r="R357" s="8">
        <f t="shared" ca="1" si="356"/>
        <v>9.6165063548697956E-8</v>
      </c>
      <c r="S357" s="116">
        <v>1</v>
      </c>
      <c r="T357" s="167">
        <f t="shared" ca="1" si="357"/>
        <v>9.6165063548697956E-8</v>
      </c>
      <c r="U357" s="116"/>
      <c r="V357" s="116"/>
      <c r="W357" s="25"/>
      <c r="X357" s="252"/>
      <c r="Y357" s="41"/>
      <c r="Z357">
        <f t="shared" si="329"/>
        <v>34316.5</v>
      </c>
      <c r="AA357" s="246">
        <f t="shared" si="330"/>
        <v>-1.089397205610841E-2</v>
      </c>
      <c r="AB357" s="247">
        <f t="shared" si="331"/>
        <v>2.6627765586072338E-3</v>
      </c>
      <c r="AC357" s="247">
        <f t="shared" ca="1" si="332"/>
        <v>3.1010492345123764E-4</v>
      </c>
      <c r="AD357" s="248">
        <f t="shared" si="333"/>
        <v>7.0903790010681831E-6</v>
      </c>
      <c r="AH357">
        <f t="shared" si="334"/>
        <v>-1.7424870429140404E-4</v>
      </c>
      <c r="AI357">
        <f t="shared" si="335"/>
        <v>0.59728967861061077</v>
      </c>
      <c r="AJ357">
        <f t="shared" si="336"/>
        <v>0.28852294248012672</v>
      </c>
      <c r="AK357">
        <f t="shared" si="337"/>
        <v>-0.27914941706271718</v>
      </c>
      <c r="AL357">
        <f t="shared" si="338"/>
        <v>-2.5354607705672429</v>
      </c>
      <c r="AM357">
        <f t="shared" si="339"/>
        <v>-3.1979659165429029</v>
      </c>
      <c r="AN357">
        <f t="shared" si="358"/>
        <v>4.1232972005285049</v>
      </c>
      <c r="AO357">
        <f t="shared" si="358"/>
        <v>4.1234448291375694</v>
      </c>
      <c r="AP357">
        <f t="shared" si="358"/>
        <v>4.1229026694604212</v>
      </c>
      <c r="AQ357">
        <f t="shared" si="358"/>
        <v>4.1248958917675367</v>
      </c>
      <c r="AR357">
        <f t="shared" si="358"/>
        <v>4.1175968857686058</v>
      </c>
      <c r="AS357">
        <f t="shared" si="358"/>
        <v>4.1447281179263804</v>
      </c>
      <c r="AT357">
        <f t="shared" si="358"/>
        <v>4.0488071415078259</v>
      </c>
      <c r="AU357">
        <f t="shared" si="341"/>
        <v>4.530745748494418</v>
      </c>
      <c r="AV357" s="246">
        <f t="shared" si="342"/>
        <v>-9.6730578092857067E-3</v>
      </c>
      <c r="AW357" s="247">
        <f t="shared" si="343"/>
        <v>1.4418623117845308E-3</v>
      </c>
      <c r="AX357" s="248">
        <f t="shared" si="344"/>
        <v>2.0789669261446317E-6</v>
      </c>
      <c r="AY357" s="247">
        <f t="shared" si="345"/>
        <v>-9.277861040032474E-3</v>
      </c>
      <c r="BA357">
        <f t="shared" si="346"/>
        <v>1.2209142468227023E-3</v>
      </c>
      <c r="BB357">
        <f t="shared" si="347"/>
        <v>1.0880513649604038</v>
      </c>
      <c r="BC357">
        <f t="shared" si="348"/>
        <v>0.40364316935071676</v>
      </c>
      <c r="BD357">
        <f t="shared" si="349"/>
        <v>0.14541993373884407</v>
      </c>
      <c r="BE357">
        <f t="shared" si="350"/>
        <v>1.0263445574227541</v>
      </c>
      <c r="BF357">
        <f t="shared" si="351"/>
        <v>0.56353096121447677</v>
      </c>
      <c r="BG357">
        <f t="shared" si="359"/>
        <v>7.1694936609662205</v>
      </c>
      <c r="BH357">
        <f t="shared" si="359"/>
        <v>7.1694934635578944</v>
      </c>
      <c r="BI357">
        <f t="shared" si="359"/>
        <v>7.1694916269816016</v>
      </c>
      <c r="BJ357">
        <f t="shared" si="359"/>
        <v>7.1694745407043703</v>
      </c>
      <c r="BK357">
        <f t="shared" si="359"/>
        <v>7.1693155985511732</v>
      </c>
      <c r="BL357">
        <f t="shared" si="359"/>
        <v>7.1678385460676921</v>
      </c>
      <c r="BM357">
        <f t="shared" si="359"/>
        <v>7.1542371906123483</v>
      </c>
      <c r="BN357">
        <f t="shared" si="353"/>
        <v>7.0377873906774333</v>
      </c>
    </row>
    <row r="358" spans="1:66" ht="12.95" customHeight="1">
      <c r="A358" s="70" t="s">
        <v>169</v>
      </c>
      <c r="B358" s="71" t="s">
        <v>45</v>
      </c>
      <c r="C358" s="70">
        <v>56180.658000000003</v>
      </c>
      <c r="D358" s="73">
        <v>2.0000000000000001E-4</v>
      </c>
      <c r="E358" s="58">
        <f t="shared" si="326"/>
        <v>34346.477883932355</v>
      </c>
      <c r="F358">
        <f t="shared" si="327"/>
        <v>34346.5</v>
      </c>
      <c r="G358">
        <f t="shared" si="354"/>
        <v>-7.9950054932851344E-3</v>
      </c>
      <c r="H358" s="116"/>
      <c r="I358" s="117"/>
      <c r="J358" s="117"/>
      <c r="K358" s="117">
        <f t="shared" si="355"/>
        <v>-7.9950054932851344E-3</v>
      </c>
      <c r="L358" s="116"/>
      <c r="M358" s="116"/>
      <c r="N358" s="118"/>
      <c r="O358" s="40">
        <f t="shared" ca="1" si="360"/>
        <v>-8.6387183332606726E-3</v>
      </c>
      <c r="P358" s="116"/>
      <c r="Q358" s="293">
        <f t="shared" si="328"/>
        <v>41162.158000000003</v>
      </c>
      <c r="R358" s="8">
        <f t="shared" ca="1" si="356"/>
        <v>4.1436622034937284E-7</v>
      </c>
      <c r="S358" s="116">
        <v>1</v>
      </c>
      <c r="T358" s="167">
        <f t="shared" ca="1" si="357"/>
        <v>4.1436622034937284E-7</v>
      </c>
      <c r="U358" s="116"/>
      <c r="V358" s="116"/>
      <c r="W358" s="25"/>
      <c r="X358" s="252"/>
      <c r="Y358" s="41"/>
      <c r="Z358">
        <f t="shared" si="329"/>
        <v>34346.5</v>
      </c>
      <c r="AA358" s="246">
        <f t="shared" si="330"/>
        <v>-1.0947849144573188E-2</v>
      </c>
      <c r="AB358" s="247">
        <f t="shared" si="331"/>
        <v>2.9528436512880531E-3</v>
      </c>
      <c r="AC358" s="247">
        <f t="shared" ca="1" si="332"/>
        <v>6.4371283997553819E-4</v>
      </c>
      <c r="AD358" s="248">
        <f t="shared" si="333"/>
        <v>8.7192856289521621E-6</v>
      </c>
      <c r="AH358">
        <f t="shared" si="334"/>
        <v>-2.1648188061877051E-4</v>
      </c>
      <c r="AI358">
        <f t="shared" si="335"/>
        <v>0.59809017773838224</v>
      </c>
      <c r="AJ358">
        <f t="shared" si="336"/>
        <v>0.28578173235172771</v>
      </c>
      <c r="AK358">
        <f t="shared" si="337"/>
        <v>-0.28030072202838646</v>
      </c>
      <c r="AL358">
        <f t="shared" si="338"/>
        <v>-2.5325990371417642</v>
      </c>
      <c r="AM358">
        <f t="shared" si="339"/>
        <v>-3.1819747584213953</v>
      </c>
      <c r="AN358">
        <f t="shared" si="358"/>
        <v>4.1274710013995008</v>
      </c>
      <c r="AO358">
        <f t="shared" si="358"/>
        <v>4.1276126084416678</v>
      </c>
      <c r="AP358">
        <f t="shared" si="358"/>
        <v>4.1270892877301373</v>
      </c>
      <c r="AQ358">
        <f t="shared" si="358"/>
        <v>4.1290253286606262</v>
      </c>
      <c r="AR358">
        <f t="shared" si="358"/>
        <v>4.1218908862335164</v>
      </c>
      <c r="AS358">
        <f t="shared" si="358"/>
        <v>4.148575977766173</v>
      </c>
      <c r="AT358">
        <f t="shared" si="358"/>
        <v>4.0536490466188866</v>
      </c>
      <c r="AU358">
        <f t="shared" si="341"/>
        <v>4.5360504220334477</v>
      </c>
      <c r="AV358" s="246">
        <f t="shared" si="342"/>
        <v>-9.7496931315995978E-3</v>
      </c>
      <c r="AW358" s="247">
        <f t="shared" si="343"/>
        <v>1.7546876383144634E-3</v>
      </c>
      <c r="AX358" s="248">
        <f t="shared" si="344"/>
        <v>3.078928708053589E-6</v>
      </c>
      <c r="AY358" s="247">
        <f t="shared" si="345"/>
        <v>-8.9766796256399526E-3</v>
      </c>
      <c r="BA358">
        <f t="shared" si="346"/>
        <v>1.1981560129735896E-3</v>
      </c>
      <c r="BB358">
        <f t="shared" si="347"/>
        <v>1.0861869535425184</v>
      </c>
      <c r="BC358">
        <f t="shared" si="348"/>
        <v>0.39192539666132725</v>
      </c>
      <c r="BD358">
        <f t="shared" si="349"/>
        <v>0.14653262107483025</v>
      </c>
      <c r="BE358">
        <f t="shared" si="350"/>
        <v>1.0391164002685556</v>
      </c>
      <c r="BF358">
        <f t="shared" si="351"/>
        <v>0.57197534475740108</v>
      </c>
      <c r="BG358">
        <f t="shared" si="359"/>
        <v>7.1810709806783617</v>
      </c>
      <c r="BH358">
        <f t="shared" si="359"/>
        <v>7.1810707970608885</v>
      </c>
      <c r="BI358">
        <f t="shared" si="359"/>
        <v>7.1810690640873815</v>
      </c>
      <c r="BJ358">
        <f t="shared" si="359"/>
        <v>7.1810527085465035</v>
      </c>
      <c r="BK358">
        <f t="shared" si="359"/>
        <v>7.1808983639620614</v>
      </c>
      <c r="BL358">
        <f t="shared" si="359"/>
        <v>7.1794433073961539</v>
      </c>
      <c r="BM358">
        <f t="shared" si="359"/>
        <v>7.1658535546130349</v>
      </c>
      <c r="BN358">
        <f t="shared" si="353"/>
        <v>7.0481291516734235</v>
      </c>
    </row>
    <row r="359" spans="1:66" ht="12.95" customHeight="1">
      <c r="A359" s="70" t="s">
        <v>169</v>
      </c>
      <c r="B359" s="71" t="s">
        <v>49</v>
      </c>
      <c r="C359" s="70">
        <v>56180.838600000003</v>
      </c>
      <c r="D359" s="73">
        <v>2.0000000000000001E-4</v>
      </c>
      <c r="E359" s="58">
        <f t="shared" si="326"/>
        <v>34346.977466055141</v>
      </c>
      <c r="F359">
        <f t="shared" si="327"/>
        <v>34347</v>
      </c>
      <c r="G359">
        <f t="shared" si="354"/>
        <v>-8.1460689980303869E-3</v>
      </c>
      <c r="H359" s="116"/>
      <c r="I359" s="117"/>
      <c r="J359" s="117"/>
      <c r="K359" s="117">
        <f t="shared" si="355"/>
        <v>-8.1460689980303869E-3</v>
      </c>
      <c r="L359" s="116"/>
      <c r="M359" s="116"/>
      <c r="N359" s="118"/>
      <c r="O359" s="40">
        <f t="shared" ca="1" si="360"/>
        <v>-8.6403419651324836E-3</v>
      </c>
      <c r="P359" s="116"/>
      <c r="Q359" s="293">
        <f t="shared" si="328"/>
        <v>41162.338600000003</v>
      </c>
      <c r="R359" s="8">
        <f t="shared" ca="1" si="356"/>
        <v>2.4430576600791043E-7</v>
      </c>
      <c r="S359" s="116">
        <v>1</v>
      </c>
      <c r="T359" s="167">
        <f t="shared" ca="1" si="357"/>
        <v>2.4430576600791043E-7</v>
      </c>
      <c r="V359" s="116"/>
      <c r="W359" s="25"/>
      <c r="X359" s="252"/>
      <c r="Y359" s="41"/>
      <c r="Z359">
        <f t="shared" si="329"/>
        <v>34347</v>
      </c>
      <c r="AA359" s="246">
        <f t="shared" si="330"/>
        <v>-1.0948747494236024E-2</v>
      </c>
      <c r="AB359" s="247">
        <f t="shared" si="331"/>
        <v>2.8026784962056368E-3</v>
      </c>
      <c r="AC359" s="247">
        <f t="shared" ca="1" si="332"/>
        <v>4.9427296710209678E-4</v>
      </c>
      <c r="AD359" s="248">
        <f t="shared" si="333"/>
        <v>7.85500675309349E-6</v>
      </c>
      <c r="AH359">
        <f t="shared" si="334"/>
        <v>-2.1718621225144756E-4</v>
      </c>
      <c r="AI359">
        <f t="shared" si="335"/>
        <v>0.59810356543992771</v>
      </c>
      <c r="AJ359">
        <f t="shared" si="336"/>
        <v>0.28573596359337583</v>
      </c>
      <c r="AK359">
        <f t="shared" si="337"/>
        <v>-0.28031991703748332</v>
      </c>
      <c r="AL359">
        <f t="shared" si="338"/>
        <v>-2.5325512768539329</v>
      </c>
      <c r="AM359">
        <f t="shared" si="339"/>
        <v>-3.1817091128805202</v>
      </c>
      <c r="AN359">
        <f t="shared" si="358"/>
        <v>4.1275406117189801</v>
      </c>
      <c r="AO359">
        <f t="shared" si="358"/>
        <v>4.1276821198768063</v>
      </c>
      <c r="AP359">
        <f t="shared" si="358"/>
        <v>4.127159109592208</v>
      </c>
      <c r="AQ359">
        <f t="shared" si="358"/>
        <v>4.1290942049987542</v>
      </c>
      <c r="AR359">
        <f t="shared" si="358"/>
        <v>4.1219624937204049</v>
      </c>
      <c r="AS359">
        <f t="shared" si="358"/>
        <v>4.1486401511495412</v>
      </c>
      <c r="AT359">
        <f t="shared" si="358"/>
        <v>4.0537298600082226</v>
      </c>
      <c r="AU359">
        <f t="shared" si="341"/>
        <v>4.5361388332590984</v>
      </c>
      <c r="AV359" s="246">
        <f t="shared" si="342"/>
        <v>-9.7509718221057522E-3</v>
      </c>
      <c r="AW359" s="247">
        <f t="shared" si="343"/>
        <v>1.6049028240753653E-3</v>
      </c>
      <c r="AX359" s="248">
        <f t="shared" si="344"/>
        <v>2.575713074725083E-6</v>
      </c>
      <c r="AY359" s="247">
        <f t="shared" si="345"/>
        <v>-9.1266584579092116E-3</v>
      </c>
      <c r="BA359">
        <f t="shared" si="346"/>
        <v>1.1977756721302721E-3</v>
      </c>
      <c r="BB359">
        <f t="shared" si="347"/>
        <v>1.0861558144784931</v>
      </c>
      <c r="BC359">
        <f t="shared" si="348"/>
        <v>0.39172989512885276</v>
      </c>
      <c r="BD359">
        <f t="shared" si="349"/>
        <v>0.14655093186857421</v>
      </c>
      <c r="BE359">
        <f t="shared" si="350"/>
        <v>1.0393288930106104</v>
      </c>
      <c r="BF359">
        <f t="shared" si="351"/>
        <v>0.5721163588144067</v>
      </c>
      <c r="BG359">
        <f t="shared" si="359"/>
        <v>7.1812637676675815</v>
      </c>
      <c r="BH359">
        <f t="shared" si="359"/>
        <v>7.181263584274804</v>
      </c>
      <c r="BI359">
        <f t="shared" si="359"/>
        <v>7.1812618530031598</v>
      </c>
      <c r="BJ359">
        <f t="shared" si="359"/>
        <v>7.1812455095704966</v>
      </c>
      <c r="BK359">
        <f t="shared" si="359"/>
        <v>7.1810912419277884</v>
      </c>
      <c r="BL359">
        <f t="shared" si="359"/>
        <v>7.1796365589593689</v>
      </c>
      <c r="BM359">
        <f t="shared" si="359"/>
        <v>7.1660470543847623</v>
      </c>
      <c r="BN359">
        <f t="shared" si="353"/>
        <v>7.0483015143566909</v>
      </c>
    </row>
    <row r="360" spans="1:66" ht="12.95" customHeight="1">
      <c r="A360" s="86" t="s">
        <v>170</v>
      </c>
      <c r="B360" s="74" t="s">
        <v>49</v>
      </c>
      <c r="C360" s="73">
        <v>56212.286899999999</v>
      </c>
      <c r="D360" s="73">
        <v>8.9999999999999998E-4</v>
      </c>
      <c r="E360" s="58">
        <f t="shared" si="326"/>
        <v>34433.970868448036</v>
      </c>
      <c r="F360">
        <f t="shared" si="327"/>
        <v>34434</v>
      </c>
      <c r="G360">
        <f t="shared" si="354"/>
        <v>-1.0531118001381401E-2</v>
      </c>
      <c r="H360" s="116"/>
      <c r="I360" s="117"/>
      <c r="J360" s="117"/>
      <c r="K360" s="117">
        <f t="shared" si="355"/>
        <v>-1.0531118001381401E-2</v>
      </c>
      <c r="L360" s="116"/>
      <c r="M360" s="116"/>
      <c r="N360" s="118"/>
      <c r="O360" s="40">
        <f t="shared" ca="1" si="360"/>
        <v>-8.9228539108264227E-3</v>
      </c>
      <c r="P360" s="116"/>
      <c r="Q360" s="293">
        <f t="shared" si="328"/>
        <v>41193.786899999999</v>
      </c>
      <c r="R360" s="8">
        <f t="shared" ca="1" si="356"/>
        <v>2.5865133849686317E-6</v>
      </c>
      <c r="S360" s="116">
        <v>1</v>
      </c>
      <c r="T360" s="167">
        <f t="shared" ca="1" si="357"/>
        <v>2.5865133849686317E-6</v>
      </c>
      <c r="V360" s="116"/>
      <c r="W360" s="25"/>
      <c r="X360" s="252"/>
      <c r="Y360" s="41"/>
      <c r="Z360">
        <f t="shared" si="329"/>
        <v>34434</v>
      </c>
      <c r="AA360" s="246">
        <f t="shared" si="330"/>
        <v>-1.1105257119295223E-2</v>
      </c>
      <c r="AB360" s="247">
        <f t="shared" si="331"/>
        <v>5.7413911791382236E-4</v>
      </c>
      <c r="AC360" s="247">
        <f t="shared" ca="1" si="332"/>
        <v>-1.6082640905549783E-3</v>
      </c>
      <c r="AD360" s="248">
        <f t="shared" si="333"/>
        <v>3.2963572671886203E-7</v>
      </c>
      <c r="AH360">
        <f t="shared" si="334"/>
        <v>-3.3996024746271307E-4</v>
      </c>
      <c r="AI360">
        <f t="shared" si="335"/>
        <v>0.60045622089388306</v>
      </c>
      <c r="AJ360">
        <f t="shared" si="336"/>
        <v>0.27773099096484632</v>
      </c>
      <c r="AK360">
        <f t="shared" si="337"/>
        <v>-0.28366312516363906</v>
      </c>
      <c r="AL360">
        <f t="shared" si="338"/>
        <v>-2.5242083245608837</v>
      </c>
      <c r="AM360">
        <f t="shared" si="339"/>
        <v>-3.1359161632057697</v>
      </c>
      <c r="AN360">
        <f t="shared" si="358"/>
        <v>4.1396764706089737</v>
      </c>
      <c r="AO360">
        <f t="shared" si="358"/>
        <v>4.1398014965238037</v>
      </c>
      <c r="AP360">
        <f t="shared" si="358"/>
        <v>4.1393307365865084</v>
      </c>
      <c r="AQ360">
        <f t="shared" si="358"/>
        <v>4.1411050821927384</v>
      </c>
      <c r="AR360">
        <f t="shared" si="358"/>
        <v>4.1344426317858476</v>
      </c>
      <c r="AS360">
        <f t="shared" si="358"/>
        <v>4.1598280701895165</v>
      </c>
      <c r="AT360">
        <f t="shared" si="358"/>
        <v>4.0678488507491952</v>
      </c>
      <c r="AU360">
        <f t="shared" si="341"/>
        <v>4.5515223865222838</v>
      </c>
      <c r="AV360" s="246">
        <f t="shared" si="342"/>
        <v>-9.9741561174219173E-3</v>
      </c>
      <c r="AW360" s="247">
        <f t="shared" si="343"/>
        <v>-5.5696188395948365E-4</v>
      </c>
      <c r="AX360" s="248">
        <f t="shared" si="344"/>
        <v>3.1020654018369732E-7</v>
      </c>
      <c r="AY360" s="247">
        <f t="shared" si="345"/>
        <v>-1.1322258755791993E-2</v>
      </c>
      <c r="BA360">
        <f t="shared" si="346"/>
        <v>1.1311010018733067E-3</v>
      </c>
      <c r="BB360">
        <f t="shared" si="347"/>
        <v>1.080707443496034</v>
      </c>
      <c r="BC360">
        <f t="shared" si="348"/>
        <v>0.35762470821586545</v>
      </c>
      <c r="BD360">
        <f t="shared" si="349"/>
        <v>0.14962054860323995</v>
      </c>
      <c r="BE360">
        <f t="shared" si="350"/>
        <v>1.0761167464455514</v>
      </c>
      <c r="BF360">
        <f t="shared" si="351"/>
        <v>0.59679340396451697</v>
      </c>
      <c r="BG360">
        <f t="shared" si="359"/>
        <v>7.2147242392683006</v>
      </c>
      <c r="BH360">
        <f t="shared" si="359"/>
        <v>7.2147240923886322</v>
      </c>
      <c r="BI360">
        <f t="shared" si="359"/>
        <v>7.2147226441862156</v>
      </c>
      <c r="BJ360">
        <f t="shared" si="359"/>
        <v>7.2147083653681685</v>
      </c>
      <c r="BK360">
        <f t="shared" si="359"/>
        <v>7.2145675954151454</v>
      </c>
      <c r="BL360">
        <f t="shared" si="359"/>
        <v>7.2131812161459479</v>
      </c>
      <c r="BM360">
        <f t="shared" si="359"/>
        <v>7.1996622089540923</v>
      </c>
      <c r="BN360">
        <f t="shared" si="353"/>
        <v>7.0782926212450619</v>
      </c>
    </row>
    <row r="361" spans="1:66" ht="12.95" customHeight="1">
      <c r="A361" s="90" t="s">
        <v>156</v>
      </c>
      <c r="B361" s="71" t="s">
        <v>45</v>
      </c>
      <c r="C361" s="70">
        <v>56222.2304</v>
      </c>
      <c r="D361" s="70" t="s">
        <v>124</v>
      </c>
      <c r="E361" s="58">
        <f t="shared" si="326"/>
        <v>34461.47693067378</v>
      </c>
      <c r="F361">
        <f t="shared" si="327"/>
        <v>34461.5</v>
      </c>
      <c r="G361">
        <f t="shared" si="354"/>
        <v>-8.3396104964776896E-3</v>
      </c>
      <c r="H361" s="116"/>
      <c r="I361" s="117"/>
      <c r="J361" s="117"/>
      <c r="K361" s="117">
        <f t="shared" si="355"/>
        <v>-8.3396104964776896E-3</v>
      </c>
      <c r="L361" s="116"/>
      <c r="M361" s="116"/>
      <c r="N361" s="118"/>
      <c r="O361" s="40">
        <f t="shared" ca="1" si="360"/>
        <v>-9.0121536637756544E-3</v>
      </c>
      <c r="P361" s="116"/>
      <c r="Q361" s="293">
        <f t="shared" si="328"/>
        <v>41203.7304</v>
      </c>
      <c r="R361" s="8">
        <f t="shared" ca="1" si="356"/>
        <v>4.523143118791783E-7</v>
      </c>
      <c r="S361" s="116">
        <v>1</v>
      </c>
      <c r="T361" s="167">
        <f t="shared" ca="1" si="357"/>
        <v>4.523143118791783E-7</v>
      </c>
      <c r="U361" s="116"/>
      <c r="V361" s="116"/>
      <c r="W361" s="25"/>
      <c r="X361" s="252"/>
      <c r="Y361" s="41"/>
      <c r="Z361">
        <f t="shared" si="329"/>
        <v>34461.5</v>
      </c>
      <c r="AA361" s="246">
        <f t="shared" si="330"/>
        <v>-1.11548091357746E-2</v>
      </c>
      <c r="AB361" s="247">
        <f t="shared" si="331"/>
        <v>2.8151986392969102E-3</v>
      </c>
      <c r="AC361" s="247">
        <f t="shared" ca="1" si="332"/>
        <v>6.7254316729796482E-4</v>
      </c>
      <c r="AD361" s="248">
        <f t="shared" si="333"/>
        <v>7.9253433786991755E-6</v>
      </c>
      <c r="AH361">
        <f t="shared" si="334"/>
        <v>-3.7885845531200813E-4</v>
      </c>
      <c r="AI361">
        <f t="shared" si="335"/>
        <v>0.60120955607812088</v>
      </c>
      <c r="AJ361">
        <f t="shared" si="336"/>
        <v>0.27518350998669783</v>
      </c>
      <c r="AK361">
        <f t="shared" si="337"/>
        <v>-0.28472123531024268</v>
      </c>
      <c r="AL361">
        <f t="shared" si="338"/>
        <v>-2.5215575312051772</v>
      </c>
      <c r="AM361">
        <f t="shared" si="339"/>
        <v>-3.1216162818112978</v>
      </c>
      <c r="AN361">
        <f t="shared" ref="AN361:AT370" si="361">$AU361+$AB$7*SIN(AO361)</f>
        <v>4.1435223939581327</v>
      </c>
      <c r="AO361">
        <f t="shared" si="361"/>
        <v>4.143642503995423</v>
      </c>
      <c r="AP361">
        <f t="shared" si="361"/>
        <v>4.1431875353375345</v>
      </c>
      <c r="AQ361">
        <f t="shared" si="361"/>
        <v>4.14491263932661</v>
      </c>
      <c r="AR361">
        <f t="shared" si="361"/>
        <v>4.1383959824725869</v>
      </c>
      <c r="AS361">
        <f t="shared" si="361"/>
        <v>4.1633737197349197</v>
      </c>
      <c r="AT361">
        <f t="shared" si="361"/>
        <v>4.0723355448849601</v>
      </c>
      <c r="AU361">
        <f t="shared" si="341"/>
        <v>4.5563850039330607</v>
      </c>
      <c r="AV361" s="246">
        <f t="shared" si="342"/>
        <v>-1.0044979394650233E-2</v>
      </c>
      <c r="AW361" s="247">
        <f t="shared" si="343"/>
        <v>1.7053688981725438E-3</v>
      </c>
      <c r="AX361" s="248">
        <f t="shared" si="344"/>
        <v>2.9082830788542361E-6</v>
      </c>
      <c r="AY361" s="247">
        <f t="shared" si="345"/>
        <v>-9.0705817822900481E-3</v>
      </c>
      <c r="BA361">
        <f t="shared" si="346"/>
        <v>1.1098297411243664E-3</v>
      </c>
      <c r="BB361">
        <f t="shared" si="347"/>
        <v>1.0789737898485392</v>
      </c>
      <c r="BC361">
        <f t="shared" si="348"/>
        <v>0.34681375586925456</v>
      </c>
      <c r="BD361">
        <f t="shared" si="349"/>
        <v>0.15054281954632967</v>
      </c>
      <c r="BE361">
        <f t="shared" si="350"/>
        <v>1.0876680185483592</v>
      </c>
      <c r="BF361">
        <f t="shared" si="351"/>
        <v>0.60465328353603376</v>
      </c>
      <c r="BG361">
        <f t="shared" ref="BG361:BM370" si="362">$BN361+$BB$7*SIN(BH361)</f>
        <v>7.2252657260552393</v>
      </c>
      <c r="BH361">
        <f t="shared" si="362"/>
        <v>7.2252655896503946</v>
      </c>
      <c r="BI361">
        <f t="shared" si="362"/>
        <v>7.2252642253051986</v>
      </c>
      <c r="BJ361">
        <f t="shared" si="362"/>
        <v>7.2252505790259871</v>
      </c>
      <c r="BK361">
        <f t="shared" si="362"/>
        <v>7.2251141020429301</v>
      </c>
      <c r="BL361">
        <f t="shared" si="362"/>
        <v>7.2237505958908566</v>
      </c>
      <c r="BM361">
        <f t="shared" si="362"/>
        <v>7.2102651351878695</v>
      </c>
      <c r="BN361">
        <f t="shared" si="353"/>
        <v>7.08777256882472</v>
      </c>
    </row>
    <row r="362" spans="1:66" ht="12.95" customHeight="1">
      <c r="A362" s="86" t="s">
        <v>168</v>
      </c>
      <c r="B362" s="74" t="s">
        <v>45</v>
      </c>
      <c r="C362" s="73">
        <v>56251.511700000003</v>
      </c>
      <c r="D362" s="73">
        <v>1E-4</v>
      </c>
      <c r="E362" s="58">
        <f t="shared" si="326"/>
        <v>34542.475900840291</v>
      </c>
      <c r="F362">
        <f t="shared" si="327"/>
        <v>34542.5</v>
      </c>
      <c r="G362">
        <f t="shared" si="354"/>
        <v>-8.7118974915938452E-3</v>
      </c>
      <c r="H362" s="116"/>
      <c r="I362" s="117"/>
      <c r="J362" s="117"/>
      <c r="K362" s="117">
        <f t="shared" si="355"/>
        <v>-8.7118974915938452E-3</v>
      </c>
      <c r="L362" s="116"/>
      <c r="M362" s="116"/>
      <c r="N362" s="118"/>
      <c r="O362" s="40">
        <f t="shared" ca="1" si="360"/>
        <v>-9.2751820270079444E-3</v>
      </c>
      <c r="P362" s="116"/>
      <c r="Q362" s="293">
        <f t="shared" si="328"/>
        <v>41233.011700000003</v>
      </c>
      <c r="R362" s="8">
        <f t="shared" ca="1" si="356"/>
        <v>3.1728946783667752E-7</v>
      </c>
      <c r="S362" s="116">
        <v>1</v>
      </c>
      <c r="T362" s="167">
        <f t="shared" ca="1" si="357"/>
        <v>3.1728946783667752E-7</v>
      </c>
      <c r="U362" s="116"/>
      <c r="V362" s="116"/>
      <c r="W362" s="25"/>
      <c r="X362" s="252"/>
      <c r="Y362" s="41"/>
      <c r="Z362">
        <f t="shared" si="329"/>
        <v>34542.5</v>
      </c>
      <c r="AA362" s="246">
        <f t="shared" si="330"/>
        <v>-1.1300983351980392E-2</v>
      </c>
      <c r="AB362" s="247">
        <f t="shared" si="331"/>
        <v>2.5890858603865464E-3</v>
      </c>
      <c r="AC362" s="247">
        <f t="shared" ca="1" si="332"/>
        <v>5.6328453541409917E-4</v>
      </c>
      <c r="AD362" s="248">
        <f t="shared" si="333"/>
        <v>6.7033655924535435E-6</v>
      </c>
      <c r="AH362">
        <f t="shared" si="334"/>
        <v>-4.9367954752897617E-4</v>
      </c>
      <c r="AI362">
        <f t="shared" si="335"/>
        <v>0.6034559001534584</v>
      </c>
      <c r="AJ362">
        <f t="shared" si="336"/>
        <v>0.2676314703969625</v>
      </c>
      <c r="AK362">
        <f t="shared" si="337"/>
        <v>-0.2878415829530126</v>
      </c>
      <c r="AL362">
        <f t="shared" si="338"/>
        <v>-2.5137109422257624</v>
      </c>
      <c r="AM362">
        <f t="shared" si="339"/>
        <v>-3.079972291533922</v>
      </c>
      <c r="AN362">
        <f t="shared" si="361"/>
        <v>4.154878374488117</v>
      </c>
      <c r="AO362">
        <f t="shared" si="361"/>
        <v>4.1549847997550629</v>
      </c>
      <c r="AP362">
        <f t="shared" si="361"/>
        <v>4.1545743478388086</v>
      </c>
      <c r="AQ362">
        <f t="shared" si="361"/>
        <v>4.1561588357805732</v>
      </c>
      <c r="AR362">
        <f t="shared" si="361"/>
        <v>4.1500642013555735</v>
      </c>
      <c r="AS362">
        <f t="shared" si="361"/>
        <v>4.1738442151791464</v>
      </c>
      <c r="AT362">
        <f t="shared" si="361"/>
        <v>4.0856174348593894</v>
      </c>
      <c r="AU362">
        <f t="shared" si="341"/>
        <v>4.57070762248844</v>
      </c>
      <c r="AV362" s="246">
        <f t="shared" si="342"/>
        <v>-1.0254311825921621E-2</v>
      </c>
      <c r="AW362" s="247">
        <f t="shared" si="343"/>
        <v>1.5424143343277762E-3</v>
      </c>
      <c r="AX362" s="248">
        <f t="shared" si="344"/>
        <v>2.3790419787397969E-6</v>
      </c>
      <c r="AY362" s="247">
        <f t="shared" si="345"/>
        <v>-9.2648894701236398E-3</v>
      </c>
      <c r="BA362">
        <f t="shared" si="346"/>
        <v>1.0466715260587711E-3</v>
      </c>
      <c r="BB362">
        <f t="shared" si="347"/>
        <v>1.0738400877907865</v>
      </c>
      <c r="BC362">
        <f t="shared" si="348"/>
        <v>0.31491199411350684</v>
      </c>
      <c r="BD362">
        <f t="shared" si="349"/>
        <v>0.15312622712993662</v>
      </c>
      <c r="BE362">
        <f t="shared" si="350"/>
        <v>1.1214759626197435</v>
      </c>
      <c r="BF362">
        <f t="shared" si="351"/>
        <v>0.62797806758221819</v>
      </c>
      <c r="BG362">
        <f t="shared" si="362"/>
        <v>7.2562165443962368</v>
      </c>
      <c r="BH362">
        <f t="shared" si="362"/>
        <v>7.2562164359199102</v>
      </c>
      <c r="BI362">
        <f t="shared" si="362"/>
        <v>7.2562153021257467</v>
      </c>
      <c r="BJ362">
        <f t="shared" si="362"/>
        <v>7.2562034518262788</v>
      </c>
      <c r="BK362">
        <f t="shared" si="362"/>
        <v>7.2560796060612001</v>
      </c>
      <c r="BL362">
        <f t="shared" si="362"/>
        <v>7.2547866565010173</v>
      </c>
      <c r="BM362">
        <f t="shared" si="362"/>
        <v>7.2414312324875905</v>
      </c>
      <c r="BN362">
        <f t="shared" si="353"/>
        <v>7.1156953235138936</v>
      </c>
    </row>
    <row r="363" spans="1:66" ht="12.95" customHeight="1">
      <c r="A363" s="86" t="s">
        <v>171</v>
      </c>
      <c r="B363" s="74" t="s">
        <v>45</v>
      </c>
      <c r="C363" s="73">
        <v>56490.825499999999</v>
      </c>
      <c r="D363" s="73">
        <v>1E-4</v>
      </c>
      <c r="E363" s="58">
        <f t="shared" si="326"/>
        <v>35204.474218764422</v>
      </c>
      <c r="F363">
        <f t="shared" si="327"/>
        <v>35204.5</v>
      </c>
      <c r="G363">
        <f t="shared" si="354"/>
        <v>-9.3199714974616654E-3</v>
      </c>
      <c r="H363" s="116"/>
      <c r="I363" s="117"/>
      <c r="J363" s="117"/>
      <c r="K363" s="117">
        <f t="shared" si="355"/>
        <v>-9.3199714974616654E-3</v>
      </c>
      <c r="L363" s="116"/>
      <c r="M363" s="116"/>
      <c r="N363" s="118"/>
      <c r="O363" s="40">
        <f t="shared" ca="1" si="360"/>
        <v>-1.1424870625276792E-2</v>
      </c>
      <c r="P363" s="116"/>
      <c r="Q363" s="293">
        <f t="shared" si="328"/>
        <v>41472.325499999999</v>
      </c>
      <c r="R363" s="8">
        <f t="shared" ca="1" si="356"/>
        <v>4.4306003382768821E-6</v>
      </c>
      <c r="S363" s="116">
        <v>1</v>
      </c>
      <c r="T363" s="167">
        <f t="shared" ca="1" si="357"/>
        <v>4.4306003382768821E-6</v>
      </c>
      <c r="U363" s="116"/>
      <c r="V363" s="116"/>
      <c r="W363" s="25"/>
      <c r="X363" s="252"/>
      <c r="Y363" s="41"/>
      <c r="Z363">
        <f t="shared" si="329"/>
        <v>35204.5</v>
      </c>
      <c r="AA363" s="246">
        <f t="shared" si="330"/>
        <v>-1.2507084770493164E-2</v>
      </c>
      <c r="AB363" s="247">
        <f t="shared" si="331"/>
        <v>3.1871132730314986E-3</v>
      </c>
      <c r="AC363" s="247">
        <f t="shared" ca="1" si="332"/>
        <v>2.1048991278151269E-3</v>
      </c>
      <c r="AD363" s="248">
        <f t="shared" si="333"/>
        <v>1.0157691015133551E-5</v>
      </c>
      <c r="AH363">
        <f t="shared" si="334"/>
        <v>-1.4450583823756588E-3</v>
      </c>
      <c r="AI363">
        <f t="shared" si="335"/>
        <v>0.62344818297420579</v>
      </c>
      <c r="AJ363">
        <f t="shared" si="336"/>
        <v>0.20304907650821019</v>
      </c>
      <c r="AK363">
        <f t="shared" si="337"/>
        <v>-0.31354222856669994</v>
      </c>
      <c r="AL363">
        <f t="shared" si="338"/>
        <v>-2.4472478200316163</v>
      </c>
      <c r="AM363">
        <f t="shared" si="339"/>
        <v>-2.7637483505398146</v>
      </c>
      <c r="AN363">
        <f t="shared" si="361"/>
        <v>4.2493535262776119</v>
      </c>
      <c r="AO363">
        <f t="shared" si="361"/>
        <v>4.2493863014761564</v>
      </c>
      <c r="AP363">
        <f t="shared" si="361"/>
        <v>4.2492365642595464</v>
      </c>
      <c r="AQ363">
        <f t="shared" si="361"/>
        <v>4.2499210222916028</v>
      </c>
      <c r="AR363">
        <f t="shared" si="361"/>
        <v>4.2467999398318366</v>
      </c>
      <c r="AS363">
        <f t="shared" si="361"/>
        <v>4.2611943281745255</v>
      </c>
      <c r="AT363">
        <f t="shared" si="361"/>
        <v>4.1979126421803672</v>
      </c>
      <c r="AU363">
        <f t="shared" si="341"/>
        <v>4.6877640852496913</v>
      </c>
      <c r="AV363" s="246">
        <f t="shared" si="342"/>
        <v>-1.1995940635531836E-2</v>
      </c>
      <c r="AW363" s="247">
        <f t="shared" si="343"/>
        <v>2.6759691380701701E-3</v>
      </c>
      <c r="AX363" s="248">
        <f t="shared" si="344"/>
        <v>7.1608108279040092E-6</v>
      </c>
      <c r="AY363" s="247">
        <f t="shared" si="345"/>
        <v>-8.3860572500473358E-3</v>
      </c>
      <c r="BA363">
        <f t="shared" si="346"/>
        <v>5.1114413496132916E-4</v>
      </c>
      <c r="BB363">
        <f t="shared" si="347"/>
        <v>1.0312835102630771</v>
      </c>
      <c r="BC363">
        <f t="shared" si="348"/>
        <v>5.6089515480821653E-2</v>
      </c>
      <c r="BD363">
        <f t="shared" si="349"/>
        <v>0.16709680423520959</v>
      </c>
      <c r="BE363">
        <f t="shared" si="350"/>
        <v>1.3857209245485851</v>
      </c>
      <c r="BF363">
        <f t="shared" si="351"/>
        <v>0.83015644956119083</v>
      </c>
      <c r="BG363">
        <f t="shared" si="362"/>
        <v>7.5035730459144689</v>
      </c>
      <c r="BH363">
        <f t="shared" si="362"/>
        <v>7.503573038587815</v>
      </c>
      <c r="BI363">
        <f t="shared" si="362"/>
        <v>7.5035729130408626</v>
      </c>
      <c r="BJ363">
        <f t="shared" si="362"/>
        <v>7.5035707617194634</v>
      </c>
      <c r="BK363">
        <f t="shared" si="362"/>
        <v>7.5035338995202308</v>
      </c>
      <c r="BL363">
        <f t="shared" si="362"/>
        <v>7.5029028541205509</v>
      </c>
      <c r="BM363">
        <f t="shared" si="362"/>
        <v>7.4922635989980009</v>
      </c>
      <c r="BN363">
        <f t="shared" si="353"/>
        <v>7.3439035161587487</v>
      </c>
    </row>
    <row r="364" spans="1:66" ht="12.95" customHeight="1">
      <c r="A364" s="91" t="s">
        <v>172</v>
      </c>
      <c r="B364" s="92" t="s">
        <v>49</v>
      </c>
      <c r="C364" s="93">
        <v>56521.732499999998</v>
      </c>
      <c r="D364" s="93">
        <v>2.0000000000000001E-4</v>
      </c>
      <c r="E364" s="58">
        <f t="shared" si="326"/>
        <v>35289.970257906672</v>
      </c>
      <c r="F364">
        <f t="shared" si="327"/>
        <v>35290</v>
      </c>
      <c r="G364">
        <f t="shared" si="354"/>
        <v>-1.0751829999207985E-2</v>
      </c>
      <c r="H364" s="116"/>
      <c r="I364" s="117"/>
      <c r="J364" s="117"/>
      <c r="K364" s="117">
        <f t="shared" si="355"/>
        <v>-1.0751829999207985E-2</v>
      </c>
      <c r="L364" s="116"/>
      <c r="M364" s="116"/>
      <c r="N364" s="118"/>
      <c r="O364" s="40">
        <f t="shared" ca="1" si="360"/>
        <v>-1.1702511675355312E-2</v>
      </c>
      <c r="P364" s="116"/>
      <c r="Q364" s="293">
        <f t="shared" si="328"/>
        <v>41503.232499999998</v>
      </c>
      <c r="R364" s="8">
        <f t="shared" ca="1" si="356"/>
        <v>9.0379564936229201E-7</v>
      </c>
      <c r="S364" s="116">
        <v>1</v>
      </c>
      <c r="T364" s="167">
        <f t="shared" ca="1" si="357"/>
        <v>9.0379564936229201E-7</v>
      </c>
      <c r="U364" s="116"/>
      <c r="V364" s="116"/>
      <c r="W364" s="25"/>
      <c r="X364" s="252"/>
      <c r="Y364" s="41"/>
      <c r="Z364">
        <f t="shared" si="329"/>
        <v>35290</v>
      </c>
      <c r="AA364" s="246">
        <f t="shared" si="330"/>
        <v>-1.2664205427502177E-2</v>
      </c>
      <c r="AB364" s="247">
        <f t="shared" si="331"/>
        <v>1.9123754282941927E-3</v>
      </c>
      <c r="AC364" s="247">
        <f t="shared" ca="1" si="332"/>
        <v>9.5068167614732746E-4</v>
      </c>
      <c r="AD364" s="248">
        <f t="shared" si="333"/>
        <v>3.6571797787433968E-6</v>
      </c>
      <c r="AH364">
        <f t="shared" si="334"/>
        <v>-1.5694782725662981E-3</v>
      </c>
      <c r="AI364">
        <f t="shared" si="335"/>
        <v>0.6262572709878832</v>
      </c>
      <c r="AJ364">
        <f t="shared" si="336"/>
        <v>0.19431514000732869</v>
      </c>
      <c r="AK364">
        <f t="shared" si="337"/>
        <v>-0.31688542489451199</v>
      </c>
      <c r="AL364">
        <f t="shared" si="338"/>
        <v>-2.4383361886734067</v>
      </c>
      <c r="AM364">
        <f t="shared" si="339"/>
        <v>-2.7257256445279805</v>
      </c>
      <c r="AN364">
        <f t="shared" si="361"/>
        <v>4.2617860765158442</v>
      </c>
      <c r="AO364">
        <f t="shared" si="361"/>
        <v>4.2618133835288559</v>
      </c>
      <c r="AP364">
        <f t="shared" si="361"/>
        <v>4.2616854310430057</v>
      </c>
      <c r="AQ364">
        <f t="shared" si="361"/>
        <v>4.2622852706094205</v>
      </c>
      <c r="AR364">
        <f t="shared" si="361"/>
        <v>4.2594796272382744</v>
      </c>
      <c r="AS364">
        <f t="shared" si="361"/>
        <v>4.2727458906310964</v>
      </c>
      <c r="AT364">
        <f t="shared" si="361"/>
        <v>4.2129045465389421</v>
      </c>
      <c r="AU364">
        <f t="shared" si="341"/>
        <v>4.7028824048359246</v>
      </c>
      <c r="AV364" s="246">
        <f t="shared" si="342"/>
        <v>-1.2223563172651738E-2</v>
      </c>
      <c r="AW364" s="247">
        <f t="shared" si="343"/>
        <v>1.4717331734437535E-3</v>
      </c>
      <c r="AX364" s="248">
        <f t="shared" si="344"/>
        <v>2.1659985338148213E-6</v>
      </c>
      <c r="AY364" s="247">
        <f t="shared" si="345"/>
        <v>-9.6229939814921252E-3</v>
      </c>
      <c r="BA364">
        <f t="shared" si="346"/>
        <v>4.4064225485043854E-4</v>
      </c>
      <c r="BB364">
        <f t="shared" si="347"/>
        <v>1.0258232892076291</v>
      </c>
      <c r="BC364">
        <f t="shared" si="348"/>
        <v>2.3533410098143259E-2</v>
      </c>
      <c r="BD364">
        <f t="shared" si="349"/>
        <v>0.16802725295171361</v>
      </c>
      <c r="BE364">
        <f t="shared" si="350"/>
        <v>1.418304308804369</v>
      </c>
      <c r="BF364">
        <f t="shared" si="351"/>
        <v>0.85805551337438901</v>
      </c>
      <c r="BG364">
        <f t="shared" si="362"/>
        <v>7.5347907727660433</v>
      </c>
      <c r="BH364">
        <f t="shared" si="362"/>
        <v>7.5347907683272393</v>
      </c>
      <c r="BI364">
        <f t="shared" si="362"/>
        <v>7.5347906851190096</v>
      </c>
      <c r="BJ364">
        <f t="shared" si="362"/>
        <v>7.5347891253312671</v>
      </c>
      <c r="BK364">
        <f t="shared" si="362"/>
        <v>7.534759887544813</v>
      </c>
      <c r="BL364">
        <f t="shared" si="362"/>
        <v>7.5342123111803332</v>
      </c>
      <c r="BM364">
        <f t="shared" si="362"/>
        <v>7.5241192211028309</v>
      </c>
      <c r="BN364">
        <f t="shared" si="353"/>
        <v>7.3733775349973225</v>
      </c>
    </row>
    <row r="365" spans="1:66" ht="12.95" customHeight="1">
      <c r="A365" s="91" t="s">
        <v>173</v>
      </c>
      <c r="B365" s="92" t="s">
        <v>49</v>
      </c>
      <c r="C365" s="93">
        <v>56521.732499999998</v>
      </c>
      <c r="D365" s="93">
        <v>2.0000000000000001E-4</v>
      </c>
      <c r="E365" s="58">
        <f t="shared" si="326"/>
        <v>35289.970257906672</v>
      </c>
      <c r="F365">
        <f t="shared" si="327"/>
        <v>35290</v>
      </c>
      <c r="G365">
        <f t="shared" si="354"/>
        <v>-1.0751829999207985E-2</v>
      </c>
      <c r="H365" s="116"/>
      <c r="I365" s="117"/>
      <c r="J365" s="117"/>
      <c r="K365" s="117">
        <f t="shared" si="355"/>
        <v>-1.0751829999207985E-2</v>
      </c>
      <c r="L365" s="116"/>
      <c r="M365" s="116"/>
      <c r="N365" s="118"/>
      <c r="O365" s="40">
        <f t="shared" ca="1" si="360"/>
        <v>-1.1702511675355312E-2</v>
      </c>
      <c r="P365" s="116"/>
      <c r="Q365" s="293">
        <f t="shared" si="328"/>
        <v>41503.232499999998</v>
      </c>
      <c r="R365" s="8">
        <f t="shared" ca="1" si="356"/>
        <v>9.0379564936229201E-7</v>
      </c>
      <c r="S365" s="116">
        <v>1</v>
      </c>
      <c r="T365" s="167">
        <f t="shared" ca="1" si="357"/>
        <v>9.0379564936229201E-7</v>
      </c>
      <c r="U365" s="116"/>
      <c r="V365" s="116"/>
      <c r="W365" s="25"/>
      <c r="X365" s="252"/>
      <c r="Y365" s="41"/>
      <c r="Z365">
        <f t="shared" si="329"/>
        <v>35290</v>
      </c>
      <c r="AA365" s="246">
        <f t="shared" si="330"/>
        <v>-1.2664205427502177E-2</v>
      </c>
      <c r="AB365" s="247">
        <f t="shared" si="331"/>
        <v>1.9123754282941927E-3</v>
      </c>
      <c r="AC365" s="247">
        <f t="shared" ca="1" si="332"/>
        <v>9.5068167614732746E-4</v>
      </c>
      <c r="AD365" s="248">
        <f t="shared" si="333"/>
        <v>3.6571797787433968E-6</v>
      </c>
      <c r="AH365">
        <f t="shared" si="334"/>
        <v>-1.5694782725662981E-3</v>
      </c>
      <c r="AI365">
        <f t="shared" si="335"/>
        <v>0.6262572709878832</v>
      </c>
      <c r="AJ365">
        <f t="shared" si="336"/>
        <v>0.19431514000732869</v>
      </c>
      <c r="AK365">
        <f t="shared" si="337"/>
        <v>-0.31688542489451199</v>
      </c>
      <c r="AL365">
        <f t="shared" si="338"/>
        <v>-2.4383361886734067</v>
      </c>
      <c r="AM365">
        <f t="shared" si="339"/>
        <v>-2.7257256445279805</v>
      </c>
      <c r="AN365">
        <f t="shared" si="361"/>
        <v>4.2617860765158442</v>
      </c>
      <c r="AO365">
        <f t="shared" si="361"/>
        <v>4.2618133835288559</v>
      </c>
      <c r="AP365">
        <f t="shared" si="361"/>
        <v>4.2616854310430057</v>
      </c>
      <c r="AQ365">
        <f t="shared" si="361"/>
        <v>4.2622852706094205</v>
      </c>
      <c r="AR365">
        <f t="shared" si="361"/>
        <v>4.2594796272382744</v>
      </c>
      <c r="AS365">
        <f t="shared" si="361"/>
        <v>4.2727458906310964</v>
      </c>
      <c r="AT365">
        <f t="shared" si="361"/>
        <v>4.2129045465389421</v>
      </c>
      <c r="AU365">
        <f t="shared" si="341"/>
        <v>4.7028824048359246</v>
      </c>
      <c r="AV365" s="246">
        <f t="shared" si="342"/>
        <v>-1.2223563172651738E-2</v>
      </c>
      <c r="AW365" s="247">
        <f t="shared" si="343"/>
        <v>1.4717331734437535E-3</v>
      </c>
      <c r="AX365" s="248">
        <f t="shared" si="344"/>
        <v>2.1659985338148213E-6</v>
      </c>
      <c r="AY365" s="247">
        <f t="shared" si="345"/>
        <v>-9.6229939814921252E-3</v>
      </c>
      <c r="BA365">
        <f t="shared" si="346"/>
        <v>4.4064225485043854E-4</v>
      </c>
      <c r="BB365">
        <f t="shared" si="347"/>
        <v>1.0258232892076291</v>
      </c>
      <c r="BC365">
        <f t="shared" si="348"/>
        <v>2.3533410098143259E-2</v>
      </c>
      <c r="BD365">
        <f t="shared" si="349"/>
        <v>0.16802725295171361</v>
      </c>
      <c r="BE365">
        <f t="shared" si="350"/>
        <v>1.418304308804369</v>
      </c>
      <c r="BF365">
        <f t="shared" si="351"/>
        <v>0.85805551337438901</v>
      </c>
      <c r="BG365">
        <f t="shared" si="362"/>
        <v>7.5347907727660433</v>
      </c>
      <c r="BH365">
        <f t="shared" si="362"/>
        <v>7.5347907683272393</v>
      </c>
      <c r="BI365">
        <f t="shared" si="362"/>
        <v>7.5347906851190096</v>
      </c>
      <c r="BJ365">
        <f t="shared" si="362"/>
        <v>7.5347891253312671</v>
      </c>
      <c r="BK365">
        <f t="shared" si="362"/>
        <v>7.534759887544813</v>
      </c>
      <c r="BL365">
        <f t="shared" si="362"/>
        <v>7.5342123111803332</v>
      </c>
      <c r="BM365">
        <f t="shared" si="362"/>
        <v>7.5241192211028309</v>
      </c>
      <c r="BN365">
        <f t="shared" si="353"/>
        <v>7.3733775349973225</v>
      </c>
    </row>
    <row r="366" spans="1:66" ht="12.95" customHeight="1">
      <c r="A366" s="94" t="s">
        <v>174</v>
      </c>
      <c r="B366" s="95" t="s">
        <v>49</v>
      </c>
      <c r="C366" s="73">
        <v>56542.338799999998</v>
      </c>
      <c r="D366" s="96">
        <v>1.6000000000000001E-3</v>
      </c>
      <c r="E366" s="58">
        <f t="shared" si="326"/>
        <v>35346.972135519412</v>
      </c>
      <c r="F366">
        <f t="shared" si="327"/>
        <v>35347</v>
      </c>
      <c r="G366">
        <f t="shared" si="354"/>
        <v>-1.0073069002828561E-2</v>
      </c>
      <c r="H366" s="116"/>
      <c r="I366" s="117"/>
      <c r="J366" s="117"/>
      <c r="K366" s="117">
        <f t="shared" si="355"/>
        <v>-1.0073069002828561E-2</v>
      </c>
      <c r="L366" s="116"/>
      <c r="M366" s="116"/>
      <c r="N366" s="118"/>
      <c r="O366" s="40">
        <f t="shared" ca="1" si="360"/>
        <v>-1.1887605708741006E-2</v>
      </c>
      <c r="P366" s="116"/>
      <c r="Q366" s="293">
        <f t="shared" si="328"/>
        <v>41523.838799999998</v>
      </c>
      <c r="R366" s="8">
        <f t="shared" ca="1" si="356"/>
        <v>3.2925434571035873E-6</v>
      </c>
      <c r="S366" s="116">
        <v>1</v>
      </c>
      <c r="T366" s="167">
        <f t="shared" ca="1" si="357"/>
        <v>3.2925434571035873E-6</v>
      </c>
      <c r="U366" s="116"/>
      <c r="V366" s="116"/>
      <c r="W366" s="25"/>
      <c r="X366" s="252"/>
      <c r="Y366" s="41"/>
      <c r="Z366">
        <f t="shared" si="329"/>
        <v>35347</v>
      </c>
      <c r="AA366" s="246">
        <f t="shared" si="330"/>
        <v>-1.2769105273977198E-2</v>
      </c>
      <c r="AB366" s="247">
        <f t="shared" si="331"/>
        <v>2.6960362711486371E-3</v>
      </c>
      <c r="AC366" s="247">
        <f t="shared" ca="1" si="332"/>
        <v>1.8145367059124451E-3</v>
      </c>
      <c r="AD366" s="248">
        <f t="shared" si="333"/>
        <v>7.2686115753490474E-6</v>
      </c>
      <c r="AH366">
        <f t="shared" si="334"/>
        <v>-1.6526027327886448E-3</v>
      </c>
      <c r="AI366">
        <f t="shared" si="335"/>
        <v>0.6281608169310271</v>
      </c>
      <c r="AJ366">
        <f t="shared" si="336"/>
        <v>0.18843983770540867</v>
      </c>
      <c r="AK366">
        <f t="shared" si="337"/>
        <v>-0.31911694084551334</v>
      </c>
      <c r="AL366">
        <f t="shared" si="338"/>
        <v>-2.4323502352815671</v>
      </c>
      <c r="AM366">
        <f t="shared" si="339"/>
        <v>-2.7007001909252919</v>
      </c>
      <c r="AN366">
        <f t="shared" si="361"/>
        <v>4.2701056362708041</v>
      </c>
      <c r="AO366">
        <f t="shared" si="361"/>
        <v>4.2701296977745304</v>
      </c>
      <c r="AP366">
        <f t="shared" si="361"/>
        <v>4.270014975405771</v>
      </c>
      <c r="AQ366">
        <f t="shared" si="361"/>
        <v>4.2705622078128247</v>
      </c>
      <c r="AR366">
        <f t="shared" si="361"/>
        <v>4.2679575358298525</v>
      </c>
      <c r="AS366">
        <f t="shared" si="361"/>
        <v>4.2804862589973682</v>
      </c>
      <c r="AT366">
        <f t="shared" si="361"/>
        <v>4.2229613648054363</v>
      </c>
      <c r="AU366">
        <f t="shared" si="341"/>
        <v>4.7129612845600812</v>
      </c>
      <c r="AV366" s="246">
        <f t="shared" si="342"/>
        <v>-1.2375498123758296E-2</v>
      </c>
      <c r="AW366" s="247">
        <f t="shared" si="343"/>
        <v>2.3024291209297349E-3</v>
      </c>
      <c r="AX366" s="248">
        <f t="shared" si="344"/>
        <v>5.3011798569052715E-6</v>
      </c>
      <c r="AY366" s="247">
        <f t="shared" si="345"/>
        <v>-8.8140734202588177E-3</v>
      </c>
      <c r="BA366">
        <f t="shared" si="346"/>
        <v>3.9360715021890218E-4</v>
      </c>
      <c r="BB366">
        <f t="shared" si="347"/>
        <v>1.0221998127258958</v>
      </c>
      <c r="BC366">
        <f t="shared" si="348"/>
        <v>2.0047249954783268E-3</v>
      </c>
      <c r="BD366">
        <f t="shared" si="349"/>
        <v>0.16854426218336585</v>
      </c>
      <c r="BE366">
        <f t="shared" si="350"/>
        <v>1.4398351653234158</v>
      </c>
      <c r="BF366">
        <f t="shared" si="351"/>
        <v>0.87692209369492946</v>
      </c>
      <c r="BG366">
        <f t="shared" si="362"/>
        <v>7.5555107125090357</v>
      </c>
      <c r="BH366">
        <f t="shared" si="362"/>
        <v>7.5555107094227738</v>
      </c>
      <c r="BI366">
        <f t="shared" si="362"/>
        <v>7.5555106476852547</v>
      </c>
      <c r="BJ366">
        <f t="shared" si="362"/>
        <v>7.5555094126916815</v>
      </c>
      <c r="BK366">
        <f t="shared" si="362"/>
        <v>7.5554847089967279</v>
      </c>
      <c r="BL366">
        <f t="shared" si="362"/>
        <v>7.5549909745681294</v>
      </c>
      <c r="BM366">
        <f t="shared" si="362"/>
        <v>7.545283679711833</v>
      </c>
      <c r="BN366">
        <f t="shared" si="353"/>
        <v>7.3930268808897033</v>
      </c>
    </row>
    <row r="367" spans="1:66" ht="12.95" customHeight="1">
      <c r="A367" s="86" t="s">
        <v>171</v>
      </c>
      <c r="B367" s="74" t="s">
        <v>45</v>
      </c>
      <c r="C367" s="73">
        <v>56552.6414</v>
      </c>
      <c r="D367" s="73">
        <v>4.0000000000000002E-4</v>
      </c>
      <c r="E367" s="58">
        <f t="shared" si="326"/>
        <v>35375.471552896292</v>
      </c>
      <c r="F367">
        <f t="shared" si="327"/>
        <v>35375.5</v>
      </c>
      <c r="G367">
        <f t="shared" si="354"/>
        <v>-1.0283688498020638E-2</v>
      </c>
      <c r="H367" s="116"/>
      <c r="I367" s="117"/>
      <c r="J367" s="117"/>
      <c r="K367" s="117">
        <f t="shared" si="355"/>
        <v>-1.0283688498020638E-2</v>
      </c>
      <c r="L367" s="116"/>
      <c r="M367" s="116"/>
      <c r="N367" s="118"/>
      <c r="O367" s="40">
        <f t="shared" ca="1" si="360"/>
        <v>-1.1980152725433846E-2</v>
      </c>
      <c r="P367" s="116"/>
      <c r="Q367" s="293">
        <f t="shared" si="328"/>
        <v>41534.1414</v>
      </c>
      <c r="R367" s="8">
        <f t="shared" ca="1" si="356"/>
        <v>2.8779908748926926E-6</v>
      </c>
      <c r="S367" s="116">
        <v>1</v>
      </c>
      <c r="T367" s="167">
        <f t="shared" ca="1" si="357"/>
        <v>2.8779908748926926E-6</v>
      </c>
      <c r="U367" s="116"/>
      <c r="V367" s="116"/>
      <c r="W367" s="25"/>
      <c r="X367" s="252"/>
      <c r="Y367" s="41"/>
      <c r="Z367">
        <f t="shared" si="329"/>
        <v>35375.5</v>
      </c>
      <c r="AA367" s="246">
        <f t="shared" si="330"/>
        <v>-1.2821599746781554E-2</v>
      </c>
      <c r="AB367" s="247">
        <f t="shared" si="331"/>
        <v>2.5379112487609167E-3</v>
      </c>
      <c r="AC367" s="247">
        <f t="shared" ca="1" si="332"/>
        <v>1.696464227413208E-3</v>
      </c>
      <c r="AD367" s="248">
        <f t="shared" si="333"/>
        <v>6.440993506587196E-6</v>
      </c>
      <c r="AH367">
        <f t="shared" si="334"/>
        <v>-1.6942170499545332E-3</v>
      </c>
      <c r="AI367">
        <f t="shared" si="335"/>
        <v>0.62912197115669255</v>
      </c>
      <c r="AJ367">
        <f t="shared" si="336"/>
        <v>0.18548619914509029</v>
      </c>
      <c r="AK367">
        <f t="shared" si="337"/>
        <v>-0.32023348938126817</v>
      </c>
      <c r="AL367">
        <f t="shared" si="338"/>
        <v>-2.4293435789749269</v>
      </c>
      <c r="AM367">
        <f t="shared" si="339"/>
        <v>-2.688282323334243</v>
      </c>
      <c r="AN367">
        <f t="shared" si="361"/>
        <v>4.2742748994664366</v>
      </c>
      <c r="AO367">
        <f t="shared" si="361"/>
        <v>4.2742974511493541</v>
      </c>
      <c r="AP367">
        <f t="shared" si="361"/>
        <v>4.2741889711566357</v>
      </c>
      <c r="AQ367">
        <f t="shared" si="361"/>
        <v>4.2747110211262571</v>
      </c>
      <c r="AR367">
        <f t="shared" si="361"/>
        <v>4.2722040154284242</v>
      </c>
      <c r="AS367">
        <f t="shared" si="361"/>
        <v>4.2843685719184208</v>
      </c>
      <c r="AT367">
        <f t="shared" si="361"/>
        <v>4.2280084398613411</v>
      </c>
      <c r="AU367">
        <f t="shared" si="341"/>
        <v>4.7180007244221587</v>
      </c>
      <c r="AV367" s="246">
        <f t="shared" si="342"/>
        <v>-1.2451512227059664E-2</v>
      </c>
      <c r="AW367" s="247">
        <f t="shared" si="343"/>
        <v>2.1678237290390263E-3</v>
      </c>
      <c r="AX367" s="248">
        <f t="shared" si="344"/>
        <v>4.6994597201846702E-6</v>
      </c>
      <c r="AY367" s="247">
        <f t="shared" si="345"/>
        <v>-8.959558967787995E-3</v>
      </c>
      <c r="BA367">
        <f t="shared" si="346"/>
        <v>3.7008751972189026E-4</v>
      </c>
      <c r="BB367">
        <f t="shared" si="347"/>
        <v>1.0203937294613512</v>
      </c>
      <c r="BC367">
        <f t="shared" si="348"/>
        <v>-8.7035967648594979E-3</v>
      </c>
      <c r="BD367">
        <f t="shared" si="349"/>
        <v>0.16877231940889248</v>
      </c>
      <c r="BE367">
        <f t="shared" si="350"/>
        <v>1.4505435983169837</v>
      </c>
      <c r="BF367">
        <f t="shared" si="351"/>
        <v>0.88643843411425072</v>
      </c>
      <c r="BG367">
        <f t="shared" si="362"/>
        <v>7.5658432256986092</v>
      </c>
      <c r="BH367">
        <f t="shared" si="362"/>
        <v>7.5658432231504769</v>
      </c>
      <c r="BI367">
        <f t="shared" si="362"/>
        <v>7.5658431704034363</v>
      </c>
      <c r="BJ367">
        <f t="shared" si="362"/>
        <v>7.5658420785274254</v>
      </c>
      <c r="BK367">
        <f t="shared" si="362"/>
        <v>7.5658194773435241</v>
      </c>
      <c r="BL367">
        <f t="shared" si="362"/>
        <v>7.5653520326823935</v>
      </c>
      <c r="BM367">
        <f t="shared" si="362"/>
        <v>7.5558439007035245</v>
      </c>
      <c r="BN367">
        <f t="shared" si="353"/>
        <v>7.4028515538358945</v>
      </c>
    </row>
    <row r="368" spans="1:66" ht="12.95" customHeight="1">
      <c r="A368" s="86" t="s">
        <v>171</v>
      </c>
      <c r="B368" s="74" t="s">
        <v>49</v>
      </c>
      <c r="C368" s="73">
        <v>56552.821799999998</v>
      </c>
      <c r="D368" s="73">
        <v>4.0000000000000002E-4</v>
      </c>
      <c r="E368" s="58">
        <f t="shared" si="326"/>
        <v>35375.970581771988</v>
      </c>
      <c r="F368">
        <f t="shared" si="327"/>
        <v>35376</v>
      </c>
      <c r="G368">
        <f t="shared" si="354"/>
        <v>-1.0634751997713465E-2</v>
      </c>
      <c r="H368" s="116"/>
      <c r="I368" s="117"/>
      <c r="J368" s="117"/>
      <c r="K368" s="117">
        <f t="shared" si="355"/>
        <v>-1.0634751997713465E-2</v>
      </c>
      <c r="L368" s="116"/>
      <c r="M368" s="116"/>
      <c r="N368" s="118"/>
      <c r="O368" s="40">
        <f t="shared" ca="1" si="360"/>
        <v>-1.1981776357305643E-2</v>
      </c>
      <c r="P368" s="116"/>
      <c r="Q368" s="293">
        <f t="shared" si="328"/>
        <v>41534.321799999998</v>
      </c>
      <c r="R368" s="8">
        <f t="shared" ca="1" si="356"/>
        <v>1.8144746253347164E-6</v>
      </c>
      <c r="S368" s="116">
        <v>1</v>
      </c>
      <c r="T368" s="167">
        <f t="shared" ca="1" si="357"/>
        <v>1.8144746253347164E-6</v>
      </c>
      <c r="V368" s="116"/>
      <c r="W368" s="25"/>
      <c r="X368" s="252"/>
      <c r="Y368" s="41"/>
      <c r="Z368">
        <f t="shared" si="329"/>
        <v>35376</v>
      </c>
      <c r="AA368" s="246">
        <f t="shared" si="330"/>
        <v>-1.282252096366894E-2</v>
      </c>
      <c r="AB368" s="247">
        <f t="shared" si="331"/>
        <v>2.187768965955475E-3</v>
      </c>
      <c r="AC368" s="247">
        <f t="shared" ca="1" si="332"/>
        <v>1.3470243595921777E-3</v>
      </c>
      <c r="AD368" s="248">
        <f t="shared" si="333"/>
        <v>4.7863330483978885E-6</v>
      </c>
      <c r="AH368">
        <f t="shared" si="334"/>
        <v>-1.6949474317706288E-3</v>
      </c>
      <c r="AI368">
        <f t="shared" si="335"/>
        <v>0.62913888974554166</v>
      </c>
      <c r="AJ368">
        <f t="shared" si="336"/>
        <v>0.18543428523470218</v>
      </c>
      <c r="AK368">
        <f t="shared" si="337"/>
        <v>-0.32025308257818602</v>
      </c>
      <c r="AL368">
        <f t="shared" si="338"/>
        <v>-2.4292907485501036</v>
      </c>
      <c r="AM368">
        <f t="shared" si="339"/>
        <v>-2.6880650244616757</v>
      </c>
      <c r="AN368">
        <f t="shared" si="361"/>
        <v>4.274348101245014</v>
      </c>
      <c r="AO368">
        <f t="shared" si="361"/>
        <v>4.2743706270910344</v>
      </c>
      <c r="AP368">
        <f t="shared" si="361"/>
        <v>4.2742622544421049</v>
      </c>
      <c r="AQ368">
        <f t="shared" si="361"/>
        <v>4.2747838692211069</v>
      </c>
      <c r="AR368">
        <f t="shared" si="361"/>
        <v>4.2722785601309985</v>
      </c>
      <c r="AS368">
        <f t="shared" si="361"/>
        <v>4.2844367558397405</v>
      </c>
      <c r="AT368">
        <f t="shared" si="361"/>
        <v>4.2280970961099111</v>
      </c>
      <c r="AU368">
        <f t="shared" si="341"/>
        <v>4.7180891356478094</v>
      </c>
      <c r="AV368" s="246">
        <f t="shared" si="342"/>
        <v>-1.2452846057615397E-2</v>
      </c>
      <c r="AW368" s="247">
        <f t="shared" si="343"/>
        <v>1.8180940599019316E-3</v>
      </c>
      <c r="AX368" s="248">
        <f t="shared" si="344"/>
        <v>3.3054660106506887E-6</v>
      </c>
      <c r="AY368" s="247">
        <f t="shared" si="345"/>
        <v>-9.3094794719963802E-3</v>
      </c>
      <c r="BA368">
        <f t="shared" si="346"/>
        <v>3.6967490605354356E-4</v>
      </c>
      <c r="BB368">
        <f t="shared" si="347"/>
        <v>1.0203620793279644</v>
      </c>
      <c r="BC368">
        <f t="shared" si="348"/>
        <v>-8.8911189265116538E-3</v>
      </c>
      <c r="BD368">
        <f t="shared" si="349"/>
        <v>0.16877614086547213</v>
      </c>
      <c r="BE368">
        <f t="shared" si="350"/>
        <v>1.4507311277358308</v>
      </c>
      <c r="BF368">
        <f t="shared" si="351"/>
        <v>0.88660589052873751</v>
      </c>
      <c r="BG368">
        <f t="shared" si="362"/>
        <v>7.5660243348264382</v>
      </c>
      <c r="BH368">
        <f t="shared" si="362"/>
        <v>7.5660243322870153</v>
      </c>
      <c r="BI368">
        <f t="shared" si="362"/>
        <v>7.5660242796881292</v>
      </c>
      <c r="BJ368">
        <f t="shared" si="362"/>
        <v>7.5660231902131976</v>
      </c>
      <c r="BK368">
        <f t="shared" si="362"/>
        <v>7.5660006249402354</v>
      </c>
      <c r="BL368">
        <f t="shared" si="362"/>
        <v>7.5655336374855393</v>
      </c>
      <c r="BM368">
        <f t="shared" si="362"/>
        <v>7.5560290361331885</v>
      </c>
      <c r="BN368">
        <f t="shared" si="353"/>
        <v>7.4030239165191603</v>
      </c>
    </row>
    <row r="369" spans="1:66" ht="12.95" customHeight="1">
      <c r="A369" s="86" t="s">
        <v>171</v>
      </c>
      <c r="B369" s="74" t="s">
        <v>49</v>
      </c>
      <c r="C369" s="73">
        <v>56562.582000000002</v>
      </c>
      <c r="D369" s="73">
        <v>2.0000000000000001E-4</v>
      </c>
      <c r="E369" s="58">
        <f t="shared" si="326"/>
        <v>35402.969593039226</v>
      </c>
      <c r="F369">
        <f t="shared" si="327"/>
        <v>35403</v>
      </c>
      <c r="G369">
        <f t="shared" si="354"/>
        <v>-1.0992180999892298E-2</v>
      </c>
      <c r="H369" s="116"/>
      <c r="I369" s="117"/>
      <c r="J369" s="117"/>
      <c r="K369" s="117">
        <f t="shared" si="355"/>
        <v>-1.0992180999892298E-2</v>
      </c>
      <c r="L369" s="116"/>
      <c r="M369" s="116"/>
      <c r="N369" s="118"/>
      <c r="O369" s="40">
        <f t="shared" ca="1" si="360"/>
        <v>-1.2069452478383078E-2</v>
      </c>
      <c r="P369" s="116"/>
      <c r="Q369" s="293">
        <f t="shared" si="328"/>
        <v>41544.082000000002</v>
      </c>
      <c r="R369" s="8">
        <f t="shared" ca="1" si="356"/>
        <v>1.1605138383697099E-6</v>
      </c>
      <c r="S369" s="116">
        <v>1</v>
      </c>
      <c r="T369" s="167">
        <f t="shared" ca="1" si="357"/>
        <v>1.1605138383697099E-6</v>
      </c>
      <c r="U369" s="116"/>
      <c r="V369" s="116"/>
      <c r="W369" s="25"/>
      <c r="X369" s="252"/>
      <c r="Y369" s="41"/>
      <c r="Z369">
        <f t="shared" si="329"/>
        <v>35403</v>
      </c>
      <c r="AA369" s="246">
        <f t="shared" si="330"/>
        <v>-1.2872279921657612E-2</v>
      </c>
      <c r="AB369" s="247">
        <f t="shared" si="331"/>
        <v>1.8800989217653136E-3</v>
      </c>
      <c r="AC369" s="247">
        <f t="shared" ca="1" si="332"/>
        <v>1.0772714784907794E-3</v>
      </c>
      <c r="AD369" s="248">
        <f t="shared" si="333"/>
        <v>3.5347719556230948E-6</v>
      </c>
      <c r="AH369">
        <f t="shared" si="334"/>
        <v>-1.7344035926510004E-3</v>
      </c>
      <c r="AI369">
        <f t="shared" si="335"/>
        <v>0.63005538693470409</v>
      </c>
      <c r="AJ369">
        <f t="shared" si="336"/>
        <v>0.18262601541876866</v>
      </c>
      <c r="AK369">
        <f t="shared" si="337"/>
        <v>-0.32131134941668105</v>
      </c>
      <c r="AL369">
        <f t="shared" si="338"/>
        <v>-2.4264336806703337</v>
      </c>
      <c r="AM369">
        <f t="shared" si="339"/>
        <v>-2.6763592839981127</v>
      </c>
      <c r="AN369">
        <f t="shared" si="361"/>
        <v>4.2783039190972989</v>
      </c>
      <c r="AO369">
        <f t="shared" si="361"/>
        <v>4.2783250824080232</v>
      </c>
      <c r="AP369">
        <f t="shared" si="361"/>
        <v>4.2782223966699764</v>
      </c>
      <c r="AQ369">
        <f t="shared" si="361"/>
        <v>4.2787208472101543</v>
      </c>
      <c r="AR369">
        <f t="shared" si="361"/>
        <v>4.2763062910846648</v>
      </c>
      <c r="AS369">
        <f t="shared" si="361"/>
        <v>4.2881224676400818</v>
      </c>
      <c r="AT369">
        <f t="shared" si="361"/>
        <v>4.2328902210878843</v>
      </c>
      <c r="AU369">
        <f t="shared" si="341"/>
        <v>4.7228633418329355</v>
      </c>
      <c r="AV369" s="246">
        <f t="shared" si="342"/>
        <v>-1.2524884783428798E-2</v>
      </c>
      <c r="AW369" s="247">
        <f t="shared" si="343"/>
        <v>1.5327037835364994E-3</v>
      </c>
      <c r="AX369" s="248">
        <f t="shared" si="344"/>
        <v>2.3491808880671003E-6</v>
      </c>
      <c r="AY369" s="247">
        <f t="shared" si="345"/>
        <v>-9.6051725454701121E-3</v>
      </c>
      <c r="BA369">
        <f t="shared" si="346"/>
        <v>3.473951382288141E-4</v>
      </c>
      <c r="BB369">
        <f t="shared" si="347"/>
        <v>1.0186548533690609</v>
      </c>
      <c r="BC369">
        <f t="shared" si="348"/>
        <v>-1.8999427784704401E-2</v>
      </c>
      <c r="BD369">
        <f t="shared" si="349"/>
        <v>0.16897336016597067</v>
      </c>
      <c r="BE369">
        <f t="shared" si="350"/>
        <v>1.4608404626955112</v>
      </c>
      <c r="BF369">
        <f t="shared" si="351"/>
        <v>0.89567459913375314</v>
      </c>
      <c r="BG369">
        <f t="shared" si="362"/>
        <v>7.5757958915554822</v>
      </c>
      <c r="BH369">
        <f t="shared" si="362"/>
        <v>7.575795889451781</v>
      </c>
      <c r="BI369">
        <f t="shared" si="362"/>
        <v>7.575795844389174</v>
      </c>
      <c r="BJ369">
        <f t="shared" si="362"/>
        <v>7.5757948791215872</v>
      </c>
      <c r="BK369">
        <f t="shared" si="362"/>
        <v>7.5757742033048254</v>
      </c>
      <c r="BL369">
        <f t="shared" si="362"/>
        <v>7.5753316907291328</v>
      </c>
      <c r="BM369">
        <f t="shared" si="362"/>
        <v>7.5660195891942275</v>
      </c>
      <c r="BN369">
        <f t="shared" si="353"/>
        <v>7.4123315014155526</v>
      </c>
    </row>
    <row r="370" spans="1:66" ht="12.95" customHeight="1">
      <c r="A370" s="94" t="s">
        <v>174</v>
      </c>
      <c r="B370" s="95" t="s">
        <v>49</v>
      </c>
      <c r="C370" s="73">
        <v>56563.3053</v>
      </c>
      <c r="D370" s="96">
        <v>1E-4</v>
      </c>
      <c r="E370" s="58">
        <f t="shared" si="326"/>
        <v>35404.970411142291</v>
      </c>
      <c r="F370">
        <f t="shared" si="327"/>
        <v>35405</v>
      </c>
      <c r="G370">
        <f t="shared" si="354"/>
        <v>-1.0696434997953475E-2</v>
      </c>
      <c r="H370" s="116"/>
      <c r="I370" s="117"/>
      <c r="J370" s="117"/>
      <c r="K370" s="117">
        <f t="shared" si="355"/>
        <v>-1.0696434997953475E-2</v>
      </c>
      <c r="L370" s="116"/>
      <c r="M370" s="116"/>
      <c r="N370" s="118"/>
      <c r="O370" s="40">
        <f t="shared" ca="1" si="360"/>
        <v>-1.2075947005870294E-2</v>
      </c>
      <c r="P370" s="116"/>
      <c r="Q370" s="293">
        <f t="shared" si="328"/>
        <v>41544.8053</v>
      </c>
      <c r="R370" s="8">
        <f t="shared" ca="1" si="356"/>
        <v>1.9030533799866947E-6</v>
      </c>
      <c r="S370" s="116">
        <v>1</v>
      </c>
      <c r="T370" s="167">
        <f t="shared" ca="1" si="357"/>
        <v>1.9030533799866947E-6</v>
      </c>
      <c r="U370" s="116"/>
      <c r="V370" s="116"/>
      <c r="W370" s="25"/>
      <c r="X370" s="252"/>
      <c r="Y370" s="41"/>
      <c r="Z370">
        <f t="shared" si="329"/>
        <v>35405</v>
      </c>
      <c r="AA370" s="246">
        <f t="shared" si="330"/>
        <v>-1.2875966799712115E-2</v>
      </c>
      <c r="AB370" s="247">
        <f t="shared" si="331"/>
        <v>2.1795318017586406E-3</v>
      </c>
      <c r="AC370" s="247">
        <f t="shared" ca="1" si="332"/>
        <v>1.3795120079168194E-3</v>
      </c>
      <c r="AD370" s="248">
        <f t="shared" si="333"/>
        <v>4.7503588748772661E-6</v>
      </c>
      <c r="AH370">
        <f t="shared" si="334"/>
        <v>-1.7373274799580946E-3</v>
      </c>
      <c r="AI370">
        <f t="shared" si="335"/>
        <v>0.63012350220283997</v>
      </c>
      <c r="AJ370">
        <f t="shared" si="336"/>
        <v>0.18241761044360644</v>
      </c>
      <c r="AK370">
        <f t="shared" si="337"/>
        <v>-0.32138975773553746</v>
      </c>
      <c r="AL370">
        <f t="shared" si="338"/>
        <v>-2.4262217150548313</v>
      </c>
      <c r="AM370">
        <f t="shared" si="339"/>
        <v>-2.6754944023596683</v>
      </c>
      <c r="AN370">
        <f t="shared" si="361"/>
        <v>4.2785971714033213</v>
      </c>
      <c r="AO370">
        <f t="shared" si="361"/>
        <v>4.2786182363083336</v>
      </c>
      <c r="AP370">
        <f t="shared" si="361"/>
        <v>4.2785159633212082</v>
      </c>
      <c r="AQ370">
        <f t="shared" si="361"/>
        <v>4.2790127241484797</v>
      </c>
      <c r="AR370">
        <f t="shared" si="361"/>
        <v>4.2766048229185651</v>
      </c>
      <c r="AS370">
        <f t="shared" si="361"/>
        <v>4.2883957799795747</v>
      </c>
      <c r="AT370">
        <f t="shared" si="361"/>
        <v>4.2332457116566555</v>
      </c>
      <c r="AU370">
        <f t="shared" si="341"/>
        <v>4.7232169867355376</v>
      </c>
      <c r="AV370" s="246">
        <f t="shared" si="342"/>
        <v>-1.2530221875488863E-2</v>
      </c>
      <c r="AW370" s="247">
        <f t="shared" si="343"/>
        <v>1.8337868775353885E-3</v>
      </c>
      <c r="AX370" s="248">
        <f t="shared" si="344"/>
        <v>3.3627743122209903E-6</v>
      </c>
      <c r="AY370" s="247">
        <f t="shared" si="345"/>
        <v>-9.3048524422186321E-3</v>
      </c>
      <c r="BA370">
        <f t="shared" si="346"/>
        <v>3.4574492422325158E-4</v>
      </c>
      <c r="BB370">
        <f t="shared" si="347"/>
        <v>1.0185285416371341</v>
      </c>
      <c r="BC370">
        <f t="shared" si="348"/>
        <v>-1.9746781238651204E-2</v>
      </c>
      <c r="BD370">
        <f t="shared" si="349"/>
        <v>0.16898725734445477</v>
      </c>
      <c r="BE370">
        <f t="shared" si="350"/>
        <v>1.4615879564536647</v>
      </c>
      <c r="BF370">
        <f t="shared" si="351"/>
        <v>0.89634840367942237</v>
      </c>
      <c r="BG370">
        <f t="shared" si="362"/>
        <v>7.576519059914042</v>
      </c>
      <c r="BH370">
        <f t="shared" si="362"/>
        <v>7.5765190578400237</v>
      </c>
      <c r="BI370">
        <f t="shared" si="362"/>
        <v>7.5765190133004667</v>
      </c>
      <c r="BJ370">
        <f t="shared" si="362"/>
        <v>7.5765180568146562</v>
      </c>
      <c r="BK370">
        <f t="shared" si="362"/>
        <v>7.5764975170825659</v>
      </c>
      <c r="BL370">
        <f t="shared" si="362"/>
        <v>7.5760568003758335</v>
      </c>
      <c r="BM370">
        <f t="shared" si="362"/>
        <v>7.5667591012398701</v>
      </c>
      <c r="BN370">
        <f t="shared" si="353"/>
        <v>7.413020952148619</v>
      </c>
    </row>
    <row r="371" spans="1:66" ht="12.95" customHeight="1">
      <c r="A371" s="68" t="s">
        <v>175</v>
      </c>
      <c r="B371" s="68" t="s">
        <v>49</v>
      </c>
      <c r="C371" s="69">
        <v>56573.427300000003</v>
      </c>
      <c r="D371" s="69" t="s">
        <v>76</v>
      </c>
      <c r="E371" s="58">
        <f t="shared" si="326"/>
        <v>35432.970246396377</v>
      </c>
      <c r="F371">
        <f t="shared" si="327"/>
        <v>35433</v>
      </c>
      <c r="G371">
        <f t="shared" si="354"/>
        <v>-1.0755990995676257E-2</v>
      </c>
      <c r="H371" s="116"/>
      <c r="I371" s="117"/>
      <c r="J371" s="117"/>
      <c r="K371" s="117">
        <f t="shared" si="355"/>
        <v>-1.0755990995676257E-2</v>
      </c>
      <c r="L371" s="116"/>
      <c r="M371" s="116"/>
      <c r="N371" s="118"/>
      <c r="O371" s="40">
        <f t="shared" ca="1" si="360"/>
        <v>-1.2166870390691337E-2</v>
      </c>
      <c r="P371" s="116"/>
      <c r="Q371" s="293">
        <f t="shared" si="328"/>
        <v>41554.927300000003</v>
      </c>
      <c r="R371" s="8">
        <f t="shared" ca="1" si="356"/>
        <v>1.9905806672781181E-6</v>
      </c>
      <c r="S371" s="116">
        <v>1</v>
      </c>
      <c r="T371" s="167">
        <f t="shared" ca="1" si="357"/>
        <v>1.9905806672781181E-6</v>
      </c>
      <c r="U371" s="116"/>
      <c r="V371" s="116"/>
      <c r="W371" s="25"/>
      <c r="X371" s="252"/>
      <c r="Y371" s="41"/>
      <c r="Z371">
        <f t="shared" si="329"/>
        <v>35433</v>
      </c>
      <c r="AA371" s="246">
        <f t="shared" si="330"/>
        <v>-1.292759784799904E-2</v>
      </c>
      <c r="AB371" s="247">
        <f t="shared" si="331"/>
        <v>2.1716068523227831E-3</v>
      </c>
      <c r="AC371" s="247">
        <f t="shared" ca="1" si="332"/>
        <v>1.41087939501508E-3</v>
      </c>
      <c r="AD371" s="248">
        <f t="shared" si="333"/>
        <v>4.7158763210552655E-6</v>
      </c>
      <c r="AH371">
        <f t="shared" si="334"/>
        <v>-1.7782792561150461E-3</v>
      </c>
      <c r="AI371">
        <f t="shared" si="335"/>
        <v>0.63108041364842649</v>
      </c>
      <c r="AJ371">
        <f t="shared" si="336"/>
        <v>0.17949434345563053</v>
      </c>
      <c r="AK371">
        <f t="shared" si="337"/>
        <v>-0.3224877343499809</v>
      </c>
      <c r="AL371">
        <f t="shared" si="338"/>
        <v>-2.423249377140122</v>
      </c>
      <c r="AM371">
        <f t="shared" si="339"/>
        <v>-2.663417844659568</v>
      </c>
      <c r="AN371">
        <f t="shared" ref="AN371:AT380" si="363">$AU371+$AB$7*SIN(AO371)</f>
        <v>4.2827060315495133</v>
      </c>
      <c r="AO371">
        <f t="shared" si="363"/>
        <v>4.2827257545279727</v>
      </c>
      <c r="AP371">
        <f t="shared" si="363"/>
        <v>4.2826291387152491</v>
      </c>
      <c r="AQ371">
        <f t="shared" si="363"/>
        <v>4.2831026197023983</v>
      </c>
      <c r="AR371">
        <f t="shared" si="363"/>
        <v>4.2807869070152744</v>
      </c>
      <c r="AS371">
        <f t="shared" si="363"/>
        <v>4.2922264875734184</v>
      </c>
      <c r="AT371">
        <f t="shared" si="363"/>
        <v>4.2382290137029033</v>
      </c>
      <c r="AU371">
        <f t="shared" si="341"/>
        <v>4.7281680153719652</v>
      </c>
      <c r="AV371" s="246">
        <f t="shared" si="342"/>
        <v>-1.2604953010143584E-2</v>
      </c>
      <c r="AW371" s="247">
        <f t="shared" si="343"/>
        <v>1.8489620144673275E-3</v>
      </c>
      <c r="AX371" s="248">
        <f t="shared" si="344"/>
        <v>3.4186605309430778E-6</v>
      </c>
      <c r="AY371" s="247">
        <f t="shared" si="345"/>
        <v>-9.3003565774166658E-3</v>
      </c>
      <c r="BA371">
        <f t="shared" si="346"/>
        <v>3.2264483785545577E-4</v>
      </c>
      <c r="BB371">
        <f t="shared" si="347"/>
        <v>1.0167624108820796</v>
      </c>
      <c r="BC371">
        <f t="shared" si="348"/>
        <v>-3.018895166721737E-2</v>
      </c>
      <c r="BD371">
        <f t="shared" si="349"/>
        <v>0.16917157438949471</v>
      </c>
      <c r="BE371">
        <f t="shared" si="350"/>
        <v>1.4720334307754777</v>
      </c>
      <c r="BF371">
        <f t="shared" si="351"/>
        <v>0.905811686572778</v>
      </c>
      <c r="BG371">
        <f t="shared" ref="BG371:BM380" si="364">$BN371+$BB$7*SIN(BH371)</f>
        <v>7.5866340084395212</v>
      </c>
      <c r="BH371">
        <f t="shared" si="364"/>
        <v>7.5866340067465394</v>
      </c>
      <c r="BI371">
        <f t="shared" si="364"/>
        <v>7.5866339690489983</v>
      </c>
      <c r="BJ371">
        <f t="shared" si="364"/>
        <v>7.5866331296413279</v>
      </c>
      <c r="BK371">
        <f t="shared" si="364"/>
        <v>7.5866144392941814</v>
      </c>
      <c r="BL371">
        <f t="shared" si="364"/>
        <v>7.5861986076995418</v>
      </c>
      <c r="BM371">
        <f t="shared" si="364"/>
        <v>7.5771045858991455</v>
      </c>
      <c r="BN371">
        <f t="shared" si="353"/>
        <v>7.4226732624115428</v>
      </c>
    </row>
    <row r="372" spans="1:66" ht="12.95" customHeight="1">
      <c r="A372" s="73" t="s">
        <v>176</v>
      </c>
      <c r="B372" s="74" t="s">
        <v>49</v>
      </c>
      <c r="C372" s="97">
        <v>56573.427309999999</v>
      </c>
      <c r="D372" s="73">
        <v>1E-4</v>
      </c>
      <c r="E372" s="58">
        <f t="shared" si="326"/>
        <v>35432.970274058724</v>
      </c>
      <c r="F372">
        <f t="shared" si="327"/>
        <v>35433</v>
      </c>
      <c r="G372">
        <f t="shared" si="354"/>
        <v>-1.0745990999566857E-2</v>
      </c>
      <c r="H372" s="116"/>
      <c r="I372" s="117"/>
      <c r="J372" s="117"/>
      <c r="K372" s="117">
        <f t="shared" si="355"/>
        <v>-1.0745990999566857E-2</v>
      </c>
      <c r="L372" s="116"/>
      <c r="M372" s="116"/>
      <c r="N372" s="118"/>
      <c r="O372" s="40">
        <f t="shared" ca="1" si="360"/>
        <v>-1.2166870390691337E-2</v>
      </c>
      <c r="P372" s="116"/>
      <c r="Q372" s="293">
        <f t="shared" si="328"/>
        <v>41554.927309999999</v>
      </c>
      <c r="R372" s="8">
        <f t="shared" ca="1" si="356"/>
        <v>2.0188982441222728E-6</v>
      </c>
      <c r="S372" s="116">
        <v>1</v>
      </c>
      <c r="T372" s="167">
        <f t="shared" ca="1" si="357"/>
        <v>2.0188982441222728E-6</v>
      </c>
      <c r="U372" s="116"/>
      <c r="V372" s="116"/>
      <c r="W372" s="25"/>
      <c r="X372" s="252"/>
      <c r="Y372" s="41"/>
      <c r="Z372">
        <f t="shared" si="329"/>
        <v>35433</v>
      </c>
      <c r="AA372" s="246">
        <f t="shared" si="330"/>
        <v>-1.292759784799904E-2</v>
      </c>
      <c r="AB372" s="247">
        <f t="shared" si="331"/>
        <v>2.181606848432183E-3</v>
      </c>
      <c r="AC372" s="247">
        <f t="shared" ca="1" si="332"/>
        <v>1.4208793911244799E-3</v>
      </c>
      <c r="AD372" s="248">
        <f t="shared" si="333"/>
        <v>4.7594084411262021E-6</v>
      </c>
      <c r="AH372">
        <f t="shared" si="334"/>
        <v>-1.7782792561150461E-3</v>
      </c>
      <c r="AI372">
        <f t="shared" si="335"/>
        <v>0.63108041364842649</v>
      </c>
      <c r="AJ372">
        <f t="shared" si="336"/>
        <v>0.17949434345563053</v>
      </c>
      <c r="AK372">
        <f t="shared" si="337"/>
        <v>-0.3224877343499809</v>
      </c>
      <c r="AL372">
        <f t="shared" si="338"/>
        <v>-2.423249377140122</v>
      </c>
      <c r="AM372">
        <f t="shared" si="339"/>
        <v>-2.663417844659568</v>
      </c>
      <c r="AN372">
        <f t="shared" si="363"/>
        <v>4.2827060315495133</v>
      </c>
      <c r="AO372">
        <f t="shared" si="363"/>
        <v>4.2827257545279727</v>
      </c>
      <c r="AP372">
        <f t="shared" si="363"/>
        <v>4.2826291387152491</v>
      </c>
      <c r="AQ372">
        <f t="shared" si="363"/>
        <v>4.2831026197023983</v>
      </c>
      <c r="AR372">
        <f t="shared" si="363"/>
        <v>4.2807869070152744</v>
      </c>
      <c r="AS372">
        <f t="shared" si="363"/>
        <v>4.2922264875734184</v>
      </c>
      <c r="AT372">
        <f t="shared" si="363"/>
        <v>4.2382290137029033</v>
      </c>
      <c r="AU372">
        <f t="shared" si="341"/>
        <v>4.7281680153719652</v>
      </c>
      <c r="AV372" s="246">
        <f t="shared" si="342"/>
        <v>-1.2604953010143584E-2</v>
      </c>
      <c r="AW372" s="247">
        <f t="shared" si="343"/>
        <v>1.8589620105767275E-3</v>
      </c>
      <c r="AX372" s="248">
        <f t="shared" si="344"/>
        <v>3.455739756767469E-6</v>
      </c>
      <c r="AY372" s="247">
        <f t="shared" si="345"/>
        <v>-9.2903565813072658E-3</v>
      </c>
      <c r="BA372">
        <f t="shared" si="346"/>
        <v>3.2264483785545577E-4</v>
      </c>
      <c r="BB372">
        <f t="shared" si="347"/>
        <v>1.0167624108820796</v>
      </c>
      <c r="BC372">
        <f t="shared" si="348"/>
        <v>-3.018895166721737E-2</v>
      </c>
      <c r="BD372">
        <f t="shared" si="349"/>
        <v>0.16917157438949471</v>
      </c>
      <c r="BE372">
        <f t="shared" si="350"/>
        <v>1.4720334307754777</v>
      </c>
      <c r="BF372">
        <f t="shared" si="351"/>
        <v>0.905811686572778</v>
      </c>
      <c r="BG372">
        <f t="shared" si="364"/>
        <v>7.5866340084395212</v>
      </c>
      <c r="BH372">
        <f t="shared" si="364"/>
        <v>7.5866340067465394</v>
      </c>
      <c r="BI372">
        <f t="shared" si="364"/>
        <v>7.5866339690489983</v>
      </c>
      <c r="BJ372">
        <f t="shared" si="364"/>
        <v>7.5866331296413279</v>
      </c>
      <c r="BK372">
        <f t="shared" si="364"/>
        <v>7.5866144392941814</v>
      </c>
      <c r="BL372">
        <f t="shared" si="364"/>
        <v>7.5861986076995418</v>
      </c>
      <c r="BM372">
        <f t="shared" si="364"/>
        <v>7.5771045858991455</v>
      </c>
      <c r="BN372">
        <f t="shared" si="353"/>
        <v>7.4226732624115428</v>
      </c>
    </row>
    <row r="373" spans="1:66" ht="12.95" customHeight="1">
      <c r="A373" s="86" t="s">
        <v>177</v>
      </c>
      <c r="B373" s="74" t="s">
        <v>49</v>
      </c>
      <c r="C373" s="73">
        <v>56580.656999999999</v>
      </c>
      <c r="D373" s="73">
        <v>1E-4</v>
      </c>
      <c r="E373" s="58">
        <f t="shared" si="326"/>
        <v>35452.969298850076</v>
      </c>
      <c r="F373">
        <f t="shared" si="327"/>
        <v>35453</v>
      </c>
      <c r="G373">
        <f t="shared" si="354"/>
        <v>-1.1098530994786415E-2</v>
      </c>
      <c r="H373" s="116"/>
      <c r="I373" s="117"/>
      <c r="J373" s="117"/>
      <c r="K373" s="117">
        <f t="shared" si="355"/>
        <v>-1.1098530994786415E-2</v>
      </c>
      <c r="L373" s="116"/>
      <c r="M373" s="116"/>
      <c r="N373" s="118"/>
      <c r="O373" s="40">
        <f t="shared" ca="1" si="360"/>
        <v>-1.22318156655635E-2</v>
      </c>
      <c r="P373" s="116"/>
      <c r="Q373" s="293">
        <f t="shared" si="328"/>
        <v>41562.156999999999</v>
      </c>
      <c r="R373" s="8">
        <f t="shared" ca="1" si="356"/>
        <v>1.2843341450183258E-6</v>
      </c>
      <c r="S373" s="116">
        <v>1</v>
      </c>
      <c r="T373" s="167">
        <f t="shared" ca="1" si="357"/>
        <v>1.2843341450183258E-6</v>
      </c>
      <c r="U373" s="116"/>
      <c r="V373" s="116"/>
      <c r="W373" s="25"/>
      <c r="X373" s="252"/>
      <c r="Y373" s="41"/>
      <c r="Z373">
        <f t="shared" si="329"/>
        <v>35453</v>
      </c>
      <c r="AA373" s="246">
        <f t="shared" si="330"/>
        <v>-1.2964493878389646E-2</v>
      </c>
      <c r="AB373" s="247">
        <f t="shared" si="331"/>
        <v>1.865962883603231E-3</v>
      </c>
      <c r="AC373" s="247">
        <f t="shared" ca="1" si="332"/>
        <v>1.1332846707770849E-3</v>
      </c>
      <c r="AD373" s="248">
        <f t="shared" si="333"/>
        <v>3.481817482984885E-6</v>
      </c>
      <c r="AH373">
        <f t="shared" si="334"/>
        <v>-1.8075502045085538E-3</v>
      </c>
      <c r="AI373">
        <f t="shared" si="335"/>
        <v>0.63176770684546613</v>
      </c>
      <c r="AJ373">
        <f t="shared" si="336"/>
        <v>0.1773998768665089</v>
      </c>
      <c r="AK373">
        <f t="shared" si="337"/>
        <v>-0.32327229741837366</v>
      </c>
      <c r="AL373">
        <f t="shared" si="338"/>
        <v>-2.4211207445096918</v>
      </c>
      <c r="AM373">
        <f t="shared" si="339"/>
        <v>-2.6548278340219911</v>
      </c>
      <c r="AN373">
        <f t="shared" si="363"/>
        <v>4.2856447497966235</v>
      </c>
      <c r="AO373">
        <f t="shared" si="363"/>
        <v>4.2856635543368773</v>
      </c>
      <c r="AP373">
        <f t="shared" si="363"/>
        <v>4.2855708424906425</v>
      </c>
      <c r="AQ373">
        <f t="shared" si="363"/>
        <v>4.2860281221472807</v>
      </c>
      <c r="AR373">
        <f t="shared" si="363"/>
        <v>4.2837771368586317</v>
      </c>
      <c r="AS373">
        <f t="shared" si="363"/>
        <v>4.2949677001019699</v>
      </c>
      <c r="AT373">
        <f t="shared" si="363"/>
        <v>4.241795868097185</v>
      </c>
      <c r="AU373">
        <f t="shared" si="341"/>
        <v>4.7317044643979855</v>
      </c>
      <c r="AV373" s="246">
        <f t="shared" si="342"/>
        <v>-1.2658344886982037E-2</v>
      </c>
      <c r="AW373" s="247">
        <f t="shared" si="343"/>
        <v>1.5598138921956214E-3</v>
      </c>
      <c r="AX373" s="248">
        <f t="shared" si="344"/>
        <v>2.4330193782864534E-6</v>
      </c>
      <c r="AY373" s="247">
        <f t="shared" si="345"/>
        <v>-9.5971297816854709E-3</v>
      </c>
      <c r="BA373">
        <f t="shared" si="346"/>
        <v>3.0614899140760934E-4</v>
      </c>
      <c r="BB373">
        <f t="shared" si="347"/>
        <v>1.0155035095457552</v>
      </c>
      <c r="BC373">
        <f t="shared" si="348"/>
        <v>-3.7623549718487262E-2</v>
      </c>
      <c r="BD373">
        <f t="shared" si="349"/>
        <v>0.16929158629939259</v>
      </c>
      <c r="BE373">
        <f t="shared" si="350"/>
        <v>1.479472323258934</v>
      </c>
      <c r="BF373">
        <f t="shared" si="351"/>
        <v>0.91260584079481299</v>
      </c>
      <c r="BG373">
        <f t="shared" si="364"/>
        <v>7.5938482344475045</v>
      </c>
      <c r="BH373">
        <f t="shared" si="364"/>
        <v>7.5938482329900676</v>
      </c>
      <c r="BI373">
        <f t="shared" si="364"/>
        <v>7.5938481996586429</v>
      </c>
      <c r="BJ373">
        <f t="shared" si="364"/>
        <v>7.5938474373737312</v>
      </c>
      <c r="BK373">
        <f t="shared" si="364"/>
        <v>7.5938300046224994</v>
      </c>
      <c r="BL373">
        <f t="shared" si="364"/>
        <v>7.5934316448462935</v>
      </c>
      <c r="BM373">
        <f t="shared" si="364"/>
        <v>7.5844854126505661</v>
      </c>
      <c r="BN373">
        <f t="shared" si="353"/>
        <v>7.4295677697422029</v>
      </c>
    </row>
    <row r="374" spans="1:66" ht="12.95" customHeight="1">
      <c r="A374" s="86" t="s">
        <v>177</v>
      </c>
      <c r="B374" s="74" t="s">
        <v>49</v>
      </c>
      <c r="C374" s="73">
        <v>56593.670899999997</v>
      </c>
      <c r="D374" s="73">
        <v>1E-4</v>
      </c>
      <c r="E374" s="58">
        <f t="shared" si="326"/>
        <v>35488.968810410348</v>
      </c>
      <c r="F374">
        <f t="shared" si="327"/>
        <v>35489</v>
      </c>
      <c r="G374">
        <f t="shared" si="354"/>
        <v>-1.1275103002844844E-2</v>
      </c>
      <c r="H374" s="116"/>
      <c r="I374" s="117"/>
      <c r="J374" s="117"/>
      <c r="K374" s="117">
        <f t="shared" si="355"/>
        <v>-1.1275103002844844E-2</v>
      </c>
      <c r="L374" s="116"/>
      <c r="M374" s="116"/>
      <c r="N374" s="118"/>
      <c r="O374" s="40">
        <f t="shared" ca="1" si="360"/>
        <v>-1.2348717160333408E-2</v>
      </c>
      <c r="P374" s="116"/>
      <c r="Q374" s="293">
        <f t="shared" si="328"/>
        <v>41575.170899999997</v>
      </c>
      <c r="R374" s="8">
        <f t="shared" ca="1" si="356"/>
        <v>1.1526473591598799E-6</v>
      </c>
      <c r="S374" s="116">
        <v>1</v>
      </c>
      <c r="T374" s="167">
        <f t="shared" ca="1" si="357"/>
        <v>1.1526473591598799E-6</v>
      </c>
      <c r="U374" s="116"/>
      <c r="V374" s="116"/>
      <c r="W374" s="25"/>
      <c r="X374" s="252"/>
      <c r="Y374" s="41"/>
      <c r="Z374">
        <f t="shared" si="329"/>
        <v>35489</v>
      </c>
      <c r="AA374" s="246">
        <f t="shared" si="330"/>
        <v>-1.3030941279366983E-2</v>
      </c>
      <c r="AB374" s="247">
        <f t="shared" si="331"/>
        <v>1.7558382765221394E-3</v>
      </c>
      <c r="AC374" s="247">
        <f t="shared" ca="1" si="332"/>
        <v>1.0736141574885644E-3</v>
      </c>
      <c r="AD374" s="248">
        <f t="shared" si="333"/>
        <v>3.0829680533002368E-6</v>
      </c>
      <c r="AH374">
        <f t="shared" si="334"/>
        <v>-1.8602786938921555E-3</v>
      </c>
      <c r="AI374">
        <f t="shared" si="335"/>
        <v>0.63301284084847453</v>
      </c>
      <c r="AJ374">
        <f t="shared" si="336"/>
        <v>0.1736162804151862</v>
      </c>
      <c r="AK374">
        <f t="shared" si="337"/>
        <v>-0.32468511671755601</v>
      </c>
      <c r="AL374">
        <f t="shared" si="338"/>
        <v>-2.4172774904833338</v>
      </c>
      <c r="AM374">
        <f t="shared" si="339"/>
        <v>-2.6394408459967069</v>
      </c>
      <c r="AN374">
        <f t="shared" si="363"/>
        <v>4.290942513484814</v>
      </c>
      <c r="AO374">
        <f t="shared" si="363"/>
        <v>4.2909597462768563</v>
      </c>
      <c r="AP374">
        <f t="shared" si="363"/>
        <v>4.2908737805085986</v>
      </c>
      <c r="AQ374">
        <f t="shared" si="363"/>
        <v>4.2913027848012488</v>
      </c>
      <c r="AR374">
        <f t="shared" si="363"/>
        <v>4.2891659487308145</v>
      </c>
      <c r="AS374">
        <f t="shared" si="363"/>
        <v>4.2999125045297397</v>
      </c>
      <c r="AT374">
        <f t="shared" si="363"/>
        <v>4.2482316457969072</v>
      </c>
      <c r="AU374">
        <f t="shared" si="341"/>
        <v>4.7380700726448204</v>
      </c>
      <c r="AV374" s="246">
        <f t="shared" si="342"/>
        <v>-1.275447284604541E-2</v>
      </c>
      <c r="AW374" s="247">
        <f t="shared" si="343"/>
        <v>1.4793698432005661E-3</v>
      </c>
      <c r="AX374" s="248">
        <f t="shared" si="344"/>
        <v>2.1885351329712675E-6</v>
      </c>
      <c r="AY374" s="247">
        <f t="shared" si="345"/>
        <v>-9.6912927422742618E-3</v>
      </c>
      <c r="BA374">
        <f t="shared" si="346"/>
        <v>2.7646843332157343E-4</v>
      </c>
      <c r="BB374">
        <f t="shared" si="347"/>
        <v>1.0132432261486393</v>
      </c>
      <c r="BC374">
        <f t="shared" si="348"/>
        <v>-5.0954022108410844E-2</v>
      </c>
      <c r="BD374">
        <f t="shared" si="349"/>
        <v>0.16948338255172982</v>
      </c>
      <c r="BE374">
        <f t="shared" si="350"/>
        <v>1.4928159883300969</v>
      </c>
      <c r="BF374">
        <f t="shared" si="351"/>
        <v>0.92490940109432429</v>
      </c>
      <c r="BG374">
        <f t="shared" si="364"/>
        <v>7.6068113490235527</v>
      </c>
      <c r="BH374">
        <f t="shared" si="364"/>
        <v>7.606811347922604</v>
      </c>
      <c r="BI374">
        <f t="shared" si="364"/>
        <v>7.6068113214526685</v>
      </c>
      <c r="BJ374">
        <f t="shared" si="364"/>
        <v>7.6068106850408741</v>
      </c>
      <c r="BK374">
        <f t="shared" si="364"/>
        <v>7.6067953843923091</v>
      </c>
      <c r="BL374">
        <f t="shared" si="364"/>
        <v>7.6064278041902122</v>
      </c>
      <c r="BM374">
        <f t="shared" si="364"/>
        <v>7.5977523285601132</v>
      </c>
      <c r="BN374">
        <f t="shared" si="353"/>
        <v>7.4419778829373922</v>
      </c>
    </row>
    <row r="375" spans="1:66" ht="12.95" customHeight="1">
      <c r="A375" s="91" t="s">
        <v>172</v>
      </c>
      <c r="B375" s="92" t="s">
        <v>45</v>
      </c>
      <c r="C375" s="93">
        <v>56857.746200000001</v>
      </c>
      <c r="D375" s="93">
        <v>2.0000000000000001E-4</v>
      </c>
      <c r="E375" s="58">
        <f t="shared" si="326"/>
        <v>36219.463267501058</v>
      </c>
      <c r="F375">
        <f t="shared" si="327"/>
        <v>36219.5</v>
      </c>
      <c r="G375">
        <f t="shared" si="354"/>
        <v>-1.3278876496769954E-2</v>
      </c>
      <c r="H375" s="116"/>
      <c r="I375" s="117"/>
      <c r="J375" s="117"/>
      <c r="K375" s="117">
        <f t="shared" si="355"/>
        <v>-1.3278876496769954E-2</v>
      </c>
      <c r="L375" s="116"/>
      <c r="M375" s="116"/>
      <c r="N375" s="118"/>
      <c r="O375" s="40">
        <f t="shared" ca="1" si="360"/>
        <v>-1.4720843325039437E-2</v>
      </c>
      <c r="P375" s="116"/>
      <c r="Q375" s="293">
        <f t="shared" si="328"/>
        <v>41839.246200000001</v>
      </c>
      <c r="R375" s="8">
        <f t="shared" ca="1" si="356"/>
        <v>2.0792683338295544E-6</v>
      </c>
      <c r="S375" s="116">
        <v>1</v>
      </c>
      <c r="T375" s="167">
        <f t="shared" ca="1" si="357"/>
        <v>2.0792683338295544E-6</v>
      </c>
      <c r="U375" s="116"/>
      <c r="V375" s="116"/>
      <c r="W375" s="25"/>
      <c r="X375" s="252"/>
      <c r="Y375" s="41"/>
      <c r="Z375">
        <f t="shared" si="329"/>
        <v>36219.5</v>
      </c>
      <c r="AA375" s="246">
        <f t="shared" si="330"/>
        <v>-1.438733014938047E-2</v>
      </c>
      <c r="AB375" s="247">
        <f t="shared" si="331"/>
        <v>1.1084536526105165E-3</v>
      </c>
      <c r="AC375" s="247">
        <f t="shared" ca="1" si="332"/>
        <v>1.4419668282694836E-3</v>
      </c>
      <c r="AD375" s="248">
        <f t="shared" si="333"/>
        <v>1.2286694999855957E-6</v>
      </c>
      <c r="AH375">
        <f t="shared" si="334"/>
        <v>-2.9400199833880388E-3</v>
      </c>
      <c r="AI375">
        <f t="shared" si="335"/>
        <v>0.66066395903137065</v>
      </c>
      <c r="AJ375">
        <f t="shared" si="336"/>
        <v>9.2865320751428643E-2</v>
      </c>
      <c r="AK375">
        <f t="shared" si="337"/>
        <v>-0.35348415989933224</v>
      </c>
      <c r="AL375">
        <f t="shared" si="338"/>
        <v>-2.3357762738576824</v>
      </c>
      <c r="AM375">
        <f t="shared" si="339"/>
        <v>-2.3461759678419916</v>
      </c>
      <c r="AN375">
        <f t="shared" si="363"/>
        <v>4.4008289443110895</v>
      </c>
      <c r="AO375">
        <f t="shared" si="363"/>
        <v>4.4008305402665604</v>
      </c>
      <c r="AP375">
        <f t="shared" si="363"/>
        <v>4.4008199153153678</v>
      </c>
      <c r="AQ375">
        <f t="shared" si="363"/>
        <v>4.4008906567159505</v>
      </c>
      <c r="AR375">
        <f t="shared" si="363"/>
        <v>4.4004199496129832</v>
      </c>
      <c r="AS375">
        <f t="shared" si="363"/>
        <v>4.4035650488287814</v>
      </c>
      <c r="AT375">
        <f t="shared" si="363"/>
        <v>4.3831018736587186</v>
      </c>
      <c r="AU375">
        <f t="shared" si="341"/>
        <v>4.8672388733201881</v>
      </c>
      <c r="AV375" s="246">
        <f t="shared" si="342"/>
        <v>-1.4702343583651935E-2</v>
      </c>
      <c r="AW375" s="247">
        <f t="shared" si="343"/>
        <v>1.423467086881982E-3</v>
      </c>
      <c r="AX375" s="248">
        <f t="shared" si="344"/>
        <v>2.0262585474362758E-6</v>
      </c>
      <c r="AY375" s="247">
        <f t="shared" si="345"/>
        <v>-1.0023843079110448E-2</v>
      </c>
      <c r="BA375">
        <f t="shared" si="346"/>
        <v>-3.1501343427146541E-4</v>
      </c>
      <c r="BB375">
        <f t="shared" si="347"/>
        <v>0.96948322711063861</v>
      </c>
      <c r="BC375">
        <f t="shared" si="348"/>
        <v>-0.30453024309381627</v>
      </c>
      <c r="BD375">
        <f t="shared" si="349"/>
        <v>0.1672385319608467</v>
      </c>
      <c r="BE375">
        <f t="shared" si="350"/>
        <v>1.7512851003092653</v>
      </c>
      <c r="BF375">
        <f t="shared" si="351"/>
        <v>1.198986684099246</v>
      </c>
      <c r="BG375">
        <f t="shared" si="364"/>
        <v>7.8637915832714143</v>
      </c>
      <c r="BH375">
        <f t="shared" si="364"/>
        <v>7.8637915832714143</v>
      </c>
      <c r="BI375">
        <f t="shared" si="364"/>
        <v>7.8637915832713992</v>
      </c>
      <c r="BJ375">
        <f t="shared" si="364"/>
        <v>7.86379158328036</v>
      </c>
      <c r="BK375">
        <f t="shared" si="364"/>
        <v>7.8637915779070955</v>
      </c>
      <c r="BL375">
        <f t="shared" si="364"/>
        <v>7.8637947994093818</v>
      </c>
      <c r="BM375">
        <f t="shared" si="364"/>
        <v>7.8616234727823748</v>
      </c>
      <c r="BN375">
        <f t="shared" si="353"/>
        <v>7.693799763189757</v>
      </c>
    </row>
    <row r="376" spans="1:66" ht="12.95" customHeight="1">
      <c r="A376" s="91" t="s">
        <v>173</v>
      </c>
      <c r="B376" s="92" t="s">
        <v>45</v>
      </c>
      <c r="C376" s="93">
        <v>56857.746200000001</v>
      </c>
      <c r="D376" s="93">
        <v>2.0000000000000001E-4</v>
      </c>
      <c r="E376" s="58">
        <f t="shared" si="326"/>
        <v>36219.463267501058</v>
      </c>
      <c r="F376">
        <f t="shared" si="327"/>
        <v>36219.5</v>
      </c>
      <c r="G376">
        <f t="shared" ref="G376:G382" si="365">+C376-(C$7+F376*C$8)</f>
        <v>-1.3278876496769954E-2</v>
      </c>
      <c r="H376" s="116"/>
      <c r="I376" s="117"/>
      <c r="J376" s="117"/>
      <c r="K376" s="117">
        <f t="shared" ref="K376:K382" si="366">G376</f>
        <v>-1.3278876496769954E-2</v>
      </c>
      <c r="L376" s="116"/>
      <c r="M376" s="116"/>
      <c r="N376" s="118"/>
      <c r="O376" s="40">
        <f t="shared" ca="1" si="360"/>
        <v>-1.4720843325039437E-2</v>
      </c>
      <c r="P376" s="116"/>
      <c r="Q376" s="293">
        <f t="shared" si="328"/>
        <v>41839.246200000001</v>
      </c>
      <c r="R376" s="8">
        <f t="shared" ref="R376:R382" ca="1" si="367">+(O376-G376)^2</f>
        <v>2.0792683338295544E-6</v>
      </c>
      <c r="S376" s="116">
        <v>1</v>
      </c>
      <c r="T376" s="167">
        <f t="shared" ref="T376:T407" ca="1" si="368">+S376*R376</f>
        <v>2.0792683338295544E-6</v>
      </c>
      <c r="U376" s="116"/>
      <c r="V376" s="116"/>
      <c r="W376" s="25"/>
      <c r="X376" s="252"/>
      <c r="Y376" s="41"/>
      <c r="Z376">
        <f t="shared" si="329"/>
        <v>36219.5</v>
      </c>
      <c r="AA376" s="246">
        <f t="shared" si="330"/>
        <v>-1.438733014938047E-2</v>
      </c>
      <c r="AB376" s="247">
        <f t="shared" si="331"/>
        <v>1.1084536526105165E-3</v>
      </c>
      <c r="AC376" s="247">
        <f t="shared" ca="1" si="332"/>
        <v>1.4419668282694836E-3</v>
      </c>
      <c r="AD376" s="248">
        <f t="shared" si="333"/>
        <v>1.2286694999855957E-6</v>
      </c>
      <c r="AH376">
        <f t="shared" si="334"/>
        <v>-2.9400199833880388E-3</v>
      </c>
      <c r="AI376">
        <f t="shared" si="335"/>
        <v>0.66066395903137065</v>
      </c>
      <c r="AJ376">
        <f t="shared" si="336"/>
        <v>9.2865320751428643E-2</v>
      </c>
      <c r="AK376">
        <f t="shared" si="337"/>
        <v>-0.35348415989933224</v>
      </c>
      <c r="AL376">
        <f t="shared" si="338"/>
        <v>-2.3357762738576824</v>
      </c>
      <c r="AM376">
        <f t="shared" si="339"/>
        <v>-2.3461759678419916</v>
      </c>
      <c r="AN376">
        <f t="shared" si="363"/>
        <v>4.4008289443110895</v>
      </c>
      <c r="AO376">
        <f t="shared" si="363"/>
        <v>4.4008305402665604</v>
      </c>
      <c r="AP376">
        <f t="shared" si="363"/>
        <v>4.4008199153153678</v>
      </c>
      <c r="AQ376">
        <f t="shared" si="363"/>
        <v>4.4008906567159505</v>
      </c>
      <c r="AR376">
        <f t="shared" si="363"/>
        <v>4.4004199496129832</v>
      </c>
      <c r="AS376">
        <f t="shared" si="363"/>
        <v>4.4035650488287814</v>
      </c>
      <c r="AT376">
        <f t="shared" si="363"/>
        <v>4.3831018736587186</v>
      </c>
      <c r="AU376">
        <f t="shared" si="341"/>
        <v>4.8672388733201881</v>
      </c>
      <c r="AV376" s="246">
        <f t="shared" si="342"/>
        <v>-1.4702343583651935E-2</v>
      </c>
      <c r="AW376" s="247">
        <f t="shared" si="343"/>
        <v>1.423467086881982E-3</v>
      </c>
      <c r="AX376" s="248">
        <f t="shared" si="344"/>
        <v>2.0262585474362758E-6</v>
      </c>
      <c r="AY376" s="247">
        <f t="shared" si="345"/>
        <v>-1.0023843079110448E-2</v>
      </c>
      <c r="BA376">
        <f t="shared" si="346"/>
        <v>-3.1501343427146541E-4</v>
      </c>
      <c r="BB376">
        <f t="shared" si="347"/>
        <v>0.96948322711063861</v>
      </c>
      <c r="BC376">
        <f t="shared" si="348"/>
        <v>-0.30453024309381627</v>
      </c>
      <c r="BD376">
        <f t="shared" si="349"/>
        <v>0.1672385319608467</v>
      </c>
      <c r="BE376">
        <f t="shared" si="350"/>
        <v>1.7512851003092653</v>
      </c>
      <c r="BF376">
        <f t="shared" si="351"/>
        <v>1.198986684099246</v>
      </c>
      <c r="BG376">
        <f t="shared" si="364"/>
        <v>7.8637915832714143</v>
      </c>
      <c r="BH376">
        <f t="shared" si="364"/>
        <v>7.8637915832714143</v>
      </c>
      <c r="BI376">
        <f t="shared" si="364"/>
        <v>7.8637915832713992</v>
      </c>
      <c r="BJ376">
        <f t="shared" si="364"/>
        <v>7.86379158328036</v>
      </c>
      <c r="BK376">
        <f t="shared" si="364"/>
        <v>7.8637915779070955</v>
      </c>
      <c r="BL376">
        <f t="shared" si="364"/>
        <v>7.8637947994093818</v>
      </c>
      <c r="BM376">
        <f t="shared" si="364"/>
        <v>7.8616234727823748</v>
      </c>
      <c r="BN376">
        <f t="shared" si="353"/>
        <v>7.693799763189757</v>
      </c>
    </row>
    <row r="377" spans="1:66" ht="12.95" customHeight="1">
      <c r="A377" s="91" t="s">
        <v>172</v>
      </c>
      <c r="B377" s="92" t="s">
        <v>45</v>
      </c>
      <c r="C377" s="93">
        <v>56882.690199999997</v>
      </c>
      <c r="D377" s="93">
        <v>1E-4</v>
      </c>
      <c r="E377" s="58">
        <f t="shared" si="326"/>
        <v>36288.464244637762</v>
      </c>
      <c r="F377">
        <f t="shared" si="327"/>
        <v>36288.5</v>
      </c>
      <c r="G377">
        <f t="shared" si="365"/>
        <v>-1.2925639501190744E-2</v>
      </c>
      <c r="H377" s="116"/>
      <c r="I377" s="117"/>
      <c r="J377" s="117"/>
      <c r="K377" s="117">
        <f t="shared" si="366"/>
        <v>-1.2925639501190744E-2</v>
      </c>
      <c r="L377" s="116"/>
      <c r="M377" s="116"/>
      <c r="N377" s="118"/>
      <c r="O377" s="40">
        <f t="shared" ca="1" si="360"/>
        <v>-1.4944904523348429E-2</v>
      </c>
      <c r="P377" s="116"/>
      <c r="Q377" s="293">
        <f t="shared" si="328"/>
        <v>41864.190199999997</v>
      </c>
      <c r="R377" s="8">
        <f t="shared" ca="1" si="367"/>
        <v>4.0774312297094746E-6</v>
      </c>
      <c r="S377" s="116">
        <v>1</v>
      </c>
      <c r="T377" s="167">
        <f t="shared" ca="1" si="368"/>
        <v>4.0774312297094746E-6</v>
      </c>
      <c r="U377" s="116"/>
      <c r="V377" s="116"/>
      <c r="W377" s="25"/>
      <c r="X377" s="252"/>
      <c r="Y377" s="41"/>
      <c r="Z377">
        <f t="shared" si="329"/>
        <v>36288.5</v>
      </c>
      <c r="AA377" s="246">
        <f t="shared" si="330"/>
        <v>-1.4516068503876971E-2</v>
      </c>
      <c r="AB377" s="247">
        <f t="shared" si="331"/>
        <v>1.5904290026862271E-3</v>
      </c>
      <c r="AC377" s="247">
        <f t="shared" ca="1" si="332"/>
        <v>2.0192650221576847E-3</v>
      </c>
      <c r="AD377" s="248">
        <f t="shared" si="333"/>
        <v>2.529464412585507E-6</v>
      </c>
      <c r="AH377">
        <f t="shared" si="334"/>
        <v>-3.0427979958502628E-3</v>
      </c>
      <c r="AI377">
        <f t="shared" si="335"/>
        <v>0.66352904497145349</v>
      </c>
      <c r="AJ377">
        <f t="shared" si="336"/>
        <v>8.4823200675255825E-2</v>
      </c>
      <c r="AK377">
        <f t="shared" si="337"/>
        <v>-0.35621243159409499</v>
      </c>
      <c r="AL377">
        <f t="shared" si="338"/>
        <v>-2.3277022027414369</v>
      </c>
      <c r="AM377">
        <f t="shared" si="339"/>
        <v>-2.3201631434646623</v>
      </c>
      <c r="AN377">
        <f t="shared" si="363"/>
        <v>4.4114593877476755</v>
      </c>
      <c r="AO377">
        <f t="shared" si="363"/>
        <v>4.411460536540293</v>
      </c>
      <c r="AP377">
        <f t="shared" si="363"/>
        <v>4.4114526269955903</v>
      </c>
      <c r="AQ377">
        <f t="shared" si="363"/>
        <v>4.4115070890357941</v>
      </c>
      <c r="AR377">
        <f t="shared" si="363"/>
        <v>4.4111322781136364</v>
      </c>
      <c r="AS377">
        <f t="shared" si="363"/>
        <v>4.4137209795079482</v>
      </c>
      <c r="AT377">
        <f t="shared" si="363"/>
        <v>4.3962606876322274</v>
      </c>
      <c r="AU377">
        <f t="shared" si="341"/>
        <v>4.8794396224599561</v>
      </c>
      <c r="AV377" s="246">
        <f t="shared" si="342"/>
        <v>-1.4885175528128311E-2</v>
      </c>
      <c r="AW377" s="247">
        <f t="shared" si="343"/>
        <v>1.9595360269375663E-3</v>
      </c>
      <c r="AX377" s="248">
        <f t="shared" si="344"/>
        <v>3.8397814408662628E-6</v>
      </c>
      <c r="AY377" s="247">
        <f t="shared" si="345"/>
        <v>-9.5137344810891419E-3</v>
      </c>
      <c r="BA377">
        <f t="shared" si="346"/>
        <v>-3.6910702425133908E-4</v>
      </c>
      <c r="BB377">
        <f t="shared" si="347"/>
        <v>0.96560049857070995</v>
      </c>
      <c r="BC377">
        <f t="shared" si="348"/>
        <v>-0.32660883586945805</v>
      </c>
      <c r="BD377">
        <f t="shared" si="349"/>
        <v>0.16648325531841415</v>
      </c>
      <c r="BE377">
        <f t="shared" si="350"/>
        <v>1.7745533045893218</v>
      </c>
      <c r="BF377">
        <f t="shared" si="351"/>
        <v>1.2277481061885636</v>
      </c>
      <c r="BG377">
        <f t="shared" si="364"/>
        <v>7.8874903813378543</v>
      </c>
      <c r="BH377">
        <f t="shared" si="364"/>
        <v>7.8874903813378623</v>
      </c>
      <c r="BI377">
        <f t="shared" si="364"/>
        <v>7.8874903813363275</v>
      </c>
      <c r="BJ377">
        <f t="shared" si="364"/>
        <v>7.8874903816058843</v>
      </c>
      <c r="BK377">
        <f t="shared" si="364"/>
        <v>7.8874903342771665</v>
      </c>
      <c r="BL377">
        <f t="shared" si="364"/>
        <v>7.8874986432183718</v>
      </c>
      <c r="BM377">
        <f t="shared" si="364"/>
        <v>7.8860069388302989</v>
      </c>
      <c r="BN377">
        <f t="shared" si="353"/>
        <v>7.717585813480536</v>
      </c>
    </row>
    <row r="378" spans="1:66" ht="12.95" customHeight="1">
      <c r="A378" s="91" t="s">
        <v>173</v>
      </c>
      <c r="B378" s="92" t="s">
        <v>45</v>
      </c>
      <c r="C378" s="93">
        <v>56882.690199999997</v>
      </c>
      <c r="D378" s="93">
        <v>1E-4</v>
      </c>
      <c r="E378" s="58">
        <f t="shared" si="326"/>
        <v>36288.464244637762</v>
      </c>
      <c r="F378">
        <f t="shared" si="327"/>
        <v>36288.5</v>
      </c>
      <c r="G378">
        <f t="shared" si="365"/>
        <v>-1.2925639501190744E-2</v>
      </c>
      <c r="H378" s="116"/>
      <c r="I378" s="117"/>
      <c r="J378" s="117"/>
      <c r="K378" s="117">
        <f t="shared" si="366"/>
        <v>-1.2925639501190744E-2</v>
      </c>
      <c r="L378" s="116"/>
      <c r="M378" s="116"/>
      <c r="N378" s="118"/>
      <c r="O378" s="40">
        <f t="shared" ca="1" si="360"/>
        <v>-1.4944904523348429E-2</v>
      </c>
      <c r="P378" s="116"/>
      <c r="Q378" s="293">
        <f t="shared" si="328"/>
        <v>41864.190199999997</v>
      </c>
      <c r="R378" s="8">
        <f t="shared" ca="1" si="367"/>
        <v>4.0774312297094746E-6</v>
      </c>
      <c r="S378" s="116">
        <v>1</v>
      </c>
      <c r="T378" s="167">
        <f t="shared" ca="1" si="368"/>
        <v>4.0774312297094746E-6</v>
      </c>
      <c r="U378" s="116"/>
      <c r="V378" s="116"/>
      <c r="W378" s="25"/>
      <c r="X378" s="252"/>
      <c r="Y378" s="41"/>
      <c r="Z378">
        <f t="shared" si="329"/>
        <v>36288.5</v>
      </c>
      <c r="AA378" s="246">
        <f t="shared" si="330"/>
        <v>-1.4516068503876971E-2</v>
      </c>
      <c r="AB378" s="247">
        <f t="shared" si="331"/>
        <v>1.5904290026862271E-3</v>
      </c>
      <c r="AC378" s="247">
        <f t="shared" ca="1" si="332"/>
        <v>2.0192650221576847E-3</v>
      </c>
      <c r="AD378" s="248">
        <f t="shared" si="333"/>
        <v>2.529464412585507E-6</v>
      </c>
      <c r="AH378">
        <f t="shared" si="334"/>
        <v>-3.0427979958502628E-3</v>
      </c>
      <c r="AI378">
        <f t="shared" si="335"/>
        <v>0.66352904497145349</v>
      </c>
      <c r="AJ378">
        <f t="shared" si="336"/>
        <v>8.4823200675255825E-2</v>
      </c>
      <c r="AK378">
        <f t="shared" si="337"/>
        <v>-0.35621243159409499</v>
      </c>
      <c r="AL378">
        <f t="shared" si="338"/>
        <v>-2.3277022027414369</v>
      </c>
      <c r="AM378">
        <f t="shared" si="339"/>
        <v>-2.3201631434646623</v>
      </c>
      <c r="AN378">
        <f t="shared" si="363"/>
        <v>4.4114593877476755</v>
      </c>
      <c r="AO378">
        <f t="shared" si="363"/>
        <v>4.411460536540293</v>
      </c>
      <c r="AP378">
        <f t="shared" si="363"/>
        <v>4.4114526269955903</v>
      </c>
      <c r="AQ378">
        <f t="shared" si="363"/>
        <v>4.4115070890357941</v>
      </c>
      <c r="AR378">
        <f t="shared" si="363"/>
        <v>4.4111322781136364</v>
      </c>
      <c r="AS378">
        <f t="shared" si="363"/>
        <v>4.4137209795079482</v>
      </c>
      <c r="AT378">
        <f t="shared" si="363"/>
        <v>4.3962606876322274</v>
      </c>
      <c r="AU378">
        <f t="shared" si="341"/>
        <v>4.8794396224599561</v>
      </c>
      <c r="AV378" s="246">
        <f t="shared" si="342"/>
        <v>-1.4885175528128311E-2</v>
      </c>
      <c r="AW378" s="247">
        <f t="shared" si="343"/>
        <v>1.9595360269375663E-3</v>
      </c>
      <c r="AX378" s="248">
        <f t="shared" si="344"/>
        <v>3.8397814408662628E-6</v>
      </c>
      <c r="AY378" s="247">
        <f t="shared" si="345"/>
        <v>-9.5137344810891419E-3</v>
      </c>
      <c r="BA378">
        <f t="shared" si="346"/>
        <v>-3.6910702425133908E-4</v>
      </c>
      <c r="BB378">
        <f t="shared" si="347"/>
        <v>0.96560049857070995</v>
      </c>
      <c r="BC378">
        <f t="shared" si="348"/>
        <v>-0.32660883586945805</v>
      </c>
      <c r="BD378">
        <f t="shared" si="349"/>
        <v>0.16648325531841415</v>
      </c>
      <c r="BE378">
        <f t="shared" si="350"/>
        <v>1.7745533045893218</v>
      </c>
      <c r="BF378">
        <f t="shared" si="351"/>
        <v>1.2277481061885636</v>
      </c>
      <c r="BG378">
        <f t="shared" si="364"/>
        <v>7.8874903813378543</v>
      </c>
      <c r="BH378">
        <f t="shared" si="364"/>
        <v>7.8874903813378623</v>
      </c>
      <c r="BI378">
        <f t="shared" si="364"/>
        <v>7.8874903813363275</v>
      </c>
      <c r="BJ378">
        <f t="shared" si="364"/>
        <v>7.8874903816058843</v>
      </c>
      <c r="BK378">
        <f t="shared" si="364"/>
        <v>7.8874903342771665</v>
      </c>
      <c r="BL378">
        <f t="shared" si="364"/>
        <v>7.8874986432183718</v>
      </c>
      <c r="BM378">
        <f t="shared" si="364"/>
        <v>7.8860069388302989</v>
      </c>
      <c r="BN378">
        <f t="shared" si="353"/>
        <v>7.717585813480536</v>
      </c>
    </row>
    <row r="379" spans="1:66" ht="12.95" customHeight="1">
      <c r="A379" s="91" t="s">
        <v>172</v>
      </c>
      <c r="B379" s="92" t="s">
        <v>49</v>
      </c>
      <c r="C379" s="93">
        <v>56882.869500000001</v>
      </c>
      <c r="D379" s="93">
        <v>2.0000000000000001E-4</v>
      </c>
      <c r="E379" s="58">
        <f t="shared" si="326"/>
        <v>36288.960230654477</v>
      </c>
      <c r="F379">
        <f t="shared" si="327"/>
        <v>36289</v>
      </c>
      <c r="G379">
        <f t="shared" si="365"/>
        <v>-1.4376702994923107E-2</v>
      </c>
      <c r="H379" s="116"/>
      <c r="I379" s="117"/>
      <c r="J379" s="117"/>
      <c r="K379" s="117">
        <f t="shared" si="366"/>
        <v>-1.4376702994923107E-2</v>
      </c>
      <c r="L379" s="116"/>
      <c r="M379" s="116"/>
      <c r="N379" s="118"/>
      <c r="O379" s="40">
        <f t="shared" ca="1" si="360"/>
        <v>-1.4946528155220226E-2</v>
      </c>
      <c r="P379" s="116"/>
      <c r="Q379" s="293">
        <f t="shared" si="328"/>
        <v>41864.369500000001</v>
      </c>
      <c r="R379" s="8">
        <f t="shared" ca="1" si="367"/>
        <v>3.2470071330763716E-7</v>
      </c>
      <c r="S379" s="116">
        <v>1</v>
      </c>
      <c r="T379" s="167">
        <f t="shared" ca="1" si="368"/>
        <v>3.2470071330763716E-7</v>
      </c>
      <c r="U379" s="116"/>
      <c r="V379" s="116"/>
      <c r="W379" s="25"/>
      <c r="X379" s="252"/>
      <c r="Y379" s="41"/>
      <c r="Z379">
        <f t="shared" si="329"/>
        <v>36289</v>
      </c>
      <c r="AA379" s="246">
        <f t="shared" si="330"/>
        <v>-1.4517001666421652E-2</v>
      </c>
      <c r="AB379" s="247">
        <f t="shared" si="331"/>
        <v>1.4029867149854477E-4</v>
      </c>
      <c r="AC379" s="247">
        <f t="shared" ca="1" si="332"/>
        <v>5.6982516029711883E-4</v>
      </c>
      <c r="AD379" s="248">
        <f t="shared" si="333"/>
        <v>1.968371722425658E-8</v>
      </c>
      <c r="AH379">
        <f t="shared" si="334"/>
        <v>-3.0435431474649995E-3</v>
      </c>
      <c r="AI379">
        <f t="shared" si="335"/>
        <v>0.66354997788604386</v>
      </c>
      <c r="AJ379">
        <f t="shared" si="336"/>
        <v>8.4764648687143326E-2</v>
      </c>
      <c r="AK379">
        <f t="shared" si="337"/>
        <v>-0.35623220323199078</v>
      </c>
      <c r="AL379">
        <f t="shared" si="338"/>
        <v>-2.3276434391166974</v>
      </c>
      <c r="AM379">
        <f t="shared" si="339"/>
        <v>-2.319975607527383</v>
      </c>
      <c r="AN379">
        <f t="shared" si="363"/>
        <v>4.4115365882294144</v>
      </c>
      <c r="AO379">
        <f t="shared" si="363"/>
        <v>4.4115377341462256</v>
      </c>
      <c r="AP379">
        <f t="shared" si="363"/>
        <v>4.4115298424385063</v>
      </c>
      <c r="AQ379">
        <f t="shared" si="363"/>
        <v>4.4115841951745649</v>
      </c>
      <c r="AR379">
        <f t="shared" si="363"/>
        <v>4.4112100431814758</v>
      </c>
      <c r="AS379">
        <f t="shared" si="363"/>
        <v>4.4137948270795615</v>
      </c>
      <c r="AT379">
        <f t="shared" si="363"/>
        <v>4.3963563040190321</v>
      </c>
      <c r="AU379">
        <f t="shared" si="341"/>
        <v>4.8795280336856068</v>
      </c>
      <c r="AV379" s="246">
        <f t="shared" si="342"/>
        <v>-1.4886499164258772E-2</v>
      </c>
      <c r="AW379" s="247">
        <f t="shared" si="343"/>
        <v>5.0979616933566514E-4</v>
      </c>
      <c r="AX379" s="248">
        <f t="shared" si="344"/>
        <v>2.5989213426931819E-7</v>
      </c>
      <c r="AY379" s="247">
        <f t="shared" si="345"/>
        <v>-1.0963662349620987E-2</v>
      </c>
      <c r="BA379">
        <f t="shared" si="346"/>
        <v>-3.6949749783712069E-4</v>
      </c>
      <c r="BB379">
        <f t="shared" si="347"/>
        <v>0.96557254143170212</v>
      </c>
      <c r="BC379">
        <f t="shared" si="348"/>
        <v>-0.32676755243224126</v>
      </c>
      <c r="BD379">
        <f t="shared" si="349"/>
        <v>0.16647747624386949</v>
      </c>
      <c r="BE379">
        <f t="shared" si="350"/>
        <v>1.7747212351366328</v>
      </c>
      <c r="BF379">
        <f t="shared" si="351"/>
        <v>1.2279586595176171</v>
      </c>
      <c r="BG379">
        <f t="shared" si="364"/>
        <v>7.8876617654213419</v>
      </c>
      <c r="BH379">
        <f t="shared" si="364"/>
        <v>7.8876617654213508</v>
      </c>
      <c r="BI379">
        <f t="shared" si="364"/>
        <v>7.8876617654197894</v>
      </c>
      <c r="BJ379">
        <f t="shared" si="364"/>
        <v>7.8876617656926458</v>
      </c>
      <c r="BK379">
        <f t="shared" si="364"/>
        <v>7.8876617180281787</v>
      </c>
      <c r="BL379">
        <f t="shared" si="364"/>
        <v>7.8876700433515543</v>
      </c>
      <c r="BM379">
        <f t="shared" si="364"/>
        <v>7.8861832832546197</v>
      </c>
      <c r="BN379">
        <f t="shared" si="353"/>
        <v>7.7177581761638017</v>
      </c>
    </row>
    <row r="380" spans="1:66" ht="12.95" customHeight="1">
      <c r="A380" s="91" t="s">
        <v>173</v>
      </c>
      <c r="B380" s="92" t="s">
        <v>49</v>
      </c>
      <c r="C380" s="93">
        <v>56882.869500000001</v>
      </c>
      <c r="D380" s="93">
        <v>2.0000000000000001E-4</v>
      </c>
      <c r="E380" s="58">
        <f t="shared" si="326"/>
        <v>36288.960230654477</v>
      </c>
      <c r="F380">
        <f t="shared" si="327"/>
        <v>36289</v>
      </c>
      <c r="G380">
        <f t="shared" si="365"/>
        <v>-1.4376702994923107E-2</v>
      </c>
      <c r="H380" s="116"/>
      <c r="I380" s="117"/>
      <c r="J380" s="117"/>
      <c r="K380" s="117">
        <f t="shared" si="366"/>
        <v>-1.4376702994923107E-2</v>
      </c>
      <c r="L380" s="116"/>
      <c r="M380" s="116"/>
      <c r="N380" s="118"/>
      <c r="O380" s="40">
        <f t="shared" ca="1" si="360"/>
        <v>-1.4946528155220226E-2</v>
      </c>
      <c r="P380" s="116"/>
      <c r="Q380" s="293">
        <f t="shared" si="328"/>
        <v>41864.369500000001</v>
      </c>
      <c r="R380" s="8">
        <f t="shared" ca="1" si="367"/>
        <v>3.2470071330763716E-7</v>
      </c>
      <c r="S380" s="116">
        <v>1</v>
      </c>
      <c r="T380" s="167">
        <f t="shared" ca="1" si="368"/>
        <v>3.2470071330763716E-7</v>
      </c>
      <c r="U380" s="116"/>
      <c r="V380" s="116"/>
      <c r="W380" s="25"/>
      <c r="X380" s="252"/>
      <c r="Y380" s="41"/>
      <c r="Z380">
        <f t="shared" si="329"/>
        <v>36289</v>
      </c>
      <c r="AA380" s="246">
        <f t="shared" si="330"/>
        <v>-1.4517001666421652E-2</v>
      </c>
      <c r="AB380" s="247">
        <f t="shared" si="331"/>
        <v>1.4029867149854477E-4</v>
      </c>
      <c r="AC380" s="247">
        <f t="shared" ca="1" si="332"/>
        <v>5.6982516029711883E-4</v>
      </c>
      <c r="AD380" s="248">
        <f t="shared" si="333"/>
        <v>1.968371722425658E-8</v>
      </c>
      <c r="AH380">
        <f t="shared" si="334"/>
        <v>-3.0435431474649995E-3</v>
      </c>
      <c r="AI380">
        <f t="shared" si="335"/>
        <v>0.66354997788604386</v>
      </c>
      <c r="AJ380">
        <f t="shared" si="336"/>
        <v>8.4764648687143326E-2</v>
      </c>
      <c r="AK380">
        <f t="shared" si="337"/>
        <v>-0.35623220323199078</v>
      </c>
      <c r="AL380">
        <f t="shared" si="338"/>
        <v>-2.3276434391166974</v>
      </c>
      <c r="AM380">
        <f t="shared" si="339"/>
        <v>-2.319975607527383</v>
      </c>
      <c r="AN380">
        <f t="shared" si="363"/>
        <v>4.4115365882294144</v>
      </c>
      <c r="AO380">
        <f t="shared" si="363"/>
        <v>4.4115377341462256</v>
      </c>
      <c r="AP380">
        <f t="shared" si="363"/>
        <v>4.4115298424385063</v>
      </c>
      <c r="AQ380">
        <f t="shared" si="363"/>
        <v>4.4115841951745649</v>
      </c>
      <c r="AR380">
        <f t="shared" si="363"/>
        <v>4.4112100431814758</v>
      </c>
      <c r="AS380">
        <f t="shared" si="363"/>
        <v>4.4137948270795615</v>
      </c>
      <c r="AT380">
        <f t="shared" si="363"/>
        <v>4.3963563040190321</v>
      </c>
      <c r="AU380">
        <f t="shared" si="341"/>
        <v>4.8795280336856068</v>
      </c>
      <c r="AV380" s="246">
        <f t="shared" si="342"/>
        <v>-1.4886499164258772E-2</v>
      </c>
      <c r="AW380" s="247">
        <f t="shared" si="343"/>
        <v>5.0979616933566514E-4</v>
      </c>
      <c r="AX380" s="248">
        <f t="shared" si="344"/>
        <v>2.5989213426931819E-7</v>
      </c>
      <c r="AY380" s="247">
        <f t="shared" si="345"/>
        <v>-1.0963662349620987E-2</v>
      </c>
      <c r="BA380">
        <f t="shared" si="346"/>
        <v>-3.6949749783712069E-4</v>
      </c>
      <c r="BB380">
        <f t="shared" si="347"/>
        <v>0.96557254143170212</v>
      </c>
      <c r="BC380">
        <f t="shared" si="348"/>
        <v>-0.32676755243224126</v>
      </c>
      <c r="BD380">
        <f t="shared" si="349"/>
        <v>0.16647747624386949</v>
      </c>
      <c r="BE380">
        <f t="shared" si="350"/>
        <v>1.7747212351366328</v>
      </c>
      <c r="BF380">
        <f t="shared" si="351"/>
        <v>1.2279586595176171</v>
      </c>
      <c r="BG380">
        <f t="shared" si="364"/>
        <v>7.8876617654213419</v>
      </c>
      <c r="BH380">
        <f t="shared" si="364"/>
        <v>7.8876617654213508</v>
      </c>
      <c r="BI380">
        <f t="shared" si="364"/>
        <v>7.8876617654197894</v>
      </c>
      <c r="BJ380">
        <f t="shared" si="364"/>
        <v>7.8876617656926458</v>
      </c>
      <c r="BK380">
        <f t="shared" si="364"/>
        <v>7.8876617180281787</v>
      </c>
      <c r="BL380">
        <f t="shared" si="364"/>
        <v>7.8876700433515543</v>
      </c>
      <c r="BM380">
        <f t="shared" si="364"/>
        <v>7.8861832832546197</v>
      </c>
      <c r="BN380">
        <f t="shared" si="353"/>
        <v>7.7177581761638017</v>
      </c>
    </row>
    <row r="381" spans="1:66" ht="12.95" customHeight="1">
      <c r="A381" s="86" t="s">
        <v>177</v>
      </c>
      <c r="B381" s="74" t="s">
        <v>49</v>
      </c>
      <c r="C381" s="73">
        <v>56897.690999999999</v>
      </c>
      <c r="D381" s="73">
        <v>1E-4</v>
      </c>
      <c r="E381" s="58">
        <f t="shared" si="326"/>
        <v>36329.959989419374</v>
      </c>
      <c r="F381">
        <f t="shared" si="327"/>
        <v>36330</v>
      </c>
      <c r="G381">
        <f t="shared" si="365"/>
        <v>-1.4463909996266011E-2</v>
      </c>
      <c r="H381" s="116"/>
      <c r="I381" s="117"/>
      <c r="J381" s="117"/>
      <c r="K381" s="117">
        <f t="shared" si="366"/>
        <v>-1.4463909996266011E-2</v>
      </c>
      <c r="L381" s="116"/>
      <c r="M381" s="116"/>
      <c r="N381" s="118"/>
      <c r="O381" s="40">
        <f t="shared" ca="1" si="360"/>
        <v>-1.5079665968708175E-2</v>
      </c>
      <c r="P381" s="116"/>
      <c r="Q381" s="293">
        <f t="shared" si="328"/>
        <v>41879.190999999999</v>
      </c>
      <c r="R381" s="8">
        <f t="shared" ca="1" si="367"/>
        <v>3.7915541759819512E-7</v>
      </c>
      <c r="S381" s="116">
        <v>1</v>
      </c>
      <c r="T381" s="167">
        <f t="shared" ca="1" si="368"/>
        <v>3.7915541759819512E-7</v>
      </c>
      <c r="U381" s="116"/>
      <c r="V381" s="116"/>
      <c r="W381" s="25"/>
      <c r="X381" s="252"/>
      <c r="Y381" s="41"/>
      <c r="Z381">
        <f t="shared" si="329"/>
        <v>36330</v>
      </c>
      <c r="AA381" s="246">
        <f t="shared" si="330"/>
        <v>-1.4593533665642779E-2</v>
      </c>
      <c r="AB381" s="247">
        <f t="shared" si="331"/>
        <v>1.2962366937676814E-4</v>
      </c>
      <c r="AC381" s="247">
        <f t="shared" ca="1" si="332"/>
        <v>6.1575597244216407E-4</v>
      </c>
      <c r="AD381" s="248">
        <f t="shared" si="333"/>
        <v>1.6802295662697698E-8</v>
      </c>
      <c r="AH381">
        <f t="shared" si="334"/>
        <v>-3.1046635136031606E-3</v>
      </c>
      <c r="AI381">
        <f t="shared" si="335"/>
        <v>0.66527495697399031</v>
      </c>
      <c r="AJ381">
        <f t="shared" si="336"/>
        <v>7.994978123224801E-2</v>
      </c>
      <c r="AK381">
        <f t="shared" si="337"/>
        <v>-0.35785352530223302</v>
      </c>
      <c r="AL381">
        <f t="shared" si="338"/>
        <v>-2.3228121544018689</v>
      </c>
      <c r="AM381">
        <f t="shared" si="339"/>
        <v>-2.3046441762155903</v>
      </c>
      <c r="AN381">
        <f t="shared" ref="AN381:AT390" si="369">$AU381+$AB$7*SIN(AO381)</f>
        <v>4.4178753400972059</v>
      </c>
      <c r="AO381">
        <f t="shared" si="369"/>
        <v>4.4178762665543072</v>
      </c>
      <c r="AP381">
        <f t="shared" si="369"/>
        <v>4.4178697530146165</v>
      </c>
      <c r="AQ381">
        <f t="shared" si="369"/>
        <v>4.4179155500046798</v>
      </c>
      <c r="AR381">
        <f t="shared" si="369"/>
        <v>4.4175936957712389</v>
      </c>
      <c r="AS381">
        <f t="shared" si="369"/>
        <v>4.4198629204854658</v>
      </c>
      <c r="AT381">
        <f t="shared" si="369"/>
        <v>4.4042096947294027</v>
      </c>
      <c r="AU381">
        <f t="shared" si="341"/>
        <v>4.8867777541889472</v>
      </c>
      <c r="AV381" s="246">
        <f t="shared" si="342"/>
        <v>-1.4994973728477856E-2</v>
      </c>
      <c r="AW381" s="247">
        <f t="shared" si="343"/>
        <v>5.31063732211845E-4</v>
      </c>
      <c r="AX381" s="248">
        <f t="shared" si="344"/>
        <v>2.8202868767077423E-7</v>
      </c>
      <c r="AY381" s="247">
        <f t="shared" si="345"/>
        <v>-1.0957806419827774E-2</v>
      </c>
      <c r="BA381">
        <f t="shared" si="346"/>
        <v>-4.0144006283507723E-4</v>
      </c>
      <c r="BB381">
        <f t="shared" si="347"/>
        <v>0.96328890681407942</v>
      </c>
      <c r="BC381">
        <f t="shared" si="348"/>
        <v>-0.33971952141183009</v>
      </c>
      <c r="BD381">
        <f t="shared" si="349"/>
        <v>0.16598884190539634</v>
      </c>
      <c r="BE381">
        <f t="shared" si="350"/>
        <v>1.7884585587692441</v>
      </c>
      <c r="BF381">
        <f t="shared" si="351"/>
        <v>1.2453312572885682</v>
      </c>
      <c r="BG381">
        <f t="shared" ref="BG381:BM390" si="370">$BN381+$BB$7*SIN(BH381)</f>
        <v>7.9016984171418816</v>
      </c>
      <c r="BH381">
        <f t="shared" si="370"/>
        <v>7.9016984171419189</v>
      </c>
      <c r="BI381">
        <f t="shared" si="370"/>
        <v>7.9016984171372995</v>
      </c>
      <c r="BJ381">
        <f t="shared" si="370"/>
        <v>7.9016984177070384</v>
      </c>
      <c r="BK381">
        <f t="shared" si="370"/>
        <v>7.9016983474449383</v>
      </c>
      <c r="BL381">
        <f t="shared" si="370"/>
        <v>7.9017070116177193</v>
      </c>
      <c r="BM381">
        <f t="shared" si="370"/>
        <v>7.9006264877951873</v>
      </c>
      <c r="BN381">
        <f t="shared" si="353"/>
        <v>7.7318919161916551</v>
      </c>
    </row>
    <row r="382" spans="1:66" ht="12.95" customHeight="1">
      <c r="A382" s="73" t="s">
        <v>178</v>
      </c>
      <c r="B382" s="74" t="s">
        <v>45</v>
      </c>
      <c r="C382" s="73">
        <v>57243.465400000001</v>
      </c>
      <c r="D382" s="73">
        <v>2.0000000000000001E-4</v>
      </c>
      <c r="E382" s="58">
        <f t="shared" si="326"/>
        <v>37286.453393398711</v>
      </c>
      <c r="F382">
        <f t="shared" si="327"/>
        <v>37286.5</v>
      </c>
      <c r="G382">
        <f t="shared" si="365"/>
        <v>-1.684838549408596E-2</v>
      </c>
      <c r="H382" s="116"/>
      <c r="I382" s="117"/>
      <c r="J382" s="117"/>
      <c r="K382" s="117">
        <f t="shared" si="366"/>
        <v>-1.684838549408596E-2</v>
      </c>
      <c r="L382" s="116"/>
      <c r="M382" s="116"/>
      <c r="N382" s="118"/>
      <c r="O382" s="40">
        <f t="shared" ca="1" si="360"/>
        <v>-1.8185673739469735E-2</v>
      </c>
      <c r="P382" s="116"/>
      <c r="Q382" s="293">
        <f t="shared" si="328"/>
        <v>42224.965400000001</v>
      </c>
      <c r="R382" s="8">
        <f t="shared" ca="1" si="367"/>
        <v>1.788339851241615E-6</v>
      </c>
      <c r="S382" s="116">
        <v>1</v>
      </c>
      <c r="T382" s="167">
        <f t="shared" ca="1" si="368"/>
        <v>1.788339851241615E-6</v>
      </c>
      <c r="U382" s="116"/>
      <c r="V382" s="116"/>
      <c r="W382" s="25"/>
      <c r="X382" s="252"/>
      <c r="Y382" s="41"/>
      <c r="Z382">
        <f t="shared" si="329"/>
        <v>37286.5</v>
      </c>
      <c r="AA382" s="246">
        <f t="shared" si="330"/>
        <v>-1.6381313822262215E-2</v>
      </c>
      <c r="AB382" s="247">
        <f t="shared" si="331"/>
        <v>-4.670716718237454E-4</v>
      </c>
      <c r="AC382" s="247">
        <f t="shared" ca="1" si="332"/>
        <v>1.3372882453837748E-3</v>
      </c>
      <c r="AD382" s="248">
        <f t="shared" si="333"/>
        <v>2.1815594662022852E-7</v>
      </c>
      <c r="AH382">
        <f t="shared" si="334"/>
        <v>-4.5358528483741192E-3</v>
      </c>
      <c r="AI382">
        <f t="shared" si="335"/>
        <v>0.71075708681507943</v>
      </c>
      <c r="AJ382">
        <f t="shared" si="336"/>
        <v>-4.0549387175394594E-2</v>
      </c>
      <c r="AK382">
        <f t="shared" si="337"/>
        <v>-0.39552311837906579</v>
      </c>
      <c r="AL382">
        <f t="shared" si="338"/>
        <v>-2.2022164468635652</v>
      </c>
      <c r="AM382">
        <f t="shared" si="339"/>
        <v>-1.9701576898422941</v>
      </c>
      <c r="AN382">
        <f t="shared" si="369"/>
        <v>4.5708110874483863</v>
      </c>
      <c r="AO382">
        <f t="shared" si="369"/>
        <v>4.5708110505248216</v>
      </c>
      <c r="AP382">
        <f t="shared" si="369"/>
        <v>4.5708115845535531</v>
      </c>
      <c r="AQ382">
        <f t="shared" si="369"/>
        <v>4.57080386104428</v>
      </c>
      <c r="AR382">
        <f t="shared" si="369"/>
        <v>4.5709156047892803</v>
      </c>
      <c r="AS382">
        <f t="shared" si="369"/>
        <v>4.5693073414561303</v>
      </c>
      <c r="AT382">
        <f t="shared" si="369"/>
        <v>4.5945366109461325</v>
      </c>
      <c r="AU382">
        <f t="shared" si="341"/>
        <v>5.0559084288583369</v>
      </c>
      <c r="AV382" s="246">
        <f t="shared" si="342"/>
        <v>-1.7474596955113528E-2</v>
      </c>
      <c r="AW382" s="247">
        <f t="shared" si="343"/>
        <v>6.2621146102756833E-4</v>
      </c>
      <c r="AX382" s="248">
        <f t="shared" si="344"/>
        <v>3.9214079392228175E-7</v>
      </c>
      <c r="AY382" s="247">
        <f t="shared" si="345"/>
        <v>-1.1219249512860527E-2</v>
      </c>
      <c r="BA382">
        <f t="shared" si="346"/>
        <v>-1.0932831328513135E-3</v>
      </c>
      <c r="BB382">
        <f t="shared" si="347"/>
        <v>0.91535742132268128</v>
      </c>
      <c r="BC382">
        <f t="shared" si="348"/>
        <v>-0.60528923440368543</v>
      </c>
      <c r="BD382">
        <f t="shared" si="349"/>
        <v>0.14743009826644599</v>
      </c>
      <c r="BE382">
        <f t="shared" si="350"/>
        <v>2.0919690661496193</v>
      </c>
      <c r="BF382">
        <f t="shared" si="351"/>
        <v>1.7272089055866386</v>
      </c>
      <c r="BG382">
        <f t="shared" si="370"/>
        <v>8.2203401838905688</v>
      </c>
      <c r="BH382">
        <f t="shared" si="370"/>
        <v>8.2203401770479854</v>
      </c>
      <c r="BI382">
        <f t="shared" si="370"/>
        <v>8.2203402894110695</v>
      </c>
      <c r="BJ382">
        <f t="shared" si="370"/>
        <v>8.2203384442757397</v>
      </c>
      <c r="BK382">
        <f t="shared" si="370"/>
        <v>8.2203687424666434</v>
      </c>
      <c r="BL382">
        <f t="shared" si="370"/>
        <v>8.2198709253166147</v>
      </c>
      <c r="BM382">
        <f t="shared" si="370"/>
        <v>8.2279701524624382</v>
      </c>
      <c r="BN382">
        <f t="shared" si="353"/>
        <v>8.0616217292804837</v>
      </c>
    </row>
    <row r="383" spans="1:66" ht="12.95" customHeight="1">
      <c r="A383" s="73" t="s">
        <v>178</v>
      </c>
      <c r="B383" s="74" t="s">
        <v>49</v>
      </c>
      <c r="C383" s="73">
        <v>57243.536399999997</v>
      </c>
      <c r="D383" s="73">
        <v>2.0000000000000001E-4</v>
      </c>
      <c r="E383" s="58">
        <f t="shared" si="326"/>
        <v>37286.64979611586</v>
      </c>
      <c r="F383">
        <f t="shared" si="327"/>
        <v>37286.5</v>
      </c>
      <c r="G383"/>
      <c r="H383" s="116"/>
      <c r="I383" s="117"/>
      <c r="J383" s="117"/>
      <c r="K383" s="117"/>
      <c r="L383" s="116"/>
      <c r="M383" s="116"/>
      <c r="N383" s="118"/>
      <c r="O383" s="40">
        <f t="shared" ca="1" si="360"/>
        <v>-1.8185673739469735E-2</v>
      </c>
      <c r="P383" s="116"/>
      <c r="Q383" s="293">
        <f t="shared" si="328"/>
        <v>42225.036399999997</v>
      </c>
      <c r="R383" s="8">
        <f ca="1">+(O383-U383)^2</f>
        <v>5.2326832701567825E-3</v>
      </c>
      <c r="S383" s="116"/>
      <c r="T383" s="167">
        <f t="shared" ca="1" si="368"/>
        <v>0</v>
      </c>
      <c r="U383" s="58">
        <f>+C383-(C$7+F383*C$8)</f>
        <v>5.415161450218875E-2</v>
      </c>
      <c r="V383" s="116"/>
      <c r="W383" s="25"/>
      <c r="X383" s="252"/>
      <c r="Y383" s="41"/>
      <c r="Z383">
        <f t="shared" si="329"/>
        <v>37286.5</v>
      </c>
      <c r="AA383" s="246">
        <f t="shared" si="330"/>
        <v>-1.6381313822262215E-2</v>
      </c>
      <c r="AB383" s="247">
        <f t="shared" si="331"/>
        <v>1.6381313822262215E-2</v>
      </c>
      <c r="AC383" s="247">
        <f t="shared" ca="1" si="332"/>
        <v>1.8185673739469735E-2</v>
      </c>
      <c r="AD383" s="248">
        <f t="shared" si="333"/>
        <v>0</v>
      </c>
      <c r="AH383">
        <f t="shared" si="334"/>
        <v>-4.5358528483741192E-3</v>
      </c>
      <c r="AI383">
        <f t="shared" si="335"/>
        <v>0.71075708681507943</v>
      </c>
      <c r="AJ383">
        <f t="shared" si="336"/>
        <v>-4.0549387175394594E-2</v>
      </c>
      <c r="AK383">
        <f t="shared" si="337"/>
        <v>-0.39552311837906579</v>
      </c>
      <c r="AL383">
        <f t="shared" si="338"/>
        <v>-2.2022164468635652</v>
      </c>
      <c r="AM383">
        <f t="shared" si="339"/>
        <v>-1.9701576898422941</v>
      </c>
      <c r="AN383">
        <f t="shared" si="369"/>
        <v>4.5708110874483863</v>
      </c>
      <c r="AO383">
        <f t="shared" si="369"/>
        <v>4.5708110505248216</v>
      </c>
      <c r="AP383">
        <f t="shared" si="369"/>
        <v>4.5708115845535531</v>
      </c>
      <c r="AQ383">
        <f t="shared" si="369"/>
        <v>4.57080386104428</v>
      </c>
      <c r="AR383">
        <f t="shared" si="369"/>
        <v>4.5709156047892803</v>
      </c>
      <c r="AS383">
        <f t="shared" si="369"/>
        <v>4.5693073414561303</v>
      </c>
      <c r="AT383">
        <f t="shared" si="369"/>
        <v>4.5945366109461325</v>
      </c>
      <c r="AU383">
        <f t="shared" si="341"/>
        <v>5.0559084288583369</v>
      </c>
      <c r="AV383" s="246">
        <f t="shared" si="342"/>
        <v>-1.7474596955113528E-2</v>
      </c>
      <c r="AW383" s="247">
        <f t="shared" si="343"/>
        <v>-9999</v>
      </c>
      <c r="AX383" s="248">
        <f t="shared" si="344"/>
        <v>0</v>
      </c>
      <c r="AY383" s="247">
        <f t="shared" si="345"/>
        <v>-9999</v>
      </c>
      <c r="BA383">
        <f t="shared" si="346"/>
        <v>-1.0932831328513135E-3</v>
      </c>
      <c r="BB383">
        <f t="shared" si="347"/>
        <v>0.91535742132268128</v>
      </c>
      <c r="BC383">
        <f t="shared" si="348"/>
        <v>-0.60528923440368543</v>
      </c>
      <c r="BD383">
        <f t="shared" si="349"/>
        <v>0.14743009826644599</v>
      </c>
      <c r="BE383">
        <f t="shared" si="350"/>
        <v>2.0919690661496193</v>
      </c>
      <c r="BF383">
        <f t="shared" si="351"/>
        <v>1.7272089055866386</v>
      </c>
      <c r="BG383">
        <f t="shared" si="370"/>
        <v>8.2203401838905688</v>
      </c>
      <c r="BH383">
        <f t="shared" si="370"/>
        <v>8.2203401770479854</v>
      </c>
      <c r="BI383">
        <f t="shared" si="370"/>
        <v>8.2203402894110695</v>
      </c>
      <c r="BJ383">
        <f t="shared" si="370"/>
        <v>8.2203384442757397</v>
      </c>
      <c r="BK383">
        <f t="shared" si="370"/>
        <v>8.2203687424666434</v>
      </c>
      <c r="BL383">
        <f t="shared" si="370"/>
        <v>8.2198709253166147</v>
      </c>
      <c r="BM383">
        <f t="shared" si="370"/>
        <v>8.2279701524624382</v>
      </c>
      <c r="BN383">
        <f t="shared" si="353"/>
        <v>8.0616217292804837</v>
      </c>
    </row>
    <row r="384" spans="1:66" ht="12.95" customHeight="1">
      <c r="A384" s="73" t="s">
        <v>178</v>
      </c>
      <c r="B384" s="74" t="s">
        <v>45</v>
      </c>
      <c r="C384" s="73">
        <v>57246.357199999999</v>
      </c>
      <c r="D384" s="73">
        <v>2.0000000000000001E-4</v>
      </c>
      <c r="E384" s="58">
        <f t="shared" si="326"/>
        <v>37294.452793081357</v>
      </c>
      <c r="F384">
        <f t="shared" si="327"/>
        <v>37294.5</v>
      </c>
      <c r="G384">
        <f t="shared" ref="G384:G415" si="371">+C384-(C$7+F384*C$8)</f>
        <v>-1.7065401501895394E-2</v>
      </c>
      <c r="H384" s="116"/>
      <c r="I384" s="117"/>
      <c r="J384" s="117"/>
      <c r="K384" s="117">
        <f t="shared" ref="K384:K407" si="372">G384</f>
        <v>-1.7065401501895394E-2</v>
      </c>
      <c r="L384" s="116"/>
      <c r="M384" s="116"/>
      <c r="N384" s="118"/>
      <c r="O384" s="40">
        <f t="shared" ca="1" si="360"/>
        <v>-1.82116518494186E-2</v>
      </c>
      <c r="P384" s="116"/>
      <c r="Q384" s="293">
        <f t="shared" si="328"/>
        <v>42227.857199999999</v>
      </c>
      <c r="R384" s="8">
        <f t="shared" ref="R384:R415" ca="1" si="373">+(O384-G384)^2</f>
        <v>1.3138898591970707E-6</v>
      </c>
      <c r="S384" s="116">
        <v>1</v>
      </c>
      <c r="T384" s="167">
        <f t="shared" ca="1" si="368"/>
        <v>1.3138898591970707E-6</v>
      </c>
      <c r="U384" s="116"/>
      <c r="V384" s="116"/>
      <c r="W384" s="25"/>
      <c r="X384" s="252"/>
      <c r="Y384" s="41"/>
      <c r="Z384">
        <f t="shared" si="329"/>
        <v>37294.5</v>
      </c>
      <c r="AA384" s="246">
        <f t="shared" si="330"/>
        <v>-1.6396242324824443E-2</v>
      </c>
      <c r="AB384" s="247">
        <f t="shared" si="331"/>
        <v>-6.6915917707095068E-4</v>
      </c>
      <c r="AC384" s="247">
        <f t="shared" ca="1" si="332"/>
        <v>1.1462503475232061E-3</v>
      </c>
      <c r="AD384" s="248">
        <f t="shared" si="333"/>
        <v>4.4777400425827195E-7</v>
      </c>
      <c r="AH384">
        <f t="shared" si="334"/>
        <v>-4.5478227547401549E-3</v>
      </c>
      <c r="AI384">
        <f t="shared" si="335"/>
        <v>0.71118419620677975</v>
      </c>
      <c r="AJ384">
        <f t="shared" si="336"/>
        <v>-4.1627909200640655E-2</v>
      </c>
      <c r="AK384">
        <f t="shared" si="337"/>
        <v>-0.39583510642599157</v>
      </c>
      <c r="AL384">
        <f t="shared" si="338"/>
        <v>-2.2011370132092702</v>
      </c>
      <c r="AM384">
        <f t="shared" si="339"/>
        <v>-1.9675258488949459</v>
      </c>
      <c r="AN384">
        <f t="shared" si="369"/>
        <v>4.5721345831622244</v>
      </c>
      <c r="AO384">
        <f t="shared" si="369"/>
        <v>4.5721345475340485</v>
      </c>
      <c r="AP384">
        <f t="shared" si="369"/>
        <v>4.5721350676575803</v>
      </c>
      <c r="AQ384">
        <f t="shared" si="369"/>
        <v>4.5721274747425564</v>
      </c>
      <c r="AR384">
        <f t="shared" si="369"/>
        <v>4.5722383588925668</v>
      </c>
      <c r="AS384">
        <f t="shared" si="369"/>
        <v>4.5706276058211852</v>
      </c>
      <c r="AT384">
        <f t="shared" si="369"/>
        <v>4.5961851050684874</v>
      </c>
      <c r="AU384">
        <f t="shared" si="341"/>
        <v>5.0573230084687451</v>
      </c>
      <c r="AV384" s="246">
        <f t="shared" si="342"/>
        <v>-1.7494804829673964E-2</v>
      </c>
      <c r="AW384" s="247">
        <f t="shared" si="343"/>
        <v>4.2940332777856999E-4</v>
      </c>
      <c r="AX384" s="248">
        <f t="shared" si="344"/>
        <v>1.8438721790731002E-7</v>
      </c>
      <c r="AY384" s="247">
        <f t="shared" si="345"/>
        <v>-1.1419016242305718E-2</v>
      </c>
      <c r="BA384">
        <f t="shared" si="346"/>
        <v>-1.0985625048495198E-3</v>
      </c>
      <c r="BB384">
        <f t="shared" si="347"/>
        <v>0.91500181895408383</v>
      </c>
      <c r="BC384">
        <f t="shared" si="348"/>
        <v>-0.6072087732506839</v>
      </c>
      <c r="BD384">
        <f t="shared" si="349"/>
        <v>0.14722536880200252</v>
      </c>
      <c r="BE384">
        <f t="shared" si="350"/>
        <v>2.0943827474533783</v>
      </c>
      <c r="BF384">
        <f t="shared" si="351"/>
        <v>1.7320260979536279</v>
      </c>
      <c r="BG384">
        <f t="shared" si="370"/>
        <v>8.2229391797529985</v>
      </c>
      <c r="BH384">
        <f t="shared" si="370"/>
        <v>8.2229391726157868</v>
      </c>
      <c r="BI384">
        <f t="shared" si="370"/>
        <v>8.2229392890288491</v>
      </c>
      <c r="BJ384">
        <f t="shared" si="370"/>
        <v>8.22293739024364</v>
      </c>
      <c r="BK384">
        <f t="shared" si="370"/>
        <v>8.2229683597038772</v>
      </c>
      <c r="BL384">
        <f t="shared" si="370"/>
        <v>8.2224629332482646</v>
      </c>
      <c r="BM384">
        <f t="shared" si="370"/>
        <v>8.2306306737638444</v>
      </c>
      <c r="BN384">
        <f t="shared" si="353"/>
        <v>8.0643795322127474</v>
      </c>
    </row>
    <row r="385" spans="1:66" ht="12.95" customHeight="1">
      <c r="A385" s="91" t="s">
        <v>179</v>
      </c>
      <c r="B385" s="92" t="s">
        <v>49</v>
      </c>
      <c r="C385" s="93">
        <v>57246.898399999998</v>
      </c>
      <c r="D385" s="93">
        <v>2.0000000000000001E-4</v>
      </c>
      <c r="E385" s="58">
        <f t="shared" si="326"/>
        <v>37295.949879708452</v>
      </c>
      <c r="F385">
        <f t="shared" si="327"/>
        <v>37296</v>
      </c>
      <c r="G385">
        <f t="shared" si="371"/>
        <v>-1.8118592000973877E-2</v>
      </c>
      <c r="H385" s="116"/>
      <c r="I385" s="117"/>
      <c r="J385" s="117"/>
      <c r="K385" s="117">
        <f t="shared" si="372"/>
        <v>-1.8118592000973877E-2</v>
      </c>
      <c r="L385" s="116"/>
      <c r="M385" s="116"/>
      <c r="N385" s="118"/>
      <c r="O385" s="40">
        <f t="shared" ca="1" si="360"/>
        <v>-1.8216522745034006E-2</v>
      </c>
      <c r="P385" s="116"/>
      <c r="Q385" s="293">
        <f t="shared" si="328"/>
        <v>42228.398399999998</v>
      </c>
      <c r="R385" s="8">
        <f t="shared" ca="1" si="373"/>
        <v>9.5904306321704968E-9</v>
      </c>
      <c r="S385" s="116">
        <v>1</v>
      </c>
      <c r="T385" s="167">
        <f t="shared" ca="1" si="368"/>
        <v>9.5904306321704968E-9</v>
      </c>
      <c r="U385" s="116"/>
      <c r="V385" s="116"/>
      <c r="W385" s="25"/>
      <c r="X385" s="252"/>
      <c r="Y385" s="41"/>
      <c r="Z385">
        <f t="shared" si="329"/>
        <v>37296</v>
      </c>
      <c r="AA385" s="246">
        <f t="shared" si="330"/>
        <v>-1.6399041289293259E-2</v>
      </c>
      <c r="AB385" s="247">
        <f t="shared" si="331"/>
        <v>-1.7195507116806175E-3</v>
      </c>
      <c r="AC385" s="247">
        <f t="shared" ca="1" si="332"/>
        <v>9.7930744060129027E-5</v>
      </c>
      <c r="AD385" s="248">
        <f t="shared" si="333"/>
        <v>2.9568546500413179E-6</v>
      </c>
      <c r="AH385">
        <f t="shared" si="334"/>
        <v>-4.5500670265010597E-3</v>
      </c>
      <c r="AI385">
        <f t="shared" si="335"/>
        <v>0.71126437389169839</v>
      </c>
      <c r="AJ385">
        <f t="shared" si="336"/>
        <v>-4.1830271061742717E-2</v>
      </c>
      <c r="AK385">
        <f t="shared" si="337"/>
        <v>-0.39589359456279033</v>
      </c>
      <c r="AL385">
        <f t="shared" si="338"/>
        <v>-2.2009344749293156</v>
      </c>
      <c r="AM385">
        <f t="shared" si="339"/>
        <v>-1.9670326491852121</v>
      </c>
      <c r="AN385">
        <f t="shared" si="369"/>
        <v>4.5723828271638682</v>
      </c>
      <c r="AO385">
        <f t="shared" si="369"/>
        <v>4.5723827917762279</v>
      </c>
      <c r="AP385">
        <f t="shared" si="369"/>
        <v>4.5723833092982584</v>
      </c>
      <c r="AQ385">
        <f t="shared" si="369"/>
        <v>4.5723757410527535</v>
      </c>
      <c r="AR385">
        <f t="shared" si="369"/>
        <v>4.5724864596423886</v>
      </c>
      <c r="AS385">
        <f t="shared" si="369"/>
        <v>4.5708752968041733</v>
      </c>
      <c r="AT385">
        <f t="shared" si="369"/>
        <v>4.59649430045895</v>
      </c>
      <c r="AU385">
        <f t="shared" si="341"/>
        <v>5.0575882421456964</v>
      </c>
      <c r="AV385" s="246">
        <f t="shared" si="342"/>
        <v>-1.7498592623312201E-2</v>
      </c>
      <c r="AW385" s="247">
        <f t="shared" si="343"/>
        <v>-6.1999937766167579E-4</v>
      </c>
      <c r="AX385" s="248">
        <f t="shared" si="344"/>
        <v>3.8439922830086529E-7</v>
      </c>
      <c r="AY385" s="247">
        <f t="shared" si="345"/>
        <v>-1.2468973640453877E-2</v>
      </c>
      <c r="BA385">
        <f t="shared" si="346"/>
        <v>-1.0995513340189406E-3</v>
      </c>
      <c r="BB385">
        <f t="shared" si="347"/>
        <v>0.91493522929343529</v>
      </c>
      <c r="BC385">
        <f t="shared" si="348"/>
        <v>-0.60756812753480816</v>
      </c>
      <c r="BD385">
        <f t="shared" si="349"/>
        <v>0.14718690425659334</v>
      </c>
      <c r="BE385">
        <f t="shared" si="350"/>
        <v>2.0948351039996678</v>
      </c>
      <c r="BF385">
        <f t="shared" si="351"/>
        <v>1.732931146251341</v>
      </c>
      <c r="BG385">
        <f t="shared" si="370"/>
        <v>8.2234263791065842</v>
      </c>
      <c r="BH385">
        <f t="shared" si="370"/>
        <v>8.2234263719130318</v>
      </c>
      <c r="BI385">
        <f t="shared" si="370"/>
        <v>8.2234264890974202</v>
      </c>
      <c r="BJ385">
        <f t="shared" si="370"/>
        <v>8.2234245801363812</v>
      </c>
      <c r="BK385">
        <f t="shared" si="370"/>
        <v>8.2234556763853544</v>
      </c>
      <c r="BL385">
        <f t="shared" si="370"/>
        <v>8.2229488189409512</v>
      </c>
      <c r="BM385">
        <f t="shared" si="370"/>
        <v>8.2311293807200574</v>
      </c>
      <c r="BN385">
        <f t="shared" si="353"/>
        <v>8.0648966202625463</v>
      </c>
    </row>
    <row r="386" spans="1:66" ht="12.95" customHeight="1">
      <c r="A386" s="98" t="s">
        <v>180</v>
      </c>
      <c r="B386" s="99" t="s">
        <v>49</v>
      </c>
      <c r="C386" s="98">
        <v>57272.202400000002</v>
      </c>
      <c r="D386" s="98" t="s">
        <v>181</v>
      </c>
      <c r="E386" s="58">
        <f t="shared" si="326"/>
        <v>37365.946701608213</v>
      </c>
      <c r="F386">
        <f t="shared" si="327"/>
        <v>37366</v>
      </c>
      <c r="G386">
        <f t="shared" si="371"/>
        <v>-1.926748199184658E-2</v>
      </c>
      <c r="H386" s="116"/>
      <c r="I386" s="117"/>
      <c r="J386" s="117"/>
      <c r="K386" s="117">
        <f t="shared" si="372"/>
        <v>-1.926748199184658E-2</v>
      </c>
      <c r="L386" s="116"/>
      <c r="M386" s="116"/>
      <c r="N386" s="118"/>
      <c r="O386" s="40">
        <f t="shared" ca="1" si="360"/>
        <v>-1.8443831207086606E-2</v>
      </c>
      <c r="P386" s="116"/>
      <c r="Q386" s="293">
        <f t="shared" si="328"/>
        <v>42253.702400000002</v>
      </c>
      <c r="R386" s="8">
        <f t="shared" ca="1" si="373"/>
        <v>6.7840061523572169E-7</v>
      </c>
      <c r="S386" s="116">
        <v>1</v>
      </c>
      <c r="T386" s="167">
        <f t="shared" ca="1" si="368"/>
        <v>6.7840061523572169E-7</v>
      </c>
      <c r="U386" s="116"/>
      <c r="V386" s="116"/>
      <c r="W386" s="25"/>
      <c r="X386" s="252"/>
      <c r="Y386" s="41"/>
      <c r="Z386">
        <f t="shared" si="329"/>
        <v>37366</v>
      </c>
      <c r="AA386" s="246">
        <f t="shared" si="330"/>
        <v>-1.6529611311444932E-2</v>
      </c>
      <c r="AB386" s="247">
        <f t="shared" si="331"/>
        <v>-2.7378706804016481E-3</v>
      </c>
      <c r="AC386" s="247">
        <f t="shared" ca="1" si="332"/>
        <v>-8.2365078475997444E-4</v>
      </c>
      <c r="AD386" s="248">
        <f t="shared" si="333"/>
        <v>7.4959358626029836E-6</v>
      </c>
      <c r="AH386">
        <f t="shared" si="334"/>
        <v>-4.6547668706889856E-3</v>
      </c>
      <c r="AI386">
        <f t="shared" si="335"/>
        <v>0.71503951827712631</v>
      </c>
      <c r="AJ386">
        <f t="shared" si="336"/>
        <v>-5.1322888771902241E-2</v>
      </c>
      <c r="AK386">
        <f t="shared" si="337"/>
        <v>-0.39861952267327272</v>
      </c>
      <c r="AL386">
        <f t="shared" si="338"/>
        <v>-2.1914315079083337</v>
      </c>
      <c r="AM386">
        <f t="shared" si="339"/>
        <v>-1.9441107061835194</v>
      </c>
      <c r="AN386">
        <f t="shared" si="369"/>
        <v>4.5839988565346204</v>
      </c>
      <c r="AO386">
        <f t="shared" si="369"/>
        <v>4.5839988314582909</v>
      </c>
      <c r="AP386">
        <f t="shared" si="369"/>
        <v>4.5839992311550875</v>
      </c>
      <c r="AQ386">
        <f t="shared" si="369"/>
        <v>4.5839928604525859</v>
      </c>
      <c r="AR386">
        <f t="shared" si="369"/>
        <v>4.5840944395031196</v>
      </c>
      <c r="AS386">
        <f t="shared" si="369"/>
        <v>4.5824842015212468</v>
      </c>
      <c r="AT386">
        <f t="shared" si="369"/>
        <v>4.610959443506693</v>
      </c>
      <c r="AU386">
        <f t="shared" si="341"/>
        <v>5.0699658137367649</v>
      </c>
      <c r="AV386" s="246">
        <f t="shared" si="342"/>
        <v>-1.767493524436637E-2</v>
      </c>
      <c r="AW386" s="247">
        <f t="shared" si="343"/>
        <v>-1.5925467474802099E-3</v>
      </c>
      <c r="AX386" s="248">
        <f t="shared" si="344"/>
        <v>2.5362051429097953E-6</v>
      </c>
      <c r="AY386" s="247">
        <f t="shared" si="345"/>
        <v>-1.3467391188236155E-2</v>
      </c>
      <c r="BA386">
        <f t="shared" si="346"/>
        <v>-1.1453239329214391E-3</v>
      </c>
      <c r="BB386">
        <f t="shared" si="347"/>
        <v>0.91185786669217861</v>
      </c>
      <c r="BC386">
        <f t="shared" si="348"/>
        <v>-0.62414169310237333</v>
      </c>
      <c r="BD386">
        <f t="shared" si="349"/>
        <v>0.14536493502886538</v>
      </c>
      <c r="BE386">
        <f t="shared" si="350"/>
        <v>2.1158723951194176</v>
      </c>
      <c r="BF386">
        <f t="shared" si="351"/>
        <v>1.7758211996349851</v>
      </c>
      <c r="BG386">
        <f t="shared" si="370"/>
        <v>8.24612316482823</v>
      </c>
      <c r="BH386">
        <f t="shared" si="370"/>
        <v>8.2461231545888065</v>
      </c>
      <c r="BI386">
        <f t="shared" si="370"/>
        <v>8.2461233121944915</v>
      </c>
      <c r="BJ386">
        <f t="shared" si="370"/>
        <v>8.2461208863136903</v>
      </c>
      <c r="BK386">
        <f t="shared" si="370"/>
        <v>8.2461582241120297</v>
      </c>
      <c r="BL386">
        <f t="shared" si="370"/>
        <v>8.2455831677757221</v>
      </c>
      <c r="BM386">
        <f t="shared" si="370"/>
        <v>8.2543530223641408</v>
      </c>
      <c r="BN386">
        <f t="shared" si="353"/>
        <v>8.0890273959198584</v>
      </c>
    </row>
    <row r="387" spans="1:66" ht="12.95" customHeight="1">
      <c r="A387" s="100" t="s">
        <v>179</v>
      </c>
      <c r="B387" s="101" t="s">
        <v>45</v>
      </c>
      <c r="C387" s="102">
        <v>57279.614999999998</v>
      </c>
      <c r="D387" s="102">
        <v>2.0000000000000001E-4</v>
      </c>
      <c r="E387" s="58">
        <f t="shared" si="326"/>
        <v>37386.451698526245</v>
      </c>
      <c r="F387">
        <f t="shared" si="327"/>
        <v>37386.5</v>
      </c>
      <c r="G387">
        <f t="shared" si="371"/>
        <v>-1.7461085495597217E-2</v>
      </c>
      <c r="H387" s="116"/>
      <c r="I387" s="117"/>
      <c r="J387" s="117"/>
      <c r="K387" s="117">
        <f t="shared" si="372"/>
        <v>-1.7461085495597217E-2</v>
      </c>
      <c r="L387" s="116"/>
      <c r="M387" s="116"/>
      <c r="N387" s="118"/>
      <c r="O387" s="40">
        <f t="shared" ref="O387:O418" ca="1" si="374">+C$11+C$12*F387</f>
        <v>-1.851040011383058E-2</v>
      </c>
      <c r="P387" s="116"/>
      <c r="Q387" s="293">
        <f t="shared" si="328"/>
        <v>42261.114999999998</v>
      </c>
      <c r="R387" s="8">
        <f t="shared" ca="1" si="373"/>
        <v>1.1010611680382282E-6</v>
      </c>
      <c r="S387" s="116">
        <v>1</v>
      </c>
      <c r="T387" s="167">
        <f t="shared" ca="1" si="368"/>
        <v>1.1010611680382282E-6</v>
      </c>
      <c r="U387" s="116"/>
      <c r="V387" s="116"/>
      <c r="W387" s="25"/>
      <c r="X387" s="252"/>
      <c r="Y387" s="41"/>
      <c r="Z387">
        <f t="shared" si="329"/>
        <v>37386.5</v>
      </c>
      <c r="AA387" s="246">
        <f t="shared" si="330"/>
        <v>-1.6567830573884858E-2</v>
      </c>
      <c r="AB387" s="247">
        <f t="shared" si="331"/>
        <v>-8.9325492171235879E-4</v>
      </c>
      <c r="AC387" s="247">
        <f t="shared" ca="1" si="332"/>
        <v>1.0493146182333629E-3</v>
      </c>
      <c r="AD387" s="248">
        <f t="shared" si="333"/>
        <v>7.9790435516335225E-7</v>
      </c>
      <c r="AH387">
        <f t="shared" si="334"/>
        <v>-4.6854156054856296E-3</v>
      </c>
      <c r="AI387">
        <f t="shared" si="335"/>
        <v>0.71615763666101051</v>
      </c>
      <c r="AJ387">
        <f t="shared" si="336"/>
        <v>-5.4121164169620775E-2</v>
      </c>
      <c r="AK387">
        <f t="shared" si="337"/>
        <v>-0.39941646532677783</v>
      </c>
      <c r="AL387">
        <f t="shared" si="338"/>
        <v>-2.1886293343997236</v>
      </c>
      <c r="AM387">
        <f t="shared" si="339"/>
        <v>-1.9374323056659155</v>
      </c>
      <c r="AN387">
        <f t="shared" si="369"/>
        <v>4.5874123885306703</v>
      </c>
      <c r="AO387">
        <f t="shared" si="369"/>
        <v>4.5874123661082606</v>
      </c>
      <c r="AP387">
        <f t="shared" si="369"/>
        <v>4.5874127332123411</v>
      </c>
      <c r="AQ387">
        <f t="shared" si="369"/>
        <v>4.5874067230472875</v>
      </c>
      <c r="AR387">
        <f t="shared" si="369"/>
        <v>4.5875051566456726</v>
      </c>
      <c r="AS387">
        <f t="shared" si="369"/>
        <v>4.5859026214663352</v>
      </c>
      <c r="AT387">
        <f t="shared" si="369"/>
        <v>4.6152089910428593</v>
      </c>
      <c r="AU387">
        <f t="shared" si="341"/>
        <v>5.0735906739884351</v>
      </c>
      <c r="AV387" s="246">
        <f t="shared" si="342"/>
        <v>-1.7726419942068847E-2</v>
      </c>
      <c r="AW387" s="247">
        <f t="shared" si="343"/>
        <v>2.6533444647162951E-4</v>
      </c>
      <c r="AX387" s="248">
        <f t="shared" si="344"/>
        <v>7.0402368484406028E-8</v>
      </c>
      <c r="AY387" s="247">
        <f t="shared" si="345"/>
        <v>-1.1617080521927598E-2</v>
      </c>
      <c r="BA387">
        <f t="shared" si="346"/>
        <v>-1.1585893681839896E-3</v>
      </c>
      <c r="BB387">
        <f t="shared" si="347"/>
        <v>0.9109678265375265</v>
      </c>
      <c r="BC387">
        <f t="shared" si="348"/>
        <v>-0.6289226741363505</v>
      </c>
      <c r="BD387">
        <f t="shared" si="349"/>
        <v>0.14482151804392893</v>
      </c>
      <c r="BE387">
        <f t="shared" si="350"/>
        <v>2.1220066398733364</v>
      </c>
      <c r="BF387">
        <f t="shared" si="351"/>
        <v>1.7886304256519454</v>
      </c>
      <c r="BG387">
        <f t="shared" si="370"/>
        <v>8.2527556776515549</v>
      </c>
      <c r="BH387">
        <f t="shared" si="370"/>
        <v>8.2527556663519732</v>
      </c>
      <c r="BI387">
        <f t="shared" si="370"/>
        <v>8.2527558375341101</v>
      </c>
      <c r="BJ387">
        <f t="shared" si="370"/>
        <v>8.2527532442162226</v>
      </c>
      <c r="BK387">
        <f t="shared" si="370"/>
        <v>8.2527925298854239</v>
      </c>
      <c r="BL387">
        <f t="shared" si="370"/>
        <v>8.2521970058103449</v>
      </c>
      <c r="BM387">
        <f t="shared" si="370"/>
        <v>8.261135982934583</v>
      </c>
      <c r="BN387">
        <f t="shared" si="353"/>
        <v>8.0960942659337842</v>
      </c>
    </row>
    <row r="388" spans="1:66" ht="12.95" customHeight="1">
      <c r="A388" s="100" t="s">
        <v>179</v>
      </c>
      <c r="B388" s="101" t="s">
        <v>49</v>
      </c>
      <c r="C388" s="102">
        <v>57279.793599999997</v>
      </c>
      <c r="D388" s="102">
        <v>2.0000000000000001E-4</v>
      </c>
      <c r="E388" s="58">
        <f t="shared" si="326"/>
        <v>37386.945748178128</v>
      </c>
      <c r="F388">
        <f t="shared" si="327"/>
        <v>37387</v>
      </c>
      <c r="G388">
        <f t="shared" si="371"/>
        <v>-1.9612149000749923E-2</v>
      </c>
      <c r="H388" s="116"/>
      <c r="I388" s="117"/>
      <c r="J388" s="117"/>
      <c r="K388" s="117">
        <f t="shared" si="372"/>
        <v>-1.9612149000749923E-2</v>
      </c>
      <c r="L388" s="116"/>
      <c r="M388" s="116"/>
      <c r="N388" s="118"/>
      <c r="O388" s="40">
        <f t="shared" ca="1" si="374"/>
        <v>-1.8512023745702391E-2</v>
      </c>
      <c r="P388" s="116"/>
      <c r="Q388" s="293">
        <f t="shared" si="328"/>
        <v>42261.293599999997</v>
      </c>
      <c r="R388" s="8">
        <f t="shared" ca="1" si="373"/>
        <v>1.2102755767933976E-6</v>
      </c>
      <c r="S388" s="116">
        <v>1</v>
      </c>
      <c r="T388" s="167">
        <f t="shared" ca="1" si="368"/>
        <v>1.2102755767933976E-6</v>
      </c>
      <c r="U388" s="116"/>
      <c r="V388" s="116"/>
      <c r="W388" s="25"/>
      <c r="X388" s="252"/>
      <c r="Y388" s="41"/>
      <c r="Z388">
        <f t="shared" si="329"/>
        <v>37387</v>
      </c>
      <c r="AA388" s="246">
        <f t="shared" si="330"/>
        <v>-1.6568762636181615E-2</v>
      </c>
      <c r="AB388" s="247">
        <f t="shared" si="331"/>
        <v>-3.0433863645683082E-3</v>
      </c>
      <c r="AC388" s="247">
        <f t="shared" ca="1" si="332"/>
        <v>-1.1001252550475321E-3</v>
      </c>
      <c r="AD388" s="248">
        <f t="shared" si="333"/>
        <v>9.2622005640403026E-6</v>
      </c>
      <c r="AH388">
        <f t="shared" si="334"/>
        <v>-4.6861630532458705E-3</v>
      </c>
      <c r="AI388">
        <f t="shared" si="335"/>
        <v>0.71618497946718995</v>
      </c>
      <c r="AJ388">
        <f t="shared" si="336"/>
        <v>-5.4189518930968711E-2</v>
      </c>
      <c r="AK388">
        <f t="shared" si="337"/>
        <v>-0.39943589488172015</v>
      </c>
      <c r="AL388">
        <f t="shared" si="338"/>
        <v>-2.1885608791818871</v>
      </c>
      <c r="AM388">
        <f t="shared" si="339"/>
        <v>-1.9372696105890783</v>
      </c>
      <c r="AN388">
        <f t="shared" si="369"/>
        <v>4.5874957120991811</v>
      </c>
      <c r="AO388">
        <f t="shared" si="369"/>
        <v>4.5874956897393302</v>
      </c>
      <c r="AP388">
        <f t="shared" si="369"/>
        <v>4.5874960560621494</v>
      </c>
      <c r="AQ388">
        <f t="shared" si="369"/>
        <v>4.5874900547073292</v>
      </c>
      <c r="AR388">
        <f t="shared" si="369"/>
        <v>4.5875884092442298</v>
      </c>
      <c r="AS388">
        <f t="shared" si="369"/>
        <v>4.585986103994415</v>
      </c>
      <c r="AT388">
        <f t="shared" si="369"/>
        <v>4.6153127138193497</v>
      </c>
      <c r="AU388">
        <f t="shared" si="341"/>
        <v>5.0736790852140858</v>
      </c>
      <c r="AV388" s="246">
        <f t="shared" si="342"/>
        <v>-1.7727674755884663E-2</v>
      </c>
      <c r="AW388" s="247">
        <f t="shared" si="343"/>
        <v>-1.8844742448652606E-3</v>
      </c>
      <c r="AX388" s="248">
        <f t="shared" si="344"/>
        <v>3.551243179560494E-6</v>
      </c>
      <c r="AY388" s="247">
        <f t="shared" si="345"/>
        <v>-1.3767073827801006E-2</v>
      </c>
      <c r="BA388">
        <f t="shared" si="346"/>
        <v>-1.1589121197030478E-3</v>
      </c>
      <c r="BB388">
        <f t="shared" si="347"/>
        <v>0.91094618160585539</v>
      </c>
      <c r="BC388">
        <f t="shared" si="348"/>
        <v>-0.62903887230004607</v>
      </c>
      <c r="BD388">
        <f t="shared" si="349"/>
        <v>0.14480820912304215</v>
      </c>
      <c r="BE388">
        <f t="shared" si="350"/>
        <v>2.1221561061028051</v>
      </c>
      <c r="BF388">
        <f t="shared" si="351"/>
        <v>1.7889442868120071</v>
      </c>
      <c r="BG388">
        <f t="shared" si="370"/>
        <v>8.2529173654235635</v>
      </c>
      <c r="BH388">
        <f t="shared" si="370"/>
        <v>8.252917354097093</v>
      </c>
      <c r="BI388">
        <f t="shared" si="370"/>
        <v>8.2529175256207559</v>
      </c>
      <c r="BJ388">
        <f t="shared" si="370"/>
        <v>8.2529149281256782</v>
      </c>
      <c r="BK388">
        <f t="shared" si="370"/>
        <v>8.2529542619797454</v>
      </c>
      <c r="BL388">
        <f t="shared" si="370"/>
        <v>8.2523582360640582</v>
      </c>
      <c r="BM388">
        <f t="shared" si="370"/>
        <v>8.2613013179719115</v>
      </c>
      <c r="BN388">
        <f t="shared" si="353"/>
        <v>8.0962666286170517</v>
      </c>
    </row>
    <row r="389" spans="1:66" ht="12.95" customHeight="1">
      <c r="A389" s="100" t="s">
        <v>179</v>
      </c>
      <c r="B389" s="101" t="s">
        <v>49</v>
      </c>
      <c r="C389" s="102">
        <v>57281.602200000001</v>
      </c>
      <c r="D389" s="102">
        <v>1E-4</v>
      </c>
      <c r="E389" s="58">
        <f t="shared" si="326"/>
        <v>37391.948761618223</v>
      </c>
      <c r="F389">
        <f t="shared" si="327"/>
        <v>37392</v>
      </c>
      <c r="G389">
        <f t="shared" si="371"/>
        <v>-1.852278399746865E-2</v>
      </c>
      <c r="H389" s="116"/>
      <c r="I389" s="117"/>
      <c r="J389" s="117"/>
      <c r="K389" s="117">
        <f t="shared" si="372"/>
        <v>-1.852278399746865E-2</v>
      </c>
      <c r="L389" s="116"/>
      <c r="M389" s="116"/>
      <c r="N389" s="118"/>
      <c r="O389" s="40">
        <f t="shared" ca="1" si="374"/>
        <v>-1.8528260064420432E-2</v>
      </c>
      <c r="P389" s="116"/>
      <c r="Q389" s="293">
        <f t="shared" si="328"/>
        <v>42263.102200000001</v>
      </c>
      <c r="R389" s="8">
        <f t="shared" ca="1" si="373"/>
        <v>2.9987309260395838E-11</v>
      </c>
      <c r="S389" s="116">
        <v>1</v>
      </c>
      <c r="T389" s="167">
        <f t="shared" ca="1" si="368"/>
        <v>2.9987309260395838E-11</v>
      </c>
      <c r="U389" s="116"/>
      <c r="V389" s="116"/>
      <c r="W389" s="25"/>
      <c r="X389" s="252"/>
      <c r="Y389" s="41"/>
      <c r="Z389">
        <f t="shared" si="329"/>
        <v>37392</v>
      </c>
      <c r="AA389" s="246">
        <f t="shared" si="330"/>
        <v>-1.6578082953298295E-2</v>
      </c>
      <c r="AB389" s="247">
        <f t="shared" si="331"/>
        <v>-1.9447010441703549E-3</v>
      </c>
      <c r="AC389" s="247">
        <f t="shared" ca="1" si="332"/>
        <v>5.4760669517817107E-6</v>
      </c>
      <c r="AD389" s="248">
        <f t="shared" si="333"/>
        <v>3.7818621511972687E-6</v>
      </c>
      <c r="AH389">
        <f t="shared" si="334"/>
        <v>-4.6936373100618734E-3</v>
      </c>
      <c r="AI389">
        <f t="shared" si="335"/>
        <v>0.71645859561352421</v>
      </c>
      <c r="AJ389">
        <f t="shared" si="336"/>
        <v>-5.4873339748111982E-2</v>
      </c>
      <c r="AK389">
        <f t="shared" si="337"/>
        <v>-0.39963016902949783</v>
      </c>
      <c r="AL389">
        <f t="shared" si="338"/>
        <v>-2.1878760393469903</v>
      </c>
      <c r="AM389">
        <f t="shared" si="339"/>
        <v>-1.9356431629399298</v>
      </c>
      <c r="AN389">
        <f t="shared" si="369"/>
        <v>4.5883291228286849</v>
      </c>
      <c r="AO389">
        <f t="shared" si="369"/>
        <v>4.5883291010886955</v>
      </c>
      <c r="AP389">
        <f t="shared" si="369"/>
        <v>4.58832945963655</v>
      </c>
      <c r="AQ389">
        <f t="shared" si="369"/>
        <v>4.5883235464000967</v>
      </c>
      <c r="AR389">
        <f t="shared" si="369"/>
        <v>4.5884211044194876</v>
      </c>
      <c r="AS389">
        <f t="shared" si="369"/>
        <v>4.5868212085999955</v>
      </c>
      <c r="AT389">
        <f t="shared" si="369"/>
        <v>4.6163501386207528</v>
      </c>
      <c r="AU389">
        <f t="shared" si="341"/>
        <v>5.0745631974705905</v>
      </c>
      <c r="AV389" s="246">
        <f t="shared" si="342"/>
        <v>-1.7740220499284143E-2</v>
      </c>
      <c r="AW389" s="247">
        <f t="shared" si="343"/>
        <v>-7.8256349818450754E-4</v>
      </c>
      <c r="AX389" s="248">
        <f t="shared" si="344"/>
        <v>6.1240562869077372E-7</v>
      </c>
      <c r="AY389" s="247">
        <f t="shared" si="345"/>
        <v>-1.2667009141420929E-2</v>
      </c>
      <c r="BA389">
        <f t="shared" si="346"/>
        <v>-1.1621375459858485E-3</v>
      </c>
      <c r="BB389">
        <f t="shared" si="347"/>
        <v>0.9107298982758697</v>
      </c>
      <c r="BC389">
        <f t="shared" si="348"/>
        <v>-0.63019977745894462</v>
      </c>
      <c r="BD389">
        <f t="shared" si="349"/>
        <v>0.14467497689014308</v>
      </c>
      <c r="BE389">
        <f t="shared" si="350"/>
        <v>2.1236503779651565</v>
      </c>
      <c r="BF389">
        <f t="shared" si="351"/>
        <v>1.7920866987316231</v>
      </c>
      <c r="BG389">
        <f t="shared" si="370"/>
        <v>8.2545340319476264</v>
      </c>
      <c r="BH389">
        <f t="shared" si="370"/>
        <v>8.2545340203495119</v>
      </c>
      <c r="BI389">
        <f t="shared" si="370"/>
        <v>8.2545341953160403</v>
      </c>
      <c r="BJ389">
        <f t="shared" si="370"/>
        <v>8.2545315558027852</v>
      </c>
      <c r="BK389">
        <f t="shared" si="370"/>
        <v>8.2545713732722046</v>
      </c>
      <c r="BL389">
        <f t="shared" si="370"/>
        <v>8.2539703222015586</v>
      </c>
      <c r="BM389">
        <f t="shared" si="370"/>
        <v>8.2629543987148004</v>
      </c>
      <c r="BN389">
        <f t="shared" si="353"/>
        <v>8.0979902554497158</v>
      </c>
    </row>
    <row r="390" spans="1:66" ht="12.95" customHeight="1">
      <c r="A390" s="100" t="s">
        <v>179</v>
      </c>
      <c r="B390" s="101" t="s">
        <v>45</v>
      </c>
      <c r="C390" s="102">
        <v>57310.702499999999</v>
      </c>
      <c r="D390" s="102">
        <v>4.0000000000000002E-4</v>
      </c>
      <c r="E390" s="58">
        <f t="shared" si="326"/>
        <v>37472.447043167747</v>
      </c>
      <c r="F390">
        <f t="shared" si="327"/>
        <v>37472.5</v>
      </c>
      <c r="G390">
        <f t="shared" si="371"/>
        <v>-1.9144007499562576E-2</v>
      </c>
      <c r="H390" s="116"/>
      <c r="I390" s="117"/>
      <c r="J390" s="117"/>
      <c r="K390" s="117">
        <f t="shared" si="372"/>
        <v>-1.9144007499562576E-2</v>
      </c>
      <c r="L390" s="116"/>
      <c r="M390" s="116"/>
      <c r="N390" s="118"/>
      <c r="O390" s="40">
        <f t="shared" ca="1" si="374"/>
        <v>-1.8789664795780911E-2</v>
      </c>
      <c r="P390" s="116"/>
      <c r="Q390" s="293">
        <f t="shared" si="328"/>
        <v>42292.202499999999</v>
      </c>
      <c r="R390" s="8">
        <f t="shared" ca="1" si="373"/>
        <v>1.2555875172330109E-7</v>
      </c>
      <c r="S390" s="116">
        <v>1</v>
      </c>
      <c r="T390" s="167">
        <f t="shared" ca="1" si="368"/>
        <v>1.2555875172330109E-7</v>
      </c>
      <c r="U390" s="116"/>
      <c r="V390" s="116"/>
      <c r="W390" s="25"/>
      <c r="X390" s="252"/>
      <c r="Y390" s="41"/>
      <c r="Z390">
        <f t="shared" si="329"/>
        <v>37472.5</v>
      </c>
      <c r="AA390" s="246">
        <f t="shared" si="330"/>
        <v>-1.6728059245784327E-2</v>
      </c>
      <c r="AB390" s="247">
        <f t="shared" si="331"/>
        <v>-2.4159482537782495E-3</v>
      </c>
      <c r="AC390" s="247">
        <f t="shared" ca="1" si="332"/>
        <v>-3.5434270378166544E-4</v>
      </c>
      <c r="AD390" s="248">
        <f t="shared" si="333"/>
        <v>5.8368059649341729E-6</v>
      </c>
      <c r="AH390">
        <f t="shared" si="334"/>
        <v>-4.8139133218043067E-3</v>
      </c>
      <c r="AI390">
        <f t="shared" si="335"/>
        <v>0.72091130132650527</v>
      </c>
      <c r="AJ390">
        <f t="shared" si="336"/>
        <v>-6.5951606669623977E-2</v>
      </c>
      <c r="AK390">
        <f t="shared" si="337"/>
        <v>-0.40275240318679073</v>
      </c>
      <c r="AL390">
        <f t="shared" si="338"/>
        <v>-2.1767774433393599</v>
      </c>
      <c r="AM390">
        <f t="shared" si="339"/>
        <v>-1.9095818984270656</v>
      </c>
      <c r="AN390">
        <f t="shared" si="369"/>
        <v>4.6017911620116516</v>
      </c>
      <c r="AO390">
        <f t="shared" si="369"/>
        <v>4.6017911488148346</v>
      </c>
      <c r="AP390">
        <f t="shared" si="369"/>
        <v>4.6017913928276855</v>
      </c>
      <c r="AQ390">
        <f t="shared" si="369"/>
        <v>4.6017868810481266</v>
      </c>
      <c r="AR390">
        <f t="shared" si="369"/>
        <v>4.6018703331789634</v>
      </c>
      <c r="AS390">
        <f t="shared" si="369"/>
        <v>4.6003367763014067</v>
      </c>
      <c r="AT390">
        <f t="shared" si="369"/>
        <v>4.6331018971177658</v>
      </c>
      <c r="AU390">
        <f t="shared" si="341"/>
        <v>5.0887974048003199</v>
      </c>
      <c r="AV390" s="246">
        <f t="shared" si="342"/>
        <v>-1.794159928353229E-2</v>
      </c>
      <c r="AW390" s="247">
        <f t="shared" si="343"/>
        <v>-1.202408216030286E-3</v>
      </c>
      <c r="AX390" s="248">
        <f t="shared" si="344"/>
        <v>1.445785517977135E-6</v>
      </c>
      <c r="AY390" s="247">
        <f t="shared" si="345"/>
        <v>-1.3116554140010306E-2</v>
      </c>
      <c r="BA390">
        <f t="shared" si="346"/>
        <v>-1.213540037747964E-3</v>
      </c>
      <c r="BB390">
        <f t="shared" si="347"/>
        <v>0.9072893019952829</v>
      </c>
      <c r="BC390">
        <f t="shared" si="348"/>
        <v>-0.6486211877824678</v>
      </c>
      <c r="BD390">
        <f t="shared" si="349"/>
        <v>0.1424946541996511</v>
      </c>
      <c r="BE390">
        <f t="shared" si="350"/>
        <v>2.147611349423197</v>
      </c>
      <c r="BF390">
        <f t="shared" si="351"/>
        <v>1.843653009162223</v>
      </c>
      <c r="BG390">
        <f t="shared" si="370"/>
        <v>8.2805099273908009</v>
      </c>
      <c r="BH390">
        <f t="shared" si="370"/>
        <v>8.2805099106765923</v>
      </c>
      <c r="BI390">
        <f t="shared" si="370"/>
        <v>8.280510148326707</v>
      </c>
      <c r="BJ390">
        <f t="shared" si="370"/>
        <v>8.2805067692991852</v>
      </c>
      <c r="BK390">
        <f t="shared" si="370"/>
        <v>8.2805548116318128</v>
      </c>
      <c r="BL390">
        <f t="shared" si="370"/>
        <v>8.27987127745895</v>
      </c>
      <c r="BM390">
        <f t="shared" si="370"/>
        <v>8.2895016850935868</v>
      </c>
      <c r="BN390">
        <f t="shared" si="353"/>
        <v>8.1257406474556237</v>
      </c>
    </row>
    <row r="391" spans="1:66" ht="12.95" customHeight="1">
      <c r="A391" s="103" t="s">
        <v>182</v>
      </c>
      <c r="B391" s="104" t="s">
        <v>49</v>
      </c>
      <c r="C391" s="105">
        <v>57329.323499999999</v>
      </c>
      <c r="D391" s="105">
        <v>1.1000000000000001E-3</v>
      </c>
      <c r="E391" s="58">
        <f t="shared" si="326"/>
        <v>37523.957113535878</v>
      </c>
      <c r="F391">
        <f t="shared" si="327"/>
        <v>37524</v>
      </c>
      <c r="G391">
        <f t="shared" si="371"/>
        <v>-1.5503547998378053E-2</v>
      </c>
      <c r="H391" s="116"/>
      <c r="I391" s="117"/>
      <c r="J391" s="117"/>
      <c r="K391" s="117">
        <f t="shared" si="372"/>
        <v>-1.5503547998378053E-2</v>
      </c>
      <c r="L391" s="116"/>
      <c r="M391" s="116"/>
      <c r="N391" s="118"/>
      <c r="O391" s="40">
        <f t="shared" ca="1" si="374"/>
        <v>-1.8956898878576753E-2</v>
      </c>
      <c r="P391" s="116"/>
      <c r="Q391" s="293">
        <f t="shared" si="328"/>
        <v>42310.823499999999</v>
      </c>
      <c r="R391" s="8">
        <f t="shared" ca="1" si="373"/>
        <v>1.1925632301769132E-5</v>
      </c>
      <c r="S391" s="116">
        <v>1</v>
      </c>
      <c r="T391" s="167">
        <f t="shared" ca="1" si="368"/>
        <v>1.1925632301769132E-5</v>
      </c>
      <c r="U391" s="116"/>
      <c r="V391" s="116"/>
      <c r="W391" s="25"/>
      <c r="X391" s="252"/>
      <c r="Y391" s="41"/>
      <c r="Z391">
        <f t="shared" si="329"/>
        <v>37524</v>
      </c>
      <c r="AA391" s="246">
        <f t="shared" si="330"/>
        <v>-1.6823920180675897E-2</v>
      </c>
      <c r="AB391" s="247">
        <f t="shared" si="331"/>
        <v>1.3203721822978437E-3</v>
      </c>
      <c r="AC391" s="247">
        <f t="shared" ca="1" si="332"/>
        <v>3.4533508801986995E-3</v>
      </c>
      <c r="AD391" s="248">
        <f t="shared" si="333"/>
        <v>1.7433826997859703E-6</v>
      </c>
      <c r="AH391">
        <f t="shared" si="334"/>
        <v>-4.8907944839157152E-3</v>
      </c>
      <c r="AI391">
        <f t="shared" si="335"/>
        <v>0.72380748354933422</v>
      </c>
      <c r="AJ391">
        <f t="shared" si="336"/>
        <v>-7.3107439247487097E-2</v>
      </c>
      <c r="AK391">
        <f t="shared" si="337"/>
        <v>-0.40474398557192748</v>
      </c>
      <c r="AL391">
        <f t="shared" si="338"/>
        <v>-2.1696042352741127</v>
      </c>
      <c r="AM391">
        <f t="shared" si="339"/>
        <v>-1.8930300233318851</v>
      </c>
      <c r="AN391">
        <f t="shared" ref="AN391:AT400" si="375">$AU391+$AB$7*SIN(AO391)</f>
        <v>4.6104476080046775</v>
      </c>
      <c r="AO391">
        <f t="shared" si="375"/>
        <v>4.6104475988977907</v>
      </c>
      <c r="AP391">
        <f t="shared" si="375"/>
        <v>4.6104477815294995</v>
      </c>
      <c r="AQ391">
        <f t="shared" si="375"/>
        <v>4.6104441190512837</v>
      </c>
      <c r="AR391">
        <f t="shared" si="375"/>
        <v>4.6105175910964213</v>
      </c>
      <c r="AS391">
        <f t="shared" si="375"/>
        <v>4.6090536393819042</v>
      </c>
      <c r="AT391">
        <f t="shared" si="375"/>
        <v>4.6438673211843673</v>
      </c>
      <c r="AU391">
        <f t="shared" si="341"/>
        <v>5.0979037610423203</v>
      </c>
      <c r="AV391" s="246">
        <f t="shared" si="342"/>
        <v>-1.8069818407208813E-2</v>
      </c>
      <c r="AW391" s="247">
        <f t="shared" si="343"/>
        <v>2.5662704088307599E-3</v>
      </c>
      <c r="AX391" s="248">
        <f t="shared" si="344"/>
        <v>6.5857438112403957E-6</v>
      </c>
      <c r="AY391" s="247">
        <f t="shared" si="345"/>
        <v>-9.3668552879294219E-3</v>
      </c>
      <c r="BA391">
        <f t="shared" si="346"/>
        <v>-1.2458982265329164E-3</v>
      </c>
      <c r="BB391">
        <f t="shared" si="347"/>
        <v>0.90512925514491016</v>
      </c>
      <c r="BC391">
        <f t="shared" si="348"/>
        <v>-0.66014091277176101</v>
      </c>
      <c r="BD391">
        <f t="shared" si="349"/>
        <v>0.1410657356364062</v>
      </c>
      <c r="BE391">
        <f t="shared" si="350"/>
        <v>2.1628462351718016</v>
      </c>
      <c r="BF391">
        <f t="shared" si="351"/>
        <v>1.8776405458075827</v>
      </c>
      <c r="BG391">
        <f t="shared" ref="BG391:BM400" si="376">$BN391+$BB$7*SIN(BH391)</f>
        <v>8.2970769226967231</v>
      </c>
      <c r="BH391">
        <f t="shared" si="376"/>
        <v>8.297076901892007</v>
      </c>
      <c r="BI391">
        <f t="shared" si="376"/>
        <v>8.2970771873359883</v>
      </c>
      <c r="BJ391">
        <f t="shared" si="376"/>
        <v>8.297073270984578</v>
      </c>
      <c r="BK391">
        <f t="shared" si="376"/>
        <v>8.2971270013291125</v>
      </c>
      <c r="BL391">
        <f t="shared" si="376"/>
        <v>8.2963893167879359</v>
      </c>
      <c r="BM391">
        <f t="shared" si="376"/>
        <v>8.306419147917806</v>
      </c>
      <c r="BN391">
        <f t="shared" si="353"/>
        <v>8.1434940038320747</v>
      </c>
    </row>
    <row r="392" spans="1:66" ht="12.95" customHeight="1">
      <c r="A392" s="100" t="s">
        <v>183</v>
      </c>
      <c r="B392" s="101" t="s">
        <v>45</v>
      </c>
      <c r="C392" s="102">
        <v>57330.585599999999</v>
      </c>
      <c r="D392" s="102">
        <v>1E-4</v>
      </c>
      <c r="E392" s="58">
        <f t="shared" si="326"/>
        <v>37527.448379300964</v>
      </c>
      <c r="F392">
        <f t="shared" si="327"/>
        <v>37527.5</v>
      </c>
      <c r="G392">
        <f t="shared" si="371"/>
        <v>-1.8660992500372231E-2</v>
      </c>
      <c r="H392" s="116"/>
      <c r="I392" s="117"/>
      <c r="J392" s="117"/>
      <c r="K392" s="117">
        <f t="shared" si="372"/>
        <v>-1.8660992500372231E-2</v>
      </c>
      <c r="L392" s="116"/>
      <c r="M392" s="116"/>
      <c r="N392" s="118"/>
      <c r="O392" s="40">
        <f t="shared" ca="1" si="374"/>
        <v>-1.8968264301679388E-2</v>
      </c>
      <c r="P392" s="116"/>
      <c r="Q392" s="293">
        <f t="shared" si="328"/>
        <v>42312.085599999999</v>
      </c>
      <c r="R392" s="8">
        <f t="shared" ca="1" si="373"/>
        <v>9.4415959878545193E-8</v>
      </c>
      <c r="S392" s="116">
        <v>1</v>
      </c>
      <c r="T392" s="167">
        <f t="shared" ca="1" si="368"/>
        <v>9.4415959878545193E-8</v>
      </c>
      <c r="U392" s="116"/>
      <c r="V392" s="116"/>
      <c r="W392" s="25"/>
      <c r="X392" s="252"/>
      <c r="Y392" s="41"/>
      <c r="Z392">
        <f t="shared" si="329"/>
        <v>37527.5</v>
      </c>
      <c r="AA392" s="246">
        <f t="shared" si="330"/>
        <v>-1.6830432354515978E-2</v>
      </c>
      <c r="AB392" s="247">
        <f t="shared" si="331"/>
        <v>-1.8305601458562526E-3</v>
      </c>
      <c r="AC392" s="247">
        <f t="shared" ca="1" si="332"/>
        <v>3.0727180130715737E-4</v>
      </c>
      <c r="AD392" s="248">
        <f t="shared" si="333"/>
        <v>3.3509504475972646E-6</v>
      </c>
      <c r="AH392">
        <f t="shared" si="334"/>
        <v>-4.8960173657367932E-3</v>
      </c>
      <c r="AI392">
        <f t="shared" si="335"/>
        <v>0.72400567674303384</v>
      </c>
      <c r="AJ392">
        <f t="shared" si="336"/>
        <v>-7.3595714033697454E-2</v>
      </c>
      <c r="AK392">
        <f t="shared" si="337"/>
        <v>-0.404879159169658</v>
      </c>
      <c r="AL392">
        <f t="shared" si="338"/>
        <v>-2.1691146415883886</v>
      </c>
      <c r="AM392">
        <f t="shared" si="339"/>
        <v>-1.8919085013609918</v>
      </c>
      <c r="AN392">
        <f t="shared" si="375"/>
        <v>4.6110371727585679</v>
      </c>
      <c r="AO392">
        <f t="shared" si="375"/>
        <v>4.6110371638930845</v>
      </c>
      <c r="AP392">
        <f t="shared" si="375"/>
        <v>4.6110373427142779</v>
      </c>
      <c r="AQ392">
        <f t="shared" si="375"/>
        <v>4.6110337358631606</v>
      </c>
      <c r="AR392">
        <f t="shared" si="375"/>
        <v>4.611106511355497</v>
      </c>
      <c r="AS392">
        <f t="shared" si="375"/>
        <v>4.6096480576642733</v>
      </c>
      <c r="AT392">
        <f t="shared" si="375"/>
        <v>4.6446003198696229</v>
      </c>
      <c r="AU392">
        <f t="shared" si="341"/>
        <v>5.0985226396218737</v>
      </c>
      <c r="AV392" s="246">
        <f t="shared" si="342"/>
        <v>-1.8078514597044935E-2</v>
      </c>
      <c r="AW392" s="247">
        <f t="shared" si="343"/>
        <v>-5.8247790332729629E-4</v>
      </c>
      <c r="AX392" s="248">
        <f t="shared" si="344"/>
        <v>3.3928050786456313E-7</v>
      </c>
      <c r="AY392" s="247">
        <f t="shared" si="345"/>
        <v>-1.2516892892106481E-2</v>
      </c>
      <c r="BA392">
        <f t="shared" si="346"/>
        <v>-1.2480822425289557E-3</v>
      </c>
      <c r="BB392">
        <f t="shared" si="347"/>
        <v>0.90498361963168472</v>
      </c>
      <c r="BC392">
        <f t="shared" si="348"/>
        <v>-0.66091630489358821</v>
      </c>
      <c r="BD392">
        <f t="shared" si="349"/>
        <v>0.14096768233075141</v>
      </c>
      <c r="BE392">
        <f t="shared" si="350"/>
        <v>2.1638789886754877</v>
      </c>
      <c r="BF392">
        <f t="shared" si="351"/>
        <v>1.8799796945409757</v>
      </c>
      <c r="BG392">
        <f t="shared" si="376"/>
        <v>8.2982014059639653</v>
      </c>
      <c r="BH392">
        <f t="shared" si="376"/>
        <v>8.2982013848556893</v>
      </c>
      <c r="BI392">
        <f t="shared" si="376"/>
        <v>8.2982016737801576</v>
      </c>
      <c r="BJ392">
        <f t="shared" si="376"/>
        <v>8.2981977190438378</v>
      </c>
      <c r="BK392">
        <f t="shared" si="376"/>
        <v>8.2982518477754539</v>
      </c>
      <c r="BL392">
        <f t="shared" si="376"/>
        <v>8.2975104490057721</v>
      </c>
      <c r="BM392">
        <f t="shared" si="376"/>
        <v>8.3075670118596445</v>
      </c>
      <c r="BN392">
        <f t="shared" si="353"/>
        <v>8.1447005426149399</v>
      </c>
    </row>
    <row r="393" spans="1:66" ht="12.95" customHeight="1">
      <c r="A393" s="100" t="s">
        <v>184</v>
      </c>
      <c r="B393" s="101" t="s">
        <v>49</v>
      </c>
      <c r="C393" s="102">
        <v>57579.835800000001</v>
      </c>
      <c r="D393" s="102">
        <v>1E-4</v>
      </c>
      <c r="E393" s="58">
        <f t="shared" si="326"/>
        <v>38216.933119179135</v>
      </c>
      <c r="F393">
        <f t="shared" si="327"/>
        <v>38217</v>
      </c>
      <c r="G393">
        <f t="shared" si="371"/>
        <v>-2.4177558996598236E-2</v>
      </c>
      <c r="H393" s="116"/>
      <c r="I393" s="117"/>
      <c r="J393" s="117"/>
      <c r="K393" s="117">
        <f t="shared" si="372"/>
        <v>-2.4177558996598236E-2</v>
      </c>
      <c r="L393" s="116"/>
      <c r="M393" s="116"/>
      <c r="N393" s="118"/>
      <c r="O393" s="40">
        <f t="shared" ca="1" si="374"/>
        <v>-2.1207252652897468E-2</v>
      </c>
      <c r="P393" s="116"/>
      <c r="Q393" s="293">
        <f t="shared" si="328"/>
        <v>42561.335800000001</v>
      </c>
      <c r="R393" s="8">
        <f t="shared" ca="1" si="373"/>
        <v>8.8227197754290252E-6</v>
      </c>
      <c r="S393" s="116">
        <v>1</v>
      </c>
      <c r="T393" s="167">
        <f t="shared" ca="1" si="368"/>
        <v>8.8227197754290252E-6</v>
      </c>
      <c r="U393" s="116"/>
      <c r="V393" s="116"/>
      <c r="W393" s="25"/>
      <c r="X393" s="252"/>
      <c r="Y393" s="41"/>
      <c r="Z393">
        <f t="shared" si="329"/>
        <v>38217</v>
      </c>
      <c r="AA393" s="246">
        <f t="shared" si="330"/>
        <v>-1.8103852000717058E-2</v>
      </c>
      <c r="AB393" s="247">
        <f t="shared" si="331"/>
        <v>-6.0737069958811778E-3</v>
      </c>
      <c r="AC393" s="247">
        <f t="shared" ca="1" si="332"/>
        <v>-2.9703063437007682E-3</v>
      </c>
      <c r="AD393" s="248">
        <f t="shared" si="333"/>
        <v>3.688991667181596E-5</v>
      </c>
      <c r="AH393">
        <f t="shared" si="334"/>
        <v>-5.916924513878946E-3</v>
      </c>
      <c r="AI393">
        <f t="shared" si="335"/>
        <v>0.76671210573261306</v>
      </c>
      <c r="AJ393">
        <f t="shared" si="336"/>
        <v>-0.17486506464801024</v>
      </c>
      <c r="AK393">
        <f t="shared" si="337"/>
        <v>-0.43090226082986438</v>
      </c>
      <c r="AL393">
        <f t="shared" si="338"/>
        <v>-2.067008234929272</v>
      </c>
      <c r="AM393">
        <f t="shared" si="339"/>
        <v>-1.6785428158915294</v>
      </c>
      <c r="AN393">
        <f t="shared" si="375"/>
        <v>4.7305222776213798</v>
      </c>
      <c r="AO393">
        <f t="shared" si="375"/>
        <v>4.7305222776309259</v>
      </c>
      <c r="AP393">
        <f t="shared" si="375"/>
        <v>4.7305222787054086</v>
      </c>
      <c r="AQ393">
        <f t="shared" si="375"/>
        <v>4.7305223996395149</v>
      </c>
      <c r="AR393">
        <f t="shared" si="375"/>
        <v>4.7305360057481316</v>
      </c>
      <c r="AS393">
        <f t="shared" si="375"/>
        <v>4.7320066502770652</v>
      </c>
      <c r="AT393">
        <f t="shared" si="375"/>
        <v>4.792331924044535</v>
      </c>
      <c r="AU393">
        <f t="shared" si="341"/>
        <v>5.220441719793901</v>
      </c>
      <c r="AV393" s="246">
        <f t="shared" si="342"/>
        <v>-1.9742679629148958E-2</v>
      </c>
      <c r="AW393" s="247">
        <f t="shared" si="343"/>
        <v>-4.4348793674492785E-3</v>
      </c>
      <c r="AX393" s="248">
        <f t="shared" si="344"/>
        <v>1.9668155003827314E-5</v>
      </c>
      <c r="AY393" s="247">
        <f t="shared" si="345"/>
        <v>-1.662180685428739E-2</v>
      </c>
      <c r="BA393">
        <f t="shared" si="346"/>
        <v>-1.6388276284318988E-3</v>
      </c>
      <c r="BB393">
        <f t="shared" si="347"/>
        <v>0.87917473694636072</v>
      </c>
      <c r="BC393">
        <f t="shared" si="348"/>
        <v>-0.79529954851013873</v>
      </c>
      <c r="BD393">
        <f t="shared" si="349"/>
        <v>0.11958785811284885</v>
      </c>
      <c r="BE393">
        <f t="shared" si="350"/>
        <v>2.3613414389447076</v>
      </c>
      <c r="BF393">
        <f t="shared" si="351"/>
        <v>2.4318962446773043</v>
      </c>
      <c r="BG393">
        <f t="shared" si="376"/>
        <v>8.5164316166012579</v>
      </c>
      <c r="BH393">
        <f t="shared" si="376"/>
        <v>8.5164314390182767</v>
      </c>
      <c r="BI393">
        <f t="shared" si="376"/>
        <v>8.516433137423391</v>
      </c>
      <c r="BJ393">
        <f t="shared" si="376"/>
        <v>8.5164168937113143</v>
      </c>
      <c r="BK393">
        <f t="shared" si="376"/>
        <v>8.5165722363068443</v>
      </c>
      <c r="BL393">
        <f t="shared" si="376"/>
        <v>8.5150853877261046</v>
      </c>
      <c r="BM393">
        <f t="shared" si="376"/>
        <v>8.5292025979575374</v>
      </c>
      <c r="BN393">
        <f t="shared" si="353"/>
        <v>8.3823886828394514</v>
      </c>
    </row>
    <row r="394" spans="1:66" ht="12.95" customHeight="1">
      <c r="A394" s="53" t="s">
        <v>185</v>
      </c>
      <c r="B394" s="53" t="s">
        <v>49</v>
      </c>
      <c r="C394" s="54">
        <v>57621.409399999997</v>
      </c>
      <c r="D394" s="54" t="s">
        <v>76</v>
      </c>
      <c r="E394" s="58">
        <f t="shared" si="326"/>
        <v>38331.935485403104</v>
      </c>
      <c r="F394">
        <f t="shared" si="327"/>
        <v>38332</v>
      </c>
      <c r="G394">
        <f t="shared" si="371"/>
        <v>-2.3322164001001511E-2</v>
      </c>
      <c r="H394" s="116"/>
      <c r="I394" s="117"/>
      <c r="J394" s="117"/>
      <c r="K394" s="117">
        <f t="shared" si="372"/>
        <v>-2.3322164001001511E-2</v>
      </c>
      <c r="L394" s="116"/>
      <c r="M394" s="116"/>
      <c r="N394" s="118"/>
      <c r="O394" s="40">
        <f t="shared" ca="1" si="374"/>
        <v>-2.1580687983412436E-2</v>
      </c>
      <c r="P394" s="116"/>
      <c r="Q394" s="293">
        <f t="shared" si="328"/>
        <v>42602.909399999997</v>
      </c>
      <c r="R394" s="8">
        <f t="shared" ca="1" si="373"/>
        <v>3.0327387198379034E-6</v>
      </c>
      <c r="S394" s="116">
        <v>1</v>
      </c>
      <c r="T394" s="167">
        <f t="shared" ca="1" si="368"/>
        <v>3.0327387198379034E-6</v>
      </c>
      <c r="U394" s="116"/>
      <c r="V394" s="116"/>
      <c r="W394" s="25"/>
      <c r="X394" s="252"/>
      <c r="Y394" s="41"/>
      <c r="Z394">
        <f t="shared" si="329"/>
        <v>38332</v>
      </c>
      <c r="AA394" s="246">
        <f t="shared" si="330"/>
        <v>-1.8313731826796638E-2</v>
      </c>
      <c r="AB394" s="247">
        <f t="shared" si="331"/>
        <v>-5.0084321742048729E-3</v>
      </c>
      <c r="AC394" s="247">
        <f t="shared" ca="1" si="332"/>
        <v>-1.7414760175890748E-3</v>
      </c>
      <c r="AD394" s="248">
        <f t="shared" si="333"/>
        <v>2.5084392843610549E-5</v>
      </c>
      <c r="AH394">
        <f t="shared" si="334"/>
        <v>-6.084974584993832E-3</v>
      </c>
      <c r="AI394">
        <f t="shared" si="335"/>
        <v>0.77460614790013904</v>
      </c>
      <c r="AJ394">
        <f t="shared" si="336"/>
        <v>-0.19278495847428151</v>
      </c>
      <c r="AK394">
        <f t="shared" si="337"/>
        <v>-0.43508345341507298</v>
      </c>
      <c r="AL394">
        <f t="shared" si="338"/>
        <v>-2.048777394869234</v>
      </c>
      <c r="AM394">
        <f t="shared" si="339"/>
        <v>-1.6442681202527132</v>
      </c>
      <c r="AN394">
        <f t="shared" si="375"/>
        <v>4.7511442382973073</v>
      </c>
      <c r="AO394">
        <f t="shared" si="375"/>
        <v>4.7511442386049527</v>
      </c>
      <c r="AP394">
        <f t="shared" si="375"/>
        <v>4.7511442548093452</v>
      </c>
      <c r="AQ394">
        <f t="shared" si="375"/>
        <v>4.7511451083216771</v>
      </c>
      <c r="AR394">
        <f t="shared" si="375"/>
        <v>4.7511900377124174</v>
      </c>
      <c r="AS394">
        <f t="shared" si="375"/>
        <v>4.7534858920147247</v>
      </c>
      <c r="AT394">
        <f t="shared" si="375"/>
        <v>4.817601908282227</v>
      </c>
      <c r="AU394">
        <f t="shared" si="341"/>
        <v>5.240776301693514</v>
      </c>
      <c r="AV394" s="246">
        <f t="shared" si="342"/>
        <v>-2.0009703216709928E-2</v>
      </c>
      <c r="AW394" s="247">
        <f t="shared" si="343"/>
        <v>-3.3124607842915828E-3</v>
      </c>
      <c r="AX394" s="248">
        <f t="shared" si="344"/>
        <v>1.0972396447469607E-5</v>
      </c>
      <c r="AY394" s="247">
        <f t="shared" si="345"/>
        <v>-1.554121802609439E-2</v>
      </c>
      <c r="BA394">
        <f t="shared" si="346"/>
        <v>-1.6959713899132906E-3</v>
      </c>
      <c r="BB394">
        <f t="shared" si="347"/>
        <v>0.87542397421167595</v>
      </c>
      <c r="BC394">
        <f t="shared" si="348"/>
        <v>-0.81422006644334111</v>
      </c>
      <c r="BD394">
        <f t="shared" si="349"/>
        <v>0.1156754675753974</v>
      </c>
      <c r="BE394">
        <f t="shared" si="350"/>
        <v>2.3932243938450473</v>
      </c>
      <c r="BF394">
        <f t="shared" si="351"/>
        <v>2.5465730285146169</v>
      </c>
      <c r="BG394">
        <f t="shared" si="376"/>
        <v>8.5522452628126313</v>
      </c>
      <c r="BH394">
        <f t="shared" si="376"/>
        <v>8.5522450348381156</v>
      </c>
      <c r="BI394">
        <f t="shared" si="376"/>
        <v>8.5522471207751067</v>
      </c>
      <c r="BJ394">
        <f t="shared" si="376"/>
        <v>8.5522280345311348</v>
      </c>
      <c r="BK394">
        <f t="shared" si="376"/>
        <v>8.5524026567569535</v>
      </c>
      <c r="BL394">
        <f t="shared" si="376"/>
        <v>8.550803660903906</v>
      </c>
      <c r="BM394">
        <f t="shared" si="376"/>
        <v>8.5653338389452713</v>
      </c>
      <c r="BN394">
        <f t="shared" si="353"/>
        <v>8.4220320999907496</v>
      </c>
    </row>
    <row r="395" spans="1:66" ht="12.95" customHeight="1">
      <c r="A395" s="106" t="s">
        <v>186</v>
      </c>
      <c r="B395" s="107" t="s">
        <v>49</v>
      </c>
      <c r="C395" s="108">
        <v>57621.40941</v>
      </c>
      <c r="D395" s="108">
        <v>1E-4</v>
      </c>
      <c r="E395" s="58">
        <f t="shared" si="326"/>
        <v>38331.935513065466</v>
      </c>
      <c r="F395">
        <f t="shared" si="327"/>
        <v>38332</v>
      </c>
      <c r="G395">
        <f t="shared" si="371"/>
        <v>-2.3312163997616153E-2</v>
      </c>
      <c r="H395" s="116"/>
      <c r="I395" s="117"/>
      <c r="J395" s="117"/>
      <c r="K395" s="117">
        <f t="shared" si="372"/>
        <v>-2.3312163997616153E-2</v>
      </c>
      <c r="L395" s="116"/>
      <c r="M395" s="116"/>
      <c r="N395" s="118"/>
      <c r="O395" s="40">
        <f t="shared" ca="1" si="374"/>
        <v>-2.1580687983412436E-2</v>
      </c>
      <c r="P395" s="116"/>
      <c r="Q395" s="293">
        <f t="shared" si="328"/>
        <v>42602.90941</v>
      </c>
      <c r="R395" s="8">
        <f t="shared" ca="1" si="373"/>
        <v>2.9980091877627912E-6</v>
      </c>
      <c r="S395" s="116">
        <v>1</v>
      </c>
      <c r="T395" s="167">
        <f t="shared" ca="1" si="368"/>
        <v>2.9980091877627912E-6</v>
      </c>
      <c r="U395" s="116"/>
      <c r="V395" s="116"/>
      <c r="W395" s="25"/>
      <c r="X395" s="252"/>
      <c r="Y395" s="41"/>
      <c r="Z395">
        <f t="shared" si="329"/>
        <v>38332</v>
      </c>
      <c r="AA395" s="246">
        <f t="shared" si="330"/>
        <v>-1.8313731826796638E-2</v>
      </c>
      <c r="AB395" s="247">
        <f t="shared" si="331"/>
        <v>-4.9984321708195154E-3</v>
      </c>
      <c r="AC395" s="247">
        <f t="shared" ca="1" si="332"/>
        <v>-1.7314760142037172E-3</v>
      </c>
      <c r="AD395" s="248">
        <f t="shared" si="333"/>
        <v>2.4984324166283494E-5</v>
      </c>
      <c r="AH395">
        <f t="shared" si="334"/>
        <v>-6.084974584993832E-3</v>
      </c>
      <c r="AI395">
        <f t="shared" si="335"/>
        <v>0.77460614790013904</v>
      </c>
      <c r="AJ395">
        <f t="shared" si="336"/>
        <v>-0.19278495847428151</v>
      </c>
      <c r="AK395">
        <f t="shared" si="337"/>
        <v>-0.43508345341507298</v>
      </c>
      <c r="AL395">
        <f t="shared" si="338"/>
        <v>-2.048777394869234</v>
      </c>
      <c r="AM395">
        <f t="shared" si="339"/>
        <v>-1.6442681202527132</v>
      </c>
      <c r="AN395">
        <f t="shared" si="375"/>
        <v>4.7511442382973073</v>
      </c>
      <c r="AO395">
        <f t="shared" si="375"/>
        <v>4.7511442386049527</v>
      </c>
      <c r="AP395">
        <f t="shared" si="375"/>
        <v>4.7511442548093452</v>
      </c>
      <c r="AQ395">
        <f t="shared" si="375"/>
        <v>4.7511451083216771</v>
      </c>
      <c r="AR395">
        <f t="shared" si="375"/>
        <v>4.7511900377124174</v>
      </c>
      <c r="AS395">
        <f t="shared" si="375"/>
        <v>4.7534858920147247</v>
      </c>
      <c r="AT395">
        <f t="shared" si="375"/>
        <v>4.817601908282227</v>
      </c>
      <c r="AU395">
        <f t="shared" si="341"/>
        <v>5.240776301693514</v>
      </c>
      <c r="AV395" s="246">
        <f t="shared" si="342"/>
        <v>-2.0009703216709928E-2</v>
      </c>
      <c r="AW395" s="247">
        <f t="shared" si="343"/>
        <v>-3.3024607809062252E-3</v>
      </c>
      <c r="AX395" s="248">
        <f t="shared" si="344"/>
        <v>1.0906247209423756E-5</v>
      </c>
      <c r="AY395" s="247">
        <f t="shared" si="345"/>
        <v>-1.5531218022709032E-2</v>
      </c>
      <c r="BA395">
        <f t="shared" si="346"/>
        <v>-1.6959713899132906E-3</v>
      </c>
      <c r="BB395">
        <f t="shared" si="347"/>
        <v>0.87542397421167595</v>
      </c>
      <c r="BC395">
        <f t="shared" si="348"/>
        <v>-0.81422006644334111</v>
      </c>
      <c r="BD395">
        <f t="shared" si="349"/>
        <v>0.1156754675753974</v>
      </c>
      <c r="BE395">
        <f t="shared" si="350"/>
        <v>2.3932243938450473</v>
      </c>
      <c r="BF395">
        <f t="shared" si="351"/>
        <v>2.5465730285146169</v>
      </c>
      <c r="BG395">
        <f t="shared" si="376"/>
        <v>8.5522452628126313</v>
      </c>
      <c r="BH395">
        <f t="shared" si="376"/>
        <v>8.5522450348381156</v>
      </c>
      <c r="BI395">
        <f t="shared" si="376"/>
        <v>8.5522471207751067</v>
      </c>
      <c r="BJ395">
        <f t="shared" si="376"/>
        <v>8.5522280345311348</v>
      </c>
      <c r="BK395">
        <f t="shared" si="376"/>
        <v>8.5524026567569535</v>
      </c>
      <c r="BL395">
        <f t="shared" si="376"/>
        <v>8.550803660903906</v>
      </c>
      <c r="BM395">
        <f t="shared" si="376"/>
        <v>8.5653338389452713</v>
      </c>
      <c r="BN395">
        <f t="shared" si="353"/>
        <v>8.4220320999907496</v>
      </c>
    </row>
    <row r="396" spans="1:66" ht="12.95" customHeight="1">
      <c r="A396" s="100" t="s">
        <v>187</v>
      </c>
      <c r="B396" s="101" t="s">
        <v>49</v>
      </c>
      <c r="C396" s="102">
        <v>57622.855100000001</v>
      </c>
      <c r="D396" s="102">
        <v>1E-4</v>
      </c>
      <c r="E396" s="58">
        <f t="shared" si="326"/>
        <v>38335.934631997348</v>
      </c>
      <c r="F396">
        <f t="shared" si="327"/>
        <v>38336</v>
      </c>
      <c r="G396">
        <f t="shared" si="371"/>
        <v>-2.3630671996215824E-2</v>
      </c>
      <c r="H396" s="116"/>
      <c r="I396" s="117"/>
      <c r="J396" s="117"/>
      <c r="K396" s="117">
        <f t="shared" si="372"/>
        <v>-2.3630671996215824E-2</v>
      </c>
      <c r="L396" s="116"/>
      <c r="M396" s="116"/>
      <c r="N396" s="118"/>
      <c r="O396" s="40">
        <f t="shared" ca="1" si="374"/>
        <v>-2.1593677038386883E-2</v>
      </c>
      <c r="P396" s="116"/>
      <c r="Q396" s="293">
        <f t="shared" si="328"/>
        <v>42604.355100000001</v>
      </c>
      <c r="R396" s="8">
        <f t="shared" ca="1" si="373"/>
        <v>4.1493484582205314E-6</v>
      </c>
      <c r="S396" s="116">
        <v>1</v>
      </c>
      <c r="T396" s="167">
        <f t="shared" ca="1" si="368"/>
        <v>4.1493484582205314E-6</v>
      </c>
      <c r="U396" s="116"/>
      <c r="V396" s="116"/>
      <c r="W396" s="25"/>
      <c r="X396" s="252"/>
      <c r="Y396" s="41"/>
      <c r="Z396">
        <f t="shared" si="329"/>
        <v>38336</v>
      </c>
      <c r="AA396" s="246">
        <f t="shared" si="330"/>
        <v>-1.8321015256462035E-2</v>
      </c>
      <c r="AB396" s="247">
        <f t="shared" si="331"/>
        <v>-5.3096567397537889E-3</v>
      </c>
      <c r="AC396" s="247">
        <f t="shared" ca="1" si="332"/>
        <v>-2.0369949578289415E-3</v>
      </c>
      <c r="AD396" s="248">
        <f t="shared" si="333"/>
        <v>2.8192454694012836E-5</v>
      </c>
      <c r="AH396">
        <f t="shared" si="334"/>
        <v>-6.0908045390495949E-3</v>
      </c>
      <c r="AI396">
        <f t="shared" si="335"/>
        <v>0.77488503316058599</v>
      </c>
      <c r="AJ396">
        <f t="shared" si="336"/>
        <v>-0.19341378269684104</v>
      </c>
      <c r="AK396">
        <f t="shared" si="337"/>
        <v>-0.43522781586760922</v>
      </c>
      <c r="AL396">
        <f t="shared" si="338"/>
        <v>-2.0481365086466963</v>
      </c>
      <c r="AM396">
        <f t="shared" si="339"/>
        <v>-1.6430819464373179</v>
      </c>
      <c r="AN396">
        <f t="shared" si="375"/>
        <v>4.7518653458654381</v>
      </c>
      <c r="AO396">
        <f t="shared" si="375"/>
        <v>4.7518653462009413</v>
      </c>
      <c r="AP396">
        <f t="shared" si="375"/>
        <v>4.7518653635499941</v>
      </c>
      <c r="AQ396">
        <f t="shared" si="375"/>
        <v>4.7518662606693018</v>
      </c>
      <c r="AR396">
        <f t="shared" si="375"/>
        <v>4.7519126229612842</v>
      </c>
      <c r="AS396">
        <f t="shared" si="375"/>
        <v>4.7542387644940458</v>
      </c>
      <c r="AT396">
        <f t="shared" si="375"/>
        <v>4.8184840251661543</v>
      </c>
      <c r="AU396">
        <f t="shared" si="341"/>
        <v>5.2414835914987181</v>
      </c>
      <c r="AV396" s="246">
        <f t="shared" si="342"/>
        <v>-2.001893125301514E-2</v>
      </c>
      <c r="AW396" s="247">
        <f t="shared" si="343"/>
        <v>-3.6117407432006837E-3</v>
      </c>
      <c r="AX396" s="248">
        <f t="shared" si="344"/>
        <v>1.3044671196095826E-5</v>
      </c>
      <c r="AY396" s="247">
        <f t="shared" si="345"/>
        <v>-1.5841951460613124E-2</v>
      </c>
      <c r="BA396">
        <f t="shared" si="346"/>
        <v>-1.6979159965531039E-3</v>
      </c>
      <c r="BB396">
        <f t="shared" si="347"/>
        <v>0.87529633215058067</v>
      </c>
      <c r="BC396">
        <f t="shared" si="348"/>
        <v>-0.81486056599041323</v>
      </c>
      <c r="BD396">
        <f t="shared" si="349"/>
        <v>0.11553785191400136</v>
      </c>
      <c r="BE396">
        <f t="shared" si="350"/>
        <v>2.3943285002037142</v>
      </c>
      <c r="BF396">
        <f t="shared" si="351"/>
        <v>2.550710983174389</v>
      </c>
      <c r="BG396">
        <f t="shared" si="376"/>
        <v>8.5534882198618547</v>
      </c>
      <c r="BH396">
        <f t="shared" si="376"/>
        <v>8.5534879899946148</v>
      </c>
      <c r="BI396">
        <f t="shared" si="376"/>
        <v>8.5534900901413078</v>
      </c>
      <c r="BJ396">
        <f t="shared" si="376"/>
        <v>8.5534709022791677</v>
      </c>
      <c r="BK396">
        <f t="shared" si="376"/>
        <v>8.5536461947514226</v>
      </c>
      <c r="BL396">
        <f t="shared" si="376"/>
        <v>8.552043434430816</v>
      </c>
      <c r="BM396">
        <f t="shared" si="376"/>
        <v>8.5665864923007113</v>
      </c>
      <c r="BN396">
        <f t="shared" si="353"/>
        <v>8.4234110014568806</v>
      </c>
    </row>
    <row r="397" spans="1:66" ht="12.95" customHeight="1">
      <c r="A397" s="109" t="s">
        <v>188</v>
      </c>
      <c r="B397" s="110" t="s">
        <v>45</v>
      </c>
      <c r="C397" s="109">
        <v>57630.990100000003</v>
      </c>
      <c r="D397" s="109" t="s">
        <v>189</v>
      </c>
      <c r="E397" s="58">
        <f t="shared" si="326"/>
        <v>38358.437957406553</v>
      </c>
      <c r="F397">
        <f t="shared" si="327"/>
        <v>38358.5</v>
      </c>
      <c r="G397">
        <f t="shared" si="371"/>
        <v>-2.2428529497119598E-2</v>
      </c>
      <c r="H397" s="116"/>
      <c r="I397" s="117"/>
      <c r="J397" s="117"/>
      <c r="K397" s="117">
        <f t="shared" si="372"/>
        <v>-2.2428529497119598E-2</v>
      </c>
      <c r="L397" s="116"/>
      <c r="M397" s="116"/>
      <c r="N397" s="118"/>
      <c r="O397" s="40">
        <f t="shared" ca="1" si="374"/>
        <v>-2.1666740472618073E-2</v>
      </c>
      <c r="P397" s="116"/>
      <c r="Q397" s="293">
        <f t="shared" si="328"/>
        <v>42612.490100000003</v>
      </c>
      <c r="R397" s="8">
        <f t="shared" ca="1" si="373"/>
        <v>5.8032251785098448E-7</v>
      </c>
      <c r="S397" s="116">
        <v>1</v>
      </c>
      <c r="T397" s="167">
        <f t="shared" ca="1" si="368"/>
        <v>5.8032251785098448E-7</v>
      </c>
      <c r="U397" s="116"/>
      <c r="V397" s="116"/>
      <c r="W397" s="25"/>
      <c r="X397" s="252"/>
      <c r="Y397" s="41"/>
      <c r="Z397">
        <f t="shared" si="329"/>
        <v>38358.5</v>
      </c>
      <c r="AA397" s="246">
        <f t="shared" si="330"/>
        <v>-1.8361962659582173E-2</v>
      </c>
      <c r="AB397" s="247">
        <f t="shared" si="331"/>
        <v>-4.0665668375374255E-3</v>
      </c>
      <c r="AC397" s="247">
        <f t="shared" ca="1" si="332"/>
        <v>-7.6178902450152464E-4</v>
      </c>
      <c r="AD397" s="248">
        <f t="shared" si="333"/>
        <v>1.6536965844159139E-5</v>
      </c>
      <c r="AH397">
        <f t="shared" si="334"/>
        <v>-6.1235779862185181E-3</v>
      </c>
      <c r="AI397">
        <f t="shared" si="335"/>
        <v>0.77645924182125881</v>
      </c>
      <c r="AJ397">
        <f t="shared" si="336"/>
        <v>-0.19695788444629375</v>
      </c>
      <c r="AK397">
        <f t="shared" si="337"/>
        <v>-0.43603844948911735</v>
      </c>
      <c r="AL397">
        <f t="shared" si="338"/>
        <v>-2.0445229016238051</v>
      </c>
      <c r="AM397">
        <f t="shared" si="339"/>
        <v>-1.6364170614191436</v>
      </c>
      <c r="AN397">
        <f t="shared" si="375"/>
        <v>4.7559264229955689</v>
      </c>
      <c r="AO397">
        <f t="shared" si="375"/>
        <v>4.7559264235282539</v>
      </c>
      <c r="AP397">
        <f t="shared" si="375"/>
        <v>4.7559264485057149</v>
      </c>
      <c r="AQ397">
        <f t="shared" si="375"/>
        <v>4.7559276196770099</v>
      </c>
      <c r="AR397">
        <f t="shared" si="375"/>
        <v>4.7559824995696314</v>
      </c>
      <c r="AS397">
        <f t="shared" si="375"/>
        <v>4.7584809495869589</v>
      </c>
      <c r="AT397">
        <f t="shared" si="375"/>
        <v>4.8234498729961022</v>
      </c>
      <c r="AU397">
        <f t="shared" si="341"/>
        <v>5.2454620966529903</v>
      </c>
      <c r="AV397" s="246">
        <f t="shared" si="342"/>
        <v>-2.0070762881368324E-2</v>
      </c>
      <c r="AW397" s="247">
        <f t="shared" si="343"/>
        <v>-2.3577666157512736E-3</v>
      </c>
      <c r="AX397" s="248">
        <f t="shared" si="344"/>
        <v>5.5590634143512141E-6</v>
      </c>
      <c r="AY397" s="247">
        <f t="shared" si="345"/>
        <v>-1.459615128911493E-2</v>
      </c>
      <c r="BA397">
        <f t="shared" si="346"/>
        <v>-1.7088002217861505E-3</v>
      </c>
      <c r="BB397">
        <f t="shared" si="347"/>
        <v>0.87458186881913347</v>
      </c>
      <c r="BC397">
        <f t="shared" si="348"/>
        <v>-0.81844140869006676</v>
      </c>
      <c r="BD397">
        <f t="shared" si="349"/>
        <v>0.11476189424673572</v>
      </c>
      <c r="BE397">
        <f t="shared" si="350"/>
        <v>2.4005331187608867</v>
      </c>
      <c r="BF397">
        <f t="shared" si="351"/>
        <v>2.5741831216703659</v>
      </c>
      <c r="BG397">
        <f t="shared" si="376"/>
        <v>8.56047648642393</v>
      </c>
      <c r="BH397">
        <f t="shared" si="376"/>
        <v>8.5604762457359769</v>
      </c>
      <c r="BI397">
        <f t="shared" si="376"/>
        <v>8.5604784266848473</v>
      </c>
      <c r="BJ397">
        <f t="shared" si="376"/>
        <v>8.5604586642209224</v>
      </c>
      <c r="BK397">
        <f t="shared" si="376"/>
        <v>8.5606377232268418</v>
      </c>
      <c r="BL397">
        <f t="shared" si="376"/>
        <v>8.5590139735069055</v>
      </c>
      <c r="BM397">
        <f t="shared" si="376"/>
        <v>8.5736276019488251</v>
      </c>
      <c r="BN397">
        <f t="shared" si="353"/>
        <v>8.4311673222038728</v>
      </c>
    </row>
    <row r="398" spans="1:66" ht="12.95" customHeight="1">
      <c r="A398" s="109" t="s">
        <v>188</v>
      </c>
      <c r="B398" s="110" t="s">
        <v>49</v>
      </c>
      <c r="C398" s="109">
        <v>57631.169600000001</v>
      </c>
      <c r="D398" s="109" t="s">
        <v>189</v>
      </c>
      <c r="E398" s="58">
        <f t="shared" si="326"/>
        <v>38358.934496670343</v>
      </c>
      <c r="F398">
        <f t="shared" si="327"/>
        <v>38359</v>
      </c>
      <c r="G398">
        <f t="shared" si="371"/>
        <v>-2.3679592995904386E-2</v>
      </c>
      <c r="H398" s="116"/>
      <c r="I398" s="117"/>
      <c r="J398" s="117"/>
      <c r="K398" s="117">
        <f t="shared" si="372"/>
        <v>-2.3679592995904386E-2</v>
      </c>
      <c r="L398" s="116"/>
      <c r="M398" s="116"/>
      <c r="N398" s="118"/>
      <c r="O398" s="40">
        <f t="shared" ca="1" si="374"/>
        <v>-2.1668364104489871E-2</v>
      </c>
      <c r="P398" s="116"/>
      <c r="Q398" s="293">
        <f t="shared" si="328"/>
        <v>42612.669600000001</v>
      </c>
      <c r="R398" s="8">
        <f t="shared" ca="1" si="373"/>
        <v>4.0450416536604608E-6</v>
      </c>
      <c r="S398" s="116">
        <v>1</v>
      </c>
      <c r="T398" s="167">
        <f t="shared" ca="1" si="368"/>
        <v>4.0450416536604608E-6</v>
      </c>
      <c r="U398" s="116"/>
      <c r="V398" s="116"/>
      <c r="W398" s="25"/>
      <c r="X398" s="252"/>
      <c r="Y398" s="41"/>
      <c r="Z398">
        <f t="shared" si="329"/>
        <v>38359</v>
      </c>
      <c r="AA398" s="246">
        <f t="shared" si="330"/>
        <v>-1.8362872176249417E-2</v>
      </c>
      <c r="AB398" s="247">
        <f t="shared" si="331"/>
        <v>-5.3167208196549694E-3</v>
      </c>
      <c r="AC398" s="247">
        <f t="shared" ca="1" si="332"/>
        <v>-2.0112288914145154E-3</v>
      </c>
      <c r="AD398" s="248">
        <f t="shared" si="333"/>
        <v>2.826752027415261E-5</v>
      </c>
      <c r="AH398">
        <f t="shared" si="334"/>
        <v>-6.124305894992607E-3</v>
      </c>
      <c r="AI398">
        <f t="shared" si="335"/>
        <v>0.77649433021127989</v>
      </c>
      <c r="AJ398">
        <f t="shared" si="336"/>
        <v>-0.19703677677632103</v>
      </c>
      <c r="AK398">
        <f t="shared" si="337"/>
        <v>-0.43605643622390849</v>
      </c>
      <c r="AL398">
        <f t="shared" si="338"/>
        <v>-2.0444424324212518</v>
      </c>
      <c r="AM398">
        <f t="shared" si="339"/>
        <v>-1.6362690938985371</v>
      </c>
      <c r="AN398">
        <f t="shared" si="375"/>
        <v>4.7560167628618837</v>
      </c>
      <c r="AO398">
        <f t="shared" si="375"/>
        <v>4.7560167633998258</v>
      </c>
      <c r="AP398">
        <f t="shared" si="375"/>
        <v>4.7560167885715963</v>
      </c>
      <c r="AQ398">
        <f t="shared" si="375"/>
        <v>4.7560179664113402</v>
      </c>
      <c r="AR398">
        <f t="shared" si="375"/>
        <v>4.7560730445078176</v>
      </c>
      <c r="AS398">
        <f t="shared" si="375"/>
        <v>4.7585753609147456</v>
      </c>
      <c r="AT398">
        <f t="shared" si="375"/>
        <v>4.8235603010976345</v>
      </c>
      <c r="AU398">
        <f t="shared" si="341"/>
        <v>5.2455505078786411</v>
      </c>
      <c r="AV398" s="246">
        <f t="shared" si="342"/>
        <v>-2.0071913223437279E-2</v>
      </c>
      <c r="AW398" s="247">
        <f t="shared" si="343"/>
        <v>-3.6076797724671067E-3</v>
      </c>
      <c r="AX398" s="248">
        <f t="shared" si="344"/>
        <v>1.3015353340668315E-5</v>
      </c>
      <c r="AY398" s="247">
        <f t="shared" si="345"/>
        <v>-1.5846246053723916E-2</v>
      </c>
      <c r="BA398">
        <f t="shared" si="346"/>
        <v>-1.7090410471878635E-3</v>
      </c>
      <c r="BB398">
        <f t="shared" si="347"/>
        <v>0.87456605977921542</v>
      </c>
      <c r="BC398">
        <f t="shared" si="348"/>
        <v>-0.81852055960283465</v>
      </c>
      <c r="BD398">
        <f t="shared" si="349"/>
        <v>0.11474461486574714</v>
      </c>
      <c r="BE398">
        <f t="shared" si="350"/>
        <v>2.400670884264394</v>
      </c>
      <c r="BF398">
        <f t="shared" si="351"/>
        <v>2.5747085435464365</v>
      </c>
      <c r="BG398">
        <f t="shared" si="376"/>
        <v>8.5606317165165269</v>
      </c>
      <c r="BH398">
        <f t="shared" si="376"/>
        <v>8.5606314755847635</v>
      </c>
      <c r="BI398">
        <f t="shared" si="376"/>
        <v>8.5606336583458909</v>
      </c>
      <c r="BJ398">
        <f t="shared" si="376"/>
        <v>8.5606138830568952</v>
      </c>
      <c r="BK398">
        <f t="shared" si="376"/>
        <v>8.5607930256822939</v>
      </c>
      <c r="BL398">
        <f t="shared" si="376"/>
        <v>8.5591688131676271</v>
      </c>
      <c r="BM398">
        <f t="shared" si="376"/>
        <v>8.5737839735485952</v>
      </c>
      <c r="BN398">
        <f t="shared" si="353"/>
        <v>8.4313396848871403</v>
      </c>
    </row>
    <row r="399" spans="1:66" ht="12.95" customHeight="1">
      <c r="A399" s="53" t="s">
        <v>190</v>
      </c>
      <c r="B399" s="53" t="s">
        <v>45</v>
      </c>
      <c r="C399" s="54">
        <v>57641.473140000002</v>
      </c>
      <c r="D399" s="54" t="s">
        <v>76</v>
      </c>
      <c r="E399" s="58">
        <f t="shared" si="326"/>
        <v>38387.436514308545</v>
      </c>
      <c r="F399">
        <f t="shared" si="327"/>
        <v>38387.5</v>
      </c>
      <c r="G399">
        <f t="shared" si="371"/>
        <v>-2.2950212500290945E-2</v>
      </c>
      <c r="H399" s="116"/>
      <c r="I399" s="117"/>
      <c r="J399" s="117"/>
      <c r="K399" s="117">
        <f t="shared" si="372"/>
        <v>-2.2950212500290945E-2</v>
      </c>
      <c r="L399" s="116"/>
      <c r="M399" s="116"/>
      <c r="N399" s="118"/>
      <c r="O399" s="40">
        <f t="shared" ca="1" si="374"/>
        <v>-2.1760911121182711E-2</v>
      </c>
      <c r="P399" s="116"/>
      <c r="Q399" s="293">
        <f t="shared" si="328"/>
        <v>42622.973140000002</v>
      </c>
      <c r="R399" s="8">
        <f t="shared" ca="1" si="373"/>
        <v>1.4144377703487488E-6</v>
      </c>
      <c r="S399" s="116">
        <v>1</v>
      </c>
      <c r="T399" s="167">
        <f t="shared" ca="1" si="368"/>
        <v>1.4144377703487488E-6</v>
      </c>
      <c r="U399" s="116"/>
      <c r="V399" s="116"/>
      <c r="W399" s="25"/>
      <c r="X399" s="252"/>
      <c r="Y399" s="41"/>
      <c r="Z399">
        <f t="shared" si="329"/>
        <v>38387.5</v>
      </c>
      <c r="AA399" s="246">
        <f t="shared" si="330"/>
        <v>-1.8414683560544421E-2</v>
      </c>
      <c r="AB399" s="247">
        <f t="shared" si="331"/>
        <v>-4.5355289397465241E-3</v>
      </c>
      <c r="AC399" s="247">
        <f t="shared" ca="1" si="332"/>
        <v>-1.1893013791082346E-3</v>
      </c>
      <c r="AD399" s="248">
        <f t="shared" si="333"/>
        <v>2.0571022763278228E-5</v>
      </c>
      <c r="AH399">
        <f t="shared" si="334"/>
        <v>-6.1657681859525575E-3</v>
      </c>
      <c r="AI399">
        <f t="shared" si="335"/>
        <v>0.77850202606457963</v>
      </c>
      <c r="AJ399">
        <f t="shared" si="336"/>
        <v>-0.20154332991642029</v>
      </c>
      <c r="AK399">
        <f t="shared" si="337"/>
        <v>-0.43707968099936179</v>
      </c>
      <c r="AL399">
        <f t="shared" si="338"/>
        <v>-2.0398436252586705</v>
      </c>
      <c r="AM399">
        <f t="shared" si="339"/>
        <v>-1.62784500141625</v>
      </c>
      <c r="AN399">
        <f t="shared" si="375"/>
        <v>4.7611729004972201</v>
      </c>
      <c r="AO399">
        <f t="shared" si="375"/>
        <v>4.761172901412376</v>
      </c>
      <c r="AP399">
        <f t="shared" si="375"/>
        <v>4.761172939711976</v>
      </c>
      <c r="AQ399">
        <f t="shared" si="375"/>
        <v>4.7611745425375158</v>
      </c>
      <c r="AR399">
        <f t="shared" si="375"/>
        <v>4.7612415731409063</v>
      </c>
      <c r="AS399">
        <f t="shared" si="375"/>
        <v>4.7639669332178727</v>
      </c>
      <c r="AT399">
        <f t="shared" si="375"/>
        <v>4.8298601499923954</v>
      </c>
      <c r="AU399">
        <f t="shared" si="341"/>
        <v>5.2505899477407185</v>
      </c>
      <c r="AV399" s="246">
        <f t="shared" si="342"/>
        <v>-2.0137376304347112E-2</v>
      </c>
      <c r="AW399" s="247">
        <f t="shared" si="343"/>
        <v>-2.8128361959438332E-3</v>
      </c>
      <c r="AX399" s="248">
        <f t="shared" si="344"/>
        <v>7.9120474652117738E-6</v>
      </c>
      <c r="AY399" s="247">
        <f t="shared" si="345"/>
        <v>-1.5061751570535697E-2</v>
      </c>
      <c r="BA399">
        <f t="shared" si="346"/>
        <v>-1.7226927438026905E-3</v>
      </c>
      <c r="BB399">
        <f t="shared" si="347"/>
        <v>0.87366982182963682</v>
      </c>
      <c r="BC399">
        <f t="shared" si="348"/>
        <v>-0.8230017778829396</v>
      </c>
      <c r="BD399">
        <f t="shared" si="349"/>
        <v>0.11375713640666377</v>
      </c>
      <c r="BE399">
        <f t="shared" si="350"/>
        <v>2.4085153173922791</v>
      </c>
      <c r="BF399">
        <f t="shared" si="351"/>
        <v>2.6049370398269316</v>
      </c>
      <c r="BG399">
        <f t="shared" si="376"/>
        <v>8.5694752101382452</v>
      </c>
      <c r="BH399">
        <f t="shared" si="376"/>
        <v>8.5694749550697953</v>
      </c>
      <c r="BI399">
        <f t="shared" si="376"/>
        <v>8.5694772423013514</v>
      </c>
      <c r="BJ399">
        <f t="shared" si="376"/>
        <v>8.5694567321870352</v>
      </c>
      <c r="BK399">
        <f t="shared" si="376"/>
        <v>8.5696406336603292</v>
      </c>
      <c r="BL399">
        <f t="shared" si="376"/>
        <v>8.5679903105531263</v>
      </c>
      <c r="BM399">
        <f t="shared" si="376"/>
        <v>8.582690174183174</v>
      </c>
      <c r="BN399">
        <f t="shared" si="353"/>
        <v>8.4411643578333315</v>
      </c>
    </row>
    <row r="400" spans="1:66" ht="12.95" customHeight="1">
      <c r="A400" s="53" t="s">
        <v>190</v>
      </c>
      <c r="B400" s="53" t="s">
        <v>45</v>
      </c>
      <c r="C400" s="54">
        <v>57641.473660000003</v>
      </c>
      <c r="D400" s="54" t="s">
        <v>76</v>
      </c>
      <c r="E400" s="58">
        <f t="shared" si="326"/>
        <v>38387.437952750981</v>
      </c>
      <c r="F400">
        <f t="shared" si="327"/>
        <v>38387.5</v>
      </c>
      <c r="G400">
        <f t="shared" si="371"/>
        <v>-2.2430212498875335E-2</v>
      </c>
      <c r="H400" s="116"/>
      <c r="I400" s="117"/>
      <c r="J400" s="117"/>
      <c r="K400" s="117">
        <f t="shared" si="372"/>
        <v>-2.2430212498875335E-2</v>
      </c>
      <c r="L400" s="116"/>
      <c r="M400" s="116"/>
      <c r="N400" s="118"/>
      <c r="O400" s="40">
        <f t="shared" ca="1" si="374"/>
        <v>-2.1760911121182711E-2</v>
      </c>
      <c r="P400" s="116"/>
      <c r="Q400" s="293">
        <f t="shared" si="328"/>
        <v>42622.973660000003</v>
      </c>
      <c r="R400" s="8">
        <f t="shared" ca="1" si="373"/>
        <v>4.4796433418124493E-7</v>
      </c>
      <c r="S400" s="116">
        <v>1</v>
      </c>
      <c r="T400" s="167">
        <f t="shared" ca="1" si="368"/>
        <v>4.4796433418124493E-7</v>
      </c>
      <c r="U400" s="116"/>
      <c r="V400" s="116"/>
      <c r="W400" s="25"/>
      <c r="X400" s="252"/>
      <c r="Y400" s="41"/>
      <c r="Z400">
        <f t="shared" si="329"/>
        <v>38387.5</v>
      </c>
      <c r="AA400" s="246">
        <f t="shared" si="330"/>
        <v>-1.8414683560544421E-2</v>
      </c>
      <c r="AB400" s="247">
        <f t="shared" si="331"/>
        <v>-4.0155289383309138E-3</v>
      </c>
      <c r="AC400" s="247">
        <f t="shared" ca="1" si="332"/>
        <v>-6.6930137769262432E-4</v>
      </c>
      <c r="AD400" s="248">
        <f t="shared" si="333"/>
        <v>1.6124472654572995E-5</v>
      </c>
      <c r="AH400">
        <f t="shared" si="334"/>
        <v>-6.1657681859525575E-3</v>
      </c>
      <c r="AI400">
        <f t="shared" si="335"/>
        <v>0.77850202606457963</v>
      </c>
      <c r="AJ400">
        <f t="shared" si="336"/>
        <v>-0.20154332991642029</v>
      </c>
      <c r="AK400">
        <f t="shared" si="337"/>
        <v>-0.43707968099936179</v>
      </c>
      <c r="AL400">
        <f t="shared" si="338"/>
        <v>-2.0398436252586705</v>
      </c>
      <c r="AM400">
        <f t="shared" si="339"/>
        <v>-1.62784500141625</v>
      </c>
      <c r="AN400">
        <f t="shared" si="375"/>
        <v>4.7611729004972201</v>
      </c>
      <c r="AO400">
        <f t="shared" si="375"/>
        <v>4.761172901412376</v>
      </c>
      <c r="AP400">
        <f t="shared" si="375"/>
        <v>4.761172939711976</v>
      </c>
      <c r="AQ400">
        <f t="shared" si="375"/>
        <v>4.7611745425375158</v>
      </c>
      <c r="AR400">
        <f t="shared" si="375"/>
        <v>4.7612415731409063</v>
      </c>
      <c r="AS400">
        <f t="shared" si="375"/>
        <v>4.7639669332178727</v>
      </c>
      <c r="AT400">
        <f t="shared" si="375"/>
        <v>4.8298601499923954</v>
      </c>
      <c r="AU400">
        <f t="shared" si="341"/>
        <v>5.2505899477407185</v>
      </c>
      <c r="AV400" s="246">
        <f t="shared" si="342"/>
        <v>-2.0137376304347112E-2</v>
      </c>
      <c r="AW400" s="247">
        <f t="shared" si="343"/>
        <v>-2.2928361945282229E-3</v>
      </c>
      <c r="AX400" s="248">
        <f t="shared" si="344"/>
        <v>5.2570978149386624E-6</v>
      </c>
      <c r="AY400" s="247">
        <f t="shared" si="345"/>
        <v>-1.4541751569120086E-2</v>
      </c>
      <c r="BA400">
        <f t="shared" si="346"/>
        <v>-1.7226927438026905E-3</v>
      </c>
      <c r="BB400">
        <f t="shared" si="347"/>
        <v>0.87366982182963682</v>
      </c>
      <c r="BC400">
        <f t="shared" si="348"/>
        <v>-0.8230017778829396</v>
      </c>
      <c r="BD400">
        <f t="shared" si="349"/>
        <v>0.11375713640666377</v>
      </c>
      <c r="BE400">
        <f t="shared" si="350"/>
        <v>2.4085153173922791</v>
      </c>
      <c r="BF400">
        <f t="shared" si="351"/>
        <v>2.6049370398269316</v>
      </c>
      <c r="BG400">
        <f t="shared" si="376"/>
        <v>8.5694752101382452</v>
      </c>
      <c r="BH400">
        <f t="shared" si="376"/>
        <v>8.5694749550697953</v>
      </c>
      <c r="BI400">
        <f t="shared" si="376"/>
        <v>8.5694772423013514</v>
      </c>
      <c r="BJ400">
        <f t="shared" si="376"/>
        <v>8.5694567321870352</v>
      </c>
      <c r="BK400">
        <f t="shared" si="376"/>
        <v>8.5696406336603292</v>
      </c>
      <c r="BL400">
        <f t="shared" si="376"/>
        <v>8.5679903105531263</v>
      </c>
      <c r="BM400">
        <f t="shared" si="376"/>
        <v>8.582690174183174</v>
      </c>
      <c r="BN400">
        <f t="shared" si="353"/>
        <v>8.4411643578333315</v>
      </c>
    </row>
    <row r="401" spans="1:66" ht="12.95" customHeight="1">
      <c r="A401" s="100" t="s">
        <v>187</v>
      </c>
      <c r="B401" s="101" t="s">
        <v>45</v>
      </c>
      <c r="C401" s="102">
        <v>57657.741300000002</v>
      </c>
      <c r="D401" s="102">
        <v>1E-4</v>
      </c>
      <c r="E401" s="58">
        <f t="shared" si="326"/>
        <v>38432.438075253711</v>
      </c>
      <c r="F401">
        <f t="shared" si="327"/>
        <v>38432.5</v>
      </c>
      <c r="G401">
        <f t="shared" si="371"/>
        <v>-2.2385927491995972E-2</v>
      </c>
      <c r="H401" s="116"/>
      <c r="I401" s="117"/>
      <c r="J401" s="117"/>
      <c r="K401" s="117">
        <f t="shared" si="372"/>
        <v>-2.2385927491995972E-2</v>
      </c>
      <c r="L401" s="116"/>
      <c r="M401" s="116"/>
      <c r="N401" s="118"/>
      <c r="O401" s="40">
        <f t="shared" ca="1" si="374"/>
        <v>-2.1907037989645092E-2</v>
      </c>
      <c r="P401" s="116"/>
      <c r="Q401" s="293">
        <f t="shared" si="328"/>
        <v>42639.241300000002</v>
      </c>
      <c r="R401" s="8">
        <f t="shared" ca="1" si="373"/>
        <v>2.2933515546187287E-7</v>
      </c>
      <c r="S401" s="116">
        <v>1</v>
      </c>
      <c r="T401" s="167">
        <f t="shared" ca="1" si="368"/>
        <v>2.2933515546187287E-7</v>
      </c>
      <c r="U401" s="116"/>
      <c r="V401" s="116"/>
      <c r="W401" s="25"/>
      <c r="X401" s="252"/>
      <c r="Y401" s="41"/>
      <c r="Z401">
        <f t="shared" si="329"/>
        <v>38432.5</v>
      </c>
      <c r="AA401" s="246">
        <f t="shared" si="330"/>
        <v>-1.8496363919226363E-2</v>
      </c>
      <c r="AB401" s="247">
        <f t="shared" si="331"/>
        <v>-3.8895635727696082E-3</v>
      </c>
      <c r="AC401" s="247">
        <f t="shared" ca="1" si="332"/>
        <v>-4.7888950235087935E-4</v>
      </c>
      <c r="AD401" s="248">
        <f t="shared" si="333"/>
        <v>1.512870478661628E-5</v>
      </c>
      <c r="AH401">
        <f t="shared" si="334"/>
        <v>-6.2311181018867845E-3</v>
      </c>
      <c r="AI401">
        <f t="shared" si="335"/>
        <v>0.78170295541507595</v>
      </c>
      <c r="AJ401">
        <f t="shared" si="336"/>
        <v>-0.20869784904565883</v>
      </c>
      <c r="AK401">
        <f t="shared" si="337"/>
        <v>-0.4386871326190086</v>
      </c>
      <c r="AL401">
        <f t="shared" si="338"/>
        <v>-2.0325336540493124</v>
      </c>
      <c r="AM401">
        <f t="shared" si="339"/>
        <v>-1.6145835879806085</v>
      </c>
      <c r="AN401">
        <f t="shared" ref="AN401:AT410" si="377">$AU401+$AB$7*SIN(AO401)</f>
        <v>4.7693414205337357</v>
      </c>
      <c r="AO401">
        <f t="shared" si="377"/>
        <v>4.7693414224578232</v>
      </c>
      <c r="AP401">
        <f t="shared" si="377"/>
        <v>4.7693414914422236</v>
      </c>
      <c r="AQ401">
        <f t="shared" si="377"/>
        <v>4.7693439646882734</v>
      </c>
      <c r="AR401">
        <f t="shared" si="377"/>
        <v>4.7694325653629708</v>
      </c>
      <c r="AS401">
        <f t="shared" si="377"/>
        <v>4.7725206118843841</v>
      </c>
      <c r="AT401">
        <f t="shared" si="377"/>
        <v>4.8398290215496083</v>
      </c>
      <c r="AU401">
        <f t="shared" si="341"/>
        <v>5.258546958049263</v>
      </c>
      <c r="AV401" s="246">
        <f t="shared" si="342"/>
        <v>-2.0240309548523263E-2</v>
      </c>
      <c r="AW401" s="247">
        <f t="shared" si="343"/>
        <v>-2.1456179434727086E-3</v>
      </c>
      <c r="AX401" s="248">
        <f t="shared" si="344"/>
        <v>4.6036763593520557E-6</v>
      </c>
      <c r="AY401" s="247">
        <f t="shared" si="345"/>
        <v>-1.4410863760812289E-2</v>
      </c>
      <c r="BA401">
        <f t="shared" si="346"/>
        <v>-1.7439456292968982E-3</v>
      </c>
      <c r="BB401">
        <f t="shared" si="347"/>
        <v>0.87227420254121524</v>
      </c>
      <c r="BC401">
        <f t="shared" si="348"/>
        <v>-0.82995604727660544</v>
      </c>
      <c r="BD401">
        <f t="shared" si="349"/>
        <v>0.11218788109023854</v>
      </c>
      <c r="BE401">
        <f t="shared" si="350"/>
        <v>2.4208687789138508</v>
      </c>
      <c r="BF401">
        <f t="shared" si="351"/>
        <v>2.6538142495026569</v>
      </c>
      <c r="BG401">
        <f t="shared" ref="BG401:BM410" si="378">$BN401+$BB$7*SIN(BH401)</f>
        <v>8.583420296872676</v>
      </c>
      <c r="BH401">
        <f t="shared" si="378"/>
        <v>8.5834200185343015</v>
      </c>
      <c r="BI401">
        <f t="shared" si="378"/>
        <v>8.583422475252398</v>
      </c>
      <c r="BJ401">
        <f t="shared" si="378"/>
        <v>8.5834007911107815</v>
      </c>
      <c r="BK401">
        <f t="shared" si="378"/>
        <v>8.5835921673108615</v>
      </c>
      <c r="BL401">
        <f t="shared" si="378"/>
        <v>8.5819017340121615</v>
      </c>
      <c r="BM401">
        <f t="shared" si="378"/>
        <v>8.5967248184914418</v>
      </c>
      <c r="BN401">
        <f t="shared" si="353"/>
        <v>8.4566769993273159</v>
      </c>
    </row>
    <row r="402" spans="1:66" ht="12.95" customHeight="1">
      <c r="A402" s="53" t="s">
        <v>190</v>
      </c>
      <c r="B402" s="53" t="s">
        <v>49</v>
      </c>
      <c r="C402" s="54">
        <v>57664.427600000003</v>
      </c>
      <c r="D402" s="54" t="s">
        <v>76</v>
      </c>
      <c r="E402" s="58">
        <f t="shared" si="326"/>
        <v>38450.933955362329</v>
      </c>
      <c r="F402">
        <f t="shared" si="327"/>
        <v>38451</v>
      </c>
      <c r="G402">
        <f t="shared" si="371"/>
        <v>-2.3875276994658634E-2</v>
      </c>
      <c r="H402" s="116"/>
      <c r="I402" s="117"/>
      <c r="J402" s="117"/>
      <c r="K402" s="117">
        <f t="shared" si="372"/>
        <v>-2.3875276994658634E-2</v>
      </c>
      <c r="L402" s="116"/>
      <c r="M402" s="116"/>
      <c r="N402" s="118"/>
      <c r="O402" s="40">
        <f t="shared" ca="1" si="374"/>
        <v>-2.196711236890185E-2</v>
      </c>
      <c r="P402" s="116"/>
      <c r="Q402" s="293">
        <f t="shared" si="328"/>
        <v>42645.927600000003</v>
      </c>
      <c r="R402" s="8">
        <f t="shared" ca="1" si="373"/>
        <v>3.6410922389895261E-6</v>
      </c>
      <c r="S402" s="116">
        <v>1</v>
      </c>
      <c r="T402" s="167">
        <f t="shared" ca="1" si="368"/>
        <v>3.6410922389895261E-6</v>
      </c>
      <c r="U402" s="116"/>
      <c r="V402" s="116"/>
      <c r="W402" s="25"/>
      <c r="X402" s="252"/>
      <c r="Y402" s="41"/>
      <c r="Z402">
        <f t="shared" si="329"/>
        <v>38451</v>
      </c>
      <c r="AA402" s="246">
        <f t="shared" si="330"/>
        <v>-1.8529897245365926E-2</v>
      </c>
      <c r="AB402" s="247">
        <f t="shared" si="331"/>
        <v>-5.3453797492927085E-3</v>
      </c>
      <c r="AC402" s="247">
        <f t="shared" ca="1" si="332"/>
        <v>-1.9081646257567836E-3</v>
      </c>
      <c r="AD402" s="248">
        <f t="shared" si="333"/>
        <v>2.8573084664148578E-5</v>
      </c>
      <c r="AH402">
        <f t="shared" si="334"/>
        <v>-6.2579414353641089E-3</v>
      </c>
      <c r="AI402">
        <f t="shared" si="335"/>
        <v>0.78302996835136041</v>
      </c>
      <c r="AJ402">
        <f t="shared" si="336"/>
        <v>-0.21165302756716209</v>
      </c>
      <c r="AK402">
        <f t="shared" si="337"/>
        <v>-0.43934497307513182</v>
      </c>
      <c r="AL402">
        <f t="shared" si="338"/>
        <v>-2.0295109583704116</v>
      </c>
      <c r="AM402">
        <f t="shared" si="339"/>
        <v>-1.6091456030560785</v>
      </c>
      <c r="AN402">
        <f t="shared" si="377"/>
        <v>4.7727093471375222</v>
      </c>
      <c r="AO402">
        <f t="shared" si="377"/>
        <v>4.7727093496775428</v>
      </c>
      <c r="AP402">
        <f t="shared" si="377"/>
        <v>4.7727094356660116</v>
      </c>
      <c r="AQ402">
        <f t="shared" si="377"/>
        <v>4.7727123466006791</v>
      </c>
      <c r="AR402">
        <f t="shared" si="377"/>
        <v>4.7728108067252517</v>
      </c>
      <c r="AS402">
        <f t="shared" si="377"/>
        <v>4.7760516324692235</v>
      </c>
      <c r="AT402">
        <f t="shared" si="377"/>
        <v>4.8439350324250183</v>
      </c>
      <c r="AU402">
        <f t="shared" si="341"/>
        <v>5.2618181733983311</v>
      </c>
      <c r="AV402" s="246">
        <f t="shared" si="342"/>
        <v>-2.0282472374097839E-2</v>
      </c>
      <c r="AW402" s="247">
        <f t="shared" si="343"/>
        <v>-3.5928046205607952E-3</v>
      </c>
      <c r="AX402" s="248">
        <f t="shared" si="344"/>
        <v>1.2908245041522999E-5</v>
      </c>
      <c r="AY402" s="247">
        <f t="shared" si="345"/>
        <v>-1.5864760430562612E-2</v>
      </c>
      <c r="BA402">
        <f t="shared" si="346"/>
        <v>-1.7525751287319118E-3</v>
      </c>
      <c r="BB402">
        <f t="shared" si="347"/>
        <v>0.87170736039155605</v>
      </c>
      <c r="BC402">
        <f t="shared" si="348"/>
        <v>-0.83277203946702305</v>
      </c>
      <c r="BD402">
        <f t="shared" si="349"/>
        <v>0.11153922459071479</v>
      </c>
      <c r="BE402">
        <f t="shared" si="350"/>
        <v>2.4259360320303687</v>
      </c>
      <c r="BF402">
        <f t="shared" si="351"/>
        <v>2.6743295078749871</v>
      </c>
      <c r="BG402">
        <f t="shared" si="378"/>
        <v>8.5891468439263523</v>
      </c>
      <c r="BH402">
        <f t="shared" si="378"/>
        <v>8.5891465556895223</v>
      </c>
      <c r="BI402">
        <f t="shared" si="378"/>
        <v>8.5891490836221465</v>
      </c>
      <c r="BJ402">
        <f t="shared" si="378"/>
        <v>8.5891269125736596</v>
      </c>
      <c r="BK402">
        <f t="shared" si="378"/>
        <v>8.5893213436168061</v>
      </c>
      <c r="BL402">
        <f t="shared" si="378"/>
        <v>8.5876148354991635</v>
      </c>
      <c r="BM402">
        <f t="shared" si="378"/>
        <v>8.6024848208886482</v>
      </c>
      <c r="BN402">
        <f t="shared" si="353"/>
        <v>8.4630544186081771</v>
      </c>
    </row>
    <row r="403" spans="1:66" ht="12.95" customHeight="1">
      <c r="A403" s="53" t="s">
        <v>190</v>
      </c>
      <c r="B403" s="53" t="s">
        <v>49</v>
      </c>
      <c r="C403" s="54">
        <v>57664.428110000001</v>
      </c>
      <c r="D403" s="54" t="s">
        <v>76</v>
      </c>
      <c r="E403" s="58">
        <f t="shared" si="326"/>
        <v>38450.935366142403</v>
      </c>
      <c r="F403">
        <f t="shared" si="327"/>
        <v>38451</v>
      </c>
      <c r="G403">
        <f t="shared" si="371"/>
        <v>-2.3365276996628381E-2</v>
      </c>
      <c r="H403" s="116"/>
      <c r="I403" s="117"/>
      <c r="J403" s="117"/>
      <c r="K403" s="117">
        <f t="shared" si="372"/>
        <v>-2.3365276996628381E-2</v>
      </c>
      <c r="L403" s="116"/>
      <c r="M403" s="116"/>
      <c r="N403" s="118"/>
      <c r="O403" s="40">
        <f t="shared" ca="1" si="374"/>
        <v>-2.196711236890185E-2</v>
      </c>
      <c r="P403" s="116"/>
      <c r="Q403" s="293">
        <f t="shared" si="328"/>
        <v>42645.928110000001</v>
      </c>
      <c r="R403" s="8">
        <f t="shared" ca="1" si="373"/>
        <v>1.9548643262256687E-6</v>
      </c>
      <c r="S403" s="116">
        <v>1</v>
      </c>
      <c r="T403" s="167">
        <f t="shared" ca="1" si="368"/>
        <v>1.9548643262256687E-6</v>
      </c>
      <c r="U403" s="116"/>
      <c r="V403" s="116"/>
      <c r="W403" s="25"/>
      <c r="X403" s="252"/>
      <c r="Y403" s="41"/>
      <c r="Z403">
        <f t="shared" si="329"/>
        <v>38451</v>
      </c>
      <c r="AA403" s="246">
        <f t="shared" si="330"/>
        <v>-1.8529897245365926E-2</v>
      </c>
      <c r="AB403" s="247">
        <f t="shared" si="331"/>
        <v>-4.8353797512624558E-3</v>
      </c>
      <c r="AC403" s="247">
        <f t="shared" ca="1" si="332"/>
        <v>-1.3981646277265308E-3</v>
      </c>
      <c r="AD403" s="248">
        <f t="shared" si="333"/>
        <v>2.338089733891897E-5</v>
      </c>
      <c r="AH403">
        <f t="shared" si="334"/>
        <v>-6.2579414353641089E-3</v>
      </c>
      <c r="AI403">
        <f t="shared" si="335"/>
        <v>0.78302996835136041</v>
      </c>
      <c r="AJ403">
        <f t="shared" si="336"/>
        <v>-0.21165302756716209</v>
      </c>
      <c r="AK403">
        <f t="shared" si="337"/>
        <v>-0.43934497307513182</v>
      </c>
      <c r="AL403">
        <f t="shared" si="338"/>
        <v>-2.0295109583704116</v>
      </c>
      <c r="AM403">
        <f t="shared" si="339"/>
        <v>-1.6091456030560785</v>
      </c>
      <c r="AN403">
        <f t="shared" si="377"/>
        <v>4.7727093471375222</v>
      </c>
      <c r="AO403">
        <f t="shared" si="377"/>
        <v>4.7727093496775428</v>
      </c>
      <c r="AP403">
        <f t="shared" si="377"/>
        <v>4.7727094356660116</v>
      </c>
      <c r="AQ403">
        <f t="shared" si="377"/>
        <v>4.7727123466006791</v>
      </c>
      <c r="AR403">
        <f t="shared" si="377"/>
        <v>4.7728108067252517</v>
      </c>
      <c r="AS403">
        <f t="shared" si="377"/>
        <v>4.7760516324692235</v>
      </c>
      <c r="AT403">
        <f t="shared" si="377"/>
        <v>4.8439350324250183</v>
      </c>
      <c r="AU403">
        <f t="shared" si="341"/>
        <v>5.2618181733983311</v>
      </c>
      <c r="AV403" s="246">
        <f t="shared" si="342"/>
        <v>-2.0282472374097839E-2</v>
      </c>
      <c r="AW403" s="247">
        <f t="shared" si="343"/>
        <v>-3.0828046225305425E-3</v>
      </c>
      <c r="AX403" s="248">
        <f t="shared" si="344"/>
        <v>9.5036843406956806E-6</v>
      </c>
      <c r="AY403" s="247">
        <f t="shared" si="345"/>
        <v>-1.5354760432532361E-2</v>
      </c>
      <c r="BA403">
        <f t="shared" si="346"/>
        <v>-1.7525751287319118E-3</v>
      </c>
      <c r="BB403">
        <f t="shared" si="347"/>
        <v>0.87170736039155605</v>
      </c>
      <c r="BC403">
        <f t="shared" si="348"/>
        <v>-0.83277203946702305</v>
      </c>
      <c r="BD403">
        <f t="shared" si="349"/>
        <v>0.11153922459071479</v>
      </c>
      <c r="BE403">
        <f t="shared" si="350"/>
        <v>2.4259360320303687</v>
      </c>
      <c r="BF403">
        <f t="shared" si="351"/>
        <v>2.6743295078749871</v>
      </c>
      <c r="BG403">
        <f t="shared" si="378"/>
        <v>8.5891468439263523</v>
      </c>
      <c r="BH403">
        <f t="shared" si="378"/>
        <v>8.5891465556895223</v>
      </c>
      <c r="BI403">
        <f t="shared" si="378"/>
        <v>8.5891490836221465</v>
      </c>
      <c r="BJ403">
        <f t="shared" si="378"/>
        <v>8.5891269125736596</v>
      </c>
      <c r="BK403">
        <f t="shared" si="378"/>
        <v>8.5893213436168061</v>
      </c>
      <c r="BL403">
        <f t="shared" si="378"/>
        <v>8.5876148354991635</v>
      </c>
      <c r="BM403">
        <f t="shared" si="378"/>
        <v>8.6024848208886482</v>
      </c>
      <c r="BN403">
        <f t="shared" si="353"/>
        <v>8.4630544186081771</v>
      </c>
    </row>
    <row r="404" spans="1:66" ht="12.95" customHeight="1">
      <c r="A404" s="100" t="s">
        <v>187</v>
      </c>
      <c r="B404" s="101" t="s">
        <v>49</v>
      </c>
      <c r="C404" s="102">
        <v>57670.572999999997</v>
      </c>
      <c r="D404" s="102">
        <v>1E-4</v>
      </c>
      <c r="E404" s="58">
        <f t="shared" si="326"/>
        <v>38467.933578714459</v>
      </c>
      <c r="F404">
        <f t="shared" si="327"/>
        <v>38468</v>
      </c>
      <c r="G404">
        <f t="shared" si="371"/>
        <v>-2.4011435998545494E-2</v>
      </c>
      <c r="H404" s="116"/>
      <c r="I404" s="117"/>
      <c r="J404" s="117"/>
      <c r="K404" s="117">
        <f t="shared" si="372"/>
        <v>-2.4011435998545494E-2</v>
      </c>
      <c r="L404" s="116"/>
      <c r="M404" s="116"/>
      <c r="N404" s="118"/>
      <c r="O404" s="40">
        <f t="shared" ca="1" si="374"/>
        <v>-2.2022315852543203E-2</v>
      </c>
      <c r="P404" s="116"/>
      <c r="Q404" s="293">
        <f t="shared" si="328"/>
        <v>42652.072999999997</v>
      </c>
      <c r="R404" s="8">
        <f t="shared" ca="1" si="373"/>
        <v>3.9565989552321735E-6</v>
      </c>
      <c r="S404" s="116">
        <v>1</v>
      </c>
      <c r="T404" s="167">
        <f t="shared" ca="1" si="368"/>
        <v>3.9565989552321735E-6</v>
      </c>
      <c r="U404" s="116"/>
      <c r="V404" s="116"/>
      <c r="W404" s="25"/>
      <c r="X404" s="252"/>
      <c r="Y404" s="41"/>
      <c r="Z404">
        <f t="shared" si="329"/>
        <v>38468</v>
      </c>
      <c r="AA404" s="246">
        <f t="shared" si="330"/>
        <v>-1.8560687264615024E-2</v>
      </c>
      <c r="AB404" s="247">
        <f t="shared" si="331"/>
        <v>-5.4507487339304703E-3</v>
      </c>
      <c r="AC404" s="247">
        <f t="shared" ca="1" si="332"/>
        <v>-1.9891201460022906E-3</v>
      </c>
      <c r="AD404" s="248">
        <f t="shared" si="333"/>
        <v>2.9710661760444625E-5</v>
      </c>
      <c r="AH404">
        <f t="shared" si="334"/>
        <v>-6.2825673821891529E-3</v>
      </c>
      <c r="AI404">
        <f t="shared" si="335"/>
        <v>0.78425512351090709</v>
      </c>
      <c r="AJ404">
        <f t="shared" si="336"/>
        <v>-0.21437575063060652</v>
      </c>
      <c r="AK404">
        <f t="shared" si="337"/>
        <v>-0.43994789267446893</v>
      </c>
      <c r="AL404">
        <f t="shared" si="338"/>
        <v>-2.0267242773579044</v>
      </c>
      <c r="AM404">
        <f t="shared" si="339"/>
        <v>-1.604155601698257</v>
      </c>
      <c r="AN404">
        <f t="shared" si="377"/>
        <v>4.7758092468218143</v>
      </c>
      <c r="AO404">
        <f t="shared" si="377"/>
        <v>4.7758092500607869</v>
      </c>
      <c r="AP404">
        <f t="shared" si="377"/>
        <v>4.7758093543582962</v>
      </c>
      <c r="AQ404">
        <f t="shared" si="377"/>
        <v>4.7758127127298877</v>
      </c>
      <c r="AR404">
        <f t="shared" si="377"/>
        <v>4.7759207572662872</v>
      </c>
      <c r="AS404">
        <f t="shared" si="377"/>
        <v>4.7793038353931241</v>
      </c>
      <c r="AT404">
        <f t="shared" si="377"/>
        <v>4.8477120662574773</v>
      </c>
      <c r="AU404">
        <f t="shared" si="341"/>
        <v>5.264824155070448</v>
      </c>
      <c r="AV404" s="246">
        <f t="shared" si="342"/>
        <v>-2.0321136656128287E-2</v>
      </c>
      <c r="AW404" s="247">
        <f t="shared" si="343"/>
        <v>-3.6902993424172068E-3</v>
      </c>
      <c r="AX404" s="248">
        <f t="shared" si="344"/>
        <v>1.3618309236644869E-5</v>
      </c>
      <c r="AY404" s="247">
        <f t="shared" si="345"/>
        <v>-1.5968419224843079E-2</v>
      </c>
      <c r="BA404">
        <f t="shared" si="346"/>
        <v>-1.7604493915132653E-3</v>
      </c>
      <c r="BB404">
        <f t="shared" si="347"/>
        <v>0.8711900244547508</v>
      </c>
      <c r="BC404">
        <f t="shared" si="348"/>
        <v>-0.83533767557416216</v>
      </c>
      <c r="BD404">
        <f t="shared" si="349"/>
        <v>0.11094138181955508</v>
      </c>
      <c r="BE404">
        <f t="shared" si="350"/>
        <v>2.4305866396741878</v>
      </c>
      <c r="BF404">
        <f t="shared" si="351"/>
        <v>2.693404126074979</v>
      </c>
      <c r="BG404">
        <f t="shared" si="378"/>
        <v>8.5944058053337002</v>
      </c>
      <c r="BH404">
        <f t="shared" si="378"/>
        <v>8.5944055078332138</v>
      </c>
      <c r="BI404">
        <f t="shared" si="378"/>
        <v>8.5944081019602798</v>
      </c>
      <c r="BJ404">
        <f t="shared" si="378"/>
        <v>8.5943854815973033</v>
      </c>
      <c r="BK404">
        <f t="shared" si="378"/>
        <v>8.5945827086155671</v>
      </c>
      <c r="BL404">
        <f t="shared" si="378"/>
        <v>8.5928616502274338</v>
      </c>
      <c r="BM404">
        <f t="shared" si="378"/>
        <v>8.607772795695011</v>
      </c>
      <c r="BN404">
        <f t="shared" si="353"/>
        <v>8.4689147498392394</v>
      </c>
    </row>
    <row r="405" spans="1:66" ht="12.95" customHeight="1">
      <c r="A405" s="298" t="s">
        <v>323</v>
      </c>
      <c r="B405" s="300" t="s">
        <v>49</v>
      </c>
      <c r="C405" s="302">
        <v>57731.305230000056</v>
      </c>
      <c r="D405" s="302">
        <v>2.0000000000000001E-4</v>
      </c>
      <c r="E405" s="58">
        <f t="shared" ref="E405:E434" si="379">+(C405-C$7)/C$8</f>
        <v>38635.933226473266</v>
      </c>
      <c r="F405">
        <f t="shared" ref="F405:F434" si="380">ROUND(2*E405,0)/2</f>
        <v>38636</v>
      </c>
      <c r="G405">
        <f t="shared" si="371"/>
        <v>-2.4138771943398751E-2</v>
      </c>
      <c r="H405" s="116"/>
      <c r="I405" s="117"/>
      <c r="J405" s="117"/>
      <c r="K405" s="117">
        <f t="shared" si="372"/>
        <v>-2.4138771943398751E-2</v>
      </c>
      <c r="L405" s="116"/>
      <c r="M405" s="116"/>
      <c r="N405" s="118"/>
      <c r="O405" s="40">
        <f t="shared" ca="1" si="374"/>
        <v>-2.2567856161469432E-2</v>
      </c>
      <c r="P405" s="116"/>
      <c r="Q405" s="293">
        <f t="shared" ref="Q405:Q434" si="381">C405-15018.5</f>
        <v>42712.805230000056</v>
      </c>
      <c r="R405" s="8">
        <f t="shared" ca="1" si="373"/>
        <v>2.4677763939146039E-6</v>
      </c>
      <c r="S405" s="116">
        <v>1</v>
      </c>
      <c r="T405" s="167">
        <f t="shared" ca="1" si="368"/>
        <v>2.4677763939146039E-6</v>
      </c>
      <c r="U405" s="116"/>
      <c r="V405" s="116"/>
      <c r="W405" s="25"/>
      <c r="X405" s="252"/>
      <c r="Y405" s="41"/>
      <c r="Z405">
        <f t="shared" ref="Z405:Z434" si="382">F405</f>
        <v>38636</v>
      </c>
      <c r="AA405" s="246">
        <f t="shared" ref="AA405:AA434" si="383">AB$3+AB$4*Z405+AB$5*Z405^2+AH405</f>
        <v>-1.8863633481626972E-2</v>
      </c>
      <c r="AB405" s="247">
        <f t="shared" ref="AB405:AB434" si="384">+G405-AA405</f>
        <v>-5.2751384617717792E-3</v>
      </c>
      <c r="AC405" s="247">
        <f t="shared" ref="AC405:AC434" ca="1" si="385">+G405-O405</f>
        <v>-1.570915781929319E-3</v>
      </c>
      <c r="AD405" s="248">
        <f t="shared" ref="AD405:AD434" si="386">S405*(G405-AA405)^2</f>
        <v>2.7827085790863932E-5</v>
      </c>
      <c r="AH405">
        <f t="shared" ref="AH405:AH434" si="387">$AB$6*($AB$11/AI405*AJ405+$AB$12)</f>
        <v>-6.5246941983010788E-3</v>
      </c>
      <c r="AI405">
        <f t="shared" ref="AI405:AI434" si="388">1+$AB$7*COS(AL405)</f>
        <v>0.7966644342845538</v>
      </c>
      <c r="AJ405">
        <f t="shared" ref="AJ405:AJ434" si="389">SIN(AL405+RADIANS($AB$9))</f>
        <v>-0.24165418830785693</v>
      </c>
      <c r="AK405">
        <f t="shared" ref="AK405:AK434" si="390">$AB$7*SIN(AL405)</f>
        <v>-0.44581907509120722</v>
      </c>
      <c r="AL405">
        <f t="shared" ref="AL405:AL434" si="391">2*ATAN(AM405)</f>
        <v>-1.9987067525285316</v>
      </c>
      <c r="AM405">
        <f t="shared" ref="AM405:AM434" si="392">TAN(AN405/2)*SQRT((1+$AB$7)/(1-$AB$7))</f>
        <v>-1.5551949309786737</v>
      </c>
      <c r="AN405">
        <f t="shared" si="377"/>
        <v>4.80670826379259</v>
      </c>
      <c r="AO405">
        <f t="shared" si="377"/>
        <v>4.8067082865892043</v>
      </c>
      <c r="AP405">
        <f t="shared" si="377"/>
        <v>4.8067087805774928</v>
      </c>
      <c r="AQ405">
        <f t="shared" si="377"/>
        <v>4.8067194843594372</v>
      </c>
      <c r="AR405">
        <f t="shared" si="377"/>
        <v>4.8069511181851921</v>
      </c>
      <c r="AS405">
        <f t="shared" si="377"/>
        <v>4.8118320663953016</v>
      </c>
      <c r="AT405">
        <f t="shared" si="377"/>
        <v>4.8852395871641976</v>
      </c>
      <c r="AU405">
        <f t="shared" ref="AU405:AU434" si="393">RADIANS($AB$9)+$AB$18*(F405-AB$15)</f>
        <v>5.2945303268890136</v>
      </c>
      <c r="AV405" s="246">
        <f t="shared" ref="AV405:AV434" si="394">AA405+BA405</f>
        <v>-2.0699017456969605E-2</v>
      </c>
      <c r="AW405" s="247">
        <f t="shared" ref="AW405:AW434" si="395">IF(S405&lt;&gt;0,G405-AV405,-9999)</f>
        <v>-3.4397544864291467E-3</v>
      </c>
      <c r="AX405" s="248">
        <f t="shared" ref="AX405:AX434" si="396">S405*(G405-AV405)^2</f>
        <v>1.1831910926909443E-5</v>
      </c>
      <c r="AY405" s="247">
        <f t="shared" ref="AY405:AY434" si="397">IF(S405&lt;&gt;0,G405-AH405-BA405,-9999)</f>
        <v>-1.5778693769755041E-2</v>
      </c>
      <c r="BA405">
        <f t="shared" ref="BA405:BA434" si="398">$BB$6*($BB$11/BB405*BC405+$BB$12)</f>
        <v>-1.8353839753426325E-3</v>
      </c>
      <c r="BB405">
        <f t="shared" ref="BB405:BB434" si="399">1+$BB$7*COS(BE405)</f>
        <v>0.86625947085653865</v>
      </c>
      <c r="BC405">
        <f t="shared" ref="BC405:BC434" si="400">SIN(BE405+RADIANS($BB$9))</f>
        <v>-0.8595641094645543</v>
      </c>
      <c r="BD405">
        <f t="shared" ref="BD405:BD434" si="401">$BB$7*SIN(BE405)</f>
        <v>0.10494508499413854</v>
      </c>
      <c r="BE405">
        <f t="shared" ref="BE405:BE434" si="402">2*ATAN(BF405)</f>
        <v>2.476255983143683</v>
      </c>
      <c r="BF405">
        <f t="shared" ref="BF405:BF434" si="403">TAN(BG405/2)*SQRT((1+$BB$7)/(1-$BB$7))</f>
        <v>2.8942806531666165</v>
      </c>
      <c r="BG405">
        <f t="shared" si="378"/>
        <v>8.6462126481861006</v>
      </c>
      <c r="BH405">
        <f t="shared" si="378"/>
        <v>8.6462122509987331</v>
      </c>
      <c r="BI405">
        <f t="shared" si="378"/>
        <v>8.6462155328106327</v>
      </c>
      <c r="BJ405">
        <f t="shared" si="378"/>
        <v>8.646188416097317</v>
      </c>
      <c r="BK405">
        <f t="shared" si="378"/>
        <v>8.6464124523180708</v>
      </c>
      <c r="BL405">
        <f t="shared" si="378"/>
        <v>8.6445599936866593</v>
      </c>
      <c r="BM405">
        <f t="shared" si="378"/>
        <v>8.6597772063833638</v>
      </c>
      <c r="BN405">
        <f t="shared" ref="BN405:BN434" si="404">RADIANS($BB$9)+$BB$18*(F405-BB$15)</f>
        <v>8.5268286114167857</v>
      </c>
    </row>
    <row r="406" spans="1:66" ht="12.95" customHeight="1">
      <c r="A406" s="111" t="s">
        <v>191</v>
      </c>
      <c r="B406" s="112" t="s">
        <v>49</v>
      </c>
      <c r="C406" s="113">
        <v>57926.874600000003</v>
      </c>
      <c r="D406" s="113">
        <v>1E-4</v>
      </c>
      <c r="E406" s="58">
        <f t="shared" si="379"/>
        <v>39176.924151265106</v>
      </c>
      <c r="F406">
        <f t="shared" si="380"/>
        <v>39177</v>
      </c>
      <c r="G406">
        <f t="shared" si="371"/>
        <v>-2.7419478996307589E-2</v>
      </c>
      <c r="H406" s="116"/>
      <c r="I406" s="117"/>
      <c r="J406" s="117"/>
      <c r="K406" s="117">
        <f t="shared" si="372"/>
        <v>-2.7419478996307589E-2</v>
      </c>
      <c r="L406" s="116"/>
      <c r="M406" s="116"/>
      <c r="N406" s="118"/>
      <c r="O406" s="40">
        <f t="shared" ca="1" si="374"/>
        <v>-2.4324625846761636E-2</v>
      </c>
      <c r="P406" s="116"/>
      <c r="Q406" s="293">
        <f t="shared" si="381"/>
        <v>42908.374600000003</v>
      </c>
      <c r="R406" s="8">
        <f t="shared" ca="1" si="373"/>
        <v>9.5781160172545078E-6</v>
      </c>
      <c r="S406" s="116">
        <v>1</v>
      </c>
      <c r="T406" s="167">
        <f t="shared" ca="1" si="368"/>
        <v>9.5781160172545078E-6</v>
      </c>
      <c r="U406" s="116"/>
      <c r="V406" s="116"/>
      <c r="W406" s="25"/>
      <c r="X406" s="252"/>
      <c r="Y406" s="41"/>
      <c r="Z406">
        <f t="shared" si="382"/>
        <v>39177</v>
      </c>
      <c r="AA406" s="246">
        <f t="shared" si="383"/>
        <v>-1.9819103935952195E-2</v>
      </c>
      <c r="AB406" s="247">
        <f t="shared" si="384"/>
        <v>-7.6003750603553938E-3</v>
      </c>
      <c r="AC406" s="247">
        <f t="shared" ca="1" si="385"/>
        <v>-3.0948531495459536E-3</v>
      </c>
      <c r="AD406" s="248">
        <f t="shared" si="386"/>
        <v>5.7765701058072258E-5</v>
      </c>
      <c r="AH406">
        <f t="shared" si="387"/>
        <v>-7.2854981774489683E-3</v>
      </c>
      <c r="AI406">
        <f t="shared" si="388"/>
        <v>0.84064904860095191</v>
      </c>
      <c r="AJ406">
        <f t="shared" si="389"/>
        <v>-0.3341950464019649</v>
      </c>
      <c r="AK406">
        <f t="shared" si="390"/>
        <v>-0.463365163006692</v>
      </c>
      <c r="AL406">
        <f t="shared" si="391"/>
        <v>-1.902025912475469</v>
      </c>
      <c r="AM406">
        <f t="shared" si="392"/>
        <v>-1.4013806026882303</v>
      </c>
      <c r="AN406">
        <f t="shared" si="377"/>
        <v>4.909698572756712</v>
      </c>
      <c r="AO406">
        <f t="shared" si="377"/>
        <v>4.9096995121643587</v>
      </c>
      <c r="AP406">
        <f t="shared" si="377"/>
        <v>4.9097092917113834</v>
      </c>
      <c r="AQ406">
        <f t="shared" si="377"/>
        <v>4.9098110716608092</v>
      </c>
      <c r="AR406">
        <f t="shared" si="377"/>
        <v>4.9108672814807504</v>
      </c>
      <c r="AS406">
        <f t="shared" si="377"/>
        <v>4.921517424572218</v>
      </c>
      <c r="AT406">
        <f t="shared" si="377"/>
        <v>5.0085044290323344</v>
      </c>
      <c r="AU406">
        <f t="shared" si="393"/>
        <v>5.390191273042845</v>
      </c>
      <c r="AV406" s="246">
        <f t="shared" si="394"/>
        <v>-2.185943054281381E-2</v>
      </c>
      <c r="AW406" s="247">
        <f t="shared" si="395"/>
        <v>-5.5600484534937787E-3</v>
      </c>
      <c r="AX406" s="248">
        <f t="shared" si="396"/>
        <v>3.0914138805198559E-5</v>
      </c>
      <c r="AY406" s="247">
        <f t="shared" si="397"/>
        <v>-1.8093654211997007E-2</v>
      </c>
      <c r="BA406">
        <f t="shared" si="398"/>
        <v>-2.0403266068616164E-3</v>
      </c>
      <c r="BB406">
        <f t="shared" si="399"/>
        <v>0.85259618233825873</v>
      </c>
      <c r="BC406">
        <f t="shared" si="400"/>
        <v>-0.92394548277321864</v>
      </c>
      <c r="BD406">
        <f t="shared" si="401"/>
        <v>8.4688337678479289E-2</v>
      </c>
      <c r="BE406">
        <f t="shared" si="402"/>
        <v>2.6201095089640276</v>
      </c>
      <c r="BF406">
        <f t="shared" si="403"/>
        <v>3.7479046863190337</v>
      </c>
      <c r="BG406">
        <f t="shared" si="378"/>
        <v>8.8112092540371325</v>
      </c>
      <c r="BH406">
        <f t="shared" si="378"/>
        <v>8.8112084760548459</v>
      </c>
      <c r="BI406">
        <f t="shared" si="378"/>
        <v>8.8112140733748134</v>
      </c>
      <c r="BJ406">
        <f t="shared" si="378"/>
        <v>8.8111738020552295</v>
      </c>
      <c r="BK406">
        <f t="shared" si="378"/>
        <v>8.8114635186994565</v>
      </c>
      <c r="BL406">
        <f t="shared" si="378"/>
        <v>8.8093779430942725</v>
      </c>
      <c r="BM406">
        <f t="shared" si="378"/>
        <v>8.8243239721917597</v>
      </c>
      <c r="BN406">
        <f t="shared" si="404"/>
        <v>8.7133250347111453</v>
      </c>
    </row>
    <row r="407" spans="1:66" ht="12.95" customHeight="1">
      <c r="A407" s="111" t="s">
        <v>191</v>
      </c>
      <c r="B407" s="112" t="s">
        <v>45</v>
      </c>
      <c r="C407" s="113">
        <v>57949.831299999998</v>
      </c>
      <c r="D407" s="113">
        <v>2.0000000000000001E-4</v>
      </c>
      <c r="E407" s="58">
        <f t="shared" si="379"/>
        <v>39240.427788686291</v>
      </c>
      <c r="F407">
        <f t="shared" si="380"/>
        <v>39240.5</v>
      </c>
      <c r="G407">
        <f t="shared" si="371"/>
        <v>-2.6104543496330734E-2</v>
      </c>
      <c r="H407" s="116"/>
      <c r="I407" s="117"/>
      <c r="J407" s="117"/>
      <c r="K407" s="116">
        <f t="shared" si="372"/>
        <v>-2.6104543496330734E-2</v>
      </c>
      <c r="L407" s="117"/>
      <c r="M407" s="116"/>
      <c r="N407" s="118"/>
      <c r="O407" s="40">
        <f t="shared" ca="1" si="374"/>
        <v>-2.4530827094480775E-2</v>
      </c>
      <c r="P407" s="116"/>
      <c r="Q407" s="293">
        <f t="shared" si="381"/>
        <v>42931.331299999998</v>
      </c>
      <c r="R407" s="8">
        <f t="shared" ca="1" si="373"/>
        <v>2.4765833134515813E-6</v>
      </c>
      <c r="S407" s="116">
        <v>1</v>
      </c>
      <c r="T407" s="167">
        <f t="shared" ca="1" si="368"/>
        <v>2.4765833134515813E-6</v>
      </c>
      <c r="U407" s="116"/>
      <c r="V407" s="116"/>
      <c r="W407" s="25"/>
      <c r="X407" s="252"/>
      <c r="Y407" s="41"/>
      <c r="Z407">
        <f t="shared" si="382"/>
        <v>39240.5</v>
      </c>
      <c r="AA407" s="246">
        <f t="shared" si="383"/>
        <v>-1.9928812819503473E-2</v>
      </c>
      <c r="AB407" s="247">
        <f t="shared" si="384"/>
        <v>-6.1757306768272617E-3</v>
      </c>
      <c r="AC407" s="247">
        <f t="shared" ca="1" si="385"/>
        <v>-1.5737164018499589E-3</v>
      </c>
      <c r="AD407" s="248">
        <f t="shared" si="386"/>
        <v>3.8139649392705309E-5</v>
      </c>
      <c r="AH407">
        <f t="shared" si="387"/>
        <v>-7.3724767753913486E-3</v>
      </c>
      <c r="AI407">
        <f t="shared" si="388"/>
        <v>0.84624792440600105</v>
      </c>
      <c r="AJ407">
        <f t="shared" si="389"/>
        <v>-0.34553553096520989</v>
      </c>
      <c r="AK407">
        <f t="shared" si="390"/>
        <v>-0.46525294115194721</v>
      </c>
      <c r="AL407">
        <f t="shared" si="391"/>
        <v>-1.8899675476037157</v>
      </c>
      <c r="AM407">
        <f t="shared" si="392"/>
        <v>-1.3836604106146975</v>
      </c>
      <c r="AN407">
        <f t="shared" si="377"/>
        <v>4.9221612300156359</v>
      </c>
      <c r="AO407">
        <f t="shared" si="377"/>
        <v>4.9221625113428997</v>
      </c>
      <c r="AP407">
        <f t="shared" si="377"/>
        <v>4.9221750684720229</v>
      </c>
      <c r="AQ407">
        <f t="shared" si="377"/>
        <v>4.9222980903636522</v>
      </c>
      <c r="AR407">
        <f t="shared" si="377"/>
        <v>4.9234995971612117</v>
      </c>
      <c r="AS407">
        <f t="shared" si="377"/>
        <v>4.9348984438227141</v>
      </c>
      <c r="AT407">
        <f t="shared" si="377"/>
        <v>5.0232067445389434</v>
      </c>
      <c r="AU407">
        <f t="shared" si="393"/>
        <v>5.4014194987004576</v>
      </c>
      <c r="AV407" s="246">
        <f t="shared" si="394"/>
        <v>-2.1989483076865848E-2</v>
      </c>
      <c r="AW407" s="247">
        <f t="shared" si="395"/>
        <v>-4.1150604194648867E-3</v>
      </c>
      <c r="AX407" s="248">
        <f t="shared" si="396"/>
        <v>1.6933722255846529E-5</v>
      </c>
      <c r="AY407" s="247">
        <f t="shared" si="397"/>
        <v>-1.6671396463577012E-2</v>
      </c>
      <c r="BA407">
        <f t="shared" si="398"/>
        <v>-2.0606702573623746E-3</v>
      </c>
      <c r="BB407">
        <f t="shared" si="399"/>
        <v>0.85121066623402375</v>
      </c>
      <c r="BC407">
        <f t="shared" si="400"/>
        <v>-0.93016807587571615</v>
      </c>
      <c r="BD407">
        <f t="shared" si="401"/>
        <v>8.2229764425522489E-2</v>
      </c>
      <c r="BE407">
        <f t="shared" si="402"/>
        <v>2.6367102762578725</v>
      </c>
      <c r="BF407">
        <f t="shared" si="403"/>
        <v>3.8768119548087916</v>
      </c>
      <c r="BG407">
        <f t="shared" si="378"/>
        <v>8.8304123655792353</v>
      </c>
      <c r="BH407">
        <f t="shared" si="378"/>
        <v>8.8304115431619632</v>
      </c>
      <c r="BI407">
        <f t="shared" si="378"/>
        <v>8.8304173822915963</v>
      </c>
      <c r="BJ407">
        <f t="shared" si="378"/>
        <v>8.830375924206427</v>
      </c>
      <c r="BK407">
        <f t="shared" si="378"/>
        <v>8.8306702533410437</v>
      </c>
      <c r="BL407">
        <f t="shared" si="378"/>
        <v>8.8285794113660092</v>
      </c>
      <c r="BM407">
        <f t="shared" si="378"/>
        <v>8.8433690925972801</v>
      </c>
      <c r="BN407">
        <f t="shared" si="404"/>
        <v>8.7352150954859908</v>
      </c>
    </row>
    <row r="408" spans="1:66" ht="12.95" customHeight="1">
      <c r="A408" s="114" t="s">
        <v>192</v>
      </c>
      <c r="B408" s="47"/>
      <c r="C408" s="115">
        <v>57960.855499999998</v>
      </c>
      <c r="D408" s="115">
        <v>2.9999999999999997E-4</v>
      </c>
      <c r="E408" s="58">
        <f t="shared" si="379"/>
        <v>39270.923321565962</v>
      </c>
      <c r="F408">
        <f t="shared" si="380"/>
        <v>39271</v>
      </c>
      <c r="G408">
        <f t="shared" si="371"/>
        <v>-2.7719416997570079E-2</v>
      </c>
      <c r="H408" s="116"/>
      <c r="I408" s="117"/>
      <c r="J408" s="117"/>
      <c r="K408" s="9"/>
      <c r="L408" s="116">
        <f>G408</f>
        <v>-2.7719416997570079E-2</v>
      </c>
      <c r="M408" s="116"/>
      <c r="N408" s="118"/>
      <c r="O408" s="40">
        <f t="shared" ca="1" si="374"/>
        <v>-2.4629868638660832E-2</v>
      </c>
      <c r="P408" s="116"/>
      <c r="Q408" s="293">
        <f t="shared" si="381"/>
        <v>42942.355499999998</v>
      </c>
      <c r="R408" s="8">
        <f t="shared" ca="1" si="373"/>
        <v>9.545309062038822E-6</v>
      </c>
      <c r="S408" s="116">
        <v>1</v>
      </c>
      <c r="T408" s="167">
        <f t="shared" ref="T408:T434" ca="1" si="405">+S408*R408</f>
        <v>9.545309062038822E-6</v>
      </c>
      <c r="U408" s="116"/>
      <c r="V408" s="116"/>
      <c r="W408" s="25"/>
      <c r="X408" s="252"/>
      <c r="Y408" s="41"/>
      <c r="Z408">
        <f t="shared" si="382"/>
        <v>39271</v>
      </c>
      <c r="AA408" s="246">
        <f t="shared" si="383"/>
        <v>-1.9981296316538263E-2</v>
      </c>
      <c r="AB408" s="247">
        <f t="shared" si="384"/>
        <v>-7.7381206810318154E-3</v>
      </c>
      <c r="AC408" s="247">
        <f t="shared" ca="1" si="385"/>
        <v>-3.0895483589092471E-3</v>
      </c>
      <c r="AD408" s="248">
        <f t="shared" si="386"/>
        <v>5.9878511674212289E-5</v>
      </c>
      <c r="AH408">
        <f t="shared" si="387"/>
        <v>-7.4140514445494151E-3</v>
      </c>
      <c r="AI408">
        <f t="shared" si="388"/>
        <v>0.84897188746811725</v>
      </c>
      <c r="AJ408">
        <f t="shared" si="389"/>
        <v>-0.35101849293274062</v>
      </c>
      <c r="AK408">
        <f t="shared" si="390"/>
        <v>-0.46614430086085679</v>
      </c>
      <c r="AL408">
        <f t="shared" si="391"/>
        <v>-1.8841183670972343</v>
      </c>
      <c r="AM408">
        <f t="shared" si="392"/>
        <v>-1.375170974627508</v>
      </c>
      <c r="AN408">
        <f t="shared" si="377"/>
        <v>4.9281768143402234</v>
      </c>
      <c r="AO408">
        <f t="shared" si="377"/>
        <v>4.9281782929108804</v>
      </c>
      <c r="AP408">
        <f t="shared" si="377"/>
        <v>4.9281923850800506</v>
      </c>
      <c r="AQ408">
        <f t="shared" si="377"/>
        <v>4.9283266512735908</v>
      </c>
      <c r="AR408">
        <f t="shared" si="377"/>
        <v>4.9296018040378877</v>
      </c>
      <c r="AS408">
        <f t="shared" si="377"/>
        <v>4.9413640270649895</v>
      </c>
      <c r="AT408">
        <f t="shared" si="377"/>
        <v>5.0302854651790572</v>
      </c>
      <c r="AU408">
        <f t="shared" si="393"/>
        <v>5.406812583465137</v>
      </c>
      <c r="AV408" s="246">
        <f t="shared" si="394"/>
        <v>-2.205145703389336E-2</v>
      </c>
      <c r="AW408" s="247">
        <f t="shared" si="395"/>
        <v>-5.6679599636767185E-3</v>
      </c>
      <c r="AX408" s="248">
        <f t="shared" si="396"/>
        <v>3.212577014984219E-5</v>
      </c>
      <c r="AY408" s="247">
        <f t="shared" si="397"/>
        <v>-1.8235204835665566E-2</v>
      </c>
      <c r="BA408">
        <f t="shared" si="398"/>
        <v>-2.0701607173550969E-3</v>
      </c>
      <c r="BB408">
        <f t="shared" si="399"/>
        <v>0.8505612743838401</v>
      </c>
      <c r="BC408">
        <f t="shared" si="400"/>
        <v>-0.9330590259719479</v>
      </c>
      <c r="BD408">
        <f t="shared" si="401"/>
        <v>8.1043613481989338E-2</v>
      </c>
      <c r="BE408">
        <f t="shared" si="402"/>
        <v>2.6446648912020199</v>
      </c>
      <c r="BF408">
        <f t="shared" si="403"/>
        <v>3.9415656816332616</v>
      </c>
      <c r="BG408">
        <f t="shared" si="378"/>
        <v>8.8396249227991159</v>
      </c>
      <c r="BH408">
        <f t="shared" si="378"/>
        <v>8.8396240795376606</v>
      </c>
      <c r="BI408">
        <f t="shared" si="378"/>
        <v>8.8396300298620947</v>
      </c>
      <c r="BJ408">
        <f t="shared" si="378"/>
        <v>8.8395880419550323</v>
      </c>
      <c r="BK408">
        <f t="shared" si="378"/>
        <v>8.8398843007359691</v>
      </c>
      <c r="BL408">
        <f t="shared" si="378"/>
        <v>8.8377927095547744</v>
      </c>
      <c r="BM408">
        <f t="shared" si="378"/>
        <v>8.8524982405650867</v>
      </c>
      <c r="BN408">
        <f t="shared" si="404"/>
        <v>8.7457292191652485</v>
      </c>
    </row>
    <row r="409" spans="1:66" ht="12.95" customHeight="1">
      <c r="A409" s="198" t="s">
        <v>320</v>
      </c>
      <c r="B409" s="199" t="s">
        <v>49</v>
      </c>
      <c r="C409" s="200">
        <v>58361.759100000003</v>
      </c>
      <c r="D409" s="200">
        <v>1E-4</v>
      </c>
      <c r="E409" s="58">
        <f t="shared" si="379"/>
        <v>40379.917073074386</v>
      </c>
      <c r="F409">
        <f t="shared" si="380"/>
        <v>40380</v>
      </c>
      <c r="G409">
        <f t="shared" si="371"/>
        <v>-2.9978259997733403E-2</v>
      </c>
      <c r="H409" s="116"/>
      <c r="I409" s="117"/>
      <c r="J409" s="117"/>
      <c r="K409" s="117">
        <f t="shared" ref="K409:K434" si="406">G409</f>
        <v>-2.9978259997733403E-2</v>
      </c>
      <c r="L409" s="116"/>
      <c r="M409" s="116"/>
      <c r="N409" s="118"/>
      <c r="O409" s="40">
        <f t="shared" ca="1" si="374"/>
        <v>-2.8231084130322701E-2</v>
      </c>
      <c r="P409" s="116"/>
      <c r="Q409" s="293">
        <f t="shared" si="381"/>
        <v>43343.259100000003</v>
      </c>
      <c r="R409" s="8">
        <f t="shared" ca="1" si="373"/>
        <v>3.0526235116623404E-6</v>
      </c>
      <c r="S409" s="116">
        <v>1</v>
      </c>
      <c r="T409" s="167">
        <f t="shared" ca="1" si="405"/>
        <v>3.0526235116623404E-6</v>
      </c>
      <c r="U409" s="116"/>
      <c r="V409" s="116"/>
      <c r="W409" s="25"/>
      <c r="X409" s="252"/>
      <c r="Y409" s="41"/>
      <c r="Z409">
        <f t="shared" si="382"/>
        <v>40380</v>
      </c>
      <c r="AA409" s="246">
        <f t="shared" si="383"/>
        <v>-2.1766015203255627E-2</v>
      </c>
      <c r="AB409" s="247">
        <f t="shared" si="384"/>
        <v>-8.2122447944777757E-3</v>
      </c>
      <c r="AC409" s="247">
        <f t="shared" ca="1" si="385"/>
        <v>-1.7471758674107024E-3</v>
      </c>
      <c r="AD409" s="248">
        <f t="shared" si="386"/>
        <v>6.7440964564427332E-5</v>
      </c>
      <c r="AH409">
        <f t="shared" si="387"/>
        <v>-8.8060271590478557E-3</v>
      </c>
      <c r="AI409">
        <f t="shared" si="388"/>
        <v>0.96525564247348383</v>
      </c>
      <c r="AJ409">
        <f t="shared" si="389"/>
        <v>-0.56547925755399242</v>
      </c>
      <c r="AK409">
        <f t="shared" si="390"/>
        <v>-0.48876664127175207</v>
      </c>
      <c r="AL409">
        <f t="shared" si="391"/>
        <v>-1.6417627310873335</v>
      </c>
      <c r="AM409">
        <f t="shared" si="392"/>
        <v>-1.0736091893692896</v>
      </c>
      <c r="AN409">
        <f t="shared" si="377"/>
        <v>5.1615150026526733</v>
      </c>
      <c r="AO409">
        <f t="shared" si="377"/>
        <v>5.1615690820982927</v>
      </c>
      <c r="AP409">
        <f t="shared" si="377"/>
        <v>5.161823182158904</v>
      </c>
      <c r="AQ409">
        <f t="shared" si="377"/>
        <v>5.1630153204962603</v>
      </c>
      <c r="AR409">
        <f t="shared" si="377"/>
        <v>5.168569623702842</v>
      </c>
      <c r="AS409">
        <f t="shared" si="377"/>
        <v>5.19366223531713</v>
      </c>
      <c r="AT409">
        <f t="shared" si="377"/>
        <v>5.2946947148281049</v>
      </c>
      <c r="AU409">
        <f t="shared" si="393"/>
        <v>5.6029086819579268</v>
      </c>
      <c r="AV409" s="246">
        <f t="shared" si="394"/>
        <v>-2.4055538180670254E-2</v>
      </c>
      <c r="AW409" s="247">
        <f t="shared" si="395"/>
        <v>-5.9227218170631486E-3</v>
      </c>
      <c r="AX409" s="248">
        <f t="shared" si="396"/>
        <v>3.5078633722315806E-5</v>
      </c>
      <c r="AY409" s="247">
        <f t="shared" si="397"/>
        <v>-1.888270986127092E-2</v>
      </c>
      <c r="BA409">
        <f t="shared" si="398"/>
        <v>-2.2895229774146258E-3</v>
      </c>
      <c r="BB409">
        <f t="shared" si="399"/>
        <v>0.83388832556981662</v>
      </c>
      <c r="BC409">
        <f t="shared" si="400"/>
        <v>-0.99636124889582989</v>
      </c>
      <c r="BD409">
        <f t="shared" si="401"/>
        <v>3.6151232593104751E-2</v>
      </c>
      <c r="BE409">
        <f t="shared" si="402"/>
        <v>2.9273020517991251</v>
      </c>
      <c r="BF409">
        <f t="shared" si="403"/>
        <v>9.2973779957447729</v>
      </c>
      <c r="BG409">
        <f t="shared" si="378"/>
        <v>9.1707513811383734</v>
      </c>
      <c r="BH409">
        <f t="shared" si="378"/>
        <v>9.1707503987366472</v>
      </c>
      <c r="BI409">
        <f t="shared" si="378"/>
        <v>9.1707563691681582</v>
      </c>
      <c r="BJ409">
        <f t="shared" si="378"/>
        <v>9.170720084426641</v>
      </c>
      <c r="BK409">
        <f t="shared" si="378"/>
        <v>9.170940596291576</v>
      </c>
      <c r="BL409">
        <f t="shared" si="378"/>
        <v>9.1696002929279548</v>
      </c>
      <c r="BM409">
        <f t="shared" si="378"/>
        <v>9.1777397232568525</v>
      </c>
      <c r="BN409">
        <f t="shared" si="404"/>
        <v>9.12802965065036</v>
      </c>
    </row>
    <row r="410" spans="1:66" ht="12.95" customHeight="1">
      <c r="A410" s="109" t="s">
        <v>193</v>
      </c>
      <c r="B410" s="110" t="s">
        <v>49</v>
      </c>
      <c r="C410" s="109">
        <v>58411.6443</v>
      </c>
      <c r="D410" s="109">
        <v>1E-4</v>
      </c>
      <c r="E410" s="58">
        <f t="shared" si="379"/>
        <v>40517.911281888533</v>
      </c>
      <c r="F410">
        <f t="shared" si="380"/>
        <v>40518</v>
      </c>
      <c r="G410">
        <f t="shared" si="371"/>
        <v>-3.2071786001324654E-2</v>
      </c>
      <c r="H410" s="116"/>
      <c r="I410" s="117"/>
      <c r="J410" s="117"/>
      <c r="K410" s="117">
        <f t="shared" si="406"/>
        <v>-3.2071786001324654E-2</v>
      </c>
      <c r="L410" s="116"/>
      <c r="M410" s="116"/>
      <c r="N410" s="118"/>
      <c r="O410" s="40">
        <f t="shared" ca="1" si="374"/>
        <v>-2.8679206526940684E-2</v>
      </c>
      <c r="P410" s="116"/>
      <c r="Q410" s="293">
        <f t="shared" si="381"/>
        <v>43393.1443</v>
      </c>
      <c r="R410" s="8">
        <f t="shared" ca="1" si="373"/>
        <v>1.150959549001141E-5</v>
      </c>
      <c r="S410" s="116">
        <v>1</v>
      </c>
      <c r="T410" s="167">
        <f t="shared" ca="1" si="405"/>
        <v>1.150959549001141E-5</v>
      </c>
      <c r="U410" s="116"/>
      <c r="V410" s="116"/>
      <c r="W410" s="25"/>
      <c r="X410" s="252"/>
      <c r="Y410" s="41"/>
      <c r="Z410">
        <f t="shared" si="382"/>
        <v>40518</v>
      </c>
      <c r="AA410" s="246">
        <f t="shared" si="383"/>
        <v>-2.1966019339478074E-2</v>
      </c>
      <c r="AB410" s="247">
        <f t="shared" si="384"/>
        <v>-1.010576666184658E-2</v>
      </c>
      <c r="AC410" s="247">
        <f t="shared" ca="1" si="385"/>
        <v>-3.3925794743839693E-3</v>
      </c>
      <c r="AD410" s="248">
        <f t="shared" si="386"/>
        <v>1.0212651982368977E-4</v>
      </c>
      <c r="AH410">
        <f t="shared" si="387"/>
        <v>-8.9576920431123173E-3</v>
      </c>
      <c r="AI410">
        <f t="shared" si="388"/>
        <v>0.98234915247053833</v>
      </c>
      <c r="AJ410">
        <f t="shared" si="389"/>
        <v>-0.59394262380823792</v>
      </c>
      <c r="AK410">
        <f t="shared" si="390"/>
        <v>-0.48968198617213976</v>
      </c>
      <c r="AL410">
        <f t="shared" si="391"/>
        <v>-1.6068262595166927</v>
      </c>
      <c r="AM410">
        <f t="shared" si="392"/>
        <v>-1.0366949609434994</v>
      </c>
      <c r="AN410">
        <f t="shared" si="377"/>
        <v>5.1927901067929447</v>
      </c>
      <c r="AO410">
        <f t="shared" si="377"/>
        <v>5.192863585586533</v>
      </c>
      <c r="AP410">
        <f t="shared" si="377"/>
        <v>5.1931879258077434</v>
      </c>
      <c r="AQ410">
        <f t="shared" si="377"/>
        <v>5.1946171821370477</v>
      </c>
      <c r="AR410">
        <f t="shared" si="377"/>
        <v>5.2008695248629078</v>
      </c>
      <c r="AS410">
        <f t="shared" si="377"/>
        <v>5.2274004931854492</v>
      </c>
      <c r="AT410">
        <f t="shared" si="377"/>
        <v>5.3284821967194986</v>
      </c>
      <c r="AU410">
        <f t="shared" si="393"/>
        <v>5.6273101802374628</v>
      </c>
      <c r="AV410" s="246">
        <f t="shared" si="394"/>
        <v>-2.4265558562363603E-2</v>
      </c>
      <c r="AW410" s="247">
        <f t="shared" si="395"/>
        <v>-7.8062274389610505E-3</v>
      </c>
      <c r="AX410" s="248">
        <f t="shared" si="396"/>
        <v>6.0937186828788398E-5</v>
      </c>
      <c r="AY410" s="247">
        <f t="shared" si="397"/>
        <v>-2.0814554735326809E-2</v>
      </c>
      <c r="BA410">
        <f t="shared" si="398"/>
        <v>-2.2995392228855297E-3</v>
      </c>
      <c r="BB410">
        <f t="shared" si="399"/>
        <v>0.83273963030234532</v>
      </c>
      <c r="BC410">
        <f t="shared" si="400"/>
        <v>-0.99870917882623844</v>
      </c>
      <c r="BD410">
        <f t="shared" si="401"/>
        <v>3.0396853926086886E-2</v>
      </c>
      <c r="BE410">
        <f t="shared" si="402"/>
        <v>2.9618208866637414</v>
      </c>
      <c r="BF410">
        <f t="shared" si="403"/>
        <v>11.095239346734306</v>
      </c>
      <c r="BG410">
        <f t="shared" si="378"/>
        <v>9.2115728036410882</v>
      </c>
      <c r="BH410">
        <f t="shared" si="378"/>
        <v>9.2115719242740344</v>
      </c>
      <c r="BI410">
        <f t="shared" si="378"/>
        <v>9.2115772168554049</v>
      </c>
      <c r="BJ410">
        <f t="shared" si="378"/>
        <v>9.2115453626962189</v>
      </c>
      <c r="BK410">
        <f t="shared" si="378"/>
        <v>9.2117370781997714</v>
      </c>
      <c r="BL410">
        <f t="shared" si="378"/>
        <v>9.2105831105843983</v>
      </c>
      <c r="BM410">
        <f t="shared" si="378"/>
        <v>9.2175247193113332</v>
      </c>
      <c r="BN410">
        <f t="shared" si="404"/>
        <v>9.1756017512319161</v>
      </c>
    </row>
    <row r="411" spans="1:66" ht="12.95" customHeight="1">
      <c r="A411" s="299" t="s">
        <v>193</v>
      </c>
      <c r="B411" s="301" t="s">
        <v>49</v>
      </c>
      <c r="C411" s="299">
        <v>58422.488400000002</v>
      </c>
      <c r="D411" s="299">
        <v>4.0000000000000002E-4</v>
      </c>
      <c r="E411" s="58">
        <f t="shared" si="379"/>
        <v>40547.908615763146</v>
      </c>
      <c r="F411">
        <f t="shared" si="380"/>
        <v>40548</v>
      </c>
      <c r="G411">
        <f t="shared" si="371"/>
        <v>-3.3035595995897893E-2</v>
      </c>
      <c r="H411" s="116"/>
      <c r="I411" s="117"/>
      <c r="J411" s="117"/>
      <c r="K411" s="117">
        <f t="shared" si="406"/>
        <v>-3.3035595995897893E-2</v>
      </c>
      <c r="L411" s="116"/>
      <c r="M411" s="116"/>
      <c r="N411" s="118"/>
      <c r="O411" s="40">
        <f t="shared" ca="1" si="374"/>
        <v>-2.877662443924893E-2</v>
      </c>
      <c r="P411" s="116"/>
      <c r="Q411" s="293">
        <f t="shared" si="381"/>
        <v>43403.988400000002</v>
      </c>
      <c r="R411" s="8">
        <f t="shared" ca="1" si="373"/>
        <v>1.8138838720344893E-5</v>
      </c>
      <c r="S411" s="116">
        <v>1</v>
      </c>
      <c r="T411" s="167">
        <f t="shared" ca="1" si="405"/>
        <v>1.8138838720344893E-5</v>
      </c>
      <c r="U411" s="116"/>
      <c r="V411" s="116"/>
      <c r="W411" s="25"/>
      <c r="X411" s="252"/>
      <c r="Y411" s="41"/>
      <c r="Z411">
        <f t="shared" si="382"/>
        <v>40548</v>
      </c>
      <c r="AA411" s="246">
        <f t="shared" si="383"/>
        <v>-2.2008670554637476E-2</v>
      </c>
      <c r="AB411" s="247">
        <f t="shared" si="384"/>
        <v>-1.1026925441260417E-2</v>
      </c>
      <c r="AC411" s="247">
        <f t="shared" ca="1" si="385"/>
        <v>-4.2589715566489633E-3</v>
      </c>
      <c r="AD411" s="248">
        <f t="shared" si="386"/>
        <v>1.2159308468711625E-4</v>
      </c>
      <c r="AH411">
        <f t="shared" si="387"/>
        <v>-8.9898503151965136E-3</v>
      </c>
      <c r="AI411">
        <f t="shared" si="388"/>
        <v>0.9861493993809739</v>
      </c>
      <c r="AJ411">
        <f t="shared" si="389"/>
        <v>-0.60016736410431126</v>
      </c>
      <c r="AK411">
        <f t="shared" si="390"/>
        <v>-0.48980420666067398</v>
      </c>
      <c r="AL411">
        <f t="shared" si="391"/>
        <v>-1.5990666241693641</v>
      </c>
      <c r="AM411">
        <f t="shared" si="392"/>
        <v>-1.0286775690517562</v>
      </c>
      <c r="AN411">
        <f t="shared" ref="AN411:AT420" si="407">$AU411+$AB$7*SIN(AO411)</f>
        <v>5.19966261085799</v>
      </c>
      <c r="AO411">
        <f t="shared" si="407"/>
        <v>5.1997409272862241</v>
      </c>
      <c r="AP411">
        <f t="shared" si="407"/>
        <v>5.2000821235031189</v>
      </c>
      <c r="AQ411">
        <f t="shared" si="407"/>
        <v>5.2015660381774627</v>
      </c>
      <c r="AR411">
        <f t="shared" si="407"/>
        <v>5.2079723093698878</v>
      </c>
      <c r="AS411">
        <f t="shared" si="407"/>
        <v>5.2348024714669199</v>
      </c>
      <c r="AT411">
        <f t="shared" si="407"/>
        <v>5.3358510401588148</v>
      </c>
      <c r="AU411">
        <f t="shared" si="393"/>
        <v>5.6326148537764924</v>
      </c>
      <c r="AV411" s="246">
        <f t="shared" si="394"/>
        <v>-2.4309879416060304E-2</v>
      </c>
      <c r="AW411" s="247">
        <f t="shared" si="395"/>
        <v>-8.7257165798375891E-3</v>
      </c>
      <c r="AX411" s="248">
        <f t="shared" si="396"/>
        <v>7.6138129831652599E-5</v>
      </c>
      <c r="AY411" s="247">
        <f t="shared" si="397"/>
        <v>-2.174453681927855E-2</v>
      </c>
      <c r="BA411">
        <f t="shared" si="398"/>
        <v>-2.3012088614228288E-3</v>
      </c>
      <c r="BB411">
        <f t="shared" si="399"/>
        <v>0.83251659237295339</v>
      </c>
      <c r="BC411">
        <f t="shared" si="400"/>
        <v>-0.99906169268541922</v>
      </c>
      <c r="BD411">
        <f t="shared" si="401"/>
        <v>2.9142892266083791E-2</v>
      </c>
      <c r="BE411">
        <f t="shared" si="402"/>
        <v>2.9693129201500965</v>
      </c>
      <c r="BF411">
        <f t="shared" si="403"/>
        <v>11.580299050132579</v>
      </c>
      <c r="BG411">
        <f t="shared" ref="BG411:BM420" si="408">$BN411+$BB$7*SIN(BH411)</f>
        <v>9.2204398918399928</v>
      </c>
      <c r="BH411">
        <f t="shared" si="408"/>
        <v>9.2204390384848836</v>
      </c>
      <c r="BI411">
        <f t="shared" si="408"/>
        <v>9.2204441648708446</v>
      </c>
      <c r="BJ411">
        <f t="shared" si="408"/>
        <v>9.2204133688954553</v>
      </c>
      <c r="BK411">
        <f t="shared" si="408"/>
        <v>9.2205983680269714</v>
      </c>
      <c r="BL411">
        <f t="shared" si="408"/>
        <v>9.2194869251130953</v>
      </c>
      <c r="BM411">
        <f t="shared" si="408"/>
        <v>9.2261604667689134</v>
      </c>
      <c r="BN411">
        <f t="shared" si="404"/>
        <v>9.1859435122279063</v>
      </c>
    </row>
    <row r="412" spans="1:66" ht="12.95" customHeight="1">
      <c r="A412" s="299" t="s">
        <v>193</v>
      </c>
      <c r="B412" s="301" t="s">
        <v>45</v>
      </c>
      <c r="C412" s="299">
        <v>58459.544800000003</v>
      </c>
      <c r="D412" s="299">
        <v>2.0000000000000001E-4</v>
      </c>
      <c r="E412" s="58">
        <f t="shared" si="379"/>
        <v>40650.415343199362</v>
      </c>
      <c r="F412">
        <f t="shared" si="380"/>
        <v>40650.5</v>
      </c>
      <c r="G412">
        <f t="shared" si="371"/>
        <v>-3.0603613493440207E-2</v>
      </c>
      <c r="H412" s="116"/>
      <c r="I412" s="117"/>
      <c r="J412" s="117"/>
      <c r="K412" s="117">
        <f t="shared" si="406"/>
        <v>-3.0603613493440207E-2</v>
      </c>
      <c r="L412" s="116"/>
      <c r="M412" s="116"/>
      <c r="N412" s="118"/>
      <c r="O412" s="40">
        <f t="shared" ca="1" si="374"/>
        <v>-2.9109468972968802E-2</v>
      </c>
      <c r="P412" s="116"/>
      <c r="Q412" s="293">
        <f t="shared" si="381"/>
        <v>43441.044800000003</v>
      </c>
      <c r="R412" s="8">
        <f t="shared" ca="1" si="373"/>
        <v>2.2324678480547243E-6</v>
      </c>
      <c r="S412" s="116">
        <v>1</v>
      </c>
      <c r="T412" s="167">
        <f t="shared" ca="1" si="405"/>
        <v>2.2324678480547243E-6</v>
      </c>
      <c r="U412" s="116"/>
      <c r="V412" s="116"/>
      <c r="W412" s="25"/>
      <c r="X412" s="252"/>
      <c r="Y412" s="41"/>
      <c r="Z412">
        <f t="shared" si="382"/>
        <v>40650.5</v>
      </c>
      <c r="AA412" s="246">
        <f t="shared" si="383"/>
        <v>-2.2152041853528558E-2</v>
      </c>
      <c r="AB412" s="247">
        <f t="shared" si="384"/>
        <v>-8.4515716399116494E-3</v>
      </c>
      <c r="AC412" s="247">
        <f t="shared" ca="1" si="385"/>
        <v>-1.4941445204714049E-3</v>
      </c>
      <c r="AD412" s="248">
        <f t="shared" si="386"/>
        <v>7.1429063184558886E-5</v>
      </c>
      <c r="AH412">
        <f t="shared" si="387"/>
        <v>-9.0974127355098171E-3</v>
      </c>
      <c r="AI412">
        <f t="shared" si="388"/>
        <v>0.99936395400318656</v>
      </c>
      <c r="AJ412">
        <f t="shared" si="389"/>
        <v>-0.62152085885537356</v>
      </c>
      <c r="AK412">
        <f t="shared" si="390"/>
        <v>-0.48999958718910153</v>
      </c>
      <c r="AL412">
        <f t="shared" si="391"/>
        <v>-1.5720943802141421</v>
      </c>
      <c r="AM412">
        <f t="shared" si="392"/>
        <v>-1.0012988966202254</v>
      </c>
      <c r="AN412">
        <f t="shared" si="407"/>
        <v>5.2233468310250109</v>
      </c>
      <c r="AO412">
        <f t="shared" si="407"/>
        <v>5.2234434945501187</v>
      </c>
      <c r="AP412">
        <f t="shared" si="407"/>
        <v>5.2238466895981501</v>
      </c>
      <c r="AQ412">
        <f t="shared" si="407"/>
        <v>5.2255253504613774</v>
      </c>
      <c r="AR412">
        <f t="shared" si="407"/>
        <v>5.2324612367897769</v>
      </c>
      <c r="AS412">
        <f t="shared" si="407"/>
        <v>5.2602733917233042</v>
      </c>
      <c r="AT412">
        <f t="shared" si="407"/>
        <v>5.3610905747638817</v>
      </c>
      <c r="AU412">
        <f t="shared" si="393"/>
        <v>5.6507391550348425</v>
      </c>
      <c r="AV412" s="246">
        <f t="shared" si="394"/>
        <v>-2.4457587642339348E-2</v>
      </c>
      <c r="AW412" s="247">
        <f t="shared" si="395"/>
        <v>-6.1460258511008593E-3</v>
      </c>
      <c r="AX412" s="248">
        <f t="shared" si="396"/>
        <v>3.7773633762400042E-5</v>
      </c>
      <c r="AY412" s="247">
        <f t="shared" si="397"/>
        <v>-1.9200654969119598E-2</v>
      </c>
      <c r="BA412">
        <f t="shared" si="398"/>
        <v>-2.3055457888107897E-3</v>
      </c>
      <c r="BB412">
        <f t="shared" si="399"/>
        <v>0.83182625938453147</v>
      </c>
      <c r="BC412">
        <f t="shared" si="400"/>
        <v>-0.99984239995276425</v>
      </c>
      <c r="BD412">
        <f t="shared" si="401"/>
        <v>2.4851417814706435E-2</v>
      </c>
      <c r="BE412">
        <f t="shared" si="402"/>
        <v>2.9948821098031733</v>
      </c>
      <c r="BF412">
        <f t="shared" si="403"/>
        <v>13.607824838683699</v>
      </c>
      <c r="BG412">
        <f t="shared" si="408"/>
        <v>9.2507188507926337</v>
      </c>
      <c r="BH412">
        <f t="shared" si="408"/>
        <v>9.2507180954008099</v>
      </c>
      <c r="BI412">
        <f t="shared" si="408"/>
        <v>9.2507226070523689</v>
      </c>
      <c r="BJ412">
        <f t="shared" si="408"/>
        <v>9.250695660718943</v>
      </c>
      <c r="BK412">
        <f t="shared" si="408"/>
        <v>9.2508565987532378</v>
      </c>
      <c r="BL412">
        <f t="shared" si="408"/>
        <v>9.2498953222944102</v>
      </c>
      <c r="BM412">
        <f t="shared" si="408"/>
        <v>9.2556345964864928</v>
      </c>
      <c r="BN412">
        <f t="shared" si="404"/>
        <v>9.2212778622975407</v>
      </c>
    </row>
    <row r="413" spans="1:66" ht="12.95" customHeight="1">
      <c r="A413" s="264" t="s">
        <v>321</v>
      </c>
      <c r="B413" s="265" t="s">
        <v>49</v>
      </c>
      <c r="C413" s="266">
        <v>58704.821000000004</v>
      </c>
      <c r="D413" s="266">
        <v>1E-4</v>
      </c>
      <c r="E413" s="58">
        <f t="shared" si="379"/>
        <v>41328.907063387778</v>
      </c>
      <c r="F413">
        <f t="shared" si="380"/>
        <v>41329</v>
      </c>
      <c r="G413">
        <f t="shared" si="371"/>
        <v>-3.3596782996028196E-2</v>
      </c>
      <c r="H413" s="116"/>
      <c r="I413" s="117"/>
      <c r="J413" s="117"/>
      <c r="K413" s="117">
        <f t="shared" si="406"/>
        <v>-3.3596782996028196E-2</v>
      </c>
      <c r="L413" s="116"/>
      <c r="M413" s="116"/>
      <c r="N413" s="118"/>
      <c r="O413" s="40">
        <f t="shared" ca="1" si="374"/>
        <v>-3.1312737423007178E-2</v>
      </c>
      <c r="P413" s="116"/>
      <c r="Q413" s="293">
        <f t="shared" si="381"/>
        <v>43686.321000000004</v>
      </c>
      <c r="R413" s="8">
        <f t="shared" ca="1" si="373"/>
        <v>5.2168641796369101E-6</v>
      </c>
      <c r="S413" s="116">
        <v>1</v>
      </c>
      <c r="T413" s="167">
        <f t="shared" ca="1" si="405"/>
        <v>5.2168641796369101E-6</v>
      </c>
      <c r="U413" s="116"/>
      <c r="V413" s="116"/>
      <c r="W413" s="25"/>
      <c r="X413" s="252"/>
      <c r="Y413" s="41"/>
      <c r="Z413">
        <f t="shared" si="382"/>
        <v>41329</v>
      </c>
      <c r="AA413" s="246">
        <f t="shared" si="383"/>
        <v>-2.2993066407109387E-2</v>
      </c>
      <c r="AB413" s="247">
        <f t="shared" si="384"/>
        <v>-1.0603716588918809E-2</v>
      </c>
      <c r="AC413" s="247">
        <f t="shared" ca="1" si="385"/>
        <v>-2.284045573021018E-3</v>
      </c>
      <c r="AD413" s="248">
        <f t="shared" si="386"/>
        <v>1.1243880549811193E-4</v>
      </c>
      <c r="AH413">
        <f t="shared" si="387"/>
        <v>-9.7030391224969242E-3</v>
      </c>
      <c r="AI413">
        <f t="shared" si="388"/>
        <v>1.0960298974012581</v>
      </c>
      <c r="AJ413">
        <f t="shared" si="389"/>
        <v>-0.76383653675990437</v>
      </c>
      <c r="AK413">
        <f t="shared" si="390"/>
        <v>-0.48049792799251889</v>
      </c>
      <c r="AL413">
        <f t="shared" si="391"/>
        <v>-1.3735402259241269</v>
      </c>
      <c r="AM413">
        <f t="shared" si="392"/>
        <v>-0.81992050256016069</v>
      </c>
      <c r="AN413">
        <f t="shared" si="407"/>
        <v>5.3886438681688729</v>
      </c>
      <c r="AO413">
        <f t="shared" si="407"/>
        <v>5.3889455552478749</v>
      </c>
      <c r="AP413">
        <f t="shared" si="407"/>
        <v>5.3899283054448386</v>
      </c>
      <c r="AQ413">
        <f t="shared" si="407"/>
        <v>5.3931213430816705</v>
      </c>
      <c r="AR413">
        <f t="shared" si="407"/>
        <v>5.4034101471578726</v>
      </c>
      <c r="AS413">
        <f t="shared" si="407"/>
        <v>5.4357307208227246</v>
      </c>
      <c r="AT413">
        <f t="shared" si="407"/>
        <v>5.5304498804573825</v>
      </c>
      <c r="AU413">
        <f t="shared" si="393"/>
        <v>5.77071318824256</v>
      </c>
      <c r="AV413" s="246">
        <f t="shared" si="394"/>
        <v>-2.5274166228294009E-2</v>
      </c>
      <c r="AW413" s="247">
        <f t="shared" si="395"/>
        <v>-8.3226167677341867E-3</v>
      </c>
      <c r="AX413" s="248">
        <f t="shared" si="396"/>
        <v>6.926594986257024E-5</v>
      </c>
      <c r="AY413" s="247">
        <f t="shared" si="397"/>
        <v>-2.1612644052346648E-2</v>
      </c>
      <c r="BA413">
        <f t="shared" si="398"/>
        <v>-2.2810998211846216E-3</v>
      </c>
      <c r="BB413">
        <f t="shared" si="399"/>
        <v>0.83004069907668376</v>
      </c>
      <c r="BC413">
        <f t="shared" si="400"/>
        <v>-0.98864540241240895</v>
      </c>
      <c r="BD413">
        <f t="shared" si="401"/>
        <v>-3.7196813919527206E-3</v>
      </c>
      <c r="BE413">
        <f t="shared" si="402"/>
        <v>-3.1197104285379726</v>
      </c>
      <c r="BF413">
        <f t="shared" si="403"/>
        <v>-91.39473656501805</v>
      </c>
      <c r="BG413">
        <f t="shared" si="408"/>
        <v>9.4507579081112887</v>
      </c>
      <c r="BH413">
        <f t="shared" si="408"/>
        <v>9.4507580325611684</v>
      </c>
      <c r="BI413">
        <f t="shared" si="408"/>
        <v>9.4507573002559297</v>
      </c>
      <c r="BJ413">
        <f t="shared" si="408"/>
        <v>9.4507616093881417</v>
      </c>
      <c r="BK413">
        <f t="shared" si="408"/>
        <v>9.4507362530007466</v>
      </c>
      <c r="BL413">
        <f t="shared" si="408"/>
        <v>9.4508854587772433</v>
      </c>
      <c r="BM413">
        <f t="shared" si="408"/>
        <v>9.4500074884914618</v>
      </c>
      <c r="BN413">
        <f t="shared" si="404"/>
        <v>9.4551740234901906</v>
      </c>
    </row>
    <row r="414" spans="1:66" ht="12.95" customHeight="1">
      <c r="A414" s="264" t="s">
        <v>321</v>
      </c>
      <c r="B414" s="265" t="s">
        <v>49</v>
      </c>
      <c r="C414" s="266">
        <v>58724.703699999998</v>
      </c>
      <c r="D414" s="266">
        <v>1E-4</v>
      </c>
      <c r="E414" s="58">
        <f t="shared" si="379"/>
        <v>41383.907293026801</v>
      </c>
      <c r="F414">
        <f t="shared" si="380"/>
        <v>41384</v>
      </c>
      <c r="G414">
        <f t="shared" si="371"/>
        <v>-3.3513768001284916E-2</v>
      </c>
      <c r="H414" s="116"/>
      <c r="I414" s="117"/>
      <c r="J414" s="117"/>
      <c r="K414" s="117">
        <f t="shared" si="406"/>
        <v>-3.3513768001284916E-2</v>
      </c>
      <c r="L414" s="116"/>
      <c r="M414" s="116"/>
      <c r="N414" s="118"/>
      <c r="O414" s="40">
        <f t="shared" ca="1" si="374"/>
        <v>-3.1491336928905642E-2</v>
      </c>
      <c r="P414" s="116"/>
      <c r="Q414" s="293">
        <f t="shared" si="381"/>
        <v>43706.203699999998</v>
      </c>
      <c r="R414" s="8">
        <f t="shared" ca="1" si="373"/>
        <v>4.0902274425251812E-6</v>
      </c>
      <c r="S414" s="116">
        <v>1</v>
      </c>
      <c r="T414" s="167">
        <f t="shared" ca="1" si="405"/>
        <v>4.0902274425251812E-6</v>
      </c>
      <c r="U414" s="116"/>
      <c r="V414" s="116"/>
      <c r="W414" s="25"/>
      <c r="X414" s="252"/>
      <c r="Y414" s="41"/>
      <c r="Z414">
        <f t="shared" si="382"/>
        <v>41384</v>
      </c>
      <c r="AA414" s="246">
        <f t="shared" si="383"/>
        <v>-2.3051605514137301E-2</v>
      </c>
      <c r="AB414" s="247">
        <f t="shared" si="384"/>
        <v>-1.0462162487147614E-2</v>
      </c>
      <c r="AC414" s="247">
        <f t="shared" ca="1" si="385"/>
        <v>-2.0224310723792743E-3</v>
      </c>
      <c r="AD414" s="248">
        <f t="shared" si="386"/>
        <v>1.0945684390747876E-4</v>
      </c>
      <c r="AH414">
        <f t="shared" si="387"/>
        <v>-9.7426213696780381E-3</v>
      </c>
      <c r="AI414">
        <f t="shared" si="388"/>
        <v>1.1045623507285682</v>
      </c>
      <c r="AJ414">
        <f t="shared" si="389"/>
        <v>-0.77519695765301699</v>
      </c>
      <c r="AK414">
        <f t="shared" si="390"/>
        <v>-0.47871360416235914</v>
      </c>
      <c r="AL414">
        <f t="shared" si="391"/>
        <v>-1.3557501389500803</v>
      </c>
      <c r="AM414">
        <f t="shared" si="392"/>
        <v>-0.80515290545348239</v>
      </c>
      <c r="AN414">
        <f t="shared" si="407"/>
        <v>5.4027383087394334</v>
      </c>
      <c r="AO414">
        <f t="shared" si="407"/>
        <v>5.4030633790039806</v>
      </c>
      <c r="AP414">
        <f t="shared" si="407"/>
        <v>5.4041040884302829</v>
      </c>
      <c r="AQ414">
        <f t="shared" si="407"/>
        <v>5.4074271556400069</v>
      </c>
      <c r="AR414">
        <f t="shared" si="407"/>
        <v>5.4179505978714104</v>
      </c>
      <c r="AS414">
        <f t="shared" si="407"/>
        <v>5.4504552447027441</v>
      </c>
      <c r="AT414">
        <f t="shared" si="407"/>
        <v>5.5443395942831177</v>
      </c>
      <c r="AU414">
        <f t="shared" si="393"/>
        <v>5.7804384230641137</v>
      </c>
      <c r="AV414" s="246">
        <f t="shared" si="394"/>
        <v>-2.5326702288451103E-2</v>
      </c>
      <c r="AW414" s="247">
        <f t="shared" si="395"/>
        <v>-8.1870657128338131E-3</v>
      </c>
      <c r="AX414" s="248">
        <f t="shared" si="396"/>
        <v>6.7028044986259031E-5</v>
      </c>
      <c r="AY414" s="247">
        <f t="shared" si="397"/>
        <v>-2.1496049857293077E-2</v>
      </c>
      <c r="BA414">
        <f t="shared" si="398"/>
        <v>-2.2750967743138009E-3</v>
      </c>
      <c r="BB414">
        <f t="shared" si="399"/>
        <v>0.8301073117233766</v>
      </c>
      <c r="BC414">
        <f t="shared" si="400"/>
        <v>-0.98650201999424914</v>
      </c>
      <c r="BD414">
        <f t="shared" si="401"/>
        <v>-6.0394097511310366E-3</v>
      </c>
      <c r="BE414">
        <f t="shared" si="402"/>
        <v>-3.1060592367935578</v>
      </c>
      <c r="BF414">
        <f t="shared" si="403"/>
        <v>-56.279123669820272</v>
      </c>
      <c r="BG414">
        <f t="shared" si="408"/>
        <v>9.4669643289071761</v>
      </c>
      <c r="BH414">
        <f t="shared" si="408"/>
        <v>9.4669645302500864</v>
      </c>
      <c r="BI414">
        <f t="shared" si="408"/>
        <v>9.4669633448253485</v>
      </c>
      <c r="BJ414">
        <f t="shared" si="408"/>
        <v>9.4669703241223555</v>
      </c>
      <c r="BK414">
        <f t="shared" si="408"/>
        <v>9.4669292328999006</v>
      </c>
      <c r="BL414">
        <f t="shared" si="408"/>
        <v>9.467171162098289</v>
      </c>
      <c r="BM414">
        <f t="shared" si="408"/>
        <v>9.4657468119579917</v>
      </c>
      <c r="BN414">
        <f t="shared" si="404"/>
        <v>9.474133918649505</v>
      </c>
    </row>
    <row r="415" spans="1:66" ht="12.95" customHeight="1">
      <c r="A415" s="264" t="s">
        <v>321</v>
      </c>
      <c r="B415" s="265" t="s">
        <v>45</v>
      </c>
      <c r="C415" s="266">
        <v>58739.706100000003</v>
      </c>
      <c r="D415" s="266">
        <v>2.0000000000000001E-4</v>
      </c>
      <c r="E415" s="58">
        <f t="shared" si="379"/>
        <v>41425.407463785145</v>
      </c>
      <c r="F415">
        <f t="shared" si="380"/>
        <v>41425.5</v>
      </c>
      <c r="G415">
        <f t="shared" si="371"/>
        <v>-3.3452038493123837E-2</v>
      </c>
      <c r="H415" s="116"/>
      <c r="I415" s="117"/>
      <c r="J415" s="117"/>
      <c r="K415" s="117">
        <f t="shared" si="406"/>
        <v>-3.3452038493123837E-2</v>
      </c>
      <c r="L415" s="116"/>
      <c r="M415" s="116"/>
      <c r="N415" s="118"/>
      <c r="O415" s="40">
        <f t="shared" ca="1" si="374"/>
        <v>-3.1626098374265402E-2</v>
      </c>
      <c r="P415" s="116"/>
      <c r="Q415" s="293">
        <f t="shared" si="381"/>
        <v>43721.206100000003</v>
      </c>
      <c r="R415" s="8">
        <f t="shared" ca="1" si="373"/>
        <v>3.3340573176567559E-6</v>
      </c>
      <c r="S415" s="116">
        <v>1</v>
      </c>
      <c r="T415" s="167">
        <f t="shared" ca="1" si="405"/>
        <v>3.3340573176567559E-6</v>
      </c>
      <c r="U415" s="116"/>
      <c r="V415" s="116"/>
      <c r="W415" s="25"/>
      <c r="X415" s="252"/>
      <c r="Y415" s="41"/>
      <c r="Z415">
        <f t="shared" si="382"/>
        <v>41425.5</v>
      </c>
      <c r="AA415" s="246">
        <f t="shared" si="383"/>
        <v>-2.3094675864939546E-2</v>
      </c>
      <c r="AB415" s="247">
        <f t="shared" si="384"/>
        <v>-1.0357362628184291E-2</v>
      </c>
      <c r="AC415" s="247">
        <f t="shared" ca="1" si="385"/>
        <v>-1.8259401188584351E-3</v>
      </c>
      <c r="AD415" s="248">
        <f t="shared" si="386"/>
        <v>1.072749606117086E-4</v>
      </c>
      <c r="AH415">
        <f t="shared" si="387"/>
        <v>-9.7714002957613316E-3</v>
      </c>
      <c r="AI415">
        <f t="shared" si="388"/>
        <v>1.1110669155701405</v>
      </c>
      <c r="AJ415">
        <f t="shared" si="389"/>
        <v>-0.78372150562602727</v>
      </c>
      <c r="AK415">
        <f t="shared" si="390"/>
        <v>-0.47724641461799927</v>
      </c>
      <c r="AL415">
        <f t="shared" si="391"/>
        <v>-1.3421419035950521</v>
      </c>
      <c r="AM415">
        <f t="shared" si="392"/>
        <v>-0.79399880821140911</v>
      </c>
      <c r="AN415">
        <f t="shared" si="407"/>
        <v>5.4134464362004975</v>
      </c>
      <c r="AO415">
        <f t="shared" si="407"/>
        <v>5.4137897796180745</v>
      </c>
      <c r="AP415">
        <f t="shared" si="407"/>
        <v>5.4148749550700934</v>
      </c>
      <c r="AQ415">
        <f t="shared" si="407"/>
        <v>5.4182956705237277</v>
      </c>
      <c r="AR415">
        <f t="shared" si="407"/>
        <v>5.4289899948333478</v>
      </c>
      <c r="AS415">
        <f t="shared" si="407"/>
        <v>5.4616131725675743</v>
      </c>
      <c r="AT415">
        <f t="shared" si="407"/>
        <v>5.5548348173583184</v>
      </c>
      <c r="AU415">
        <f t="shared" si="393"/>
        <v>5.7877765547931048</v>
      </c>
      <c r="AV415" s="246">
        <f t="shared" si="394"/>
        <v>-2.5364847011462303E-2</v>
      </c>
      <c r="AW415" s="247">
        <f t="shared" si="395"/>
        <v>-8.0871914816615341E-3</v>
      </c>
      <c r="AX415" s="248">
        <f t="shared" si="396"/>
        <v>6.5402666061058882E-5</v>
      </c>
      <c r="AY415" s="247">
        <f t="shared" si="397"/>
        <v>-2.1410467050839748E-2</v>
      </c>
      <c r="BA415">
        <f t="shared" si="398"/>
        <v>-2.2701711465227575E-3</v>
      </c>
      <c r="BB415">
        <f t="shared" si="399"/>
        <v>0.83017854543028169</v>
      </c>
      <c r="BC415">
        <f t="shared" si="400"/>
        <v>-0.98476272591638947</v>
      </c>
      <c r="BD415">
        <f t="shared" si="401"/>
        <v>-7.7893239645760535E-3</v>
      </c>
      <c r="BE415">
        <f t="shared" si="402"/>
        <v>-3.0957570531900394</v>
      </c>
      <c r="BF415">
        <f t="shared" si="403"/>
        <v>-43.626565811762617</v>
      </c>
      <c r="BG415">
        <f t="shared" si="408"/>
        <v>9.4791938422725828</v>
      </c>
      <c r="BH415">
        <f t="shared" si="408"/>
        <v>9.4791941009668292</v>
      </c>
      <c r="BI415">
        <f t="shared" si="408"/>
        <v>9.479192576980239</v>
      </c>
      <c r="BJ415">
        <f t="shared" si="408"/>
        <v>9.4792015548977382</v>
      </c>
      <c r="BK415">
        <f t="shared" si="408"/>
        <v>9.4791486653862691</v>
      </c>
      <c r="BL415">
        <f t="shared" si="408"/>
        <v>9.4794602432281678</v>
      </c>
      <c r="BM415">
        <f t="shared" si="408"/>
        <v>9.4776247799553808</v>
      </c>
      <c r="BN415">
        <f t="shared" si="404"/>
        <v>9.4884400213606259</v>
      </c>
    </row>
    <row r="416" spans="1:66" ht="12.95" customHeight="1">
      <c r="A416" s="264" t="s">
        <v>321</v>
      </c>
      <c r="B416" s="265" t="s">
        <v>45</v>
      </c>
      <c r="C416" s="266">
        <v>58743.6826</v>
      </c>
      <c r="D416" s="266">
        <v>1E-4</v>
      </c>
      <c r="E416" s="58">
        <f t="shared" si="379"/>
        <v>41436.407399063522</v>
      </c>
      <c r="F416">
        <f t="shared" si="380"/>
        <v>41436.5</v>
      </c>
      <c r="G416">
        <f t="shared" ref="G416:G434" si="409">+C416-(C$7+F416*C$8)</f>
        <v>-3.3475435498985462E-2</v>
      </c>
      <c r="H416" s="116"/>
      <c r="I416" s="117"/>
      <c r="J416" s="117"/>
      <c r="K416" s="117">
        <f t="shared" si="406"/>
        <v>-3.3475435498985462E-2</v>
      </c>
      <c r="L416" s="116"/>
      <c r="M416" s="116"/>
      <c r="N416" s="118"/>
      <c r="O416" s="40">
        <f t="shared" ca="1" si="374"/>
        <v>-3.1661818275445106E-2</v>
      </c>
      <c r="P416" s="116"/>
      <c r="Q416" s="293">
        <f t="shared" si="381"/>
        <v>43725.1826</v>
      </c>
      <c r="R416" s="8">
        <f t="shared" ref="R416:R434" ca="1" si="410">+(O416-G416)^2</f>
        <v>3.2892074335222309E-6</v>
      </c>
      <c r="S416" s="116">
        <v>1</v>
      </c>
      <c r="T416" s="167">
        <f t="shared" ca="1" si="405"/>
        <v>3.2892074335222309E-6</v>
      </c>
      <c r="U416" s="116"/>
      <c r="V416" s="116"/>
      <c r="W416" s="25"/>
      <c r="X416" s="252"/>
      <c r="Y416" s="41"/>
      <c r="Z416">
        <f t="shared" si="382"/>
        <v>41436.5</v>
      </c>
      <c r="AA416" s="246">
        <f t="shared" si="383"/>
        <v>-2.3105930346587512E-2</v>
      </c>
      <c r="AB416" s="247">
        <f t="shared" si="384"/>
        <v>-1.036950515239795E-2</v>
      </c>
      <c r="AC416" s="247">
        <f t="shared" ca="1" si="385"/>
        <v>-1.8136172235403564E-3</v>
      </c>
      <c r="AD416" s="248">
        <f t="shared" si="386"/>
        <v>1.0752663710560762E-4</v>
      </c>
      <c r="AH416">
        <f t="shared" si="387"/>
        <v>-9.7788684752840391E-3</v>
      </c>
      <c r="AI416">
        <f t="shared" si="388"/>
        <v>1.1128004875474931</v>
      </c>
      <c r="AJ416">
        <f t="shared" si="389"/>
        <v>-0.78597344261378177</v>
      </c>
      <c r="AK416">
        <f t="shared" si="390"/>
        <v>-0.47683964810934909</v>
      </c>
      <c r="AL416">
        <f t="shared" si="391"/>
        <v>-1.3385079126223376</v>
      </c>
      <c r="AM416">
        <f t="shared" si="392"/>
        <v>-0.79104058135284794</v>
      </c>
      <c r="AN416">
        <f t="shared" si="407"/>
        <v>5.4162953756094847</v>
      </c>
      <c r="AO416">
        <f t="shared" si="407"/>
        <v>5.4166436506165185</v>
      </c>
      <c r="AP416">
        <f t="shared" si="407"/>
        <v>5.4177407072379493</v>
      </c>
      <c r="AQ416">
        <f t="shared" si="407"/>
        <v>5.421187209997127</v>
      </c>
      <c r="AR416">
        <f t="shared" si="407"/>
        <v>5.4319258894318558</v>
      </c>
      <c r="AS416">
        <f t="shared" si="407"/>
        <v>5.4645775098599785</v>
      </c>
      <c r="AT416">
        <f t="shared" si="407"/>
        <v>5.5576187937279311</v>
      </c>
      <c r="AU416">
        <f t="shared" si="393"/>
        <v>5.7897216017574156</v>
      </c>
      <c r="AV416" s="246">
        <f t="shared" si="394"/>
        <v>-2.5374738869900465E-2</v>
      </c>
      <c r="AW416" s="247">
        <f t="shared" si="395"/>
        <v>-8.1006966290849969E-3</v>
      </c>
      <c r="AX416" s="248">
        <f t="shared" si="396"/>
        <v>6.5621285876469037E-5</v>
      </c>
      <c r="AY416" s="247">
        <f t="shared" si="397"/>
        <v>-2.1427758500388472E-2</v>
      </c>
      <c r="BA416">
        <f t="shared" si="398"/>
        <v>-2.2688085233129522E-3</v>
      </c>
      <c r="BB416">
        <f t="shared" si="399"/>
        <v>0.83020045146473787</v>
      </c>
      <c r="BC416">
        <f t="shared" si="400"/>
        <v>-0.9842841214887913</v>
      </c>
      <c r="BD416">
        <f t="shared" si="401"/>
        <v>-8.253079256928305E-3</v>
      </c>
      <c r="BE416">
        <f t="shared" si="402"/>
        <v>-3.0930260383242252</v>
      </c>
      <c r="BF416">
        <f t="shared" si="403"/>
        <v>-41.172456722744663</v>
      </c>
      <c r="BG416">
        <f t="shared" si="408"/>
        <v>9.482435587357303</v>
      </c>
      <c r="BH416">
        <f t="shared" si="408"/>
        <v>9.4824358611324229</v>
      </c>
      <c r="BI416">
        <f t="shared" si="408"/>
        <v>9.4824342480099926</v>
      </c>
      <c r="BJ416">
        <f t="shared" si="408"/>
        <v>9.4824437527617675</v>
      </c>
      <c r="BK416">
        <f t="shared" si="408"/>
        <v>9.4823877494582494</v>
      </c>
      <c r="BL416">
        <f t="shared" si="408"/>
        <v>9.4827177312309647</v>
      </c>
      <c r="BM416">
        <f t="shared" si="408"/>
        <v>9.4807735077190554</v>
      </c>
      <c r="BN416">
        <f t="shared" si="404"/>
        <v>9.4922320003924892</v>
      </c>
    </row>
    <row r="417" spans="1:66" ht="12.95" customHeight="1">
      <c r="A417" s="264" t="s">
        <v>321</v>
      </c>
      <c r="B417" s="265" t="s">
        <v>49</v>
      </c>
      <c r="C417" s="266">
        <v>58795.5573</v>
      </c>
      <c r="D417" s="266">
        <v>1E-4</v>
      </c>
      <c r="E417" s="58">
        <f t="shared" si="379"/>
        <v>41579.905033311195</v>
      </c>
      <c r="F417">
        <f t="shared" si="380"/>
        <v>41580</v>
      </c>
      <c r="G417">
        <f t="shared" si="409"/>
        <v>-3.4330659997067414E-2</v>
      </c>
      <c r="H417" s="116"/>
      <c r="I417" s="117"/>
      <c r="J417" s="117"/>
      <c r="K417" s="117">
        <f t="shared" si="406"/>
        <v>-3.4330659997067414E-2</v>
      </c>
      <c r="L417" s="116"/>
      <c r="M417" s="116"/>
      <c r="N417" s="118"/>
      <c r="O417" s="40">
        <f t="shared" ca="1" si="374"/>
        <v>-3.2127800622652927E-2</v>
      </c>
      <c r="P417" s="116"/>
      <c r="Q417" s="293">
        <f t="shared" si="381"/>
        <v>43777.0573</v>
      </c>
      <c r="R417" s="8">
        <f t="shared" ca="1" si="410"/>
        <v>4.8525894234457852E-6</v>
      </c>
      <c r="S417" s="116">
        <v>1</v>
      </c>
      <c r="T417" s="167">
        <f t="shared" ca="1" si="405"/>
        <v>4.8525894234457852E-6</v>
      </c>
      <c r="U417" s="116"/>
      <c r="V417" s="116"/>
      <c r="W417" s="25"/>
      <c r="X417" s="252"/>
      <c r="Y417" s="41"/>
      <c r="Z417">
        <f t="shared" si="382"/>
        <v>41580</v>
      </c>
      <c r="AA417" s="246">
        <f t="shared" si="383"/>
        <v>-2.3246316149579869E-2</v>
      </c>
      <c r="AB417" s="247">
        <f t="shared" si="384"/>
        <v>-1.1084343847487545E-2</v>
      </c>
      <c r="AC417" s="247">
        <f t="shared" ca="1" si="385"/>
        <v>-2.202859374414487E-3</v>
      </c>
      <c r="AD417" s="248">
        <f t="shared" si="386"/>
        <v>1.2286267852933499E-4</v>
      </c>
      <c r="AH417">
        <f t="shared" si="387"/>
        <v>-9.8699288257779374E-3</v>
      </c>
      <c r="AI417">
        <f t="shared" si="388"/>
        <v>1.1357699363105425</v>
      </c>
      <c r="AJ417">
        <f t="shared" si="389"/>
        <v>-0.81500393020917683</v>
      </c>
      <c r="AK417">
        <f t="shared" si="390"/>
        <v>-0.47081474530247164</v>
      </c>
      <c r="AL417">
        <f t="shared" si="391"/>
        <v>-1.2900409770113517</v>
      </c>
      <c r="AM417">
        <f t="shared" si="392"/>
        <v>-0.75237674100857832</v>
      </c>
      <c r="AN417">
        <f t="shared" si="407"/>
        <v>5.4538750483053224</v>
      </c>
      <c r="AO417">
        <f t="shared" si="407"/>
        <v>5.4542908039384947</v>
      </c>
      <c r="AP417">
        <f t="shared" si="407"/>
        <v>5.4555456682609806</v>
      </c>
      <c r="AQ417">
        <f t="shared" si="407"/>
        <v>5.4593228509725122</v>
      </c>
      <c r="AR417">
        <f t="shared" si="407"/>
        <v>5.4706006317211742</v>
      </c>
      <c r="AS417">
        <f t="shared" si="407"/>
        <v>5.5035065547486104</v>
      </c>
      <c r="AT417">
        <f t="shared" si="407"/>
        <v>5.5940163050521639</v>
      </c>
      <c r="AU417">
        <f t="shared" si="393"/>
        <v>5.815095623519106</v>
      </c>
      <c r="AV417" s="246">
        <f t="shared" si="394"/>
        <v>-2.54951647711411E-2</v>
      </c>
      <c r="AW417" s="247">
        <f t="shared" si="395"/>
        <v>-8.8354952259263146E-3</v>
      </c>
      <c r="AX417" s="248">
        <f t="shared" si="396"/>
        <v>7.8065975887366704E-5</v>
      </c>
      <c r="AY417" s="247">
        <f t="shared" si="397"/>
        <v>-2.2211882549728244E-2</v>
      </c>
      <c r="BA417">
        <f t="shared" si="398"/>
        <v>-2.2488486215612308E-3</v>
      </c>
      <c r="BB417">
        <f t="shared" si="399"/>
        <v>0.83060241507382149</v>
      </c>
      <c r="BC417">
        <f t="shared" si="400"/>
        <v>-0.97736581022981373</v>
      </c>
      <c r="BD417">
        <f t="shared" si="401"/>
        <v>-1.4298888809209546E-2</v>
      </c>
      <c r="BE417">
        <f t="shared" si="402"/>
        <v>-3.0573820493553385</v>
      </c>
      <c r="BF417">
        <f t="shared" si="403"/>
        <v>-23.735941264721312</v>
      </c>
      <c r="BG417">
        <f t="shared" si="408"/>
        <v>9.5247355114785908</v>
      </c>
      <c r="BH417">
        <f t="shared" si="408"/>
        <v>9.5247359757035319</v>
      </c>
      <c r="BI417">
        <f t="shared" si="408"/>
        <v>9.5247332312697193</v>
      </c>
      <c r="BJ417">
        <f t="shared" si="408"/>
        <v>9.5247494559947761</v>
      </c>
      <c r="BK417">
        <f t="shared" si="408"/>
        <v>9.5246535379769401</v>
      </c>
      <c r="BL417">
        <f t="shared" si="408"/>
        <v>9.5252206035996476</v>
      </c>
      <c r="BM417">
        <f t="shared" si="408"/>
        <v>9.5218685859792505</v>
      </c>
      <c r="BN417">
        <f t="shared" si="404"/>
        <v>9.5417000904899769</v>
      </c>
    </row>
    <row r="418" spans="1:66" ht="12.95" customHeight="1">
      <c r="A418" s="264" t="s">
        <v>321</v>
      </c>
      <c r="B418" s="265" t="s">
        <v>45</v>
      </c>
      <c r="C418" s="266">
        <v>58840.5651</v>
      </c>
      <c r="D418" s="266">
        <v>2.0000000000000001E-4</v>
      </c>
      <c r="E418" s="58">
        <f t="shared" si="379"/>
        <v>41704.407205327458</v>
      </c>
      <c r="F418">
        <f t="shared" si="380"/>
        <v>41704.5</v>
      </c>
      <c r="G418">
        <f t="shared" si="409"/>
        <v>-3.3545471502293367E-2</v>
      </c>
      <c r="H418" s="116"/>
      <c r="I418" s="117"/>
      <c r="J418" s="117"/>
      <c r="K418" s="117">
        <f t="shared" si="406"/>
        <v>-3.3545471502293367E-2</v>
      </c>
      <c r="L418" s="116"/>
      <c r="M418" s="116"/>
      <c r="N418" s="118"/>
      <c r="O418" s="40">
        <f t="shared" ca="1" si="374"/>
        <v>-3.253208495873218E-2</v>
      </c>
      <c r="P418" s="116"/>
      <c r="Q418" s="293">
        <f t="shared" si="381"/>
        <v>43822.0651</v>
      </c>
      <c r="R418" s="8">
        <f t="shared" ca="1" si="410"/>
        <v>1.0269522866708899E-6</v>
      </c>
      <c r="S418" s="116">
        <v>1</v>
      </c>
      <c r="T418" s="167">
        <f t="shared" ca="1" si="405"/>
        <v>1.0269522866708899E-6</v>
      </c>
      <c r="U418" s="116"/>
      <c r="V418" s="116"/>
      <c r="W418" s="25"/>
      <c r="X418" s="252"/>
      <c r="Y418" s="41"/>
      <c r="Z418">
        <f t="shared" si="382"/>
        <v>41704.5</v>
      </c>
      <c r="AA418" s="246">
        <f t="shared" si="383"/>
        <v>-2.3357936597592003E-2</v>
      </c>
      <c r="AB418" s="247">
        <f t="shared" si="384"/>
        <v>-1.0187534904701364E-2</v>
      </c>
      <c r="AC418" s="247">
        <f t="shared" ca="1" si="385"/>
        <v>-1.0133865435611872E-3</v>
      </c>
      <c r="AD418" s="248">
        <f t="shared" si="386"/>
        <v>1.0378586743450863E-4</v>
      </c>
      <c r="AH418">
        <f t="shared" si="387"/>
        <v>-9.9388579269704611E-3</v>
      </c>
      <c r="AI418">
        <f t="shared" si="388"/>
        <v>1.1562062386111294</v>
      </c>
      <c r="AJ418">
        <f t="shared" si="389"/>
        <v>-0.83953749682580725</v>
      </c>
      <c r="AK418">
        <f t="shared" si="390"/>
        <v>-0.46443472202125768</v>
      </c>
      <c r="AL418">
        <f t="shared" si="391"/>
        <v>-1.2463455752063464</v>
      </c>
      <c r="AM418">
        <f t="shared" si="392"/>
        <v>-0.71870974662741183</v>
      </c>
      <c r="AN418">
        <f t="shared" si="407"/>
        <v>5.4871131767992578</v>
      </c>
      <c r="AO418">
        <f t="shared" si="407"/>
        <v>5.4875915628384995</v>
      </c>
      <c r="AP418">
        <f t="shared" si="407"/>
        <v>5.4889855605659674</v>
      </c>
      <c r="AQ418">
        <f t="shared" si="407"/>
        <v>5.4930363919368217</v>
      </c>
      <c r="AR418">
        <f t="shared" si="407"/>
        <v>5.5047150595900742</v>
      </c>
      <c r="AS418">
        <f t="shared" si="407"/>
        <v>5.5376610948589402</v>
      </c>
      <c r="AT418">
        <f t="shared" si="407"/>
        <v>5.6257102016365828</v>
      </c>
      <c r="AU418">
        <f t="shared" si="393"/>
        <v>5.8371100187060785</v>
      </c>
      <c r="AV418" s="246">
        <f t="shared" si="394"/>
        <v>-2.5586194745846884E-2</v>
      </c>
      <c r="AW418" s="247">
        <f t="shared" si="395"/>
        <v>-7.9592767564464831E-3</v>
      </c>
      <c r="AX418" s="248">
        <f t="shared" si="396"/>
        <v>6.3350086485709255E-5</v>
      </c>
      <c r="AY418" s="247">
        <f t="shared" si="397"/>
        <v>-2.1378355427068028E-2</v>
      </c>
      <c r="BA418">
        <f t="shared" si="398"/>
        <v>-2.2282581482548792E-3</v>
      </c>
      <c r="BB418">
        <f t="shared" si="399"/>
        <v>0.83112620524559988</v>
      </c>
      <c r="BC418">
        <f t="shared" si="400"/>
        <v>-0.97034884396735777</v>
      </c>
      <c r="BD418">
        <f t="shared" si="401"/>
        <v>-1.9535645503764524E-2</v>
      </c>
      <c r="BE418">
        <f t="shared" si="402"/>
        <v>-3.0264226556647835</v>
      </c>
      <c r="BF418">
        <f t="shared" si="403"/>
        <v>-17.346434479940733</v>
      </c>
      <c r="BG418">
        <f t="shared" si="408"/>
        <v>9.5614554035710828</v>
      </c>
      <c r="BH418">
        <f t="shared" si="408"/>
        <v>9.5614560202168821</v>
      </c>
      <c r="BI418">
        <f t="shared" si="408"/>
        <v>9.5614523587429723</v>
      </c>
      <c r="BJ418">
        <f t="shared" si="408"/>
        <v>9.561474099599522</v>
      </c>
      <c r="BK418">
        <f t="shared" si="408"/>
        <v>9.561345009138531</v>
      </c>
      <c r="BL418">
        <f t="shared" si="408"/>
        <v>9.5621115418919409</v>
      </c>
      <c r="BM418">
        <f t="shared" si="408"/>
        <v>9.5575610829412572</v>
      </c>
      <c r="BN418">
        <f t="shared" si="404"/>
        <v>9.584618398623336</v>
      </c>
    </row>
    <row r="419" spans="1:66" ht="12.95" customHeight="1">
      <c r="A419" s="264" t="s">
        <v>322</v>
      </c>
      <c r="B419" s="265" t="s">
        <v>49</v>
      </c>
      <c r="C419" s="266">
        <v>59055.837</v>
      </c>
      <c r="D419" s="266">
        <v>2.9999999999999997E-4</v>
      </c>
      <c r="E419" s="58">
        <f t="shared" si="379"/>
        <v>42299.899967116937</v>
      </c>
      <c r="F419">
        <f t="shared" si="380"/>
        <v>42300</v>
      </c>
      <c r="G419">
        <f t="shared" si="409"/>
        <v>-3.6162099997454789E-2</v>
      </c>
      <c r="H419" s="116"/>
      <c r="I419" s="117"/>
      <c r="J419" s="117"/>
      <c r="K419" s="117">
        <f t="shared" si="406"/>
        <v>-3.6162099997454789E-2</v>
      </c>
      <c r="L419" s="116"/>
      <c r="M419" s="116"/>
      <c r="N419" s="118"/>
      <c r="O419" s="40">
        <f t="shared" ref="O419:O434" ca="1" si="411">+C$11+C$12*F419</f>
        <v>-3.4465830518051063E-2</v>
      </c>
      <c r="P419" s="116"/>
      <c r="Q419" s="293">
        <f t="shared" si="381"/>
        <v>44037.337</v>
      </c>
      <c r="R419" s="8">
        <f t="shared" ca="1" si="410"/>
        <v>2.8773301467565853E-6</v>
      </c>
      <c r="S419" s="116">
        <v>1</v>
      </c>
      <c r="T419" s="167">
        <f t="shared" ca="1" si="405"/>
        <v>2.8773301467565853E-6</v>
      </c>
      <c r="U419" s="116"/>
      <c r="V419" s="116"/>
      <c r="W419" s="25"/>
      <c r="X419" s="252"/>
      <c r="Y419" s="41"/>
      <c r="Z419">
        <f t="shared" si="382"/>
        <v>42300</v>
      </c>
      <c r="AA419" s="246">
        <f t="shared" si="383"/>
        <v>-2.3739970240549052E-2</v>
      </c>
      <c r="AB419" s="247">
        <f t="shared" si="384"/>
        <v>-1.2422129756905737E-2</v>
      </c>
      <c r="AC419" s="247">
        <f t="shared" ca="1" si="385"/>
        <v>-1.6962694794037253E-3</v>
      </c>
      <c r="AD419" s="248">
        <f t="shared" si="386"/>
        <v>1.5430930769740297E-4</v>
      </c>
      <c r="AH419">
        <f t="shared" si="387"/>
        <v>-1.0118019463993976E-2</v>
      </c>
      <c r="AI419">
        <f t="shared" si="388"/>
        <v>1.2588241036014425</v>
      </c>
      <c r="AJ419">
        <f t="shared" si="389"/>
        <v>-0.94197786608939904</v>
      </c>
      <c r="AK419">
        <f t="shared" si="390"/>
        <v>-0.41606499900245125</v>
      </c>
      <c r="AL419">
        <f t="shared" si="391"/>
        <v>-1.0143023345455049</v>
      </c>
      <c r="AM419">
        <f t="shared" si="392"/>
        <v>-0.5556244744278418</v>
      </c>
      <c r="AN419">
        <f t="shared" si="407"/>
        <v>5.6545997197956996</v>
      </c>
      <c r="AO419">
        <f t="shared" si="407"/>
        <v>5.6553881091521472</v>
      </c>
      <c r="AP419">
        <f t="shared" si="407"/>
        <v>5.6573747069192848</v>
      </c>
      <c r="AQ419">
        <f t="shared" si="407"/>
        <v>5.6623679861138809</v>
      </c>
      <c r="AR419">
        <f t="shared" si="407"/>
        <v>5.6748407434524886</v>
      </c>
      <c r="AS419">
        <f t="shared" si="407"/>
        <v>5.7055371505236474</v>
      </c>
      <c r="AT419">
        <f t="shared" si="407"/>
        <v>5.7786399881280204</v>
      </c>
      <c r="AU419">
        <f t="shared" si="393"/>
        <v>5.9424077884558137</v>
      </c>
      <c r="AV419" s="246">
        <f t="shared" si="394"/>
        <v>-2.5828307914047249E-2</v>
      </c>
      <c r="AW419" s="247">
        <f t="shared" si="395"/>
        <v>-1.0333792083407539E-2</v>
      </c>
      <c r="AX419" s="248">
        <f t="shared" si="396"/>
        <v>1.0678725882309633E-4</v>
      </c>
      <c r="AY419" s="247">
        <f t="shared" si="397"/>
        <v>-2.3955742859962617E-2</v>
      </c>
      <c r="BA419">
        <f t="shared" si="398"/>
        <v>-2.0883376734981991E-3</v>
      </c>
      <c r="BB419">
        <f t="shared" si="399"/>
        <v>0.83589386426385293</v>
      </c>
      <c r="BC419">
        <f t="shared" si="400"/>
        <v>-0.92374621514122335</v>
      </c>
      <c r="BD419">
        <f t="shared" si="401"/>
        <v>-4.4375400998179833E-2</v>
      </c>
      <c r="BE419">
        <f t="shared" si="402"/>
        <v>-2.8775017783182943</v>
      </c>
      <c r="BF419">
        <f t="shared" si="403"/>
        <v>-7.5290843174544237</v>
      </c>
      <c r="BG419">
        <f t="shared" si="408"/>
        <v>9.7375875530553131</v>
      </c>
      <c r="BH419">
        <f t="shared" si="408"/>
        <v>9.7375886330463644</v>
      </c>
      <c r="BI419">
        <f t="shared" si="408"/>
        <v>9.73758195615091</v>
      </c>
      <c r="BJ419">
        <f t="shared" si="408"/>
        <v>9.7376232353655503</v>
      </c>
      <c r="BK419">
        <f t="shared" si="408"/>
        <v>9.7373680397225897</v>
      </c>
      <c r="BL419">
        <f t="shared" si="408"/>
        <v>9.7389460437490722</v>
      </c>
      <c r="BM419">
        <f t="shared" si="408"/>
        <v>9.7292012209653631</v>
      </c>
      <c r="BN419">
        <f t="shared" si="404"/>
        <v>9.789902354393746</v>
      </c>
    </row>
    <row r="420" spans="1:66" ht="12.95" customHeight="1">
      <c r="A420" s="261" t="s">
        <v>1303</v>
      </c>
      <c r="B420" s="262" t="s">
        <v>49</v>
      </c>
      <c r="C420" s="263">
        <v>59081.865299999998</v>
      </c>
      <c r="D420" s="263">
        <v>2.0000000000000001E-4</v>
      </c>
      <c r="E420" s="58">
        <f t="shared" si="379"/>
        <v>42371.900373355202</v>
      </c>
      <c r="F420">
        <f t="shared" si="380"/>
        <v>42372</v>
      </c>
      <c r="G420">
        <f t="shared" si="409"/>
        <v>-3.6015244004374836E-2</v>
      </c>
      <c r="H420" s="116"/>
      <c r="I420" s="117"/>
      <c r="J420" s="117"/>
      <c r="K420" s="117">
        <f t="shared" si="406"/>
        <v>-3.6015244004374836E-2</v>
      </c>
      <c r="L420" s="116"/>
      <c r="M420" s="116"/>
      <c r="N420" s="118"/>
      <c r="O420" s="40">
        <f t="shared" ca="1" si="411"/>
        <v>-3.469963350759088E-2</v>
      </c>
      <c r="P420" s="116"/>
      <c r="Q420" s="293">
        <f t="shared" si="381"/>
        <v>44063.365299999998</v>
      </c>
      <c r="R420" s="8">
        <f t="shared" ca="1" si="410"/>
        <v>1.7308309792481276E-6</v>
      </c>
      <c r="S420" s="116">
        <v>1</v>
      </c>
      <c r="T420" s="167">
        <f t="shared" ca="1" si="405"/>
        <v>1.7308309792481276E-6</v>
      </c>
      <c r="U420" s="116"/>
      <c r="V420" s="116"/>
      <c r="W420" s="25"/>
      <c r="X420" s="252"/>
      <c r="Y420" s="41"/>
      <c r="Z420">
        <f t="shared" si="382"/>
        <v>42372</v>
      </c>
      <c r="AA420" s="246">
        <f t="shared" si="383"/>
        <v>-2.3766855436809044E-2</v>
      </c>
      <c r="AB420" s="247">
        <f t="shared" si="384"/>
        <v>-1.2248388567565792E-2</v>
      </c>
      <c r="AC420" s="247">
        <f t="shared" ca="1" si="385"/>
        <v>-1.315610496783956E-3</v>
      </c>
      <c r="AD420" s="248">
        <f t="shared" si="386"/>
        <v>1.500230225020764E-4</v>
      </c>
      <c r="AH420">
        <f t="shared" si="387"/>
        <v>-1.0120524704722546E-2</v>
      </c>
      <c r="AI420">
        <f t="shared" si="388"/>
        <v>1.2715169004135662</v>
      </c>
      <c r="AJ420">
        <f t="shared" si="389"/>
        <v>-0.95187034405583193</v>
      </c>
      <c r="AK420">
        <f t="shared" si="390"/>
        <v>-0.40789529635656441</v>
      </c>
      <c r="AL420">
        <f t="shared" si="391"/>
        <v>-0.98349552743050517</v>
      </c>
      <c r="AM420">
        <f t="shared" si="392"/>
        <v>-0.53563525134510315</v>
      </c>
      <c r="AN420">
        <f t="shared" si="407"/>
        <v>5.6758259220081451</v>
      </c>
      <c r="AO420">
        <f t="shared" si="407"/>
        <v>5.6766469559478372</v>
      </c>
      <c r="AP420">
        <f t="shared" si="407"/>
        <v>5.6786848620098178</v>
      </c>
      <c r="AQ420">
        <f t="shared" si="407"/>
        <v>5.6837308560877799</v>
      </c>
      <c r="AR420">
        <f t="shared" si="407"/>
        <v>5.6961511005058743</v>
      </c>
      <c r="AS420">
        <f t="shared" si="407"/>
        <v>5.726297576188486</v>
      </c>
      <c r="AT420">
        <f t="shared" si="407"/>
        <v>5.7972638810885222</v>
      </c>
      <c r="AU420">
        <f t="shared" si="393"/>
        <v>5.9551390049494843</v>
      </c>
      <c r="AV420" s="246">
        <f t="shared" si="394"/>
        <v>-2.5833707781183355E-2</v>
      </c>
      <c r="AW420" s="247">
        <f t="shared" si="395"/>
        <v>-1.0181536223191481E-2</v>
      </c>
      <c r="AX420" s="248">
        <f t="shared" si="396"/>
        <v>1.0366367986416024E-4</v>
      </c>
      <c r="AY420" s="247">
        <f t="shared" si="397"/>
        <v>-2.3827866955277978E-2</v>
      </c>
      <c r="BA420">
        <f t="shared" si="398"/>
        <v>-2.0668523443743117E-3</v>
      </c>
      <c r="BB420">
        <f t="shared" si="399"/>
        <v>0.83672579369657119</v>
      </c>
      <c r="BC420">
        <f t="shared" si="400"/>
        <v>-0.91664686806831319</v>
      </c>
      <c r="BD420">
        <f t="shared" si="401"/>
        <v>-4.7344836634900106E-2</v>
      </c>
      <c r="BE420">
        <f t="shared" si="402"/>
        <v>-2.859361689697189</v>
      </c>
      <c r="BF420">
        <f t="shared" si="403"/>
        <v>-7.0392936166085942</v>
      </c>
      <c r="BG420">
        <f t="shared" si="408"/>
        <v>9.7589625739218384</v>
      </c>
      <c r="BH420">
        <f t="shared" si="408"/>
        <v>9.7589636742379806</v>
      </c>
      <c r="BI420">
        <f t="shared" si="408"/>
        <v>9.7589568227582255</v>
      </c>
      <c r="BJ420">
        <f t="shared" si="408"/>
        <v>9.7589994860118896</v>
      </c>
      <c r="BK420">
        <f t="shared" si="408"/>
        <v>9.7587338378841491</v>
      </c>
      <c r="BL420">
        <f t="shared" si="408"/>
        <v>9.7603883288136224</v>
      </c>
      <c r="BM420">
        <f t="shared" si="408"/>
        <v>9.7500992579588086</v>
      </c>
      <c r="BN420">
        <f t="shared" si="404"/>
        <v>9.8147225807841227</v>
      </c>
    </row>
    <row r="421" spans="1:66" ht="12.95" customHeight="1">
      <c r="A421" s="261" t="s">
        <v>1303</v>
      </c>
      <c r="B421" s="262" t="s">
        <v>45</v>
      </c>
      <c r="C421" s="263">
        <v>59153.624100000001</v>
      </c>
      <c r="D421" s="263">
        <v>1E-4</v>
      </c>
      <c r="E421" s="58">
        <f t="shared" si="379"/>
        <v>42570.402109971546</v>
      </c>
      <c r="F421">
        <f t="shared" si="380"/>
        <v>42570.5</v>
      </c>
      <c r="G421">
        <f t="shared" si="409"/>
        <v>-3.5387453499424737E-2</v>
      </c>
      <c r="H421" s="116"/>
      <c r="I421" s="117"/>
      <c r="J421" s="117"/>
      <c r="K421" s="117">
        <f t="shared" si="406"/>
        <v>-3.5387453499424737E-2</v>
      </c>
      <c r="L421" s="116"/>
      <c r="M421" s="116"/>
      <c r="N421" s="118"/>
      <c r="O421" s="40">
        <f t="shared" ca="1" si="411"/>
        <v>-3.5344215360697165E-2</v>
      </c>
      <c r="P421" s="116"/>
      <c r="Q421" s="293">
        <f t="shared" si="381"/>
        <v>44135.124100000001</v>
      </c>
      <c r="R421" s="8">
        <f t="shared" ca="1" si="410"/>
        <v>1.86953664062477E-9</v>
      </c>
      <c r="S421" s="116">
        <v>1</v>
      </c>
      <c r="T421" s="167">
        <f t="shared" ca="1" si="405"/>
        <v>1.86953664062477E-9</v>
      </c>
      <c r="U421" s="116"/>
      <c r="V421" s="116"/>
      <c r="W421" s="25"/>
      <c r="X421" s="252"/>
      <c r="Y421" s="41"/>
      <c r="Z421">
        <f t="shared" si="382"/>
        <v>42570.5</v>
      </c>
      <c r="AA421" s="246">
        <f t="shared" si="383"/>
        <v>-2.3816559051773031E-2</v>
      </c>
      <c r="AB421" s="247">
        <f t="shared" si="384"/>
        <v>-1.1570894447651706E-2</v>
      </c>
      <c r="AC421" s="247">
        <f t="shared" ca="1" si="385"/>
        <v>-4.3238138727572095E-5</v>
      </c>
      <c r="AD421" s="248">
        <f t="shared" si="386"/>
        <v>1.3388559831869706E-4</v>
      </c>
      <c r="AH421">
        <f t="shared" si="387"/>
        <v>-1.0103180226708128E-2</v>
      </c>
      <c r="AI421">
        <f t="shared" si="388"/>
        <v>1.306372843580611</v>
      </c>
      <c r="AJ421">
        <f t="shared" si="389"/>
        <v>-0.97515803248946087</v>
      </c>
      <c r="AK421">
        <f t="shared" si="390"/>
        <v>-0.38240774144403827</v>
      </c>
      <c r="AL421">
        <f t="shared" si="391"/>
        <v>-0.89534359800939567</v>
      </c>
      <c r="AM421">
        <f t="shared" si="392"/>
        <v>-0.48018681767785554</v>
      </c>
      <c r="AN421">
        <f t="shared" ref="AN421:AT430" si="412">$AU421+$AB$7*SIN(AO421)</f>
        <v>5.7354386623348033</v>
      </c>
      <c r="AO421">
        <f t="shared" si="412"/>
        <v>5.7363353140995255</v>
      </c>
      <c r="AP421">
        <f t="shared" si="412"/>
        <v>5.738476244089469</v>
      </c>
      <c r="AQ421">
        <f t="shared" si="412"/>
        <v>5.7435769513824351</v>
      </c>
      <c r="AR421">
        <f t="shared" si="412"/>
        <v>5.7556671570192561</v>
      </c>
      <c r="AS421">
        <f t="shared" si="412"/>
        <v>5.7839930288648294</v>
      </c>
      <c r="AT421">
        <f t="shared" si="412"/>
        <v>5.8487385273591235</v>
      </c>
      <c r="AU421">
        <f t="shared" si="393"/>
        <v>5.9902382615327294</v>
      </c>
      <c r="AV421" s="246">
        <f t="shared" si="394"/>
        <v>-2.5819182993309823E-2</v>
      </c>
      <c r="AW421" s="247">
        <f t="shared" si="395"/>
        <v>-9.5682705061149141E-3</v>
      </c>
      <c r="AX421" s="248">
        <f t="shared" si="396"/>
        <v>9.1551800478188554E-5</v>
      </c>
      <c r="AY421" s="247">
        <f t="shared" si="397"/>
        <v>-2.3281649331179818E-2</v>
      </c>
      <c r="BA421">
        <f t="shared" si="398"/>
        <v>-2.0026239415367924E-3</v>
      </c>
      <c r="BB421">
        <f t="shared" si="399"/>
        <v>0.83930785430753196</v>
      </c>
      <c r="BC421">
        <f t="shared" si="400"/>
        <v>-0.89543038703603861</v>
      </c>
      <c r="BD421">
        <f t="shared" si="401"/>
        <v>-5.5480035262701691E-2</v>
      </c>
      <c r="BE421">
        <f t="shared" si="402"/>
        <v>-2.8091497508687939</v>
      </c>
      <c r="BF421">
        <f t="shared" si="403"/>
        <v>-5.9605612023607897</v>
      </c>
      <c r="BG421">
        <f t="shared" ref="BG421:BM430" si="413">$BN421+$BB$7*SIN(BH421)</f>
        <v>9.8180104412444162</v>
      </c>
      <c r="BH421">
        <f t="shared" si="413"/>
        <v>9.8180115569733282</v>
      </c>
      <c r="BI421">
        <f t="shared" si="413"/>
        <v>9.8180044515492035</v>
      </c>
      <c r="BJ421">
        <f t="shared" si="413"/>
        <v>9.8180497021929423</v>
      </c>
      <c r="BK421">
        <f t="shared" si="413"/>
        <v>9.8177615395756348</v>
      </c>
      <c r="BL421">
        <f t="shared" si="413"/>
        <v>9.819597190461602</v>
      </c>
      <c r="BM421">
        <f t="shared" si="413"/>
        <v>9.807927386975642</v>
      </c>
      <c r="BN421">
        <f t="shared" si="404"/>
        <v>9.8831505660409267</v>
      </c>
    </row>
    <row r="422" spans="1:66" ht="12.95" customHeight="1">
      <c r="A422" s="261" t="s">
        <v>1303</v>
      </c>
      <c r="B422" s="262" t="s">
        <v>45</v>
      </c>
      <c r="C422" s="263">
        <v>59182.543899999997</v>
      </c>
      <c r="D422" s="263">
        <v>1E-4</v>
      </c>
      <c r="E422" s="58">
        <f t="shared" si="379"/>
        <v>42650.401086021826</v>
      </c>
      <c r="F422">
        <f t="shared" si="380"/>
        <v>42650.5</v>
      </c>
      <c r="G422">
        <f t="shared" si="409"/>
        <v>-3.5757613499299623E-2</v>
      </c>
      <c r="H422" s="116"/>
      <c r="I422" s="117"/>
      <c r="J422" s="117"/>
      <c r="K422" s="117">
        <f t="shared" si="406"/>
        <v>-3.5757613499299623E-2</v>
      </c>
      <c r="L422" s="116"/>
      <c r="M422" s="116"/>
      <c r="N422" s="118"/>
      <c r="O422" s="40">
        <f t="shared" ca="1" si="411"/>
        <v>-3.5603996460185847E-2</v>
      </c>
      <c r="P422" s="116"/>
      <c r="Q422" s="293">
        <f t="shared" si="381"/>
        <v>44164.043899999997</v>
      </c>
      <c r="R422" s="8">
        <f t="shared" ca="1" si="410"/>
        <v>2.3598194706083521E-8</v>
      </c>
      <c r="S422" s="116">
        <v>1</v>
      </c>
      <c r="T422" s="167">
        <f t="shared" ca="1" si="405"/>
        <v>2.3598194706083521E-8</v>
      </c>
      <c r="U422" s="116"/>
      <c r="V422" s="116"/>
      <c r="W422" s="25"/>
      <c r="X422" s="252"/>
      <c r="Y422" s="41"/>
      <c r="Z422">
        <f t="shared" si="382"/>
        <v>42650.5</v>
      </c>
      <c r="AA422" s="246">
        <f t="shared" si="383"/>
        <v>-2.3825990321634169E-2</v>
      </c>
      <c r="AB422" s="247">
        <f t="shared" si="384"/>
        <v>-1.1931623177665454E-2</v>
      </c>
      <c r="AC422" s="247">
        <f t="shared" ca="1" si="385"/>
        <v>-1.5361703911377644E-4</v>
      </c>
      <c r="AD422" s="248">
        <f t="shared" si="386"/>
        <v>1.4236363165380346E-4</v>
      </c>
      <c r="AH422">
        <f t="shared" si="387"/>
        <v>-1.0085658512826988E-2</v>
      </c>
      <c r="AI422">
        <f t="shared" si="388"/>
        <v>1.3202619628867021</v>
      </c>
      <c r="AJ422">
        <f t="shared" si="389"/>
        <v>-0.98266110734356249</v>
      </c>
      <c r="AK422">
        <f t="shared" si="390"/>
        <v>-0.37085344157491207</v>
      </c>
      <c r="AL422">
        <f t="shared" si="391"/>
        <v>-0.85847047640185348</v>
      </c>
      <c r="AM422">
        <f t="shared" si="392"/>
        <v>-0.45769573120979412</v>
      </c>
      <c r="AN422">
        <f t="shared" si="412"/>
        <v>5.7599129880767981</v>
      </c>
      <c r="AO422">
        <f t="shared" si="412"/>
        <v>5.7608325250903878</v>
      </c>
      <c r="AP422">
        <f t="shared" si="412"/>
        <v>5.7629965409181931</v>
      </c>
      <c r="AQ422">
        <f t="shared" si="412"/>
        <v>5.7680787465958572</v>
      </c>
      <c r="AR422">
        <f t="shared" si="412"/>
        <v>5.779957461940171</v>
      </c>
      <c r="AS422">
        <f t="shared" si="412"/>
        <v>5.8074261136384218</v>
      </c>
      <c r="AT422">
        <f t="shared" si="412"/>
        <v>5.8695343991670956</v>
      </c>
      <c r="AU422">
        <f t="shared" si="393"/>
        <v>6.0043840576368082</v>
      </c>
      <c r="AV422" s="246">
        <f t="shared" si="394"/>
        <v>-2.5800677281353424E-2</v>
      </c>
      <c r="AW422" s="247">
        <f t="shared" si="395"/>
        <v>-9.9569362179461988E-3</v>
      </c>
      <c r="AX422" s="248">
        <f t="shared" si="396"/>
        <v>9.9140578848248755E-5</v>
      </c>
      <c r="AY422" s="247">
        <f t="shared" si="397"/>
        <v>-2.3697268026753381E-2</v>
      </c>
      <c r="BA422">
        <f t="shared" si="398"/>
        <v>-1.974686959719254E-3</v>
      </c>
      <c r="BB422">
        <f t="shared" si="399"/>
        <v>0.84046880202509178</v>
      </c>
      <c r="BC422">
        <f t="shared" si="400"/>
        <v>-0.88619573700815568</v>
      </c>
      <c r="BD422">
        <f t="shared" si="401"/>
        <v>-5.8734971462414527E-2</v>
      </c>
      <c r="BE422">
        <f t="shared" si="402"/>
        <v>-2.7888212884226786</v>
      </c>
      <c r="BF422">
        <f t="shared" si="403"/>
        <v>-5.6104768551012381</v>
      </c>
      <c r="BG422">
        <f t="shared" si="413"/>
        <v>9.8418620613354246</v>
      </c>
      <c r="BH422">
        <f t="shared" si="413"/>
        <v>9.8418631673114874</v>
      </c>
      <c r="BI422">
        <f t="shared" si="413"/>
        <v>9.8418560515735791</v>
      </c>
      <c r="BJ422">
        <f t="shared" si="413"/>
        <v>9.8419018339023232</v>
      </c>
      <c r="BK422">
        <f t="shared" si="413"/>
        <v>9.8416072887457293</v>
      </c>
      <c r="BL422">
        <f t="shared" si="413"/>
        <v>9.8435029473479236</v>
      </c>
      <c r="BM422">
        <f t="shared" si="413"/>
        <v>9.8313302396467197</v>
      </c>
      <c r="BN422">
        <f t="shared" si="404"/>
        <v>9.9107285953635671</v>
      </c>
    </row>
    <row r="423" spans="1:66" ht="12.95" customHeight="1">
      <c r="A423" s="261" t="s">
        <v>1304</v>
      </c>
      <c r="B423" s="262" t="s">
        <v>45</v>
      </c>
      <c r="C423" s="263">
        <v>59378.837699999996</v>
      </c>
      <c r="D423" s="263">
        <v>1E-4</v>
      </c>
      <c r="E423" s="58">
        <f t="shared" si="379"/>
        <v>43193.395954762942</v>
      </c>
      <c r="F423">
        <f t="shared" si="380"/>
        <v>43193.5</v>
      </c>
      <c r="G423">
        <f t="shared" si="409"/>
        <v>-3.7612574502418283E-2</v>
      </c>
      <c r="H423" s="116"/>
      <c r="I423" s="117"/>
      <c r="J423" s="117"/>
      <c r="K423" s="117">
        <f t="shared" si="406"/>
        <v>-3.7612574502418283E-2</v>
      </c>
      <c r="L423" s="116"/>
      <c r="M423" s="116"/>
      <c r="N423" s="118"/>
      <c r="O423" s="40">
        <f t="shared" ca="1" si="411"/>
        <v>-3.7367260672965266E-2</v>
      </c>
      <c r="P423" s="116"/>
      <c r="Q423" s="293">
        <f t="shared" si="381"/>
        <v>44360.337699999996</v>
      </c>
      <c r="R423" s="8">
        <f t="shared" ca="1" si="410"/>
        <v>6.0178874920903993E-8</v>
      </c>
      <c r="S423" s="116">
        <v>1</v>
      </c>
      <c r="T423" s="167">
        <f t="shared" ca="1" si="405"/>
        <v>6.0178874920903993E-8</v>
      </c>
      <c r="U423" s="116"/>
      <c r="V423" s="116"/>
      <c r="W423" s="25"/>
      <c r="X423" s="252"/>
      <c r="Y423" s="41"/>
      <c r="Z423">
        <f t="shared" si="382"/>
        <v>43193.5</v>
      </c>
      <c r="AA423" s="246">
        <f t="shared" si="383"/>
        <v>-2.3713985806382308E-2</v>
      </c>
      <c r="AB423" s="247">
        <f t="shared" si="384"/>
        <v>-1.3898588696035975E-2</v>
      </c>
      <c r="AC423" s="247">
        <f t="shared" ca="1" si="385"/>
        <v>-2.4531382945301716E-4</v>
      </c>
      <c r="AD423" s="248">
        <f t="shared" si="386"/>
        <v>1.9317076774157899E-4</v>
      </c>
      <c r="AH423">
        <f t="shared" si="387"/>
        <v>-9.7917570343917047E-3</v>
      </c>
      <c r="AI423">
        <f t="shared" si="388"/>
        <v>1.4076695193661812</v>
      </c>
      <c r="AJ423">
        <f t="shared" si="389"/>
        <v>-0.99648674781606039</v>
      </c>
      <c r="AK423">
        <f t="shared" si="390"/>
        <v>-0.2718557760647119</v>
      </c>
      <c r="AL423">
        <f t="shared" si="391"/>
        <v>-0.58813182008796971</v>
      </c>
      <c r="AM423">
        <f t="shared" si="392"/>
        <v>-0.30284617022159943</v>
      </c>
      <c r="AN423">
        <f t="shared" si="412"/>
        <v>5.9324656234464959</v>
      </c>
      <c r="AO423">
        <f t="shared" si="412"/>
        <v>5.9333740945014792</v>
      </c>
      <c r="AP423">
        <f t="shared" si="412"/>
        <v>5.9353469313867322</v>
      </c>
      <c r="AQ423">
        <f t="shared" si="412"/>
        <v>5.9396263044813402</v>
      </c>
      <c r="AR423">
        <f t="shared" si="412"/>
        <v>5.948886553410885</v>
      </c>
      <c r="AS423">
        <f t="shared" si="412"/>
        <v>5.9688248239139945</v>
      </c>
      <c r="AT423">
        <f t="shared" si="412"/>
        <v>6.0113310982396966</v>
      </c>
      <c r="AU423">
        <f t="shared" si="393"/>
        <v>6.1003986486932416</v>
      </c>
      <c r="AV423" s="246">
        <f t="shared" si="394"/>
        <v>-2.546874595089179E-2</v>
      </c>
      <c r="AW423" s="247">
        <f t="shared" si="395"/>
        <v>-1.2143828551526493E-2</v>
      </c>
      <c r="AX423" s="248">
        <f t="shared" si="396"/>
        <v>1.4747257188887005E-4</v>
      </c>
      <c r="AY423" s="247">
        <f t="shared" si="397"/>
        <v>-2.6066057323517099E-2</v>
      </c>
      <c r="BA423">
        <f t="shared" si="398"/>
        <v>-1.7547601445094822E-3</v>
      </c>
      <c r="BB423">
        <f t="shared" si="399"/>
        <v>0.8502006896482317</v>
      </c>
      <c r="BC423">
        <f t="shared" si="400"/>
        <v>-0.81305459694322235</v>
      </c>
      <c r="BD423">
        <f t="shared" si="401"/>
        <v>-8.0375161698963971E-2</v>
      </c>
      <c r="BE423">
        <f t="shared" si="402"/>
        <v>-2.6491325763944649</v>
      </c>
      <c r="BF423">
        <f t="shared" si="403"/>
        <v>-3.9788325596101486</v>
      </c>
      <c r="BG423">
        <f t="shared" si="413"/>
        <v>10.004753724914339</v>
      </c>
      <c r="BH423">
        <f t="shared" si="413"/>
        <v>10.004754579728214</v>
      </c>
      <c r="BI423">
        <f t="shared" si="413"/>
        <v>10.004748568425764</v>
      </c>
      <c r="BJ423">
        <f t="shared" si="413"/>
        <v>10.004790842173898</v>
      </c>
      <c r="BK423">
        <f t="shared" si="413"/>
        <v>10.004493582044379</v>
      </c>
      <c r="BL423">
        <f t="shared" si="413"/>
        <v>10.00658508308366</v>
      </c>
      <c r="BM423">
        <f t="shared" si="413"/>
        <v>9.9919294327699824</v>
      </c>
      <c r="BN423">
        <f t="shared" si="404"/>
        <v>10.097914469390993</v>
      </c>
    </row>
    <row r="424" spans="1:66" ht="12.95" customHeight="1">
      <c r="A424" s="297" t="s">
        <v>1306</v>
      </c>
      <c r="B424" s="296" t="s">
        <v>45</v>
      </c>
      <c r="C424" s="305">
        <v>59414.4372</v>
      </c>
      <c r="D424" s="295">
        <v>2.0000000000000001E-4</v>
      </c>
      <c r="E424" s="58">
        <f t="shared" si="379"/>
        <v>43291.872553767855</v>
      </c>
      <c r="F424">
        <f t="shared" si="380"/>
        <v>43292</v>
      </c>
      <c r="G424">
        <f t="shared" si="409"/>
        <v>-4.6072083998296876E-2</v>
      </c>
      <c r="H424" s="116"/>
      <c r="I424" s="117"/>
      <c r="J424" s="117"/>
      <c r="K424" s="117">
        <f t="shared" si="406"/>
        <v>-4.6072083998296876E-2</v>
      </c>
      <c r="L424" s="116"/>
      <c r="M424" s="116"/>
      <c r="N424" s="118"/>
      <c r="O424" s="40">
        <f t="shared" ca="1" si="411"/>
        <v>-3.7687116151710706E-2</v>
      </c>
      <c r="P424" s="116"/>
      <c r="Q424" s="293">
        <f t="shared" si="381"/>
        <v>44395.9372</v>
      </c>
      <c r="R424" s="8">
        <f t="shared" ca="1" si="410"/>
        <v>7.0307685788283897E-5</v>
      </c>
      <c r="S424" s="116">
        <v>1</v>
      </c>
      <c r="T424" s="167">
        <f t="shared" ca="1" si="405"/>
        <v>7.0307685788283897E-5</v>
      </c>
      <c r="U424" s="116"/>
      <c r="V424" s="116"/>
      <c r="W424" s="25"/>
      <c r="X424" s="252"/>
      <c r="Y424" s="41"/>
      <c r="Z424">
        <f t="shared" si="382"/>
        <v>43292</v>
      </c>
      <c r="AA424" s="246">
        <f t="shared" si="383"/>
        <v>-2.3658767903027143E-2</v>
      </c>
      <c r="AB424" s="247">
        <f t="shared" si="384"/>
        <v>-2.2413316095269732E-2</v>
      </c>
      <c r="AC424" s="247">
        <f t="shared" ca="1" si="385"/>
        <v>-8.3849678465861693E-3</v>
      </c>
      <c r="AD424" s="248">
        <f t="shared" si="386"/>
        <v>5.023567383864772E-4</v>
      </c>
      <c r="AH424">
        <f t="shared" si="387"/>
        <v>-9.7037385447033414E-3</v>
      </c>
      <c r="AI424">
        <f t="shared" si="388"/>
        <v>1.4213924049684072</v>
      </c>
      <c r="AJ424">
        <f t="shared" si="389"/>
        <v>-0.99070872448475167</v>
      </c>
      <c r="AK424">
        <f t="shared" si="390"/>
        <v>-0.25005687560021617</v>
      </c>
      <c r="AL424">
        <f t="shared" si="391"/>
        <v>-0.53555702830814356</v>
      </c>
      <c r="AM424">
        <f t="shared" si="392"/>
        <v>-0.2743679607565791</v>
      </c>
      <c r="AN424">
        <f t="shared" si="412"/>
        <v>5.9648635643857606</v>
      </c>
      <c r="AO424">
        <f t="shared" si="412"/>
        <v>5.9657330504016368</v>
      </c>
      <c r="AP424">
        <f t="shared" si="412"/>
        <v>5.9676002662751184</v>
      </c>
      <c r="AQ424">
        <f t="shared" si="412"/>
        <v>5.9716062671779833</v>
      </c>
      <c r="AR424">
        <f t="shared" si="412"/>
        <v>5.9801835949052933</v>
      </c>
      <c r="AS424">
        <f t="shared" si="412"/>
        <v>5.9984725687365366</v>
      </c>
      <c r="AT424">
        <f t="shared" si="412"/>
        <v>6.0371533564206334</v>
      </c>
      <c r="AU424">
        <f t="shared" si="393"/>
        <v>6.1178156601463884</v>
      </c>
      <c r="AV424" s="246">
        <f t="shared" si="394"/>
        <v>-2.5368129110702624E-2</v>
      </c>
      <c r="AW424" s="247">
        <f t="shared" si="395"/>
        <v>-2.0703954887594252E-2</v>
      </c>
      <c r="AX424" s="248">
        <f t="shared" si="396"/>
        <v>4.2865374798753788E-4</v>
      </c>
      <c r="AY424" s="247">
        <f t="shared" si="397"/>
        <v>-3.4658984245918054E-2</v>
      </c>
      <c r="BA424">
        <f t="shared" si="398"/>
        <v>-1.709361207675479E-3</v>
      </c>
      <c r="BB424">
        <f t="shared" si="399"/>
        <v>0.8523165413942726</v>
      </c>
      <c r="BC424">
        <f t="shared" si="400"/>
        <v>-0.79781859061220883</v>
      </c>
      <c r="BD424">
        <f t="shared" si="401"/>
        <v>-8.4199739039087451E-2</v>
      </c>
      <c r="BE424">
        <f t="shared" si="402"/>
        <v>-2.6234210593572493</v>
      </c>
      <c r="BF424">
        <f t="shared" si="403"/>
        <v>-3.7729743848523252</v>
      </c>
      <c r="BG424">
        <f t="shared" si="413"/>
        <v>10.03451849709484</v>
      </c>
      <c r="BH424">
        <f t="shared" si="413"/>
        <v>10.034519284026301</v>
      </c>
      <c r="BI424">
        <f t="shared" si="413"/>
        <v>10.034513637501483</v>
      </c>
      <c r="BJ424">
        <f t="shared" si="413"/>
        <v>10.034554153902745</v>
      </c>
      <c r="BK424">
        <f t="shared" si="413"/>
        <v>10.034263455568986</v>
      </c>
      <c r="BL424">
        <f t="shared" si="413"/>
        <v>10.036350477294416</v>
      </c>
      <c r="BM424">
        <f t="shared" si="413"/>
        <v>10.021433554235237</v>
      </c>
      <c r="BN424">
        <f t="shared" si="404"/>
        <v>10.131869917994495</v>
      </c>
    </row>
    <row r="425" spans="1:66" ht="12.95" customHeight="1">
      <c r="A425" s="261" t="s">
        <v>1304</v>
      </c>
      <c r="B425" s="262" t="s">
        <v>49</v>
      </c>
      <c r="C425" s="263">
        <v>59414.807000000001</v>
      </c>
      <c r="D425" s="263">
        <v>2.0000000000000001E-4</v>
      </c>
      <c r="E425" s="58">
        <f t="shared" si="379"/>
        <v>43292.895507638335</v>
      </c>
      <c r="F425">
        <f t="shared" si="380"/>
        <v>43293</v>
      </c>
      <c r="G425">
        <f t="shared" si="409"/>
        <v>-3.7774210999486968E-2</v>
      </c>
      <c r="H425" s="116"/>
      <c r="I425" s="117"/>
      <c r="J425" s="117"/>
      <c r="K425" s="117">
        <f t="shared" si="406"/>
        <v>-3.7774210999486968E-2</v>
      </c>
      <c r="L425" s="116"/>
      <c r="M425" s="116"/>
      <c r="N425" s="118"/>
      <c r="O425" s="40">
        <f t="shared" ca="1" si="411"/>
        <v>-3.7690363415454328E-2</v>
      </c>
      <c r="P425" s="116"/>
      <c r="Q425" s="293">
        <f t="shared" si="381"/>
        <v>44396.307000000001</v>
      </c>
      <c r="R425" s="8">
        <f t="shared" ca="1" si="410"/>
        <v>7.0304173481105762E-9</v>
      </c>
      <c r="S425" s="116">
        <v>1</v>
      </c>
      <c r="T425" s="167">
        <f t="shared" ca="1" si="405"/>
        <v>7.0304173481105762E-9</v>
      </c>
      <c r="U425" s="116"/>
      <c r="V425" s="116"/>
      <c r="W425" s="25"/>
      <c r="X425" s="252"/>
      <c r="Y425" s="41"/>
      <c r="Z425">
        <f t="shared" si="382"/>
        <v>43293</v>
      </c>
      <c r="AA425" s="246">
        <f t="shared" si="383"/>
        <v>-2.3658150210804169E-2</v>
      </c>
      <c r="AB425" s="247">
        <f t="shared" si="384"/>
        <v>-1.4116060788682799E-2</v>
      </c>
      <c r="AC425" s="247">
        <f t="shared" ca="1" si="385"/>
        <v>-8.3847584032639699E-5</v>
      </c>
      <c r="AD425" s="248">
        <f t="shared" si="386"/>
        <v>1.9926317218978804E-4</v>
      </c>
      <c r="AH425">
        <f t="shared" si="387"/>
        <v>-9.7027881593827088E-3</v>
      </c>
      <c r="AI425">
        <f t="shared" si="388"/>
        <v>1.4215270831756521</v>
      </c>
      <c r="AJ425">
        <f t="shared" si="389"/>
        <v>-0.99063529866803246</v>
      </c>
      <c r="AK425">
        <f t="shared" si="390"/>
        <v>-0.24982977834803205</v>
      </c>
      <c r="AL425">
        <f t="shared" si="391"/>
        <v>-0.53501819334256584</v>
      </c>
      <c r="AM425">
        <f t="shared" si="392"/>
        <v>-0.27407828353015551</v>
      </c>
      <c r="AN425">
        <f t="shared" si="412"/>
        <v>5.9651940095679468</v>
      </c>
      <c r="AO425">
        <f t="shared" si="412"/>
        <v>5.9660630373951573</v>
      </c>
      <c r="AP425">
        <f t="shared" si="412"/>
        <v>5.9679290680924684</v>
      </c>
      <c r="AQ425">
        <f t="shared" si="412"/>
        <v>5.9719321015856215</v>
      </c>
      <c r="AR425">
        <f t="shared" si="412"/>
        <v>5.9805021998074226</v>
      </c>
      <c r="AS425">
        <f t="shared" si="412"/>
        <v>5.9987740446189113</v>
      </c>
      <c r="AT425">
        <f t="shared" si="412"/>
        <v>6.0374156411127728</v>
      </c>
      <c r="AU425">
        <f t="shared" si="393"/>
        <v>6.1179924825976899</v>
      </c>
      <c r="AV425" s="246">
        <f t="shared" si="394"/>
        <v>-2.5367042087915459E-2</v>
      </c>
      <c r="AW425" s="247">
        <f t="shared" si="395"/>
        <v>-1.2407168911571509E-2</v>
      </c>
      <c r="AX425" s="248">
        <f t="shared" si="396"/>
        <v>1.5393784040026654E-4</v>
      </c>
      <c r="AY425" s="247">
        <f t="shared" si="397"/>
        <v>-2.6362530962992969E-2</v>
      </c>
      <c r="BA425">
        <f t="shared" si="398"/>
        <v>-1.7088918771112919E-3</v>
      </c>
      <c r="BB425">
        <f t="shared" si="399"/>
        <v>0.8523385808531222</v>
      </c>
      <c r="BC425">
        <f t="shared" si="400"/>
        <v>-0.79766078979170596</v>
      </c>
      <c r="BD425">
        <f t="shared" si="401"/>
        <v>-8.4238383742389497E-2</v>
      </c>
      <c r="BE425">
        <f t="shared" si="402"/>
        <v>-2.6231593673084448</v>
      </c>
      <c r="BF425">
        <f t="shared" si="403"/>
        <v>-3.7709818853875725</v>
      </c>
      <c r="BG425">
        <f t="shared" si="413"/>
        <v>10.034821060202837</v>
      </c>
      <c r="BH425">
        <f t="shared" si="413"/>
        <v>10.034821846428466</v>
      </c>
      <c r="BI425">
        <f t="shared" si="413"/>
        <v>10.03481620377543</v>
      </c>
      <c r="BJ425">
        <f t="shared" si="413"/>
        <v>10.034856700955919</v>
      </c>
      <c r="BK425">
        <f t="shared" si="413"/>
        <v>10.034566079101511</v>
      </c>
      <c r="BL425">
        <f t="shared" si="413"/>
        <v>10.036652993672346</v>
      </c>
      <c r="BM425">
        <f t="shared" si="413"/>
        <v>10.021733732748627</v>
      </c>
      <c r="BN425">
        <f t="shared" si="404"/>
        <v>10.132214643361028</v>
      </c>
    </row>
    <row r="426" spans="1:66" ht="12.95" customHeight="1">
      <c r="A426" s="297" t="s">
        <v>1307</v>
      </c>
      <c r="B426" s="296" t="s">
        <v>49</v>
      </c>
      <c r="C426" s="305">
        <v>59417.157199999783</v>
      </c>
      <c r="D426" s="295" t="s">
        <v>181</v>
      </c>
      <c r="E426" s="58">
        <f t="shared" si="379"/>
        <v>43299.396714199102</v>
      </c>
      <c r="F426">
        <f t="shared" si="380"/>
        <v>43299.5</v>
      </c>
      <c r="G426">
        <f t="shared" si="409"/>
        <v>-3.7338036716391798E-2</v>
      </c>
      <c r="H426" s="116"/>
      <c r="I426" s="117"/>
      <c r="J426" s="117"/>
      <c r="K426" s="117">
        <f t="shared" si="406"/>
        <v>-3.7338036716391798E-2</v>
      </c>
      <c r="L426" s="116"/>
      <c r="M426" s="116"/>
      <c r="N426" s="118"/>
      <c r="O426" s="40">
        <f t="shared" ca="1" si="411"/>
        <v>-3.7711470629787788E-2</v>
      </c>
      <c r="P426" s="116"/>
      <c r="Q426" s="293">
        <f t="shared" si="381"/>
        <v>44398.657199999783</v>
      </c>
      <c r="R426" s="8">
        <f t="shared" ca="1" si="410"/>
        <v>1.394528876742439E-7</v>
      </c>
      <c r="S426" s="116">
        <v>1</v>
      </c>
      <c r="T426" s="167">
        <f t="shared" ca="1" si="405"/>
        <v>1.394528876742439E-7</v>
      </c>
      <c r="U426" s="116"/>
      <c r="V426" s="116"/>
      <c r="W426" s="25"/>
      <c r="X426" s="252"/>
      <c r="Y426" s="41"/>
      <c r="Z426">
        <f t="shared" si="382"/>
        <v>43299.5</v>
      </c>
      <c r="AA426" s="246">
        <f t="shared" si="383"/>
        <v>-2.3654107120592432E-2</v>
      </c>
      <c r="AB426" s="247">
        <f t="shared" si="384"/>
        <v>-1.3683929595799366E-2</v>
      </c>
      <c r="AC426" s="247">
        <f t="shared" ca="1" si="385"/>
        <v>3.7343391339599019E-4</v>
      </c>
      <c r="AD426" s="248">
        <f t="shared" si="386"/>
        <v>1.8724992918279379E-4</v>
      </c>
      <c r="AH426">
        <f t="shared" si="387"/>
        <v>-9.6965827148323535E-3</v>
      </c>
      <c r="AI426">
        <f t="shared" si="388"/>
        <v>1.422400111390026</v>
      </c>
      <c r="AJ426">
        <f t="shared" si="389"/>
        <v>-0.99015068003053375</v>
      </c>
      <c r="AK426">
        <f t="shared" si="390"/>
        <v>-0.24835085241990523</v>
      </c>
      <c r="AL426">
        <f t="shared" si="391"/>
        <v>-0.53151333078163643</v>
      </c>
      <c r="AM426">
        <f t="shared" si="392"/>
        <v>-0.2721951140947878</v>
      </c>
      <c r="AN426">
        <f t="shared" si="412"/>
        <v>5.9673426345343366</v>
      </c>
      <c r="AO426">
        <f t="shared" si="412"/>
        <v>5.9682086535877001</v>
      </c>
      <c r="AP426">
        <f t="shared" si="412"/>
        <v>5.9700669258232528</v>
      </c>
      <c r="AQ426">
        <f t="shared" si="412"/>
        <v>5.9740505786057101</v>
      </c>
      <c r="AR426">
        <f t="shared" si="412"/>
        <v>5.9825735432971294</v>
      </c>
      <c r="AS426">
        <f t="shared" si="412"/>
        <v>6.0007338665225198</v>
      </c>
      <c r="AT426">
        <f t="shared" si="412"/>
        <v>6.0391205529009264</v>
      </c>
      <c r="AU426">
        <f t="shared" si="393"/>
        <v>6.1191418285311459</v>
      </c>
      <c r="AV426" s="246">
        <f t="shared" si="394"/>
        <v>-2.5359944240887486E-2</v>
      </c>
      <c r="AW426" s="247">
        <f t="shared" si="395"/>
        <v>-1.1978092475504312E-2</v>
      </c>
      <c r="AX426" s="248">
        <f t="shared" si="396"/>
        <v>1.4347469935173303E-4</v>
      </c>
      <c r="AY426" s="247">
        <f t="shared" si="397"/>
        <v>-2.5935616881264389E-2</v>
      </c>
      <c r="BA426">
        <f t="shared" si="398"/>
        <v>-1.7058371202950536E-3</v>
      </c>
      <c r="BB426">
        <f t="shared" si="399"/>
        <v>0.85248211166090626</v>
      </c>
      <c r="BC426">
        <f t="shared" si="400"/>
        <v>-0.79663355378186007</v>
      </c>
      <c r="BD426">
        <f t="shared" si="401"/>
        <v>-8.4489482303862523E-2</v>
      </c>
      <c r="BE426">
        <f t="shared" si="402"/>
        <v>-2.6214580386953781</v>
      </c>
      <c r="BF426">
        <f t="shared" si="403"/>
        <v>-3.7580759128947592</v>
      </c>
      <c r="BG426">
        <f t="shared" si="413"/>
        <v>10.036787911334077</v>
      </c>
      <c r="BH426">
        <f t="shared" si="413"/>
        <v>10.036788692965105</v>
      </c>
      <c r="BI426">
        <f t="shared" si="413"/>
        <v>10.036783075553339</v>
      </c>
      <c r="BJ426">
        <f t="shared" si="413"/>
        <v>10.036823447159241</v>
      </c>
      <c r="BK426">
        <f t="shared" si="413"/>
        <v>10.036533327118576</v>
      </c>
      <c r="BL426">
        <f t="shared" si="413"/>
        <v>10.038619515218784</v>
      </c>
      <c r="BM426">
        <f t="shared" si="413"/>
        <v>10.023685213342976</v>
      </c>
      <c r="BN426">
        <f t="shared" si="404"/>
        <v>10.134455358243493</v>
      </c>
    </row>
    <row r="427" spans="1:66" ht="12.95" customHeight="1">
      <c r="A427" s="297" t="s">
        <v>1307</v>
      </c>
      <c r="B427" s="296" t="s">
        <v>49</v>
      </c>
      <c r="C427" s="305">
        <v>59418.241400000174</v>
      </c>
      <c r="D427" s="295" t="s">
        <v>181</v>
      </c>
      <c r="E427" s="58">
        <f t="shared" si="379"/>
        <v>43302.395866678191</v>
      </c>
      <c r="F427">
        <f t="shared" si="380"/>
        <v>43302.5</v>
      </c>
      <c r="G427">
        <f t="shared" si="409"/>
        <v>-3.7644417323463131E-2</v>
      </c>
      <c r="H427" s="116"/>
      <c r="I427" s="117"/>
      <c r="J427" s="117"/>
      <c r="K427" s="117">
        <f t="shared" si="406"/>
        <v>-3.7644417323463131E-2</v>
      </c>
      <c r="L427" s="116"/>
      <c r="M427" s="116"/>
      <c r="N427" s="118"/>
      <c r="O427" s="40">
        <f t="shared" ca="1" si="411"/>
        <v>-3.7721212421018599E-2</v>
      </c>
      <c r="P427" s="116"/>
      <c r="Q427" s="293">
        <f t="shared" si="381"/>
        <v>44399.741400000174</v>
      </c>
      <c r="R427" s="8">
        <f t="shared" ca="1" si="410"/>
        <v>5.8974870085538792E-9</v>
      </c>
      <c r="S427" s="116">
        <v>1</v>
      </c>
      <c r="T427" s="167">
        <f t="shared" ca="1" si="405"/>
        <v>5.8974870085538792E-9</v>
      </c>
      <c r="U427" s="116"/>
      <c r="V427" s="116"/>
      <c r="W427" s="25"/>
      <c r="X427" s="252"/>
      <c r="Y427" s="41"/>
      <c r="Z427">
        <f t="shared" si="382"/>
        <v>43302.5</v>
      </c>
      <c r="AA427" s="246">
        <f t="shared" si="383"/>
        <v>-2.3652224650837904E-2</v>
      </c>
      <c r="AB427" s="247">
        <f t="shared" si="384"/>
        <v>-1.3992192672625227E-2</v>
      </c>
      <c r="AC427" s="247">
        <f t="shared" ca="1" si="385"/>
        <v>7.6795097555468206E-5</v>
      </c>
      <c r="AD427" s="248">
        <f t="shared" si="386"/>
        <v>1.957814557878671E-4</v>
      </c>
      <c r="AH427">
        <f t="shared" si="387"/>
        <v>-9.6937023235408332E-3</v>
      </c>
      <c r="AI427">
        <f t="shared" si="388"/>
        <v>1.4228016498660043</v>
      </c>
      <c r="AJ427">
        <f t="shared" si="389"/>
        <v>-0.98992270604635968</v>
      </c>
      <c r="AK427">
        <f t="shared" si="390"/>
        <v>-0.24766664060907512</v>
      </c>
      <c r="AL427">
        <f t="shared" si="391"/>
        <v>-0.52989428147830364</v>
      </c>
      <c r="AM427">
        <f t="shared" si="392"/>
        <v>-0.2713258029774942</v>
      </c>
      <c r="AN427">
        <f t="shared" si="412"/>
        <v>5.9683347339591792</v>
      </c>
      <c r="AO427">
        <f t="shared" si="412"/>
        <v>5.9691993464946291</v>
      </c>
      <c r="AP427">
        <f t="shared" si="412"/>
        <v>5.9710540058893988</v>
      </c>
      <c r="AQ427">
        <f t="shared" si="412"/>
        <v>5.9750286597215005</v>
      </c>
      <c r="AR427">
        <f t="shared" si="412"/>
        <v>5.9835297878165505</v>
      </c>
      <c r="AS427">
        <f t="shared" si="412"/>
        <v>6.0016385329122004</v>
      </c>
      <c r="AT427">
        <f t="shared" si="412"/>
        <v>6.0399074709620431</v>
      </c>
      <c r="AU427">
        <f t="shared" si="393"/>
        <v>6.1196722958850494</v>
      </c>
      <c r="AV427" s="246">
        <f t="shared" si="394"/>
        <v>-2.5356649482915543E-2</v>
      </c>
      <c r="AW427" s="247">
        <f t="shared" si="395"/>
        <v>-1.2287767840547588E-2</v>
      </c>
      <c r="AX427" s="248">
        <f t="shared" si="396"/>
        <v>1.5098923850319552E-4</v>
      </c>
      <c r="AY427" s="247">
        <f t="shared" si="397"/>
        <v>-2.624629016784466E-2</v>
      </c>
      <c r="BA427">
        <f t="shared" si="398"/>
        <v>-1.7044248320776405E-3</v>
      </c>
      <c r="BB427">
        <f t="shared" si="399"/>
        <v>0.85254851705737944</v>
      </c>
      <c r="BC427">
        <f t="shared" si="400"/>
        <v>-0.79615854989508095</v>
      </c>
      <c r="BD427">
        <f t="shared" si="401"/>
        <v>-8.4605320033802084E-2</v>
      </c>
      <c r="BE427">
        <f t="shared" si="402"/>
        <v>-2.6206726166464289</v>
      </c>
      <c r="BF427">
        <f t="shared" si="403"/>
        <v>-3.7521456430374629</v>
      </c>
      <c r="BG427">
        <f t="shared" si="413"/>
        <v>10.03769580059871</v>
      </c>
      <c r="BH427">
        <f t="shared" si="413"/>
        <v>10.037696580105333</v>
      </c>
      <c r="BI427">
        <f t="shared" si="413"/>
        <v>10.037690974386591</v>
      </c>
      <c r="BJ427">
        <f t="shared" si="413"/>
        <v>10.037731287663242</v>
      </c>
      <c r="BK427">
        <f t="shared" si="413"/>
        <v>10.037441401967371</v>
      </c>
      <c r="BL427">
        <f t="shared" si="413"/>
        <v>10.039527237271122</v>
      </c>
      <c r="BM427">
        <f t="shared" si="413"/>
        <v>10.024586084185266</v>
      </c>
      <c r="BN427">
        <f t="shared" si="404"/>
        <v>10.135489534343092</v>
      </c>
    </row>
    <row r="428" spans="1:66" ht="12.95" customHeight="1">
      <c r="A428" s="297" t="s">
        <v>1307</v>
      </c>
      <c r="B428" s="296" t="s">
        <v>49</v>
      </c>
      <c r="C428" s="305">
        <v>59420.229499999899</v>
      </c>
      <c r="D428" s="295" t="s">
        <v>181</v>
      </c>
      <c r="E428" s="58">
        <f t="shared" si="379"/>
        <v>43307.895419381312</v>
      </c>
      <c r="F428">
        <f t="shared" si="380"/>
        <v>43308</v>
      </c>
      <c r="G428">
        <f t="shared" si="409"/>
        <v>-3.7806116102728993E-2</v>
      </c>
      <c r="H428" s="116"/>
      <c r="I428" s="117"/>
      <c r="J428" s="117"/>
      <c r="K428" s="117">
        <f t="shared" si="406"/>
        <v>-3.7806116102728993E-2</v>
      </c>
      <c r="L428" s="116"/>
      <c r="M428" s="116"/>
      <c r="N428" s="118"/>
      <c r="O428" s="40">
        <f t="shared" ca="1" si="411"/>
        <v>-3.7739072371608465E-2</v>
      </c>
      <c r="P428" s="116"/>
      <c r="Q428" s="293">
        <f t="shared" si="381"/>
        <v>44401.729499999899</v>
      </c>
      <c r="R428" s="8">
        <f t="shared" ca="1" si="410"/>
        <v>4.494861882561651E-9</v>
      </c>
      <c r="S428" s="116">
        <v>1</v>
      </c>
      <c r="T428" s="167">
        <f t="shared" ca="1" si="405"/>
        <v>4.494861882561651E-9</v>
      </c>
      <c r="U428" s="116"/>
      <c r="V428" s="116"/>
      <c r="W428" s="25"/>
      <c r="X428" s="252"/>
      <c r="Y428" s="41"/>
      <c r="Z428">
        <f t="shared" si="382"/>
        <v>43308</v>
      </c>
      <c r="AA428" s="246">
        <f t="shared" si="383"/>
        <v>-2.3648746494997958E-2</v>
      </c>
      <c r="AB428" s="247">
        <f t="shared" si="384"/>
        <v>-1.4157369607731035E-2</v>
      </c>
      <c r="AC428" s="247">
        <f t="shared" ca="1" si="385"/>
        <v>-6.7043731120527972E-5</v>
      </c>
      <c r="AD428" s="248">
        <f t="shared" si="386"/>
        <v>2.0043111420990642E-4</v>
      </c>
      <c r="AH428">
        <f t="shared" si="387"/>
        <v>-9.6883947894927103E-3</v>
      </c>
      <c r="AI428">
        <f t="shared" si="388"/>
        <v>1.4235354967158094</v>
      </c>
      <c r="AJ428">
        <f t="shared" si="389"/>
        <v>-0.9894976789555967</v>
      </c>
      <c r="AK428">
        <f t="shared" si="390"/>
        <v>-0.24640958386737435</v>
      </c>
      <c r="AL428">
        <f t="shared" si="391"/>
        <v>-0.52692370214739259</v>
      </c>
      <c r="AM428">
        <f t="shared" si="392"/>
        <v>-0.26973181091837706</v>
      </c>
      <c r="AN428">
        <f t="shared" si="412"/>
        <v>5.970154279571128</v>
      </c>
      <c r="AO428">
        <f t="shared" si="412"/>
        <v>5.971016284219365</v>
      </c>
      <c r="AP428">
        <f t="shared" si="412"/>
        <v>5.972864267643974</v>
      </c>
      <c r="AQ428">
        <f t="shared" si="412"/>
        <v>5.9768223350419092</v>
      </c>
      <c r="AR428">
        <f t="shared" si="412"/>
        <v>5.985283294274188</v>
      </c>
      <c r="AS428">
        <f t="shared" si="412"/>
        <v>6.0032973053358738</v>
      </c>
      <c r="AT428">
        <f t="shared" si="412"/>
        <v>6.0413502123178997</v>
      </c>
      <c r="AU428">
        <f t="shared" si="393"/>
        <v>6.1206448193672047</v>
      </c>
      <c r="AV428" s="246">
        <f t="shared" si="394"/>
        <v>-2.5350578197310542E-2</v>
      </c>
      <c r="AW428" s="247">
        <f t="shared" si="395"/>
        <v>-1.2455537905418451E-2</v>
      </c>
      <c r="AX428" s="248">
        <f t="shared" si="396"/>
        <v>1.5514042451331587E-4</v>
      </c>
      <c r="AY428" s="247">
        <f t="shared" si="397"/>
        <v>-2.6415889610923698E-2</v>
      </c>
      <c r="BA428">
        <f t="shared" si="398"/>
        <v>-1.7018317023125835E-3</v>
      </c>
      <c r="BB428">
        <f t="shared" si="399"/>
        <v>0.85267052348863537</v>
      </c>
      <c r="BC428">
        <f t="shared" si="400"/>
        <v>-0.79528624114974478</v>
      </c>
      <c r="BD428">
        <f t="shared" si="401"/>
        <v>-8.4817600478245561E-2</v>
      </c>
      <c r="BE428">
        <f t="shared" si="402"/>
        <v>-2.6192323580344654</v>
      </c>
      <c r="BF428">
        <f t="shared" si="403"/>
        <v>-3.7413163626664367</v>
      </c>
      <c r="BG428">
        <f t="shared" si="413"/>
        <v>10.039360448140732</v>
      </c>
      <c r="BH428">
        <f t="shared" si="413"/>
        <v>10.039361223746544</v>
      </c>
      <c r="BI428">
        <f t="shared" si="413"/>
        <v>10.03935563953481</v>
      </c>
      <c r="BJ428">
        <f t="shared" si="413"/>
        <v>10.039395845269739</v>
      </c>
      <c r="BK428">
        <f t="shared" si="413"/>
        <v>10.039106393679056</v>
      </c>
      <c r="BL428">
        <f t="shared" si="413"/>
        <v>10.041191553517649</v>
      </c>
      <c r="BM428">
        <f t="shared" si="413"/>
        <v>10.026237988897776</v>
      </c>
      <c r="BN428">
        <f t="shared" si="404"/>
        <v>10.137385523859024</v>
      </c>
    </row>
    <row r="429" spans="1:66" ht="12.95" customHeight="1">
      <c r="A429" s="295" t="s">
        <v>1308</v>
      </c>
      <c r="B429" s="296" t="s">
        <v>49</v>
      </c>
      <c r="C429" s="305">
        <v>59495.422299999998</v>
      </c>
      <c r="D429" s="295">
        <v>1E-4</v>
      </c>
      <c r="E429" s="58">
        <f t="shared" si="379"/>
        <v>43515.896408543122</v>
      </c>
      <c r="F429">
        <f t="shared" si="380"/>
        <v>43516</v>
      </c>
      <c r="G429">
        <f t="shared" si="409"/>
        <v>-3.7448531998961698E-2</v>
      </c>
      <c r="H429" s="116"/>
      <c r="I429" s="117"/>
      <c r="J429" s="117"/>
      <c r="K429" s="117">
        <f t="shared" si="406"/>
        <v>-3.7448531998961698E-2</v>
      </c>
      <c r="L429" s="116"/>
      <c r="M429" s="116"/>
      <c r="N429" s="118"/>
      <c r="O429" s="40">
        <f t="shared" ca="1" si="411"/>
        <v>-3.8414503230279021E-2</v>
      </c>
      <c r="P429" s="116"/>
      <c r="Q429" s="293">
        <f t="shared" si="381"/>
        <v>44476.922299999998</v>
      </c>
      <c r="R429" s="8">
        <f t="shared" ca="1" si="410"/>
        <v>9.3310041973270409E-7</v>
      </c>
      <c r="S429" s="116">
        <v>1</v>
      </c>
      <c r="T429" s="167">
        <f t="shared" ca="1" si="405"/>
        <v>9.3310041973270409E-7</v>
      </c>
      <c r="U429" s="116"/>
      <c r="V429" s="116"/>
      <c r="W429" s="25"/>
      <c r="X429" s="252"/>
      <c r="Y429" s="41"/>
      <c r="Z429">
        <f t="shared" si="382"/>
        <v>43516</v>
      </c>
      <c r="AA429" s="246">
        <f t="shared" si="383"/>
        <v>-2.3491462501344207E-2</v>
      </c>
      <c r="AB429" s="247">
        <f t="shared" si="384"/>
        <v>-1.3957069497617491E-2</v>
      </c>
      <c r="AC429" s="247">
        <f t="shared" ca="1" si="385"/>
        <v>9.6597123131732243E-4</v>
      </c>
      <c r="AD429" s="248">
        <f t="shared" si="386"/>
        <v>1.9479978896132458E-4</v>
      </c>
      <c r="AH429">
        <f t="shared" si="387"/>
        <v>-9.4620644033932416E-3</v>
      </c>
      <c r="AI429">
        <f t="shared" si="388"/>
        <v>1.4489011801945528</v>
      </c>
      <c r="AJ429">
        <f t="shared" si="389"/>
        <v>-0.96652117750353783</v>
      </c>
      <c r="AK429">
        <f t="shared" si="390"/>
        <v>-0.1964375993030297</v>
      </c>
      <c r="AL429">
        <f t="shared" si="391"/>
        <v>-0.41249146163093808</v>
      </c>
      <c r="AM429">
        <f t="shared" si="392"/>
        <v>-0.20922073956955217</v>
      </c>
      <c r="AN429">
        <f t="shared" si="412"/>
        <v>6.0395884660053367</v>
      </c>
      <c r="AO429">
        <f t="shared" si="412"/>
        <v>6.0403245051595773</v>
      </c>
      <c r="AP429">
        <f t="shared" si="412"/>
        <v>6.0418717439316403</v>
      </c>
      <c r="AQ429">
        <f t="shared" si="412"/>
        <v>6.0451223023571972</v>
      </c>
      <c r="AR429">
        <f t="shared" si="412"/>
        <v>6.0519430288210643</v>
      </c>
      <c r="AS429">
        <f t="shared" si="412"/>
        <v>6.0662200119724217</v>
      </c>
      <c r="AT429">
        <f t="shared" si="412"/>
        <v>6.0959631038419291</v>
      </c>
      <c r="AU429">
        <f t="shared" si="393"/>
        <v>6.1574238892378093</v>
      </c>
      <c r="AV429" s="246">
        <f t="shared" si="394"/>
        <v>-2.5091529890812852E-2</v>
      </c>
      <c r="AW429" s="247">
        <f t="shared" si="395"/>
        <v>-1.2357002108148846E-2</v>
      </c>
      <c r="AX429" s="248">
        <f t="shared" si="396"/>
        <v>1.5269550110079503E-4</v>
      </c>
      <c r="AY429" s="247">
        <f t="shared" si="397"/>
        <v>-2.6386400206099812E-2</v>
      </c>
      <c r="BA429">
        <f t="shared" si="398"/>
        <v>-1.600067389468645E-3</v>
      </c>
      <c r="BB429">
        <f t="shared" si="399"/>
        <v>0.85753568982088491</v>
      </c>
      <c r="BC429">
        <f t="shared" si="400"/>
        <v>-0.7608991146936358</v>
      </c>
      <c r="BD429">
        <f t="shared" si="401"/>
        <v>-9.2757319523522716E-2</v>
      </c>
      <c r="BE429">
        <f t="shared" si="402"/>
        <v>-2.5644504152973622</v>
      </c>
      <c r="BF429">
        <f t="shared" si="403"/>
        <v>-3.3686216007985874</v>
      </c>
      <c r="BG429">
        <f t="shared" si="413"/>
        <v>10.102495494611258</v>
      </c>
      <c r="BH429">
        <f t="shared" si="413"/>
        <v>10.102496119574639</v>
      </c>
      <c r="BI429">
        <f t="shared" si="413"/>
        <v>10.102491400418982</v>
      </c>
      <c r="BJ429">
        <f t="shared" si="413"/>
        <v>10.102527035638342</v>
      </c>
      <c r="BK429">
        <f t="shared" si="413"/>
        <v>10.102257972764194</v>
      </c>
      <c r="BL429">
        <f t="shared" si="413"/>
        <v>10.104290969612926</v>
      </c>
      <c r="BM429">
        <f t="shared" si="413"/>
        <v>10.089011071683228</v>
      </c>
      <c r="BN429">
        <f t="shared" si="404"/>
        <v>10.20908840009789</v>
      </c>
    </row>
    <row r="430" spans="1:66" ht="12.95" customHeight="1">
      <c r="A430" s="295" t="s">
        <v>1308</v>
      </c>
      <c r="B430" s="296" t="s">
        <v>49</v>
      </c>
      <c r="C430" s="305">
        <v>59511.328099999999</v>
      </c>
      <c r="D430" s="295">
        <v>1E-4</v>
      </c>
      <c r="E430" s="58">
        <f t="shared" si="379"/>
        <v>43559.895596409595</v>
      </c>
      <c r="F430">
        <f t="shared" si="380"/>
        <v>43560</v>
      </c>
      <c r="G430">
        <f t="shared" si="409"/>
        <v>-3.7742119995527901E-2</v>
      </c>
      <c r="H430" s="116"/>
      <c r="I430" s="117"/>
      <c r="J430" s="117"/>
      <c r="K430" s="117">
        <f t="shared" si="406"/>
        <v>-3.7742119995527901E-2</v>
      </c>
      <c r="L430" s="116"/>
      <c r="M430" s="116"/>
      <c r="N430" s="118"/>
      <c r="O430" s="40">
        <f t="shared" ca="1" si="411"/>
        <v>-3.8557382834997808E-2</v>
      </c>
      <c r="P430" s="116"/>
      <c r="Q430" s="293">
        <f t="shared" si="381"/>
        <v>44492.828099999999</v>
      </c>
      <c r="R430" s="8">
        <f t="shared" ca="1" si="410"/>
        <v>6.6465349742053602E-7</v>
      </c>
      <c r="S430" s="116">
        <v>1</v>
      </c>
      <c r="T430" s="167">
        <f t="shared" ca="1" si="405"/>
        <v>6.6465349742053602E-7</v>
      </c>
      <c r="U430" s="116"/>
      <c r="V430" s="116"/>
      <c r="W430" s="25"/>
      <c r="X430" s="252"/>
      <c r="Y430" s="41"/>
      <c r="Z430">
        <f t="shared" si="382"/>
        <v>43560</v>
      </c>
      <c r="AA430" s="246">
        <f t="shared" si="383"/>
        <v>-2.3451739426384073E-2</v>
      </c>
      <c r="AB430" s="247">
        <f t="shared" si="384"/>
        <v>-1.4290380569143828E-2</v>
      </c>
      <c r="AC430" s="247">
        <f t="shared" ca="1" si="385"/>
        <v>8.1526283946990741E-4</v>
      </c>
      <c r="AD430" s="248">
        <f t="shared" si="386"/>
        <v>2.0421497681096348E-4</v>
      </c>
      <c r="AH430">
        <f t="shared" si="387"/>
        <v>-9.4077696588061085E-3</v>
      </c>
      <c r="AI430">
        <f t="shared" si="388"/>
        <v>1.4536141176560844</v>
      </c>
      <c r="AJ430">
        <f t="shared" si="389"/>
        <v>-0.95989180554506459</v>
      </c>
      <c r="AK430">
        <f t="shared" si="390"/>
        <v>-0.18529498715046774</v>
      </c>
      <c r="AL430">
        <f t="shared" si="391"/>
        <v>-0.38780036535367496</v>
      </c>
      <c r="AM430">
        <f t="shared" si="392"/>
        <v>-0.19636733245443191</v>
      </c>
      <c r="AN430">
        <f t="shared" si="412"/>
        <v>6.0544193689949344</v>
      </c>
      <c r="AO430">
        <f t="shared" si="412"/>
        <v>6.0551221677744618</v>
      </c>
      <c r="AP430">
        <f t="shared" si="412"/>
        <v>6.056594326403272</v>
      </c>
      <c r="AQ430">
        <f t="shared" si="412"/>
        <v>6.0596764550914939</v>
      </c>
      <c r="AR430">
        <f t="shared" si="412"/>
        <v>6.0661222880176418</v>
      </c>
      <c r="AS430">
        <f t="shared" si="412"/>
        <v>6.0795736081907377</v>
      </c>
      <c r="AT430">
        <f t="shared" si="412"/>
        <v>6.1075272979675956</v>
      </c>
      <c r="AU430">
        <f t="shared" si="393"/>
        <v>6.1652040770950522</v>
      </c>
      <c r="AV430" s="246">
        <f t="shared" si="394"/>
        <v>-2.5029369183418897E-2</v>
      </c>
      <c r="AW430" s="247">
        <f t="shared" si="395"/>
        <v>-1.2712750812109003E-2</v>
      </c>
      <c r="AX430" s="248">
        <f t="shared" si="396"/>
        <v>1.6161403321077812E-4</v>
      </c>
      <c r="AY430" s="247">
        <f t="shared" si="397"/>
        <v>-2.6756720579686966E-2</v>
      </c>
      <c r="BA430">
        <f t="shared" si="398"/>
        <v>-1.5776297570348227E-3</v>
      </c>
      <c r="BB430">
        <f t="shared" si="399"/>
        <v>0.85862788173102678</v>
      </c>
      <c r="BC430">
        <f t="shared" si="400"/>
        <v>-0.75327489668314218</v>
      </c>
      <c r="BD430">
        <f t="shared" si="401"/>
        <v>-9.4413580464589114E-2</v>
      </c>
      <c r="BE430">
        <f t="shared" si="402"/>
        <v>-2.5527800165979042</v>
      </c>
      <c r="BF430">
        <f t="shared" si="403"/>
        <v>-3.2979590090406226</v>
      </c>
      <c r="BG430">
        <f t="shared" si="413"/>
        <v>10.115898119437251</v>
      </c>
      <c r="BH430">
        <f t="shared" si="413"/>
        <v>10.115898712502783</v>
      </c>
      <c r="BI430">
        <f t="shared" si="413"/>
        <v>10.115894184963812</v>
      </c>
      <c r="BJ430">
        <f t="shared" si="413"/>
        <v>10.115928749211212</v>
      </c>
      <c r="BK430">
        <f t="shared" si="413"/>
        <v>10.115664903018308</v>
      </c>
      <c r="BL430">
        <f t="shared" si="413"/>
        <v>10.11768043410086</v>
      </c>
      <c r="BM430">
        <f t="shared" si="413"/>
        <v>10.102367581014921</v>
      </c>
      <c r="BN430">
        <f t="shared" si="404"/>
        <v>10.224256316225343</v>
      </c>
    </row>
    <row r="431" spans="1:66" ht="12.95" customHeight="1">
      <c r="A431" s="295" t="s">
        <v>1308</v>
      </c>
      <c r="B431" s="296" t="s">
        <v>45</v>
      </c>
      <c r="C431" s="305">
        <v>59511.508399999999</v>
      </c>
      <c r="D431" s="295">
        <v>1E-4</v>
      </c>
      <c r="E431" s="58">
        <f t="shared" si="379"/>
        <v>43560.39434866175</v>
      </c>
      <c r="F431">
        <f t="shared" si="380"/>
        <v>43560.5</v>
      </c>
      <c r="G431">
        <f t="shared" si="409"/>
        <v>-3.8193183499970473E-2</v>
      </c>
      <c r="H431" s="116"/>
      <c r="I431" s="117"/>
      <c r="J431" s="117"/>
      <c r="K431" s="117">
        <f t="shared" si="406"/>
        <v>-3.8193183499970473E-2</v>
      </c>
      <c r="L431" s="116"/>
      <c r="M431" s="116"/>
      <c r="N431" s="118"/>
      <c r="O431" s="40">
        <f t="shared" ca="1" si="411"/>
        <v>-3.8559006466869591E-2</v>
      </c>
      <c r="P431" s="116"/>
      <c r="Q431" s="293">
        <f t="shared" si="381"/>
        <v>44493.008399999999</v>
      </c>
      <c r="R431" s="8">
        <f t="shared" ca="1" si="410"/>
        <v>1.3382644311087324E-7</v>
      </c>
      <c r="S431" s="116">
        <v>1</v>
      </c>
      <c r="T431" s="167">
        <f t="shared" ca="1" si="405"/>
        <v>1.3382644311087324E-7</v>
      </c>
      <c r="U431" s="116"/>
      <c r="V431" s="116"/>
      <c r="W431" s="25"/>
      <c r="X431" s="252"/>
      <c r="Y431" s="41"/>
      <c r="Z431">
        <f t="shared" si="382"/>
        <v>43560.5</v>
      </c>
      <c r="AA431" s="246">
        <f t="shared" si="383"/>
        <v>-2.3451275071758391E-2</v>
      </c>
      <c r="AB431" s="247">
        <f t="shared" si="384"/>
        <v>-1.4741908428212082E-2</v>
      </c>
      <c r="AC431" s="247">
        <f t="shared" ca="1" si="385"/>
        <v>3.6582296689911808E-4</v>
      </c>
      <c r="AD431" s="248">
        <f t="shared" si="386"/>
        <v>2.1732386410579043E-4</v>
      </c>
      <c r="AH431">
        <f t="shared" si="387"/>
        <v>-9.4071397858504907E-3</v>
      </c>
      <c r="AI431">
        <f t="shared" si="388"/>
        <v>1.4536662550346917</v>
      </c>
      <c r="AJ431">
        <f t="shared" si="389"/>
        <v>-0.95981285102724534</v>
      </c>
      <c r="AK431">
        <f t="shared" si="390"/>
        <v>-0.18516730014448571</v>
      </c>
      <c r="AL431">
        <f t="shared" si="391"/>
        <v>-0.387518893365561</v>
      </c>
      <c r="AM431">
        <f t="shared" si="392"/>
        <v>-0.19622117370052453</v>
      </c>
      <c r="AN431">
        <f t="shared" ref="AN431:AT434" si="414">$AU431+$AB$7*SIN(AO431)</f>
        <v>6.0545881627914282</v>
      </c>
      <c r="AO431">
        <f t="shared" si="414"/>
        <v>6.0552905712500973</v>
      </c>
      <c r="AP431">
        <f t="shared" si="414"/>
        <v>6.0567618551245186</v>
      </c>
      <c r="AQ431">
        <f t="shared" si="414"/>
        <v>6.0598420350138378</v>
      </c>
      <c r="AR431">
        <f t="shared" si="414"/>
        <v>6.0662835566554314</v>
      </c>
      <c r="AS431">
        <f t="shared" si="414"/>
        <v>6.0797254307074056</v>
      </c>
      <c r="AT431">
        <f t="shared" si="414"/>
        <v>6.1076587297604092</v>
      </c>
      <c r="AU431">
        <f t="shared" si="393"/>
        <v>6.165292488320703</v>
      </c>
      <c r="AV431" s="246">
        <f t="shared" si="394"/>
        <v>-2.5028648053824796E-2</v>
      </c>
      <c r="AW431" s="247">
        <f t="shared" si="395"/>
        <v>-1.3164535446145677E-2</v>
      </c>
      <c r="AX431" s="248">
        <f t="shared" si="396"/>
        <v>1.7330499351282598E-4</v>
      </c>
      <c r="AY431" s="247">
        <f t="shared" si="397"/>
        <v>-2.7208670732053578E-2</v>
      </c>
      <c r="BA431">
        <f t="shared" si="398"/>
        <v>-1.5773729820664059E-3</v>
      </c>
      <c r="BB431">
        <f t="shared" si="399"/>
        <v>0.85864042011067054</v>
      </c>
      <c r="BC431">
        <f t="shared" si="400"/>
        <v>-0.75318755360887724</v>
      </c>
      <c r="BD431">
        <f t="shared" si="401"/>
        <v>-9.4432352366719471E-2</v>
      </c>
      <c r="BE431">
        <f t="shared" si="402"/>
        <v>-2.5526472270859744</v>
      </c>
      <c r="BF431">
        <f t="shared" si="403"/>
        <v>-3.2971706421141858</v>
      </c>
      <c r="BG431">
        <f t="shared" ref="BG431:BM434" si="415">$BN431+$BB$7*SIN(BH431)</f>
        <v>10.116050520359071</v>
      </c>
      <c r="BH431">
        <f t="shared" si="415"/>
        <v>10.116051113063454</v>
      </c>
      <c r="BI431">
        <f t="shared" si="415"/>
        <v>10.116046587710988</v>
      </c>
      <c r="BJ431">
        <f t="shared" si="415"/>
        <v>10.116081139622443</v>
      </c>
      <c r="BK431">
        <f t="shared" si="415"/>
        <v>10.115817354340219</v>
      </c>
      <c r="BL431">
        <f t="shared" si="415"/>
        <v>10.117832674525999</v>
      </c>
      <c r="BM431">
        <f t="shared" si="415"/>
        <v>10.102519519886393</v>
      </c>
      <c r="BN431">
        <f t="shared" si="404"/>
        <v>10.224428678908609</v>
      </c>
    </row>
    <row r="432" spans="1:66" ht="12.95" customHeight="1">
      <c r="A432" s="297" t="s">
        <v>1309</v>
      </c>
      <c r="B432" s="296" t="s">
        <v>49</v>
      </c>
      <c r="C432" s="305">
        <v>59769.799899999998</v>
      </c>
      <c r="D432" s="295">
        <v>2.9999999999999997E-4</v>
      </c>
      <c r="E432" s="58">
        <f t="shared" si="379"/>
        <v>44274.889453140066</v>
      </c>
      <c r="F432">
        <f t="shared" si="380"/>
        <v>44275</v>
      </c>
      <c r="G432">
        <f t="shared" si="409"/>
        <v>-3.996292500232812E-2</v>
      </c>
      <c r="H432" s="116"/>
      <c r="I432" s="117"/>
      <c r="J432" s="117"/>
      <c r="K432" s="117">
        <f t="shared" si="406"/>
        <v>-3.996292500232812E-2</v>
      </c>
      <c r="L432" s="116"/>
      <c r="M432" s="116"/>
      <c r="N432" s="118"/>
      <c r="O432" s="40">
        <f t="shared" ca="1" si="411"/>
        <v>-4.0879176411677889E-2</v>
      </c>
      <c r="P432" s="116"/>
      <c r="Q432" s="293">
        <f t="shared" si="381"/>
        <v>44751.299899999998</v>
      </c>
      <c r="R432" s="8">
        <f t="shared" ca="1" si="410"/>
        <v>8.3951664513543834E-7</v>
      </c>
      <c r="S432" s="116">
        <v>1</v>
      </c>
      <c r="T432" s="167">
        <f t="shared" ca="1" si="405"/>
        <v>8.3951664513543834E-7</v>
      </c>
      <c r="U432" s="116"/>
      <c r="V432" s="116"/>
      <c r="W432" s="25"/>
      <c r="X432" s="252"/>
      <c r="Y432" s="41"/>
      <c r="Z432">
        <f t="shared" si="382"/>
        <v>44275</v>
      </c>
      <c r="AA432" s="246">
        <f t="shared" si="383"/>
        <v>-2.2499366608634275E-2</v>
      </c>
      <c r="AB432" s="247">
        <f t="shared" si="384"/>
        <v>-1.7463558393693845E-2</v>
      </c>
      <c r="AC432" s="247">
        <f t="shared" ca="1" si="385"/>
        <v>9.1625140934976923E-4</v>
      </c>
      <c r="AD432" s="248">
        <f t="shared" si="386"/>
        <v>3.0497587176995475E-4</v>
      </c>
      <c r="AH432">
        <f t="shared" si="387"/>
        <v>-8.2202858724291696E-3</v>
      </c>
      <c r="AI432">
        <f t="shared" si="388"/>
        <v>1.4898049998652798</v>
      </c>
      <c r="AJ432">
        <f t="shared" si="389"/>
        <v>-0.76471745345538955</v>
      </c>
      <c r="AK432">
        <f t="shared" si="390"/>
        <v>1.382252172988829E-2</v>
      </c>
      <c r="AL432">
        <f t="shared" si="391"/>
        <v>2.8212970658991296E-2</v>
      </c>
      <c r="AM432">
        <f t="shared" si="392"/>
        <v>1.4107421100921964E-2</v>
      </c>
      <c r="AN432">
        <f t="shared" si="414"/>
        <v>6.2996919866578915</v>
      </c>
      <c r="AO432">
        <f t="shared" si="414"/>
        <v>6.2996347365097805</v>
      </c>
      <c r="AP432">
        <f t="shared" si="414"/>
        <v>6.2995178837759855</v>
      </c>
      <c r="AQ432">
        <f t="shared" si="414"/>
        <v>6.2992793774608797</v>
      </c>
      <c r="AR432">
        <f t="shared" si="414"/>
        <v>6.2987925687217121</v>
      </c>
      <c r="AS432">
        <f t="shared" si="414"/>
        <v>6.2977989680277586</v>
      </c>
      <c r="AT432">
        <f t="shared" si="414"/>
        <v>6.2957710236291957</v>
      </c>
      <c r="AU432">
        <f t="shared" si="393"/>
        <v>6.2916321297752544</v>
      </c>
      <c r="AV432" s="246">
        <f t="shared" si="394"/>
        <v>-2.3670401803109246E-2</v>
      </c>
      <c r="AW432" s="247">
        <f t="shared" si="395"/>
        <v>-1.6292523199218874E-2</v>
      </c>
      <c r="AX432" s="248">
        <f t="shared" si="396"/>
        <v>2.6544631219708521E-4</v>
      </c>
      <c r="AY432" s="247">
        <f t="shared" si="397"/>
        <v>-3.0571603935423977E-2</v>
      </c>
      <c r="BA432">
        <f t="shared" si="398"/>
        <v>-1.1710351944749728E-3</v>
      </c>
      <c r="BB432">
        <f t="shared" si="399"/>
        <v>0.87951998684784283</v>
      </c>
      <c r="BC432">
        <f t="shared" si="400"/>
        <v>-0.61209398884010502</v>
      </c>
      <c r="BD432">
        <f t="shared" si="401"/>
        <v>-0.11993567622211519</v>
      </c>
      <c r="BE432">
        <f t="shared" si="402"/>
        <v>-2.3584586352708294</v>
      </c>
      <c r="BF432">
        <f t="shared" si="403"/>
        <v>-2.4219650257709966</v>
      </c>
      <c r="BG432">
        <f t="shared" si="415"/>
        <v>10.336354930504651</v>
      </c>
      <c r="BH432">
        <f t="shared" si="415"/>
        <v>10.336355103934535</v>
      </c>
      <c r="BI432">
        <f t="shared" si="415"/>
        <v>10.336353438342718</v>
      </c>
      <c r="BJ432">
        <f t="shared" si="415"/>
        <v>10.336369434557875</v>
      </c>
      <c r="BK432">
        <f t="shared" si="415"/>
        <v>10.336215821783926</v>
      </c>
      <c r="BL432">
        <f t="shared" si="415"/>
        <v>10.337692236537597</v>
      </c>
      <c r="BM432">
        <f t="shared" si="415"/>
        <v>10.32361619540101</v>
      </c>
      <c r="BN432">
        <f t="shared" si="404"/>
        <v>10.470734953296448</v>
      </c>
    </row>
    <row r="433" spans="1:66" ht="12.95" customHeight="1">
      <c r="A433" s="297" t="s">
        <v>1309</v>
      </c>
      <c r="B433" s="296" t="s">
        <v>49</v>
      </c>
      <c r="C433" s="305">
        <v>59774.861499999999</v>
      </c>
      <c r="D433" s="295">
        <v>2.0000000000000001E-4</v>
      </c>
      <c r="E433" s="58">
        <f t="shared" si="379"/>
        <v>44288.891030508377</v>
      </c>
      <c r="F433">
        <f t="shared" si="380"/>
        <v>44289</v>
      </c>
      <c r="G433">
        <f t="shared" si="409"/>
        <v>-3.9392702994518913E-2</v>
      </c>
      <c r="H433" s="116"/>
      <c r="I433" s="117"/>
      <c r="J433" s="117"/>
      <c r="K433" s="117">
        <f t="shared" si="406"/>
        <v>-3.9392702994518913E-2</v>
      </c>
      <c r="L433" s="116"/>
      <c r="M433" s="116"/>
      <c r="N433" s="118"/>
      <c r="O433" s="40">
        <f t="shared" ca="1" si="411"/>
        <v>-4.0924638104088404E-2</v>
      </c>
      <c r="P433" s="116"/>
      <c r="Q433" s="293">
        <f t="shared" si="381"/>
        <v>44756.361499999999</v>
      </c>
      <c r="R433" s="8">
        <f t="shared" ca="1" si="410"/>
        <v>2.3468251799316868E-6</v>
      </c>
      <c r="S433" s="116">
        <v>1</v>
      </c>
      <c r="T433" s="167">
        <f t="shared" ca="1" si="405"/>
        <v>2.3468251799316868E-6</v>
      </c>
      <c r="U433" s="116"/>
      <c r="V433" s="116"/>
      <c r="W433" s="25"/>
      <c r="X433" s="252"/>
      <c r="Y433" s="41"/>
      <c r="Z433">
        <f t="shared" si="382"/>
        <v>44289</v>
      </c>
      <c r="AA433" s="246">
        <f t="shared" si="383"/>
        <v>-2.2475286837373976E-2</v>
      </c>
      <c r="AB433" s="247">
        <f t="shared" si="384"/>
        <v>-1.6917416157144937E-2</v>
      </c>
      <c r="AC433" s="247">
        <f t="shared" ca="1" si="385"/>
        <v>1.5319351095694905E-3</v>
      </c>
      <c r="AD433" s="248">
        <f t="shared" si="386"/>
        <v>2.8619896943402859E-4</v>
      </c>
      <c r="AH433">
        <f t="shared" si="387"/>
        <v>-8.1916340995104898E-3</v>
      </c>
      <c r="AI433">
        <f t="shared" si="388"/>
        <v>1.4896740052652087</v>
      </c>
      <c r="AJ433">
        <f t="shared" si="389"/>
        <v>-0.75936485636550466</v>
      </c>
      <c r="AK433">
        <f t="shared" si="390"/>
        <v>1.7870886030875627E-2</v>
      </c>
      <c r="AL433">
        <f t="shared" si="391"/>
        <v>3.6479286173728337E-2</v>
      </c>
      <c r="AM433">
        <f t="shared" si="392"/>
        <v>1.8241666038732732E-2</v>
      </c>
      <c r="AN433">
        <f t="shared" si="414"/>
        <v>6.3045290196924935</v>
      </c>
      <c r="AO433">
        <f t="shared" si="414"/>
        <v>6.304455024350462</v>
      </c>
      <c r="AP433">
        <f t="shared" si="414"/>
        <v>6.3043039795252769</v>
      </c>
      <c r="AQ433">
        <f t="shared" si="414"/>
        <v>6.3039956570257374</v>
      </c>
      <c r="AR433">
        <f t="shared" si="414"/>
        <v>6.3033662952403118</v>
      </c>
      <c r="AS433">
        <f t="shared" si="414"/>
        <v>6.302081638137957</v>
      </c>
      <c r="AT433">
        <f t="shared" si="414"/>
        <v>6.2994594827696782</v>
      </c>
      <c r="AU433">
        <f t="shared" si="393"/>
        <v>6.2941076440934687</v>
      </c>
      <c r="AV433" s="246">
        <f t="shared" si="394"/>
        <v>-2.3637614765831053E-2</v>
      </c>
      <c r="AW433" s="247">
        <f t="shared" si="395"/>
        <v>-1.5755088228687861E-2</v>
      </c>
      <c r="AX433" s="248">
        <f t="shared" si="396"/>
        <v>2.4822280509373878E-4</v>
      </c>
      <c r="AY433" s="247">
        <f t="shared" si="397"/>
        <v>-3.0038740966551347E-2</v>
      </c>
      <c r="BA433">
        <f t="shared" si="398"/>
        <v>-1.1623279284570759E-3</v>
      </c>
      <c r="BB433">
        <f t="shared" si="399"/>
        <v>0.87998904438422076</v>
      </c>
      <c r="BC433">
        <f t="shared" si="400"/>
        <v>-0.6090026890101039</v>
      </c>
      <c r="BD433">
        <f t="shared" si="401"/>
        <v>-0.12040502702207855</v>
      </c>
      <c r="BE433">
        <f t="shared" si="402"/>
        <v>-2.3545553684956273</v>
      </c>
      <c r="BF433">
        <f t="shared" si="403"/>
        <v>-2.4086283005658906</v>
      </c>
      <c r="BG433">
        <f t="shared" si="415"/>
        <v>10.340727118152092</v>
      </c>
      <c r="BH433">
        <f t="shared" si="415"/>
        <v>10.340727286063906</v>
      </c>
      <c r="BI433">
        <f t="shared" si="415"/>
        <v>10.340725664300294</v>
      </c>
      <c r="BJ433">
        <f t="shared" si="415"/>
        <v>10.340741328125306</v>
      </c>
      <c r="BK433">
        <f t="shared" si="415"/>
        <v>10.340590052224794</v>
      </c>
      <c r="BL433">
        <f t="shared" si="415"/>
        <v>10.342052271930175</v>
      </c>
      <c r="BM433">
        <f t="shared" si="415"/>
        <v>10.328032961132207</v>
      </c>
      <c r="BN433">
        <f t="shared" si="404"/>
        <v>10.475561108427909</v>
      </c>
    </row>
    <row r="434" spans="1:66" ht="12.95" customHeight="1">
      <c r="A434" s="297" t="s">
        <v>1309</v>
      </c>
      <c r="B434" s="296" t="s">
        <v>49</v>
      </c>
      <c r="C434" s="305">
        <v>59787.6947</v>
      </c>
      <c r="D434" s="295">
        <v>2.0000000000000001E-4</v>
      </c>
      <c r="E434" s="58">
        <f t="shared" ref="E434:E442" si="416">+(C434-C$7)/C$8</f>
        <v>44324.390683322323</v>
      </c>
      <c r="F434">
        <f t="shared" ref="F434:F442" si="417">ROUND(2*E434,0)/2</f>
        <v>44324.5</v>
      </c>
      <c r="G434">
        <f t="shared" ref="G434:G442" si="418">+C434-(C$7+F434*C$8)</f>
        <v>-3.9518211495305877E-2</v>
      </c>
      <c r="H434" s="116"/>
      <c r="I434" s="117"/>
      <c r="J434" s="117"/>
      <c r="K434" s="117">
        <f t="shared" ref="K434:K442" si="419">G434</f>
        <v>-3.9518211495305877E-2</v>
      </c>
      <c r="L434" s="116"/>
      <c r="M434" s="116"/>
      <c r="N434" s="118"/>
      <c r="O434" s="40">
        <f t="shared" ref="O434:O442" ca="1" si="420">+C$11+C$12*F434</f>
        <v>-4.1039915966986515E-2</v>
      </c>
      <c r="P434" s="116"/>
      <c r="Q434" s="293">
        <f t="shared" ref="Q434:Q442" si="421">C434-15018.5</f>
        <v>44769.1947</v>
      </c>
      <c r="R434" s="8">
        <f t="shared" ref="R434:R442" ca="1" si="422">+(O434-G434)^2</f>
        <v>2.3155844991328488E-6</v>
      </c>
      <c r="S434" s="116">
        <v>1</v>
      </c>
      <c r="T434" s="167">
        <f t="shared" ref="T434:T442" ca="1" si="423">+S434*R434</f>
        <v>2.3155844991328488E-6</v>
      </c>
      <c r="U434" s="116"/>
      <c r="V434" s="116"/>
      <c r="W434" s="25"/>
      <c r="X434" s="252"/>
      <c r="Y434" s="41"/>
      <c r="Z434">
        <f t="shared" ref="Z434:Z442" si="424">F434</f>
        <v>44324.5</v>
      </c>
      <c r="AA434" s="246">
        <f t="shared" ref="AA434:AA442" si="425">AB$3+AB$4*Z434+AB$5*Z434^2+AH434</f>
        <v>-2.2413377979661721E-2</v>
      </c>
      <c r="AB434" s="247">
        <f t="shared" ref="AB434:AB442" si="426">+G434-AA434</f>
        <v>-1.7104833515644156E-2</v>
      </c>
      <c r="AC434" s="247">
        <f t="shared" ref="AC434:AC442" ca="1" si="427">+G434-O434</f>
        <v>1.5217044716806377E-3</v>
      </c>
      <c r="AD434" s="248">
        <f t="shared" ref="AD434:AD442" si="428">S434*(G434-AA434)^2</f>
        <v>2.925753295979036E-4</v>
      </c>
      <c r="AH434">
        <f t="shared" ref="AH434:AH442" si="429">$AB$6*($AB$11/AI434*AJ434+$AB$12)</f>
        <v>-8.1181373875002238E-3</v>
      </c>
      <c r="AI434">
        <f t="shared" ref="AI434:AI442" si="430">1+$AB$7*COS(AL434)</f>
        <v>1.4891920956874489</v>
      </c>
      <c r="AJ434">
        <f t="shared" ref="AJ434:AJ442" si="431">SIN(AL434+RADIANS($AB$9))</f>
        <v>-0.74556573919064795</v>
      </c>
      <c r="AK434">
        <f t="shared" ref="AK434:AK442" si="432">$AB$7*SIN(AL434)</f>
        <v>2.8126384711190684E-2</v>
      </c>
      <c r="AL434">
        <f t="shared" ref="AL434:AL442" si="433">2*ATAN(AM434)</f>
        <v>5.7432353116707968E-2</v>
      </c>
      <c r="AM434">
        <f t="shared" ref="AM434:AM442" si="434">TAN(AN434/2)*SQRT((1+$AB$7)/(1-$AB$7))</f>
        <v>2.8724072462456261E-2</v>
      </c>
      <c r="AN434">
        <f t="shared" ref="AN434:AN442" si="435">$AU434+$AB$7*SIN(AO434)</f>
        <v>6.3167921013055039</v>
      </c>
      <c r="AO434">
        <f t="shared" ref="AO434:AO442" si="436">$AU434+$AB$7*SIN(AP434)</f>
        <v>6.3166757718464659</v>
      </c>
      <c r="AP434">
        <f t="shared" ref="AP434:AP442" si="437">$AU434+$AB$7*SIN(AQ434)</f>
        <v>6.3164382325287125</v>
      </c>
      <c r="AQ434">
        <f t="shared" ref="AQ434:AQ442" si="438">$AU434+$AB$7*SIN(AR434)</f>
        <v>6.3159531941601115</v>
      </c>
      <c r="AR434">
        <f t="shared" ref="AR434:AR442" si="439">$AU434+$AB$7*SIN(AS434)</f>
        <v>6.3149628041840078</v>
      </c>
      <c r="AS434">
        <f t="shared" ref="AS434:AS442" si="440">$AU434+$AB$7*SIN(AT434)</f>
        <v>6.3129406428212196</v>
      </c>
      <c r="AT434">
        <f t="shared" ref="AT434:AT442" si="441">$AU434+$AB$7*SIN(AU434)</f>
        <v>6.3088121972261755</v>
      </c>
      <c r="AU434">
        <f t="shared" ref="AU434:AU442" si="442">RADIANS($AB$9)+$AB$18*(F434-AB$15)</f>
        <v>6.3003848411146537</v>
      </c>
      <c r="AV434" s="246">
        <f t="shared" ref="AV434:AV442" si="443">AA434+BA434</f>
        <v>-2.3553506472681871E-2</v>
      </c>
      <c r="AW434" s="247">
        <f t="shared" ref="AW434:AW442" si="444">IF(S434&lt;&gt;0,G434-AV434,-9999)</f>
        <v>-1.5964705022624006E-2</v>
      </c>
      <c r="AX434" s="248">
        <f t="shared" ref="AX434:AX442" si="445">S434*(G434-AV434)^2</f>
        <v>2.5487180645939616E-4</v>
      </c>
      <c r="AY434" s="247">
        <f t="shared" ref="AY434:AY442" si="446">IF(S434&lt;&gt;0,G434-AH434-BA434,-9999)</f>
        <v>-3.0259945614785504E-2</v>
      </c>
      <c r="BA434">
        <f t="shared" ref="BA434:BA442" si="447">$BB$6*($BB$11/BB434*BC434+$BB$12)</f>
        <v>-1.1401284930201495E-3</v>
      </c>
      <c r="BB434">
        <f t="shared" ref="BB434:BB442" si="448">1+$BB$7*COS(BE434)</f>
        <v>0.88118890149710194</v>
      </c>
      <c r="BC434">
        <f t="shared" ref="BC434:BC442" si="449">SIN(BE434+RADIANS($BB$9))</f>
        <v>-0.60110755699081109</v>
      </c>
      <c r="BD434">
        <f t="shared" ref="BD434:BD442" si="450">$BB$7*SIN(BE434)</f>
        <v>-0.12158915606473568</v>
      </c>
      <c r="BE434">
        <f t="shared" ref="BE434:BE442" si="451">2*ATAN(BF434)</f>
        <v>-2.3446390369097374</v>
      </c>
      <c r="BF434">
        <f t="shared" ref="BF434:BF442" si="452">TAN(BG434/2)*SQRT((1+$BB$7)/(1-$BB$7))</f>
        <v>-2.3753030932226498</v>
      </c>
      <c r="BG434">
        <f t="shared" ref="BG434:BG442" si="453">$BN434+$BB$7*SIN(BH434)</f>
        <v>10.351824239229478</v>
      </c>
      <c r="BH434">
        <f t="shared" ref="BH434:BH442" si="454">$BN434+$BB$7*SIN(BI434)</f>
        <v>10.351824393662021</v>
      </c>
      <c r="BI434">
        <f t="shared" ref="BI434:BI442" si="455">$BN434+$BB$7*SIN(BJ434)</f>
        <v>10.351822880121023</v>
      </c>
      <c r="BJ434">
        <f t="shared" ref="BJ434:BJ442" si="456">$BN434+$BB$7*SIN(BK434)</f>
        <v>10.351837713954872</v>
      </c>
      <c r="BK434">
        <f t="shared" ref="BK434:BK442" si="457">$BN434+$BB$7*SIN(BL434)</f>
        <v>10.3516923439319</v>
      </c>
      <c r="BL434">
        <f t="shared" ref="BL434:BL442" si="458">$BN434+$BB$7*SIN(BM434)</f>
        <v>10.353118171751635</v>
      </c>
      <c r="BM434">
        <f t="shared" ref="BM434:BM442" si="459">$BN434+$BB$7*SIN(BN434)</f>
        <v>10.339248042432272</v>
      </c>
      <c r="BN434">
        <f t="shared" ref="BN434:BN442" si="460">RADIANS($BB$9)+$BB$18*(F434-BB$15)</f>
        <v>10.487798858939831</v>
      </c>
    </row>
    <row r="435" spans="1:66" ht="12.95" customHeight="1">
      <c r="A435" s="303" t="s">
        <v>1312</v>
      </c>
      <c r="B435" s="304" t="s">
        <v>45</v>
      </c>
      <c r="C435" s="305">
        <v>59856.742299999998</v>
      </c>
      <c r="D435" s="295">
        <v>2.0000000000000001E-4</v>
      </c>
      <c r="E435" s="58">
        <f t="shared" si="416"/>
        <v>44515.392602378794</v>
      </c>
      <c r="F435">
        <f t="shared" si="417"/>
        <v>44515.5</v>
      </c>
      <c r="G435">
        <f t="shared" si="418"/>
        <v>-3.8824468501843512E-2</v>
      </c>
      <c r="H435" s="116"/>
      <c r="I435" s="117"/>
      <c r="J435" s="117"/>
      <c r="K435" s="117">
        <f t="shared" si="419"/>
        <v>-3.8824468501843512E-2</v>
      </c>
      <c r="L435" s="116"/>
      <c r="M435" s="116"/>
      <c r="N435" s="118"/>
      <c r="O435" s="40">
        <f t="shared" ca="1" si="420"/>
        <v>-4.1660143342015746E-2</v>
      </c>
      <c r="P435" s="116"/>
      <c r="Q435" s="293">
        <f t="shared" si="421"/>
        <v>44838.242299999998</v>
      </c>
      <c r="R435" s="8">
        <f t="shared" ca="1" si="422"/>
        <v>8.0410517991858239E-6</v>
      </c>
      <c r="S435" s="116">
        <v>1</v>
      </c>
      <c r="T435" s="167">
        <f t="shared" ca="1" si="423"/>
        <v>8.0410517991858239E-6</v>
      </c>
      <c r="U435" s="116"/>
      <c r="V435" s="116"/>
      <c r="W435" s="25"/>
      <c r="X435" s="252"/>
      <c r="Y435" s="41"/>
      <c r="Z435">
        <f t="shared" si="424"/>
        <v>44515.5</v>
      </c>
      <c r="AA435" s="246">
        <f t="shared" si="425"/>
        <v>-2.2060272475311712E-2</v>
      </c>
      <c r="AB435" s="247">
        <f t="shared" si="426"/>
        <v>-1.67641960265318E-2</v>
      </c>
      <c r="AC435" s="247">
        <f t="shared" ca="1" si="427"/>
        <v>2.8356748401722337E-3</v>
      </c>
      <c r="AD435" s="248">
        <f t="shared" si="428"/>
        <v>2.8103826841598459E-4</v>
      </c>
      <c r="AH435">
        <f t="shared" si="429"/>
        <v>-7.7028197816715821E-3</v>
      </c>
      <c r="AI435">
        <f t="shared" si="430"/>
        <v>1.482957646891647</v>
      </c>
      <c r="AJ435">
        <f t="shared" si="431"/>
        <v>-0.66617674302754593</v>
      </c>
      <c r="AK435">
        <f t="shared" si="432"/>
        <v>8.2776272620136926E-2</v>
      </c>
      <c r="AL435">
        <f t="shared" si="433"/>
        <v>0.16974515133389906</v>
      </c>
      <c r="AM435">
        <f t="shared" si="434"/>
        <v>8.5076953641904277E-2</v>
      </c>
      <c r="AN435">
        <f t="shared" si="435"/>
        <v>6.3826515273691253</v>
      </c>
      <c r="AO435">
        <f t="shared" si="436"/>
        <v>6.3823141025603336</v>
      </c>
      <c r="AP435">
        <f t="shared" si="437"/>
        <v>6.3816221069717205</v>
      </c>
      <c r="AQ435">
        <f t="shared" si="438"/>
        <v>6.3802031001488348</v>
      </c>
      <c r="AR435">
        <f t="shared" si="439"/>
        <v>6.3772938930325527</v>
      </c>
      <c r="AS435">
        <f t="shared" si="440"/>
        <v>6.3713319894291454</v>
      </c>
      <c r="AT435">
        <f t="shared" si="441"/>
        <v>6.3591236998356164</v>
      </c>
      <c r="AU435">
        <f t="shared" si="442"/>
        <v>6.3341579293131414</v>
      </c>
      <c r="AV435" s="246">
        <f t="shared" si="443"/>
        <v>-2.3078070430272834E-2</v>
      </c>
      <c r="AW435" s="247">
        <f t="shared" si="444"/>
        <v>-1.5746398071570678E-2</v>
      </c>
      <c r="AX435" s="248">
        <f t="shared" si="445"/>
        <v>2.4794905222836477E-4</v>
      </c>
      <c r="AY435" s="247">
        <f t="shared" si="446"/>
        <v>-3.0103850765210809E-2</v>
      </c>
      <c r="BA435">
        <f t="shared" si="447"/>
        <v>-1.0177979549611214E-3</v>
      </c>
      <c r="BB435">
        <f t="shared" si="448"/>
        <v>0.8879028774388229</v>
      </c>
      <c r="BC435">
        <f t="shared" si="449"/>
        <v>-0.55723908922724508</v>
      </c>
      <c r="BD435">
        <f t="shared" si="450"/>
        <v>-0.12780545807399787</v>
      </c>
      <c r="BE435">
        <f t="shared" si="451"/>
        <v>-2.2908098498149858</v>
      </c>
      <c r="BF435">
        <f t="shared" si="452"/>
        <v>-2.2072384608006823</v>
      </c>
      <c r="BG435">
        <f t="shared" si="453"/>
        <v>10.411795780032167</v>
      </c>
      <c r="BH435">
        <f t="shared" si="454"/>
        <v>10.411795874182811</v>
      </c>
      <c r="BI435">
        <f t="shared" si="455"/>
        <v>10.411794869381513</v>
      </c>
      <c r="BJ435">
        <f t="shared" si="456"/>
        <v>10.411805592973234</v>
      </c>
      <c r="BK435">
        <f t="shared" si="457"/>
        <v>10.411691156026112</v>
      </c>
      <c r="BL435">
        <f t="shared" si="458"/>
        <v>10.412913396392961</v>
      </c>
      <c r="BM435">
        <f t="shared" si="459"/>
        <v>10.399973867969278</v>
      </c>
      <c r="BN435">
        <f t="shared" si="460"/>
        <v>10.553641403947637</v>
      </c>
    </row>
    <row r="436" spans="1:66" ht="12.95" customHeight="1">
      <c r="A436" s="303" t="s">
        <v>1312</v>
      </c>
      <c r="B436" s="304" t="s">
        <v>45</v>
      </c>
      <c r="C436" s="305">
        <v>59863.610699999997</v>
      </c>
      <c r="D436" s="295">
        <v>2.0000000000000001E-4</v>
      </c>
      <c r="E436" s="58">
        <f t="shared" si="416"/>
        <v>44534.39221396338</v>
      </c>
      <c r="F436">
        <f t="shared" si="417"/>
        <v>44534.5</v>
      </c>
      <c r="G436">
        <f t="shared" si="418"/>
        <v>-3.8964881496212911E-2</v>
      </c>
      <c r="H436" s="116"/>
      <c r="I436" s="117"/>
      <c r="J436" s="117"/>
      <c r="K436" s="117">
        <f t="shared" si="419"/>
        <v>-3.8964881496212911E-2</v>
      </c>
      <c r="L436" s="116"/>
      <c r="M436" s="116"/>
      <c r="N436" s="118"/>
      <c r="O436" s="40">
        <f t="shared" ca="1" si="420"/>
        <v>-4.1721841353144315E-2</v>
      </c>
      <c r="P436" s="116"/>
      <c r="Q436" s="293">
        <f t="shared" si="421"/>
        <v>44845.110699999997</v>
      </c>
      <c r="R436" s="8">
        <f t="shared" ca="1" si="422"/>
        <v>7.6008276527312284E-6</v>
      </c>
      <c r="S436" s="116">
        <v>1</v>
      </c>
      <c r="T436" s="167">
        <f t="shared" ca="1" si="423"/>
        <v>7.6008276527312284E-6</v>
      </c>
      <c r="U436" s="116"/>
      <c r="V436" s="116"/>
      <c r="W436" s="25"/>
      <c r="X436" s="252"/>
      <c r="Y436" s="41"/>
      <c r="Z436">
        <f t="shared" si="424"/>
        <v>44534.5</v>
      </c>
      <c r="AA436" s="246">
        <f t="shared" si="425"/>
        <v>-2.2023389433926205E-2</v>
      </c>
      <c r="AB436" s="247">
        <f t="shared" si="426"/>
        <v>-1.6941492062286706E-2</v>
      </c>
      <c r="AC436" s="247">
        <f t="shared" ca="1" si="427"/>
        <v>2.7569598569314041E-3</v>
      </c>
      <c r="AD436" s="248">
        <f t="shared" si="428"/>
        <v>2.8701415329652347E-4</v>
      </c>
      <c r="AH436">
        <f t="shared" si="429"/>
        <v>-7.6597604440044988E-3</v>
      </c>
      <c r="AI436">
        <f t="shared" si="430"/>
        <v>1.4820079660815195</v>
      </c>
      <c r="AJ436">
        <f t="shared" si="431"/>
        <v>-0.65784789859525472</v>
      </c>
      <c r="AK436">
        <f t="shared" si="432"/>
        <v>8.8138077094730927E-2</v>
      </c>
      <c r="AL436">
        <f t="shared" si="433"/>
        <v>0.18085798110261275</v>
      </c>
      <c r="AM436">
        <f t="shared" si="434"/>
        <v>9.0676290905355644E-2</v>
      </c>
      <c r="AN436">
        <f t="shared" si="435"/>
        <v>6.3891860185920448</v>
      </c>
      <c r="AO436">
        <f t="shared" si="436"/>
        <v>6.3888275393157308</v>
      </c>
      <c r="AP436">
        <f t="shared" si="437"/>
        <v>6.3880918761360217</v>
      </c>
      <c r="AQ436">
        <f t="shared" si="438"/>
        <v>6.3865823425573289</v>
      </c>
      <c r="AR436">
        <f t="shared" si="439"/>
        <v>6.3834856130100057</v>
      </c>
      <c r="AS436">
        <f t="shared" si="440"/>
        <v>6.3771358198148924</v>
      </c>
      <c r="AT436">
        <f t="shared" si="441"/>
        <v>6.3641272612995294</v>
      </c>
      <c r="AU436">
        <f t="shared" si="442"/>
        <v>6.3375175558878603</v>
      </c>
      <c r="AV436" s="246">
        <f t="shared" si="443"/>
        <v>-2.30287585278393E-2</v>
      </c>
      <c r="AW436" s="247">
        <f t="shared" si="444"/>
        <v>-1.5936122968373611E-2</v>
      </c>
      <c r="AX436" s="248">
        <f t="shared" si="445"/>
        <v>2.5396001526312493E-4</v>
      </c>
      <c r="AY436" s="247">
        <f t="shared" si="446"/>
        <v>-3.0299751958295314E-2</v>
      </c>
      <c r="BA436">
        <f t="shared" si="447"/>
        <v>-1.0053690939130946E-3</v>
      </c>
      <c r="BB436">
        <f t="shared" si="448"/>
        <v>0.88859466765107142</v>
      </c>
      <c r="BC436">
        <f t="shared" si="449"/>
        <v>-0.55274702210812876</v>
      </c>
      <c r="BD436">
        <f t="shared" si="450"/>
        <v>-0.12840892462841033</v>
      </c>
      <c r="BE436">
        <f t="shared" si="451"/>
        <v>-2.285409774113897</v>
      </c>
      <c r="BF436">
        <f t="shared" si="452"/>
        <v>-2.191477992384558</v>
      </c>
      <c r="BG436">
        <f t="shared" si="453"/>
        <v>10.417786753052589</v>
      </c>
      <c r="BH436">
        <f t="shared" si="454"/>
        <v>10.417786842284196</v>
      </c>
      <c r="BI436">
        <f t="shared" si="455"/>
        <v>10.417785881247122</v>
      </c>
      <c r="BJ436">
        <f t="shared" si="456"/>
        <v>10.417796231827284</v>
      </c>
      <c r="BK436">
        <f t="shared" si="457"/>
        <v>10.417684762451453</v>
      </c>
      <c r="BL436">
        <f t="shared" si="458"/>
        <v>10.418886223413722</v>
      </c>
      <c r="BM436">
        <f t="shared" si="459"/>
        <v>10.406050735347172</v>
      </c>
      <c r="BN436">
        <f t="shared" si="460"/>
        <v>10.560191185911764</v>
      </c>
    </row>
    <row r="437" spans="1:66" ht="12.95" customHeight="1">
      <c r="A437" s="303" t="s">
        <v>1312</v>
      </c>
      <c r="B437" s="304" t="s">
        <v>45</v>
      </c>
      <c r="C437" s="305">
        <v>59905.544600000001</v>
      </c>
      <c r="D437" s="295">
        <v>2.0000000000000001E-4</v>
      </c>
      <c r="E437" s="58">
        <f t="shared" si="416"/>
        <v>44650.391254821036</v>
      </c>
      <c r="F437">
        <f t="shared" si="417"/>
        <v>44650.5</v>
      </c>
      <c r="G437">
        <f t="shared" si="418"/>
        <v>-3.9311613494646735E-2</v>
      </c>
      <c r="H437" s="116"/>
      <c r="I437" s="117"/>
      <c r="J437" s="117"/>
      <c r="K437" s="117">
        <f t="shared" si="419"/>
        <v>-3.9311613494646735E-2</v>
      </c>
      <c r="L437" s="116"/>
      <c r="M437" s="116"/>
      <c r="N437" s="118"/>
      <c r="O437" s="40">
        <f t="shared" ca="1" si="420"/>
        <v>-4.2098523947402891E-2</v>
      </c>
      <c r="P437" s="116"/>
      <c r="Q437" s="293">
        <f t="shared" si="421"/>
        <v>44887.044600000001</v>
      </c>
      <c r="R437" s="8">
        <f t="shared" ca="1" si="422"/>
        <v>7.7668698716815199E-6</v>
      </c>
      <c r="S437" s="116">
        <v>1</v>
      </c>
      <c r="T437" s="167">
        <f t="shared" ca="1" si="423"/>
        <v>7.7668698716815199E-6</v>
      </c>
      <c r="U437" s="116"/>
      <c r="V437" s="116"/>
      <c r="W437" s="25"/>
      <c r="X437" s="252"/>
      <c r="Y437" s="41"/>
      <c r="Z437">
        <f t="shared" si="424"/>
        <v>44650.5</v>
      </c>
      <c r="AA437" s="246">
        <f t="shared" si="425"/>
        <v>-2.1791805713879196E-2</v>
      </c>
      <c r="AB437" s="247">
        <f t="shared" si="426"/>
        <v>-1.7519807780767539E-2</v>
      </c>
      <c r="AC437" s="247">
        <f t="shared" ca="1" si="427"/>
        <v>2.7869104527561556E-3</v>
      </c>
      <c r="AD437" s="248">
        <f t="shared" si="428"/>
        <v>3.0694366467504282E-4</v>
      </c>
      <c r="AH437">
        <f t="shared" si="429"/>
        <v>-7.3905172501825944E-3</v>
      </c>
      <c r="AI437">
        <f t="shared" si="430"/>
        <v>1.4749646223345267</v>
      </c>
      <c r="AJ437">
        <f t="shared" si="431"/>
        <v>-0.60554489193880168</v>
      </c>
      <c r="AK437">
        <f t="shared" si="432"/>
        <v>0.12045168131089047</v>
      </c>
      <c r="AL437">
        <f t="shared" si="433"/>
        <v>0.24836530981616964</v>
      </c>
      <c r="AM437">
        <f t="shared" si="434"/>
        <v>0.12482497132328359</v>
      </c>
      <c r="AN437">
        <f t="shared" si="435"/>
        <v>6.4289838370675785</v>
      </c>
      <c r="AO437">
        <f t="shared" si="436"/>
        <v>6.4285020800473358</v>
      </c>
      <c r="AP437">
        <f t="shared" si="437"/>
        <v>6.4275085015361908</v>
      </c>
      <c r="AQ437">
        <f t="shared" si="438"/>
        <v>6.425459791224875</v>
      </c>
      <c r="AR437">
        <f t="shared" si="439"/>
        <v>6.4212373379187513</v>
      </c>
      <c r="AS437">
        <f t="shared" si="440"/>
        <v>6.4125424559983557</v>
      </c>
      <c r="AT437">
        <f t="shared" si="441"/>
        <v>6.3946681217176335</v>
      </c>
      <c r="AU437">
        <f t="shared" si="442"/>
        <v>6.3580289602387738</v>
      </c>
      <c r="AV437" s="246">
        <f t="shared" si="443"/>
        <v>-2.2720310442207663E-2</v>
      </c>
      <c r="AW437" s="247">
        <f t="shared" si="444"/>
        <v>-1.6591303052439072E-2</v>
      </c>
      <c r="AX437" s="248">
        <f t="shared" si="445"/>
        <v>2.7527133697787405E-4</v>
      </c>
      <c r="AY437" s="247">
        <f t="shared" si="446"/>
        <v>-3.0992591516135672E-2</v>
      </c>
      <c r="BA437">
        <f t="shared" si="447"/>
        <v>-9.2850472832846853E-4</v>
      </c>
      <c r="BB437">
        <f t="shared" si="448"/>
        <v>0.89291240146333917</v>
      </c>
      <c r="BC437">
        <f t="shared" si="449"/>
        <v>-0.52481932597987435</v>
      </c>
      <c r="BD437">
        <f t="shared" si="450"/>
        <v>-0.13203123206139886</v>
      </c>
      <c r="BE437">
        <f t="shared" si="451"/>
        <v>-2.2522556065239252</v>
      </c>
      <c r="BF437">
        <f t="shared" si="452"/>
        <v>-2.0986519190232666</v>
      </c>
      <c r="BG437">
        <f t="shared" si="453"/>
        <v>10.45446582014314</v>
      </c>
      <c r="BH437">
        <f t="shared" si="454"/>
        <v>10.454465883215086</v>
      </c>
      <c r="BI437">
        <f t="shared" si="455"/>
        <v>10.454465162925716</v>
      </c>
      <c r="BJ437">
        <f t="shared" si="456"/>
        <v>10.454473388769991</v>
      </c>
      <c r="BK437">
        <f t="shared" si="457"/>
        <v>10.454379454731916</v>
      </c>
      <c r="BL437">
        <f t="shared" si="458"/>
        <v>10.455452998280165</v>
      </c>
      <c r="BM437">
        <f t="shared" si="459"/>
        <v>10.443295761922132</v>
      </c>
      <c r="BN437">
        <f t="shared" si="460"/>
        <v>10.600179328429594</v>
      </c>
    </row>
    <row r="438" spans="1:66" ht="12.95" customHeight="1">
      <c r="A438" s="303" t="s">
        <v>1313</v>
      </c>
      <c r="B438" s="308" t="s">
        <v>45</v>
      </c>
      <c r="C438" s="309">
        <v>60174.861900000004</v>
      </c>
      <c r="D438" s="295">
        <v>2.0000000000000001E-4</v>
      </c>
      <c r="E438" s="58">
        <f t="shared" si="416"/>
        <v>45395.386318155761</v>
      </c>
      <c r="F438">
        <f t="shared" si="417"/>
        <v>45395.5</v>
      </c>
      <c r="G438">
        <f t="shared" si="418"/>
        <v>-4.1096228495007381E-2</v>
      </c>
      <c r="H438" s="116"/>
      <c r="I438" s="117"/>
      <c r="J438" s="117"/>
      <c r="K438" s="117">
        <f t="shared" si="419"/>
        <v>-4.1096228495007381E-2</v>
      </c>
      <c r="L438" s="116"/>
      <c r="M438" s="116"/>
      <c r="N438" s="118"/>
      <c r="O438" s="40">
        <f t="shared" ca="1" si="420"/>
        <v>-4.4517735436391245E-2</v>
      </c>
      <c r="P438" s="116"/>
      <c r="Q438" s="293">
        <f t="shared" si="421"/>
        <v>45156.361900000004</v>
      </c>
      <c r="R438" s="8">
        <f t="shared" ca="1" si="422"/>
        <v>1.1706709749937968E-5</v>
      </c>
      <c r="S438" s="116">
        <v>1</v>
      </c>
      <c r="T438" s="167">
        <f t="shared" ca="1" si="423"/>
        <v>1.1706709749937968E-5</v>
      </c>
      <c r="U438" s="116"/>
      <c r="V438" s="116"/>
      <c r="W438" s="25"/>
      <c r="X438" s="252"/>
      <c r="Y438" s="41"/>
      <c r="Z438">
        <f t="shared" si="424"/>
        <v>45395.5</v>
      </c>
      <c r="AA438" s="246">
        <f t="shared" si="425"/>
        <v>-2.0102727683079254E-2</v>
      </c>
      <c r="AB438" s="247">
        <f t="shared" si="426"/>
        <v>-2.0993500811928127E-2</v>
      </c>
      <c r="AC438" s="247">
        <f t="shared" ca="1" si="427"/>
        <v>3.4215069413838645E-3</v>
      </c>
      <c r="AD438" s="248">
        <f t="shared" si="428"/>
        <v>4.4072707634042695E-4</v>
      </c>
      <c r="AH438">
        <f t="shared" si="429"/>
        <v>-5.4615586481943923E-3</v>
      </c>
      <c r="AI438">
        <f t="shared" si="430"/>
        <v>1.3876143191055208</v>
      </c>
      <c r="AJ438">
        <f t="shared" si="431"/>
        <v>-0.23822929925876757</v>
      </c>
      <c r="AK438">
        <f t="shared" si="432"/>
        <v>0.29975846881174761</v>
      </c>
      <c r="AL438">
        <f t="shared" si="433"/>
        <v>0.65827344929938825</v>
      </c>
      <c r="AM438">
        <f t="shared" si="434"/>
        <v>0.34156059476931333</v>
      </c>
      <c r="AN438">
        <f t="shared" si="435"/>
        <v>6.6776486317429153</v>
      </c>
      <c r="AO438">
        <f t="shared" si="436"/>
        <v>6.6767064035071124</v>
      </c>
      <c r="AP438">
        <f t="shared" si="437"/>
        <v>6.6746252435493147</v>
      </c>
      <c r="AQ438">
        <f t="shared" si="438"/>
        <v>6.6700347622050851</v>
      </c>
      <c r="AR438">
        <f t="shared" si="439"/>
        <v>6.6599394803469192</v>
      </c>
      <c r="AS438">
        <f t="shared" si="440"/>
        <v>6.6378773781434051</v>
      </c>
      <c r="AT438">
        <f t="shared" si="441"/>
        <v>6.5902657225724699</v>
      </c>
      <c r="AU438">
        <f t="shared" si="442"/>
        <v>6.4897616864580057</v>
      </c>
      <c r="AV438" s="246">
        <f t="shared" si="443"/>
        <v>-2.0501937034448914E-2</v>
      </c>
      <c r="AW438" s="247">
        <f t="shared" si="444"/>
        <v>-2.0594291460558467E-2</v>
      </c>
      <c r="AX438" s="248">
        <f t="shared" si="445"/>
        <v>4.2412484076243142E-4</v>
      </c>
      <c r="AY438" s="247">
        <f t="shared" si="446"/>
        <v>-3.5235460495443328E-2</v>
      </c>
      <c r="BA438">
        <f t="shared" si="447"/>
        <v>-3.9920935136965904E-4</v>
      </c>
      <c r="BB438">
        <f t="shared" si="448"/>
        <v>0.92451355781155842</v>
      </c>
      <c r="BC438">
        <f t="shared" si="449"/>
        <v>-0.3251248725610858</v>
      </c>
      <c r="BD438">
        <f t="shared" si="450"/>
        <v>-0.15232136109466415</v>
      </c>
      <c r="BE438">
        <f t="shared" si="451"/>
        <v>-2.0308965335237805</v>
      </c>
      <c r="BF438">
        <f t="shared" si="452"/>
        <v>-1.6116350354555826</v>
      </c>
      <c r="BG438">
        <f t="shared" si="453"/>
        <v>10.69463955374818</v>
      </c>
      <c r="BH438">
        <f t="shared" si="454"/>
        <v>10.694639555818076</v>
      </c>
      <c r="BI438">
        <f t="shared" si="455"/>
        <v>10.694639514740725</v>
      </c>
      <c r="BJ438">
        <f t="shared" si="456"/>
        <v>10.694640329926683</v>
      </c>
      <c r="BK438">
        <f t="shared" si="457"/>
        <v>10.694624152844293</v>
      </c>
      <c r="BL438">
        <f t="shared" si="458"/>
        <v>10.694945339254794</v>
      </c>
      <c r="BM438">
        <f t="shared" si="459"/>
        <v>10.688629363439624</v>
      </c>
      <c r="BN438">
        <f t="shared" si="460"/>
        <v>10.856999726496689</v>
      </c>
    </row>
    <row r="439" spans="1:66" ht="12.95" customHeight="1">
      <c r="A439" s="303" t="s">
        <v>1313</v>
      </c>
      <c r="B439" s="308" t="s">
        <v>49</v>
      </c>
      <c r="C439" s="309">
        <v>60191.671399999999</v>
      </c>
      <c r="D439" s="295">
        <v>2.0000000000000001E-4</v>
      </c>
      <c r="E439" s="58">
        <f t="shared" si="416"/>
        <v>45441.88535300098</v>
      </c>
      <c r="F439">
        <f t="shared" si="417"/>
        <v>45442</v>
      </c>
      <c r="G439">
        <f t="shared" si="418"/>
        <v>-4.1445133996603545E-2</v>
      </c>
      <c r="H439" s="116"/>
      <c r="I439" s="117"/>
      <c r="J439" s="117"/>
      <c r="K439" s="117">
        <f t="shared" si="419"/>
        <v>-4.1445133996603545E-2</v>
      </c>
      <c r="L439" s="116"/>
      <c r="M439" s="116"/>
      <c r="N439" s="118"/>
      <c r="O439" s="40">
        <f t="shared" ca="1" si="420"/>
        <v>-4.4668733200469032E-2</v>
      </c>
      <c r="P439" s="116"/>
      <c r="Q439" s="293">
        <f t="shared" si="421"/>
        <v>45173.171399999999</v>
      </c>
      <c r="R439" s="8">
        <f t="shared" ca="1" si="422"/>
        <v>1.0391591827162206E-5</v>
      </c>
      <c r="S439" s="116">
        <v>1</v>
      </c>
      <c r="T439" s="167">
        <f t="shared" ca="1" si="423"/>
        <v>1.0391591827162206E-5</v>
      </c>
      <c r="U439" s="116"/>
      <c r="V439" s="116"/>
      <c r="W439" s="25"/>
      <c r="X439" s="252"/>
      <c r="Y439" s="41"/>
      <c r="Z439">
        <f t="shared" si="424"/>
        <v>45442</v>
      </c>
      <c r="AA439" s="246">
        <f t="shared" si="425"/>
        <v>-1.9989388472938203E-2</v>
      </c>
      <c r="AB439" s="247">
        <f t="shared" si="426"/>
        <v>-2.1455745523665342E-2</v>
      </c>
      <c r="AC439" s="247">
        <f t="shared" ca="1" si="427"/>
        <v>3.2235992038654876E-3</v>
      </c>
      <c r="AD439" s="248">
        <f t="shared" si="428"/>
        <v>4.6034901597628538E-4</v>
      </c>
      <c r="AH439">
        <f t="shared" si="429"/>
        <v>-5.3333608730211585E-3</v>
      </c>
      <c r="AI439">
        <f t="shared" si="430"/>
        <v>1.3803786822286401</v>
      </c>
      <c r="AJ439">
        <f t="shared" si="431"/>
        <v>-0.21507363594317108</v>
      </c>
      <c r="AK439">
        <f t="shared" si="432"/>
        <v>0.30888842339265993</v>
      </c>
      <c r="AL439">
        <f t="shared" si="433"/>
        <v>0.68204846938654118</v>
      </c>
      <c r="AM439">
        <f t="shared" si="434"/>
        <v>0.35488969307214474</v>
      </c>
      <c r="AN439">
        <f t="shared" si="435"/>
        <v>6.692623376746468</v>
      </c>
      <c r="AO439">
        <f t="shared" si="436"/>
        <v>6.691674586011394</v>
      </c>
      <c r="AP439">
        <f t="shared" si="437"/>
        <v>6.6895656404059931</v>
      </c>
      <c r="AQ439">
        <f t="shared" si="438"/>
        <v>6.6848847628727572</v>
      </c>
      <c r="AR439">
        <f t="shared" si="439"/>
        <v>6.6745283564114475</v>
      </c>
      <c r="AS439">
        <f t="shared" si="440"/>
        <v>6.6517691490794846</v>
      </c>
      <c r="AT439">
        <f t="shared" si="441"/>
        <v>6.602427765436274</v>
      </c>
      <c r="AU439">
        <f t="shared" si="442"/>
        <v>6.4979839304435014</v>
      </c>
      <c r="AV439" s="246">
        <f t="shared" si="443"/>
        <v>-2.0353819202052828E-2</v>
      </c>
      <c r="AW439" s="247">
        <f t="shared" si="444"/>
        <v>-2.1091314794550717E-2</v>
      </c>
      <c r="AX439" s="248">
        <f t="shared" si="445"/>
        <v>4.4484355976283395E-4</v>
      </c>
      <c r="AY439" s="247">
        <f t="shared" si="446"/>
        <v>-3.5747342394467758E-2</v>
      </c>
      <c r="BA439">
        <f t="shared" si="447"/>
        <v>-3.6443072911462664E-4</v>
      </c>
      <c r="BB439">
        <f t="shared" si="448"/>
        <v>0.92670723364560348</v>
      </c>
      <c r="BC439">
        <f t="shared" si="449"/>
        <v>-0.31152044715585225</v>
      </c>
      <c r="BD439">
        <f t="shared" si="450"/>
        <v>-0.1533889513626058</v>
      </c>
      <c r="BE439">
        <f t="shared" si="451"/>
        <v>-2.0165454429987171</v>
      </c>
      <c r="BF439">
        <f t="shared" si="452"/>
        <v>-1.5861166283043513</v>
      </c>
      <c r="BG439">
        <f t="shared" si="453"/>
        <v>10.709918361266139</v>
      </c>
      <c r="BH439">
        <f t="shared" si="454"/>
        <v>10.709918362763693</v>
      </c>
      <c r="BI439">
        <f t="shared" si="455"/>
        <v>10.709918331501994</v>
      </c>
      <c r="BJ439">
        <f t="shared" si="456"/>
        <v>10.709918984096412</v>
      </c>
      <c r="BK439">
        <f t="shared" si="457"/>
        <v>10.709905361353934</v>
      </c>
      <c r="BL439">
        <f t="shared" si="458"/>
        <v>10.710189863842659</v>
      </c>
      <c r="BM439">
        <f t="shared" si="459"/>
        <v>10.704304324462509</v>
      </c>
      <c r="BN439">
        <f t="shared" si="460"/>
        <v>10.873029456040474</v>
      </c>
    </row>
    <row r="440" spans="1:66" ht="12.95" customHeight="1">
      <c r="A440" s="303" t="s">
        <v>1313</v>
      </c>
      <c r="B440" s="308" t="s">
        <v>45</v>
      </c>
      <c r="C440" s="309">
        <v>60217.518199999999</v>
      </c>
      <c r="D440" s="295">
        <v>2.0000000000000001E-4</v>
      </c>
      <c r="E440" s="58">
        <f t="shared" si="416"/>
        <v>45513.38368750456</v>
      </c>
      <c r="F440">
        <f t="shared" si="417"/>
        <v>45513.5</v>
      </c>
      <c r="G440">
        <f t="shared" si="418"/>
        <v>-4.20472144978703E-2</v>
      </c>
      <c r="H440" s="116"/>
      <c r="I440" s="117"/>
      <c r="J440" s="117"/>
      <c r="K440" s="117">
        <f t="shared" si="419"/>
        <v>-4.20472144978703E-2</v>
      </c>
      <c r="L440" s="116"/>
      <c r="M440" s="116"/>
      <c r="N440" s="118"/>
      <c r="O440" s="40">
        <f t="shared" ca="1" si="420"/>
        <v>-4.4900912558137038E-2</v>
      </c>
      <c r="P440" s="116"/>
      <c r="Q440" s="293">
        <f t="shared" si="421"/>
        <v>45199.018199999999</v>
      </c>
      <c r="R440" s="8">
        <f t="shared" ca="1" si="422"/>
        <v>8.1435926191701417E-6</v>
      </c>
      <c r="S440" s="116">
        <v>1</v>
      </c>
      <c r="T440" s="167">
        <f t="shared" ca="1" si="423"/>
        <v>8.1435926191701417E-6</v>
      </c>
      <c r="U440" s="116"/>
      <c r="V440" s="116"/>
      <c r="W440" s="25"/>
      <c r="X440" s="252"/>
      <c r="Y440" s="41"/>
      <c r="Z440">
        <f t="shared" si="424"/>
        <v>45513.5</v>
      </c>
      <c r="AA440" s="246">
        <f t="shared" si="425"/>
        <v>-1.9814075962900149E-2</v>
      </c>
      <c r="AB440" s="247">
        <f t="shared" si="426"/>
        <v>-2.2233138534970151E-2</v>
      </c>
      <c r="AC440" s="247">
        <f t="shared" ca="1" si="427"/>
        <v>2.8536980602667378E-3</v>
      </c>
      <c r="AD440" s="248">
        <f t="shared" si="428"/>
        <v>4.9431244911517464E-4</v>
      </c>
      <c r="AH440">
        <f t="shared" si="429"/>
        <v>-5.135227419915284E-3</v>
      </c>
      <c r="AI440">
        <f t="shared" si="430"/>
        <v>1.3689905464917385</v>
      </c>
      <c r="AJ440">
        <f t="shared" si="431"/>
        <v>-0.1797108325063817</v>
      </c>
      <c r="AK440">
        <f t="shared" si="432"/>
        <v>0.32240653932531854</v>
      </c>
      <c r="AL440">
        <f t="shared" si="433"/>
        <v>0.71812320893542858</v>
      </c>
      <c r="AM440">
        <f t="shared" si="434"/>
        <v>0.37533188303652576</v>
      </c>
      <c r="AN440">
        <f t="shared" si="435"/>
        <v>6.7154987400200179</v>
      </c>
      <c r="AO440">
        <f t="shared" si="436"/>
        <v>6.7145447802037834</v>
      </c>
      <c r="AP440">
        <f t="shared" si="437"/>
        <v>6.7124026590396877</v>
      </c>
      <c r="AQ440">
        <f t="shared" si="438"/>
        <v>6.7076001371627658</v>
      </c>
      <c r="AR440">
        <f t="shared" si="439"/>
        <v>6.6968706669322646</v>
      </c>
      <c r="AS440">
        <f t="shared" si="440"/>
        <v>6.6730785319215169</v>
      </c>
      <c r="AT440">
        <f t="shared" si="441"/>
        <v>6.6211146723579333</v>
      </c>
      <c r="AU440">
        <f t="shared" si="442"/>
        <v>6.5106267357115222</v>
      </c>
      <c r="AV440" s="246">
        <f t="shared" si="443"/>
        <v>-2.0124703900194021E-2</v>
      </c>
      <c r="AW440" s="247">
        <f t="shared" si="444"/>
        <v>-2.1922510597676279E-2</v>
      </c>
      <c r="AX440" s="248">
        <f t="shared" si="445"/>
        <v>4.8059647090522878E-4</v>
      </c>
      <c r="AY440" s="247">
        <f t="shared" si="446"/>
        <v>-3.6601359140661142E-2</v>
      </c>
      <c r="BA440">
        <f t="shared" si="447"/>
        <v>-3.1062793729387246E-4</v>
      </c>
      <c r="BB440">
        <f t="shared" si="448"/>
        <v>0.93013035964854329</v>
      </c>
      <c r="BC440">
        <f t="shared" si="449"/>
        <v>-0.29034941751053089</v>
      </c>
      <c r="BD440">
        <f t="shared" si="450"/>
        <v>-0.15497817058269239</v>
      </c>
      <c r="BE440">
        <f t="shared" si="451"/>
        <v>-1.9943447272846593</v>
      </c>
      <c r="BF440">
        <f t="shared" si="452"/>
        <v>-1.5477640460562045</v>
      </c>
      <c r="BG440">
        <f t="shared" si="453"/>
        <v>10.733482788901004</v>
      </c>
      <c r="BH440">
        <f t="shared" si="454"/>
        <v>10.733482789772751</v>
      </c>
      <c r="BI440">
        <f t="shared" si="455"/>
        <v>10.73348276998156</v>
      </c>
      <c r="BJ440">
        <f t="shared" si="456"/>
        <v>10.733483219299696</v>
      </c>
      <c r="BK440">
        <f t="shared" si="457"/>
        <v>10.733473018644714</v>
      </c>
      <c r="BL440">
        <f t="shared" si="458"/>
        <v>10.733704694875879</v>
      </c>
      <c r="BM440">
        <f t="shared" si="459"/>
        <v>10.728491293740673</v>
      </c>
      <c r="BN440">
        <f t="shared" si="460"/>
        <v>10.897677319747585</v>
      </c>
    </row>
    <row r="441" spans="1:66" ht="12.95" customHeight="1">
      <c r="A441" s="303" t="s">
        <v>1313</v>
      </c>
      <c r="B441" s="308" t="s">
        <v>49</v>
      </c>
      <c r="C441" s="309">
        <v>60223.4827</v>
      </c>
      <c r="D441" s="295">
        <v>2.0000000000000001E-4</v>
      </c>
      <c r="E441" s="58">
        <f t="shared" si="416"/>
        <v>45529.882898863281</v>
      </c>
      <c r="F441">
        <f t="shared" si="417"/>
        <v>45530</v>
      </c>
      <c r="G441">
        <f t="shared" si="418"/>
        <v>-4.2332309996709228E-2</v>
      </c>
      <c r="H441" s="116"/>
      <c r="I441" s="117"/>
      <c r="J441" s="117"/>
      <c r="K441" s="117">
        <f t="shared" si="419"/>
        <v>-4.2332309996709228E-2</v>
      </c>
      <c r="L441" s="116"/>
      <c r="M441" s="116"/>
      <c r="N441" s="118"/>
      <c r="O441" s="40">
        <f t="shared" ca="1" si="420"/>
        <v>-4.495449240990658E-2</v>
      </c>
      <c r="P441" s="116"/>
      <c r="Q441" s="293">
        <f t="shared" si="421"/>
        <v>45204.9827</v>
      </c>
      <c r="R441" s="8">
        <f t="shared" ca="1" si="422"/>
        <v>6.8758406080814882E-6</v>
      </c>
      <c r="S441" s="116">
        <v>1</v>
      </c>
      <c r="T441" s="167">
        <f t="shared" ca="1" si="423"/>
        <v>6.8758406080814882E-6</v>
      </c>
      <c r="U441" s="116"/>
      <c r="V441" s="116"/>
      <c r="W441" s="25"/>
      <c r="X441" s="252"/>
      <c r="Y441" s="41"/>
      <c r="Z441">
        <f t="shared" si="424"/>
        <v>45530</v>
      </c>
      <c r="AA441" s="246">
        <f t="shared" si="425"/>
        <v>-1.9773459962761763E-2</v>
      </c>
      <c r="AB441" s="247">
        <f t="shared" si="426"/>
        <v>-2.2558850033947465E-2</v>
      </c>
      <c r="AC441" s="247">
        <f t="shared" ca="1" si="427"/>
        <v>2.622182413197352E-3</v>
      </c>
      <c r="AD441" s="248">
        <f t="shared" si="428"/>
        <v>5.0890171485413148E-4</v>
      </c>
      <c r="AH441">
        <f t="shared" si="429"/>
        <v>-5.0893495397052214E-3</v>
      </c>
      <c r="AI441">
        <f t="shared" si="430"/>
        <v>1.3663211514094786</v>
      </c>
      <c r="AJ441">
        <f t="shared" si="431"/>
        <v>-0.17159816183316512</v>
      </c>
      <c r="AK441">
        <f t="shared" si="432"/>
        <v>0.32543634405215693</v>
      </c>
      <c r="AL441">
        <f t="shared" si="433"/>
        <v>0.72636403412288031</v>
      </c>
      <c r="AM441">
        <f t="shared" si="434"/>
        <v>0.38004006267566626</v>
      </c>
      <c r="AN441">
        <f t="shared" si="435"/>
        <v>6.7207513066935611</v>
      </c>
      <c r="AO441">
        <f t="shared" si="436"/>
        <v>6.7197969782741866</v>
      </c>
      <c r="AP441">
        <f t="shared" si="437"/>
        <v>6.7176488244663553</v>
      </c>
      <c r="AQ441">
        <f t="shared" si="438"/>
        <v>6.7128212213772551</v>
      </c>
      <c r="AR441">
        <f t="shared" si="439"/>
        <v>6.7020106243545161</v>
      </c>
      <c r="AS441">
        <f t="shared" si="440"/>
        <v>6.6779869943439163</v>
      </c>
      <c r="AT441">
        <f t="shared" si="441"/>
        <v>6.6254245626561543</v>
      </c>
      <c r="AU441">
        <f t="shared" si="442"/>
        <v>6.5135443061579883</v>
      </c>
      <c r="AV441" s="246">
        <f t="shared" si="443"/>
        <v>-2.0071617926032088E-2</v>
      </c>
      <c r="AW441" s="247">
        <f t="shared" si="444"/>
        <v>-2.226069207067714E-2</v>
      </c>
      <c r="AX441" s="248">
        <f t="shared" si="445"/>
        <v>4.9553841146550805E-4</v>
      </c>
      <c r="AY441" s="247">
        <f t="shared" si="446"/>
        <v>-3.6944802493733685E-2</v>
      </c>
      <c r="BA441">
        <f t="shared" si="447"/>
        <v>-2.9815796327032382E-4</v>
      </c>
      <c r="BB441">
        <f t="shared" si="448"/>
        <v>0.93092889400403978</v>
      </c>
      <c r="BC441">
        <f t="shared" si="449"/>
        <v>-0.28542069423745975</v>
      </c>
      <c r="BD441">
        <f t="shared" si="450"/>
        <v>-0.15533570843980091</v>
      </c>
      <c r="BE441">
        <f t="shared" si="451"/>
        <v>-1.9891981151163278</v>
      </c>
      <c r="BF441">
        <f t="shared" si="452"/>
        <v>-1.5390608405317849</v>
      </c>
      <c r="BG441">
        <f t="shared" si="453"/>
        <v>10.738933125358054</v>
      </c>
      <c r="BH441">
        <f t="shared" si="454"/>
        <v>10.738933126121022</v>
      </c>
      <c r="BI441">
        <f t="shared" si="455"/>
        <v>10.738933108439918</v>
      </c>
      <c r="BJ441">
        <f t="shared" si="456"/>
        <v>10.73893351818376</v>
      </c>
      <c r="BK441">
        <f t="shared" si="457"/>
        <v>10.738924022899933</v>
      </c>
      <c r="BL441">
        <f t="shared" si="458"/>
        <v>10.739144152168413</v>
      </c>
      <c r="BM441">
        <f t="shared" si="459"/>
        <v>10.734087488830047</v>
      </c>
      <c r="BN441">
        <f t="shared" si="460"/>
        <v>10.90336528829538</v>
      </c>
    </row>
    <row r="442" spans="1:66" ht="12.95" customHeight="1">
      <c r="A442" s="303" t="s">
        <v>1313</v>
      </c>
      <c r="B442" s="308" t="s">
        <v>45</v>
      </c>
      <c r="C442" s="309">
        <v>60264.513599999998</v>
      </c>
      <c r="D442" s="295">
        <v>2.0000000000000001E-4</v>
      </c>
      <c r="E442" s="58">
        <f t="shared" si="416"/>
        <v>45643.384029106972</v>
      </c>
      <c r="F442">
        <f t="shared" si="417"/>
        <v>45643.5</v>
      </c>
      <c r="G442">
        <f t="shared" si="418"/>
        <v>-4.192372450052062E-2</v>
      </c>
      <c r="H442" s="116"/>
      <c r="I442" s="117"/>
      <c r="J442" s="117"/>
      <c r="K442" s="117">
        <f t="shared" si="419"/>
        <v>-4.192372450052062E-2</v>
      </c>
      <c r="L442" s="116"/>
      <c r="M442" s="116"/>
      <c r="N442" s="118"/>
      <c r="O442" s="40">
        <f t="shared" ca="1" si="420"/>
        <v>-4.5323056844806156E-2</v>
      </c>
      <c r="P442" s="116"/>
      <c r="Q442" s="293">
        <f t="shared" si="421"/>
        <v>45246.013599999998</v>
      </c>
      <c r="R442" s="8">
        <f t="shared" ca="1" si="422"/>
        <v>1.1555460386905794E-5</v>
      </c>
      <c r="S442" s="116">
        <v>1</v>
      </c>
      <c r="T442" s="167">
        <f t="shared" ca="1" si="423"/>
        <v>1.1555460386905794E-5</v>
      </c>
      <c r="U442" s="116"/>
      <c r="V442" s="116"/>
      <c r="W442" s="25"/>
      <c r="X442" s="252"/>
      <c r="Y442" s="41"/>
      <c r="Z442">
        <f t="shared" si="424"/>
        <v>45643.5</v>
      </c>
      <c r="AA442" s="246">
        <f t="shared" si="425"/>
        <v>-1.9492739422838891E-2</v>
      </c>
      <c r="AB442" s="247">
        <f t="shared" si="426"/>
        <v>-2.243098507768173E-2</v>
      </c>
      <c r="AC442" s="247">
        <f t="shared" ca="1" si="427"/>
        <v>3.3993323442855355E-3</v>
      </c>
      <c r="AD442" s="248">
        <f t="shared" si="428"/>
        <v>5.0314909155518047E-4</v>
      </c>
      <c r="AH442">
        <f t="shared" si="429"/>
        <v>-4.7724792838956445E-3</v>
      </c>
      <c r="AI442">
        <f t="shared" si="430"/>
        <v>1.3475945759917372</v>
      </c>
      <c r="AJ442">
        <f t="shared" si="431"/>
        <v>-0.11636858949922901</v>
      </c>
      <c r="AK442">
        <f t="shared" si="432"/>
        <v>0.3453664875767834</v>
      </c>
      <c r="AL442">
        <f t="shared" si="433"/>
        <v>0.78218285902616591</v>
      </c>
      <c r="AM442">
        <f t="shared" si="434"/>
        <v>0.41233133245622938</v>
      </c>
      <c r="AN442">
        <f t="shared" si="435"/>
        <v>6.756607961637811</v>
      </c>
      <c r="AO442">
        <f t="shared" si="436"/>
        <v>6.7556590667203569</v>
      </c>
      <c r="AP442">
        <f t="shared" si="437"/>
        <v>6.7534854948017493</v>
      </c>
      <c r="AQ442">
        <f t="shared" si="438"/>
        <v>6.7485156468287046</v>
      </c>
      <c r="AR442">
        <f t="shared" si="439"/>
        <v>6.737198283291848</v>
      </c>
      <c r="AS442">
        <f t="shared" si="440"/>
        <v>6.7116544684223625</v>
      </c>
      <c r="AT442">
        <f t="shared" si="441"/>
        <v>6.6550449484403345</v>
      </c>
      <c r="AU442">
        <f t="shared" si="442"/>
        <v>6.53361365438065</v>
      </c>
      <c r="AV442" s="246">
        <f t="shared" si="443"/>
        <v>-1.9704604595814856E-2</v>
      </c>
      <c r="AW442" s="247">
        <f t="shared" si="444"/>
        <v>-2.2219119904705764E-2</v>
      </c>
      <c r="AX442" s="248">
        <f t="shared" si="445"/>
        <v>4.9368928933969192E-4</v>
      </c>
      <c r="AY442" s="247">
        <f t="shared" si="446"/>
        <v>-3.6939380043649009E-2</v>
      </c>
      <c r="BA442">
        <f t="shared" si="447"/>
        <v>-2.1186517297596628E-4</v>
      </c>
      <c r="BB442">
        <f t="shared" si="448"/>
        <v>0.93650848945351728</v>
      </c>
      <c r="BC442">
        <f t="shared" si="449"/>
        <v>-0.25108467090329351</v>
      </c>
      <c r="BD442">
        <f t="shared" si="450"/>
        <v>-0.15769853546728288</v>
      </c>
      <c r="BE442">
        <f t="shared" si="451"/>
        <v>-1.9535534226561009</v>
      </c>
      <c r="BF442">
        <f t="shared" si="452"/>
        <v>-1.4806193973495989</v>
      </c>
      <c r="BG442">
        <f t="shared" si="453"/>
        <v>10.776552827545606</v>
      </c>
      <c r="BH442">
        <f t="shared" si="454"/>
        <v>10.77655282782032</v>
      </c>
      <c r="BI442">
        <f t="shared" si="455"/>
        <v>10.776552820382875</v>
      </c>
      <c r="BJ442">
        <f t="shared" si="456"/>
        <v>10.776553021739593</v>
      </c>
      <c r="BK442">
        <f t="shared" si="457"/>
        <v>10.776547570398256</v>
      </c>
      <c r="BL442">
        <f t="shared" si="458"/>
        <v>10.776695202007243</v>
      </c>
      <c r="BM442">
        <f t="shared" si="459"/>
        <v>10.772731071600845</v>
      </c>
      <c r="BN442">
        <f t="shared" si="460"/>
        <v>10.942491617396875</v>
      </c>
    </row>
    <row r="443" spans="1:66" ht="12.95" customHeight="1">
      <c r="C443" s="7"/>
      <c r="D443" s="7"/>
    </row>
    <row r="444" spans="1:66" ht="12.95" customHeight="1">
      <c r="C444" s="7"/>
      <c r="D444" s="7"/>
    </row>
    <row r="445" spans="1:66" ht="12.95" customHeight="1">
      <c r="C445" s="7"/>
      <c r="D445" s="7"/>
    </row>
    <row r="446" spans="1:66" ht="12.95" customHeight="1">
      <c r="C446" s="7"/>
      <c r="D446" s="7"/>
    </row>
    <row r="447" spans="1:66" ht="12.95" customHeight="1">
      <c r="C447" s="7"/>
      <c r="D447" s="7"/>
    </row>
    <row r="448" spans="1:66" ht="12.95" customHeight="1">
      <c r="C448" s="7"/>
      <c r="D448" s="7"/>
    </row>
    <row r="449" spans="3:4" ht="12.95" customHeight="1">
      <c r="C449" s="7"/>
      <c r="D449" s="7"/>
    </row>
    <row r="450" spans="3:4" ht="12.95" customHeight="1">
      <c r="C450" s="7"/>
      <c r="D450" s="7"/>
    </row>
    <row r="451" spans="3:4" ht="12.95" customHeight="1">
      <c r="C451" s="7"/>
      <c r="D451" s="7"/>
    </row>
    <row r="452" spans="3:4" ht="12.95" customHeight="1">
      <c r="C452" s="7"/>
      <c r="D452" s="7"/>
    </row>
    <row r="453" spans="3:4" ht="12.95" customHeight="1">
      <c r="C453" s="7"/>
      <c r="D453" s="7"/>
    </row>
    <row r="454" spans="3:4" ht="12.95" customHeight="1">
      <c r="C454" s="7"/>
      <c r="D454" s="7"/>
    </row>
    <row r="455" spans="3:4" ht="12.95" customHeight="1">
      <c r="C455" s="7"/>
      <c r="D455" s="7"/>
    </row>
    <row r="456" spans="3:4" ht="12.95" customHeight="1">
      <c r="C456" s="7"/>
      <c r="D456" s="7"/>
    </row>
    <row r="457" spans="3:4" ht="12.95" customHeight="1">
      <c r="C457" s="7"/>
      <c r="D457" s="7"/>
    </row>
    <row r="458" spans="3:4" ht="12.95" customHeight="1">
      <c r="C458" s="7"/>
      <c r="D458" s="7"/>
    </row>
    <row r="459" spans="3:4" ht="12.95" customHeight="1">
      <c r="C459" s="7"/>
      <c r="D459" s="7"/>
    </row>
    <row r="460" spans="3:4" ht="12.95" customHeight="1">
      <c r="C460" s="7"/>
      <c r="D460" s="7"/>
    </row>
    <row r="461" spans="3:4" ht="12.95" customHeight="1">
      <c r="C461" s="7"/>
      <c r="D461" s="7"/>
    </row>
    <row r="462" spans="3:4" ht="12.95" customHeight="1">
      <c r="C462" s="7"/>
      <c r="D462" s="7"/>
    </row>
    <row r="463" spans="3:4" ht="12.95" customHeight="1">
      <c r="C463" s="7"/>
      <c r="D463" s="7"/>
    </row>
    <row r="464" spans="3:4" ht="12.95" customHeight="1">
      <c r="C464" s="7"/>
      <c r="D464" s="7"/>
    </row>
    <row r="465" spans="3:4" ht="12.95" customHeight="1">
      <c r="C465" s="7"/>
      <c r="D465" s="7"/>
    </row>
    <row r="466" spans="3:4" ht="12.95" customHeight="1">
      <c r="C466" s="7"/>
      <c r="D466" s="7"/>
    </row>
    <row r="467" spans="3:4" ht="12.95" customHeight="1">
      <c r="C467" s="7"/>
      <c r="D467" s="7"/>
    </row>
    <row r="468" spans="3:4" ht="12.95" customHeight="1">
      <c r="C468" s="7"/>
      <c r="D468" s="7"/>
    </row>
    <row r="469" spans="3:4" ht="12.95" customHeight="1">
      <c r="C469" s="7"/>
      <c r="D469" s="7"/>
    </row>
    <row r="470" spans="3:4" ht="12.95" customHeight="1">
      <c r="C470" s="7"/>
      <c r="D470" s="7"/>
    </row>
    <row r="471" spans="3:4" ht="12.95" customHeight="1">
      <c r="C471" s="7"/>
      <c r="D471" s="7"/>
    </row>
    <row r="472" spans="3:4" ht="12.95" customHeight="1">
      <c r="C472" s="7"/>
      <c r="D472" s="7"/>
    </row>
    <row r="473" spans="3:4" ht="12.95" customHeight="1">
      <c r="C473" s="7"/>
      <c r="D473" s="7"/>
    </row>
    <row r="474" spans="3:4" ht="12.95" customHeight="1">
      <c r="C474" s="7"/>
      <c r="D474" s="7"/>
    </row>
    <row r="475" spans="3:4" ht="12.95" customHeight="1">
      <c r="C475" s="7"/>
      <c r="D475" s="7"/>
    </row>
    <row r="476" spans="3:4" ht="12.95" customHeight="1">
      <c r="C476" s="7"/>
      <c r="D476" s="7"/>
    </row>
    <row r="477" spans="3:4" ht="12.95" customHeight="1">
      <c r="C477" s="7"/>
      <c r="D477" s="7"/>
    </row>
    <row r="478" spans="3:4" ht="12.95" customHeight="1">
      <c r="C478" s="7"/>
      <c r="D478" s="7"/>
    </row>
    <row r="479" spans="3:4" ht="12.95" customHeight="1">
      <c r="C479" s="7"/>
      <c r="D479" s="7"/>
    </row>
    <row r="480" spans="3:4" ht="12.95" customHeight="1">
      <c r="C480" s="7"/>
      <c r="D480" s="7"/>
    </row>
    <row r="481" spans="3:4" ht="12.95" customHeight="1">
      <c r="C481" s="7"/>
      <c r="D481" s="7"/>
    </row>
    <row r="482" spans="3:4" ht="12.95" customHeight="1">
      <c r="C482" s="7"/>
      <c r="D482" s="7"/>
    </row>
    <row r="483" spans="3:4" ht="12.95" customHeight="1">
      <c r="C483" s="7"/>
      <c r="D483" s="7"/>
    </row>
    <row r="484" spans="3:4" ht="12.95" customHeight="1">
      <c r="C484" s="7"/>
      <c r="D484" s="7"/>
    </row>
    <row r="485" spans="3:4" ht="12.95" customHeight="1">
      <c r="C485" s="7"/>
      <c r="D485" s="7"/>
    </row>
    <row r="486" spans="3:4" ht="12.95" customHeight="1">
      <c r="C486" s="7"/>
      <c r="D486" s="7"/>
    </row>
    <row r="487" spans="3:4" ht="12.95" customHeight="1">
      <c r="C487" s="7"/>
      <c r="D487" s="7"/>
    </row>
    <row r="488" spans="3:4" ht="12.95" customHeight="1">
      <c r="C488" s="7"/>
      <c r="D488" s="7"/>
    </row>
    <row r="489" spans="3:4" ht="12.95" customHeight="1">
      <c r="C489" s="7"/>
      <c r="D489" s="7"/>
    </row>
    <row r="490" spans="3:4" ht="12.95" customHeight="1">
      <c r="C490" s="7"/>
      <c r="D490" s="7"/>
    </row>
    <row r="491" spans="3:4" ht="12.95" customHeight="1">
      <c r="C491" s="7"/>
      <c r="D491" s="7"/>
    </row>
    <row r="492" spans="3:4" ht="12.95" customHeight="1">
      <c r="C492" s="7"/>
      <c r="D492" s="7"/>
    </row>
    <row r="493" spans="3:4" ht="12.95" customHeight="1">
      <c r="C493" s="7"/>
      <c r="D493" s="7"/>
    </row>
    <row r="494" spans="3:4" ht="12.95" customHeight="1">
      <c r="C494" s="7"/>
      <c r="D494" s="7"/>
    </row>
    <row r="495" spans="3:4" ht="12.95" customHeight="1">
      <c r="C495" s="7"/>
      <c r="D495" s="7"/>
    </row>
    <row r="496" spans="3:4" ht="12.95" customHeight="1">
      <c r="C496" s="7"/>
      <c r="D496" s="7"/>
    </row>
    <row r="497" spans="3:4" ht="12.95" customHeight="1">
      <c r="C497" s="7"/>
      <c r="D497" s="7"/>
    </row>
    <row r="498" spans="3:4" ht="12.95" customHeight="1">
      <c r="C498" s="7"/>
      <c r="D498" s="7"/>
    </row>
    <row r="499" spans="3:4" ht="12.95" customHeight="1">
      <c r="C499" s="7"/>
      <c r="D499" s="7"/>
    </row>
    <row r="500" spans="3:4" ht="12.95" customHeight="1">
      <c r="C500" s="7"/>
      <c r="D500" s="7"/>
    </row>
    <row r="501" spans="3:4" ht="12.95" customHeight="1">
      <c r="C501" s="7"/>
      <c r="D501" s="7"/>
    </row>
    <row r="502" spans="3:4" ht="12.95" customHeight="1">
      <c r="C502" s="7"/>
      <c r="D502" s="7"/>
    </row>
    <row r="503" spans="3:4" ht="12.95" customHeight="1">
      <c r="C503" s="7"/>
      <c r="D503" s="7"/>
    </row>
    <row r="504" spans="3:4" ht="12.95" customHeight="1">
      <c r="C504" s="7"/>
      <c r="D504" s="7"/>
    </row>
    <row r="505" spans="3:4" ht="12.95" customHeight="1">
      <c r="C505" s="7"/>
      <c r="D505" s="7"/>
    </row>
    <row r="506" spans="3:4" ht="12.95" customHeight="1">
      <c r="C506" s="7"/>
      <c r="D506" s="7"/>
    </row>
    <row r="507" spans="3:4" ht="12.95" customHeight="1">
      <c r="C507" s="7"/>
      <c r="D507" s="7"/>
    </row>
    <row r="508" spans="3:4" ht="12.95" customHeight="1">
      <c r="C508" s="7"/>
      <c r="D508" s="7"/>
    </row>
    <row r="509" spans="3:4" ht="12.95" customHeight="1">
      <c r="C509" s="7"/>
      <c r="D509" s="7"/>
    </row>
    <row r="510" spans="3:4" ht="12.95" customHeight="1">
      <c r="C510" s="7"/>
      <c r="D510" s="7"/>
    </row>
    <row r="511" spans="3:4" ht="12.95" customHeight="1">
      <c r="C511" s="7"/>
      <c r="D511" s="7"/>
    </row>
    <row r="512" spans="3:4" ht="12.95" customHeight="1">
      <c r="C512" s="7"/>
      <c r="D512" s="7"/>
    </row>
    <row r="513" spans="3:4" ht="12.95" customHeight="1">
      <c r="C513" s="7"/>
      <c r="D513" s="7"/>
    </row>
    <row r="514" spans="3:4" ht="12.95" customHeight="1">
      <c r="C514" s="7"/>
      <c r="D514" s="7"/>
    </row>
    <row r="515" spans="3:4" ht="12.95" customHeight="1">
      <c r="C515" s="7"/>
      <c r="D515" s="7"/>
    </row>
    <row r="516" spans="3:4" ht="12.95" customHeight="1">
      <c r="C516" s="7"/>
      <c r="D516" s="7"/>
    </row>
    <row r="517" spans="3:4" ht="12.95" customHeight="1">
      <c r="C517" s="7"/>
      <c r="D517" s="7"/>
    </row>
    <row r="518" spans="3:4" ht="12.95" customHeight="1">
      <c r="C518" s="7"/>
      <c r="D518" s="7"/>
    </row>
    <row r="519" spans="3:4" ht="12.95" customHeight="1">
      <c r="C519" s="7"/>
      <c r="D519" s="7"/>
    </row>
    <row r="520" spans="3:4" ht="12.95" customHeight="1">
      <c r="C520" s="7"/>
      <c r="D520" s="7"/>
    </row>
    <row r="521" spans="3:4" ht="12.95" customHeight="1">
      <c r="C521" s="7"/>
      <c r="D521" s="7"/>
    </row>
    <row r="522" spans="3:4" ht="12.95" customHeight="1">
      <c r="C522" s="7"/>
      <c r="D522" s="7"/>
    </row>
    <row r="523" spans="3:4" ht="12.95" customHeight="1">
      <c r="C523" s="7"/>
      <c r="D523" s="7"/>
    </row>
    <row r="524" spans="3:4" ht="12.95" customHeight="1">
      <c r="C524" s="7"/>
      <c r="D524" s="7"/>
    </row>
    <row r="525" spans="3:4" ht="12.95" customHeight="1">
      <c r="C525" s="7"/>
      <c r="D525" s="7"/>
    </row>
    <row r="526" spans="3:4" ht="12.95" customHeight="1">
      <c r="C526" s="7"/>
      <c r="D526" s="7"/>
    </row>
    <row r="527" spans="3:4" ht="12.95" customHeight="1">
      <c r="C527" s="7"/>
      <c r="D527" s="7"/>
    </row>
    <row r="528" spans="3:4" ht="12.95" customHeight="1">
      <c r="C528" s="7"/>
      <c r="D528" s="7"/>
    </row>
    <row r="529" spans="3:4" ht="12.95" customHeight="1">
      <c r="C529" s="7"/>
      <c r="D529" s="7"/>
    </row>
    <row r="530" spans="3:4" ht="12.95" customHeight="1">
      <c r="C530" s="7"/>
      <c r="D530" s="7"/>
    </row>
    <row r="531" spans="3:4" ht="12.95" customHeight="1">
      <c r="C531" s="7"/>
      <c r="D531" s="7"/>
    </row>
    <row r="532" spans="3:4" ht="12.95" customHeight="1">
      <c r="C532" s="7"/>
      <c r="D532" s="7"/>
    </row>
    <row r="533" spans="3:4" ht="12.95" customHeight="1">
      <c r="C533" s="7"/>
      <c r="D533" s="7"/>
    </row>
    <row r="534" spans="3:4" ht="12.95" customHeight="1">
      <c r="C534" s="7"/>
      <c r="D534" s="7"/>
    </row>
    <row r="535" spans="3:4" ht="12.95" customHeight="1">
      <c r="C535" s="7"/>
      <c r="D535" s="7"/>
    </row>
    <row r="536" spans="3:4" ht="12.95" customHeight="1">
      <c r="C536" s="7"/>
      <c r="D536" s="7"/>
    </row>
    <row r="537" spans="3:4" ht="12.95" customHeight="1">
      <c r="C537" s="7"/>
      <c r="D537" s="7"/>
    </row>
    <row r="538" spans="3:4" ht="12.95" customHeight="1">
      <c r="C538" s="7"/>
      <c r="D538" s="7"/>
    </row>
    <row r="539" spans="3:4" ht="12.95" customHeight="1">
      <c r="C539" s="7"/>
      <c r="D539" s="7"/>
    </row>
    <row r="540" spans="3:4" ht="12.95" customHeight="1">
      <c r="C540" s="7"/>
      <c r="D540" s="7"/>
    </row>
    <row r="541" spans="3:4" ht="12.95" customHeight="1">
      <c r="C541" s="7"/>
      <c r="D541" s="7"/>
    </row>
    <row r="542" spans="3:4" ht="12.95" customHeight="1">
      <c r="C542" s="7"/>
      <c r="D542" s="7"/>
    </row>
    <row r="543" spans="3:4" ht="12.95" customHeight="1">
      <c r="C543" s="7"/>
      <c r="D543" s="7"/>
    </row>
    <row r="544" spans="3:4" ht="12.95" customHeight="1">
      <c r="C544" s="7"/>
      <c r="D544" s="7"/>
    </row>
    <row r="545" spans="3:4" ht="12.95" customHeight="1">
      <c r="C545" s="7"/>
      <c r="D545" s="7"/>
    </row>
    <row r="546" spans="3:4" ht="12.95" customHeight="1">
      <c r="C546" s="7"/>
      <c r="D546" s="7"/>
    </row>
    <row r="547" spans="3:4" ht="12.95" customHeight="1">
      <c r="C547" s="7"/>
      <c r="D547" s="7"/>
    </row>
    <row r="548" spans="3:4" ht="12.95" customHeight="1">
      <c r="C548" s="7"/>
      <c r="D548" s="7"/>
    </row>
    <row r="549" spans="3:4" ht="12.95" customHeight="1">
      <c r="C549" s="7"/>
      <c r="D549" s="7"/>
    </row>
    <row r="550" spans="3:4" ht="12.95" customHeight="1">
      <c r="C550" s="7"/>
      <c r="D550" s="7"/>
    </row>
    <row r="551" spans="3:4" ht="12.95" customHeight="1">
      <c r="C551" s="7"/>
      <c r="D551" s="7"/>
    </row>
    <row r="552" spans="3:4" ht="12.95" customHeight="1">
      <c r="C552" s="7"/>
      <c r="D552" s="7"/>
    </row>
    <row r="553" spans="3:4" ht="12.95" customHeight="1">
      <c r="C553" s="7"/>
      <c r="D553" s="7"/>
    </row>
    <row r="554" spans="3:4" ht="12.95" customHeight="1">
      <c r="C554" s="7"/>
      <c r="D554" s="7"/>
    </row>
    <row r="555" spans="3:4" ht="12.95" customHeight="1">
      <c r="C555" s="7"/>
      <c r="D555" s="7"/>
    </row>
    <row r="556" spans="3:4" ht="12.95" customHeight="1">
      <c r="C556" s="7"/>
      <c r="D556" s="7"/>
    </row>
    <row r="557" spans="3:4" ht="12.95" customHeight="1">
      <c r="C557" s="7"/>
      <c r="D557" s="7"/>
    </row>
    <row r="558" spans="3:4" ht="12.95" customHeight="1">
      <c r="C558" s="7"/>
      <c r="D558" s="7"/>
    </row>
    <row r="559" spans="3:4" ht="12.95" customHeight="1">
      <c r="C559" s="7"/>
      <c r="D559" s="7"/>
    </row>
    <row r="560" spans="3:4" ht="12.95" customHeight="1">
      <c r="C560" s="7"/>
      <c r="D560" s="7"/>
    </row>
    <row r="561" spans="3:4" ht="12.95" customHeight="1">
      <c r="C561" s="7"/>
      <c r="D561" s="7"/>
    </row>
    <row r="562" spans="3:4" ht="12.95" customHeight="1">
      <c r="C562" s="7"/>
      <c r="D562" s="7"/>
    </row>
    <row r="563" spans="3:4" ht="12.95" customHeight="1">
      <c r="C563" s="7"/>
      <c r="D563" s="7"/>
    </row>
    <row r="564" spans="3:4" ht="12.95" customHeight="1">
      <c r="C564" s="7"/>
      <c r="D564" s="7"/>
    </row>
    <row r="565" spans="3:4" ht="12.95" customHeight="1">
      <c r="C565" s="7"/>
      <c r="D565" s="7"/>
    </row>
    <row r="566" spans="3:4" ht="12.95" customHeight="1">
      <c r="C566" s="7"/>
      <c r="D566" s="7"/>
    </row>
    <row r="567" spans="3:4" ht="12.95" customHeight="1">
      <c r="C567" s="7"/>
      <c r="D567" s="7"/>
    </row>
    <row r="568" spans="3:4" ht="12.95" customHeight="1">
      <c r="C568" s="7"/>
      <c r="D568" s="7"/>
    </row>
    <row r="569" spans="3:4" ht="12.95" customHeight="1">
      <c r="C569" s="7"/>
      <c r="D569" s="7"/>
    </row>
    <row r="570" spans="3:4" ht="12.95" customHeight="1">
      <c r="C570" s="7"/>
      <c r="D570" s="7"/>
    </row>
    <row r="571" spans="3:4" ht="12.95" customHeight="1">
      <c r="C571" s="7"/>
      <c r="D571" s="7"/>
    </row>
    <row r="572" spans="3:4" ht="12.95" customHeight="1">
      <c r="C572" s="7"/>
      <c r="D572" s="7"/>
    </row>
    <row r="573" spans="3:4" ht="12.95" customHeight="1">
      <c r="C573" s="7"/>
      <c r="D573" s="7"/>
    </row>
    <row r="574" spans="3:4" ht="12.95" customHeight="1">
      <c r="C574" s="7"/>
      <c r="D574" s="7"/>
    </row>
    <row r="575" spans="3:4" ht="12.95" customHeight="1">
      <c r="C575" s="7"/>
      <c r="D575" s="7"/>
    </row>
    <row r="576" spans="3:4" ht="12.95" customHeight="1">
      <c r="C576" s="7"/>
      <c r="D576" s="7"/>
    </row>
    <row r="577" spans="3:4" ht="12.95" customHeight="1">
      <c r="C577" s="7"/>
      <c r="D577" s="7"/>
    </row>
    <row r="578" spans="3:4" ht="12.95" customHeight="1">
      <c r="C578" s="7"/>
      <c r="D578" s="7"/>
    </row>
    <row r="579" spans="3:4" ht="12.95" customHeight="1">
      <c r="C579" s="7"/>
      <c r="D579" s="7"/>
    </row>
    <row r="580" spans="3:4" ht="12.95" customHeight="1">
      <c r="C580" s="7"/>
      <c r="D580" s="7"/>
    </row>
    <row r="581" spans="3:4" ht="12.95" customHeight="1">
      <c r="C581" s="7"/>
      <c r="D581" s="7"/>
    </row>
    <row r="582" spans="3:4" ht="12.95" customHeight="1">
      <c r="C582" s="7"/>
      <c r="D582" s="7"/>
    </row>
    <row r="583" spans="3:4" ht="12.95" customHeight="1"/>
    <row r="584" spans="3:4" ht="12.95" customHeight="1"/>
    <row r="585" spans="3:4" ht="12.95" customHeight="1"/>
    <row r="586" spans="3:4" ht="12.95" customHeight="1"/>
    <row r="587" spans="3:4" ht="12.95" customHeight="1"/>
    <row r="588" spans="3:4" ht="12.95" customHeight="1"/>
    <row r="589" spans="3:4" ht="12.95" customHeight="1"/>
    <row r="590" spans="3:4" ht="12.95" customHeight="1"/>
    <row r="591" spans="3:4" ht="12.95" customHeight="1"/>
    <row r="592" spans="3:4" ht="12.95" customHeight="1"/>
    <row r="593" ht="12.95" customHeight="1"/>
    <row r="594" ht="12.95" customHeight="1"/>
    <row r="595" ht="12.95" customHeight="1"/>
    <row r="596" ht="12.95" customHeight="1"/>
    <row r="597" ht="12.95" customHeight="1"/>
    <row r="598" ht="12.95" customHeight="1"/>
    <row r="599" ht="12.95" customHeight="1"/>
    <row r="600" ht="12.95" customHeight="1"/>
    <row r="601" ht="12.95" customHeight="1"/>
    <row r="602" ht="12.95" customHeight="1"/>
    <row r="603" ht="12.95" customHeight="1"/>
    <row r="604" ht="12.95" customHeight="1"/>
    <row r="605" ht="12.95" customHeight="1"/>
    <row r="606" ht="12.95" customHeight="1"/>
    <row r="607" ht="12.95" customHeight="1"/>
    <row r="608" ht="12.95" customHeight="1"/>
    <row r="609" ht="12.95" customHeight="1"/>
    <row r="610" ht="12.95" customHeight="1"/>
  </sheetData>
  <sheetProtection selectLockedCells="1" selectUnlockedCells="1"/>
  <sortState xmlns:xlrd2="http://schemas.microsoft.com/office/spreadsheetml/2017/richdata2" ref="A21:BN434">
    <sortCondition ref="C21:C434"/>
  </sortState>
  <hyperlinks>
    <hyperlink ref="A248" r:id="rId1" xr:uid="{00000000-0004-0000-0200-000000000000}"/>
    <hyperlink ref="A249" r:id="rId2" xr:uid="{00000000-0004-0000-0200-000001000000}"/>
    <hyperlink ref="A256" r:id="rId3" xr:uid="{00000000-0004-0000-0200-000002000000}"/>
    <hyperlink ref="A269" r:id="rId4" xr:uid="{00000000-0004-0000-0200-000003000000}"/>
    <hyperlink ref="A270" r:id="rId5" xr:uid="{00000000-0004-0000-0200-000004000000}"/>
    <hyperlink ref="A271" r:id="rId6" xr:uid="{00000000-0004-0000-0200-000005000000}"/>
    <hyperlink ref="A272" r:id="rId7" xr:uid="{00000000-0004-0000-0200-000006000000}"/>
    <hyperlink ref="A273" r:id="rId8" xr:uid="{00000000-0004-0000-0200-000007000000}"/>
    <hyperlink ref="A275" r:id="rId9" xr:uid="{00000000-0004-0000-0200-000008000000}"/>
    <hyperlink ref="A308" r:id="rId10" xr:uid="{00000000-0004-0000-0200-000009000000}"/>
    <hyperlink ref="A320" r:id="rId11" xr:uid="{00000000-0004-0000-0200-00000A000000}"/>
    <hyperlink ref="A322" r:id="rId12" xr:uid="{00000000-0004-0000-0200-00000B000000}"/>
    <hyperlink ref="A325" r:id="rId13" xr:uid="{00000000-0004-0000-0200-00000C000000}"/>
    <hyperlink ref="A333" r:id="rId14" xr:uid="{00000000-0004-0000-0200-00000D000000}"/>
    <hyperlink ref="A334" r:id="rId15" xr:uid="{00000000-0004-0000-0200-00000E000000}"/>
    <hyperlink ref="A335" r:id="rId16" xr:uid="{00000000-0004-0000-0200-00000F000000}"/>
    <hyperlink ref="A337" r:id="rId17" xr:uid="{00000000-0004-0000-0200-000010000000}"/>
    <hyperlink ref="A340" r:id="rId18" xr:uid="{00000000-0004-0000-0200-000011000000}"/>
    <hyperlink ref="A352" r:id="rId19" xr:uid="{00000000-0004-0000-0200-000012000000}"/>
    <hyperlink ref="A353" r:id="rId20" xr:uid="{00000000-0004-0000-0200-000013000000}"/>
    <hyperlink ref="A361" r:id="rId21" xr:uid="{00000000-0004-0000-0200-000014000000}"/>
  </hyperlinks>
  <pageMargins left="0.75" right="0.75" top="1" bottom="1" header="0.51180555555555551" footer="0.51180555555555551"/>
  <pageSetup firstPageNumber="0" orientation="portrait" horizontalDpi="300" verticalDpi="300"/>
  <headerFooter alignWithMargins="0"/>
  <drawing r:id="rId2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2"/>
  </sheetPr>
  <dimension ref="A1:CX442"/>
  <sheetViews>
    <sheetView workbookViewId="0">
      <pane xSplit="13" ySplit="22" topLeftCell="N422" activePane="bottomRight" state="frozen"/>
      <selection pane="topRight" activeCell="N1" sqref="N1"/>
      <selection pane="bottomLeft" activeCell="A23" sqref="A23"/>
      <selection pane="bottomRight" activeCell="F17" sqref="F17"/>
    </sheetView>
  </sheetViews>
  <sheetFormatPr defaultRowHeight="12.75"/>
  <cols>
    <col min="1" max="1" width="16.5703125" style="8" customWidth="1"/>
    <col min="2" max="2" width="6.28515625" style="205" customWidth="1"/>
    <col min="3" max="3" width="13.28515625" style="8" customWidth="1"/>
    <col min="4" max="4" width="8.42578125" style="8" customWidth="1"/>
    <col min="5" max="5" width="11.42578125" style="8" customWidth="1"/>
    <col min="6" max="6" width="16" style="8" customWidth="1"/>
    <col min="7" max="7" width="9.5703125" style="7" customWidth="1"/>
    <col min="8" max="10" width="9.140625" style="8"/>
    <col min="11" max="12" width="8.42578125" style="8" customWidth="1"/>
    <col min="13" max="14" width="9.42578125" style="8" customWidth="1"/>
    <col min="15" max="15" width="9.140625" style="8"/>
    <col min="16" max="16" width="8.42578125" style="8" customWidth="1"/>
    <col min="17" max="17" width="11.140625" style="205" customWidth="1"/>
    <col min="18" max="23" width="9.140625" style="8"/>
    <col min="24" max="24" width="12.28515625" style="8" customWidth="1"/>
    <col min="25" max="25" width="11.28515625" style="8" customWidth="1"/>
    <col min="26" max="26" width="10.28515625" customWidth="1"/>
    <col min="27" max="27" width="12.140625" customWidth="1"/>
    <col min="28" max="28" width="9.42578125" customWidth="1"/>
    <col min="29" max="29" width="10.42578125" customWidth="1"/>
    <col min="30" max="30" width="9.7109375" customWidth="1"/>
    <col min="31" max="31" width="12" customWidth="1"/>
    <col min="32" max="32" width="10.5703125" customWidth="1"/>
    <col min="33" max="35" width="10.28515625" customWidth="1"/>
    <col min="36" max="36" width="11.28515625" customWidth="1"/>
    <col min="37" max="37" width="13.28515625" customWidth="1"/>
    <col min="38" max="48" width="10.28515625" customWidth="1"/>
    <col min="49" max="49" width="12.42578125" customWidth="1"/>
    <col min="50" max="51" width="10.28515625" customWidth="1"/>
    <col min="52" max="52" width="12.42578125" customWidth="1"/>
    <col min="53" max="53" width="10.28515625" customWidth="1"/>
    <col min="54" max="54" width="9.28515625" customWidth="1"/>
    <col min="55" max="55" width="11.5703125" customWidth="1"/>
    <col min="56" max="56" width="10.42578125" customWidth="1"/>
    <col min="57" max="68" width="10.28515625" customWidth="1"/>
    <col min="69" max="69" width="13.7109375" customWidth="1"/>
    <col min="70" max="73" width="10.28515625" customWidth="1"/>
    <col min="74" max="74" width="11.85546875" customWidth="1"/>
    <col min="75" max="75" width="14.7109375" customWidth="1"/>
    <col min="76" max="90" width="10.28515625" customWidth="1"/>
    <col min="91" max="91" width="11.85546875" customWidth="1"/>
    <col min="92" max="92" width="14.7109375" customWidth="1"/>
    <col min="93" max="102" width="10.28515625" customWidth="1"/>
    <col min="103" max="16384" width="9.140625" style="8"/>
  </cols>
  <sheetData>
    <row r="1" spans="1:102" ht="25.5" customHeight="1">
      <c r="A1" s="5" t="s">
        <v>0</v>
      </c>
      <c r="B1" s="11"/>
      <c r="C1" s="7"/>
      <c r="D1" s="12"/>
      <c r="E1" s="133" t="s">
        <v>265</v>
      </c>
      <c r="F1" s="201"/>
      <c r="X1" s="8" t="s">
        <v>265</v>
      </c>
      <c r="AA1" s="119" t="s">
        <v>194</v>
      </c>
      <c r="AB1" s="120"/>
      <c r="AC1" s="120" t="s">
        <v>195</v>
      </c>
      <c r="AD1" s="120" t="s">
        <v>196</v>
      </c>
      <c r="AE1" s="121"/>
      <c r="AF1" s="25" t="s">
        <v>276</v>
      </c>
      <c r="AG1" s="25" t="s">
        <v>277</v>
      </c>
      <c r="AH1" t="s">
        <v>278</v>
      </c>
      <c r="AI1" s="25"/>
      <c r="AR1">
        <f>86400*3/1496</f>
        <v>173.26203208556149</v>
      </c>
      <c r="AS1">
        <f>1/AR1</f>
        <v>5.771604938271605E-3</v>
      </c>
      <c r="AW1" s="8" t="s">
        <v>265</v>
      </c>
      <c r="AZ1" s="25">
        <v>86400</v>
      </c>
      <c r="BA1" s="119" t="s">
        <v>194</v>
      </c>
      <c r="BB1" s="120"/>
      <c r="BC1" s="120" t="s">
        <v>195</v>
      </c>
      <c r="BD1" s="120" t="s">
        <v>196</v>
      </c>
      <c r="BE1" s="121"/>
      <c r="BQ1" s="123" t="s">
        <v>279</v>
      </c>
      <c r="BR1" s="122" t="s">
        <v>28</v>
      </c>
      <c r="BS1" s="123" t="s">
        <v>198</v>
      </c>
      <c r="BT1" s="124" t="s">
        <v>199</v>
      </c>
      <c r="BU1" s="125" t="s">
        <v>200</v>
      </c>
      <c r="BV1" s="126" t="s">
        <v>201</v>
      </c>
      <c r="BW1" s="125" t="s">
        <v>202</v>
      </c>
      <c r="BX1" s="126" t="s">
        <v>203</v>
      </c>
      <c r="BY1" s="125" t="s">
        <v>204</v>
      </c>
      <c r="BZ1" s="24" t="s">
        <v>205</v>
      </c>
      <c r="CA1" s="24" t="s">
        <v>206</v>
      </c>
      <c r="CB1" s="24" t="s">
        <v>207</v>
      </c>
      <c r="CC1" s="24" t="s">
        <v>208</v>
      </c>
      <c r="CD1" s="24" t="s">
        <v>209</v>
      </c>
      <c r="CE1" s="24" t="s">
        <v>210</v>
      </c>
      <c r="CF1" s="24" t="s">
        <v>211</v>
      </c>
      <c r="CG1" s="126" t="s">
        <v>212</v>
      </c>
      <c r="CI1" s="122" t="s">
        <v>28</v>
      </c>
      <c r="CJ1" s="123" t="s">
        <v>198</v>
      </c>
      <c r="CK1" s="124" t="s">
        <v>199</v>
      </c>
      <c r="CL1" s="125" t="s">
        <v>200</v>
      </c>
      <c r="CM1" s="126" t="s">
        <v>201</v>
      </c>
      <c r="CN1" s="125" t="s">
        <v>202</v>
      </c>
      <c r="CO1" s="126" t="s">
        <v>203</v>
      </c>
      <c r="CP1" s="125" t="s">
        <v>204</v>
      </c>
      <c r="CQ1" s="24" t="s">
        <v>205</v>
      </c>
      <c r="CR1" s="24" t="s">
        <v>206</v>
      </c>
      <c r="CS1" s="24" t="s">
        <v>207</v>
      </c>
      <c r="CT1" s="24" t="s">
        <v>208</v>
      </c>
      <c r="CU1" s="24" t="s">
        <v>209</v>
      </c>
      <c r="CV1" s="24" t="s">
        <v>210</v>
      </c>
      <c r="CW1" s="24" t="s">
        <v>211</v>
      </c>
      <c r="CX1" s="126" t="s">
        <v>212</v>
      </c>
    </row>
    <row r="2" spans="1:102" ht="12.95" customHeight="1">
      <c r="A2" t="s">
        <v>1</v>
      </c>
      <c r="B2" s="11" t="s">
        <v>2</v>
      </c>
      <c r="C2" s="12" t="s">
        <v>3</v>
      </c>
      <c r="D2" s="12"/>
      <c r="E2" s="116"/>
      <c r="X2" s="8" t="s">
        <v>266</v>
      </c>
      <c r="AA2" s="128" t="s">
        <v>213</v>
      </c>
      <c r="AB2" s="129">
        <f>C7</f>
        <v>43764.333189999998</v>
      </c>
      <c r="AC2" s="130" t="s">
        <v>214</v>
      </c>
      <c r="AD2" s="129">
        <f>C8</f>
        <v>0.36150212700000001</v>
      </c>
      <c r="AE2" s="131" t="s">
        <v>215</v>
      </c>
      <c r="AF2" s="25" t="s">
        <v>280</v>
      </c>
      <c r="AG2" s="25" t="s">
        <v>281</v>
      </c>
      <c r="AH2" s="25"/>
      <c r="AI2" s="25"/>
      <c r="AJ2" s="206"/>
      <c r="AK2" s="206"/>
      <c r="AL2" s="25"/>
      <c r="AM2" s="25"/>
      <c r="AN2" s="206"/>
      <c r="AP2" s="206"/>
      <c r="AQ2" s="25"/>
      <c r="AR2" s="206"/>
      <c r="AS2" s="25"/>
      <c r="AT2" s="25"/>
      <c r="AU2" s="206"/>
      <c r="AV2" s="25"/>
      <c r="AW2" s="8" t="s">
        <v>266</v>
      </c>
      <c r="AX2" s="25"/>
      <c r="AY2" s="206"/>
      <c r="AZ2" s="25"/>
      <c r="BA2" s="128" t="s">
        <v>213</v>
      </c>
      <c r="BB2" s="129">
        <f>C7</f>
        <v>43764.333189999998</v>
      </c>
      <c r="BC2" s="130" t="s">
        <v>214</v>
      </c>
      <c r="BD2" s="129">
        <f>C8</f>
        <v>0.36150212700000001</v>
      </c>
      <c r="BE2" s="131" t="s">
        <v>215</v>
      </c>
      <c r="BF2" s="25" t="s">
        <v>282</v>
      </c>
      <c r="BQ2">
        <f t="shared" ref="BQ2:BQ33" si="0">BS2+CL2</f>
        <v>3.5380904576200738E-2</v>
      </c>
      <c r="BR2">
        <v>-60000</v>
      </c>
      <c r="BS2">
        <f t="shared" ref="BS2:BS33" si="1">AB$3+AB$4*BR2+AB$5*BR2^2+BU2</f>
        <v>3.9104132277283182E-2</v>
      </c>
      <c r="BT2">
        <f t="shared" ref="BT2:BT33" si="2">AB$3+AB$4*BR2+AB$5*BR2^2</f>
        <v>4.9650893711518582E-2</v>
      </c>
      <c r="BU2">
        <f t="shared" ref="BU2:BU33" si="3">$AB$6*($AB$11/BV2*BW2+$AB$12)</f>
        <v>-1.0546761434235396E-2</v>
      </c>
      <c r="BV2">
        <f t="shared" ref="BV2:BV33" si="4">1+$AB$7*COS(BX2)</f>
        <v>1.0887329180771717</v>
      </c>
      <c r="BW2">
        <f t="shared" ref="BW2:BW33" si="5">SIN(BX2+RADIANS($AB$9))</f>
        <v>-0.98302000658936883</v>
      </c>
      <c r="BX2">
        <f t="shared" ref="BX2:BX33" si="6">2*ATAN(BY2)</f>
        <v>-1.4022050510001305</v>
      </c>
      <c r="BY2">
        <f t="shared" ref="BY2:BY33" si="7">SQRT((1+$AB$7)/(1-$AB$7))*TAN(BZ2/2)</f>
        <v>-0.8441748449850176</v>
      </c>
      <c r="BZ2">
        <f t="shared" ref="BZ2:CF11" si="8">$CG2+$AB$7*SIN(CA2)</f>
        <v>-13.442876647164162</v>
      </c>
      <c r="CA2">
        <f t="shared" si="8"/>
        <v>-13.442311163888149</v>
      </c>
      <c r="CB2">
        <f t="shared" si="8"/>
        <v>-13.440642725130617</v>
      </c>
      <c r="CC2">
        <f t="shared" si="8"/>
        <v>-13.435739320949505</v>
      </c>
      <c r="CD2">
        <f t="shared" si="8"/>
        <v>-13.421490196623784</v>
      </c>
      <c r="CE2">
        <f t="shared" si="8"/>
        <v>-13.381339587940735</v>
      </c>
      <c r="CF2">
        <f t="shared" si="8"/>
        <v>-13.276299185246181</v>
      </c>
      <c r="CG2">
        <f t="shared" ref="CG2:CG33" si="9">RADIANS($AB$9)+$AB$18*(BR2-AB$15)</f>
        <v>-13.036664647056087</v>
      </c>
      <c r="CI2" s="23">
        <f>BR2</f>
        <v>-60000</v>
      </c>
      <c r="CJ2" s="86">
        <f>AB$3+AB$4*BR2+AB$5*BR2^2+CL2</f>
        <v>4.5927666010436137E-2</v>
      </c>
      <c r="CK2" s="86">
        <f>AB$3+AB$4*BR2+AB$5*BR2^2</f>
        <v>4.9650893711518582E-2</v>
      </c>
      <c r="CL2">
        <f t="shared" ref="CL2:CL33" si="10">$BB$6*($BB$11/CM2*CN2+$BB$12)</f>
        <v>-3.7232277010824451E-3</v>
      </c>
      <c r="CM2">
        <f t="shared" ref="CM2:CM33" si="11">1+$BB$7*COS(CO2)</f>
        <v>0.93076594889357744</v>
      </c>
      <c r="CN2">
        <f t="shared" ref="CN2:CN33" si="12">SIN(CO2+RADIANS($BB$9))</f>
        <v>-0.73535192925457449</v>
      </c>
      <c r="CO2">
        <f t="shared" ref="CO2:CO33" si="13">2*ATAN(CP2)</f>
        <v>-2.7479322747293176</v>
      </c>
      <c r="CP2">
        <f t="shared" ref="CP2:CP33" si="14">TAN(CQ2/2)*SQRT((1+$BB$7)/(1-$BB$7))</f>
        <v>-5.0147413039674236</v>
      </c>
      <c r="CQ2">
        <f t="shared" ref="CQ2:CW11" si="15">$CX2+$BB$7*SIN(CR2)</f>
        <v>-21.567660111973527</v>
      </c>
      <c r="CR2">
        <f t="shared" si="15"/>
        <v>-21.567660108641313</v>
      </c>
      <c r="CS2">
        <f t="shared" si="15"/>
        <v>-21.567660157396624</v>
      </c>
      <c r="CT2">
        <f t="shared" si="15"/>
        <v>-21.567659444032831</v>
      </c>
      <c r="CU2">
        <f t="shared" si="15"/>
        <v>-21.567669881599578</v>
      </c>
      <c r="CV2">
        <f t="shared" si="15"/>
        <v>-21.567517159671446</v>
      </c>
      <c r="CW2">
        <f t="shared" si="15"/>
        <v>-21.569750732869551</v>
      </c>
      <c r="CX2">
        <f t="shared" ref="CX2:CX33" si="16">RADIANS($BB$9)+$BB$18*(CI2-BB$15)</f>
        <v>-21.536852402603163</v>
      </c>
    </row>
    <row r="3" spans="1:102" ht="12.95" customHeight="1">
      <c r="A3" s="207" t="s">
        <v>283</v>
      </c>
      <c r="B3" s="208"/>
      <c r="C3" s="209"/>
      <c r="D3" s="210"/>
      <c r="E3" s="201" t="s">
        <v>266</v>
      </c>
      <c r="AA3" s="136" t="s">
        <v>219</v>
      </c>
      <c r="AB3" s="137">
        <f t="shared" ref="AB3:AB10" si="17">AC3*AD3</f>
        <v>7.6899098395166654E-3</v>
      </c>
      <c r="AC3" s="138">
        <v>0.76899098395166654</v>
      </c>
      <c r="AD3">
        <v>0.01</v>
      </c>
      <c r="AE3" s="139" t="s">
        <v>215</v>
      </c>
      <c r="AF3" s="211">
        <v>1.5457350782807153</v>
      </c>
      <c r="AG3" s="138">
        <v>0.6150557446233974</v>
      </c>
      <c r="AH3" s="138">
        <v>0.76899098395166654</v>
      </c>
      <c r="AI3" s="212"/>
      <c r="AJ3" s="212"/>
      <c r="AK3" s="212"/>
      <c r="AL3" s="212"/>
      <c r="AN3" s="25"/>
      <c r="AS3" s="213"/>
      <c r="AZ3" s="25"/>
      <c r="BA3" s="136" t="s">
        <v>219</v>
      </c>
      <c r="BB3" s="137"/>
      <c r="BC3" s="138"/>
      <c r="BD3">
        <v>0.01</v>
      </c>
      <c r="BE3" s="139" t="s">
        <v>215</v>
      </c>
      <c r="BQ3">
        <f t="shared" si="0"/>
        <v>3.7108627363687745E-2</v>
      </c>
      <c r="BR3">
        <v>-59000</v>
      </c>
      <c r="BS3">
        <f t="shared" si="1"/>
        <v>3.968033021183124E-2</v>
      </c>
      <c r="BT3">
        <f t="shared" si="2"/>
        <v>4.8842581926099575E-2</v>
      </c>
      <c r="BU3">
        <f t="shared" si="3"/>
        <v>-9.1622517142683352E-3</v>
      </c>
      <c r="BV3">
        <f t="shared" si="4"/>
        <v>1.2942638485925873</v>
      </c>
      <c r="BW3">
        <f t="shared" si="5"/>
        <v>-0.97205269880185818</v>
      </c>
      <c r="BX3">
        <f t="shared" si="6"/>
        <v>-0.98068643995954052</v>
      </c>
      <c r="BY3">
        <f t="shared" si="7"/>
        <v>-0.53382909444309012</v>
      </c>
      <c r="BZ3">
        <f t="shared" si="8"/>
        <v>-13.14259500684688</v>
      </c>
      <c r="CA3">
        <f t="shared" si="8"/>
        <v>-13.141178878774735</v>
      </c>
      <c r="CB3">
        <f t="shared" si="8"/>
        <v>-13.137991521340579</v>
      </c>
      <c r="CC3">
        <f t="shared" si="8"/>
        <v>-13.130841309395716</v>
      </c>
      <c r="CD3">
        <f t="shared" si="8"/>
        <v>-13.114917263490117</v>
      </c>
      <c r="CE3">
        <f t="shared" si="8"/>
        <v>-13.079992848368413</v>
      </c>
      <c r="CF3">
        <f t="shared" si="8"/>
        <v>-13.005656571943094</v>
      </c>
      <c r="CG3">
        <f t="shared" si="9"/>
        <v>-12.855088675605726</v>
      </c>
      <c r="CI3" s="23">
        <f t="shared" ref="CI3:CI66" si="18">BR3</f>
        <v>-59000</v>
      </c>
      <c r="CJ3" s="86">
        <f t="shared" ref="CJ3:CJ66" si="19">AB$3+AB$4*BR3+AB$5*BR3^2+CL3</f>
        <v>4.627087907795608E-2</v>
      </c>
      <c r="CK3" s="86">
        <f t="shared" ref="CK3:CK66" si="20">AB$3+AB$4*BR3+AB$5*BR3^2</f>
        <v>4.8842581926099575E-2</v>
      </c>
      <c r="CL3">
        <f t="shared" si="10"/>
        <v>-2.5717028481434968E-3</v>
      </c>
      <c r="CM3">
        <f t="shared" si="11"/>
        <v>0.9406217712479723</v>
      </c>
      <c r="CN3">
        <f t="shared" si="12"/>
        <v>-0.53389556287008089</v>
      </c>
      <c r="CO3">
        <f t="shared" si="13"/>
        <v>-2.484947461647943</v>
      </c>
      <c r="CP3">
        <f t="shared" si="14"/>
        <v>-2.9355493729446192</v>
      </c>
      <c r="CQ3">
        <f t="shared" si="15"/>
        <v>-21.287277988167233</v>
      </c>
      <c r="CR3">
        <f t="shared" si="15"/>
        <v>-21.287277986415507</v>
      </c>
      <c r="CS3">
        <f t="shared" si="15"/>
        <v>-21.287278017066058</v>
      </c>
      <c r="CT3">
        <f t="shared" si="15"/>
        <v>-21.287277480762821</v>
      </c>
      <c r="CU3">
        <f t="shared" si="15"/>
        <v>-21.287286864609818</v>
      </c>
      <c r="CV3">
        <f t="shared" si="15"/>
        <v>-21.287122662036349</v>
      </c>
      <c r="CW3">
        <f t="shared" si="15"/>
        <v>-21.289992655894402</v>
      </c>
      <c r="CX3">
        <f t="shared" si="16"/>
        <v>-21.238760521545814</v>
      </c>
    </row>
    <row r="4" spans="1:102" ht="12.95" customHeight="1">
      <c r="A4" s="14" t="s">
        <v>4</v>
      </c>
      <c r="B4" s="140"/>
      <c r="C4" s="141">
        <v>43764.333400000003</v>
      </c>
      <c r="D4" s="142">
        <v>0.36150209999999999</v>
      </c>
      <c r="E4" s="118"/>
      <c r="AA4" s="143" t="s">
        <v>220</v>
      </c>
      <c r="AB4" s="144">
        <f t="shared" si="17"/>
        <v>-5.8854086250276589E-7</v>
      </c>
      <c r="AC4" s="145">
        <v>-5.8854086250276589</v>
      </c>
      <c r="AD4">
        <v>9.9999999999999995E-8</v>
      </c>
      <c r="AE4" s="139" t="s">
        <v>284</v>
      </c>
      <c r="AF4" s="214">
        <v>-4.476253076545273</v>
      </c>
      <c r="AG4" s="145">
        <v>-5.9000178825804817</v>
      </c>
      <c r="AH4" s="145">
        <v>-5.8854086250276589</v>
      </c>
      <c r="AI4" s="215"/>
      <c r="AJ4" s="215"/>
      <c r="AK4" s="215"/>
      <c r="AL4" s="215"/>
      <c r="AN4" s="25"/>
      <c r="AS4" s="213"/>
      <c r="AZ4" s="25"/>
      <c r="BA4" s="143" t="s">
        <v>220</v>
      </c>
      <c r="BB4" s="144"/>
      <c r="BC4" s="145"/>
      <c r="BD4">
        <v>9.9999999999999995E-8</v>
      </c>
      <c r="BE4" s="139" t="s">
        <v>284</v>
      </c>
      <c r="BQ4">
        <f t="shared" si="0"/>
        <v>4.0329470511972047E-2</v>
      </c>
      <c r="BR4">
        <v>-58000</v>
      </c>
      <c r="BS4">
        <f t="shared" si="1"/>
        <v>4.1530380600630565E-2</v>
      </c>
      <c r="BT4">
        <f t="shared" si="2"/>
        <v>4.8037963769637135E-2</v>
      </c>
      <c r="BU4">
        <f t="shared" si="3"/>
        <v>-6.5075831690065734E-3</v>
      </c>
      <c r="BV4">
        <f t="shared" si="4"/>
        <v>1.4870909674626787</v>
      </c>
      <c r="BW4">
        <f t="shared" si="5"/>
        <v>-0.68387891579983873</v>
      </c>
      <c r="BX4">
        <f t="shared" si="6"/>
        <v>-0.39993061414609665</v>
      </c>
      <c r="BY4">
        <f t="shared" si="7"/>
        <v>-0.20267391725621306</v>
      </c>
      <c r="BZ4">
        <f t="shared" si="8"/>
        <v>-12.79045913357413</v>
      </c>
      <c r="CA4">
        <f t="shared" si="8"/>
        <v>-12.789359465426148</v>
      </c>
      <c r="CB4">
        <f t="shared" si="8"/>
        <v>-12.787227715800475</v>
      </c>
      <c r="CC4">
        <f t="shared" si="8"/>
        <v>-12.78309813069874</v>
      </c>
      <c r="CD4">
        <f t="shared" si="8"/>
        <v>-12.775108978007495</v>
      </c>
      <c r="CE4">
        <f t="shared" si="8"/>
        <v>-12.759690860432972</v>
      </c>
      <c r="CF4">
        <f t="shared" si="8"/>
        <v>-12.730063384267064</v>
      </c>
      <c r="CG4">
        <f t="shared" si="9"/>
        <v>-12.673512704155366</v>
      </c>
      <c r="CI4" s="23">
        <f t="shared" si="18"/>
        <v>-58000</v>
      </c>
      <c r="CJ4" s="86">
        <f t="shared" si="19"/>
        <v>4.6837053680978617E-2</v>
      </c>
      <c r="CK4" s="86">
        <f t="shared" si="20"/>
        <v>4.8037963769637135E-2</v>
      </c>
      <c r="CL4">
        <f t="shared" si="10"/>
        <v>-1.2009100886585208E-3</v>
      </c>
      <c r="CM4">
        <f t="shared" si="11"/>
        <v>0.95497151646485579</v>
      </c>
      <c r="CN4">
        <f t="shared" si="12"/>
        <v>-0.28915448677709871</v>
      </c>
      <c r="CO4">
        <f t="shared" si="13"/>
        <v>-2.2150899058826927</v>
      </c>
      <c r="CP4">
        <f t="shared" si="14"/>
        <v>-2.0019827471082299</v>
      </c>
      <c r="CQ4">
        <f t="shared" si="15"/>
        <v>-21.003257196313058</v>
      </c>
      <c r="CR4">
        <f t="shared" si="15"/>
        <v>-21.003257196006153</v>
      </c>
      <c r="CS4">
        <f t="shared" si="15"/>
        <v>-21.003257203443312</v>
      </c>
      <c r="CT4">
        <f t="shared" si="15"/>
        <v>-21.00325702322019</v>
      </c>
      <c r="CU4">
        <f t="shared" si="15"/>
        <v>-21.003261390515537</v>
      </c>
      <c r="CV4">
        <f t="shared" si="15"/>
        <v>-21.003155550952663</v>
      </c>
      <c r="CW4">
        <f t="shared" si="15"/>
        <v>-21.00571576504548</v>
      </c>
      <c r="CX4">
        <f t="shared" si="16"/>
        <v>-20.940668640488465</v>
      </c>
    </row>
    <row r="5" spans="1:102" ht="12.95" customHeight="1">
      <c r="A5" s="18" t="s">
        <v>5</v>
      </c>
      <c r="B5"/>
      <c r="C5" s="19">
        <v>-9.5</v>
      </c>
      <c r="D5" t="s">
        <v>6</v>
      </c>
      <c r="E5" s="116"/>
      <c r="AA5" s="143" t="s">
        <v>221</v>
      </c>
      <c r="AB5" s="144">
        <f t="shared" si="17"/>
        <v>1.8468144782877679E-12</v>
      </c>
      <c r="AC5" s="145">
        <v>0.1846814478287768</v>
      </c>
      <c r="AD5">
        <v>9.9999999999999994E-12</v>
      </c>
      <c r="AE5" s="139" t="s">
        <v>285</v>
      </c>
      <c r="AF5" s="214">
        <v>-1.2083618613266025</v>
      </c>
      <c r="AG5" s="145">
        <v>0.3048756378809932</v>
      </c>
      <c r="AH5" s="145">
        <v>0.1846814478287768</v>
      </c>
      <c r="AI5" s="215"/>
      <c r="AJ5" s="215"/>
      <c r="AK5" s="215"/>
      <c r="AL5" s="215"/>
      <c r="AN5" s="25"/>
      <c r="AP5" s="159"/>
      <c r="AQ5" s="159"/>
      <c r="AR5" s="159"/>
      <c r="AS5" s="216"/>
      <c r="AZ5" s="25"/>
      <c r="BA5" s="143" t="s">
        <v>221</v>
      </c>
      <c r="BB5" s="144"/>
      <c r="BC5" s="145"/>
      <c r="BD5">
        <v>9.9999999999999994E-12</v>
      </c>
      <c r="BE5" s="139" t="s">
        <v>286</v>
      </c>
      <c r="BQ5">
        <f t="shared" si="0"/>
        <v>4.4774400909229004E-2</v>
      </c>
      <c r="BR5">
        <v>-57000</v>
      </c>
      <c r="BS5">
        <f t="shared" si="1"/>
        <v>4.4482790474057454E-2</v>
      </c>
      <c r="BT5">
        <f t="shared" si="2"/>
        <v>4.7237039242131282E-2</v>
      </c>
      <c r="BU5">
        <f t="shared" si="3"/>
        <v>-2.7542487680738254E-3</v>
      </c>
      <c r="BV5">
        <f t="shared" si="4"/>
        <v>1.5081721113275215</v>
      </c>
      <c r="BW5">
        <f t="shared" si="5"/>
        <v>-7.2698639133049178E-2</v>
      </c>
      <c r="BX5">
        <f t="shared" si="6"/>
        <v>0.2803725643498941</v>
      </c>
      <c r="BY5">
        <f t="shared" si="7"/>
        <v>0.14111188153722959</v>
      </c>
      <c r="BZ5">
        <f t="shared" si="8"/>
        <v>-12.410011944277329</v>
      </c>
      <c r="CA5">
        <f t="shared" si="8"/>
        <v>-12.410824538539469</v>
      </c>
      <c r="CB5">
        <f t="shared" si="8"/>
        <v>-12.412379741722253</v>
      </c>
      <c r="CC5">
        <f t="shared" si="8"/>
        <v>-12.415355161793999</v>
      </c>
      <c r="CD5">
        <f t="shared" si="8"/>
        <v>-12.421044016831067</v>
      </c>
      <c r="CE5">
        <f t="shared" si="8"/>
        <v>-12.431907814705893</v>
      </c>
      <c r="CF5">
        <f t="shared" si="8"/>
        <v>-12.452610847058073</v>
      </c>
      <c r="CG5">
        <f t="shared" si="9"/>
        <v>-12.491936732705005</v>
      </c>
      <c r="CI5" s="23">
        <f t="shared" si="18"/>
        <v>-57000</v>
      </c>
      <c r="CJ5" s="86">
        <f t="shared" si="19"/>
        <v>4.7528649677302831E-2</v>
      </c>
      <c r="CK5" s="86">
        <f t="shared" si="20"/>
        <v>4.7237039242131282E-2</v>
      </c>
      <c r="CL5">
        <f t="shared" si="10"/>
        <v>2.916104351715502E-4</v>
      </c>
      <c r="CM5">
        <f t="shared" si="11"/>
        <v>0.9732382509121037</v>
      </c>
      <c r="CN5">
        <f t="shared" si="12"/>
        <v>-1.4076185815603872E-2</v>
      </c>
      <c r="CO5">
        <f t="shared" si="13"/>
        <v>-1.9358230800096292</v>
      </c>
      <c r="CP5">
        <f t="shared" si="14"/>
        <v>-1.4526856231957443</v>
      </c>
      <c r="CQ5">
        <f t="shared" si="15"/>
        <v>-20.714328841697853</v>
      </c>
      <c r="CR5">
        <f t="shared" si="15"/>
        <v>-20.714328841691053</v>
      </c>
      <c r="CS5">
        <f t="shared" si="15"/>
        <v>-20.714328842004051</v>
      </c>
      <c r="CT5">
        <f t="shared" si="15"/>
        <v>-20.714328827595477</v>
      </c>
      <c r="CU5">
        <f t="shared" si="15"/>
        <v>-20.714329490885945</v>
      </c>
      <c r="CV5">
        <f t="shared" si="15"/>
        <v>-20.714298955178837</v>
      </c>
      <c r="CW5">
        <f t="shared" si="15"/>
        <v>-20.715701540536056</v>
      </c>
      <c r="CX5">
        <f t="shared" si="16"/>
        <v>-20.642576759431119</v>
      </c>
    </row>
    <row r="6" spans="1:102" ht="12.95" customHeight="1">
      <c r="A6" s="14" t="s">
        <v>7</v>
      </c>
      <c r="B6" s="11"/>
      <c r="C6" s="12"/>
      <c r="D6" s="12"/>
      <c r="E6" s="116"/>
      <c r="X6" s="202">
        <f>W18*X13</f>
        <v>1.0619753086419754E-2</v>
      </c>
      <c r="Y6" s="203">
        <f>X6/AD6</f>
        <v>1.0619753086419754</v>
      </c>
      <c r="AA6" s="143" t="s">
        <v>222</v>
      </c>
      <c r="AB6" s="144">
        <f t="shared" si="17"/>
        <v>1.2656732929242362E-2</v>
      </c>
      <c r="AC6" s="145">
        <v>1.2656732929242362</v>
      </c>
      <c r="AD6">
        <v>0.01</v>
      </c>
      <c r="AE6" s="139" t="s">
        <v>215</v>
      </c>
      <c r="AF6" s="214">
        <v>1.0619753086419754</v>
      </c>
      <c r="AG6" s="217">
        <v>1.0619753086419754</v>
      </c>
      <c r="AH6" s="145">
        <v>1.2656732929242362</v>
      </c>
      <c r="AI6" s="215"/>
      <c r="AJ6" s="215"/>
      <c r="AK6" s="215"/>
      <c r="AL6" s="215"/>
      <c r="AM6" s="218"/>
      <c r="AN6" s="218"/>
      <c r="AP6" s="219"/>
      <c r="AQ6" s="219"/>
      <c r="AS6" s="213"/>
      <c r="AW6" s="146">
        <f>AW13*$W$18</f>
        <v>2.3086419753086422E-3</v>
      </c>
      <c r="AX6" s="220">
        <f>AW6/BD6</f>
        <v>0.23086419753086421</v>
      </c>
      <c r="AZ6" s="25"/>
      <c r="BA6" s="143" t="s">
        <v>222</v>
      </c>
      <c r="BB6" s="144">
        <f>BC6*BD6</f>
        <v>5.2057727855352029E-3</v>
      </c>
      <c r="BC6" s="221">
        <v>0.52057727855352032</v>
      </c>
      <c r="BD6">
        <v>0.01</v>
      </c>
      <c r="BE6" s="139" t="s">
        <v>215</v>
      </c>
      <c r="BF6" s="138">
        <v>7.2433641975308634</v>
      </c>
      <c r="BQ6">
        <f t="shared" si="0"/>
        <v>4.9399593399494887E-2</v>
      </c>
      <c r="BR6">
        <v>-56000</v>
      </c>
      <c r="BS6">
        <f t="shared" si="1"/>
        <v>4.7610541738815751E-2</v>
      </c>
      <c r="BT6">
        <f t="shared" si="2"/>
        <v>4.6439808343581995E-2</v>
      </c>
      <c r="BU6">
        <f t="shared" si="3"/>
        <v>1.1707333952337524E-3</v>
      </c>
      <c r="BV6">
        <f t="shared" si="4"/>
        <v>1.3336139910776272</v>
      </c>
      <c r="BW6">
        <f t="shared" si="5"/>
        <v>0.50983715676530617</v>
      </c>
      <c r="BX6">
        <f t="shared" si="6"/>
        <v>0.88813087945313429</v>
      </c>
      <c r="BY6">
        <f t="shared" si="7"/>
        <v>0.47575655910215275</v>
      </c>
      <c r="BZ6">
        <f t="shared" si="8"/>
        <v>-12.049926352518328</v>
      </c>
      <c r="CA6">
        <f t="shared" si="8"/>
        <v>-12.051432570394578</v>
      </c>
      <c r="CB6">
        <f t="shared" si="8"/>
        <v>-12.054702191872636</v>
      </c>
      <c r="CC6">
        <f t="shared" si="8"/>
        <v>-12.061779188990291</v>
      </c>
      <c r="CD6">
        <f t="shared" si="8"/>
        <v>-12.077003657716011</v>
      </c>
      <c r="CE6">
        <f t="shared" si="8"/>
        <v>-12.109348500598667</v>
      </c>
      <c r="CF6">
        <f t="shared" si="8"/>
        <v>-12.176451319357835</v>
      </c>
      <c r="CG6">
        <f t="shared" si="9"/>
        <v>-12.310360761254644</v>
      </c>
      <c r="CI6" s="23">
        <f t="shared" si="18"/>
        <v>-56000</v>
      </c>
      <c r="CJ6" s="86">
        <f t="shared" si="19"/>
        <v>4.8228860004261132E-2</v>
      </c>
      <c r="CK6" s="86">
        <f t="shared" si="20"/>
        <v>4.6439808343581995E-2</v>
      </c>
      <c r="CL6">
        <f t="shared" si="10"/>
        <v>1.7890516606791373E-3</v>
      </c>
      <c r="CM6">
        <f t="shared" si="11"/>
        <v>0.99444678758795535</v>
      </c>
      <c r="CN6">
        <f t="shared" si="12"/>
        <v>0.27328659166107966</v>
      </c>
      <c r="CO6">
        <f t="shared" si="13"/>
        <v>-1.6449383932177601</v>
      </c>
      <c r="CP6">
        <f t="shared" si="14"/>
        <v>-1.0770330523511336</v>
      </c>
      <c r="CQ6">
        <f t="shared" si="15"/>
        <v>-20.41945313066239</v>
      </c>
      <c r="CR6">
        <f t="shared" si="15"/>
        <v>-20.41945313066239</v>
      </c>
      <c r="CS6">
        <f t="shared" si="15"/>
        <v>-20.41945313066239</v>
      </c>
      <c r="CT6">
        <f t="shared" si="15"/>
        <v>-20.41945313066239</v>
      </c>
      <c r="CU6">
        <f t="shared" si="15"/>
        <v>-20.419453130661292</v>
      </c>
      <c r="CV6">
        <f t="shared" si="15"/>
        <v>-20.419453114385778</v>
      </c>
      <c r="CW6">
        <f t="shared" si="15"/>
        <v>-20.419237511044361</v>
      </c>
      <c r="CX6">
        <f t="shared" si="16"/>
        <v>-20.34448487837377</v>
      </c>
    </row>
    <row r="7" spans="1:102" ht="12.95" customHeight="1">
      <c r="A7" t="s">
        <v>8</v>
      </c>
      <c r="B7" s="11"/>
      <c r="C7" s="12">
        <v>43764.333189999998</v>
      </c>
      <c r="D7" s="204" t="s">
        <v>265</v>
      </c>
      <c r="E7" s="116"/>
      <c r="X7" s="8">
        <v>0.49</v>
      </c>
      <c r="Y7" s="203">
        <f>X7/AD7</f>
        <v>0.49</v>
      </c>
      <c r="AA7" s="143" t="s">
        <v>223</v>
      </c>
      <c r="AB7" s="144">
        <f t="shared" si="17"/>
        <v>0.52882130824033446</v>
      </c>
      <c r="AC7" s="145">
        <v>0.52882130824033446</v>
      </c>
      <c r="AD7">
        <v>1</v>
      </c>
      <c r="AE7" s="139" t="s">
        <v>288</v>
      </c>
      <c r="AF7" s="214">
        <v>0.49</v>
      </c>
      <c r="AG7" s="217">
        <v>0.49</v>
      </c>
      <c r="AH7" s="145">
        <v>0.52882130824033446</v>
      </c>
      <c r="AI7" s="215"/>
      <c r="AJ7" s="215"/>
      <c r="AK7" s="215"/>
      <c r="AL7" s="215"/>
      <c r="AM7" s="222"/>
      <c r="AN7" s="222"/>
      <c r="AR7" s="223"/>
      <c r="AS7" s="213"/>
      <c r="AW7">
        <v>0.17</v>
      </c>
      <c r="AX7" s="220">
        <f>AW7/BD7</f>
        <v>0.17</v>
      </c>
      <c r="AZ7" s="25"/>
      <c r="BA7" s="143" t="s">
        <v>223</v>
      </c>
      <c r="BB7" s="144">
        <f>BC7*BD7</f>
        <v>7.4968282591269031E-2</v>
      </c>
      <c r="BC7" s="221">
        <v>7.4968282591269031E-2</v>
      </c>
      <c r="BD7">
        <v>1</v>
      </c>
      <c r="BE7" s="139" t="s">
        <v>288</v>
      </c>
      <c r="BF7" s="145">
        <v>0.70299999999999996</v>
      </c>
      <c r="BQ7">
        <f t="shared" si="0"/>
        <v>5.3251447398114035E-2</v>
      </c>
      <c r="BR7">
        <v>-55000</v>
      </c>
      <c r="BS7">
        <f t="shared" si="1"/>
        <v>5.0091957305939551E-2</v>
      </c>
      <c r="BT7">
        <f t="shared" si="2"/>
        <v>4.5646271073989289E-2</v>
      </c>
      <c r="BU7">
        <f t="shared" si="3"/>
        <v>4.4456862319502636E-3</v>
      </c>
      <c r="BV7">
        <f t="shared" si="4"/>
        <v>1.1226775448654567</v>
      </c>
      <c r="BW7">
        <f t="shared" si="5"/>
        <v>0.83246687500021954</v>
      </c>
      <c r="BX7">
        <f t="shared" si="6"/>
        <v>1.3366805410291678</v>
      </c>
      <c r="BY7">
        <f t="shared" si="7"/>
        <v>0.78955623347150627</v>
      </c>
      <c r="BZ7">
        <f t="shared" si="8"/>
        <v>-11.740163061119116</v>
      </c>
      <c r="CA7">
        <f t="shared" si="8"/>
        <v>-11.740876636001607</v>
      </c>
      <c r="CB7">
        <f t="shared" si="8"/>
        <v>-11.742864146925752</v>
      </c>
      <c r="CC7">
        <f t="shared" si="8"/>
        <v>-11.748377618371084</v>
      </c>
      <c r="CD7">
        <f t="shared" si="8"/>
        <v>-11.763505664004844</v>
      </c>
      <c r="CE7">
        <f t="shared" si="8"/>
        <v>-11.803855829639245</v>
      </c>
      <c r="CF7">
        <f t="shared" si="8"/>
        <v>-11.904694646897497</v>
      </c>
      <c r="CG7">
        <f t="shared" si="9"/>
        <v>-12.128784789804284</v>
      </c>
      <c r="CI7" s="23">
        <f t="shared" si="18"/>
        <v>-55000</v>
      </c>
      <c r="CJ7" s="86">
        <f t="shared" si="19"/>
        <v>4.8805761166163773E-2</v>
      </c>
      <c r="CK7" s="86">
        <f t="shared" si="20"/>
        <v>4.5646271073989289E-2</v>
      </c>
      <c r="CL7">
        <f t="shared" si="10"/>
        <v>3.1594900921744842E-3</v>
      </c>
      <c r="CM7">
        <f t="shared" si="11"/>
        <v>1.0170871750247881</v>
      </c>
      <c r="CN7">
        <f t="shared" si="12"/>
        <v>0.5487736545660109</v>
      </c>
      <c r="CO7">
        <f t="shared" si="13"/>
        <v>-1.3408498702962863</v>
      </c>
      <c r="CP7">
        <f t="shared" si="14"/>
        <v>-0.79294606047851468</v>
      </c>
      <c r="CQ7">
        <f t="shared" si="15"/>
        <v>-20.117959722721444</v>
      </c>
      <c r="CR7">
        <f t="shared" si="15"/>
        <v>-20.117959722711767</v>
      </c>
      <c r="CS7">
        <f t="shared" si="15"/>
        <v>-20.117959722278229</v>
      </c>
      <c r="CT7">
        <f t="shared" si="15"/>
        <v>-20.117959702859672</v>
      </c>
      <c r="CU7">
        <f t="shared" si="15"/>
        <v>-20.117958833084998</v>
      </c>
      <c r="CV7">
        <f t="shared" si="15"/>
        <v>-20.117919877581837</v>
      </c>
      <c r="CW7">
        <f t="shared" si="15"/>
        <v>-20.116180095625882</v>
      </c>
      <c r="CX7">
        <f t="shared" si="16"/>
        <v>-20.046392997316421</v>
      </c>
    </row>
    <row r="8" spans="1:102" ht="12.95" customHeight="1">
      <c r="A8" t="s">
        <v>9</v>
      </c>
      <c r="B8" s="11"/>
      <c r="C8" s="12">
        <v>0.36150212700000001</v>
      </c>
      <c r="D8" s="204" t="s">
        <v>265</v>
      </c>
      <c r="E8" s="116"/>
      <c r="X8" s="8">
        <v>35.17</v>
      </c>
      <c r="Y8" s="203">
        <f>X8/AD8</f>
        <v>3.5170000000000003</v>
      </c>
      <c r="AA8" s="143" t="s">
        <v>224</v>
      </c>
      <c r="AB8" s="144">
        <f t="shared" si="17"/>
        <v>34.249276281337117</v>
      </c>
      <c r="AC8" s="145">
        <v>3.424927628133712</v>
      </c>
      <c r="AD8">
        <v>10</v>
      </c>
      <c r="AE8" s="139" t="s">
        <v>225</v>
      </c>
      <c r="AF8" s="214">
        <v>3.5170000000000003</v>
      </c>
      <c r="AG8" s="217">
        <v>3.5170000000000003</v>
      </c>
      <c r="AH8" s="145">
        <v>3.424927628133712</v>
      </c>
      <c r="AI8" s="215"/>
      <c r="AJ8" s="215"/>
      <c r="AK8" s="215"/>
      <c r="AL8" s="215"/>
      <c r="AM8" s="218"/>
      <c r="AN8" s="218"/>
      <c r="AR8" s="219"/>
      <c r="AS8" s="213"/>
      <c r="AW8">
        <v>18.04</v>
      </c>
      <c r="AX8" s="220">
        <f>AW8/BD8</f>
        <v>1.8039999999999998</v>
      </c>
      <c r="AZ8" s="25"/>
      <c r="BA8" s="143" t="s">
        <v>289</v>
      </c>
      <c r="BB8" s="144">
        <f>BC8*BD8</f>
        <v>20.862177091831473</v>
      </c>
      <c r="BC8" s="221">
        <v>2.0862177091831473</v>
      </c>
      <c r="BD8">
        <v>10</v>
      </c>
      <c r="BE8" s="139" t="s">
        <v>225</v>
      </c>
      <c r="BF8" s="145">
        <v>9.0351549665973057</v>
      </c>
      <c r="BQ8">
        <f t="shared" si="0"/>
        <v>5.601103588309439E-2</v>
      </c>
      <c r="BR8">
        <v>-54000</v>
      </c>
      <c r="BS8">
        <f t="shared" si="1"/>
        <v>5.1745922809963055E-2</v>
      </c>
      <c r="BT8">
        <f t="shared" si="2"/>
        <v>4.4856427433353156E-2</v>
      </c>
      <c r="BU8">
        <f t="shared" si="3"/>
        <v>6.8894953766099011E-3</v>
      </c>
      <c r="BV8">
        <f t="shared" si="4"/>
        <v>0.95513547038270763</v>
      </c>
      <c r="BW8">
        <f t="shared" si="5"/>
        <v>0.96425089392640639</v>
      </c>
      <c r="BX8">
        <f t="shared" si="6"/>
        <v>1.6557371632440521</v>
      </c>
      <c r="BY8">
        <f t="shared" si="7"/>
        <v>1.088764058546114</v>
      </c>
      <c r="BZ8">
        <f t="shared" si="8"/>
        <v>-11.479025109487441</v>
      </c>
      <c r="CA8">
        <f t="shared" si="8"/>
        <v>-11.479157831603858</v>
      </c>
      <c r="CB8">
        <f t="shared" si="8"/>
        <v>-11.479697343008826</v>
      </c>
      <c r="CC8">
        <f t="shared" si="8"/>
        <v>-11.481884767745258</v>
      </c>
      <c r="CD8">
        <f t="shared" si="8"/>
        <v>-11.490662469583997</v>
      </c>
      <c r="CE8">
        <f t="shared" si="8"/>
        <v>-11.524542525813711</v>
      </c>
      <c r="CF8">
        <f t="shared" si="8"/>
        <v>-11.640305912395318</v>
      </c>
      <c r="CG8">
        <f t="shared" si="9"/>
        <v>-11.947208818353927</v>
      </c>
      <c r="CI8" s="23">
        <f t="shared" si="18"/>
        <v>-54000</v>
      </c>
      <c r="CJ8" s="86">
        <f t="shared" si="19"/>
        <v>4.9121540506484491E-2</v>
      </c>
      <c r="CK8" s="86">
        <f t="shared" si="20"/>
        <v>4.4856427433353156E-2</v>
      </c>
      <c r="CL8">
        <f t="shared" si="10"/>
        <v>4.2651130731313335E-3</v>
      </c>
      <c r="CM8">
        <f t="shared" si="11"/>
        <v>1.0390437063659153</v>
      </c>
      <c r="CN8">
        <f t="shared" si="12"/>
        <v>0.78254394279190709</v>
      </c>
      <c r="CO8">
        <f t="shared" si="13"/>
        <v>-1.0230050105397253</v>
      </c>
      <c r="CP8">
        <f t="shared" si="14"/>
        <v>-0.56133298877084992</v>
      </c>
      <c r="CQ8">
        <f t="shared" si="15"/>
        <v>-19.809721624939694</v>
      </c>
      <c r="CR8">
        <f t="shared" si="15"/>
        <v>-19.80972162455204</v>
      </c>
      <c r="CS8">
        <f t="shared" si="15"/>
        <v>-19.809721615533761</v>
      </c>
      <c r="CT8">
        <f t="shared" si="15"/>
        <v>-19.809721405736305</v>
      </c>
      <c r="CU8">
        <f t="shared" si="15"/>
        <v>-19.80971652511333</v>
      </c>
      <c r="CV8">
        <f t="shared" si="15"/>
        <v>-19.809602994348868</v>
      </c>
      <c r="CW8">
        <f t="shared" si="15"/>
        <v>-19.806967267943964</v>
      </c>
      <c r="CX8">
        <f t="shared" si="16"/>
        <v>-19.748301116259075</v>
      </c>
    </row>
    <row r="9" spans="1:102" customFormat="1" ht="12.95" customHeight="1">
      <c r="A9" s="20" t="s">
        <v>10</v>
      </c>
      <c r="B9" s="21">
        <v>355</v>
      </c>
      <c r="C9" s="22" t="str">
        <f>"F"&amp;B9</f>
        <v>F355</v>
      </c>
      <c r="D9" s="23" t="str">
        <f>"G"&amp;B9</f>
        <v>G355</v>
      </c>
      <c r="G9" s="194"/>
      <c r="Q9" s="25"/>
      <c r="X9">
        <v>226</v>
      </c>
      <c r="Y9" s="203">
        <f>X9/AD9</f>
        <v>2.2599999999999998</v>
      </c>
      <c r="AA9" s="143" t="s">
        <v>226</v>
      </c>
      <c r="AB9" s="144">
        <f t="shared" si="17"/>
        <v>339.76683239803168</v>
      </c>
      <c r="AC9" s="145">
        <v>3.3976683239803167</v>
      </c>
      <c r="AD9">
        <v>100</v>
      </c>
      <c r="AE9" s="139" t="s">
        <v>227</v>
      </c>
      <c r="AF9" s="214">
        <v>2.2599999999999998</v>
      </c>
      <c r="AG9" s="217">
        <v>3.0914033306669402</v>
      </c>
      <c r="AH9" s="145">
        <v>3.3976683239803167</v>
      </c>
      <c r="AI9" s="215"/>
      <c r="AJ9" s="215"/>
      <c r="AK9" s="215"/>
      <c r="AL9" s="215"/>
      <c r="AM9" s="224"/>
      <c r="AN9" s="224"/>
      <c r="AP9" s="225"/>
      <c r="AQ9" s="225"/>
      <c r="AR9" s="225"/>
      <c r="AS9" s="213"/>
      <c r="AW9">
        <v>151</v>
      </c>
      <c r="AX9" s="220">
        <f>AW9/BD9</f>
        <v>1.51</v>
      </c>
      <c r="AZ9" s="25"/>
      <c r="BA9" s="143" t="s">
        <v>290</v>
      </c>
      <c r="BB9" s="144">
        <f>BC9*BD9</f>
        <v>110.10795969393234</v>
      </c>
      <c r="BC9" s="221">
        <v>1.1010795969393234</v>
      </c>
      <c r="BD9">
        <v>100</v>
      </c>
      <c r="BE9" s="139" t="s">
        <v>227</v>
      </c>
      <c r="BF9" s="145">
        <v>2.2599999999999998</v>
      </c>
      <c r="BQ9">
        <f t="shared" si="0"/>
        <v>5.7671461622591035E-2</v>
      </c>
      <c r="BR9">
        <v>-53000</v>
      </c>
      <c r="BS9">
        <f t="shared" si="1"/>
        <v>5.2693325891493989E-2</v>
      </c>
      <c r="BT9">
        <f t="shared" si="2"/>
        <v>4.4070277421673597E-2</v>
      </c>
      <c r="BU9">
        <f t="shared" si="3"/>
        <v>8.6230484698203921E-3</v>
      </c>
      <c r="BV9">
        <f t="shared" si="4"/>
        <v>0.83312416095286768</v>
      </c>
      <c r="BW9">
        <f t="shared" si="5"/>
        <v>0.99948526677283045</v>
      </c>
      <c r="BX9">
        <f t="shared" si="6"/>
        <v>1.8918450434558041</v>
      </c>
      <c r="BY9">
        <f t="shared" si="7"/>
        <v>1.3863999658247981</v>
      </c>
      <c r="BZ9">
        <f t="shared" si="8"/>
        <v>-11.25443106134491</v>
      </c>
      <c r="CA9">
        <f t="shared" si="8"/>
        <v>-11.254437814727231</v>
      </c>
      <c r="CB9">
        <f t="shared" si="8"/>
        <v>-11.25448769879625</v>
      </c>
      <c r="CC9">
        <f t="shared" si="8"/>
        <v>-11.254855878432585</v>
      </c>
      <c r="CD9">
        <f t="shared" si="8"/>
        <v>-11.257557661511687</v>
      </c>
      <c r="CE9">
        <f t="shared" si="8"/>
        <v>-11.276608461548792</v>
      </c>
      <c r="CF9">
        <f t="shared" si="8"/>
        <v>-11.386007945567917</v>
      </c>
      <c r="CG9">
        <f t="shared" si="9"/>
        <v>-11.765632846903566</v>
      </c>
      <c r="CI9" s="23">
        <f t="shared" si="18"/>
        <v>-53000</v>
      </c>
      <c r="CJ9" s="86">
        <f t="shared" si="19"/>
        <v>4.9048413152770642E-2</v>
      </c>
      <c r="CK9" s="86">
        <f t="shared" si="20"/>
        <v>4.4070277421673597E-2</v>
      </c>
      <c r="CL9">
        <f t="shared" si="10"/>
        <v>4.9781357310970456E-3</v>
      </c>
      <c r="CM9">
        <f t="shared" si="11"/>
        <v>1.0577072303661224</v>
      </c>
      <c r="CN9">
        <f t="shared" si="12"/>
        <v>0.94229069269469068</v>
      </c>
      <c r="CO9">
        <f t="shared" si="13"/>
        <v>-0.69233865440454778</v>
      </c>
      <c r="CP9">
        <f t="shared" si="14"/>
        <v>-0.36069344148470861</v>
      </c>
      <c r="CQ9">
        <f t="shared" si="15"/>
        <v>-19.495326180126703</v>
      </c>
      <c r="CR9">
        <f t="shared" si="15"/>
        <v>-19.495326178138143</v>
      </c>
      <c r="CS9">
        <f t="shared" si="15"/>
        <v>-19.495326144924878</v>
      </c>
      <c r="CT9">
        <f t="shared" si="15"/>
        <v>-19.495325590190884</v>
      </c>
      <c r="CU9">
        <f t="shared" si="15"/>
        <v>-19.495316324957141</v>
      </c>
      <c r="CV9">
        <f t="shared" si="15"/>
        <v>-19.495161585472129</v>
      </c>
      <c r="CW9">
        <f t="shared" si="15"/>
        <v>-19.492579925799092</v>
      </c>
      <c r="CX9">
        <f t="shared" si="16"/>
        <v>-19.450209235201726</v>
      </c>
    </row>
    <row r="10" spans="1:102" customFormat="1" ht="12.95" customHeight="1">
      <c r="C10" s="24" t="s">
        <v>11</v>
      </c>
      <c r="D10" s="24" t="s">
        <v>12</v>
      </c>
      <c r="G10" s="194"/>
      <c r="Q10" s="25"/>
      <c r="X10" s="83">
        <v>57915</v>
      </c>
      <c r="Y10" s="203">
        <f>X10/AD10</f>
        <v>5.7915000000000001</v>
      </c>
      <c r="AA10" s="147" t="s">
        <v>228</v>
      </c>
      <c r="AB10" s="148">
        <f t="shared" si="17"/>
        <v>59835.301387950742</v>
      </c>
      <c r="AC10" s="149">
        <v>5.9835301387950741</v>
      </c>
      <c r="AD10">
        <v>10000</v>
      </c>
      <c r="AE10" s="139" t="s">
        <v>229</v>
      </c>
      <c r="AF10" s="226">
        <v>5.8</v>
      </c>
      <c r="AG10" s="227">
        <v>5.7915000000000001</v>
      </c>
      <c r="AH10" s="149">
        <v>5.9835301387950741</v>
      </c>
      <c r="AI10" s="228"/>
      <c r="AJ10" s="228"/>
      <c r="AK10" s="228"/>
      <c r="AL10" s="228"/>
      <c r="AM10" s="224"/>
      <c r="AN10" s="224"/>
      <c r="AP10" s="225"/>
      <c r="AQ10" s="225"/>
      <c r="AR10" s="225"/>
      <c r="AS10" s="213"/>
      <c r="AW10">
        <v>50572</v>
      </c>
      <c r="AX10" s="220">
        <f>AW10/BD10</f>
        <v>5.0571999999999999</v>
      </c>
      <c r="AZ10" s="25"/>
      <c r="BA10" s="147" t="s">
        <v>228</v>
      </c>
      <c r="BB10" s="148">
        <f>BC10*BD10</f>
        <v>50522.928641882929</v>
      </c>
      <c r="BC10" s="229">
        <v>5.0522928641882929</v>
      </c>
      <c r="BD10">
        <v>10000</v>
      </c>
      <c r="BE10" s="139" t="s">
        <v>229</v>
      </c>
      <c r="BF10" s="149">
        <v>4.2439260000000001</v>
      </c>
      <c r="BQ10">
        <f t="shared" si="0"/>
        <v>5.8285993552798274E-2</v>
      </c>
      <c r="BR10">
        <v>-52000</v>
      </c>
      <c r="BS10">
        <f t="shared" si="1"/>
        <v>5.3083378076690571E-2</v>
      </c>
      <c r="BT10">
        <f t="shared" si="2"/>
        <v>4.3287821038950618E-2</v>
      </c>
      <c r="BU10">
        <f t="shared" si="3"/>
        <v>9.7955570377399517E-3</v>
      </c>
      <c r="BV10">
        <f t="shared" si="4"/>
        <v>0.74419532196496607</v>
      </c>
      <c r="BW10">
        <f t="shared" si="5"/>
        <v>0.98850476862782166</v>
      </c>
      <c r="BX10">
        <f t="shared" si="6"/>
        <v>2.0757034067965443</v>
      </c>
      <c r="BY10">
        <f t="shared" si="7"/>
        <v>1.6952618656412493</v>
      </c>
      <c r="BZ10">
        <f t="shared" si="8"/>
        <v>-11.056207340230703</v>
      </c>
      <c r="CA10">
        <f t="shared" si="8"/>
        <v>-11.056207345393869</v>
      </c>
      <c r="CB10">
        <f t="shared" si="8"/>
        <v>-11.056207506518978</v>
      </c>
      <c r="CC10">
        <f t="shared" si="8"/>
        <v>-11.056212534478904</v>
      </c>
      <c r="CD10">
        <f t="shared" si="8"/>
        <v>-11.056369224863037</v>
      </c>
      <c r="CE10">
        <f t="shared" si="8"/>
        <v>-11.061064907496267</v>
      </c>
      <c r="CF10">
        <f t="shared" si="8"/>
        <v>-11.144191798262472</v>
      </c>
      <c r="CG10">
        <f t="shared" si="9"/>
        <v>-11.584056875453205</v>
      </c>
      <c r="CI10" s="23">
        <f t="shared" si="18"/>
        <v>-52000</v>
      </c>
      <c r="CJ10" s="86">
        <f t="shared" si="19"/>
        <v>4.849043651505832E-2</v>
      </c>
      <c r="CK10" s="86">
        <f t="shared" si="20"/>
        <v>4.3287821038950618E-2</v>
      </c>
      <c r="CL10">
        <f t="shared" si="10"/>
        <v>5.2026154761077009E-3</v>
      </c>
      <c r="CM10">
        <f t="shared" si="11"/>
        <v>1.0703822670788141</v>
      </c>
      <c r="CN10">
        <f t="shared" si="12"/>
        <v>0.99999979700564012</v>
      </c>
      <c r="CO10">
        <f t="shared" si="13"/>
        <v>-0.35158727496943887</v>
      </c>
      <c r="CP10">
        <f t="shared" si="14"/>
        <v>-0.17762717977672116</v>
      </c>
      <c r="CQ10">
        <f t="shared" si="15"/>
        <v>-19.176170026031031</v>
      </c>
      <c r="CR10">
        <f t="shared" si="15"/>
        <v>-19.176170023155155</v>
      </c>
      <c r="CS10">
        <f t="shared" si="15"/>
        <v>-19.176169982652706</v>
      </c>
      <c r="CT10">
        <f t="shared" si="15"/>
        <v>-19.176169412236064</v>
      </c>
      <c r="CU10">
        <f t="shared" si="15"/>
        <v>-19.176161378779021</v>
      </c>
      <c r="CV10">
        <f t="shared" si="15"/>
        <v>-19.176048241989545</v>
      </c>
      <c r="CW10">
        <f t="shared" si="15"/>
        <v>-19.17445537326962</v>
      </c>
      <c r="CX10">
        <f t="shared" si="16"/>
        <v>-19.152117354144377</v>
      </c>
    </row>
    <row r="11" spans="1:102" customFormat="1" ht="12.95" customHeight="1">
      <c r="A11" t="s">
        <v>13</v>
      </c>
      <c r="C11" s="23">
        <f ca="1">INTERCEPT(INDIRECT($D$9):G6928,INDIRECT($C$9):F6928)</f>
        <v>0.10289342583658946</v>
      </c>
      <c r="Q11" s="25"/>
      <c r="AA11" s="150" t="s">
        <v>230</v>
      </c>
      <c r="AB11" s="23">
        <f>1-AB7^2</f>
        <v>0.72034802395098119</v>
      </c>
      <c r="AC11" s="150" t="s">
        <v>291</v>
      </c>
      <c r="AD11" s="86">
        <f>SUM(AD21:AD438)</f>
        <v>9.4281674778908496E-3</v>
      </c>
      <c r="AE11" s="139" t="s">
        <v>292</v>
      </c>
      <c r="AF11" s="214">
        <v>0.23086419753086421</v>
      </c>
      <c r="AG11" s="221">
        <v>0.23086419753086421</v>
      </c>
      <c r="AH11" s="221">
        <v>0.52057727855352032</v>
      </c>
      <c r="AI11" s="215"/>
      <c r="AJ11" s="215"/>
      <c r="AK11" s="215"/>
      <c r="AL11" s="215"/>
      <c r="AM11" s="218"/>
      <c r="AN11" s="218"/>
      <c r="AP11" s="219"/>
      <c r="AQ11" s="219"/>
      <c r="AS11" s="213"/>
      <c r="AZ11" s="25"/>
      <c r="BA11" s="150" t="s">
        <v>230</v>
      </c>
      <c r="BB11" s="23">
        <f>1-BB7^2</f>
        <v>0.99437975660531563</v>
      </c>
      <c r="BC11" s="150" t="s">
        <v>291</v>
      </c>
      <c r="BD11" s="86">
        <f>SUM(AD21:AD6948)</f>
        <v>1.091590377490663E-2</v>
      </c>
      <c r="BE11" s="139" t="s">
        <v>293</v>
      </c>
      <c r="BQ11">
        <f t="shared" si="0"/>
        <v>5.793133701731238E-2</v>
      </c>
      <c r="BR11">
        <v>-51000</v>
      </c>
      <c r="BS11">
        <f t="shared" si="1"/>
        <v>5.3034308324466484E-2</v>
      </c>
      <c r="BT11">
        <f t="shared" si="2"/>
        <v>4.2509058285184212E-2</v>
      </c>
      <c r="BU11">
        <f t="shared" si="3"/>
        <v>1.0525250039282272E-2</v>
      </c>
      <c r="BV11">
        <f t="shared" si="4"/>
        <v>0.67805533195856138</v>
      </c>
      <c r="BW11">
        <f t="shared" si="5"/>
        <v>0.95491958722270842</v>
      </c>
      <c r="BX11">
        <f t="shared" si="6"/>
        <v>2.2253392568193733</v>
      </c>
      <c r="BY11">
        <f t="shared" si="7"/>
        <v>2.0279130475605256</v>
      </c>
      <c r="BZ11">
        <f t="shared" si="8"/>
        <v>-10.877350902058682</v>
      </c>
      <c r="CA11">
        <f t="shared" si="8"/>
        <v>-10.877350868779345</v>
      </c>
      <c r="CB11">
        <f t="shared" si="8"/>
        <v>-10.87735140232957</v>
      </c>
      <c r="CC11">
        <f t="shared" si="8"/>
        <v>-10.877342848485995</v>
      </c>
      <c r="CD11">
        <f t="shared" si="8"/>
        <v>-10.877480057475053</v>
      </c>
      <c r="CE11">
        <f t="shared" si="8"/>
        <v>-10.875297931968461</v>
      </c>
      <c r="CF11">
        <f t="shared" si="8"/>
        <v>-10.916838128229173</v>
      </c>
      <c r="CG11">
        <f t="shared" si="9"/>
        <v>-11.402480904002845</v>
      </c>
      <c r="CI11" s="23">
        <f t="shared" si="18"/>
        <v>-51000</v>
      </c>
      <c r="CJ11" s="86">
        <f t="shared" si="19"/>
        <v>4.7406086978030108E-2</v>
      </c>
      <c r="CK11" s="86">
        <f t="shared" si="20"/>
        <v>4.2509058285184212E-2</v>
      </c>
      <c r="CL11">
        <f t="shared" si="10"/>
        <v>4.8970286928458947E-3</v>
      </c>
      <c r="CM11">
        <f t="shared" si="11"/>
        <v>1.0749672656410016</v>
      </c>
      <c r="CN11">
        <f t="shared" si="12"/>
        <v>0.9408244428209751</v>
      </c>
      <c r="CO11">
        <f t="shared" si="13"/>
        <v>-5.2086666665083102E-3</v>
      </c>
      <c r="CP11">
        <f t="shared" si="14"/>
        <v>-2.6043392212789784E-3</v>
      </c>
      <c r="CQ11">
        <f t="shared" si="15"/>
        <v>-18.854387701952611</v>
      </c>
      <c r="CR11">
        <f t="shared" si="15"/>
        <v>-18.854387701893131</v>
      </c>
      <c r="CS11">
        <f t="shared" si="15"/>
        <v>-18.854387701099711</v>
      </c>
      <c r="CT11">
        <f t="shared" si="15"/>
        <v>-18.85438769051618</v>
      </c>
      <c r="CU11">
        <f t="shared" si="15"/>
        <v>-18.854387549341123</v>
      </c>
      <c r="CV11">
        <f t="shared" si="15"/>
        <v>-18.854385666188673</v>
      </c>
      <c r="CW11">
        <f t="shared" si="15"/>
        <v>-18.854360546574931</v>
      </c>
      <c r="CX11">
        <f t="shared" si="16"/>
        <v>-18.854025473087027</v>
      </c>
    </row>
    <row r="12" spans="1:102" customFormat="1" ht="12.95" customHeight="1">
      <c r="A12" t="s">
        <v>14</v>
      </c>
      <c r="C12" s="23">
        <f ca="1">SLOPE(INDIRECT($D$9):G6928,INDIRECT($C$9):F6928)</f>
        <v>-3.247263743608523E-6</v>
      </c>
      <c r="E12" s="317" t="s">
        <v>1317</v>
      </c>
      <c r="F12" s="319" t="s">
        <v>1316</v>
      </c>
      <c r="G12" s="194"/>
      <c r="Q12" s="25"/>
      <c r="AA12" s="151" t="s">
        <v>232</v>
      </c>
      <c r="AB12" s="23">
        <f>AB7*SIN(RADIANS(AB9))</f>
        <v>-0.18288831194352106</v>
      </c>
      <c r="AC12" s="150" t="s">
        <v>291</v>
      </c>
      <c r="AD12" s="230">
        <f>SUM(AX21:AX438)</f>
        <v>4.2120931644288855E-3</v>
      </c>
      <c r="AE12" s="139" t="s">
        <v>294</v>
      </c>
      <c r="AF12" s="214">
        <v>0.17</v>
      </c>
      <c r="AG12" s="221">
        <v>0.17</v>
      </c>
      <c r="AH12" s="221">
        <v>7.4968282591269031E-2</v>
      </c>
      <c r="AI12" s="215"/>
      <c r="AJ12" s="215"/>
      <c r="AK12" s="215"/>
      <c r="AL12" s="215"/>
      <c r="AM12" s="222"/>
      <c r="AN12" s="222"/>
      <c r="AR12" s="223"/>
      <c r="AS12" s="213"/>
      <c r="AZ12" s="25"/>
      <c r="BA12" s="151" t="s">
        <v>232</v>
      </c>
      <c r="BB12" s="23">
        <f>BB7*SIN(RADIANS(BB9))</f>
        <v>7.0398703441533775E-2</v>
      </c>
      <c r="BD12" s="231">
        <f>SUM(AX21:AX6948)</f>
        <v>5.1997085378946879E-3</v>
      </c>
      <c r="BE12" s="139" t="s">
        <v>295</v>
      </c>
      <c r="BQ12">
        <f t="shared" si="0"/>
        <v>5.672261573608197E-2</v>
      </c>
      <c r="BR12">
        <v>-50000</v>
      </c>
      <c r="BS12">
        <f t="shared" si="1"/>
        <v>5.2633999843660961E-2</v>
      </c>
      <c r="BT12">
        <f t="shared" si="2"/>
        <v>4.173398916037438E-2</v>
      </c>
      <c r="BU12">
        <f t="shared" si="3"/>
        <v>1.0900010683286583E-2</v>
      </c>
      <c r="BV12">
        <f t="shared" si="4"/>
        <v>0.62779489576152425</v>
      </c>
      <c r="BW12">
        <f t="shared" si="5"/>
        <v>0.90994198989811681</v>
      </c>
      <c r="BX12">
        <f t="shared" si="6"/>
        <v>2.3515838784807634</v>
      </c>
      <c r="BY12">
        <f t="shared" si="7"/>
        <v>2.3985590468216045</v>
      </c>
      <c r="BZ12">
        <f t="shared" ref="BZ12:CF21" si="21">$CG12+$AB$7*SIN(CA12)</f>
        <v>-10.713048930673112</v>
      </c>
      <c r="CA12">
        <f t="shared" si="21"/>
        <v>-10.713049544619011</v>
      </c>
      <c r="CB12">
        <f t="shared" si="21"/>
        <v>-10.713045380198439</v>
      </c>
      <c r="CC12">
        <f t="shared" si="21"/>
        <v>-10.713073628808317</v>
      </c>
      <c r="CD12">
        <f t="shared" si="21"/>
        <v>-10.712882063251373</v>
      </c>
      <c r="CE12">
        <f t="shared" si="21"/>
        <v>-10.714183636959717</v>
      </c>
      <c r="CF12">
        <f t="shared" si="21"/>
        <v>-10.705452076384306</v>
      </c>
      <c r="CG12">
        <f t="shared" si="9"/>
        <v>-11.220904932552484</v>
      </c>
      <c r="CI12" s="23">
        <f t="shared" si="18"/>
        <v>-50000</v>
      </c>
      <c r="CJ12" s="86">
        <f t="shared" si="19"/>
        <v>4.5822605052795388E-2</v>
      </c>
      <c r="CK12" s="86">
        <f t="shared" si="20"/>
        <v>4.173398916037438E-2</v>
      </c>
      <c r="CL12">
        <f t="shared" si="10"/>
        <v>4.0886158924210089E-3</v>
      </c>
      <c r="CM12">
        <f t="shared" si="11"/>
        <v>1.0706452392231243</v>
      </c>
      <c r="CN12">
        <f t="shared" si="12"/>
        <v>0.76983982173189947</v>
      </c>
      <c r="CO12">
        <f t="shared" si="13"/>
        <v>0.34125608044155836</v>
      </c>
      <c r="CP12">
        <f t="shared" si="14"/>
        <v>0.1723034380596235</v>
      </c>
      <c r="CQ12">
        <f t="shared" ref="CQ12:CW21" si="22">$CX12+$BB$7*SIN(CR12)</f>
        <v>-18.532565341912989</v>
      </c>
      <c r="CR12">
        <f t="shared" si="22"/>
        <v>-18.53256534475992</v>
      </c>
      <c r="CS12">
        <f t="shared" si="22"/>
        <v>-18.532565384726318</v>
      </c>
      <c r="CT12">
        <f t="shared" si="22"/>
        <v>-18.532565945790466</v>
      </c>
      <c r="CU12">
        <f t="shared" si="22"/>
        <v>-18.532573822220822</v>
      </c>
      <c r="CV12">
        <f t="shared" si="22"/>
        <v>-18.532684392376524</v>
      </c>
      <c r="CW12">
        <f t="shared" si="22"/>
        <v>-18.534236165485428</v>
      </c>
      <c r="CX12">
        <f t="shared" si="16"/>
        <v>-18.555933592029682</v>
      </c>
    </row>
    <row r="13" spans="1:102" customFormat="1" ht="12.95" customHeight="1">
      <c r="A13" t="s">
        <v>15</v>
      </c>
      <c r="C13" s="25" t="s">
        <v>16</v>
      </c>
      <c r="E13" s="311" t="s">
        <v>18</v>
      </c>
      <c r="F13" s="326">
        <v>1</v>
      </c>
      <c r="G13" s="194"/>
      <c r="Q13" s="25"/>
      <c r="X13">
        <v>1.84</v>
      </c>
      <c r="Y13" t="s">
        <v>234</v>
      </c>
      <c r="AA13" s="152" t="s">
        <v>296</v>
      </c>
      <c r="AB13" s="153">
        <f>AB6*86400*300000/149600000</f>
        <v>2.1929312668847727</v>
      </c>
      <c r="AC13" t="s">
        <v>297</v>
      </c>
      <c r="AD13" s="223">
        <f>AB13/149600000</f>
        <v>1.4658631463133507E-8</v>
      </c>
      <c r="AE13" s="139" t="s">
        <v>234</v>
      </c>
      <c r="AF13" s="214">
        <v>1.8039999999999998</v>
      </c>
      <c r="AG13" s="221">
        <v>1.8039999999999998</v>
      </c>
      <c r="AH13" s="221">
        <v>2.0862177091831473</v>
      </c>
      <c r="AI13" s="215"/>
      <c r="AJ13" s="215"/>
      <c r="AK13" s="215"/>
      <c r="AL13" s="215"/>
      <c r="AM13" s="218"/>
      <c r="AN13" s="218"/>
      <c r="AR13" s="219"/>
      <c r="AS13" s="213"/>
      <c r="AW13">
        <v>0.4</v>
      </c>
      <c r="AZ13" s="25"/>
      <c r="BA13" s="152" t="s">
        <v>298</v>
      </c>
      <c r="BB13" s="153">
        <f>BB6*173.3</f>
        <v>0.90216042373325067</v>
      </c>
      <c r="BC13" t="s">
        <v>234</v>
      </c>
      <c r="BD13" s="223"/>
      <c r="BE13" s="139"/>
      <c r="BF13">
        <v>12.55</v>
      </c>
      <c r="BQ13">
        <f t="shared" si="0"/>
        <v>5.481914428543791E-2</v>
      </c>
      <c r="BR13">
        <v>-49000</v>
      </c>
      <c r="BS13">
        <f t="shared" si="1"/>
        <v>5.1947664752901031E-2</v>
      </c>
      <c r="BT13">
        <f t="shared" si="2"/>
        <v>4.0962613664521121E-2</v>
      </c>
      <c r="BU13">
        <f t="shared" si="3"/>
        <v>1.098505108837991E-2</v>
      </c>
      <c r="BV13">
        <f t="shared" si="4"/>
        <v>0.58891688720333979</v>
      </c>
      <c r="BW13">
        <f t="shared" si="5"/>
        <v>0.85908428188778452</v>
      </c>
      <c r="BX13">
        <f t="shared" si="6"/>
        <v>2.4612501606218791</v>
      </c>
      <c r="BY13">
        <f t="shared" si="7"/>
        <v>2.8254209341635459</v>
      </c>
      <c r="BZ13">
        <f t="shared" si="21"/>
        <v>-10.559899541361229</v>
      </c>
      <c r="CA13">
        <f t="shared" si="21"/>
        <v>-10.559934019980833</v>
      </c>
      <c r="CB13">
        <f t="shared" si="21"/>
        <v>-10.559779542306215</v>
      </c>
      <c r="CC13">
        <f t="shared" si="21"/>
        <v>-10.560472062797226</v>
      </c>
      <c r="CD13">
        <f t="shared" si="21"/>
        <v>-10.557375503702412</v>
      </c>
      <c r="CE13">
        <f t="shared" si="21"/>
        <v>-10.571385689771699</v>
      </c>
      <c r="CF13">
        <f t="shared" si="21"/>
        <v>-10.511013778757176</v>
      </c>
      <c r="CG13">
        <f t="shared" si="9"/>
        <v>-11.039328961102123</v>
      </c>
      <c r="CI13" s="23">
        <f t="shared" si="18"/>
        <v>-49000</v>
      </c>
      <c r="CJ13" s="86">
        <f t="shared" si="19"/>
        <v>4.3834093197057999E-2</v>
      </c>
      <c r="CK13" s="86">
        <f t="shared" si="20"/>
        <v>4.0962613664521121E-2</v>
      </c>
      <c r="CL13">
        <f t="shared" si="10"/>
        <v>2.871479532536881E-3</v>
      </c>
      <c r="CM13">
        <f t="shared" si="11"/>
        <v>1.0581871465018724</v>
      </c>
      <c r="CN13">
        <f t="shared" si="12"/>
        <v>0.51207397917161313</v>
      </c>
      <c r="CO13">
        <f t="shared" si="13"/>
        <v>0.68224859104311331</v>
      </c>
      <c r="CP13">
        <f t="shared" si="14"/>
        <v>0.35500236023222681</v>
      </c>
      <c r="CQ13">
        <f t="shared" si="22"/>
        <v>-18.213296217646167</v>
      </c>
      <c r="CR13">
        <f t="shared" si="22"/>
        <v>-18.213296219692872</v>
      </c>
      <c r="CS13">
        <f t="shared" si="22"/>
        <v>-18.213296253635576</v>
      </c>
      <c r="CT13">
        <f t="shared" si="22"/>
        <v>-18.21329681654414</v>
      </c>
      <c r="CU13">
        <f t="shared" si="22"/>
        <v>-18.213306151831024</v>
      </c>
      <c r="CV13">
        <f t="shared" si="22"/>
        <v>-18.213460959030133</v>
      </c>
      <c r="CW13">
        <f t="shared" si="22"/>
        <v>-18.21602555654967</v>
      </c>
      <c r="CX13">
        <f t="shared" si="16"/>
        <v>-18.257841710972333</v>
      </c>
    </row>
    <row r="14" spans="1:102" customFormat="1" ht="12.95" customHeight="1">
      <c r="E14" s="311" t="s">
        <v>20</v>
      </c>
      <c r="F14" s="324">
        <f ca="1">NOW()+15018.5+$C$5/24</f>
        <v>60581.75029398148</v>
      </c>
      <c r="G14" s="194"/>
      <c r="Q14" s="25"/>
      <c r="AA14" s="152" t="s">
        <v>235</v>
      </c>
      <c r="AB14" s="23">
        <f>2*AB5*365.24/C8</f>
        <v>3.7318204772268151E-9</v>
      </c>
      <c r="AC14" t="s">
        <v>236</v>
      </c>
      <c r="AE14" s="232" t="s">
        <v>299</v>
      </c>
      <c r="AF14" s="214">
        <v>1.51</v>
      </c>
      <c r="AG14" s="221">
        <v>0.9885340462480765</v>
      </c>
      <c r="AH14" s="221">
        <v>1.1010795969393234</v>
      </c>
      <c r="AI14" s="215"/>
      <c r="AJ14" s="215"/>
      <c r="AK14" s="215"/>
      <c r="AL14" s="215"/>
      <c r="AM14" s="233"/>
      <c r="AN14" s="233"/>
      <c r="AP14" s="225"/>
      <c r="AQ14" s="225"/>
      <c r="AR14" s="219"/>
      <c r="AS14" s="213"/>
      <c r="AZ14" s="25"/>
      <c r="BA14" s="152" t="s">
        <v>235</v>
      </c>
      <c r="BB14" s="23">
        <f>2*BB5*365.24/AC8</f>
        <v>0</v>
      </c>
      <c r="BC14" t="s">
        <v>236</v>
      </c>
      <c r="BE14" s="139"/>
      <c r="BQ14">
        <f t="shared" si="0"/>
        <v>5.2412148313337861E-2</v>
      </c>
      <c r="BR14">
        <v>-48000</v>
      </c>
      <c r="BS14">
        <f t="shared" si="1"/>
        <v>5.1024403776908665E-2</v>
      </c>
      <c r="BT14">
        <f t="shared" si="2"/>
        <v>4.0194931797624449E-2</v>
      </c>
      <c r="BU14">
        <f t="shared" si="3"/>
        <v>1.0829471979284215E-2</v>
      </c>
      <c r="BV14">
        <f t="shared" si="4"/>
        <v>0.55845947728949774</v>
      </c>
      <c r="BW14">
        <f t="shared" si="5"/>
        <v>0.80512474939064971</v>
      </c>
      <c r="BX14">
        <f t="shared" si="6"/>
        <v>2.5588422756109712</v>
      </c>
      <c r="BY14">
        <f t="shared" si="7"/>
        <v>3.3343219353913409</v>
      </c>
      <c r="BZ14">
        <f t="shared" si="21"/>
        <v>-10.41539928235526</v>
      </c>
      <c r="CA14">
        <f t="shared" si="21"/>
        <v>-10.415624096699622</v>
      </c>
      <c r="CB14">
        <f t="shared" si="21"/>
        <v>-10.414848757613491</v>
      </c>
      <c r="CC14">
        <f t="shared" si="21"/>
        <v>-10.417526632101035</v>
      </c>
      <c r="CD14">
        <f t="shared" si="21"/>
        <v>-10.40832357198304</v>
      </c>
      <c r="CE14">
        <f t="shared" si="21"/>
        <v>-10.440516710767051</v>
      </c>
      <c r="CF14">
        <f t="shared" si="21"/>
        <v>-10.333946140255778</v>
      </c>
      <c r="CG14">
        <f t="shared" si="9"/>
        <v>-10.857752989651766</v>
      </c>
      <c r="CI14" s="23">
        <f t="shared" si="18"/>
        <v>-48000</v>
      </c>
      <c r="CJ14" s="86">
        <f t="shared" si="19"/>
        <v>4.1582676334053645E-2</v>
      </c>
      <c r="CK14" s="86">
        <f t="shared" si="20"/>
        <v>4.0194931797624449E-2</v>
      </c>
      <c r="CL14">
        <f t="shared" si="10"/>
        <v>1.3877445364291979E-3</v>
      </c>
      <c r="CM14">
        <f t="shared" si="11"/>
        <v>1.0396650977918585</v>
      </c>
      <c r="CN14">
        <f t="shared" si="12"/>
        <v>0.20511356344154394</v>
      </c>
      <c r="CO14">
        <f t="shared" si="13"/>
        <v>1.0132664879666635</v>
      </c>
      <c r="CP14">
        <f t="shared" si="14"/>
        <v>0.55494685354704154</v>
      </c>
      <c r="CQ14">
        <f t="shared" si="22"/>
        <v>-17.898733628762052</v>
      </c>
      <c r="CR14">
        <f t="shared" si="22"/>
        <v>-17.898733629178231</v>
      </c>
      <c r="CS14">
        <f t="shared" si="22"/>
        <v>-17.898733638732882</v>
      </c>
      <c r="CT14">
        <f t="shared" si="22"/>
        <v>-17.898733858089443</v>
      </c>
      <c r="CU14">
        <f t="shared" si="22"/>
        <v>-17.898738894078523</v>
      </c>
      <c r="CV14">
        <f t="shared" si="22"/>
        <v>-17.898854500573467</v>
      </c>
      <c r="CW14">
        <f t="shared" si="22"/>
        <v>-17.901503246396615</v>
      </c>
      <c r="CX14">
        <f t="shared" si="16"/>
        <v>-17.959749829914983</v>
      </c>
    </row>
    <row r="15" spans="1:102" customFormat="1" ht="12.95" customHeight="1">
      <c r="A15" s="14" t="s">
        <v>17</v>
      </c>
      <c r="C15" s="26">
        <f ca="1">(C7+C11)+(C8+C12)*INT(MAX(F21:F469))</f>
        <v>60264.329451227779</v>
      </c>
      <c r="D15" s="234"/>
      <c r="E15" s="313" t="s">
        <v>22</v>
      </c>
      <c r="F15" s="324">
        <f ca="1">ROUND(2*($F$14-$C$7)/$C$8,0)/2+$F$13</f>
        <v>46522</v>
      </c>
      <c r="G15" s="194"/>
      <c r="Q15" s="25"/>
      <c r="V15" t="s">
        <v>268</v>
      </c>
      <c r="W15">
        <v>86400</v>
      </c>
      <c r="X15" t="s">
        <v>269</v>
      </c>
      <c r="AA15" s="151" t="s">
        <v>237</v>
      </c>
      <c r="AB15" s="154">
        <f>(AB10-AB2)/AD2</f>
        <v>44456.081991325998</v>
      </c>
      <c r="AC15" t="s">
        <v>238</v>
      </c>
      <c r="AE15" s="139"/>
      <c r="AF15" s="226">
        <v>5.0571999999999999</v>
      </c>
      <c r="AG15" s="229">
        <v>5.0571999999999999</v>
      </c>
      <c r="AH15" s="229">
        <v>5.0522928641882929</v>
      </c>
      <c r="AI15" s="228"/>
      <c r="AJ15" s="228"/>
      <c r="AK15" s="228"/>
      <c r="AL15" s="228"/>
      <c r="AM15" s="224"/>
      <c r="AN15" s="224"/>
      <c r="AP15" s="225"/>
      <c r="AQ15" s="225"/>
      <c r="AR15" s="225"/>
      <c r="AS15" s="213"/>
      <c r="AZ15" s="25"/>
      <c r="BA15" s="151" t="s">
        <v>237</v>
      </c>
      <c r="BB15" s="154">
        <f>(BB10-BB2)/BD2</f>
        <v>18695.866350692126</v>
      </c>
      <c r="BC15" t="s">
        <v>238</v>
      </c>
      <c r="BE15" s="139"/>
      <c r="BQ15">
        <f t="shared" si="0"/>
        <v>4.9701471445808804E-2</v>
      </c>
      <c r="BR15">
        <v>-47000</v>
      </c>
      <c r="BS15">
        <f t="shared" si="1"/>
        <v>4.9901790617486681E-2</v>
      </c>
      <c r="BT15">
        <f t="shared" si="2"/>
        <v>3.9430943559684344E-2</v>
      </c>
      <c r="BU15">
        <f t="shared" si="3"/>
        <v>1.0470847057802339E-2</v>
      </c>
      <c r="BV15">
        <f t="shared" si="4"/>
        <v>0.53443125755818655</v>
      </c>
      <c r="BW15">
        <f t="shared" si="5"/>
        <v>0.74946181106299137</v>
      </c>
      <c r="BX15">
        <f t="shared" si="6"/>
        <v>2.6474792576501636</v>
      </c>
      <c r="BY15">
        <f t="shared" si="7"/>
        <v>3.9649645765620658</v>
      </c>
      <c r="BZ15">
        <f t="shared" si="21"/>
        <v>-10.277632119642075</v>
      </c>
      <c r="CA15">
        <f t="shared" si="21"/>
        <v>-10.278372038957349</v>
      </c>
      <c r="CB15">
        <f t="shared" si="21"/>
        <v>-10.276245873260553</v>
      </c>
      <c r="CC15">
        <f t="shared" si="21"/>
        <v>-10.282369456358632</v>
      </c>
      <c r="CD15">
        <f t="shared" si="21"/>
        <v>-10.26484712814583</v>
      </c>
      <c r="CE15">
        <f t="shared" si="21"/>
        <v>-10.315973965357907</v>
      </c>
      <c r="CF15">
        <f t="shared" si="21"/>
        <v>-10.174100929828832</v>
      </c>
      <c r="CG15">
        <f t="shared" si="9"/>
        <v>-10.676177018201406</v>
      </c>
      <c r="CI15" s="23">
        <f t="shared" si="18"/>
        <v>-47000</v>
      </c>
      <c r="CJ15" s="86">
        <f t="shared" si="19"/>
        <v>3.9230624388006466E-2</v>
      </c>
      <c r="CK15" s="86">
        <f t="shared" si="20"/>
        <v>3.9430943559684344E-2</v>
      </c>
      <c r="CL15">
        <f t="shared" si="10"/>
        <v>-2.0031917167787584E-4</v>
      </c>
      <c r="CM15">
        <f t="shared" si="11"/>
        <v>1.0177676069941635</v>
      </c>
      <c r="CN15">
        <f t="shared" si="12"/>
        <v>-0.11143973823589025</v>
      </c>
      <c r="CO15">
        <f t="shared" si="13"/>
        <v>1.3315179194029105</v>
      </c>
      <c r="CP15">
        <f t="shared" si="14"/>
        <v>0.78537424993111804</v>
      </c>
      <c r="CQ15">
        <f t="shared" si="22"/>
        <v>-17.590298413544062</v>
      </c>
      <c r="CR15">
        <f t="shared" si="22"/>
        <v>-17.590298413555487</v>
      </c>
      <c r="CS15">
        <f t="shared" si="22"/>
        <v>-17.590298414052771</v>
      </c>
      <c r="CT15">
        <f t="shared" si="22"/>
        <v>-17.590298435692983</v>
      </c>
      <c r="CU15">
        <f t="shared" si="22"/>
        <v>-17.590299377407277</v>
      </c>
      <c r="CV15">
        <f t="shared" si="22"/>
        <v>-17.59034035519878</v>
      </c>
      <c r="CW15">
        <f t="shared" si="22"/>
        <v>-17.592118443650765</v>
      </c>
      <c r="CX15">
        <f t="shared" si="16"/>
        <v>-17.661657948857634</v>
      </c>
    </row>
    <row r="16" spans="1:102" customFormat="1" ht="12.95" customHeight="1">
      <c r="A16" s="14" t="s">
        <v>19</v>
      </c>
      <c r="C16" s="26">
        <f ca="1">+C8+C12</f>
        <v>0.36149887973625638</v>
      </c>
      <c r="D16" s="234"/>
      <c r="E16" s="313" t="s">
        <v>24</v>
      </c>
      <c r="F16" s="324">
        <f ca="1">ROUND(2*($F$14-$C$15)/$C$16,0)/2+$F$13</f>
        <v>879</v>
      </c>
      <c r="G16" s="194"/>
      <c r="Q16" s="25"/>
      <c r="V16" t="s">
        <v>234</v>
      </c>
      <c r="W16" s="146">
        <v>149600000</v>
      </c>
      <c r="X16" t="s">
        <v>270</v>
      </c>
      <c r="AA16" s="150" t="s">
        <v>239</v>
      </c>
      <c r="AB16" s="154">
        <f>365.24*AB8</f>
        <v>12509.20566899557</v>
      </c>
      <c r="AC16" t="s">
        <v>215</v>
      </c>
      <c r="AD16" s="235" t="s">
        <v>300</v>
      </c>
      <c r="AE16" s="139"/>
      <c r="AF16" s="23"/>
      <c r="AG16" s="230">
        <v>3.1292169089531048E-3</v>
      </c>
      <c r="AH16" s="230">
        <v>3.1333650764892203E-3</v>
      </c>
      <c r="AI16" s="23"/>
      <c r="AJ16" s="23"/>
      <c r="AK16" s="23"/>
      <c r="AL16" s="23"/>
      <c r="AS16" s="206"/>
      <c r="AZ16" s="25"/>
      <c r="BA16" s="150" t="s">
        <v>301</v>
      </c>
      <c r="BB16" s="154">
        <f>365.24*BB8</f>
        <v>7619.7015610205272</v>
      </c>
      <c r="BC16" t="s">
        <v>215</v>
      </c>
      <c r="BD16" s="235" t="s">
        <v>302</v>
      </c>
      <c r="BE16" s="139"/>
      <c r="BF16">
        <v>33000</v>
      </c>
      <c r="BQ16">
        <f t="shared" si="0"/>
        <v>4.6872755559071166E-2</v>
      </c>
      <c r="BR16">
        <v>-46000</v>
      </c>
      <c r="BS16">
        <f t="shared" si="1"/>
        <v>4.8609215607611708E-2</v>
      </c>
      <c r="BT16">
        <f t="shared" si="2"/>
        <v>3.8670648950700812E-2</v>
      </c>
      <c r="BU16">
        <f t="shared" si="3"/>
        <v>9.9385666569109E-3</v>
      </c>
      <c r="BV16">
        <f t="shared" si="4"/>
        <v>0.51547239211424478</v>
      </c>
      <c r="BW16">
        <f t="shared" si="5"/>
        <v>0.69278063285152192</v>
      </c>
      <c r="BX16">
        <f t="shared" si="6"/>
        <v>2.7293902590474195</v>
      </c>
      <c r="BY16">
        <f t="shared" si="7"/>
        <v>4.7830896610931557</v>
      </c>
      <c r="BZ16">
        <f t="shared" si="21"/>
        <v>-10.145118299078829</v>
      </c>
      <c r="CA16">
        <f t="shared" si="21"/>
        <v>-10.146756893633638</v>
      </c>
      <c r="CB16">
        <f t="shared" si="21"/>
        <v>-10.1426356705075</v>
      </c>
      <c r="CC16">
        <f t="shared" si="21"/>
        <v>-10.153029621011214</v>
      </c>
      <c r="CD16">
        <f t="shared" si="21"/>
        <v>-10.126993784129668</v>
      </c>
      <c r="CE16">
        <f t="shared" si="21"/>
        <v>-10.193398953789504</v>
      </c>
      <c r="CF16">
        <f t="shared" si="21"/>
        <v>-10.030763654206236</v>
      </c>
      <c r="CG16">
        <f t="shared" si="9"/>
        <v>-10.494601046751045</v>
      </c>
      <c r="CI16" s="23">
        <f t="shared" si="18"/>
        <v>-46000</v>
      </c>
      <c r="CJ16" s="86">
        <f t="shared" si="19"/>
        <v>3.693418890216027E-2</v>
      </c>
      <c r="CK16" s="86">
        <f t="shared" si="20"/>
        <v>3.8670648950700812E-2</v>
      </c>
      <c r="CL16">
        <f t="shared" si="10"/>
        <v>-1.7364600485405388E-3</v>
      </c>
      <c r="CM16">
        <f t="shared" si="11"/>
        <v>0.99511396414904396</v>
      </c>
      <c r="CN16">
        <f t="shared" si="12"/>
        <v>-0.40426129042054215</v>
      </c>
      <c r="CO16">
        <f t="shared" si="13"/>
        <v>1.6360172630945222</v>
      </c>
      <c r="CP16">
        <f t="shared" si="14"/>
        <v>1.0674442337215897</v>
      </c>
      <c r="CQ16">
        <f t="shared" si="22"/>
        <v>-17.288601415947788</v>
      </c>
      <c r="CR16">
        <f t="shared" si="22"/>
        <v>-17.288601415947788</v>
      </c>
      <c r="CS16">
        <f t="shared" si="22"/>
        <v>-17.288601415947788</v>
      </c>
      <c r="CT16">
        <f t="shared" si="22"/>
        <v>-17.288601415947898</v>
      </c>
      <c r="CU16">
        <f t="shared" si="22"/>
        <v>-17.288601416094437</v>
      </c>
      <c r="CV16">
        <f t="shared" si="22"/>
        <v>-17.288601614705584</v>
      </c>
      <c r="CW16">
        <f t="shared" si="22"/>
        <v>-17.288867214781934</v>
      </c>
      <c r="CX16">
        <f t="shared" si="16"/>
        <v>-17.363566067800289</v>
      </c>
    </row>
    <row r="17" spans="1:102" customFormat="1" ht="12.95" customHeight="1">
      <c r="A17" s="27" t="s">
        <v>21</v>
      </c>
      <c r="C17" s="258">
        <f>COUNT(C21:C7320)</f>
        <v>422</v>
      </c>
      <c r="E17" s="313" t="s">
        <v>1314</v>
      </c>
      <c r="F17" s="322">
        <f ca="1">+$C$15+$C$16*$F$16-15018.5-$C$5/24</f>
        <v>45563.982799849284</v>
      </c>
      <c r="G17" s="194"/>
      <c r="Q17" s="25"/>
      <c r="R17" s="25"/>
      <c r="V17" t="s">
        <v>271</v>
      </c>
      <c r="W17">
        <v>300000</v>
      </c>
      <c r="X17" t="s">
        <v>272</v>
      </c>
      <c r="AA17" s="150" t="s">
        <v>240</v>
      </c>
      <c r="AB17" s="156">
        <f>AB13^3/AB8^2</f>
        <v>8.9902602027449353E-3</v>
      </c>
      <c r="AC17" t="s">
        <v>303</v>
      </c>
      <c r="AE17" s="139"/>
      <c r="AG17" s="25"/>
      <c r="AH17" s="237"/>
      <c r="AI17" s="237"/>
      <c r="AJ17" s="237"/>
      <c r="AK17" s="237"/>
      <c r="AL17" s="237"/>
      <c r="AM17" s="237"/>
      <c r="AN17" s="237"/>
      <c r="AO17" s="237"/>
      <c r="AP17" s="237"/>
      <c r="AQ17" s="237"/>
      <c r="AR17" s="237"/>
      <c r="AS17" s="237"/>
      <c r="AT17" s="237"/>
      <c r="AU17" s="237"/>
      <c r="AV17" s="237"/>
      <c r="AW17" s="237"/>
      <c r="AX17" s="237"/>
      <c r="AY17" s="237"/>
      <c r="AZ17" s="25"/>
      <c r="BA17" s="150" t="s">
        <v>304</v>
      </c>
      <c r="BB17" s="156">
        <f>BB13^3/BB8^2</f>
        <v>1.6870659451332156E-3</v>
      </c>
      <c r="BC17" t="s">
        <v>303</v>
      </c>
      <c r="BE17" s="139"/>
      <c r="BQ17">
        <f t="shared" si="0"/>
        <v>4.4082619621078574E-2</v>
      </c>
      <c r="BR17">
        <v>-45000</v>
      </c>
      <c r="BS17">
        <f t="shared" si="1"/>
        <v>4.7170656244606951E-2</v>
      </c>
      <c r="BT17">
        <f t="shared" si="2"/>
        <v>3.791404797067386E-2</v>
      </c>
      <c r="BU17">
        <f t="shared" si="3"/>
        <v>9.2566082739330945E-3</v>
      </c>
      <c r="BV17">
        <f t="shared" si="4"/>
        <v>0.50064493674492727</v>
      </c>
      <c r="BW17">
        <f t="shared" si="5"/>
        <v>0.63540536669524628</v>
      </c>
      <c r="BX17">
        <f t="shared" si="6"/>
        <v>2.8061946747882414</v>
      </c>
      <c r="BY17">
        <f t="shared" si="7"/>
        <v>5.9070604047983108</v>
      </c>
      <c r="BZ17">
        <f t="shared" si="21"/>
        <v>-10.016743059949041</v>
      </c>
      <c r="CA17">
        <f t="shared" si="21"/>
        <v>-10.019488093924464</v>
      </c>
      <c r="CB17">
        <f t="shared" si="21"/>
        <v>-10.013234485827907</v>
      </c>
      <c r="CC17">
        <f t="shared" si="21"/>
        <v>-10.027519919983249</v>
      </c>
      <c r="CD17">
        <f t="shared" si="21"/>
        <v>-9.9950839761727668</v>
      </c>
      <c r="CE17">
        <f t="shared" si="21"/>
        <v>-10.069812402805333</v>
      </c>
      <c r="CF17">
        <f t="shared" si="21"/>
        <v>-9.9026770499724517</v>
      </c>
      <c r="CG17">
        <f t="shared" si="9"/>
        <v>-10.313025075300684</v>
      </c>
      <c r="CI17" s="23">
        <f t="shared" si="18"/>
        <v>-45000</v>
      </c>
      <c r="CJ17" s="86">
        <f t="shared" si="19"/>
        <v>3.4826011347145483E-2</v>
      </c>
      <c r="CK17" s="86">
        <f t="shared" si="20"/>
        <v>3.791404797067386E-2</v>
      </c>
      <c r="CL17">
        <f t="shared" si="10"/>
        <v>-3.0880366235283749E-3</v>
      </c>
      <c r="CM17">
        <f t="shared" si="11"/>
        <v>0.97383756128063215</v>
      </c>
      <c r="CN17">
        <f t="shared" si="12"/>
        <v>-0.64988465378650795</v>
      </c>
      <c r="CO17">
        <f t="shared" si="13"/>
        <v>1.927278886380466</v>
      </c>
      <c r="CP17">
        <f t="shared" si="14"/>
        <v>1.4394800134691053</v>
      </c>
      <c r="CQ17">
        <f t="shared" si="22"/>
        <v>-16.99353474201444</v>
      </c>
      <c r="CR17">
        <f t="shared" si="22"/>
        <v>-16.993534742020124</v>
      </c>
      <c r="CS17">
        <f t="shared" si="22"/>
        <v>-16.993534741750626</v>
      </c>
      <c r="CT17">
        <f t="shared" si="22"/>
        <v>-16.993534754526742</v>
      </c>
      <c r="CU17">
        <f t="shared" si="22"/>
        <v>-16.993534148853829</v>
      </c>
      <c r="CV17">
        <f t="shared" si="22"/>
        <v>-16.993562863151983</v>
      </c>
      <c r="CW17">
        <f t="shared" si="22"/>
        <v>-16.992204628327993</v>
      </c>
      <c r="CX17">
        <f t="shared" si="16"/>
        <v>-17.065474186742939</v>
      </c>
    </row>
    <row r="18" spans="1:102" customFormat="1" ht="12.95" customHeight="1">
      <c r="A18" s="14" t="s">
        <v>23</v>
      </c>
      <c r="C18" s="28">
        <f ca="1">+C15</f>
        <v>60264.329451227779</v>
      </c>
      <c r="D18" s="310">
        <f ca="1">+C16</f>
        <v>0.36149887973625638</v>
      </c>
      <c r="E18" s="314" t="s">
        <v>1315</v>
      </c>
      <c r="F18" s="323">
        <f ca="1">+($C$15+$C$16*$F$16)-($C$16/2)-15018.5-$C$5/24</f>
        <v>45563.802050409417</v>
      </c>
      <c r="G18" s="194"/>
      <c r="Q18" s="25"/>
      <c r="R18" s="25"/>
      <c r="V18" t="s">
        <v>273</v>
      </c>
      <c r="W18" s="146">
        <f>W16/W17/W15</f>
        <v>5.771604938271605E-3</v>
      </c>
      <c r="AA18" s="157" t="s">
        <v>242</v>
      </c>
      <c r="AB18" s="158">
        <f>2*PI()/(AB8*365.2422)*AD2</f>
        <v>1.8157597145036005E-4</v>
      </c>
      <c r="AC18" s="159" t="s">
        <v>243</v>
      </c>
      <c r="AD18" s="159"/>
      <c r="AE18" s="160"/>
      <c r="AF18" t="s">
        <v>305</v>
      </c>
      <c r="AG18">
        <v>6.1605600444864848E-9</v>
      </c>
      <c r="AH18">
        <v>3.7318204772268151E-9</v>
      </c>
      <c r="BA18" s="157" t="s">
        <v>306</v>
      </c>
      <c r="BB18" s="158">
        <f>2*PI()/(BB8*365.2422)*BD2</f>
        <v>2.9809188105734823E-4</v>
      </c>
      <c r="BC18" s="159" t="s">
        <v>243</v>
      </c>
      <c r="BD18" s="159"/>
      <c r="BE18" s="160"/>
      <c r="BQ18">
        <f t="shared" si="0"/>
        <v>4.1452757895342911E-2</v>
      </c>
      <c r="BR18">
        <v>-44000</v>
      </c>
      <c r="BS18">
        <f t="shared" si="1"/>
        <v>4.5606807278082903E-2</v>
      </c>
      <c r="BT18">
        <f t="shared" si="2"/>
        <v>3.7161140619603482E-2</v>
      </c>
      <c r="BU18">
        <f t="shared" si="3"/>
        <v>8.4456666584794247E-3</v>
      </c>
      <c r="BV18">
        <f t="shared" si="4"/>
        <v>0.48929403654849779</v>
      </c>
      <c r="BW18">
        <f t="shared" si="5"/>
        <v>0.57747843790231901</v>
      </c>
      <c r="BX18">
        <f t="shared" si="6"/>
        <v>2.8790913549945953</v>
      </c>
      <c r="BY18">
        <f t="shared" si="7"/>
        <v>7.5752093836871452</v>
      </c>
      <c r="BZ18">
        <f t="shared" si="21"/>
        <v>-9.8916837737198318</v>
      </c>
      <c r="CA18">
        <f t="shared" si="21"/>
        <v>-9.8953494614943462</v>
      </c>
      <c r="CB18">
        <f t="shared" si="21"/>
        <v>-9.8875875996549976</v>
      </c>
      <c r="CC18">
        <f t="shared" si="21"/>
        <v>-9.9040592911016283</v>
      </c>
      <c r="CD18">
        <f t="shared" si="21"/>
        <v>-9.8692637214873358</v>
      </c>
      <c r="CE18">
        <f t="shared" si="21"/>
        <v>-9.9435245520683306</v>
      </c>
      <c r="CF18">
        <f t="shared" si="21"/>
        <v>-9.7880824215688058</v>
      </c>
      <c r="CG18">
        <f t="shared" si="9"/>
        <v>-10.131449103850324</v>
      </c>
      <c r="CI18" s="23">
        <f t="shared" si="18"/>
        <v>-44000</v>
      </c>
      <c r="CJ18" s="86">
        <f t="shared" si="19"/>
        <v>3.3007091236863489E-2</v>
      </c>
      <c r="CK18" s="86">
        <f t="shared" si="20"/>
        <v>3.7161140619603482E-2</v>
      </c>
      <c r="CL18">
        <f t="shared" si="10"/>
        <v>-4.1540493827399898E-3</v>
      </c>
      <c r="CM18">
        <f t="shared" si="11"/>
        <v>0.95546607203151313</v>
      </c>
      <c r="CN18">
        <f t="shared" si="12"/>
        <v>-0.83438608017101368</v>
      </c>
      <c r="CO18">
        <f t="shared" si="13"/>
        <v>2.2068642413571808</v>
      </c>
      <c r="CP18">
        <f t="shared" si="14"/>
        <v>1.981554041879986</v>
      </c>
      <c r="CQ18">
        <f t="shared" si="22"/>
        <v>-16.704441704764427</v>
      </c>
      <c r="CR18">
        <f t="shared" si="22"/>
        <v>-16.704441705049152</v>
      </c>
      <c r="CS18">
        <f t="shared" si="22"/>
        <v>-16.704441698058123</v>
      </c>
      <c r="CT18">
        <f t="shared" si="22"/>
        <v>-16.704441869712202</v>
      </c>
      <c r="CU18">
        <f t="shared" si="22"/>
        <v>-16.704437655021234</v>
      </c>
      <c r="CV18">
        <f t="shared" si="22"/>
        <v>-16.704541147947442</v>
      </c>
      <c r="CW18">
        <f t="shared" si="22"/>
        <v>-16.702004616609631</v>
      </c>
      <c r="CX18">
        <f t="shared" si="16"/>
        <v>-16.76738230568559</v>
      </c>
    </row>
    <row r="19" spans="1:102" customFormat="1" ht="12.95" customHeight="1">
      <c r="E19" s="27"/>
      <c r="F19" s="30"/>
      <c r="G19" s="194"/>
      <c r="Q19" s="25"/>
      <c r="V19" t="s">
        <v>274</v>
      </c>
      <c r="W19" s="146">
        <f>1/W18</f>
        <v>173.26203208556149</v>
      </c>
      <c r="AA19" s="161"/>
      <c r="AC19" s="161"/>
      <c r="BQ19">
        <f t="shared" si="0"/>
        <v>3.9069945851442973E-2</v>
      </c>
      <c r="BR19">
        <v>-43000</v>
      </c>
      <c r="BS19">
        <f t="shared" si="1"/>
        <v>4.3936188696575805E-2</v>
      </c>
      <c r="BT19">
        <f t="shared" si="2"/>
        <v>3.6411926897489684E-2</v>
      </c>
      <c r="BU19">
        <f t="shared" si="3"/>
        <v>7.5242617990861228E-3</v>
      </c>
      <c r="BV19">
        <f t="shared" si="4"/>
        <v>0.48095466917829954</v>
      </c>
      <c r="BW19">
        <f t="shared" si="5"/>
        <v>0.51902999763843471</v>
      </c>
      <c r="BX19">
        <f t="shared" si="6"/>
        <v>2.9490123166851712</v>
      </c>
      <c r="BY19">
        <f t="shared" si="7"/>
        <v>10.353159674844253</v>
      </c>
      <c r="BZ19">
        <f t="shared" si="21"/>
        <v>-9.7692999162131482</v>
      </c>
      <c r="CA19">
        <f t="shared" si="21"/>
        <v>-9.7732515908185835</v>
      </c>
      <c r="CB19">
        <f t="shared" si="21"/>
        <v>-9.7653124851016084</v>
      </c>
      <c r="CC19">
        <f t="shared" si="21"/>
        <v>-9.7812858133907294</v>
      </c>
      <c r="CD19">
        <f t="shared" si="21"/>
        <v>-9.7492392939133303</v>
      </c>
      <c r="CE19">
        <f t="shared" si="21"/>
        <v>-9.8139237114462468</v>
      </c>
      <c r="CF19">
        <f t="shared" si="21"/>
        <v>-9.6847774660580921</v>
      </c>
      <c r="CG19">
        <f t="shared" si="9"/>
        <v>-9.949873132399965</v>
      </c>
      <c r="CI19" s="23">
        <f t="shared" si="18"/>
        <v>-43000</v>
      </c>
      <c r="CJ19" s="86">
        <f t="shared" si="19"/>
        <v>3.1545684052356852E-2</v>
      </c>
      <c r="CK19" s="86">
        <f t="shared" si="20"/>
        <v>3.6411926897489684E-2</v>
      </c>
      <c r="CL19">
        <f t="shared" si="10"/>
        <v>-4.8662428451328316E-3</v>
      </c>
      <c r="CM19">
        <f t="shared" si="11"/>
        <v>0.9409888332399996</v>
      </c>
      <c r="CN19">
        <f t="shared" si="12"/>
        <v>-0.95120623969358442</v>
      </c>
      <c r="CO19">
        <f t="shared" si="13"/>
        <v>2.4769681626178568</v>
      </c>
      <c r="CP19">
        <f t="shared" si="14"/>
        <v>2.8976231019044598</v>
      </c>
      <c r="CQ19">
        <f t="shared" si="22"/>
        <v>-16.420291340611897</v>
      </c>
      <c r="CR19">
        <f t="shared" si="22"/>
        <v>-16.420291342304179</v>
      </c>
      <c r="CS19">
        <f t="shared" si="22"/>
        <v>-16.42029131247855</v>
      </c>
      <c r="CT19">
        <f t="shared" si="22"/>
        <v>-16.42029183814072</v>
      </c>
      <c r="CU19">
        <f t="shared" si="22"/>
        <v>-16.420282573635919</v>
      </c>
      <c r="CV19">
        <f t="shared" si="22"/>
        <v>-16.420445866266167</v>
      </c>
      <c r="CW19">
        <f t="shared" si="22"/>
        <v>-16.417571095243236</v>
      </c>
      <c r="CX19">
        <f t="shared" si="16"/>
        <v>-16.469290424628241</v>
      </c>
    </row>
    <row r="20" spans="1:102" ht="12.95" customHeight="1">
      <c r="A20" s="35" t="s">
        <v>307</v>
      </c>
      <c r="B20" s="35" t="s">
        <v>308</v>
      </c>
      <c r="C20" s="35" t="s">
        <v>309</v>
      </c>
      <c r="D20" s="35" t="s">
        <v>310</v>
      </c>
      <c r="E20" s="35" t="s">
        <v>27</v>
      </c>
      <c r="F20" s="35" t="s">
        <v>28</v>
      </c>
      <c r="G20" s="239" t="s">
        <v>29</v>
      </c>
      <c r="H20" s="240" t="s">
        <v>30</v>
      </c>
      <c r="I20" s="240" t="s">
        <v>31</v>
      </c>
      <c r="J20" s="240" t="s">
        <v>32</v>
      </c>
      <c r="K20" s="240" t="s">
        <v>33</v>
      </c>
      <c r="L20" s="240" t="s">
        <v>311</v>
      </c>
      <c r="M20" s="240" t="s">
        <v>35</v>
      </c>
      <c r="N20" s="240" t="s">
        <v>36</v>
      </c>
      <c r="O20" s="240" t="s">
        <v>312</v>
      </c>
      <c r="P20" s="35" t="s">
        <v>38</v>
      </c>
      <c r="Q20" s="35" t="s">
        <v>39</v>
      </c>
      <c r="R20" s="241" t="s">
        <v>313</v>
      </c>
      <c r="S20" s="35" t="s">
        <v>41</v>
      </c>
      <c r="T20" s="241" t="s">
        <v>314</v>
      </c>
      <c r="U20" s="36" t="s">
        <v>43</v>
      </c>
      <c r="V20" s="259"/>
      <c r="W20" s="259"/>
      <c r="X20" s="24"/>
      <c r="Y20" s="244"/>
      <c r="Z20" s="24" t="s">
        <v>28</v>
      </c>
      <c r="AA20" s="124" t="s">
        <v>246</v>
      </c>
      <c r="AB20" s="124" t="s">
        <v>315</v>
      </c>
      <c r="AC20" s="124" t="s">
        <v>249</v>
      </c>
      <c r="AD20" s="124" t="s">
        <v>250</v>
      </c>
      <c r="AH20" s="124" t="s">
        <v>200</v>
      </c>
      <c r="AI20" s="124" t="s">
        <v>201</v>
      </c>
      <c r="AJ20" s="124" t="s">
        <v>202</v>
      </c>
      <c r="AK20" s="124" t="s">
        <v>252</v>
      </c>
      <c r="AL20" s="124" t="s">
        <v>203</v>
      </c>
      <c r="AM20" s="124" t="s">
        <v>204</v>
      </c>
      <c r="AN20" s="24" t="s">
        <v>205</v>
      </c>
      <c r="AO20" s="24" t="s">
        <v>206</v>
      </c>
      <c r="AP20" s="24" t="s">
        <v>207</v>
      </c>
      <c r="AQ20" s="24" t="s">
        <v>208</v>
      </c>
      <c r="AR20" s="24" t="s">
        <v>209</v>
      </c>
      <c r="AS20" s="24" t="s">
        <v>210</v>
      </c>
      <c r="AT20" s="24" t="s">
        <v>211</v>
      </c>
      <c r="AU20" s="24" t="s">
        <v>212</v>
      </c>
      <c r="AV20" s="24" t="s">
        <v>316</v>
      </c>
      <c r="AW20" s="124" t="s">
        <v>317</v>
      </c>
      <c r="AX20" s="124" t="s">
        <v>250</v>
      </c>
      <c r="AY20" s="124" t="s">
        <v>318</v>
      </c>
      <c r="AZ20" s="124"/>
      <c r="BA20" s="124" t="s">
        <v>200</v>
      </c>
      <c r="BB20" s="124" t="s">
        <v>201</v>
      </c>
      <c r="BC20" s="124" t="s">
        <v>202</v>
      </c>
      <c r="BD20" s="124" t="s">
        <v>252</v>
      </c>
      <c r="BE20" s="124" t="s">
        <v>203</v>
      </c>
      <c r="BF20" s="124" t="s">
        <v>204</v>
      </c>
      <c r="BG20" s="24" t="s">
        <v>205</v>
      </c>
      <c r="BH20" s="24" t="s">
        <v>206</v>
      </c>
      <c r="BI20" s="24" t="s">
        <v>207</v>
      </c>
      <c r="BJ20" s="24" t="s">
        <v>208</v>
      </c>
      <c r="BK20" s="24" t="s">
        <v>209</v>
      </c>
      <c r="BL20" s="24" t="s">
        <v>210</v>
      </c>
      <c r="BM20" s="24" t="s">
        <v>211</v>
      </c>
      <c r="BN20" s="24" t="s">
        <v>212</v>
      </c>
      <c r="BO20" s="25"/>
      <c r="BP20" s="25"/>
      <c r="BQ20">
        <f t="shared" si="0"/>
        <v>3.6988565047615315E-2</v>
      </c>
      <c r="BR20">
        <v>-42000</v>
      </c>
      <c r="BS20">
        <f t="shared" si="1"/>
        <v>4.2175200941896952E-2</v>
      </c>
      <c r="BT20">
        <f t="shared" si="2"/>
        <v>3.5666406804332453E-2</v>
      </c>
      <c r="BU20">
        <f t="shared" si="3"/>
        <v>6.508794137564498E-3</v>
      </c>
      <c r="BV20">
        <f t="shared" si="4"/>
        <v>0.47529429648787558</v>
      </c>
      <c r="BW20">
        <f t="shared" si="5"/>
        <v>0.45998385813031378</v>
      </c>
      <c r="BX20">
        <f t="shared" si="6"/>
        <v>3.0167510271886004</v>
      </c>
      <c r="BY20">
        <f t="shared" si="7"/>
        <v>15.999485192908004</v>
      </c>
      <c r="BZ20">
        <f t="shared" si="21"/>
        <v>-9.6490032482008044</v>
      </c>
      <c r="CA20">
        <f t="shared" si="21"/>
        <v>-9.6523209636105669</v>
      </c>
      <c r="CB20">
        <f t="shared" si="21"/>
        <v>-9.6458859259115304</v>
      </c>
      <c r="CC20">
        <f t="shared" si="21"/>
        <v>-9.658376063799416</v>
      </c>
      <c r="CD20">
        <f t="shared" si="21"/>
        <v>-9.6341652056882126</v>
      </c>
      <c r="CE20">
        <f t="shared" si="21"/>
        <v>-9.6812227867595357</v>
      </c>
      <c r="CF20">
        <f t="shared" si="21"/>
        <v>-9.5901886834108812</v>
      </c>
      <c r="CG20">
        <f t="shared" si="9"/>
        <v>-9.7682971609496043</v>
      </c>
      <c r="CI20" s="23">
        <f t="shared" si="18"/>
        <v>-42000</v>
      </c>
      <c r="CJ20" s="86">
        <f t="shared" si="19"/>
        <v>3.0479770910050816E-2</v>
      </c>
      <c r="CK20" s="86">
        <f t="shared" si="20"/>
        <v>3.5666406804332453E-2</v>
      </c>
      <c r="CL20">
        <f t="shared" si="10"/>
        <v>-5.1866358942816351E-3</v>
      </c>
      <c r="CM20">
        <f t="shared" si="11"/>
        <v>0.93099269320238798</v>
      </c>
      <c r="CN20">
        <f t="shared" si="12"/>
        <v>-0.99872403057065362</v>
      </c>
      <c r="CO20">
        <f t="shared" si="13"/>
        <v>2.7401204594415245</v>
      </c>
      <c r="CP20">
        <f t="shared" si="14"/>
        <v>4.9145725817553592</v>
      </c>
      <c r="CQ20">
        <f t="shared" si="22"/>
        <v>-16.139819985730497</v>
      </c>
      <c r="CR20">
        <f t="shared" si="22"/>
        <v>-16.139819989045929</v>
      </c>
      <c r="CS20">
        <f t="shared" si="22"/>
        <v>-16.139819940350762</v>
      </c>
      <c r="CT20">
        <f t="shared" si="22"/>
        <v>-16.139820655557479</v>
      </c>
      <c r="CU20">
        <f t="shared" si="22"/>
        <v>-16.139810151035139</v>
      </c>
      <c r="CV20">
        <f t="shared" si="22"/>
        <v>-16.139964440198231</v>
      </c>
      <c r="CW20">
        <f t="shared" si="22"/>
        <v>-16.137699359680596</v>
      </c>
      <c r="CX20">
        <f t="shared" si="16"/>
        <v>-16.171198543570895</v>
      </c>
    </row>
    <row r="21" spans="1:102" ht="12.95" customHeight="1">
      <c r="A21" s="37" t="s">
        <v>44</v>
      </c>
      <c r="B21" s="38" t="s">
        <v>45</v>
      </c>
      <c r="C21" s="37">
        <v>26582.013999999999</v>
      </c>
      <c r="D21" s="37" t="s">
        <v>46</v>
      </c>
      <c r="E21">
        <f t="shared" ref="E21:E84" si="23">+(C21-C$7)/C$8</f>
        <v>-47530.340506129302</v>
      </c>
      <c r="F21">
        <f t="shared" ref="F21:F84" si="24">ROUND(2*E21,0)/2</f>
        <v>-47530.5</v>
      </c>
      <c r="G21">
        <f t="shared" ref="G21:G84" si="25">+C21-(C$7+F21*C$8)</f>
        <v>5.7657373501569964E-2</v>
      </c>
      <c r="H21" s="116"/>
      <c r="I21" s="116">
        <f t="shared" ref="I21:I26" si="26">G21</f>
        <v>5.7657373501569964E-2</v>
      </c>
      <c r="J21" s="116"/>
      <c r="K21" s="165"/>
      <c r="L21" s="116"/>
      <c r="M21" s="116"/>
      <c r="N21" s="116"/>
      <c r="O21" s="40"/>
      <c r="P21" s="116"/>
      <c r="Q21" s="293">
        <f t="shared" ref="Q21:Q84" si="27">C21-15018.5</f>
        <v>11563.513999999999</v>
      </c>
      <c r="R21" s="41">
        <f t="shared" ref="R21:R84" si="28">+(O21-G21)^2</f>
        <v>3.3243727190995424E-3</v>
      </c>
      <c r="S21" s="41">
        <v>0.1</v>
      </c>
      <c r="T21" s="167">
        <f t="shared" ref="T21:T84" si="29">+S21*R21</f>
        <v>3.3243727190995428E-4</v>
      </c>
      <c r="U21" s="116"/>
      <c r="V21" s="41">
        <v>0.1</v>
      </c>
      <c r="W21" s="25"/>
      <c r="X21" s="245"/>
      <c r="Y21" s="41"/>
      <c r="Z21">
        <f t="shared" ref="Z21:Z84" si="30">F21</f>
        <v>-47530.5</v>
      </c>
      <c r="AA21" s="246">
        <f t="shared" ref="AA21:AA84" si="31">AB$3+AB$4*Z21+AB$5*Z21^2+AH21</f>
        <v>5.0520213491352828E-2</v>
      </c>
      <c r="AB21" s="247">
        <f t="shared" ref="AB21:AB84" si="32">+G21-AA21</f>
        <v>7.1371600102171362E-3</v>
      </c>
      <c r="AC21" s="247">
        <f t="shared" ref="AC21:AC84" si="33">+G21-O21</f>
        <v>5.7657373501569964E-2</v>
      </c>
      <c r="AD21" s="248">
        <f t="shared" ref="AD21:AD84" si="34">S21*(G21-AA21)^2</f>
        <v>5.0939053011442676E-6</v>
      </c>
      <c r="AH21">
        <f t="shared" ref="AH21:AH84" si="35">$AB$6*($AB$11/AI21*AJ21+$AB$12)</f>
        <v>1.0684434157061664E-2</v>
      </c>
      <c r="AI21">
        <f t="shared" ref="AI21:AI84" si="36">1+$AB$7*COS(AL21)</f>
        <v>0.54647240196673574</v>
      </c>
      <c r="AJ21">
        <f t="shared" ref="AJ21:AJ84" si="37">SIN(AL21+RADIANS($AB$9))</f>
        <v>0.77914980062423767</v>
      </c>
      <c r="AK21">
        <f t="shared" ref="AK21:AK84" si="38">$AB$7*SIN(AL21)</f>
        <v>0.27196450847711129</v>
      </c>
      <c r="AL21">
        <f t="shared" ref="AL21:AL84" si="39">2*ATAN(AM21)</f>
        <v>2.6014197055905206</v>
      </c>
      <c r="AM21">
        <f t="shared" ref="AM21:AM84" si="40">TAN(AN21/2)*SQRT((1+$AB$7)/(1-$AB$7))</f>
        <v>3.6120481741325219</v>
      </c>
      <c r="AN21">
        <f t="shared" ref="AN21:AT30" si="41">$AU21+$AB$7*SIN(AO21)</f>
        <v>-10.349978561841205</v>
      </c>
      <c r="AO21">
        <f t="shared" si="41"/>
        <v>-10.350396673299652</v>
      </c>
      <c r="AP21">
        <f t="shared" si="41"/>
        <v>-10.349083010078827</v>
      </c>
      <c r="AQ21">
        <f t="shared" si="41"/>
        <v>-10.35321815208134</v>
      </c>
      <c r="AR21">
        <f t="shared" si="41"/>
        <v>-10.340277191806081</v>
      </c>
      <c r="AS21">
        <f t="shared" si="41"/>
        <v>-10.381553887746325</v>
      </c>
      <c r="AT21">
        <f t="shared" si="41"/>
        <v>-10.256784570668497</v>
      </c>
      <c r="AU21">
        <f t="shared" ref="AU21:AU84" si="42">RADIANS($AB$9)+$AB$18*(F21-AB$15)</f>
        <v>-10.772503071055821</v>
      </c>
      <c r="AV21" s="246">
        <f t="shared" ref="AV21:AV84" si="43">AA21+BA21</f>
        <v>5.1165430176686608E-2</v>
      </c>
      <c r="AW21" s="247">
        <f t="shared" ref="AW21:AW84" si="44">IF(S21&lt;&gt;0,G21-AV21,-9999)</f>
        <v>6.4919433248833563E-3</v>
      </c>
      <c r="AX21" s="248">
        <f t="shared" ref="AX21:AX84" si="45">S21*(G21-AV21)^2</f>
        <v>4.2145328133497572E-6</v>
      </c>
      <c r="AY21" s="247">
        <f t="shared" ref="AY21:AY84" si="46">IF(S21&lt;&gt;0,G21-AH21-BA21,-9999)</f>
        <v>4.6327722659174522E-2</v>
      </c>
      <c r="BA21">
        <f t="shared" ref="BA21:BA84" si="47">$BB$6*($BB$11/BB21*BC21+$BB$12)</f>
        <v>6.4521668533377985E-4</v>
      </c>
      <c r="BB21">
        <f t="shared" ref="BB21:BB84" si="48">1+$BB$7*COS(BE21)</f>
        <v>1.0296367811524159</v>
      </c>
      <c r="BC21">
        <f t="shared" ref="BC21:BC84" si="49">SIN(BE21+RADIANS($BB$9))</f>
        <v>5.5442299504737065E-2</v>
      </c>
      <c r="BD21">
        <f t="shared" ref="BD21:BD84" si="50">$BB$7*SIN(BE21)</f>
        <v>6.8861488493991888E-2</v>
      </c>
      <c r="BE21">
        <f t="shared" ref="BE21:BE84" si="51">2*ATAN(BF21)</f>
        <v>1.1643754818731309</v>
      </c>
      <c r="BF21">
        <f t="shared" ref="BF21:BF84" si="52">TAN(BG21/2)*SQRT((1+$BB$7)/(1-$BB$7))</f>
        <v>0.65829976130719692</v>
      </c>
      <c r="BG21">
        <f t="shared" ref="BG21:BM30" si="53">$BN21+$BB$7*SIN(BH21)</f>
        <v>-17.753104497421649</v>
      </c>
      <c r="BH21">
        <f t="shared" si="53"/>
        <v>-17.753104497532409</v>
      </c>
      <c r="BI21">
        <f t="shared" si="53"/>
        <v>-17.753104500767023</v>
      </c>
      <c r="BJ21">
        <f t="shared" si="53"/>
        <v>-17.753104595229818</v>
      </c>
      <c r="BK21">
        <f t="shared" si="53"/>
        <v>-17.75310735388825</v>
      </c>
      <c r="BL21">
        <f t="shared" si="53"/>
        <v>-17.753187910249036</v>
      </c>
      <c r="BM21">
        <f t="shared" si="53"/>
        <v>-17.755534714671139</v>
      </c>
      <c r="BN21">
        <f t="shared" ref="BN21:BN84" si="54">RADIANS($BB$9)+$BB$18*(F21-BB$15)</f>
        <v>-17.819795691758557</v>
      </c>
      <c r="BQ21">
        <f t="shared" si="0"/>
        <v>3.5233642370414001E-2</v>
      </c>
      <c r="BR21">
        <v>-41000</v>
      </c>
      <c r="BS21">
        <f t="shared" si="1"/>
        <v>4.0337667912883984E-2</v>
      </c>
      <c r="BT21">
        <f t="shared" si="2"/>
        <v>3.4924580340131808E-2</v>
      </c>
      <c r="BU21">
        <f t="shared" si="3"/>
        <v>5.4130875727521743E-3</v>
      </c>
      <c r="BV21">
        <f t="shared" si="4"/>
        <v>0.47208445746657846</v>
      </c>
      <c r="BW21">
        <f t="shared" si="5"/>
        <v>0.40014255707925162</v>
      </c>
      <c r="BX21">
        <f t="shared" si="6"/>
        <v>3.0830556524786998</v>
      </c>
      <c r="BY21">
        <f t="shared" si="7"/>
        <v>34.15666728190871</v>
      </c>
      <c r="BZ21">
        <f t="shared" si="21"/>
        <v>-9.5301530425292071</v>
      </c>
      <c r="CA21">
        <f t="shared" si="21"/>
        <v>-9.5319532709105115</v>
      </c>
      <c r="CB21">
        <f t="shared" si="21"/>
        <v>-9.5285300210417621</v>
      </c>
      <c r="CC21">
        <f t="shared" si="21"/>
        <v>-9.5350406304551072</v>
      </c>
      <c r="CD21">
        <f t="shared" si="21"/>
        <v>-9.522662025424097</v>
      </c>
      <c r="CE21">
        <f t="shared" si="21"/>
        <v>-9.546211936045788</v>
      </c>
      <c r="CF21">
        <f t="shared" si="21"/>
        <v>-9.5014559915104773</v>
      </c>
      <c r="CG21">
        <f t="shared" si="9"/>
        <v>-9.5867211894992455</v>
      </c>
      <c r="CI21" s="23">
        <f t="shared" si="18"/>
        <v>-41000</v>
      </c>
      <c r="CJ21" s="86">
        <f t="shared" si="19"/>
        <v>2.9820554797661821E-2</v>
      </c>
      <c r="CK21" s="86">
        <f t="shared" si="20"/>
        <v>3.4924580340131808E-2</v>
      </c>
      <c r="CL21">
        <f t="shared" si="10"/>
        <v>-5.1040255424699872E-3</v>
      </c>
      <c r="CM21">
        <f t="shared" si="11"/>
        <v>0.92579253417059326</v>
      </c>
      <c r="CN21">
        <f t="shared" si="12"/>
        <v>-0.97837112337478638</v>
      </c>
      <c r="CO21">
        <f t="shared" si="13"/>
        <v>2.9990042439184523</v>
      </c>
      <c r="CP21">
        <f t="shared" si="14"/>
        <v>14.002612695094143</v>
      </c>
      <c r="CQ21">
        <f t="shared" si="22"/>
        <v>-15.861631690962412</v>
      </c>
      <c r="CR21">
        <f t="shared" si="22"/>
        <v>-15.861631692998509</v>
      </c>
      <c r="CS21">
        <f t="shared" si="22"/>
        <v>-15.861631665515214</v>
      </c>
      <c r="CT21">
        <f t="shared" si="22"/>
        <v>-15.861632036485629</v>
      </c>
      <c r="CU21">
        <f t="shared" si="22"/>
        <v>-15.861627029116699</v>
      </c>
      <c r="CV21">
        <f t="shared" si="22"/>
        <v>-15.861694619048599</v>
      </c>
      <c r="CW21">
        <f t="shared" si="22"/>
        <v>-15.860782343433254</v>
      </c>
      <c r="CX21">
        <f t="shared" si="16"/>
        <v>-15.873106662513548</v>
      </c>
    </row>
    <row r="22" spans="1:102" ht="12.95" customHeight="1">
      <c r="A22" s="37" t="s">
        <v>44</v>
      </c>
      <c r="B22" s="38" t="s">
        <v>49</v>
      </c>
      <c r="C22" s="37">
        <v>26582.19</v>
      </c>
      <c r="D22" s="37" t="s">
        <v>46</v>
      </c>
      <c r="E22">
        <f t="shared" si="23"/>
        <v>-47529.85364868959</v>
      </c>
      <c r="F22">
        <f t="shared" si="24"/>
        <v>-47530</v>
      </c>
      <c r="G22">
        <f t="shared" si="25"/>
        <v>5.2906310000253143E-2</v>
      </c>
      <c r="H22" s="116"/>
      <c r="I22" s="116">
        <f t="shared" si="26"/>
        <v>5.2906310000253143E-2</v>
      </c>
      <c r="J22" s="116"/>
      <c r="K22" s="165"/>
      <c r="L22" s="116"/>
      <c r="M22" s="116"/>
      <c r="N22" s="116"/>
      <c r="O22" s="40"/>
      <c r="P22" s="116"/>
      <c r="Q22" s="293">
        <f t="shared" si="27"/>
        <v>11563.689999999999</v>
      </c>
      <c r="R22" s="8">
        <f t="shared" si="28"/>
        <v>2.7990776378428858E-3</v>
      </c>
      <c r="S22" s="8">
        <v>0.1</v>
      </c>
      <c r="T22" s="167">
        <f t="shared" si="29"/>
        <v>2.7990776378428861E-4</v>
      </c>
      <c r="U22" s="116"/>
      <c r="V22" s="8">
        <v>0.1</v>
      </c>
      <c r="W22" s="25"/>
      <c r="X22" s="245"/>
      <c r="Y22" s="41"/>
      <c r="Z22">
        <f t="shared" si="30"/>
        <v>-47530</v>
      </c>
      <c r="AA22" s="246">
        <f t="shared" si="31"/>
        <v>5.0519654357512031E-2</v>
      </c>
      <c r="AB22" s="247">
        <f t="shared" si="32"/>
        <v>2.3866556427411117E-3</v>
      </c>
      <c r="AC22" s="247">
        <f t="shared" si="33"/>
        <v>5.2906310000253143E-2</v>
      </c>
      <c r="AD22" s="248">
        <f t="shared" si="34"/>
        <v>5.6961251570279901E-7</v>
      </c>
      <c r="AH22">
        <f t="shared" si="35"/>
        <v>1.0684257073205975E-2</v>
      </c>
      <c r="AI22">
        <f t="shared" si="36"/>
        <v>0.54646033004868855</v>
      </c>
      <c r="AJ22">
        <f t="shared" si="37"/>
        <v>0.77912197484996137</v>
      </c>
      <c r="AK22">
        <f t="shared" si="38"/>
        <v>0.27194437635199298</v>
      </c>
      <c r="AL22">
        <f t="shared" si="39"/>
        <v>2.6014640950770023</v>
      </c>
      <c r="AM22">
        <f t="shared" si="40"/>
        <v>3.6123599662900201</v>
      </c>
      <c r="AN22">
        <f t="shared" si="41"/>
        <v>-10.349909619207745</v>
      </c>
      <c r="AO22">
        <f t="shared" si="41"/>
        <v>-10.350327980702914</v>
      </c>
      <c r="AP22">
        <f t="shared" si="41"/>
        <v>-10.349013652265382</v>
      </c>
      <c r="AQ22">
        <f t="shared" si="41"/>
        <v>-10.353150511141267</v>
      </c>
      <c r="AR22">
        <f t="shared" si="41"/>
        <v>-10.340205368140291</v>
      </c>
      <c r="AS22">
        <f t="shared" si="41"/>
        <v>-10.381491648051048</v>
      </c>
      <c r="AT22">
        <f t="shared" si="41"/>
        <v>-10.256704405995386</v>
      </c>
      <c r="AU22">
        <f t="shared" si="42"/>
        <v>-10.772412283070095</v>
      </c>
      <c r="AV22" s="246">
        <f t="shared" si="43"/>
        <v>5.1164074093326246E-2</v>
      </c>
      <c r="AW22" s="247">
        <f t="shared" si="44"/>
        <v>1.7422359069268964E-3</v>
      </c>
      <c r="AX22" s="248">
        <f t="shared" si="45"/>
        <v>3.0353859553853853E-7</v>
      </c>
      <c r="AY22" s="247">
        <f t="shared" si="46"/>
        <v>4.1577633191232956E-2</v>
      </c>
      <c r="BA22">
        <f t="shared" si="47"/>
        <v>6.444197358142121E-4</v>
      </c>
      <c r="BB22">
        <f t="shared" si="48"/>
        <v>1.0296258076186433</v>
      </c>
      <c r="BC22">
        <f t="shared" si="49"/>
        <v>5.5283192748369653E-2</v>
      </c>
      <c r="BD22">
        <f t="shared" si="50"/>
        <v>6.8866210274905582E-2</v>
      </c>
      <c r="BE22">
        <f t="shared" si="51"/>
        <v>1.1645348330254048</v>
      </c>
      <c r="BF22">
        <f t="shared" si="52"/>
        <v>0.65841397096811516</v>
      </c>
      <c r="BG22">
        <f t="shared" si="53"/>
        <v>-17.75295016768629</v>
      </c>
      <c r="BH22">
        <f t="shared" si="53"/>
        <v>-17.752950167796861</v>
      </c>
      <c r="BI22">
        <f t="shared" si="53"/>
        <v>-17.752950171026999</v>
      </c>
      <c r="BJ22">
        <f t="shared" si="53"/>
        <v>-17.752950265387422</v>
      </c>
      <c r="BK22">
        <f t="shared" si="53"/>
        <v>-17.752953021884768</v>
      </c>
      <c r="BL22">
        <f t="shared" si="53"/>
        <v>-17.753033539342482</v>
      </c>
      <c r="BM22">
        <f t="shared" si="53"/>
        <v>-17.755379914707063</v>
      </c>
      <c r="BN22">
        <f t="shared" si="54"/>
        <v>-17.819646645818029</v>
      </c>
      <c r="BQ22">
        <f t="shared" si="0"/>
        <v>3.3803757498781714E-2</v>
      </c>
      <c r="BR22">
        <v>-40000</v>
      </c>
      <c r="BS22">
        <f t="shared" si="1"/>
        <v>3.843467072986554E-2</v>
      </c>
      <c r="BT22">
        <f t="shared" si="2"/>
        <v>3.4186447504887731E-2</v>
      </c>
      <c r="BU22">
        <f t="shared" si="3"/>
        <v>4.2482232249778104E-3</v>
      </c>
      <c r="BV22">
        <f t="shared" si="4"/>
        <v>0.4711919671026461</v>
      </c>
      <c r="BW22">
        <f t="shared" si="5"/>
        <v>0.33918430708408454</v>
      </c>
      <c r="BX22">
        <f t="shared" si="6"/>
        <v>-3.1345069283413003</v>
      </c>
      <c r="BY22">
        <f t="shared" si="7"/>
        <v>-282.25644686143198</v>
      </c>
      <c r="BZ22">
        <f t="shared" ref="BZ22:CF31" si="55">$CG22+$AB$7*SIN(CA22)</f>
        <v>-9.4120145786309308</v>
      </c>
      <c r="CA22">
        <f t="shared" si="55"/>
        <v>-9.4117876487726466</v>
      </c>
      <c r="CB22">
        <f t="shared" si="55"/>
        <v>-9.4122168076915855</v>
      </c>
      <c r="CC22">
        <f t="shared" si="55"/>
        <v>-9.4114052008096962</v>
      </c>
      <c r="CD22">
        <f t="shared" si="55"/>
        <v>-9.4129400698344696</v>
      </c>
      <c r="CE22">
        <f t="shared" si="55"/>
        <v>-9.4100373783551756</v>
      </c>
      <c r="CF22">
        <f t="shared" si="55"/>
        <v>-9.4155267637902558</v>
      </c>
      <c r="CG22">
        <f t="shared" si="9"/>
        <v>-9.4051452180488848</v>
      </c>
      <c r="CI22" s="23">
        <f t="shared" si="18"/>
        <v>-40000</v>
      </c>
      <c r="CJ22" s="86">
        <f t="shared" si="19"/>
        <v>2.9555534273803905E-2</v>
      </c>
      <c r="CK22" s="86">
        <f t="shared" si="20"/>
        <v>3.4186447504887731E-2</v>
      </c>
      <c r="CL22">
        <f t="shared" si="10"/>
        <v>-4.6309132310838261E-3</v>
      </c>
      <c r="CM22">
        <f t="shared" si="11"/>
        <v>0.92552490944203814</v>
      </c>
      <c r="CN22">
        <f t="shared" si="12"/>
        <v>-0.89349910712086211</v>
      </c>
      <c r="CO22">
        <f t="shared" si="13"/>
        <v>-3.0268241759038488</v>
      </c>
      <c r="CP22">
        <f t="shared" si="14"/>
        <v>-17.407255525361258</v>
      </c>
      <c r="CQ22">
        <f t="shared" ref="CQ22:CW31" si="56">$CX22+$BB$7*SIN(CR22)</f>
        <v>-15.584264625032723</v>
      </c>
      <c r="CR22">
        <f t="shared" si="56"/>
        <v>-15.584264623348737</v>
      </c>
      <c r="CS22">
        <f t="shared" si="56"/>
        <v>-15.584264645984328</v>
      </c>
      <c r="CT22">
        <f t="shared" si="56"/>
        <v>-15.584264341723932</v>
      </c>
      <c r="CU22">
        <f t="shared" si="56"/>
        <v>-15.584268431494309</v>
      </c>
      <c r="CV22">
        <f t="shared" si="56"/>
        <v>-15.584213457942544</v>
      </c>
      <c r="CW22">
        <f t="shared" si="56"/>
        <v>-15.584952365716569</v>
      </c>
      <c r="CX22">
        <f t="shared" si="16"/>
        <v>-15.575014781456199</v>
      </c>
    </row>
    <row r="23" spans="1:102" ht="12.95" customHeight="1">
      <c r="A23" s="37" t="s">
        <v>44</v>
      </c>
      <c r="B23" s="38" t="s">
        <v>45</v>
      </c>
      <c r="C23" s="37">
        <v>26965.204000000002</v>
      </c>
      <c r="D23" s="37" t="s">
        <v>46</v>
      </c>
      <c r="E23">
        <f t="shared" si="23"/>
        <v>-46470.346742939066</v>
      </c>
      <c r="F23">
        <f t="shared" si="24"/>
        <v>-46470.5</v>
      </c>
      <c r="G23">
        <f t="shared" si="25"/>
        <v>5.54027535035857E-2</v>
      </c>
      <c r="H23" s="116"/>
      <c r="I23" s="116">
        <f t="shared" si="26"/>
        <v>5.54027535035857E-2</v>
      </c>
      <c r="J23" s="116"/>
      <c r="K23" s="165"/>
      <c r="L23" s="116"/>
      <c r="M23" s="116"/>
      <c r="N23" s="116"/>
      <c r="O23" s="40"/>
      <c r="P23" s="249"/>
      <c r="Q23" s="293">
        <f t="shared" si="27"/>
        <v>11946.704000000002</v>
      </c>
      <c r="R23" s="8">
        <f t="shared" si="28"/>
        <v>3.0694650957790778E-3</v>
      </c>
      <c r="S23" s="8">
        <v>0.1</v>
      </c>
      <c r="T23" s="167">
        <f t="shared" si="29"/>
        <v>3.0694650957790781E-4</v>
      </c>
      <c r="U23" s="116"/>
      <c r="V23" s="8">
        <v>0.1</v>
      </c>
      <c r="W23" s="25"/>
      <c r="X23" s="250"/>
      <c r="Y23" s="41"/>
      <c r="Z23">
        <f t="shared" si="30"/>
        <v>-46470.5</v>
      </c>
      <c r="AA23" s="246">
        <f t="shared" si="31"/>
        <v>4.9236923596108997E-2</v>
      </c>
      <c r="AB23" s="247">
        <f t="shared" si="32"/>
        <v>6.1658299074767026E-3</v>
      </c>
      <c r="AC23" s="247">
        <f t="shared" si="33"/>
        <v>5.54027535035857E-2</v>
      </c>
      <c r="AD23" s="248">
        <f t="shared" si="34"/>
        <v>3.8017458447934164E-6</v>
      </c>
      <c r="AH23">
        <f t="shared" si="35"/>
        <v>1.0209016128310711E-2</v>
      </c>
      <c r="AI23">
        <f t="shared" si="36"/>
        <v>0.5238285948149255</v>
      </c>
      <c r="AJ23">
        <f t="shared" si="37"/>
        <v>0.71954971899798648</v>
      </c>
      <c r="AK23">
        <f t="shared" si="38"/>
        <v>0.23002775687531807</v>
      </c>
      <c r="AL23">
        <f t="shared" si="39"/>
        <v>2.6915743533547327</v>
      </c>
      <c r="AM23">
        <f t="shared" si="40"/>
        <v>4.3690062759258463</v>
      </c>
      <c r="AN23">
        <f t="shared" si="41"/>
        <v>-10.206890284166853</v>
      </c>
      <c r="AO23">
        <f t="shared" si="41"/>
        <v>-10.208063334838521</v>
      </c>
      <c r="AP23">
        <f t="shared" si="41"/>
        <v>-10.204937740820675</v>
      </c>
      <c r="AQ23">
        <f t="shared" si="41"/>
        <v>-10.213287587794406</v>
      </c>
      <c r="AR23">
        <f t="shared" si="41"/>
        <v>-10.191133117464723</v>
      </c>
      <c r="AS23">
        <f t="shared" si="41"/>
        <v>-10.25104655744283</v>
      </c>
      <c r="AT23">
        <f t="shared" si="41"/>
        <v>-10.096215111188078</v>
      </c>
      <c r="AU23">
        <f t="shared" si="42"/>
        <v>-10.58003254131844</v>
      </c>
      <c r="AV23" s="246">
        <f t="shared" si="43"/>
        <v>4.8207638169593531E-2</v>
      </c>
      <c r="AW23" s="247">
        <f t="shared" si="44"/>
        <v>7.1951153339921692E-3</v>
      </c>
      <c r="AX23" s="248">
        <f t="shared" si="45"/>
        <v>5.1769684669449249E-6</v>
      </c>
      <c r="AY23" s="247">
        <f t="shared" si="46"/>
        <v>4.6223022801790456E-2</v>
      </c>
      <c r="BA23">
        <f t="shared" si="47"/>
        <v>-1.0292854265154688E-3</v>
      </c>
      <c r="BB23">
        <f t="shared" si="48"/>
        <v>1.0057172104869563</v>
      </c>
      <c r="BC23">
        <f t="shared" si="49"/>
        <v>-0.27117567385278502</v>
      </c>
      <c r="BD23">
        <f t="shared" si="50"/>
        <v>7.4749962534654213E-2</v>
      </c>
      <c r="BE23">
        <f t="shared" si="51"/>
        <v>1.494460487379353</v>
      </c>
      <c r="BF23">
        <f t="shared" si="52"/>
        <v>0.92643621155271849</v>
      </c>
      <c r="BG23">
        <f t="shared" si="53"/>
        <v>-17.429702423821354</v>
      </c>
      <c r="BH23">
        <f t="shared" si="53"/>
        <v>-17.429702423821539</v>
      </c>
      <c r="BI23">
        <f t="shared" si="53"/>
        <v>-17.429702423838176</v>
      </c>
      <c r="BJ23">
        <f t="shared" si="53"/>
        <v>-17.429702425313813</v>
      </c>
      <c r="BK23">
        <f t="shared" si="53"/>
        <v>-17.429702556213847</v>
      </c>
      <c r="BL23">
        <f t="shared" si="53"/>
        <v>-17.429714167575636</v>
      </c>
      <c r="BM23">
        <f t="shared" si="53"/>
        <v>-17.430740639738765</v>
      </c>
      <c r="BN23">
        <f t="shared" si="54"/>
        <v>-17.503818297837771</v>
      </c>
      <c r="BQ23">
        <f t="shared" si="0"/>
        <v>3.2673759585528102E-2</v>
      </c>
      <c r="BR23">
        <v>-39000</v>
      </c>
      <c r="BS23">
        <f t="shared" si="1"/>
        <v>3.6475221165041788E-2</v>
      </c>
      <c r="BT23">
        <f t="shared" si="2"/>
        <v>3.3452008298600233E-2</v>
      </c>
      <c r="BU23">
        <f t="shared" si="3"/>
        <v>3.023212866441556E-3</v>
      </c>
      <c r="BV23">
        <f t="shared" si="4"/>
        <v>0.47257907596291349</v>
      </c>
      <c r="BW23">
        <f t="shared" si="5"/>
        <v>0.27668623808476711</v>
      </c>
      <c r="BX23">
        <f t="shared" si="6"/>
        <v>-3.0688012637494753</v>
      </c>
      <c r="BY23">
        <f t="shared" si="7"/>
        <v>-27.463644102005784</v>
      </c>
      <c r="BZ23">
        <f t="shared" si="55"/>
        <v>-9.2937886739050697</v>
      </c>
      <c r="CA23">
        <f t="shared" si="55"/>
        <v>-9.2915998342454849</v>
      </c>
      <c r="CB23">
        <f t="shared" si="55"/>
        <v>-9.2957747496446341</v>
      </c>
      <c r="CC23">
        <f t="shared" si="55"/>
        <v>-9.2878096438328317</v>
      </c>
      <c r="CD23">
        <f t="shared" si="55"/>
        <v>-9.3029987242160406</v>
      </c>
      <c r="CE23">
        <f t="shared" si="55"/>
        <v>-9.2740064070988595</v>
      </c>
      <c r="CF23">
        <f t="shared" si="55"/>
        <v>-9.3292561976071298</v>
      </c>
      <c r="CG23">
        <f t="shared" si="9"/>
        <v>-9.2235692465985242</v>
      </c>
      <c r="CI23" s="23">
        <f t="shared" si="18"/>
        <v>-39000</v>
      </c>
      <c r="CJ23" s="86">
        <f t="shared" si="19"/>
        <v>2.9650546719086544E-2</v>
      </c>
      <c r="CK23" s="86">
        <f t="shared" si="20"/>
        <v>3.3452008298600233E-2</v>
      </c>
      <c r="CL23">
        <f t="shared" si="10"/>
        <v>-3.8014615795136891E-3</v>
      </c>
      <c r="CM23">
        <f t="shared" si="11"/>
        <v>0.93019636020220253</v>
      </c>
      <c r="CN23">
        <f t="shared" si="12"/>
        <v>-0.74896019985247431</v>
      </c>
      <c r="CO23">
        <f t="shared" si="13"/>
        <v>-2.7682378761810473</v>
      </c>
      <c r="CP23">
        <f t="shared" si="14"/>
        <v>-5.294464320740417</v>
      </c>
      <c r="CQ23">
        <f t="shared" si="56"/>
        <v>-15.306236140158685</v>
      </c>
      <c r="CR23">
        <f t="shared" si="56"/>
        <v>-15.306236136797226</v>
      </c>
      <c r="CS23">
        <f t="shared" si="56"/>
        <v>-15.306236185514146</v>
      </c>
      <c r="CT23">
        <f t="shared" si="56"/>
        <v>-15.306235479470054</v>
      </c>
      <c r="CU23">
        <f t="shared" si="56"/>
        <v>-15.306245711998056</v>
      </c>
      <c r="CV23">
        <f t="shared" si="56"/>
        <v>-15.30609741006942</v>
      </c>
      <c r="CW23">
        <f t="shared" si="56"/>
        <v>-15.308245865984974</v>
      </c>
      <c r="CX23">
        <f t="shared" si="16"/>
        <v>-15.276922900398853</v>
      </c>
    </row>
    <row r="24" spans="1:102" ht="12.95" customHeight="1">
      <c r="A24" s="37" t="s">
        <v>44</v>
      </c>
      <c r="B24" s="38" t="s">
        <v>49</v>
      </c>
      <c r="C24" s="37">
        <v>26965.384999999998</v>
      </c>
      <c r="D24" s="37" t="s">
        <v>46</v>
      </c>
      <c r="E24">
        <f t="shared" si="23"/>
        <v>-46469.846054322108</v>
      </c>
      <c r="F24">
        <f t="shared" si="24"/>
        <v>-46470</v>
      </c>
      <c r="G24">
        <f t="shared" si="25"/>
        <v>5.5651689999649534E-2</v>
      </c>
      <c r="H24" s="116"/>
      <c r="I24" s="116">
        <f t="shared" si="26"/>
        <v>5.5651689999649534E-2</v>
      </c>
      <c r="J24" s="116"/>
      <c r="K24" s="165"/>
      <c r="L24" s="116"/>
      <c r="M24" s="116"/>
      <c r="N24" s="116"/>
      <c r="O24" s="40"/>
      <c r="P24" s="249"/>
      <c r="Q24" s="294">
        <f t="shared" si="27"/>
        <v>11946.884999999998</v>
      </c>
      <c r="R24" s="8">
        <f t="shared" si="28"/>
        <v>3.097110599817092E-3</v>
      </c>
      <c r="S24" s="8">
        <v>0.1</v>
      </c>
      <c r="T24" s="167">
        <f t="shared" si="29"/>
        <v>3.0971105998170922E-4</v>
      </c>
      <c r="U24" s="116"/>
      <c r="V24" s="8">
        <v>0.1</v>
      </c>
      <c r="W24" s="25"/>
      <c r="X24" s="250"/>
      <c r="Y24" s="41"/>
      <c r="Z24">
        <f t="shared" si="30"/>
        <v>-46470</v>
      </c>
      <c r="AA24" s="246">
        <f t="shared" si="31"/>
        <v>4.9236274482538242E-2</v>
      </c>
      <c r="AB24" s="247">
        <f t="shared" si="32"/>
        <v>6.415415517111292E-3</v>
      </c>
      <c r="AC24" s="247">
        <f t="shared" si="33"/>
        <v>5.5651689999649534E-2</v>
      </c>
      <c r="AD24" s="248">
        <f t="shared" si="34"/>
        <v>4.1157556257192351E-6</v>
      </c>
      <c r="AH24">
        <f t="shared" si="35"/>
        <v>1.0208747107101714E-2</v>
      </c>
      <c r="AI24">
        <f t="shared" si="36"/>
        <v>0.5238192017756369</v>
      </c>
      <c r="AJ24">
        <f t="shared" si="37"/>
        <v>0.71952136013936807</v>
      </c>
      <c r="AK24">
        <f t="shared" si="38"/>
        <v>0.23000831170074534</v>
      </c>
      <c r="AL24">
        <f t="shared" si="39"/>
        <v>2.6916151894540254</v>
      </c>
      <c r="AM24">
        <f t="shared" si="40"/>
        <v>4.3694164747066448</v>
      </c>
      <c r="AN24">
        <f t="shared" si="41"/>
        <v>-10.206824118890994</v>
      </c>
      <c r="AO24">
        <f t="shared" si="41"/>
        <v>-10.207997627775553</v>
      </c>
      <c r="AP24">
        <f t="shared" si="41"/>
        <v>-10.204871018352961</v>
      </c>
      <c r="AQ24">
        <f t="shared" si="41"/>
        <v>-10.213223030894733</v>
      </c>
      <c r="AR24">
        <f t="shared" si="41"/>
        <v>-10.191064269169804</v>
      </c>
      <c r="AS24">
        <f t="shared" si="41"/>
        <v>-10.250985333967146</v>
      </c>
      <c r="AT24">
        <f t="shared" si="41"/>
        <v>-10.096143706394287</v>
      </c>
      <c r="AU24">
        <f t="shared" si="42"/>
        <v>-10.579941753332713</v>
      </c>
      <c r="AV24" s="246">
        <f t="shared" si="43"/>
        <v>4.8206220084286461E-2</v>
      </c>
      <c r="AW24" s="247">
        <f t="shared" si="44"/>
        <v>7.4454699153630732E-3</v>
      </c>
      <c r="AX24" s="248">
        <f t="shared" si="45"/>
        <v>5.5435022260576615E-6</v>
      </c>
      <c r="AY24" s="247">
        <f t="shared" si="46"/>
        <v>4.6472997290799609E-2</v>
      </c>
      <c r="BA24">
        <f t="shared" si="47"/>
        <v>-1.0300543982517847E-3</v>
      </c>
      <c r="BB24">
        <f t="shared" si="48"/>
        <v>1.0057058459407258</v>
      </c>
      <c r="BC24">
        <f t="shared" si="49"/>
        <v>-0.27132200726875094</v>
      </c>
      <c r="BD24">
        <f t="shared" si="50"/>
        <v>7.4750830876887747E-2</v>
      </c>
      <c r="BE24">
        <f t="shared" si="51"/>
        <v>1.4946125206354886</v>
      </c>
      <c r="BF24">
        <f t="shared" si="52"/>
        <v>0.92657748198968148</v>
      </c>
      <c r="BG24">
        <f t="shared" si="53"/>
        <v>-17.429551679380278</v>
      </c>
      <c r="BH24">
        <f t="shared" si="53"/>
        <v>-17.429551679380467</v>
      </c>
      <c r="BI24">
        <f t="shared" si="53"/>
        <v>-17.429551679397022</v>
      </c>
      <c r="BJ24">
        <f t="shared" si="53"/>
        <v>-17.429551680867167</v>
      </c>
      <c r="BK24">
        <f t="shared" si="53"/>
        <v>-17.4295518114095</v>
      </c>
      <c r="BL24">
        <f t="shared" si="53"/>
        <v>-17.429563402529968</v>
      </c>
      <c r="BM24">
        <f t="shared" si="53"/>
        <v>-17.43058910104293</v>
      </c>
      <c r="BN24">
        <f t="shared" si="54"/>
        <v>-17.503669251897239</v>
      </c>
      <c r="BQ24">
        <f t="shared" si="0"/>
        <v>3.1797183101003212E-2</v>
      </c>
      <c r="BR24">
        <v>-38000</v>
      </c>
      <c r="BS24">
        <f t="shared" si="1"/>
        <v>3.446773247845937E-2</v>
      </c>
      <c r="BT24">
        <f t="shared" si="2"/>
        <v>3.2721262721269309E-2</v>
      </c>
      <c r="BU24">
        <f t="shared" si="3"/>
        <v>1.7464697571900629E-3</v>
      </c>
      <c r="BV24">
        <f t="shared" si="4"/>
        <v>0.47630430501154941</v>
      </c>
      <c r="BW24">
        <f t="shared" si="5"/>
        <v>0.21216756511361387</v>
      </c>
      <c r="BX24">
        <f t="shared" si="6"/>
        <v>-3.0022497516777027</v>
      </c>
      <c r="BY24">
        <f t="shared" si="7"/>
        <v>-14.3298499661334</v>
      </c>
      <c r="BZ24">
        <f t="shared" si="55"/>
        <v>-9.1746847159384686</v>
      </c>
      <c r="CA24">
        <f t="shared" si="55"/>
        <v>-9.171148202044261</v>
      </c>
      <c r="CB24">
        <f t="shared" si="55"/>
        <v>-9.1780506408829172</v>
      </c>
      <c r="CC24">
        <f t="shared" si="55"/>
        <v>-9.1645672270200542</v>
      </c>
      <c r="CD24">
        <f t="shared" si="55"/>
        <v>-9.1908635582025049</v>
      </c>
      <c r="CE24">
        <f t="shared" si="55"/>
        <v>-9.1394070327793404</v>
      </c>
      <c r="CF24">
        <f t="shared" si="55"/>
        <v>-9.2395107133043695</v>
      </c>
      <c r="CG24">
        <f t="shared" si="9"/>
        <v>-9.0419932751481653</v>
      </c>
      <c r="CI24" s="23">
        <f t="shared" si="18"/>
        <v>-38000</v>
      </c>
      <c r="CJ24" s="86">
        <f t="shared" si="19"/>
        <v>3.0050713343813155E-2</v>
      </c>
      <c r="CK24" s="86">
        <f t="shared" si="20"/>
        <v>3.2721262721269309E-2</v>
      </c>
      <c r="CL24">
        <f t="shared" si="10"/>
        <v>-2.6705493774561548E-3</v>
      </c>
      <c r="CM24">
        <f t="shared" si="11"/>
        <v>0.93968588220064109</v>
      </c>
      <c r="CN24">
        <f t="shared" si="12"/>
        <v>-0.55130783231449543</v>
      </c>
      <c r="CO24">
        <f t="shared" si="13"/>
        <v>-2.505677433567699</v>
      </c>
      <c r="CP24">
        <f t="shared" si="14"/>
        <v>-3.0383661903187602</v>
      </c>
      <c r="CQ24">
        <f t="shared" si="56"/>
        <v>-15.026080237001514</v>
      </c>
      <c r="CR24">
        <f t="shared" si="56"/>
        <v>-15.026080235093525</v>
      </c>
      <c r="CS24">
        <f t="shared" si="56"/>
        <v>-15.02608026787432</v>
      </c>
      <c r="CT24">
        <f t="shared" si="56"/>
        <v>-15.026079704673107</v>
      </c>
      <c r="CU24">
        <f t="shared" si="56"/>
        <v>-15.026089380900745</v>
      </c>
      <c r="CV24">
        <f t="shared" si="56"/>
        <v>-15.025923125341761</v>
      </c>
      <c r="CW24">
        <f t="shared" si="56"/>
        <v>-15.028776595323409</v>
      </c>
      <c r="CX24">
        <f t="shared" si="16"/>
        <v>-14.978831019341504</v>
      </c>
    </row>
    <row r="25" spans="1:102" ht="12.95" customHeight="1">
      <c r="A25" s="37" t="s">
        <v>44</v>
      </c>
      <c r="B25" s="38" t="s">
        <v>45</v>
      </c>
      <c r="C25" s="37">
        <v>27393.223000000002</v>
      </c>
      <c r="D25" s="37" t="s">
        <v>46</v>
      </c>
      <c r="E25">
        <f t="shared" si="23"/>
        <v>-45286.345410631555</v>
      </c>
      <c r="F25">
        <f t="shared" si="24"/>
        <v>-45286.5</v>
      </c>
      <c r="G25">
        <f t="shared" si="25"/>
        <v>5.5884385506942635E-2</v>
      </c>
      <c r="H25" s="116"/>
      <c r="I25" s="116">
        <f t="shared" si="26"/>
        <v>5.5884385506942635E-2</v>
      </c>
      <c r="J25" s="116"/>
      <c r="K25" s="165"/>
      <c r="L25" s="116"/>
      <c r="M25" s="116"/>
      <c r="N25" s="116"/>
      <c r="O25" s="40"/>
      <c r="P25" s="249"/>
      <c r="Q25" s="293">
        <f t="shared" si="27"/>
        <v>12374.723000000002</v>
      </c>
      <c r="R25" s="8">
        <f t="shared" si="28"/>
        <v>3.1230645434885801E-3</v>
      </c>
      <c r="S25" s="8">
        <v>0.1</v>
      </c>
      <c r="T25" s="167">
        <f t="shared" si="29"/>
        <v>3.1230645434885806E-4</v>
      </c>
      <c r="V25" s="8">
        <v>0.1</v>
      </c>
      <c r="W25" s="25"/>
      <c r="X25" s="250"/>
      <c r="Y25" s="41"/>
      <c r="Z25">
        <f t="shared" si="30"/>
        <v>-45286.5</v>
      </c>
      <c r="AA25" s="246">
        <f t="shared" si="31"/>
        <v>4.7596470472218058E-2</v>
      </c>
      <c r="AB25" s="247">
        <f t="shared" si="32"/>
        <v>8.2879150347245772E-3</v>
      </c>
      <c r="AC25" s="247">
        <f t="shared" si="33"/>
        <v>5.5884385506942635E-2</v>
      </c>
      <c r="AD25" s="248">
        <f t="shared" si="34"/>
        <v>6.8689535622813688E-6</v>
      </c>
      <c r="AH25">
        <f t="shared" si="35"/>
        <v>9.4660338424267902E-3</v>
      </c>
      <c r="AI25">
        <f t="shared" si="36"/>
        <v>0.50451317922857242</v>
      </c>
      <c r="AJ25">
        <f t="shared" si="37"/>
        <v>0.6519036319094681</v>
      </c>
      <c r="AK25">
        <f t="shared" si="38"/>
        <v>0.1847830795577397</v>
      </c>
      <c r="AL25">
        <f t="shared" si="39"/>
        <v>2.7846359219239654</v>
      </c>
      <c r="AM25">
        <f t="shared" si="40"/>
        <v>5.5433004551247</v>
      </c>
      <c r="AN25">
        <f t="shared" si="41"/>
        <v>-10.053152099638071</v>
      </c>
      <c r="AO25">
        <f t="shared" si="41"/>
        <v>-10.055579009462479</v>
      </c>
      <c r="AP25">
        <f t="shared" si="41"/>
        <v>-10.049907792524275</v>
      </c>
      <c r="AQ25">
        <f t="shared" si="41"/>
        <v>-10.063197252334987</v>
      </c>
      <c r="AR25">
        <f t="shared" si="41"/>
        <v>-10.032253509306104</v>
      </c>
      <c r="AS25">
        <f t="shared" si="41"/>
        <v>-10.105444322810584</v>
      </c>
      <c r="AT25">
        <f t="shared" si="41"/>
        <v>-9.9379088916092098</v>
      </c>
      <c r="AU25">
        <f t="shared" si="42"/>
        <v>-10.365046591121212</v>
      </c>
      <c r="AV25" s="246">
        <f t="shared" si="43"/>
        <v>4.487027529054418E-2</v>
      </c>
      <c r="AW25" s="247">
        <f t="shared" si="44"/>
        <v>1.1014110216398455E-2</v>
      </c>
      <c r="AX25" s="248">
        <f t="shared" si="45"/>
        <v>1.2131062385897283E-5</v>
      </c>
      <c r="AY25" s="247">
        <f t="shared" si="46"/>
        <v>4.914454684618972E-2</v>
      </c>
      <c r="BA25">
        <f t="shared" si="47"/>
        <v>-2.7261951816738802E-3</v>
      </c>
      <c r="BB25">
        <f t="shared" si="48"/>
        <v>0.97969216425120742</v>
      </c>
      <c r="BC25">
        <f t="shared" si="49"/>
        <v>-0.5853106306932655</v>
      </c>
      <c r="BD25">
        <f t="shared" si="50"/>
        <v>7.2165332410267694E-2</v>
      </c>
      <c r="BE25">
        <f t="shared" si="51"/>
        <v>1.8451093410621935</v>
      </c>
      <c r="BF25">
        <f t="shared" si="52"/>
        <v>1.320247758278263</v>
      </c>
      <c r="BG25">
        <f t="shared" si="53"/>
        <v>-17.077423566734076</v>
      </c>
      <c r="BH25">
        <f t="shared" si="53"/>
        <v>-17.077423566734769</v>
      </c>
      <c r="BI25">
        <f t="shared" si="53"/>
        <v>-17.07742356668841</v>
      </c>
      <c r="BJ25">
        <f t="shared" si="53"/>
        <v>-17.07742356978067</v>
      </c>
      <c r="BK25">
        <f t="shared" si="53"/>
        <v>-17.077423363520868</v>
      </c>
      <c r="BL25">
        <f t="shared" si="53"/>
        <v>-17.077437121917416</v>
      </c>
      <c r="BM25">
        <f t="shared" si="53"/>
        <v>-17.076521402287391</v>
      </c>
      <c r="BN25">
        <f t="shared" si="54"/>
        <v>-17.150877510665868</v>
      </c>
      <c r="BQ25">
        <f t="shared" si="0"/>
        <v>3.1108086545499639E-2</v>
      </c>
      <c r="BR25">
        <v>-37000</v>
      </c>
      <c r="BS25">
        <f t="shared" si="1"/>
        <v>3.2421703583561494E-2</v>
      </c>
      <c r="BT25">
        <f t="shared" si="2"/>
        <v>3.1994210772894958E-2</v>
      </c>
      <c r="BU25">
        <f t="shared" si="3"/>
        <v>4.2749281066653788E-4</v>
      </c>
      <c r="BV25">
        <f t="shared" si="4"/>
        <v>0.48252130370708635</v>
      </c>
      <c r="BW25">
        <f t="shared" si="5"/>
        <v>0.14513138738139095</v>
      </c>
      <c r="BX25">
        <f t="shared" si="6"/>
        <v>-2.9341030253844473</v>
      </c>
      <c r="BY25">
        <f t="shared" si="7"/>
        <v>-9.6044295761838541</v>
      </c>
      <c r="BZ25">
        <f t="shared" si="55"/>
        <v>-9.0539880463388265</v>
      </c>
      <c r="CA25">
        <f t="shared" si="55"/>
        <v>-9.050025829678658</v>
      </c>
      <c r="CB25">
        <f t="shared" si="55"/>
        <v>-9.0580645253892307</v>
      </c>
      <c r="CC25">
        <f t="shared" si="55"/>
        <v>-9.0417286934020726</v>
      </c>
      <c r="CD25">
        <f t="shared" si="55"/>
        <v>-9.0748187798036746</v>
      </c>
      <c r="CE25">
        <f t="shared" si="55"/>
        <v>-9.0073257786115413</v>
      </c>
      <c r="CF25">
        <f t="shared" si="55"/>
        <v>-9.1432709842699502</v>
      </c>
      <c r="CG25">
        <f t="shared" si="9"/>
        <v>-8.8604173036978047</v>
      </c>
      <c r="CI25" s="23">
        <f t="shared" si="18"/>
        <v>-37000</v>
      </c>
      <c r="CJ25" s="86">
        <f t="shared" si="19"/>
        <v>3.0680593734833103E-2</v>
      </c>
      <c r="CK25" s="86">
        <f t="shared" si="20"/>
        <v>3.1994210772894958E-2</v>
      </c>
      <c r="CL25">
        <f t="shared" si="10"/>
        <v>-1.3136170380618544E-3</v>
      </c>
      <c r="CM25">
        <f t="shared" si="11"/>
        <v>0.95370158046546094</v>
      </c>
      <c r="CN25">
        <f t="shared" si="12"/>
        <v>-0.30953466718386435</v>
      </c>
      <c r="CO25">
        <f t="shared" si="13"/>
        <v>-2.2364500562429308</v>
      </c>
      <c r="CP25">
        <f t="shared" si="14"/>
        <v>-2.0566385604267126</v>
      </c>
      <c r="CQ25">
        <f t="shared" si="56"/>
        <v>-14.742391146518868</v>
      </c>
      <c r="CR25">
        <f t="shared" si="56"/>
        <v>-14.742391146148648</v>
      </c>
      <c r="CS25">
        <f t="shared" si="56"/>
        <v>-14.742391154828448</v>
      </c>
      <c r="CT25">
        <f t="shared" si="56"/>
        <v>-14.742390951330151</v>
      </c>
      <c r="CU25">
        <f t="shared" si="56"/>
        <v>-14.742395722341318</v>
      </c>
      <c r="CV25">
        <f t="shared" si="56"/>
        <v>-14.742283857476131</v>
      </c>
      <c r="CW25">
        <f t="shared" si="56"/>
        <v>-14.744901988742299</v>
      </c>
      <c r="CX25">
        <f t="shared" si="16"/>
        <v>-14.680739138284155</v>
      </c>
    </row>
    <row r="26" spans="1:102" ht="12.95" customHeight="1">
      <c r="A26" s="37" t="s">
        <v>44</v>
      </c>
      <c r="B26" s="38" t="s">
        <v>49</v>
      </c>
      <c r="C26" s="37">
        <v>27393.402999999998</v>
      </c>
      <c r="D26" s="37" t="s">
        <v>46</v>
      </c>
      <c r="E26">
        <f t="shared" si="23"/>
        <v>-45285.847488250045</v>
      </c>
      <c r="F26">
        <f t="shared" si="24"/>
        <v>-45286</v>
      </c>
      <c r="G26">
        <f t="shared" si="25"/>
        <v>5.5133321999164764E-2</v>
      </c>
      <c r="H26" s="116"/>
      <c r="I26" s="116">
        <f t="shared" si="26"/>
        <v>5.5133321999164764E-2</v>
      </c>
      <c r="J26" s="116"/>
      <c r="K26" s="165"/>
      <c r="L26" s="116"/>
      <c r="M26" s="116"/>
      <c r="N26" s="116"/>
      <c r="O26" s="40"/>
      <c r="P26" s="249"/>
      <c r="Q26" s="293">
        <f t="shared" si="27"/>
        <v>12374.902999999998</v>
      </c>
      <c r="R26" s="8">
        <f t="shared" si="28"/>
        <v>3.0396831946635852E-3</v>
      </c>
      <c r="S26" s="8">
        <v>0.1</v>
      </c>
      <c r="T26" s="167">
        <f t="shared" si="29"/>
        <v>3.0396831946635853E-4</v>
      </c>
      <c r="U26" s="116"/>
      <c r="V26" s="8">
        <v>0.1</v>
      </c>
      <c r="W26" s="25"/>
      <c r="X26" s="250"/>
      <c r="Y26" s="41"/>
      <c r="Z26">
        <f t="shared" si="30"/>
        <v>-45286</v>
      </c>
      <c r="AA26" s="246">
        <f t="shared" si="31"/>
        <v>4.7595736555834725E-2</v>
      </c>
      <c r="AB26" s="247">
        <f t="shared" si="32"/>
        <v>7.5375854433300388E-3</v>
      </c>
      <c r="AC26" s="247">
        <f t="shared" si="33"/>
        <v>5.5133321999164764E-2</v>
      </c>
      <c r="AD26" s="248">
        <f t="shared" si="34"/>
        <v>5.6815194315500899E-6</v>
      </c>
      <c r="AH26">
        <f t="shared" si="35"/>
        <v>9.4656778317768857E-3</v>
      </c>
      <c r="AI26">
        <f t="shared" si="36"/>
        <v>0.50450617323212299</v>
      </c>
      <c r="AJ26">
        <f t="shared" si="37"/>
        <v>0.65187487918724751</v>
      </c>
      <c r="AK26">
        <f t="shared" si="38"/>
        <v>0.18476429223187033</v>
      </c>
      <c r="AL26">
        <f t="shared" si="39"/>
        <v>2.7846738385591969</v>
      </c>
      <c r="AM26">
        <f t="shared" si="40"/>
        <v>5.5439020312579927</v>
      </c>
      <c r="AN26">
        <f t="shared" si="41"/>
        <v>-10.053088312741192</v>
      </c>
      <c r="AO26">
        <f t="shared" si="41"/>
        <v>-10.055515784289684</v>
      </c>
      <c r="AP26">
        <f t="shared" si="41"/>
        <v>-10.049843517225872</v>
      </c>
      <c r="AQ26">
        <f t="shared" si="41"/>
        <v>-10.063134821629445</v>
      </c>
      <c r="AR26">
        <f t="shared" si="41"/>
        <v>-10.032188203142614</v>
      </c>
      <c r="AS26">
        <f t="shared" si="41"/>
        <v>-10.105382321081281</v>
      </c>
      <c r="AT26">
        <f t="shared" si="41"/>
        <v>-9.9378464110571585</v>
      </c>
      <c r="AU26">
        <f t="shared" si="42"/>
        <v>-10.364955803135489</v>
      </c>
      <c r="AV26" s="246">
        <f t="shared" si="43"/>
        <v>4.486889047145199E-2</v>
      </c>
      <c r="AW26" s="247">
        <f t="shared" si="44"/>
        <v>1.0264431527712774E-2</v>
      </c>
      <c r="AX26" s="248">
        <f t="shared" si="45"/>
        <v>1.05358554587104E-5</v>
      </c>
      <c r="AY26" s="247">
        <f t="shared" si="46"/>
        <v>4.839449025177061E-2</v>
      </c>
      <c r="BA26">
        <f t="shared" si="47"/>
        <v>-2.7268460843827319E-3</v>
      </c>
      <c r="BB26">
        <f t="shared" si="48"/>
        <v>0.97968175340110975</v>
      </c>
      <c r="BC26">
        <f t="shared" si="49"/>
        <v>-0.58542759744100203</v>
      </c>
      <c r="BD26">
        <f t="shared" si="50"/>
        <v>7.216240191284555E-2</v>
      </c>
      <c r="BE26">
        <f t="shared" si="51"/>
        <v>1.8452536078606496</v>
      </c>
      <c r="BF26">
        <f t="shared" si="52"/>
        <v>1.3204456429435649</v>
      </c>
      <c r="BG26">
        <f t="shared" si="53"/>
        <v>-17.077276723072764</v>
      </c>
      <c r="BH26">
        <f t="shared" si="53"/>
        <v>-17.077276723073464</v>
      </c>
      <c r="BI26">
        <f t="shared" si="53"/>
        <v>-17.07727672302693</v>
      </c>
      <c r="BJ26">
        <f t="shared" si="53"/>
        <v>-17.077276726128567</v>
      </c>
      <c r="BK26">
        <f t="shared" si="53"/>
        <v>-17.077276519391862</v>
      </c>
      <c r="BL26">
        <f t="shared" si="53"/>
        <v>-17.077290299686094</v>
      </c>
      <c r="BM26">
        <f t="shared" si="53"/>
        <v>-17.076373782199596</v>
      </c>
      <c r="BN26">
        <f t="shared" si="54"/>
        <v>-17.15072846472534</v>
      </c>
      <c r="BQ26">
        <f t="shared" si="0"/>
        <v>3.0522254877514886E-2</v>
      </c>
      <c r="BR26">
        <v>-36000</v>
      </c>
      <c r="BS26">
        <f t="shared" si="1"/>
        <v>3.0348880533660895E-2</v>
      </c>
      <c r="BT26">
        <f t="shared" si="2"/>
        <v>3.1270852453477188E-2</v>
      </c>
      <c r="BU26">
        <f t="shared" si="3"/>
        <v>-9.2197191981629274E-4</v>
      </c>
      <c r="BV26">
        <f t="shared" si="4"/>
        <v>0.49147978452021202</v>
      </c>
      <c r="BW26">
        <f t="shared" si="5"/>
        <v>7.5080883069045215E-2</v>
      </c>
      <c r="BX26">
        <f t="shared" si="6"/>
        <v>-2.863608863668714</v>
      </c>
      <c r="BY26">
        <f t="shared" si="7"/>
        <v>-7.148273710930928</v>
      </c>
      <c r="BZ26">
        <f t="shared" si="55"/>
        <v>-8.9310753502600395</v>
      </c>
      <c r="CA26">
        <f t="shared" si="55"/>
        <v>-8.9275693422168452</v>
      </c>
      <c r="CB26">
        <f t="shared" si="55"/>
        <v>-8.9350972414517731</v>
      </c>
      <c r="CC26">
        <f t="shared" si="55"/>
        <v>-8.9188956883423121</v>
      </c>
      <c r="CD26">
        <f t="shared" si="55"/>
        <v>-8.9535931681250673</v>
      </c>
      <c r="CE26">
        <f t="shared" si="55"/>
        <v>-8.878447723933693</v>
      </c>
      <c r="CF26">
        <f t="shared" si="55"/>
        <v>-9.0377312104291931</v>
      </c>
      <c r="CG26">
        <f t="shared" si="9"/>
        <v>-8.678841332247444</v>
      </c>
      <c r="CI26" s="23">
        <f t="shared" si="18"/>
        <v>-36000</v>
      </c>
      <c r="CJ26" s="86">
        <f t="shared" si="19"/>
        <v>3.1444226797331179E-2</v>
      </c>
      <c r="CK26" s="86">
        <f t="shared" si="20"/>
        <v>3.1270852453477188E-2</v>
      </c>
      <c r="CL26">
        <f t="shared" si="10"/>
        <v>1.7337434385399021E-4</v>
      </c>
      <c r="CM26">
        <f t="shared" si="11"/>
        <v>0.97169176106811417</v>
      </c>
      <c r="CN26">
        <f t="shared" si="12"/>
        <v>-3.6248100633692402E-2</v>
      </c>
      <c r="CO26">
        <f t="shared" si="13"/>
        <v>-1.9580024725228198</v>
      </c>
      <c r="CP26">
        <f t="shared" si="14"/>
        <v>-1.4877440791672978</v>
      </c>
      <c r="CQ26">
        <f t="shared" si="56"/>
        <v>-14.453886777821779</v>
      </c>
      <c r="CR26">
        <f t="shared" si="56"/>
        <v>-14.453886777811237</v>
      </c>
      <c r="CS26">
        <f t="shared" si="56"/>
        <v>-14.453886778262765</v>
      </c>
      <c r="CT26">
        <f t="shared" si="56"/>
        <v>-14.453886758924508</v>
      </c>
      <c r="CU26">
        <f t="shared" si="56"/>
        <v>-14.453887587151176</v>
      </c>
      <c r="CV26">
        <f t="shared" si="56"/>
        <v>-14.453852113651743</v>
      </c>
      <c r="CW26">
        <f t="shared" si="56"/>
        <v>-14.455368043886143</v>
      </c>
      <c r="CX26">
        <f t="shared" si="16"/>
        <v>-14.382647257226806</v>
      </c>
    </row>
    <row r="27" spans="1:102" ht="12.95" customHeight="1">
      <c r="A27" s="37" t="s">
        <v>52</v>
      </c>
      <c r="B27" s="38" t="s">
        <v>49</v>
      </c>
      <c r="C27" s="37">
        <v>27655.485000000001</v>
      </c>
      <c r="D27" s="37" t="s">
        <v>53</v>
      </c>
      <c r="E27">
        <f t="shared" si="23"/>
        <v>-44560.866968287562</v>
      </c>
      <c r="F27">
        <f t="shared" si="24"/>
        <v>-44561</v>
      </c>
      <c r="G27">
        <f t="shared" si="25"/>
        <v>4.8091247001138981E-2</v>
      </c>
      <c r="H27" s="116">
        <f>G27</f>
        <v>4.8091247001138981E-2</v>
      </c>
      <c r="I27" s="116"/>
      <c r="J27" s="116"/>
      <c r="K27" s="165"/>
      <c r="L27" s="116"/>
      <c r="M27" s="116"/>
      <c r="N27" s="116"/>
      <c r="O27" s="40"/>
      <c r="P27" s="249"/>
      <c r="Q27" s="293">
        <f t="shared" si="27"/>
        <v>12636.985000000001</v>
      </c>
      <c r="R27" s="8">
        <f t="shared" si="28"/>
        <v>2.3127680381245593E-3</v>
      </c>
      <c r="S27" s="116">
        <v>0.1</v>
      </c>
      <c r="T27" s="167">
        <f t="shared" si="29"/>
        <v>2.3127680381245593E-4</v>
      </c>
      <c r="U27" s="116"/>
      <c r="V27" s="116">
        <v>0.1</v>
      </c>
      <c r="W27" s="25"/>
      <c r="X27" s="250"/>
      <c r="Y27" s="41"/>
      <c r="Z27">
        <f t="shared" si="30"/>
        <v>-44561</v>
      </c>
      <c r="AA27" s="246">
        <f t="shared" si="31"/>
        <v>4.6498415556587333E-2</v>
      </c>
      <c r="AB27" s="247">
        <f t="shared" si="32"/>
        <v>1.5928314445516484E-3</v>
      </c>
      <c r="AC27" s="247">
        <f t="shared" si="33"/>
        <v>4.8091247001138981E-2</v>
      </c>
      <c r="AD27" s="248">
        <f t="shared" si="34"/>
        <v>2.5371120107524911E-7</v>
      </c>
      <c r="AH27">
        <f t="shared" si="35"/>
        <v>8.9153487446562707E-3</v>
      </c>
      <c r="AI27">
        <f t="shared" si="36"/>
        <v>0.49526483061805227</v>
      </c>
      <c r="AJ27">
        <f t="shared" si="37"/>
        <v>0.61003927348364573</v>
      </c>
      <c r="AK27">
        <f t="shared" si="38"/>
        <v>0.15777954505573696</v>
      </c>
      <c r="AL27">
        <f t="shared" si="39"/>
        <v>2.8386178918697</v>
      </c>
      <c r="AM27">
        <f t="shared" si="40"/>
        <v>6.5506366953787962</v>
      </c>
      <c r="AN27">
        <f t="shared" si="41"/>
        <v>-9.9614742792875806</v>
      </c>
      <c r="AO27">
        <f t="shared" si="41"/>
        <v>-9.9646740711267778</v>
      </c>
      <c r="AP27">
        <f t="shared" si="41"/>
        <v>-9.957634690990103</v>
      </c>
      <c r="AQ27">
        <f t="shared" si="41"/>
        <v>-9.9731603998295526</v>
      </c>
      <c r="AR27">
        <f t="shared" si="41"/>
        <v>-9.9391042963288427</v>
      </c>
      <c r="AS27">
        <f t="shared" si="41"/>
        <v>-10.014762857986131</v>
      </c>
      <c r="AT27">
        <f t="shared" si="41"/>
        <v>-9.8508292179499488</v>
      </c>
      <c r="AU27">
        <f t="shared" si="42"/>
        <v>-10.233313223833976</v>
      </c>
      <c r="AV27" s="246">
        <f t="shared" si="43"/>
        <v>4.2902466646911712E-2</v>
      </c>
      <c r="AW27" s="247">
        <f t="shared" si="44"/>
        <v>5.1887803542272695E-3</v>
      </c>
      <c r="AX27" s="248">
        <f t="shared" si="45"/>
        <v>2.6923441564414868E-6</v>
      </c>
      <c r="AY27" s="247">
        <f t="shared" si="46"/>
        <v>4.2771847166158332E-2</v>
      </c>
      <c r="BA27">
        <f t="shared" si="47"/>
        <v>-3.595948909675619E-3</v>
      </c>
      <c r="BB27">
        <f t="shared" si="48"/>
        <v>0.96534534939261818</v>
      </c>
      <c r="BC27">
        <f t="shared" si="49"/>
        <v>-0.73893573784815725</v>
      </c>
      <c r="BD27">
        <f t="shared" si="50"/>
        <v>6.6477805213203789E-2</v>
      </c>
      <c r="BE27">
        <f t="shared" si="51"/>
        <v>2.0513356623223995</v>
      </c>
      <c r="BF27">
        <f t="shared" si="52"/>
        <v>1.6490155300265175</v>
      </c>
      <c r="BG27">
        <f t="shared" si="53"/>
        <v>-16.865941368096998</v>
      </c>
      <c r="BH27">
        <f t="shared" si="53"/>
        <v>-16.865941368145318</v>
      </c>
      <c r="BI27">
        <f t="shared" si="53"/>
        <v>-16.865941366538767</v>
      </c>
      <c r="BJ27">
        <f t="shared" si="53"/>
        <v>-16.865941419953913</v>
      </c>
      <c r="BK27">
        <f t="shared" si="53"/>
        <v>-16.865939643993336</v>
      </c>
      <c r="BL27">
        <f t="shared" si="53"/>
        <v>-16.865998695452614</v>
      </c>
      <c r="BM27">
        <f t="shared" si="53"/>
        <v>-16.864039457988039</v>
      </c>
      <c r="BN27">
        <f t="shared" si="54"/>
        <v>-16.934611850958763</v>
      </c>
      <c r="BQ27">
        <f t="shared" si="0"/>
        <v>2.9938526489871813E-2</v>
      </c>
      <c r="BR27">
        <v>-35000</v>
      </c>
      <c r="BS27">
        <f t="shared" si="1"/>
        <v>2.8263504121012459E-2</v>
      </c>
      <c r="BT27">
        <f t="shared" si="2"/>
        <v>3.0551187763015991E-2</v>
      </c>
      <c r="BU27">
        <f t="shared" si="3"/>
        <v>-2.2876836420035315E-3</v>
      </c>
      <c r="BV27">
        <f t="shared" si="4"/>
        <v>0.50353765725262578</v>
      </c>
      <c r="BW27">
        <f t="shared" si="5"/>
        <v>1.4958734559280778E-3</v>
      </c>
      <c r="BX27">
        <f t="shared" si="6"/>
        <v>-2.7899531348413995</v>
      </c>
      <c r="BY27">
        <f t="shared" si="7"/>
        <v>-5.6289151435043205</v>
      </c>
      <c r="BZ27">
        <f t="shared" si="55"/>
        <v>-8.8053575507754545</v>
      </c>
      <c r="CA27">
        <f t="shared" si="55"/>
        <v>-8.8028518597020629</v>
      </c>
      <c r="CB27">
        <f t="shared" si="55"/>
        <v>-8.8086696123082824</v>
      </c>
      <c r="CC27">
        <f t="shared" si="55"/>
        <v>-8.7951243934500898</v>
      </c>
      <c r="CD27">
        <f t="shared" si="55"/>
        <v>-8.826463163304636</v>
      </c>
      <c r="CE27">
        <f t="shared" si="55"/>
        <v>-8.7528291032045225</v>
      </c>
      <c r="CF27">
        <f t="shared" si="55"/>
        <v>-8.9203913711239196</v>
      </c>
      <c r="CG27">
        <f t="shared" si="9"/>
        <v>-8.4972653607970852</v>
      </c>
      <c r="CI27" s="23">
        <f t="shared" si="18"/>
        <v>-35000</v>
      </c>
      <c r="CJ27" s="86">
        <f t="shared" si="19"/>
        <v>3.2226210131875342E-2</v>
      </c>
      <c r="CK27" s="86">
        <f t="shared" si="20"/>
        <v>3.0551187763015991E-2</v>
      </c>
      <c r="CL27">
        <f t="shared" si="10"/>
        <v>1.6750223688593543E-3</v>
      </c>
      <c r="CM27">
        <f t="shared" si="11"/>
        <v>0.99271744796225259</v>
      </c>
      <c r="CN27">
        <f t="shared" si="12"/>
        <v>0.25094357207671114</v>
      </c>
      <c r="CO27">
        <f t="shared" si="13"/>
        <v>-1.6680915343310316</v>
      </c>
      <c r="CP27">
        <f t="shared" si="14"/>
        <v>-1.1023553049205117</v>
      </c>
      <c r="CQ27">
        <f t="shared" si="56"/>
        <v>-14.159504955443669</v>
      </c>
      <c r="CR27">
        <f t="shared" si="56"/>
        <v>-14.159504955443669</v>
      </c>
      <c r="CS27">
        <f t="shared" si="56"/>
        <v>-14.159504955443669</v>
      </c>
      <c r="CT27">
        <f t="shared" si="56"/>
        <v>-14.159504955444069</v>
      </c>
      <c r="CU27">
        <f t="shared" si="56"/>
        <v>-14.159504955205707</v>
      </c>
      <c r="CV27">
        <f t="shared" si="56"/>
        <v>-14.159505097552376</v>
      </c>
      <c r="CW27">
        <f t="shared" si="56"/>
        <v>-14.159419927458838</v>
      </c>
      <c r="CX27">
        <f t="shared" si="16"/>
        <v>-14.08455537616946</v>
      </c>
    </row>
    <row r="28" spans="1:102" ht="12.95" customHeight="1">
      <c r="A28" s="37" t="s">
        <v>54</v>
      </c>
      <c r="B28" s="38" t="s">
        <v>49</v>
      </c>
      <c r="C28" s="37">
        <v>28058.561399999999</v>
      </c>
      <c r="D28" s="37" t="s">
        <v>46</v>
      </c>
      <c r="E28">
        <f t="shared" si="23"/>
        <v>-43445.862740387136</v>
      </c>
      <c r="F28">
        <f t="shared" si="24"/>
        <v>-43446</v>
      </c>
      <c r="G28">
        <f t="shared" si="25"/>
        <v>4.9619641999015585E-2</v>
      </c>
      <c r="H28" s="116"/>
      <c r="I28" s="116">
        <f>G28</f>
        <v>4.9619641999015585E-2</v>
      </c>
      <c r="J28" s="116"/>
      <c r="K28" s="165"/>
      <c r="L28" s="116"/>
      <c r="M28" s="116"/>
      <c r="N28" s="116"/>
      <c r="O28" s="40"/>
      <c r="P28" s="249"/>
      <c r="Q28" s="293">
        <f t="shared" si="27"/>
        <v>13040.061399999999</v>
      </c>
      <c r="R28" s="8">
        <f t="shared" si="28"/>
        <v>2.4621088721104713E-3</v>
      </c>
      <c r="S28" s="8">
        <v>0.1</v>
      </c>
      <c r="T28" s="167">
        <f t="shared" si="29"/>
        <v>2.4621088721104716E-4</v>
      </c>
      <c r="U28" s="116"/>
      <c r="V28" s="8">
        <v>0.1</v>
      </c>
      <c r="W28" s="25"/>
      <c r="X28" s="245"/>
      <c r="Y28" s="41"/>
      <c r="Z28">
        <f t="shared" si="30"/>
        <v>-43446</v>
      </c>
      <c r="AA28" s="246">
        <f t="shared" si="31"/>
        <v>4.4693371641727014E-2</v>
      </c>
      <c r="AB28" s="247">
        <f t="shared" si="32"/>
        <v>4.9262703572885702E-3</v>
      </c>
      <c r="AC28" s="247">
        <f t="shared" si="33"/>
        <v>4.9619641999015585E-2</v>
      </c>
      <c r="AD28" s="248">
        <f t="shared" si="34"/>
        <v>2.4268139633100057E-6</v>
      </c>
      <c r="AH28">
        <f t="shared" si="35"/>
        <v>7.94775174248313E-3</v>
      </c>
      <c r="AI28">
        <f t="shared" si="36"/>
        <v>0.48432586659992072</v>
      </c>
      <c r="AJ28">
        <f t="shared" si="37"/>
        <v>0.54516467428926707</v>
      </c>
      <c r="AK28">
        <f t="shared" si="38"/>
        <v>0.11718431717212024</v>
      </c>
      <c r="AL28">
        <f t="shared" si="39"/>
        <v>2.9181425125750518</v>
      </c>
      <c r="AM28">
        <f t="shared" si="40"/>
        <v>8.9132698542438913</v>
      </c>
      <c r="AN28">
        <f t="shared" si="41"/>
        <v>-9.8235899667143958</v>
      </c>
      <c r="AO28">
        <f t="shared" si="41"/>
        <v>-9.827516966581511</v>
      </c>
      <c r="AP28">
        <f t="shared" si="41"/>
        <v>-9.8194589476373135</v>
      </c>
      <c r="AQ28">
        <f t="shared" si="41"/>
        <v>-9.8360235980822086</v>
      </c>
      <c r="AR28">
        <f t="shared" si="41"/>
        <v>-9.8020951420014235</v>
      </c>
      <c r="AS28">
        <f t="shared" si="41"/>
        <v>-9.8721374041401546</v>
      </c>
      <c r="AT28">
        <f t="shared" si="41"/>
        <v>-9.7296137781618928</v>
      </c>
      <c r="AU28">
        <f t="shared" si="42"/>
        <v>-10.030856015666826</v>
      </c>
      <c r="AV28" s="246">
        <f t="shared" si="43"/>
        <v>4.0097965555355705E-2</v>
      </c>
      <c r="AW28" s="247">
        <f t="shared" si="44"/>
        <v>9.5216764436598794E-3</v>
      </c>
      <c r="AX28" s="248">
        <f t="shared" si="45"/>
        <v>9.0662322297747451E-6</v>
      </c>
      <c r="AY28" s="247">
        <f t="shared" si="46"/>
        <v>4.626729634290376E-2</v>
      </c>
      <c r="BA28">
        <f t="shared" si="47"/>
        <v>-4.5954060863713101E-3</v>
      </c>
      <c r="BB28">
        <f t="shared" si="48"/>
        <v>0.94691939155938043</v>
      </c>
      <c r="BC28">
        <f t="shared" si="49"/>
        <v>-0.90765809782969453</v>
      </c>
      <c r="BD28">
        <f t="shared" si="50"/>
        <v>5.2940460918450574E-2</v>
      </c>
      <c r="BE28">
        <f t="shared" si="51"/>
        <v>2.3575163731103932</v>
      </c>
      <c r="BF28">
        <f t="shared" si="52"/>
        <v>2.4187339666183685</v>
      </c>
      <c r="BG28">
        <f t="shared" si="53"/>
        <v>-16.54648863675142</v>
      </c>
      <c r="BH28">
        <f t="shared" si="53"/>
        <v>-16.546488637651564</v>
      </c>
      <c r="BI28">
        <f t="shared" si="53"/>
        <v>-16.546488619692074</v>
      </c>
      <c r="BJ28">
        <f t="shared" si="53"/>
        <v>-16.546488978016207</v>
      </c>
      <c r="BK28">
        <f t="shared" si="53"/>
        <v>-16.546481828832857</v>
      </c>
      <c r="BL28">
        <f t="shared" si="53"/>
        <v>-16.546624478098579</v>
      </c>
      <c r="BM28">
        <f t="shared" si="53"/>
        <v>-16.543782428970836</v>
      </c>
      <c r="BN28">
        <f t="shared" si="54"/>
        <v>-16.602239403579819</v>
      </c>
      <c r="BQ28">
        <f t="shared" si="0"/>
        <v>2.9242234164578836E-2</v>
      </c>
      <c r="BR28">
        <v>-34000</v>
      </c>
      <c r="BS28">
        <f t="shared" si="1"/>
        <v>2.6181904291713048E-2</v>
      </c>
      <c r="BT28">
        <f t="shared" si="2"/>
        <v>2.9835216701511364E-2</v>
      </c>
      <c r="BU28">
        <f t="shared" si="3"/>
        <v>-3.6533124097983148E-3</v>
      </c>
      <c r="BV28">
        <f t="shared" si="4"/>
        <v>0.51919499940128899</v>
      </c>
      <c r="BW28">
        <f t="shared" si="5"/>
        <v>-7.6225298111814291E-2</v>
      </c>
      <c r="BX28">
        <f t="shared" si="6"/>
        <v>-2.7121579537874454</v>
      </c>
      <c r="BY28">
        <f t="shared" si="7"/>
        <v>-4.5854920954007969</v>
      </c>
      <c r="BZ28">
        <f t="shared" si="55"/>
        <v>-8.6761656767129463</v>
      </c>
      <c r="CA28">
        <f t="shared" si="55"/>
        <v>-8.6747490495529593</v>
      </c>
      <c r="CB28">
        <f t="shared" si="55"/>
        <v>-8.678404105463537</v>
      </c>
      <c r="CC28">
        <f t="shared" si="55"/>
        <v>-8.6689481257137242</v>
      </c>
      <c r="CD28">
        <f t="shared" si="55"/>
        <v>-8.6932445086700856</v>
      </c>
      <c r="CE28">
        <f t="shared" si="55"/>
        <v>-8.6296460845187308</v>
      </c>
      <c r="CF28">
        <f t="shared" si="55"/>
        <v>-8.7891394241635261</v>
      </c>
      <c r="CG28">
        <f t="shared" si="9"/>
        <v>-8.3156893893467245</v>
      </c>
      <c r="CI28" s="23">
        <f t="shared" si="18"/>
        <v>-34000</v>
      </c>
      <c r="CJ28" s="86">
        <f t="shared" si="19"/>
        <v>3.2895546574377148E-2</v>
      </c>
      <c r="CK28" s="86">
        <f t="shared" si="20"/>
        <v>2.9835216701511364E-2</v>
      </c>
      <c r="CL28">
        <f t="shared" si="10"/>
        <v>3.0603298728657854E-3</v>
      </c>
      <c r="CM28">
        <f t="shared" si="11"/>
        <v>1.015314445274063</v>
      </c>
      <c r="CN28">
        <f t="shared" si="12"/>
        <v>0.52836802370846692</v>
      </c>
      <c r="CO28">
        <f t="shared" si="13"/>
        <v>-1.3650692148242745</v>
      </c>
      <c r="CP28">
        <f t="shared" si="14"/>
        <v>-0.81286206543480877</v>
      </c>
      <c r="CQ28">
        <f t="shared" si="56"/>
        <v>-13.858540561353728</v>
      </c>
      <c r="CR28">
        <f t="shared" si="56"/>
        <v>-13.858540561347608</v>
      </c>
      <c r="CS28">
        <f t="shared" si="56"/>
        <v>-13.85854056105075</v>
      </c>
      <c r="CT28">
        <f t="shared" si="56"/>
        <v>-13.858540546653428</v>
      </c>
      <c r="CU28">
        <f t="shared" si="56"/>
        <v>-13.858539848396509</v>
      </c>
      <c r="CV28">
        <f t="shared" si="56"/>
        <v>-13.858505985623463</v>
      </c>
      <c r="CW28">
        <f t="shared" si="56"/>
        <v>-13.856868553577554</v>
      </c>
      <c r="CX28">
        <f t="shared" si="16"/>
        <v>-13.786463495112111</v>
      </c>
    </row>
    <row r="29" spans="1:102">
      <c r="A29" s="37" t="s">
        <v>55</v>
      </c>
      <c r="B29" s="38" t="s">
        <v>49</v>
      </c>
      <c r="C29" s="37">
        <v>28498.522000000001</v>
      </c>
      <c r="D29" s="37" t="s">
        <v>46</v>
      </c>
      <c r="E29">
        <f t="shared" si="23"/>
        <v>-42228.828130795468</v>
      </c>
      <c r="F29">
        <f t="shared" si="24"/>
        <v>-42229</v>
      </c>
      <c r="G29">
        <f t="shared" si="25"/>
        <v>6.2131083002896048E-2</v>
      </c>
      <c r="H29" s="116"/>
      <c r="I29" s="116">
        <f>G29</f>
        <v>6.2131083002896048E-2</v>
      </c>
      <c r="J29" s="116"/>
      <c r="K29" s="165"/>
      <c r="L29" s="116"/>
      <c r="M29" s="116"/>
      <c r="N29" s="116"/>
      <c r="O29" s="40"/>
      <c r="P29" s="116"/>
      <c r="Q29" s="293">
        <f t="shared" si="27"/>
        <v>13480.022000000001</v>
      </c>
      <c r="R29" s="8">
        <f t="shared" si="28"/>
        <v>3.8602714751127584E-3</v>
      </c>
      <c r="S29" s="8">
        <v>0.1</v>
      </c>
      <c r="T29" s="167">
        <f t="shared" si="29"/>
        <v>3.8602714751127587E-4</v>
      </c>
      <c r="U29" s="116"/>
      <c r="V29" s="8">
        <v>0.1</v>
      </c>
      <c r="W29" s="25"/>
      <c r="X29" s="252"/>
      <c r="Y29" s="41"/>
      <c r="Z29">
        <f t="shared" si="30"/>
        <v>-42229</v>
      </c>
      <c r="AA29" s="246">
        <f t="shared" si="31"/>
        <v>4.2585679429398116E-2</v>
      </c>
      <c r="AB29" s="247">
        <f t="shared" si="32"/>
        <v>1.9545403573497933E-2</v>
      </c>
      <c r="AC29" s="247">
        <f t="shared" si="33"/>
        <v>6.2131083002896048E-2</v>
      </c>
      <c r="AD29" s="248">
        <f t="shared" si="34"/>
        <v>3.8202280085090576E-5</v>
      </c>
      <c r="AH29">
        <f t="shared" si="35"/>
        <v>6.7488745954501312E-3</v>
      </c>
      <c r="AI29">
        <f t="shared" si="36"/>
        <v>0.47636747061208351</v>
      </c>
      <c r="AJ29">
        <f t="shared" si="37"/>
        <v>0.47356643016541433</v>
      </c>
      <c r="AK29">
        <f t="shared" si="38"/>
        <v>7.3898242305427089E-2</v>
      </c>
      <c r="AL29">
        <f t="shared" si="39"/>
        <v>3.001392382643711</v>
      </c>
      <c r="AM29">
        <f t="shared" si="40"/>
        <v>14.241933296307375</v>
      </c>
      <c r="AN29">
        <f t="shared" si="41"/>
        <v>-9.6763988620754144</v>
      </c>
      <c r="AO29">
        <f t="shared" si="41"/>
        <v>-9.679946902934681</v>
      </c>
      <c r="AP29">
        <f t="shared" si="41"/>
        <v>-9.673019255608267</v>
      </c>
      <c r="AQ29">
        <f t="shared" si="41"/>
        <v>-9.6865573345620017</v>
      </c>
      <c r="AR29">
        <f t="shared" si="41"/>
        <v>-9.6601442934921291</v>
      </c>
      <c r="AS29">
        <f t="shared" si="41"/>
        <v>-9.7118509767959083</v>
      </c>
      <c r="AT29">
        <f t="shared" si="41"/>
        <v>-9.6112253264588183</v>
      </c>
      <c r="AU29">
        <f t="shared" si="42"/>
        <v>-9.8098780584117371</v>
      </c>
      <c r="AV29" s="246">
        <f t="shared" si="43"/>
        <v>3.7436843208156538E-2</v>
      </c>
      <c r="AW29" s="247">
        <f t="shared" si="44"/>
        <v>2.469423979473951E-2</v>
      </c>
      <c r="AX29" s="248">
        <f t="shared" si="45"/>
        <v>6.0980547904009654E-5</v>
      </c>
      <c r="AY29" s="247">
        <f t="shared" si="46"/>
        <v>6.0531044628687497E-2</v>
      </c>
      <c r="BA29">
        <f t="shared" si="47"/>
        <v>-5.1488362212415801E-3</v>
      </c>
      <c r="BB29">
        <f t="shared" si="48"/>
        <v>0.93286643247874013</v>
      </c>
      <c r="BC29">
        <f t="shared" si="49"/>
        <v>-0.99392215999447098</v>
      </c>
      <c r="BD29">
        <f t="shared" si="50"/>
        <v>3.336656270209467E-2</v>
      </c>
      <c r="BE29">
        <f t="shared" si="51"/>
        <v>2.6803338325282611</v>
      </c>
      <c r="BF29">
        <f t="shared" si="52"/>
        <v>4.2588099763601965</v>
      </c>
      <c r="BG29">
        <f t="shared" si="53"/>
        <v>-16.203794456096304</v>
      </c>
      <c r="BH29">
        <f t="shared" si="53"/>
        <v>-16.203794459192675</v>
      </c>
      <c r="BI29">
        <f t="shared" si="53"/>
        <v>-16.203794412235329</v>
      </c>
      <c r="BJ29">
        <f t="shared" si="53"/>
        <v>-16.203795124356478</v>
      </c>
      <c r="BK29">
        <f t="shared" si="53"/>
        <v>-16.203784324871563</v>
      </c>
      <c r="BL29">
        <f t="shared" si="53"/>
        <v>-16.20394810838037</v>
      </c>
      <c r="BM29">
        <f t="shared" si="53"/>
        <v>-16.201465744682388</v>
      </c>
      <c r="BN29">
        <f t="shared" si="54"/>
        <v>-16.239461584333029</v>
      </c>
      <c r="BQ29">
        <f t="shared" si="0"/>
        <v>2.8313720680537464E-2</v>
      </c>
      <c r="BR29">
        <v>-33000</v>
      </c>
      <c r="BS29">
        <f t="shared" si="1"/>
        <v>2.4122258843171217E-2</v>
      </c>
      <c r="BT29">
        <f t="shared" si="2"/>
        <v>2.9122939268963317E-2</v>
      </c>
      <c r="BU29">
        <f t="shared" si="3"/>
        <v>-5.0006804257921008E-3</v>
      </c>
      <c r="BV29">
        <f t="shared" si="4"/>
        <v>0.53915861766245921</v>
      </c>
      <c r="BW29">
        <f t="shared" si="5"/>
        <v>-0.15883431345498192</v>
      </c>
      <c r="BX29">
        <f t="shared" si="6"/>
        <v>-2.6289473952172622</v>
      </c>
      <c r="BY29">
        <f t="shared" si="7"/>
        <v>-3.8155157937349204</v>
      </c>
      <c r="BZ29">
        <f t="shared" si="55"/>
        <v>-8.5426219294470602</v>
      </c>
      <c r="CA29">
        <f t="shared" si="55"/>
        <v>-8.5420269807383509</v>
      </c>
      <c r="CB29">
        <f t="shared" si="55"/>
        <v>-8.5437967245224602</v>
      </c>
      <c r="CC29">
        <f t="shared" si="55"/>
        <v>-8.5385211743083307</v>
      </c>
      <c r="CD29">
        <f t="shared" si="55"/>
        <v>-8.5541491948849782</v>
      </c>
      <c r="CE29">
        <f t="shared" si="55"/>
        <v>-8.5069452164346089</v>
      </c>
      <c r="CF29">
        <f t="shared" si="55"/>
        <v>-8.6423207483967346</v>
      </c>
      <c r="CG29">
        <f t="shared" si="9"/>
        <v>-8.1341134178963639</v>
      </c>
      <c r="CI29" s="23">
        <f t="shared" si="18"/>
        <v>-33000</v>
      </c>
      <c r="CJ29" s="86">
        <f t="shared" si="19"/>
        <v>3.3314401106329564E-2</v>
      </c>
      <c r="CK29" s="86">
        <f t="shared" si="20"/>
        <v>2.9122939268963317E-2</v>
      </c>
      <c r="CL29">
        <f t="shared" si="10"/>
        <v>4.1914618373662463E-3</v>
      </c>
      <c r="CM29">
        <f t="shared" si="11"/>
        <v>1.0374134661785028</v>
      </c>
      <c r="CN29">
        <f t="shared" si="12"/>
        <v>0.76655587138623338</v>
      </c>
      <c r="CO29">
        <f t="shared" si="13"/>
        <v>-1.0482857845151108</v>
      </c>
      <c r="CP29">
        <f t="shared" si="14"/>
        <v>-0.57807598612125222</v>
      </c>
      <c r="CQ29">
        <f t="shared" si="56"/>
        <v>-13.550817663791252</v>
      </c>
      <c r="CR29">
        <f t="shared" si="56"/>
        <v>-13.550817663471479</v>
      </c>
      <c r="CS29">
        <f t="shared" si="56"/>
        <v>-13.550817655762716</v>
      </c>
      <c r="CT29">
        <f t="shared" si="56"/>
        <v>-13.55081746992761</v>
      </c>
      <c r="CU29">
        <f t="shared" si="56"/>
        <v>-13.550812990017883</v>
      </c>
      <c r="CV29">
        <f t="shared" si="56"/>
        <v>-13.550705002388806</v>
      </c>
      <c r="CW29">
        <f t="shared" si="56"/>
        <v>-13.548107261662931</v>
      </c>
      <c r="CX29">
        <f t="shared" si="16"/>
        <v>-13.488371614054762</v>
      </c>
    </row>
    <row r="30" spans="1:102">
      <c r="A30" s="37" t="s">
        <v>56</v>
      </c>
      <c r="B30" s="38" t="s">
        <v>49</v>
      </c>
      <c r="C30" s="37">
        <v>30226.826000000001</v>
      </c>
      <c r="D30" s="37" t="s">
        <v>53</v>
      </c>
      <c r="E30">
        <f t="shared" si="23"/>
        <v>-37447.932332636032</v>
      </c>
      <c r="F30">
        <f t="shared" si="24"/>
        <v>-37448</v>
      </c>
      <c r="G30">
        <f t="shared" si="25"/>
        <v>2.4461896005959716E-2</v>
      </c>
      <c r="H30" s="116">
        <f t="shared" ref="H30:H38" si="57">G30</f>
        <v>2.4461896005959716E-2</v>
      </c>
      <c r="I30" s="116"/>
      <c r="J30" s="116"/>
      <c r="K30" s="165"/>
      <c r="L30" s="116"/>
      <c r="M30" s="116"/>
      <c r="N30" s="116"/>
      <c r="O30" s="40"/>
      <c r="P30" s="116"/>
      <c r="Q30" s="293">
        <f t="shared" si="27"/>
        <v>15208.326000000001</v>
      </c>
      <c r="R30" s="8">
        <f t="shared" si="28"/>
        <v>5.9838435620638794E-4</v>
      </c>
      <c r="S30" s="116">
        <v>0.1</v>
      </c>
      <c r="T30" s="167">
        <f t="shared" si="29"/>
        <v>5.9838435620638796E-5</v>
      </c>
      <c r="U30" s="116"/>
      <c r="V30" s="116">
        <v>0.1</v>
      </c>
      <c r="W30" s="25"/>
      <c r="X30" s="252"/>
      <c r="Y30" s="41"/>
      <c r="Z30">
        <f t="shared" si="30"/>
        <v>-37448</v>
      </c>
      <c r="AA30" s="246">
        <f t="shared" si="31"/>
        <v>3.3342398062222202E-2</v>
      </c>
      <c r="AB30" s="247">
        <f t="shared" si="32"/>
        <v>-8.8805020562624862E-3</v>
      </c>
      <c r="AC30" s="247">
        <f t="shared" si="33"/>
        <v>2.4461896005959716E-2</v>
      </c>
      <c r="AD30" s="248">
        <f t="shared" si="34"/>
        <v>7.8863316771282237E-6</v>
      </c>
      <c r="AH30">
        <f t="shared" si="35"/>
        <v>1.0229247262887589E-3</v>
      </c>
      <c r="AI30">
        <f t="shared" si="36"/>
        <v>0.47941429978470007</v>
      </c>
      <c r="AJ30">
        <f t="shared" si="37"/>
        <v>0.17550658610579331</v>
      </c>
      <c r="AK30">
        <f t="shared" si="38"/>
        <v>-9.2965072905713833E-2</v>
      </c>
      <c r="AL30">
        <f t="shared" si="39"/>
        <v>-2.9648775785925303</v>
      </c>
      <c r="AM30">
        <f t="shared" si="40"/>
        <v>-11.288185720243071</v>
      </c>
      <c r="AN30">
        <f t="shared" si="41"/>
        <v>-9.1082987515326703</v>
      </c>
      <c r="AO30">
        <f t="shared" si="41"/>
        <v>-9.1044075766131414</v>
      </c>
      <c r="AP30">
        <f t="shared" si="41"/>
        <v>-9.1121503766181515</v>
      </c>
      <c r="AQ30">
        <f t="shared" si="41"/>
        <v>-9.0967238358416598</v>
      </c>
      <c r="AR30">
        <f t="shared" si="41"/>
        <v>-9.1273835632740656</v>
      </c>
      <c r="AS30">
        <f t="shared" si="41"/>
        <v>-9.066131155675448</v>
      </c>
      <c r="AT30">
        <f t="shared" si="41"/>
        <v>-9.1873749388660251</v>
      </c>
      <c r="AU30">
        <f t="shared" si="42"/>
        <v>-8.941763338907565</v>
      </c>
      <c r="AV30" s="246">
        <f t="shared" si="43"/>
        <v>3.1398595731379209E-2</v>
      </c>
      <c r="AW30" s="247">
        <f t="shared" si="44"/>
        <v>-6.9366997254194929E-3</v>
      </c>
      <c r="AX30" s="248">
        <f t="shared" si="45"/>
        <v>4.8117803080634872E-6</v>
      </c>
      <c r="AY30" s="247">
        <f t="shared" si="46"/>
        <v>2.5382773610513949E-2</v>
      </c>
      <c r="BA30">
        <f t="shared" si="47"/>
        <v>-1.943802330842995E-3</v>
      </c>
      <c r="BB30">
        <f t="shared" si="48"/>
        <v>0.94689081225614191</v>
      </c>
      <c r="BC30">
        <f t="shared" si="49"/>
        <v>-0.42259797446365721</v>
      </c>
      <c r="BD30">
        <f t="shared" si="50"/>
        <v>-5.2911790480685922E-2</v>
      </c>
      <c r="BE30">
        <f t="shared" si="51"/>
        <v>-2.358056357894208</v>
      </c>
      <c r="BF30">
        <f t="shared" si="52"/>
        <v>-2.4205846971267864</v>
      </c>
      <c r="BG30">
        <f t="shared" si="53"/>
        <v>-14.870006557212102</v>
      </c>
      <c r="BH30">
        <f t="shared" si="53"/>
        <v>-14.870006556308924</v>
      </c>
      <c r="BI30">
        <f t="shared" si="53"/>
        <v>-14.870006574317541</v>
      </c>
      <c r="BJ30">
        <f t="shared" si="53"/>
        <v>-14.870006215240354</v>
      </c>
      <c r="BK30">
        <f t="shared" si="53"/>
        <v>-14.8700133749208</v>
      </c>
      <c r="BL30">
        <f t="shared" si="53"/>
        <v>-14.869870606490846</v>
      </c>
      <c r="BM30">
        <f t="shared" si="53"/>
        <v>-14.872713236238123</v>
      </c>
      <c r="BN30">
        <f t="shared" si="54"/>
        <v>-14.814284300997846</v>
      </c>
      <c r="BQ30">
        <f t="shared" si="0"/>
        <v>2.704453533830992E-2</v>
      </c>
      <c r="BR30">
        <v>-32000</v>
      </c>
      <c r="BS30">
        <f t="shared" si="1"/>
        <v>2.2105411700869989E-2</v>
      </c>
      <c r="BT30">
        <f t="shared" si="2"/>
        <v>2.8414355465371847E-2</v>
      </c>
      <c r="BU30">
        <f t="shared" si="3"/>
        <v>-6.3089437645018577E-3</v>
      </c>
      <c r="BV30">
        <f t="shared" si="4"/>
        <v>0.56444405030822675</v>
      </c>
      <c r="BW30">
        <f t="shared" si="5"/>
        <v>-0.24727717466418775</v>
      </c>
      <c r="BX30">
        <f t="shared" si="6"/>
        <v>-2.5385881111189743</v>
      </c>
      <c r="BY30">
        <f t="shared" si="7"/>
        <v>-3.2156094629109622</v>
      </c>
      <c r="BZ30">
        <f t="shared" si="55"/>
        <v>-8.4035377961506228</v>
      </c>
      <c r="CA30">
        <f t="shared" si="55"/>
        <v>-8.4033763723882089</v>
      </c>
      <c r="CB30">
        <f t="shared" si="55"/>
        <v>-8.4039606759134973</v>
      </c>
      <c r="CC30">
        <f t="shared" si="55"/>
        <v>-8.4018430290170851</v>
      </c>
      <c r="CD30">
        <f t="shared" si="55"/>
        <v>-8.4094834072171274</v>
      </c>
      <c r="CE30">
        <f t="shared" si="55"/>
        <v>-8.3814505224622131</v>
      </c>
      <c r="CF30">
        <f t="shared" si="55"/>
        <v>-8.4787925465774556</v>
      </c>
      <c r="CG30">
        <f t="shared" si="9"/>
        <v>-7.952537446446005</v>
      </c>
      <c r="CI30" s="23">
        <f t="shared" si="18"/>
        <v>-32000</v>
      </c>
      <c r="CJ30" s="86">
        <f t="shared" si="19"/>
        <v>3.3353479102811778E-2</v>
      </c>
      <c r="CK30" s="86">
        <f t="shared" si="20"/>
        <v>2.8414355465371847E-2</v>
      </c>
      <c r="CL30">
        <f t="shared" si="10"/>
        <v>4.9391236374399317E-3</v>
      </c>
      <c r="CM30">
        <f t="shared" si="11"/>
        <v>1.0564334293614497</v>
      </c>
      <c r="CN30">
        <f t="shared" si="12"/>
        <v>0.93319422309183453</v>
      </c>
      <c r="CO30">
        <f t="shared" si="13"/>
        <v>-0.71854540996645366</v>
      </c>
      <c r="CP30">
        <f t="shared" si="14"/>
        <v>-0.3755727412182292</v>
      </c>
      <c r="CQ30">
        <f t="shared" si="56"/>
        <v>-13.236862908267012</v>
      </c>
      <c r="CR30">
        <f t="shared" si="56"/>
        <v>-13.236862906431346</v>
      </c>
      <c r="CS30">
        <f t="shared" si="56"/>
        <v>-13.236862875180044</v>
      </c>
      <c r="CT30">
        <f t="shared" si="56"/>
        <v>-13.236862343142036</v>
      </c>
      <c r="CU30">
        <f t="shared" si="56"/>
        <v>-13.236853285491728</v>
      </c>
      <c r="CV30">
        <f t="shared" si="56"/>
        <v>-13.236699094028598</v>
      </c>
      <c r="CW30">
        <f t="shared" si="56"/>
        <v>-13.234077122830199</v>
      </c>
      <c r="CX30">
        <f t="shared" si="16"/>
        <v>-13.190279732997414</v>
      </c>
    </row>
    <row r="31" spans="1:102">
      <c r="A31" s="37" t="s">
        <v>56</v>
      </c>
      <c r="B31" s="38" t="s">
        <v>49</v>
      </c>
      <c r="C31" s="37">
        <v>30235.865000000002</v>
      </c>
      <c r="D31" s="37" t="s">
        <v>53</v>
      </c>
      <c r="E31">
        <f t="shared" si="23"/>
        <v>-37422.928330377421</v>
      </c>
      <c r="F31">
        <f t="shared" si="24"/>
        <v>-37423</v>
      </c>
      <c r="G31">
        <f t="shared" si="25"/>
        <v>2.5908721003361279E-2</v>
      </c>
      <c r="H31" s="116">
        <f t="shared" si="57"/>
        <v>2.5908721003361279E-2</v>
      </c>
      <c r="I31" s="116"/>
      <c r="J31" s="116"/>
      <c r="K31" s="165"/>
      <c r="L31" s="116"/>
      <c r="M31" s="116"/>
      <c r="N31" s="116"/>
      <c r="O31" s="40"/>
      <c r="P31" s="116"/>
      <c r="Q31" s="293">
        <f t="shared" si="27"/>
        <v>15217.365000000002</v>
      </c>
      <c r="R31" s="8">
        <f t="shared" si="28"/>
        <v>6.7126182403001386E-4</v>
      </c>
      <c r="S31" s="116">
        <v>0.1</v>
      </c>
      <c r="T31" s="167">
        <f t="shared" si="29"/>
        <v>6.7126182403001388E-5</v>
      </c>
      <c r="U31" s="116"/>
      <c r="V31" s="116">
        <v>0.1</v>
      </c>
      <c r="W31" s="25"/>
      <c r="X31" s="252"/>
      <c r="Y31" s="41"/>
      <c r="Z31">
        <f t="shared" si="30"/>
        <v>-37423</v>
      </c>
      <c r="AA31" s="246">
        <f t="shared" si="31"/>
        <v>3.3291182208195692E-2</v>
      </c>
      <c r="AB31" s="247">
        <f t="shared" si="32"/>
        <v>-7.3824612048344132E-3</v>
      </c>
      <c r="AC31" s="247">
        <f t="shared" si="33"/>
        <v>2.5908721003361279E-2</v>
      </c>
      <c r="AD31" s="248">
        <f t="shared" si="34"/>
        <v>5.4500733440885179E-6</v>
      </c>
      <c r="AH31">
        <f t="shared" si="35"/>
        <v>9.8987921499491937E-4</v>
      </c>
      <c r="AI31">
        <f t="shared" si="36"/>
        <v>0.47957366525882772</v>
      </c>
      <c r="AJ31">
        <f t="shared" si="37"/>
        <v>0.17382671118601831</v>
      </c>
      <c r="AK31">
        <f t="shared" si="38"/>
        <v>-9.3853109468403917E-2</v>
      </c>
      <c r="AL31">
        <f t="shared" si="39"/>
        <v>-2.9631714766120276</v>
      </c>
      <c r="AM31">
        <f t="shared" si="40"/>
        <v>-11.17967906364083</v>
      </c>
      <c r="AN31">
        <f t="shared" ref="AN31:AT40" si="58">$AU31+$AB$7*SIN(AO31)</f>
        <v>-9.1052788475924817</v>
      </c>
      <c r="AO31">
        <f t="shared" si="58"/>
        <v>-9.1013786497661648</v>
      </c>
      <c r="AP31">
        <f t="shared" si="58"/>
        <v>-9.1091471129882855</v>
      </c>
      <c r="AQ31">
        <f t="shared" si="58"/>
        <v>-9.0936537597095217</v>
      </c>
      <c r="AR31">
        <f t="shared" si="58"/>
        <v>-9.1244762105405695</v>
      </c>
      <c r="AS31">
        <f t="shared" si="58"/>
        <v>-9.0628332047221338</v>
      </c>
      <c r="AT31">
        <f t="shared" si="58"/>
        <v>-9.1849589091745489</v>
      </c>
      <c r="AU31">
        <f t="shared" si="42"/>
        <v>-8.9372239396213065</v>
      </c>
      <c r="AV31" s="246">
        <f t="shared" si="43"/>
        <v>3.1381692089118382E-2</v>
      </c>
      <c r="AW31" s="247">
        <f t="shared" si="44"/>
        <v>-5.4729710857571029E-3</v>
      </c>
      <c r="AX31" s="248">
        <f t="shared" si="45"/>
        <v>2.9953412505533284E-6</v>
      </c>
      <c r="AY31" s="247">
        <f t="shared" si="46"/>
        <v>2.6828331907443669E-2</v>
      </c>
      <c r="BA31">
        <f t="shared" si="47"/>
        <v>-1.9094901190773099E-3</v>
      </c>
      <c r="BB31">
        <f t="shared" si="48"/>
        <v>0.94724869555204227</v>
      </c>
      <c r="BC31">
        <f t="shared" si="49"/>
        <v>-0.41647891829485362</v>
      </c>
      <c r="BD31">
        <f t="shared" si="50"/>
        <v>-5.3268595567400233E-2</v>
      </c>
      <c r="BE31">
        <f t="shared" si="51"/>
        <v>-2.3513153400095463</v>
      </c>
      <c r="BF31">
        <f t="shared" si="52"/>
        <v>-2.3976526071092743</v>
      </c>
      <c r="BG31">
        <f t="shared" ref="BG31:BM40" si="59">$BN31+$BB$7*SIN(BH31)</f>
        <v>-14.862908822765696</v>
      </c>
      <c r="BH31">
        <f t="shared" si="59"/>
        <v>-14.862908821899966</v>
      </c>
      <c r="BI31">
        <f t="shared" si="59"/>
        <v>-14.862908839299569</v>
      </c>
      <c r="BJ31">
        <f t="shared" si="59"/>
        <v>-14.862908489599089</v>
      </c>
      <c r="BK31">
        <f t="shared" si="59"/>
        <v>-14.862915517918186</v>
      </c>
      <c r="BL31">
        <f t="shared" si="59"/>
        <v>-14.86277425129374</v>
      </c>
      <c r="BM31">
        <f t="shared" si="59"/>
        <v>-14.865609357574332</v>
      </c>
      <c r="BN31">
        <f t="shared" si="54"/>
        <v>-14.806832003971413</v>
      </c>
      <c r="BQ31">
        <f t="shared" si="0"/>
        <v>2.5361220177668155E-2</v>
      </c>
      <c r="BR31">
        <v>-31000</v>
      </c>
      <c r="BS31">
        <f t="shared" si="1"/>
        <v>2.0157183330824842E-2</v>
      </c>
      <c r="BT31">
        <f t="shared" si="2"/>
        <v>2.7709465290736951E-2</v>
      </c>
      <c r="BU31">
        <f t="shared" si="3"/>
        <v>-7.5522819599121108E-3</v>
      </c>
      <c r="BV31">
        <f t="shared" si="4"/>
        <v>0.5965266770677613</v>
      </c>
      <c r="BW31">
        <f t="shared" si="5"/>
        <v>-0.34268179688833483</v>
      </c>
      <c r="BX31">
        <f t="shared" si="6"/>
        <v>-2.4386872031081994</v>
      </c>
      <c r="BY31">
        <f t="shared" si="7"/>
        <v>-2.7272058048093317</v>
      </c>
      <c r="BZ31">
        <f t="shared" si="55"/>
        <v>-8.2573465296095883</v>
      </c>
      <c r="CA31">
        <f t="shared" si="55"/>
        <v>-8.2573269066424704</v>
      </c>
      <c r="CB31">
        <f t="shared" si="55"/>
        <v>-8.2574214369115406</v>
      </c>
      <c r="CC31">
        <f t="shared" si="55"/>
        <v>-8.2569658608925227</v>
      </c>
      <c r="CD31">
        <f t="shared" si="55"/>
        <v>-8.2591569926755852</v>
      </c>
      <c r="CE31">
        <f t="shared" si="55"/>
        <v>-8.2485132162162511</v>
      </c>
      <c r="CF31">
        <f t="shared" si="55"/>
        <v>-8.2979614197939799</v>
      </c>
      <c r="CG31">
        <f t="shared" si="9"/>
        <v>-7.7709614749956444</v>
      </c>
      <c r="CI31" s="23">
        <f t="shared" si="18"/>
        <v>-31000</v>
      </c>
      <c r="CJ31" s="86">
        <f t="shared" si="19"/>
        <v>3.2913502137580264E-2</v>
      </c>
      <c r="CK31" s="86">
        <f t="shared" si="20"/>
        <v>2.7709465290736951E-2</v>
      </c>
      <c r="CL31">
        <f t="shared" si="10"/>
        <v>5.2040368468433112E-3</v>
      </c>
      <c r="CM31">
        <f t="shared" si="11"/>
        <v>1.0696636802984216</v>
      </c>
      <c r="CN31">
        <f t="shared" si="12"/>
        <v>0.99962216947264204</v>
      </c>
      <c r="CO31">
        <f t="shared" si="13"/>
        <v>-0.37844025793375002</v>
      </c>
      <c r="CP31">
        <f t="shared" si="14"/>
        <v>-0.19151124260777774</v>
      </c>
      <c r="CQ31">
        <f t="shared" si="56"/>
        <v>-12.918009706958172</v>
      </c>
      <c r="CR31">
        <f t="shared" si="56"/>
        <v>-12.918009704026044</v>
      </c>
      <c r="CS31">
        <f t="shared" si="56"/>
        <v>-12.918009662365224</v>
      </c>
      <c r="CT31">
        <f t="shared" si="56"/>
        <v>-12.918009070431912</v>
      </c>
      <c r="CU31">
        <f t="shared" si="56"/>
        <v>-12.918000660024914</v>
      </c>
      <c r="CV31">
        <f t="shared" si="56"/>
        <v>-12.917881164660853</v>
      </c>
      <c r="CW31">
        <f t="shared" si="56"/>
        <v>-12.91618393485208</v>
      </c>
      <c r="CX31">
        <f t="shared" si="16"/>
        <v>-12.892187851940065</v>
      </c>
    </row>
    <row r="32" spans="1:102">
      <c r="A32" s="37" t="s">
        <v>56</v>
      </c>
      <c r="B32" s="38" t="s">
        <v>49</v>
      </c>
      <c r="C32" s="37">
        <v>30258.637999999999</v>
      </c>
      <c r="D32" s="37" t="s">
        <v>53</v>
      </c>
      <c r="E32">
        <f t="shared" si="23"/>
        <v>-37359.932850408921</v>
      </c>
      <c r="F32">
        <f t="shared" si="24"/>
        <v>-37360</v>
      </c>
      <c r="G32">
        <f t="shared" si="25"/>
        <v>2.4274720002722461E-2</v>
      </c>
      <c r="H32" s="116">
        <f t="shared" si="57"/>
        <v>2.4274720002722461E-2</v>
      </c>
      <c r="I32" s="116"/>
      <c r="J32" s="116"/>
      <c r="K32" s="165"/>
      <c r="L32" s="116"/>
      <c r="M32" s="116"/>
      <c r="N32" s="116"/>
      <c r="O32" s="40"/>
      <c r="P32" s="116"/>
      <c r="Q32" s="293">
        <f t="shared" si="27"/>
        <v>15240.137999999999</v>
      </c>
      <c r="R32" s="8">
        <f t="shared" si="28"/>
        <v>5.8926203121057396E-4</v>
      </c>
      <c r="S32" s="116">
        <v>0.1</v>
      </c>
      <c r="T32" s="167">
        <f t="shared" si="29"/>
        <v>5.89262031210574E-5</v>
      </c>
      <c r="U32" s="116"/>
      <c r="V32" s="116">
        <v>0.1</v>
      </c>
      <c r="W32" s="25"/>
      <c r="X32" s="252"/>
      <c r="Y32" s="41"/>
      <c r="Z32">
        <f t="shared" si="30"/>
        <v>-37360</v>
      </c>
      <c r="AA32" s="246">
        <f t="shared" si="31"/>
        <v>3.3162029160119746E-2</v>
      </c>
      <c r="AB32" s="247">
        <f t="shared" si="32"/>
        <v>-8.8873091573972857E-3</v>
      </c>
      <c r="AC32" s="247">
        <f t="shared" si="33"/>
        <v>2.4274720002722461E-2</v>
      </c>
      <c r="AD32" s="248">
        <f t="shared" si="34"/>
        <v>7.8984264059157659E-6</v>
      </c>
      <c r="AH32">
        <f t="shared" si="35"/>
        <v>9.0650519186581918E-4</v>
      </c>
      <c r="AI32">
        <f t="shared" si="36"/>
        <v>0.4799825255129847</v>
      </c>
      <c r="AJ32">
        <f t="shared" si="37"/>
        <v>0.16958563802977386</v>
      </c>
      <c r="AK32">
        <f t="shared" si="38"/>
        <v>-9.6092675460543078E-2</v>
      </c>
      <c r="AL32">
        <f t="shared" si="39"/>
        <v>-2.9588664627065686</v>
      </c>
      <c r="AM32">
        <f t="shared" si="40"/>
        <v>-10.914867108243</v>
      </c>
      <c r="AN32">
        <f t="shared" si="58"/>
        <v>-9.0976632133019262</v>
      </c>
      <c r="AO32">
        <f t="shared" si="58"/>
        <v>-9.0937429684706537</v>
      </c>
      <c r="AP32">
        <f t="shared" si="58"/>
        <v>-9.1015712870813754</v>
      </c>
      <c r="AQ32">
        <f t="shared" si="58"/>
        <v>-9.0859179339662592</v>
      </c>
      <c r="AR32">
        <f t="shared" si="58"/>
        <v>-9.117136470297897</v>
      </c>
      <c r="AS32">
        <f t="shared" si="58"/>
        <v>-9.0545307632733838</v>
      </c>
      <c r="AT32">
        <f t="shared" si="58"/>
        <v>-9.1788477752467621</v>
      </c>
      <c r="AU32">
        <f t="shared" si="42"/>
        <v>-8.9257846534199334</v>
      </c>
      <c r="AV32" s="246">
        <f t="shared" si="43"/>
        <v>3.1339486985377418E-2</v>
      </c>
      <c r="AW32" s="247">
        <f t="shared" si="44"/>
        <v>-7.0647669826549575E-3</v>
      </c>
      <c r="AX32" s="248">
        <f t="shared" si="45"/>
        <v>4.9910932519211633E-6</v>
      </c>
      <c r="AY32" s="247">
        <f t="shared" si="46"/>
        <v>2.5190756985598965E-2</v>
      </c>
      <c r="BA32">
        <f t="shared" si="47"/>
        <v>-1.8225421747423262E-3</v>
      </c>
      <c r="BB32">
        <f t="shared" si="48"/>
        <v>0.94816238956188093</v>
      </c>
      <c r="BC32">
        <f t="shared" si="49"/>
        <v>-0.40095472304987395</v>
      </c>
      <c r="BD32">
        <f t="shared" si="50"/>
        <v>-5.4158153021961392E-2</v>
      </c>
      <c r="BE32">
        <f t="shared" si="51"/>
        <v>-2.3343052007160061</v>
      </c>
      <c r="BF32">
        <f t="shared" si="52"/>
        <v>-2.3413998807892815</v>
      </c>
      <c r="BG32">
        <f t="shared" si="59"/>
        <v>-14.845010546875949</v>
      </c>
      <c r="BH32">
        <f t="shared" si="59"/>
        <v>-14.845010546100646</v>
      </c>
      <c r="BI32">
        <f t="shared" si="59"/>
        <v>-14.84501056200623</v>
      </c>
      <c r="BJ32">
        <f t="shared" si="59"/>
        <v>-14.845010235698588</v>
      </c>
      <c r="BK32">
        <f t="shared" si="59"/>
        <v>-14.845016929968644</v>
      </c>
      <c r="BL32">
        <f t="shared" si="59"/>
        <v>-14.844879585123184</v>
      </c>
      <c r="BM32">
        <f t="shared" si="59"/>
        <v>-14.8476930625541</v>
      </c>
      <c r="BN32">
        <f t="shared" si="54"/>
        <v>-14.7880522154648</v>
      </c>
      <c r="BQ32">
        <f t="shared" si="0"/>
        <v>2.3251802127725912E-2</v>
      </c>
      <c r="BR32">
        <v>-30000</v>
      </c>
      <c r="BS32">
        <f t="shared" si="1"/>
        <v>1.8312053268947713E-2</v>
      </c>
      <c r="BT32">
        <f t="shared" si="2"/>
        <v>2.7008268745058635E-2</v>
      </c>
      <c r="BU32">
        <f t="shared" si="3"/>
        <v>-8.6962154761109235E-3</v>
      </c>
      <c r="BV32">
        <f t="shared" si="4"/>
        <v>0.63757297767689525</v>
      </c>
      <c r="BW32">
        <f t="shared" si="5"/>
        <v>-0.446257039929713</v>
      </c>
      <c r="BX32">
        <f t="shared" si="6"/>
        <v>-2.3258788278858247</v>
      </c>
      <c r="BY32">
        <f t="shared" si="7"/>
        <v>-2.3143559815359867</v>
      </c>
      <c r="BZ32">
        <f t="shared" ref="BZ32:CF41" si="60">$CG32+$AB$7*SIN(CA32)</f>
        <v>-8.1020223768780646</v>
      </c>
      <c r="CA32">
        <f t="shared" si="60"/>
        <v>-8.1020224690136047</v>
      </c>
      <c r="CB32">
        <f t="shared" si="60"/>
        <v>-8.1020217593408947</v>
      </c>
      <c r="CC32">
        <f t="shared" si="60"/>
        <v>-8.1020272255336998</v>
      </c>
      <c r="CD32">
        <f t="shared" si="60"/>
        <v>-8.1019851196094539</v>
      </c>
      <c r="CE32">
        <f t="shared" si="60"/>
        <v>-8.102309279801462</v>
      </c>
      <c r="CF32">
        <f t="shared" si="60"/>
        <v>-8.0998028780387479</v>
      </c>
      <c r="CG32">
        <f t="shared" si="9"/>
        <v>-7.5893855035452837</v>
      </c>
      <c r="CI32" s="23">
        <f t="shared" si="18"/>
        <v>-30000</v>
      </c>
      <c r="CJ32" s="86">
        <f t="shared" si="19"/>
        <v>3.1948017603836837E-2</v>
      </c>
      <c r="CK32" s="86">
        <f t="shared" si="20"/>
        <v>2.7008268745058635E-2</v>
      </c>
      <c r="CL32">
        <f t="shared" si="10"/>
        <v>4.9397488587781986E-3</v>
      </c>
      <c r="CM32">
        <f t="shared" si="11"/>
        <v>1.0749291562926904</v>
      </c>
      <c r="CN32">
        <f t="shared" si="12"/>
        <v>0.94966214443767771</v>
      </c>
      <c r="CO32">
        <f t="shared" si="13"/>
        <v>-3.2309444366820331E-2</v>
      </c>
      <c r="CP32">
        <f t="shared" si="14"/>
        <v>-1.61561276565979E-2</v>
      </c>
      <c r="CQ32">
        <f t="shared" ref="CQ32:CW41" si="61">$CX32+$BB$7*SIN(CR32)</f>
        <v>-12.596342581348916</v>
      </c>
      <c r="CR32">
        <f t="shared" si="61"/>
        <v>-12.596342580980949</v>
      </c>
      <c r="CS32">
        <f t="shared" si="61"/>
        <v>-12.596342576070422</v>
      </c>
      <c r="CT32">
        <f t="shared" si="61"/>
        <v>-12.596342510539614</v>
      </c>
      <c r="CU32">
        <f t="shared" si="61"/>
        <v>-12.596341636033104</v>
      </c>
      <c r="CV32">
        <f t="shared" si="61"/>
        <v>-12.59632996577413</v>
      </c>
      <c r="CW32">
        <f t="shared" si="61"/>
        <v>-12.596174226963992</v>
      </c>
      <c r="CX32">
        <f t="shared" si="16"/>
        <v>-12.594095970882718</v>
      </c>
    </row>
    <row r="33" spans="1:102">
      <c r="A33" s="37" t="s">
        <v>56</v>
      </c>
      <c r="B33" s="38" t="s">
        <v>49</v>
      </c>
      <c r="C33" s="37">
        <v>30264.796999999999</v>
      </c>
      <c r="D33" s="37" t="s">
        <v>53</v>
      </c>
      <c r="E33">
        <f t="shared" si="23"/>
        <v>-37342.89560625462</v>
      </c>
      <c r="F33">
        <f t="shared" si="24"/>
        <v>-37343</v>
      </c>
      <c r="G33">
        <f t="shared" si="25"/>
        <v>3.773856100087869E-2</v>
      </c>
      <c r="H33" s="116">
        <f t="shared" si="57"/>
        <v>3.773856100087869E-2</v>
      </c>
      <c r="I33" s="116"/>
      <c r="J33" s="116"/>
      <c r="K33" s="165"/>
      <c r="L33" s="116"/>
      <c r="M33" s="116"/>
      <c r="N33" s="116"/>
      <c r="O33" s="40"/>
      <c r="P33" s="116"/>
      <c r="Q33" s="293">
        <f t="shared" si="27"/>
        <v>15246.296999999999</v>
      </c>
      <c r="R33" s="8">
        <f t="shared" si="28"/>
        <v>1.424198986417042E-3</v>
      </c>
      <c r="S33" s="116">
        <v>0.1</v>
      </c>
      <c r="T33" s="167">
        <f t="shared" si="29"/>
        <v>1.424198986417042E-4</v>
      </c>
      <c r="U33" s="116"/>
      <c r="V33" s="116">
        <v>0.1</v>
      </c>
      <c r="W33" s="25"/>
      <c r="X33" s="252"/>
      <c r="Y33" s="41"/>
      <c r="Z33">
        <f t="shared" si="30"/>
        <v>-37343</v>
      </c>
      <c r="AA33" s="246">
        <f t="shared" si="31"/>
        <v>3.3127156767168715E-2</v>
      </c>
      <c r="AB33" s="247">
        <f t="shared" si="32"/>
        <v>4.6114042337099745E-3</v>
      </c>
      <c r="AC33" s="247">
        <f t="shared" si="33"/>
        <v>3.773856100087869E-2</v>
      </c>
      <c r="AD33" s="248">
        <f t="shared" si="34"/>
        <v>2.1265049006678278E-6</v>
      </c>
      <c r="AH33">
        <f t="shared" si="35"/>
        <v>8.8398335747084771E-4</v>
      </c>
      <c r="AI33">
        <f t="shared" si="36"/>
        <v>0.48009463981410527</v>
      </c>
      <c r="AJ33">
        <f t="shared" si="37"/>
        <v>0.16843929914560618</v>
      </c>
      <c r="AK33">
        <f t="shared" si="38"/>
        <v>-9.6697427571750677E-2</v>
      </c>
      <c r="AL33">
        <f t="shared" si="39"/>
        <v>-2.9577033917115454</v>
      </c>
      <c r="AM33">
        <f t="shared" si="40"/>
        <v>-10.84544537286745</v>
      </c>
      <c r="AN33">
        <f t="shared" si="58"/>
        <v>-9.0956068430145578</v>
      </c>
      <c r="AO33">
        <f t="shared" si="58"/>
        <v>-9.0916818466900011</v>
      </c>
      <c r="AP33">
        <f t="shared" si="58"/>
        <v>-9.0995251355209685</v>
      </c>
      <c r="AQ33">
        <f t="shared" si="58"/>
        <v>-9.083830666324328</v>
      </c>
      <c r="AR33">
        <f t="shared" si="58"/>
        <v>-9.1151526353607029</v>
      </c>
      <c r="AS33">
        <f t="shared" si="58"/>
        <v>-9.0522924969650678</v>
      </c>
      <c r="AT33">
        <f t="shared" si="58"/>
        <v>-9.1771930945955464</v>
      </c>
      <c r="AU33">
        <f t="shared" si="42"/>
        <v>-8.9226978619052773</v>
      </c>
      <c r="AV33" s="246">
        <f t="shared" si="43"/>
        <v>3.1328192434117094E-2</v>
      </c>
      <c r="AW33" s="247">
        <f t="shared" si="44"/>
        <v>6.4103685667615956E-3</v>
      </c>
      <c r="AX33" s="248">
        <f t="shared" si="45"/>
        <v>4.1092825161725113E-6</v>
      </c>
      <c r="AY33" s="247">
        <f t="shared" si="46"/>
        <v>3.8653541976459461E-2</v>
      </c>
      <c r="BA33">
        <f t="shared" si="47"/>
        <v>-1.7989643330516209E-3</v>
      </c>
      <c r="BB33">
        <f t="shared" si="48"/>
        <v>0.94841182991403417</v>
      </c>
      <c r="BC33">
        <f t="shared" si="49"/>
        <v>-0.39674040641223496</v>
      </c>
      <c r="BD33">
        <f t="shared" si="50"/>
        <v>-5.4395809598404114E-2</v>
      </c>
      <c r="BE33">
        <f t="shared" si="51"/>
        <v>-2.3297095156371723</v>
      </c>
      <c r="BF33">
        <f t="shared" si="52"/>
        <v>-2.3265845956073021</v>
      </c>
      <c r="BG33">
        <f t="shared" si="59"/>
        <v>-14.840177882942255</v>
      </c>
      <c r="BH33">
        <f t="shared" si="59"/>
        <v>-14.840177882190369</v>
      </c>
      <c r="BI33">
        <f t="shared" si="59"/>
        <v>-14.840177897703303</v>
      </c>
      <c r="BJ33">
        <f t="shared" si="59"/>
        <v>-14.840177577639871</v>
      </c>
      <c r="BK33">
        <f t="shared" si="59"/>
        <v>-14.840184181176156</v>
      </c>
      <c r="BL33">
        <f t="shared" si="59"/>
        <v>-14.840047926849181</v>
      </c>
      <c r="BM33">
        <f t="shared" si="59"/>
        <v>-14.842854915648365</v>
      </c>
      <c r="BN33">
        <f t="shared" si="54"/>
        <v>-14.782984653486826</v>
      </c>
      <c r="BQ33">
        <f t="shared" si="0"/>
        <v>2.0786204010557262E-2</v>
      </c>
      <c r="BR33">
        <v>-29000</v>
      </c>
      <c r="BS33">
        <f t="shared" si="1"/>
        <v>1.6618239322098743E-2</v>
      </c>
      <c r="BT33">
        <f t="shared" si="2"/>
        <v>2.6310765828336889E-2</v>
      </c>
      <c r="BU33">
        <f t="shared" si="3"/>
        <v>-9.6925265062381433E-3</v>
      </c>
      <c r="BV33">
        <f t="shared" si="4"/>
        <v>0.69081902240495419</v>
      </c>
      <c r="BW33">
        <f t="shared" si="5"/>
        <v>-0.55901660380710949</v>
      </c>
      <c r="BX33">
        <f t="shared" si="6"/>
        <v>-2.1952579557204328</v>
      </c>
      <c r="BY33">
        <f t="shared" si="7"/>
        <v>-1.9532892378759186</v>
      </c>
      <c r="BZ33">
        <f t="shared" si="60"/>
        <v>-7.9349004615502485</v>
      </c>
      <c r="CA33">
        <f t="shared" si="60"/>
        <v>-7.9349004667411371</v>
      </c>
      <c r="CB33">
        <f t="shared" si="60"/>
        <v>-7.934900345302311</v>
      </c>
      <c r="CC33">
        <f t="shared" si="60"/>
        <v>-7.9349031862687411</v>
      </c>
      <c r="CD33">
        <f t="shared" si="60"/>
        <v>-7.9348366979885512</v>
      </c>
      <c r="CE33">
        <f t="shared" si="60"/>
        <v>-7.9363787167888642</v>
      </c>
      <c r="CF33">
        <f t="shared" si="60"/>
        <v>-7.8848621454238481</v>
      </c>
      <c r="CG33">
        <f t="shared" si="9"/>
        <v>-7.4078095320949249</v>
      </c>
      <c r="CI33" s="23">
        <f t="shared" si="18"/>
        <v>-29000</v>
      </c>
      <c r="CJ33" s="86">
        <f t="shared" si="19"/>
        <v>3.0478730516795408E-2</v>
      </c>
      <c r="CK33" s="86">
        <f t="shared" si="20"/>
        <v>2.6310765828336889E-2</v>
      </c>
      <c r="CL33">
        <f t="shared" si="10"/>
        <v>4.1679646884585199E-3</v>
      </c>
      <c r="CM33">
        <f t="shared" si="11"/>
        <v>1.0712945251752786</v>
      </c>
      <c r="CN33">
        <f t="shared" si="12"/>
        <v>0.78672814529934665</v>
      </c>
      <c r="CO33">
        <f t="shared" si="13"/>
        <v>0.31435554578235958</v>
      </c>
      <c r="CP33">
        <f t="shared" si="14"/>
        <v>0.15848504400945179</v>
      </c>
      <c r="CQ33">
        <f t="shared" si="61"/>
        <v>-12.274427170451197</v>
      </c>
      <c r="CR33">
        <f t="shared" si="61"/>
        <v>-12.274427173203646</v>
      </c>
      <c r="CS33">
        <f t="shared" si="61"/>
        <v>-12.274427211540665</v>
      </c>
      <c r="CT33">
        <f t="shared" si="61"/>
        <v>-12.274427745511387</v>
      </c>
      <c r="CU33">
        <f t="shared" si="61"/>
        <v>-12.274435182823938</v>
      </c>
      <c r="CV33">
        <f t="shared" si="61"/>
        <v>-12.274538770329684</v>
      </c>
      <c r="CW33">
        <f t="shared" si="61"/>
        <v>-12.275981211225609</v>
      </c>
      <c r="CX33">
        <f t="shared" si="16"/>
        <v>-12.296004089825368</v>
      </c>
    </row>
    <row r="34" spans="1:102">
      <c r="A34" s="37" t="s">
        <v>56</v>
      </c>
      <c r="B34" s="38" t="s">
        <v>49</v>
      </c>
      <c r="C34" s="37">
        <v>30281.776000000002</v>
      </c>
      <c r="D34" s="37" t="s">
        <v>53</v>
      </c>
      <c r="E34">
        <f t="shared" si="23"/>
        <v>-37295.927694500111</v>
      </c>
      <c r="F34">
        <f t="shared" si="24"/>
        <v>-37296</v>
      </c>
      <c r="G34">
        <f t="shared" si="25"/>
        <v>2.6138592005736427E-2</v>
      </c>
      <c r="H34" s="116">
        <f t="shared" si="57"/>
        <v>2.6138592005736427E-2</v>
      </c>
      <c r="I34" s="116"/>
      <c r="J34" s="116"/>
      <c r="K34" s="165"/>
      <c r="L34" s="116"/>
      <c r="M34" s="116"/>
      <c r="N34" s="116"/>
      <c r="O34" s="40"/>
      <c r="P34" s="116"/>
      <c r="Q34" s="293">
        <f t="shared" si="27"/>
        <v>15263.276000000002</v>
      </c>
      <c r="R34" s="8">
        <f t="shared" si="28"/>
        <v>6.8322599204234831E-4</v>
      </c>
      <c r="S34" s="116">
        <v>0.1</v>
      </c>
      <c r="T34" s="167">
        <f t="shared" si="29"/>
        <v>6.8322599204234829E-5</v>
      </c>
      <c r="U34" s="116"/>
      <c r="V34" s="116">
        <v>0.1</v>
      </c>
      <c r="W34" s="25"/>
      <c r="X34" s="252"/>
      <c r="Y34" s="41"/>
      <c r="Z34">
        <f t="shared" si="30"/>
        <v>-37296</v>
      </c>
      <c r="AA34" s="246">
        <f t="shared" si="31"/>
        <v>3.3030697919201643E-2</v>
      </c>
      <c r="AB34" s="247">
        <f t="shared" si="32"/>
        <v>-6.8921059134652157E-3</v>
      </c>
      <c r="AC34" s="247">
        <f t="shared" si="33"/>
        <v>2.6138592005736427E-2</v>
      </c>
      <c r="AD34" s="248">
        <f t="shared" si="34"/>
        <v>4.7501123922422198E-6</v>
      </c>
      <c r="AH34">
        <f t="shared" si="35"/>
        <v>8.2166461617612255E-4</v>
      </c>
      <c r="AI34">
        <f t="shared" si="36"/>
        <v>0.48040857187118924</v>
      </c>
      <c r="AJ34">
        <f t="shared" si="37"/>
        <v>0.16526572612305243</v>
      </c>
      <c r="AK34">
        <f t="shared" si="38"/>
        <v>-9.8370340367824799E-2</v>
      </c>
      <c r="AL34">
        <f t="shared" si="39"/>
        <v>-2.954484697107389</v>
      </c>
      <c r="AM34">
        <f t="shared" si="40"/>
        <v>-10.657813447111572</v>
      </c>
      <c r="AN34">
        <f t="shared" si="58"/>
        <v>-9.0899185422401647</v>
      </c>
      <c r="AO34">
        <f t="shared" si="58"/>
        <v>-9.0859818584635477</v>
      </c>
      <c r="AP34">
        <f t="shared" si="58"/>
        <v>-9.0938639247436335</v>
      </c>
      <c r="AQ34">
        <f t="shared" si="58"/>
        <v>-9.0780603480720252</v>
      </c>
      <c r="AR34">
        <f t="shared" si="58"/>
        <v>-9.1096606056346623</v>
      </c>
      <c r="AS34">
        <f t="shared" si="58"/>
        <v>-9.0461089790418292</v>
      </c>
      <c r="AT34">
        <f t="shared" si="58"/>
        <v>-9.1726057280266193</v>
      </c>
      <c r="AU34">
        <f t="shared" si="42"/>
        <v>-8.9141637912471108</v>
      </c>
      <c r="AV34" s="246">
        <f t="shared" si="43"/>
        <v>3.1297168976261482E-2</v>
      </c>
      <c r="AW34" s="247">
        <f t="shared" si="44"/>
        <v>-5.1585769705250542E-3</v>
      </c>
      <c r="AX34" s="248">
        <f t="shared" si="45"/>
        <v>2.6610916360831447E-6</v>
      </c>
      <c r="AY34" s="247">
        <f t="shared" si="46"/>
        <v>2.7050456332500465E-2</v>
      </c>
      <c r="BA34">
        <f t="shared" si="47"/>
        <v>-1.7335289429401633E-3</v>
      </c>
      <c r="BB34">
        <f t="shared" si="48"/>
        <v>0.94910780963723862</v>
      </c>
      <c r="BC34">
        <f t="shared" si="49"/>
        <v>-0.38503404918320455</v>
      </c>
      <c r="BD34">
        <f t="shared" si="50"/>
        <v>-5.5047509977880292E-2</v>
      </c>
      <c r="BE34">
        <f t="shared" si="51"/>
        <v>-2.316991145173922</v>
      </c>
      <c r="BF34">
        <f t="shared" si="52"/>
        <v>-2.2863972049708488</v>
      </c>
      <c r="BG34">
        <f t="shared" si="59"/>
        <v>-14.826810337781415</v>
      </c>
      <c r="BH34">
        <f t="shared" si="59"/>
        <v>-14.82681033709207</v>
      </c>
      <c r="BI34">
        <f t="shared" si="59"/>
        <v>-14.8268103515439</v>
      </c>
      <c r="BJ34">
        <f t="shared" si="59"/>
        <v>-14.826810048567145</v>
      </c>
      <c r="BK34">
        <f t="shared" si="59"/>
        <v>-14.826816400328376</v>
      </c>
      <c r="BL34">
        <f t="shared" si="59"/>
        <v>-14.826683228484843</v>
      </c>
      <c r="BM34">
        <f t="shared" si="59"/>
        <v>-14.829470843287664</v>
      </c>
      <c r="BN34">
        <f t="shared" si="54"/>
        <v>-14.768974335077131</v>
      </c>
      <c r="BQ34">
        <f t="shared" ref="BQ34:BQ65" si="62">BS34+CL34</f>
        <v>1.8123523007849304E-2</v>
      </c>
      <c r="BR34">
        <v>-28000</v>
      </c>
      <c r="BS34">
        <f t="shared" ref="BS34:BS65" si="63">AB$3+AB$4*BR34+AB$5*BR34^2+BU34</f>
        <v>1.5145462662351152E-2</v>
      </c>
      <c r="BT34">
        <f t="shared" ref="BT34:BT65" si="64">AB$3+AB$4*BR34+AB$5*BR34^2</f>
        <v>2.5616956540571723E-2</v>
      </c>
      <c r="BU34">
        <f t="shared" ref="BU34:BU65" si="65">$AB$6*($AB$11/BV34*BW34+$AB$12)</f>
        <v>-1.0471493878220571E-2</v>
      </c>
      <c r="BV34">
        <f t="shared" ref="BV34:BV65" si="66">1+$AB$7*COS(BX34)</f>
        <v>0.76119832146890143</v>
      </c>
      <c r="BW34">
        <f t="shared" ref="BW34:BW65" si="67">SIN(BX34+RADIANS($AB$9))</f>
        <v>-0.68100402107081126</v>
      </c>
      <c r="BX34">
        <f t="shared" ref="BX34:BX65" si="68">2*ATAN(BY34)</f>
        <v>-2.0393244091213916</v>
      </c>
      <c r="BY34">
        <f t="shared" ref="BY34:BY65" si="69">SQRT((1+$AB$7)/(1-$AB$7))*TAN(BZ34/2)</f>
        <v>-1.6268978635285845</v>
      </c>
      <c r="BZ34">
        <f t="shared" si="60"/>
        <v>-7.7523247667102613</v>
      </c>
      <c r="CA34">
        <f t="shared" si="60"/>
        <v>-7.7523247031345486</v>
      </c>
      <c r="CB34">
        <f t="shared" si="60"/>
        <v>-7.7523235184818642</v>
      </c>
      <c r="CC34">
        <f t="shared" si="60"/>
        <v>-7.7523014464992821</v>
      </c>
      <c r="CD34">
        <f t="shared" si="60"/>
        <v>-7.7518910797102745</v>
      </c>
      <c r="CE34">
        <f t="shared" si="60"/>
        <v>-7.7445403820829242</v>
      </c>
      <c r="CF34">
        <f t="shared" si="60"/>
        <v>-7.6542362335672784</v>
      </c>
      <c r="CG34">
        <f t="shared" ref="CG34:CG65" si="70">RADIANS($AB$9)+$AB$18*(BR34-AB$15)</f>
        <v>-7.2262335606445642</v>
      </c>
      <c r="CI34" s="23">
        <f t="shared" si="18"/>
        <v>-28000</v>
      </c>
      <c r="CJ34" s="86">
        <f t="shared" si="19"/>
        <v>2.8595016886069875E-2</v>
      </c>
      <c r="CK34" s="86">
        <f t="shared" si="20"/>
        <v>2.5616956540571723E-2</v>
      </c>
      <c r="CL34">
        <f t="shared" ref="CL34:CL65" si="71">$BB$6*($BB$11/CM34*CN34+$BB$12)</f>
        <v>2.9780603454981529E-3</v>
      </c>
      <c r="CM34">
        <f t="shared" ref="CM34:CM65" si="72">1+$BB$7*COS(CO34)</f>
        <v>1.0594097524694905</v>
      </c>
      <c r="CN34">
        <f t="shared" ref="CN34:CN65" si="73">SIN(CO34+RADIANS($BB$9))</f>
        <v>0.53447812149270435</v>
      </c>
      <c r="CO34">
        <f t="shared" ref="CO34:CO65" si="74">2*ATAN(CP34)</f>
        <v>0.65595607226487818</v>
      </c>
      <c r="CP34">
        <f t="shared" ref="CP34:CP65" si="75">TAN(CQ34/2)*SQRT((1+$BB$7)/(1-$BB$7))</f>
        <v>0.3402672407141506</v>
      </c>
      <c r="CQ34">
        <f t="shared" si="61"/>
        <v>-11.954873365056612</v>
      </c>
      <c r="CR34">
        <f t="shared" si="61"/>
        <v>-11.954873367251702</v>
      </c>
      <c r="CS34">
        <f t="shared" si="61"/>
        <v>-11.954873403012124</v>
      </c>
      <c r="CT34">
        <f t="shared" si="61"/>
        <v>-11.95487398558836</v>
      </c>
      <c r="CU34">
        <f t="shared" si="61"/>
        <v>-11.95488347635669</v>
      </c>
      <c r="CV34">
        <f t="shared" si="61"/>
        <v>-11.955038081877248</v>
      </c>
      <c r="CW34">
        <f t="shared" si="61"/>
        <v>-11.957554267948584</v>
      </c>
      <c r="CX34">
        <f t="shared" ref="CX34:CX65" si="76">RADIANS($BB$9)+$BB$18*(CI34-BB$15)</f>
        <v>-11.997912208768021</v>
      </c>
    </row>
    <row r="35" spans="1:102">
      <c r="A35" s="37" t="s">
        <v>56</v>
      </c>
      <c r="B35" s="38" t="s">
        <v>49</v>
      </c>
      <c r="C35" s="37">
        <v>30285.753000000001</v>
      </c>
      <c r="D35" s="37" t="s">
        <v>53</v>
      </c>
      <c r="E35">
        <f t="shared" si="23"/>
        <v>-37284.926376103998</v>
      </c>
      <c r="F35">
        <f t="shared" si="24"/>
        <v>-37285</v>
      </c>
      <c r="G35">
        <f t="shared" si="25"/>
        <v>2.6615195001795655E-2</v>
      </c>
      <c r="H35" s="116">
        <f t="shared" si="57"/>
        <v>2.6615195001795655E-2</v>
      </c>
      <c r="I35" s="116"/>
      <c r="J35" s="116"/>
      <c r="K35" s="165"/>
      <c r="L35" s="116"/>
      <c r="M35" s="116"/>
      <c r="N35" s="116"/>
      <c r="O35" s="40"/>
      <c r="P35" s="116"/>
      <c r="Q35" s="293">
        <f t="shared" si="27"/>
        <v>15267.253000000001</v>
      </c>
      <c r="R35" s="8">
        <f t="shared" si="28"/>
        <v>7.0836860498360848E-4</v>
      </c>
      <c r="S35" s="116">
        <v>0.1</v>
      </c>
      <c r="T35" s="167">
        <f t="shared" si="29"/>
        <v>7.083686049836085E-5</v>
      </c>
      <c r="U35" s="116"/>
      <c r="V35" s="116">
        <v>0.1</v>
      </c>
      <c r="W35" s="25"/>
      <c r="X35" s="252"/>
      <c r="Y35" s="41"/>
      <c r="Z35">
        <f t="shared" si="30"/>
        <v>-37285</v>
      </c>
      <c r="AA35" s="246">
        <f t="shared" si="31"/>
        <v>3.3008112585809338E-2</v>
      </c>
      <c r="AB35" s="247">
        <f t="shared" si="32"/>
        <v>-6.3929175840136826E-3</v>
      </c>
      <c r="AC35" s="247">
        <f t="shared" si="33"/>
        <v>2.6615195001795655E-2</v>
      </c>
      <c r="AD35" s="248">
        <f t="shared" si="34"/>
        <v>4.0869395235991345E-6</v>
      </c>
      <c r="AH35">
        <f t="shared" si="35"/>
        <v>8.0706834224799837E-4</v>
      </c>
      <c r="AI35">
        <f t="shared" si="36"/>
        <v>0.48048288927955363</v>
      </c>
      <c r="AJ35">
        <f t="shared" si="37"/>
        <v>0.16452206258555474</v>
      </c>
      <c r="AK35">
        <f t="shared" si="38"/>
        <v>-9.8762076313219871E-2</v>
      </c>
      <c r="AL35">
        <f t="shared" si="39"/>
        <v>-2.9537307124904006</v>
      </c>
      <c r="AM35">
        <f t="shared" si="40"/>
        <v>-10.614787154089573</v>
      </c>
      <c r="AN35">
        <f t="shared" si="58"/>
        <v>-9.0885865878469634</v>
      </c>
      <c r="AO35">
        <f t="shared" si="58"/>
        <v>-9.0846474751559914</v>
      </c>
      <c r="AP35">
        <f t="shared" si="58"/>
        <v>-9.0925380636363968</v>
      </c>
      <c r="AQ35">
        <f t="shared" si="58"/>
        <v>-9.0767099211781144</v>
      </c>
      <c r="AR35">
        <f t="shared" si="58"/>
        <v>-9.1083736771178714</v>
      </c>
      <c r="AS35">
        <f t="shared" si="58"/>
        <v>-9.0446627597077978</v>
      </c>
      <c r="AT35">
        <f t="shared" si="58"/>
        <v>-9.1715293814975496</v>
      </c>
      <c r="AU35">
        <f t="shared" si="42"/>
        <v>-8.9121664555611577</v>
      </c>
      <c r="AV35" s="246">
        <f t="shared" si="43"/>
        <v>3.1289950452229112E-2</v>
      </c>
      <c r="AW35" s="247">
        <f t="shared" si="44"/>
        <v>-4.6747554504334571E-3</v>
      </c>
      <c r="AX35" s="248">
        <f t="shared" si="45"/>
        <v>2.1853338521357316E-6</v>
      </c>
      <c r="AY35" s="247">
        <f t="shared" si="46"/>
        <v>2.7526288793127882E-2</v>
      </c>
      <c r="BA35">
        <f t="shared" si="47"/>
        <v>-1.7181621335802253E-3</v>
      </c>
      <c r="BB35">
        <f t="shared" si="48"/>
        <v>0.94927204072477367</v>
      </c>
      <c r="BC35">
        <f t="shared" si="49"/>
        <v>-0.38228270091564825</v>
      </c>
      <c r="BD35">
        <f t="shared" si="50"/>
        <v>-5.5198890771965214E-2</v>
      </c>
      <c r="BE35">
        <f t="shared" si="51"/>
        <v>-2.314011801359793</v>
      </c>
      <c r="BF35">
        <f t="shared" si="52"/>
        <v>-2.2771515896173558</v>
      </c>
      <c r="BG35">
        <f t="shared" si="59"/>
        <v>-14.823680342672031</v>
      </c>
      <c r="BH35">
        <f t="shared" si="59"/>
        <v>-14.823680341996853</v>
      </c>
      <c r="BI35">
        <f t="shared" si="59"/>
        <v>-14.823680356205669</v>
      </c>
      <c r="BJ35">
        <f t="shared" si="59"/>
        <v>-14.823680057187312</v>
      </c>
      <c r="BK35">
        <f t="shared" si="59"/>
        <v>-14.823686349875148</v>
      </c>
      <c r="BL35">
        <f t="shared" si="59"/>
        <v>-14.823553913296474</v>
      </c>
      <c r="BM35">
        <f t="shared" si="59"/>
        <v>-14.826336690501881</v>
      </c>
      <c r="BN35">
        <f t="shared" si="54"/>
        <v>-14.765695324385499</v>
      </c>
      <c r="BQ35">
        <f t="shared" si="62"/>
        <v>1.5507751472138995E-2</v>
      </c>
      <c r="BR35">
        <v>-27000</v>
      </c>
      <c r="BS35">
        <f t="shared" si="63"/>
        <v>1.3998381831199612E-2</v>
      </c>
      <c r="BT35">
        <f t="shared" si="64"/>
        <v>2.4926840881763127E-2</v>
      </c>
      <c r="BU35">
        <f t="shared" si="65"/>
        <v>-1.0928459050563515E-2</v>
      </c>
      <c r="BV35">
        <f t="shared" si="66"/>
        <v>0.85628149273617882</v>
      </c>
      <c r="BW35">
        <f t="shared" si="67"/>
        <v>-0.80898754758081848</v>
      </c>
      <c r="BX35">
        <f t="shared" si="68"/>
        <v>-1.8460295609020414</v>
      </c>
      <c r="BY35">
        <f t="shared" si="69"/>
        <v>-1.3215106319336551</v>
      </c>
      <c r="BZ35">
        <f t="shared" si="60"/>
        <v>-7.5490864119613699</v>
      </c>
      <c r="CA35">
        <f t="shared" si="60"/>
        <v>-7.5490712520267937</v>
      </c>
      <c r="CB35">
        <f t="shared" si="60"/>
        <v>-7.5489757746023445</v>
      </c>
      <c r="CC35">
        <f t="shared" si="60"/>
        <v>-7.548375120926476</v>
      </c>
      <c r="CD35">
        <f t="shared" si="60"/>
        <v>-7.5446222849521662</v>
      </c>
      <c r="CE35">
        <f t="shared" si="60"/>
        <v>-7.522103887790629</v>
      </c>
      <c r="CF35">
        <f t="shared" si="60"/>
        <v>-7.4095378725654051</v>
      </c>
      <c r="CG35">
        <f t="shared" si="70"/>
        <v>-7.0446575891942036</v>
      </c>
      <c r="CI35" s="23">
        <f t="shared" si="18"/>
        <v>-27000</v>
      </c>
      <c r="CJ35" s="86">
        <f t="shared" si="19"/>
        <v>2.6436210522702508E-2</v>
      </c>
      <c r="CK35" s="86">
        <f t="shared" si="20"/>
        <v>2.4926840881763127E-2</v>
      </c>
      <c r="CL35">
        <f t="shared" si="71"/>
        <v>1.5093696409393823E-3</v>
      </c>
      <c r="CM35">
        <f t="shared" si="72"/>
        <v>1.0412673276096678</v>
      </c>
      <c r="CN35">
        <f t="shared" si="73"/>
        <v>0.22989482008238737</v>
      </c>
      <c r="CO35">
        <f t="shared" si="74"/>
        <v>0.98787661743958777</v>
      </c>
      <c r="CP35">
        <f t="shared" si="75"/>
        <v>0.53845759099139434</v>
      </c>
      <c r="CQ35">
        <f t="shared" si="61"/>
        <v>-11.639882003120524</v>
      </c>
      <c r="CR35">
        <f t="shared" si="61"/>
        <v>-11.639882003617402</v>
      </c>
      <c r="CS35">
        <f t="shared" si="61"/>
        <v>-11.639882014651906</v>
      </c>
      <c r="CT35">
        <f t="shared" si="61"/>
        <v>-11.639882259703393</v>
      </c>
      <c r="CU35">
        <f t="shared" si="61"/>
        <v>-11.639887701723289</v>
      </c>
      <c r="CV35">
        <f t="shared" si="61"/>
        <v>-11.640008546090304</v>
      </c>
      <c r="CW35">
        <f t="shared" si="61"/>
        <v>-11.642687005040351</v>
      </c>
      <c r="CX35">
        <f t="shared" si="76"/>
        <v>-11.699820327710674</v>
      </c>
    </row>
    <row r="36" spans="1:102">
      <c r="A36" s="37" t="s">
        <v>56</v>
      </c>
      <c r="B36" s="38" t="s">
        <v>49</v>
      </c>
      <c r="C36" s="37">
        <v>30530.861000000001</v>
      </c>
      <c r="D36" s="37" t="s">
        <v>53</v>
      </c>
      <c r="E36">
        <f t="shared" si="23"/>
        <v>-36606.899936718757</v>
      </c>
      <c r="F36">
        <f t="shared" si="24"/>
        <v>-36607</v>
      </c>
      <c r="G36">
        <f t="shared" si="25"/>
        <v>3.6173089003568748E-2</v>
      </c>
      <c r="H36" s="116">
        <f t="shared" si="57"/>
        <v>3.6173089003568748E-2</v>
      </c>
      <c r="I36" s="116"/>
      <c r="J36" s="116"/>
      <c r="K36" s="165"/>
      <c r="L36" s="116"/>
      <c r="M36" s="116"/>
      <c r="N36" s="116"/>
      <c r="O36" s="40"/>
      <c r="P36" s="116"/>
      <c r="Q36" s="293">
        <f t="shared" si="27"/>
        <v>15512.361000000001</v>
      </c>
      <c r="R36" s="8">
        <f t="shared" si="28"/>
        <v>1.3084923680601063E-3</v>
      </c>
      <c r="S36" s="116">
        <v>0.1</v>
      </c>
      <c r="T36" s="167">
        <f t="shared" si="29"/>
        <v>1.3084923680601064E-4</v>
      </c>
      <c r="U36" s="116"/>
      <c r="V36" s="116">
        <v>0.1</v>
      </c>
      <c r="W36" s="25"/>
      <c r="X36" s="252"/>
      <c r="Y36" s="41"/>
      <c r="Z36">
        <f t="shared" si="30"/>
        <v>-36607</v>
      </c>
      <c r="AA36" s="246">
        <f t="shared" si="31"/>
        <v>3.1609544077374832E-2</v>
      </c>
      <c r="AB36" s="247">
        <f t="shared" si="32"/>
        <v>4.5635449261939159E-3</v>
      </c>
      <c r="AC36" s="247">
        <f t="shared" si="33"/>
        <v>3.6173089003568748E-2</v>
      </c>
      <c r="AD36" s="248">
        <f t="shared" si="34"/>
        <v>2.0825942293390231E-6</v>
      </c>
      <c r="AH36">
        <f t="shared" si="35"/>
        <v>-9.9946316548335228E-5</v>
      </c>
      <c r="AI36">
        <f t="shared" si="36"/>
        <v>0.48569781810730994</v>
      </c>
      <c r="AJ36">
        <f t="shared" si="37"/>
        <v>0.11798886838606705</v>
      </c>
      <c r="AK36">
        <f t="shared" si="38"/>
        <v>-0.12306600566134089</v>
      </c>
      <c r="AL36">
        <f t="shared" si="39"/>
        <v>-2.9067216197460204</v>
      </c>
      <c r="AM36">
        <f t="shared" si="40"/>
        <v>-8.4761302239998191</v>
      </c>
      <c r="AN36">
        <f t="shared" si="58"/>
        <v>-9.005980032269246</v>
      </c>
      <c r="AO36">
        <f t="shared" si="58"/>
        <v>-9.0021054711794921</v>
      </c>
      <c r="AP36">
        <f t="shared" si="58"/>
        <v>-9.0101248876436131</v>
      </c>
      <c r="AQ36">
        <f t="shared" si="58"/>
        <v>-8.9934944482741397</v>
      </c>
      <c r="AR36">
        <f t="shared" si="58"/>
        <v>-9.0278478015980319</v>
      </c>
      <c r="AS36">
        <f t="shared" si="58"/>
        <v>-8.9562749377181845</v>
      </c>
      <c r="AT36">
        <f t="shared" si="58"/>
        <v>-9.1030493127674017</v>
      </c>
      <c r="AU36">
        <f t="shared" si="42"/>
        <v>-8.7890579469178132</v>
      </c>
      <c r="AV36" s="246">
        <f t="shared" si="43"/>
        <v>3.0870784180141376E-2</v>
      </c>
      <c r="AW36" s="247">
        <f t="shared" si="44"/>
        <v>5.3023048234273722E-3</v>
      </c>
      <c r="AX36" s="248">
        <f t="shared" si="45"/>
        <v>2.811443644054118E-6</v>
      </c>
      <c r="AY36" s="247">
        <f t="shared" si="46"/>
        <v>3.701179521735054E-2</v>
      </c>
      <c r="BA36">
        <f t="shared" si="47"/>
        <v>-7.3875989723345666E-4</v>
      </c>
      <c r="BB36">
        <f t="shared" si="48"/>
        <v>0.96033952580353599</v>
      </c>
      <c r="BC36">
        <f t="shared" si="49"/>
        <v>-0.20504242942568096</v>
      </c>
      <c r="BD36">
        <f t="shared" si="50"/>
        <v>-6.3618316397056437E-2</v>
      </c>
      <c r="BE36">
        <f t="shared" si="51"/>
        <v>-2.1282534868663254</v>
      </c>
      <c r="BF36">
        <f t="shared" si="52"/>
        <v>-1.8018200304501752</v>
      </c>
      <c r="BG36">
        <f t="shared" si="59"/>
        <v>-14.629648258693923</v>
      </c>
      <c r="BH36">
        <f t="shared" si="59"/>
        <v>-14.629648258566453</v>
      </c>
      <c r="BI36">
        <f t="shared" si="59"/>
        <v>-14.629648262162609</v>
      </c>
      <c r="BJ36">
        <f t="shared" si="59"/>
        <v>-14.62964816070823</v>
      </c>
      <c r="BK36">
        <f t="shared" si="59"/>
        <v>-14.62965102292171</v>
      </c>
      <c r="BL36">
        <f t="shared" si="59"/>
        <v>-14.62957026878569</v>
      </c>
      <c r="BM36">
        <f t="shared" si="59"/>
        <v>-14.631844011034328</v>
      </c>
      <c r="BN36">
        <f t="shared" si="54"/>
        <v>-14.563589029028618</v>
      </c>
      <c r="BQ36">
        <f t="shared" si="62"/>
        <v>1.3263364315914598E-2</v>
      </c>
      <c r="BR36">
        <v>-26000</v>
      </c>
      <c r="BS36">
        <f t="shared" si="63"/>
        <v>1.3339751950445502E-2</v>
      </c>
      <c r="BT36">
        <f t="shared" si="64"/>
        <v>2.4240418851911111E-2</v>
      </c>
      <c r="BU36">
        <f t="shared" si="65"/>
        <v>-1.0900666901465609E-2</v>
      </c>
      <c r="BV36">
        <f t="shared" si="66"/>
        <v>0.98712297586743925</v>
      </c>
      <c r="BW36">
        <f t="shared" si="67"/>
        <v>-0.92959337358440408</v>
      </c>
      <c r="BX36">
        <f t="shared" si="68"/>
        <v>-1.5951491598388188</v>
      </c>
      <c r="BY36">
        <f t="shared" si="69"/>
        <v>-1.024654251951973</v>
      </c>
      <c r="BZ36">
        <f t="shared" si="60"/>
        <v>-7.3175737322542194</v>
      </c>
      <c r="CA36">
        <f t="shared" si="60"/>
        <v>-7.3173657223333137</v>
      </c>
      <c r="CB36">
        <f t="shared" si="60"/>
        <v>-7.3165968082882964</v>
      </c>
      <c r="CC36">
        <f t="shared" si="60"/>
        <v>-7.3137630659899076</v>
      </c>
      <c r="CD36">
        <f t="shared" si="60"/>
        <v>-7.3034331081667876</v>
      </c>
      <c r="CE36">
        <f t="shared" si="60"/>
        <v>-7.2671581208771663</v>
      </c>
      <c r="CF36">
        <f t="shared" si="60"/>
        <v>-7.1528424854776897</v>
      </c>
      <c r="CG36">
        <f t="shared" si="70"/>
        <v>-6.8630816177438447</v>
      </c>
      <c r="CI36" s="23">
        <f t="shared" si="18"/>
        <v>-26000</v>
      </c>
      <c r="CJ36" s="86">
        <f t="shared" si="19"/>
        <v>2.4164031217380207E-2</v>
      </c>
      <c r="CK36" s="86">
        <f t="shared" si="20"/>
        <v>2.4240418851911111E-2</v>
      </c>
      <c r="CL36">
        <f t="shared" si="71"/>
        <v>-7.6387634530904585E-5</v>
      </c>
      <c r="CM36">
        <f t="shared" si="72"/>
        <v>1.0195346406914818</v>
      </c>
      <c r="CN36">
        <f t="shared" si="73"/>
        <v>-8.722442334863359E-2</v>
      </c>
      <c r="CO36">
        <f t="shared" si="74"/>
        <v>1.3071816300348744</v>
      </c>
      <c r="CP36">
        <f t="shared" si="75"/>
        <v>0.76588591823865271</v>
      </c>
      <c r="CQ36">
        <f t="shared" si="61"/>
        <v>-11.330936561381925</v>
      </c>
      <c r="CR36">
        <f t="shared" si="61"/>
        <v>-11.330936561399117</v>
      </c>
      <c r="CS36">
        <f t="shared" si="61"/>
        <v>-11.330936562095941</v>
      </c>
      <c r="CT36">
        <f t="shared" si="61"/>
        <v>-11.330936590338425</v>
      </c>
      <c r="CU36">
        <f t="shared" si="61"/>
        <v>-11.330937735012341</v>
      </c>
      <c r="CV36">
        <f t="shared" si="61"/>
        <v>-11.330984125729689</v>
      </c>
      <c r="CW36">
        <f t="shared" si="61"/>
        <v>-11.332859056898526</v>
      </c>
      <c r="CX36">
        <f t="shared" si="76"/>
        <v>-11.401728446653324</v>
      </c>
    </row>
    <row r="37" spans="1:102">
      <c r="A37" s="37" t="s">
        <v>56</v>
      </c>
      <c r="B37" s="38" t="s">
        <v>49</v>
      </c>
      <c r="C37" s="37">
        <v>30552.902999999998</v>
      </c>
      <c r="D37" s="37" t="s">
        <v>53</v>
      </c>
      <c r="E37">
        <f t="shared" si="23"/>
        <v>-36545.926574866317</v>
      </c>
      <c r="F37">
        <f t="shared" si="24"/>
        <v>-36546</v>
      </c>
      <c r="G37">
        <f t="shared" si="25"/>
        <v>2.6543341999058612E-2</v>
      </c>
      <c r="H37" s="116">
        <f t="shared" si="57"/>
        <v>2.6543341999058612E-2</v>
      </c>
      <c r="I37" s="116"/>
      <c r="J37" s="116"/>
      <c r="K37" s="165"/>
      <c r="L37" s="116"/>
      <c r="M37" s="116"/>
      <c r="N37" s="116"/>
      <c r="O37" s="40"/>
      <c r="P37" s="116"/>
      <c r="Q37" s="293">
        <f t="shared" si="27"/>
        <v>15534.402999999998</v>
      </c>
      <c r="R37" s="8">
        <f t="shared" si="28"/>
        <v>7.0454900447898886E-4</v>
      </c>
      <c r="S37" s="116">
        <v>0.1</v>
      </c>
      <c r="T37" s="167">
        <f t="shared" si="29"/>
        <v>7.0454900447898888E-5</v>
      </c>
      <c r="U37" s="116"/>
      <c r="V37" s="116">
        <v>0.1</v>
      </c>
      <c r="W37" s="25"/>
      <c r="X37" s="252"/>
      <c r="Y37" s="41"/>
      <c r="Z37">
        <f t="shared" si="30"/>
        <v>-36546</v>
      </c>
      <c r="AA37" s="246">
        <f t="shared" si="31"/>
        <v>3.1483162303044848E-2</v>
      </c>
      <c r="AB37" s="247">
        <f t="shared" si="32"/>
        <v>-4.9398203039862365E-3</v>
      </c>
      <c r="AC37" s="247">
        <f t="shared" si="33"/>
        <v>2.6543341999058612E-2</v>
      </c>
      <c r="AD37" s="248">
        <f t="shared" si="34"/>
        <v>2.4401824635674676E-6</v>
      </c>
      <c r="AH37">
        <f t="shared" si="35"/>
        <v>-1.8218599707430939E-4</v>
      </c>
      <c r="AI37">
        <f t="shared" si="36"/>
        <v>0.48622993881100107</v>
      </c>
      <c r="AJ37">
        <f t="shared" si="37"/>
        <v>0.11373223056176097</v>
      </c>
      <c r="AK37">
        <f t="shared" si="38"/>
        <v>-0.12526891184516287</v>
      </c>
      <c r="AL37">
        <f t="shared" si="39"/>
        <v>-2.9024361177743758</v>
      </c>
      <c r="AM37">
        <f t="shared" si="40"/>
        <v>-8.3228261032395281</v>
      </c>
      <c r="AN37">
        <f t="shared" si="58"/>
        <v>-8.9984954142507014</v>
      </c>
      <c r="AO37">
        <f t="shared" si="58"/>
        <v>-8.9946459803594969</v>
      </c>
      <c r="AP37">
        <f t="shared" si="58"/>
        <v>-9.0026401918955674</v>
      </c>
      <c r="AQ37">
        <f t="shared" si="58"/>
        <v>-8.9860054954126394</v>
      </c>
      <c r="AR37">
        <f t="shared" si="58"/>
        <v>-9.0204811568708632</v>
      </c>
      <c r="AS37">
        <f t="shared" si="58"/>
        <v>-8.9483973722215584</v>
      </c>
      <c r="AT37">
        <f t="shared" si="58"/>
        <v>-9.0966668622154092</v>
      </c>
      <c r="AU37">
        <f t="shared" si="42"/>
        <v>-8.7779818126593412</v>
      </c>
      <c r="AV37" s="246">
        <f t="shared" si="43"/>
        <v>3.0835026039391537E-2</v>
      </c>
      <c r="AW37" s="247">
        <f t="shared" si="44"/>
        <v>-4.291684040332925E-3</v>
      </c>
      <c r="AX37" s="248">
        <f t="shared" si="45"/>
        <v>1.8418551902048341E-6</v>
      </c>
      <c r="AY37" s="247">
        <f t="shared" si="46"/>
        <v>2.7373664259786233E-2</v>
      </c>
      <c r="BA37">
        <f t="shared" si="47"/>
        <v>-6.4813626365331002E-4</v>
      </c>
      <c r="BB37">
        <f t="shared" si="48"/>
        <v>0.96142229825362491</v>
      </c>
      <c r="BC37">
        <f t="shared" si="49"/>
        <v>-0.18844229248348995</v>
      </c>
      <c r="BD37">
        <f t="shared" si="50"/>
        <v>-6.4280668343228181E-2</v>
      </c>
      <c r="BE37">
        <f t="shared" si="51"/>
        <v>-2.1113222096431392</v>
      </c>
      <c r="BF37">
        <f t="shared" si="52"/>
        <v>-1.7664095172651688</v>
      </c>
      <c r="BG37">
        <f t="shared" si="59"/>
        <v>-14.612077247312635</v>
      </c>
      <c r="BH37">
        <f t="shared" si="59"/>
        <v>-14.612077247207864</v>
      </c>
      <c r="BI37">
        <f t="shared" si="59"/>
        <v>-14.612077250264218</v>
      </c>
      <c r="BJ37">
        <f t="shared" si="59"/>
        <v>-14.612077161105425</v>
      </c>
      <c r="BK37">
        <f t="shared" si="59"/>
        <v>-14.612079762005308</v>
      </c>
      <c r="BL37">
        <f t="shared" si="59"/>
        <v>-14.612003884326455</v>
      </c>
      <c r="BM37">
        <f t="shared" si="59"/>
        <v>-14.614212930109419</v>
      </c>
      <c r="BN37">
        <f t="shared" si="54"/>
        <v>-14.545405424284118</v>
      </c>
      <c r="BQ37">
        <f t="shared" si="62"/>
        <v>1.1803492114924513E-2</v>
      </c>
      <c r="BR37">
        <v>-25000</v>
      </c>
      <c r="BS37">
        <f t="shared" si="63"/>
        <v>1.3425219271162091E-2</v>
      </c>
      <c r="BT37">
        <f t="shared" si="64"/>
        <v>2.3557690451015668E-2</v>
      </c>
      <c r="BU37">
        <f t="shared" si="65"/>
        <v>-1.0132471179853577E-2</v>
      </c>
      <c r="BV37">
        <f t="shared" si="66"/>
        <v>1.1655266266724111</v>
      </c>
      <c r="BW37">
        <f t="shared" si="67"/>
        <v>-0.99939543783301354</v>
      </c>
      <c r="BX37">
        <f t="shared" si="68"/>
        <v>-1.2524351512837446</v>
      </c>
      <c r="BY37">
        <f t="shared" si="69"/>
        <v>-0.72333744191853389</v>
      </c>
      <c r="BZ37">
        <f t="shared" si="60"/>
        <v>-7.0468941640697356</v>
      </c>
      <c r="CA37">
        <f t="shared" si="60"/>
        <v>-7.0459862043660451</v>
      </c>
      <c r="CB37">
        <f t="shared" si="60"/>
        <v>-7.0436138172438749</v>
      </c>
      <c r="CC37">
        <f t="shared" si="60"/>
        <v>-7.0374401507596103</v>
      </c>
      <c r="CD37">
        <f t="shared" si="60"/>
        <v>-7.0215392154845073</v>
      </c>
      <c r="CE37">
        <f t="shared" si="60"/>
        <v>-6.9815979207243544</v>
      </c>
      <c r="CF37">
        <f t="shared" si="60"/>
        <v>-6.8866199497681224</v>
      </c>
      <c r="CG37">
        <f t="shared" si="70"/>
        <v>-6.6815056462934841</v>
      </c>
      <c r="CI37" s="23">
        <f t="shared" si="18"/>
        <v>-25000</v>
      </c>
      <c r="CJ37" s="86">
        <f t="shared" si="19"/>
        <v>2.193596329477809E-2</v>
      </c>
      <c r="CK37" s="86">
        <f t="shared" si="20"/>
        <v>2.3557690451015668E-2</v>
      </c>
      <c r="CL37">
        <f t="shared" si="71"/>
        <v>-1.6217271562375792E-3</v>
      </c>
      <c r="CM37">
        <f t="shared" si="72"/>
        <v>0.99685557754406184</v>
      </c>
      <c r="CN37">
        <f t="shared" si="73"/>
        <v>-0.38287438937782348</v>
      </c>
      <c r="CO37">
        <f t="shared" si="74"/>
        <v>1.6127520052073847</v>
      </c>
      <c r="CP37">
        <f t="shared" si="75"/>
        <v>1.0428610991336664</v>
      </c>
      <c r="CQ37">
        <f t="shared" si="61"/>
        <v>-11.028709434501073</v>
      </c>
      <c r="CR37">
        <f t="shared" si="61"/>
        <v>-11.028709434501073</v>
      </c>
      <c r="CS37">
        <f t="shared" si="61"/>
        <v>-11.028709434501089</v>
      </c>
      <c r="CT37">
        <f t="shared" si="61"/>
        <v>-11.028709434507178</v>
      </c>
      <c r="CU37">
        <f t="shared" si="61"/>
        <v>-11.028709436959282</v>
      </c>
      <c r="CV37">
        <f t="shared" si="61"/>
        <v>-11.028710424250821</v>
      </c>
      <c r="CW37">
        <f t="shared" si="61"/>
        <v>-11.029105576624564</v>
      </c>
      <c r="CX37">
        <f t="shared" si="76"/>
        <v>-11.103636565595977</v>
      </c>
    </row>
    <row r="38" spans="1:102">
      <c r="A38" s="37" t="s">
        <v>56</v>
      </c>
      <c r="B38" s="38" t="s">
        <v>49</v>
      </c>
      <c r="C38" s="37">
        <v>30584.721000000001</v>
      </c>
      <c r="D38" s="37" t="s">
        <v>53</v>
      </c>
      <c r="E38">
        <f t="shared" si="23"/>
        <v>-36457.910495226482</v>
      </c>
      <c r="F38">
        <f t="shared" si="24"/>
        <v>-36458</v>
      </c>
      <c r="G38">
        <f t="shared" si="25"/>
        <v>3.2356166004319675E-2</v>
      </c>
      <c r="H38" s="116">
        <f t="shared" si="57"/>
        <v>3.2356166004319675E-2</v>
      </c>
      <c r="I38" s="116"/>
      <c r="J38" s="116"/>
      <c r="K38" s="165"/>
      <c r="L38" s="116"/>
      <c r="M38" s="116"/>
      <c r="N38" s="116"/>
      <c r="O38" s="40"/>
      <c r="P38" s="116"/>
      <c r="Q38" s="293">
        <f t="shared" si="27"/>
        <v>15566.221000000001</v>
      </c>
      <c r="R38" s="8">
        <f t="shared" si="28"/>
        <v>1.0469214784990923E-3</v>
      </c>
      <c r="S38" s="116">
        <v>0.1</v>
      </c>
      <c r="T38" s="167">
        <f t="shared" si="29"/>
        <v>1.0469214784990923E-4</v>
      </c>
      <c r="U38" s="116"/>
      <c r="V38" s="116">
        <v>0.1</v>
      </c>
      <c r="W38" s="25"/>
      <c r="X38" s="252"/>
      <c r="Y38" s="41"/>
      <c r="Z38">
        <f t="shared" si="30"/>
        <v>-36458</v>
      </c>
      <c r="AA38" s="246">
        <f t="shared" si="31"/>
        <v>3.130070539318601E-2</v>
      </c>
      <c r="AB38" s="247">
        <f t="shared" si="32"/>
        <v>1.0554606111336656E-3</v>
      </c>
      <c r="AC38" s="247">
        <f t="shared" si="33"/>
        <v>3.2356166004319675E-2</v>
      </c>
      <c r="AD38" s="248">
        <f t="shared" si="34"/>
        <v>1.1139971016546511E-7</v>
      </c>
      <c r="AH38">
        <f t="shared" si="35"/>
        <v>-3.0098672474568084E-4</v>
      </c>
      <c r="AI38">
        <f t="shared" si="36"/>
        <v>0.48701648673729925</v>
      </c>
      <c r="AJ38">
        <f t="shared" si="37"/>
        <v>0.10757022788489314</v>
      </c>
      <c r="AK38">
        <f t="shared" si="38"/>
        <v>-0.12845190216448835</v>
      </c>
      <c r="AL38">
        <f t="shared" si="39"/>
        <v>-2.8962360319854219</v>
      </c>
      <c r="AM38">
        <f t="shared" si="40"/>
        <v>-8.1104662830835892</v>
      </c>
      <c r="AN38">
        <f t="shared" si="58"/>
        <v>-8.9876816319086625</v>
      </c>
      <c r="AO38">
        <f t="shared" si="58"/>
        <v>-8.983873519334189</v>
      </c>
      <c r="AP38">
        <f t="shared" si="58"/>
        <v>-8.991821329903587</v>
      </c>
      <c r="AQ38">
        <f t="shared" si="58"/>
        <v>-8.9751996951053474</v>
      </c>
      <c r="AR38">
        <f t="shared" si="58"/>
        <v>-9.0098169297174557</v>
      </c>
      <c r="AS38">
        <f t="shared" si="58"/>
        <v>-8.9370551984312403</v>
      </c>
      <c r="AT38">
        <f t="shared" si="58"/>
        <v>-9.0873903608112876</v>
      </c>
      <c r="AU38">
        <f t="shared" si="42"/>
        <v>-8.7620031271717096</v>
      </c>
      <c r="AV38" s="246">
        <f t="shared" si="43"/>
        <v>3.0783832244579E-2</v>
      </c>
      <c r="AW38" s="247">
        <f t="shared" si="44"/>
        <v>1.5723337597406753E-3</v>
      </c>
      <c r="AX38" s="248">
        <f t="shared" si="45"/>
        <v>2.4722334520202474E-7</v>
      </c>
      <c r="AY38" s="247">
        <f t="shared" si="46"/>
        <v>3.3174025877672368E-2</v>
      </c>
      <c r="BA38">
        <f t="shared" si="47"/>
        <v>-5.1687314860700859E-4</v>
      </c>
      <c r="BB38">
        <f t="shared" si="48"/>
        <v>0.96300815612088131</v>
      </c>
      <c r="BC38">
        <f t="shared" si="49"/>
        <v>-0.16433371520070195</v>
      </c>
      <c r="BD38">
        <f t="shared" si="50"/>
        <v>-6.5206187444960151E-2</v>
      </c>
      <c r="BE38">
        <f t="shared" si="51"/>
        <v>-2.0868289346397226</v>
      </c>
      <c r="BF38">
        <f t="shared" si="52"/>
        <v>-1.7170169098583179</v>
      </c>
      <c r="BG38">
        <f t="shared" si="59"/>
        <v>-14.586693734633847</v>
      </c>
      <c r="BH38">
        <f t="shared" si="59"/>
        <v>-14.586693734556251</v>
      </c>
      <c r="BI38">
        <f t="shared" si="59"/>
        <v>-14.586693736938205</v>
      </c>
      <c r="BJ38">
        <f t="shared" si="59"/>
        <v>-14.586693663819807</v>
      </c>
      <c r="BK38">
        <f t="shared" si="59"/>
        <v>-14.586695908316686</v>
      </c>
      <c r="BL38">
        <f t="shared" si="59"/>
        <v>-14.58662700480571</v>
      </c>
      <c r="BM38">
        <f t="shared" si="59"/>
        <v>-14.588737799047102</v>
      </c>
      <c r="BN38">
        <f t="shared" si="54"/>
        <v>-14.519173338751072</v>
      </c>
      <c r="BQ38">
        <f t="shared" si="62"/>
        <v>1.161601655032018E-2</v>
      </c>
      <c r="BR38">
        <v>-24000</v>
      </c>
      <c r="BS38">
        <f t="shared" si="63"/>
        <v>1.4607780789879224E-2</v>
      </c>
      <c r="BT38">
        <f t="shared" si="64"/>
        <v>2.2878655679076803E-2</v>
      </c>
      <c r="BU38">
        <f t="shared" si="65"/>
        <v>-8.2708748891975794E-3</v>
      </c>
      <c r="BV38">
        <f t="shared" si="66"/>
        <v>1.379738550133216</v>
      </c>
      <c r="BW38">
        <f t="shared" si="67"/>
        <v>-0.90135372649444589</v>
      </c>
      <c r="BX38">
        <f t="shared" si="68"/>
        <v>-0.76974981059506042</v>
      </c>
      <c r="BY38">
        <f t="shared" si="69"/>
        <v>-0.40507639553833746</v>
      </c>
      <c r="BZ38">
        <f t="shared" si="60"/>
        <v>-6.7255863042540343</v>
      </c>
      <c r="CA38">
        <f t="shared" si="60"/>
        <v>-6.7240440085633715</v>
      </c>
      <c r="CB38">
        <f t="shared" si="60"/>
        <v>-6.7208216356693109</v>
      </c>
      <c r="CC38">
        <f t="shared" si="60"/>
        <v>-6.7141046100708435</v>
      </c>
      <c r="CD38">
        <f t="shared" si="60"/>
        <v>-6.7001689058332934</v>
      </c>
      <c r="CE38">
        <f t="shared" si="60"/>
        <v>-6.6715246898487237</v>
      </c>
      <c r="CF38">
        <f t="shared" si="60"/>
        <v>-6.6136533893427503</v>
      </c>
      <c r="CG38">
        <f t="shared" si="70"/>
        <v>-6.4999296748431235</v>
      </c>
      <c r="CI38" s="23">
        <f t="shared" si="18"/>
        <v>-24000</v>
      </c>
      <c r="CJ38" s="86">
        <f t="shared" si="19"/>
        <v>1.9886891439517759E-2</v>
      </c>
      <c r="CK38" s="86">
        <f t="shared" si="20"/>
        <v>2.2878655679076803E-2</v>
      </c>
      <c r="CL38">
        <f t="shared" si="71"/>
        <v>-2.9917642395590432E-3</v>
      </c>
      <c r="CM38">
        <f t="shared" si="72"/>
        <v>0.97540906245757786</v>
      </c>
      <c r="CN38">
        <f t="shared" si="73"/>
        <v>-0.6327928114751763</v>
      </c>
      <c r="CO38">
        <f t="shared" si="74"/>
        <v>1.9050009306098212</v>
      </c>
      <c r="CP38">
        <f t="shared" si="75"/>
        <v>1.405798595465237</v>
      </c>
      <c r="CQ38">
        <f t="shared" si="61"/>
        <v>-10.733143156532941</v>
      </c>
      <c r="CR38">
        <f t="shared" si="61"/>
        <v>-10.733143156536402</v>
      </c>
      <c r="CS38">
        <f t="shared" si="61"/>
        <v>-10.733143156358457</v>
      </c>
      <c r="CT38">
        <f t="shared" si="61"/>
        <v>-10.733143165507784</v>
      </c>
      <c r="CU38">
        <f t="shared" si="61"/>
        <v>-10.733142695080643</v>
      </c>
      <c r="CV38">
        <f t="shared" si="61"/>
        <v>-10.733166883903969</v>
      </c>
      <c r="CW38">
        <f t="shared" si="61"/>
        <v>-10.731925932699069</v>
      </c>
      <c r="CX38">
        <f t="shared" si="76"/>
        <v>-10.805544684538628</v>
      </c>
    </row>
    <row r="39" spans="1:102">
      <c r="A39" s="37" t="s">
        <v>44</v>
      </c>
      <c r="B39" s="38" t="s">
        <v>45</v>
      </c>
      <c r="C39" s="37">
        <v>30994.128000000001</v>
      </c>
      <c r="D39" s="37" t="s">
        <v>46</v>
      </c>
      <c r="E39">
        <f t="shared" si="23"/>
        <v>-35325.394337168029</v>
      </c>
      <c r="F39">
        <f t="shared" si="24"/>
        <v>-35325.5</v>
      </c>
      <c r="G39">
        <f t="shared" si="25"/>
        <v>3.819733850468765E-2</v>
      </c>
      <c r="H39" s="116"/>
      <c r="I39" s="116">
        <f>G39</f>
        <v>3.819733850468765E-2</v>
      </c>
      <c r="J39" s="116"/>
      <c r="K39" s="165"/>
      <c r="L39" s="116"/>
      <c r="M39" s="116"/>
      <c r="N39" s="116"/>
      <c r="O39" s="40"/>
      <c r="P39" s="116"/>
      <c r="Q39" s="293">
        <f t="shared" si="27"/>
        <v>15975.628000000001</v>
      </c>
      <c r="R39" s="8">
        <f t="shared" si="28"/>
        <v>1.4590366688416938E-3</v>
      </c>
      <c r="S39" s="8">
        <v>0.1</v>
      </c>
      <c r="T39" s="167">
        <f t="shared" si="29"/>
        <v>1.4590366688416938E-4</v>
      </c>
      <c r="V39" s="8">
        <v>0.1</v>
      </c>
      <c r="W39" s="25"/>
      <c r="X39" s="252"/>
      <c r="Y39" s="41"/>
      <c r="Z39">
        <f t="shared" si="30"/>
        <v>-35325.5</v>
      </c>
      <c r="AA39" s="246">
        <f t="shared" si="31"/>
        <v>2.8942708510534522E-2</v>
      </c>
      <c r="AB39" s="247">
        <f t="shared" si="32"/>
        <v>9.2546299941531282E-3</v>
      </c>
      <c r="AC39" s="247">
        <f t="shared" si="33"/>
        <v>3.819733850468765E-2</v>
      </c>
      <c r="AD39" s="248">
        <f t="shared" si="34"/>
        <v>8.5648176328678727E-6</v>
      </c>
      <c r="AH39">
        <f t="shared" si="35"/>
        <v>-1.84232464156958E-3</v>
      </c>
      <c r="AI39">
        <f t="shared" si="36"/>
        <v>0.49924538687115272</v>
      </c>
      <c r="AJ39">
        <f t="shared" si="37"/>
        <v>2.5870230697996537E-2</v>
      </c>
      <c r="AK39">
        <f t="shared" si="38"/>
        <v>-0.16999056879485192</v>
      </c>
      <c r="AL39">
        <f t="shared" si="39"/>
        <v>-2.8143303780848954</v>
      </c>
      <c r="AM39">
        <f t="shared" si="40"/>
        <v>-6.056664958934836</v>
      </c>
      <c r="AN39">
        <f t="shared" si="58"/>
        <v>-8.8466245444022391</v>
      </c>
      <c r="AO39">
        <f t="shared" si="58"/>
        <v>-8.8437615023308336</v>
      </c>
      <c r="AP39">
        <f t="shared" si="58"/>
        <v>-8.8502246522064869</v>
      </c>
      <c r="AQ39">
        <f t="shared" si="58"/>
        <v>-8.835595296712496</v>
      </c>
      <c r="AR39">
        <f t="shared" si="58"/>
        <v>-8.8685134363370484</v>
      </c>
      <c r="AS39">
        <f t="shared" si="58"/>
        <v>-8.7933899605556949</v>
      </c>
      <c r="AT39">
        <f t="shared" si="58"/>
        <v>-8.9600189409756261</v>
      </c>
      <c r="AU39">
        <f t="shared" si="42"/>
        <v>-8.5563683395041767</v>
      </c>
      <c r="AV39" s="246">
        <f t="shared" si="43"/>
        <v>3.0135115015801517E-2</v>
      </c>
      <c r="AW39" s="247">
        <f t="shared" si="44"/>
        <v>8.0622234888861333E-3</v>
      </c>
      <c r="AX39" s="248">
        <f t="shared" si="45"/>
        <v>6.4999447584747299E-6</v>
      </c>
      <c r="AY39" s="247">
        <f t="shared" si="46"/>
        <v>3.8847256640990237E-2</v>
      </c>
      <c r="BA39">
        <f t="shared" si="47"/>
        <v>1.1924065052669945E-3</v>
      </c>
      <c r="BB39">
        <f t="shared" si="48"/>
        <v>0.98561808608035451</v>
      </c>
      <c r="BC39">
        <f t="shared" si="49"/>
        <v>0.1572580065974393</v>
      </c>
      <c r="BD39">
        <f t="shared" si="50"/>
        <v>-7.3575838063132365E-2</v>
      </c>
      <c r="BE39">
        <f t="shared" si="51"/>
        <v>-1.7638329343654637</v>
      </c>
      <c r="BF39">
        <f t="shared" si="52"/>
        <v>-1.2143959058168916</v>
      </c>
      <c r="BG39">
        <f t="shared" si="59"/>
        <v>-14.256023653748139</v>
      </c>
      <c r="BH39">
        <f t="shared" si="59"/>
        <v>-14.256023653748114</v>
      </c>
      <c r="BI39">
        <f t="shared" si="59"/>
        <v>-14.256023653750987</v>
      </c>
      <c r="BJ39">
        <f t="shared" si="59"/>
        <v>-14.256023653427928</v>
      </c>
      <c r="BK39">
        <f t="shared" si="59"/>
        <v>-14.256023689769515</v>
      </c>
      <c r="BL39">
        <f t="shared" si="59"/>
        <v>-14.256019601561837</v>
      </c>
      <c r="BM39">
        <f t="shared" si="59"/>
        <v>-14.256478625729006</v>
      </c>
      <c r="BN39">
        <f t="shared" si="54"/>
        <v>-14.181584283453626</v>
      </c>
      <c r="BQ39">
        <f t="shared" si="62"/>
        <v>1.3008853319215884E-2</v>
      </c>
      <c r="BR39">
        <v>-23000</v>
      </c>
      <c r="BS39">
        <f t="shared" si="63"/>
        <v>1.7091776731127072E-2</v>
      </c>
      <c r="BT39">
        <f t="shared" si="64"/>
        <v>2.2203314536094507E-2</v>
      </c>
      <c r="BU39">
        <f t="shared" si="65"/>
        <v>-5.1115378049674341E-3</v>
      </c>
      <c r="BV39">
        <f t="shared" si="66"/>
        <v>1.5241254870597891</v>
      </c>
      <c r="BW39">
        <f t="shared" si="67"/>
        <v>-0.46753419657774731</v>
      </c>
      <c r="BX39">
        <f t="shared" si="68"/>
        <v>-0.13336387156904997</v>
      </c>
      <c r="BY39">
        <f t="shared" si="69"/>
        <v>-6.6780945196012784E-2</v>
      </c>
      <c r="BZ39">
        <f t="shared" si="60"/>
        <v>-6.3572989497648775</v>
      </c>
      <c r="CA39">
        <f t="shared" si="60"/>
        <v>-6.3568974215423664</v>
      </c>
      <c r="CB39">
        <f t="shared" si="60"/>
        <v>-6.3561360863626204</v>
      </c>
      <c r="CC39">
        <f t="shared" si="60"/>
        <v>-6.3546926393664327</v>
      </c>
      <c r="CD39">
        <f t="shared" si="60"/>
        <v>-6.3519563554070455</v>
      </c>
      <c r="CE39">
        <f t="shared" si="60"/>
        <v>-6.3467706909914519</v>
      </c>
      <c r="CF39">
        <f t="shared" si="60"/>
        <v>-6.3369476672481735</v>
      </c>
      <c r="CG39">
        <f t="shared" si="70"/>
        <v>-6.3183537033927646</v>
      </c>
      <c r="CI39" s="23">
        <f t="shared" si="18"/>
        <v>-23000</v>
      </c>
      <c r="CJ39" s="86">
        <f t="shared" si="19"/>
        <v>1.8120391124183319E-2</v>
      </c>
      <c r="CK39" s="86">
        <f t="shared" si="20"/>
        <v>2.2203314536094507E-2</v>
      </c>
      <c r="CL39">
        <f t="shared" si="71"/>
        <v>-4.0829234119111879E-3</v>
      </c>
      <c r="CM39">
        <f t="shared" si="72"/>
        <v>0.95676919433645635</v>
      </c>
      <c r="CN39">
        <f t="shared" si="73"/>
        <v>-0.82237793672276871</v>
      </c>
      <c r="CO39">
        <f t="shared" si="74"/>
        <v>2.185424285256492</v>
      </c>
      <c r="CP39">
        <f t="shared" si="75"/>
        <v>1.9298380464738851</v>
      </c>
      <c r="CQ39">
        <f t="shared" si="61"/>
        <v>-10.44361731059368</v>
      </c>
      <c r="CR39">
        <f t="shared" si="61"/>
        <v>-10.443617310826067</v>
      </c>
      <c r="CS39">
        <f t="shared" si="61"/>
        <v>-10.443617304914421</v>
      </c>
      <c r="CT39">
        <f t="shared" si="61"/>
        <v>-10.443617455299904</v>
      </c>
      <c r="CU39">
        <f t="shared" si="61"/>
        <v>-10.44361362967812</v>
      </c>
      <c r="CV39">
        <f t="shared" si="61"/>
        <v>-10.443710956180192</v>
      </c>
      <c r="CW39">
        <f t="shared" si="61"/>
        <v>-10.44123966332087</v>
      </c>
      <c r="CX39">
        <f t="shared" si="76"/>
        <v>-10.50745280348128</v>
      </c>
    </row>
    <row r="40" spans="1:102">
      <c r="A40" s="37" t="s">
        <v>44</v>
      </c>
      <c r="B40" s="38" t="s">
        <v>49</v>
      </c>
      <c r="C40" s="37">
        <v>30994.308000000001</v>
      </c>
      <c r="D40" s="37" t="s">
        <v>46</v>
      </c>
      <c r="E40">
        <f t="shared" si="23"/>
        <v>-35324.896414786504</v>
      </c>
      <c r="F40">
        <f t="shared" si="24"/>
        <v>-35325</v>
      </c>
      <c r="G40">
        <f t="shared" si="25"/>
        <v>3.7446275004185736E-2</v>
      </c>
      <c r="H40" s="116"/>
      <c r="I40" s="116">
        <f>G40</f>
        <v>3.7446275004185736E-2</v>
      </c>
      <c r="J40" s="116"/>
      <c r="K40" s="165"/>
      <c r="L40" s="116"/>
      <c r="M40" s="116"/>
      <c r="N40" s="116"/>
      <c r="O40" s="40"/>
      <c r="P40" s="116"/>
      <c r="Q40" s="293">
        <f t="shared" si="27"/>
        <v>15975.808000000001</v>
      </c>
      <c r="R40" s="8">
        <f t="shared" si="28"/>
        <v>1.4022235116891056E-3</v>
      </c>
      <c r="S40" s="8">
        <v>0.1</v>
      </c>
      <c r="T40" s="167">
        <f t="shared" si="29"/>
        <v>1.4022235116891056E-4</v>
      </c>
      <c r="U40" s="116"/>
      <c r="V40" s="8">
        <v>0.1</v>
      </c>
      <c r="W40" s="25"/>
      <c r="X40" s="252"/>
      <c r="Y40" s="41"/>
      <c r="Z40">
        <f t="shared" si="30"/>
        <v>-35325</v>
      </c>
      <c r="AA40" s="246">
        <f t="shared" si="31"/>
        <v>2.8941665190372133E-2</v>
      </c>
      <c r="AB40" s="247">
        <f t="shared" si="32"/>
        <v>8.5046098138136031E-3</v>
      </c>
      <c r="AC40" s="247">
        <f t="shared" si="33"/>
        <v>3.7446275004185736E-2</v>
      </c>
      <c r="AD40" s="248">
        <f t="shared" si="34"/>
        <v>7.2328388085214646E-6</v>
      </c>
      <c r="AH40">
        <f t="shared" si="35"/>
        <v>-1.8430084521175679E-3</v>
      </c>
      <c r="AI40">
        <f t="shared" si="36"/>
        <v>0.49925169898497201</v>
      </c>
      <c r="AJ40">
        <f t="shared" si="37"/>
        <v>2.5833112996552918E-2</v>
      </c>
      <c r="AK40">
        <f t="shared" si="38"/>
        <v>-0.17000916175189423</v>
      </c>
      <c r="AL40">
        <f t="shared" si="39"/>
        <v>-2.8142932479741836</v>
      </c>
      <c r="AM40">
        <f t="shared" si="40"/>
        <v>-6.0559654470732696</v>
      </c>
      <c r="AN40">
        <f t="shared" si="58"/>
        <v>-8.8465614224208622</v>
      </c>
      <c r="AO40">
        <f t="shared" si="58"/>
        <v>-8.8436989145712808</v>
      </c>
      <c r="AP40">
        <f t="shared" si="58"/>
        <v>-8.8501611241705671</v>
      </c>
      <c r="AQ40">
        <f t="shared" si="58"/>
        <v>-8.8355332930097088</v>
      </c>
      <c r="AR40">
        <f t="shared" si="58"/>
        <v>-8.8684493407629326</v>
      </c>
      <c r="AS40">
        <f t="shared" si="58"/>
        <v>-8.7933274284860641</v>
      </c>
      <c r="AT40">
        <f t="shared" si="58"/>
        <v>-8.9599591681707533</v>
      </c>
      <c r="AU40">
        <f t="shared" si="42"/>
        <v>-8.5562775515184519</v>
      </c>
      <c r="AV40" s="246">
        <f t="shared" si="43"/>
        <v>3.0134820040315376E-2</v>
      </c>
      <c r="AW40" s="247">
        <f t="shared" si="44"/>
        <v>7.3114549638703605E-3</v>
      </c>
      <c r="AX40" s="248">
        <f t="shared" si="45"/>
        <v>5.3457373688704538E-6</v>
      </c>
      <c r="AY40" s="247">
        <f t="shared" si="46"/>
        <v>3.8096128606360059E-2</v>
      </c>
      <c r="BA40">
        <f t="shared" si="47"/>
        <v>1.1931548499432428E-3</v>
      </c>
      <c r="BB40">
        <f t="shared" si="48"/>
        <v>0.98562882981359656</v>
      </c>
      <c r="BC40">
        <f t="shared" si="49"/>
        <v>0.1574022085584949</v>
      </c>
      <c r="BD40">
        <f t="shared" si="50"/>
        <v>-7.3577937332856794E-2</v>
      </c>
      <c r="BE40">
        <f t="shared" si="51"/>
        <v>-1.7636869138750735</v>
      </c>
      <c r="BF40">
        <f t="shared" si="52"/>
        <v>-1.2142152391893326</v>
      </c>
      <c r="BG40">
        <f t="shared" si="59"/>
        <v>-14.255875920274772</v>
      </c>
      <c r="BH40">
        <f t="shared" si="59"/>
        <v>-14.255875920274747</v>
      </c>
      <c r="BI40">
        <f t="shared" si="59"/>
        <v>-14.2558759202776</v>
      </c>
      <c r="BJ40">
        <f t="shared" si="59"/>
        <v>-14.255875919956321</v>
      </c>
      <c r="BK40">
        <f t="shared" si="59"/>
        <v>-14.255875956142505</v>
      </c>
      <c r="BL40">
        <f t="shared" si="59"/>
        <v>-14.255871880374571</v>
      </c>
      <c r="BM40">
        <f t="shared" si="59"/>
        <v>-14.256330075100287</v>
      </c>
      <c r="BN40">
        <f t="shared" si="54"/>
        <v>-14.181435237513098</v>
      </c>
      <c r="BQ40">
        <f t="shared" si="62"/>
        <v>1.5548285471065315E-2</v>
      </c>
      <c r="BR40">
        <v>-22000</v>
      </c>
      <c r="BS40">
        <f t="shared" si="63"/>
        <v>2.0372741534698674E-2</v>
      </c>
      <c r="BT40">
        <f t="shared" si="64"/>
        <v>2.1531667022068792E-2</v>
      </c>
      <c r="BU40">
        <f t="shared" si="65"/>
        <v>-1.1589254873701172E-3</v>
      </c>
      <c r="BV40">
        <f t="shared" si="66"/>
        <v>1.4539754971433965</v>
      </c>
      <c r="BW40">
        <f t="shared" si="67"/>
        <v>0.18432827631125739</v>
      </c>
      <c r="BX40">
        <f t="shared" si="68"/>
        <v>0.53852377671487461</v>
      </c>
      <c r="BY40">
        <f t="shared" si="69"/>
        <v>0.27596365067454448</v>
      </c>
      <c r="BZ40">
        <f t="shared" si="60"/>
        <v>-5.9791439797615302</v>
      </c>
      <c r="CA40">
        <f t="shared" si="60"/>
        <v>-5.9804993826640365</v>
      </c>
      <c r="CB40">
        <f t="shared" si="60"/>
        <v>-5.9831833931333405</v>
      </c>
      <c r="CC40">
        <f t="shared" si="60"/>
        <v>-5.988491806805162</v>
      </c>
      <c r="CD40">
        <f t="shared" si="60"/>
        <v>-5.9989657781269665</v>
      </c>
      <c r="CE40">
        <f t="shared" si="60"/>
        <v>-6.0195394870181991</v>
      </c>
      <c r="CF40">
        <f t="shared" si="60"/>
        <v>-6.0596305877315055</v>
      </c>
      <c r="CG40">
        <f t="shared" si="70"/>
        <v>-6.1367777319424039</v>
      </c>
      <c r="CI40" s="23">
        <f t="shared" si="18"/>
        <v>-22000</v>
      </c>
      <c r="CJ40" s="86">
        <f t="shared" si="19"/>
        <v>1.6707210958435435E-2</v>
      </c>
      <c r="CK40" s="86">
        <f t="shared" si="20"/>
        <v>2.1531667022068792E-2</v>
      </c>
      <c r="CL40">
        <f t="shared" si="71"/>
        <v>-4.8244560636333585E-3</v>
      </c>
      <c r="CM40">
        <f t="shared" si="72"/>
        <v>0.94196271834452272</v>
      </c>
      <c r="CN40">
        <f t="shared" si="73"/>
        <v>-0.94458682116696024</v>
      </c>
      <c r="CO40">
        <f t="shared" si="74"/>
        <v>2.4561798516492055</v>
      </c>
      <c r="CP40">
        <f t="shared" si="75"/>
        <v>2.8028095468335312</v>
      </c>
      <c r="CQ40">
        <f t="shared" si="61"/>
        <v>-10.159124506730558</v>
      </c>
      <c r="CR40">
        <f t="shared" si="61"/>
        <v>-10.15912450827059</v>
      </c>
      <c r="CS40">
        <f t="shared" si="61"/>
        <v>-10.159124480595377</v>
      </c>
      <c r="CT40">
        <f t="shared" si="61"/>
        <v>-10.159124977934111</v>
      </c>
      <c r="CU40">
        <f t="shared" si="61"/>
        <v>-10.159116040518528</v>
      </c>
      <c r="CV40">
        <f t="shared" si="61"/>
        <v>-10.159276661161217</v>
      </c>
      <c r="CW40">
        <f t="shared" si="61"/>
        <v>-10.15639357335716</v>
      </c>
      <c r="CX40">
        <f t="shared" si="76"/>
        <v>-10.209360922423931</v>
      </c>
    </row>
    <row r="41" spans="1:102">
      <c r="A41" s="37" t="s">
        <v>57</v>
      </c>
      <c r="B41" s="38" t="s">
        <v>49</v>
      </c>
      <c r="C41" s="37">
        <v>31731.756000000001</v>
      </c>
      <c r="D41" s="37" t="s">
        <v>53</v>
      </c>
      <c r="E41">
        <f t="shared" si="23"/>
        <v>-33284.94161252887</v>
      </c>
      <c r="F41">
        <f t="shared" si="24"/>
        <v>-33285</v>
      </c>
      <c r="G41">
        <f t="shared" si="25"/>
        <v>2.110719500342384E-2</v>
      </c>
      <c r="H41" s="116">
        <f t="shared" ref="H41:H59" si="77">G41</f>
        <v>2.110719500342384E-2</v>
      </c>
      <c r="I41" s="116"/>
      <c r="J41" s="116"/>
      <c r="K41" s="165"/>
      <c r="L41" s="116"/>
      <c r="M41" s="116"/>
      <c r="N41" s="116"/>
      <c r="O41" s="40"/>
      <c r="P41" s="116"/>
      <c r="Q41" s="293">
        <f t="shared" si="27"/>
        <v>16713.256000000001</v>
      </c>
      <c r="R41" s="8">
        <f t="shared" si="28"/>
        <v>4.4551368091256031E-4</v>
      </c>
      <c r="S41" s="116">
        <v>0.1</v>
      </c>
      <c r="T41" s="167">
        <f t="shared" si="29"/>
        <v>4.4551368091256031E-5</v>
      </c>
      <c r="U41" s="116"/>
      <c r="V41" s="116">
        <v>0.1</v>
      </c>
      <c r="W41" s="25"/>
      <c r="X41" s="252"/>
      <c r="Y41" s="41"/>
      <c r="Z41">
        <f t="shared" si="30"/>
        <v>-33285</v>
      </c>
      <c r="AA41" s="246">
        <f t="shared" si="31"/>
        <v>2.4705874371506297E-2</v>
      </c>
      <c r="AB41" s="247">
        <f t="shared" si="32"/>
        <v>-3.5986793680824573E-3</v>
      </c>
      <c r="AC41" s="247">
        <f t="shared" si="33"/>
        <v>2.110719500342384E-2</v>
      </c>
      <c r="AD41" s="248">
        <f t="shared" si="34"/>
        <v>1.2950493194262356E-6</v>
      </c>
      <c r="AH41">
        <f t="shared" si="35"/>
        <v>-4.6196876311129067E-3</v>
      </c>
      <c r="AI41">
        <f t="shared" si="36"/>
        <v>0.53297816282995147</v>
      </c>
      <c r="AJ41">
        <f t="shared" si="37"/>
        <v>-0.13474141971915163</v>
      </c>
      <c r="AK41">
        <f t="shared" si="38"/>
        <v>-0.24807776936946918</v>
      </c>
      <c r="AL41">
        <f t="shared" si="39"/>
        <v>-2.6533047630232094</v>
      </c>
      <c r="AM41">
        <f t="shared" si="40"/>
        <v>-4.0142377446454933</v>
      </c>
      <c r="AN41">
        <f t="shared" ref="AN41:AT50" si="78">$AU41+$AB$7*SIN(AO41)</f>
        <v>-8.581187941639028</v>
      </c>
      <c r="AO41">
        <f t="shared" si="78"/>
        <v>-8.5803979525859262</v>
      </c>
      <c r="AP41">
        <f t="shared" si="78"/>
        <v>-8.5826442554331823</v>
      </c>
      <c r="AQ41">
        <f t="shared" si="78"/>
        <v>-8.5762420185503228</v>
      </c>
      <c r="AR41">
        <f t="shared" si="78"/>
        <v>-8.5943698552825971</v>
      </c>
      <c r="AS41">
        <f t="shared" si="78"/>
        <v>-8.5420306316156012</v>
      </c>
      <c r="AT41">
        <f t="shared" si="78"/>
        <v>-8.68582671594692</v>
      </c>
      <c r="AU41">
        <f t="shared" si="42"/>
        <v>-8.1858625697597169</v>
      </c>
      <c r="AV41" s="246">
        <f t="shared" si="43"/>
        <v>2.8608751736434831E-2</v>
      </c>
      <c r="AW41" s="247">
        <f t="shared" si="44"/>
        <v>-7.5015567330109917E-3</v>
      </c>
      <c r="AX41" s="248">
        <f t="shared" si="45"/>
        <v>5.6273353418582541E-6</v>
      </c>
      <c r="AY41" s="247">
        <f t="shared" si="46"/>
        <v>2.1824005269608211E-2</v>
      </c>
      <c r="BA41">
        <f t="shared" si="47"/>
        <v>3.9028773649285361E-3</v>
      </c>
      <c r="BB41">
        <f t="shared" si="48"/>
        <v>1.0313093485820952</v>
      </c>
      <c r="BC41">
        <f t="shared" si="49"/>
        <v>0.70455122141373994</v>
      </c>
      <c r="BD41">
        <f t="shared" si="50"/>
        <v>-6.8117311206837991E-2</v>
      </c>
      <c r="BE41">
        <f t="shared" si="51"/>
        <v>-1.1399558736208133</v>
      </c>
      <c r="BF41">
        <f t="shared" si="52"/>
        <v>-0.64093742450584257</v>
      </c>
      <c r="BG41">
        <f t="shared" ref="BG41:BM50" si="79">$BN41+$BB$7*SIN(BH41)</f>
        <v>-13.639191281029699</v>
      </c>
      <c r="BH41">
        <f t="shared" si="79"/>
        <v>-13.63919128088747</v>
      </c>
      <c r="BI41">
        <f t="shared" si="79"/>
        <v>-13.639191276915509</v>
      </c>
      <c r="BJ41">
        <f t="shared" si="79"/>
        <v>-13.639191165993108</v>
      </c>
      <c r="BK41">
        <f t="shared" si="79"/>
        <v>-13.639188068342834</v>
      </c>
      <c r="BL41">
        <f t="shared" si="79"/>
        <v>-13.639101569615606</v>
      </c>
      <c r="BM41">
        <f t="shared" si="79"/>
        <v>-13.636691710309043</v>
      </c>
      <c r="BN41">
        <f t="shared" si="54"/>
        <v>-13.573327800156106</v>
      </c>
      <c r="BQ41">
        <f t="shared" si="62"/>
        <v>1.8256413794312299E-2</v>
      </c>
      <c r="BR41">
        <v>-21000</v>
      </c>
      <c r="BS41">
        <f t="shared" si="63"/>
        <v>2.3432557099704002E-2</v>
      </c>
      <c r="BT41">
        <f t="shared" si="64"/>
        <v>2.0863713136999654E-2</v>
      </c>
      <c r="BU41">
        <f t="shared" si="65"/>
        <v>2.5688439627043476E-3</v>
      </c>
      <c r="BV41">
        <f t="shared" si="66"/>
        <v>1.2470801915044891</v>
      </c>
      <c r="BW41">
        <f t="shared" si="67"/>
        <v>0.66799250689181278</v>
      </c>
      <c r="BX41">
        <f t="shared" si="68"/>
        <v>1.0846432685526692</v>
      </c>
      <c r="BY41">
        <f t="shared" si="69"/>
        <v>0.60258986112904633</v>
      </c>
      <c r="BZ41">
        <f t="shared" si="60"/>
        <v>-5.6375292998078592</v>
      </c>
      <c r="CA41">
        <f t="shared" si="60"/>
        <v>-5.6387864384772346</v>
      </c>
      <c r="CB41">
        <f t="shared" si="60"/>
        <v>-5.6417566898931488</v>
      </c>
      <c r="CC41">
        <f t="shared" si="60"/>
        <v>-5.6487485367199177</v>
      </c>
      <c r="CD41">
        <f t="shared" si="60"/>
        <v>-5.665067308344816</v>
      </c>
      <c r="CE41">
        <f t="shared" si="60"/>
        <v>-5.7024442548448881</v>
      </c>
      <c r="CF41">
        <f t="shared" si="60"/>
        <v>-5.7848500560737559</v>
      </c>
      <c r="CG41">
        <f t="shared" si="70"/>
        <v>-5.9552017604920433</v>
      </c>
      <c r="CI41" s="23">
        <f t="shared" si="18"/>
        <v>-21000</v>
      </c>
      <c r="CJ41" s="86">
        <f t="shared" si="19"/>
        <v>1.5687569831607951E-2</v>
      </c>
      <c r="CK41" s="86">
        <f t="shared" si="20"/>
        <v>2.0863713136999654E-2</v>
      </c>
      <c r="CL41">
        <f t="shared" si="71"/>
        <v>-5.1761433053917035E-3</v>
      </c>
      <c r="CM41">
        <f t="shared" si="72"/>
        <v>0.93160283845317549</v>
      </c>
      <c r="CN41">
        <f t="shared" si="73"/>
        <v>-0.99749024327932823</v>
      </c>
      <c r="CO41">
        <f t="shared" si="74"/>
        <v>2.7197792003615935</v>
      </c>
      <c r="CP41">
        <f t="shared" si="75"/>
        <v>4.6709208552582888</v>
      </c>
      <c r="CQ41">
        <f t="shared" si="61"/>
        <v>-9.878415112470309</v>
      </c>
      <c r="CR41">
        <f t="shared" si="61"/>
        <v>-9.8784151157284548</v>
      </c>
      <c r="CS41">
        <f t="shared" si="61"/>
        <v>-9.8784150673779081</v>
      </c>
      <c r="CT41">
        <f t="shared" si="61"/>
        <v>-9.8784157848950382</v>
      </c>
      <c r="CU41">
        <f t="shared" si="61"/>
        <v>-9.8784051370407102</v>
      </c>
      <c r="CV41">
        <f t="shared" si="61"/>
        <v>-9.8785631553939321</v>
      </c>
      <c r="CW41">
        <f t="shared" si="61"/>
        <v>-9.8762193479343985</v>
      </c>
      <c r="CX41">
        <f t="shared" si="76"/>
        <v>-9.9112690413665838</v>
      </c>
    </row>
    <row r="42" spans="1:102">
      <c r="A42" s="37" t="s">
        <v>57</v>
      </c>
      <c r="B42" s="38" t="s">
        <v>49</v>
      </c>
      <c r="C42" s="37">
        <v>31783.455000000002</v>
      </c>
      <c r="D42" s="37" t="s">
        <v>53</v>
      </c>
      <c r="E42">
        <f t="shared" si="23"/>
        <v>-33141.93000585027</v>
      </c>
      <c r="F42">
        <f t="shared" si="24"/>
        <v>-33142</v>
      </c>
      <c r="G42">
        <f t="shared" si="25"/>
        <v>2.530303400271805E-2</v>
      </c>
      <c r="H42" s="116">
        <f t="shared" si="77"/>
        <v>2.530303400271805E-2</v>
      </c>
      <c r="I42" s="116"/>
      <c r="J42" s="116"/>
      <c r="K42" s="165"/>
      <c r="L42" s="116"/>
      <c r="M42" s="116"/>
      <c r="N42" s="116"/>
      <c r="O42" s="40"/>
      <c r="P42" s="116"/>
      <c r="Q42" s="293">
        <f t="shared" si="27"/>
        <v>16764.955000000002</v>
      </c>
      <c r="R42" s="8">
        <f t="shared" si="28"/>
        <v>6.4024352974270584E-4</v>
      </c>
      <c r="S42" s="116">
        <v>0.1</v>
      </c>
      <c r="T42" s="167">
        <f t="shared" si="29"/>
        <v>6.4024352974270589E-5</v>
      </c>
      <c r="U42" s="116"/>
      <c r="V42" s="116">
        <v>0.1</v>
      </c>
      <c r="W42" s="25"/>
      <c r="X42" s="252"/>
      <c r="Y42" s="41"/>
      <c r="Z42">
        <f t="shared" si="30"/>
        <v>-33142</v>
      </c>
      <c r="AA42" s="246">
        <f t="shared" si="31"/>
        <v>2.4412644307264548E-2</v>
      </c>
      <c r="AB42" s="247">
        <f t="shared" si="32"/>
        <v>8.9038969545350219E-4</v>
      </c>
      <c r="AC42" s="247">
        <f t="shared" si="33"/>
        <v>2.530303400271805E-2</v>
      </c>
      <c r="AD42" s="248">
        <f t="shared" si="34"/>
        <v>7.9279380976978052E-8</v>
      </c>
      <c r="AH42">
        <f t="shared" si="35"/>
        <v>-4.8112133486318195E-3</v>
      </c>
      <c r="AI42">
        <f t="shared" si="36"/>
        <v>0.53602726363225062</v>
      </c>
      <c r="AJ42">
        <f t="shared" si="37"/>
        <v>-0.14677255917948345</v>
      </c>
      <c r="AK42">
        <f t="shared" si="38"/>
        <v>-0.25373465659314615</v>
      </c>
      <c r="AL42">
        <f t="shared" si="39"/>
        <v>-2.6411525598445165</v>
      </c>
      <c r="AM42">
        <f t="shared" si="40"/>
        <v>-3.9127254350594729</v>
      </c>
      <c r="AN42">
        <f t="shared" si="78"/>
        <v>-8.5618912825187117</v>
      </c>
      <c r="AO42">
        <f t="shared" si="78"/>
        <v>-8.5612032864021455</v>
      </c>
      <c r="AP42">
        <f t="shared" si="78"/>
        <v>-8.5632033343567056</v>
      </c>
      <c r="AQ42">
        <f t="shared" si="78"/>
        <v>-8.5573760308252815</v>
      </c>
      <c r="AR42">
        <f t="shared" si="78"/>
        <v>-8.5742456181227649</v>
      </c>
      <c r="AS42">
        <f t="shared" si="78"/>
        <v>-8.5244479732111618</v>
      </c>
      <c r="AT42">
        <f t="shared" si="78"/>
        <v>-8.6641661936406198</v>
      </c>
      <c r="AU42">
        <f t="shared" si="42"/>
        <v>-8.1598972058423147</v>
      </c>
      <c r="AV42" s="246">
        <f t="shared" si="43"/>
        <v>2.8464061574875573E-2</v>
      </c>
      <c r="AW42" s="247">
        <f t="shared" si="44"/>
        <v>-3.161027572157523E-3</v>
      </c>
      <c r="AX42" s="248">
        <f t="shared" si="45"/>
        <v>9.9920953119400851E-7</v>
      </c>
      <c r="AY42" s="247">
        <f t="shared" si="46"/>
        <v>2.6062830083738844E-2</v>
      </c>
      <c r="BA42">
        <f t="shared" si="47"/>
        <v>4.0514172676110252E-3</v>
      </c>
      <c r="BB42">
        <f t="shared" si="48"/>
        <v>1.0343992355848226</v>
      </c>
      <c r="BC42">
        <f t="shared" si="49"/>
        <v>0.73634416100969924</v>
      </c>
      <c r="BD42">
        <f t="shared" si="50"/>
        <v>-6.6610329423177655E-2</v>
      </c>
      <c r="BE42">
        <f t="shared" si="51"/>
        <v>-1.0940952704601139</v>
      </c>
      <c r="BF42">
        <f t="shared" si="52"/>
        <v>-0.60905038839711989</v>
      </c>
      <c r="BG42">
        <f t="shared" si="79"/>
        <v>-13.594914632185036</v>
      </c>
      <c r="BH42">
        <f t="shared" si="79"/>
        <v>-13.594914631966649</v>
      </c>
      <c r="BI42">
        <f t="shared" si="79"/>
        <v>-13.594914626321884</v>
      </c>
      <c r="BJ42">
        <f t="shared" si="79"/>
        <v>-13.594914480419465</v>
      </c>
      <c r="BK42">
        <f t="shared" si="79"/>
        <v>-13.594910709234908</v>
      </c>
      <c r="BL42">
        <f t="shared" si="79"/>
        <v>-13.59481324246044</v>
      </c>
      <c r="BM42">
        <f t="shared" si="79"/>
        <v>-13.592299643706424</v>
      </c>
      <c r="BN42">
        <f t="shared" si="54"/>
        <v>-13.530700661164905</v>
      </c>
      <c r="BQ42">
        <f t="shared" si="62"/>
        <v>2.0584058208976758E-2</v>
      </c>
      <c r="BR42">
        <v>-20000</v>
      </c>
      <c r="BS42">
        <f t="shared" si="63"/>
        <v>2.5708872766881441E-2</v>
      </c>
      <c r="BT42">
        <f t="shared" si="64"/>
        <v>2.0199452880887089E-2</v>
      </c>
      <c r="BU42">
        <f t="shared" si="65"/>
        <v>5.509419885994354E-3</v>
      </c>
      <c r="BV42">
        <f t="shared" si="66"/>
        <v>1.0501830178350602</v>
      </c>
      <c r="BW42">
        <f t="shared" si="67"/>
        <v>0.90123968187519121</v>
      </c>
      <c r="BX42">
        <f t="shared" si="68"/>
        <v>1.4757573366254397</v>
      </c>
      <c r="BY42">
        <f t="shared" si="69"/>
        <v>0.90920709275564393</v>
      </c>
      <c r="BZ42">
        <f t="shared" ref="BZ42:CF51" si="80">$CG42+$AB$7*SIN(CA42)</f>
        <v>-5.348302787884001</v>
      </c>
      <c r="CA42">
        <f t="shared" si="80"/>
        <v>-5.3487141728966172</v>
      </c>
      <c r="CB42">
        <f t="shared" si="80"/>
        <v>-5.3500221215590713</v>
      </c>
      <c r="CC42">
        <f t="shared" si="80"/>
        <v>-5.3541653401957472</v>
      </c>
      <c r="CD42">
        <f t="shared" si="80"/>
        <v>-5.36714120060065</v>
      </c>
      <c r="CE42">
        <f t="shared" si="80"/>
        <v>-5.4064393014438155</v>
      </c>
      <c r="CF42">
        <f t="shared" si="80"/>
        <v>-5.5156705775142774</v>
      </c>
      <c r="CG42">
        <f t="shared" si="70"/>
        <v>-5.7736257890416827</v>
      </c>
      <c r="CI42" s="23">
        <f t="shared" si="18"/>
        <v>-20000</v>
      </c>
      <c r="CJ42" s="86">
        <f t="shared" si="19"/>
        <v>1.5074638322982406E-2</v>
      </c>
      <c r="CK42" s="86">
        <f t="shared" si="20"/>
        <v>2.0199452880887089E-2</v>
      </c>
      <c r="CL42">
        <f t="shared" si="71"/>
        <v>-5.1248145579046818E-3</v>
      </c>
      <c r="CM42">
        <f t="shared" si="72"/>
        <v>0.92602172168116448</v>
      </c>
      <c r="CN42">
        <f t="shared" si="73"/>
        <v>-0.98233225379434375</v>
      </c>
      <c r="CO42">
        <f t="shared" si="74"/>
        <v>2.9788977905339231</v>
      </c>
      <c r="CP42">
        <f t="shared" si="75"/>
        <v>12.265823345545297</v>
      </c>
      <c r="CQ42">
        <f t="shared" ref="CQ42:CW51" si="81">$CX42+$BB$7*SIN(CR42)</f>
        <v>-9.6001007438621624</v>
      </c>
      <c r="CR42">
        <f t="shared" si="81"/>
        <v>-9.600100746131762</v>
      </c>
      <c r="CS42">
        <f t="shared" si="81"/>
        <v>-9.6001007153863291</v>
      </c>
      <c r="CT42">
        <f t="shared" si="81"/>
        <v>-9.6001011318836671</v>
      </c>
      <c r="CU42">
        <f t="shared" si="81"/>
        <v>-9.6000954897463977</v>
      </c>
      <c r="CV42">
        <f t="shared" si="81"/>
        <v>-9.6001719221977737</v>
      </c>
      <c r="CW42">
        <f t="shared" si="81"/>
        <v>-9.5991366009941679</v>
      </c>
      <c r="CX42">
        <f t="shared" si="76"/>
        <v>-9.6131771603092346</v>
      </c>
    </row>
    <row r="43" spans="1:102">
      <c r="A43" s="37" t="s">
        <v>57</v>
      </c>
      <c r="B43" s="38" t="s">
        <v>45</v>
      </c>
      <c r="C43" s="37">
        <v>32433.631000000001</v>
      </c>
      <c r="D43" s="37" t="s">
        <v>53</v>
      </c>
      <c r="E43">
        <f t="shared" si="23"/>
        <v>-31343.39010403664</v>
      </c>
      <c r="F43">
        <f t="shared" si="24"/>
        <v>-31343.5</v>
      </c>
      <c r="G43">
        <f t="shared" si="25"/>
        <v>3.9727624505758286E-2</v>
      </c>
      <c r="H43" s="116">
        <f t="shared" si="77"/>
        <v>3.9727624505758286E-2</v>
      </c>
      <c r="I43" s="116"/>
      <c r="J43" s="116"/>
      <c r="K43" s="165"/>
      <c r="L43" s="116"/>
      <c r="M43" s="116"/>
      <c r="N43" s="116"/>
      <c r="O43" s="40"/>
      <c r="P43" s="116"/>
      <c r="Q43" s="293">
        <f t="shared" si="27"/>
        <v>17415.131000000001</v>
      </c>
      <c r="R43" s="8">
        <f t="shared" si="28"/>
        <v>1.5782841488705263E-3</v>
      </c>
      <c r="S43" s="116">
        <v>0.1</v>
      </c>
      <c r="T43" s="167">
        <f t="shared" si="29"/>
        <v>1.5782841488705263E-4</v>
      </c>
      <c r="V43" s="116">
        <v>0.1</v>
      </c>
      <c r="W43" s="25"/>
      <c r="X43" s="252"/>
      <c r="Y43" s="41"/>
      <c r="Z43">
        <f t="shared" si="30"/>
        <v>-31343.5</v>
      </c>
      <c r="AA43" s="246">
        <f t="shared" si="31"/>
        <v>2.0816746299739852E-2</v>
      </c>
      <c r="AB43" s="247">
        <f t="shared" si="32"/>
        <v>1.8910878206018434E-2</v>
      </c>
      <c r="AC43" s="247">
        <f t="shared" si="33"/>
        <v>3.9727624505758286E-2</v>
      </c>
      <c r="AD43" s="248">
        <f t="shared" si="34"/>
        <v>3.5762131452286299E-5</v>
      </c>
      <c r="AH43">
        <f t="shared" si="35"/>
        <v>-7.1344322950065214E-3</v>
      </c>
      <c r="AI43">
        <f t="shared" si="36"/>
        <v>0.58462281078619338</v>
      </c>
      <c r="AJ43">
        <f t="shared" si="37"/>
        <v>-0.30904983338181868</v>
      </c>
      <c r="AK43">
        <f t="shared" si="38"/>
        <v>-0.32728239599748771</v>
      </c>
      <c r="AL43">
        <f t="shared" si="39"/>
        <v>-2.4742634662997127</v>
      </c>
      <c r="AM43">
        <f t="shared" si="40"/>
        <v>-2.8849657329610503</v>
      </c>
      <c r="AN43">
        <f t="shared" si="78"/>
        <v>-8.3084797459237034</v>
      </c>
      <c r="AO43">
        <f t="shared" si="78"/>
        <v>-8.3084333305837141</v>
      </c>
      <c r="AP43">
        <f t="shared" si="78"/>
        <v>-8.3086332381250045</v>
      </c>
      <c r="AQ43">
        <f t="shared" si="78"/>
        <v>-8.3077716673323394</v>
      </c>
      <c r="AR43">
        <f t="shared" si="78"/>
        <v>-8.3114741398196799</v>
      </c>
      <c r="AS43">
        <f t="shared" si="78"/>
        <v>-8.2953587335042762</v>
      </c>
      <c r="AT43">
        <f t="shared" si="78"/>
        <v>-8.3620413957468589</v>
      </c>
      <c r="AU43">
        <f t="shared" si="42"/>
        <v>-7.8333328211888436</v>
      </c>
      <c r="AV43" s="246">
        <f t="shared" si="43"/>
        <v>2.5988439530454412E-2</v>
      </c>
      <c r="AW43" s="247">
        <f t="shared" si="44"/>
        <v>1.3739184975303874E-2</v>
      </c>
      <c r="AX43" s="248">
        <f t="shared" si="45"/>
        <v>1.8876520378561571E-5</v>
      </c>
      <c r="AY43" s="247">
        <f t="shared" si="46"/>
        <v>4.1690363570050251E-2</v>
      </c>
      <c r="BA43">
        <f t="shared" si="47"/>
        <v>5.1716932307145592E-3</v>
      </c>
      <c r="BB43">
        <f t="shared" si="48"/>
        <v>1.0659270557100555</v>
      </c>
      <c r="BC43">
        <f t="shared" si="49"/>
        <v>0.98947015216023593</v>
      </c>
      <c r="BD43">
        <f t="shared" si="50"/>
        <v>-3.5691269521937831E-2</v>
      </c>
      <c r="BE43">
        <f t="shared" si="51"/>
        <v>-0.49619733672162475</v>
      </c>
      <c r="BF43">
        <f t="shared" si="52"/>
        <v>-0.25331760406158382</v>
      </c>
      <c r="BG43">
        <f t="shared" si="79"/>
        <v>-13.027971969145545</v>
      </c>
      <c r="BH43">
        <f t="shared" si="79"/>
        <v>-13.027971966272101</v>
      </c>
      <c r="BI43">
        <f t="shared" si="79"/>
        <v>-13.027971923462928</v>
      </c>
      <c r="BJ43">
        <f t="shared" si="79"/>
        <v>-13.027971285682765</v>
      </c>
      <c r="BK43">
        <f t="shared" si="79"/>
        <v>-13.027961783922379</v>
      </c>
      <c r="BL43">
        <f t="shared" si="79"/>
        <v>-13.027820230352164</v>
      </c>
      <c r="BM43">
        <f t="shared" si="79"/>
        <v>-13.025712596827358</v>
      </c>
      <c r="BN43">
        <f t="shared" si="54"/>
        <v>-12.994582413083265</v>
      </c>
      <c r="BQ43">
        <f t="shared" si="62"/>
        <v>2.2510441987109612E-2</v>
      </c>
      <c r="BR43">
        <v>-19000</v>
      </c>
      <c r="BS43">
        <f t="shared" si="63"/>
        <v>2.7191652252604941E-2</v>
      </c>
      <c r="BT43">
        <f t="shared" si="64"/>
        <v>1.95388862537311E-2</v>
      </c>
      <c r="BU43">
        <f t="shared" si="65"/>
        <v>7.6527659988738393E-3</v>
      </c>
      <c r="BV43">
        <f t="shared" si="66"/>
        <v>0.90200695724008229</v>
      </c>
      <c r="BW43">
        <f t="shared" si="67"/>
        <v>0.98612881766746985</v>
      </c>
      <c r="BX43">
        <f t="shared" si="68"/>
        <v>1.7571781902556152</v>
      </c>
      <c r="BY43">
        <f t="shared" si="69"/>
        <v>1.206194576378522</v>
      </c>
      <c r="BZ43">
        <f t="shared" si="80"/>
        <v>-5.1030891764930564</v>
      </c>
      <c r="CA43">
        <f t="shared" si="80"/>
        <v>-5.1031392365130985</v>
      </c>
      <c r="CB43">
        <f t="shared" si="80"/>
        <v>-5.1033876987635214</v>
      </c>
      <c r="CC43">
        <f t="shared" si="80"/>
        <v>-5.1046186789162613</v>
      </c>
      <c r="CD43">
        <f t="shared" si="80"/>
        <v>-5.1106642252751895</v>
      </c>
      <c r="CE43">
        <f t="shared" si="80"/>
        <v>-5.1391791260785782</v>
      </c>
      <c r="CF43">
        <f t="shared" si="80"/>
        <v>-5.2549724983142863</v>
      </c>
      <c r="CG43">
        <f t="shared" si="70"/>
        <v>-5.592049817591322</v>
      </c>
      <c r="CI43" s="23">
        <f t="shared" si="18"/>
        <v>-19000</v>
      </c>
      <c r="CJ43" s="86">
        <f t="shared" si="19"/>
        <v>1.4857675988235772E-2</v>
      </c>
      <c r="CK43" s="86">
        <f t="shared" si="20"/>
        <v>1.95388862537311E-2</v>
      </c>
      <c r="CL43">
        <f t="shared" si="71"/>
        <v>-4.6812102654953279E-3</v>
      </c>
      <c r="CM43">
        <f t="shared" si="72"/>
        <v>0.92536750009056568</v>
      </c>
      <c r="CN43">
        <f t="shared" si="73"/>
        <v>-0.90233837522990479</v>
      </c>
      <c r="CO43">
        <f t="shared" si="74"/>
        <v>-3.0469106156482066</v>
      </c>
      <c r="CP43">
        <f t="shared" si="75"/>
        <v>-21.107548014854714</v>
      </c>
      <c r="CQ43">
        <f t="shared" si="81"/>
        <v>-9.3227228980761048</v>
      </c>
      <c r="CR43">
        <f t="shared" si="81"/>
        <v>-9.3227228966645246</v>
      </c>
      <c r="CS43">
        <f t="shared" si="81"/>
        <v>-9.3227229155920384</v>
      </c>
      <c r="CT43">
        <f t="shared" si="81"/>
        <v>-9.3227226617978882</v>
      </c>
      <c r="CU43">
        <f t="shared" si="81"/>
        <v>-9.3227260648575054</v>
      </c>
      <c r="CV43">
        <f t="shared" si="81"/>
        <v>-9.322680434019345</v>
      </c>
      <c r="CW43">
        <f t="shared" si="81"/>
        <v>-9.3232922696506204</v>
      </c>
      <c r="CX43">
        <f t="shared" si="76"/>
        <v>-9.3150852792518872</v>
      </c>
    </row>
    <row r="44" spans="1:102">
      <c r="A44" s="37" t="s">
        <v>57</v>
      </c>
      <c r="B44" s="38" t="s">
        <v>49</v>
      </c>
      <c r="C44" s="37">
        <v>32433.800999999999</v>
      </c>
      <c r="D44" s="37" t="s">
        <v>53</v>
      </c>
      <c r="E44">
        <f t="shared" si="23"/>
        <v>-31342.919844009652</v>
      </c>
      <c r="F44">
        <f t="shared" si="24"/>
        <v>-31343</v>
      </c>
      <c r="G44">
        <f t="shared" si="25"/>
        <v>2.8976560999581125E-2</v>
      </c>
      <c r="H44" s="116">
        <f t="shared" si="77"/>
        <v>2.8976560999581125E-2</v>
      </c>
      <c r="I44" s="116"/>
      <c r="J44" s="116"/>
      <c r="K44" s="165"/>
      <c r="L44" s="116"/>
      <c r="M44" s="116"/>
      <c r="N44" s="116"/>
      <c r="O44" s="40"/>
      <c r="P44" s="116"/>
      <c r="Q44" s="293">
        <f t="shared" si="27"/>
        <v>17415.300999999999</v>
      </c>
      <c r="R44" s="8">
        <f t="shared" si="28"/>
        <v>8.3964108736244586E-4</v>
      </c>
      <c r="S44" s="116">
        <v>0.1</v>
      </c>
      <c r="T44" s="167">
        <f t="shared" si="29"/>
        <v>8.3964108736244588E-5</v>
      </c>
      <c r="U44" s="116"/>
      <c r="V44" s="116">
        <v>0.1</v>
      </c>
      <c r="W44" s="25"/>
      <c r="X44" s="252"/>
      <c r="Y44" s="41"/>
      <c r="Z44">
        <f t="shared" si="30"/>
        <v>-31343</v>
      </c>
      <c r="AA44" s="246">
        <f t="shared" si="31"/>
        <v>2.0815778242368677E-2</v>
      </c>
      <c r="AB44" s="247">
        <f t="shared" si="32"/>
        <v>8.1607827572124474E-3</v>
      </c>
      <c r="AC44" s="247">
        <f t="shared" si="33"/>
        <v>2.8976560999581125E-2</v>
      </c>
      <c r="AD44" s="248">
        <f t="shared" si="34"/>
        <v>6.6598375210415989E-6</v>
      </c>
      <c r="AH44">
        <f t="shared" si="35"/>
        <v>-7.1350481967785463E-3</v>
      </c>
      <c r="AI44">
        <f t="shared" si="36"/>
        <v>0.58463942504683164</v>
      </c>
      <c r="AJ44">
        <f t="shared" si="37"/>
        <v>-0.3090981106018868</v>
      </c>
      <c r="AK44">
        <f t="shared" si="38"/>
        <v>-0.32730348122742636</v>
      </c>
      <c r="AL44">
        <f t="shared" si="39"/>
        <v>-2.4742127036382722</v>
      </c>
      <c r="AM44">
        <f t="shared" si="40"/>
        <v>-2.8847291194481359</v>
      </c>
      <c r="AN44">
        <f t="shared" si="78"/>
        <v>-8.3084060516673581</v>
      </c>
      <c r="AO44">
        <f t="shared" si="78"/>
        <v>-8.3083596885049698</v>
      </c>
      <c r="AP44">
        <f t="shared" si="78"/>
        <v>-8.3085594014572308</v>
      </c>
      <c r="AQ44">
        <f t="shared" si="78"/>
        <v>-8.3076985397562471</v>
      </c>
      <c r="AR44">
        <f t="shared" si="78"/>
        <v>-8.311398526568917</v>
      </c>
      <c r="AS44">
        <f t="shared" si="78"/>
        <v>-8.2952915555063296</v>
      </c>
      <c r="AT44">
        <f t="shared" si="78"/>
        <v>-8.3619496142903191</v>
      </c>
      <c r="AU44">
        <f t="shared" si="42"/>
        <v>-7.833242033203117</v>
      </c>
      <c r="AV44" s="246">
        <f t="shared" si="43"/>
        <v>2.598756397168079E-2</v>
      </c>
      <c r="AW44" s="247">
        <f t="shared" si="44"/>
        <v>2.988997027900335E-3</v>
      </c>
      <c r="AX44" s="248">
        <f t="shared" si="45"/>
        <v>8.9341032327970358E-7</v>
      </c>
      <c r="AY44" s="247">
        <f t="shared" si="46"/>
        <v>3.0939823467047552E-2</v>
      </c>
      <c r="BA44">
        <f t="shared" si="47"/>
        <v>5.1717857293121141E-3</v>
      </c>
      <c r="BB44">
        <f t="shared" si="48"/>
        <v>1.0659331502746059</v>
      </c>
      <c r="BC44">
        <f t="shared" si="49"/>
        <v>0.98949485661949899</v>
      </c>
      <c r="BD44">
        <f t="shared" si="50"/>
        <v>-3.5680009662983854E-2</v>
      </c>
      <c r="BE44">
        <f t="shared" si="51"/>
        <v>-0.4960265519296167</v>
      </c>
      <c r="BF44">
        <f t="shared" si="52"/>
        <v>-0.25322673401730367</v>
      </c>
      <c r="BG44">
        <f t="shared" si="79"/>
        <v>-13.027812198641618</v>
      </c>
      <c r="BH44">
        <f t="shared" si="79"/>
        <v>-13.027812195767762</v>
      </c>
      <c r="BI44">
        <f t="shared" si="79"/>
        <v>-13.027812152955844</v>
      </c>
      <c r="BJ44">
        <f t="shared" si="79"/>
        <v>-13.02781151518546</v>
      </c>
      <c r="BK44">
        <f t="shared" si="79"/>
        <v>-13.02780201432572</v>
      </c>
      <c r="BL44">
        <f t="shared" si="79"/>
        <v>-13.027660485416272</v>
      </c>
      <c r="BM44">
        <f t="shared" si="79"/>
        <v>-13.025553385700771</v>
      </c>
      <c r="BN44">
        <f t="shared" si="54"/>
        <v>-12.994433367142737</v>
      </c>
      <c r="BQ44">
        <f t="shared" si="62"/>
        <v>2.4151749641408538E-2</v>
      </c>
      <c r="BR44">
        <v>-18000</v>
      </c>
      <c r="BS44">
        <f t="shared" si="63"/>
        <v>2.8029599928822074E-2</v>
      </c>
      <c r="BT44">
        <f t="shared" si="64"/>
        <v>1.8882013255531689E-2</v>
      </c>
      <c r="BU44">
        <f t="shared" si="65"/>
        <v>9.1475866732903845E-3</v>
      </c>
      <c r="BV44">
        <f t="shared" si="66"/>
        <v>0.79457326636060299</v>
      </c>
      <c r="BW44">
        <f t="shared" si="67"/>
        <v>0.9989501717803253</v>
      </c>
      <c r="BX44">
        <f t="shared" si="68"/>
        <v>1.9697577375162931</v>
      </c>
      <c r="BY44">
        <f t="shared" si="69"/>
        <v>1.5067979949753976</v>
      </c>
      <c r="BZ44">
        <f t="shared" si="80"/>
        <v>-4.8899688301349347</v>
      </c>
      <c r="CA44">
        <f t="shared" si="80"/>
        <v>-4.8899698547523958</v>
      </c>
      <c r="CB44">
        <f t="shared" si="80"/>
        <v>-4.889980822774767</v>
      </c>
      <c r="CC44">
        <f t="shared" si="80"/>
        <v>-4.8900981880609695</v>
      </c>
      <c r="CD44">
        <f t="shared" si="80"/>
        <v>-4.8913493086392759</v>
      </c>
      <c r="CE44">
        <f t="shared" si="80"/>
        <v>-4.9041851605792441</v>
      </c>
      <c r="CF44">
        <f t="shared" si="80"/>
        <v>-5.0053573018476403</v>
      </c>
      <c r="CG44">
        <f t="shared" si="70"/>
        <v>-5.4104738461409614</v>
      </c>
      <c r="CI44" s="23">
        <f t="shared" si="18"/>
        <v>-18000</v>
      </c>
      <c r="CJ44" s="86">
        <f t="shared" si="19"/>
        <v>1.5004162968118153E-2</v>
      </c>
      <c r="CK44" s="86">
        <f t="shared" si="20"/>
        <v>1.8882013255531689E-2</v>
      </c>
      <c r="CL44">
        <f t="shared" si="71"/>
        <v>-3.8778502874135369E-3</v>
      </c>
      <c r="CM44">
        <f t="shared" si="72"/>
        <v>0.92965617938652489</v>
      </c>
      <c r="CN44">
        <f t="shared" si="73"/>
        <v>-0.76224400013839022</v>
      </c>
      <c r="CO44">
        <f t="shared" si="74"/>
        <v>-2.7885192662426088</v>
      </c>
      <c r="CP44">
        <f t="shared" si="75"/>
        <v>-5.6055765516099738</v>
      </c>
      <c r="CQ44">
        <f t="shared" si="81"/>
        <v>-9.0447991909398482</v>
      </c>
      <c r="CR44">
        <f t="shared" si="81"/>
        <v>-9.0447991875709519</v>
      </c>
      <c r="CS44">
        <f t="shared" si="81"/>
        <v>-9.0447992359600349</v>
      </c>
      <c r="CT44">
        <f t="shared" si="81"/>
        <v>-9.0447985409240559</v>
      </c>
      <c r="CU44">
        <f t="shared" si="81"/>
        <v>-9.0448085240461253</v>
      </c>
      <c r="CV44">
        <f t="shared" si="81"/>
        <v>-9.0446651280424177</v>
      </c>
      <c r="CW44">
        <f t="shared" si="81"/>
        <v>-9.0467240593871843</v>
      </c>
      <c r="CX44">
        <f t="shared" si="76"/>
        <v>-9.016993398194538</v>
      </c>
    </row>
    <row r="45" spans="1:102">
      <c r="A45" s="37" t="s">
        <v>57</v>
      </c>
      <c r="B45" s="38" t="s">
        <v>49</v>
      </c>
      <c r="C45" s="37">
        <v>32436.687000000002</v>
      </c>
      <c r="D45" s="37" t="s">
        <v>53</v>
      </c>
      <c r="E45">
        <f t="shared" si="23"/>
        <v>-31334.936488492625</v>
      </c>
      <c r="F45">
        <f t="shared" si="24"/>
        <v>-31335</v>
      </c>
      <c r="G45">
        <f t="shared" si="25"/>
        <v>2.2959545003686799E-2</v>
      </c>
      <c r="H45" s="116">
        <f t="shared" si="77"/>
        <v>2.2959545003686799E-2</v>
      </c>
      <c r="I45" s="116"/>
      <c r="J45" s="116"/>
      <c r="K45" s="165"/>
      <c r="L45" s="116"/>
      <c r="M45" s="116"/>
      <c r="N45" s="116"/>
      <c r="O45" s="40"/>
      <c r="P45" s="116"/>
      <c r="Q45" s="293">
        <f t="shared" si="27"/>
        <v>17418.187000000002</v>
      </c>
      <c r="R45" s="8">
        <f t="shared" si="28"/>
        <v>5.2714070677631949E-4</v>
      </c>
      <c r="S45" s="116">
        <v>0.1</v>
      </c>
      <c r="T45" s="167">
        <f t="shared" si="29"/>
        <v>5.271407067763195E-5</v>
      </c>
      <c r="U45" s="116"/>
      <c r="V45" s="116">
        <v>0.1</v>
      </c>
      <c r="W45" s="25"/>
      <c r="X45" s="252"/>
      <c r="Y45" s="41"/>
      <c r="Z45">
        <f t="shared" si="30"/>
        <v>-31335</v>
      </c>
      <c r="AA45" s="246">
        <f t="shared" si="31"/>
        <v>2.0800292355229764E-2</v>
      </c>
      <c r="AB45" s="247">
        <f t="shared" si="32"/>
        <v>2.159252648457035E-3</v>
      </c>
      <c r="AC45" s="247">
        <f t="shared" si="33"/>
        <v>2.2959545003686799E-2</v>
      </c>
      <c r="AD45" s="248">
        <f t="shared" si="34"/>
        <v>4.6623719998687197E-7</v>
      </c>
      <c r="AH45">
        <f t="shared" si="35"/>
        <v>-7.1448997199144819E-3</v>
      </c>
      <c r="AI45">
        <f t="shared" si="36"/>
        <v>0.58490552707954868</v>
      </c>
      <c r="AJ45">
        <f t="shared" si="37"/>
        <v>-0.30987081010866041</v>
      </c>
      <c r="AK45">
        <f t="shared" si="38"/>
        <v>-0.32764089274678693</v>
      </c>
      <c r="AL45">
        <f t="shared" si="39"/>
        <v>-2.4734001093824887</v>
      </c>
      <c r="AM45">
        <f t="shared" si="40"/>
        <v>-2.8809461885158489</v>
      </c>
      <c r="AN45">
        <f t="shared" si="78"/>
        <v>-8.3072266600575961</v>
      </c>
      <c r="AO45">
        <f t="shared" si="78"/>
        <v>-8.3071811258301658</v>
      </c>
      <c r="AP45">
        <f t="shared" si="78"/>
        <v>-8.3073777431145128</v>
      </c>
      <c r="AQ45">
        <f t="shared" si="78"/>
        <v>-8.3065281781155509</v>
      </c>
      <c r="AR45">
        <f t="shared" si="78"/>
        <v>-8.3101885060989478</v>
      </c>
      <c r="AS45">
        <f t="shared" si="78"/>
        <v>-8.2942163301031204</v>
      </c>
      <c r="AT45">
        <f t="shared" si="78"/>
        <v>-8.3604805183237492</v>
      </c>
      <c r="AU45">
        <f t="shared" si="42"/>
        <v>-7.8317894254315146</v>
      </c>
      <c r="AV45" s="246">
        <f t="shared" si="43"/>
        <v>2.5973540176150042E-2</v>
      </c>
      <c r="AW45" s="247">
        <f t="shared" si="44"/>
        <v>-3.0139951724632436E-3</v>
      </c>
      <c r="AX45" s="248">
        <f t="shared" si="45"/>
        <v>9.084166899631738E-7</v>
      </c>
      <c r="AY45" s="247">
        <f t="shared" si="46"/>
        <v>2.4931196902681002E-2</v>
      </c>
      <c r="BA45">
        <f t="shared" si="47"/>
        <v>5.1732478209202794E-3</v>
      </c>
      <c r="BB45">
        <f t="shared" si="48"/>
        <v>1.0660304110582164</v>
      </c>
      <c r="BC45">
        <f t="shared" si="49"/>
        <v>0.98988623999670589</v>
      </c>
      <c r="BD45">
        <f t="shared" si="50"/>
        <v>-3.5499693099621879E-2</v>
      </c>
      <c r="BE45">
        <f t="shared" si="51"/>
        <v>-0.493293730091239</v>
      </c>
      <c r="BF45">
        <f t="shared" si="52"/>
        <v>-0.2517732056998489</v>
      </c>
      <c r="BG45">
        <f t="shared" si="79"/>
        <v>-13.025255746550137</v>
      </c>
      <c r="BH45">
        <f t="shared" si="79"/>
        <v>-13.025255743669796</v>
      </c>
      <c r="BI45">
        <f t="shared" si="79"/>
        <v>-13.025255700815579</v>
      </c>
      <c r="BJ45">
        <f t="shared" si="79"/>
        <v>-13.025255063223506</v>
      </c>
      <c r="BK45">
        <f t="shared" si="79"/>
        <v>-13.025245577047528</v>
      </c>
      <c r="BL45">
        <f t="shared" si="79"/>
        <v>-13.025104445764889</v>
      </c>
      <c r="BM45">
        <f t="shared" si="79"/>
        <v>-13.023005913809227</v>
      </c>
      <c r="BN45">
        <f t="shared" si="54"/>
        <v>-12.992048632094278</v>
      </c>
      <c r="BQ45">
        <f t="shared" si="62"/>
        <v>2.559310427830163E-2</v>
      </c>
      <c r="BR45">
        <v>-17000</v>
      </c>
      <c r="BS45">
        <f t="shared" si="63"/>
        <v>2.8361114122034761E-2</v>
      </c>
      <c r="BT45">
        <f t="shared" si="64"/>
        <v>1.8228833886288851E-2</v>
      </c>
      <c r="BU45">
        <f t="shared" si="65"/>
        <v>1.0132280235745909E-2</v>
      </c>
      <c r="BV45">
        <f t="shared" si="66"/>
        <v>0.71570322162259814</v>
      </c>
      <c r="BW45">
        <f t="shared" si="67"/>
        <v>0.97709182018358742</v>
      </c>
      <c r="BX45">
        <f t="shared" si="68"/>
        <v>2.1383900241530434</v>
      </c>
      <c r="BY45">
        <f t="shared" si="69"/>
        <v>1.8235412607458072</v>
      </c>
      <c r="BZ45">
        <f t="shared" si="80"/>
        <v>-4.700116390547465</v>
      </c>
      <c r="CA45">
        <f t="shared" si="80"/>
        <v>-4.7001163905488621</v>
      </c>
      <c r="CB45">
        <f t="shared" si="80"/>
        <v>-4.7001163903335375</v>
      </c>
      <c r="CC45">
        <f t="shared" si="80"/>
        <v>-4.7001164235124193</v>
      </c>
      <c r="CD45">
        <f t="shared" si="80"/>
        <v>-4.7001113121316793</v>
      </c>
      <c r="CE45">
        <f t="shared" si="80"/>
        <v>-4.7009255837508448</v>
      </c>
      <c r="CF45">
        <f t="shared" si="80"/>
        <v>-4.7690620735217539</v>
      </c>
      <c r="CG45">
        <f t="shared" si="70"/>
        <v>-5.2288978746906025</v>
      </c>
      <c r="CI45" s="23">
        <f t="shared" si="18"/>
        <v>-17000</v>
      </c>
      <c r="CJ45" s="86">
        <f t="shared" si="19"/>
        <v>1.5460824042555723E-2</v>
      </c>
      <c r="CK45" s="86">
        <f t="shared" si="20"/>
        <v>1.8228833886288851E-2</v>
      </c>
      <c r="CL45">
        <f t="shared" si="71"/>
        <v>-2.7680098437331286E-3</v>
      </c>
      <c r="CM45">
        <f t="shared" si="72"/>
        <v>0.93877766956389275</v>
      </c>
      <c r="CN45">
        <f t="shared" si="73"/>
        <v>-0.56844975887477878</v>
      </c>
      <c r="CO45">
        <f t="shared" si="74"/>
        <v>-2.5263667629260977</v>
      </c>
      <c r="CP45">
        <f t="shared" si="75"/>
        <v>-3.1476481010824071</v>
      </c>
      <c r="CQ45">
        <f t="shared" si="81"/>
        <v>-8.7648609212406736</v>
      </c>
      <c r="CR45">
        <f t="shared" si="81"/>
        <v>-8.7648609191753408</v>
      </c>
      <c r="CS45">
        <f t="shared" si="81"/>
        <v>-8.7648609540461209</v>
      </c>
      <c r="CT45">
        <f t="shared" si="81"/>
        <v>-8.764860365292753</v>
      </c>
      <c r="CU45">
        <f t="shared" si="81"/>
        <v>-8.7648703056861983</v>
      </c>
      <c r="CV45">
        <f t="shared" si="81"/>
        <v>-8.7647024637994306</v>
      </c>
      <c r="CW45">
        <f t="shared" si="81"/>
        <v>-8.7675335237808358</v>
      </c>
      <c r="CX45">
        <f t="shared" si="76"/>
        <v>-8.7189015171371906</v>
      </c>
    </row>
    <row r="46" spans="1:102">
      <c r="A46" s="37" t="s">
        <v>57</v>
      </c>
      <c r="B46" s="38" t="s">
        <v>45</v>
      </c>
      <c r="C46" s="37">
        <v>32436.866000000002</v>
      </c>
      <c r="D46" s="37" t="s">
        <v>53</v>
      </c>
      <c r="E46">
        <f t="shared" si="23"/>
        <v>-31334.44133234656</v>
      </c>
      <c r="F46">
        <f t="shared" si="24"/>
        <v>-31334.5</v>
      </c>
      <c r="G46">
        <f t="shared" si="25"/>
        <v>2.1208481506619137E-2</v>
      </c>
      <c r="H46" s="116">
        <f t="shared" si="77"/>
        <v>2.1208481506619137E-2</v>
      </c>
      <c r="I46" s="116"/>
      <c r="J46" s="116"/>
      <c r="K46" s="165"/>
      <c r="L46" s="116"/>
      <c r="M46" s="116"/>
      <c r="N46" s="116"/>
      <c r="O46" s="40"/>
      <c r="P46" s="116"/>
      <c r="Q46" s="293">
        <f t="shared" si="27"/>
        <v>17418.366000000002</v>
      </c>
      <c r="R46" s="8">
        <f t="shared" si="28"/>
        <v>4.4979968781660594E-4</v>
      </c>
      <c r="S46" s="116">
        <v>0.1</v>
      </c>
      <c r="T46" s="167">
        <f t="shared" si="29"/>
        <v>4.4979968781660597E-5</v>
      </c>
      <c r="V46" s="116">
        <v>0.1</v>
      </c>
      <c r="W46" s="25"/>
      <c r="X46" s="252"/>
      <c r="Y46" s="41"/>
      <c r="Z46">
        <f t="shared" si="30"/>
        <v>-31334.5</v>
      </c>
      <c r="AA46" s="246">
        <f t="shared" si="31"/>
        <v>2.0799324676935883E-2</v>
      </c>
      <c r="AB46" s="247">
        <f t="shared" si="32"/>
        <v>4.0915682968325345E-4</v>
      </c>
      <c r="AC46" s="247">
        <f t="shared" si="33"/>
        <v>2.1208481506619137E-2</v>
      </c>
      <c r="AD46" s="248">
        <f t="shared" si="34"/>
        <v>1.6740931127645088E-8</v>
      </c>
      <c r="AH46">
        <f t="shared" si="35"/>
        <v>-7.145515258307136E-3</v>
      </c>
      <c r="AI46">
        <f t="shared" si="36"/>
        <v>0.58492217558740023</v>
      </c>
      <c r="AJ46">
        <f t="shared" si="37"/>
        <v>-0.30991912033483027</v>
      </c>
      <c r="AK46">
        <f t="shared" si="38"/>
        <v>-0.32766198395590823</v>
      </c>
      <c r="AL46">
        <f t="shared" si="39"/>
        <v>-2.47334929773969</v>
      </c>
      <c r="AM46">
        <f t="shared" si="40"/>
        <v>-2.880709935455771</v>
      </c>
      <c r="AN46">
        <f t="shared" si="78"/>
        <v>-8.3071529303494049</v>
      </c>
      <c r="AO46">
        <f t="shared" si="78"/>
        <v>-8.3071074475624176</v>
      </c>
      <c r="AP46">
        <f t="shared" si="78"/>
        <v>-8.3073038724749697</v>
      </c>
      <c r="AQ46">
        <f t="shared" si="78"/>
        <v>-8.306455010474961</v>
      </c>
      <c r="AR46">
        <f t="shared" si="78"/>
        <v>-8.3101128667825108</v>
      </c>
      <c r="AS46">
        <f t="shared" si="78"/>
        <v>-8.2941491048871132</v>
      </c>
      <c r="AT46">
        <f t="shared" si="78"/>
        <v>-8.3603886627848993</v>
      </c>
      <c r="AU46">
        <f t="shared" si="42"/>
        <v>-7.8316986374457898</v>
      </c>
      <c r="AV46" s="246">
        <f t="shared" si="43"/>
        <v>2.5972662760467329E-2</v>
      </c>
      <c r="AW46" s="247">
        <f t="shared" si="44"/>
        <v>-4.7641812538481917E-3</v>
      </c>
      <c r="AX46" s="248">
        <f t="shared" si="45"/>
        <v>2.2697423019518529E-6</v>
      </c>
      <c r="AY46" s="247">
        <f t="shared" si="46"/>
        <v>2.3180658681394829E-2</v>
      </c>
      <c r="BA46">
        <f t="shared" si="47"/>
        <v>5.1733380835314461E-3</v>
      </c>
      <c r="BB46">
        <f t="shared" si="48"/>
        <v>1.0660364740781554</v>
      </c>
      <c r="BC46">
        <f t="shared" si="49"/>
        <v>0.98991045836855596</v>
      </c>
      <c r="BD46">
        <f t="shared" si="50"/>
        <v>-3.548841340507481E-2</v>
      </c>
      <c r="BE46">
        <f t="shared" si="51"/>
        <v>-0.49312291218320714</v>
      </c>
      <c r="BF46">
        <f t="shared" si="52"/>
        <v>-0.2516823846466037</v>
      </c>
      <c r="BG46">
        <f t="shared" si="79"/>
        <v>-13.025095960556811</v>
      </c>
      <c r="BH46">
        <f t="shared" si="79"/>
        <v>-13.025095957676072</v>
      </c>
      <c r="BI46">
        <f t="shared" si="79"/>
        <v>-13.025095914819314</v>
      </c>
      <c r="BJ46">
        <f t="shared" si="79"/>
        <v>-13.025095277239753</v>
      </c>
      <c r="BK46">
        <f t="shared" si="79"/>
        <v>-13.025085791998603</v>
      </c>
      <c r="BL46">
        <f t="shared" si="79"/>
        <v>-13.024944685758417</v>
      </c>
      <c r="BM46">
        <f t="shared" si="79"/>
        <v>-13.022846690960893</v>
      </c>
      <c r="BN46">
        <f t="shared" si="54"/>
        <v>-12.991899586153748</v>
      </c>
      <c r="BQ46">
        <f t="shared" si="62"/>
        <v>2.6866028391480397E-2</v>
      </c>
      <c r="BR46">
        <v>-16000</v>
      </c>
      <c r="BS46">
        <f t="shared" si="63"/>
        <v>2.8291550803411336E-2</v>
      </c>
      <c r="BT46">
        <f t="shared" si="64"/>
        <v>1.757934814600259E-2</v>
      </c>
      <c r="BU46">
        <f t="shared" si="65"/>
        <v>1.0712202657408746E-2</v>
      </c>
      <c r="BV46">
        <f t="shared" si="66"/>
        <v>0.65652658440115763</v>
      </c>
      <c r="BW46">
        <f t="shared" si="67"/>
        <v>0.93806251833671339</v>
      </c>
      <c r="BX46">
        <f t="shared" si="68"/>
        <v>2.2777328847970288</v>
      </c>
      <c r="BY46">
        <f t="shared" si="69"/>
        <v>2.1693908122802497</v>
      </c>
      <c r="BZ46">
        <f t="shared" si="80"/>
        <v>-4.5275122956598164</v>
      </c>
      <c r="CA46">
        <f t="shared" si="80"/>
        <v>-4.5275121113496306</v>
      </c>
      <c r="CB46">
        <f t="shared" si="80"/>
        <v>-4.5275140073430684</v>
      </c>
      <c r="CC46">
        <f t="shared" si="80"/>
        <v>-4.5274945042326236</v>
      </c>
      <c r="CD46">
        <f t="shared" si="80"/>
        <v>-4.5276952199525882</v>
      </c>
      <c r="CE46">
        <f t="shared" si="80"/>
        <v>-4.5256397559370942</v>
      </c>
      <c r="CF46">
        <f t="shared" si="80"/>
        <v>-4.5478859468663035</v>
      </c>
      <c r="CG46">
        <f t="shared" si="70"/>
        <v>-5.0473219032402419</v>
      </c>
      <c r="CI46" s="23">
        <f t="shared" si="18"/>
        <v>-16000</v>
      </c>
      <c r="CJ46" s="86">
        <f t="shared" si="19"/>
        <v>1.6153825734071651E-2</v>
      </c>
      <c r="CK46" s="86">
        <f t="shared" si="20"/>
        <v>1.757934814600259E-2</v>
      </c>
      <c r="CL46">
        <f t="shared" si="71"/>
        <v>-1.4255224119309403E-3</v>
      </c>
      <c r="CM46">
        <f t="shared" si="72"/>
        <v>0.95245602894798109</v>
      </c>
      <c r="CN46">
        <f t="shared" si="73"/>
        <v>-0.3297205064030807</v>
      </c>
      <c r="CO46">
        <f t="shared" si="74"/>
        <v>-2.2577539400770865</v>
      </c>
      <c r="CP46">
        <f t="shared" si="75"/>
        <v>-2.1135956065756285</v>
      </c>
      <c r="CQ46">
        <f t="shared" si="81"/>
        <v>-8.4814956809045086</v>
      </c>
      <c r="CR46">
        <f t="shared" si="81"/>
        <v>-8.4814956804625456</v>
      </c>
      <c r="CS46">
        <f t="shared" si="81"/>
        <v>-8.4814956905034169</v>
      </c>
      <c r="CT46">
        <f t="shared" si="81"/>
        <v>-8.4814954623870094</v>
      </c>
      <c r="CU46">
        <f t="shared" si="81"/>
        <v>-8.4815006448969932</v>
      </c>
      <c r="CV46">
        <f t="shared" si="81"/>
        <v>-8.4813828958302704</v>
      </c>
      <c r="CW46">
        <f t="shared" si="81"/>
        <v>-8.4840535126504779</v>
      </c>
      <c r="CX46">
        <f t="shared" si="76"/>
        <v>-8.4208096360798415</v>
      </c>
    </row>
    <row r="47" spans="1:102">
      <c r="A47" s="37" t="s">
        <v>57</v>
      </c>
      <c r="B47" s="38" t="s">
        <v>45</v>
      </c>
      <c r="C47" s="37">
        <v>32451.697</v>
      </c>
      <c r="D47" s="37" t="s">
        <v>53</v>
      </c>
      <c r="E47">
        <f t="shared" si="23"/>
        <v>-31293.415294344857</v>
      </c>
      <c r="F47">
        <f t="shared" si="24"/>
        <v>-31293.5</v>
      </c>
      <c r="G47">
        <f t="shared" si="25"/>
        <v>3.0621274505392648E-2</v>
      </c>
      <c r="H47" s="116">
        <f t="shared" si="77"/>
        <v>3.0621274505392648E-2</v>
      </c>
      <c r="I47" s="116"/>
      <c r="J47" s="116"/>
      <c r="K47" s="165"/>
      <c r="L47" s="116"/>
      <c r="M47" s="116"/>
      <c r="N47" s="116"/>
      <c r="O47" s="40"/>
      <c r="P47" s="116"/>
      <c r="Q47" s="293">
        <f t="shared" si="27"/>
        <v>17433.197</v>
      </c>
      <c r="R47" s="8">
        <f t="shared" si="28"/>
        <v>9.3766245233460979E-4</v>
      </c>
      <c r="S47" s="116">
        <v>0.1</v>
      </c>
      <c r="T47" s="167">
        <f t="shared" si="29"/>
        <v>9.3766245233460989E-5</v>
      </c>
      <c r="V47" s="116">
        <v>0.1</v>
      </c>
      <c r="W47" s="25"/>
      <c r="X47" s="252"/>
      <c r="Y47" s="41"/>
      <c r="Z47">
        <f t="shared" si="30"/>
        <v>-31293.5</v>
      </c>
      <c r="AA47" s="246">
        <f t="shared" si="31"/>
        <v>2.0720051487292349E-2</v>
      </c>
      <c r="AB47" s="247">
        <f t="shared" si="32"/>
        <v>9.9012230181002997E-3</v>
      </c>
      <c r="AC47" s="247">
        <f t="shared" si="33"/>
        <v>3.0621274505392648E-2</v>
      </c>
      <c r="AD47" s="248">
        <f t="shared" si="34"/>
        <v>9.8034217254159219E-6</v>
      </c>
      <c r="AH47">
        <f t="shared" si="35"/>
        <v>-7.1959161184050619E-3</v>
      </c>
      <c r="AI47">
        <f t="shared" si="36"/>
        <v>0.58629424346308912</v>
      </c>
      <c r="AJ47">
        <f t="shared" si="37"/>
        <v>-0.31388718487365513</v>
      </c>
      <c r="AK47">
        <f t="shared" si="38"/>
        <v>-0.32939265786784167</v>
      </c>
      <c r="AL47">
        <f t="shared" si="39"/>
        <v>-2.4691728844126941</v>
      </c>
      <c r="AM47">
        <f t="shared" si="40"/>
        <v>-2.8614088452311663</v>
      </c>
      <c r="AN47">
        <f t="shared" si="78"/>
        <v>-8.3010999655751796</v>
      </c>
      <c r="AO47">
        <f t="shared" si="78"/>
        <v>-8.3010585561587735</v>
      </c>
      <c r="AP47">
        <f t="shared" si="78"/>
        <v>-8.3012396447854346</v>
      </c>
      <c r="AQ47">
        <f t="shared" si="78"/>
        <v>-8.3004472161262512</v>
      </c>
      <c r="AR47">
        <f t="shared" si="78"/>
        <v>-8.303905204505206</v>
      </c>
      <c r="AS47">
        <f t="shared" si="78"/>
        <v>-8.2886270924652905</v>
      </c>
      <c r="AT47">
        <f t="shared" si="78"/>
        <v>-8.3528416802051737</v>
      </c>
      <c r="AU47">
        <f t="shared" si="42"/>
        <v>-7.8242540226163246</v>
      </c>
      <c r="AV47" s="246">
        <f t="shared" si="43"/>
        <v>2.5900342942787744E-2</v>
      </c>
      <c r="AW47" s="247">
        <f t="shared" si="44"/>
        <v>4.7209315626049048E-3</v>
      </c>
      <c r="AX47" s="248">
        <f t="shared" si="45"/>
        <v>2.2287194818799188E-6</v>
      </c>
      <c r="AY47" s="247">
        <f t="shared" si="46"/>
        <v>3.2636899168302314E-2</v>
      </c>
      <c r="BA47">
        <f t="shared" si="47"/>
        <v>5.1802914554953967E-3</v>
      </c>
      <c r="BB47">
        <f t="shared" si="48"/>
        <v>1.0665272950733458</v>
      </c>
      <c r="BC47">
        <f t="shared" si="49"/>
        <v>0.99179884619082515</v>
      </c>
      <c r="BD47">
        <f t="shared" si="50"/>
        <v>-3.4559548679176273E-2</v>
      </c>
      <c r="BE47">
        <f t="shared" si="51"/>
        <v>-0.47910928642723022</v>
      </c>
      <c r="BF47">
        <f t="shared" si="52"/>
        <v>-0.24424472658143662</v>
      </c>
      <c r="BG47">
        <f t="shared" si="79"/>
        <v>-13.011990442674765</v>
      </c>
      <c r="BH47">
        <f t="shared" si="79"/>
        <v>-13.011990439764331</v>
      </c>
      <c r="BI47">
        <f t="shared" si="79"/>
        <v>-13.011990396740581</v>
      </c>
      <c r="BJ47">
        <f t="shared" si="79"/>
        <v>-13.01198976073834</v>
      </c>
      <c r="BK47">
        <f t="shared" si="79"/>
        <v>-13.01198035900377</v>
      </c>
      <c r="BL47">
        <f t="shared" si="79"/>
        <v>-13.011841382322316</v>
      </c>
      <c r="BM47">
        <f t="shared" si="79"/>
        <v>-13.009788098703313</v>
      </c>
      <c r="BN47">
        <f t="shared" si="54"/>
        <v>-12.979677819030398</v>
      </c>
      <c r="BQ47">
        <f t="shared" si="62"/>
        <v>2.7954134168031049E-2</v>
      </c>
      <c r="BR47">
        <v>-15000</v>
      </c>
      <c r="BS47">
        <f t="shared" si="63"/>
        <v>2.7898898515312409E-2</v>
      </c>
      <c r="BT47">
        <f t="shared" si="64"/>
        <v>1.6933556034672902E-2</v>
      </c>
      <c r="BU47">
        <f t="shared" si="65"/>
        <v>1.0965342480639505E-2</v>
      </c>
      <c r="BV47">
        <f t="shared" si="66"/>
        <v>0.61121443550596721</v>
      </c>
      <c r="BW47">
        <f t="shared" si="67"/>
        <v>0.89028964587858039</v>
      </c>
      <c r="BX47">
        <f t="shared" si="68"/>
        <v>2.3967472391409239</v>
      </c>
      <c r="BY47">
        <f t="shared" si="69"/>
        <v>2.5598167569076846</v>
      </c>
      <c r="BZ47">
        <f t="shared" si="80"/>
        <v>-4.3679788028494899</v>
      </c>
      <c r="CA47">
        <f t="shared" si="80"/>
        <v>-4.3679842710665122</v>
      </c>
      <c r="CB47">
        <f t="shared" si="80"/>
        <v>-4.3679536465675914</v>
      </c>
      <c r="CC47">
        <f t="shared" si="80"/>
        <v>-4.3681251913666514</v>
      </c>
      <c r="CD47">
        <f t="shared" si="80"/>
        <v>-4.3671653286496506</v>
      </c>
      <c r="CE47">
        <f t="shared" si="80"/>
        <v>-4.3725696142481096</v>
      </c>
      <c r="CF47">
        <f t="shared" si="80"/>
        <v>-4.3431309491944985</v>
      </c>
      <c r="CG47">
        <f t="shared" si="70"/>
        <v>-4.8657459317898812</v>
      </c>
      <c r="CI47" s="23">
        <f t="shared" si="18"/>
        <v>-15000</v>
      </c>
      <c r="CJ47" s="86">
        <f t="shared" si="19"/>
        <v>1.6988791687391543E-2</v>
      </c>
      <c r="CK47" s="86">
        <f t="shared" si="20"/>
        <v>1.6933556034672902E-2</v>
      </c>
      <c r="CL47">
        <f t="shared" si="71"/>
        <v>5.5235652718639482E-5</v>
      </c>
      <c r="CM47">
        <f t="shared" si="72"/>
        <v>0.97016401468125946</v>
      </c>
      <c r="CN47">
        <f t="shared" si="73"/>
        <v>-5.8332242044422548E-2</v>
      </c>
      <c r="CO47">
        <f t="shared" si="74"/>
        <v>-1.9801118028175704</v>
      </c>
      <c r="CP47">
        <f t="shared" si="75"/>
        <v>-1.5238624384407486</v>
      </c>
      <c r="CQ47">
        <f t="shared" si="81"/>
        <v>-8.1934087639029567</v>
      </c>
      <c r="CR47">
        <f t="shared" si="81"/>
        <v>-8.1934087638871684</v>
      </c>
      <c r="CS47">
        <f t="shared" si="81"/>
        <v>-8.1934087645197202</v>
      </c>
      <c r="CT47">
        <f t="shared" si="81"/>
        <v>-8.1934087391775741</v>
      </c>
      <c r="CU47">
        <f t="shared" si="81"/>
        <v>-8.1934097544677407</v>
      </c>
      <c r="CV47">
        <f t="shared" si="81"/>
        <v>-8.1933690763020373</v>
      </c>
      <c r="CW47">
        <f t="shared" si="81"/>
        <v>-8.1949952192464579</v>
      </c>
      <c r="CX47">
        <f t="shared" si="76"/>
        <v>-8.122717755022494</v>
      </c>
    </row>
    <row r="48" spans="1:102">
      <c r="A48" s="37" t="s">
        <v>57</v>
      </c>
      <c r="B48" s="38" t="s">
        <v>45</v>
      </c>
      <c r="C48" s="37">
        <v>32455.683000000001</v>
      </c>
      <c r="D48" s="37" t="s">
        <v>53</v>
      </c>
      <c r="E48">
        <f t="shared" si="23"/>
        <v>-31282.389079829663</v>
      </c>
      <c r="F48">
        <f t="shared" si="24"/>
        <v>-31282.5</v>
      </c>
      <c r="G48">
        <f t="shared" si="25"/>
        <v>4.0097877503285417E-2</v>
      </c>
      <c r="H48" s="116">
        <f t="shared" si="77"/>
        <v>4.0097877503285417E-2</v>
      </c>
      <c r="I48" s="116"/>
      <c r="J48" s="116"/>
      <c r="K48" s="165"/>
      <c r="L48" s="116"/>
      <c r="M48" s="116"/>
      <c r="N48" s="116"/>
      <c r="O48" s="40"/>
      <c r="P48" s="116"/>
      <c r="Q48" s="293">
        <f t="shared" si="27"/>
        <v>17437.183000000001</v>
      </c>
      <c r="R48" s="8">
        <f t="shared" si="28"/>
        <v>1.6078397802684829E-3</v>
      </c>
      <c r="S48" s="116">
        <v>0.1</v>
      </c>
      <c r="T48" s="167">
        <f t="shared" si="29"/>
        <v>1.6078397802684829E-4</v>
      </c>
      <c r="V48" s="116">
        <v>0.1</v>
      </c>
      <c r="W48" s="25"/>
      <c r="X48" s="252"/>
      <c r="Y48" s="41"/>
      <c r="Z48">
        <f t="shared" si="30"/>
        <v>-31282.5</v>
      </c>
      <c r="AA48" s="246">
        <f t="shared" si="31"/>
        <v>2.0698808944569852E-2</v>
      </c>
      <c r="AB48" s="247">
        <f t="shared" si="32"/>
        <v>1.9399068558715565E-2</v>
      </c>
      <c r="AC48" s="247">
        <f t="shared" si="33"/>
        <v>4.0097877503285417E-2</v>
      </c>
      <c r="AD48" s="248">
        <f t="shared" si="34"/>
        <v>3.7632386094574682E-5</v>
      </c>
      <c r="AH48">
        <f t="shared" si="35"/>
        <v>-7.2094134827493019E-3</v>
      </c>
      <c r="AI48">
        <f t="shared" si="36"/>
        <v>0.58666468697939989</v>
      </c>
      <c r="AJ48">
        <f t="shared" si="37"/>
        <v>-0.31495402123132349</v>
      </c>
      <c r="AK48">
        <f t="shared" si="38"/>
        <v>-0.3298573859400169</v>
      </c>
      <c r="AL48">
        <f t="shared" si="39"/>
        <v>-2.4680490514124509</v>
      </c>
      <c r="AM48">
        <f t="shared" si="40"/>
        <v>-2.8562544342489322</v>
      </c>
      <c r="AN48">
        <f t="shared" si="78"/>
        <v>-8.2994735924047092</v>
      </c>
      <c r="AO48">
        <f t="shared" si="78"/>
        <v>-8.2994332281000336</v>
      </c>
      <c r="AP48">
        <f t="shared" si="78"/>
        <v>-8.2996103475744469</v>
      </c>
      <c r="AQ48">
        <f t="shared" si="78"/>
        <v>-8.2988326542913189</v>
      </c>
      <c r="AR48">
        <f t="shared" si="78"/>
        <v>-8.3022379662829913</v>
      </c>
      <c r="AS48">
        <f t="shared" si="78"/>
        <v>-8.2871423378621607</v>
      </c>
      <c r="AT48">
        <f t="shared" si="78"/>
        <v>-8.350811895500394</v>
      </c>
      <c r="AU48">
        <f t="shared" si="42"/>
        <v>-7.8222566869303716</v>
      </c>
      <c r="AV48" s="246">
        <f t="shared" si="43"/>
        <v>2.5880815097477305E-2</v>
      </c>
      <c r="AW48" s="247">
        <f t="shared" si="44"/>
        <v>1.4217062405808112E-2</v>
      </c>
      <c r="AX48" s="248">
        <f t="shared" si="45"/>
        <v>2.0212486345064236E-5</v>
      </c>
      <c r="AY48" s="247">
        <f t="shared" si="46"/>
        <v>4.2125284833127268E-2</v>
      </c>
      <c r="BA48">
        <f t="shared" si="47"/>
        <v>5.1820061529074526E-3</v>
      </c>
      <c r="BB48">
        <f t="shared" si="48"/>
        <v>1.0666568347588727</v>
      </c>
      <c r="BC48">
        <f t="shared" si="49"/>
        <v>0.99227263470399718</v>
      </c>
      <c r="BD48">
        <f t="shared" si="50"/>
        <v>-3.4309033425800585E-2</v>
      </c>
      <c r="BE48">
        <f t="shared" si="51"/>
        <v>-0.47534735235524833</v>
      </c>
      <c r="BF48">
        <f t="shared" si="52"/>
        <v>-0.24225246247088977</v>
      </c>
      <c r="BG48">
        <f t="shared" si="79"/>
        <v>-13.008473308490355</v>
      </c>
      <c r="BH48">
        <f t="shared" si="79"/>
        <v>-13.008473305572968</v>
      </c>
      <c r="BI48">
        <f t="shared" si="79"/>
        <v>-13.008473262518523</v>
      </c>
      <c r="BJ48">
        <f t="shared" si="79"/>
        <v>-13.008472627126061</v>
      </c>
      <c r="BK48">
        <f t="shared" si="79"/>
        <v>-13.00846325010075</v>
      </c>
      <c r="BL48">
        <f t="shared" si="79"/>
        <v>-13.008324870226451</v>
      </c>
      <c r="BM48">
        <f t="shared" si="79"/>
        <v>-13.006283803547047</v>
      </c>
      <c r="BN48">
        <f t="shared" si="54"/>
        <v>-12.976398808338766</v>
      </c>
      <c r="BQ48">
        <f t="shared" si="62"/>
        <v>2.8801604046492162E-2</v>
      </c>
      <c r="BR48">
        <v>-14000</v>
      </c>
      <c r="BS48">
        <f t="shared" si="63"/>
        <v>2.7241315153259234E-2</v>
      </c>
      <c r="BT48">
        <f t="shared" si="64"/>
        <v>1.6291457552299791E-2</v>
      </c>
      <c r="BU48">
        <f t="shared" si="65"/>
        <v>1.0949857600959442E-2</v>
      </c>
      <c r="BV48">
        <f t="shared" si="66"/>
        <v>0.57596483575429802</v>
      </c>
      <c r="BW48">
        <f t="shared" si="67"/>
        <v>0.83796715719834947</v>
      </c>
      <c r="BX48">
        <f t="shared" si="68"/>
        <v>2.5011806086803361</v>
      </c>
      <c r="BY48">
        <f t="shared" si="69"/>
        <v>3.0155172323413368</v>
      </c>
      <c r="BZ48">
        <f t="shared" si="80"/>
        <v>-4.2185196175984272</v>
      </c>
      <c r="CA48">
        <f t="shared" si="80"/>
        <v>-4.218601050363846</v>
      </c>
      <c r="CB48">
        <f t="shared" si="80"/>
        <v>-4.2182762524588275</v>
      </c>
      <c r="CC48">
        <f t="shared" si="80"/>
        <v>-4.2195728924786415</v>
      </c>
      <c r="CD48">
        <f t="shared" si="80"/>
        <v>-4.2144150181124127</v>
      </c>
      <c r="CE48">
        <f t="shared" si="80"/>
        <v>-4.2352351365336061</v>
      </c>
      <c r="CF48">
        <f t="shared" si="80"/>
        <v>-4.1555591917929604</v>
      </c>
      <c r="CG48">
        <f t="shared" si="70"/>
        <v>-4.6841699603395224</v>
      </c>
      <c r="CI48" s="23">
        <f t="shared" si="18"/>
        <v>-14000</v>
      </c>
      <c r="CJ48" s="86">
        <f t="shared" si="19"/>
        <v>1.785174644553272E-2</v>
      </c>
      <c r="CK48" s="86">
        <f t="shared" si="20"/>
        <v>1.6291457552299791E-2</v>
      </c>
      <c r="CL48">
        <f t="shared" si="71"/>
        <v>1.5602888932329272E-3</v>
      </c>
      <c r="CM48">
        <f t="shared" si="72"/>
        <v>0.99099798846608378</v>
      </c>
      <c r="CN48">
        <f t="shared" si="73"/>
        <v>0.22854421110462686</v>
      </c>
      <c r="CO48">
        <f t="shared" si="74"/>
        <v>-1.6911643755183259</v>
      </c>
      <c r="CP48">
        <f t="shared" si="75"/>
        <v>-1.1282409789256729</v>
      </c>
      <c r="CQ48">
        <f t="shared" si="81"/>
        <v>-7.8995164496372343</v>
      </c>
      <c r="CR48">
        <f t="shared" si="81"/>
        <v>-7.8995164496372343</v>
      </c>
      <c r="CS48">
        <f t="shared" si="81"/>
        <v>-7.8995164496372405</v>
      </c>
      <c r="CT48">
        <f t="shared" si="81"/>
        <v>-7.8995164496354286</v>
      </c>
      <c r="CU48">
        <f t="shared" si="81"/>
        <v>-7.8995164501662627</v>
      </c>
      <c r="CV48">
        <f t="shared" si="81"/>
        <v>-7.8995162946096213</v>
      </c>
      <c r="CW48">
        <f t="shared" si="81"/>
        <v>-7.8995618565182815</v>
      </c>
      <c r="CX48">
        <f t="shared" si="76"/>
        <v>-7.8246258739651449</v>
      </c>
    </row>
    <row r="49" spans="1:102">
      <c r="A49" s="37" t="s">
        <v>57</v>
      </c>
      <c r="B49" s="38" t="s">
        <v>49</v>
      </c>
      <c r="C49" s="37">
        <v>32473.566999999999</v>
      </c>
      <c r="D49" s="37" t="s">
        <v>53</v>
      </c>
      <c r="E49">
        <f t="shared" si="23"/>
        <v>-31232.917724990311</v>
      </c>
      <c r="F49">
        <f t="shared" si="24"/>
        <v>-31233</v>
      </c>
      <c r="G49">
        <f t="shared" si="25"/>
        <v>2.9742590999376262E-2</v>
      </c>
      <c r="H49" s="116">
        <f t="shared" si="77"/>
        <v>2.9742590999376262E-2</v>
      </c>
      <c r="I49" s="116"/>
      <c r="J49" s="116"/>
      <c r="K49" s="165"/>
      <c r="L49" s="116"/>
      <c r="M49" s="116"/>
      <c r="N49" s="116"/>
      <c r="O49" s="40"/>
      <c r="P49" s="116"/>
      <c r="Q49" s="293">
        <f t="shared" si="27"/>
        <v>17455.066999999999</v>
      </c>
      <c r="R49" s="8">
        <f t="shared" si="28"/>
        <v>8.8462171935617786E-4</v>
      </c>
      <c r="S49" s="116">
        <v>0.1</v>
      </c>
      <c r="T49" s="167">
        <f t="shared" si="29"/>
        <v>8.8462171935617796E-5</v>
      </c>
      <c r="U49" s="116"/>
      <c r="V49" s="116">
        <v>0.1</v>
      </c>
      <c r="W49" s="25"/>
      <c r="X49" s="252"/>
      <c r="Y49" s="41"/>
      <c r="Z49">
        <f t="shared" si="30"/>
        <v>-31233</v>
      </c>
      <c r="AA49" s="246">
        <f t="shared" si="31"/>
        <v>2.0603354805690848E-2</v>
      </c>
      <c r="AB49" s="247">
        <f t="shared" si="32"/>
        <v>9.1392361936854134E-3</v>
      </c>
      <c r="AC49" s="247">
        <f t="shared" si="33"/>
        <v>2.9742590999376262E-2</v>
      </c>
      <c r="AD49" s="248">
        <f t="shared" si="34"/>
        <v>8.352563820396945E-6</v>
      </c>
      <c r="AH49">
        <f t="shared" si="35"/>
        <v>-7.2700198496738096E-3</v>
      </c>
      <c r="AI49">
        <f t="shared" si="36"/>
        <v>0.58834398673161714</v>
      </c>
      <c r="AJ49">
        <f t="shared" si="37"/>
        <v>-0.31976654203675836</v>
      </c>
      <c r="AK49">
        <f t="shared" si="38"/>
        <v>-0.33195075355992171</v>
      </c>
      <c r="AL49">
        <f t="shared" si="39"/>
        <v>-2.4629741783551915</v>
      </c>
      <c r="AM49">
        <f t="shared" si="40"/>
        <v>-2.833183270177297</v>
      </c>
      <c r="AN49">
        <f t="shared" si="78"/>
        <v>-8.292142203783289</v>
      </c>
      <c r="AO49">
        <f t="shared" si="78"/>
        <v>-8.2921063017142806</v>
      </c>
      <c r="AP49">
        <f t="shared" si="78"/>
        <v>-8.2922663027189305</v>
      </c>
      <c r="AQ49">
        <f t="shared" si="78"/>
        <v>-8.2915528215267535</v>
      </c>
      <c r="AR49">
        <f t="shared" si="78"/>
        <v>-8.2947260668832499</v>
      </c>
      <c r="AS49">
        <f t="shared" si="78"/>
        <v>-8.280443674919983</v>
      </c>
      <c r="AT49">
        <f t="shared" si="78"/>
        <v>-8.3416517725823205</v>
      </c>
      <c r="AU49">
        <f t="shared" si="42"/>
        <v>-7.8132686763435775</v>
      </c>
      <c r="AV49" s="246">
        <f t="shared" si="43"/>
        <v>2.5792285610585847E-2</v>
      </c>
      <c r="AW49" s="247">
        <f t="shared" si="44"/>
        <v>3.9503053887904142E-3</v>
      </c>
      <c r="AX49" s="248">
        <f t="shared" si="45"/>
        <v>1.5604912664706585E-6</v>
      </c>
      <c r="AY49" s="247">
        <f t="shared" si="46"/>
        <v>3.1823680044155069E-2</v>
      </c>
      <c r="BA49">
        <f t="shared" si="47"/>
        <v>5.1889308048949983E-3</v>
      </c>
      <c r="BB49">
        <f t="shared" si="48"/>
        <v>1.0672284342154157</v>
      </c>
      <c r="BC49">
        <f t="shared" si="49"/>
        <v>0.99423201039977382</v>
      </c>
      <c r="BD49">
        <f t="shared" si="50"/>
        <v>-3.3175006068242051E-2</v>
      </c>
      <c r="BE49">
        <f t="shared" si="51"/>
        <v>-0.4584074716979627</v>
      </c>
      <c r="BF49">
        <f t="shared" si="52"/>
        <v>-0.23330360090763</v>
      </c>
      <c r="BG49">
        <f t="shared" si="79"/>
        <v>-12.992640980706465</v>
      </c>
      <c r="BH49">
        <f t="shared" si="79"/>
        <v>-12.992640977763317</v>
      </c>
      <c r="BI49">
        <f t="shared" si="79"/>
        <v>-12.992640934646387</v>
      </c>
      <c r="BJ49">
        <f t="shared" si="79"/>
        <v>-12.992640302986247</v>
      </c>
      <c r="BK49">
        <f t="shared" si="79"/>
        <v>-12.992631049228171</v>
      </c>
      <c r="BL49">
        <f t="shared" si="79"/>
        <v>-12.992495487051999</v>
      </c>
      <c r="BM49">
        <f t="shared" si="79"/>
        <v>-12.990510534054154</v>
      </c>
      <c r="BN49">
        <f t="shared" si="54"/>
        <v>-12.961643260226428</v>
      </c>
      <c r="BQ49">
        <f t="shared" si="62"/>
        <v>2.9322493738472896E-2</v>
      </c>
      <c r="BR49">
        <v>-13000</v>
      </c>
      <c r="BS49">
        <f t="shared" si="63"/>
        <v>2.6362874952366229E-2</v>
      </c>
      <c r="BT49">
        <f t="shared" si="64"/>
        <v>1.5653052698883257E-2</v>
      </c>
      <c r="BU49">
        <f t="shared" si="65"/>
        <v>1.0709822253482972E-2</v>
      </c>
      <c r="BV49">
        <f t="shared" si="66"/>
        <v>0.54825310557473816</v>
      </c>
      <c r="BW49">
        <f t="shared" si="67"/>
        <v>0.78321537077176129</v>
      </c>
      <c r="BX49">
        <f t="shared" si="68"/>
        <v>2.5949074615068999</v>
      </c>
      <c r="BY49">
        <f t="shared" si="69"/>
        <v>3.566841309789079</v>
      </c>
      <c r="BZ49">
        <f t="shared" si="80"/>
        <v>-4.076891089544147</v>
      </c>
      <c r="CA49">
        <f t="shared" si="80"/>
        <v>-4.0772736876791029</v>
      </c>
      <c r="CB49">
        <f t="shared" si="80"/>
        <v>-4.0760551961716818</v>
      </c>
      <c r="CC49">
        <f t="shared" si="80"/>
        <v>-4.0799428623521399</v>
      </c>
      <c r="CD49">
        <f t="shared" si="80"/>
        <v>-4.0676096371906114</v>
      </c>
      <c r="CE49">
        <f t="shared" si="80"/>
        <v>-4.10748113692354</v>
      </c>
      <c r="CF49">
        <f t="shared" si="80"/>
        <v>-3.9853678121989553</v>
      </c>
      <c r="CG49">
        <f t="shared" si="70"/>
        <v>-4.5025939888891617</v>
      </c>
      <c r="CI49" s="23">
        <f t="shared" si="18"/>
        <v>-13000</v>
      </c>
      <c r="CJ49" s="86">
        <f t="shared" si="19"/>
        <v>1.8612671484989924E-2</v>
      </c>
      <c r="CK49" s="86">
        <f t="shared" si="20"/>
        <v>1.5653052698883257E-2</v>
      </c>
      <c r="CL49">
        <f t="shared" si="71"/>
        <v>2.9596187861066678E-3</v>
      </c>
      <c r="CM49">
        <f t="shared" si="72"/>
        <v>1.0135389632738288</v>
      </c>
      <c r="CN49">
        <f t="shared" si="73"/>
        <v>0.5077252763231912</v>
      </c>
      <c r="CO49">
        <f t="shared" si="74"/>
        <v>-1.3892040634181426</v>
      </c>
      <c r="CP49">
        <f t="shared" si="75"/>
        <v>-0.83310250082479831</v>
      </c>
      <c r="CQ49">
        <f t="shared" si="81"/>
        <v>-7.5990799063318937</v>
      </c>
      <c r="CR49">
        <f t="shared" si="81"/>
        <v>-7.5990799063281855</v>
      </c>
      <c r="CS49">
        <f t="shared" si="81"/>
        <v>-7.5990799061320402</v>
      </c>
      <c r="CT49">
        <f t="shared" si="81"/>
        <v>-7.5990798957557626</v>
      </c>
      <c r="CU49">
        <f t="shared" si="81"/>
        <v>-7.5990793468421209</v>
      </c>
      <c r="CV49">
        <f t="shared" si="81"/>
        <v>-7.599050310505552</v>
      </c>
      <c r="CW49">
        <f t="shared" si="81"/>
        <v>-7.5975189359039907</v>
      </c>
      <c r="CX49">
        <f t="shared" si="76"/>
        <v>-7.5265339929077957</v>
      </c>
    </row>
    <row r="50" spans="1:102">
      <c r="A50" s="37" t="s">
        <v>57</v>
      </c>
      <c r="B50" s="38" t="s">
        <v>49</v>
      </c>
      <c r="C50" s="37">
        <v>32477.538</v>
      </c>
      <c r="D50" s="37" t="s">
        <v>53</v>
      </c>
      <c r="E50">
        <f t="shared" si="23"/>
        <v>-31221.933004006907</v>
      </c>
      <c r="F50">
        <f t="shared" si="24"/>
        <v>-31222</v>
      </c>
      <c r="G50">
        <f t="shared" si="25"/>
        <v>2.4219194005127065E-2</v>
      </c>
      <c r="H50" s="116">
        <f t="shared" si="77"/>
        <v>2.4219194005127065E-2</v>
      </c>
      <c r="I50" s="116"/>
      <c r="J50" s="116"/>
      <c r="K50" s="165"/>
      <c r="L50" s="116"/>
      <c r="M50" s="116"/>
      <c r="N50" s="116"/>
      <c r="O50" s="40"/>
      <c r="P50" s="116"/>
      <c r="Q50" s="293">
        <f t="shared" si="27"/>
        <v>17459.038</v>
      </c>
      <c r="R50" s="8">
        <f t="shared" si="28"/>
        <v>5.8656935825798274E-4</v>
      </c>
      <c r="S50" s="116">
        <v>0.1</v>
      </c>
      <c r="T50" s="167">
        <f t="shared" si="29"/>
        <v>5.8656935825798278E-5</v>
      </c>
      <c r="U50" s="116"/>
      <c r="V50" s="116">
        <v>0.1</v>
      </c>
      <c r="W50" s="25"/>
      <c r="X50" s="252"/>
      <c r="Y50" s="41"/>
      <c r="Z50">
        <f t="shared" si="30"/>
        <v>-31222</v>
      </c>
      <c r="AA50" s="246">
        <f t="shared" si="31"/>
        <v>2.0582173577058438E-2</v>
      </c>
      <c r="AB50" s="247">
        <f t="shared" si="32"/>
        <v>3.6370204280686269E-3</v>
      </c>
      <c r="AC50" s="247">
        <f t="shared" si="33"/>
        <v>2.4219194005127065E-2</v>
      </c>
      <c r="AD50" s="248">
        <f t="shared" si="34"/>
        <v>1.3227917594188499E-6</v>
      </c>
      <c r="AH50">
        <f t="shared" si="35"/>
        <v>-7.2834583580380276E-3</v>
      </c>
      <c r="AI50">
        <f t="shared" si="36"/>
        <v>0.58871991715426075</v>
      </c>
      <c r="AJ50">
        <f t="shared" si="37"/>
        <v>-0.32083861360637167</v>
      </c>
      <c r="AK50">
        <f t="shared" si="38"/>
        <v>-0.33241640979864501</v>
      </c>
      <c r="AL50">
        <f t="shared" si="39"/>
        <v>-2.461842483704237</v>
      </c>
      <c r="AM50">
        <f t="shared" si="40"/>
        <v>-2.8280835824426429</v>
      </c>
      <c r="AN50">
        <f t="shared" si="78"/>
        <v>-8.2905101650982225</v>
      </c>
      <c r="AO50">
        <f t="shared" si="78"/>
        <v>-8.2904752025601027</v>
      </c>
      <c r="AP50">
        <f t="shared" si="78"/>
        <v>-8.2906315615370243</v>
      </c>
      <c r="AQ50">
        <f t="shared" si="78"/>
        <v>-8.2899318876996375</v>
      </c>
      <c r="AR50">
        <f t="shared" si="78"/>
        <v>-8.293054671553584</v>
      </c>
      <c r="AS50">
        <f t="shared" si="78"/>
        <v>-8.2789511974557879</v>
      </c>
      <c r="AT50">
        <f t="shared" si="78"/>
        <v>-8.3396103924548672</v>
      </c>
      <c r="AU50">
        <f t="shared" si="42"/>
        <v>-7.8112713406576244</v>
      </c>
      <c r="AV50" s="246">
        <f t="shared" si="43"/>
        <v>2.5772467049665192E-2</v>
      </c>
      <c r="AW50" s="247">
        <f t="shared" si="44"/>
        <v>-1.5532730445381275E-3</v>
      </c>
      <c r="AX50" s="248">
        <f t="shared" si="45"/>
        <v>2.4126571508887441E-7</v>
      </c>
      <c r="AY50" s="247">
        <f t="shared" si="46"/>
        <v>2.631235889055834E-2</v>
      </c>
      <c r="BA50">
        <f t="shared" si="47"/>
        <v>5.1902934726067535E-3</v>
      </c>
      <c r="BB50">
        <f t="shared" si="48"/>
        <v>1.067352922688821</v>
      </c>
      <c r="BC50">
        <f t="shared" si="49"/>
        <v>0.99462895446670685</v>
      </c>
      <c r="BD50">
        <f t="shared" si="50"/>
        <v>-3.2921530947968763E-2</v>
      </c>
      <c r="BE50">
        <f t="shared" si="51"/>
        <v>-0.45464060790070104</v>
      </c>
      <c r="BF50">
        <f t="shared" si="52"/>
        <v>-0.23131852265569799</v>
      </c>
      <c r="BG50">
        <f t="shared" si="79"/>
        <v>-12.989121542809517</v>
      </c>
      <c r="BH50">
        <f t="shared" si="79"/>
        <v>-12.989121539861902</v>
      </c>
      <c r="BI50">
        <f t="shared" si="79"/>
        <v>-12.989121496748155</v>
      </c>
      <c r="BJ50">
        <f t="shared" si="79"/>
        <v>-12.989120866138597</v>
      </c>
      <c r="BK50">
        <f t="shared" si="79"/>
        <v>-12.989111642455573</v>
      </c>
      <c r="BL50">
        <f t="shared" si="79"/>
        <v>-12.988976735571152</v>
      </c>
      <c r="BM50">
        <f t="shared" si="79"/>
        <v>-12.987004501702202</v>
      </c>
      <c r="BN50">
        <f t="shared" si="54"/>
        <v>-12.958364249534798</v>
      </c>
      <c r="BQ50">
        <f t="shared" si="62"/>
        <v>2.9413008495908451E-2</v>
      </c>
      <c r="BR50">
        <v>-12000</v>
      </c>
      <c r="BS50">
        <f t="shared" si="63"/>
        <v>2.5297546845909104E-2</v>
      </c>
      <c r="BT50">
        <f t="shared" si="64"/>
        <v>1.5018341474423295E-2</v>
      </c>
      <c r="BU50">
        <f t="shared" si="65"/>
        <v>1.0279205371485809E-2</v>
      </c>
      <c r="BV50">
        <f t="shared" si="66"/>
        <v>0.52636973735601822</v>
      </c>
      <c r="BW50">
        <f t="shared" si="67"/>
        <v>0.72709258512176633</v>
      </c>
      <c r="BX50">
        <f t="shared" si="68"/>
        <v>2.6806505322596661</v>
      </c>
      <c r="BY50">
        <f t="shared" si="69"/>
        <v>4.2618424360249847</v>
      </c>
      <c r="BZ50">
        <f t="shared" si="80"/>
        <v>-3.9413616627680117</v>
      </c>
      <c r="CA50">
        <f t="shared" si="80"/>
        <v>-3.9424158602199153</v>
      </c>
      <c r="CB50">
        <f t="shared" si="80"/>
        <v>-3.9395563470122821</v>
      </c>
      <c r="CC50">
        <f t="shared" si="80"/>
        <v>-3.9473324829360861</v>
      </c>
      <c r="CD50">
        <f t="shared" si="80"/>
        <v>-3.9263288893133694</v>
      </c>
      <c r="CE50">
        <f t="shared" si="80"/>
        <v>-3.984163084002025</v>
      </c>
      <c r="CF50">
        <f t="shared" si="80"/>
        <v>-3.8321824924465604</v>
      </c>
      <c r="CG50">
        <f t="shared" si="70"/>
        <v>-4.3210180174388011</v>
      </c>
      <c r="CI50" s="23">
        <f t="shared" si="18"/>
        <v>-12000</v>
      </c>
      <c r="CJ50" s="86">
        <f t="shared" si="19"/>
        <v>1.913380312442264E-2</v>
      </c>
      <c r="CK50" s="86">
        <f t="shared" si="20"/>
        <v>1.5018341474423295E-2</v>
      </c>
      <c r="CL50">
        <f t="shared" si="71"/>
        <v>4.115461649999346E-3</v>
      </c>
      <c r="CM50">
        <f t="shared" si="72"/>
        <v>1.0357645728370264</v>
      </c>
      <c r="CN50">
        <f t="shared" si="73"/>
        <v>0.75013067257634958</v>
      </c>
      <c r="CO50">
        <f t="shared" si="74"/>
        <v>-1.0734867698312376</v>
      </c>
      <c r="CP50">
        <f t="shared" si="75"/>
        <v>-0.59501146370674607</v>
      </c>
      <c r="CQ50">
        <f t="shared" si="81"/>
        <v>-7.2918753551139206</v>
      </c>
      <c r="CR50">
        <f t="shared" si="81"/>
        <v>-7.29187535485325</v>
      </c>
      <c r="CS50">
        <f t="shared" si="81"/>
        <v>-7.2918753483292669</v>
      </c>
      <c r="CT50">
        <f t="shared" si="81"/>
        <v>-7.2918751850493351</v>
      </c>
      <c r="CU50">
        <f t="shared" si="81"/>
        <v>-7.2918710985511943</v>
      </c>
      <c r="CV50">
        <f t="shared" si="81"/>
        <v>-7.2917688321108711</v>
      </c>
      <c r="CW50">
        <f t="shared" si="81"/>
        <v>-7.2892149498603782</v>
      </c>
      <c r="CX50">
        <f t="shared" si="76"/>
        <v>-7.2284421118504483</v>
      </c>
    </row>
    <row r="51" spans="1:102">
      <c r="A51" s="37" t="s">
        <v>57</v>
      </c>
      <c r="B51" s="38" t="s">
        <v>45</v>
      </c>
      <c r="C51" s="37">
        <v>32477.743999999999</v>
      </c>
      <c r="D51" s="37" t="s">
        <v>53</v>
      </c>
      <c r="E51">
        <f t="shared" si="23"/>
        <v>-31221.36315950362</v>
      </c>
      <c r="F51">
        <f t="shared" si="24"/>
        <v>-31221.5</v>
      </c>
      <c r="G51">
        <f t="shared" si="25"/>
        <v>4.9468130499008112E-2</v>
      </c>
      <c r="H51" s="116">
        <f t="shared" si="77"/>
        <v>4.9468130499008112E-2</v>
      </c>
      <c r="I51" s="116"/>
      <c r="J51" s="116"/>
      <c r="K51" s="165"/>
      <c r="L51" s="116"/>
      <c r="M51" s="116"/>
      <c r="N51" s="116"/>
      <c r="O51" s="40"/>
      <c r="P51" s="116"/>
      <c r="Q51" s="293">
        <f t="shared" si="27"/>
        <v>17459.243999999999</v>
      </c>
      <c r="R51" s="8">
        <f t="shared" si="28"/>
        <v>2.4470959350668966E-3</v>
      </c>
      <c r="S51" s="116">
        <v>0.1</v>
      </c>
      <c r="T51" s="167">
        <f t="shared" si="29"/>
        <v>2.4470959350668967E-4</v>
      </c>
      <c r="U51" s="116"/>
      <c r="V51" s="116">
        <v>0.1</v>
      </c>
      <c r="W51" s="25"/>
      <c r="X51" s="252"/>
      <c r="Y51" s="41"/>
      <c r="Z51">
        <f t="shared" si="30"/>
        <v>-31221.5</v>
      </c>
      <c r="AA51" s="246">
        <f t="shared" si="31"/>
        <v>2.0581211062226767E-2</v>
      </c>
      <c r="AB51" s="247">
        <f t="shared" si="32"/>
        <v>2.8886919436781344E-2</v>
      </c>
      <c r="AC51" s="247">
        <f t="shared" si="33"/>
        <v>4.9468130499008112E-2</v>
      </c>
      <c r="AD51" s="248">
        <f t="shared" si="34"/>
        <v>8.3445411454709589E-5</v>
      </c>
      <c r="AH51">
        <f t="shared" si="35"/>
        <v>-7.2840689416585145E-3</v>
      </c>
      <c r="AI51">
        <f t="shared" si="36"/>
        <v>0.5887370288216911</v>
      </c>
      <c r="AJ51">
        <f t="shared" si="37"/>
        <v>-0.32088736686311758</v>
      </c>
      <c r="AK51">
        <f t="shared" si="38"/>
        <v>-0.3324375799854889</v>
      </c>
      <c r="AL51">
        <f t="shared" si="39"/>
        <v>-2.4617910087407426</v>
      </c>
      <c r="AM51">
        <f t="shared" si="40"/>
        <v>-2.8278520119767401</v>
      </c>
      <c r="AN51">
        <f t="shared" ref="AN51:AT60" si="82">$AU51+$AB$7*SIN(AO51)</f>
        <v>-8.2904359568479524</v>
      </c>
      <c r="AO51">
        <f t="shared" si="82"/>
        <v>-8.2904010365762826</v>
      </c>
      <c r="AP51">
        <f t="shared" si="82"/>
        <v>-8.2905572313848648</v>
      </c>
      <c r="AQ51">
        <f t="shared" si="82"/>
        <v>-8.2898581811931411</v>
      </c>
      <c r="AR51">
        <f t="shared" si="82"/>
        <v>-8.292978680942257</v>
      </c>
      <c r="AS51">
        <f t="shared" si="82"/>
        <v>-8.278883323639441</v>
      </c>
      <c r="AT51">
        <f t="shared" si="82"/>
        <v>-8.3395175523673846</v>
      </c>
      <c r="AU51">
        <f t="shared" si="42"/>
        <v>-7.8111805526718996</v>
      </c>
      <c r="AV51" s="246">
        <f t="shared" si="43"/>
        <v>2.5771564950540986E-2</v>
      </c>
      <c r="AW51" s="247">
        <f t="shared" si="44"/>
        <v>2.3696565548467125E-2</v>
      </c>
      <c r="AX51" s="248">
        <f t="shared" si="45"/>
        <v>5.6152721879279904E-5</v>
      </c>
      <c r="AY51" s="247">
        <f t="shared" si="46"/>
        <v>5.1561845552352409E-2</v>
      </c>
      <c r="BA51">
        <f t="shared" si="47"/>
        <v>5.190353888314219E-3</v>
      </c>
      <c r="BB51">
        <f t="shared" si="48"/>
        <v>1.067358559247864</v>
      </c>
      <c r="BC51">
        <f t="shared" si="49"/>
        <v>0.99464666424491455</v>
      </c>
      <c r="BD51">
        <f t="shared" si="50"/>
        <v>-3.2909996820667947E-2</v>
      </c>
      <c r="BE51">
        <f t="shared" si="51"/>
        <v>-0.45446936596784115</v>
      </c>
      <c r="BF51">
        <f t="shared" si="52"/>
        <v>-0.23122832204669422</v>
      </c>
      <c r="BG51">
        <f t="shared" ref="BG51:BM60" si="83">$BN51+$BB$7*SIN(BH51)</f>
        <v>-12.988961558619081</v>
      </c>
      <c r="BH51">
        <f t="shared" si="83"/>
        <v>-12.988961555671274</v>
      </c>
      <c r="BI51">
        <f t="shared" si="83"/>
        <v>-12.98896151255782</v>
      </c>
      <c r="BJ51">
        <f t="shared" si="83"/>
        <v>-12.988960881997938</v>
      </c>
      <c r="BK51">
        <f t="shared" si="83"/>
        <v>-12.988951659705119</v>
      </c>
      <c r="BL51">
        <f t="shared" si="83"/>
        <v>-12.988816782856794</v>
      </c>
      <c r="BM51">
        <f t="shared" si="83"/>
        <v>-12.986845129260137</v>
      </c>
      <c r="BN51">
        <f t="shared" si="54"/>
        <v>-12.958215203594268</v>
      </c>
      <c r="BQ51">
        <f t="shared" si="62"/>
        <v>2.8969417651790334E-2</v>
      </c>
      <c r="BR51">
        <v>-11000</v>
      </c>
      <c r="BS51">
        <f t="shared" si="63"/>
        <v>2.4072271453377037E-2</v>
      </c>
      <c r="BT51">
        <f t="shared" si="64"/>
        <v>1.438732387891991E-2</v>
      </c>
      <c r="BU51">
        <f t="shared" si="65"/>
        <v>9.6849475744571287E-3</v>
      </c>
      <c r="BV51">
        <f t="shared" si="66"/>
        <v>0.50914239221959534</v>
      </c>
      <c r="BW51">
        <f t="shared" si="67"/>
        <v>0.67011022469069792</v>
      </c>
      <c r="BX51">
        <f t="shared" si="68"/>
        <v>2.7603707704100184</v>
      </c>
      <c r="BY51">
        <f t="shared" si="69"/>
        <v>5.1825971357892344</v>
      </c>
      <c r="BZ51">
        <f t="shared" si="80"/>
        <v>-3.8106034082104778</v>
      </c>
      <c r="CA51">
        <f t="shared" si="80"/>
        <v>-3.8126739709790285</v>
      </c>
      <c r="CB51">
        <f t="shared" si="80"/>
        <v>-3.8076842416776273</v>
      </c>
      <c r="CC51">
        <f t="shared" si="80"/>
        <v>-3.8197425025927654</v>
      </c>
      <c r="CD51">
        <f t="shared" si="80"/>
        <v>-3.790794951133881</v>
      </c>
      <c r="CE51">
        <f t="shared" si="80"/>
        <v>-3.8614679782113215</v>
      </c>
      <c r="CF51">
        <f t="shared" si="80"/>
        <v>-3.6950697663976015</v>
      </c>
      <c r="CG51">
        <f t="shared" si="70"/>
        <v>-4.1394420459884422</v>
      </c>
      <c r="CI51" s="23">
        <f t="shared" si="18"/>
        <v>-11000</v>
      </c>
      <c r="CJ51" s="86">
        <f t="shared" si="19"/>
        <v>1.9284470077333207E-2</v>
      </c>
      <c r="CK51" s="86">
        <f t="shared" si="20"/>
        <v>1.438732387891991E-2</v>
      </c>
      <c r="CL51">
        <f t="shared" si="71"/>
        <v>4.8971461984132995E-3</v>
      </c>
      <c r="CM51">
        <f t="shared" si="72"/>
        <v>1.055124124623589</v>
      </c>
      <c r="CN51">
        <f t="shared" si="73"/>
        <v>0.92348143518225767</v>
      </c>
      <c r="CO51">
        <f t="shared" si="74"/>
        <v>-0.74468815982032066</v>
      </c>
      <c r="CP51">
        <f t="shared" si="75"/>
        <v>-0.39056233885384561</v>
      </c>
      <c r="CQ51">
        <f t="shared" si="81"/>
        <v>-6.9783694281019342</v>
      </c>
      <c r="CR51">
        <f t="shared" si="81"/>
        <v>-6.978369426419782</v>
      </c>
      <c r="CS51">
        <f t="shared" si="81"/>
        <v>-6.9783693972009502</v>
      </c>
      <c r="CT51">
        <f t="shared" si="81"/>
        <v>-6.9783688896726277</v>
      </c>
      <c r="CU51">
        <f t="shared" si="81"/>
        <v>-6.9783600739883855</v>
      </c>
      <c r="CV51">
        <f t="shared" si="81"/>
        <v>-6.9782069573296663</v>
      </c>
      <c r="CW51">
        <f t="shared" si="81"/>
        <v>-6.9755506338785382</v>
      </c>
      <c r="CX51">
        <f t="shared" si="76"/>
        <v>-6.9303502307931009</v>
      </c>
    </row>
    <row r="52" spans="1:102">
      <c r="A52" s="37" t="s">
        <v>57</v>
      </c>
      <c r="B52" s="38" t="s">
        <v>49</v>
      </c>
      <c r="C52" s="37">
        <v>32479.71</v>
      </c>
      <c r="D52" s="37" t="s">
        <v>53</v>
      </c>
      <c r="E52">
        <f t="shared" si="23"/>
        <v>-31215.924740603252</v>
      </c>
      <c r="F52">
        <f t="shared" si="24"/>
        <v>-31216</v>
      </c>
      <c r="G52">
        <f t="shared" si="25"/>
        <v>2.7206432001548819E-2</v>
      </c>
      <c r="H52" s="116">
        <f t="shared" si="77"/>
        <v>2.7206432001548819E-2</v>
      </c>
      <c r="I52" s="116"/>
      <c r="J52" s="116"/>
      <c r="K52" s="165"/>
      <c r="L52" s="116"/>
      <c r="M52" s="116"/>
      <c r="N52" s="116"/>
      <c r="O52" s="40"/>
      <c r="P52" s="116"/>
      <c r="Q52" s="293">
        <f t="shared" si="27"/>
        <v>17461.21</v>
      </c>
      <c r="R52" s="8">
        <f t="shared" si="28"/>
        <v>7.4018994225489969E-4</v>
      </c>
      <c r="S52" s="116">
        <v>0.1</v>
      </c>
      <c r="T52" s="167">
        <f t="shared" si="29"/>
        <v>7.4018994225489977E-5</v>
      </c>
      <c r="U52" s="116"/>
      <c r="V52" s="116">
        <v>0.1</v>
      </c>
      <c r="W52" s="25"/>
      <c r="X52" s="252"/>
      <c r="Y52" s="41"/>
      <c r="Z52">
        <f t="shared" si="30"/>
        <v>-31216</v>
      </c>
      <c r="AA52" s="246">
        <f t="shared" si="31"/>
        <v>2.0570624942280322E-2</v>
      </c>
      <c r="AB52" s="247">
        <f t="shared" si="32"/>
        <v>6.6358070592684969E-3</v>
      </c>
      <c r="AC52" s="247">
        <f t="shared" si="33"/>
        <v>2.7206432001548819E-2</v>
      </c>
      <c r="AD52" s="248">
        <f t="shared" si="34"/>
        <v>4.403393532783762E-6</v>
      </c>
      <c r="AH52">
        <f t="shared" si="35"/>
        <v>-7.2907838792267551E-3</v>
      </c>
      <c r="AI52">
        <f t="shared" si="36"/>
        <v>0.58892539466988136</v>
      </c>
      <c r="AJ52">
        <f t="shared" si="37"/>
        <v>-0.32142378325793924</v>
      </c>
      <c r="AK52">
        <f t="shared" si="38"/>
        <v>-0.3326704749473659</v>
      </c>
      <c r="AL52">
        <f t="shared" si="39"/>
        <v>-2.4612245869638389</v>
      </c>
      <c r="AM52">
        <f t="shared" si="40"/>
        <v>-2.8253060741839522</v>
      </c>
      <c r="AN52">
        <f t="shared" si="82"/>
        <v>-8.2896195242883408</v>
      </c>
      <c r="AO52">
        <f t="shared" si="82"/>
        <v>-8.289585066441866</v>
      </c>
      <c r="AP52">
        <f t="shared" si="82"/>
        <v>-8.2897394632741648</v>
      </c>
      <c r="AQ52">
        <f t="shared" si="82"/>
        <v>-8.2890472504994381</v>
      </c>
      <c r="AR52">
        <f t="shared" si="82"/>
        <v>-8.2921426802180793</v>
      </c>
      <c r="AS52">
        <f t="shared" si="82"/>
        <v>-8.2781365163466329</v>
      </c>
      <c r="AT52">
        <f t="shared" si="82"/>
        <v>-8.3384960239923025</v>
      </c>
      <c r="AU52">
        <f t="shared" si="42"/>
        <v>-7.8101818848289213</v>
      </c>
      <c r="AV52" s="246">
        <f t="shared" si="43"/>
        <v>2.5761634655647792E-2</v>
      </c>
      <c r="AW52" s="247">
        <f t="shared" si="44"/>
        <v>1.4447973459010277E-3</v>
      </c>
      <c r="AX52" s="248">
        <f t="shared" si="45"/>
        <v>2.087439370722654E-7</v>
      </c>
      <c r="AY52" s="247">
        <f t="shared" si="46"/>
        <v>2.9306206167408106E-2</v>
      </c>
      <c r="BA52">
        <f t="shared" si="47"/>
        <v>5.19100971336747E-3</v>
      </c>
      <c r="BB52">
        <f t="shared" si="48"/>
        <v>1.0674204349054626</v>
      </c>
      <c r="BC52">
        <f t="shared" si="49"/>
        <v>0.9948395587771246</v>
      </c>
      <c r="BD52">
        <f t="shared" si="50"/>
        <v>-3.2783049764209683E-2</v>
      </c>
      <c r="BE52">
        <f t="shared" si="51"/>
        <v>-0.4525855854912903</v>
      </c>
      <c r="BF52">
        <f t="shared" si="52"/>
        <v>-0.23023628796264828</v>
      </c>
      <c r="BG52">
        <f t="shared" si="83"/>
        <v>-12.987201676836582</v>
      </c>
      <c r="BH52">
        <f t="shared" si="83"/>
        <v>-12.987201673886727</v>
      </c>
      <c r="BI52">
        <f t="shared" si="83"/>
        <v>-12.987201630777367</v>
      </c>
      <c r="BJ52">
        <f t="shared" si="83"/>
        <v>-12.987201000774952</v>
      </c>
      <c r="BK52">
        <f t="shared" si="83"/>
        <v>-12.987191793907234</v>
      </c>
      <c r="BL52">
        <f t="shared" si="83"/>
        <v>-12.987057248888627</v>
      </c>
      <c r="BM52">
        <f t="shared" si="83"/>
        <v>-12.985091990471602</v>
      </c>
      <c r="BN52">
        <f t="shared" si="54"/>
        <v>-12.956575698248454</v>
      </c>
      <c r="BQ52">
        <f t="shared" si="62"/>
        <v>2.7911721655691557E-2</v>
      </c>
      <c r="BR52">
        <v>-10000</v>
      </c>
      <c r="BS52">
        <f t="shared" si="63"/>
        <v>2.2709519889152506E-2</v>
      </c>
      <c r="BT52">
        <f t="shared" si="64"/>
        <v>1.3759999912373101E-2</v>
      </c>
      <c r="BU52">
        <f t="shared" si="65"/>
        <v>8.9495199767794069E-3</v>
      </c>
      <c r="BV52">
        <f t="shared" si="66"/>
        <v>0.49575908816658432</v>
      </c>
      <c r="BW52">
        <f t="shared" si="67"/>
        <v>0.61250616457519069</v>
      </c>
      <c r="BX52">
        <f t="shared" si="68"/>
        <v>2.8355008443022385</v>
      </c>
      <c r="BY52">
        <f t="shared" si="69"/>
        <v>6.4828921759733573</v>
      </c>
      <c r="BZ52">
        <f t="shared" ref="BZ52:CF61" si="84">$CG52+$AB$7*SIN(CA52)</f>
        <v>-3.683627983746852</v>
      </c>
      <c r="CA52">
        <f t="shared" si="84"/>
        <v>-3.686786287489384</v>
      </c>
      <c r="CB52">
        <f t="shared" si="84"/>
        <v>-3.6798159845798111</v>
      </c>
      <c r="CC52">
        <f t="shared" si="84"/>
        <v>-3.6952387624808964</v>
      </c>
      <c r="CD52">
        <f t="shared" si="84"/>
        <v>-3.6613017946324837</v>
      </c>
      <c r="CE52">
        <f t="shared" si="84"/>
        <v>-3.7369473250177552</v>
      </c>
      <c r="CF52">
        <f t="shared" si="84"/>
        <v>-3.5725677115003469</v>
      </c>
      <c r="CG52">
        <f t="shared" si="70"/>
        <v>-3.9578660745380816</v>
      </c>
      <c r="CI52" s="23">
        <f t="shared" si="18"/>
        <v>-10000</v>
      </c>
      <c r="CJ52" s="86">
        <f t="shared" si="19"/>
        <v>1.8962201678912154E-2</v>
      </c>
      <c r="CK52" s="86">
        <f t="shared" si="20"/>
        <v>1.3759999912373101E-2</v>
      </c>
      <c r="CL52">
        <f t="shared" si="71"/>
        <v>5.202201766539051E-3</v>
      </c>
      <c r="CM52">
        <f t="shared" si="72"/>
        <v>1.0688959654718895</v>
      </c>
      <c r="CN52">
        <f t="shared" si="73"/>
        <v>0.99852579976607325</v>
      </c>
      <c r="CO52">
        <f t="shared" si="74"/>
        <v>-0.40525595095830558</v>
      </c>
      <c r="CP52">
        <f t="shared" si="75"/>
        <v>-0.20544746264613037</v>
      </c>
      <c r="CQ52">
        <f t="shared" ref="CQ52:CW61" si="85">$CX52+$BB$7*SIN(CR52)</f>
        <v>-6.6598320060539526</v>
      </c>
      <c r="CR52">
        <f t="shared" si="85"/>
        <v>-6.659832003092613</v>
      </c>
      <c r="CS52">
        <f t="shared" si="85"/>
        <v>-6.659831960613757</v>
      </c>
      <c r="CT52">
        <f t="shared" si="85"/>
        <v>-6.6598313512769165</v>
      </c>
      <c r="CU52">
        <f t="shared" si="85"/>
        <v>-6.6598226106766303</v>
      </c>
      <c r="CV52">
        <f t="shared" si="85"/>
        <v>-6.6596972349202908</v>
      </c>
      <c r="CW52">
        <f t="shared" si="85"/>
        <v>-6.65789951915876</v>
      </c>
      <c r="CX52">
        <f t="shared" si="76"/>
        <v>-6.6322583497357517</v>
      </c>
    </row>
    <row r="53" spans="1:102">
      <c r="A53" s="37" t="s">
        <v>57</v>
      </c>
      <c r="B53" s="38" t="s">
        <v>49</v>
      </c>
      <c r="C53" s="37">
        <v>34711.614999999998</v>
      </c>
      <c r="D53" s="37" t="s">
        <v>53</v>
      </c>
      <c r="E53">
        <f t="shared" si="23"/>
        <v>-25041.950002136502</v>
      </c>
      <c r="F53">
        <f t="shared" si="24"/>
        <v>-25042</v>
      </c>
      <c r="G53">
        <f t="shared" si="25"/>
        <v>1.8074334002449177E-2</v>
      </c>
      <c r="H53" s="116">
        <f t="shared" si="77"/>
        <v>1.8074334002449177E-2</v>
      </c>
      <c r="I53" s="116"/>
      <c r="J53" s="116"/>
      <c r="K53" s="165"/>
      <c r="L53" s="116"/>
      <c r="M53" s="116"/>
      <c r="N53" s="116"/>
      <c r="O53" s="40"/>
      <c r="P53" s="116"/>
      <c r="Q53" s="293">
        <f t="shared" si="27"/>
        <v>19693.114999999998</v>
      </c>
      <c r="R53" s="8">
        <f t="shared" si="28"/>
        <v>3.2668154963209049E-4</v>
      </c>
      <c r="S53" s="116">
        <v>0.1</v>
      </c>
      <c r="T53" s="167">
        <f t="shared" si="29"/>
        <v>3.2668154963209053E-5</v>
      </c>
      <c r="U53" s="116"/>
      <c r="V53" s="116">
        <v>0.1</v>
      </c>
      <c r="W53" s="25"/>
      <c r="X53" s="252"/>
      <c r="Y53" s="41"/>
      <c r="Z53">
        <f t="shared" si="30"/>
        <v>-25042</v>
      </c>
      <c r="AA53" s="246">
        <f t="shared" si="31"/>
        <v>1.340217800723471E-2</v>
      </c>
      <c r="AB53" s="247">
        <f t="shared" si="32"/>
        <v>4.6721559952144671E-3</v>
      </c>
      <c r="AC53" s="247">
        <f t="shared" si="33"/>
        <v>1.8074334002449177E-2</v>
      </c>
      <c r="AD53" s="248">
        <f t="shared" si="34"/>
        <v>2.1829041643618488E-6</v>
      </c>
      <c r="AH53">
        <f t="shared" si="35"/>
        <v>-1.0184112728191218E-2</v>
      </c>
      <c r="AI53">
        <f t="shared" si="36"/>
        <v>1.1570341781639222</v>
      </c>
      <c r="AJ53">
        <f t="shared" si="37"/>
        <v>-0.99866710429042282</v>
      </c>
      <c r="AK53">
        <f t="shared" si="38"/>
        <v>-0.50496756622321826</v>
      </c>
      <c r="AL53">
        <f t="shared" si="39"/>
        <v>-1.2692979733881338</v>
      </c>
      <c r="AM53">
        <f t="shared" si="40"/>
        <v>-0.73625942524804777</v>
      </c>
      <c r="AN53">
        <f t="shared" si="82"/>
        <v>-7.0592185375906169</v>
      </c>
      <c r="AO53">
        <f t="shared" si="82"/>
        <v>-7.0583492429455328</v>
      </c>
      <c r="AP53">
        <f t="shared" si="82"/>
        <v>-7.0560505276822711</v>
      </c>
      <c r="AQ53">
        <f t="shared" si="82"/>
        <v>-7.0499965839151058</v>
      </c>
      <c r="AR53">
        <f t="shared" si="82"/>
        <v>-7.0342186614590601</v>
      </c>
      <c r="AS53">
        <f t="shared" si="82"/>
        <v>-6.9941413125295888</v>
      </c>
      <c r="AT53">
        <f t="shared" si="82"/>
        <v>-6.8979573122989555</v>
      </c>
      <c r="AU53">
        <f t="shared" si="42"/>
        <v>-6.6891318370943988</v>
      </c>
      <c r="AV53" s="246">
        <f t="shared" si="43"/>
        <v>1.184266998721702E-2</v>
      </c>
      <c r="AW53" s="247">
        <f t="shared" si="44"/>
        <v>6.2316640152321572E-3</v>
      </c>
      <c r="AX53" s="248">
        <f t="shared" si="45"/>
        <v>3.8833636398739371E-6</v>
      </c>
      <c r="AY53" s="247">
        <f t="shared" si="46"/>
        <v>2.9817954750658085E-2</v>
      </c>
      <c r="BA53">
        <f t="shared" si="47"/>
        <v>-1.5595080200176898E-3</v>
      </c>
      <c r="BB53">
        <f t="shared" si="48"/>
        <v>0.99779647754626288</v>
      </c>
      <c r="BC53">
        <f t="shared" si="49"/>
        <v>-0.37124275491211212</v>
      </c>
      <c r="BD53">
        <f t="shared" si="50"/>
        <v>7.4935891824146908E-2</v>
      </c>
      <c r="BE53">
        <f t="shared" si="51"/>
        <v>1.6001932901964417</v>
      </c>
      <c r="BF53">
        <f t="shared" si="52"/>
        <v>1.0298376808019618</v>
      </c>
      <c r="BG53">
        <f t="shared" si="83"/>
        <v>-11.041266386582082</v>
      </c>
      <c r="BH53">
        <f t="shared" si="83"/>
        <v>-11.041266386582084</v>
      </c>
      <c r="BI53">
        <f t="shared" si="83"/>
        <v>-11.041266386582148</v>
      </c>
      <c r="BJ53">
        <f t="shared" si="83"/>
        <v>-11.041266386600894</v>
      </c>
      <c r="BK53">
        <f t="shared" si="83"/>
        <v>-11.041266392075535</v>
      </c>
      <c r="BL53">
        <f t="shared" si="83"/>
        <v>-11.041267990825311</v>
      </c>
      <c r="BM53">
        <f t="shared" si="83"/>
        <v>-11.041732503297617</v>
      </c>
      <c r="BN53">
        <f t="shared" si="54"/>
        <v>-11.116156424600385</v>
      </c>
      <c r="BQ53">
        <f t="shared" si="62"/>
        <v>2.620840153018212E-2</v>
      </c>
      <c r="BR53">
        <v>-9000</v>
      </c>
      <c r="BS53">
        <f t="shared" si="63"/>
        <v>2.1229056727021481E-2</v>
      </c>
      <c r="BT53">
        <f t="shared" si="64"/>
        <v>1.3136369574782867E-2</v>
      </c>
      <c r="BU53">
        <f t="shared" si="65"/>
        <v>8.0926871522386135E-3</v>
      </c>
      <c r="BV53">
        <f t="shared" si="66"/>
        <v>0.48564922945303257</v>
      </c>
      <c r="BW53">
        <f t="shared" si="67"/>
        <v>0.55437455496924082</v>
      </c>
      <c r="BX53">
        <f t="shared" si="68"/>
        <v>2.9071167638523101</v>
      </c>
      <c r="BY53">
        <f t="shared" si="69"/>
        <v>8.4905464597370557</v>
      </c>
      <c r="BZ53">
        <f t="shared" si="84"/>
        <v>-3.5597000525357654</v>
      </c>
      <c r="CA53">
        <f t="shared" si="84"/>
        <v>-3.5635767848728483</v>
      </c>
      <c r="CB53">
        <f t="shared" si="84"/>
        <v>-3.5555553331190644</v>
      </c>
      <c r="CC53">
        <f t="shared" si="84"/>
        <v>-3.5721848256362709</v>
      </c>
      <c r="CD53">
        <f t="shared" si="84"/>
        <v>-3.5378437634703297</v>
      </c>
      <c r="CE53">
        <f t="shared" si="84"/>
        <v>-3.6093677750847393</v>
      </c>
      <c r="CF53">
        <f t="shared" si="84"/>
        <v>-3.4627340158509239</v>
      </c>
      <c r="CG53">
        <f t="shared" si="70"/>
        <v>-3.776290103087721</v>
      </c>
      <c r="CI53" s="23">
        <f t="shared" si="18"/>
        <v>-9000</v>
      </c>
      <c r="CJ53" s="86">
        <f t="shared" si="19"/>
        <v>1.8115714377943508E-2</v>
      </c>
      <c r="CK53" s="86">
        <f t="shared" si="20"/>
        <v>1.3136369574782867E-2</v>
      </c>
      <c r="CL53">
        <f t="shared" si="71"/>
        <v>4.9793448031606406E-3</v>
      </c>
      <c r="CM53">
        <f t="shared" si="72"/>
        <v>1.0748360331599727</v>
      </c>
      <c r="CN53">
        <f t="shared" si="73"/>
        <v>0.95780145631454716</v>
      </c>
      <c r="CO53">
        <f t="shared" si="74"/>
        <v>-5.9406913347784467E-2</v>
      </c>
      <c r="CP53">
        <f t="shared" si="75"/>
        <v>-2.9712195498447218E-2</v>
      </c>
      <c r="CQ53">
        <f t="shared" si="85"/>
        <v>-6.3382959260161149</v>
      </c>
      <c r="CR53">
        <f t="shared" si="85"/>
        <v>-6.3382959253439726</v>
      </c>
      <c r="CS53">
        <f t="shared" si="85"/>
        <v>-6.3382959163646442</v>
      </c>
      <c r="CT53">
        <f t="shared" si="85"/>
        <v>-6.3382957964074995</v>
      </c>
      <c r="CU53">
        <f t="shared" si="85"/>
        <v>-6.3382941938693147</v>
      </c>
      <c r="CV53">
        <f t="shared" si="85"/>
        <v>-6.3382727851653877</v>
      </c>
      <c r="CW53">
        <f t="shared" si="85"/>
        <v>-6.3379867834153467</v>
      </c>
      <c r="CX53">
        <f t="shared" si="76"/>
        <v>-6.3341664686784043</v>
      </c>
    </row>
    <row r="54" spans="1:102">
      <c r="A54" s="37" t="s">
        <v>57</v>
      </c>
      <c r="B54" s="38" t="s">
        <v>49</v>
      </c>
      <c r="C54" s="37">
        <v>35468.603999999999</v>
      </c>
      <c r="D54" s="37" t="s">
        <v>53</v>
      </c>
      <c r="E54">
        <f t="shared" si="23"/>
        <v>-22947.940192894075</v>
      </c>
      <c r="F54">
        <f t="shared" si="24"/>
        <v>-22948</v>
      </c>
      <c r="G54">
        <f t="shared" si="25"/>
        <v>2.1620396000798792E-2</v>
      </c>
      <c r="H54" s="116">
        <f t="shared" si="77"/>
        <v>2.1620396000798792E-2</v>
      </c>
      <c r="I54" s="116"/>
      <c r="J54" s="116"/>
      <c r="K54" s="165"/>
      <c r="L54" s="116"/>
      <c r="M54" s="116"/>
      <c r="N54" s="116"/>
      <c r="O54" s="40"/>
      <c r="P54" s="116"/>
      <c r="Q54" s="293">
        <f t="shared" si="27"/>
        <v>20450.103999999999</v>
      </c>
      <c r="R54" s="8">
        <f t="shared" si="28"/>
        <v>4.6744152323135638E-4</v>
      </c>
      <c r="S54" s="116">
        <v>0.1</v>
      </c>
      <c r="T54" s="167">
        <f t="shared" si="29"/>
        <v>4.6744152323135643E-5</v>
      </c>
      <c r="U54" s="116"/>
      <c r="V54" s="116">
        <v>0.1</v>
      </c>
      <c r="W54" s="25"/>
      <c r="X54" s="252"/>
      <c r="Y54" s="41"/>
      <c r="Z54">
        <f t="shared" si="30"/>
        <v>-22948</v>
      </c>
      <c r="AA54" s="246">
        <f t="shared" si="31"/>
        <v>1.725108624271485E-2</v>
      </c>
      <c r="AB54" s="247">
        <f t="shared" si="32"/>
        <v>4.3693097580839411E-3</v>
      </c>
      <c r="AC54" s="247">
        <f t="shared" si="33"/>
        <v>2.1620396000798792E-2</v>
      </c>
      <c r="AD54" s="248">
        <f t="shared" si="34"/>
        <v>1.9090867762087546E-6</v>
      </c>
      <c r="AH54">
        <f t="shared" si="35"/>
        <v>-4.9172115820838025E-3</v>
      </c>
      <c r="AI54">
        <f t="shared" si="36"/>
        <v>1.5263021599622304</v>
      </c>
      <c r="AJ54">
        <f t="shared" si="37"/>
        <v>-0.43567011471237244</v>
      </c>
      <c r="AK54">
        <f t="shared" si="38"/>
        <v>-5.155591593706442E-2</v>
      </c>
      <c r="AL54">
        <f t="shared" si="39"/>
        <v>-9.7647233868950523E-2</v>
      </c>
      <c r="AM54">
        <f t="shared" si="40"/>
        <v>-4.8862448320755772E-2</v>
      </c>
      <c r="AN54">
        <f t="shared" si="82"/>
        <v>-6.337424496326836</v>
      </c>
      <c r="AO54">
        <f t="shared" si="82"/>
        <v>-6.3371290042528114</v>
      </c>
      <c r="AP54">
        <f t="shared" si="82"/>
        <v>-6.3365694237940531</v>
      </c>
      <c r="AQ54">
        <f t="shared" si="82"/>
        <v>-6.3355097784990351</v>
      </c>
      <c r="AR54">
        <f t="shared" si="82"/>
        <v>-6.3335033493436841</v>
      </c>
      <c r="AS54">
        <f t="shared" si="82"/>
        <v>-6.3297047418712209</v>
      </c>
      <c r="AT54">
        <f t="shared" si="82"/>
        <v>-6.3225149448862759</v>
      </c>
      <c r="AU54">
        <f t="shared" si="42"/>
        <v>-6.3089117528773446</v>
      </c>
      <c r="AV54" s="246">
        <f t="shared" si="43"/>
        <v>1.3120515177159458E-2</v>
      </c>
      <c r="AW54" s="247">
        <f t="shared" si="44"/>
        <v>8.4998808236393334E-3</v>
      </c>
      <c r="AX54" s="248">
        <f t="shared" si="45"/>
        <v>7.2247974016071677E-6</v>
      </c>
      <c r="AY54" s="247">
        <f t="shared" si="46"/>
        <v>3.0668178648437988E-2</v>
      </c>
      <c r="BA54">
        <f t="shared" si="47"/>
        <v>-4.1305710655553923E-3</v>
      </c>
      <c r="BB54">
        <f t="shared" si="48"/>
        <v>0.95589798055578545</v>
      </c>
      <c r="BC54">
        <f t="shared" si="49"/>
        <v>-0.83042773741345488</v>
      </c>
      <c r="BD54">
        <f t="shared" si="50"/>
        <v>6.0623883706229925E-2</v>
      </c>
      <c r="BE54">
        <f t="shared" si="51"/>
        <v>2.1997212264814712</v>
      </c>
      <c r="BF54">
        <f t="shared" si="52"/>
        <v>1.9640823839738188</v>
      </c>
      <c r="BG54">
        <f t="shared" si="83"/>
        <v>-10.42870962489412</v>
      </c>
      <c r="BH54">
        <f t="shared" si="83"/>
        <v>-10.428709625160545</v>
      </c>
      <c r="BI54">
        <f t="shared" si="83"/>
        <v>-10.428709618542447</v>
      </c>
      <c r="BJ54">
        <f t="shared" si="83"/>
        <v>-10.428709782937885</v>
      </c>
      <c r="BK54">
        <f t="shared" si="83"/>
        <v>-10.428705699321737</v>
      </c>
      <c r="BL54">
        <f t="shared" si="83"/>
        <v>-10.42880714493648</v>
      </c>
      <c r="BM54">
        <f t="shared" si="83"/>
        <v>-10.426291789781882</v>
      </c>
      <c r="BN54">
        <f t="shared" si="54"/>
        <v>-10.491952025666297</v>
      </c>
      <c r="BQ54">
        <f t="shared" si="62"/>
        <v>2.3893343668606064E-2</v>
      </c>
      <c r="BR54">
        <v>-8000</v>
      </c>
      <c r="BS54">
        <f t="shared" si="63"/>
        <v>1.9648600928560713E-2</v>
      </c>
      <c r="BT54">
        <f t="shared" si="64"/>
        <v>1.2516432866149209E-2</v>
      </c>
      <c r="BU54">
        <f t="shared" si="65"/>
        <v>7.1321680624115051E-3</v>
      </c>
      <c r="BV54">
        <f t="shared" si="66"/>
        <v>0.47840538278481382</v>
      </c>
      <c r="BW54">
        <f t="shared" si="67"/>
        <v>0.49570474049430824</v>
      </c>
      <c r="BX54">
        <f t="shared" si="68"/>
        <v>2.9760819485618049</v>
      </c>
      <c r="BY54">
        <f t="shared" si="69"/>
        <v>12.056212808445222</v>
      </c>
      <c r="BZ54">
        <f t="shared" si="84"/>
        <v>-3.438215030524062</v>
      </c>
      <c r="CA54">
        <f t="shared" si="84"/>
        <v>-3.4420315547547684</v>
      </c>
      <c r="CB54">
        <f t="shared" si="84"/>
        <v>-3.4344848314963619</v>
      </c>
      <c r="CC54">
        <f t="shared" si="84"/>
        <v>-3.4494246674072708</v>
      </c>
      <c r="CD54">
        <f t="shared" si="84"/>
        <v>-3.4199140993548038</v>
      </c>
      <c r="CE54">
        <f t="shared" si="84"/>
        <v>-3.4784752179923992</v>
      </c>
      <c r="CF54">
        <f t="shared" si="84"/>
        <v>-3.3632098401437687</v>
      </c>
      <c r="CG54">
        <f t="shared" si="70"/>
        <v>-3.5947141316373621</v>
      </c>
      <c r="CI54" s="23">
        <f t="shared" si="18"/>
        <v>-8000</v>
      </c>
      <c r="CJ54" s="86">
        <f t="shared" si="19"/>
        <v>1.676117560619456E-2</v>
      </c>
      <c r="CK54" s="86">
        <f t="shared" si="20"/>
        <v>1.2516432866149209E-2</v>
      </c>
      <c r="CL54">
        <f t="shared" si="71"/>
        <v>4.2447427400453515E-3</v>
      </c>
      <c r="CM54">
        <f t="shared" si="72"/>
        <v>1.0718928890510206</v>
      </c>
      <c r="CN54">
        <f t="shared" si="73"/>
        <v>0.80306587785056371</v>
      </c>
      <c r="CO54">
        <f t="shared" si="74"/>
        <v>0.28742366098414468</v>
      </c>
      <c r="CP54">
        <f t="shared" si="75"/>
        <v>0.14470943723528581</v>
      </c>
      <c r="CQ54">
        <f t="shared" si="85"/>
        <v>-6.0163035898817228</v>
      </c>
      <c r="CR54">
        <f t="shared" si="85"/>
        <v>-6.0163035925120409</v>
      </c>
      <c r="CS54">
        <f t="shared" si="85"/>
        <v>-6.016303628885491</v>
      </c>
      <c r="CT54">
        <f t="shared" si="85"/>
        <v>-6.0163041318768862</v>
      </c>
      <c r="CU54">
        <f t="shared" si="85"/>
        <v>-6.0163110875022223</v>
      </c>
      <c r="CV54">
        <f t="shared" si="85"/>
        <v>-6.0164072721331667</v>
      </c>
      <c r="CW54">
        <f t="shared" si="85"/>
        <v>-6.0177370855005323</v>
      </c>
      <c r="CX54">
        <f t="shared" si="76"/>
        <v>-6.0360745876210551</v>
      </c>
    </row>
    <row r="55" spans="1:102">
      <c r="A55" s="37" t="s">
        <v>60</v>
      </c>
      <c r="B55" s="38" t="s">
        <v>45</v>
      </c>
      <c r="C55" s="37">
        <v>35721.474000000002</v>
      </c>
      <c r="D55" s="37" t="s">
        <v>53</v>
      </c>
      <c r="E55">
        <f t="shared" si="23"/>
        <v>-22248.44223392355</v>
      </c>
      <c r="F55">
        <f t="shared" si="24"/>
        <v>-22248.5</v>
      </c>
      <c r="G55">
        <f t="shared" si="25"/>
        <v>2.0882559503661469E-2</v>
      </c>
      <c r="H55" s="116">
        <f t="shared" si="77"/>
        <v>2.0882559503661469E-2</v>
      </c>
      <c r="I55" s="116"/>
      <c r="J55" s="116"/>
      <c r="K55" s="165"/>
      <c r="L55" s="116"/>
      <c r="M55" s="116"/>
      <c r="N55" s="116"/>
      <c r="O55" s="40"/>
      <c r="P55" s="116"/>
      <c r="Q55" s="293">
        <f t="shared" si="27"/>
        <v>20702.974000000002</v>
      </c>
      <c r="R55" s="8">
        <f t="shared" si="28"/>
        <v>4.3608129142396195E-4</v>
      </c>
      <c r="S55" s="116">
        <v>0.1</v>
      </c>
      <c r="T55" s="167">
        <f t="shared" si="29"/>
        <v>4.3608129142396199E-5</v>
      </c>
      <c r="V55" s="116">
        <v>0.1</v>
      </c>
      <c r="W55" s="25"/>
      <c r="X55" s="252"/>
      <c r="Y55" s="41"/>
      <c r="Z55">
        <f t="shared" si="30"/>
        <v>-22248.5</v>
      </c>
      <c r="AA55" s="246">
        <f t="shared" si="31"/>
        <v>1.9540155233136403E-2</v>
      </c>
      <c r="AB55" s="247">
        <f t="shared" si="32"/>
        <v>1.3424042705250661E-3</v>
      </c>
      <c r="AC55" s="247">
        <f t="shared" si="33"/>
        <v>2.0882559503661469E-2</v>
      </c>
      <c r="AD55" s="248">
        <f t="shared" si="34"/>
        <v>1.8020492255239349E-7</v>
      </c>
      <c r="AH55">
        <f t="shared" si="35"/>
        <v>-2.1580713077192942E-3</v>
      </c>
      <c r="AI55">
        <f t="shared" si="36"/>
        <v>1.4913386053916833</v>
      </c>
      <c r="AJ55">
        <f t="shared" si="37"/>
        <v>2.5631471853782808E-2</v>
      </c>
      <c r="AK55">
        <f t="shared" si="38"/>
        <v>0.19554628838404109</v>
      </c>
      <c r="AL55">
        <f t="shared" si="39"/>
        <v>0.37876967197406258</v>
      </c>
      <c r="AM55">
        <f t="shared" si="40"/>
        <v>0.19168199590184709</v>
      </c>
      <c r="AN55">
        <f t="shared" si="82"/>
        <v>-6.0711566909944947</v>
      </c>
      <c r="AO55">
        <f t="shared" si="82"/>
        <v>-6.0722095106534333</v>
      </c>
      <c r="AP55">
        <f t="shared" si="82"/>
        <v>-6.0742450928552945</v>
      </c>
      <c r="AQ55">
        <f t="shared" si="82"/>
        <v>-6.0781783227443675</v>
      </c>
      <c r="AR55">
        <f t="shared" si="82"/>
        <v>-6.0857692152029221</v>
      </c>
      <c r="AS55">
        <f t="shared" si="82"/>
        <v>-6.1003870601911636</v>
      </c>
      <c r="AT55">
        <f t="shared" si="82"/>
        <v>-6.1284287282137404</v>
      </c>
      <c r="AU55">
        <f t="shared" si="42"/>
        <v>-6.1818993608478188</v>
      </c>
      <c r="AV55" s="246">
        <f t="shared" si="43"/>
        <v>1.4864644154169784E-2</v>
      </c>
      <c r="AW55" s="247">
        <f t="shared" si="44"/>
        <v>6.0179153494916843E-3</v>
      </c>
      <c r="AX55" s="248">
        <f t="shared" si="45"/>
        <v>3.6215305153647623E-6</v>
      </c>
      <c r="AY55" s="247">
        <f t="shared" si="46"/>
        <v>2.7716141890347382E-2</v>
      </c>
      <c r="BA55">
        <f t="shared" si="47"/>
        <v>-4.6755110789666182E-3</v>
      </c>
      <c r="BB55">
        <f t="shared" si="48"/>
        <v>0.94524505923654778</v>
      </c>
      <c r="BC55">
        <f t="shared" si="49"/>
        <v>-0.92068056599805392</v>
      </c>
      <c r="BD55">
        <f t="shared" si="50"/>
        <v>5.1206834081743528E-2</v>
      </c>
      <c r="BE55">
        <f t="shared" si="51"/>
        <v>2.389666763533469</v>
      </c>
      <c r="BF55">
        <f t="shared" si="52"/>
        <v>2.5333185634487543</v>
      </c>
      <c r="BG55">
        <f t="shared" si="83"/>
        <v>-10.229416124506296</v>
      </c>
      <c r="BH55">
        <f t="shared" si="83"/>
        <v>-10.229416125596819</v>
      </c>
      <c r="BI55">
        <f t="shared" si="83"/>
        <v>-10.22941610461749</v>
      </c>
      <c r="BJ55">
        <f t="shared" si="83"/>
        <v>-10.229416508214387</v>
      </c>
      <c r="BK55">
        <f t="shared" si="83"/>
        <v>-10.229408743913284</v>
      </c>
      <c r="BL55">
        <f t="shared" si="83"/>
        <v>-10.229558122683919</v>
      </c>
      <c r="BM55">
        <f t="shared" si="83"/>
        <v>-10.226688251751124</v>
      </c>
      <c r="BN55">
        <f t="shared" si="54"/>
        <v>-10.283436754866683</v>
      </c>
      <c r="BQ55">
        <f t="shared" si="62"/>
        <v>2.1066520833494209E-2</v>
      </c>
      <c r="BR55">
        <v>-7000</v>
      </c>
      <c r="BS55">
        <f t="shared" si="63"/>
        <v>1.7983587659588973E-2</v>
      </c>
      <c r="BT55">
        <f t="shared" si="64"/>
        <v>1.1900189786472126E-2</v>
      </c>
      <c r="BU55">
        <f t="shared" si="65"/>
        <v>6.083397873116847E-3</v>
      </c>
      <c r="BV55">
        <f t="shared" si="66"/>
        <v>0.47373833431863921</v>
      </c>
      <c r="BW55">
        <f t="shared" si="67"/>
        <v>0.43637415266986562</v>
      </c>
      <c r="BX55">
        <f t="shared" si="68"/>
        <v>3.0431630996071908</v>
      </c>
      <c r="BY55">
        <f t="shared" si="69"/>
        <v>20.302692929419504</v>
      </c>
      <c r="BZ55">
        <f t="shared" si="84"/>
        <v>-3.3185734836202441</v>
      </c>
      <c r="CA55">
        <f t="shared" si="84"/>
        <v>-3.321381276872688</v>
      </c>
      <c r="CB55">
        <f t="shared" si="84"/>
        <v>-3.315987379772058</v>
      </c>
      <c r="CC55">
        <f t="shared" si="84"/>
        <v>-3.3263539773935134</v>
      </c>
      <c r="CD55">
        <f t="shared" si="84"/>
        <v>-3.3064470570460687</v>
      </c>
      <c r="CE55">
        <f t="shared" si="84"/>
        <v>-3.3447396984033717</v>
      </c>
      <c r="CF55">
        <f t="shared" si="84"/>
        <v>-3.2712973747717751</v>
      </c>
      <c r="CG55">
        <f t="shared" si="70"/>
        <v>-3.4131381601870014</v>
      </c>
      <c r="CI55" s="23">
        <f t="shared" si="18"/>
        <v>-7000</v>
      </c>
      <c r="CJ55" s="86">
        <f t="shared" si="19"/>
        <v>1.4983122960377362E-2</v>
      </c>
      <c r="CK55" s="86">
        <f t="shared" si="20"/>
        <v>1.1900189786472126E-2</v>
      </c>
      <c r="CL55">
        <f t="shared" si="71"/>
        <v>3.0829331739052361E-3</v>
      </c>
      <c r="CM55">
        <f t="shared" si="72"/>
        <v>1.0605939311292623</v>
      </c>
      <c r="CN55">
        <f t="shared" si="73"/>
        <v>0.55656248941316411</v>
      </c>
      <c r="CO55">
        <f t="shared" si="74"/>
        <v>0.62960374865569635</v>
      </c>
      <c r="CP55">
        <f t="shared" si="75"/>
        <v>0.3256302957040686</v>
      </c>
      <c r="CQ55">
        <f t="shared" si="85"/>
        <v>-5.6964786588361926</v>
      </c>
      <c r="CR55">
        <f t="shared" si="85"/>
        <v>-5.6964786611736029</v>
      </c>
      <c r="CS55">
        <f t="shared" si="85"/>
        <v>-5.6964786986133689</v>
      </c>
      <c r="CT55">
        <f t="shared" si="85"/>
        <v>-5.6964792983094261</v>
      </c>
      <c r="CU55">
        <f t="shared" si="85"/>
        <v>-5.6964889039822655</v>
      </c>
      <c r="CV55">
        <f t="shared" si="85"/>
        <v>-5.6966427551491448</v>
      </c>
      <c r="CW55">
        <f t="shared" si="85"/>
        <v>-5.6991048052484068</v>
      </c>
      <c r="CX55">
        <f t="shared" si="76"/>
        <v>-5.7379827065637059</v>
      </c>
    </row>
    <row r="56" spans="1:102">
      <c r="A56" s="37" t="s">
        <v>60</v>
      </c>
      <c r="B56" s="38" t="s">
        <v>45</v>
      </c>
      <c r="C56" s="43">
        <v>35725.464999999997</v>
      </c>
      <c r="D56" s="37" t="s">
        <v>53</v>
      </c>
      <c r="E56">
        <f t="shared" si="23"/>
        <v>-22237.40218823111</v>
      </c>
      <c r="F56">
        <f t="shared" si="24"/>
        <v>-22237.5</v>
      </c>
      <c r="G56">
        <f t="shared" si="25"/>
        <v>3.5359162502572872E-2</v>
      </c>
      <c r="H56" s="116">
        <f t="shared" si="77"/>
        <v>3.5359162502572872E-2</v>
      </c>
      <c r="I56" s="116"/>
      <c r="J56" s="116"/>
      <c r="K56" s="165"/>
      <c r="L56" s="116"/>
      <c r="M56" s="116"/>
      <c r="N56" s="116"/>
      <c r="O56" s="40"/>
      <c r="P56" s="116"/>
      <c r="Q56" s="293">
        <f t="shared" si="27"/>
        <v>20706.964999999997</v>
      </c>
      <c r="R56" s="8">
        <f t="shared" si="28"/>
        <v>1.2502703728833554E-3</v>
      </c>
      <c r="S56" s="116">
        <v>0.1</v>
      </c>
      <c r="T56" s="167">
        <f t="shared" si="29"/>
        <v>1.2502703728833555E-4</v>
      </c>
      <c r="V56" s="116">
        <v>0.1</v>
      </c>
      <c r="W56" s="25"/>
      <c r="X56" s="252"/>
      <c r="Y56" s="41"/>
      <c r="Z56">
        <f t="shared" si="30"/>
        <v>-22237.5</v>
      </c>
      <c r="AA56" s="246">
        <f t="shared" si="31"/>
        <v>1.9577153105696066E-2</v>
      </c>
      <c r="AB56" s="247">
        <f t="shared" si="32"/>
        <v>1.5782009396876805E-2</v>
      </c>
      <c r="AC56" s="247">
        <f t="shared" si="33"/>
        <v>3.5359162502572872E-2</v>
      </c>
      <c r="AD56" s="248">
        <f t="shared" si="34"/>
        <v>2.490718206031078E-5</v>
      </c>
      <c r="AH56">
        <f t="shared" si="35"/>
        <v>-2.1136957543944094E-3</v>
      </c>
      <c r="AI56">
        <f t="shared" si="36"/>
        <v>1.4899119170395028</v>
      </c>
      <c r="AJ56">
        <f t="shared" si="37"/>
        <v>3.2858660882148116E-2</v>
      </c>
      <c r="AK56">
        <f t="shared" si="38"/>
        <v>0.19909367039586726</v>
      </c>
      <c r="AL56">
        <f t="shared" si="39"/>
        <v>0.38599996938901865</v>
      </c>
      <c r="AM56">
        <f t="shared" si="40"/>
        <v>0.19543258770339797</v>
      </c>
      <c r="AN56">
        <f t="shared" si="82"/>
        <v>-6.0670399051045898</v>
      </c>
      <c r="AO56">
        <f t="shared" si="82"/>
        <v>-6.0681089410652032</v>
      </c>
      <c r="AP56">
        <f t="shared" si="82"/>
        <v>-6.0701776944757899</v>
      </c>
      <c r="AQ56">
        <f t="shared" si="82"/>
        <v>-6.0741784402476906</v>
      </c>
      <c r="AR56">
        <f t="shared" si="82"/>
        <v>-6.0819058915183861</v>
      </c>
      <c r="AS56">
        <f t="shared" si="82"/>
        <v>-6.0967974958507778</v>
      </c>
      <c r="AT56">
        <f t="shared" si="82"/>
        <v>-6.1253806794500072</v>
      </c>
      <c r="AU56">
        <f t="shared" si="42"/>
        <v>-6.1799020251618639</v>
      </c>
      <c r="AV56" s="246">
        <f t="shared" si="43"/>
        <v>1.4894542701712785E-2</v>
      </c>
      <c r="AW56" s="247">
        <f t="shared" si="44"/>
        <v>2.0464619800860086E-2</v>
      </c>
      <c r="AX56" s="248">
        <f t="shared" si="45"/>
        <v>4.1880066359375479E-5</v>
      </c>
      <c r="AY56" s="247">
        <f t="shared" si="46"/>
        <v>4.215546866095056E-2</v>
      </c>
      <c r="BA56">
        <f t="shared" si="47"/>
        <v>-4.682610403983282E-3</v>
      </c>
      <c r="BB56">
        <f t="shared" si="48"/>
        <v>0.94509402526806097</v>
      </c>
      <c r="BC56">
        <f t="shared" si="49"/>
        <v>-0.92182960501377598</v>
      </c>
      <c r="BD56">
        <f t="shared" si="50"/>
        <v>5.1044856091677332E-2</v>
      </c>
      <c r="BE56">
        <f t="shared" si="51"/>
        <v>2.3926209222058681</v>
      </c>
      <c r="BF56">
        <f t="shared" si="52"/>
        <v>2.5443162596041389</v>
      </c>
      <c r="BG56">
        <f t="shared" si="83"/>
        <v>-10.226299386790142</v>
      </c>
      <c r="BH56">
        <f t="shared" si="83"/>
        <v>-10.226299387899127</v>
      </c>
      <c r="BI56">
        <f t="shared" si="83"/>
        <v>-10.226299366633443</v>
      </c>
      <c r="BJ56">
        <f t="shared" si="83"/>
        <v>-10.226299774420312</v>
      </c>
      <c r="BK56">
        <f t="shared" si="83"/>
        <v>-10.226291954803555</v>
      </c>
      <c r="BL56">
        <f t="shared" si="83"/>
        <v>-10.226441912783057</v>
      </c>
      <c r="BM56">
        <f t="shared" si="83"/>
        <v>-10.223570178916294</v>
      </c>
      <c r="BN56">
        <f t="shared" si="54"/>
        <v>-10.280157744175051</v>
      </c>
      <c r="BQ56">
        <f t="shared" si="62"/>
        <v>1.7877018454203863E-2</v>
      </c>
      <c r="BR56">
        <v>-6000</v>
      </c>
      <c r="BS56">
        <f t="shared" si="63"/>
        <v>1.6246733463091714E-2</v>
      </c>
      <c r="BT56">
        <f t="shared" si="64"/>
        <v>1.1287640335751619E-2</v>
      </c>
      <c r="BU56">
        <f t="shared" si="65"/>
        <v>4.9590931273400937E-3</v>
      </c>
      <c r="BV56">
        <f t="shared" si="66"/>
        <v>0.47145771173540796</v>
      </c>
      <c r="BW56">
        <f t="shared" si="67"/>
        <v>0.37613504145265753</v>
      </c>
      <c r="BX56">
        <f t="shared" si="68"/>
        <v>3.1091065765188026</v>
      </c>
      <c r="BY56">
        <f t="shared" si="69"/>
        <v>61.559421338217184</v>
      </c>
      <c r="BZ56">
        <f t="shared" si="84"/>
        <v>-3.2000982088976566</v>
      </c>
      <c r="CA56">
        <f t="shared" si="84"/>
        <v>-3.2011261349283782</v>
      </c>
      <c r="CB56">
        <f t="shared" si="84"/>
        <v>-3.1991789909430919</v>
      </c>
      <c r="CC56">
        <f t="shared" si="84"/>
        <v>-3.2028675503544997</v>
      </c>
      <c r="CD56">
        <f t="shared" si="84"/>
        <v>-3.1958808178749858</v>
      </c>
      <c r="CE56">
        <f t="shared" si="84"/>
        <v>-3.2091173544887632</v>
      </c>
      <c r="CF56">
        <f t="shared" si="84"/>
        <v>-3.1840485420492115</v>
      </c>
      <c r="CG56">
        <f t="shared" si="70"/>
        <v>-3.2315621887366408</v>
      </c>
      <c r="CI56" s="23">
        <f t="shared" si="18"/>
        <v>-6000</v>
      </c>
      <c r="CJ56" s="86">
        <f t="shared" si="19"/>
        <v>1.2917925326863767E-2</v>
      </c>
      <c r="CK56" s="86">
        <f t="shared" si="20"/>
        <v>1.1287640335751619E-2</v>
      </c>
      <c r="CL56">
        <f t="shared" si="71"/>
        <v>1.6302849911121482E-3</v>
      </c>
      <c r="CM56">
        <f t="shared" si="72"/>
        <v>1.0428477378005869</v>
      </c>
      <c r="CN56">
        <f t="shared" si="73"/>
        <v>0.25460305187754528</v>
      </c>
      <c r="CO56">
        <f t="shared" si="74"/>
        <v>0.96240901832624004</v>
      </c>
      <c r="CP56">
        <f t="shared" si="75"/>
        <v>0.52214277966742706</v>
      </c>
      <c r="CQ56">
        <f t="shared" si="85"/>
        <v>-5.3810675966716222</v>
      </c>
      <c r="CR56">
        <f t="shared" si="85"/>
        <v>-5.3810675972587418</v>
      </c>
      <c r="CS56">
        <f t="shared" si="85"/>
        <v>-5.3810676098913479</v>
      </c>
      <c r="CT56">
        <f t="shared" si="85"/>
        <v>-5.3810678816972306</v>
      </c>
      <c r="CU56">
        <f t="shared" si="85"/>
        <v>-5.3810737299085982</v>
      </c>
      <c r="CV56">
        <f t="shared" si="85"/>
        <v>-5.3811995503155181</v>
      </c>
      <c r="CW56">
        <f t="shared" si="85"/>
        <v>-5.3839016618472195</v>
      </c>
      <c r="CX56">
        <f t="shared" si="76"/>
        <v>-5.4398908255063585</v>
      </c>
    </row>
    <row r="57" spans="1:102">
      <c r="A57" s="37" t="s">
        <v>60</v>
      </c>
      <c r="B57" s="38" t="s">
        <v>45</v>
      </c>
      <c r="C57" s="43">
        <v>35730.514999999999</v>
      </c>
      <c r="D57" s="37" t="s">
        <v>53</v>
      </c>
      <c r="E57">
        <f t="shared" si="23"/>
        <v>-22223.432699194043</v>
      </c>
      <c r="F57">
        <f t="shared" si="24"/>
        <v>-22223.5</v>
      </c>
      <c r="G57">
        <f t="shared" si="25"/>
        <v>2.4329384505108465E-2</v>
      </c>
      <c r="H57" s="116">
        <f t="shared" si="77"/>
        <v>2.4329384505108465E-2</v>
      </c>
      <c r="I57" s="116"/>
      <c r="J57" s="116"/>
      <c r="K57" s="165"/>
      <c r="L57" s="116"/>
      <c r="M57" s="116"/>
      <c r="N57" s="116"/>
      <c r="O57" s="40"/>
      <c r="P57" s="116"/>
      <c r="Q57" s="293">
        <f t="shared" si="27"/>
        <v>20712.014999999999</v>
      </c>
      <c r="R57" s="8">
        <f t="shared" si="28"/>
        <v>5.9191895039741179E-4</v>
      </c>
      <c r="S57" s="116">
        <v>0.1</v>
      </c>
      <c r="T57" s="167">
        <f t="shared" si="29"/>
        <v>5.9191895039741185E-5</v>
      </c>
      <c r="U57" s="116"/>
      <c r="V57" s="116">
        <v>0.1</v>
      </c>
      <c r="W57" s="25"/>
      <c r="X57" s="252"/>
      <c r="Y57" s="41"/>
      <c r="Z57">
        <f t="shared" si="30"/>
        <v>-22223.5</v>
      </c>
      <c r="AA57" s="246">
        <f t="shared" si="31"/>
        <v>1.9624236429779077E-2</v>
      </c>
      <c r="AB57" s="247">
        <f t="shared" si="32"/>
        <v>4.7051480753293878E-3</v>
      </c>
      <c r="AC57" s="247">
        <f t="shared" si="33"/>
        <v>2.4329384505108465E-2</v>
      </c>
      <c r="AD57" s="248">
        <f t="shared" si="34"/>
        <v>2.2138418410775843E-6</v>
      </c>
      <c r="AH57">
        <f t="shared" si="35"/>
        <v>-2.0572233011770923E-3</v>
      </c>
      <c r="AI57">
        <f t="shared" si="36"/>
        <v>1.4880630516054301</v>
      </c>
      <c r="AJ57">
        <f t="shared" si="37"/>
        <v>4.2034979523408858E-2</v>
      </c>
      <c r="AK57">
        <f t="shared" si="38"/>
        <v>0.20358397212603463</v>
      </c>
      <c r="AL57">
        <f t="shared" si="39"/>
        <v>0.39518276101633576</v>
      </c>
      <c r="AM57">
        <f t="shared" si="40"/>
        <v>0.20020366146344615</v>
      </c>
      <c r="AN57">
        <f t="shared" si="82"/>
        <v>-6.0618056616284095</v>
      </c>
      <c r="AO57">
        <f t="shared" si="82"/>
        <v>-6.0628949813194231</v>
      </c>
      <c r="AP57">
        <f t="shared" si="82"/>
        <v>-6.0650053977345086</v>
      </c>
      <c r="AQ57">
        <f t="shared" si="82"/>
        <v>-6.0690912585277115</v>
      </c>
      <c r="AR57">
        <f t="shared" si="82"/>
        <v>-6.076991429629631</v>
      </c>
      <c r="AS57">
        <f t="shared" si="82"/>
        <v>-6.0922302424922607</v>
      </c>
      <c r="AT57">
        <f t="shared" si="82"/>
        <v>-6.1215016597836698</v>
      </c>
      <c r="AU57">
        <f t="shared" si="42"/>
        <v>-6.1773599615615584</v>
      </c>
      <c r="AV57" s="246">
        <f t="shared" si="43"/>
        <v>1.4932657936098659E-2</v>
      </c>
      <c r="AW57" s="247">
        <f t="shared" si="44"/>
        <v>9.3967265690098056E-3</v>
      </c>
      <c r="AX57" s="248">
        <f t="shared" si="45"/>
        <v>8.8298470212734798E-6</v>
      </c>
      <c r="AY57" s="247">
        <f t="shared" si="46"/>
        <v>3.1078186299965976E-2</v>
      </c>
      <c r="BA57">
        <f t="shared" si="47"/>
        <v>-4.6915784936804187E-3</v>
      </c>
      <c r="BB57">
        <f t="shared" si="48"/>
        <v>0.94490256266838479</v>
      </c>
      <c r="BC57">
        <f t="shared" si="49"/>
        <v>-0.92327985849881022</v>
      </c>
      <c r="BD57">
        <f t="shared" si="50"/>
        <v>5.0838133267982102E-2</v>
      </c>
      <c r="BE57">
        <f t="shared" si="51"/>
        <v>2.3963793979925301</v>
      </c>
      <c r="BF57">
        <f t="shared" si="52"/>
        <v>2.5584283206716352</v>
      </c>
      <c r="BG57">
        <f t="shared" si="83"/>
        <v>-10.222333348518907</v>
      </c>
      <c r="BH57">
        <f t="shared" si="83"/>
        <v>-10.222333349651603</v>
      </c>
      <c r="BI57">
        <f t="shared" si="83"/>
        <v>-10.222333328019683</v>
      </c>
      <c r="BJ57">
        <f t="shared" si="83"/>
        <v>-10.222333741140528</v>
      </c>
      <c r="BK57">
        <f t="shared" si="83"/>
        <v>-10.222325851494967</v>
      </c>
      <c r="BL57">
        <f t="shared" si="83"/>
        <v>-10.222476536366328</v>
      </c>
      <c r="BM57">
        <f t="shared" si="83"/>
        <v>-10.219602602304798</v>
      </c>
      <c r="BN57">
        <f t="shared" si="54"/>
        <v>-10.275984457840249</v>
      </c>
      <c r="BQ57">
        <f t="shared" si="62"/>
        <v>1.4495968321729053E-2</v>
      </c>
      <c r="BR57">
        <v>-5000</v>
      </c>
      <c r="BS57">
        <f t="shared" si="63"/>
        <v>1.44481663362497E-2</v>
      </c>
      <c r="BT57">
        <f t="shared" si="64"/>
        <v>1.0678784513987689E-2</v>
      </c>
      <c r="BU57">
        <f t="shared" si="65"/>
        <v>3.7693818222620111E-3</v>
      </c>
      <c r="BV57">
        <f t="shared" si="66"/>
        <v>0.47146796629900023</v>
      </c>
      <c r="BW57">
        <f t="shared" si="67"/>
        <v>0.31462131505182311</v>
      </c>
      <c r="BX57">
        <f t="shared" si="68"/>
        <v>-3.1085149440514139</v>
      </c>
      <c r="BY57">
        <f t="shared" si="69"/>
        <v>-60.458165597675979</v>
      </c>
      <c r="BZ57">
        <f t="shared" si="84"/>
        <v>-3.0820220342198361</v>
      </c>
      <c r="CA57">
        <f t="shared" si="84"/>
        <v>-3.0809758752021859</v>
      </c>
      <c r="CB57">
        <f t="shared" si="84"/>
        <v>-3.0829576819248796</v>
      </c>
      <c r="CC57">
        <f t="shared" si="84"/>
        <v>-3.07920321549244</v>
      </c>
      <c r="CD57">
        <f t="shared" si="84"/>
        <v>-3.0863152238193909</v>
      </c>
      <c r="CE57">
        <f t="shared" si="84"/>
        <v>-3.0728404263908078</v>
      </c>
      <c r="CF57">
        <f t="shared" si="84"/>
        <v>-3.0983619270860636</v>
      </c>
      <c r="CG57">
        <f t="shared" si="70"/>
        <v>-3.0499862172862819</v>
      </c>
      <c r="CI57" s="23">
        <f t="shared" si="18"/>
        <v>-5000</v>
      </c>
      <c r="CJ57" s="86">
        <f t="shared" si="19"/>
        <v>1.0726586499467042E-2</v>
      </c>
      <c r="CK57" s="86">
        <f t="shared" si="20"/>
        <v>1.0678784513987689E-2</v>
      </c>
      <c r="CL57">
        <f t="shared" si="71"/>
        <v>4.7801985479352174E-5</v>
      </c>
      <c r="CM57">
        <f t="shared" si="72"/>
        <v>1.0212961705890164</v>
      </c>
      <c r="CN57">
        <f t="shared" si="73"/>
        <v>-6.2873241610253885E-2</v>
      </c>
      <c r="CO57">
        <f t="shared" si="74"/>
        <v>1.2827609632022821</v>
      </c>
      <c r="CP57">
        <f t="shared" si="75"/>
        <v>0.74669177668442244</v>
      </c>
      <c r="CQ57">
        <f t="shared" si="85"/>
        <v>-5.0716159732091484</v>
      </c>
      <c r="CR57">
        <f t="shared" si="85"/>
        <v>-5.0716159732342376</v>
      </c>
      <c r="CS57">
        <f t="shared" si="85"/>
        <v>-5.071615974186189</v>
      </c>
      <c r="CT57">
        <f t="shared" si="85"/>
        <v>-5.0716160103063244</v>
      </c>
      <c r="CU57">
        <f t="shared" si="85"/>
        <v>-5.0716173808189549</v>
      </c>
      <c r="CV57">
        <f t="shared" si="85"/>
        <v>-5.0716693787246303</v>
      </c>
      <c r="CW57">
        <f t="shared" si="85"/>
        <v>-5.07363691526945</v>
      </c>
      <c r="CX57">
        <f t="shared" si="76"/>
        <v>-5.1417989444490093</v>
      </c>
    </row>
    <row r="58" spans="1:102">
      <c r="A58" s="37" t="s">
        <v>60</v>
      </c>
      <c r="B58" s="38" t="s">
        <v>49</v>
      </c>
      <c r="C58" s="43">
        <v>36019.506999999998</v>
      </c>
      <c r="D58" s="37" t="s">
        <v>53</v>
      </c>
      <c r="E58">
        <f t="shared" si="23"/>
        <v>-21424.012783194496</v>
      </c>
      <c r="F58">
        <f t="shared" si="24"/>
        <v>-21424</v>
      </c>
      <c r="G58">
        <f t="shared" si="25"/>
        <v>-4.6211520020733587E-3</v>
      </c>
      <c r="H58" s="116">
        <f t="shared" si="77"/>
        <v>-4.6211520020733587E-3</v>
      </c>
      <c r="I58" s="116"/>
      <c r="J58" s="116"/>
      <c r="K58" s="165"/>
      <c r="L58" s="116"/>
      <c r="M58" s="116"/>
      <c r="N58" s="116"/>
      <c r="O58" s="40"/>
      <c r="P58" s="116"/>
      <c r="Q58" s="293">
        <f t="shared" si="27"/>
        <v>21001.006999999998</v>
      </c>
      <c r="R58" s="8">
        <f t="shared" si="28"/>
        <v>2.1355045826266611E-5</v>
      </c>
      <c r="S58" s="116">
        <v>0.1</v>
      </c>
      <c r="T58" s="167">
        <f t="shared" si="29"/>
        <v>2.1355045826266613E-6</v>
      </c>
      <c r="U58" s="116"/>
      <c r="V58" s="116">
        <v>0.1</v>
      </c>
      <c r="W58" s="25"/>
      <c r="X58" s="252"/>
      <c r="Y58" s="41"/>
      <c r="Z58">
        <f t="shared" si="30"/>
        <v>-21424</v>
      </c>
      <c r="AA58" s="246">
        <f t="shared" si="31"/>
        <v>2.2215334326873417E-2</v>
      </c>
      <c r="AB58" s="247">
        <f t="shared" si="32"/>
        <v>-2.6836486328946776E-2</v>
      </c>
      <c r="AC58" s="247">
        <f t="shared" si="33"/>
        <v>-4.6211520020733587E-3</v>
      </c>
      <c r="AD58" s="248">
        <f t="shared" si="34"/>
        <v>7.2019699848374717E-5</v>
      </c>
      <c r="AH58">
        <f t="shared" si="35"/>
        <v>1.0688597790235955E-3</v>
      </c>
      <c r="AI58">
        <f t="shared" si="36"/>
        <v>1.3395996494448683</v>
      </c>
      <c r="AJ58">
        <f t="shared" si="37"/>
        <v>0.49715714859855553</v>
      </c>
      <c r="AK58">
        <f t="shared" si="38"/>
        <v>0.40536903451785927</v>
      </c>
      <c r="AL58">
        <f t="shared" si="39"/>
        <v>0.87345462525253825</v>
      </c>
      <c r="AM58">
        <f t="shared" si="40"/>
        <v>0.46678863623740757</v>
      </c>
      <c r="AN58">
        <f t="shared" si="82"/>
        <v>-5.776060306869538</v>
      </c>
      <c r="AO58">
        <f t="shared" si="82"/>
        <v>-5.7775759232944157</v>
      </c>
      <c r="AP58">
        <f t="shared" si="82"/>
        <v>-5.7808488751688918</v>
      </c>
      <c r="AQ58">
        <f t="shared" si="82"/>
        <v>-5.78789681574745</v>
      </c>
      <c r="AR58">
        <f t="shared" si="82"/>
        <v>-5.8029838542702459</v>
      </c>
      <c r="AS58">
        <f t="shared" si="82"/>
        <v>-5.83489179974175</v>
      </c>
      <c r="AT58">
        <f t="shared" si="82"/>
        <v>-5.9008475607134008</v>
      </c>
      <c r="AU58">
        <f t="shared" si="42"/>
        <v>-6.0321899723869965</v>
      </c>
      <c r="AV58" s="246">
        <f t="shared" si="43"/>
        <v>1.7139279887644333E-2</v>
      </c>
      <c r="AW58" s="247">
        <f t="shared" si="44"/>
        <v>-2.1760431889717692E-2</v>
      </c>
      <c r="AX58" s="248">
        <f t="shared" si="45"/>
        <v>4.735163960270427E-5</v>
      </c>
      <c r="AY58" s="247">
        <f t="shared" si="46"/>
        <v>-6.139573418678726E-4</v>
      </c>
      <c r="BA58">
        <f t="shared" si="47"/>
        <v>-5.0760544392290819E-3</v>
      </c>
      <c r="BB58">
        <f t="shared" si="48"/>
        <v>0.93542606705493403</v>
      </c>
      <c r="BC58">
        <f t="shared" si="49"/>
        <v>-0.98349723471159078</v>
      </c>
      <c r="BD58">
        <f t="shared" si="50"/>
        <v>3.8084781457827677E-2</v>
      </c>
      <c r="BE58">
        <f t="shared" si="51"/>
        <v>2.6087175318199738</v>
      </c>
      <c r="BF58">
        <f t="shared" si="52"/>
        <v>3.6639888741610336</v>
      </c>
      <c r="BG58">
        <f t="shared" si="83"/>
        <v>-9.9970607369682067</v>
      </c>
      <c r="BH58">
        <f t="shared" si="83"/>
        <v>-9.9970607396385365</v>
      </c>
      <c r="BI58">
        <f t="shared" si="83"/>
        <v>-9.9970606972680596</v>
      </c>
      <c r="BJ58">
        <f t="shared" si="83"/>
        <v>-9.9970613695661914</v>
      </c>
      <c r="BK58">
        <f t="shared" si="83"/>
        <v>-9.9970507021542421</v>
      </c>
      <c r="BL58">
        <f t="shared" si="83"/>
        <v>-9.9972199715398009</v>
      </c>
      <c r="BM58">
        <f t="shared" si="83"/>
        <v>-9.994536193564743</v>
      </c>
      <c r="BN58">
        <f t="shared" si="54"/>
        <v>-10.037659998934899</v>
      </c>
      <c r="BQ58">
        <f t="shared" si="62"/>
        <v>1.1090544932516816E-2</v>
      </c>
      <c r="BR58">
        <v>-4000</v>
      </c>
      <c r="BS58">
        <f t="shared" si="63"/>
        <v>1.2596455958254805E-2</v>
      </c>
      <c r="BT58">
        <f t="shared" si="64"/>
        <v>1.0073622321180333E-2</v>
      </c>
      <c r="BU58">
        <f t="shared" si="65"/>
        <v>2.5228336370744725E-3</v>
      </c>
      <c r="BV58">
        <f t="shared" si="66"/>
        <v>0.47376953254524234</v>
      </c>
      <c r="BW58">
        <f t="shared" si="67"/>
        <v>0.25138148787450793</v>
      </c>
      <c r="BX58">
        <f t="shared" si="68"/>
        <v>-3.0425645739058793</v>
      </c>
      <c r="BY58">
        <f t="shared" si="69"/>
        <v>-20.179784485573183</v>
      </c>
      <c r="BZ58">
        <f t="shared" si="84"/>
        <v>-2.9635395609191995</v>
      </c>
      <c r="CA58">
        <f t="shared" si="84"/>
        <v>-2.9607187006382714</v>
      </c>
      <c r="CB58">
        <f t="shared" si="84"/>
        <v>-2.9661387433632309</v>
      </c>
      <c r="CC58">
        <f t="shared" si="84"/>
        <v>-2.9557198367450783</v>
      </c>
      <c r="CD58">
        <f t="shared" si="84"/>
        <v>-2.9757309645344505</v>
      </c>
      <c r="CE58">
        <f t="shared" si="84"/>
        <v>-2.9372298575708911</v>
      </c>
      <c r="CF58">
        <f t="shared" si="84"/>
        <v>-3.0110847502897915</v>
      </c>
      <c r="CG58">
        <f t="shared" si="70"/>
        <v>-2.8684102458359213</v>
      </c>
      <c r="CI58" s="23">
        <f t="shared" si="18"/>
        <v>-4000</v>
      </c>
      <c r="CJ58" s="86">
        <f t="shared" si="19"/>
        <v>8.5677112954423446E-3</v>
      </c>
      <c r="CK58" s="86">
        <f t="shared" si="20"/>
        <v>1.0073622321180333E-2</v>
      </c>
      <c r="CL58">
        <f t="shared" si="71"/>
        <v>-1.5059110257379883E-3</v>
      </c>
      <c r="CM58">
        <f t="shared" si="72"/>
        <v>0.99860501089001108</v>
      </c>
      <c r="CN58">
        <f t="shared" si="73"/>
        <v>-0.36120414765516323</v>
      </c>
      <c r="CO58">
        <f t="shared" si="74"/>
        <v>1.5894051247585732</v>
      </c>
      <c r="CP58">
        <f t="shared" si="75"/>
        <v>1.0187841149250549</v>
      </c>
      <c r="CQ58">
        <f t="shared" si="85"/>
        <v>-4.768858277779298</v>
      </c>
      <c r="CR58">
        <f t="shared" si="85"/>
        <v>-4.768858277779298</v>
      </c>
      <c r="CS58">
        <f t="shared" si="85"/>
        <v>-4.7688582777794668</v>
      </c>
      <c r="CT58">
        <f t="shared" si="85"/>
        <v>-4.7688582778193256</v>
      </c>
      <c r="CU58">
        <f t="shared" si="85"/>
        <v>-4.7688582872395244</v>
      </c>
      <c r="CV58">
        <f t="shared" si="85"/>
        <v>-4.7688605135838991</v>
      </c>
      <c r="CW58">
        <f t="shared" si="85"/>
        <v>-4.7693842454290198</v>
      </c>
      <c r="CX58">
        <f t="shared" si="76"/>
        <v>-4.8437070633916619</v>
      </c>
    </row>
    <row r="59" spans="1:102">
      <c r="A59" s="37" t="s">
        <v>57</v>
      </c>
      <c r="B59" s="38" t="s">
        <v>49</v>
      </c>
      <c r="C59" s="43">
        <v>36056.764000000003</v>
      </c>
      <c r="D59" s="37" t="s">
        <v>53</v>
      </c>
      <c r="E59">
        <f t="shared" si="23"/>
        <v>-21320.951148926419</v>
      </c>
      <c r="F59">
        <f t="shared" si="24"/>
        <v>-21321</v>
      </c>
      <c r="G59">
        <f t="shared" si="25"/>
        <v>1.7659767006989568E-2</v>
      </c>
      <c r="H59" s="116">
        <f t="shared" si="77"/>
        <v>1.7659767006989568E-2</v>
      </c>
      <c r="I59" s="116"/>
      <c r="J59" s="116"/>
      <c r="K59" s="165"/>
      <c r="L59" s="116"/>
      <c r="M59" s="116"/>
      <c r="N59" s="116"/>
      <c r="O59" s="40"/>
      <c r="P59" s="116"/>
      <c r="Q59" s="293">
        <f t="shared" si="27"/>
        <v>21038.264000000003</v>
      </c>
      <c r="R59" s="8">
        <f t="shared" si="28"/>
        <v>3.118673707411573E-4</v>
      </c>
      <c r="S59" s="116">
        <v>0.1</v>
      </c>
      <c r="T59" s="167">
        <f t="shared" si="29"/>
        <v>3.1186737074115734E-5</v>
      </c>
      <c r="U59" s="116"/>
      <c r="V59" s="116">
        <v>0.1</v>
      </c>
      <c r="W59" s="25"/>
      <c r="X59" s="252"/>
      <c r="Y59" s="41"/>
      <c r="Z59">
        <f t="shared" si="30"/>
        <v>-21321</v>
      </c>
      <c r="AA59" s="246">
        <f t="shared" si="31"/>
        <v>2.2523727242888734E-2</v>
      </c>
      <c r="AB59" s="247">
        <f t="shared" si="32"/>
        <v>-4.8639602358991653E-3</v>
      </c>
      <c r="AC59" s="247">
        <f t="shared" si="33"/>
        <v>1.7659767006989568E-2</v>
      </c>
      <c r="AD59" s="248">
        <f t="shared" si="34"/>
        <v>2.3658109176408266E-6</v>
      </c>
      <c r="AH59">
        <f t="shared" si="35"/>
        <v>1.4460034386187563E-3</v>
      </c>
      <c r="AI59">
        <f t="shared" si="36"/>
        <v>1.3171926307050279</v>
      </c>
      <c r="AJ59">
        <f t="shared" si="37"/>
        <v>0.54332827568716768</v>
      </c>
      <c r="AK59">
        <f t="shared" si="38"/>
        <v>0.42313214375114849</v>
      </c>
      <c r="AL59">
        <f t="shared" si="39"/>
        <v>0.92753193631436781</v>
      </c>
      <c r="AM59">
        <f t="shared" si="40"/>
        <v>0.50014795770223752</v>
      </c>
      <c r="AN59">
        <f t="shared" si="82"/>
        <v>-5.7415107250101656</v>
      </c>
      <c r="AO59">
        <f t="shared" si="82"/>
        <v>-5.7429849872138234</v>
      </c>
      <c r="AP59">
        <f t="shared" si="82"/>
        <v>-5.7462325398666856</v>
      </c>
      <c r="AQ59">
        <f t="shared" si="82"/>
        <v>-5.7533643480391499</v>
      </c>
      <c r="AR59">
        <f t="shared" si="82"/>
        <v>-5.7689230982055575</v>
      </c>
      <c r="AS59">
        <f t="shared" si="82"/>
        <v>-5.8024051205604614</v>
      </c>
      <c r="AT59">
        <f t="shared" si="82"/>
        <v>-5.8725884779352313</v>
      </c>
      <c r="AU59">
        <f t="shared" si="42"/>
        <v>-6.0134876473276098</v>
      </c>
      <c r="AV59" s="246">
        <f t="shared" si="43"/>
        <v>1.7416679629614476E-2</v>
      </c>
      <c r="AW59" s="247">
        <f t="shared" si="44"/>
        <v>2.4308737737509245E-4</v>
      </c>
      <c r="AX59" s="248">
        <f t="shared" si="45"/>
        <v>5.9091473039100612E-9</v>
      </c>
      <c r="AY59" s="247">
        <f t="shared" si="46"/>
        <v>2.1320811181645069E-2</v>
      </c>
      <c r="BA59">
        <f t="shared" si="47"/>
        <v>-5.1070476132742577E-3</v>
      </c>
      <c r="BB59">
        <f t="shared" si="48"/>
        <v>0.93441908111135885</v>
      </c>
      <c r="BC59">
        <f t="shared" si="49"/>
        <v>-0.98803311600239752</v>
      </c>
      <c r="BD59">
        <f t="shared" si="50"/>
        <v>3.6323359872206751E-2</v>
      </c>
      <c r="BE59">
        <f t="shared" si="51"/>
        <v>2.6357824324070247</v>
      </c>
      <c r="BF59">
        <f t="shared" si="52"/>
        <v>3.8693887893188283</v>
      </c>
      <c r="BG59">
        <f t="shared" si="83"/>
        <v>-9.9681932608799322</v>
      </c>
      <c r="BH59">
        <f t="shared" si="83"/>
        <v>-9.9681932637273949</v>
      </c>
      <c r="BI59">
        <f t="shared" si="83"/>
        <v>-9.9681932193529104</v>
      </c>
      <c r="BJ59">
        <f t="shared" si="83"/>
        <v>-9.9681939108790107</v>
      </c>
      <c r="BK59">
        <f t="shared" si="83"/>
        <v>-9.9681831342603786</v>
      </c>
      <c r="BL59">
        <f t="shared" si="83"/>
        <v>-9.9683510831247713</v>
      </c>
      <c r="BM59">
        <f t="shared" si="83"/>
        <v>-9.9657356050197645</v>
      </c>
      <c r="BN59">
        <f t="shared" si="54"/>
        <v>-10.006956535185992</v>
      </c>
      <c r="BQ59">
        <f t="shared" si="62"/>
        <v>7.8064809423152338E-3</v>
      </c>
      <c r="BR59">
        <v>-3000</v>
      </c>
      <c r="BS59">
        <f t="shared" si="63"/>
        <v>1.0700258633884678E-2</v>
      </c>
      <c r="BT59">
        <f t="shared" si="64"/>
        <v>9.4721537573295538E-3</v>
      </c>
      <c r="BU59">
        <f t="shared" si="65"/>
        <v>1.2281048765551248E-3</v>
      </c>
      <c r="BV59">
        <f t="shared" si="66"/>
        <v>0.47845881786488509</v>
      </c>
      <c r="BW59">
        <f t="shared" si="67"/>
        <v>0.18592432390775637</v>
      </c>
      <c r="BX59">
        <f t="shared" si="68"/>
        <v>-2.9754697659332279</v>
      </c>
      <c r="BY59">
        <f t="shared" si="69"/>
        <v>-12.011580356437671</v>
      </c>
      <c r="BZ59">
        <f t="shared" si="84"/>
        <v>-2.8438842714905257</v>
      </c>
      <c r="CA59">
        <f t="shared" si="84"/>
        <v>-2.8400629733827412</v>
      </c>
      <c r="CB59">
        <f t="shared" si="84"/>
        <v>-2.8476216474501395</v>
      </c>
      <c r="CC59">
        <f t="shared" si="84"/>
        <v>-2.8326530753523076</v>
      </c>
      <c r="CD59">
        <f t="shared" si="84"/>
        <v>-2.8622300169002637</v>
      </c>
      <c r="CE59">
        <f t="shared" si="84"/>
        <v>-2.8035162611265254</v>
      </c>
      <c r="CF59">
        <f t="shared" si="84"/>
        <v>-2.9191165287050662</v>
      </c>
      <c r="CG59">
        <f t="shared" si="70"/>
        <v>-2.6868342743855607</v>
      </c>
      <c r="CI59" s="23">
        <f t="shared" si="18"/>
        <v>-3000</v>
      </c>
      <c r="CJ59" s="86">
        <f t="shared" si="19"/>
        <v>6.5783760657601095E-3</v>
      </c>
      <c r="CK59" s="86">
        <f t="shared" si="20"/>
        <v>9.4721537573295538E-3</v>
      </c>
      <c r="CL59">
        <f t="shared" si="71"/>
        <v>-2.8937776915694447E-3</v>
      </c>
      <c r="CM59">
        <f t="shared" si="72"/>
        <v>0.97699792655497142</v>
      </c>
      <c r="CN59">
        <f t="shared" si="73"/>
        <v>-0.61532993157519911</v>
      </c>
      <c r="CO59">
        <f t="shared" si="74"/>
        <v>1.8826506740925655</v>
      </c>
      <c r="CP59">
        <f t="shared" si="75"/>
        <v>1.3730514930450433</v>
      </c>
      <c r="CQ59">
        <f t="shared" si="85"/>
        <v>-4.4727885283488167</v>
      </c>
      <c r="CR59">
        <f t="shared" si="85"/>
        <v>-4.4727885283508186</v>
      </c>
      <c r="CS59">
        <f t="shared" si="85"/>
        <v>-4.4727885282382545</v>
      </c>
      <c r="CT59">
        <f t="shared" si="85"/>
        <v>-4.4727885345652956</v>
      </c>
      <c r="CU59">
        <f t="shared" si="85"/>
        <v>-4.4727881789352217</v>
      </c>
      <c r="CV59">
        <f t="shared" si="85"/>
        <v>-4.4728081689801265</v>
      </c>
      <c r="CW59">
        <f t="shared" si="85"/>
        <v>-4.4716870506867492</v>
      </c>
      <c r="CX59">
        <f t="shared" si="76"/>
        <v>-4.5456151823343145</v>
      </c>
    </row>
    <row r="60" spans="1:102">
      <c r="A60" s="37" t="s">
        <v>61</v>
      </c>
      <c r="B60" s="38" t="s">
        <v>45</v>
      </c>
      <c r="C60" s="43">
        <v>36457.853999999999</v>
      </c>
      <c r="D60" s="37" t="s">
        <v>46</v>
      </c>
      <c r="E60">
        <f t="shared" si="23"/>
        <v>-20211.441771129601</v>
      </c>
      <c r="F60">
        <f t="shared" si="24"/>
        <v>-20211.5</v>
      </c>
      <c r="G60">
        <f t="shared" si="25"/>
        <v>2.104986050107982E-2</v>
      </c>
      <c r="H60" s="116"/>
      <c r="I60" s="116">
        <f>G60</f>
        <v>2.104986050107982E-2</v>
      </c>
      <c r="J60" s="116"/>
      <c r="K60" s="165"/>
      <c r="L60" s="116"/>
      <c r="M60" s="116"/>
      <c r="N60" s="116"/>
      <c r="O60" s="40"/>
      <c r="P60" s="116"/>
      <c r="Q60" s="293">
        <f t="shared" si="27"/>
        <v>21439.353999999999</v>
      </c>
      <c r="R60" s="8">
        <f t="shared" si="28"/>
        <v>4.4309662711492035E-4</v>
      </c>
      <c r="S60" s="116">
        <v>0.1</v>
      </c>
      <c r="T60" s="167">
        <f t="shared" si="29"/>
        <v>4.4309662711492039E-5</v>
      </c>
      <c r="U60" s="116"/>
      <c r="V60" s="116">
        <v>0.1</v>
      </c>
      <c r="W60" s="25"/>
      <c r="X60" s="252"/>
      <c r="Y60" s="41"/>
      <c r="Z60">
        <f t="shared" si="30"/>
        <v>-20211.5</v>
      </c>
      <c r="AA60" s="246">
        <f t="shared" si="31"/>
        <v>2.5297752441208368E-2</v>
      </c>
      <c r="AB60" s="247">
        <f t="shared" si="32"/>
        <v>-4.2478919401285481E-3</v>
      </c>
      <c r="AC60" s="247">
        <f t="shared" si="33"/>
        <v>2.104986050107982E-2</v>
      </c>
      <c r="AD60" s="248">
        <f t="shared" si="34"/>
        <v>1.8044585935009083E-6</v>
      </c>
      <c r="AH60">
        <f t="shared" si="35"/>
        <v>4.9581165052486834E-3</v>
      </c>
      <c r="AI60">
        <f t="shared" si="36"/>
        <v>1.0878605121141558</v>
      </c>
      <c r="AJ60">
        <f t="shared" si="37"/>
        <v>0.8677926140936314</v>
      </c>
      <c r="AK60">
        <f t="shared" si="38"/>
        <v>0.52147148192404258</v>
      </c>
      <c r="AL60">
        <f t="shared" si="39"/>
        <v>1.4038782572795678</v>
      </c>
      <c r="AM60">
        <f t="shared" si="40"/>
        <v>0.84560865054248335</v>
      </c>
      <c r="AN60">
        <f t="shared" si="82"/>
        <v>-5.4053743859845635</v>
      </c>
      <c r="AO60">
        <f t="shared" si="82"/>
        <v>-5.4059361907470427</v>
      </c>
      <c r="AP60">
        <f t="shared" si="82"/>
        <v>-5.4075963877352766</v>
      </c>
      <c r="AQ60">
        <f t="shared" si="82"/>
        <v>-5.4124832782131849</v>
      </c>
      <c r="AR60">
        <f t="shared" si="82"/>
        <v>-5.426706768019451</v>
      </c>
      <c r="AS60">
        <f t="shared" si="82"/>
        <v>-5.466845690672768</v>
      </c>
      <c r="AT60">
        <f t="shared" si="82"/>
        <v>-5.5719882236697407</v>
      </c>
      <c r="AU60">
        <f t="shared" si="42"/>
        <v>-5.8120291070034327</v>
      </c>
      <c r="AV60" s="246">
        <f t="shared" si="43"/>
        <v>2.0128672195443641E-2</v>
      </c>
      <c r="AW60" s="247">
        <f t="shared" si="44"/>
        <v>9.2118830563617943E-4</v>
      </c>
      <c r="AX60" s="248">
        <f t="shared" si="45"/>
        <v>8.4858789444085525E-8</v>
      </c>
      <c r="AY60" s="247">
        <f t="shared" si="46"/>
        <v>2.1260824241595866E-2</v>
      </c>
      <c r="BA60">
        <f t="shared" si="47"/>
        <v>-5.1690802457647258E-3</v>
      </c>
      <c r="BB60">
        <f t="shared" si="48"/>
        <v>0.92679410016606167</v>
      </c>
      <c r="BC60">
        <f t="shared" si="49"/>
        <v>-0.99107685034102611</v>
      </c>
      <c r="BD60">
        <f t="shared" si="50"/>
        <v>1.6159815103761591E-2</v>
      </c>
      <c r="BE60">
        <f t="shared" si="51"/>
        <v>2.9243321300246472</v>
      </c>
      <c r="BF60">
        <f t="shared" si="52"/>
        <v>9.1692993684510835</v>
      </c>
      <c r="BG60">
        <f t="shared" si="83"/>
        <v>-9.6588364083856639</v>
      </c>
      <c r="BH60">
        <f t="shared" si="83"/>
        <v>-9.6588364111857015</v>
      </c>
      <c r="BI60">
        <f t="shared" si="83"/>
        <v>-9.6588363727891213</v>
      </c>
      <c r="BJ60">
        <f t="shared" si="83"/>
        <v>-9.6588368993169027</v>
      </c>
      <c r="BK60">
        <f t="shared" si="83"/>
        <v>-9.6588296791091679</v>
      </c>
      <c r="BL60">
        <f t="shared" si="83"/>
        <v>-9.6589286899724325</v>
      </c>
      <c r="BM60">
        <f t="shared" si="83"/>
        <v>-9.657571155226842</v>
      </c>
      <c r="BN60">
        <f t="shared" si="54"/>
        <v>-9.676223593152864</v>
      </c>
      <c r="BQ60">
        <f t="shared" si="62"/>
        <v>4.7602195258222057E-3</v>
      </c>
      <c r="BR60">
        <v>-2000</v>
      </c>
      <c r="BS60">
        <f t="shared" si="63"/>
        <v>8.7698735333077253E-3</v>
      </c>
      <c r="BT60">
        <f t="shared" si="64"/>
        <v>8.8743788224353477E-3</v>
      </c>
      <c r="BU60">
        <f t="shared" si="65"/>
        <v>-1.0450528912762247E-4</v>
      </c>
      <c r="BV60">
        <f t="shared" si="66"/>
        <v>0.48572705281460449</v>
      </c>
      <c r="BW60">
        <f t="shared" si="67"/>
        <v>0.11775308829519647</v>
      </c>
      <c r="BX60">
        <f t="shared" si="68"/>
        <v>-2.9064841844738782</v>
      </c>
      <c r="BY60">
        <f t="shared" si="69"/>
        <v>-8.4674909568552259</v>
      </c>
      <c r="BZ60">
        <f t="shared" si="84"/>
        <v>-2.7223798310458696</v>
      </c>
      <c r="CA60">
        <f t="shared" si="84"/>
        <v>-2.7185065865718734</v>
      </c>
      <c r="CB60">
        <f t="shared" si="84"/>
        <v>-2.726524756439487</v>
      </c>
      <c r="CC60">
        <f t="shared" si="84"/>
        <v>-2.7098937933574248</v>
      </c>
      <c r="CD60">
        <f t="shared" si="84"/>
        <v>-2.7442544496937411</v>
      </c>
      <c r="CE60">
        <f t="shared" si="84"/>
        <v>-2.6726523728752896</v>
      </c>
      <c r="CF60">
        <f t="shared" si="84"/>
        <v>-2.8195110178741176</v>
      </c>
      <c r="CG60">
        <f t="shared" si="70"/>
        <v>-2.5052583029352018</v>
      </c>
      <c r="CI60" s="23">
        <f t="shared" si="18"/>
        <v>-2000</v>
      </c>
      <c r="CJ60" s="86">
        <f t="shared" si="19"/>
        <v>4.8647248149498281E-3</v>
      </c>
      <c r="CK60" s="86">
        <f t="shared" si="20"/>
        <v>8.8743788224353477E-3</v>
      </c>
      <c r="CL60">
        <f t="shared" si="71"/>
        <v>-4.0096540074855197E-3</v>
      </c>
      <c r="CM60">
        <f t="shared" si="72"/>
        <v>0.95809585619537074</v>
      </c>
      <c r="CN60">
        <f t="shared" si="73"/>
        <v>-0.80995717517061216</v>
      </c>
      <c r="CO60">
        <f t="shared" si="74"/>
        <v>2.1639253167710106</v>
      </c>
      <c r="CP60">
        <f t="shared" si="75"/>
        <v>1.8800847324048151</v>
      </c>
      <c r="CQ60">
        <f t="shared" si="85"/>
        <v>-4.1828236688536924</v>
      </c>
      <c r="CR60">
        <f t="shared" si="85"/>
        <v>-4.1828236690410616</v>
      </c>
      <c r="CS60">
        <f t="shared" si="85"/>
        <v>-4.1828236640934833</v>
      </c>
      <c r="CT60">
        <f t="shared" si="85"/>
        <v>-4.1828237947369606</v>
      </c>
      <c r="CU60">
        <f t="shared" si="85"/>
        <v>-4.1828203450352737</v>
      </c>
      <c r="CV60">
        <f t="shared" si="85"/>
        <v>-4.1829114428308154</v>
      </c>
      <c r="CW60">
        <f t="shared" si="85"/>
        <v>-4.1805105186339988</v>
      </c>
      <c r="CX60">
        <f t="shared" si="76"/>
        <v>-4.2475233012769653</v>
      </c>
    </row>
    <row r="61" spans="1:102">
      <c r="A61" s="37" t="s">
        <v>61</v>
      </c>
      <c r="B61" s="38" t="s">
        <v>49</v>
      </c>
      <c r="C61" s="43">
        <v>36458.023999999998</v>
      </c>
      <c r="D61" s="37" t="s">
        <v>46</v>
      </c>
      <c r="E61">
        <f t="shared" si="23"/>
        <v>-20210.971511102616</v>
      </c>
      <c r="F61">
        <f t="shared" si="24"/>
        <v>-20211</v>
      </c>
      <c r="G61">
        <f t="shared" si="25"/>
        <v>1.0298797002178617E-2</v>
      </c>
      <c r="H61" s="116"/>
      <c r="I61" s="116">
        <f>G61</f>
        <v>1.0298797002178617E-2</v>
      </c>
      <c r="J61" s="116"/>
      <c r="K61" s="165"/>
      <c r="L61" s="116"/>
      <c r="M61" s="116"/>
      <c r="N61" s="116"/>
      <c r="O61" s="40"/>
      <c r="P61" s="116"/>
      <c r="Q61" s="293">
        <f t="shared" si="27"/>
        <v>21439.523999999998</v>
      </c>
      <c r="R61" s="8">
        <f t="shared" si="28"/>
        <v>1.0606521969208326E-4</v>
      </c>
      <c r="S61" s="116">
        <v>0.1</v>
      </c>
      <c r="T61" s="167">
        <f t="shared" si="29"/>
        <v>1.0606521969208327E-5</v>
      </c>
      <c r="U61" s="116"/>
      <c r="V61" s="116">
        <v>0.1</v>
      </c>
      <c r="W61" s="25"/>
      <c r="X61" s="252"/>
      <c r="Y61" s="41"/>
      <c r="Z61">
        <f t="shared" si="30"/>
        <v>-20211</v>
      </c>
      <c r="AA61" s="246">
        <f t="shared" si="31"/>
        <v>2.5298767696429414E-2</v>
      </c>
      <c r="AB61" s="247">
        <f t="shared" si="32"/>
        <v>-1.4999970694250797E-2</v>
      </c>
      <c r="AC61" s="247">
        <f t="shared" si="33"/>
        <v>1.0298797002178617E-2</v>
      </c>
      <c r="AD61" s="248">
        <f t="shared" si="34"/>
        <v>2.2499912082838275E-5</v>
      </c>
      <c r="AH61">
        <f t="shared" si="35"/>
        <v>4.959463357330102E-3</v>
      </c>
      <c r="AI61">
        <f t="shared" si="36"/>
        <v>1.0877687134873992</v>
      </c>
      <c r="AJ61">
        <f t="shared" si="37"/>
        <v>0.86788007714164295</v>
      </c>
      <c r="AK61">
        <f t="shared" si="38"/>
        <v>0.52148694037510246</v>
      </c>
      <c r="AL61">
        <f t="shared" si="39"/>
        <v>1.4040542923439709</v>
      </c>
      <c r="AM61">
        <f t="shared" si="40"/>
        <v>0.84575961659881416</v>
      </c>
      <c r="AN61">
        <f t="shared" ref="AN61:AT70" si="86">$AU61+$AB$7*SIN(AO61)</f>
        <v>-5.4052370401540681</v>
      </c>
      <c r="AO61">
        <f t="shared" si="86"/>
        <v>-5.4057984582899916</v>
      </c>
      <c r="AP61">
        <f t="shared" si="86"/>
        <v>-5.4074577880860781</v>
      </c>
      <c r="AQ61">
        <f t="shared" si="86"/>
        <v>-5.4123429387459971</v>
      </c>
      <c r="AR61">
        <f t="shared" si="86"/>
        <v>-5.4265637224164918</v>
      </c>
      <c r="AS61">
        <f t="shared" si="86"/>
        <v>-5.4667013956577879</v>
      </c>
      <c r="AT61">
        <f t="shared" si="86"/>
        <v>-5.5718546570940886</v>
      </c>
      <c r="AU61">
        <f t="shared" si="42"/>
        <v>-5.8119383190177079</v>
      </c>
      <c r="AV61" s="246">
        <f t="shared" si="43"/>
        <v>2.0129771159273415E-2</v>
      </c>
      <c r="AW61" s="247">
        <f t="shared" si="44"/>
        <v>-9.8309741570947982E-3</v>
      </c>
      <c r="AX61" s="248">
        <f t="shared" si="45"/>
        <v>9.6648052877465787E-6</v>
      </c>
      <c r="AY61" s="247">
        <f t="shared" si="46"/>
        <v>1.0508330182004514E-2</v>
      </c>
      <c r="BA61">
        <f t="shared" si="47"/>
        <v>-5.1689965371559989E-3</v>
      </c>
      <c r="BB61">
        <f t="shared" si="48"/>
        <v>0.92679201439496017</v>
      </c>
      <c r="BC61">
        <f t="shared" si="49"/>
        <v>-0.99105963289266996</v>
      </c>
      <c r="BD61">
        <f t="shared" si="50"/>
        <v>1.615036341190669E-2</v>
      </c>
      <c r="BE61">
        <f t="shared" si="51"/>
        <v>2.9244612392524152</v>
      </c>
      <c r="BF61">
        <f t="shared" si="52"/>
        <v>9.1747946728596403</v>
      </c>
      <c r="BG61">
        <f t="shared" ref="BG61:BM70" si="87">$BN61+$BB$7*SIN(BH61)</f>
        <v>-9.6586974929040288</v>
      </c>
      <c r="BH61">
        <f t="shared" si="87"/>
        <v>-9.6586974957030041</v>
      </c>
      <c r="BI61">
        <f t="shared" si="87"/>
        <v>-9.6586974573222637</v>
      </c>
      <c r="BJ61">
        <f t="shared" si="87"/>
        <v>-9.6586979836154097</v>
      </c>
      <c r="BK61">
        <f t="shared" si="87"/>
        <v>-9.6586907668641739</v>
      </c>
      <c r="BL61">
        <f t="shared" si="87"/>
        <v>-9.6587897270504879</v>
      </c>
      <c r="BM61">
        <f t="shared" si="87"/>
        <v>-9.6574329318401517</v>
      </c>
      <c r="BN61">
        <f t="shared" si="54"/>
        <v>-9.6760745472123357</v>
      </c>
      <c r="BQ61">
        <f t="shared" si="62"/>
        <v>2.0377726718927205E-3</v>
      </c>
      <c r="BR61">
        <v>-1000</v>
      </c>
      <c r="BS61">
        <f t="shared" si="63"/>
        <v>6.8180555851580687E-3</v>
      </c>
      <c r="BT61">
        <f t="shared" si="64"/>
        <v>8.2802975164977203E-3</v>
      </c>
      <c r="BU61">
        <f t="shared" si="65"/>
        <v>-1.4622419313396516E-3</v>
      </c>
      <c r="BV61">
        <f t="shared" si="66"/>
        <v>0.49586439908704283</v>
      </c>
      <c r="BW61">
        <f t="shared" si="67"/>
        <v>4.6366773554174498E-2</v>
      </c>
      <c r="BX61">
        <f t="shared" si="68"/>
        <v>-2.8348406642906609</v>
      </c>
      <c r="BY61">
        <f t="shared" si="69"/>
        <v>-6.4687194274826609</v>
      </c>
      <c r="BZ61">
        <f t="shared" si="84"/>
        <v>-2.5984272237210924</v>
      </c>
      <c r="CA61">
        <f t="shared" si="84"/>
        <v>-2.5952777840092969</v>
      </c>
      <c r="CB61">
        <f t="shared" si="84"/>
        <v>-2.602233252536577</v>
      </c>
      <c r="CC61">
        <f t="shared" si="84"/>
        <v>-2.5868327634752442</v>
      </c>
      <c r="CD61">
        <f t="shared" si="84"/>
        <v>-2.6207434398508722</v>
      </c>
      <c r="CE61">
        <f t="shared" si="84"/>
        <v>-2.5451028127464759</v>
      </c>
      <c r="CF61">
        <f t="shared" si="84"/>
        <v>-2.7095730824357407</v>
      </c>
      <c r="CG61">
        <f t="shared" si="70"/>
        <v>-2.3236823314848412</v>
      </c>
      <c r="CI61" s="23">
        <f t="shared" si="18"/>
        <v>-1000</v>
      </c>
      <c r="CJ61" s="86">
        <f t="shared" si="19"/>
        <v>3.5000146032323721E-3</v>
      </c>
      <c r="CK61" s="86">
        <f t="shared" si="20"/>
        <v>8.2802975164977203E-3</v>
      </c>
      <c r="CL61">
        <f t="shared" si="71"/>
        <v>-4.7802829132653482E-3</v>
      </c>
      <c r="CM61">
        <f t="shared" si="72"/>
        <v>0.94296380637353938</v>
      </c>
      <c r="CN61">
        <f t="shared" si="73"/>
        <v>-0.93754403313823642</v>
      </c>
      <c r="CO61">
        <f t="shared" si="74"/>
        <v>2.4353479083197089</v>
      </c>
      <c r="CP61">
        <f t="shared" si="75"/>
        <v>2.7131817470891715</v>
      </c>
      <c r="CQ61">
        <f t="shared" si="85"/>
        <v>-3.8979807678509522</v>
      </c>
      <c r="CR61">
        <f t="shared" si="85"/>
        <v>-3.8979807692432416</v>
      </c>
      <c r="CS61">
        <f t="shared" si="85"/>
        <v>-3.8979807437087794</v>
      </c>
      <c r="CT61">
        <f t="shared" si="85"/>
        <v>-3.8979812120085655</v>
      </c>
      <c r="CU61">
        <f t="shared" si="85"/>
        <v>-3.8979726234646939</v>
      </c>
      <c r="CV61">
        <f t="shared" si="85"/>
        <v>-3.898130147067802</v>
      </c>
      <c r="CW61">
        <f t="shared" si="85"/>
        <v>-3.8952446966419894</v>
      </c>
      <c r="CX61">
        <f t="shared" si="76"/>
        <v>-3.9494314202196175</v>
      </c>
    </row>
    <row r="62" spans="1:102">
      <c r="A62" s="37" t="s">
        <v>60</v>
      </c>
      <c r="B62" s="38" t="s">
        <v>49</v>
      </c>
      <c r="C62" s="43">
        <v>36810.472999999998</v>
      </c>
      <c r="D62" s="37" t="s">
        <v>53</v>
      </c>
      <c r="E62">
        <f t="shared" si="23"/>
        <v>-19236.014591969466</v>
      </c>
      <c r="F62">
        <f t="shared" si="24"/>
        <v>-19236</v>
      </c>
      <c r="G62">
        <f t="shared" si="25"/>
        <v>-5.2750280010513961E-3</v>
      </c>
      <c r="H62" s="116">
        <f t="shared" ref="H62:H67" si="88">G62</f>
        <v>-5.2750280010513961E-3</v>
      </c>
      <c r="I62" s="116"/>
      <c r="J62" s="116"/>
      <c r="K62" s="165"/>
      <c r="L62" s="116"/>
      <c r="M62" s="116"/>
      <c r="N62" s="116"/>
      <c r="O62" s="40"/>
      <c r="P62" s="116"/>
      <c r="Q62" s="293">
        <f t="shared" si="27"/>
        <v>21791.972999999998</v>
      </c>
      <c r="R62" s="8">
        <f t="shared" si="28"/>
        <v>2.7825920411876288E-5</v>
      </c>
      <c r="S62" s="116">
        <v>0.1</v>
      </c>
      <c r="T62" s="167">
        <f t="shared" si="29"/>
        <v>2.7825920411876289E-6</v>
      </c>
      <c r="U62" s="116"/>
      <c r="V62" s="116">
        <v>0.1</v>
      </c>
      <c r="W62" s="25"/>
      <c r="X62" s="252"/>
      <c r="Y62" s="41"/>
      <c r="Z62">
        <f t="shared" si="30"/>
        <v>-19236</v>
      </c>
      <c r="AA62" s="246">
        <f t="shared" si="31"/>
        <v>2.6905643112898496E-2</v>
      </c>
      <c r="AB62" s="247">
        <f t="shared" si="32"/>
        <v>-3.2180671113949892E-2</v>
      </c>
      <c r="AC62" s="247">
        <f t="shared" si="33"/>
        <v>-5.2750280010513961E-3</v>
      </c>
      <c r="AD62" s="248">
        <f t="shared" si="34"/>
        <v>1.0355955933442092E-4</v>
      </c>
      <c r="AH62">
        <f t="shared" si="35"/>
        <v>7.2111961231962765E-3</v>
      </c>
      <c r="AI62">
        <f t="shared" si="36"/>
        <v>0.93281236610899942</v>
      </c>
      <c r="AJ62">
        <f t="shared" si="37"/>
        <v>0.97462887690962996</v>
      </c>
      <c r="AK62">
        <f t="shared" si="38"/>
        <v>0.52453579277409446</v>
      </c>
      <c r="AL62">
        <f t="shared" si="39"/>
        <v>1.6981923246315282</v>
      </c>
      <c r="AM62">
        <f t="shared" si="40"/>
        <v>1.1362598136139443</v>
      </c>
      <c r="AN62">
        <f t="shared" si="86"/>
        <v>-5.157665966624446</v>
      </c>
      <c r="AO62">
        <f t="shared" si="86"/>
        <v>-5.1577577291134515</v>
      </c>
      <c r="AP62">
        <f t="shared" si="86"/>
        <v>-5.1581603597591625</v>
      </c>
      <c r="AQ62">
        <f t="shared" si="86"/>
        <v>-5.1599230070804545</v>
      </c>
      <c r="AR62">
        <f t="shared" si="86"/>
        <v>-5.1675646494080443</v>
      </c>
      <c r="AS62">
        <f t="shared" si="86"/>
        <v>-5.19940453454553</v>
      </c>
      <c r="AT62">
        <f t="shared" si="86"/>
        <v>-5.3155893483294925</v>
      </c>
      <c r="AU62">
        <f t="shared" si="42"/>
        <v>-5.6349017468536076</v>
      </c>
      <c r="AV62" s="246">
        <f t="shared" si="43"/>
        <v>2.2085757672483979E-2</v>
      </c>
      <c r="AW62" s="247">
        <f t="shared" si="44"/>
        <v>-2.7360785673535375E-2</v>
      </c>
      <c r="AX62" s="248">
        <f t="shared" si="45"/>
        <v>7.4861259267313863E-5</v>
      </c>
      <c r="AY62" s="247">
        <f t="shared" si="46"/>
        <v>-7.666338683833155E-3</v>
      </c>
      <c r="BA62">
        <f t="shared" si="47"/>
        <v>-4.8198854404145168E-3</v>
      </c>
      <c r="BB62">
        <f t="shared" si="48"/>
        <v>0.9250749227517685</v>
      </c>
      <c r="BC62">
        <f t="shared" si="49"/>
        <v>-0.92683518151646294</v>
      </c>
      <c r="BD62">
        <f t="shared" si="50"/>
        <v>-2.5448367395419155E-3</v>
      </c>
      <c r="BE62">
        <f t="shared" si="51"/>
        <v>-3.107640618941002</v>
      </c>
      <c r="BF62">
        <f t="shared" si="52"/>
        <v>-58.900972903465309</v>
      </c>
      <c r="BG62">
        <f t="shared" si="87"/>
        <v>-9.3881781738511467</v>
      </c>
      <c r="BH62">
        <f t="shared" si="87"/>
        <v>-9.3881781733297913</v>
      </c>
      <c r="BI62">
        <f t="shared" si="87"/>
        <v>-9.38817818028879</v>
      </c>
      <c r="BJ62">
        <f t="shared" si="87"/>
        <v>-9.3881780874006733</v>
      </c>
      <c r="BK62">
        <f t="shared" si="87"/>
        <v>-9.3881793272631882</v>
      </c>
      <c r="BL62">
        <f t="shared" si="87"/>
        <v>-9.3881627776813552</v>
      </c>
      <c r="BM62">
        <f t="shared" si="87"/>
        <v>-9.3883836792996007</v>
      </c>
      <c r="BN62">
        <f t="shared" si="54"/>
        <v>-9.3854349631814209</v>
      </c>
      <c r="BQ62">
        <f t="shared" si="62"/>
        <v>-3.0325082944938301E-4</v>
      </c>
      <c r="BR62">
        <v>0</v>
      </c>
      <c r="BS62">
        <f t="shared" si="63"/>
        <v>4.8599349787336885E-3</v>
      </c>
      <c r="BT62">
        <f t="shared" si="64"/>
        <v>7.6899098395166654E-3</v>
      </c>
      <c r="BU62">
        <f t="shared" si="65"/>
        <v>-2.8299748607829769E-3</v>
      </c>
      <c r="BV62">
        <f t="shared" si="66"/>
        <v>0.50927951506237257</v>
      </c>
      <c r="BW62">
        <f t="shared" si="67"/>
        <v>-2.877884908034492E-2</v>
      </c>
      <c r="BX62">
        <f t="shared" si="68"/>
        <v>-2.7596744377192262</v>
      </c>
      <c r="BY62">
        <f t="shared" si="69"/>
        <v>-5.1729149308083597</v>
      </c>
      <c r="BZ62">
        <f t="shared" ref="BZ62:CF71" si="89">$CG62+$AB$7*SIN(CA62)</f>
        <v>-2.4714212784311229</v>
      </c>
      <c r="CA62">
        <f t="shared" si="89"/>
        <v>-2.4693607804132687</v>
      </c>
      <c r="CB62">
        <f t="shared" si="89"/>
        <v>-2.474330814428614</v>
      </c>
      <c r="CC62">
        <f t="shared" si="89"/>
        <v>-2.4623091224435312</v>
      </c>
      <c r="CD62">
        <f t="shared" si="89"/>
        <v>-2.4911952036742271</v>
      </c>
      <c r="CE62">
        <f t="shared" si="89"/>
        <v>-2.4206057889912662</v>
      </c>
      <c r="CF62">
        <f t="shared" si="89"/>
        <v>-2.5869473104207446</v>
      </c>
      <c r="CG62">
        <f t="shared" si="70"/>
        <v>-2.1421063600344805</v>
      </c>
      <c r="CI62" s="23">
        <f t="shared" si="18"/>
        <v>0</v>
      </c>
      <c r="CJ62" s="86">
        <f t="shared" si="19"/>
        <v>2.5267240313335939E-3</v>
      </c>
      <c r="CK62" s="86">
        <f t="shared" si="20"/>
        <v>7.6899098395166654E-3</v>
      </c>
      <c r="CL62">
        <f t="shared" si="71"/>
        <v>-5.1631858081830715E-3</v>
      </c>
      <c r="CM62">
        <f t="shared" si="72"/>
        <v>0.93224215896965601</v>
      </c>
      <c r="CN62">
        <f t="shared" si="73"/>
        <v>-0.99584125501698117</v>
      </c>
      <c r="CO62">
        <f t="shared" si="74"/>
        <v>2.6994106409678889</v>
      </c>
      <c r="CP62">
        <f t="shared" si="75"/>
        <v>4.4490860412367903</v>
      </c>
      <c r="CQ62">
        <f t="shared" ref="CQ62:CW71" si="90">$CX62+$BB$7*SIN(CR62)</f>
        <v>-3.6170248501984621</v>
      </c>
      <c r="CR62">
        <f t="shared" si="90"/>
        <v>-3.6170248533808733</v>
      </c>
      <c r="CS62">
        <f t="shared" si="90"/>
        <v>-3.6170248056355829</v>
      </c>
      <c r="CT62">
        <f t="shared" si="90"/>
        <v>-3.6170255219519736</v>
      </c>
      <c r="CU62">
        <f t="shared" si="90"/>
        <v>-3.6170147751779198</v>
      </c>
      <c r="CV62">
        <f t="shared" si="90"/>
        <v>-3.6171760134640056</v>
      </c>
      <c r="CW62">
        <f t="shared" si="90"/>
        <v>-3.6147582913459737</v>
      </c>
      <c r="CX62">
        <f t="shared" si="76"/>
        <v>-3.6513395391622692</v>
      </c>
    </row>
    <row r="63" spans="1:102">
      <c r="A63" s="37" t="s">
        <v>60</v>
      </c>
      <c r="B63" s="38" t="s">
        <v>45</v>
      </c>
      <c r="C63" s="43">
        <v>37907.470999999998</v>
      </c>
      <c r="D63" s="37" t="s">
        <v>53</v>
      </c>
      <c r="E63">
        <f t="shared" si="23"/>
        <v>-16201.459832627761</v>
      </c>
      <c r="F63">
        <f t="shared" si="24"/>
        <v>-16201.5</v>
      </c>
      <c r="G63">
        <f t="shared" si="25"/>
        <v>1.452059049915988E-2</v>
      </c>
      <c r="H63" s="116">
        <f t="shared" si="88"/>
        <v>1.452059049915988E-2</v>
      </c>
      <c r="I63" s="116"/>
      <c r="J63" s="116"/>
      <c r="K63" s="165"/>
      <c r="L63" s="116"/>
      <c r="M63" s="116"/>
      <c r="N63" s="116"/>
      <c r="O63" s="40"/>
      <c r="P63" s="116"/>
      <c r="Q63" s="293">
        <f t="shared" si="27"/>
        <v>22888.970999999998</v>
      </c>
      <c r="R63" s="8">
        <f t="shared" si="28"/>
        <v>2.1084754844429216E-4</v>
      </c>
      <c r="S63" s="116">
        <v>0.1</v>
      </c>
      <c r="T63" s="167">
        <f t="shared" si="29"/>
        <v>2.1084754844429218E-5</v>
      </c>
      <c r="U63" s="116"/>
      <c r="V63" s="116">
        <v>0.1</v>
      </c>
      <c r="W63" s="25"/>
      <c r="X63" s="252"/>
      <c r="Y63" s="41"/>
      <c r="Z63">
        <f t="shared" si="30"/>
        <v>-16201.5</v>
      </c>
      <c r="AA63" s="246">
        <f t="shared" si="31"/>
        <v>2.8333741400058166E-2</v>
      </c>
      <c r="AB63" s="247">
        <f t="shared" si="32"/>
        <v>-1.3813150900898286E-2</v>
      </c>
      <c r="AC63" s="247">
        <f t="shared" si="33"/>
        <v>1.452059049915988E-2</v>
      </c>
      <c r="AD63" s="248">
        <f t="shared" si="34"/>
        <v>1.9080313781098717E-5</v>
      </c>
      <c r="AH63">
        <f t="shared" si="35"/>
        <v>1.0623819025682119E-2</v>
      </c>
      <c r="AI63">
        <f t="shared" si="36"/>
        <v>0.66718278658509866</v>
      </c>
      <c r="AJ63">
        <f t="shared" si="37"/>
        <v>0.94682063933035887</v>
      </c>
      <c r="AK63">
        <f t="shared" si="38"/>
        <v>0.41095581088939337</v>
      </c>
      <c r="AL63">
        <f t="shared" si="39"/>
        <v>2.2515214081080974</v>
      </c>
      <c r="AM63">
        <f t="shared" si="40"/>
        <v>2.0966695173149437</v>
      </c>
      <c r="AN63">
        <f t="shared" si="86"/>
        <v>-4.5611264440321762</v>
      </c>
      <c r="AO63">
        <f t="shared" si="86"/>
        <v>-4.5611263494909329</v>
      </c>
      <c r="AP63">
        <f t="shared" si="86"/>
        <v>-4.5611275359146184</v>
      </c>
      <c r="AQ63">
        <f t="shared" si="86"/>
        <v>-4.5611126478314592</v>
      </c>
      <c r="AR63">
        <f t="shared" si="86"/>
        <v>-4.5612995795151665</v>
      </c>
      <c r="AS63">
        <f t="shared" si="86"/>
        <v>-4.5589689004326202</v>
      </c>
      <c r="AT63">
        <f t="shared" si="86"/>
        <v>-4.5911662261967541</v>
      </c>
      <c r="AU63">
        <f t="shared" si="42"/>
        <v>-5.0839094614874902</v>
      </c>
      <c r="AV63" s="246">
        <f t="shared" si="43"/>
        <v>2.6623248227613545E-2</v>
      </c>
      <c r="AW63" s="247">
        <f t="shared" si="44"/>
        <v>-1.2102657728453665E-2</v>
      </c>
      <c r="AX63" s="248">
        <f t="shared" si="45"/>
        <v>1.4647432409209923E-5</v>
      </c>
      <c r="AY63" s="247">
        <f t="shared" si="46"/>
        <v>5.6072646459223831E-3</v>
      </c>
      <c r="BA63">
        <f t="shared" si="47"/>
        <v>-1.7104931724446222E-3</v>
      </c>
      <c r="BB63">
        <f t="shared" si="48"/>
        <v>0.94935411358362554</v>
      </c>
      <c r="BC63">
        <f t="shared" si="49"/>
        <v>-0.38090929290153447</v>
      </c>
      <c r="BD63">
        <f t="shared" si="50"/>
        <v>-5.5274203601536141E-2</v>
      </c>
      <c r="BE63">
        <f t="shared" si="51"/>
        <v>-2.3125259582372153</v>
      </c>
      <c r="BF63">
        <f t="shared" si="52"/>
        <v>-2.272564068279991</v>
      </c>
      <c r="BG63">
        <f t="shared" si="87"/>
        <v>-8.538934262876456</v>
      </c>
      <c r="BH63">
        <f t="shared" si="87"/>
        <v>-8.538934262208274</v>
      </c>
      <c r="BI63">
        <f t="shared" si="87"/>
        <v>-8.5389342762967004</v>
      </c>
      <c r="BJ63">
        <f t="shared" si="87"/>
        <v>-8.5389339792458223</v>
      </c>
      <c r="BK63">
        <f t="shared" si="87"/>
        <v>-8.5389402424654186</v>
      </c>
      <c r="BL63">
        <f t="shared" si="87"/>
        <v>-8.5388081743800814</v>
      </c>
      <c r="BM63">
        <f t="shared" si="87"/>
        <v>-8.541588496791487</v>
      </c>
      <c r="BN63">
        <f t="shared" si="54"/>
        <v>-8.4808751501128974</v>
      </c>
      <c r="BQ63">
        <f t="shared" si="62"/>
        <v>-2.2306440563518394E-3</v>
      </c>
      <c r="BR63">
        <v>1000</v>
      </c>
      <c r="BS63">
        <f t="shared" si="63"/>
        <v>2.9125610590908608E-3</v>
      </c>
      <c r="BT63">
        <f t="shared" si="64"/>
        <v>7.1032157914921873E-3</v>
      </c>
      <c r="BU63">
        <f t="shared" si="65"/>
        <v>-4.1906547324013265E-3</v>
      </c>
      <c r="BV63">
        <f t="shared" si="66"/>
        <v>0.52654476839080355</v>
      </c>
      <c r="BW63">
        <f t="shared" si="67"/>
        <v>-0.10833725019370297</v>
      </c>
      <c r="BX63">
        <f t="shared" si="68"/>
        <v>-2.6799069584499198</v>
      </c>
      <c r="BY63">
        <f t="shared" si="69"/>
        <v>-4.254729042502241</v>
      </c>
      <c r="BZ63">
        <f t="shared" si="89"/>
        <v>-2.3406248845913211</v>
      </c>
      <c r="CA63">
        <f t="shared" si="89"/>
        <v>-2.3395785049874482</v>
      </c>
      <c r="CB63">
        <f t="shared" si="89"/>
        <v>-2.3424203206768555</v>
      </c>
      <c r="CC63">
        <f t="shared" si="89"/>
        <v>-2.3346827955311658</v>
      </c>
      <c r="CD63">
        <f t="shared" si="89"/>
        <v>-2.3556079195565829</v>
      </c>
      <c r="CE63">
        <f t="shared" si="89"/>
        <v>-2.2979179816447939</v>
      </c>
      <c r="CF63">
        <f t="shared" si="89"/>
        <v>-2.4496954576635166</v>
      </c>
      <c r="CG63">
        <f t="shared" si="70"/>
        <v>-1.9605303885841217</v>
      </c>
      <c r="CI63" s="23">
        <f t="shared" si="18"/>
        <v>1000</v>
      </c>
      <c r="CJ63" s="86">
        <f t="shared" si="19"/>
        <v>1.9600106760494871E-3</v>
      </c>
      <c r="CK63" s="86">
        <f t="shared" si="20"/>
        <v>7.1032157914921873E-3</v>
      </c>
      <c r="CL63">
        <f t="shared" si="71"/>
        <v>-5.1432051154427002E-3</v>
      </c>
      <c r="CM63">
        <f t="shared" si="72"/>
        <v>0.92628095991381421</v>
      </c>
      <c r="CN63">
        <f t="shared" si="73"/>
        <v>-0.98589804592038044</v>
      </c>
      <c r="CO63">
        <f t="shared" si="74"/>
        <v>2.9587807291976529</v>
      </c>
      <c r="CP63">
        <f t="shared" si="75"/>
        <v>10.909719748043633</v>
      </c>
      <c r="CQ63">
        <f t="shared" si="90"/>
        <v>-3.3385755082994821</v>
      </c>
      <c r="CR63">
        <f t="shared" si="90"/>
        <v>-3.3385755107830439</v>
      </c>
      <c r="CS63">
        <f t="shared" si="90"/>
        <v>-3.3385754770015943</v>
      </c>
      <c r="CT63">
        <f t="shared" si="90"/>
        <v>-3.3385759364974521</v>
      </c>
      <c r="CU63">
        <f t="shared" si="90"/>
        <v>-3.3385696864305463</v>
      </c>
      <c r="CV63">
        <f t="shared" si="90"/>
        <v>-3.3386547005665617</v>
      </c>
      <c r="CW63">
        <f t="shared" si="90"/>
        <v>-3.3374984518031545</v>
      </c>
      <c r="CX63">
        <f t="shared" si="76"/>
        <v>-3.3532476581049209</v>
      </c>
    </row>
    <row r="64" spans="1:102">
      <c r="A64" s="37" t="s">
        <v>60</v>
      </c>
      <c r="B64" s="38" t="s">
        <v>49</v>
      </c>
      <c r="C64" s="43">
        <v>38001.292000000001</v>
      </c>
      <c r="D64" s="37" t="s">
        <v>53</v>
      </c>
      <c r="E64">
        <f t="shared" si="23"/>
        <v>-15941.92885620282</v>
      </c>
      <c r="F64">
        <f t="shared" si="24"/>
        <v>-15942</v>
      </c>
      <c r="G64">
        <f t="shared" si="25"/>
        <v>2.5718634002259932E-2</v>
      </c>
      <c r="H64" s="116">
        <f t="shared" si="88"/>
        <v>2.5718634002259932E-2</v>
      </c>
      <c r="I64" s="116"/>
      <c r="J64" s="116"/>
      <c r="K64" s="165"/>
      <c r="L64" s="116"/>
      <c r="M64" s="116"/>
      <c r="N64" s="116"/>
      <c r="O64" s="40"/>
      <c r="P64" s="116"/>
      <c r="Q64" s="293">
        <f t="shared" si="27"/>
        <v>22982.792000000001</v>
      </c>
      <c r="R64" s="8">
        <f t="shared" si="28"/>
        <v>6.6144813494220078E-4</v>
      </c>
      <c r="S64" s="116">
        <v>0.1</v>
      </c>
      <c r="T64" s="167">
        <f t="shared" si="29"/>
        <v>6.6144813494220075E-5</v>
      </c>
      <c r="U64" s="116"/>
      <c r="V64" s="116">
        <v>0.1</v>
      </c>
      <c r="W64" s="25"/>
      <c r="X64" s="252"/>
      <c r="Y64" s="41"/>
      <c r="Z64">
        <f t="shared" si="30"/>
        <v>-15942</v>
      </c>
      <c r="AA64" s="246">
        <f t="shared" si="31"/>
        <v>2.8276963170569675E-2</v>
      </c>
      <c r="AB64" s="247">
        <f t="shared" si="32"/>
        <v>-2.5583291683097427E-3</v>
      </c>
      <c r="AC64" s="247">
        <f t="shared" si="33"/>
        <v>2.5718634002259932E-2</v>
      </c>
      <c r="AD64" s="248">
        <f t="shared" si="34"/>
        <v>6.5450481334244201E-7</v>
      </c>
      <c r="AH64">
        <f t="shared" si="35"/>
        <v>1.0735171869580045E-2</v>
      </c>
      <c r="AI64">
        <f t="shared" si="36"/>
        <v>0.65356407714798581</v>
      </c>
      <c r="AJ64">
        <f t="shared" si="37"/>
        <v>0.93547614217767727</v>
      </c>
      <c r="AK64">
        <f t="shared" si="38"/>
        <v>0.39954239750831466</v>
      </c>
      <c r="AL64">
        <f t="shared" si="39"/>
        <v>2.2851240190074011</v>
      </c>
      <c r="AM64">
        <f t="shared" si="40"/>
        <v>2.1906491940548922</v>
      </c>
      <c r="AN64">
        <f t="shared" si="86"/>
        <v>-4.5179356658663128</v>
      </c>
      <c r="AO64">
        <f t="shared" si="86"/>
        <v>-4.5179354584219524</v>
      </c>
      <c r="AP64">
        <f t="shared" si="86"/>
        <v>-4.5179374885316435</v>
      </c>
      <c r="AQ64">
        <f t="shared" si="86"/>
        <v>-4.5179176221986124</v>
      </c>
      <c r="AR64">
        <f t="shared" si="86"/>
        <v>-4.5181121172251064</v>
      </c>
      <c r="AS64">
        <f t="shared" si="86"/>
        <v>-4.5162161677775385</v>
      </c>
      <c r="AT64">
        <f t="shared" si="86"/>
        <v>-4.5355516314540623</v>
      </c>
      <c r="AU64">
        <f t="shared" si="42"/>
        <v>-5.0367904968961206</v>
      </c>
      <c r="AV64" s="246">
        <f t="shared" si="43"/>
        <v>2.6934557393938598E-2</v>
      </c>
      <c r="AW64" s="247">
        <f t="shared" si="44"/>
        <v>-1.2159233916786659E-3</v>
      </c>
      <c r="AX64" s="248">
        <f t="shared" si="45"/>
        <v>1.4784696944313503E-7</v>
      </c>
      <c r="AY64" s="247">
        <f t="shared" si="46"/>
        <v>1.6325867909310964E-2</v>
      </c>
      <c r="BA64">
        <f t="shared" si="47"/>
        <v>-1.3424057766310781E-3</v>
      </c>
      <c r="BB64">
        <f t="shared" si="48"/>
        <v>0.95337968463340828</v>
      </c>
      <c r="BC64">
        <f t="shared" si="49"/>
        <v>-0.31473233047341559</v>
      </c>
      <c r="BD64">
        <f t="shared" si="50"/>
        <v>-5.8709365435200431E-2</v>
      </c>
      <c r="BE64">
        <f t="shared" si="51"/>
        <v>-2.2419210695037868</v>
      </c>
      <c r="BF64">
        <f t="shared" si="52"/>
        <v>-2.0710255860636457</v>
      </c>
      <c r="BG64">
        <f t="shared" si="87"/>
        <v>-8.464927271561228</v>
      </c>
      <c r="BH64">
        <f t="shared" si="87"/>
        <v>-8.4649272711734209</v>
      </c>
      <c r="BI64">
        <f t="shared" si="87"/>
        <v>-8.4649272801911497</v>
      </c>
      <c r="BJ64">
        <f t="shared" si="87"/>
        <v>-8.4649270705007691</v>
      </c>
      <c r="BK64">
        <f t="shared" si="87"/>
        <v>-8.4649319464412596</v>
      </c>
      <c r="BL64">
        <f t="shared" si="87"/>
        <v>-8.46481855717842</v>
      </c>
      <c r="BM64">
        <f t="shared" si="87"/>
        <v>-8.4674506765443045</v>
      </c>
      <c r="BN64">
        <f t="shared" si="54"/>
        <v>-8.4035203069785158</v>
      </c>
      <c r="BQ64">
        <f t="shared" si="62"/>
        <v>-3.7343173124209147E-3</v>
      </c>
      <c r="BR64">
        <v>2000</v>
      </c>
      <c r="BS64">
        <f t="shared" si="63"/>
        <v>9.9498995665149234E-4</v>
      </c>
      <c r="BT64">
        <f t="shared" si="64"/>
        <v>6.5202153724242843E-3</v>
      </c>
      <c r="BU64">
        <f t="shared" si="65"/>
        <v>-5.525225415772792E-3</v>
      </c>
      <c r="BV64">
        <f t="shared" si="66"/>
        <v>0.54847478924630721</v>
      </c>
      <c r="BW64">
        <f t="shared" si="67"/>
        <v>-0.19313435254095501</v>
      </c>
      <c r="BX64">
        <f t="shared" si="68"/>
        <v>-2.594101615082379</v>
      </c>
      <c r="BY64">
        <f t="shared" si="69"/>
        <v>-3.5613201881092658</v>
      </c>
      <c r="BZ64">
        <f t="shared" si="89"/>
        <v>-2.2050469645150788</v>
      </c>
      <c r="CA64">
        <f t="shared" si="89"/>
        <v>-2.2046686014581649</v>
      </c>
      <c r="CB64">
        <f t="shared" si="89"/>
        <v>-2.2058756487255642</v>
      </c>
      <c r="CC64">
        <f t="shared" si="89"/>
        <v>-2.2020179954264041</v>
      </c>
      <c r="CD64">
        <f t="shared" si="89"/>
        <v>-2.2142768495858247</v>
      </c>
      <c r="CE64">
        <f t="shared" si="89"/>
        <v>-2.1745790670365093</v>
      </c>
      <c r="CF64">
        <f t="shared" si="89"/>
        <v>-2.2963601760078856</v>
      </c>
      <c r="CG64">
        <f t="shared" si="70"/>
        <v>-1.778954417133761</v>
      </c>
      <c r="CI64" s="23">
        <f t="shared" si="18"/>
        <v>2000</v>
      </c>
      <c r="CJ64" s="86">
        <f t="shared" si="19"/>
        <v>1.7909081033518773E-3</v>
      </c>
      <c r="CK64" s="86">
        <f t="shared" si="20"/>
        <v>6.5202153724242843E-3</v>
      </c>
      <c r="CL64">
        <f t="shared" si="71"/>
        <v>-4.729307269072407E-3</v>
      </c>
      <c r="CM64">
        <f t="shared" si="72"/>
        <v>0.92524023585352044</v>
      </c>
      <c r="CN64">
        <f t="shared" si="73"/>
        <v>-0.91081104301662197</v>
      </c>
      <c r="CO64">
        <f t="shared" si="74"/>
        <v>-3.0669908770332728</v>
      </c>
      <c r="CP64">
        <f t="shared" si="75"/>
        <v>-26.7965782502651</v>
      </c>
      <c r="CQ64">
        <f t="shared" si="90"/>
        <v>-3.061177842213056</v>
      </c>
      <c r="CR64">
        <f t="shared" si="90"/>
        <v>-3.0611778410864461</v>
      </c>
      <c r="CS64">
        <f t="shared" si="90"/>
        <v>-3.0611778561629888</v>
      </c>
      <c r="CT64">
        <f t="shared" si="90"/>
        <v>-3.0611776544053821</v>
      </c>
      <c r="CU64">
        <f t="shared" si="90"/>
        <v>-3.0611803543696876</v>
      </c>
      <c r="CV64">
        <f t="shared" si="90"/>
        <v>-3.0611442228096872</v>
      </c>
      <c r="CW64">
        <f t="shared" si="90"/>
        <v>-3.0616277351778614</v>
      </c>
      <c r="CX64">
        <f t="shared" si="76"/>
        <v>-3.0551557770475726</v>
      </c>
    </row>
    <row r="65" spans="1:102">
      <c r="A65" s="37" t="s">
        <v>60</v>
      </c>
      <c r="B65" s="38" t="s">
        <v>49</v>
      </c>
      <c r="C65" s="43">
        <v>38235.525000000001</v>
      </c>
      <c r="D65" s="37" t="s">
        <v>53</v>
      </c>
      <c r="E65">
        <f t="shared" si="23"/>
        <v>-15293.985227367682</v>
      </c>
      <c r="F65">
        <f t="shared" si="24"/>
        <v>-15294</v>
      </c>
      <c r="G65">
        <f t="shared" si="25"/>
        <v>5.3403380079544149E-3</v>
      </c>
      <c r="H65" s="116">
        <f t="shared" si="88"/>
        <v>5.3403380079544149E-3</v>
      </c>
      <c r="I65" s="116"/>
      <c r="J65" s="116"/>
      <c r="K65" s="165"/>
      <c r="L65" s="116"/>
      <c r="M65" s="116"/>
      <c r="N65" s="116"/>
      <c r="O65" s="40"/>
      <c r="P65" s="116"/>
      <c r="Q65" s="293">
        <f t="shared" si="27"/>
        <v>23217.025000000001</v>
      </c>
      <c r="R65" s="8">
        <f t="shared" si="28"/>
        <v>2.8519210039202528E-5</v>
      </c>
      <c r="S65" s="116">
        <v>0.1</v>
      </c>
      <c r="T65" s="167">
        <f t="shared" si="29"/>
        <v>2.8519210039202528E-6</v>
      </c>
      <c r="U65" s="116"/>
      <c r="V65" s="116">
        <v>0.1</v>
      </c>
      <c r="W65" s="25"/>
      <c r="X65" s="252"/>
      <c r="Y65" s="41"/>
      <c r="Z65">
        <f t="shared" si="30"/>
        <v>-15294</v>
      </c>
      <c r="AA65" s="246">
        <f t="shared" si="31"/>
        <v>2.804412603317917E-2</v>
      </c>
      <c r="AB65" s="247">
        <f t="shared" si="32"/>
        <v>-2.2703788025224755E-2</v>
      </c>
      <c r="AC65" s="247">
        <f t="shared" si="33"/>
        <v>5.3403380079544149E-3</v>
      </c>
      <c r="AD65" s="248">
        <f t="shared" si="34"/>
        <v>5.1546199069433901E-5</v>
      </c>
      <c r="AH65">
        <f t="shared" si="35"/>
        <v>1.0921090449975713E-2</v>
      </c>
      <c r="AI65">
        <f t="shared" si="36"/>
        <v>0.62335134204585207</v>
      </c>
      <c r="AJ65">
        <f t="shared" si="37"/>
        <v>0.90494262412434989</v>
      </c>
      <c r="AK65">
        <f t="shared" si="38"/>
        <v>0.37119774313747933</v>
      </c>
      <c r="AL65">
        <f t="shared" si="39"/>
        <v>2.3634831771230189</v>
      </c>
      <c r="AM65">
        <f t="shared" si="40"/>
        <v>2.4393196966694015</v>
      </c>
      <c r="AN65">
        <f t="shared" si="86"/>
        <v>-4.4137193181284511</v>
      </c>
      <c r="AO65">
        <f t="shared" si="86"/>
        <v>-4.4137206207418398</v>
      </c>
      <c r="AP65">
        <f t="shared" si="86"/>
        <v>-4.4137122495462009</v>
      </c>
      <c r="AQ65">
        <f t="shared" si="86"/>
        <v>-4.4137660506875003</v>
      </c>
      <c r="AR65">
        <f t="shared" si="86"/>
        <v>-4.4134204379725093</v>
      </c>
      <c r="AS65">
        <f t="shared" si="86"/>
        <v>-4.4156474193182644</v>
      </c>
      <c r="AT65">
        <f t="shared" si="86"/>
        <v>-4.4015690836779733</v>
      </c>
      <c r="AU65">
        <f t="shared" si="42"/>
        <v>-4.9191292673962881</v>
      </c>
      <c r="AV65" s="246">
        <f t="shared" si="43"/>
        <v>2.7656043331844665E-2</v>
      </c>
      <c r="AW65" s="247">
        <f t="shared" si="44"/>
        <v>-2.231570532389025E-2</v>
      </c>
      <c r="AX65" s="248">
        <f t="shared" si="45"/>
        <v>4.9799070410270369E-5</v>
      </c>
      <c r="AY65" s="247">
        <f t="shared" si="46"/>
        <v>-5.1926697406867919E-3</v>
      </c>
      <c r="BA65">
        <f t="shared" si="47"/>
        <v>-3.8808270133450554E-4</v>
      </c>
      <c r="BB65">
        <f t="shared" si="48"/>
        <v>0.96458433420463474</v>
      </c>
      <c r="BC65">
        <f t="shared" si="49"/>
        <v>-0.14060405833387141</v>
      </c>
      <c r="BD65">
        <f t="shared" si="50"/>
        <v>-6.6075517485339214E-2</v>
      </c>
      <c r="BE65">
        <f t="shared" si="51"/>
        <v>-2.0628179369464581</v>
      </c>
      <c r="BF65">
        <f t="shared" si="52"/>
        <v>-1.6705725900841588</v>
      </c>
      <c r="BG65">
        <f t="shared" si="87"/>
        <v>-8.2786655444634984</v>
      </c>
      <c r="BH65">
        <f t="shared" si="87"/>
        <v>-8.2786655444068753</v>
      </c>
      <c r="BI65">
        <f t="shared" si="87"/>
        <v>-8.2786655462399636</v>
      </c>
      <c r="BJ65">
        <f t="shared" si="87"/>
        <v>-8.2786654868963172</v>
      </c>
      <c r="BK65">
        <f t="shared" si="87"/>
        <v>-8.2786674080584373</v>
      </c>
      <c r="BL65">
        <f t="shared" si="87"/>
        <v>-8.27860520915163</v>
      </c>
      <c r="BM65">
        <f t="shared" si="87"/>
        <v>-8.2806146149553008</v>
      </c>
      <c r="BN65">
        <f t="shared" si="54"/>
        <v>-8.2103567680533551</v>
      </c>
      <c r="BQ65">
        <f t="shared" si="62"/>
        <v>-4.8226840400502693E-3</v>
      </c>
      <c r="BR65">
        <v>3000</v>
      </c>
      <c r="BS65">
        <f t="shared" si="63"/>
        <v>-8.7032076248263774E-4</v>
      </c>
      <c r="BT65">
        <f t="shared" si="64"/>
        <v>5.9409085823129574E-3</v>
      </c>
      <c r="BU65">
        <f t="shared" si="65"/>
        <v>-6.8112293447955951E-3</v>
      </c>
      <c r="BV65">
        <f t="shared" si="66"/>
        <v>0.57624586033556791</v>
      </c>
      <c r="BW65">
        <f t="shared" si="67"/>
        <v>-0.28419383149259547</v>
      </c>
      <c r="BX65">
        <f t="shared" si="68"/>
        <v>-2.5002917765126798</v>
      </c>
      <c r="BY65">
        <f t="shared" si="69"/>
        <v>-3.01103759092004</v>
      </c>
      <c r="BZ65">
        <f t="shared" si="89"/>
        <v>-2.063356239125488</v>
      </c>
      <c r="CA65">
        <f t="shared" si="89"/>
        <v>-2.063276222620579</v>
      </c>
      <c r="CB65">
        <f t="shared" si="89"/>
        <v>-2.0635961505883396</v>
      </c>
      <c r="CC65">
        <f t="shared" si="89"/>
        <v>-2.0623158451390253</v>
      </c>
      <c r="CD65">
        <f t="shared" si="89"/>
        <v>-2.0674212455192382</v>
      </c>
      <c r="CE65">
        <f t="shared" si="89"/>
        <v>-2.0467635394487038</v>
      </c>
      <c r="CF65">
        <f t="shared" si="89"/>
        <v>-2.126012929965392</v>
      </c>
      <c r="CG65">
        <f t="shared" si="70"/>
        <v>-1.5973784456834013</v>
      </c>
      <c r="CI65" s="23">
        <f t="shared" si="18"/>
        <v>3000</v>
      </c>
      <c r="CJ65" s="86">
        <f t="shared" si="19"/>
        <v>1.9885453047453257E-3</v>
      </c>
      <c r="CK65" s="86">
        <f t="shared" si="20"/>
        <v>5.9409085823129574E-3</v>
      </c>
      <c r="CL65">
        <f t="shared" si="71"/>
        <v>-3.9523632775676316E-3</v>
      </c>
      <c r="CM65">
        <f t="shared" si="72"/>
        <v>0.9291454936174447</v>
      </c>
      <c r="CN65">
        <f t="shared" si="73"/>
        <v>-0.77519979938553796</v>
      </c>
      <c r="CO65">
        <f t="shared" si="74"/>
        <v>-2.8087777432922425</v>
      </c>
      <c r="CP65">
        <f t="shared" si="75"/>
        <v>-5.9537743265125052</v>
      </c>
      <c r="CQ65">
        <f t="shared" si="90"/>
        <v>-2.7833499531171086</v>
      </c>
      <c r="CR65">
        <f t="shared" si="90"/>
        <v>-2.7833499497636498</v>
      </c>
      <c r="CS65">
        <f t="shared" si="90"/>
        <v>-2.7833499975276759</v>
      </c>
      <c r="CT65">
        <f t="shared" si="90"/>
        <v>-2.7833493172144106</v>
      </c>
      <c r="CU65">
        <f t="shared" si="90"/>
        <v>-2.783359007045791</v>
      </c>
      <c r="CV65">
        <f t="shared" si="90"/>
        <v>-2.7832209896164151</v>
      </c>
      <c r="CW65">
        <f t="shared" si="90"/>
        <v>-2.7851861742072859</v>
      </c>
      <c r="CX65">
        <f t="shared" si="76"/>
        <v>-2.7570638959902243</v>
      </c>
    </row>
    <row r="66" spans="1:102">
      <c r="A66" s="37" t="s">
        <v>60</v>
      </c>
      <c r="B66" s="38" t="s">
        <v>49</v>
      </c>
      <c r="C66" s="43">
        <v>38328.434999999998</v>
      </c>
      <c r="D66" s="37" t="s">
        <v>53</v>
      </c>
      <c r="E66">
        <f t="shared" si="23"/>
        <v>-15036.974291440338</v>
      </c>
      <c r="F66">
        <f t="shared" si="24"/>
        <v>-15037</v>
      </c>
      <c r="G66">
        <f t="shared" si="25"/>
        <v>9.293698996771127E-3</v>
      </c>
      <c r="H66" s="116">
        <f t="shared" si="88"/>
        <v>9.293698996771127E-3</v>
      </c>
      <c r="I66" s="116"/>
      <c r="J66" s="116"/>
      <c r="K66" s="165"/>
      <c r="L66" s="116"/>
      <c r="M66" s="116"/>
      <c r="N66" s="116"/>
      <c r="O66" s="40"/>
      <c r="P66" s="116"/>
      <c r="Q66" s="293">
        <f t="shared" si="27"/>
        <v>23309.934999999998</v>
      </c>
      <c r="R66" s="8">
        <f t="shared" si="28"/>
        <v>8.6372841042584649E-5</v>
      </c>
      <c r="S66" s="116">
        <v>0.1</v>
      </c>
      <c r="T66" s="167">
        <f t="shared" si="29"/>
        <v>8.6372841042584656E-6</v>
      </c>
      <c r="U66" s="116"/>
      <c r="V66" s="116">
        <v>0.1</v>
      </c>
      <c r="W66" s="25"/>
      <c r="X66" s="252"/>
      <c r="Y66" s="41"/>
      <c r="Z66">
        <f t="shared" si="30"/>
        <v>-15037</v>
      </c>
      <c r="AA66" s="246">
        <f t="shared" si="31"/>
        <v>2.7918456334852505E-2</v>
      </c>
      <c r="AB66" s="247">
        <f t="shared" si="32"/>
        <v>-1.8624757338081378E-2</v>
      </c>
      <c r="AC66" s="247">
        <f t="shared" si="33"/>
        <v>9.293698996771127E-3</v>
      </c>
      <c r="AD66" s="248">
        <f t="shared" si="34"/>
        <v>3.468815859024161E-5</v>
      </c>
      <c r="AH66">
        <f t="shared" si="35"/>
        <v>1.0961071795907083E-2</v>
      </c>
      <c r="AI66">
        <f t="shared" si="36"/>
        <v>0.61269288493769281</v>
      </c>
      <c r="AJ66">
        <f t="shared" si="37"/>
        <v>0.89215614615482774</v>
      </c>
      <c r="AK66">
        <f t="shared" si="38"/>
        <v>0.36006273713219972</v>
      </c>
      <c r="AL66">
        <f t="shared" si="39"/>
        <v>2.392632030963235</v>
      </c>
      <c r="AM66">
        <f t="shared" si="40"/>
        <v>2.5443577710910925</v>
      </c>
      <c r="AN66">
        <f t="shared" si="86"/>
        <v>-4.3736862915145647</v>
      </c>
      <c r="AO66">
        <f t="shared" si="86"/>
        <v>-4.3736910029549554</v>
      </c>
      <c r="AP66">
        <f t="shared" si="86"/>
        <v>-4.3736641896064938</v>
      </c>
      <c r="AQ66">
        <f t="shared" si="86"/>
        <v>-4.3738168147063883</v>
      </c>
      <c r="AR66">
        <f t="shared" si="86"/>
        <v>-4.3729489337308749</v>
      </c>
      <c r="AS66">
        <f t="shared" si="86"/>
        <v>-4.377912861728829</v>
      </c>
      <c r="AT66">
        <f t="shared" si="86"/>
        <v>-4.350403761604694</v>
      </c>
      <c r="AU66">
        <f t="shared" si="42"/>
        <v>-4.8724642427335461</v>
      </c>
      <c r="AV66" s="246">
        <f t="shared" si="43"/>
        <v>2.7917714066554179E-2</v>
      </c>
      <c r="AW66" s="247">
        <f t="shared" si="44"/>
        <v>-1.8624015069783052E-2</v>
      </c>
      <c r="AX66" s="248">
        <f t="shared" si="45"/>
        <v>3.4685393731950619E-5</v>
      </c>
      <c r="AY66" s="247">
        <f t="shared" si="46"/>
        <v>-1.6666305308376305E-3</v>
      </c>
      <c r="BA66">
        <f t="shared" si="47"/>
        <v>-7.4226829832516722E-7</v>
      </c>
      <c r="BB66">
        <f t="shared" si="48"/>
        <v>0.96944616959015217</v>
      </c>
      <c r="BC66">
        <f t="shared" si="49"/>
        <v>-6.877250066344627E-2</v>
      </c>
      <c r="BD66">
        <f t="shared" si="50"/>
        <v>-6.845952703583795E-2</v>
      </c>
      <c r="BE66">
        <f t="shared" si="51"/>
        <v>-1.9905732574043773</v>
      </c>
      <c r="BF66">
        <f t="shared" si="52"/>
        <v>-1.5413795211567412</v>
      </c>
      <c r="BG66">
        <f t="shared" si="87"/>
        <v>-8.2041655837289706</v>
      </c>
      <c r="BH66">
        <f t="shared" si="87"/>
        <v>-8.2041655837100542</v>
      </c>
      <c r="BI66">
        <f t="shared" si="87"/>
        <v>-8.2041655844455228</v>
      </c>
      <c r="BJ66">
        <f t="shared" si="87"/>
        <v>-8.2041655558496629</v>
      </c>
      <c r="BK66">
        <f t="shared" si="87"/>
        <v>-8.2041666676876179</v>
      </c>
      <c r="BL66">
        <f t="shared" si="87"/>
        <v>-8.2041234357352995</v>
      </c>
      <c r="BM66">
        <f t="shared" si="87"/>
        <v>-8.2058006862478354</v>
      </c>
      <c r="BN66">
        <f t="shared" si="54"/>
        <v>-8.1337471546216165</v>
      </c>
      <c r="BQ66">
        <f t="shared" ref="BQ66:BQ72" si="91">BS66+CL66</f>
        <v>-5.5186714364964416E-3</v>
      </c>
      <c r="BR66">
        <v>4000</v>
      </c>
      <c r="BS66">
        <f t="shared" ref="BS66:BS72" si="92">AB$3+AB$4*BR66+AB$5*BR66^2+BU66</f>
        <v>-2.6546275272566252E-3</v>
      </c>
      <c r="BT66">
        <f t="shared" ref="BT66:BT72" si="93">AB$3+AB$4*BR66+AB$5*BR66^2</f>
        <v>5.3652954211582064E-3</v>
      </c>
      <c r="BU66">
        <f t="shared" ref="BU66:BU72" si="94">$AB$6*($AB$11/BV66*BW66+$AB$12)</f>
        <v>-8.0199229484148316E-3</v>
      </c>
      <c r="BV66">
        <f t="shared" ref="BV66:BV72" si="95">1+$AB$7*COS(BX66)</f>
        <v>0.61157339417928025</v>
      </c>
      <c r="BW66">
        <f t="shared" ref="BW66:BW72" si="96">SIN(BX66+RADIANS($AB$9))</f>
        <v>-0.38269430805668969</v>
      </c>
      <c r="BX66">
        <f t="shared" ref="BX66:BX72" si="97">2*ATAN(BY66)</f>
        <v>-2.3957464073364156</v>
      </c>
      <c r="BY66">
        <f t="shared" ref="BY66:BY72" si="98">SQRT((1+$AB$7)/(1-$AB$7))*TAN(BZ66/2)</f>
        <v>-2.5560421197174268</v>
      </c>
      <c r="BZ66">
        <f t="shared" si="89"/>
        <v>-1.9138171557993602</v>
      </c>
      <c r="CA66">
        <f t="shared" si="89"/>
        <v>-1.9138118794164567</v>
      </c>
      <c r="CB66">
        <f t="shared" si="89"/>
        <v>-1.9138415445053372</v>
      </c>
      <c r="CC66">
        <f t="shared" si="89"/>
        <v>-1.913674728237436</v>
      </c>
      <c r="CD66">
        <f t="shared" si="89"/>
        <v>-1.9146117788388013</v>
      </c>
      <c r="CE66">
        <f t="shared" si="89"/>
        <v>-1.9093158164895405</v>
      </c>
      <c r="CF66">
        <f t="shared" si="89"/>
        <v>-1.9382845263574286</v>
      </c>
      <c r="CG66">
        <f t="shared" ref="CG66:CG72" si="99">RADIANS($AB$9)+$AB$18*(BR66-AB$15)</f>
        <v>-1.4158024742330415</v>
      </c>
      <c r="CI66" s="23">
        <f t="shared" si="18"/>
        <v>4000</v>
      </c>
      <c r="CJ66" s="86">
        <f t="shared" si="19"/>
        <v>2.50125151191839E-3</v>
      </c>
      <c r="CK66" s="86">
        <f t="shared" si="20"/>
        <v>5.3652954211582064E-3</v>
      </c>
      <c r="CL66">
        <f t="shared" ref="CL66:CL72" si="100">$BB$6*($BB$11/CM66*CN66+$BB$12)</f>
        <v>-2.8640439092398164E-3</v>
      </c>
      <c r="CM66">
        <f t="shared" ref="CM66:CM72" si="101">1+$BB$7*COS(CO66)</f>
        <v>0.93789731580818037</v>
      </c>
      <c r="CN66">
        <f t="shared" ref="CN66:CN72" si="102">SIN(CO66+RADIANS($BB$9))</f>
        <v>-0.58531644068497546</v>
      </c>
      <c r="CO66">
        <f t="shared" ref="CO66:CO72" si="103">2*ATAN(CP66)</f>
        <v>-2.5470167117867741</v>
      </c>
      <c r="CP66">
        <f t="shared" ref="CP66:CP72" si="104">TAN(CQ66/2)*SQRT((1+$BB$7)/(1-$BB$7))</f>
        <v>-3.2640570630775776</v>
      </c>
      <c r="CQ66">
        <f t="shared" si="90"/>
        <v>-2.503620690311342</v>
      </c>
      <c r="CR66">
        <f t="shared" si="90"/>
        <v>-2.5036206880892533</v>
      </c>
      <c r="CS66">
        <f t="shared" si="90"/>
        <v>-2.5036207249872913</v>
      </c>
      <c r="CT66">
        <f t="shared" si="90"/>
        <v>-2.5036201122910726</v>
      </c>
      <c r="CU66">
        <f t="shared" si="90"/>
        <v>-2.5036302861470481</v>
      </c>
      <c r="CV66">
        <f t="shared" si="90"/>
        <v>-2.5034613387385836</v>
      </c>
      <c r="CW66">
        <f t="shared" si="90"/>
        <v>-2.5062641516556097</v>
      </c>
      <c r="CX66">
        <f t="shared" ref="CX66:CX72" si="105">RADIANS($BB$9)+$BB$18*(CI66-BB$15)</f>
        <v>-2.458972014932876</v>
      </c>
    </row>
    <row r="67" spans="1:102">
      <c r="A67" s="37" t="s">
        <v>60</v>
      </c>
      <c r="B67" s="38" t="s">
        <v>49</v>
      </c>
      <c r="C67" s="43">
        <v>38407.230000000003</v>
      </c>
      <c r="D67" s="37" t="s">
        <v>53</v>
      </c>
      <c r="E67">
        <f t="shared" si="23"/>
        <v>-14819.008768930409</v>
      </c>
      <c r="F67">
        <f t="shared" si="24"/>
        <v>-14819</v>
      </c>
      <c r="G67">
        <f t="shared" si="25"/>
        <v>-3.1699869941803627E-3</v>
      </c>
      <c r="H67" s="116">
        <f t="shared" si="88"/>
        <v>-3.1699869941803627E-3</v>
      </c>
      <c r="I67" s="116"/>
      <c r="J67" s="116"/>
      <c r="K67" s="165"/>
      <c r="L67" s="116"/>
      <c r="M67" s="116"/>
      <c r="N67" s="116"/>
      <c r="O67" s="40"/>
      <c r="P67" s="116"/>
      <c r="Q67" s="293">
        <f t="shared" si="27"/>
        <v>23388.730000000003</v>
      </c>
      <c r="R67" s="8">
        <f t="shared" si="28"/>
        <v>1.0048817543272651E-5</v>
      </c>
      <c r="S67" s="116">
        <v>0.1</v>
      </c>
      <c r="T67" s="167">
        <f t="shared" si="29"/>
        <v>1.0048817543272651E-6</v>
      </c>
      <c r="U67" s="116"/>
      <c r="V67" s="116">
        <v>0.1</v>
      </c>
      <c r="W67" s="25"/>
      <c r="X67" s="252"/>
      <c r="Y67" s="41"/>
      <c r="Z67">
        <f t="shared" si="30"/>
        <v>-14819</v>
      </c>
      <c r="AA67" s="246">
        <f t="shared" si="31"/>
        <v>2.7798066378314175E-2</v>
      </c>
      <c r="AB67" s="247">
        <f t="shared" si="32"/>
        <v>-3.0968053372494538E-2</v>
      </c>
      <c r="AC67" s="247">
        <f t="shared" si="33"/>
        <v>-3.1699869941803627E-3</v>
      </c>
      <c r="AD67" s="248">
        <f t="shared" si="34"/>
        <v>9.5902032968167033E-5</v>
      </c>
      <c r="AH67">
        <f t="shared" si="35"/>
        <v>1.0981003938882253E-2</v>
      </c>
      <c r="AI67">
        <f t="shared" si="36"/>
        <v>0.60417570676090127</v>
      </c>
      <c r="AJ67">
        <f t="shared" si="37"/>
        <v>0.88107493717910756</v>
      </c>
      <c r="AK67">
        <f t="shared" si="38"/>
        <v>0.35067806451328948</v>
      </c>
      <c r="AL67">
        <f t="shared" si="39"/>
        <v>2.4165979282063095</v>
      </c>
      <c r="AM67">
        <f t="shared" si="40"/>
        <v>2.6367363546469913</v>
      </c>
      <c r="AN67">
        <f t="shared" si="86"/>
        <v>-4.3402535752530875</v>
      </c>
      <c r="AO67">
        <f t="shared" si="86"/>
        <v>-4.3402640615220553</v>
      </c>
      <c r="AP67">
        <f t="shared" si="86"/>
        <v>-4.3402095280776187</v>
      </c>
      <c r="AQ67">
        <f t="shared" si="86"/>
        <v>-4.3404932104594476</v>
      </c>
      <c r="AR67">
        <f t="shared" si="86"/>
        <v>-4.3390197437897537</v>
      </c>
      <c r="AS67">
        <f t="shared" si="86"/>
        <v>-4.3467346840574379</v>
      </c>
      <c r="AT67">
        <f t="shared" si="86"/>
        <v>-4.3078935105547194</v>
      </c>
      <c r="AU67">
        <f t="shared" si="42"/>
        <v>-4.8328806809573663</v>
      </c>
      <c r="AV67" s="246">
        <f t="shared" si="43"/>
        <v>2.8127529148898746E-2</v>
      </c>
      <c r="AW67" s="247">
        <f t="shared" si="44"/>
        <v>-3.1297516143079109E-2</v>
      </c>
      <c r="AX67" s="248">
        <f t="shared" si="45"/>
        <v>9.7953451672629747E-5</v>
      </c>
      <c r="AY67" s="247">
        <f t="shared" si="46"/>
        <v>-1.4480453703647185E-2</v>
      </c>
      <c r="BA67">
        <f t="shared" si="47"/>
        <v>3.2946277058456928E-4</v>
      </c>
      <c r="BB67">
        <f t="shared" si="48"/>
        <v>0.97373707263711495</v>
      </c>
      <c r="BC67">
        <f t="shared" si="49"/>
        <v>-6.9631231956906311E-3</v>
      </c>
      <c r="BD67">
        <f t="shared" si="50"/>
        <v>-7.0217533714993119E-2</v>
      </c>
      <c r="BE67">
        <f t="shared" si="51"/>
        <v>-1.9287096087771818</v>
      </c>
      <c r="BF67">
        <f t="shared" si="52"/>
        <v>-1.4416799422925159</v>
      </c>
      <c r="BG67">
        <f t="shared" si="87"/>
        <v>-8.1406715871531041</v>
      </c>
      <c r="BH67">
        <f t="shared" si="87"/>
        <v>-8.1406715871472439</v>
      </c>
      <c r="BI67">
        <f t="shared" si="87"/>
        <v>-8.140671587423677</v>
      </c>
      <c r="BJ67">
        <f t="shared" si="87"/>
        <v>-8.1406715743839868</v>
      </c>
      <c r="BK67">
        <f t="shared" si="87"/>
        <v>-8.1406721894792344</v>
      </c>
      <c r="BL67">
        <f t="shared" si="87"/>
        <v>-8.1406431734221147</v>
      </c>
      <c r="BM67">
        <f t="shared" si="87"/>
        <v>-8.1420088601116092</v>
      </c>
      <c r="BN67">
        <f t="shared" si="54"/>
        <v>-8.0687631245511131</v>
      </c>
      <c r="BQ67">
        <f t="shared" si="91"/>
        <v>-5.8552905605064858E-3</v>
      </c>
      <c r="BR67">
        <v>5000</v>
      </c>
      <c r="BS67">
        <f t="shared" si="92"/>
        <v>-4.3187143983863399E-3</v>
      </c>
      <c r="BT67">
        <f t="shared" si="93"/>
        <v>4.7933758889600305E-3</v>
      </c>
      <c r="BU67">
        <f t="shared" si="94"/>
        <v>-9.1120902873463704E-3</v>
      </c>
      <c r="BV67">
        <f t="shared" si="95"/>
        <v>0.65699116393011237</v>
      </c>
      <c r="BW67">
        <f t="shared" si="96"/>
        <v>-0.48981645647892091</v>
      </c>
      <c r="BX67">
        <f t="shared" si="97"/>
        <v>-2.2765780481472619</v>
      </c>
      <c r="BY67">
        <f t="shared" si="98"/>
        <v>-2.1661000370235026</v>
      </c>
      <c r="BZ67">
        <f t="shared" si="89"/>
        <v>-1.7541806094717445</v>
      </c>
      <c r="CA67">
        <f t="shared" si="89"/>
        <v>-1.7541807898580402</v>
      </c>
      <c r="CB67">
        <f t="shared" si="89"/>
        <v>-1.7541789192999862</v>
      </c>
      <c r="CC67">
        <f t="shared" si="89"/>
        <v>-1.7541983155745662</v>
      </c>
      <c r="CD67">
        <f t="shared" si="89"/>
        <v>-1.7539970922198078</v>
      </c>
      <c r="CE67">
        <f t="shared" si="89"/>
        <v>-1.7560741424885054</v>
      </c>
      <c r="CF67">
        <f t="shared" si="89"/>
        <v>-1.7333772531465126</v>
      </c>
      <c r="CG67">
        <f t="shared" si="99"/>
        <v>-1.2342265027826809</v>
      </c>
      <c r="CI67" s="23">
        <f t="shared" ref="CI67:CI82" si="106">BR67</f>
        <v>5000</v>
      </c>
      <c r="CJ67" s="86">
        <f t="shared" ref="CJ67:CJ72" si="107">AB$3+AB$4*BR67+AB$5*BR67^2+CL67</f>
        <v>3.2567997268398846E-3</v>
      </c>
      <c r="CK67" s="86">
        <f t="shared" ref="CK67:CK72" si="108">AB$3+AB$4*BR67+AB$5*BR67^2</f>
        <v>4.7933758889600305E-3</v>
      </c>
      <c r="CL67">
        <f t="shared" si="100"/>
        <v>-1.5365761621201459E-3</v>
      </c>
      <c r="CM67">
        <f t="shared" si="101"/>
        <v>0.95123519184500427</v>
      </c>
      <c r="CN67">
        <f t="shared" si="102"/>
        <v>-0.34970508893548163</v>
      </c>
      <c r="CO67">
        <f t="shared" si="103"/>
        <v>-2.2790027277045728</v>
      </c>
      <c r="CP67">
        <f t="shared" si="104"/>
        <v>-2.1730188346498336</v>
      </c>
      <c r="CQ67">
        <f t="shared" si="90"/>
        <v>-2.2205713736413673</v>
      </c>
      <c r="CR67">
        <f t="shared" si="90"/>
        <v>-2.2205713731189136</v>
      </c>
      <c r="CS67">
        <f t="shared" si="90"/>
        <v>-2.220571384637779</v>
      </c>
      <c r="CT67">
        <f t="shared" si="90"/>
        <v>-2.2205711306741098</v>
      </c>
      <c r="CU67">
        <f t="shared" si="90"/>
        <v>-2.220576729951055</v>
      </c>
      <c r="CV67">
        <f t="shared" si="90"/>
        <v>-2.2204532700319324</v>
      </c>
      <c r="CW67">
        <f t="shared" si="90"/>
        <v>-2.2231708337585325</v>
      </c>
      <c r="CX67">
        <f t="shared" si="105"/>
        <v>-2.1608801338755277</v>
      </c>
    </row>
    <row r="68" spans="1:102">
      <c r="A68" s="44" t="s">
        <v>63</v>
      </c>
      <c r="B68" s="45"/>
      <c r="C68" s="46">
        <v>40812.502200000003</v>
      </c>
      <c r="D68" s="44">
        <v>2.9999999999999997E-4</v>
      </c>
      <c r="E68">
        <f t="shared" si="23"/>
        <v>-8165.4595354566054</v>
      </c>
      <c r="F68">
        <f t="shared" si="24"/>
        <v>-8165.5</v>
      </c>
      <c r="G68">
        <f t="shared" si="25"/>
        <v>1.4628018507210072E-2</v>
      </c>
      <c r="H68" s="116"/>
      <c r="I68" s="116"/>
      <c r="J68" s="116"/>
      <c r="K68" s="165">
        <f>G68</f>
        <v>1.4628018507210072E-2</v>
      </c>
      <c r="L68" s="116"/>
      <c r="M68" s="116"/>
      <c r="N68" s="116"/>
      <c r="O68" s="40"/>
      <c r="P68" s="116"/>
      <c r="Q68" s="293">
        <f t="shared" si="27"/>
        <v>25794.002200000003</v>
      </c>
      <c r="R68" s="8">
        <f t="shared" si="28"/>
        <v>2.1397892544728039E-4</v>
      </c>
      <c r="S68" s="116">
        <v>1</v>
      </c>
      <c r="T68" s="167">
        <f t="shared" si="29"/>
        <v>2.1397892544728039E-4</v>
      </c>
      <c r="U68" s="116"/>
      <c r="V68" s="116">
        <v>1</v>
      </c>
      <c r="W68" s="25"/>
      <c r="X68" s="252"/>
      <c r="Y68" s="41"/>
      <c r="Z68">
        <f t="shared" si="30"/>
        <v>-8165.5</v>
      </c>
      <c r="AA68" s="246">
        <f t="shared" si="31"/>
        <v>1.991638774135477E-2</v>
      </c>
      <c r="AB68" s="247">
        <f t="shared" si="32"/>
        <v>-5.2883692341446978E-3</v>
      </c>
      <c r="AC68" s="247">
        <f t="shared" si="33"/>
        <v>1.4628018507210072E-2</v>
      </c>
      <c r="AD68" s="248">
        <f t="shared" si="34"/>
        <v>2.7966849156648178E-5</v>
      </c>
      <c r="AH68">
        <f t="shared" si="35"/>
        <v>7.2976104130125837E-3</v>
      </c>
      <c r="AI68">
        <f t="shared" si="36"/>
        <v>0.47941980810349127</v>
      </c>
      <c r="AJ68">
        <f t="shared" si="37"/>
        <v>0.50545543579334429</v>
      </c>
      <c r="AK68">
        <f t="shared" si="38"/>
        <v>9.2995913103818481E-2</v>
      </c>
      <c r="AL68">
        <f t="shared" si="39"/>
        <v>2.9648183369321393</v>
      </c>
      <c r="AM68">
        <f t="shared" si="40"/>
        <v>11.284382991812937</v>
      </c>
      <c r="AN68">
        <f t="shared" si="86"/>
        <v>-3.4581767409547899</v>
      </c>
      <c r="AO68">
        <f t="shared" si="86"/>
        <v>-3.4620682394857041</v>
      </c>
      <c r="AP68">
        <f t="shared" si="86"/>
        <v>-3.4543245298482708</v>
      </c>
      <c r="AQ68">
        <f t="shared" si="86"/>
        <v>-3.4697534229556699</v>
      </c>
      <c r="AR68">
        <f t="shared" si="86"/>
        <v>-3.4390879906173728</v>
      </c>
      <c r="AS68">
        <f t="shared" si="86"/>
        <v>-3.5003540470270922</v>
      </c>
      <c r="AT68">
        <f t="shared" si="86"/>
        <v>-3.3790795130076625</v>
      </c>
      <c r="AU68">
        <f t="shared" si="42"/>
        <v>-3.624764954912397</v>
      </c>
      <c r="AV68" s="246">
        <f t="shared" si="43"/>
        <v>2.4315240458345384E-2</v>
      </c>
      <c r="AW68" s="247">
        <f t="shared" si="44"/>
        <v>-9.6872219511353122E-3</v>
      </c>
      <c r="AX68" s="248">
        <f t="shared" si="45"/>
        <v>9.3842269130557846E-5</v>
      </c>
      <c r="AY68" s="247">
        <f t="shared" si="46"/>
        <v>2.9315553772068749E-3</v>
      </c>
      <c r="BA68">
        <f t="shared" si="47"/>
        <v>4.3988527169906136E-3</v>
      </c>
      <c r="BB68">
        <f t="shared" si="48"/>
        <v>1.0729906945789256</v>
      </c>
      <c r="BC68">
        <f t="shared" si="49"/>
        <v>0.83583235247425502</v>
      </c>
      <c r="BD68">
        <f t="shared" si="50"/>
        <v>1.7105610178253572E-2</v>
      </c>
      <c r="BE68">
        <f t="shared" si="51"/>
        <v>0.23019901757107708</v>
      </c>
      <c r="BF68">
        <f t="shared" si="52"/>
        <v>0.11561049221486092</v>
      </c>
      <c r="BG68">
        <f t="shared" si="87"/>
        <v>-6.069511663132781</v>
      </c>
      <c r="BH68">
        <f t="shared" si="87"/>
        <v>-6.0695116654151535</v>
      </c>
      <c r="BI68">
        <f t="shared" si="87"/>
        <v>-6.0695116965681279</v>
      </c>
      <c r="BJ68">
        <f t="shared" si="87"/>
        <v>-6.0695121217869374</v>
      </c>
      <c r="BK68">
        <f t="shared" si="87"/>
        <v>-6.0695179257565286</v>
      </c>
      <c r="BL68">
        <f t="shared" si="87"/>
        <v>-6.0695971455641597</v>
      </c>
      <c r="BM68">
        <f t="shared" si="87"/>
        <v>-6.0706783003468319</v>
      </c>
      <c r="BN68">
        <f t="shared" si="54"/>
        <v>-6.0854087939360468</v>
      </c>
      <c r="BQ68">
        <f t="shared" si="91"/>
        <v>-5.8697493693580689E-3</v>
      </c>
      <c r="BR68">
        <v>6000</v>
      </c>
      <c r="BS68">
        <f t="shared" si="92"/>
        <v>-5.8070026089956043E-3</v>
      </c>
      <c r="BT68">
        <f t="shared" si="93"/>
        <v>4.2251499857184297E-3</v>
      </c>
      <c r="BU68">
        <f t="shared" si="94"/>
        <v>-1.0032152594714034E-2</v>
      </c>
      <c r="BV68">
        <f t="shared" si="95"/>
        <v>0.71631553546085081</v>
      </c>
      <c r="BW68">
        <f t="shared" si="96"/>
        <v>-0.60633201419244542</v>
      </c>
      <c r="BX68">
        <f t="shared" si="97"/>
        <v>-2.1370174172138667</v>
      </c>
      <c r="BY68">
        <f t="shared" si="98"/>
        <v>-1.8205765004154955</v>
      </c>
      <c r="BZ68">
        <f t="shared" si="89"/>
        <v>-1.5814418748063541</v>
      </c>
      <c r="CA68">
        <f t="shared" si="89"/>
        <v>-1.5814418748054999</v>
      </c>
      <c r="CB68">
        <f t="shared" si="89"/>
        <v>-1.581441874957223</v>
      </c>
      <c r="CC68">
        <f t="shared" si="89"/>
        <v>-1.5814418480057064</v>
      </c>
      <c r="CD68">
        <f t="shared" si="89"/>
        <v>-1.5814466345040605</v>
      </c>
      <c r="CE68">
        <f t="shared" si="89"/>
        <v>-1.5805598416541575</v>
      </c>
      <c r="CF68">
        <f t="shared" si="89"/>
        <v>-1.512058228339823</v>
      </c>
      <c r="CG68">
        <f t="shared" si="99"/>
        <v>-1.0526505313323211</v>
      </c>
      <c r="CI68" s="23">
        <f t="shared" si="106"/>
        <v>6000</v>
      </c>
      <c r="CJ68" s="86">
        <f t="shared" si="107"/>
        <v>4.1624032253559651E-3</v>
      </c>
      <c r="CK68" s="86">
        <f t="shared" si="108"/>
        <v>4.2251499857184297E-3</v>
      </c>
      <c r="CL68">
        <f t="shared" si="100"/>
        <v>-6.2746760362464776E-5</v>
      </c>
      <c r="CM68">
        <f t="shared" si="101"/>
        <v>0.96865555700631956</v>
      </c>
      <c r="CN68">
        <f t="shared" si="102"/>
        <v>-8.031900727130431E-2</v>
      </c>
      <c r="CO68">
        <f t="shared" si="103"/>
        <v>-2.0021520464823781</v>
      </c>
      <c r="CP68">
        <f t="shared" si="104"/>
        <v>-1.561099851235404</v>
      </c>
      <c r="CQ68">
        <f t="shared" si="90"/>
        <v>-1.9328952447133663</v>
      </c>
      <c r="CR68">
        <f t="shared" si="90"/>
        <v>-1.9328952446904273</v>
      </c>
      <c r="CS68">
        <f t="shared" si="90"/>
        <v>-1.9328952455542059</v>
      </c>
      <c r="CT68">
        <f t="shared" si="90"/>
        <v>-1.9328952130282537</v>
      </c>
      <c r="CU68">
        <f t="shared" si="90"/>
        <v>-1.9328964378047859</v>
      </c>
      <c r="CV68">
        <f t="shared" si="90"/>
        <v>-1.9328503156666343</v>
      </c>
      <c r="CW68">
        <f t="shared" si="90"/>
        <v>-1.934583306369356</v>
      </c>
      <c r="CX68">
        <f t="shared" si="105"/>
        <v>-1.8627882528181798</v>
      </c>
    </row>
    <row r="69" spans="1:102">
      <c r="A69" s="47" t="s">
        <v>64</v>
      </c>
      <c r="B69" s="48"/>
      <c r="C69" s="49">
        <v>41148.517999999996</v>
      </c>
      <c r="D69" s="50"/>
      <c r="E69">
        <f t="shared" si="23"/>
        <v>-7235.9607167677914</v>
      </c>
      <c r="F69">
        <f t="shared" si="24"/>
        <v>-7236</v>
      </c>
      <c r="G69">
        <f t="shared" si="25"/>
        <v>1.4200972000253387E-2</v>
      </c>
      <c r="I69" s="116">
        <f t="shared" ref="I69:I88" si="109">G69</f>
        <v>1.4200972000253387E-2</v>
      </c>
      <c r="K69" s="165"/>
      <c r="L69" s="116"/>
      <c r="N69" s="116"/>
      <c r="O69" s="40"/>
      <c r="P69" s="116"/>
      <c r="Q69" s="293">
        <f t="shared" si="27"/>
        <v>26130.017999999996</v>
      </c>
      <c r="R69" s="8">
        <f t="shared" si="28"/>
        <v>2.0166760575198069E-4</v>
      </c>
      <c r="S69" s="8">
        <v>0.1</v>
      </c>
      <c r="T69" s="167">
        <f t="shared" si="29"/>
        <v>2.0166760575198071E-5</v>
      </c>
      <c r="U69" s="116"/>
      <c r="V69" s="8">
        <v>0.1</v>
      </c>
      <c r="W69" s="25"/>
      <c r="X69" s="252"/>
      <c r="Y69" s="41"/>
      <c r="Z69">
        <f t="shared" si="30"/>
        <v>-7236</v>
      </c>
      <c r="AA69" s="246">
        <f t="shared" si="31"/>
        <v>1.8383433397084845E-2</v>
      </c>
      <c r="AB69" s="247">
        <f t="shared" si="32"/>
        <v>-4.1824613968314585E-3</v>
      </c>
      <c r="AC69" s="247">
        <f t="shared" si="33"/>
        <v>1.4200972000253387E-2</v>
      </c>
      <c r="AD69" s="248">
        <f t="shared" si="34"/>
        <v>1.7492983335985356E-6</v>
      </c>
      <c r="AH69">
        <f t="shared" si="35"/>
        <v>6.3381432318466192E-3</v>
      </c>
      <c r="AI69">
        <f t="shared" si="36"/>
        <v>0.47461909659165558</v>
      </c>
      <c r="AJ69">
        <f t="shared" si="37"/>
        <v>0.45044679125976539</v>
      </c>
      <c r="AK69">
        <f t="shared" si="38"/>
        <v>6.0223603203816332E-2</v>
      </c>
      <c r="AL69">
        <f t="shared" si="39"/>
        <v>3.0274623340412177</v>
      </c>
      <c r="AM69">
        <f t="shared" si="40"/>
        <v>17.504801366349916</v>
      </c>
      <c r="AN69">
        <f t="shared" si="86"/>
        <v>-3.3466769555481841</v>
      </c>
      <c r="AO69">
        <f t="shared" si="86"/>
        <v>-3.3498047167585439</v>
      </c>
      <c r="AP69">
        <f t="shared" si="86"/>
        <v>-3.3437633827072357</v>
      </c>
      <c r="AQ69">
        <f t="shared" si="86"/>
        <v>-3.3554392824868238</v>
      </c>
      <c r="AR69">
        <f t="shared" si="86"/>
        <v>-3.3328987930265406</v>
      </c>
      <c r="AS69">
        <f t="shared" si="86"/>
        <v>-3.3765128626288217</v>
      </c>
      <c r="AT69">
        <f t="shared" si="86"/>
        <v>-3.2924555376297051</v>
      </c>
      <c r="AU69">
        <f t="shared" si="42"/>
        <v>-3.455990089449287</v>
      </c>
      <c r="AV69" s="246">
        <f t="shared" si="43"/>
        <v>2.1772457295225894E-2</v>
      </c>
      <c r="AW69" s="247">
        <f t="shared" si="44"/>
        <v>-7.5714852949725076E-3</v>
      </c>
      <c r="AX69" s="248">
        <f t="shared" si="45"/>
        <v>5.7327389571984928E-6</v>
      </c>
      <c r="AY69" s="247">
        <f t="shared" si="46"/>
        <v>4.4738048702657168E-3</v>
      </c>
      <c r="BA69">
        <f t="shared" si="47"/>
        <v>3.3890238981410504E-3</v>
      </c>
      <c r="BB69">
        <f t="shared" si="48"/>
        <v>1.063930226035759</v>
      </c>
      <c r="BC69">
        <f t="shared" si="49"/>
        <v>0.62122415050893265</v>
      </c>
      <c r="BD69">
        <f t="shared" si="50"/>
        <v>3.9155709592614156E-2</v>
      </c>
      <c r="BE69">
        <f t="shared" si="51"/>
        <v>0.54954233863696544</v>
      </c>
      <c r="BF69">
        <f t="shared" si="52"/>
        <v>0.28190158396700682</v>
      </c>
      <c r="BG69">
        <f t="shared" si="87"/>
        <v>-5.7716330646335567</v>
      </c>
      <c r="BH69">
        <f t="shared" si="87"/>
        <v>-5.7716330673393106</v>
      </c>
      <c r="BI69">
        <f t="shared" si="87"/>
        <v>-5.7716331087298753</v>
      </c>
      <c r="BJ69">
        <f t="shared" si="87"/>
        <v>-5.7716337418911481</v>
      </c>
      <c r="BK69">
        <f t="shared" si="87"/>
        <v>-5.7716434274811155</v>
      </c>
      <c r="BL69">
        <f t="shared" si="87"/>
        <v>-5.7717915832531634</v>
      </c>
      <c r="BM69">
        <f t="shared" si="87"/>
        <v>-5.774056318776486</v>
      </c>
      <c r="BN69">
        <f t="shared" si="54"/>
        <v>-5.8083323904932413</v>
      </c>
      <c r="BQ69">
        <f t="shared" si="91"/>
        <v>-5.5930570888175152E-3</v>
      </c>
      <c r="BR69">
        <v>7000</v>
      </c>
      <c r="BS69">
        <f t="shared" si="92"/>
        <v>-7.0379733931559031E-3</v>
      </c>
      <c r="BT69">
        <f t="shared" si="93"/>
        <v>3.6606177114334049E-3</v>
      </c>
      <c r="BU69">
        <f t="shared" si="94"/>
        <v>-1.0698591104589308E-2</v>
      </c>
      <c r="BV69">
        <f t="shared" si="95"/>
        <v>0.79539810951101342</v>
      </c>
      <c r="BW69">
        <f t="shared" si="96"/>
        <v>-0.73141295513371063</v>
      </c>
      <c r="BX69">
        <f t="shared" si="97"/>
        <v>-1.9680656261473368</v>
      </c>
      <c r="BY69">
        <f t="shared" si="98"/>
        <v>-1.5040345427417039</v>
      </c>
      <c r="BZ69">
        <f t="shared" si="89"/>
        <v>-1.3914099649084379</v>
      </c>
      <c r="CA69">
        <f t="shared" si="89"/>
        <v>-1.3914088869231407</v>
      </c>
      <c r="CB69">
        <f t="shared" si="89"/>
        <v>-1.391397462614218</v>
      </c>
      <c r="CC69">
        <f t="shared" si="89"/>
        <v>-1.3912764338874526</v>
      </c>
      <c r="CD69">
        <f t="shared" si="89"/>
        <v>-1.389999181819445</v>
      </c>
      <c r="CE69">
        <f t="shared" si="89"/>
        <v>-1.3770269835212976</v>
      </c>
      <c r="CF69">
        <f t="shared" si="89"/>
        <v>-1.2756341776487121</v>
      </c>
      <c r="CG69">
        <f t="shared" si="99"/>
        <v>-0.87107455988196136</v>
      </c>
      <c r="CI69" s="23">
        <f t="shared" si="106"/>
        <v>7000</v>
      </c>
      <c r="CJ69" s="86">
        <f t="shared" si="107"/>
        <v>5.1055340157717928E-3</v>
      </c>
      <c r="CK69" s="86">
        <f t="shared" si="108"/>
        <v>3.6606177114334049E-3</v>
      </c>
      <c r="CL69">
        <f t="shared" si="100"/>
        <v>1.4449163043383877E-3</v>
      </c>
      <c r="CM69">
        <f t="shared" si="101"/>
        <v>0.98928923336473307</v>
      </c>
      <c r="CN69">
        <f t="shared" si="102"/>
        <v>0.20610116091492156</v>
      </c>
      <c r="CO69">
        <f t="shared" si="103"/>
        <v>-1.714157534367915</v>
      </c>
      <c r="CP69">
        <f t="shared" si="104"/>
        <v>-1.1547164502834752</v>
      </c>
      <c r="CQ69">
        <f t="shared" si="90"/>
        <v>-1.63948785399637</v>
      </c>
      <c r="CR69">
        <f t="shared" si="90"/>
        <v>-1.6394878539963693</v>
      </c>
      <c r="CS69">
        <f t="shared" si="90"/>
        <v>-1.639487853996493</v>
      </c>
      <c r="CT69">
        <f t="shared" si="90"/>
        <v>-1.6394878539724416</v>
      </c>
      <c r="CU69">
        <f t="shared" si="90"/>
        <v>-1.6394878586465753</v>
      </c>
      <c r="CV69">
        <f t="shared" si="90"/>
        <v>-1.6394869502722993</v>
      </c>
      <c r="CW69">
        <f t="shared" si="90"/>
        <v>-1.639663259592091</v>
      </c>
      <c r="CX69">
        <f t="shared" si="105"/>
        <v>-1.5646963717608315</v>
      </c>
    </row>
    <row r="70" spans="1:102">
      <c r="A70" s="47" t="s">
        <v>64</v>
      </c>
      <c r="B70" s="48"/>
      <c r="C70" s="49">
        <v>41176.356</v>
      </c>
      <c r="D70" s="50"/>
      <c r="E70">
        <f t="shared" si="23"/>
        <v>-7158.9542542304262</v>
      </c>
      <c r="F70">
        <f t="shared" si="24"/>
        <v>-7159</v>
      </c>
      <c r="G70">
        <f t="shared" si="25"/>
        <v>1.6537193005206063E-2</v>
      </c>
      <c r="I70" s="116">
        <f t="shared" si="109"/>
        <v>1.6537193005206063E-2</v>
      </c>
      <c r="K70" s="165"/>
      <c r="L70" s="116"/>
      <c r="N70" s="116"/>
      <c r="O70" s="40"/>
      <c r="P70" s="116"/>
      <c r="Q70" s="293">
        <f t="shared" si="27"/>
        <v>26157.856</v>
      </c>
      <c r="R70" s="8">
        <f t="shared" si="28"/>
        <v>2.7347875249143636E-4</v>
      </c>
      <c r="S70" s="8">
        <v>0.1</v>
      </c>
      <c r="T70" s="167">
        <f t="shared" si="29"/>
        <v>2.7347875249143636E-5</v>
      </c>
      <c r="U70" s="116"/>
      <c r="V70" s="8">
        <v>0.1</v>
      </c>
      <c r="W70" s="25"/>
      <c r="X70" s="252"/>
      <c r="Y70" s="41"/>
      <c r="Z70">
        <f t="shared" si="30"/>
        <v>-7159</v>
      </c>
      <c r="AA70" s="246">
        <f t="shared" si="31"/>
        <v>1.8253422897777816E-2</v>
      </c>
      <c r="AB70" s="247">
        <f t="shared" si="32"/>
        <v>-1.7162298925717523E-3</v>
      </c>
      <c r="AC70" s="247">
        <f t="shared" si="33"/>
        <v>1.6537193005206063E-2</v>
      </c>
      <c r="AD70" s="248">
        <f t="shared" si="34"/>
        <v>2.9454450441568488E-7</v>
      </c>
      <c r="AH70">
        <f t="shared" si="35"/>
        <v>6.2554974158222539E-3</v>
      </c>
      <c r="AI70">
        <f t="shared" si="36"/>
        <v>0.47431704774983441</v>
      </c>
      <c r="AJ70">
        <f t="shared" si="37"/>
        <v>0.44586054982516538</v>
      </c>
      <c r="AK70">
        <f t="shared" si="38"/>
        <v>5.7527469634679654E-2</v>
      </c>
      <c r="AL70">
        <f t="shared" si="39"/>
        <v>3.0325926173082962</v>
      </c>
      <c r="AM70">
        <f t="shared" si="40"/>
        <v>18.330447474693152</v>
      </c>
      <c r="AN70">
        <f t="shared" si="86"/>
        <v>-3.3374998314132189</v>
      </c>
      <c r="AO70">
        <f t="shared" si="86"/>
        <v>-3.3405283491809139</v>
      </c>
      <c r="AP70">
        <f t="shared" si="86"/>
        <v>-3.3346896097113756</v>
      </c>
      <c r="AQ70">
        <f t="shared" si="86"/>
        <v>-3.345952381415874</v>
      </c>
      <c r="AR70">
        <f t="shared" si="86"/>
        <v>-3.3242490064458727</v>
      </c>
      <c r="AS70">
        <f t="shared" si="86"/>
        <v>-3.3661587883783759</v>
      </c>
      <c r="AT70">
        <f t="shared" si="86"/>
        <v>-3.285521163253462</v>
      </c>
      <c r="AU70">
        <f t="shared" si="42"/>
        <v>-3.4420087396476085</v>
      </c>
      <c r="AV70" s="246">
        <f t="shared" si="43"/>
        <v>2.1544495316182584E-2</v>
      </c>
      <c r="AW70" s="247">
        <f t="shared" si="44"/>
        <v>-5.0073023109765205E-3</v>
      </c>
      <c r="AX70" s="248">
        <f t="shared" si="45"/>
        <v>2.5073076433510803E-6</v>
      </c>
      <c r="AY70" s="247">
        <f t="shared" si="46"/>
        <v>6.9906231709790396E-3</v>
      </c>
      <c r="BA70">
        <f t="shared" si="47"/>
        <v>3.2910724184047695E-3</v>
      </c>
      <c r="BB70">
        <f t="shared" si="48"/>
        <v>1.0628834756103003</v>
      </c>
      <c r="BC70">
        <f t="shared" si="49"/>
        <v>0.60050077635986987</v>
      </c>
      <c r="BD70">
        <f t="shared" si="50"/>
        <v>4.0815583909251434E-2</v>
      </c>
      <c r="BE70">
        <f t="shared" si="51"/>
        <v>0.575718997984769</v>
      </c>
      <c r="BF70">
        <f t="shared" si="52"/>
        <v>0.2960831580368396</v>
      </c>
      <c r="BG70">
        <f t="shared" si="87"/>
        <v>-5.7470865711536012</v>
      </c>
      <c r="BH70">
        <f t="shared" si="87"/>
        <v>-5.7470865737519921</v>
      </c>
      <c r="BI70">
        <f t="shared" si="87"/>
        <v>-5.7470866140678671</v>
      </c>
      <c r="BJ70">
        <f t="shared" si="87"/>
        <v>-5.7470872395969437</v>
      </c>
      <c r="BK70">
        <f t="shared" si="87"/>
        <v>-5.7470969450895373</v>
      </c>
      <c r="BL70">
        <f t="shared" si="87"/>
        <v>-5.7472475249834361</v>
      </c>
      <c r="BM70">
        <f t="shared" si="87"/>
        <v>-5.749582038480999</v>
      </c>
      <c r="BN70">
        <f t="shared" si="54"/>
        <v>-5.7853793156518254</v>
      </c>
      <c r="BQ70">
        <f t="shared" si="91"/>
        <v>-5.0299767867725918E-3</v>
      </c>
      <c r="BR70">
        <v>8000</v>
      </c>
      <c r="BS70">
        <f t="shared" si="92"/>
        <v>-7.8873994132912326E-3</v>
      </c>
      <c r="BT70">
        <f t="shared" si="93"/>
        <v>3.0997790661049557E-3</v>
      </c>
      <c r="BU70">
        <f t="shared" si="94"/>
        <v>-1.0987178479396188E-2</v>
      </c>
      <c r="BV70">
        <f t="shared" si="95"/>
        <v>0.9031408322445158</v>
      </c>
      <c r="BW70">
        <f t="shared" si="96"/>
        <v>-0.85907541780725893</v>
      </c>
      <c r="BX70">
        <f t="shared" si="97"/>
        <v>-1.7549966931129257</v>
      </c>
      <c r="BY70">
        <f t="shared" si="98"/>
        <v>-1.2035204090896647</v>
      </c>
      <c r="BZ70">
        <f t="shared" si="89"/>
        <v>-1.1780447647457639</v>
      </c>
      <c r="CA70">
        <f t="shared" si="89"/>
        <v>-1.177993455138439</v>
      </c>
      <c r="CB70">
        <f t="shared" si="89"/>
        <v>-1.1777400540362866</v>
      </c>
      <c r="CC70">
        <f t="shared" si="89"/>
        <v>-1.1764908540809464</v>
      </c>
      <c r="CD70">
        <f t="shared" si="89"/>
        <v>-1.1703866139021688</v>
      </c>
      <c r="CE70">
        <f t="shared" si="89"/>
        <v>-1.1417388623843903</v>
      </c>
      <c r="CF70">
        <f t="shared" si="89"/>
        <v>-1.025908470198335</v>
      </c>
      <c r="CG70">
        <f t="shared" si="99"/>
        <v>-0.68949858843160072</v>
      </c>
      <c r="CI70" s="23">
        <f t="shared" si="106"/>
        <v>8000</v>
      </c>
      <c r="CJ70" s="86">
        <f t="shared" si="107"/>
        <v>5.9572016926235961E-3</v>
      </c>
      <c r="CK70" s="86">
        <f t="shared" si="108"/>
        <v>3.0997790661049557E-3</v>
      </c>
      <c r="CL70">
        <f t="shared" si="100"/>
        <v>2.8574226265186409E-3</v>
      </c>
      <c r="CM70">
        <f t="shared" si="101"/>
        <v>1.0117618482167543</v>
      </c>
      <c r="CN70">
        <f t="shared" si="102"/>
        <v>0.48686056708780795</v>
      </c>
      <c r="CO70">
        <f t="shared" si="103"/>
        <v>-1.4132544596545769</v>
      </c>
      <c r="CP70">
        <f t="shared" si="104"/>
        <v>-0.85368105776358594</v>
      </c>
      <c r="CQ70">
        <f t="shared" si="90"/>
        <v>-1.3395777064170544</v>
      </c>
      <c r="CR70">
        <f t="shared" si="90"/>
        <v>-1.3395777064149197</v>
      </c>
      <c r="CS70">
        <f t="shared" si="90"/>
        <v>-1.3395777062906611</v>
      </c>
      <c r="CT70">
        <f t="shared" si="90"/>
        <v>-1.3395776990579265</v>
      </c>
      <c r="CU70">
        <f t="shared" si="90"/>
        <v>-1.3395772780615194</v>
      </c>
      <c r="CV70">
        <f t="shared" si="90"/>
        <v>-1.3395527743842723</v>
      </c>
      <c r="CW70">
        <f t="shared" si="90"/>
        <v>-1.3381309289989545</v>
      </c>
      <c r="CX70">
        <f t="shared" si="105"/>
        <v>-1.2666044907034832</v>
      </c>
    </row>
    <row r="71" spans="1:102">
      <c r="A71" s="47" t="s">
        <v>64</v>
      </c>
      <c r="B71" s="48" t="s">
        <v>45</v>
      </c>
      <c r="C71" s="49">
        <v>41178.351999999999</v>
      </c>
      <c r="D71" s="50"/>
      <c r="E71">
        <f t="shared" si="23"/>
        <v>-7153.4328482664741</v>
      </c>
      <c r="F71">
        <f t="shared" si="24"/>
        <v>-7153.5</v>
      </c>
      <c r="G71">
        <f t="shared" si="25"/>
        <v>2.427549449930666E-2</v>
      </c>
      <c r="I71" s="116">
        <f t="shared" si="109"/>
        <v>2.427549449930666E-2</v>
      </c>
      <c r="K71" s="165"/>
      <c r="L71" s="116"/>
      <c r="N71" s="116"/>
      <c r="O71" s="40"/>
      <c r="P71" s="116"/>
      <c r="Q71" s="293">
        <f t="shared" si="27"/>
        <v>26159.851999999999</v>
      </c>
      <c r="R71" s="8">
        <f t="shared" si="28"/>
        <v>5.8929963318586794E-4</v>
      </c>
      <c r="S71" s="8">
        <v>0.1</v>
      </c>
      <c r="T71" s="167">
        <f t="shared" si="29"/>
        <v>5.8929963318586797E-5</v>
      </c>
      <c r="V71" s="8">
        <v>0.1</v>
      </c>
      <c r="W71" s="25"/>
      <c r="X71" s="252"/>
      <c r="Y71" s="41"/>
      <c r="Z71">
        <f t="shared" si="30"/>
        <v>-7153.5</v>
      </c>
      <c r="AA71" s="246">
        <f t="shared" si="31"/>
        <v>1.8244119707588363E-2</v>
      </c>
      <c r="AB71" s="247">
        <f t="shared" si="32"/>
        <v>6.0313747917182976E-3</v>
      </c>
      <c r="AC71" s="247">
        <f t="shared" si="33"/>
        <v>2.427549449930666E-2</v>
      </c>
      <c r="AD71" s="248">
        <f t="shared" si="34"/>
        <v>3.6377481878174939E-6</v>
      </c>
      <c r="AH71">
        <f t="shared" si="35"/>
        <v>6.2495765793037792E-3</v>
      </c>
      <c r="AI71">
        <f t="shared" si="36"/>
        <v>0.47429601876902638</v>
      </c>
      <c r="AJ71">
        <f t="shared" si="37"/>
        <v>0.44553276981377804</v>
      </c>
      <c r="AK71">
        <f t="shared" si="38"/>
        <v>5.7334982052173078E-2</v>
      </c>
      <c r="AL71">
        <f t="shared" si="39"/>
        <v>3.0329587766626238</v>
      </c>
      <c r="AM71">
        <f t="shared" si="40"/>
        <v>18.392354052046681</v>
      </c>
      <c r="AN71">
        <f t="shared" ref="AN71:AT80" si="110">$AU71+$AB$7*SIN(AO71)</f>
        <v>-3.3368446188489336</v>
      </c>
      <c r="AO71">
        <f t="shared" si="110"/>
        <v>-3.3398658531820375</v>
      </c>
      <c r="AP71">
        <f t="shared" si="110"/>
        <v>-3.3340419119606985</v>
      </c>
      <c r="AQ71">
        <f t="shared" si="110"/>
        <v>-3.3452746412425354</v>
      </c>
      <c r="AR71">
        <f t="shared" si="110"/>
        <v>-3.3236319016846254</v>
      </c>
      <c r="AS71">
        <f t="shared" si="110"/>
        <v>-3.3654187320826177</v>
      </c>
      <c r="AT71">
        <f t="shared" si="110"/>
        <v>-3.2850270376634052</v>
      </c>
      <c r="AU71">
        <f t="shared" si="42"/>
        <v>-3.4410100718046319</v>
      </c>
      <c r="AV71" s="246">
        <f t="shared" si="43"/>
        <v>2.1528122770703366E-2</v>
      </c>
      <c r="AW71" s="247">
        <f t="shared" si="44"/>
        <v>2.7473717286032942E-3</v>
      </c>
      <c r="AX71" s="248">
        <f t="shared" si="45"/>
        <v>7.5480514151286529E-7</v>
      </c>
      <c r="AY71" s="247">
        <f t="shared" si="46"/>
        <v>1.4741914856887877E-2</v>
      </c>
      <c r="BA71">
        <f t="shared" si="47"/>
        <v>3.2840030631150047E-3</v>
      </c>
      <c r="BB71">
        <f t="shared" si="48"/>
        <v>1.0628071316407157</v>
      </c>
      <c r="BC71">
        <f t="shared" si="49"/>
        <v>0.59900621174905488</v>
      </c>
      <c r="BD71">
        <f t="shared" si="50"/>
        <v>4.0932964829708873E-2</v>
      </c>
      <c r="BE71">
        <f t="shared" si="51"/>
        <v>0.57758677297448779</v>
      </c>
      <c r="BF71">
        <f t="shared" si="52"/>
        <v>0.29709919623820835</v>
      </c>
      <c r="BG71">
        <f t="shared" ref="BG71:BM80" si="111">$BN71+$BB$7*SIN(BH71)</f>
        <v>-5.7453341817121455</v>
      </c>
      <c r="BH71">
        <f t="shared" si="111"/>
        <v>-5.7453341843023331</v>
      </c>
      <c r="BI71">
        <f t="shared" si="111"/>
        <v>-5.745334224532856</v>
      </c>
      <c r="BJ71">
        <f t="shared" si="111"/>
        <v>-5.7453348493891738</v>
      </c>
      <c r="BK71">
        <f t="shared" si="111"/>
        <v>-5.7453445545629256</v>
      </c>
      <c r="BL71">
        <f t="shared" si="111"/>
        <v>-5.7454952866406455</v>
      </c>
      <c r="BM71">
        <f t="shared" si="111"/>
        <v>-5.7478345878063264</v>
      </c>
      <c r="BN71">
        <f t="shared" si="54"/>
        <v>-5.7837398103060096</v>
      </c>
      <c r="BQ71">
        <f t="shared" si="91"/>
        <v>-4.1230691571820443E-3</v>
      </c>
      <c r="BR71">
        <v>9000</v>
      </c>
      <c r="BS71">
        <f t="shared" si="92"/>
        <v>-8.1602392973514921E-3</v>
      </c>
      <c r="BT71">
        <f t="shared" si="93"/>
        <v>2.5426340497330811E-3</v>
      </c>
      <c r="BU71">
        <f t="shared" si="94"/>
        <v>-1.0702873347084573E-2</v>
      </c>
      <c r="BV71">
        <f t="shared" si="95"/>
        <v>1.0517417296894571</v>
      </c>
      <c r="BW71">
        <f t="shared" si="96"/>
        <v>-0.96762920913193817</v>
      </c>
      <c r="BX71">
        <f t="shared" si="97"/>
        <v>-1.4727960315409248</v>
      </c>
      <c r="BY71">
        <f t="shared" si="98"/>
        <v>-0.90650608180944525</v>
      </c>
      <c r="BZ71">
        <f t="shared" si="89"/>
        <v>-0.93249103665204669</v>
      </c>
      <c r="CA71">
        <f t="shared" si="89"/>
        <v>-0.93207379832087267</v>
      </c>
      <c r="CB71">
        <f t="shared" si="89"/>
        <v>-0.93075153319175774</v>
      </c>
      <c r="CC71">
        <f t="shared" si="89"/>
        <v>-0.92657657210769329</v>
      </c>
      <c r="CD71">
        <f t="shared" si="89"/>
        <v>-0.91354378905787081</v>
      </c>
      <c r="CE71">
        <f t="shared" si="89"/>
        <v>-0.87419740990884931</v>
      </c>
      <c r="CF71">
        <f t="shared" si="89"/>
        <v>-0.76512182492527692</v>
      </c>
      <c r="CG71">
        <f t="shared" si="99"/>
        <v>-0.50792261698124097</v>
      </c>
      <c r="CI71" s="23">
        <f t="shared" si="106"/>
        <v>9000</v>
      </c>
      <c r="CJ71" s="86">
        <f t="shared" si="107"/>
        <v>6.5798041899025293E-3</v>
      </c>
      <c r="CK71" s="86">
        <f t="shared" si="108"/>
        <v>2.5426340497330811E-3</v>
      </c>
      <c r="CL71">
        <f t="shared" si="100"/>
        <v>4.0371701401694477E-3</v>
      </c>
      <c r="CM71">
        <f t="shared" si="101"/>
        <v>1.0340983440768838</v>
      </c>
      <c r="CN71">
        <f t="shared" si="102"/>
        <v>0.73328385941694141</v>
      </c>
      <c r="CO71">
        <f t="shared" si="103"/>
        <v>-1.0986072190803553</v>
      </c>
      <c r="CP71">
        <f t="shared" si="104"/>
        <v>-0.61214745981365815</v>
      </c>
      <c r="CQ71">
        <f t="shared" si="90"/>
        <v>-1.0328942780858303</v>
      </c>
      <c r="CR71">
        <f t="shared" si="90"/>
        <v>-1.0328942778760042</v>
      </c>
      <c r="CS71">
        <f t="shared" si="90"/>
        <v>-1.032894272413043</v>
      </c>
      <c r="CT71">
        <f t="shared" si="90"/>
        <v>-1.0328941301814416</v>
      </c>
      <c r="CU71">
        <f t="shared" si="90"/>
        <v>-1.0328904271048758</v>
      </c>
      <c r="CV71">
        <f t="shared" si="90"/>
        <v>-1.0327940235943951</v>
      </c>
      <c r="CW71">
        <f t="shared" si="90"/>
        <v>-1.030289771615347</v>
      </c>
      <c r="CX71">
        <f t="shared" si="105"/>
        <v>-0.96851260964613495</v>
      </c>
    </row>
    <row r="72" spans="1:102">
      <c r="A72" s="47" t="s">
        <v>64</v>
      </c>
      <c r="B72" s="48"/>
      <c r="C72" s="49">
        <v>41181.396999999997</v>
      </c>
      <c r="D72" s="50"/>
      <c r="E72">
        <f t="shared" si="23"/>
        <v>-7145.0096613124497</v>
      </c>
      <c r="F72">
        <f t="shared" si="24"/>
        <v>-7145</v>
      </c>
      <c r="G72">
        <f t="shared" si="25"/>
        <v>-3.492584997729864E-3</v>
      </c>
      <c r="I72" s="116">
        <f t="shared" si="109"/>
        <v>-3.492584997729864E-3</v>
      </c>
      <c r="K72" s="165"/>
      <c r="L72" s="116"/>
      <c r="N72" s="116"/>
      <c r="O72" s="40"/>
      <c r="P72" s="116"/>
      <c r="Q72" s="293">
        <f t="shared" si="27"/>
        <v>26162.896999999997</v>
      </c>
      <c r="R72" s="8">
        <f t="shared" si="28"/>
        <v>1.2198149966367714E-5</v>
      </c>
      <c r="S72" s="8">
        <v>0.1</v>
      </c>
      <c r="T72" s="167">
        <f t="shared" si="29"/>
        <v>1.2198149966367716E-6</v>
      </c>
      <c r="U72" s="116"/>
      <c r="V72" s="8">
        <v>0.1</v>
      </c>
      <c r="W72" s="25"/>
      <c r="X72" s="252"/>
      <c r="Y72" s="41"/>
      <c r="Z72">
        <f t="shared" si="30"/>
        <v>-7145</v>
      </c>
      <c r="AA72" s="246">
        <f t="shared" si="31"/>
        <v>1.8229737684724974E-2</v>
      </c>
      <c r="AB72" s="247">
        <f t="shared" si="32"/>
        <v>-2.1722322682454838E-2</v>
      </c>
      <c r="AC72" s="247">
        <f t="shared" si="33"/>
        <v>-3.492584997729864E-3</v>
      </c>
      <c r="AD72" s="248">
        <f t="shared" si="34"/>
        <v>4.7185930272069192E-5</v>
      </c>
      <c r="AH72">
        <f t="shared" si="35"/>
        <v>6.2404216105246156E-3</v>
      </c>
      <c r="AI72">
        <f t="shared" si="36"/>
        <v>0.47426366232404094</v>
      </c>
      <c r="AJ72">
        <f t="shared" si="37"/>
        <v>0.44502615000098666</v>
      </c>
      <c r="AK72">
        <f t="shared" si="38"/>
        <v>5.7037525332790481E-2</v>
      </c>
      <c r="AL72">
        <f t="shared" si="39"/>
        <v>3.0335245847376959</v>
      </c>
      <c r="AM72">
        <f t="shared" si="40"/>
        <v>18.488839404644263</v>
      </c>
      <c r="AN72">
        <f t="shared" si="110"/>
        <v>-3.3358320940386195</v>
      </c>
      <c r="AO72">
        <f t="shared" si="110"/>
        <v>-3.3388420216583006</v>
      </c>
      <c r="AP72">
        <f t="shared" si="110"/>
        <v>-3.3330410352458184</v>
      </c>
      <c r="AQ72">
        <f t="shared" si="110"/>
        <v>-3.3442271973289164</v>
      </c>
      <c r="AR72">
        <f t="shared" si="110"/>
        <v>-3.3226783845486261</v>
      </c>
      <c r="AS72">
        <f t="shared" si="110"/>
        <v>-3.3642748849193675</v>
      </c>
      <c r="AT72">
        <f t="shared" si="110"/>
        <v>-3.2842636948369068</v>
      </c>
      <c r="AU72">
        <f t="shared" si="42"/>
        <v>-3.4394666760473047</v>
      </c>
      <c r="AV72" s="246">
        <f t="shared" si="43"/>
        <v>2.1502796555814736E-2</v>
      </c>
      <c r="AW72" s="247">
        <f t="shared" si="44"/>
        <v>-2.49953815535446E-2</v>
      </c>
      <c r="AX72" s="248">
        <f t="shared" si="45"/>
        <v>6.2476909900727764E-5</v>
      </c>
      <c r="AY72" s="247">
        <f t="shared" si="46"/>
        <v>-1.3006065479344244E-2</v>
      </c>
      <c r="BA72">
        <f t="shared" si="47"/>
        <v>3.273058871089763E-3</v>
      </c>
      <c r="BB72">
        <f t="shared" si="48"/>
        <v>1.0626887363672579</v>
      </c>
      <c r="BC72">
        <f t="shared" si="49"/>
        <v>0.59669274595186184</v>
      </c>
      <c r="BD72">
        <f t="shared" si="50"/>
        <v>4.1114057539493883E-2</v>
      </c>
      <c r="BE72">
        <f t="shared" si="51"/>
        <v>0.5804728055899564</v>
      </c>
      <c r="BF72">
        <f t="shared" si="52"/>
        <v>0.2986702592468653</v>
      </c>
      <c r="BG72">
        <f t="shared" si="111"/>
        <v>-5.7426261915310066</v>
      </c>
      <c r="BH72">
        <f t="shared" si="111"/>
        <v>-5.7426261941083823</v>
      </c>
      <c r="BI72">
        <f t="shared" si="111"/>
        <v>-5.7426262342048426</v>
      </c>
      <c r="BJ72">
        <f t="shared" si="111"/>
        <v>-5.7426268579888342</v>
      </c>
      <c r="BK72">
        <f t="shared" si="111"/>
        <v>-5.7426365622184692</v>
      </c>
      <c r="BL72">
        <f t="shared" si="111"/>
        <v>-5.7427875239845667</v>
      </c>
      <c r="BM72">
        <f t="shared" si="111"/>
        <v>-5.7451341721562255</v>
      </c>
      <c r="BN72">
        <f t="shared" si="54"/>
        <v>-5.7812060293170227</v>
      </c>
      <c r="BQ72">
        <f t="shared" si="91"/>
        <v>-2.7042001156851216E-3</v>
      </c>
      <c r="BR72">
        <v>10000</v>
      </c>
      <c r="BS72">
        <f t="shared" si="92"/>
        <v>-7.5564416592600759E-3</v>
      </c>
      <c r="BT72">
        <f t="shared" si="93"/>
        <v>1.989182662317783E-3</v>
      </c>
      <c r="BU72">
        <f t="shared" si="94"/>
        <v>-9.5456243215778589E-3</v>
      </c>
      <c r="BV72">
        <f t="shared" si="95"/>
        <v>1.2490329987098987</v>
      </c>
      <c r="BW72">
        <f t="shared" si="96"/>
        <v>-0.99060297498194738</v>
      </c>
      <c r="BX72">
        <f t="shared" si="97"/>
        <v>-1.0804619591374187</v>
      </c>
      <c r="BY72">
        <f t="shared" si="98"/>
        <v>-0.59974364083981857</v>
      </c>
      <c r="BZ72">
        <f t="shared" ref="BZ72:CF73" si="112">$CG72+$AB$7*SIN(CA72)</f>
        <v>-0.64281253394338145</v>
      </c>
      <c r="CA72">
        <f t="shared" si="112"/>
        <v>-0.64154796355341881</v>
      </c>
      <c r="CB72">
        <f t="shared" si="112"/>
        <v>-0.63856652053068363</v>
      </c>
      <c r="CC72">
        <f t="shared" si="112"/>
        <v>-0.63156318956144797</v>
      </c>
      <c r="CD72">
        <f t="shared" si="112"/>
        <v>-0.6152514153277171</v>
      </c>
      <c r="CE72">
        <f t="shared" si="112"/>
        <v>-0.57796227827786373</v>
      </c>
      <c r="CF72">
        <f t="shared" si="112"/>
        <v>-0.49587863719819936</v>
      </c>
      <c r="CG72">
        <f t="shared" si="99"/>
        <v>-0.32634664553088122</v>
      </c>
      <c r="CI72" s="23">
        <f t="shared" si="106"/>
        <v>10000</v>
      </c>
      <c r="CJ72" s="86">
        <f t="shared" si="107"/>
        <v>6.8414242058927374E-3</v>
      </c>
      <c r="CK72" s="86">
        <f t="shared" si="108"/>
        <v>1.989182662317783E-3</v>
      </c>
      <c r="CL72">
        <f t="shared" si="100"/>
        <v>4.8522415435749543E-3</v>
      </c>
      <c r="CM72">
        <f t="shared" si="101"/>
        <v>1.0537805769053843</v>
      </c>
      <c r="CN72">
        <f t="shared" si="102"/>
        <v>0.91316429730085635</v>
      </c>
      <c r="CO72">
        <f t="shared" si="103"/>
        <v>-0.77076525725468215</v>
      </c>
      <c r="CP72">
        <f t="shared" si="104"/>
        <v>-0.40566755124025999</v>
      </c>
      <c r="CQ72">
        <f t="shared" ref="CQ72:CW73" si="113">$CX72+$BB$7*SIN(CR72)</f>
        <v>-0.71984492400406075</v>
      </c>
      <c r="CR72">
        <f t="shared" si="113"/>
        <v>-0.7198449224740201</v>
      </c>
      <c r="CS72">
        <f t="shared" si="113"/>
        <v>-0.71984489533084006</v>
      </c>
      <c r="CT72">
        <f t="shared" si="113"/>
        <v>-0.71984441380636011</v>
      </c>
      <c r="CU72">
        <f t="shared" si="113"/>
        <v>-0.71983587151663153</v>
      </c>
      <c r="CV72">
        <f t="shared" si="113"/>
        <v>-0.71968434112346857</v>
      </c>
      <c r="CW72">
        <f t="shared" si="113"/>
        <v>-0.71699970018319381</v>
      </c>
      <c r="CX72">
        <f t="shared" si="105"/>
        <v>-0.67042072858878665</v>
      </c>
    </row>
    <row r="73" spans="1:102">
      <c r="A73" s="47" t="s">
        <v>66</v>
      </c>
      <c r="B73" s="48" t="s">
        <v>45</v>
      </c>
      <c r="C73" s="49">
        <v>41335.226999999999</v>
      </c>
      <c r="D73" s="50"/>
      <c r="E73">
        <f t="shared" si="23"/>
        <v>-6719.4796615954592</v>
      </c>
      <c r="F73">
        <f t="shared" si="24"/>
        <v>-6719.5</v>
      </c>
      <c r="G73">
        <f t="shared" si="25"/>
        <v>7.3523765022400767E-3</v>
      </c>
      <c r="I73" s="116">
        <f t="shared" si="109"/>
        <v>7.3523765022400767E-3</v>
      </c>
      <c r="K73" s="165"/>
      <c r="L73" s="116"/>
      <c r="N73" s="116"/>
      <c r="O73" s="40"/>
      <c r="P73" s="116"/>
      <c r="Q73" s="293">
        <f t="shared" si="27"/>
        <v>26316.726999999999</v>
      </c>
      <c r="R73" s="8">
        <f t="shared" si="28"/>
        <v>5.4057440230692023E-5</v>
      </c>
      <c r="S73" s="8">
        <v>0.1</v>
      </c>
      <c r="T73" s="167">
        <f t="shared" si="29"/>
        <v>5.4057440230692025E-6</v>
      </c>
      <c r="U73" s="116"/>
      <c r="V73" s="8">
        <v>0.1</v>
      </c>
      <c r="W73" s="25"/>
      <c r="X73" s="252"/>
      <c r="Y73" s="41"/>
      <c r="Z73">
        <f t="shared" si="30"/>
        <v>-6719.5</v>
      </c>
      <c r="AA73" s="246">
        <f t="shared" si="31"/>
        <v>1.7503170616614817E-2</v>
      </c>
      <c r="AB73" s="247">
        <f t="shared" si="32"/>
        <v>-1.015079411437474E-2</v>
      </c>
      <c r="AC73" s="247">
        <f t="shared" si="33"/>
        <v>7.3523765022400767E-3</v>
      </c>
      <c r="AD73" s="248">
        <f t="shared" si="34"/>
        <v>1.0303862115242487E-5</v>
      </c>
      <c r="AH73">
        <f t="shared" si="35"/>
        <v>5.7751736747060989E-3</v>
      </c>
      <c r="AI73">
        <f t="shared" si="36"/>
        <v>0.47286368287224856</v>
      </c>
      <c r="AJ73">
        <f t="shared" si="37"/>
        <v>0.41958252634757931</v>
      </c>
      <c r="AK73">
        <f t="shared" si="38"/>
        <v>4.2181503221312013E-2</v>
      </c>
      <c r="AL73">
        <f t="shared" si="39"/>
        <v>3.0617426911865184</v>
      </c>
      <c r="AM73">
        <f t="shared" si="40"/>
        <v>25.033665107377381</v>
      </c>
      <c r="AN73">
        <f t="shared" si="110"/>
        <v>-3.2852550984255413</v>
      </c>
      <c r="AO73">
        <f t="shared" si="110"/>
        <v>-3.2876253232078465</v>
      </c>
      <c r="AP73">
        <f t="shared" si="110"/>
        <v>-3.2830965060084951</v>
      </c>
      <c r="AQ73">
        <f t="shared" si="110"/>
        <v>-3.2917523957219492</v>
      </c>
      <c r="AR73">
        <f t="shared" si="110"/>
        <v>-3.2752177691670323</v>
      </c>
      <c r="AS73">
        <f t="shared" si="110"/>
        <v>-3.3068384195038485</v>
      </c>
      <c r="AT73">
        <f t="shared" si="110"/>
        <v>-3.2464850624736177</v>
      </c>
      <c r="AU73">
        <f t="shared" si="42"/>
        <v>-3.3622061001951753</v>
      </c>
      <c r="AV73" s="246">
        <f t="shared" si="43"/>
        <v>2.020125824142345E-2</v>
      </c>
      <c r="AW73" s="247">
        <f t="shared" si="44"/>
        <v>-1.2848881739183374E-2</v>
      </c>
      <c r="AX73" s="248">
        <f t="shared" si="45"/>
        <v>1.6509376194751996E-5</v>
      </c>
      <c r="AY73" s="247">
        <f t="shared" si="46"/>
        <v>-1.1208847972746555E-3</v>
      </c>
      <c r="BA73">
        <f t="shared" si="47"/>
        <v>2.6980876248086333E-3</v>
      </c>
      <c r="BB73">
        <f t="shared" si="48"/>
        <v>1.0561600077913622</v>
      </c>
      <c r="BC73">
        <f t="shared" si="49"/>
        <v>0.47571600897398758</v>
      </c>
      <c r="BD73">
        <f t="shared" si="50"/>
        <v>4.9661825576175794E-2</v>
      </c>
      <c r="BE73">
        <f t="shared" si="51"/>
        <v>0.72406835401799852</v>
      </c>
      <c r="BF73">
        <f t="shared" si="52"/>
        <v>0.37872701177803059</v>
      </c>
      <c r="BG73">
        <f t="shared" si="111"/>
        <v>-5.607479136123243</v>
      </c>
      <c r="BH73">
        <f t="shared" si="111"/>
        <v>-5.6074791379264894</v>
      </c>
      <c r="BI73">
        <f t="shared" si="111"/>
        <v>-5.6074791687537644</v>
      </c>
      <c r="BJ73">
        <f t="shared" si="111"/>
        <v>-5.6074796957591877</v>
      </c>
      <c r="BK73">
        <f t="shared" si="111"/>
        <v>-5.6074887051073574</v>
      </c>
      <c r="BL73">
        <f t="shared" si="111"/>
        <v>-5.6076427131086355</v>
      </c>
      <c r="BM73">
        <f t="shared" si="111"/>
        <v>-5.6102724334078831</v>
      </c>
      <c r="BN73">
        <f t="shared" si="54"/>
        <v>-5.6543679339271211</v>
      </c>
      <c r="BQ73">
        <f t="shared" ref="BQ73:BQ82" si="114">BS73+CL73</f>
        <v>-5.3001046297916198E-4</v>
      </c>
      <c r="BR73">
        <v>11000</v>
      </c>
      <c r="BS73">
        <f t="shared" ref="BS73:BS82" si="115">AB$3+AB$4*BR73+AB$5*BR73^2+BU73</f>
        <v>-5.7271289354889334E-3</v>
      </c>
      <c r="BT73">
        <f t="shared" ref="BT73:BT82" si="116">AB$3+AB$4*BR73+AB$5*BR73^2</f>
        <v>1.4394249038590606E-3</v>
      </c>
      <c r="BU73">
        <f t="shared" ref="BU73:BU82" si="117">$AB$6*($AB$11/BV73*BW73+$AB$12)</f>
        <v>-7.1665538393479939E-3</v>
      </c>
      <c r="BV73">
        <f t="shared" ref="BV73:BV82" si="118">1+$AB$7*COS(BX73)</f>
        <v>1.4555015678444976</v>
      </c>
      <c r="BW73">
        <f t="shared" ref="BW73:BW82" si="119">SIN(BX73+RADIANS($AB$9))</f>
        <v>-0.77455144476266413</v>
      </c>
      <c r="BX73">
        <f t="shared" ref="BX73:BX82" si="120">2*ATAN(BY73)</f>
        <v>-0.53287022798169692</v>
      </c>
      <c r="BY73">
        <f t="shared" ref="BY73:BY82" si="121">SQRT((1+$AB$7)/(1-$AB$7))*TAN(BZ73/2)</f>
        <v>-0.27292396378259515</v>
      </c>
      <c r="BZ73">
        <f t="shared" si="112"/>
        <v>-0.3007428990228409</v>
      </c>
      <c r="CA73">
        <f t="shared" si="112"/>
        <v>-0.29939602635337115</v>
      </c>
      <c r="CB73">
        <f t="shared" si="112"/>
        <v>-0.2967316097231491</v>
      </c>
      <c r="CC73">
        <f t="shared" si="112"/>
        <v>-0.29146716109004045</v>
      </c>
      <c r="CD73">
        <f t="shared" si="112"/>
        <v>-0.28108970738973282</v>
      </c>
      <c r="CE73">
        <f t="shared" si="112"/>
        <v>-0.26072281930732044</v>
      </c>
      <c r="CF73">
        <f t="shared" si="112"/>
        <v>-0.22106134799425628</v>
      </c>
      <c r="CG73">
        <f t="shared" ref="CG73:CG82" si="122">RADIANS($AB$9)+$AB$18*(BR73-AB$15)</f>
        <v>-0.14477067408052058</v>
      </c>
      <c r="CI73" s="23">
        <f t="shared" si="106"/>
        <v>11000</v>
      </c>
      <c r="CJ73" s="86">
        <f t="shared" ref="CJ73:CJ82" si="123">AB$3+AB$4*BR73+AB$5*BR73^2+CL73</f>
        <v>6.6365433763688319E-3</v>
      </c>
      <c r="CK73" s="86">
        <f t="shared" ref="CK73:CK82" si="124">AB$3+AB$4*BR73+AB$5*BR73^2</f>
        <v>1.4394249038590606E-3</v>
      </c>
      <c r="CL73">
        <f t="shared" ref="CL73:CL82" si="125">$BB$6*($BB$11/CM73*CN73+$BB$12)</f>
        <v>5.1971184725097715E-3</v>
      </c>
      <c r="CM73">
        <f t="shared" ref="CM73:CM82" si="126">1+$BB$7*COS(CO73)</f>
        <v>1.0680799582388445</v>
      </c>
      <c r="CN73">
        <f t="shared" ref="CN73:CN82" si="127">SIN(CO73+RADIANS($BB$9))</f>
        <v>0.99671466842417322</v>
      </c>
      <c r="CO73">
        <f t="shared" ref="CO73:CO82" si="128">2*ATAN(CP73)</f>
        <v>-0.43203193838814657</v>
      </c>
      <c r="CP73">
        <f t="shared" ref="CP73:CP82" si="129">TAN(CQ73/2)*SQRT((1+$BB$7)/(1-$BB$7))</f>
        <v>-0.21943986815849262</v>
      </c>
      <c r="CQ73">
        <f t="shared" si="113"/>
        <v>-0.40163578402785827</v>
      </c>
      <c r="CR73">
        <f t="shared" si="113"/>
        <v>-0.40163578106342179</v>
      </c>
      <c r="CS73">
        <f t="shared" si="113"/>
        <v>-0.40163573810213904</v>
      </c>
      <c r="CT73">
        <f t="shared" si="113"/>
        <v>-0.40163511549762632</v>
      </c>
      <c r="CU73">
        <f t="shared" si="113"/>
        <v>-0.40162609259233956</v>
      </c>
      <c r="CV73">
        <f t="shared" si="113"/>
        <v>-0.40149533478083688</v>
      </c>
      <c r="CW73">
        <f t="shared" si="113"/>
        <v>-0.39960123651356533</v>
      </c>
      <c r="CX73">
        <f t="shared" ref="CX73:CX82" si="130">RADIANS($BB$9)+$BB$18*(CI73-BB$15)</f>
        <v>-0.37232884753143836</v>
      </c>
    </row>
    <row r="74" spans="1:102">
      <c r="A74" s="47" t="s">
        <v>67</v>
      </c>
      <c r="B74" s="48"/>
      <c r="C74" s="49">
        <v>41561.370999999999</v>
      </c>
      <c r="D74" s="50"/>
      <c r="E74">
        <f t="shared" si="23"/>
        <v>-6093.9121113386927</v>
      </c>
      <c r="F74">
        <f t="shared" si="24"/>
        <v>-6094</v>
      </c>
      <c r="G74">
        <f t="shared" si="25"/>
        <v>3.1771938003657851E-2</v>
      </c>
      <c r="I74" s="116">
        <f t="shared" si="109"/>
        <v>3.1771938003657851E-2</v>
      </c>
      <c r="K74" s="165"/>
      <c r="L74" s="116"/>
      <c r="N74" s="116"/>
      <c r="O74" s="40"/>
      <c r="P74" s="116"/>
      <c r="Q74" s="293">
        <f t="shared" si="27"/>
        <v>26542.870999999999</v>
      </c>
      <c r="R74" s="8">
        <f t="shared" si="28"/>
        <v>1.0094560445082781E-3</v>
      </c>
      <c r="S74" s="8">
        <v>0.1</v>
      </c>
      <c r="T74" s="167">
        <f t="shared" si="29"/>
        <v>1.0094560445082781E-4</v>
      </c>
      <c r="U74" s="116"/>
      <c r="V74" s="8">
        <v>0.1</v>
      </c>
      <c r="W74" s="25"/>
      <c r="X74" s="252"/>
      <c r="Y74" s="41"/>
      <c r="Z74">
        <f t="shared" si="30"/>
        <v>-6094</v>
      </c>
      <c r="AA74" s="246">
        <f t="shared" si="31"/>
        <v>1.6412766860683804E-2</v>
      </c>
      <c r="AB74" s="247">
        <f t="shared" si="32"/>
        <v>1.5359171142974047E-2</v>
      </c>
      <c r="AC74" s="247">
        <f t="shared" si="33"/>
        <v>3.1771938003657851E-2</v>
      </c>
      <c r="AD74" s="248">
        <f t="shared" si="34"/>
        <v>2.3590413819916671E-5</v>
      </c>
      <c r="AH74">
        <f t="shared" si="35"/>
        <v>5.0677041586726836E-3</v>
      </c>
      <c r="AI74">
        <f t="shared" si="36"/>
        <v>0.47157376243009141</v>
      </c>
      <c r="AJ74">
        <f t="shared" si="37"/>
        <v>0.38184534168495027</v>
      </c>
      <c r="AK74">
        <f t="shared" si="38"/>
        <v>2.0437404354012211E-2</v>
      </c>
      <c r="AL74">
        <f t="shared" si="39"/>
        <v>3.1029359372270569</v>
      </c>
      <c r="AM74">
        <f t="shared" si="40"/>
        <v>51.73100886476756</v>
      </c>
      <c r="AN74">
        <f t="shared" si="110"/>
        <v>-3.211205462796014</v>
      </c>
      <c r="AO74">
        <f t="shared" si="110"/>
        <v>-3.2124222085615446</v>
      </c>
      <c r="AP74">
        <f t="shared" si="110"/>
        <v>-3.210115747899144</v>
      </c>
      <c r="AQ74">
        <f t="shared" si="110"/>
        <v>-3.2144881898451092</v>
      </c>
      <c r="AR74">
        <f t="shared" si="110"/>
        <v>-3.2062003077145063</v>
      </c>
      <c r="AS74">
        <f t="shared" si="110"/>
        <v>-3.2219140762325362</v>
      </c>
      <c r="AT74">
        <f t="shared" si="110"/>
        <v>-3.1921345496238547</v>
      </c>
      <c r="AU74">
        <f t="shared" si="42"/>
        <v>-3.2486303300529755</v>
      </c>
      <c r="AV74" s="246">
        <f t="shared" si="43"/>
        <v>1.8187686870547559E-2</v>
      </c>
      <c r="AW74" s="247">
        <f t="shared" si="44"/>
        <v>1.3584251133110292E-2</v>
      </c>
      <c r="AX74" s="248">
        <f t="shared" si="45"/>
        <v>1.8453187884740827E-5</v>
      </c>
      <c r="AY74" s="247">
        <f t="shared" si="46"/>
        <v>2.4929313835121411E-2</v>
      </c>
      <c r="BA74">
        <f t="shared" si="47"/>
        <v>1.774920009863756E-3</v>
      </c>
      <c r="BB74">
        <f t="shared" si="48"/>
        <v>1.0447210781981127</v>
      </c>
      <c r="BC74">
        <f t="shared" si="49"/>
        <v>0.28425056339657639</v>
      </c>
      <c r="BD74">
        <f t="shared" si="50"/>
        <v>6.0168667589391198E-2</v>
      </c>
      <c r="BE74">
        <f t="shared" si="51"/>
        <v>0.9316215677021078</v>
      </c>
      <c r="BF74">
        <f t="shared" si="52"/>
        <v>0.50270690053454647</v>
      </c>
      <c r="BG74">
        <f t="shared" si="111"/>
        <v>-5.4104804893243488</v>
      </c>
      <c r="BH74">
        <f t="shared" si="111"/>
        <v>-5.4104804900329482</v>
      </c>
      <c r="BI74">
        <f t="shared" si="111"/>
        <v>-5.4104805047383211</v>
      </c>
      <c r="BJ74">
        <f t="shared" si="111"/>
        <v>-5.4104808099152608</v>
      </c>
      <c r="BK74">
        <f t="shared" si="111"/>
        <v>-5.4104871431509878</v>
      </c>
      <c r="BL74">
        <f t="shared" si="111"/>
        <v>-5.4106185639017088</v>
      </c>
      <c r="BM74">
        <f t="shared" si="111"/>
        <v>-5.4133410453892958</v>
      </c>
      <c r="BN74">
        <f t="shared" si="54"/>
        <v>-5.4679114623257483</v>
      </c>
      <c r="BQ74">
        <f t="shared" si="114"/>
        <v>2.3260185909585551E-3</v>
      </c>
      <c r="BR74">
        <v>12000</v>
      </c>
      <c r="BS74">
        <f t="shared" si="115"/>
        <v>-2.6897717045157635E-3</v>
      </c>
      <c r="BT74">
        <f t="shared" si="116"/>
        <v>8.9336077435691295E-4</v>
      </c>
      <c r="BU74">
        <f t="shared" si="117"/>
        <v>-3.5831324788726765E-3</v>
      </c>
      <c r="BV74">
        <f t="shared" si="118"/>
        <v>1.523680817450225</v>
      </c>
      <c r="BW74">
        <f t="shared" si="119"/>
        <v>-0.21196975972091633</v>
      </c>
      <c r="BX74">
        <f t="shared" si="120"/>
        <v>0.13954531115016519</v>
      </c>
      <c r="BY74">
        <f t="shared" si="121"/>
        <v>6.9886099447972999E-2</v>
      </c>
      <c r="BZ74">
        <f t="shared" ref="BZ74:BZ82" si="131">$CG74+$AB$7*SIN(CA74)</f>
        <v>7.7556372660817996E-2</v>
      </c>
      <c r="CA74">
        <f t="shared" ref="CA74:CA82" si="132">$CG74+$AB$7*SIN(CB74)</f>
        <v>7.7136671040432259E-2</v>
      </c>
      <c r="CB74">
        <f t="shared" ref="CB74:CB82" si="133">$CG74+$AB$7*SIN(CC74)</f>
        <v>7.6340673528872666E-2</v>
      </c>
      <c r="CC74">
        <f t="shared" ref="CC74:CC82" si="134">$CG74+$AB$7*SIN(CD74)</f>
        <v>7.4831133617323978E-2</v>
      </c>
      <c r="CD74">
        <f t="shared" ref="CD74:CD82" si="135">$CG74+$AB$7*SIN(CE74)</f>
        <v>7.1968888994018404E-2</v>
      </c>
      <c r="CE74">
        <f t="shared" ref="CE74:CE82" si="136">$CG74+$AB$7*SIN(CF74)</f>
        <v>6.6543377398965348E-2</v>
      </c>
      <c r="CF74">
        <f t="shared" ref="CF74:CF82" si="137">$CG74+$AB$7*SIN(CG74)</f>
        <v>5.6264328883016322E-2</v>
      </c>
      <c r="CG74">
        <f t="shared" si="122"/>
        <v>3.6805297369839174E-2</v>
      </c>
      <c r="CI74" s="23">
        <f t="shared" si="106"/>
        <v>12000</v>
      </c>
      <c r="CJ74" s="86">
        <f t="shared" si="123"/>
        <v>5.9091510698312316E-3</v>
      </c>
      <c r="CK74" s="86">
        <f t="shared" si="124"/>
        <v>8.9336077435691295E-4</v>
      </c>
      <c r="CL74">
        <f t="shared" si="125"/>
        <v>5.0157902954743186E-3</v>
      </c>
      <c r="CM74">
        <f t="shared" si="126"/>
        <v>1.0746880027002004</v>
      </c>
      <c r="CN74">
        <f t="shared" si="127"/>
        <v>0.96523593457500978</v>
      </c>
      <c r="CO74">
        <f t="shared" si="128"/>
        <v>-8.6498302733324567E-2</v>
      </c>
      <c r="CP74">
        <f t="shared" si="129"/>
        <v>-4.3276137246210607E-2</v>
      </c>
      <c r="CQ74">
        <f t="shared" ref="CQ74:CQ82" si="138">$CX74+$BB$7*SIN(CR74)</f>
        <v>-8.0246450456137E-2</v>
      </c>
      <c r="CR74">
        <f t="shared" ref="CR74:CR82" si="139">$CX74+$BB$7*SIN(CS74)</f>
        <v>-8.0246449487671206E-2</v>
      </c>
      <c r="CS74">
        <f t="shared" ref="CS74:CS82" si="140">$CX74+$BB$7*SIN(CT74)</f>
        <v>-8.0246436527625226E-2</v>
      </c>
      <c r="CT74">
        <f t="shared" ref="CT74:CT82" si="141">$CX74+$BB$7*SIN(CU74)</f>
        <v>-8.024626309579859E-2</v>
      </c>
      <c r="CU74">
        <f t="shared" ref="CU74:CU82" si="142">$CX74+$BB$7*SIN(CV74)</f>
        <v>-8.0243942224751841E-2</v>
      </c>
      <c r="CV74">
        <f t="shared" ref="CV74:CV82" si="143">$CX74+$BB$7*SIN(CW74)</f>
        <v>-8.0212884285205135E-2</v>
      </c>
      <c r="CW74">
        <f t="shared" ref="CW74:CW82" si="144">$CX74+$BB$7*SIN(CX74)</f>
        <v>-7.9797273809582361E-2</v>
      </c>
      <c r="CX74">
        <f t="shared" si="130"/>
        <v>-7.4236966474090282E-2</v>
      </c>
    </row>
    <row r="75" spans="1:102">
      <c r="A75" s="47" t="s">
        <v>67</v>
      </c>
      <c r="B75" s="48"/>
      <c r="C75" s="49">
        <v>41562.438999999998</v>
      </c>
      <c r="D75" s="50"/>
      <c r="E75">
        <f t="shared" si="23"/>
        <v>-6090.9577718750161</v>
      </c>
      <c r="F75">
        <f t="shared" si="24"/>
        <v>-6091</v>
      </c>
      <c r="G75">
        <f t="shared" si="25"/>
        <v>1.5265556998201646E-2</v>
      </c>
      <c r="I75" s="116">
        <f t="shared" si="109"/>
        <v>1.5265556998201646E-2</v>
      </c>
      <c r="K75" s="165"/>
      <c r="L75" s="116"/>
      <c r="N75" s="116"/>
      <c r="O75" s="40"/>
      <c r="P75" s="116"/>
      <c r="Q75" s="293">
        <f t="shared" si="27"/>
        <v>26543.938999999998</v>
      </c>
      <c r="R75" s="8">
        <f t="shared" si="28"/>
        <v>2.3303723046534325E-4</v>
      </c>
      <c r="S75" s="8">
        <v>0.1</v>
      </c>
      <c r="T75" s="167">
        <f t="shared" si="29"/>
        <v>2.3303723046534325E-5</v>
      </c>
      <c r="U75" s="116"/>
      <c r="V75" s="8">
        <v>0.1</v>
      </c>
      <c r="W75" s="25"/>
      <c r="X75" s="252"/>
      <c r="Y75" s="41"/>
      <c r="Z75">
        <f t="shared" si="30"/>
        <v>-6091</v>
      </c>
      <c r="AA75" s="246">
        <f t="shared" si="31"/>
        <v>1.6407476403596875E-2</v>
      </c>
      <c r="AB75" s="247">
        <f t="shared" si="32"/>
        <v>-1.1419194053952295E-3</v>
      </c>
      <c r="AC75" s="247">
        <f t="shared" si="33"/>
        <v>1.5265556998201646E-2</v>
      </c>
      <c r="AD75" s="248">
        <f t="shared" si="34"/>
        <v>1.3039799284181943E-7</v>
      </c>
      <c r="AH75">
        <f t="shared" si="35"/>
        <v>5.0642468344765197E-3</v>
      </c>
      <c r="AI75">
        <f t="shared" si="36"/>
        <v>0.47156974664368245</v>
      </c>
      <c r="AJ75">
        <f t="shared" si="37"/>
        <v>0.38166326754379448</v>
      </c>
      <c r="AK75">
        <f t="shared" si="38"/>
        <v>2.0333307325590935E-2</v>
      </c>
      <c r="AL75">
        <f t="shared" si="39"/>
        <v>3.1031329309134814</v>
      </c>
      <c r="AM75">
        <f t="shared" si="40"/>
        <v>51.996044945724421</v>
      </c>
      <c r="AN75">
        <f t="shared" si="110"/>
        <v>-3.2108509142497117</v>
      </c>
      <c r="AO75">
        <f t="shared" si="110"/>
        <v>-3.2120616803860327</v>
      </c>
      <c r="AP75">
        <f t="shared" si="110"/>
        <v>-3.2097666113904038</v>
      </c>
      <c r="AQ75">
        <f t="shared" si="110"/>
        <v>-3.2141173470527966</v>
      </c>
      <c r="AR75">
        <f t="shared" si="110"/>
        <v>-3.2058708073546551</v>
      </c>
      <c r="AS75">
        <f t="shared" si="110"/>
        <v>-3.2215057716621458</v>
      </c>
      <c r="AT75">
        <f t="shared" si="110"/>
        <v>-3.1918762451982019</v>
      </c>
      <c r="AU75">
        <f t="shared" si="42"/>
        <v>-3.2480856021386248</v>
      </c>
      <c r="AV75" s="246">
        <f t="shared" si="43"/>
        <v>1.8177799480735401E-2</v>
      </c>
      <c r="AW75" s="247">
        <f t="shared" si="44"/>
        <v>-2.9122424825337549E-3</v>
      </c>
      <c r="AX75" s="248">
        <f t="shared" si="45"/>
        <v>8.4811562770743685E-7</v>
      </c>
      <c r="AY75" s="247">
        <f t="shared" si="46"/>
        <v>8.4309870865865999E-3</v>
      </c>
      <c r="BA75">
        <f t="shared" si="47"/>
        <v>1.7703230771385261E-3</v>
      </c>
      <c r="BB75">
        <f t="shared" si="48"/>
        <v>1.0446618336713864</v>
      </c>
      <c r="BC75">
        <f t="shared" si="49"/>
        <v>0.28330674646934023</v>
      </c>
      <c r="BD75">
        <f t="shared" si="50"/>
        <v>6.0212656541575912E-2</v>
      </c>
      <c r="BE75">
        <f t="shared" si="51"/>
        <v>0.93260584865051843</v>
      </c>
      <c r="BF75">
        <f t="shared" si="52"/>
        <v>0.50332356452262594</v>
      </c>
      <c r="BG75">
        <f t="shared" si="111"/>
        <v>-5.4095409668527408</v>
      </c>
      <c r="BH75">
        <f t="shared" si="111"/>
        <v>-5.4095409675572492</v>
      </c>
      <c r="BI75">
        <f t="shared" si="111"/>
        <v>-5.4095409821941294</v>
      </c>
      <c r="BJ75">
        <f t="shared" si="111"/>
        <v>-5.4095412862903007</v>
      </c>
      <c r="BK75">
        <f t="shared" si="111"/>
        <v>-5.4095476041745849</v>
      </c>
      <c r="BL75">
        <f t="shared" si="111"/>
        <v>-5.4096788533893889</v>
      </c>
      <c r="BM75">
        <f t="shared" si="111"/>
        <v>-5.4124008227343401</v>
      </c>
      <c r="BN75">
        <f t="shared" si="54"/>
        <v>-5.4670171866825772</v>
      </c>
      <c r="BQ75">
        <f t="shared" si="114"/>
        <v>5.0635650177923673E-3</v>
      </c>
      <c r="BR75">
        <v>13000</v>
      </c>
      <c r="BS75">
        <f t="shared" si="115"/>
        <v>7.446712858741628E-4</v>
      </c>
      <c r="BT75">
        <f t="shared" si="116"/>
        <v>3.5099027381134146E-4</v>
      </c>
      <c r="BU75">
        <f t="shared" si="117"/>
        <v>3.9368101206282139E-4</v>
      </c>
      <c r="BV75">
        <f t="shared" si="118"/>
        <v>1.3778592827836673</v>
      </c>
      <c r="BW75">
        <f t="shared" si="119"/>
        <v>0.40931874018980685</v>
      </c>
      <c r="BX75">
        <f t="shared" si="120"/>
        <v>0.77484265486690607</v>
      </c>
      <c r="BY75">
        <f t="shared" si="121"/>
        <v>0.40804371934835099</v>
      </c>
      <c r="BZ75">
        <f t="shared" si="131"/>
        <v>0.44553594590873796</v>
      </c>
      <c r="CA75">
        <f t="shared" si="132"/>
        <v>0.44399332250544388</v>
      </c>
      <c r="CB75">
        <f t="shared" si="133"/>
        <v>0.44076549915442342</v>
      </c>
      <c r="CC75">
        <f t="shared" si="134"/>
        <v>0.43402733295102769</v>
      </c>
      <c r="CD75">
        <f t="shared" si="135"/>
        <v>0.42002826483086964</v>
      </c>
      <c r="CE75">
        <f t="shared" si="136"/>
        <v>0.39121732962314437</v>
      </c>
      <c r="CF75">
        <f t="shared" si="137"/>
        <v>0.33295020547699611</v>
      </c>
      <c r="CG75">
        <f t="shared" si="122"/>
        <v>0.21838126882019893</v>
      </c>
      <c r="CI75" s="23">
        <f t="shared" si="106"/>
        <v>13000</v>
      </c>
      <c r="CJ75" s="86">
        <f t="shared" si="123"/>
        <v>4.6698840057295462E-3</v>
      </c>
      <c r="CK75" s="86">
        <f t="shared" si="124"/>
        <v>3.5099027381134146E-4</v>
      </c>
      <c r="CL75">
        <f t="shared" si="125"/>
        <v>4.3188937319182047E-3</v>
      </c>
      <c r="CM75">
        <f t="shared" si="126"/>
        <v>1.0724396661374815</v>
      </c>
      <c r="CN75">
        <f t="shared" si="127"/>
        <v>0.81883768748866248</v>
      </c>
      <c r="CO75">
        <f t="shared" si="128"/>
        <v>0.26046298574226134</v>
      </c>
      <c r="CP75">
        <f t="shared" si="129"/>
        <v>0.13097277473901203</v>
      </c>
      <c r="CQ75">
        <f t="shared" si="138"/>
        <v>0.2418065985997094</v>
      </c>
      <c r="CR75">
        <f t="shared" si="139"/>
        <v>0.24180659611870114</v>
      </c>
      <c r="CS75">
        <f t="shared" si="140"/>
        <v>0.24180656203293724</v>
      </c>
      <c r="CT75">
        <f t="shared" si="141"/>
        <v>0.24180609373976292</v>
      </c>
      <c r="CU75">
        <f t="shared" si="142"/>
        <v>0.24179966001831049</v>
      </c>
      <c r="CV75">
        <f t="shared" si="143"/>
        <v>0.24171127032985171</v>
      </c>
      <c r="CW75">
        <f t="shared" si="144"/>
        <v>0.24049712315503738</v>
      </c>
      <c r="CX75">
        <f t="shared" si="130"/>
        <v>0.22385491458325801</v>
      </c>
    </row>
    <row r="76" spans="1:102">
      <c r="A76" s="47" t="s">
        <v>67</v>
      </c>
      <c r="B76" s="48" t="s">
        <v>45</v>
      </c>
      <c r="C76" s="49">
        <v>41563.345999999998</v>
      </c>
      <c r="D76" s="50"/>
      <c r="E76">
        <f t="shared" si="23"/>
        <v>-6088.4487963192532</v>
      </c>
      <c r="F76">
        <f t="shared" si="24"/>
        <v>-6088.5</v>
      </c>
      <c r="G76">
        <f t="shared" si="25"/>
        <v>1.8510239497118164E-2</v>
      </c>
      <c r="I76" s="116">
        <f t="shared" si="109"/>
        <v>1.8510239497118164E-2</v>
      </c>
      <c r="K76" s="165"/>
      <c r="L76" s="116"/>
      <c r="N76" s="116"/>
      <c r="O76" s="40"/>
      <c r="P76" s="116"/>
      <c r="Q76" s="293">
        <f t="shared" si="27"/>
        <v>26544.845999999998</v>
      </c>
      <c r="R76" s="8">
        <f t="shared" si="28"/>
        <v>3.4262896624067329E-4</v>
      </c>
      <c r="S76" s="8">
        <v>0.1</v>
      </c>
      <c r="T76" s="167">
        <f t="shared" si="29"/>
        <v>3.4262896624067329E-5</v>
      </c>
      <c r="U76" s="116"/>
      <c r="V76" s="8">
        <v>0.1</v>
      </c>
      <c r="W76" s="25"/>
      <c r="X76" s="252"/>
      <c r="Y76" s="41"/>
      <c r="Z76">
        <f t="shared" si="30"/>
        <v>-6088.5</v>
      </c>
      <c r="AA76" s="246">
        <f t="shared" si="31"/>
        <v>1.6403067260349125E-2</v>
      </c>
      <c r="AB76" s="247">
        <f t="shared" si="32"/>
        <v>2.1071722367690393E-3</v>
      </c>
      <c r="AC76" s="247">
        <f t="shared" si="33"/>
        <v>1.8510239497118164E-2</v>
      </c>
      <c r="AD76" s="248">
        <f t="shared" si="34"/>
        <v>4.4401748354102366E-7</v>
      </c>
      <c r="AH76">
        <f t="shared" si="35"/>
        <v>5.0613652765773669E-3</v>
      </c>
      <c r="AI76">
        <f t="shared" si="36"/>
        <v>0.47156641588240189</v>
      </c>
      <c r="AJ76">
        <f t="shared" si="37"/>
        <v>0.38151153064049947</v>
      </c>
      <c r="AK76">
        <f t="shared" si="38"/>
        <v>2.0246560835070759E-2</v>
      </c>
      <c r="AL76">
        <f t="shared" si="39"/>
        <v>3.1032970892227159</v>
      </c>
      <c r="AM76">
        <f t="shared" si="40"/>
        <v>52.218986768684893</v>
      </c>
      <c r="AN76">
        <f t="shared" si="110"/>
        <v>-3.2105554603990893</v>
      </c>
      <c r="AO76">
        <f t="shared" si="110"/>
        <v>-3.2117612410488636</v>
      </c>
      <c r="AP76">
        <f t="shared" si="110"/>
        <v>-3.2094756691258319</v>
      </c>
      <c r="AQ76">
        <f t="shared" si="110"/>
        <v>-3.213808309876987</v>
      </c>
      <c r="AR76">
        <f t="shared" si="110"/>
        <v>-3.2055962319329629</v>
      </c>
      <c r="AS76">
        <f t="shared" si="110"/>
        <v>-3.2211655124774929</v>
      </c>
      <c r="AT76">
        <f t="shared" si="110"/>
        <v>-3.191661004254605</v>
      </c>
      <c r="AU76">
        <f t="shared" si="42"/>
        <v>-3.247631662209999</v>
      </c>
      <c r="AV76" s="246">
        <f t="shared" si="43"/>
        <v>1.8169558565624199E-2</v>
      </c>
      <c r="AW76" s="247">
        <f t="shared" si="44"/>
        <v>3.4068093149396475E-4</v>
      </c>
      <c r="AX76" s="248">
        <f t="shared" si="45"/>
        <v>1.1606349708359552E-8</v>
      </c>
      <c r="AY76" s="247">
        <f t="shared" si="46"/>
        <v>1.1682382915265722E-2</v>
      </c>
      <c r="BA76">
        <f t="shared" si="47"/>
        <v>1.7664913052750752E-3</v>
      </c>
      <c r="BB76">
        <f t="shared" si="48"/>
        <v>1.0446124353167143</v>
      </c>
      <c r="BC76">
        <f t="shared" si="49"/>
        <v>0.28252010448456449</v>
      </c>
      <c r="BD76">
        <f t="shared" si="50"/>
        <v>6.0249265636988091E-2</v>
      </c>
      <c r="BE76">
        <f t="shared" si="51"/>
        <v>0.93342599747447541</v>
      </c>
      <c r="BF76">
        <f t="shared" si="52"/>
        <v>0.50383763110829916</v>
      </c>
      <c r="BG76">
        <f t="shared" si="111"/>
        <v>-5.4087580721711914</v>
      </c>
      <c r="BH76">
        <f t="shared" si="111"/>
        <v>-5.4087580728723008</v>
      </c>
      <c r="BI76">
        <f t="shared" si="111"/>
        <v>-5.4087580874522176</v>
      </c>
      <c r="BJ76">
        <f t="shared" si="111"/>
        <v>-5.4087583906484449</v>
      </c>
      <c r="BK76">
        <f t="shared" si="111"/>
        <v>-5.4087646957319668</v>
      </c>
      <c r="BL76">
        <f t="shared" si="111"/>
        <v>-5.4088958016240589</v>
      </c>
      <c r="BM76">
        <f t="shared" si="111"/>
        <v>-5.4116173372190071</v>
      </c>
      <c r="BN76">
        <f t="shared" si="54"/>
        <v>-5.4662719569799343</v>
      </c>
      <c r="BQ76">
        <f t="shared" si="114"/>
        <v>6.8350151474608507E-3</v>
      </c>
      <c r="BR76">
        <v>14000</v>
      </c>
      <c r="BS76">
        <f t="shared" si="115"/>
        <v>3.6489916766211409E-3</v>
      </c>
      <c r="BT76">
        <f t="shared" si="116"/>
        <v>-1.8768659777765442E-4</v>
      </c>
      <c r="BU76">
        <f t="shared" si="117"/>
        <v>3.8366782743987954E-3</v>
      </c>
      <c r="BV76">
        <f t="shared" si="118"/>
        <v>1.1636971650992303</v>
      </c>
      <c r="BW76">
        <f t="shared" si="119"/>
        <v>0.78515113546439375</v>
      </c>
      <c r="BX76">
        <f t="shared" si="120"/>
        <v>1.2560755228157763</v>
      </c>
      <c r="BY76">
        <f t="shared" si="121"/>
        <v>0.72611363814989838</v>
      </c>
      <c r="BZ76">
        <f t="shared" si="131"/>
        <v>0.76636184738327517</v>
      </c>
      <c r="CA76">
        <f t="shared" si="132"/>
        <v>0.76546220919089758</v>
      </c>
      <c r="CB76">
        <f t="shared" si="133"/>
        <v>0.76310555876376962</v>
      </c>
      <c r="CC76">
        <f t="shared" si="134"/>
        <v>0.7569571873712162</v>
      </c>
      <c r="CD76">
        <f t="shared" si="135"/>
        <v>0.74108148728747736</v>
      </c>
      <c r="CE76">
        <f t="shared" si="136"/>
        <v>0.70110866574867559</v>
      </c>
      <c r="CF76">
        <f t="shared" si="137"/>
        <v>0.60586913004769993</v>
      </c>
      <c r="CG76">
        <f t="shared" si="122"/>
        <v>0.39995724027055957</v>
      </c>
      <c r="CI76" s="23">
        <f t="shared" si="106"/>
        <v>14000</v>
      </c>
      <c r="CJ76" s="86">
        <f t="shared" si="123"/>
        <v>2.9983368730620548E-3</v>
      </c>
      <c r="CK76" s="86">
        <f t="shared" si="124"/>
        <v>-1.8768659777765442E-4</v>
      </c>
      <c r="CL76">
        <f t="shared" si="125"/>
        <v>3.1860234708397093E-3</v>
      </c>
      <c r="CM76">
        <f t="shared" si="126"/>
        <v>1.0617384968203982</v>
      </c>
      <c r="CN76">
        <f t="shared" si="127"/>
        <v>0.57830763933811402</v>
      </c>
      <c r="CO76">
        <f t="shared" si="128"/>
        <v>0.60319349467701822</v>
      </c>
      <c r="CP76">
        <f t="shared" si="129"/>
        <v>0.31108665403707808</v>
      </c>
      <c r="CQ76">
        <f t="shared" si="138"/>
        <v>0.56188881363997267</v>
      </c>
      <c r="CR76">
        <f t="shared" si="139"/>
        <v>0.56188881116876832</v>
      </c>
      <c r="CS76">
        <f t="shared" si="140"/>
        <v>0.56188877221654299</v>
      </c>
      <c r="CT76">
        <f t="shared" si="141"/>
        <v>0.56188815823433425</v>
      </c>
      <c r="CU76">
        <f t="shared" si="142"/>
        <v>0.5618784804064787</v>
      </c>
      <c r="CV76">
        <f t="shared" si="143"/>
        <v>0.56172594248488017</v>
      </c>
      <c r="CW76">
        <f t="shared" si="144"/>
        <v>0.55932363196819423</v>
      </c>
      <c r="CX76">
        <f t="shared" si="130"/>
        <v>0.52194679564060609</v>
      </c>
    </row>
    <row r="77" spans="1:102">
      <c r="A77" s="47" t="s">
        <v>68</v>
      </c>
      <c r="B77" s="48"/>
      <c r="C77" s="49">
        <v>41616.288999999997</v>
      </c>
      <c r="D77" s="50"/>
      <c r="E77">
        <f t="shared" si="23"/>
        <v>-5941.995992737272</v>
      </c>
      <c r="F77">
        <f t="shared" si="24"/>
        <v>-5942</v>
      </c>
      <c r="G77">
        <f t="shared" si="25"/>
        <v>1.4486340005532838E-3</v>
      </c>
      <c r="I77" s="116">
        <f t="shared" si="109"/>
        <v>1.4486340005532838E-3</v>
      </c>
      <c r="K77" s="165"/>
      <c r="L77" s="116"/>
      <c r="N77" s="116"/>
      <c r="O77" s="40"/>
      <c r="P77" s="116"/>
      <c r="Q77" s="293">
        <f t="shared" si="27"/>
        <v>26597.788999999997</v>
      </c>
      <c r="R77" s="8">
        <f t="shared" si="28"/>
        <v>2.0985404675590115E-6</v>
      </c>
      <c r="S77" s="8">
        <v>0.1</v>
      </c>
      <c r="T77" s="167">
        <f t="shared" si="29"/>
        <v>2.0985404675590115E-7</v>
      </c>
      <c r="U77" s="116"/>
      <c r="V77" s="8">
        <v>0.1</v>
      </c>
      <c r="W77" s="25"/>
      <c r="X77" s="252"/>
      <c r="Y77" s="41"/>
      <c r="Z77">
        <f t="shared" si="30"/>
        <v>-5942</v>
      </c>
      <c r="AA77" s="246">
        <f t="shared" si="31"/>
        <v>1.6144015420559859E-2</v>
      </c>
      <c r="AB77" s="247">
        <f t="shared" si="32"/>
        <v>-1.4695381420006575E-2</v>
      </c>
      <c r="AC77" s="247">
        <f t="shared" si="33"/>
        <v>1.4486340005532838E-3</v>
      </c>
      <c r="AD77" s="248">
        <f t="shared" si="34"/>
        <v>2.1595423507947447E-5</v>
      </c>
      <c r="AH77">
        <f t="shared" si="35"/>
        <v>4.8917896250263828E-3</v>
      </c>
      <c r="AI77">
        <f t="shared" si="36"/>
        <v>0.47139617157758029</v>
      </c>
      <c r="AJ77">
        <f t="shared" si="37"/>
        <v>0.37260610028060404</v>
      </c>
      <c r="AK77">
        <f t="shared" si="38"/>
        <v>1.5164716488608775E-2</v>
      </c>
      <c r="AL77">
        <f t="shared" si="39"/>
        <v>3.1129122743315545</v>
      </c>
      <c r="AM77">
        <f t="shared" si="40"/>
        <v>69.729304696006253</v>
      </c>
      <c r="AN77">
        <f t="shared" si="110"/>
        <v>-3.1932466140345714</v>
      </c>
      <c r="AO77">
        <f t="shared" si="110"/>
        <v>-3.1941566606433729</v>
      </c>
      <c r="AP77">
        <f t="shared" si="110"/>
        <v>-3.1924334615133336</v>
      </c>
      <c r="AQ77">
        <f t="shared" si="110"/>
        <v>-3.1956965200837062</v>
      </c>
      <c r="AR77">
        <f t="shared" si="110"/>
        <v>-3.1895180352775605</v>
      </c>
      <c r="AS77">
        <f t="shared" si="110"/>
        <v>-3.201218517665136</v>
      </c>
      <c r="AT77">
        <f t="shared" si="110"/>
        <v>-3.1790663751896715</v>
      </c>
      <c r="AU77">
        <f t="shared" si="42"/>
        <v>-3.2210307823925213</v>
      </c>
      <c r="AV77" s="246">
        <f t="shared" si="43"/>
        <v>1.7684477756726297E-2</v>
      </c>
      <c r="AW77" s="247">
        <f t="shared" si="44"/>
        <v>-1.6235843756173013E-2</v>
      </c>
      <c r="AX77" s="248">
        <f t="shared" si="45"/>
        <v>2.6360262247486224E-5</v>
      </c>
      <c r="AY77" s="247">
        <f t="shared" si="46"/>
        <v>-4.983617960639535E-3</v>
      </c>
      <c r="BA77">
        <f t="shared" si="47"/>
        <v>1.5404623361664361E-3</v>
      </c>
      <c r="BB77">
        <f t="shared" si="48"/>
        <v>1.0416749295271537</v>
      </c>
      <c r="BC77">
        <f t="shared" si="49"/>
        <v>0.23624162382596733</v>
      </c>
      <c r="BD77">
        <f t="shared" si="50"/>
        <v>6.2317282061970201E-2</v>
      </c>
      <c r="BE77">
        <f t="shared" si="51"/>
        <v>0.98135006166895689</v>
      </c>
      <c r="BF77">
        <f t="shared" si="52"/>
        <v>0.53425553815083771</v>
      </c>
      <c r="BG77">
        <f t="shared" si="111"/>
        <v>-5.3629457301169348</v>
      </c>
      <c r="BH77">
        <f t="shared" si="111"/>
        <v>-5.3629457306360484</v>
      </c>
      <c r="BI77">
        <f t="shared" si="111"/>
        <v>-5.3629457420695115</v>
      </c>
      <c r="BJ77">
        <f t="shared" si="111"/>
        <v>-5.3629459938911959</v>
      </c>
      <c r="BK77">
        <f t="shared" si="111"/>
        <v>-5.3629515402349721</v>
      </c>
      <c r="BL77">
        <f t="shared" si="111"/>
        <v>-5.3630736875756568</v>
      </c>
      <c r="BM77">
        <f t="shared" si="111"/>
        <v>-5.3657587952533463</v>
      </c>
      <c r="BN77">
        <f t="shared" si="54"/>
        <v>-5.4226014964050329</v>
      </c>
      <c r="BQ77">
        <f t="shared" si="114"/>
        <v>7.474413358115127E-3</v>
      </c>
      <c r="BR77">
        <v>15000</v>
      </c>
      <c r="BS77">
        <f t="shared" si="115"/>
        <v>5.7240014329298372E-3</v>
      </c>
      <c r="BT77">
        <f t="shared" si="116"/>
        <v>-7.2266984041007487E-4</v>
      </c>
      <c r="BU77">
        <f t="shared" si="117"/>
        <v>6.4466712733399125E-3</v>
      </c>
      <c r="BV77">
        <f t="shared" si="118"/>
        <v>0.98574472787650613</v>
      </c>
      <c r="BW77">
        <f t="shared" si="119"/>
        <v>0.94727474452391414</v>
      </c>
      <c r="BX77">
        <f t="shared" si="120"/>
        <v>1.5977562826998488</v>
      </c>
      <c r="BY77">
        <f t="shared" si="121"/>
        <v>1.0273300193609336</v>
      </c>
      <c r="BZ77">
        <f t="shared" si="131"/>
        <v>1.0366316085072085</v>
      </c>
      <c r="CA77">
        <f t="shared" si="132"/>
        <v>1.0364272467864244</v>
      </c>
      <c r="CB77">
        <f t="shared" si="133"/>
        <v>1.0356689479774206</v>
      </c>
      <c r="CC77">
        <f t="shared" si="134"/>
        <v>1.0328636594520724</v>
      </c>
      <c r="CD77">
        <f t="shared" si="135"/>
        <v>1.0225981796072345</v>
      </c>
      <c r="CE77">
        <f t="shared" si="136"/>
        <v>0.98641388458695767</v>
      </c>
      <c r="CF77">
        <f t="shared" si="137"/>
        <v>0.87201780578440669</v>
      </c>
      <c r="CG77">
        <f t="shared" si="122"/>
        <v>0.58153321172091932</v>
      </c>
      <c r="CI77" s="23">
        <f t="shared" si="106"/>
        <v>15000</v>
      </c>
      <c r="CJ77" s="86">
        <f t="shared" si="123"/>
        <v>1.0277420847752154E-3</v>
      </c>
      <c r="CK77" s="86">
        <f t="shared" si="124"/>
        <v>-7.2266984041007487E-4</v>
      </c>
      <c r="CL77">
        <f t="shared" si="125"/>
        <v>1.7504119251852903E-3</v>
      </c>
      <c r="CM77">
        <f t="shared" si="126"/>
        <v>1.0444049943129807</v>
      </c>
      <c r="CN77">
        <f t="shared" si="127"/>
        <v>0.27921985239519825</v>
      </c>
      <c r="CO77">
        <f t="shared" si="128"/>
        <v>0.93686467262713335</v>
      </c>
      <c r="CP77">
        <f t="shared" si="129"/>
        <v>0.50599529782499386</v>
      </c>
      <c r="CQ77">
        <f t="shared" si="138"/>
        <v>0.87771011648188701</v>
      </c>
      <c r="CR77">
        <f t="shared" si="139"/>
        <v>0.87771011579492209</v>
      </c>
      <c r="CS77">
        <f t="shared" si="140"/>
        <v>0.87771010145276851</v>
      </c>
      <c r="CT77">
        <f t="shared" si="141"/>
        <v>0.8777098020236308</v>
      </c>
      <c r="CU77">
        <f t="shared" si="142"/>
        <v>0.87770355069918049</v>
      </c>
      <c r="CV77">
        <f t="shared" si="143"/>
        <v>0.87757304957028626</v>
      </c>
      <c r="CW77">
        <f t="shared" si="144"/>
        <v>0.87485340195322125</v>
      </c>
      <c r="CX77">
        <f t="shared" si="130"/>
        <v>0.82003867669795438</v>
      </c>
    </row>
    <row r="78" spans="1:102">
      <c r="A78" s="47" t="s">
        <v>68</v>
      </c>
      <c r="B78" s="48" t="s">
        <v>45</v>
      </c>
      <c r="C78" s="49">
        <v>41618.283000000003</v>
      </c>
      <c r="D78" s="50"/>
      <c r="E78">
        <f t="shared" si="23"/>
        <v>-5936.4801192442073</v>
      </c>
      <c r="F78">
        <f t="shared" si="24"/>
        <v>-5936.5</v>
      </c>
      <c r="G78">
        <f t="shared" si="25"/>
        <v>7.1869355087983422E-3</v>
      </c>
      <c r="I78" s="116">
        <f t="shared" si="109"/>
        <v>7.1869355087983422E-3</v>
      </c>
      <c r="K78" s="165"/>
      <c r="L78" s="116"/>
      <c r="N78" s="116"/>
      <c r="O78" s="40"/>
      <c r="P78" s="116"/>
      <c r="Q78" s="293">
        <f t="shared" si="27"/>
        <v>26599.783000000003</v>
      </c>
      <c r="R78" s="8">
        <f t="shared" si="28"/>
        <v>5.1652042007626489E-5</v>
      </c>
      <c r="S78" s="8">
        <v>0.1</v>
      </c>
      <c r="T78" s="167">
        <f t="shared" si="29"/>
        <v>5.1652042007626491E-6</v>
      </c>
      <c r="U78" s="116"/>
      <c r="V78" s="8">
        <v>0.1</v>
      </c>
      <c r="W78" s="25"/>
      <c r="X78" s="252"/>
      <c r="Y78" s="41"/>
      <c r="Z78">
        <f t="shared" si="30"/>
        <v>-5936.5</v>
      </c>
      <c r="AA78" s="246">
        <f t="shared" si="31"/>
        <v>1.6134264227167915E-2</v>
      </c>
      <c r="AB78" s="247">
        <f t="shared" si="32"/>
        <v>-8.9473287183695731E-3</v>
      </c>
      <c r="AC78" s="247">
        <f t="shared" si="33"/>
        <v>7.1869355087983422E-3</v>
      </c>
      <c r="AD78" s="248">
        <f t="shared" si="34"/>
        <v>8.005469119456091E-6</v>
      </c>
      <c r="AH78">
        <f t="shared" si="35"/>
        <v>4.8853960619999973E-3</v>
      </c>
      <c r="AI78">
        <f t="shared" si="36"/>
        <v>0.47139073419295952</v>
      </c>
      <c r="AJ78">
        <f t="shared" si="37"/>
        <v>0.37227123501510428</v>
      </c>
      <c r="AK78">
        <f t="shared" si="38"/>
        <v>1.4973982501672803E-2</v>
      </c>
      <c r="AL78">
        <f t="shared" si="39"/>
        <v>3.1132730984377024</v>
      </c>
      <c r="AM78">
        <f t="shared" si="40"/>
        <v>70.617858270453553</v>
      </c>
      <c r="AN78">
        <f t="shared" si="110"/>
        <v>-3.192596958432282</v>
      </c>
      <c r="AO78">
        <f t="shared" si="110"/>
        <v>-3.1934957778528683</v>
      </c>
      <c r="AP78">
        <f t="shared" si="110"/>
        <v>-3.191793894633618</v>
      </c>
      <c r="AQ78">
        <f t="shared" si="110"/>
        <v>-3.1950164782808388</v>
      </c>
      <c r="AR78">
        <f t="shared" si="110"/>
        <v>-3.1889148301730095</v>
      </c>
      <c r="AS78">
        <f t="shared" si="110"/>
        <v>-3.2004693838138016</v>
      </c>
      <c r="AT78">
        <f t="shared" si="110"/>
        <v>-3.1785941795782766</v>
      </c>
      <c r="AU78">
        <f t="shared" si="42"/>
        <v>-3.220032114549543</v>
      </c>
      <c r="AV78" s="246">
        <f t="shared" si="43"/>
        <v>1.7666187450022814E-2</v>
      </c>
      <c r="AW78" s="247">
        <f t="shared" si="44"/>
        <v>-1.0479251941224472E-2</v>
      </c>
      <c r="AX78" s="248">
        <f t="shared" si="45"/>
        <v>1.0981472124765686E-5</v>
      </c>
      <c r="AY78" s="247">
        <f t="shared" si="46"/>
        <v>7.6961622394344635E-4</v>
      </c>
      <c r="BA78">
        <f t="shared" si="47"/>
        <v>1.5319232228548985E-3</v>
      </c>
      <c r="BB78">
        <f t="shared" si="48"/>
        <v>1.0415630705299488</v>
      </c>
      <c r="BC78">
        <f t="shared" si="49"/>
        <v>0.23449810613609834</v>
      </c>
      <c r="BD78">
        <f t="shared" si="50"/>
        <v>6.2391943092092297E-2</v>
      </c>
      <c r="BE78">
        <f t="shared" si="51"/>
        <v>0.98314397815057408</v>
      </c>
      <c r="BF78">
        <f t="shared" si="52"/>
        <v>0.53540906735366944</v>
      </c>
      <c r="BG78">
        <f t="shared" si="111"/>
        <v>-5.3612283380211387</v>
      </c>
      <c r="BH78">
        <f t="shared" si="111"/>
        <v>-5.3612283385340795</v>
      </c>
      <c r="BI78">
        <f t="shared" si="111"/>
        <v>-5.3612283498571438</v>
      </c>
      <c r="BJ78">
        <f t="shared" si="111"/>
        <v>-5.3612285998116818</v>
      </c>
      <c r="BK78">
        <f t="shared" si="111"/>
        <v>-5.361234117490655</v>
      </c>
      <c r="BL78">
        <f t="shared" si="111"/>
        <v>-5.3613559085428122</v>
      </c>
      <c r="BM78">
        <f t="shared" si="111"/>
        <v>-5.3640392290568686</v>
      </c>
      <c r="BN78">
        <f t="shared" si="54"/>
        <v>-5.4209619910592171</v>
      </c>
      <c r="BQ78">
        <f t="shared" si="114"/>
        <v>7.2326414382435211E-3</v>
      </c>
      <c r="BR78">
        <v>16000</v>
      </c>
      <c r="BS78">
        <f t="shared" si="115"/>
        <v>7.0604631752029514E-3</v>
      </c>
      <c r="BT78">
        <f t="shared" si="116"/>
        <v>-1.2539594540859197E-3</v>
      </c>
      <c r="BU78">
        <f t="shared" si="117"/>
        <v>8.3144226292888711E-3</v>
      </c>
      <c r="BV78">
        <f t="shared" si="118"/>
        <v>0.85528382479029974</v>
      </c>
      <c r="BW78">
        <f t="shared" si="119"/>
        <v>0.99711784944233195</v>
      </c>
      <c r="BX78">
        <f t="shared" si="120"/>
        <v>1.8479904779551208</v>
      </c>
      <c r="BY78">
        <f t="shared" si="121"/>
        <v>1.3242068480842919</v>
      </c>
      <c r="BZ78">
        <f t="shared" si="131"/>
        <v>1.2678458691943968</v>
      </c>
      <c r="CA78">
        <f t="shared" si="132"/>
        <v>1.2678311776293869</v>
      </c>
      <c r="CB78">
        <f t="shared" si="133"/>
        <v>1.2677380741212587</v>
      </c>
      <c r="CC78">
        <f t="shared" si="134"/>
        <v>1.2671487010382871</v>
      </c>
      <c r="CD78">
        <f t="shared" si="135"/>
        <v>1.2634432039173469</v>
      </c>
      <c r="CE78">
        <f t="shared" si="136"/>
        <v>1.2410687901884796</v>
      </c>
      <c r="CF78">
        <f t="shared" si="137"/>
        <v>1.1286155372488782</v>
      </c>
      <c r="CG78">
        <f t="shared" si="122"/>
        <v>0.76310918317127907</v>
      </c>
      <c r="CI78" s="23">
        <f t="shared" si="106"/>
        <v>16000</v>
      </c>
      <c r="CJ78" s="86">
        <f t="shared" si="123"/>
        <v>-1.0817811910453499E-3</v>
      </c>
      <c r="CK78" s="86">
        <f t="shared" si="124"/>
        <v>-1.2539594540859197E-3</v>
      </c>
      <c r="CL78">
        <f t="shared" si="125"/>
        <v>1.7217826304056981E-4</v>
      </c>
      <c r="CM78">
        <f t="shared" si="126"/>
        <v>1.0230510095824572</v>
      </c>
      <c r="CN78">
        <f t="shared" si="127"/>
        <v>-3.8400397142241006E-2</v>
      </c>
      <c r="CO78">
        <f t="shared" si="128"/>
        <v>1.2582560651644032</v>
      </c>
      <c r="CP78">
        <f t="shared" si="129"/>
        <v>0.72778006491031466</v>
      </c>
      <c r="CQ78">
        <f t="shared" si="138"/>
        <v>1.1876634935377786</v>
      </c>
      <c r="CR78">
        <f t="shared" si="139"/>
        <v>1.1876634935021408</v>
      </c>
      <c r="CS78">
        <f t="shared" si="140"/>
        <v>1.1876634922305125</v>
      </c>
      <c r="CT78">
        <f t="shared" si="141"/>
        <v>1.1876634468561222</v>
      </c>
      <c r="CU78">
        <f t="shared" si="142"/>
        <v>1.187661827805252</v>
      </c>
      <c r="CV78">
        <f t="shared" si="143"/>
        <v>1.1876040610207044</v>
      </c>
      <c r="CW78">
        <f t="shared" si="144"/>
        <v>1.1855483637827773</v>
      </c>
      <c r="CX78">
        <f t="shared" si="130"/>
        <v>1.1181305577553027</v>
      </c>
    </row>
    <row r="79" spans="1:102">
      <c r="A79" s="47" t="s">
        <v>68</v>
      </c>
      <c r="B79" s="48" t="s">
        <v>45</v>
      </c>
      <c r="C79" s="49">
        <v>41622.258000000002</v>
      </c>
      <c r="D79" s="50"/>
      <c r="E79">
        <f t="shared" si="23"/>
        <v>-5925.4843333190011</v>
      </c>
      <c r="F79">
        <f t="shared" si="24"/>
        <v>-5925.5</v>
      </c>
      <c r="G79">
        <f t="shared" si="25"/>
        <v>5.6635385044501163E-3</v>
      </c>
      <c r="I79" s="116">
        <f t="shared" si="109"/>
        <v>5.6635385044501163E-3</v>
      </c>
      <c r="K79" s="165"/>
      <c r="L79" s="116"/>
      <c r="N79" s="116"/>
      <c r="O79" s="40"/>
      <c r="P79" s="116"/>
      <c r="Q79" s="293">
        <f t="shared" si="27"/>
        <v>26603.758000000002</v>
      </c>
      <c r="R79" s="8">
        <f t="shared" si="28"/>
        <v>3.2075668391389057E-5</v>
      </c>
      <c r="S79" s="8">
        <v>0.1</v>
      </c>
      <c r="T79" s="167">
        <f t="shared" si="29"/>
        <v>3.2075668391389059E-6</v>
      </c>
      <c r="U79" s="116"/>
      <c r="V79" s="8">
        <v>0.1</v>
      </c>
      <c r="W79" s="25"/>
      <c r="X79" s="252"/>
      <c r="Y79" s="41"/>
      <c r="Z79">
        <f t="shared" si="30"/>
        <v>-5925.5</v>
      </c>
      <c r="AA79" s="246">
        <f t="shared" si="31"/>
        <v>1.6114756305342058E-2</v>
      </c>
      <c r="AB79" s="247">
        <f t="shared" si="32"/>
        <v>-1.0451217800891942E-2</v>
      </c>
      <c r="AC79" s="247">
        <f t="shared" si="33"/>
        <v>5.6635385044501163E-3</v>
      </c>
      <c r="AD79" s="248">
        <f t="shared" si="34"/>
        <v>1.0922795352168061E-5</v>
      </c>
      <c r="AH79">
        <f t="shared" si="35"/>
        <v>4.8726030657084245E-3</v>
      </c>
      <c r="AI79">
        <f t="shared" si="36"/>
        <v>0.47138006632735296</v>
      </c>
      <c r="AJ79">
        <f t="shared" si="37"/>
        <v>0.37160138696696232</v>
      </c>
      <c r="AK79">
        <f t="shared" si="38"/>
        <v>1.4592524556948204E-2</v>
      </c>
      <c r="AL79">
        <f t="shared" si="39"/>
        <v>3.1139947166608071</v>
      </c>
      <c r="AM79">
        <f t="shared" si="40"/>
        <v>72.464585396875862</v>
      </c>
      <c r="AN79">
        <f t="shared" si="110"/>
        <v>-3.1912976789800327</v>
      </c>
      <c r="AO79">
        <f t="shared" si="110"/>
        <v>-3.1921740199278377</v>
      </c>
      <c r="AP79">
        <f t="shared" si="110"/>
        <v>-3.19051480776952</v>
      </c>
      <c r="AQ79">
        <f t="shared" si="110"/>
        <v>-3.1936563797452431</v>
      </c>
      <c r="AR79">
        <f t="shared" si="110"/>
        <v>-3.1877084996979339</v>
      </c>
      <c r="AS79">
        <f t="shared" si="110"/>
        <v>-3.1989710638965034</v>
      </c>
      <c r="AT79">
        <f t="shared" si="110"/>
        <v>-3.1776499118131816</v>
      </c>
      <c r="AU79">
        <f t="shared" si="42"/>
        <v>-3.2180347788635899</v>
      </c>
      <c r="AV79" s="246">
        <f t="shared" si="43"/>
        <v>1.7629590528757889E-2</v>
      </c>
      <c r="AW79" s="247">
        <f t="shared" si="44"/>
        <v>-1.1966052024307772E-2</v>
      </c>
      <c r="AX79" s="248">
        <f t="shared" si="45"/>
        <v>1.4318640104844013E-5</v>
      </c>
      <c r="AY79" s="247">
        <f t="shared" si="46"/>
        <v>-7.2389878467413724E-4</v>
      </c>
      <c r="BA79">
        <f t="shared" si="47"/>
        <v>1.5148342234158291E-3</v>
      </c>
      <c r="BB79">
        <f t="shared" si="48"/>
        <v>1.041339023971662</v>
      </c>
      <c r="BC79">
        <f t="shared" si="49"/>
        <v>0.23100993786964708</v>
      </c>
      <c r="BD79">
        <f t="shared" si="50"/>
        <v>6.2540614737582587E-2</v>
      </c>
      <c r="BE79">
        <f t="shared" si="51"/>
        <v>0.98673065438607777</v>
      </c>
      <c r="BF79">
        <f t="shared" si="52"/>
        <v>0.53771870904553565</v>
      </c>
      <c r="BG79">
        <f t="shared" si="111"/>
        <v>-5.3577941075713413</v>
      </c>
      <c r="BH79">
        <f t="shared" si="111"/>
        <v>-5.3577941080720786</v>
      </c>
      <c r="BI79">
        <f t="shared" si="111"/>
        <v>-5.3577941191760958</v>
      </c>
      <c r="BJ79">
        <f t="shared" si="111"/>
        <v>-5.3577943654117357</v>
      </c>
      <c r="BK79">
        <f t="shared" si="111"/>
        <v>-5.3577998257559276</v>
      </c>
      <c r="BL79">
        <f t="shared" si="111"/>
        <v>-5.3579209002433936</v>
      </c>
      <c r="BM79">
        <f t="shared" si="111"/>
        <v>-5.3606005558999597</v>
      </c>
      <c r="BN79">
        <f t="shared" si="54"/>
        <v>-5.4176829803675854</v>
      </c>
      <c r="BQ79">
        <f t="shared" si="114"/>
        <v>6.4217344322130181E-3</v>
      </c>
      <c r="BR79">
        <v>17000</v>
      </c>
      <c r="BS79">
        <f t="shared" si="115"/>
        <v>7.8108038135877682E-3</v>
      </c>
      <c r="BT79">
        <f t="shared" si="116"/>
        <v>-1.781555438805189E-3</v>
      </c>
      <c r="BU79">
        <f t="shared" si="117"/>
        <v>9.5923592523929572E-3</v>
      </c>
      <c r="BV79">
        <f t="shared" si="118"/>
        <v>0.76046734319238785</v>
      </c>
      <c r="BW79">
        <f t="shared" si="119"/>
        <v>0.99317001118041925</v>
      </c>
      <c r="BX79">
        <f t="shared" si="120"/>
        <v>2.0408742507629727</v>
      </c>
      <c r="BY79">
        <f t="shared" si="121"/>
        <v>1.6297274100121479</v>
      </c>
      <c r="BZ79">
        <f t="shared" si="131"/>
        <v>1.4708683573450012</v>
      </c>
      <c r="CA79">
        <f t="shared" si="132"/>
        <v>1.4708682989228623</v>
      </c>
      <c r="CB79">
        <f t="shared" si="133"/>
        <v>1.4708671915297562</v>
      </c>
      <c r="CC79">
        <f t="shared" si="134"/>
        <v>1.4708462031784064</v>
      </c>
      <c r="CD79">
        <f t="shared" si="135"/>
        <v>1.4704492395686075</v>
      </c>
      <c r="CE79">
        <f t="shared" si="136"/>
        <v>1.4632158275216733</v>
      </c>
      <c r="CF79">
        <f t="shared" si="137"/>
        <v>1.3731956578304136</v>
      </c>
      <c r="CG79">
        <f t="shared" si="122"/>
        <v>0.94468515462163971</v>
      </c>
      <c r="CI79" s="23">
        <f t="shared" si="106"/>
        <v>17000</v>
      </c>
      <c r="CJ79" s="86">
        <f t="shared" si="123"/>
        <v>-3.1706248201799391E-3</v>
      </c>
      <c r="CK79" s="86">
        <f t="shared" si="124"/>
        <v>-1.781555438805189E-3</v>
      </c>
      <c r="CL79">
        <f t="shared" si="125"/>
        <v>-1.3890693813747501E-3</v>
      </c>
      <c r="CM79">
        <f t="shared" si="126"/>
        <v>1.0003613602282306</v>
      </c>
      <c r="CN79">
        <f t="shared" si="127"/>
        <v>-0.3392597907858691</v>
      </c>
      <c r="CO79">
        <f t="shared" si="128"/>
        <v>1.5659761333068343</v>
      </c>
      <c r="CP79">
        <f t="shared" si="129"/>
        <v>0.99519138642546978</v>
      </c>
      <c r="CQ79">
        <f t="shared" si="138"/>
        <v>1.490951881854927</v>
      </c>
      <c r="CR79">
        <f t="shared" si="139"/>
        <v>1.4909518818549221</v>
      </c>
      <c r="CS79">
        <f t="shared" si="140"/>
        <v>1.4909518818540863</v>
      </c>
      <c r="CT79">
        <f t="shared" si="141"/>
        <v>1.4909518817143217</v>
      </c>
      <c r="CU79">
        <f t="shared" si="142"/>
        <v>1.4909518583401438</v>
      </c>
      <c r="CV79">
        <f t="shared" si="143"/>
        <v>1.4909479493471676</v>
      </c>
      <c r="CW79">
        <f t="shared" si="144"/>
        <v>1.4902968913852592</v>
      </c>
      <c r="CX79">
        <f t="shared" si="130"/>
        <v>1.416222438812651</v>
      </c>
    </row>
    <row r="80" spans="1:102">
      <c r="A80" s="47" t="s">
        <v>68</v>
      </c>
      <c r="B80" s="48"/>
      <c r="C80" s="51">
        <v>41624.248</v>
      </c>
      <c r="D80" s="50"/>
      <c r="E80">
        <f t="shared" si="23"/>
        <v>-5919.9795247677694</v>
      </c>
      <c r="F80">
        <f t="shared" si="24"/>
        <v>-5920</v>
      </c>
      <c r="G80">
        <f t="shared" si="25"/>
        <v>7.4018400046043098E-3</v>
      </c>
      <c r="I80" s="116">
        <f t="shared" si="109"/>
        <v>7.4018400046043098E-3</v>
      </c>
      <c r="K80" s="165"/>
      <c r="L80" s="116"/>
      <c r="N80" s="116"/>
      <c r="O80" s="40"/>
      <c r="P80" s="116"/>
      <c r="Q80" s="293">
        <f t="shared" si="27"/>
        <v>26605.748</v>
      </c>
      <c r="R80" s="8">
        <f t="shared" si="28"/>
        <v>5.4787235453760725E-5</v>
      </c>
      <c r="S80" s="8">
        <v>0.1</v>
      </c>
      <c r="T80" s="167">
        <f t="shared" si="29"/>
        <v>5.4787235453760732E-6</v>
      </c>
      <c r="U80" s="116"/>
      <c r="V80" s="8">
        <v>0.1</v>
      </c>
      <c r="W80" s="25"/>
      <c r="X80" s="252"/>
      <c r="Y80" s="41"/>
      <c r="Z80">
        <f t="shared" si="30"/>
        <v>-5920</v>
      </c>
      <c r="AA80" s="246">
        <f t="shared" si="31"/>
        <v>1.6104999579859121E-2</v>
      </c>
      <c r="AB80" s="247">
        <f t="shared" si="32"/>
        <v>-8.703159575254811E-3</v>
      </c>
      <c r="AC80" s="247">
        <f t="shared" si="33"/>
        <v>7.4018400046043098E-3</v>
      </c>
      <c r="AD80" s="248">
        <f t="shared" si="34"/>
        <v>7.5744986592349512E-6</v>
      </c>
      <c r="AH80">
        <f t="shared" si="35"/>
        <v>4.8662036353942185E-3</v>
      </c>
      <c r="AI80">
        <f t="shared" si="36"/>
        <v>0.47137483583264139</v>
      </c>
      <c r="AJ80">
        <f t="shared" si="37"/>
        <v>0.37126640404262834</v>
      </c>
      <c r="AK80">
        <f t="shared" si="38"/>
        <v>1.4401800514242771E-2</v>
      </c>
      <c r="AL80">
        <f t="shared" si="39"/>
        <v>3.1143555110329468</v>
      </c>
      <c r="AM80">
        <f t="shared" si="40"/>
        <v>73.424602108737389</v>
      </c>
      <c r="AN80">
        <f t="shared" si="110"/>
        <v>-3.190648054861172</v>
      </c>
      <c r="AO80">
        <f t="shared" si="110"/>
        <v>-3.1915131447246603</v>
      </c>
      <c r="AP80">
        <f t="shared" si="110"/>
        <v>-3.1898752873889968</v>
      </c>
      <c r="AQ80">
        <f t="shared" si="110"/>
        <v>-3.1929763231347179</v>
      </c>
      <c r="AR80">
        <f t="shared" si="110"/>
        <v>-3.1871053736527344</v>
      </c>
      <c r="AS80">
        <f t="shared" si="110"/>
        <v>-3.1982218782721006</v>
      </c>
      <c r="AT80">
        <f t="shared" si="110"/>
        <v>-3.1771778386092167</v>
      </c>
      <c r="AU80">
        <f t="shared" si="42"/>
        <v>-3.2170361110206134</v>
      </c>
      <c r="AV80" s="246">
        <f t="shared" si="43"/>
        <v>1.7611283972224924E-2</v>
      </c>
      <c r="AW80" s="247">
        <f t="shared" si="44"/>
        <v>-1.0209443967620614E-2</v>
      </c>
      <c r="AX80" s="248">
        <f t="shared" si="45"/>
        <v>1.0423274612798496E-5</v>
      </c>
      <c r="AY80" s="247">
        <f t="shared" si="46"/>
        <v>1.0293519768442873E-3</v>
      </c>
      <c r="BA80">
        <f t="shared" si="47"/>
        <v>1.506284392365804E-3</v>
      </c>
      <c r="BB80">
        <f t="shared" si="48"/>
        <v>1.0412268373450031</v>
      </c>
      <c r="BC80">
        <f t="shared" si="49"/>
        <v>0.22926530012827873</v>
      </c>
      <c r="BD80">
        <f t="shared" si="50"/>
        <v>6.2614625106384089E-2</v>
      </c>
      <c r="BE80">
        <f t="shared" si="51"/>
        <v>0.98852341347073869</v>
      </c>
      <c r="BF80">
        <f t="shared" si="52"/>
        <v>0.5388748265910428</v>
      </c>
      <c r="BG80">
        <f t="shared" si="111"/>
        <v>-5.3560772695774661</v>
      </c>
      <c r="BH80">
        <f t="shared" si="111"/>
        <v>-5.3560772700721726</v>
      </c>
      <c r="BI80">
        <f t="shared" si="111"/>
        <v>-5.356077281067547</v>
      </c>
      <c r="BJ80">
        <f t="shared" si="111"/>
        <v>-5.3560775254515605</v>
      </c>
      <c r="BK80">
        <f t="shared" si="111"/>
        <v>-5.3560829571280131</v>
      </c>
      <c r="BL80">
        <f t="shared" si="111"/>
        <v>-5.3562036713631</v>
      </c>
      <c r="BM80">
        <f t="shared" si="111"/>
        <v>-5.3588814493686989</v>
      </c>
      <c r="BN80">
        <f t="shared" si="54"/>
        <v>-5.4160434750217714</v>
      </c>
      <c r="BQ80">
        <f t="shared" si="114"/>
        <v>5.3061313749074059E-3</v>
      </c>
      <c r="BR80">
        <v>18000</v>
      </c>
      <c r="BS80">
        <f t="shared" si="115"/>
        <v>8.1002502274837903E-3</v>
      </c>
      <c r="BT80">
        <f t="shared" si="116"/>
        <v>-2.3054577945678845E-3</v>
      </c>
      <c r="BU80">
        <f t="shared" si="117"/>
        <v>1.0405708022051674E-2</v>
      </c>
      <c r="BV80">
        <f t="shared" si="118"/>
        <v>0.69027153796042318</v>
      </c>
      <c r="BW80">
        <f t="shared" si="119"/>
        <v>0.96307334398819788</v>
      </c>
      <c r="BX80">
        <f t="shared" si="120"/>
        <v>2.1965346681771574</v>
      </c>
      <c r="BY80">
        <f t="shared" si="121"/>
        <v>1.9563669774546013</v>
      </c>
      <c r="BZ80">
        <f t="shared" si="131"/>
        <v>1.6532843322175372</v>
      </c>
      <c r="CA80">
        <f t="shared" si="132"/>
        <v>1.6532843379549496</v>
      </c>
      <c r="CB80">
        <f t="shared" si="133"/>
        <v>1.6532842062781534</v>
      </c>
      <c r="CC80">
        <f t="shared" si="134"/>
        <v>1.6532872282808548</v>
      </c>
      <c r="CD80">
        <f t="shared" si="135"/>
        <v>1.6532178450090558</v>
      </c>
      <c r="CE80">
        <f t="shared" si="136"/>
        <v>1.6547964280053482</v>
      </c>
      <c r="CF80">
        <f t="shared" si="137"/>
        <v>1.6036866321375676</v>
      </c>
      <c r="CG80">
        <f t="shared" si="122"/>
        <v>1.1262611260719995</v>
      </c>
      <c r="CI80" s="23">
        <f t="shared" si="106"/>
        <v>18000</v>
      </c>
      <c r="CJ80" s="86">
        <f t="shared" si="123"/>
        <v>-5.0995766471442685E-3</v>
      </c>
      <c r="CK80" s="86">
        <f t="shared" si="124"/>
        <v>-2.3054577945678845E-3</v>
      </c>
      <c r="CL80">
        <f t="shared" si="125"/>
        <v>-2.794118852576384E-3</v>
      </c>
      <c r="CM80">
        <f t="shared" si="126"/>
        <v>0.97860353987639692</v>
      </c>
      <c r="CN80">
        <f t="shared" si="127"/>
        <v>-0.59750099093700471</v>
      </c>
      <c r="CO80">
        <f t="shared" si="128"/>
        <v>1.8602272173473935</v>
      </c>
      <c r="CP80">
        <f t="shared" si="129"/>
        <v>1.3411917478950706</v>
      </c>
      <c r="CQ80">
        <f t="shared" si="138"/>
        <v>1.787528743602669</v>
      </c>
      <c r="CR80">
        <f t="shared" si="139"/>
        <v>1.787528743601579</v>
      </c>
      <c r="CS80">
        <f t="shared" si="140"/>
        <v>1.7875287436692002</v>
      </c>
      <c r="CT80">
        <f t="shared" si="141"/>
        <v>1.7875287394746309</v>
      </c>
      <c r="CU80">
        <f t="shared" si="142"/>
        <v>1.787528999664904</v>
      </c>
      <c r="CV80">
        <f t="shared" si="143"/>
        <v>1.7875128594100458</v>
      </c>
      <c r="CW80">
        <f t="shared" si="144"/>
        <v>1.7885118503938586</v>
      </c>
      <c r="CX80">
        <f t="shared" si="130"/>
        <v>1.714314319869999</v>
      </c>
    </row>
    <row r="81" spans="1:102">
      <c r="A81" s="47" t="s">
        <v>69</v>
      </c>
      <c r="B81" s="48"/>
      <c r="C81" s="51">
        <v>41863.561000000002</v>
      </c>
      <c r="D81" s="50"/>
      <c r="E81">
        <f t="shared" si="23"/>
        <v>-5257.9834198319832</v>
      </c>
      <c r="F81">
        <f t="shared" si="24"/>
        <v>-5258</v>
      </c>
      <c r="G81">
        <f t="shared" si="25"/>
        <v>5.9937660043942742E-3</v>
      </c>
      <c r="I81" s="116">
        <f t="shared" si="109"/>
        <v>5.9937660043942742E-3</v>
      </c>
      <c r="K81" s="165"/>
      <c r="L81" s="116"/>
      <c r="N81" s="116"/>
      <c r="O81" s="40"/>
      <c r="P81" s="116"/>
      <c r="Q81" s="293">
        <f t="shared" si="27"/>
        <v>26845.061000000002</v>
      </c>
      <c r="R81" s="8">
        <f t="shared" si="28"/>
        <v>3.5925230915432506E-5</v>
      </c>
      <c r="S81" s="8">
        <v>0.1</v>
      </c>
      <c r="T81" s="167">
        <f t="shared" si="29"/>
        <v>3.5925230915432509E-6</v>
      </c>
      <c r="U81" s="116"/>
      <c r="V81" s="8">
        <v>0.1</v>
      </c>
      <c r="W81" s="25"/>
      <c r="X81" s="252"/>
      <c r="Y81" s="41"/>
      <c r="Z81">
        <f t="shared" si="30"/>
        <v>-5258</v>
      </c>
      <c r="AA81" s="246">
        <f t="shared" si="31"/>
        <v>1.4917614896894874E-2</v>
      </c>
      <c r="AB81" s="247">
        <f t="shared" si="32"/>
        <v>-8.9238488925005993E-3</v>
      </c>
      <c r="AC81" s="247">
        <f t="shared" si="33"/>
        <v>5.9937660043942742E-3</v>
      </c>
      <c r="AD81" s="248">
        <f t="shared" si="34"/>
        <v>7.9635079056184182E-6</v>
      </c>
      <c r="AH81">
        <f t="shared" si="35"/>
        <v>4.0820991276685559E-3</v>
      </c>
      <c r="AI81">
        <f t="shared" si="36"/>
        <v>0.47124770564554186</v>
      </c>
      <c r="AJ81">
        <f t="shared" si="37"/>
        <v>0.33063789601997495</v>
      </c>
      <c r="AK81">
        <f t="shared" si="38"/>
        <v>-8.5432583898207171E-3</v>
      </c>
      <c r="AL81">
        <f t="shared" si="39"/>
        <v>-3.1254366668275368</v>
      </c>
      <c r="AM81">
        <f t="shared" si="40"/>
        <v>-123.79042682999015</v>
      </c>
      <c r="AN81">
        <f t="shared" ref="AN81:AT90" si="145">$AU81+$AB$7*SIN(AO81)</f>
        <v>-3.1124923293103079</v>
      </c>
      <c r="AO81">
        <f t="shared" si="145"/>
        <v>-3.1119762205413379</v>
      </c>
      <c r="AP81">
        <f t="shared" si="145"/>
        <v>-3.1129525953702584</v>
      </c>
      <c r="AQ81">
        <f t="shared" si="145"/>
        <v>-3.111105465181625</v>
      </c>
      <c r="AR81">
        <f t="shared" si="145"/>
        <v>-3.1145998293766439</v>
      </c>
      <c r="AS81">
        <f t="shared" si="145"/>
        <v>-3.1079889477667333</v>
      </c>
      <c r="AT81">
        <f t="shared" si="145"/>
        <v>-3.1204948700003023</v>
      </c>
      <c r="AU81">
        <f t="shared" si="42"/>
        <v>-3.0968328179204754</v>
      </c>
      <c r="AV81" s="246">
        <f t="shared" si="43"/>
        <v>1.5377047975284277E-2</v>
      </c>
      <c r="AW81" s="247">
        <f t="shared" si="44"/>
        <v>-9.3832819708900023E-3</v>
      </c>
      <c r="AX81" s="248">
        <f t="shared" si="45"/>
        <v>8.8045980545229364E-6</v>
      </c>
      <c r="AY81" s="247">
        <f t="shared" si="46"/>
        <v>1.4522337983363153E-3</v>
      </c>
      <c r="BA81">
        <f t="shared" si="47"/>
        <v>4.5943307838940291E-4</v>
      </c>
      <c r="BB81">
        <f t="shared" si="48"/>
        <v>1.0270673228293656</v>
      </c>
      <c r="BC81">
        <f t="shared" si="49"/>
        <v>1.8442798449854903E-2</v>
      </c>
      <c r="BD81">
        <f t="shared" si="50"/>
        <v>6.9911396993160388E-2</v>
      </c>
      <c r="BE81">
        <f t="shared" si="51"/>
        <v>1.2014023801550979</v>
      </c>
      <c r="BF81">
        <f t="shared" si="52"/>
        <v>0.68516667985607138</v>
      </c>
      <c r="BG81">
        <f t="shared" ref="BG81:BM90" si="146">$BN81+$BB$7*SIN(BH81)</f>
        <v>-5.1508292486493881</v>
      </c>
      <c r="BH81">
        <f t="shared" si="146"/>
        <v>-5.1508292487227569</v>
      </c>
      <c r="BI81">
        <f t="shared" si="146"/>
        <v>-5.150829251028072</v>
      </c>
      <c r="BJ81">
        <f t="shared" si="146"/>
        <v>-5.1508293234627596</v>
      </c>
      <c r="BK81">
        <f t="shared" si="146"/>
        <v>-5.1508315994079128</v>
      </c>
      <c r="BL81">
        <f t="shared" si="146"/>
        <v>-5.1509031054641765</v>
      </c>
      <c r="BM81">
        <f t="shared" si="146"/>
        <v>-5.1531441715394175</v>
      </c>
      <c r="BN81">
        <f t="shared" si="54"/>
        <v>-5.2187066497618062</v>
      </c>
      <c r="BQ81">
        <f t="shared" si="114"/>
        <v>4.0880928161552881E-3</v>
      </c>
      <c r="BR81">
        <v>19000</v>
      </c>
      <c r="BS81">
        <f t="shared" si="115"/>
        <v>8.0223605024528667E-3</v>
      </c>
      <c r="BT81">
        <f t="shared" si="116"/>
        <v>-2.8256665213740027E-3</v>
      </c>
      <c r="BU81">
        <f t="shared" si="117"/>
        <v>1.0848027023826869E-2</v>
      </c>
      <c r="BV81">
        <f t="shared" si="118"/>
        <v>0.6371543479575843</v>
      </c>
      <c r="BW81">
        <f t="shared" si="119"/>
        <v>0.9198749690538105</v>
      </c>
      <c r="BX81">
        <f t="shared" si="120"/>
        <v>2.3269664647147876</v>
      </c>
      <c r="BY81">
        <f t="shared" si="121"/>
        <v>2.317816980175023</v>
      </c>
      <c r="BZ81">
        <f t="shared" si="131"/>
        <v>1.8202854007090941</v>
      </c>
      <c r="CA81">
        <f t="shared" si="132"/>
        <v>1.8202854779233064</v>
      </c>
      <c r="CB81">
        <f t="shared" si="133"/>
        <v>1.8202848865632939</v>
      </c>
      <c r="CC81">
        <f t="shared" si="134"/>
        <v>1.8202894155735874</v>
      </c>
      <c r="CD81">
        <f t="shared" si="135"/>
        <v>1.8202547274854337</v>
      </c>
      <c r="CE81">
        <f t="shared" si="136"/>
        <v>1.8205202862885481</v>
      </c>
      <c r="CF81">
        <f t="shared" si="137"/>
        <v>1.8184801667327233</v>
      </c>
      <c r="CG81">
        <f t="shared" si="122"/>
        <v>1.3078370975223592</v>
      </c>
      <c r="CI81" s="23">
        <f t="shared" si="106"/>
        <v>19000</v>
      </c>
      <c r="CJ81" s="86">
        <f t="shared" si="123"/>
        <v>-6.7599342076715817E-3</v>
      </c>
      <c r="CK81" s="86">
        <f t="shared" si="124"/>
        <v>-2.8256665213740027E-3</v>
      </c>
      <c r="CL81">
        <f t="shared" si="125"/>
        <v>-3.9342676862975786E-3</v>
      </c>
      <c r="CM81">
        <f t="shared" si="126"/>
        <v>0.95944567775953293</v>
      </c>
      <c r="CN81">
        <f t="shared" si="127"/>
        <v>-0.79712574717831342</v>
      </c>
      <c r="CO81">
        <f t="shared" si="128"/>
        <v>2.1423662046620606</v>
      </c>
      <c r="CP81">
        <f t="shared" si="129"/>
        <v>1.8321716526382918</v>
      </c>
      <c r="CQ81">
        <f t="shared" si="138"/>
        <v>2.0779386743417598</v>
      </c>
      <c r="CR81">
        <f t="shared" si="139"/>
        <v>2.077938674192656</v>
      </c>
      <c r="CS81">
        <f t="shared" si="140"/>
        <v>2.0779386782877052</v>
      </c>
      <c r="CT81">
        <f t="shared" si="141"/>
        <v>2.0779385658193692</v>
      </c>
      <c r="CU81">
        <f t="shared" si="142"/>
        <v>2.0779416546937153</v>
      </c>
      <c r="CV81">
        <f t="shared" si="143"/>
        <v>2.0778568143994778</v>
      </c>
      <c r="CW81">
        <f t="shared" si="144"/>
        <v>2.0801823849978485</v>
      </c>
      <c r="CX81">
        <f t="shared" si="130"/>
        <v>2.0124062009273471</v>
      </c>
    </row>
    <row r="82" spans="1:102">
      <c r="A82" s="47" t="s">
        <v>70</v>
      </c>
      <c r="B82" s="48" t="s">
        <v>45</v>
      </c>
      <c r="C82" s="51">
        <v>42405.258999999998</v>
      </c>
      <c r="D82" s="50"/>
      <c r="E82">
        <f t="shared" si="23"/>
        <v>-3759.5192074761967</v>
      </c>
      <c r="F82">
        <f t="shared" si="24"/>
        <v>-3759.5</v>
      </c>
      <c r="G82">
        <f t="shared" si="25"/>
        <v>-6.9435434998013079E-3</v>
      </c>
      <c r="I82" s="116">
        <f t="shared" si="109"/>
        <v>-6.9435434998013079E-3</v>
      </c>
      <c r="K82" s="165"/>
      <c r="L82" s="116"/>
      <c r="N82" s="116"/>
      <c r="O82" s="40"/>
      <c r="P82" s="116"/>
      <c r="Q82" s="293">
        <f t="shared" si="27"/>
        <v>27386.758999999998</v>
      </c>
      <c r="R82" s="8">
        <f t="shared" si="28"/>
        <v>4.8212796333632992E-5</v>
      </c>
      <c r="S82" s="8">
        <v>0.1</v>
      </c>
      <c r="T82" s="167">
        <f t="shared" si="29"/>
        <v>4.8212796333632992E-6</v>
      </c>
      <c r="U82" s="116"/>
      <c r="V82" s="8">
        <v>0.1</v>
      </c>
      <c r="W82" s="25"/>
      <c r="X82" s="252"/>
      <c r="Y82" s="41"/>
      <c r="Z82">
        <f t="shared" si="30"/>
        <v>-3759.5</v>
      </c>
      <c r="AA82" s="246">
        <f t="shared" si="31"/>
        <v>1.214413116774106E-2</v>
      </c>
      <c r="AB82" s="247">
        <f t="shared" si="32"/>
        <v>-1.9087674667542368E-2</v>
      </c>
      <c r="AC82" s="247">
        <f t="shared" si="33"/>
        <v>-6.9435434998013079E-3</v>
      </c>
      <c r="AD82" s="248">
        <f t="shared" si="34"/>
        <v>3.6433932421393861E-5</v>
      </c>
      <c r="AH82">
        <f t="shared" si="35"/>
        <v>2.2154993748377404E-3</v>
      </c>
      <c r="AI82">
        <f t="shared" si="36"/>
        <v>0.47467358692254769</v>
      </c>
      <c r="AJ82">
        <f t="shared" si="37"/>
        <v>0.23586036455620735</v>
      </c>
      <c r="AK82">
        <f t="shared" si="38"/>
        <v>-6.069708207316752E-2</v>
      </c>
      <c r="AL82">
        <f t="shared" si="39"/>
        <v>-3.0265610767074711</v>
      </c>
      <c r="AM82">
        <f t="shared" si="40"/>
        <v>-17.367354167817517</v>
      </c>
      <c r="AN82">
        <f t="shared" si="145"/>
        <v>-2.9348967789704803</v>
      </c>
      <c r="AO82">
        <f t="shared" si="145"/>
        <v>-2.9317521290543396</v>
      </c>
      <c r="AP82">
        <f t="shared" si="145"/>
        <v>-2.9378281293102151</v>
      </c>
      <c r="AQ82">
        <f t="shared" si="145"/>
        <v>-2.9260811751945912</v>
      </c>
      <c r="AR82">
        <f t="shared" si="145"/>
        <v>-2.9487662912293766</v>
      </c>
      <c r="AS82">
        <f t="shared" si="145"/>
        <v>-2.9048564215668806</v>
      </c>
      <c r="AT82">
        <f t="shared" si="145"/>
        <v>-2.989509396007977</v>
      </c>
      <c r="AU82">
        <f t="shared" si="42"/>
        <v>-2.8247412247021106</v>
      </c>
      <c r="AV82" s="246">
        <f t="shared" si="43"/>
        <v>1.0284734511788799E-2</v>
      </c>
      <c r="AW82" s="247">
        <f t="shared" si="44"/>
        <v>-1.7228278011590107E-2</v>
      </c>
      <c r="AX82" s="248">
        <f t="shared" si="45"/>
        <v>2.9681356324463919E-5</v>
      </c>
      <c r="AY82" s="247">
        <f t="shared" si="46"/>
        <v>-7.2996462186867865E-3</v>
      </c>
      <c r="BA82">
        <f t="shared" si="47"/>
        <v>-1.8593966559522614E-3</v>
      </c>
      <c r="BB82">
        <f t="shared" si="48"/>
        <v>0.99323812369356512</v>
      </c>
      <c r="BC82">
        <f t="shared" si="49"/>
        <v>-0.42708756334485976</v>
      </c>
      <c r="BD82">
        <f t="shared" si="50"/>
        <v>7.4662711064498899E-2</v>
      </c>
      <c r="BE82">
        <f t="shared" si="51"/>
        <v>1.6611155689809878</v>
      </c>
      <c r="BF82">
        <f t="shared" si="52"/>
        <v>1.0946583338917288</v>
      </c>
      <c r="BG82">
        <f t="shared" si="146"/>
        <v>-4.6970564951966525</v>
      </c>
      <c r="BH82">
        <f t="shared" si="146"/>
        <v>-4.6970564951966525</v>
      </c>
      <c r="BI82">
        <f t="shared" si="146"/>
        <v>-4.6970564951966525</v>
      </c>
      <c r="BJ82">
        <f t="shared" si="146"/>
        <v>-4.6970564951964642</v>
      </c>
      <c r="BK82">
        <f t="shared" si="146"/>
        <v>-4.6970564953603606</v>
      </c>
      <c r="BL82">
        <f t="shared" si="146"/>
        <v>-4.6970563527690183</v>
      </c>
      <c r="BM82">
        <f t="shared" si="146"/>
        <v>-4.6971809141945879</v>
      </c>
      <c r="BN82">
        <f t="shared" si="54"/>
        <v>-4.7720159659973689</v>
      </c>
      <c r="BQ82">
        <f t="shared" si="114"/>
        <v>2.9127030012509741E-3</v>
      </c>
      <c r="BR82">
        <v>20000</v>
      </c>
      <c r="BS82">
        <f t="shared" si="115"/>
        <v>7.646439152073586E-3</v>
      </c>
      <c r="BT82">
        <f t="shared" si="116"/>
        <v>-3.3421816192235453E-3</v>
      </c>
      <c r="BU82">
        <f t="shared" si="117"/>
        <v>1.0988620771297131E-2</v>
      </c>
      <c r="BV82">
        <f t="shared" si="118"/>
        <v>0.59620132480841193</v>
      </c>
      <c r="BW82">
        <f t="shared" si="119"/>
        <v>0.86994390820408851</v>
      </c>
      <c r="BX82">
        <f t="shared" si="120"/>
        <v>2.4396394789142546</v>
      </c>
      <c r="BY82">
        <f t="shared" si="121"/>
        <v>2.7312285143990689</v>
      </c>
      <c r="BZ82">
        <f t="shared" si="131"/>
        <v>1.975516482205212</v>
      </c>
      <c r="CA82">
        <f t="shared" si="132"/>
        <v>1.9754963586154204</v>
      </c>
      <c r="CB82">
        <f t="shared" si="133"/>
        <v>1.9755929936559347</v>
      </c>
      <c r="CC82">
        <f t="shared" si="134"/>
        <v>1.9751287454905286</v>
      </c>
      <c r="CD82">
        <f t="shared" si="135"/>
        <v>1.9773544813267878</v>
      </c>
      <c r="CE82">
        <f t="shared" si="136"/>
        <v>1.9665761498697147</v>
      </c>
      <c r="CF82">
        <f t="shared" si="137"/>
        <v>2.0164840897729022</v>
      </c>
      <c r="CG82">
        <f t="shared" si="122"/>
        <v>1.4894130689727199</v>
      </c>
      <c r="CI82" s="23">
        <f t="shared" si="106"/>
        <v>20000</v>
      </c>
      <c r="CJ82" s="86">
        <f t="shared" si="123"/>
        <v>-8.0759177700461572E-3</v>
      </c>
      <c r="CK82" s="86">
        <f t="shared" si="124"/>
        <v>-3.3421816192235453E-3</v>
      </c>
      <c r="CL82">
        <f t="shared" si="125"/>
        <v>-4.7337361508226119E-3</v>
      </c>
      <c r="CM82">
        <f t="shared" si="126"/>
        <v>0.94399188180972859</v>
      </c>
      <c r="CN82">
        <f t="shared" si="127"/>
        <v>-0.93007790870210116</v>
      </c>
      <c r="CO82">
        <f t="shared" si="128"/>
        <v>2.4144710877647997</v>
      </c>
      <c r="CP82">
        <f t="shared" si="129"/>
        <v>2.6283032772587891</v>
      </c>
      <c r="CQ82">
        <f t="shared" si="138"/>
        <v>2.36313924232548</v>
      </c>
      <c r="CR82">
        <f t="shared" si="139"/>
        <v>2.3631392410752614</v>
      </c>
      <c r="CS82">
        <f t="shared" si="140"/>
        <v>2.3631392644974882</v>
      </c>
      <c r="CT82">
        <f t="shared" si="141"/>
        <v>2.3631388256935848</v>
      </c>
      <c r="CU82">
        <f t="shared" si="142"/>
        <v>2.363147046437466</v>
      </c>
      <c r="CV82">
        <f t="shared" si="143"/>
        <v>2.3629930243589521</v>
      </c>
      <c r="CW82">
        <f t="shared" si="144"/>
        <v>2.3658748754546721</v>
      </c>
      <c r="CX82">
        <f t="shared" si="130"/>
        <v>2.3104980819846954</v>
      </c>
    </row>
    <row r="83" spans="1:102">
      <c r="A83" s="47" t="s">
        <v>71</v>
      </c>
      <c r="B83" s="48"/>
      <c r="C83" s="51">
        <v>42607.523000000001</v>
      </c>
      <c r="D83" s="50"/>
      <c r="E83">
        <f t="shared" si="23"/>
        <v>-3200.0093598342687</v>
      </c>
      <c r="F83">
        <f t="shared" si="24"/>
        <v>-3200</v>
      </c>
      <c r="G83">
        <f t="shared" si="25"/>
        <v>-3.3835999929578975E-3</v>
      </c>
      <c r="I83" s="116">
        <f t="shared" si="109"/>
        <v>-3.3835999929578975E-3</v>
      </c>
      <c r="K83" s="165"/>
      <c r="L83" s="116"/>
      <c r="N83" s="116"/>
      <c r="O83" s="40"/>
      <c r="P83" s="116"/>
      <c r="Q83" s="293">
        <f t="shared" si="27"/>
        <v>27589.023000000001</v>
      </c>
      <c r="R83" s="8">
        <f t="shared" si="28"/>
        <v>1.1448748912344684E-5</v>
      </c>
      <c r="S83" s="8">
        <v>0.1</v>
      </c>
      <c r="T83" s="167">
        <f t="shared" si="29"/>
        <v>1.1448748912344684E-6</v>
      </c>
      <c r="U83" s="116"/>
      <c r="V83" s="8">
        <v>0.1</v>
      </c>
      <c r="W83" s="25"/>
      <c r="X83" s="252"/>
      <c r="Y83" s="41"/>
      <c r="Z83">
        <f t="shared" si="30"/>
        <v>-3200</v>
      </c>
      <c r="AA83" s="246">
        <f t="shared" si="31"/>
        <v>1.1082595785284224E-2</v>
      </c>
      <c r="AB83" s="247">
        <f t="shared" si="32"/>
        <v>-1.4466195778242121E-2</v>
      </c>
      <c r="AC83" s="247">
        <f t="shared" si="33"/>
        <v>-3.3835999929578975E-3</v>
      </c>
      <c r="AD83" s="248">
        <f t="shared" si="34"/>
        <v>2.092708202944302E-5</v>
      </c>
      <c r="AH83">
        <f t="shared" si="35"/>
        <v>1.4904438055010393E-3</v>
      </c>
      <c r="AI83">
        <f t="shared" si="36"/>
        <v>0.47732213203115992</v>
      </c>
      <c r="AJ83">
        <f t="shared" si="37"/>
        <v>0.19921703924541206</v>
      </c>
      <c r="AK83">
        <f t="shared" si="38"/>
        <v>-8.0373020252859625E-2</v>
      </c>
      <c r="AL83">
        <f t="shared" si="39"/>
        <v>-2.9890161407221982</v>
      </c>
      <c r="AM83">
        <f t="shared" si="40"/>
        <v>-13.082738124075428</v>
      </c>
      <c r="AN83">
        <f t="shared" si="145"/>
        <v>-2.8679430380324926</v>
      </c>
      <c r="AO83">
        <f t="shared" si="145"/>
        <v>-2.8642463385469075</v>
      </c>
      <c r="AP83">
        <f t="shared" si="145"/>
        <v>-2.8715071007356174</v>
      </c>
      <c r="AQ83">
        <f t="shared" si="145"/>
        <v>-2.8572318565363348</v>
      </c>
      <c r="AR83">
        <f t="shared" si="145"/>
        <v>-2.8852447270840855</v>
      </c>
      <c r="AS83">
        <f t="shared" si="145"/>
        <v>-2.8300558782879741</v>
      </c>
      <c r="AT83">
        <f t="shared" si="145"/>
        <v>-2.9380298987889883</v>
      </c>
      <c r="AU83">
        <f t="shared" si="42"/>
        <v>-2.7231494686756328</v>
      </c>
      <c r="AV83" s="246">
        <f t="shared" si="43"/>
        <v>8.4475511628471431E-3</v>
      </c>
      <c r="AW83" s="247">
        <f t="shared" si="44"/>
        <v>-1.1831151155805041E-2</v>
      </c>
      <c r="AX83" s="248">
        <f t="shared" si="45"/>
        <v>1.3997613767150695E-5</v>
      </c>
      <c r="AY83" s="247">
        <f t="shared" si="46"/>
        <v>-2.238999176021857E-3</v>
      </c>
      <c r="BA83">
        <f t="shared" si="47"/>
        <v>-2.6350446224370798E-3</v>
      </c>
      <c r="BB83">
        <f t="shared" si="48"/>
        <v>0.98114611321059109</v>
      </c>
      <c r="BC83">
        <f t="shared" si="49"/>
        <v>-0.56890279176787995</v>
      </c>
      <c r="BD83">
        <f t="shared" si="50"/>
        <v>7.2558764788387381E-2</v>
      </c>
      <c r="BE83">
        <f t="shared" si="51"/>
        <v>1.825017316648712</v>
      </c>
      <c r="BF83">
        <f t="shared" si="52"/>
        <v>1.2930508072223088</v>
      </c>
      <c r="BG83">
        <f t="shared" si="146"/>
        <v>-4.5314886009328896</v>
      </c>
      <c r="BH83">
        <f t="shared" si="146"/>
        <v>-4.5314886009332493</v>
      </c>
      <c r="BI83">
        <f t="shared" si="146"/>
        <v>-4.5314886009065818</v>
      </c>
      <c r="BJ83">
        <f t="shared" si="146"/>
        <v>-4.5314886028837318</v>
      </c>
      <c r="BK83">
        <f t="shared" si="146"/>
        <v>-4.5314884562973186</v>
      </c>
      <c r="BL83">
        <f t="shared" si="146"/>
        <v>-4.5314993245703263</v>
      </c>
      <c r="BM83">
        <f t="shared" si="146"/>
        <v>-4.5306952678493744</v>
      </c>
      <c r="BN83">
        <f t="shared" si="54"/>
        <v>-4.605233558545784</v>
      </c>
      <c r="BQ83">
        <f t="shared" ref="BQ83:BQ121" si="147">BS83+CL83</f>
        <v>1.8767260268513176E-3</v>
      </c>
      <c r="BR83">
        <v>21000</v>
      </c>
      <c r="BS83">
        <f t="shared" ref="BS83:BS121" si="148">AB$3+AB$4*BR83+AB$5*BR83^2+BU83</f>
        <v>7.0244901263336835E-3</v>
      </c>
      <c r="BT83">
        <f t="shared" ref="BT83:BT121" si="149">AB$3+AB$4*BR83+AB$5*BR83^2</f>
        <v>-3.8550030881165124E-3</v>
      </c>
      <c r="BU83">
        <f t="shared" ref="BU83:BU121" si="150">$AB$6*($AB$11/BV83*BW83+$AB$12)</f>
        <v>1.0879493214450196E-2</v>
      </c>
      <c r="BV83">
        <f t="shared" ref="BV83:BV121" si="151">1+$AB$7*COS(BX83)</f>
        <v>0.56418838850953001</v>
      </c>
      <c r="BW83">
        <f t="shared" ref="BW83:BW121" si="152">SIN(BX83+RADIANS($AB$9))</f>
        <v>0.81647944054438848</v>
      </c>
      <c r="BX83">
        <f t="shared" ref="BX83:BX121" si="153">2*ATAN(BY83)</f>
        <v>2.5394411156190806</v>
      </c>
      <c r="BY83">
        <f t="shared" ref="BY83:BY121" si="154">SQRT((1+$AB$7)/(1-$AB$7))*TAN(BZ83/2)</f>
        <v>3.2204527025615954</v>
      </c>
      <c r="BZ83">
        <f t="shared" ref="BZ83:BZ121" si="155">$CG83+$AB$7*SIN(CA83)</f>
        <v>2.1216354102302462</v>
      </c>
      <c r="CA83">
        <f t="shared" ref="CA83:CA121" si="156">$CG83+$AB$7*SIN(CB83)</f>
        <v>2.1214716342140774</v>
      </c>
      <c r="CB83">
        <f t="shared" ref="CB83:CB121" si="157">$CG83+$AB$7*SIN(CC83)</f>
        <v>2.1220632126627534</v>
      </c>
      <c r="CC83">
        <f t="shared" ref="CC83:CC121" si="158">$CG83+$AB$7*SIN(CD83)</f>
        <v>2.1199236648406674</v>
      </c>
      <c r="CD83">
        <f t="shared" ref="CD83:CD121" si="159">$CG83+$AB$7*SIN(CE83)</f>
        <v>2.1276268288103646</v>
      </c>
      <c r="CE83">
        <f t="shared" ref="CE83:CE121" si="160">$CG83+$AB$7*SIN(CF83)</f>
        <v>2.0994218219821836</v>
      </c>
      <c r="CF83">
        <f t="shared" ref="CF83:CF121" si="161">$CG83+$AB$7*SIN(CG83)</f>
        <v>2.1971582609086733</v>
      </c>
      <c r="CG83">
        <f t="shared" ref="CG83:CG121" si="162">RADIANS($AB$9)+$AB$18*(BR83-AB$15)</f>
        <v>1.6709890404230796</v>
      </c>
      <c r="CI83" s="23">
        <f t="shared" ref="CI83:CI121" si="163">BR83</f>
        <v>21000</v>
      </c>
      <c r="CJ83" s="86">
        <f t="shared" ref="CJ83:CJ121" si="164">AB$3+AB$4*BR83+AB$5*BR83^2+CL83</f>
        <v>-9.0027671875988792E-3</v>
      </c>
      <c r="CK83" s="86">
        <f t="shared" ref="CK83:CK121" si="165">AB$3+AB$4*BR83+AB$5*BR83^2</f>
        <v>-3.8550030881165124E-3</v>
      </c>
      <c r="CL83">
        <f t="shared" ref="CL83:CL121" si="166">$BB$6*($BB$11/CM83*CN83+$BB$12)</f>
        <v>-5.1477640994823659E-3</v>
      </c>
      <c r="CM83">
        <f t="shared" ref="CM83:CM121" si="167">1+$BB$7*COS(CO83)</f>
        <v>0.93291054630554859</v>
      </c>
      <c r="CN83">
        <f t="shared" ref="CN83:CN121" si="168">SIN(CO83+RADIANS($BB$9))</f>
        <v>-0.99377594347703979</v>
      </c>
      <c r="CO83">
        <f t="shared" ref="CO83:CO121" si="169">2*ATAN(CP83)</f>
        <v>2.6790134890812118</v>
      </c>
      <c r="CP83">
        <f t="shared" ref="CP83:CP121" si="170">TAN(CQ83/2)*SQRT((1+$BB$7)/(1-$BB$7))</f>
        <v>4.246211384503261</v>
      </c>
      <c r="CQ83">
        <f t="shared" ref="CQ83:CQ121" si="171">$CX83+$BB$7*SIN(CR83)</f>
        <v>2.6443501200112247</v>
      </c>
      <c r="CR83">
        <f t="shared" ref="CR83:CR121" si="172">$CX83+$BB$7*SIN(CS83)</f>
        <v>2.6443501169213066</v>
      </c>
      <c r="CS83">
        <f t="shared" ref="CS83:CS121" si="173">$CX83+$BB$7*SIN(CT83)</f>
        <v>2.6443501638166027</v>
      </c>
      <c r="CT83">
        <f t="shared" ref="CT83:CT121" si="174">$CX83+$BB$7*SIN(CU83)</f>
        <v>2.6443494520924187</v>
      </c>
      <c r="CU83">
        <f t="shared" ref="CU83:CU121" si="175">$CX83+$BB$7*SIN(CV83)</f>
        <v>2.6443602538139408</v>
      </c>
      <c r="CV83">
        <f t="shared" ref="CV83:CV121" si="176">$CX83+$BB$7*SIN(CW83)</f>
        <v>2.6441963110397348</v>
      </c>
      <c r="CW83">
        <f t="shared" ref="CW83:CW121" si="177">$CX83+$BB$7*SIN(CX83)</f>
        <v>2.6466829818076691</v>
      </c>
      <c r="CX83">
        <f t="shared" ref="CX83:CX121" si="178">RADIANS($BB$9)+$BB$18*(CI83-BB$15)</f>
        <v>2.6085899630420437</v>
      </c>
    </row>
    <row r="84" spans="1:102">
      <c r="A84" s="47" t="s">
        <v>72</v>
      </c>
      <c r="B84" s="48"/>
      <c r="C84" s="51">
        <v>42748.31</v>
      </c>
      <c r="D84" s="50"/>
      <c r="E84">
        <f t="shared" si="23"/>
        <v>-2810.5593691292443</v>
      </c>
      <c r="F84">
        <f t="shared" si="24"/>
        <v>-2810.5</v>
      </c>
      <c r="G84">
        <f t="shared" si="25"/>
        <v>-2.146206649922533E-2</v>
      </c>
      <c r="I84" s="116">
        <f t="shared" si="109"/>
        <v>-2.146206649922533E-2</v>
      </c>
      <c r="K84" s="165"/>
      <c r="L84" s="116"/>
      <c r="N84" s="116"/>
      <c r="O84" s="40"/>
      <c r="P84" s="116"/>
      <c r="Q84" s="293">
        <f t="shared" si="27"/>
        <v>27729.809999999998</v>
      </c>
      <c r="R84" s="8">
        <f t="shared" si="28"/>
        <v>4.6062029841717017E-4</v>
      </c>
      <c r="S84" s="8">
        <v>0.1</v>
      </c>
      <c r="T84" s="167">
        <f t="shared" si="29"/>
        <v>4.6062029841717022E-5</v>
      </c>
      <c r="U84" s="116"/>
      <c r="V84" s="8">
        <v>0.1</v>
      </c>
      <c r="W84" s="25"/>
      <c r="X84" s="252"/>
      <c r="Y84" s="41"/>
      <c r="Z84">
        <f t="shared" si="30"/>
        <v>-2810.5</v>
      </c>
      <c r="AA84" s="246">
        <f t="shared" si="31"/>
        <v>1.0336723338416006E-2</v>
      </c>
      <c r="AB84" s="247">
        <f t="shared" si="32"/>
        <v>-3.1798789837641339E-2</v>
      </c>
      <c r="AC84" s="247">
        <f t="shared" si="33"/>
        <v>-2.146206649922533E-2</v>
      </c>
      <c r="AD84" s="248">
        <f t="shared" si="34"/>
        <v>1.0111630351384821E-4</v>
      </c>
      <c r="AH84">
        <f t="shared" si="35"/>
        <v>9.781315830229211E-4</v>
      </c>
      <c r="AI84">
        <f t="shared" si="36"/>
        <v>0.47963068671727782</v>
      </c>
      <c r="AJ84">
        <f t="shared" si="37"/>
        <v>0.17322937235795541</v>
      </c>
      <c r="AK84">
        <f t="shared" si="38"/>
        <v>-9.4168751943980569E-2</v>
      </c>
      <c r="AL84">
        <f t="shared" si="39"/>
        <v>-2.9625649359015642</v>
      </c>
      <c r="AM84">
        <f t="shared" si="40"/>
        <v>-11.14160058261368</v>
      </c>
      <c r="AN84">
        <f t="shared" si="145"/>
        <v>-2.8210201690351511</v>
      </c>
      <c r="AO84">
        <f t="shared" si="145"/>
        <v>-2.8171169113616918</v>
      </c>
      <c r="AP84">
        <f t="shared" si="145"/>
        <v>-2.8248942321477926</v>
      </c>
      <c r="AQ84">
        <f t="shared" si="145"/>
        <v>-2.8093775916905233</v>
      </c>
      <c r="AR84">
        <f t="shared" si="145"/>
        <v>-2.8402571070518272</v>
      </c>
      <c r="AS84">
        <f t="shared" si="145"/>
        <v>-2.7784764761453702</v>
      </c>
      <c r="AT84">
        <f t="shared" si="145"/>
        <v>-2.9009138765943523</v>
      </c>
      <c r="AU84">
        <f t="shared" si="42"/>
        <v>-2.6524256277957186</v>
      </c>
      <c r="AV84" s="246">
        <f t="shared" si="43"/>
        <v>7.2079211680538347E-3</v>
      </c>
      <c r="AW84" s="247">
        <f t="shared" si="44"/>
        <v>-2.8669987667279163E-2</v>
      </c>
      <c r="AX84" s="248">
        <f t="shared" si="45"/>
        <v>8.2196819284193937E-5</v>
      </c>
      <c r="AY84" s="247">
        <f t="shared" si="46"/>
        <v>-1.9311395911886079E-2</v>
      </c>
      <c r="BA84">
        <f t="shared" si="47"/>
        <v>-3.1288021703621714E-3</v>
      </c>
      <c r="BB84">
        <f t="shared" si="48"/>
        <v>0.97316885317321045</v>
      </c>
      <c r="BC84">
        <f t="shared" si="49"/>
        <v>-0.65710219239588297</v>
      </c>
      <c r="BD84">
        <f t="shared" si="50"/>
        <v>7.0002378207055446E-2</v>
      </c>
      <c r="BE84">
        <f t="shared" si="51"/>
        <v>1.9368142544841678</v>
      </c>
      <c r="BF84">
        <f t="shared" si="52"/>
        <v>1.4542281566056625</v>
      </c>
      <c r="BG84">
        <f t="shared" si="146"/>
        <v>-4.4173967873243836</v>
      </c>
      <c r="BH84">
        <f t="shared" si="146"/>
        <v>-4.4173967873313229</v>
      </c>
      <c r="BI84">
        <f t="shared" si="146"/>
        <v>-4.4173967870129491</v>
      </c>
      <c r="BJ84">
        <f t="shared" si="146"/>
        <v>-4.4173968016201224</v>
      </c>
      <c r="BK84">
        <f t="shared" si="146"/>
        <v>-4.4173961314350425</v>
      </c>
      <c r="BL84">
        <f t="shared" si="146"/>
        <v>-4.4174268814143192</v>
      </c>
      <c r="BM84">
        <f t="shared" si="146"/>
        <v>-4.416019175035828</v>
      </c>
      <c r="BN84">
        <f t="shared" si="54"/>
        <v>-4.4891267708739466</v>
      </c>
      <c r="BQ84">
        <f t="shared" si="147"/>
        <v>1.0369873271908261E-3</v>
      </c>
      <c r="BR84">
        <v>22000</v>
      </c>
      <c r="BS84">
        <f t="shared" si="148"/>
        <v>6.1961744882037765E-3</v>
      </c>
      <c r="BT84">
        <f t="shared" si="149"/>
        <v>-4.3641309280529044E-3</v>
      </c>
      <c r="BU84">
        <f t="shared" si="150"/>
        <v>1.0560305416256681E-2</v>
      </c>
      <c r="BV84">
        <f t="shared" si="151"/>
        <v>0.53895668971825617</v>
      </c>
      <c r="BW84">
        <f t="shared" si="152"/>
        <v>0.76109630468045619</v>
      </c>
      <c r="BX84">
        <f t="shared" si="153"/>
        <v>2.6297264413786818</v>
      </c>
      <c r="BY84">
        <f t="shared" si="154"/>
        <v>3.8215850771160049</v>
      </c>
      <c r="BZ84">
        <f t="shared" si="155"/>
        <v>2.2606632116012295</v>
      </c>
      <c r="CA84">
        <f t="shared" si="156"/>
        <v>2.2600626003421342</v>
      </c>
      <c r="CB84">
        <f t="shared" si="157"/>
        <v>2.2618465292839547</v>
      </c>
      <c r="CC84">
        <f t="shared" si="158"/>
        <v>2.2565365703934739</v>
      </c>
      <c r="CD84">
        <f t="shared" si="159"/>
        <v>2.2722430515306371</v>
      </c>
      <c r="CE84">
        <f t="shared" si="160"/>
        <v>2.2248725696253322</v>
      </c>
      <c r="CF84">
        <f t="shared" si="161"/>
        <v>2.3605323307470756</v>
      </c>
      <c r="CG84">
        <f t="shared" si="162"/>
        <v>1.8525650118734394</v>
      </c>
      <c r="CI84" s="23">
        <f t="shared" si="163"/>
        <v>22000</v>
      </c>
      <c r="CJ84" s="86">
        <f t="shared" si="164"/>
        <v>-9.5233180890658548E-3</v>
      </c>
      <c r="CK84" s="86">
        <f t="shared" si="165"/>
        <v>-4.3641309280529044E-3</v>
      </c>
      <c r="CL84">
        <f t="shared" si="166"/>
        <v>-5.1591871610129503E-3</v>
      </c>
      <c r="CM84">
        <f t="shared" si="167"/>
        <v>0.92657021099385228</v>
      </c>
      <c r="CN84">
        <f t="shared" si="168"/>
        <v>-0.98906661963600462</v>
      </c>
      <c r="CO84">
        <f t="shared" si="169"/>
        <v>2.9386517520738353</v>
      </c>
      <c r="CP84">
        <f t="shared" si="170"/>
        <v>9.8212390925361479</v>
      </c>
      <c r="CQ84">
        <f t="shared" si="171"/>
        <v>2.9229433133556793</v>
      </c>
      <c r="CR84">
        <f t="shared" si="172"/>
        <v>2.9229433106792388</v>
      </c>
      <c r="CS84">
        <f t="shared" si="173"/>
        <v>2.922943347250929</v>
      </c>
      <c r="CT84">
        <f t="shared" si="174"/>
        <v>2.9229428475242352</v>
      </c>
      <c r="CU84">
        <f t="shared" si="175"/>
        <v>2.9229496759369655</v>
      </c>
      <c r="CV84">
        <f t="shared" si="176"/>
        <v>2.9228563695975924</v>
      </c>
      <c r="CW84">
        <f t="shared" si="177"/>
        <v>2.9241311800896708</v>
      </c>
      <c r="CX84">
        <f t="shared" si="178"/>
        <v>2.906681844099392</v>
      </c>
    </row>
    <row r="85" spans="1:102">
      <c r="A85" s="47" t="s">
        <v>73</v>
      </c>
      <c r="B85" s="52"/>
      <c r="C85" s="51">
        <v>43337.766000000003</v>
      </c>
      <c r="D85" s="51" t="s">
        <v>16</v>
      </c>
      <c r="E85">
        <f t="shared" ref="E85:E148" si="179">+(C85-C$7)/C$8</f>
        <v>-1179.9852840146477</v>
      </c>
      <c r="F85">
        <f t="shared" ref="F85:F148" si="180">ROUND(2*E85,0)/2</f>
        <v>-1180</v>
      </c>
      <c r="G85">
        <f t="shared" ref="G85:G148" si="181">+C85-(C$7+F85*C$8)</f>
        <v>5.319860007148236E-3</v>
      </c>
      <c r="H85" s="116"/>
      <c r="I85" s="116">
        <f t="shared" si="109"/>
        <v>5.319860007148236E-3</v>
      </c>
      <c r="K85" s="165"/>
      <c r="L85" s="116"/>
      <c r="M85" s="116"/>
      <c r="N85" s="116"/>
      <c r="O85" s="40"/>
      <c r="P85" s="116"/>
      <c r="Q85" s="293">
        <f t="shared" ref="Q85:Q148" si="182">C85-15018.5</f>
        <v>28319.266000000003</v>
      </c>
      <c r="R85" s="8">
        <f t="shared" ref="R85:R148" si="183">+(O85-G85)^2</f>
        <v>2.830091049565523E-5</v>
      </c>
      <c r="S85" s="8">
        <v>0.1</v>
      </c>
      <c r="T85" s="167">
        <f t="shared" ref="T85:T148" si="184">+S85*R85</f>
        <v>2.8300910495655231E-6</v>
      </c>
      <c r="U85" s="116"/>
      <c r="V85" s="8">
        <v>0.1</v>
      </c>
      <c r="W85" s="25"/>
      <c r="X85" s="252"/>
      <c r="Y85" s="41"/>
      <c r="Z85">
        <f t="shared" ref="Z85:Z148" si="185">F85</f>
        <v>-1180</v>
      </c>
      <c r="AA85" s="246">
        <f t="shared" ref="AA85:AA148" si="186">AB$3+AB$4*Z85+AB$5*Z85^2+AH85</f>
        <v>7.1703148603924809E-3</v>
      </c>
      <c r="AB85" s="247">
        <f t="shared" ref="AB85:AB148" si="187">+G85-AA85</f>
        <v>-1.8504548532442449E-3</v>
      </c>
      <c r="AC85" s="247">
        <f t="shared" ref="AC85:AC148" si="188">+G85-O85</f>
        <v>5.319860007148236E-3</v>
      </c>
      <c r="AD85" s="248">
        <f t="shared" ref="AD85:AD148" si="189">S85*(G85-AA85)^2</f>
        <v>3.42418316389518E-7</v>
      </c>
      <c r="AH85">
        <f t="shared" ref="AH85:AH148" si="190">$AB$6*($AB$11/AI85*AJ85+$AB$12)</f>
        <v>-1.2166447013570161E-3</v>
      </c>
      <c r="AI85">
        <f t="shared" ref="AI85:AI148" si="191">1+$AB$7*COS(AL85)</f>
        <v>0.49381145935597337</v>
      </c>
      <c r="AJ85">
        <f t="shared" ref="AJ85:AJ148" si="192">SIN(AL85+RADIANS($AB$9))</f>
        <v>5.9476922705045093E-2</v>
      </c>
      <c r="AK85">
        <f t="shared" ref="AK85:AK148" si="193">$AB$7*SIN(AL85)</f>
        <v>-0.15305272741669582</v>
      </c>
      <c r="AL85">
        <f t="shared" ref="AL85:AL148" si="194">2*ATAN(AM85)</f>
        <v>-2.8479693061175668</v>
      </c>
      <c r="AM85">
        <f t="shared" ref="AM85:AM148" si="195">TAN(AN85/2)*SQRT((1+$AB$7)/(1-$AB$7))</f>
        <v>-6.7624397575515376</v>
      </c>
      <c r="AN85">
        <f t="shared" si="145"/>
        <v>-2.6209454923208724</v>
      </c>
      <c r="AO85">
        <f t="shared" si="145"/>
        <v>-2.6176251882543813</v>
      </c>
      <c r="AP85">
        <f t="shared" si="145"/>
        <v>-2.6248616702828098</v>
      </c>
      <c r="AQ85">
        <f t="shared" si="145"/>
        <v>-2.6090509042920962</v>
      </c>
      <c r="AR85">
        <f t="shared" si="145"/>
        <v>-2.6434137075652715</v>
      </c>
      <c r="AS85">
        <f t="shared" si="145"/>
        <v>-2.5678173715005053</v>
      </c>
      <c r="AT85">
        <f t="shared" si="145"/>
        <v>-2.7302349983660821</v>
      </c>
      <c r="AU85">
        <f t="shared" ref="AU85:AU148" si="196">RADIANS($AB$9)+$AB$18*(F85-AB$15)</f>
        <v>-2.3563660063459064</v>
      </c>
      <c r="AV85" s="246">
        <f t="shared" ref="AV85:AV148" si="197">AA85+BA85</f>
        <v>2.5009826239510485E-3</v>
      </c>
      <c r="AW85" s="247">
        <f t="shared" ref="AW85:AW148" si="198">IF(S85&lt;&gt;0,G85-AV85,-9999)</f>
        <v>2.8188773831971875E-3</v>
      </c>
      <c r="AX85" s="248">
        <f t="shared" ref="AX85:AX148" si="199">S85*(G85-AV85)^2</f>
        <v>7.9460697015006243E-7</v>
      </c>
      <c r="AY85" s="247">
        <f t="shared" ref="AY85:AY148" si="200">IF(S85&lt;&gt;0,G85-AH85-BA85,-9999)</f>
        <v>1.1205836944946684E-2</v>
      </c>
      <c r="BA85">
        <f t="shared" ref="BA85:BA148" si="201">$BB$6*($BB$11/BB85*BC85+$BB$12)</f>
        <v>-4.6693322364414324E-3</v>
      </c>
      <c r="BB85">
        <f t="shared" ref="BB85:BB148" si="202">1+$BB$7*COS(BE85)</f>
        <v>0.94537613599658599</v>
      </c>
      <c r="BC85">
        <f t="shared" ref="BC85:BC148" si="203">SIN(BE85+RADIANS($BB$9))</f>
        <v>-0.91967980730491306</v>
      </c>
      <c r="BD85">
        <f t="shared" ref="BD85:BD148" si="204">$BB$7*SIN(BE85)</f>
        <v>5.1346634515038105E-2</v>
      </c>
      <c r="BE85">
        <f t="shared" ref="BE85:BE148" si="205">2*ATAN(BF85)</f>
        <v>2.3871105030684592</v>
      </c>
      <c r="BF85">
        <f t="shared" ref="BF85:BF148" si="206">TAN(BG85/2)*SQRT((1+$BB$7)/(1-$BB$7))</f>
        <v>2.5238683668104649</v>
      </c>
      <c r="BG85">
        <f t="shared" si="146"/>
        <v>-3.9489273564655352</v>
      </c>
      <c r="BH85">
        <f t="shared" si="146"/>
        <v>-3.9489273575402133</v>
      </c>
      <c r="BI85">
        <f t="shared" si="146"/>
        <v>-3.9489273368075635</v>
      </c>
      <c r="BJ85">
        <f t="shared" si="146"/>
        <v>-3.9489277367811932</v>
      </c>
      <c r="BK85">
        <f t="shared" si="146"/>
        <v>-3.948920020531947</v>
      </c>
      <c r="BL85">
        <f t="shared" si="146"/>
        <v>-3.9490688925806756</v>
      </c>
      <c r="BM85">
        <f t="shared" si="146"/>
        <v>-3.9462007283957048</v>
      </c>
      <c r="BN85">
        <f t="shared" ref="BN85:BN148" si="207">RADIANS($BB$9)+$BB$18*(F85-BB$15)</f>
        <v>-4.0030879588099406</v>
      </c>
      <c r="BQ85">
        <f t="shared" si="147"/>
        <v>4.1715132749596193E-4</v>
      </c>
      <c r="BR85">
        <v>23000</v>
      </c>
      <c r="BS85">
        <f t="shared" si="148"/>
        <v>5.1923355220414406E-3</v>
      </c>
      <c r="BT85">
        <f t="shared" si="149"/>
        <v>-4.8695651390327204E-3</v>
      </c>
      <c r="BU85">
        <f t="shared" si="150"/>
        <v>1.0061900661074161E-2</v>
      </c>
      <c r="BV85">
        <f t="shared" si="151"/>
        <v>0.51903586938526303</v>
      </c>
      <c r="BW85">
        <f t="shared" si="152"/>
        <v>0.70459112650853928</v>
      </c>
      <c r="BX85">
        <f t="shared" si="153"/>
        <v>2.7128812572604595</v>
      </c>
      <c r="BY85">
        <f t="shared" si="154"/>
        <v>4.5934713360912767</v>
      </c>
      <c r="BZ85">
        <f t="shared" si="155"/>
        <v>2.3941629421391304</v>
      </c>
      <c r="CA85">
        <f t="shared" si="156"/>
        <v>2.3927373125856262</v>
      </c>
      <c r="CB85">
        <f t="shared" si="157"/>
        <v>2.3964115629634168</v>
      </c>
      <c r="CC85">
        <f t="shared" si="158"/>
        <v>2.3869163186259232</v>
      </c>
      <c r="CD85">
        <f t="shared" si="159"/>
        <v>2.4112869191246746</v>
      </c>
      <c r="CE85">
        <f t="shared" si="160"/>
        <v>2.3475652335850774</v>
      </c>
      <c r="CF85">
        <f t="shared" si="161"/>
        <v>2.5072047659589676</v>
      </c>
      <c r="CG85">
        <f t="shared" si="162"/>
        <v>2.0341409833238</v>
      </c>
      <c r="CI85" s="23">
        <f t="shared" si="163"/>
        <v>23000</v>
      </c>
      <c r="CJ85" s="86">
        <f t="shared" si="164"/>
        <v>-9.6447493335781991E-3</v>
      </c>
      <c r="CK85" s="86">
        <f t="shared" si="165"/>
        <v>-4.8695651390327204E-3</v>
      </c>
      <c r="CL85">
        <f t="shared" si="166"/>
        <v>-4.7751841945454787E-3</v>
      </c>
      <c r="CM85">
        <f t="shared" si="167"/>
        <v>0.92514313489541256</v>
      </c>
      <c r="CN85">
        <f t="shared" si="168"/>
        <v>-0.91891454822190688</v>
      </c>
      <c r="CO85">
        <f t="shared" si="169"/>
        <v>-3.0870662696206872</v>
      </c>
      <c r="CP85">
        <f t="shared" si="170"/>
        <v>-36.670402634540721</v>
      </c>
      <c r="CQ85">
        <f t="shared" si="171"/>
        <v>3.2003698373240659</v>
      </c>
      <c r="CR85">
        <f t="shared" si="172"/>
        <v>3.200369838155614</v>
      </c>
      <c r="CS85">
        <f t="shared" si="173"/>
        <v>3.2003698270444256</v>
      </c>
      <c r="CT85">
        <f t="shared" si="174"/>
        <v>3.20036997551267</v>
      </c>
      <c r="CU85">
        <f t="shared" si="175"/>
        <v>3.2003679916728109</v>
      </c>
      <c r="CV85">
        <f t="shared" si="176"/>
        <v>3.2003944998561002</v>
      </c>
      <c r="CW85">
        <f t="shared" si="177"/>
        <v>3.2000402993822137</v>
      </c>
      <c r="CX85">
        <f t="shared" si="178"/>
        <v>3.2047737251567403</v>
      </c>
    </row>
    <row r="86" spans="1:102">
      <c r="A86" s="47" t="s">
        <v>73</v>
      </c>
      <c r="B86" s="48"/>
      <c r="C86" s="51">
        <v>43337.771000000001</v>
      </c>
      <c r="D86" s="51" t="s">
        <v>16</v>
      </c>
      <c r="E86">
        <f t="shared" si="179"/>
        <v>-1179.9714528373906</v>
      </c>
      <c r="F86">
        <f t="shared" si="180"/>
        <v>-1180</v>
      </c>
      <c r="G86">
        <f t="shared" si="181"/>
        <v>1.0319860004528891E-2</v>
      </c>
      <c r="H86" s="116"/>
      <c r="I86" s="116">
        <f t="shared" si="109"/>
        <v>1.0319860004528891E-2</v>
      </c>
      <c r="K86" s="165"/>
      <c r="L86" s="116"/>
      <c r="M86" s="116"/>
      <c r="N86" s="116"/>
      <c r="O86" s="40"/>
      <c r="P86" s="116"/>
      <c r="Q86" s="293">
        <f t="shared" si="182"/>
        <v>28319.271000000001</v>
      </c>
      <c r="R86" s="8">
        <f t="shared" si="183"/>
        <v>1.0649951051307505E-4</v>
      </c>
      <c r="S86" s="8">
        <v>0.1</v>
      </c>
      <c r="T86" s="167">
        <f t="shared" si="184"/>
        <v>1.0649951051307505E-5</v>
      </c>
      <c r="U86" s="116"/>
      <c r="V86" s="8">
        <v>0.1</v>
      </c>
      <c r="W86" s="25"/>
      <c r="X86" s="252"/>
      <c r="Y86" s="41"/>
      <c r="Z86">
        <f t="shared" si="185"/>
        <v>-1180</v>
      </c>
      <c r="AA86" s="246">
        <f t="shared" si="186"/>
        <v>7.1703148603924809E-3</v>
      </c>
      <c r="AB86" s="247">
        <f t="shared" si="187"/>
        <v>3.1495451441364104E-3</v>
      </c>
      <c r="AC86" s="247">
        <f t="shared" si="188"/>
        <v>1.0319860004528891E-2</v>
      </c>
      <c r="AD86" s="248">
        <f t="shared" si="189"/>
        <v>9.9196346149532423E-7</v>
      </c>
      <c r="AH86">
        <f t="shared" si="190"/>
        <v>-1.2166447013570161E-3</v>
      </c>
      <c r="AI86">
        <f t="shared" si="191"/>
        <v>0.49381145935597337</v>
      </c>
      <c r="AJ86">
        <f t="shared" si="192"/>
        <v>5.9476922705045093E-2</v>
      </c>
      <c r="AK86">
        <f t="shared" si="193"/>
        <v>-0.15305272741669582</v>
      </c>
      <c r="AL86">
        <f t="shared" si="194"/>
        <v>-2.8479693061175668</v>
      </c>
      <c r="AM86">
        <f t="shared" si="195"/>
        <v>-6.7624397575515376</v>
      </c>
      <c r="AN86">
        <f t="shared" si="145"/>
        <v>-2.6209454923208724</v>
      </c>
      <c r="AO86">
        <f t="shared" si="145"/>
        <v>-2.6176251882543813</v>
      </c>
      <c r="AP86">
        <f t="shared" si="145"/>
        <v>-2.6248616702828098</v>
      </c>
      <c r="AQ86">
        <f t="shared" si="145"/>
        <v>-2.6090509042920962</v>
      </c>
      <c r="AR86">
        <f t="shared" si="145"/>
        <v>-2.6434137075652715</v>
      </c>
      <c r="AS86">
        <f t="shared" si="145"/>
        <v>-2.5678173715005053</v>
      </c>
      <c r="AT86">
        <f t="shared" si="145"/>
        <v>-2.7302349983660821</v>
      </c>
      <c r="AU86">
        <f t="shared" si="196"/>
        <v>-2.3563660063459064</v>
      </c>
      <c r="AV86" s="246">
        <f t="shared" si="197"/>
        <v>2.5009826239510485E-3</v>
      </c>
      <c r="AW86" s="247">
        <f t="shared" si="198"/>
        <v>7.8188773805778419E-3</v>
      </c>
      <c r="AX86" s="248">
        <f t="shared" si="199"/>
        <v>6.1134843492511816E-6</v>
      </c>
      <c r="AY86" s="247">
        <f t="shared" si="200"/>
        <v>1.6205836942327342E-2</v>
      </c>
      <c r="BA86">
        <f t="shared" si="201"/>
        <v>-4.6693322364414324E-3</v>
      </c>
      <c r="BB86">
        <f t="shared" si="202"/>
        <v>0.94537613599658599</v>
      </c>
      <c r="BC86">
        <f t="shared" si="203"/>
        <v>-0.91967980730491306</v>
      </c>
      <c r="BD86">
        <f t="shared" si="204"/>
        <v>5.1346634515038105E-2</v>
      </c>
      <c r="BE86">
        <f t="shared" si="205"/>
        <v>2.3871105030684592</v>
      </c>
      <c r="BF86">
        <f t="shared" si="206"/>
        <v>2.5238683668104649</v>
      </c>
      <c r="BG86">
        <f t="shared" si="146"/>
        <v>-3.9489273564655352</v>
      </c>
      <c r="BH86">
        <f t="shared" si="146"/>
        <v>-3.9489273575402133</v>
      </c>
      <c r="BI86">
        <f t="shared" si="146"/>
        <v>-3.9489273368075635</v>
      </c>
      <c r="BJ86">
        <f t="shared" si="146"/>
        <v>-3.9489277367811932</v>
      </c>
      <c r="BK86">
        <f t="shared" si="146"/>
        <v>-3.948920020531947</v>
      </c>
      <c r="BL86">
        <f t="shared" si="146"/>
        <v>-3.9490688925806756</v>
      </c>
      <c r="BM86">
        <f t="shared" si="146"/>
        <v>-3.9462007283957048</v>
      </c>
      <c r="BN86">
        <f t="shared" si="207"/>
        <v>-4.0030879588099406</v>
      </c>
      <c r="BQ86">
        <f t="shared" si="147"/>
        <v>1.2899613819707112E-5</v>
      </c>
      <c r="BR86">
        <v>24000</v>
      </c>
      <c r="BS86">
        <f t="shared" si="148"/>
        <v>4.0378703765475811E-3</v>
      </c>
      <c r="BT86">
        <f t="shared" si="149"/>
        <v>-5.3713057210559622E-3</v>
      </c>
      <c r="BU86">
        <f t="shared" si="150"/>
        <v>9.4091760976035433E-3</v>
      </c>
      <c r="BV86">
        <f t="shared" si="151"/>
        <v>0.50341375898872853</v>
      </c>
      <c r="BW86">
        <f t="shared" si="152"/>
        <v>0.64734359330615598</v>
      </c>
      <c r="BX86">
        <f t="shared" si="153"/>
        <v>2.79063398113697</v>
      </c>
      <c r="BY86">
        <f t="shared" si="154"/>
        <v>5.6400631294385706</v>
      </c>
      <c r="BZ86">
        <f t="shared" si="155"/>
        <v>2.5233199789531104</v>
      </c>
      <c r="CA86">
        <f t="shared" si="156"/>
        <v>2.5208042034696501</v>
      </c>
      <c r="CB86">
        <f t="shared" si="157"/>
        <v>2.5266406049783323</v>
      </c>
      <c r="CC86">
        <f t="shared" si="158"/>
        <v>2.5130630764024913</v>
      </c>
      <c r="CD86">
        <f t="shared" si="159"/>
        <v>2.5444512103905823</v>
      </c>
      <c r="CE86">
        <f t="shared" si="160"/>
        <v>2.4707633527694819</v>
      </c>
      <c r="CF86">
        <f t="shared" si="161"/>
        <v>2.6383231720846423</v>
      </c>
      <c r="CG86">
        <f t="shared" si="162"/>
        <v>2.2157169547741598</v>
      </c>
      <c r="CI86" s="23">
        <f t="shared" si="163"/>
        <v>24000</v>
      </c>
      <c r="CJ86" s="86">
        <f t="shared" si="164"/>
        <v>-9.3962764837838362E-3</v>
      </c>
      <c r="CK86" s="86">
        <f t="shared" si="165"/>
        <v>-5.3713057210559622E-3</v>
      </c>
      <c r="CL86">
        <f t="shared" si="166"/>
        <v>-4.024970762727874E-3</v>
      </c>
      <c r="CM86">
        <f t="shared" si="167"/>
        <v>0.92866438420710373</v>
      </c>
      <c r="CN86">
        <f t="shared" si="168"/>
        <v>-0.78782415159287955</v>
      </c>
      <c r="CO86">
        <f t="shared" si="169"/>
        <v>-2.8290146072004481</v>
      </c>
      <c r="CP86">
        <f t="shared" si="170"/>
        <v>-6.3462206355617443</v>
      </c>
      <c r="CQ86">
        <f t="shared" si="171"/>
        <v>3.4781108825396072</v>
      </c>
      <c r="CR86">
        <f t="shared" si="172"/>
        <v>3.4781108858539325</v>
      </c>
      <c r="CS86">
        <f t="shared" si="173"/>
        <v>3.4781108390171593</v>
      </c>
      <c r="CT86">
        <f t="shared" si="174"/>
        <v>3.4781115008965031</v>
      </c>
      <c r="CU86">
        <f t="shared" si="175"/>
        <v>3.4781021474852998</v>
      </c>
      <c r="CV86">
        <f t="shared" si="176"/>
        <v>3.4782343289497808</v>
      </c>
      <c r="CW86">
        <f t="shared" si="177"/>
        <v>3.4763669197281946</v>
      </c>
      <c r="CX86">
        <f t="shared" si="178"/>
        <v>3.5028656062140886</v>
      </c>
    </row>
    <row r="87" spans="1:102">
      <c r="A87" s="47" t="s">
        <v>73</v>
      </c>
      <c r="B87" s="48"/>
      <c r="C87" s="51">
        <v>43346.819000000003</v>
      </c>
      <c r="D87" s="51" t="s">
        <v>16</v>
      </c>
      <c r="E87">
        <f t="shared" si="179"/>
        <v>-1154.9425544596986</v>
      </c>
      <c r="F87">
        <f t="shared" si="180"/>
        <v>-1155</v>
      </c>
      <c r="G87">
        <f t="shared" si="181"/>
        <v>2.0766685003763996E-2</v>
      </c>
      <c r="H87" s="116"/>
      <c r="I87" s="116">
        <f t="shared" si="109"/>
        <v>2.0766685003763996E-2</v>
      </c>
      <c r="K87" s="165"/>
      <c r="L87" s="116"/>
      <c r="M87" s="116"/>
      <c r="N87" s="116"/>
      <c r="O87" s="40"/>
      <c r="P87" s="116"/>
      <c r="Q87" s="293">
        <f t="shared" si="182"/>
        <v>28328.319000000003</v>
      </c>
      <c r="R87" s="8">
        <f t="shared" si="183"/>
        <v>4.3125520604555645E-4</v>
      </c>
      <c r="S87" s="8">
        <v>0.1</v>
      </c>
      <c r="T87" s="167">
        <f t="shared" si="184"/>
        <v>4.3125520604555645E-5</v>
      </c>
      <c r="U87" s="116"/>
      <c r="V87" s="8">
        <v>0.1</v>
      </c>
      <c r="W87" s="25"/>
      <c r="X87" s="252"/>
      <c r="Y87" s="41"/>
      <c r="Z87">
        <f t="shared" si="185"/>
        <v>-1155</v>
      </c>
      <c r="AA87" s="246">
        <f t="shared" si="186"/>
        <v>7.1214059483342513E-3</v>
      </c>
      <c r="AB87" s="247">
        <f t="shared" si="187"/>
        <v>1.3645279055429744E-2</v>
      </c>
      <c r="AC87" s="247">
        <f t="shared" si="188"/>
        <v>2.0766685003763996E-2</v>
      </c>
      <c r="AD87" s="248">
        <f t="shared" si="189"/>
        <v>1.8619364050054966E-5</v>
      </c>
      <c r="AH87">
        <f t="shared" si="190"/>
        <v>-1.250732284057505E-3</v>
      </c>
      <c r="AI87">
        <f t="shared" si="191"/>
        <v>0.49409036564394559</v>
      </c>
      <c r="AJ87">
        <f t="shared" si="192"/>
        <v>5.7663210464197007E-2</v>
      </c>
      <c r="AK87">
        <f t="shared" si="193"/>
        <v>-0.15397213356559739</v>
      </c>
      <c r="AL87">
        <f t="shared" si="194"/>
        <v>-2.8461524746703653</v>
      </c>
      <c r="AM87">
        <f t="shared" si="195"/>
        <v>-6.7202481295458467</v>
      </c>
      <c r="AN87">
        <f t="shared" si="145"/>
        <v>-2.6178237132488067</v>
      </c>
      <c r="AO87">
        <f t="shared" si="145"/>
        <v>-2.614526324309129</v>
      </c>
      <c r="AP87">
        <f t="shared" si="145"/>
        <v>-2.6217257591128029</v>
      </c>
      <c r="AQ87">
        <f t="shared" si="145"/>
        <v>-2.6059675018024433</v>
      </c>
      <c r="AR87">
        <f t="shared" si="145"/>
        <v>-2.6402767853117268</v>
      </c>
      <c r="AS87">
        <f t="shared" si="145"/>
        <v>-2.564656362930017</v>
      </c>
      <c r="AT87">
        <f t="shared" si="145"/>
        <v>-2.7273894641658352</v>
      </c>
      <c r="AU87">
        <f t="shared" si="196"/>
        <v>-2.3518266070596479</v>
      </c>
      <c r="AV87" s="246">
        <f t="shared" si="197"/>
        <v>2.4359146885939986E-3</v>
      </c>
      <c r="AW87" s="247">
        <f t="shared" si="198"/>
        <v>1.8330770315169997E-2</v>
      </c>
      <c r="AX87" s="248">
        <f t="shared" si="199"/>
        <v>3.3601714034751755E-5</v>
      </c>
      <c r="AY87" s="247">
        <f t="shared" si="200"/>
        <v>2.6702908547561754E-2</v>
      </c>
      <c r="BA87">
        <f t="shared" si="201"/>
        <v>-4.6854912597402527E-3</v>
      </c>
      <c r="BB87">
        <f t="shared" si="202"/>
        <v>0.94503260349832519</v>
      </c>
      <c r="BC87">
        <f t="shared" si="203"/>
        <v>-0.9222956286868873</v>
      </c>
      <c r="BD87">
        <f t="shared" si="204"/>
        <v>5.0978708462573324E-2</v>
      </c>
      <c r="BE87">
        <f t="shared" si="205"/>
        <v>2.3938249923162083</v>
      </c>
      <c r="BF87">
        <f t="shared" si="206"/>
        <v>2.5488224988739701</v>
      </c>
      <c r="BG87">
        <f t="shared" si="146"/>
        <v>-3.9418436020141536</v>
      </c>
      <c r="BH87">
        <f t="shared" si="146"/>
        <v>-3.9418436031307071</v>
      </c>
      <c r="BI87">
        <f t="shared" si="146"/>
        <v>-3.9418435817479263</v>
      </c>
      <c r="BJ87">
        <f t="shared" si="146"/>
        <v>-3.9418439912432568</v>
      </c>
      <c r="BK87">
        <f t="shared" si="146"/>
        <v>-3.9418361491489162</v>
      </c>
      <c r="BL87">
        <f t="shared" si="146"/>
        <v>-3.9419863412237959</v>
      </c>
      <c r="BM87">
        <f t="shared" si="146"/>
        <v>-3.9391138817660964</v>
      </c>
      <c r="BN87">
        <f t="shared" si="207"/>
        <v>-3.9956356617835058</v>
      </c>
      <c r="BQ87">
        <f t="shared" si="147"/>
        <v>-2.0458698373484107E-4</v>
      </c>
      <c r="BR87">
        <v>25000</v>
      </c>
      <c r="BS87">
        <f t="shared" si="148"/>
        <v>2.754025018553468E-3</v>
      </c>
      <c r="BT87">
        <f t="shared" si="149"/>
        <v>-5.8693526741226271E-3</v>
      </c>
      <c r="BU87">
        <f t="shared" si="150"/>
        <v>8.6233776926760951E-3</v>
      </c>
      <c r="BV87">
        <f t="shared" si="151"/>
        <v>0.49138580931229059</v>
      </c>
      <c r="BW87">
        <f t="shared" si="152"/>
        <v>0.58952516633613461</v>
      </c>
      <c r="BX87">
        <f t="shared" si="153"/>
        <v>2.8642571790666294</v>
      </c>
      <c r="BY87">
        <f t="shared" si="154"/>
        <v>7.1652008430264029</v>
      </c>
      <c r="BZ87">
        <f t="shared" si="155"/>
        <v>2.6490097217413004</v>
      </c>
      <c r="CA87">
        <f t="shared" si="156"/>
        <v>2.6454965078590367</v>
      </c>
      <c r="CB87">
        <f t="shared" si="157"/>
        <v>2.6530353510607574</v>
      </c>
      <c r="CC87">
        <f t="shared" si="158"/>
        <v>2.6368200727682307</v>
      </c>
      <c r="CD87">
        <f t="shared" si="159"/>
        <v>2.6715264172056465</v>
      </c>
      <c r="CE87">
        <f t="shared" si="160"/>
        <v>2.596409192708903</v>
      </c>
      <c r="CF87">
        <f t="shared" si="161"/>
        <v>2.7555465610110565</v>
      </c>
      <c r="CG87">
        <f t="shared" si="162"/>
        <v>2.3972929262245199</v>
      </c>
      <c r="CI87" s="23">
        <f t="shared" si="163"/>
        <v>25000</v>
      </c>
      <c r="CJ87" s="86">
        <f t="shared" si="164"/>
        <v>-8.8279646764109366E-3</v>
      </c>
      <c r="CK87" s="86">
        <f t="shared" si="165"/>
        <v>-5.8693526741226271E-3</v>
      </c>
      <c r="CL87">
        <f t="shared" si="166"/>
        <v>-2.9586120022883091E-3</v>
      </c>
      <c r="CM87">
        <f t="shared" si="167"/>
        <v>0.9370449943574235</v>
      </c>
      <c r="CN87">
        <f t="shared" si="168"/>
        <v>-0.60190310419033344</v>
      </c>
      <c r="CO87">
        <f t="shared" si="169"/>
        <v>-2.5676285465427009</v>
      </c>
      <c r="CP87">
        <f t="shared" si="170"/>
        <v>-3.3883483790127715</v>
      </c>
      <c r="CQ87">
        <f t="shared" si="171"/>
        <v>3.7576398021987867</v>
      </c>
      <c r="CR87">
        <f t="shared" si="172"/>
        <v>3.7576398045752546</v>
      </c>
      <c r="CS87">
        <f t="shared" si="173"/>
        <v>3.7576397657356835</v>
      </c>
      <c r="CT87">
        <f t="shared" si="174"/>
        <v>3.7576404005064852</v>
      </c>
      <c r="CU87">
        <f t="shared" si="175"/>
        <v>3.7576300262266118</v>
      </c>
      <c r="CV87">
        <f t="shared" si="176"/>
        <v>3.7577995862439919</v>
      </c>
      <c r="CW87">
        <f t="shared" si="177"/>
        <v>3.7550307964397716</v>
      </c>
      <c r="CX87">
        <f t="shared" si="178"/>
        <v>3.8009574872714369</v>
      </c>
    </row>
    <row r="88" spans="1:102">
      <c r="A88" s="47" t="s">
        <v>73</v>
      </c>
      <c r="B88" s="48"/>
      <c r="C88" s="51">
        <v>43705.764999999999</v>
      </c>
      <c r="D88" s="51" t="s">
        <v>16</v>
      </c>
      <c r="E88">
        <f t="shared" si="179"/>
        <v>-162.01340358918037</v>
      </c>
      <c r="F88">
        <f t="shared" si="180"/>
        <v>-162</v>
      </c>
      <c r="G88">
        <f t="shared" si="181"/>
        <v>-4.8454259958816692E-3</v>
      </c>
      <c r="H88" s="116"/>
      <c r="I88" s="116">
        <f t="shared" si="109"/>
        <v>-4.8454259958816692E-3</v>
      </c>
      <c r="K88" s="165"/>
      <c r="L88" s="116"/>
      <c r="M88" s="116"/>
      <c r="N88" s="116"/>
      <c r="O88" s="40"/>
      <c r="P88" s="116"/>
      <c r="Q88" s="293">
        <f t="shared" si="182"/>
        <v>28687.264999999999</v>
      </c>
      <c r="R88" s="8">
        <f t="shared" si="183"/>
        <v>2.3478153081565867E-5</v>
      </c>
      <c r="S88" s="8">
        <v>0.1</v>
      </c>
      <c r="T88" s="167">
        <f t="shared" si="184"/>
        <v>2.347815308156587E-6</v>
      </c>
      <c r="U88" s="116"/>
      <c r="V88" s="8">
        <v>0.1</v>
      </c>
      <c r="W88" s="25"/>
      <c r="X88" s="252"/>
      <c r="Y88" s="41"/>
      <c r="Z88">
        <f t="shared" si="185"/>
        <v>-162</v>
      </c>
      <c r="AA88" s="246">
        <f t="shared" si="186"/>
        <v>5.1768904566412872E-3</v>
      </c>
      <c r="AB88" s="247">
        <f t="shared" si="187"/>
        <v>-1.0022316452522956E-2</v>
      </c>
      <c r="AC88" s="247">
        <f t="shared" si="188"/>
        <v>-4.8454259958816692E-3</v>
      </c>
      <c r="AD88" s="248">
        <f t="shared" si="189"/>
        <v>1.0044682707451235E-5</v>
      </c>
      <c r="AH88">
        <f t="shared" si="190"/>
        <v>-2.6084114703999951E-3</v>
      </c>
      <c r="AI88">
        <f t="shared" si="191"/>
        <v>0.50686240060918641</v>
      </c>
      <c r="AJ88">
        <f t="shared" si="192"/>
        <v>-1.6324717318523672E-2</v>
      </c>
      <c r="AK88">
        <f t="shared" si="193"/>
        <v>-0.19096409116921506</v>
      </c>
      <c r="AL88">
        <f t="shared" si="194"/>
        <v>-2.7721318183423884</v>
      </c>
      <c r="AM88">
        <f t="shared" si="195"/>
        <v>-5.3515763166467778</v>
      </c>
      <c r="AN88">
        <f t="shared" si="145"/>
        <v>-2.4922316485934526</v>
      </c>
      <c r="AO88">
        <f t="shared" si="145"/>
        <v>-2.4899894510419118</v>
      </c>
      <c r="AP88">
        <f t="shared" si="145"/>
        <v>-2.4953112423244432</v>
      </c>
      <c r="AQ88">
        <f t="shared" si="145"/>
        <v>-2.482644684746703</v>
      </c>
      <c r="AR88">
        <f t="shared" si="145"/>
        <v>-2.5125969248040865</v>
      </c>
      <c r="AS88">
        <f t="shared" si="145"/>
        <v>-2.4406052170012669</v>
      </c>
      <c r="AT88">
        <f t="shared" si="145"/>
        <v>-2.6077600291685572</v>
      </c>
      <c r="AU88">
        <f t="shared" si="196"/>
        <v>-2.17152166740944</v>
      </c>
      <c r="AV88" s="246">
        <f t="shared" si="197"/>
        <v>4.8480352640991112E-5</v>
      </c>
      <c r="AW88" s="247">
        <f t="shared" si="198"/>
        <v>-4.8939063485226603E-3</v>
      </c>
      <c r="AX88" s="248">
        <f t="shared" si="199"/>
        <v>2.3950319348110399E-6</v>
      </c>
      <c r="AY88" s="247">
        <f t="shared" si="200"/>
        <v>2.8913955785186221E-3</v>
      </c>
      <c r="BA88">
        <f t="shared" si="201"/>
        <v>-5.1284101040002961E-3</v>
      </c>
      <c r="BB88">
        <f t="shared" si="202"/>
        <v>0.93366242668417243</v>
      </c>
      <c r="BC88">
        <f t="shared" si="203"/>
        <v>-0.99108609393475722</v>
      </c>
      <c r="BD88">
        <f t="shared" si="204"/>
        <v>3.4922339000295684E-2</v>
      </c>
      <c r="BE88">
        <f t="shared" si="205"/>
        <v>2.657022338616827</v>
      </c>
      <c r="BF88">
        <f t="shared" si="206"/>
        <v>4.046288420311714</v>
      </c>
      <c r="BG88">
        <f t="shared" si="146"/>
        <v>-3.6623320772030432</v>
      </c>
      <c r="BH88">
        <f t="shared" si="146"/>
        <v>-3.6623320801767432</v>
      </c>
      <c r="BI88">
        <f t="shared" si="146"/>
        <v>-3.66233203444957</v>
      </c>
      <c r="BJ88">
        <f t="shared" si="146"/>
        <v>-3.6623327376055124</v>
      </c>
      <c r="BK88">
        <f t="shared" si="146"/>
        <v>-3.6623219250665322</v>
      </c>
      <c r="BL88">
        <f t="shared" si="146"/>
        <v>-3.6624881985841404</v>
      </c>
      <c r="BM88">
        <f t="shared" si="146"/>
        <v>-3.6599330189386432</v>
      </c>
      <c r="BN88">
        <f t="shared" si="207"/>
        <v>-3.6996304238935598</v>
      </c>
      <c r="BQ88">
        <f t="shared" si="147"/>
        <v>-2.8699358425480354E-4</v>
      </c>
      <c r="BR88">
        <v>26000</v>
      </c>
      <c r="BS88">
        <f t="shared" si="148"/>
        <v>1.3597353976950721E-3</v>
      </c>
      <c r="BT88">
        <f t="shared" si="149"/>
        <v>-6.3637059982327169E-3</v>
      </c>
      <c r="BU88">
        <f t="shared" si="150"/>
        <v>7.723441395927789E-3</v>
      </c>
      <c r="BV88">
        <f t="shared" si="151"/>
        <v>0.48245346170811365</v>
      </c>
      <c r="BW88">
        <f t="shared" si="152"/>
        <v>0.53118733895032866</v>
      </c>
      <c r="BX88">
        <f t="shared" si="153"/>
        <v>2.9347266996148429</v>
      </c>
      <c r="BY88">
        <f t="shared" si="154"/>
        <v>9.6335941985373967</v>
      </c>
      <c r="BZ88">
        <f t="shared" si="155"/>
        <v>2.7718998311370084</v>
      </c>
      <c r="CA88">
        <f t="shared" si="156"/>
        <v>2.7679371912126425</v>
      </c>
      <c r="CB88">
        <f t="shared" si="157"/>
        <v>2.7759733287990156</v>
      </c>
      <c r="CC88">
        <f t="shared" si="158"/>
        <v>2.7596497526981327</v>
      </c>
      <c r="CD88">
        <f t="shared" si="159"/>
        <v>2.7927012381295624</v>
      </c>
      <c r="CE88">
        <f t="shared" si="160"/>
        <v>2.7253175029001864</v>
      </c>
      <c r="CF88">
        <f t="shared" si="161"/>
        <v>2.8609908037414278</v>
      </c>
      <c r="CG88">
        <f t="shared" si="162"/>
        <v>2.5788688976748801</v>
      </c>
      <c r="CI88" s="23">
        <f t="shared" si="163"/>
        <v>26000</v>
      </c>
      <c r="CJ88" s="86">
        <f t="shared" si="164"/>
        <v>-8.0104349801825916E-3</v>
      </c>
      <c r="CK88" s="86">
        <f t="shared" si="165"/>
        <v>-6.3637059982327169E-3</v>
      </c>
      <c r="CL88">
        <f t="shared" si="166"/>
        <v>-1.6467289819498757E-3</v>
      </c>
      <c r="CM88">
        <f t="shared" si="167"/>
        <v>0.95003938527358689</v>
      </c>
      <c r="CN88">
        <f t="shared" si="168"/>
        <v>-0.36948168169997153</v>
      </c>
      <c r="CO88">
        <f t="shared" si="169"/>
        <v>-2.3001975995869133</v>
      </c>
      <c r="CP88">
        <f t="shared" si="170"/>
        <v>-2.2350891843554788</v>
      </c>
      <c r="CQ88">
        <f t="shared" si="171"/>
        <v>4.0403811935453309</v>
      </c>
      <c r="CR88">
        <f t="shared" si="172"/>
        <v>4.0403811941572227</v>
      </c>
      <c r="CS88">
        <f t="shared" si="173"/>
        <v>4.040381181046782</v>
      </c>
      <c r="CT88">
        <f t="shared" si="174"/>
        <v>4.0403814619518972</v>
      </c>
      <c r="CU88">
        <f t="shared" si="175"/>
        <v>4.0403754432832475</v>
      </c>
      <c r="CV88">
        <f t="shared" si="176"/>
        <v>4.0405044091508433</v>
      </c>
      <c r="CW88">
        <f t="shared" si="177"/>
        <v>4.0377455324478726</v>
      </c>
      <c r="CX88">
        <f t="shared" si="178"/>
        <v>4.0990493683287852</v>
      </c>
    </row>
    <row r="89" spans="1:102">
      <c r="A89" s="47" t="s">
        <v>74</v>
      </c>
      <c r="B89" s="48" t="s">
        <v>45</v>
      </c>
      <c r="C89" s="51">
        <v>43729.449099999998</v>
      </c>
      <c r="D89" s="50"/>
      <c r="E89">
        <f t="shared" si="179"/>
        <v>-96.497606499558884</v>
      </c>
      <c r="F89">
        <f t="shared" si="180"/>
        <v>-96.5</v>
      </c>
      <c r="G89">
        <f t="shared" si="181"/>
        <v>8.6525549704674631E-4</v>
      </c>
      <c r="J89" s="8">
        <f>G89</f>
        <v>8.6525549704674631E-4</v>
      </c>
      <c r="K89" s="165"/>
      <c r="L89" s="116"/>
      <c r="M89" s="116"/>
      <c r="N89" s="116"/>
      <c r="O89" s="40"/>
      <c r="P89" s="116"/>
      <c r="Q89" s="293">
        <f t="shared" si="182"/>
        <v>28710.949099999998</v>
      </c>
      <c r="R89" s="8">
        <f t="shared" si="183"/>
        <v>7.4866707516961202E-7</v>
      </c>
      <c r="S89" s="116">
        <v>1</v>
      </c>
      <c r="T89" s="167">
        <f t="shared" si="184"/>
        <v>7.4866707516961202E-7</v>
      </c>
      <c r="U89" s="116"/>
      <c r="V89" s="116">
        <v>1</v>
      </c>
      <c r="W89" s="25"/>
      <c r="X89" s="252"/>
      <c r="Y89" s="41"/>
      <c r="Z89">
        <f t="shared" si="185"/>
        <v>-96.5</v>
      </c>
      <c r="AA89" s="246">
        <f t="shared" si="186"/>
        <v>5.0487100702083752E-3</v>
      </c>
      <c r="AB89" s="247">
        <f t="shared" si="187"/>
        <v>-4.1834545731616289E-3</v>
      </c>
      <c r="AC89" s="247">
        <f t="shared" si="188"/>
        <v>8.6525549704674631E-4</v>
      </c>
      <c r="AD89" s="248">
        <f t="shared" si="189"/>
        <v>1.7501292165706945E-5</v>
      </c>
      <c r="AH89">
        <f t="shared" si="190"/>
        <v>-2.6980111605379316E-3</v>
      </c>
      <c r="AI89">
        <f t="shared" si="191"/>
        <v>0.50782776437776844</v>
      </c>
      <c r="AJ89">
        <f t="shared" si="192"/>
        <v>-2.1346480434032769E-2</v>
      </c>
      <c r="AK89">
        <f t="shared" si="193"/>
        <v>-0.19343853424701465</v>
      </c>
      <c r="AL89">
        <f t="shared" si="194"/>
        <v>-2.7671091588946739</v>
      </c>
      <c r="AM89">
        <f t="shared" si="195"/>
        <v>-5.2781290337880202</v>
      </c>
      <c r="AN89">
        <f t="shared" si="145"/>
        <v>-2.4838292654828695</v>
      </c>
      <c r="AO89">
        <f t="shared" si="145"/>
        <v>-2.4816607081880679</v>
      </c>
      <c r="AP89">
        <f t="shared" si="145"/>
        <v>-2.4868409033649592</v>
      </c>
      <c r="AQ89">
        <f t="shared" si="145"/>
        <v>-2.4744318175625479</v>
      </c>
      <c r="AR89">
        <f t="shared" si="145"/>
        <v>-2.5039629841794588</v>
      </c>
      <c r="AS89">
        <f t="shared" si="145"/>
        <v>-2.4325125138991703</v>
      </c>
      <c r="AT89">
        <f t="shared" si="145"/>
        <v>-2.5993908886145194</v>
      </c>
      <c r="AU89">
        <f t="shared" si="196"/>
        <v>-2.1596284412794411</v>
      </c>
      <c r="AV89" s="246">
        <f t="shared" si="197"/>
        <v>-9.5039183009163267E-5</v>
      </c>
      <c r="AW89" s="247">
        <f t="shared" si="198"/>
        <v>9.6029468005590958E-4</v>
      </c>
      <c r="AX89" s="248">
        <f t="shared" si="199"/>
        <v>9.2216587254368177E-7</v>
      </c>
      <c r="AY89" s="247">
        <f t="shared" si="200"/>
        <v>8.7070159108022169E-3</v>
      </c>
      <c r="BA89">
        <f t="shared" si="201"/>
        <v>-5.1437492532175385E-3</v>
      </c>
      <c r="BB89">
        <f t="shared" si="202"/>
        <v>0.93307315600805774</v>
      </c>
      <c r="BC89">
        <f t="shared" si="203"/>
        <v>-0.99322548130368726</v>
      </c>
      <c r="BD89">
        <f t="shared" si="204"/>
        <v>3.3779297623878921E-2</v>
      </c>
      <c r="BE89">
        <f t="shared" si="205"/>
        <v>2.6741764052446686</v>
      </c>
      <c r="BF89">
        <f t="shared" si="206"/>
        <v>4.2006535530479541</v>
      </c>
      <c r="BG89">
        <f t="shared" si="146"/>
        <v>-3.6440050850312691</v>
      </c>
      <c r="BH89">
        <f t="shared" si="146"/>
        <v>-3.6440050880970127</v>
      </c>
      <c r="BI89">
        <f t="shared" si="146"/>
        <v>-3.6440050414370617</v>
      </c>
      <c r="BJ89">
        <f t="shared" si="146"/>
        <v>-3.6440057515915116</v>
      </c>
      <c r="BK89">
        <f t="shared" si="146"/>
        <v>-3.6439949432230412</v>
      </c>
      <c r="BL89">
        <f t="shared" si="146"/>
        <v>-3.6441594507640533</v>
      </c>
      <c r="BM89">
        <f t="shared" si="146"/>
        <v>-3.6416571874126444</v>
      </c>
      <c r="BN89">
        <f t="shared" si="207"/>
        <v>-3.6801054056843028</v>
      </c>
      <c r="BQ89">
        <f t="shared" si="147"/>
        <v>-3.086410907988216E-4</v>
      </c>
      <c r="BR89">
        <v>27000</v>
      </c>
      <c r="BS89">
        <f t="shared" si="148"/>
        <v>-1.2812644974215595E-4</v>
      </c>
      <c r="BT89">
        <f t="shared" si="149"/>
        <v>-6.8543656933862298E-3</v>
      </c>
      <c r="BU89">
        <f t="shared" si="150"/>
        <v>6.7262392436440738E-3</v>
      </c>
      <c r="BV89">
        <f t="shared" si="151"/>
        <v>0.47625989325392537</v>
      </c>
      <c r="BW89">
        <f t="shared" si="152"/>
        <v>0.47227707759507159</v>
      </c>
      <c r="BX89">
        <f t="shared" si="153"/>
        <v>3.0028557197266394</v>
      </c>
      <c r="BY89">
        <f t="shared" si="154"/>
        <v>14.392641709297504</v>
      </c>
      <c r="BZ89">
        <f t="shared" si="155"/>
        <v>2.892579241934325</v>
      </c>
      <c r="CA89">
        <f t="shared" si="156"/>
        <v>2.8890509706335687</v>
      </c>
      <c r="CB89">
        <f t="shared" si="157"/>
        <v>2.8959354274906772</v>
      </c>
      <c r="CC89">
        <f t="shared" si="158"/>
        <v>2.8824909272755042</v>
      </c>
      <c r="CD89">
        <f t="shared" si="159"/>
        <v>2.9087043184844559</v>
      </c>
      <c r="CE89">
        <f t="shared" si="160"/>
        <v>2.8574252823262642</v>
      </c>
      <c r="CF89">
        <f t="shared" si="161"/>
        <v>2.9571590619346315</v>
      </c>
      <c r="CG89">
        <f t="shared" si="162"/>
        <v>2.7604448691252399</v>
      </c>
      <c r="CI89" s="23">
        <f t="shared" si="163"/>
        <v>27000</v>
      </c>
      <c r="CJ89" s="86">
        <f t="shared" si="164"/>
        <v>-7.0348803344428956E-3</v>
      </c>
      <c r="CK89" s="86">
        <f t="shared" si="165"/>
        <v>-6.8543656933862298E-3</v>
      </c>
      <c r="CL89">
        <f t="shared" si="166"/>
        <v>-1.8051464105666568E-4</v>
      </c>
      <c r="CM89">
        <f t="shared" si="167"/>
        <v>0.9671669139547644</v>
      </c>
      <c r="CN89">
        <f t="shared" si="168"/>
        <v>-0.10219902329824464</v>
      </c>
      <c r="CO89">
        <f t="shared" si="169"/>
        <v>-2.024124199357745</v>
      </c>
      <c r="CP89">
        <f t="shared" si="170"/>
        <v>-1.5995198177387071</v>
      </c>
      <c r="CQ89">
        <f t="shared" si="171"/>
        <v>4.3276533224499936</v>
      </c>
      <c r="CR89">
        <f t="shared" si="172"/>
        <v>4.3276533224824423</v>
      </c>
      <c r="CS89">
        <f t="shared" si="173"/>
        <v>4.327653321329187</v>
      </c>
      <c r="CT89">
        <f t="shared" si="174"/>
        <v>4.3276533623168207</v>
      </c>
      <c r="CU89">
        <f t="shared" si="175"/>
        <v>4.3276519055849256</v>
      </c>
      <c r="CV89">
        <f t="shared" si="176"/>
        <v>4.3277036821694006</v>
      </c>
      <c r="CW89">
        <f t="shared" si="177"/>
        <v>4.3258674338535634</v>
      </c>
      <c r="CX89">
        <f t="shared" si="178"/>
        <v>4.3971412493861326</v>
      </c>
    </row>
    <row r="90" spans="1:102">
      <c r="A90" s="47" t="s">
        <v>74</v>
      </c>
      <c r="B90" s="48"/>
      <c r="C90" s="51">
        <v>43730.351199999997</v>
      </c>
      <c r="D90" s="50"/>
      <c r="E90">
        <f t="shared" si="179"/>
        <v>-94.002185497514986</v>
      </c>
      <c r="F90">
        <f t="shared" si="180"/>
        <v>-94</v>
      </c>
      <c r="G90">
        <f t="shared" si="181"/>
        <v>-7.9006199666764587E-4</v>
      </c>
      <c r="J90" s="8">
        <f>G90</f>
        <v>-7.9006199666764587E-4</v>
      </c>
      <c r="K90" s="165"/>
      <c r="L90" s="116"/>
      <c r="M90" s="116"/>
      <c r="N90" s="116"/>
      <c r="O90" s="40"/>
      <c r="P90" s="116"/>
      <c r="Q90" s="293">
        <f t="shared" si="182"/>
        <v>28711.851199999997</v>
      </c>
      <c r="R90" s="8">
        <f t="shared" si="183"/>
        <v>6.2419795857846728E-7</v>
      </c>
      <c r="S90" s="116">
        <v>1</v>
      </c>
      <c r="T90" s="167">
        <f t="shared" si="184"/>
        <v>6.2419795857846728E-7</v>
      </c>
      <c r="U90" s="116"/>
      <c r="V90" s="116">
        <v>1</v>
      </c>
      <c r="W90" s="25"/>
      <c r="X90" s="252"/>
      <c r="Y90" s="41"/>
      <c r="Z90">
        <f t="shared" si="185"/>
        <v>-94</v>
      </c>
      <c r="AA90" s="246">
        <f t="shared" si="186"/>
        <v>5.0438184119300615E-3</v>
      </c>
      <c r="AB90" s="247">
        <f t="shared" si="187"/>
        <v>-5.8338804085977074E-3</v>
      </c>
      <c r="AC90" s="247">
        <f t="shared" si="188"/>
        <v>-7.9006199666764587E-4</v>
      </c>
      <c r="AD90" s="248">
        <f t="shared" si="189"/>
        <v>3.4034160621820152E-5</v>
      </c>
      <c r="AH90">
        <f t="shared" si="190"/>
        <v>-2.7014305871145942E-3</v>
      </c>
      <c r="AI90">
        <f t="shared" si="191"/>
        <v>0.50786492936009364</v>
      </c>
      <c r="AJ90">
        <f t="shared" si="192"/>
        <v>-2.1538517457484103E-2</v>
      </c>
      <c r="AK90">
        <f t="shared" si="193"/>
        <v>-0.19353306770490991</v>
      </c>
      <c r="AL90">
        <f t="shared" si="194"/>
        <v>-2.766917077708233</v>
      </c>
      <c r="AM90">
        <f t="shared" si="195"/>
        <v>-5.2753588365423232</v>
      </c>
      <c r="AN90">
        <f t="shared" si="145"/>
        <v>-2.4835082516974314</v>
      </c>
      <c r="AO90">
        <f t="shared" si="145"/>
        <v>-2.4813425014800696</v>
      </c>
      <c r="AP90">
        <f t="shared" si="145"/>
        <v>-2.4865172732380958</v>
      </c>
      <c r="AQ90">
        <f t="shared" si="145"/>
        <v>-2.4741181060121269</v>
      </c>
      <c r="AR90">
        <f t="shared" si="145"/>
        <v>-2.5036329269118114</v>
      </c>
      <c r="AS90">
        <f t="shared" si="145"/>
        <v>-2.4322038118204357</v>
      </c>
      <c r="AT90">
        <f t="shared" si="145"/>
        <v>-2.5990702265153613</v>
      </c>
      <c r="AU90">
        <f t="shared" si="196"/>
        <v>-2.1591745013508152</v>
      </c>
      <c r="AV90" s="246">
        <f t="shared" si="197"/>
        <v>-1.0048192833648356E-4</v>
      </c>
      <c r="AW90" s="247">
        <f t="shared" si="198"/>
        <v>-6.8958006833116231E-4</v>
      </c>
      <c r="AX90" s="248">
        <f t="shared" si="199"/>
        <v>4.7552067063961047E-7</v>
      </c>
      <c r="AY90" s="247">
        <f t="shared" si="200"/>
        <v>7.0556689307134934E-3</v>
      </c>
      <c r="BA90">
        <f t="shared" si="201"/>
        <v>-5.1443003402665451E-3</v>
      </c>
      <c r="BB90">
        <f t="shared" si="202"/>
        <v>0.93305106823968254</v>
      </c>
      <c r="BC90">
        <f t="shared" si="203"/>
        <v>-0.9933013013668458</v>
      </c>
      <c r="BD90">
        <f t="shared" si="204"/>
        <v>3.3735499564060481E-2</v>
      </c>
      <c r="BE90">
        <f t="shared" si="205"/>
        <v>2.6748307141815881</v>
      </c>
      <c r="BF90">
        <f t="shared" si="206"/>
        <v>4.2067619032022732</v>
      </c>
      <c r="BG90">
        <f t="shared" si="146"/>
        <v>-3.6433058093328476</v>
      </c>
      <c r="BH90">
        <f t="shared" si="146"/>
        <v>-3.6433058124019086</v>
      </c>
      <c r="BI90">
        <f t="shared" si="146"/>
        <v>-3.6433057657093912</v>
      </c>
      <c r="BJ90">
        <f t="shared" si="146"/>
        <v>-3.6433064760867353</v>
      </c>
      <c r="BK90">
        <f t="shared" si="146"/>
        <v>-3.6432956684755626</v>
      </c>
      <c r="BL90">
        <f t="shared" si="146"/>
        <v>-3.6434601013397026</v>
      </c>
      <c r="BM90">
        <f t="shared" si="146"/>
        <v>-3.6409599300242474</v>
      </c>
      <c r="BN90">
        <f t="shared" si="207"/>
        <v>-3.6793601759816599</v>
      </c>
      <c r="BQ90">
        <f t="shared" si="147"/>
        <v>-3.6619878324078417E-4</v>
      </c>
      <c r="BR90">
        <v>28000</v>
      </c>
      <c r="BS90">
        <f t="shared" si="148"/>
        <v>-1.6951681268418083E-3</v>
      </c>
      <c r="BT90">
        <f t="shared" si="149"/>
        <v>-7.3413317595831685E-3</v>
      </c>
      <c r="BU90">
        <f t="shared" si="150"/>
        <v>5.6461636327413602E-3</v>
      </c>
      <c r="BV90">
        <f t="shared" si="151"/>
        <v>0.47255628675154771</v>
      </c>
      <c r="BW90">
        <f t="shared" si="152"/>
        <v>0.41262304783720966</v>
      </c>
      <c r="BX90">
        <f t="shared" si="153"/>
        <v>3.0693962396068133</v>
      </c>
      <c r="BY90">
        <f t="shared" si="154"/>
        <v>27.690173152216087</v>
      </c>
      <c r="BZ90">
        <f t="shared" si="155"/>
        <v>3.0116719454553982</v>
      </c>
      <c r="CA90">
        <f t="shared" si="156"/>
        <v>3.009498746643736</v>
      </c>
      <c r="CB90">
        <f t="shared" si="157"/>
        <v>3.0136432474168386</v>
      </c>
      <c r="CC90">
        <f t="shared" si="158"/>
        <v>3.0057373095842275</v>
      </c>
      <c r="CD90">
        <f t="shared" si="159"/>
        <v>3.0208114955876098</v>
      </c>
      <c r="CE90">
        <f t="shared" si="160"/>
        <v>2.9920428606267073</v>
      </c>
      <c r="CF90">
        <f t="shared" si="161"/>
        <v>3.0468594855800601</v>
      </c>
      <c r="CG90">
        <f t="shared" si="162"/>
        <v>2.9420208405756001</v>
      </c>
      <c r="CI90" s="23">
        <f t="shared" si="163"/>
        <v>28000</v>
      </c>
      <c r="CJ90" s="86">
        <f t="shared" si="164"/>
        <v>-6.0123624159821448E-3</v>
      </c>
      <c r="CK90" s="86">
        <f t="shared" si="165"/>
        <v>-7.3413317595831685E-3</v>
      </c>
      <c r="CL90">
        <f t="shared" si="166"/>
        <v>1.3289693436010241E-3</v>
      </c>
      <c r="CM90">
        <f t="shared" si="167"/>
        <v>0.98759198359763078</v>
      </c>
      <c r="CN90">
        <f t="shared" si="168"/>
        <v>0.183626839174446</v>
      </c>
      <c r="CO90">
        <f t="shared" si="169"/>
        <v>-1.7370716636602668</v>
      </c>
      <c r="CP90">
        <f t="shared" si="170"/>
        <v>-1.1818096413403532</v>
      </c>
      <c r="CQ90">
        <f t="shared" si="171"/>
        <v>4.6205805717214057</v>
      </c>
      <c r="CR90">
        <f t="shared" si="172"/>
        <v>4.6205805717214101</v>
      </c>
      <c r="CS90">
        <f t="shared" si="173"/>
        <v>4.6205805717207244</v>
      </c>
      <c r="CT90">
        <f t="shared" si="174"/>
        <v>4.6205805718204935</v>
      </c>
      <c r="CU90">
        <f t="shared" si="175"/>
        <v>4.6205805573044616</v>
      </c>
      <c r="CV90">
        <f t="shared" si="176"/>
        <v>4.6205826693490497</v>
      </c>
      <c r="CW90">
        <f t="shared" si="177"/>
        <v>4.6202758800335593</v>
      </c>
      <c r="CX90">
        <f t="shared" si="178"/>
        <v>4.6952331304434818</v>
      </c>
    </row>
    <row r="91" spans="1:102">
      <c r="A91" s="53" t="s">
        <v>75</v>
      </c>
      <c r="B91" s="53" t="s">
        <v>49</v>
      </c>
      <c r="C91" s="54">
        <v>43750.593999999997</v>
      </c>
      <c r="D91" s="54" t="s">
        <v>76</v>
      </c>
      <c r="E91">
        <f t="shared" si="179"/>
        <v>-38.005834471895746</v>
      </c>
      <c r="F91">
        <f t="shared" si="180"/>
        <v>-38</v>
      </c>
      <c r="G91">
        <f t="shared" si="181"/>
        <v>-2.1091739981784485E-3</v>
      </c>
      <c r="H91" s="116"/>
      <c r="I91" s="116"/>
      <c r="J91" s="116"/>
      <c r="K91" s="116">
        <f>G91</f>
        <v>-2.1091739981784485E-3</v>
      </c>
      <c r="M91" s="116"/>
      <c r="N91" s="116"/>
      <c r="O91" s="40">
        <f ca="1">+C$11+C$12*F91</f>
        <v>0.10301682185884659</v>
      </c>
      <c r="P91" s="116"/>
      <c r="Q91" s="293">
        <f t="shared" si="182"/>
        <v>28732.093999999997</v>
      </c>
      <c r="R91" s="8">
        <f t="shared" ca="1" si="183"/>
        <v>1.1051475004931244E-2</v>
      </c>
      <c r="S91" s="116">
        <v>1</v>
      </c>
      <c r="T91" s="167">
        <f t="shared" ca="1" si="184"/>
        <v>1.1051475004931244E-2</v>
      </c>
      <c r="U91" s="116"/>
      <c r="V91" s="116">
        <v>1</v>
      </c>
      <c r="W91" s="25"/>
      <c r="X91" s="252"/>
      <c r="Y91" s="41"/>
      <c r="Z91">
        <f t="shared" si="185"/>
        <v>-38</v>
      </c>
      <c r="AA91" s="246">
        <f t="shared" si="186"/>
        <v>4.9342603971257214E-3</v>
      </c>
      <c r="AB91" s="247">
        <f t="shared" si="187"/>
        <v>-7.0434343953041699E-3</v>
      </c>
      <c r="AC91" s="247">
        <f t="shared" ca="1" si="188"/>
        <v>-0.10512599585702503</v>
      </c>
      <c r="AD91" s="248">
        <f t="shared" si="189"/>
        <v>4.9609968080953819E-5</v>
      </c>
      <c r="AH91">
        <f t="shared" si="190"/>
        <v>-2.778016661966155E-3</v>
      </c>
      <c r="AI91">
        <f t="shared" si="191"/>
        <v>0.50870361678127052</v>
      </c>
      <c r="AJ91">
        <f t="shared" si="192"/>
        <v>-2.5847260869581161E-2</v>
      </c>
      <c r="AK91">
        <f t="shared" si="193"/>
        <v>-0.19565234444088353</v>
      </c>
      <c r="AL91">
        <f t="shared" si="194"/>
        <v>-2.7626071210822469</v>
      </c>
      <c r="AM91">
        <f t="shared" si="195"/>
        <v>-5.2139303230649174</v>
      </c>
      <c r="AN91">
        <f t="shared" ref="AN91:AT100" si="208">$AU91+$AB$7*SIN(AO91)</f>
        <v>-2.4763114727927111</v>
      </c>
      <c r="AO91">
        <f t="shared" si="208"/>
        <v>-2.474208503387497</v>
      </c>
      <c r="AP91">
        <f t="shared" si="208"/>
        <v>-2.479261478918001</v>
      </c>
      <c r="AQ91">
        <f t="shared" si="208"/>
        <v>-2.4670861552017191</v>
      </c>
      <c r="AR91">
        <f t="shared" si="208"/>
        <v>-2.4962296830889339</v>
      </c>
      <c r="AS91">
        <f t="shared" si="208"/>
        <v>-2.4252922348107346</v>
      </c>
      <c r="AT91">
        <f t="shared" si="208"/>
        <v>-2.5918635879779126</v>
      </c>
      <c r="AU91">
        <f t="shared" si="196"/>
        <v>-2.149006246949595</v>
      </c>
      <c r="AV91" s="246">
        <f t="shared" si="197"/>
        <v>-2.2172151301333778E-4</v>
      </c>
      <c r="AW91" s="247">
        <f t="shared" si="198"/>
        <v>-1.8874524851651107E-3</v>
      </c>
      <c r="AX91" s="248">
        <f t="shared" si="199"/>
        <v>3.5624768837559526E-6</v>
      </c>
      <c r="AY91" s="247">
        <f t="shared" si="200"/>
        <v>5.8248245739267656E-3</v>
      </c>
      <c r="BA91">
        <f t="shared" si="201"/>
        <v>-5.1559819101390592E-3</v>
      </c>
      <c r="BB91">
        <f t="shared" si="202"/>
        <v>0.93256409467018631</v>
      </c>
      <c r="BC91">
        <f t="shared" si="203"/>
        <v>-0.99488735072787293</v>
      </c>
      <c r="BD91">
        <f t="shared" si="204"/>
        <v>3.275121474133099E-2</v>
      </c>
      <c r="BE91">
        <f t="shared" si="205"/>
        <v>2.689479200476288</v>
      </c>
      <c r="BF91">
        <f t="shared" si="206"/>
        <v>4.3480582032083577</v>
      </c>
      <c r="BG91">
        <f t="shared" ref="BG91:BM100" si="209">$BN91+$BB$7*SIN(BH91)</f>
        <v>-3.6276463274612065</v>
      </c>
      <c r="BH91">
        <f t="shared" si="209"/>
        <v>-3.6276463306005491</v>
      </c>
      <c r="BI91">
        <f t="shared" si="209"/>
        <v>-3.6276462832397653</v>
      </c>
      <c r="BJ91">
        <f t="shared" si="209"/>
        <v>-3.6276469977346446</v>
      </c>
      <c r="BK91">
        <f t="shared" si="209"/>
        <v>-3.6276362187412947</v>
      </c>
      <c r="BL91">
        <f t="shared" si="209"/>
        <v>-3.6277988390230971</v>
      </c>
      <c r="BM91">
        <f t="shared" si="209"/>
        <v>-3.6253469037630222</v>
      </c>
      <c r="BN91">
        <f t="shared" si="207"/>
        <v>-3.662667030642448</v>
      </c>
      <c r="BQ91">
        <f t="shared" si="147"/>
        <v>-5.7595659857300873E-4</v>
      </c>
      <c r="BR91">
        <v>29000</v>
      </c>
      <c r="BS91">
        <f t="shared" si="148"/>
        <v>-3.3297640067800685E-3</v>
      </c>
      <c r="BT91">
        <f t="shared" si="149"/>
        <v>-7.8246041968235321E-3</v>
      </c>
      <c r="BU91">
        <f t="shared" si="150"/>
        <v>4.4948401900434636E-3</v>
      </c>
      <c r="BV91">
        <f t="shared" si="151"/>
        <v>0.47118984562094079</v>
      </c>
      <c r="BW91">
        <f t="shared" si="152"/>
        <v>0.35192822151726544</v>
      </c>
      <c r="BX91">
        <f t="shared" si="153"/>
        <v>3.1350977320745219</v>
      </c>
      <c r="BY91">
        <f t="shared" si="154"/>
        <v>307.93181482254022</v>
      </c>
      <c r="BZ91">
        <f t="shared" si="155"/>
        <v>3.1298934574222925</v>
      </c>
      <c r="CA91">
        <f t="shared" si="156"/>
        <v>3.1296854288004252</v>
      </c>
      <c r="CB91">
        <f t="shared" si="157"/>
        <v>3.1300788374715944</v>
      </c>
      <c r="CC91">
        <f t="shared" si="158"/>
        <v>3.1293348499191693</v>
      </c>
      <c r="CD91">
        <f t="shared" si="159"/>
        <v>3.1307418228738677</v>
      </c>
      <c r="CE91">
        <f t="shared" si="160"/>
        <v>3.1280810417382781</v>
      </c>
      <c r="CF91">
        <f t="shared" si="161"/>
        <v>3.1331128828548049</v>
      </c>
      <c r="CG91">
        <f t="shared" si="162"/>
        <v>3.1235968120259603</v>
      </c>
      <c r="CI91" s="23">
        <f t="shared" si="163"/>
        <v>29000</v>
      </c>
      <c r="CJ91" s="86">
        <f t="shared" si="164"/>
        <v>-5.0707967886164723E-3</v>
      </c>
      <c r="CK91" s="86">
        <f t="shared" si="165"/>
        <v>-7.8246041968235321E-3</v>
      </c>
      <c r="CL91">
        <f t="shared" si="166"/>
        <v>2.7538074082070598E-3</v>
      </c>
      <c r="CM91">
        <f t="shared" si="167"/>
        <v>1.0099841978821233</v>
      </c>
      <c r="CN91">
        <f t="shared" si="168"/>
        <v>0.46578890841913856</v>
      </c>
      <c r="CO91">
        <f t="shared" si="169"/>
        <v>-1.4372205002206104</v>
      </c>
      <c r="CP91">
        <f t="shared" si="170"/>
        <v>-0.87461207935253382</v>
      </c>
      <c r="CQ91">
        <f t="shared" si="171"/>
        <v>4.9199660637042362</v>
      </c>
      <c r="CR91">
        <f t="shared" si="172"/>
        <v>4.9199660637053926</v>
      </c>
      <c r="CS91">
        <f t="shared" si="173"/>
        <v>4.9199660637802296</v>
      </c>
      <c r="CT91">
        <f t="shared" si="174"/>
        <v>4.9199660686239755</v>
      </c>
      <c r="CU91">
        <f t="shared" si="175"/>
        <v>4.9199663821310589</v>
      </c>
      <c r="CV91">
        <f t="shared" si="176"/>
        <v>4.9199866726024615</v>
      </c>
      <c r="CW91">
        <f t="shared" si="177"/>
        <v>4.9212957599825975</v>
      </c>
      <c r="CX91">
        <f t="shared" si="178"/>
        <v>4.9933250115008292</v>
      </c>
    </row>
    <row r="92" spans="1:102">
      <c r="A92" s="53" t="s">
        <v>75</v>
      </c>
      <c r="B92" s="53" t="s">
        <v>45</v>
      </c>
      <c r="C92" s="54">
        <v>43754.389000000003</v>
      </c>
      <c r="D92" s="54" t="s">
        <v>76</v>
      </c>
      <c r="E92">
        <f t="shared" si="179"/>
        <v>-27.5079709281896</v>
      </c>
      <c r="F92">
        <f t="shared" si="180"/>
        <v>-27.5</v>
      </c>
      <c r="G92">
        <f t="shared" si="181"/>
        <v>-2.881507491110824E-3</v>
      </c>
      <c r="H92" s="116"/>
      <c r="I92" s="116"/>
      <c r="J92" s="116"/>
      <c r="K92" s="116">
        <f>G92</f>
        <v>-2.881507491110824E-3</v>
      </c>
      <c r="M92" s="116"/>
      <c r="N92" s="116"/>
      <c r="O92" s="40">
        <f ca="1">+C$11+C$12*F92</f>
        <v>0.10298272558953869</v>
      </c>
      <c r="P92" s="116"/>
      <c r="Q92" s="293">
        <f t="shared" si="182"/>
        <v>28735.889000000003</v>
      </c>
      <c r="R92" s="8">
        <f t="shared" ca="1" si="183"/>
        <v>1.1207235845754088E-2</v>
      </c>
      <c r="S92" s="116">
        <v>1</v>
      </c>
      <c r="T92" s="167">
        <f t="shared" ca="1" si="184"/>
        <v>1.1207235845754088E-2</v>
      </c>
      <c r="U92" s="116"/>
      <c r="V92" s="116">
        <v>1</v>
      </c>
      <c r="W92" s="25"/>
      <c r="X92" s="252"/>
      <c r="Y92" s="41"/>
      <c r="Z92">
        <f t="shared" si="185"/>
        <v>-27.5</v>
      </c>
      <c r="AA92" s="246">
        <f t="shared" si="186"/>
        <v>4.9137216371263337E-3</v>
      </c>
      <c r="AB92" s="247">
        <f t="shared" si="187"/>
        <v>-7.7952291282371577E-3</v>
      </c>
      <c r="AC92" s="247">
        <f t="shared" ca="1" si="188"/>
        <v>-0.10586423308064952</v>
      </c>
      <c r="AD92" s="248">
        <f t="shared" si="189"/>
        <v>6.076559716171704E-5</v>
      </c>
      <c r="AH92">
        <f t="shared" si="190"/>
        <v>-2.7923744727626075E-3</v>
      </c>
      <c r="AI92">
        <f t="shared" si="191"/>
        <v>0.5088621956577738</v>
      </c>
      <c r="AJ92">
        <f t="shared" si="192"/>
        <v>-2.6656672307058527E-2</v>
      </c>
      <c r="AK92">
        <f t="shared" si="193"/>
        <v>-0.19605007828337123</v>
      </c>
      <c r="AL92">
        <f t="shared" si="194"/>
        <v>-2.7617974305690418</v>
      </c>
      <c r="AM92">
        <f t="shared" si="195"/>
        <v>-5.2025437659265252</v>
      </c>
      <c r="AN92">
        <f t="shared" si="208"/>
        <v>-2.4749607763684467</v>
      </c>
      <c r="AO92">
        <f t="shared" si="208"/>
        <v>-2.4728695542664827</v>
      </c>
      <c r="AP92">
        <f t="shared" si="208"/>
        <v>-2.4778996329793457</v>
      </c>
      <c r="AQ92">
        <f t="shared" si="208"/>
        <v>-2.4657666241172818</v>
      </c>
      <c r="AR92">
        <f t="shared" si="208"/>
        <v>-2.4948394533389133</v>
      </c>
      <c r="AS92">
        <f t="shared" si="208"/>
        <v>-2.4239970142319214</v>
      </c>
      <c r="AT92">
        <f t="shared" si="208"/>
        <v>-2.5905072549001562</v>
      </c>
      <c r="AU92">
        <f t="shared" si="196"/>
        <v>-2.1470996992493667</v>
      </c>
      <c r="AV92" s="246">
        <f t="shared" si="197"/>
        <v>-2.4430927014469465E-4</v>
      </c>
      <c r="AW92" s="247">
        <f t="shared" si="198"/>
        <v>-2.6371982209661294E-3</v>
      </c>
      <c r="AX92" s="248">
        <f t="shared" si="199"/>
        <v>6.954814456666918E-6</v>
      </c>
      <c r="AY92" s="247">
        <f t="shared" si="200"/>
        <v>5.0688978889228114E-3</v>
      </c>
      <c r="BA92">
        <f t="shared" si="201"/>
        <v>-5.1580309072710284E-3</v>
      </c>
      <c r="BB92">
        <f t="shared" si="202"/>
        <v>0.93247445000015372</v>
      </c>
      <c r="BC92">
        <f t="shared" si="203"/>
        <v>-0.99516081235376019</v>
      </c>
      <c r="BD92">
        <f t="shared" si="204"/>
        <v>3.2565986733133601E-2</v>
      </c>
      <c r="BE92">
        <f t="shared" si="205"/>
        <v>2.6922241011065489</v>
      </c>
      <c r="BF92">
        <f t="shared" si="206"/>
        <v>4.3755416889038372</v>
      </c>
      <c r="BG92">
        <f t="shared" si="209"/>
        <v>-3.624711078330586</v>
      </c>
      <c r="BH92">
        <f t="shared" si="209"/>
        <v>-3.6247110814822148</v>
      </c>
      <c r="BI92">
        <f t="shared" si="209"/>
        <v>-3.6247110340094908</v>
      </c>
      <c r="BJ92">
        <f t="shared" si="209"/>
        <v>-3.6247117490872749</v>
      </c>
      <c r="BK92">
        <f t="shared" si="209"/>
        <v>-3.624700977957132</v>
      </c>
      <c r="BL92">
        <f t="shared" si="209"/>
        <v>-3.6248632286343723</v>
      </c>
      <c r="BM92">
        <f t="shared" si="209"/>
        <v>-3.622420628210909</v>
      </c>
      <c r="BN92">
        <f t="shared" si="207"/>
        <v>-3.6595370658913464</v>
      </c>
      <c r="BQ92">
        <f t="shared" si="147"/>
        <v>-1.065927910988097E-3</v>
      </c>
      <c r="BR92">
        <v>30000</v>
      </c>
      <c r="BS92">
        <f t="shared" si="148"/>
        <v>-5.0225738756100877E-3</v>
      </c>
      <c r="BT92">
        <f t="shared" si="149"/>
        <v>-8.3041830051073188E-3</v>
      </c>
      <c r="BU92">
        <f t="shared" si="150"/>
        <v>3.2816091294972311E-3</v>
      </c>
      <c r="BV92">
        <f t="shared" si="151"/>
        <v>0.47210291354778677</v>
      </c>
      <c r="BW92">
        <f t="shared" si="152"/>
        <v>0.28978754045690069</v>
      </c>
      <c r="BX92">
        <f t="shared" si="153"/>
        <v>-3.0824621064301869</v>
      </c>
      <c r="BY92">
        <f t="shared" si="154"/>
        <v>-33.813609464960741</v>
      </c>
      <c r="BZ92">
        <f t="shared" si="155"/>
        <v>3.2480348164436594</v>
      </c>
      <c r="CA92">
        <f t="shared" si="156"/>
        <v>3.2498517739904291</v>
      </c>
      <c r="CB92">
        <f t="shared" si="157"/>
        <v>3.2463963199893464</v>
      </c>
      <c r="CC92">
        <f t="shared" si="158"/>
        <v>3.2529689462052427</v>
      </c>
      <c r="CD92">
        <f t="shared" si="159"/>
        <v>3.2404710444249623</v>
      </c>
      <c r="CE92">
        <f t="shared" si="160"/>
        <v>3.2642508430672339</v>
      </c>
      <c r="CF92">
        <f t="shared" si="161"/>
        <v>3.2190533979181195</v>
      </c>
      <c r="CG92">
        <f t="shared" si="162"/>
        <v>3.30517278347632</v>
      </c>
      <c r="CI92" s="23">
        <f t="shared" si="163"/>
        <v>30000</v>
      </c>
      <c r="CJ92" s="86">
        <f t="shared" si="164"/>
        <v>-4.347537040485328E-3</v>
      </c>
      <c r="CK92" s="86">
        <f t="shared" si="165"/>
        <v>-8.3041830051073188E-3</v>
      </c>
      <c r="CL92">
        <f t="shared" si="166"/>
        <v>3.9566459646219907E-3</v>
      </c>
      <c r="CM92">
        <f t="shared" si="167"/>
        <v>1.0324160892226826</v>
      </c>
      <c r="CN92">
        <f t="shared" si="168"/>
        <v>0.71603103778055244</v>
      </c>
      <c r="CO92">
        <f t="shared" si="169"/>
        <v>-1.1236464527202155</v>
      </c>
      <c r="CP92">
        <f t="shared" si="170"/>
        <v>-0.62949231859331178</v>
      </c>
      <c r="CQ92">
        <f t="shared" si="171"/>
        <v>5.2261259573920515</v>
      </c>
      <c r="CR92">
        <f t="shared" si="172"/>
        <v>5.2261259575586809</v>
      </c>
      <c r="CS92">
        <f t="shared" si="173"/>
        <v>5.2261259620815057</v>
      </c>
      <c r="CT92">
        <f t="shared" si="174"/>
        <v>5.2261260848440347</v>
      </c>
      <c r="CU92">
        <f t="shared" si="175"/>
        <v>5.2261294169635804</v>
      </c>
      <c r="CV92">
        <f t="shared" si="176"/>
        <v>5.2262198525250589</v>
      </c>
      <c r="CW92">
        <f t="shared" si="177"/>
        <v>5.2286688162186863</v>
      </c>
      <c r="CX92">
        <f t="shared" si="178"/>
        <v>5.2914168925581784</v>
      </c>
    </row>
    <row r="93" spans="1:102">
      <c r="A93" s="47" t="s">
        <v>74</v>
      </c>
      <c r="B93" s="48" t="s">
        <v>45</v>
      </c>
      <c r="C93" s="51">
        <v>43754.389600000002</v>
      </c>
      <c r="D93" s="50"/>
      <c r="E93">
        <f t="shared" si="179"/>
        <v>-27.506311186919547</v>
      </c>
      <c r="F93">
        <f t="shared" si="180"/>
        <v>-27.5</v>
      </c>
      <c r="G93">
        <f t="shared" si="181"/>
        <v>-2.2815074917161837E-3</v>
      </c>
      <c r="J93" s="8">
        <f>G93</f>
        <v>-2.2815074917161837E-3</v>
      </c>
      <c r="K93" s="165"/>
      <c r="L93" s="116"/>
      <c r="M93" s="116"/>
      <c r="N93" s="116"/>
      <c r="O93" s="40"/>
      <c r="P93" s="116"/>
      <c r="Q93" s="293">
        <f t="shared" si="182"/>
        <v>28735.889600000002</v>
      </c>
      <c r="R93" s="8">
        <f t="shared" si="183"/>
        <v>5.2052764347570719E-6</v>
      </c>
      <c r="S93" s="116">
        <v>1</v>
      </c>
      <c r="T93" s="167">
        <f t="shared" si="184"/>
        <v>5.2052764347570719E-6</v>
      </c>
      <c r="U93" s="116"/>
      <c r="V93" s="116">
        <v>1</v>
      </c>
      <c r="W93" s="25"/>
      <c r="X93" s="252"/>
      <c r="Y93" s="41"/>
      <c r="Z93">
        <f t="shared" si="185"/>
        <v>-27.5</v>
      </c>
      <c r="AA93" s="246">
        <f t="shared" si="186"/>
        <v>4.9137216371263337E-3</v>
      </c>
      <c r="AB93" s="247">
        <f t="shared" si="187"/>
        <v>-7.1952291288425174E-3</v>
      </c>
      <c r="AC93" s="247">
        <f t="shared" si="188"/>
        <v>-2.2815074917161837E-3</v>
      </c>
      <c r="AD93" s="248">
        <f t="shared" si="189"/>
        <v>5.1771322216543855E-5</v>
      </c>
      <c r="AH93">
        <f t="shared" si="190"/>
        <v>-2.7923744727626075E-3</v>
      </c>
      <c r="AI93">
        <f t="shared" si="191"/>
        <v>0.5088621956577738</v>
      </c>
      <c r="AJ93">
        <f t="shared" si="192"/>
        <v>-2.6656672307058527E-2</v>
      </c>
      <c r="AK93">
        <f t="shared" si="193"/>
        <v>-0.19605007828337123</v>
      </c>
      <c r="AL93">
        <f t="shared" si="194"/>
        <v>-2.7617974305690418</v>
      </c>
      <c r="AM93">
        <f t="shared" si="195"/>
        <v>-5.2025437659265252</v>
      </c>
      <c r="AN93">
        <f t="shared" si="208"/>
        <v>-2.4749607763684467</v>
      </c>
      <c r="AO93">
        <f t="shared" si="208"/>
        <v>-2.4728695542664827</v>
      </c>
      <c r="AP93">
        <f t="shared" si="208"/>
        <v>-2.4778996329793457</v>
      </c>
      <c r="AQ93">
        <f t="shared" si="208"/>
        <v>-2.4657666241172818</v>
      </c>
      <c r="AR93">
        <f t="shared" si="208"/>
        <v>-2.4948394533389133</v>
      </c>
      <c r="AS93">
        <f t="shared" si="208"/>
        <v>-2.4239970142319214</v>
      </c>
      <c r="AT93">
        <f t="shared" si="208"/>
        <v>-2.5905072549001562</v>
      </c>
      <c r="AU93">
        <f t="shared" si="196"/>
        <v>-2.1470996992493667</v>
      </c>
      <c r="AV93" s="246">
        <f t="shared" si="197"/>
        <v>-2.4430927014469465E-4</v>
      </c>
      <c r="AW93" s="247">
        <f t="shared" si="198"/>
        <v>-2.0371982215714891E-3</v>
      </c>
      <c r="AX93" s="248">
        <f t="shared" si="199"/>
        <v>4.1501765939740377E-6</v>
      </c>
      <c r="AY93" s="247">
        <f t="shared" si="200"/>
        <v>5.6688978883174517E-3</v>
      </c>
      <c r="BA93">
        <f t="shared" si="201"/>
        <v>-5.1580309072710284E-3</v>
      </c>
      <c r="BB93">
        <f t="shared" si="202"/>
        <v>0.93247445000015372</v>
      </c>
      <c r="BC93">
        <f t="shared" si="203"/>
        <v>-0.99516081235376019</v>
      </c>
      <c r="BD93">
        <f t="shared" si="204"/>
        <v>3.2565986733133601E-2</v>
      </c>
      <c r="BE93">
        <f t="shared" si="205"/>
        <v>2.6922241011065489</v>
      </c>
      <c r="BF93">
        <f t="shared" si="206"/>
        <v>4.3755416889038372</v>
      </c>
      <c r="BG93">
        <f t="shared" si="209"/>
        <v>-3.624711078330586</v>
      </c>
      <c r="BH93">
        <f t="shared" si="209"/>
        <v>-3.6247110814822148</v>
      </c>
      <c r="BI93">
        <f t="shared" si="209"/>
        <v>-3.6247110340094908</v>
      </c>
      <c r="BJ93">
        <f t="shared" si="209"/>
        <v>-3.6247117490872749</v>
      </c>
      <c r="BK93">
        <f t="shared" si="209"/>
        <v>-3.624700977957132</v>
      </c>
      <c r="BL93">
        <f t="shared" si="209"/>
        <v>-3.6248632286343723</v>
      </c>
      <c r="BM93">
        <f t="shared" si="209"/>
        <v>-3.622420628210909</v>
      </c>
      <c r="BN93">
        <f t="shared" si="207"/>
        <v>-3.6595370658913464</v>
      </c>
      <c r="BQ93">
        <f t="shared" si="147"/>
        <v>-1.9607534652488047E-3</v>
      </c>
      <c r="BR93">
        <v>31000</v>
      </c>
      <c r="BS93">
        <f t="shared" si="148"/>
        <v>-6.7652032044203149E-3</v>
      </c>
      <c r="BT93">
        <f t="shared" si="149"/>
        <v>-8.7800681844345304E-3</v>
      </c>
      <c r="BU93">
        <f t="shared" si="150"/>
        <v>2.0148649800142159E-3</v>
      </c>
      <c r="BV93">
        <f t="shared" si="151"/>
        <v>0.47533410704098955</v>
      </c>
      <c r="BW93">
        <f t="shared" si="152"/>
        <v>0.22572836072514807</v>
      </c>
      <c r="BX93">
        <f t="shared" si="153"/>
        <v>-3.0161478898805187</v>
      </c>
      <c r="BY93">
        <f t="shared" si="154"/>
        <v>-15.922359143201595</v>
      </c>
      <c r="BZ93">
        <f t="shared" si="155"/>
        <v>3.3668949184514205</v>
      </c>
      <c r="CA93">
        <f t="shared" si="156"/>
        <v>3.3702226225908221</v>
      </c>
      <c r="CB93">
        <f t="shared" si="157"/>
        <v>3.3637666212461861</v>
      </c>
      <c r="CC93">
        <f t="shared" si="158"/>
        <v>3.3763006114292717</v>
      </c>
      <c r="CD93">
        <f t="shared" si="159"/>
        <v>3.3519989068579621</v>
      </c>
      <c r="CE93">
        <f t="shared" si="160"/>
        <v>3.3992456073848398</v>
      </c>
      <c r="CF93">
        <f t="shared" si="161"/>
        <v>3.3078254622926027</v>
      </c>
      <c r="CG93">
        <f t="shared" si="162"/>
        <v>3.4867487549266802</v>
      </c>
      <c r="CI93" s="23">
        <f t="shared" si="163"/>
        <v>31000</v>
      </c>
      <c r="CJ93" s="86">
        <f t="shared" si="164"/>
        <v>-3.9756184452630202E-3</v>
      </c>
      <c r="CK93" s="86">
        <f t="shared" si="165"/>
        <v>-8.7800681844345304E-3</v>
      </c>
      <c r="CL93">
        <f t="shared" si="166"/>
        <v>4.8044497391715102E-3</v>
      </c>
      <c r="CM93">
        <f t="shared" si="167"/>
        <v>1.0524040639900165</v>
      </c>
      <c r="CN93">
        <f t="shared" si="168"/>
        <v>0.90225522091793009</v>
      </c>
      <c r="CO93">
        <f t="shared" si="169"/>
        <v>-0.79677512477510826</v>
      </c>
      <c r="CP93">
        <f t="shared" si="170"/>
        <v>-0.42089384449204476</v>
      </c>
      <c r="CQ93">
        <f t="shared" si="171"/>
        <v>5.538711389964778</v>
      </c>
      <c r="CR93">
        <f t="shared" si="172"/>
        <v>5.5387113913459327</v>
      </c>
      <c r="CS93">
        <f t="shared" si="173"/>
        <v>5.5387114163963531</v>
      </c>
      <c r="CT93">
        <f t="shared" si="174"/>
        <v>5.5387118707431489</v>
      </c>
      <c r="CU93">
        <f t="shared" si="175"/>
        <v>5.5387201113307274</v>
      </c>
      <c r="CV93">
        <f t="shared" si="176"/>
        <v>5.5388695618211754</v>
      </c>
      <c r="CW93">
        <f t="shared" si="177"/>
        <v>5.541576423796835</v>
      </c>
      <c r="CX93">
        <f t="shared" si="178"/>
        <v>5.5895087736155258</v>
      </c>
    </row>
    <row r="94" spans="1:102">
      <c r="A94" s="47" t="s">
        <v>74</v>
      </c>
      <c r="B94" s="48"/>
      <c r="C94" s="51">
        <v>43757.466699999997</v>
      </c>
      <c r="D94" s="50"/>
      <c r="E94">
        <f t="shared" si="179"/>
        <v>-18.994328074867287</v>
      </c>
      <c r="F94">
        <f t="shared" si="180"/>
        <v>-19</v>
      </c>
      <c r="G94">
        <f t="shared" si="181"/>
        <v>2.0504130006884225E-3</v>
      </c>
      <c r="J94" s="8">
        <f>G94</f>
        <v>2.0504130006884225E-3</v>
      </c>
      <c r="K94" s="165"/>
      <c r="L94" s="116"/>
      <c r="M94" s="116"/>
      <c r="N94" s="116"/>
      <c r="O94" s="40"/>
      <c r="P94" s="116"/>
      <c r="Q94" s="293">
        <f t="shared" si="182"/>
        <v>28738.966699999997</v>
      </c>
      <c r="R94" s="8">
        <f t="shared" si="183"/>
        <v>4.2041934733921007E-6</v>
      </c>
      <c r="S94" s="116">
        <v>1</v>
      </c>
      <c r="T94" s="167">
        <f t="shared" si="184"/>
        <v>4.2041934733921007E-6</v>
      </c>
      <c r="U94" s="116"/>
      <c r="V94" s="116">
        <v>1</v>
      </c>
      <c r="W94" s="25"/>
      <c r="X94" s="252"/>
      <c r="Y94" s="41"/>
      <c r="Z94">
        <f t="shared" si="185"/>
        <v>-19</v>
      </c>
      <c r="AA94" s="246">
        <f t="shared" si="186"/>
        <v>4.8970958368035004E-3</v>
      </c>
      <c r="AB94" s="247">
        <f t="shared" si="187"/>
        <v>-2.8466828361150779E-3</v>
      </c>
      <c r="AC94" s="247">
        <f t="shared" si="188"/>
        <v>2.0504130006884225E-3</v>
      </c>
      <c r="AD94" s="248">
        <f t="shared" si="189"/>
        <v>8.1036031694321831E-6</v>
      </c>
      <c r="AH94">
        <f t="shared" si="190"/>
        <v>-2.8039969458007442E-3</v>
      </c>
      <c r="AI94">
        <f t="shared" si="191"/>
        <v>0.50899087682320787</v>
      </c>
      <c r="AJ94">
        <f t="shared" si="192"/>
        <v>-2.7312263626582792E-2</v>
      </c>
      <c r="AK94">
        <f t="shared" si="193"/>
        <v>-0.19637213907827306</v>
      </c>
      <c r="AL94">
        <f t="shared" si="194"/>
        <v>-2.7611416004191236</v>
      </c>
      <c r="AM94">
        <f t="shared" si="195"/>
        <v>-5.1933560239450589</v>
      </c>
      <c r="AN94">
        <f t="shared" si="208"/>
        <v>-2.4738670530187532</v>
      </c>
      <c r="AO94">
        <f t="shared" si="208"/>
        <v>-2.4717853342494456</v>
      </c>
      <c r="AP94">
        <f t="shared" si="208"/>
        <v>-2.4767968651632923</v>
      </c>
      <c r="AQ94">
        <f t="shared" si="208"/>
        <v>-2.4646981879747285</v>
      </c>
      <c r="AR94">
        <f t="shared" si="208"/>
        <v>-2.4937135389689158</v>
      </c>
      <c r="AS94">
        <f t="shared" si="208"/>
        <v>-2.422948660743824</v>
      </c>
      <c r="AT94">
        <f t="shared" si="208"/>
        <v>-2.5894080905830745</v>
      </c>
      <c r="AU94">
        <f t="shared" si="196"/>
        <v>-2.1455563034920377</v>
      </c>
      <c r="AV94" s="246">
        <f t="shared" si="197"/>
        <v>-2.6256109443916886E-4</v>
      </c>
      <c r="AW94" s="247">
        <f t="shared" si="198"/>
        <v>2.3129740951275913E-3</v>
      </c>
      <c r="AX94" s="248">
        <f t="shared" si="199"/>
        <v>5.3498491647312995E-6</v>
      </c>
      <c r="AY94" s="247">
        <f t="shared" si="200"/>
        <v>1.0014066877731837E-2</v>
      </c>
      <c r="BA94">
        <f t="shared" si="201"/>
        <v>-5.1596569312426692E-3</v>
      </c>
      <c r="BB94">
        <f t="shared" si="202"/>
        <v>0.9324022656075075</v>
      </c>
      <c r="BC94">
        <f t="shared" si="203"/>
        <v>-0.99537665737289749</v>
      </c>
      <c r="BD94">
        <f t="shared" si="204"/>
        <v>3.2415886532476866E-2</v>
      </c>
      <c r="BE94">
        <f t="shared" si="205"/>
        <v>2.6944457779935846</v>
      </c>
      <c r="BF94">
        <f t="shared" si="206"/>
        <v>4.3980292453494156</v>
      </c>
      <c r="BG94">
        <f t="shared" si="209"/>
        <v>-3.6223351304125133</v>
      </c>
      <c r="BH94">
        <f t="shared" si="209"/>
        <v>-3.6223351335738747</v>
      </c>
      <c r="BI94">
        <f t="shared" si="209"/>
        <v>-3.6223350860136989</v>
      </c>
      <c r="BJ94">
        <f t="shared" si="209"/>
        <v>-3.6223358015189913</v>
      </c>
      <c r="BK94">
        <f t="shared" si="209"/>
        <v>-3.6223250373350031</v>
      </c>
      <c r="BL94">
        <f t="shared" si="209"/>
        <v>-3.6224869819450793</v>
      </c>
      <c r="BM94">
        <f t="shared" si="209"/>
        <v>-3.6200520048942102</v>
      </c>
      <c r="BN94">
        <f t="shared" si="207"/>
        <v>-3.6570032849023586</v>
      </c>
      <c r="BQ94">
        <f t="shared" si="147"/>
        <v>-3.3597023867175417E-3</v>
      </c>
      <c r="BR94">
        <v>32000</v>
      </c>
      <c r="BS94">
        <f t="shared" si="148"/>
        <v>-8.5485001895849871E-3</v>
      </c>
      <c r="BT94">
        <f t="shared" si="149"/>
        <v>-9.2522597348051669E-3</v>
      </c>
      <c r="BU94">
        <f t="shared" si="150"/>
        <v>7.0375954522017932E-4</v>
      </c>
      <c r="BV94">
        <f t="shared" si="151"/>
        <v>0.48101746477026375</v>
      </c>
      <c r="BW94">
        <f t="shared" si="152"/>
        <v>0.15925463384305774</v>
      </c>
      <c r="BX94">
        <f t="shared" si="153"/>
        <v>-2.9483928658883807</v>
      </c>
      <c r="BY94">
        <f t="shared" si="154"/>
        <v>-10.319758234899613</v>
      </c>
      <c r="BZ94">
        <f t="shared" si="155"/>
        <v>3.4872076728547143</v>
      </c>
      <c r="CA94">
        <f t="shared" si="156"/>
        <v>3.4911606611522741</v>
      </c>
      <c r="CB94">
        <f t="shared" si="157"/>
        <v>3.4832157998452082</v>
      </c>
      <c r="CC94">
        <f t="shared" si="158"/>
        <v>3.4992070959170629</v>
      </c>
      <c r="CD94">
        <f t="shared" si="159"/>
        <v>3.4671121979972099</v>
      </c>
      <c r="CE94">
        <f t="shared" si="160"/>
        <v>3.5319214214597237</v>
      </c>
      <c r="CF94">
        <f t="shared" si="161"/>
        <v>3.4024804080035724</v>
      </c>
      <c r="CG94">
        <f t="shared" si="162"/>
        <v>3.6683247263770404</v>
      </c>
      <c r="CI94" s="23">
        <f t="shared" si="163"/>
        <v>32000</v>
      </c>
      <c r="CJ94" s="86">
        <f t="shared" si="164"/>
        <v>-4.0634619319377214E-3</v>
      </c>
      <c r="CK94" s="86">
        <f t="shared" si="165"/>
        <v>-9.2522597348051669E-3</v>
      </c>
      <c r="CL94">
        <f t="shared" si="166"/>
        <v>5.1887978028674455E-3</v>
      </c>
      <c r="CM94">
        <f t="shared" si="167"/>
        <v>1.0672165405960143</v>
      </c>
      <c r="CN94">
        <f t="shared" si="168"/>
        <v>0.99419350991066135</v>
      </c>
      <c r="CO94">
        <f t="shared" si="169"/>
        <v>-0.45876585301420431</v>
      </c>
      <c r="CP94">
        <f t="shared" si="170"/>
        <v>-0.23349255291676335</v>
      </c>
      <c r="CQ94">
        <f t="shared" si="171"/>
        <v>5.8565800783213477</v>
      </c>
      <c r="CR94">
        <f t="shared" si="172"/>
        <v>5.8565800812640463</v>
      </c>
      <c r="CS94">
        <f t="shared" si="173"/>
        <v>5.8565801243809528</v>
      </c>
      <c r="CT94">
        <f t="shared" si="174"/>
        <v>5.8565807561368501</v>
      </c>
      <c r="CU94">
        <f t="shared" si="175"/>
        <v>5.8565900127058566</v>
      </c>
      <c r="CV94">
        <f t="shared" si="176"/>
        <v>5.856725636685578</v>
      </c>
      <c r="CW94">
        <f t="shared" si="177"/>
        <v>5.8587117952602377</v>
      </c>
      <c r="CX94">
        <f t="shared" si="178"/>
        <v>5.887600654672875</v>
      </c>
    </row>
    <row r="95" spans="1:102">
      <c r="A95" s="47" t="s">
        <v>77</v>
      </c>
      <c r="B95" s="52"/>
      <c r="C95" s="51">
        <v>43764.333400000003</v>
      </c>
      <c r="D95" s="51" t="s">
        <v>16</v>
      </c>
      <c r="E95">
        <f t="shared" si="179"/>
        <v>5.8090946062093354E-4</v>
      </c>
      <c r="F95">
        <f t="shared" si="180"/>
        <v>0</v>
      </c>
      <c r="G95">
        <f t="shared" si="181"/>
        <v>2.1000000560889021E-4</v>
      </c>
      <c r="H95" s="116"/>
      <c r="I95" s="116">
        <f>G95</f>
        <v>2.1000000560889021E-4</v>
      </c>
      <c r="J95" s="116"/>
      <c r="K95" s="165"/>
      <c r="L95" s="116"/>
      <c r="M95" s="116"/>
      <c r="N95" s="116"/>
      <c r="O95" s="40"/>
      <c r="P95" s="116"/>
      <c r="Q95" s="293">
        <f t="shared" si="182"/>
        <v>28745.833400000003</v>
      </c>
      <c r="R95" s="8">
        <f t="shared" si="183"/>
        <v>4.4100002355733918E-8</v>
      </c>
      <c r="S95" s="8">
        <v>0.1</v>
      </c>
      <c r="T95" s="167">
        <f t="shared" si="184"/>
        <v>4.4100002355733923E-9</v>
      </c>
      <c r="U95" s="116"/>
      <c r="V95" s="116"/>
      <c r="W95" s="25"/>
      <c r="X95" s="252"/>
      <c r="Y95" s="41"/>
      <c r="Z95">
        <f t="shared" si="185"/>
        <v>0</v>
      </c>
      <c r="AA95" s="246">
        <f t="shared" si="186"/>
        <v>4.8599349787336885E-3</v>
      </c>
      <c r="AB95" s="247">
        <f t="shared" si="187"/>
        <v>-4.6499349731247983E-3</v>
      </c>
      <c r="AC95" s="247">
        <f t="shared" si="188"/>
        <v>2.1000000560889021E-4</v>
      </c>
      <c r="AD95" s="248">
        <f t="shared" si="189"/>
        <v>2.1621895254289119E-6</v>
      </c>
      <c r="AH95">
        <f t="shared" si="190"/>
        <v>-2.8299748607829769E-3</v>
      </c>
      <c r="AI95">
        <f t="shared" si="191"/>
        <v>0.50927951506237257</v>
      </c>
      <c r="AJ95">
        <f t="shared" si="192"/>
        <v>-2.877884908034492E-2</v>
      </c>
      <c r="AK95">
        <f t="shared" si="193"/>
        <v>-0.19709231773866429</v>
      </c>
      <c r="AL95">
        <f t="shared" si="194"/>
        <v>-2.7596744377192262</v>
      </c>
      <c r="AM95">
        <f t="shared" si="195"/>
        <v>-5.1729149308083597</v>
      </c>
      <c r="AN95">
        <f t="shared" si="208"/>
        <v>-2.4714212784311229</v>
      </c>
      <c r="AO95">
        <f t="shared" si="208"/>
        <v>-2.4693607804132687</v>
      </c>
      <c r="AP95">
        <f t="shared" si="208"/>
        <v>-2.474330814428614</v>
      </c>
      <c r="AQ95">
        <f t="shared" si="208"/>
        <v>-2.4623091224435312</v>
      </c>
      <c r="AR95">
        <f t="shared" si="208"/>
        <v>-2.4911952036742271</v>
      </c>
      <c r="AS95">
        <f t="shared" si="208"/>
        <v>-2.4206057889912662</v>
      </c>
      <c r="AT95">
        <f t="shared" si="208"/>
        <v>-2.5869473104207446</v>
      </c>
      <c r="AU95">
        <f t="shared" si="196"/>
        <v>-2.1421063600344805</v>
      </c>
      <c r="AV95" s="246">
        <f t="shared" si="197"/>
        <v>-3.0325082944938301E-4</v>
      </c>
      <c r="AW95" s="247">
        <f t="shared" si="198"/>
        <v>5.1325083505827322E-4</v>
      </c>
      <c r="AX95" s="248">
        <f t="shared" si="199"/>
        <v>2.6342641968801482E-8</v>
      </c>
      <c r="AY95" s="247">
        <f t="shared" si="200"/>
        <v>8.2031606745749386E-3</v>
      </c>
      <c r="BA95">
        <f t="shared" si="201"/>
        <v>-5.1631858081830715E-3</v>
      </c>
      <c r="BB95">
        <f t="shared" si="202"/>
        <v>0.93224215896965601</v>
      </c>
      <c r="BC95">
        <f t="shared" si="203"/>
        <v>-0.99584125501698117</v>
      </c>
      <c r="BD95">
        <f t="shared" si="204"/>
        <v>3.2079874899865246E-2</v>
      </c>
      <c r="BE95">
        <f t="shared" si="205"/>
        <v>2.6994106409678889</v>
      </c>
      <c r="BF95">
        <f t="shared" si="206"/>
        <v>4.4490860412367903</v>
      </c>
      <c r="BG95">
        <f t="shared" si="209"/>
        <v>-3.6170248501984621</v>
      </c>
      <c r="BH95">
        <f t="shared" si="209"/>
        <v>-3.6170248533808733</v>
      </c>
      <c r="BI95">
        <f t="shared" si="209"/>
        <v>-3.6170248056355829</v>
      </c>
      <c r="BJ95">
        <f t="shared" si="209"/>
        <v>-3.6170255219519736</v>
      </c>
      <c r="BK95">
        <f t="shared" si="209"/>
        <v>-3.6170147751779198</v>
      </c>
      <c r="BL95">
        <f t="shared" si="209"/>
        <v>-3.6171760134640056</v>
      </c>
      <c r="BM95">
        <f t="shared" si="209"/>
        <v>-3.6147582913459737</v>
      </c>
      <c r="BN95">
        <f t="shared" si="207"/>
        <v>-3.6513395391622692</v>
      </c>
      <c r="BQ95">
        <f t="shared" si="147"/>
        <v>-5.3121740028924131E-3</v>
      </c>
      <c r="BR95">
        <v>33000</v>
      </c>
      <c r="BS95">
        <f t="shared" si="148"/>
        <v>-1.0361235759444221E-2</v>
      </c>
      <c r="BT95">
        <f t="shared" si="149"/>
        <v>-9.7207576562192283E-3</v>
      </c>
      <c r="BU95">
        <f t="shared" si="150"/>
        <v>-6.4047810322499245E-4</v>
      </c>
      <c r="BV95">
        <f t="shared" si="151"/>
        <v>0.48938232528949888</v>
      </c>
      <c r="BW95">
        <f t="shared" si="152"/>
        <v>8.9870071326693543E-2</v>
      </c>
      <c r="BX95">
        <f t="shared" si="153"/>
        <v>-2.8784487485079087</v>
      </c>
      <c r="BY95">
        <f t="shared" si="154"/>
        <v>-7.5564960268175208</v>
      </c>
      <c r="BZ95">
        <f t="shared" si="155"/>
        <v>3.6096130361655736</v>
      </c>
      <c r="CA95">
        <f t="shared" si="156"/>
        <v>3.6132726433459488</v>
      </c>
      <c r="CB95">
        <f t="shared" si="157"/>
        <v>3.6055193053894152</v>
      </c>
      <c r="CC95">
        <f t="shared" si="158"/>
        <v>3.6219822466906781</v>
      </c>
      <c r="CD95">
        <f t="shared" si="159"/>
        <v>3.5871859494094762</v>
      </c>
      <c r="CE95">
        <f t="shared" si="160"/>
        <v>3.6614922991394776</v>
      </c>
      <c r="CF95">
        <f t="shared" si="161"/>
        <v>3.5058761417692788</v>
      </c>
      <c r="CG95">
        <f t="shared" si="162"/>
        <v>3.8499006978274002</v>
      </c>
      <c r="CI95" s="23">
        <f t="shared" si="163"/>
        <v>33000</v>
      </c>
      <c r="CJ95" s="86">
        <f t="shared" si="164"/>
        <v>-4.6716958996674204E-3</v>
      </c>
      <c r="CK95" s="86">
        <f t="shared" si="165"/>
        <v>-9.7207576562192283E-3</v>
      </c>
      <c r="CL95">
        <f t="shared" si="166"/>
        <v>5.0490617565518078E-3</v>
      </c>
      <c r="CM95">
        <f t="shared" si="167"/>
        <v>1.0744852339634559</v>
      </c>
      <c r="CN95">
        <f t="shared" si="168"/>
        <v>0.97195994837340616</v>
      </c>
      <c r="CO95">
        <f t="shared" si="169"/>
        <v>-0.11358084952495641</v>
      </c>
      <c r="CP95">
        <f t="shared" si="170"/>
        <v>-5.685155621751823E-2</v>
      </c>
      <c r="CQ95">
        <f t="shared" si="171"/>
        <v>6.1778071276067337</v>
      </c>
      <c r="CR95">
        <f t="shared" si="172"/>
        <v>6.1778071288602723</v>
      </c>
      <c r="CS95">
        <f t="shared" si="173"/>
        <v>6.1778071456744623</v>
      </c>
      <c r="CT95">
        <f t="shared" si="174"/>
        <v>6.1778073712095853</v>
      </c>
      <c r="CU95">
        <f t="shared" si="175"/>
        <v>6.1778103963974038</v>
      </c>
      <c r="CV95">
        <f t="shared" si="176"/>
        <v>6.1778509742910712</v>
      </c>
      <c r="CW95">
        <f t="shared" si="177"/>
        <v>6.1783952428553732</v>
      </c>
      <c r="CX95">
        <f t="shared" si="178"/>
        <v>6.1856925357302224</v>
      </c>
    </row>
    <row r="96" spans="1:102">
      <c r="A96" s="47" t="s">
        <v>73</v>
      </c>
      <c r="B96" s="48"/>
      <c r="C96" s="51">
        <v>44191.637999999999</v>
      </c>
      <c r="D96" s="51" t="s">
        <v>16</v>
      </c>
      <c r="E96">
        <f t="shared" si="179"/>
        <v>1182.0257146094232</v>
      </c>
      <c r="F96">
        <f t="shared" si="180"/>
        <v>1182</v>
      </c>
      <c r="G96">
        <f t="shared" si="181"/>
        <v>9.2958860041107982E-3</v>
      </c>
      <c r="H96" s="116"/>
      <c r="I96" s="116">
        <f>G96</f>
        <v>9.2958860041107982E-3</v>
      </c>
      <c r="K96" s="165"/>
      <c r="L96" s="116"/>
      <c r="M96" s="116"/>
      <c r="N96" s="116"/>
      <c r="O96" s="40"/>
      <c r="P96" s="116"/>
      <c r="Q96" s="293">
        <f t="shared" si="182"/>
        <v>29173.137999999999</v>
      </c>
      <c r="R96" s="8">
        <f t="shared" si="183"/>
        <v>8.641349660142303E-5</v>
      </c>
      <c r="S96" s="8">
        <v>0.1</v>
      </c>
      <c r="T96" s="167">
        <f t="shared" si="184"/>
        <v>8.641349660142304E-6</v>
      </c>
      <c r="U96" s="116"/>
      <c r="V96" s="116"/>
      <c r="W96" s="25"/>
      <c r="X96" s="252"/>
      <c r="Y96" s="41"/>
      <c r="Z96">
        <f t="shared" si="185"/>
        <v>1182</v>
      </c>
      <c r="AA96" s="246">
        <f t="shared" si="186"/>
        <v>2.5607442518484061E-3</v>
      </c>
      <c r="AB96" s="247">
        <f t="shared" si="187"/>
        <v>6.7351417522623922E-3</v>
      </c>
      <c r="AC96" s="247">
        <f t="shared" si="188"/>
        <v>9.2958860041107982E-3</v>
      </c>
      <c r="AD96" s="248">
        <f t="shared" si="189"/>
        <v>4.5362134423068124E-6</v>
      </c>
      <c r="AH96">
        <f t="shared" si="190"/>
        <v>-4.4360905170211535E-3</v>
      </c>
      <c r="AI96">
        <f t="shared" si="191"/>
        <v>0.53015995858100973</v>
      </c>
      <c r="AJ96">
        <f t="shared" si="192"/>
        <v>-0.12335294818069295</v>
      </c>
      <c r="AK96">
        <f t="shared" si="193"/>
        <v>-0.24269798418697314</v>
      </c>
      <c r="AL96">
        <f t="shared" si="194"/>
        <v>-2.6647893290507847</v>
      </c>
      <c r="AM96">
        <f t="shared" si="195"/>
        <v>-4.1148316620955603</v>
      </c>
      <c r="AN96">
        <f t="shared" si="208"/>
        <v>-2.3163397618420474</v>
      </c>
      <c r="AO96">
        <f t="shared" si="208"/>
        <v>-2.3154446705347378</v>
      </c>
      <c r="AP96">
        <f t="shared" si="208"/>
        <v>-2.3179388379849502</v>
      </c>
      <c r="AQ96">
        <f t="shared" si="208"/>
        <v>-2.3109719605313095</v>
      </c>
      <c r="AR96">
        <f t="shared" si="208"/>
        <v>-2.330303024909897</v>
      </c>
      <c r="AS96">
        <f t="shared" si="208"/>
        <v>-2.275612335375103</v>
      </c>
      <c r="AT96">
        <f t="shared" si="208"/>
        <v>-2.423020162984324</v>
      </c>
      <c r="AU96">
        <f t="shared" si="196"/>
        <v>-1.9274835617801553</v>
      </c>
      <c r="AV96" s="246">
        <f t="shared" si="197"/>
        <v>-2.5358310820491363E-3</v>
      </c>
      <c r="AW96" s="247">
        <f t="shared" si="198"/>
        <v>1.1831717086159935E-2</v>
      </c>
      <c r="AX96" s="248">
        <f t="shared" si="199"/>
        <v>1.3998952920692897E-5</v>
      </c>
      <c r="AY96" s="247">
        <f t="shared" si="200"/>
        <v>1.8828551855029494E-2</v>
      </c>
      <c r="BA96">
        <f t="shared" si="201"/>
        <v>-5.0965753338975423E-3</v>
      </c>
      <c r="BB96">
        <f t="shared" si="202"/>
        <v>0.92572291714748411</v>
      </c>
      <c r="BC96">
        <f t="shared" si="203"/>
        <v>-0.97696522210844772</v>
      </c>
      <c r="BD96">
        <f t="shared" si="204"/>
        <v>1.0156690287926342E-2</v>
      </c>
      <c r="BE96">
        <f t="shared" si="205"/>
        <v>3.005694910546818</v>
      </c>
      <c r="BF96">
        <f t="shared" si="206"/>
        <v>14.694291271360179</v>
      </c>
      <c r="BG96">
        <f t="shared" si="209"/>
        <v>-3.2880541796330633</v>
      </c>
      <c r="BH96">
        <f t="shared" si="209"/>
        <v>-3.2880541815874036</v>
      </c>
      <c r="BI96">
        <f t="shared" si="209"/>
        <v>-3.2880541552363853</v>
      </c>
      <c r="BJ96">
        <f t="shared" si="209"/>
        <v>-3.2880545105359062</v>
      </c>
      <c r="BK96">
        <f t="shared" si="209"/>
        <v>-3.2880497199161867</v>
      </c>
      <c r="BL96">
        <f t="shared" si="209"/>
        <v>-3.2881143136946158</v>
      </c>
      <c r="BM96">
        <f t="shared" si="209"/>
        <v>-3.2872434225038503</v>
      </c>
      <c r="BN96">
        <f t="shared" si="207"/>
        <v>-3.2989949357524835</v>
      </c>
      <c r="BQ96">
        <f t="shared" si="147"/>
        <v>-7.79930153900848E-3</v>
      </c>
      <c r="BR96">
        <v>34000</v>
      </c>
      <c r="BS96">
        <f t="shared" si="148"/>
        <v>-1.2189664878081796E-2</v>
      </c>
      <c r="BT96">
        <f t="shared" si="149"/>
        <v>-1.0185561948676713E-2</v>
      </c>
      <c r="BU96">
        <f t="shared" si="150"/>
        <v>-2.0041029294050826E-3</v>
      </c>
      <c r="BV96">
        <f t="shared" si="151"/>
        <v>0.50076225686000742</v>
      </c>
      <c r="BW96">
        <f t="shared" si="152"/>
        <v>1.7063210809056702E-2</v>
      </c>
      <c r="BX96">
        <f t="shared" si="153"/>
        <v>-2.8055212997464598</v>
      </c>
      <c r="BY96">
        <f t="shared" si="154"/>
        <v>-5.8949995441076801</v>
      </c>
      <c r="BZ96">
        <f t="shared" si="155"/>
        <v>3.7346991781028196</v>
      </c>
      <c r="CA96">
        <f t="shared" si="156"/>
        <v>3.7374343698517039</v>
      </c>
      <c r="CB96">
        <f t="shared" si="157"/>
        <v>3.7311984019768869</v>
      </c>
      <c r="CC96">
        <f t="shared" si="158"/>
        <v>3.745454509683372</v>
      </c>
      <c r="CD96">
        <f t="shared" si="159"/>
        <v>3.7130605759374671</v>
      </c>
      <c r="CE96">
        <f t="shared" si="160"/>
        <v>3.7877516319290492</v>
      </c>
      <c r="CF96">
        <f t="shared" si="161"/>
        <v>3.6205831788892469</v>
      </c>
      <c r="CG96">
        <f t="shared" si="162"/>
        <v>4.0314766692777599</v>
      </c>
      <c r="CI96" s="23">
        <f t="shared" si="163"/>
        <v>34000</v>
      </c>
      <c r="CJ96" s="86">
        <f t="shared" si="164"/>
        <v>-5.7951986096033969E-3</v>
      </c>
      <c r="CK96" s="86">
        <f t="shared" si="165"/>
        <v>-1.0185561948676713E-2</v>
      </c>
      <c r="CL96">
        <f t="shared" si="166"/>
        <v>4.3903633390733159E-3</v>
      </c>
      <c r="CM96">
        <f t="shared" si="167"/>
        <v>1.072934245974714</v>
      </c>
      <c r="CN96">
        <f t="shared" si="168"/>
        <v>0.83402879042729916</v>
      </c>
      <c r="CO96">
        <f t="shared" si="169"/>
        <v>0.23347611596939455</v>
      </c>
      <c r="CP96">
        <f t="shared" si="170"/>
        <v>0.1172712580027596</v>
      </c>
      <c r="CQ96">
        <f t="shared" si="171"/>
        <v>6.4999046087117671</v>
      </c>
      <c r="CR96">
        <f t="shared" si="172"/>
        <v>6.4999046064063535</v>
      </c>
      <c r="CS96">
        <f t="shared" si="173"/>
        <v>6.4999045749179221</v>
      </c>
      <c r="CT96">
        <f t="shared" si="174"/>
        <v>6.4999041448341117</v>
      </c>
      <c r="CU96">
        <f t="shared" si="175"/>
        <v>6.4998982705510802</v>
      </c>
      <c r="CV96">
        <f t="shared" si="176"/>
        <v>6.4998180376448653</v>
      </c>
      <c r="CW96">
        <f t="shared" si="177"/>
        <v>6.4987223315695681</v>
      </c>
      <c r="CX96">
        <f t="shared" si="178"/>
        <v>6.4837844167875716</v>
      </c>
    </row>
    <row r="97" spans="1:102">
      <c r="A97" s="47" t="s">
        <v>73</v>
      </c>
      <c r="B97" s="48"/>
      <c r="C97" s="51">
        <v>44474.686000000002</v>
      </c>
      <c r="D97" s="51" t="s">
        <v>16</v>
      </c>
      <c r="E97">
        <f t="shared" si="179"/>
        <v>1965.0031270770473</v>
      </c>
      <c r="F97">
        <f t="shared" si="180"/>
        <v>1965</v>
      </c>
      <c r="G97">
        <f t="shared" si="181"/>
        <v>1.1304450017632917E-3</v>
      </c>
      <c r="H97" s="116"/>
      <c r="I97" s="116">
        <f>G97</f>
        <v>1.1304450017632917E-3</v>
      </c>
      <c r="K97" s="165"/>
      <c r="L97" s="116"/>
      <c r="M97" s="116"/>
      <c r="N97" s="116"/>
      <c r="O97" s="40"/>
      <c r="P97" s="116"/>
      <c r="Q97" s="293">
        <f t="shared" si="182"/>
        <v>29456.186000000002</v>
      </c>
      <c r="R97" s="8">
        <f t="shared" si="183"/>
        <v>1.2779059020116085E-6</v>
      </c>
      <c r="S97" s="8">
        <v>0.1</v>
      </c>
      <c r="T97" s="167">
        <f t="shared" si="184"/>
        <v>1.2779059020116085E-7</v>
      </c>
      <c r="U97" s="116"/>
      <c r="V97" s="116"/>
      <c r="W97" s="25"/>
      <c r="X97" s="252"/>
      <c r="Y97" s="41"/>
      <c r="Z97">
        <f t="shared" si="185"/>
        <v>1965</v>
      </c>
      <c r="AA97" s="246">
        <f t="shared" si="186"/>
        <v>1.0613670784215736E-3</v>
      </c>
      <c r="AB97" s="247">
        <f t="shared" si="187"/>
        <v>6.9077923341718042E-5</v>
      </c>
      <c r="AC97" s="247">
        <f t="shared" si="188"/>
        <v>1.1304450017632917E-3</v>
      </c>
      <c r="AD97" s="248">
        <f t="shared" si="189"/>
        <v>4.7717594932042744E-10</v>
      </c>
      <c r="AH97">
        <f t="shared" si="190"/>
        <v>-5.4791909325110832E-3</v>
      </c>
      <c r="AI97">
        <f t="shared" si="191"/>
        <v>0.54761674419204187</v>
      </c>
      <c r="AJ97">
        <f t="shared" si="192"/>
        <v>-0.19006720371118566</v>
      </c>
      <c r="AK97">
        <f t="shared" si="193"/>
        <v>-0.27386377254688199</v>
      </c>
      <c r="AL97">
        <f t="shared" si="194"/>
        <v>-2.5972266632419476</v>
      </c>
      <c r="AM97">
        <f t="shared" si="195"/>
        <v>-3.5828198630409318</v>
      </c>
      <c r="AN97">
        <f t="shared" si="208"/>
        <v>-2.2098865866218631</v>
      </c>
      <c r="AO97">
        <f t="shared" si="208"/>
        <v>-2.209491605480761</v>
      </c>
      <c r="AP97">
        <f t="shared" si="208"/>
        <v>-2.2107434407613895</v>
      </c>
      <c r="AQ97">
        <f t="shared" si="208"/>
        <v>-2.2067686462171245</v>
      </c>
      <c r="AR97">
        <f t="shared" si="208"/>
        <v>-2.219316943518844</v>
      </c>
      <c r="AS97">
        <f t="shared" si="208"/>
        <v>-2.1789452511894392</v>
      </c>
      <c r="AT97">
        <f t="shared" si="208"/>
        <v>-2.3020103663405243</v>
      </c>
      <c r="AU97">
        <f t="shared" si="196"/>
        <v>-1.7853095761345239</v>
      </c>
      <c r="AV97" s="246">
        <f t="shared" si="197"/>
        <v>-3.6887976344636003E-3</v>
      </c>
      <c r="AW97" s="247">
        <f t="shared" si="198"/>
        <v>4.819242636226892E-3</v>
      </c>
      <c r="AX97" s="248">
        <f t="shared" si="199"/>
        <v>2.3225099586827125E-6</v>
      </c>
      <c r="AY97" s="247">
        <f t="shared" si="200"/>
        <v>1.1359800647159548E-2</v>
      </c>
      <c r="BA97">
        <f t="shared" si="201"/>
        <v>-4.7501647128851739E-3</v>
      </c>
      <c r="BB97">
        <f t="shared" si="202"/>
        <v>0.92519294206647118</v>
      </c>
      <c r="BC97">
        <f t="shared" si="203"/>
        <v>-0.91449231515933849</v>
      </c>
      <c r="BD97">
        <f t="shared" si="204"/>
        <v>-4.9140083449286569E-3</v>
      </c>
      <c r="BE97">
        <f t="shared" si="205"/>
        <v>-3.0759977933335119</v>
      </c>
      <c r="BF97">
        <f t="shared" si="206"/>
        <v>-30.479260516390685</v>
      </c>
      <c r="BG97">
        <f t="shared" si="209"/>
        <v>-3.0708853800189537</v>
      </c>
      <c r="BH97">
        <f t="shared" si="209"/>
        <v>-3.0708853790236219</v>
      </c>
      <c r="BI97">
        <f t="shared" si="209"/>
        <v>-3.0708853923335884</v>
      </c>
      <c r="BJ97">
        <f t="shared" si="209"/>
        <v>-3.0708852143475482</v>
      </c>
      <c r="BK97">
        <f t="shared" si="209"/>
        <v>-3.0708875944457956</v>
      </c>
      <c r="BL97">
        <f t="shared" si="209"/>
        <v>-3.0708557668172052</v>
      </c>
      <c r="BM97">
        <f t="shared" si="209"/>
        <v>-3.0712813727104145</v>
      </c>
      <c r="BN97">
        <f t="shared" si="207"/>
        <v>-3.0655889928845794</v>
      </c>
      <c r="BQ97">
        <f t="shared" si="147"/>
        <v>-1.0730593062762408E-2</v>
      </c>
      <c r="BR97">
        <v>35000</v>
      </c>
      <c r="BS97">
        <f t="shared" si="148"/>
        <v>-1.4017850659240279E-2</v>
      </c>
      <c r="BT97">
        <f t="shared" si="149"/>
        <v>-1.0646672612177626E-2</v>
      </c>
      <c r="BU97">
        <f t="shared" si="150"/>
        <v>-3.3711780470626522E-3</v>
      </c>
      <c r="BV97">
        <f t="shared" si="151"/>
        <v>0.51562368780766787</v>
      </c>
      <c r="BW97">
        <f t="shared" si="152"/>
        <v>-5.9744947592611203E-2</v>
      </c>
      <c r="BX97">
        <f t="shared" si="153"/>
        <v>-2.7286767131680016</v>
      </c>
      <c r="BY97">
        <f t="shared" si="154"/>
        <v>-4.7745851682129388</v>
      </c>
      <c r="BZ97">
        <f t="shared" si="155"/>
        <v>3.8631076837812373</v>
      </c>
      <c r="CA97">
        <f t="shared" si="156"/>
        <v>3.8647367914319846</v>
      </c>
      <c r="CB97">
        <f t="shared" si="157"/>
        <v>3.8606351996874126</v>
      </c>
      <c r="CC97">
        <f t="shared" si="158"/>
        <v>3.8709902952354174</v>
      </c>
      <c r="CD97">
        <f t="shared" si="159"/>
        <v>3.845025127326831</v>
      </c>
      <c r="CE97">
        <f t="shared" si="160"/>
        <v>3.9113197141526346</v>
      </c>
      <c r="CF97">
        <f t="shared" si="161"/>
        <v>3.7488001263752952</v>
      </c>
      <c r="CG97">
        <f t="shared" si="162"/>
        <v>4.2130526407281206</v>
      </c>
      <c r="CI97" s="23">
        <f t="shared" si="163"/>
        <v>35000</v>
      </c>
      <c r="CJ97" s="86">
        <f t="shared" si="164"/>
        <v>-7.3594150156997551E-3</v>
      </c>
      <c r="CK97" s="86">
        <f t="shared" si="165"/>
        <v>-1.0646672612177626E-2</v>
      </c>
      <c r="CL97">
        <f t="shared" si="166"/>
        <v>3.287257596477871E-3</v>
      </c>
      <c r="CM97">
        <f t="shared" si="167"/>
        <v>1.0628422912764688</v>
      </c>
      <c r="CN97">
        <f t="shared" si="168"/>
        <v>0.59969424891399659</v>
      </c>
      <c r="CO97">
        <f t="shared" si="169"/>
        <v>0.57672724959105848</v>
      </c>
      <c r="CP97">
        <f t="shared" si="170"/>
        <v>0.29663156005040409</v>
      </c>
      <c r="CQ97">
        <f t="shared" si="171"/>
        <v>6.820229992410427</v>
      </c>
      <c r="CR97">
        <f t="shared" si="172"/>
        <v>6.8202299898164558</v>
      </c>
      <c r="CS97">
        <f t="shared" si="173"/>
        <v>6.8202299495465164</v>
      </c>
      <c r="CT97">
        <f t="shared" si="174"/>
        <v>6.820229324378527</v>
      </c>
      <c r="CU97">
        <f t="shared" si="175"/>
        <v>6.8202196190294995</v>
      </c>
      <c r="CV97">
        <f t="shared" si="176"/>
        <v>6.820068956639723</v>
      </c>
      <c r="CW97">
        <f t="shared" si="177"/>
        <v>6.8177318554893125</v>
      </c>
      <c r="CX97">
        <f t="shared" si="178"/>
        <v>6.781876297844919</v>
      </c>
    </row>
    <row r="98" spans="1:102">
      <c r="A98" s="47" t="s">
        <v>63</v>
      </c>
      <c r="B98" s="48"/>
      <c r="C98" s="51">
        <v>44812.502200000003</v>
      </c>
      <c r="D98" s="50"/>
      <c r="E98">
        <f t="shared" si="179"/>
        <v>2899.4822760752527</v>
      </c>
      <c r="F98">
        <f t="shared" si="180"/>
        <v>2899.5</v>
      </c>
      <c r="G98">
        <f t="shared" si="181"/>
        <v>-6.4072364912135527E-3</v>
      </c>
      <c r="J98" s="8">
        <f>G98</f>
        <v>-6.4072364912135527E-3</v>
      </c>
      <c r="K98" s="165"/>
      <c r="L98" s="116"/>
      <c r="M98" s="116"/>
      <c r="N98" s="116"/>
      <c r="O98" s="40"/>
      <c r="P98" s="116"/>
      <c r="Q98" s="293">
        <f t="shared" si="182"/>
        <v>29794.002200000003</v>
      </c>
      <c r="R98" s="8">
        <f t="shared" si="183"/>
        <v>4.1052679454338556E-5</v>
      </c>
      <c r="S98" s="116">
        <v>1</v>
      </c>
      <c r="T98" s="167">
        <f t="shared" si="184"/>
        <v>4.1052679454338556E-5</v>
      </c>
      <c r="U98" s="116"/>
      <c r="V98" s="116"/>
      <c r="W98" s="25"/>
      <c r="X98" s="252"/>
      <c r="Y98" s="41"/>
      <c r="Z98">
        <f t="shared" si="185"/>
        <v>2899.5</v>
      </c>
      <c r="AA98" s="246">
        <f t="shared" si="186"/>
        <v>-6.8597520086364182E-4</v>
      </c>
      <c r="AB98" s="247">
        <f t="shared" si="187"/>
        <v>-5.7212612903499108E-3</v>
      </c>
      <c r="AC98" s="247">
        <f t="shared" si="188"/>
        <v>-6.4072364912135527E-3</v>
      </c>
      <c r="AD98" s="248">
        <f t="shared" si="189"/>
        <v>3.2732830752456326E-5</v>
      </c>
      <c r="AH98">
        <f t="shared" si="190"/>
        <v>-6.6849371640156545E-3</v>
      </c>
      <c r="AI98">
        <f t="shared" si="191"/>
        <v>0.57314705705878199</v>
      </c>
      <c r="AJ98">
        <f t="shared" si="192"/>
        <v>-0.27472632593017032</v>
      </c>
      <c r="AK98">
        <f t="shared" si="193"/>
        <v>-0.3121674889405367</v>
      </c>
      <c r="AL98">
        <f t="shared" si="194"/>
        <v>-2.510152195782609</v>
      </c>
      <c r="AM98">
        <f t="shared" si="195"/>
        <v>-3.0614150577467552</v>
      </c>
      <c r="AN98">
        <f t="shared" si="208"/>
        <v>-2.0779185970645511</v>
      </c>
      <c r="AO98">
        <f t="shared" si="208"/>
        <v>-2.0778217323587529</v>
      </c>
      <c r="AP98">
        <f t="shared" si="208"/>
        <v>-2.0781988260888231</v>
      </c>
      <c r="AQ98">
        <f t="shared" si="208"/>
        <v>-2.0767293577765575</v>
      </c>
      <c r="AR98">
        <f t="shared" si="208"/>
        <v>-2.082433873747958</v>
      </c>
      <c r="AS98">
        <f t="shared" si="208"/>
        <v>-2.0599493472455492</v>
      </c>
      <c r="AT98">
        <f t="shared" si="208"/>
        <v>-2.1439168223670473</v>
      </c>
      <c r="AU98">
        <f t="shared" si="196"/>
        <v>-1.6156268308141621</v>
      </c>
      <c r="AV98" s="246">
        <f t="shared" si="197"/>
        <v>-4.7315139178453532E-3</v>
      </c>
      <c r="AW98" s="247">
        <f t="shared" si="198"/>
        <v>-1.6757225733681994E-3</v>
      </c>
      <c r="AX98" s="248">
        <f t="shared" si="199"/>
        <v>2.8080461428957407E-6</v>
      </c>
      <c r="AY98" s="247">
        <f t="shared" si="200"/>
        <v>4.3232393897838133E-3</v>
      </c>
      <c r="BA98">
        <f t="shared" si="201"/>
        <v>-4.0455387169817114E-3</v>
      </c>
      <c r="BB98">
        <f t="shared" si="202"/>
        <v>0.9285312274838029</v>
      </c>
      <c r="BC98">
        <f t="shared" si="203"/>
        <v>-0.79140054157577466</v>
      </c>
      <c r="BD98">
        <f t="shared" si="204"/>
        <v>-2.2637534090806728E-2</v>
      </c>
      <c r="BE98">
        <f t="shared" si="205"/>
        <v>-2.8348431357758348</v>
      </c>
      <c r="BF98">
        <f t="shared" si="206"/>
        <v>-6.4687723724703421</v>
      </c>
      <c r="BG98">
        <f t="shared" si="209"/>
        <v>-2.8113334615030063</v>
      </c>
      <c r="BH98">
        <f t="shared" si="209"/>
        <v>-2.8113334582044449</v>
      </c>
      <c r="BI98">
        <f t="shared" si="209"/>
        <v>-2.8113335047175143</v>
      </c>
      <c r="BJ98">
        <f t="shared" si="209"/>
        <v>-2.8113328488358693</v>
      </c>
      <c r="BK98">
        <f t="shared" si="209"/>
        <v>-2.8113420974213614</v>
      </c>
      <c r="BL98">
        <f t="shared" si="209"/>
        <v>-2.8112116804306733</v>
      </c>
      <c r="BM98">
        <f t="shared" si="209"/>
        <v>-2.8130501908525298</v>
      </c>
      <c r="BN98">
        <f t="shared" si="207"/>
        <v>-2.7870221300364881</v>
      </c>
      <c r="BQ98">
        <f t="shared" si="147"/>
        <v>-1.3958348108172706E-2</v>
      </c>
      <c r="BR98">
        <v>36000</v>
      </c>
      <c r="BS98">
        <f t="shared" si="148"/>
        <v>-1.5828019744760773E-2</v>
      </c>
      <c r="BT98">
        <f t="shared" si="149"/>
        <v>-1.110408964672196E-2</v>
      </c>
      <c r="BU98">
        <f t="shared" si="150"/>
        <v>-4.7239300980388135E-3</v>
      </c>
      <c r="BV98">
        <f t="shared" si="151"/>
        <v>0.5346235495445506</v>
      </c>
      <c r="BW98">
        <f t="shared" si="152"/>
        <v>-0.14127002695075735</v>
      </c>
      <c r="BX98">
        <f t="shared" si="153"/>
        <v>-2.6467130702188078</v>
      </c>
      <c r="BY98">
        <f t="shared" si="154"/>
        <v>-3.9585686028303582</v>
      </c>
      <c r="BZ98">
        <f t="shared" si="155"/>
        <v>3.9956633800910266</v>
      </c>
      <c r="CA98">
        <f t="shared" si="156"/>
        <v>3.9963968757101571</v>
      </c>
      <c r="CB98">
        <f t="shared" si="157"/>
        <v>3.9942862258734926</v>
      </c>
      <c r="CC98">
        <f t="shared" si="158"/>
        <v>4.0003735703682759</v>
      </c>
      <c r="CD98">
        <f t="shared" si="159"/>
        <v>3.9829305787410849</v>
      </c>
      <c r="CE98">
        <f t="shared" si="160"/>
        <v>4.0338971006386055</v>
      </c>
      <c r="CF98">
        <f t="shared" si="161"/>
        <v>3.8922813941848498</v>
      </c>
      <c r="CG98">
        <f t="shared" si="162"/>
        <v>4.3946286121784803</v>
      </c>
      <c r="CI98" s="23">
        <f t="shared" si="163"/>
        <v>36000</v>
      </c>
      <c r="CJ98" s="86">
        <f t="shared" si="164"/>
        <v>-9.2344180101338949E-3</v>
      </c>
      <c r="CK98" s="86">
        <f t="shared" si="165"/>
        <v>-1.110408964672196E-2</v>
      </c>
      <c r="CL98">
        <f t="shared" si="166"/>
        <v>1.8696716365880659E-3</v>
      </c>
      <c r="CM98">
        <f t="shared" si="167"/>
        <v>1.0459377621691304</v>
      </c>
      <c r="CN98">
        <f t="shared" si="168"/>
        <v>0.30372658727624413</v>
      </c>
      <c r="CO98">
        <f t="shared" si="169"/>
        <v>0.91124463273987621</v>
      </c>
      <c r="CP98">
        <f t="shared" si="170"/>
        <v>0.4900082630100992</v>
      </c>
      <c r="CQ98">
        <f t="shared" si="171"/>
        <v>7.1364516934515292</v>
      </c>
      <c r="CR98">
        <f t="shared" si="172"/>
        <v>7.1364516926552515</v>
      </c>
      <c r="CS98">
        <f t="shared" si="173"/>
        <v>7.1364516765014576</v>
      </c>
      <c r="CT98">
        <f t="shared" si="174"/>
        <v>7.1364513487956218</v>
      </c>
      <c r="CU98">
        <f t="shared" si="175"/>
        <v>7.1364447007791965</v>
      </c>
      <c r="CV98">
        <f t="shared" si="176"/>
        <v>7.136309846483111</v>
      </c>
      <c r="CW98">
        <f t="shared" si="177"/>
        <v>7.1335788215067639</v>
      </c>
      <c r="CX98">
        <f t="shared" si="178"/>
        <v>7.0799681789022664</v>
      </c>
    </row>
    <row r="99" spans="1:102">
      <c r="A99" s="47" t="s">
        <v>73</v>
      </c>
      <c r="B99" s="48"/>
      <c r="C99" s="51">
        <v>44944.642999999996</v>
      </c>
      <c r="D99" s="51" t="s">
        <v>16</v>
      </c>
      <c r="E99">
        <f t="shared" si="179"/>
        <v>3265.0148418075528</v>
      </c>
      <c r="F99">
        <f t="shared" si="180"/>
        <v>3265</v>
      </c>
      <c r="G99">
        <f t="shared" si="181"/>
        <v>5.3653450013371184E-3</v>
      </c>
      <c r="H99" s="116"/>
      <c r="I99" s="116">
        <f>G99</f>
        <v>5.3653450013371184E-3</v>
      </c>
      <c r="K99" s="165"/>
      <c r="L99" s="116"/>
      <c r="M99" s="116"/>
      <c r="N99" s="116"/>
      <c r="O99" s="40"/>
      <c r="P99" s="116"/>
      <c r="Q99" s="293">
        <f t="shared" si="182"/>
        <v>29926.142999999996</v>
      </c>
      <c r="R99" s="8">
        <f t="shared" si="183"/>
        <v>2.8786926983373205E-5</v>
      </c>
      <c r="S99" s="8">
        <v>0.1</v>
      </c>
      <c r="T99" s="167">
        <f t="shared" si="184"/>
        <v>2.8786926983373208E-6</v>
      </c>
      <c r="U99" s="116"/>
      <c r="V99" s="116"/>
      <c r="W99" s="25"/>
      <c r="X99" s="252"/>
      <c r="Y99" s="41"/>
      <c r="Z99">
        <f t="shared" si="185"/>
        <v>3265</v>
      </c>
      <c r="AA99" s="246">
        <f t="shared" si="186"/>
        <v>-1.3524353392659009E-3</v>
      </c>
      <c r="AB99" s="247">
        <f t="shared" si="187"/>
        <v>6.7177803406030193E-3</v>
      </c>
      <c r="AC99" s="247">
        <f t="shared" si="188"/>
        <v>5.3653450013371184E-3</v>
      </c>
      <c r="AD99" s="248">
        <f t="shared" si="189"/>
        <v>4.5128572704592424E-6</v>
      </c>
      <c r="AH99">
        <f t="shared" si="190"/>
        <v>-7.1404467205828416E-3</v>
      </c>
      <c r="AI99">
        <f t="shared" si="191"/>
        <v>0.58478516378323508</v>
      </c>
      <c r="AJ99">
        <f t="shared" si="192"/>
        <v>-0.30952142651563114</v>
      </c>
      <c r="AK99">
        <f t="shared" si="193"/>
        <v>-0.32748834457809933</v>
      </c>
      <c r="AL99">
        <f t="shared" si="194"/>
        <v>-2.4737675583928573</v>
      </c>
      <c r="AM99">
        <f t="shared" si="195"/>
        <v>-2.8826557038947258</v>
      </c>
      <c r="AN99">
        <f t="shared" si="208"/>
        <v>-2.0245745984204859</v>
      </c>
      <c r="AO99">
        <f t="shared" si="208"/>
        <v>-2.0245286908227529</v>
      </c>
      <c r="AP99">
        <f t="shared" si="208"/>
        <v>-2.0247267034618956</v>
      </c>
      <c r="AQ99">
        <f t="shared" si="208"/>
        <v>-2.0238720428121759</v>
      </c>
      <c r="AR99">
        <f t="shared" si="208"/>
        <v>-2.0275502736519648</v>
      </c>
      <c r="AS99">
        <f t="shared" si="208"/>
        <v>-2.0115171989506555</v>
      </c>
      <c r="AT99">
        <f t="shared" si="208"/>
        <v>-2.0779594982934455</v>
      </c>
      <c r="AU99">
        <f t="shared" si="196"/>
        <v>-1.549260813249056</v>
      </c>
      <c r="AV99" s="246">
        <f t="shared" si="197"/>
        <v>-5.0441187311642752E-3</v>
      </c>
      <c r="AW99" s="247">
        <f t="shared" si="198"/>
        <v>1.0409463732501394E-2</v>
      </c>
      <c r="AX99" s="248">
        <f t="shared" si="199"/>
        <v>1.0835693519826184E-5</v>
      </c>
      <c r="AY99" s="247">
        <f t="shared" si="200"/>
        <v>1.6197475113818336E-2</v>
      </c>
      <c r="BA99">
        <f t="shared" si="201"/>
        <v>-3.6916833918983747E-3</v>
      </c>
      <c r="BB99">
        <f t="shared" si="202"/>
        <v>0.93100006606431074</v>
      </c>
      <c r="BC99">
        <f t="shared" si="203"/>
        <v>-0.7298636262543593</v>
      </c>
      <c r="BD99">
        <f t="shared" si="204"/>
        <v>-2.9313009254508256E-2</v>
      </c>
      <c r="BE99">
        <f t="shared" si="205"/>
        <v>-2.7398688631004853</v>
      </c>
      <c r="BF99">
        <f t="shared" si="206"/>
        <v>-4.911410332421478</v>
      </c>
      <c r="BG99">
        <f t="shared" si="209"/>
        <v>-2.7094664521302501</v>
      </c>
      <c r="BH99">
        <f t="shared" si="209"/>
        <v>-2.709466448815407</v>
      </c>
      <c r="BI99">
        <f t="shared" si="209"/>
        <v>-2.7094664975079623</v>
      </c>
      <c r="BJ99">
        <f t="shared" si="209"/>
        <v>-2.7094657822507817</v>
      </c>
      <c r="BK99">
        <f t="shared" si="209"/>
        <v>-2.7094762888195092</v>
      </c>
      <c r="BL99">
        <f t="shared" si="209"/>
        <v>-2.7093219504203931</v>
      </c>
      <c r="BM99">
        <f t="shared" si="209"/>
        <v>-2.7115880340784648</v>
      </c>
      <c r="BN99">
        <f t="shared" si="207"/>
        <v>-2.6780695475100269</v>
      </c>
      <c r="BQ99">
        <f t="shared" si="147"/>
        <v>-1.7303351406613127E-2</v>
      </c>
      <c r="BR99">
        <v>37000</v>
      </c>
      <c r="BS99">
        <f t="shared" si="148"/>
        <v>-1.7600020317733008E-2</v>
      </c>
      <c r="BT99">
        <f t="shared" si="149"/>
        <v>-1.1557813052309719E-2</v>
      </c>
      <c r="BU99">
        <f t="shared" si="150"/>
        <v>-6.0422072654232892E-3</v>
      </c>
      <c r="BV99">
        <f t="shared" si="151"/>
        <v>0.55870288939713741</v>
      </c>
      <c r="BW99">
        <f t="shared" si="152"/>
        <v>-0.22841648670082992</v>
      </c>
      <c r="BX99">
        <f t="shared" si="153"/>
        <v>-2.55800640173078</v>
      </c>
      <c r="BY99">
        <f t="shared" si="154"/>
        <v>-3.3292645471348417</v>
      </c>
      <c r="BZ99">
        <f t="shared" si="155"/>
        <v>4.1334840393452099</v>
      </c>
      <c r="CA99">
        <f t="shared" si="156"/>
        <v>4.1337059102578033</v>
      </c>
      <c r="CB99">
        <f t="shared" si="157"/>
        <v>4.1329392350999354</v>
      </c>
      <c r="CC99">
        <f t="shared" si="158"/>
        <v>4.1355923109961532</v>
      </c>
      <c r="CD99">
        <f t="shared" si="159"/>
        <v>4.1264566586400759</v>
      </c>
      <c r="CE99">
        <f t="shared" si="160"/>
        <v>4.158475353830835</v>
      </c>
      <c r="CF99">
        <f t="shared" si="161"/>
        <v>4.0522795113641203</v>
      </c>
      <c r="CG99">
        <f t="shared" si="162"/>
        <v>4.5762045836288401</v>
      </c>
      <c r="CI99" s="23">
        <f t="shared" si="163"/>
        <v>37000</v>
      </c>
      <c r="CJ99" s="86">
        <f t="shared" si="164"/>
        <v>-1.1261144141189838E-2</v>
      </c>
      <c r="CK99" s="86">
        <f t="shared" si="165"/>
        <v>-1.1557813052309719E-2</v>
      </c>
      <c r="CL99">
        <f t="shared" si="166"/>
        <v>2.9666891111988081E-4</v>
      </c>
      <c r="CM99">
        <f t="shared" si="167"/>
        <v>1.0247979521396076</v>
      </c>
      <c r="CN99">
        <f t="shared" si="168"/>
        <v>-1.3820476869887723E-2</v>
      </c>
      <c r="CO99">
        <f t="shared" si="169"/>
        <v>1.2336671411498763</v>
      </c>
      <c r="CP99">
        <f t="shared" si="170"/>
        <v>0.70913952127811175</v>
      </c>
      <c r="CQ99">
        <f t="shared" si="171"/>
        <v>7.4469020094026153</v>
      </c>
      <c r="CR99">
        <f t="shared" si="172"/>
        <v>7.4469020093531944</v>
      </c>
      <c r="CS99">
        <f t="shared" si="173"/>
        <v>7.4469020076882035</v>
      </c>
      <c r="CT99">
        <f t="shared" si="174"/>
        <v>7.4469019515941604</v>
      </c>
      <c r="CU99">
        <f t="shared" si="175"/>
        <v>7.4469000617737411</v>
      </c>
      <c r="CV99">
        <f t="shared" si="176"/>
        <v>7.4468363981557903</v>
      </c>
      <c r="CW99">
        <f t="shared" si="177"/>
        <v>7.444697182740061</v>
      </c>
      <c r="CX99">
        <f t="shared" si="178"/>
        <v>7.3780600599596156</v>
      </c>
    </row>
    <row r="100" spans="1:102">
      <c r="A100" s="47" t="s">
        <v>73</v>
      </c>
      <c r="B100" s="48"/>
      <c r="C100" s="51">
        <v>45193.714</v>
      </c>
      <c r="D100" s="51" t="s">
        <v>16</v>
      </c>
      <c r="E100">
        <f t="shared" si="179"/>
        <v>3954.0038722925756</v>
      </c>
      <c r="F100">
        <f t="shared" si="180"/>
        <v>3954</v>
      </c>
      <c r="G100">
        <f t="shared" si="181"/>
        <v>1.3998420035932213E-3</v>
      </c>
      <c r="H100" s="116"/>
      <c r="I100" s="116">
        <f>G100</f>
        <v>1.3998420035932213E-3</v>
      </c>
      <c r="K100" s="165"/>
      <c r="L100" s="116"/>
      <c r="M100" s="116"/>
      <c r="N100" s="116"/>
      <c r="O100" s="40"/>
      <c r="P100" s="116"/>
      <c r="Q100" s="293">
        <f t="shared" si="182"/>
        <v>30175.214</v>
      </c>
      <c r="R100" s="8">
        <f t="shared" si="183"/>
        <v>1.9595576350238842E-6</v>
      </c>
      <c r="S100" s="8">
        <v>0.1</v>
      </c>
      <c r="T100" s="167">
        <f t="shared" si="184"/>
        <v>1.9595576350238842E-7</v>
      </c>
      <c r="U100" s="116"/>
      <c r="W100" s="25"/>
      <c r="X100" s="252"/>
      <c r="Y100" s="41"/>
      <c r="Z100">
        <f t="shared" si="185"/>
        <v>3954</v>
      </c>
      <c r="AA100" s="246">
        <f t="shared" si="186"/>
        <v>-2.5748369428508612E-3</v>
      </c>
      <c r="AB100" s="247">
        <f t="shared" si="187"/>
        <v>3.9746789464440825E-3</v>
      </c>
      <c r="AC100" s="247">
        <f t="shared" si="188"/>
        <v>1.3998420035932213E-3</v>
      </c>
      <c r="AD100" s="248">
        <f t="shared" si="189"/>
        <v>1.5798072727305844E-6</v>
      </c>
      <c r="AH100">
        <f t="shared" si="190"/>
        <v>-7.9665295238156211E-3</v>
      </c>
      <c r="AI100">
        <f t="shared" si="191"/>
        <v>0.60975021045439637</v>
      </c>
      <c r="AJ100">
        <f t="shared" si="192"/>
        <v>-0.37798256004625952</v>
      </c>
      <c r="AK100">
        <f t="shared" si="193"/>
        <v>-0.35687123421288924</v>
      </c>
      <c r="AL100">
        <f t="shared" si="194"/>
        <v>-2.4008410378616762</v>
      </c>
      <c r="AM100">
        <f t="shared" si="195"/>
        <v>-2.5753577472082618</v>
      </c>
      <c r="AN100">
        <f t="shared" si="208"/>
        <v>-1.9208979837869491</v>
      </c>
      <c r="AO100">
        <f t="shared" si="208"/>
        <v>-1.9208916758764769</v>
      </c>
      <c r="AP100">
        <f t="shared" si="208"/>
        <v>-1.9209264517269995</v>
      </c>
      <c r="AQ100">
        <f t="shared" si="208"/>
        <v>-1.9207346893664101</v>
      </c>
      <c r="AR100">
        <f t="shared" si="208"/>
        <v>-1.9217908626417117</v>
      </c>
      <c r="AS100">
        <f t="shared" si="208"/>
        <v>-1.9159352928738398</v>
      </c>
      <c r="AT100">
        <f t="shared" si="208"/>
        <v>-1.947300654505193</v>
      </c>
      <c r="AU100">
        <f t="shared" si="196"/>
        <v>-1.4241549689197575</v>
      </c>
      <c r="AV100" s="246">
        <f t="shared" si="197"/>
        <v>-5.494820519143585E-3</v>
      </c>
      <c r="AW100" s="247">
        <f t="shared" si="198"/>
        <v>6.8946625227368063E-3</v>
      </c>
      <c r="AX100" s="248">
        <f t="shared" si="199"/>
        <v>4.7536371302431462E-6</v>
      </c>
      <c r="AY100" s="247">
        <f t="shared" si="200"/>
        <v>1.2286355103701567E-2</v>
      </c>
      <c r="BA100">
        <f t="shared" si="201"/>
        <v>-2.9199835762927237E-3</v>
      </c>
      <c r="BB100">
        <f t="shared" si="202"/>
        <v>0.93739136274705115</v>
      </c>
      <c r="BC100">
        <f t="shared" si="203"/>
        <v>-0.59513054664313469</v>
      </c>
      <c r="BD100">
        <f t="shared" si="204"/>
        <v>-4.123593015821321E-2</v>
      </c>
      <c r="BE100">
        <f t="shared" si="205"/>
        <v>-2.5591745146418532</v>
      </c>
      <c r="BF100">
        <f t="shared" si="206"/>
        <v>-3.3363360379253111</v>
      </c>
      <c r="BG100">
        <f t="shared" si="209"/>
        <v>-2.5165505396453867</v>
      </c>
      <c r="BH100">
        <f t="shared" si="209"/>
        <v>-2.5165505373318653</v>
      </c>
      <c r="BI100">
        <f t="shared" si="209"/>
        <v>-2.5165505753865411</v>
      </c>
      <c r="BJ100">
        <f t="shared" si="209"/>
        <v>-2.5165499494322141</v>
      </c>
      <c r="BK100">
        <f t="shared" si="209"/>
        <v>-2.5165602456032481</v>
      </c>
      <c r="BL100">
        <f t="shared" si="209"/>
        <v>-2.516390876660477</v>
      </c>
      <c r="BM100">
        <f t="shared" si="209"/>
        <v>-2.5191743230703771</v>
      </c>
      <c r="BN100">
        <f t="shared" si="207"/>
        <v>-2.4726842414615144</v>
      </c>
      <c r="BQ100">
        <f t="shared" si="147"/>
        <v>-2.0580585486415063E-2</v>
      </c>
      <c r="BR100">
        <v>38000</v>
      </c>
      <c r="BS100">
        <f t="shared" si="148"/>
        <v>-1.9309324346499915E-2</v>
      </c>
      <c r="BT100">
        <f t="shared" si="149"/>
        <v>-1.2007842828940902E-2</v>
      </c>
      <c r="BU100">
        <f t="shared" si="150"/>
        <v>-7.3014815175590124E-3</v>
      </c>
      <c r="BV100">
        <f t="shared" si="151"/>
        <v>0.58922616210241086</v>
      </c>
      <c r="BW100">
        <f t="shared" si="152"/>
        <v>-0.32227929885264078</v>
      </c>
      <c r="BX100">
        <f t="shared" si="153"/>
        <v>-2.46032099112991</v>
      </c>
      <c r="BY100">
        <f t="shared" si="154"/>
        <v>-2.8212530384629981</v>
      </c>
      <c r="BZ100">
        <f t="shared" si="155"/>
        <v>4.2780529800037534</v>
      </c>
      <c r="CA100">
        <f t="shared" si="156"/>
        <v>4.2780867102104398</v>
      </c>
      <c r="CB100">
        <f t="shared" si="157"/>
        <v>4.2779351495283962</v>
      </c>
      <c r="CC100">
        <f t="shared" si="158"/>
        <v>4.2786165496239725</v>
      </c>
      <c r="CD100">
        <f t="shared" si="159"/>
        <v>4.2755608712462818</v>
      </c>
      <c r="CE100">
        <f t="shared" si="160"/>
        <v>4.2894252128495811</v>
      </c>
      <c r="CF100">
        <f t="shared" si="161"/>
        <v>4.229503943708778</v>
      </c>
      <c r="CG100">
        <f t="shared" si="162"/>
        <v>4.7577805550792007</v>
      </c>
      <c r="CI100" s="23">
        <f t="shared" si="163"/>
        <v>38000</v>
      </c>
      <c r="CJ100" s="86">
        <f t="shared" si="164"/>
        <v>-1.3279103968856048E-2</v>
      </c>
      <c r="CK100" s="86">
        <f t="shared" si="165"/>
        <v>-1.2007842828940902E-2</v>
      </c>
      <c r="CL100">
        <f t="shared" si="166"/>
        <v>-1.2712611399151468E-3</v>
      </c>
      <c r="CM100">
        <f t="shared" si="167"/>
        <v>1.0021236979923573</v>
      </c>
      <c r="CN100">
        <f t="shared" si="168"/>
        <v>-0.31705091888118186</v>
      </c>
      <c r="CO100">
        <f t="shared" si="169"/>
        <v>1.5424645836018602</v>
      </c>
      <c r="CP100">
        <f t="shared" si="170"/>
        <v>0.97206215196933055</v>
      </c>
      <c r="CQ100">
        <f t="shared" si="171"/>
        <v>7.7507208934562204</v>
      </c>
      <c r="CR100">
        <f t="shared" si="172"/>
        <v>7.7507208934561991</v>
      </c>
      <c r="CS100">
        <f t="shared" si="173"/>
        <v>7.7507208934534182</v>
      </c>
      <c r="CT100">
        <f t="shared" si="174"/>
        <v>7.7507208930935665</v>
      </c>
      <c r="CU100">
        <f t="shared" si="175"/>
        <v>7.7507208465260709</v>
      </c>
      <c r="CV100">
        <f t="shared" si="176"/>
        <v>7.7507148205232506</v>
      </c>
      <c r="CW100">
        <f t="shared" si="177"/>
        <v>7.7499379681362859</v>
      </c>
      <c r="CX100">
        <f t="shared" si="178"/>
        <v>7.676151941016963</v>
      </c>
    </row>
    <row r="101" spans="1:102">
      <c r="A101" s="37" t="s">
        <v>78</v>
      </c>
      <c r="B101" s="38" t="s">
        <v>45</v>
      </c>
      <c r="C101" s="37">
        <v>45208.3511</v>
      </c>
      <c r="D101" s="37" t="s">
        <v>79</v>
      </c>
      <c r="E101">
        <f t="shared" si="179"/>
        <v>3994.4935372399682</v>
      </c>
      <c r="F101">
        <f t="shared" si="180"/>
        <v>3994.5</v>
      </c>
      <c r="G101">
        <f t="shared" si="181"/>
        <v>-2.3363014988717623E-3</v>
      </c>
      <c r="H101" s="116"/>
      <c r="I101" s="116"/>
      <c r="J101" s="116">
        <f>G101</f>
        <v>-2.3363014988717623E-3</v>
      </c>
      <c r="K101" s="165"/>
      <c r="L101" s="116"/>
      <c r="M101" s="116"/>
      <c r="N101" s="116"/>
      <c r="O101" s="40"/>
      <c r="P101" s="116"/>
      <c r="Q101" s="293">
        <f t="shared" si="182"/>
        <v>30189.8511</v>
      </c>
      <c r="R101" s="8">
        <f t="shared" si="183"/>
        <v>5.4583046936304431E-6</v>
      </c>
      <c r="S101" s="116">
        <v>1</v>
      </c>
      <c r="T101" s="167">
        <f t="shared" si="184"/>
        <v>5.4583046936304431E-6</v>
      </c>
      <c r="U101" s="116"/>
      <c r="V101" s="116"/>
      <c r="W101" s="25"/>
      <c r="X101" s="252"/>
      <c r="Y101" s="41"/>
      <c r="Z101">
        <f t="shared" si="185"/>
        <v>3994.5</v>
      </c>
      <c r="AA101" s="246">
        <f t="shared" si="186"/>
        <v>-2.6451005036302235E-3</v>
      </c>
      <c r="AB101" s="247">
        <f t="shared" si="187"/>
        <v>3.0879900475846121E-4</v>
      </c>
      <c r="AC101" s="247">
        <f t="shared" si="188"/>
        <v>-2.3363014988717623E-3</v>
      </c>
      <c r="AD101" s="248">
        <f t="shared" si="189"/>
        <v>9.5356825339816144E-8</v>
      </c>
      <c r="AH101">
        <f t="shared" si="190"/>
        <v>-8.0135516955612881E-3</v>
      </c>
      <c r="AI101">
        <f t="shared" si="191"/>
        <v>0.61135429831915267</v>
      </c>
      <c r="AJ101">
        <f t="shared" si="192"/>
        <v>-0.3821299858002718</v>
      </c>
      <c r="AK101">
        <f t="shared" si="193"/>
        <v>-0.35861747672697258</v>
      </c>
      <c r="AL101">
        <f t="shared" si="194"/>
        <v>-2.3963571511065638</v>
      </c>
      <c r="AM101">
        <f t="shared" si="195"/>
        <v>-2.5583443905040908</v>
      </c>
      <c r="AN101">
        <f t="shared" ref="AN101:AT110" si="210">$AU101+$AB$7*SIN(AO101)</f>
        <v>-1.9146648895221086</v>
      </c>
      <c r="AO101">
        <f t="shared" si="210"/>
        <v>-1.9146594966849939</v>
      </c>
      <c r="AP101">
        <f t="shared" si="210"/>
        <v>-1.9146897447065223</v>
      </c>
      <c r="AQ101">
        <f t="shared" si="210"/>
        <v>-1.9145200527687238</v>
      </c>
      <c r="AR101">
        <f t="shared" si="210"/>
        <v>-1.9154709901489326</v>
      </c>
      <c r="AS101">
        <f t="shared" si="210"/>
        <v>-1.9101090187619207</v>
      </c>
      <c r="AT101">
        <f t="shared" si="210"/>
        <v>-1.9393644611632266</v>
      </c>
      <c r="AU101">
        <f t="shared" si="196"/>
        <v>-1.416801142076018</v>
      </c>
      <c r="AV101" s="246">
        <f t="shared" si="197"/>
        <v>-5.5158598355240212E-3</v>
      </c>
      <c r="AW101" s="247">
        <f t="shared" si="198"/>
        <v>3.1795583366522589E-3</v>
      </c>
      <c r="AX101" s="248">
        <f t="shared" si="199"/>
        <v>1.0109591216174879E-5</v>
      </c>
      <c r="AY101" s="247">
        <f t="shared" si="200"/>
        <v>8.5480095285833235E-3</v>
      </c>
      <c r="BA101">
        <f t="shared" si="201"/>
        <v>-2.8707593318937981E-3</v>
      </c>
      <c r="BB101">
        <f t="shared" si="202"/>
        <v>0.93783630777127636</v>
      </c>
      <c r="BC101">
        <f t="shared" si="203"/>
        <v>-0.58649500950922229</v>
      </c>
      <c r="BD101">
        <f t="shared" si="204"/>
        <v>-4.1903684362796755E-2</v>
      </c>
      <c r="BE101">
        <f t="shared" si="205"/>
        <v>-2.5484710544709546</v>
      </c>
      <c r="BF101">
        <f t="shared" si="206"/>
        <v>-3.2725517315547124</v>
      </c>
      <c r="BG101">
        <f t="shared" ref="BG101:BM110" si="211">$BN101+$BB$7*SIN(BH101)</f>
        <v>-2.505167018686496</v>
      </c>
      <c r="BH101">
        <f t="shared" si="211"/>
        <v>-2.5051670164534245</v>
      </c>
      <c r="BI101">
        <f t="shared" si="211"/>
        <v>-2.5051670534914181</v>
      </c>
      <c r="BJ101">
        <f t="shared" si="211"/>
        <v>-2.5051664391747663</v>
      </c>
      <c r="BK101">
        <f t="shared" si="211"/>
        <v>-2.5051766282691723</v>
      </c>
      <c r="BL101">
        <f t="shared" si="211"/>
        <v>-2.5050076213935872</v>
      </c>
      <c r="BM101">
        <f t="shared" si="211"/>
        <v>-2.5078082241866859</v>
      </c>
      <c r="BN101">
        <f t="shared" si="207"/>
        <v>-2.4606115202786918</v>
      </c>
      <c r="BQ101">
        <f t="shared" si="147"/>
        <v>-2.3616440924507889E-2</v>
      </c>
      <c r="BR101">
        <v>39000</v>
      </c>
      <c r="BS101">
        <f t="shared" si="148"/>
        <v>-2.0923610086706696E-2</v>
      </c>
      <c r="BT101">
        <f t="shared" si="149"/>
        <v>-1.2454178976615509E-2</v>
      </c>
      <c r="BU101">
        <f t="shared" si="150"/>
        <v>-8.4694311100911874E-3</v>
      </c>
      <c r="BV101">
        <f t="shared" si="151"/>
        <v>0.62819175361442459</v>
      </c>
      <c r="BW101">
        <f t="shared" si="152"/>
        <v>-0.42406506366354024</v>
      </c>
      <c r="BX101">
        <f t="shared" si="153"/>
        <v>-2.35052798324433</v>
      </c>
      <c r="BY101">
        <f t="shared" si="154"/>
        <v>-2.3949982801319183</v>
      </c>
      <c r="BZ101">
        <f t="shared" si="155"/>
        <v>4.4312906663836991</v>
      </c>
      <c r="CA101">
        <f t="shared" si="156"/>
        <v>4.4312912328735008</v>
      </c>
      <c r="CB101">
        <f t="shared" si="157"/>
        <v>4.4312873713615346</v>
      </c>
      <c r="CC101">
        <f t="shared" si="158"/>
        <v>4.4313136946150449</v>
      </c>
      <c r="CD101">
        <f t="shared" si="159"/>
        <v>4.4311343011388473</v>
      </c>
      <c r="CE101">
        <f t="shared" si="160"/>
        <v>4.4323590879607098</v>
      </c>
      <c r="CF101">
        <f t="shared" si="161"/>
        <v>4.4240977669906396</v>
      </c>
      <c r="CG101">
        <f t="shared" si="162"/>
        <v>4.9393565265295605</v>
      </c>
      <c r="CI101" s="23">
        <f t="shared" si="163"/>
        <v>39000</v>
      </c>
      <c r="CJ101" s="86">
        <f t="shared" si="164"/>
        <v>-1.5147009814416702E-2</v>
      </c>
      <c r="CK101" s="86">
        <f t="shared" si="165"/>
        <v>-1.2454178976615509E-2</v>
      </c>
      <c r="CL101">
        <f t="shared" si="166"/>
        <v>-2.6928308378011932E-3</v>
      </c>
      <c r="CM101">
        <f t="shared" si="167"/>
        <v>0.98022526767008178</v>
      </c>
      <c r="CN101">
        <f t="shared" si="168"/>
        <v>-0.5793112552597719</v>
      </c>
      <c r="CO101">
        <f t="shared" si="169"/>
        <v>1.8377296857351759</v>
      </c>
      <c r="CP101">
        <f t="shared" si="170"/>
        <v>1.3101753829492417</v>
      </c>
      <c r="CQ101">
        <f t="shared" si="171"/>
        <v>8.0478082749844333</v>
      </c>
      <c r="CR101">
        <f t="shared" si="172"/>
        <v>8.0478082749838826</v>
      </c>
      <c r="CS101">
        <f t="shared" si="173"/>
        <v>8.0478082750219997</v>
      </c>
      <c r="CT101">
        <f t="shared" si="174"/>
        <v>8.0478082723823032</v>
      </c>
      <c r="CU101">
        <f t="shared" si="175"/>
        <v>8.0478084551862441</v>
      </c>
      <c r="CV101">
        <f t="shared" si="176"/>
        <v>8.047795795269181</v>
      </c>
      <c r="CW101">
        <f t="shared" si="177"/>
        <v>8.0486706248496631</v>
      </c>
      <c r="CX101">
        <f t="shared" si="178"/>
        <v>7.9742438220743121</v>
      </c>
    </row>
    <row r="102" spans="1:102">
      <c r="A102" s="37" t="s">
        <v>78</v>
      </c>
      <c r="B102" s="38" t="s">
        <v>49</v>
      </c>
      <c r="C102" s="37">
        <v>45208.531900000002</v>
      </c>
      <c r="D102" s="37" t="s">
        <v>79</v>
      </c>
      <c r="E102">
        <f t="shared" si="179"/>
        <v>3994.9936726098549</v>
      </c>
      <c r="F102">
        <f t="shared" si="180"/>
        <v>3995</v>
      </c>
      <c r="G102">
        <f t="shared" si="181"/>
        <v>-2.2873649941175245E-3</v>
      </c>
      <c r="H102" s="116"/>
      <c r="I102" s="116"/>
      <c r="J102" s="116">
        <f>G102</f>
        <v>-2.2873649941175245E-3</v>
      </c>
      <c r="K102" s="165"/>
      <c r="L102" s="116"/>
      <c r="M102" s="116"/>
      <c r="N102" s="116"/>
      <c r="O102" s="40"/>
      <c r="P102" s="116"/>
      <c r="Q102" s="293">
        <f t="shared" si="182"/>
        <v>30190.031900000002</v>
      </c>
      <c r="R102" s="8">
        <f t="shared" si="183"/>
        <v>5.2320386163142631E-6</v>
      </c>
      <c r="S102" s="116">
        <v>1</v>
      </c>
      <c r="T102" s="167">
        <f t="shared" si="184"/>
        <v>5.2320386163142631E-6</v>
      </c>
      <c r="U102" s="116"/>
      <c r="V102" s="116"/>
      <c r="W102" s="25"/>
      <c r="X102" s="252"/>
      <c r="Y102" s="41"/>
      <c r="Z102">
        <f t="shared" si="185"/>
        <v>3995</v>
      </c>
      <c r="AA102" s="246">
        <f t="shared" si="186"/>
        <v>-2.6459667451054283E-3</v>
      </c>
      <c r="AB102" s="247">
        <f t="shared" si="187"/>
        <v>3.5860175098790387E-4</v>
      </c>
      <c r="AC102" s="247">
        <f t="shared" si="188"/>
        <v>-2.2873649941175245E-3</v>
      </c>
      <c r="AD102" s="248">
        <f t="shared" si="189"/>
        <v>1.2859521581159061E-7</v>
      </c>
      <c r="AH102">
        <f t="shared" si="190"/>
        <v>-8.0141310441673788E-3</v>
      </c>
      <c r="AI102">
        <f t="shared" si="191"/>
        <v>0.61137420365452377</v>
      </c>
      <c r="AJ102">
        <f t="shared" si="192"/>
        <v>-0.38218127701768256</v>
      </c>
      <c r="AK102">
        <f t="shared" si="193"/>
        <v>-0.35863904760059706</v>
      </c>
      <c r="AL102">
        <f t="shared" si="194"/>
        <v>-2.3963016470164904</v>
      </c>
      <c r="AM102">
        <f t="shared" si="195"/>
        <v>-2.5581350126925866</v>
      </c>
      <c r="AN102">
        <f t="shared" si="210"/>
        <v>-1.9145878353547514</v>
      </c>
      <c r="AO102">
        <f t="shared" si="210"/>
        <v>-1.9145824531795976</v>
      </c>
      <c r="AP102">
        <f t="shared" si="210"/>
        <v>-1.9146126478974508</v>
      </c>
      <c r="AQ102">
        <f t="shared" si="210"/>
        <v>-1.9144432185713689</v>
      </c>
      <c r="AR102">
        <f t="shared" si="210"/>
        <v>-1.9153928895335188</v>
      </c>
      <c r="AS102">
        <f t="shared" si="210"/>
        <v>-1.9100369291399368</v>
      </c>
      <c r="AT102">
        <f t="shared" si="210"/>
        <v>-1.9392663068066067</v>
      </c>
      <c r="AU102">
        <f t="shared" si="196"/>
        <v>-1.4167103540902932</v>
      </c>
      <c r="AV102" s="246">
        <f t="shared" si="197"/>
        <v>-5.5161158854787652E-3</v>
      </c>
      <c r="AW102" s="247">
        <f t="shared" si="198"/>
        <v>3.2287508913612407E-3</v>
      </c>
      <c r="AX102" s="248">
        <f t="shared" si="199"/>
        <v>1.0424832318466007E-5</v>
      </c>
      <c r="AY102" s="247">
        <f t="shared" si="200"/>
        <v>8.5969151904231912E-3</v>
      </c>
      <c r="BA102">
        <f t="shared" si="201"/>
        <v>-2.8701491403733369E-3</v>
      </c>
      <c r="BB102">
        <f t="shared" si="202"/>
        <v>0.93784184819761074</v>
      </c>
      <c r="BC102">
        <f t="shared" si="203"/>
        <v>-0.58638792444309262</v>
      </c>
      <c r="BD102">
        <f t="shared" si="204"/>
        <v>-4.1911902357152725E-2</v>
      </c>
      <c r="BE102">
        <f t="shared" si="205"/>
        <v>-2.5483388493157295</v>
      </c>
      <c r="BF102">
        <f t="shared" si="206"/>
        <v>-3.2717778645582332</v>
      </c>
      <c r="BG102">
        <f t="shared" si="211"/>
        <v>-2.5050264475349118</v>
      </c>
      <c r="BH102">
        <f t="shared" si="211"/>
        <v>-2.5050264453028377</v>
      </c>
      <c r="BI102">
        <f t="shared" si="211"/>
        <v>-2.5050264823281259</v>
      </c>
      <c r="BJ102">
        <f t="shared" si="211"/>
        <v>-2.5050258681584001</v>
      </c>
      <c r="BK102">
        <f t="shared" si="211"/>
        <v>-2.5050360558743034</v>
      </c>
      <c r="BL102">
        <f t="shared" si="211"/>
        <v>-2.5048670543034506</v>
      </c>
      <c r="BM102">
        <f t="shared" si="211"/>
        <v>-2.507667859202745</v>
      </c>
      <c r="BN102">
        <f t="shared" si="207"/>
        <v>-2.4604624743381627</v>
      </c>
      <c r="BQ102">
        <f t="shared" si="147"/>
        <v>-2.6254813843556518E-2</v>
      </c>
      <c r="BR102">
        <v>40000</v>
      </c>
      <c r="BS102">
        <f t="shared" si="148"/>
        <v>-2.2398021731218874E-2</v>
      </c>
      <c r="BT102">
        <f t="shared" si="149"/>
        <v>-1.2896821495333541E-2</v>
      </c>
      <c r="BU102">
        <f t="shared" si="150"/>
        <v>-9.5012002358853351E-3</v>
      </c>
      <c r="BV102">
        <f t="shared" si="151"/>
        <v>0.6785723861149654</v>
      </c>
      <c r="BW102">
        <f t="shared" si="152"/>
        <v>-0.53486662648043493</v>
      </c>
      <c r="BX102">
        <f t="shared" si="153"/>
        <v>-2.2241073719277207</v>
      </c>
      <c r="BY102">
        <f t="shared" si="154"/>
        <v>-2.0247680120999552</v>
      </c>
      <c r="BZ102">
        <f t="shared" si="155"/>
        <v>4.5957069782525997</v>
      </c>
      <c r="CA102">
        <f t="shared" si="156"/>
        <v>4.595706946907951</v>
      </c>
      <c r="CB102">
        <f t="shared" si="157"/>
        <v>4.5957074560480704</v>
      </c>
      <c r="CC102">
        <f t="shared" si="158"/>
        <v>4.5956991862127285</v>
      </c>
      <c r="CD102">
        <f t="shared" si="159"/>
        <v>4.5958335833819044</v>
      </c>
      <c r="CE102">
        <f t="shared" si="160"/>
        <v>4.5936681968230619</v>
      </c>
      <c r="CF102">
        <f t="shared" si="161"/>
        <v>4.635632962719475</v>
      </c>
      <c r="CG102">
        <f t="shared" si="162"/>
        <v>5.1209324979799202</v>
      </c>
      <c r="CI102" s="23">
        <f t="shared" si="163"/>
        <v>40000</v>
      </c>
      <c r="CJ102" s="86">
        <f t="shared" si="164"/>
        <v>-1.6753613607671185E-2</v>
      </c>
      <c r="CK102" s="86">
        <f t="shared" si="165"/>
        <v>-1.2896821495333541E-2</v>
      </c>
      <c r="CL102">
        <f t="shared" si="166"/>
        <v>-3.8567921123376422E-3</v>
      </c>
      <c r="CM102">
        <f t="shared" si="167"/>
        <v>0.9608182634828083</v>
      </c>
      <c r="CN102">
        <f t="shared" si="168"/>
        <v>-0.78388579693446958</v>
      </c>
      <c r="CO102">
        <f t="shared" si="169"/>
        <v>2.1207458307525258</v>
      </c>
      <c r="CP102">
        <f t="shared" si="170"/>
        <v>1.7859862127391377</v>
      </c>
      <c r="CQ102">
        <f t="shared" si="171"/>
        <v>8.3386691819452352</v>
      </c>
      <c r="CR102">
        <f t="shared" si="172"/>
        <v>8.3386691818282515</v>
      </c>
      <c r="CS102">
        <f t="shared" si="173"/>
        <v>8.3386691851773218</v>
      </c>
      <c r="CT102">
        <f t="shared" si="174"/>
        <v>8.338669089298115</v>
      </c>
      <c r="CU102">
        <f t="shared" si="175"/>
        <v>8.3386718341780579</v>
      </c>
      <c r="CV102">
        <f t="shared" si="176"/>
        <v>8.3385932466640611</v>
      </c>
      <c r="CW102">
        <f t="shared" si="177"/>
        <v>8.3408386347210062</v>
      </c>
      <c r="CX102">
        <f t="shared" si="178"/>
        <v>8.2723357031316596</v>
      </c>
    </row>
    <row r="103" spans="1:102">
      <c r="A103" s="47" t="s">
        <v>73</v>
      </c>
      <c r="B103" s="48"/>
      <c r="C103" s="51">
        <v>45578.707999999999</v>
      </c>
      <c r="D103" s="51" t="s">
        <v>16</v>
      </c>
      <c r="E103">
        <f t="shared" si="179"/>
        <v>5018.9879242397965</v>
      </c>
      <c r="F103">
        <f t="shared" si="180"/>
        <v>5019</v>
      </c>
      <c r="G103">
        <f t="shared" si="181"/>
        <v>-4.365412998595275E-3</v>
      </c>
      <c r="H103" s="116"/>
      <c r="I103" s="116">
        <f t="shared" ref="I103:I108" si="212">G103</f>
        <v>-4.365412998595275E-3</v>
      </c>
      <c r="K103" s="165"/>
      <c r="L103" s="116"/>
      <c r="M103" s="116"/>
      <c r="N103" s="116"/>
      <c r="O103" s="40"/>
      <c r="P103" s="116"/>
      <c r="Q103" s="293">
        <f t="shared" si="182"/>
        <v>30560.207999999999</v>
      </c>
      <c r="R103" s="8">
        <f t="shared" si="183"/>
        <v>1.905683064830459E-5</v>
      </c>
      <c r="S103" s="8">
        <v>0.1</v>
      </c>
      <c r="T103" s="167">
        <f t="shared" si="184"/>
        <v>1.9056830648304591E-6</v>
      </c>
      <c r="U103" s="116"/>
      <c r="V103" s="116"/>
      <c r="W103" s="25"/>
      <c r="X103" s="252"/>
      <c r="Y103" s="41"/>
      <c r="Z103">
        <f t="shared" si="185"/>
        <v>5019</v>
      </c>
      <c r="AA103" s="246">
        <f t="shared" si="186"/>
        <v>-4.348839806463666E-3</v>
      </c>
      <c r="AB103" s="247">
        <f t="shared" si="187"/>
        <v>-1.6573192131608995E-5</v>
      </c>
      <c r="AC103" s="247">
        <f t="shared" si="188"/>
        <v>-4.365412998595275E-3</v>
      </c>
      <c r="AD103" s="248">
        <f t="shared" si="189"/>
        <v>2.746706974312263E-11</v>
      </c>
      <c r="AH103">
        <f t="shared" si="190"/>
        <v>-9.1313849804870451E-3</v>
      </c>
      <c r="AI103">
        <f t="shared" si="191"/>
        <v>0.65797397587092465</v>
      </c>
      <c r="AJ103">
        <f t="shared" si="192"/>
        <v>-0.49194164658853956</v>
      </c>
      <c r="AK103">
        <f t="shared" si="193"/>
        <v>-0.40332390812779256</v>
      </c>
      <c r="AL103">
        <f t="shared" si="194"/>
        <v>-2.2741387420207673</v>
      </c>
      <c r="AM103">
        <f t="shared" si="195"/>
        <v>-2.1591760736719903</v>
      </c>
      <c r="AN103">
        <f t="shared" si="210"/>
        <v>-1.7510317488332072</v>
      </c>
      <c r="AO103">
        <f t="shared" si="210"/>
        <v>-1.7510319207654246</v>
      </c>
      <c r="AP103">
        <f t="shared" si="210"/>
        <v>-1.7510301070723204</v>
      </c>
      <c r="AQ103">
        <f t="shared" si="210"/>
        <v>-1.751049238602262</v>
      </c>
      <c r="AR103">
        <f t="shared" si="210"/>
        <v>-1.7508473306295365</v>
      </c>
      <c r="AS103">
        <f t="shared" si="210"/>
        <v>-1.7529670430165458</v>
      </c>
      <c r="AT103">
        <f t="shared" si="210"/>
        <v>-1.7293218287083791</v>
      </c>
      <c r="AU103">
        <f t="shared" si="196"/>
        <v>-1.2307765593251245</v>
      </c>
      <c r="AV103" s="246">
        <f t="shared" si="197"/>
        <v>-5.8584509278462983E-3</v>
      </c>
      <c r="AW103" s="247">
        <f t="shared" si="198"/>
        <v>1.4930379292510234E-3</v>
      </c>
      <c r="AX103" s="248">
        <f t="shared" si="199"/>
        <v>2.229162258182184E-7</v>
      </c>
      <c r="AY103" s="247">
        <f t="shared" si="200"/>
        <v>6.2755831032744024E-3</v>
      </c>
      <c r="BA103">
        <f t="shared" si="201"/>
        <v>-1.5096111213826326E-3</v>
      </c>
      <c r="BB103">
        <f t="shared" si="202"/>
        <v>0.95153022209950766</v>
      </c>
      <c r="BC103">
        <f t="shared" si="203"/>
        <v>-0.34485692529753037</v>
      </c>
      <c r="BD103">
        <f t="shared" si="204"/>
        <v>-5.7191992664719381E-2</v>
      </c>
      <c r="BE103">
        <f t="shared" si="205"/>
        <v>-2.2738327849551179</v>
      </c>
      <c r="BF103">
        <f t="shared" si="206"/>
        <v>-2.1583101889000607</v>
      </c>
      <c r="BG103">
        <f t="shared" si="211"/>
        <v>-2.215152529362439</v>
      </c>
      <c r="BH103">
        <f t="shared" si="211"/>
        <v>-2.2151525288604064</v>
      </c>
      <c r="BI103">
        <f t="shared" si="211"/>
        <v>-2.215152540008698</v>
      </c>
      <c r="BJ103">
        <f t="shared" si="211"/>
        <v>-2.2151522924461937</v>
      </c>
      <c r="BK103">
        <f t="shared" si="211"/>
        <v>-2.2151577898785511</v>
      </c>
      <c r="BL103">
        <f t="shared" si="211"/>
        <v>-2.2150357031043257</v>
      </c>
      <c r="BM103">
        <f t="shared" si="211"/>
        <v>-2.2177423488534984</v>
      </c>
      <c r="BN103">
        <f t="shared" si="207"/>
        <v>-2.1552163881354383</v>
      </c>
      <c r="BQ103">
        <f t="shared" si="147"/>
        <v>-2.8352984477662293E-2</v>
      </c>
      <c r="BR103">
        <v>41000</v>
      </c>
      <c r="BS103">
        <f t="shared" si="148"/>
        <v>-2.3668154935026296E-2</v>
      </c>
      <c r="BT103">
        <f t="shared" si="149"/>
        <v>-1.3335770385094998E-2</v>
      </c>
      <c r="BU103">
        <f t="shared" si="150"/>
        <v>-1.03323845499313E-2</v>
      </c>
      <c r="BV103">
        <f t="shared" si="151"/>
        <v>0.74488252868925975</v>
      </c>
      <c r="BW103">
        <f t="shared" si="152"/>
        <v>-0.65504186333868986</v>
      </c>
      <c r="BX103">
        <f t="shared" si="153"/>
        <v>-2.0742192370372385</v>
      </c>
      <c r="BY103">
        <f t="shared" si="154"/>
        <v>-1.6923907050063964</v>
      </c>
      <c r="BZ103">
        <f t="shared" si="155"/>
        <v>4.7747139047006169</v>
      </c>
      <c r="CA103">
        <f t="shared" si="156"/>
        <v>4.7747139105904441</v>
      </c>
      <c r="CB103">
        <f t="shared" si="157"/>
        <v>4.7747140894089313</v>
      </c>
      <c r="CC103">
        <f t="shared" si="158"/>
        <v>4.7747195181950755</v>
      </c>
      <c r="CD103">
        <f t="shared" si="159"/>
        <v>4.7748841076047501</v>
      </c>
      <c r="CE103">
        <f t="shared" si="160"/>
        <v>4.7796835203956274</v>
      </c>
      <c r="CF103">
        <f t="shared" si="161"/>
        <v>4.8631244911122087</v>
      </c>
      <c r="CG103">
        <f t="shared" si="162"/>
        <v>5.3025084694302809</v>
      </c>
      <c r="CI103" s="23">
        <f t="shared" si="163"/>
        <v>41000</v>
      </c>
      <c r="CJ103" s="86">
        <f t="shared" si="164"/>
        <v>-1.8020599927730994E-2</v>
      </c>
      <c r="CK103" s="86">
        <f t="shared" si="165"/>
        <v>-1.3335770385094998E-2</v>
      </c>
      <c r="CL103">
        <f t="shared" si="166"/>
        <v>-4.6848295426359958E-3</v>
      </c>
      <c r="CM103">
        <f t="shared" si="167"/>
        <v>0.94504671861567391</v>
      </c>
      <c r="CN103">
        <f t="shared" si="168"/>
        <v>-0.92218859829913413</v>
      </c>
      <c r="CO103">
        <f t="shared" si="169"/>
        <v>2.3935481510314105</v>
      </c>
      <c r="CP103">
        <f t="shared" si="170"/>
        <v>2.5477851950279895</v>
      </c>
      <c r="CQ103">
        <f t="shared" si="171"/>
        <v>8.6242348952599706</v>
      </c>
      <c r="CR103">
        <f t="shared" si="172"/>
        <v>8.6242348941451592</v>
      </c>
      <c r="CS103">
        <f t="shared" si="173"/>
        <v>8.6242349155009972</v>
      </c>
      <c r="CT103">
        <f t="shared" si="174"/>
        <v>8.6242345063985102</v>
      </c>
      <c r="CU103">
        <f t="shared" si="175"/>
        <v>8.6242423433283317</v>
      </c>
      <c r="CV103">
        <f t="shared" si="176"/>
        <v>8.6240922049748718</v>
      </c>
      <c r="CW103">
        <f t="shared" si="177"/>
        <v>8.6269644993333987</v>
      </c>
      <c r="CX103">
        <f t="shared" si="178"/>
        <v>8.5704275841890087</v>
      </c>
    </row>
    <row r="104" spans="1:102">
      <c r="A104" s="47" t="s">
        <v>73</v>
      </c>
      <c r="B104" s="48"/>
      <c r="C104" s="51">
        <v>45591.72</v>
      </c>
      <c r="D104" s="51" t="s">
        <v>16</v>
      </c>
      <c r="E104">
        <f t="shared" si="179"/>
        <v>5054.9821799527163</v>
      </c>
      <c r="F104">
        <f t="shared" si="180"/>
        <v>5055</v>
      </c>
      <c r="G104">
        <f t="shared" si="181"/>
        <v>-6.4419849950354546E-3</v>
      </c>
      <c r="H104" s="116"/>
      <c r="I104" s="116">
        <f t="shared" si="212"/>
        <v>-6.4419849950354546E-3</v>
      </c>
      <c r="K104" s="165"/>
      <c r="L104" s="116"/>
      <c r="M104" s="116"/>
      <c r="N104" s="116"/>
      <c r="O104" s="40"/>
      <c r="P104" s="116"/>
      <c r="Q104" s="293">
        <f t="shared" si="182"/>
        <v>30573.22</v>
      </c>
      <c r="R104" s="8">
        <f t="shared" si="183"/>
        <v>4.1499170676261946E-5</v>
      </c>
      <c r="S104" s="8">
        <v>0.1</v>
      </c>
      <c r="T104" s="167">
        <f t="shared" si="184"/>
        <v>4.1499170676261946E-6</v>
      </c>
      <c r="U104" s="116"/>
      <c r="V104" s="116"/>
      <c r="W104" s="25"/>
      <c r="X104" s="252"/>
      <c r="Y104" s="41"/>
      <c r="Z104">
        <f t="shared" si="185"/>
        <v>5055</v>
      </c>
      <c r="AA104" s="246">
        <f t="shared" si="186"/>
        <v>-4.4057459399279887E-3</v>
      </c>
      <c r="AB104" s="247">
        <f t="shared" si="187"/>
        <v>-2.0362390551074659E-3</v>
      </c>
      <c r="AC104" s="247">
        <f t="shared" si="188"/>
        <v>-6.4419849950354546E-3</v>
      </c>
      <c r="AD104" s="248">
        <f t="shared" si="189"/>
        <v>4.1462694895449458E-7</v>
      </c>
      <c r="AH104">
        <f t="shared" si="190"/>
        <v>-9.1677734160272219E-3</v>
      </c>
      <c r="AI104">
        <f t="shared" si="191"/>
        <v>0.65984986249483724</v>
      </c>
      <c r="AJ104">
        <f t="shared" si="192"/>
        <v>-0.49597774228764008</v>
      </c>
      <c r="AK104">
        <f t="shared" si="193"/>
        <v>-0.40490722394671808</v>
      </c>
      <c r="AL104">
        <f t="shared" si="194"/>
        <v>-2.2694967944860815</v>
      </c>
      <c r="AM104">
        <f t="shared" si="195"/>
        <v>-2.1461001294949624</v>
      </c>
      <c r="AN104">
        <f t="shared" si="210"/>
        <v>-1.7450525259100482</v>
      </c>
      <c r="AO104">
        <f t="shared" si="210"/>
        <v>-1.745052681391781</v>
      </c>
      <c r="AP104">
        <f t="shared" si="210"/>
        <v>-1.7450509855550624</v>
      </c>
      <c r="AQ104">
        <f t="shared" si="210"/>
        <v>-1.745069481135904</v>
      </c>
      <c r="AR104">
        <f t="shared" si="210"/>
        <v>-1.744867654675152</v>
      </c>
      <c r="AS104">
        <f t="shared" si="210"/>
        <v>-1.7470576431863427</v>
      </c>
      <c r="AT104">
        <f t="shared" si="210"/>
        <v>-1.7216215999967401</v>
      </c>
      <c r="AU104">
        <f t="shared" si="196"/>
        <v>-1.2242398243529111</v>
      </c>
      <c r="AV104" s="246">
        <f t="shared" si="197"/>
        <v>-5.8641213764313088E-3</v>
      </c>
      <c r="AW104" s="247">
        <f t="shared" si="198"/>
        <v>-5.7786361860414585E-4</v>
      </c>
      <c r="AX104" s="248">
        <f t="shared" si="199"/>
        <v>3.3392636170627776E-8</v>
      </c>
      <c r="AY104" s="247">
        <f t="shared" si="200"/>
        <v>4.1841638574950874E-3</v>
      </c>
      <c r="BA104">
        <f t="shared" si="201"/>
        <v>-1.4583754365033203E-3</v>
      </c>
      <c r="BB104">
        <f t="shared" si="202"/>
        <v>0.9520932823245235</v>
      </c>
      <c r="BC104">
        <f t="shared" si="203"/>
        <v>-0.33563744103077908</v>
      </c>
      <c r="BD104">
        <f t="shared" si="204"/>
        <v>-5.7664458692044979E-2</v>
      </c>
      <c r="BE104">
        <f t="shared" si="205"/>
        <v>-2.2640282731867583</v>
      </c>
      <c r="BF104">
        <f t="shared" si="206"/>
        <v>-2.1308619391184287</v>
      </c>
      <c r="BG104">
        <f t="shared" si="211"/>
        <v>-2.2048806186579299</v>
      </c>
      <c r="BH104">
        <f t="shared" si="211"/>
        <v>-2.2048806181931417</v>
      </c>
      <c r="BI104">
        <f t="shared" si="211"/>
        <v>-2.2048806286579952</v>
      </c>
      <c r="BJ104">
        <f t="shared" si="211"/>
        <v>-2.2048803930384846</v>
      </c>
      <c r="BK104">
        <f t="shared" si="211"/>
        <v>-2.2048856980684457</v>
      </c>
      <c r="BL104">
        <f t="shared" si="211"/>
        <v>-2.2047662447716792</v>
      </c>
      <c r="BM104">
        <f t="shared" si="211"/>
        <v>-2.2074512919804641</v>
      </c>
      <c r="BN104">
        <f t="shared" si="207"/>
        <v>-2.1444850804173741</v>
      </c>
      <c r="BQ104">
        <f t="shared" si="147"/>
        <v>-2.9767986603164945E-2</v>
      </c>
      <c r="BR104">
        <v>42000</v>
      </c>
      <c r="BS104">
        <f t="shared" si="148"/>
        <v>-2.4638106839973868E-2</v>
      </c>
      <c r="BT104">
        <f t="shared" si="149"/>
        <v>-1.3771025645899878E-2</v>
      </c>
      <c r="BU104">
        <f t="shared" si="150"/>
        <v>-1.0867081194073992E-2</v>
      </c>
      <c r="BV104">
        <f t="shared" si="151"/>
        <v>0.83405804158134322</v>
      </c>
      <c r="BW104">
        <f t="shared" si="152"/>
        <v>-0.78237661143802117</v>
      </c>
      <c r="BX104">
        <f t="shared" si="153"/>
        <v>-1.8899845608954915</v>
      </c>
      <c r="BY104">
        <f t="shared" si="154"/>
        <v>-1.3836852036631886</v>
      </c>
      <c r="BZ104">
        <f t="shared" si="155"/>
        <v>4.9731400324845234</v>
      </c>
      <c r="CA104">
        <f t="shared" si="156"/>
        <v>4.9731470350558098</v>
      </c>
      <c r="CB104">
        <f t="shared" si="157"/>
        <v>4.9731983923218408</v>
      </c>
      <c r="CC104">
        <f t="shared" si="158"/>
        <v>4.9735747479125498</v>
      </c>
      <c r="CD104">
        <f t="shared" si="159"/>
        <v>4.9763167489719367</v>
      </c>
      <c r="CE104">
        <f t="shared" si="160"/>
        <v>4.9955121211059348</v>
      </c>
      <c r="CF104">
        <f t="shared" si="161"/>
        <v>5.105062678559471</v>
      </c>
      <c r="CG104">
        <f t="shared" si="162"/>
        <v>5.4840844408806406</v>
      </c>
      <c r="CI104" s="23">
        <f t="shared" si="163"/>
        <v>42000</v>
      </c>
      <c r="CJ104" s="86">
        <f t="shared" si="164"/>
        <v>-1.8900905409090955E-2</v>
      </c>
      <c r="CK104" s="86">
        <f t="shared" si="165"/>
        <v>-1.3771025645899878E-2</v>
      </c>
      <c r="CL104">
        <f t="shared" si="166"/>
        <v>-5.1298797631910776E-3</v>
      </c>
      <c r="CM104">
        <f t="shared" si="167"/>
        <v>0.93360788525911842</v>
      </c>
      <c r="CN104">
        <f t="shared" si="168"/>
        <v>-0.99129325768789789</v>
      </c>
      <c r="CO104">
        <f t="shared" si="169"/>
        <v>2.658586454737272</v>
      </c>
      <c r="CP104">
        <f t="shared" si="170"/>
        <v>4.0599178169285501</v>
      </c>
      <c r="CQ104">
        <f t="shared" si="171"/>
        <v>8.9057091196997593</v>
      </c>
      <c r="CR104">
        <f t="shared" si="172"/>
        <v>8.9057091167172775</v>
      </c>
      <c r="CS104">
        <f t="shared" si="173"/>
        <v>8.905709162535647</v>
      </c>
      <c r="CT104">
        <f t="shared" si="174"/>
        <v>8.9057084586508228</v>
      </c>
      <c r="CU104">
        <f t="shared" si="175"/>
        <v>8.9057192720522327</v>
      </c>
      <c r="CV104">
        <f t="shared" si="176"/>
        <v>8.9055531442501081</v>
      </c>
      <c r="CW104">
        <f t="shared" si="177"/>
        <v>8.9081036539485705</v>
      </c>
      <c r="CX104">
        <f t="shared" si="178"/>
        <v>8.8685194652463561</v>
      </c>
    </row>
    <row r="105" spans="1:102">
      <c r="A105" s="47" t="s">
        <v>73</v>
      </c>
      <c r="B105" s="48"/>
      <c r="C105" s="51">
        <v>45959.73</v>
      </c>
      <c r="D105" s="51" t="s">
        <v>16</v>
      </c>
      <c r="E105">
        <f t="shared" si="179"/>
        <v>6072.9844889681817</v>
      </c>
      <c r="F105">
        <f t="shared" si="180"/>
        <v>6073</v>
      </c>
      <c r="G105">
        <f t="shared" si="181"/>
        <v>-5.6072709921863861E-3</v>
      </c>
      <c r="H105" s="116"/>
      <c r="I105" s="116">
        <f t="shared" si="212"/>
        <v>-5.6072709921863861E-3</v>
      </c>
      <c r="K105" s="165"/>
      <c r="L105" s="116"/>
      <c r="M105" s="116"/>
      <c r="N105" s="116"/>
      <c r="O105" s="40"/>
      <c r="P105" s="116"/>
      <c r="Q105" s="293">
        <f t="shared" si="182"/>
        <v>30941.230000000003</v>
      </c>
      <c r="R105" s="8">
        <f t="shared" si="183"/>
        <v>3.1441487979814901E-5</v>
      </c>
      <c r="S105" s="8">
        <v>0.1</v>
      </c>
      <c r="T105" s="167">
        <f t="shared" si="184"/>
        <v>3.1441487979814901E-6</v>
      </c>
      <c r="U105" s="116"/>
      <c r="V105" s="116"/>
      <c r="W105" s="25"/>
      <c r="X105" s="252"/>
      <c r="Y105" s="41"/>
      <c r="Z105">
        <f t="shared" si="185"/>
        <v>6073</v>
      </c>
      <c r="AA105" s="246">
        <f t="shared" si="186"/>
        <v>-5.9067719304452797E-3</v>
      </c>
      <c r="AB105" s="247">
        <f t="shared" si="187"/>
        <v>2.9950093825889361E-4</v>
      </c>
      <c r="AC105" s="247">
        <f t="shared" si="188"/>
        <v>-5.6072709921863861E-3</v>
      </c>
      <c r="AD105" s="248">
        <f t="shared" si="189"/>
        <v>8.9700812017957608E-9</v>
      </c>
      <c r="AH105">
        <f t="shared" si="190"/>
        <v>-1.0090586084358342E-2</v>
      </c>
      <c r="AI105">
        <f t="shared" si="191"/>
        <v>0.72133267352272512</v>
      </c>
      <c r="AJ105">
        <f t="shared" si="192"/>
        <v>-0.61520191948429592</v>
      </c>
      <c r="AK105">
        <f t="shared" si="193"/>
        <v>-0.44944020425750381</v>
      </c>
      <c r="AL105">
        <f t="shared" si="194"/>
        <v>-2.1258151970374586</v>
      </c>
      <c r="AM105">
        <f t="shared" si="195"/>
        <v>-1.7966542090991129</v>
      </c>
      <c r="AN105">
        <f t="shared" si="210"/>
        <v>-1.5682150318674901</v>
      </c>
      <c r="AO105">
        <f t="shared" si="210"/>
        <v>-1.5682150318674832</v>
      </c>
      <c r="AP105">
        <f t="shared" si="210"/>
        <v>-1.5682150318625439</v>
      </c>
      <c r="AQ105">
        <f t="shared" si="210"/>
        <v>-1.5682150282439942</v>
      </c>
      <c r="AR105">
        <f t="shared" si="210"/>
        <v>-1.5682123787373277</v>
      </c>
      <c r="AS105">
        <f t="shared" si="210"/>
        <v>-1.566710102335354</v>
      </c>
      <c r="AT105">
        <f t="shared" si="210"/>
        <v>-1.4952913051892396</v>
      </c>
      <c r="AU105">
        <f t="shared" si="196"/>
        <v>-1.0393954854164447</v>
      </c>
      <c r="AV105" s="246">
        <f t="shared" si="197"/>
        <v>-5.8591266009232245E-3</v>
      </c>
      <c r="AW105" s="247">
        <f t="shared" si="198"/>
        <v>2.5185560873683833E-4</v>
      </c>
      <c r="AX105" s="248">
        <f t="shared" si="199"/>
        <v>6.3431247652203402E-9</v>
      </c>
      <c r="AY105" s="247">
        <f t="shared" si="200"/>
        <v>4.4356697626499004E-3</v>
      </c>
      <c r="BA105">
        <f t="shared" si="201"/>
        <v>4.7645329522055335E-5</v>
      </c>
      <c r="BB105">
        <f t="shared" si="202"/>
        <v>0.97006645122990631</v>
      </c>
      <c r="BC105">
        <f t="shared" si="203"/>
        <v>-5.9748784204762172E-2</v>
      </c>
      <c r="BD105">
        <f t="shared" si="204"/>
        <v>-6.8733005555648374E-2</v>
      </c>
      <c r="BE105">
        <f t="shared" si="205"/>
        <v>-1.9815308204502191</v>
      </c>
      <c r="BF105">
        <f t="shared" si="206"/>
        <v>-1.5262220895670129</v>
      </c>
      <c r="BG105">
        <f t="shared" si="211"/>
        <v>-1.9116820714963478</v>
      </c>
      <c r="BH105">
        <f t="shared" si="211"/>
        <v>-1.9116820714801612</v>
      </c>
      <c r="BI105">
        <f t="shared" si="211"/>
        <v>-1.911682072125984</v>
      </c>
      <c r="BJ105">
        <f t="shared" si="211"/>
        <v>-1.9116820463585762</v>
      </c>
      <c r="BK105">
        <f t="shared" si="211"/>
        <v>-1.9116830744402344</v>
      </c>
      <c r="BL105">
        <f t="shared" si="211"/>
        <v>-1.9116420531822027</v>
      </c>
      <c r="BM105">
        <f t="shared" si="211"/>
        <v>-1.9132751689404472</v>
      </c>
      <c r="BN105">
        <f t="shared" si="207"/>
        <v>-1.8410275455009932</v>
      </c>
      <c r="BQ105">
        <f t="shared" si="147"/>
        <v>-3.0332441267983869E-2</v>
      </c>
      <c r="BR105">
        <v>43000</v>
      </c>
      <c r="BS105">
        <f t="shared" si="148"/>
        <v>-2.5159689823217448E-2</v>
      </c>
      <c r="BT105">
        <f t="shared" si="149"/>
        <v>-1.4202587277748183E-2</v>
      </c>
      <c r="BU105">
        <f t="shared" si="150"/>
        <v>-1.0957102545469265E-2</v>
      </c>
      <c r="BV105">
        <f t="shared" si="151"/>
        <v>0.95642496509510944</v>
      </c>
      <c r="BW105">
        <f t="shared" si="152"/>
        <v>-0.90660470009058292</v>
      </c>
      <c r="BX105">
        <f t="shared" si="153"/>
        <v>-1.6532901607877686</v>
      </c>
      <c r="BY105">
        <f t="shared" si="154"/>
        <v>-1.0860937659587244</v>
      </c>
      <c r="BZ105">
        <f t="shared" si="155"/>
        <v>5.1980127417760791</v>
      </c>
      <c r="CA105">
        <f t="shared" si="156"/>
        <v>5.1981481185340117</v>
      </c>
      <c r="CB105">
        <f t="shared" si="157"/>
        <v>5.1986961490467634</v>
      </c>
      <c r="CC105">
        <f t="shared" si="158"/>
        <v>5.2009089002653308</v>
      </c>
      <c r="CD105">
        <f t="shared" si="159"/>
        <v>5.2097511553223237</v>
      </c>
      <c r="CE105">
        <f t="shared" si="160"/>
        <v>5.2437396761383122</v>
      </c>
      <c r="CF105">
        <f t="shared" si="161"/>
        <v>5.3594628547106948</v>
      </c>
      <c r="CG105">
        <f t="shared" si="162"/>
        <v>5.6656604123310004</v>
      </c>
      <c r="CI105" s="23">
        <f t="shared" si="163"/>
        <v>43000</v>
      </c>
      <c r="CJ105" s="86">
        <f t="shared" si="164"/>
        <v>-1.9375338722514606E-2</v>
      </c>
      <c r="CK105" s="86">
        <f t="shared" si="165"/>
        <v>-1.4202587277748183E-2</v>
      </c>
      <c r="CL105">
        <f t="shared" si="166"/>
        <v>-5.1727514447664222E-3</v>
      </c>
      <c r="CM105">
        <f t="shared" si="167"/>
        <v>0.92688943234499288</v>
      </c>
      <c r="CN105">
        <f t="shared" si="168"/>
        <v>-0.99183614737548598</v>
      </c>
      <c r="CO105">
        <f t="shared" si="169"/>
        <v>2.9185095519159447</v>
      </c>
      <c r="CP105">
        <f t="shared" si="170"/>
        <v>8.9280575365677155</v>
      </c>
      <c r="CQ105">
        <f t="shared" si="171"/>
        <v>9.184455019673976</v>
      </c>
      <c r="CR105">
        <f t="shared" si="172"/>
        <v>9.1844550168270214</v>
      </c>
      <c r="CS105">
        <f t="shared" si="173"/>
        <v>9.1844550559261471</v>
      </c>
      <c r="CT105">
        <f t="shared" si="174"/>
        <v>9.1844545189518563</v>
      </c>
      <c r="CU105">
        <f t="shared" si="175"/>
        <v>9.1844618935705622</v>
      </c>
      <c r="CV105">
        <f t="shared" si="176"/>
        <v>9.1843606119491525</v>
      </c>
      <c r="CW105">
        <f t="shared" si="177"/>
        <v>9.1857513752404198</v>
      </c>
      <c r="CX105">
        <f t="shared" si="178"/>
        <v>9.1666113463037053</v>
      </c>
    </row>
    <row r="106" spans="1:102">
      <c r="A106" s="47" t="s">
        <v>73</v>
      </c>
      <c r="B106" s="48"/>
      <c r="C106" s="51">
        <v>45959.732000000004</v>
      </c>
      <c r="D106" s="51" t="s">
        <v>16</v>
      </c>
      <c r="E106">
        <f t="shared" si="179"/>
        <v>6072.9900214390882</v>
      </c>
      <c r="F106">
        <f t="shared" si="180"/>
        <v>6073</v>
      </c>
      <c r="G106">
        <f t="shared" si="181"/>
        <v>-3.6072709917789325E-3</v>
      </c>
      <c r="H106" s="116"/>
      <c r="I106" s="116">
        <f t="shared" si="212"/>
        <v>-3.6072709917789325E-3</v>
      </c>
      <c r="K106" s="117"/>
      <c r="L106" s="116"/>
      <c r="M106" s="116"/>
      <c r="N106" s="116"/>
      <c r="O106" s="40"/>
      <c r="P106" s="116"/>
      <c r="Q106" s="293">
        <f t="shared" si="182"/>
        <v>30941.232000000004</v>
      </c>
      <c r="R106" s="8">
        <f t="shared" si="183"/>
        <v>1.3012404008129763E-5</v>
      </c>
      <c r="S106" s="8">
        <v>0.1</v>
      </c>
      <c r="T106" s="167">
        <f t="shared" si="184"/>
        <v>1.3012404008129764E-6</v>
      </c>
      <c r="U106" s="116"/>
      <c r="V106" s="116"/>
      <c r="W106" s="25"/>
      <c r="X106" s="252"/>
      <c r="Y106" s="41"/>
      <c r="Z106">
        <f t="shared" si="185"/>
        <v>6073</v>
      </c>
      <c r="AA106" s="246">
        <f t="shared" si="186"/>
        <v>-5.9067719304452797E-3</v>
      </c>
      <c r="AB106" s="247">
        <f t="shared" si="187"/>
        <v>2.2995009386663472E-3</v>
      </c>
      <c r="AC106" s="247">
        <f t="shared" si="188"/>
        <v>-3.6072709917789325E-3</v>
      </c>
      <c r="AD106" s="248">
        <f t="shared" si="189"/>
        <v>5.2877045669274124E-7</v>
      </c>
      <c r="AH106">
        <f t="shared" si="190"/>
        <v>-1.0090586084358342E-2</v>
      </c>
      <c r="AI106">
        <f t="shared" si="191"/>
        <v>0.72133267352272512</v>
      </c>
      <c r="AJ106">
        <f t="shared" si="192"/>
        <v>-0.61520191948429592</v>
      </c>
      <c r="AK106">
        <f t="shared" si="193"/>
        <v>-0.44944020425750381</v>
      </c>
      <c r="AL106">
        <f t="shared" si="194"/>
        <v>-2.1258151970374586</v>
      </c>
      <c r="AM106">
        <f t="shared" si="195"/>
        <v>-1.7966542090991129</v>
      </c>
      <c r="AN106">
        <f t="shared" si="210"/>
        <v>-1.5682150318674901</v>
      </c>
      <c r="AO106">
        <f t="shared" si="210"/>
        <v>-1.5682150318674832</v>
      </c>
      <c r="AP106">
        <f t="shared" si="210"/>
        <v>-1.5682150318625439</v>
      </c>
      <c r="AQ106">
        <f t="shared" si="210"/>
        <v>-1.5682150282439942</v>
      </c>
      <c r="AR106">
        <f t="shared" si="210"/>
        <v>-1.5682123787373277</v>
      </c>
      <c r="AS106">
        <f t="shared" si="210"/>
        <v>-1.566710102335354</v>
      </c>
      <c r="AT106">
        <f t="shared" si="210"/>
        <v>-1.4952913051892396</v>
      </c>
      <c r="AU106">
        <f t="shared" si="196"/>
        <v>-1.0393954854164447</v>
      </c>
      <c r="AV106" s="246">
        <f t="shared" si="197"/>
        <v>-5.8591266009232245E-3</v>
      </c>
      <c r="AW106" s="247">
        <f t="shared" si="198"/>
        <v>2.251855609144292E-3</v>
      </c>
      <c r="AX106" s="248">
        <f t="shared" si="199"/>
        <v>5.0708536844346108E-7</v>
      </c>
      <c r="AY106" s="247">
        <f t="shared" si="200"/>
        <v>6.435669763057354E-3</v>
      </c>
      <c r="BA106">
        <f t="shared" si="201"/>
        <v>4.7645329522055335E-5</v>
      </c>
      <c r="BB106">
        <f t="shared" si="202"/>
        <v>0.97006645122990631</v>
      </c>
      <c r="BC106">
        <f t="shared" si="203"/>
        <v>-5.9748784204762172E-2</v>
      </c>
      <c r="BD106">
        <f t="shared" si="204"/>
        <v>-6.8733005555648374E-2</v>
      </c>
      <c r="BE106">
        <f t="shared" si="205"/>
        <v>-1.9815308204502191</v>
      </c>
      <c r="BF106">
        <f t="shared" si="206"/>
        <v>-1.5262220895670129</v>
      </c>
      <c r="BG106">
        <f t="shared" si="211"/>
        <v>-1.9116820714963478</v>
      </c>
      <c r="BH106">
        <f t="shared" si="211"/>
        <v>-1.9116820714801612</v>
      </c>
      <c r="BI106">
        <f t="shared" si="211"/>
        <v>-1.911682072125984</v>
      </c>
      <c r="BJ106">
        <f t="shared" si="211"/>
        <v>-1.9116820463585762</v>
      </c>
      <c r="BK106">
        <f t="shared" si="211"/>
        <v>-1.9116830744402344</v>
      </c>
      <c r="BL106">
        <f t="shared" si="211"/>
        <v>-1.9116420531822027</v>
      </c>
      <c r="BM106">
        <f t="shared" si="211"/>
        <v>-1.9132751689404472</v>
      </c>
      <c r="BN106">
        <f t="shared" si="207"/>
        <v>-1.8410275455009932</v>
      </c>
      <c r="BQ106">
        <f t="shared" si="147"/>
        <v>-2.9818308730608225E-2</v>
      </c>
      <c r="BR106">
        <v>44000</v>
      </c>
      <c r="BS106">
        <f t="shared" si="148"/>
        <v>-2.4999486971089953E-2</v>
      </c>
      <c r="BT106">
        <f t="shared" si="149"/>
        <v>-1.4630455280639913E-2</v>
      </c>
      <c r="BU106">
        <f t="shared" si="150"/>
        <v>-1.0369031690450038E-2</v>
      </c>
      <c r="BV106">
        <f t="shared" si="151"/>
        <v>1.1244191289540073</v>
      </c>
      <c r="BW106">
        <f t="shared" si="152"/>
        <v>-0.99332200390743297</v>
      </c>
      <c r="BX106">
        <f t="shared" si="153"/>
        <v>-1.3332934723800351</v>
      </c>
      <c r="BY106">
        <f t="shared" si="154"/>
        <v>-0.78681062011114034</v>
      </c>
      <c r="BZ106">
        <f t="shared" si="155"/>
        <v>5.4595363602322751</v>
      </c>
      <c r="CA106">
        <f t="shared" si="156"/>
        <v>5.4602577393120093</v>
      </c>
      <c r="CB106">
        <f t="shared" si="157"/>
        <v>5.4622614153170188</v>
      </c>
      <c r="CC106">
        <f t="shared" si="158"/>
        <v>5.4678042963837239</v>
      </c>
      <c r="CD106">
        <f t="shared" si="159"/>
        <v>5.4829711310346507</v>
      </c>
      <c r="CE106">
        <f t="shared" si="160"/>
        <v>5.5233185780722884</v>
      </c>
      <c r="CF106">
        <f t="shared" si="161"/>
        <v>5.6239306071427011</v>
      </c>
      <c r="CG106">
        <f t="shared" si="162"/>
        <v>5.847236383781361</v>
      </c>
      <c r="CI106" s="23">
        <f t="shared" si="163"/>
        <v>44000</v>
      </c>
      <c r="CJ106" s="86">
        <f t="shared" si="164"/>
        <v>-1.9449277040158187E-2</v>
      </c>
      <c r="CK106" s="86">
        <f t="shared" si="165"/>
        <v>-1.4630455280639913E-2</v>
      </c>
      <c r="CL106">
        <f t="shared" si="166"/>
        <v>-4.818821759518273E-3</v>
      </c>
      <c r="CM106">
        <f t="shared" si="167"/>
        <v>0.92507621103237858</v>
      </c>
      <c r="CN106">
        <f t="shared" si="168"/>
        <v>-0.92664638569815339</v>
      </c>
      <c r="CO106">
        <f t="shared" si="169"/>
        <v>-3.1071381031898104</v>
      </c>
      <c r="CP106">
        <f t="shared" si="170"/>
        <v>-58.041742533155919</v>
      </c>
      <c r="CQ106">
        <f t="shared" si="171"/>
        <v>9.4619194349290012</v>
      </c>
      <c r="CR106">
        <f t="shared" si="172"/>
        <v>9.4619194354580038</v>
      </c>
      <c r="CS106">
        <f t="shared" si="173"/>
        <v>9.4619194283967811</v>
      </c>
      <c r="CT106">
        <f t="shared" si="174"/>
        <v>9.4619195226512414</v>
      </c>
      <c r="CU106">
        <f t="shared" si="175"/>
        <v>9.4619182645257602</v>
      </c>
      <c r="CV106">
        <f t="shared" si="176"/>
        <v>9.461935058215845</v>
      </c>
      <c r="CW106">
        <f t="shared" si="177"/>
        <v>9.4617108938172425</v>
      </c>
      <c r="CX106">
        <f t="shared" si="178"/>
        <v>9.4647032273610527</v>
      </c>
    </row>
    <row r="107" spans="1:102">
      <c r="A107" s="47" t="s">
        <v>73</v>
      </c>
      <c r="B107" s="48"/>
      <c r="C107" s="51">
        <v>45962.620999999999</v>
      </c>
      <c r="D107" s="51" t="s">
        <v>16</v>
      </c>
      <c r="E107">
        <f t="shared" si="179"/>
        <v>6080.981675662455</v>
      </c>
      <c r="F107">
        <f t="shared" si="180"/>
        <v>6081</v>
      </c>
      <c r="G107">
        <f t="shared" si="181"/>
        <v>-6.6242870016139932E-3</v>
      </c>
      <c r="H107" s="116"/>
      <c r="I107" s="116">
        <f t="shared" si="212"/>
        <v>-6.6242870016139932E-3</v>
      </c>
      <c r="K107" s="117"/>
      <c r="L107" s="116"/>
      <c r="M107" s="116"/>
      <c r="N107" s="116"/>
      <c r="O107" s="40"/>
      <c r="P107" s="116"/>
      <c r="Q107" s="293">
        <f t="shared" si="182"/>
        <v>30944.120999999999</v>
      </c>
      <c r="R107" s="8">
        <f t="shared" si="183"/>
        <v>4.3881178279752108E-5</v>
      </c>
      <c r="S107" s="8">
        <v>0.1</v>
      </c>
      <c r="T107" s="167">
        <f t="shared" si="184"/>
        <v>4.388117827975211E-6</v>
      </c>
      <c r="U107" s="116"/>
      <c r="V107" s="116"/>
      <c r="W107" s="25"/>
      <c r="X107" s="252"/>
      <c r="Y107" s="41"/>
      <c r="Z107">
        <f t="shared" si="185"/>
        <v>6081</v>
      </c>
      <c r="AA107" s="246">
        <f t="shared" si="186"/>
        <v>-5.9176216542340971E-3</v>
      </c>
      <c r="AB107" s="247">
        <f t="shared" si="187"/>
        <v>-7.066653473798961E-4</v>
      </c>
      <c r="AC107" s="247">
        <f t="shared" si="188"/>
        <v>-6.6242870016139932E-3</v>
      </c>
      <c r="AD107" s="248">
        <f t="shared" si="189"/>
        <v>4.9937591318754921E-8</v>
      </c>
      <c r="AH107">
        <f t="shared" si="190"/>
        <v>-1.009690705071249E-2</v>
      </c>
      <c r="AI107">
        <f t="shared" si="191"/>
        <v>0.72188893515748265</v>
      </c>
      <c r="AJ107">
        <f t="shared" si="192"/>
        <v>-0.6161768211453541</v>
      </c>
      <c r="AK107">
        <f t="shared" si="193"/>
        <v>-0.44978462808457553</v>
      </c>
      <c r="AL107">
        <f t="shared" si="194"/>
        <v>-2.1245779946297931</v>
      </c>
      <c r="AM107">
        <f t="shared" si="195"/>
        <v>-1.794041687283096</v>
      </c>
      <c r="AN107">
        <f t="shared" si="210"/>
        <v>-1.5667598778694103</v>
      </c>
      <c r="AO107">
        <f t="shared" si="210"/>
        <v>-1.5667598778693712</v>
      </c>
      <c r="AP107">
        <f t="shared" si="210"/>
        <v>-1.5667598778510707</v>
      </c>
      <c r="AQ107">
        <f t="shared" si="210"/>
        <v>-1.5667598692776559</v>
      </c>
      <c r="AR107">
        <f t="shared" si="210"/>
        <v>-1.566755854793334</v>
      </c>
      <c r="AS107">
        <f t="shared" si="210"/>
        <v>-1.5651831068977433</v>
      </c>
      <c r="AT107">
        <f t="shared" si="210"/>
        <v>-1.4934489529794979</v>
      </c>
      <c r="AU107">
        <f t="shared" si="196"/>
        <v>-1.0379428776448423</v>
      </c>
      <c r="AV107" s="246">
        <f t="shared" si="197"/>
        <v>-5.8578691760067542E-3</v>
      </c>
      <c r="AW107" s="247">
        <f t="shared" si="198"/>
        <v>-7.6641782560723896E-4</v>
      </c>
      <c r="AX107" s="248">
        <f t="shared" si="199"/>
        <v>5.8739628340852817E-8</v>
      </c>
      <c r="AY107" s="247">
        <f t="shared" si="200"/>
        <v>3.4128675708711542E-3</v>
      </c>
      <c r="BA107">
        <f t="shared" si="201"/>
        <v>5.9752478227342715E-5</v>
      </c>
      <c r="BB107">
        <f t="shared" si="202"/>
        <v>0.97022210632178008</v>
      </c>
      <c r="BC107">
        <f t="shared" si="203"/>
        <v>-5.7489156837350328E-2</v>
      </c>
      <c r="BD107">
        <f t="shared" si="204"/>
        <v>-6.8800584610692078E-2</v>
      </c>
      <c r="BE107">
        <f t="shared" si="205"/>
        <v>-1.9792673003134005</v>
      </c>
      <c r="BF107">
        <f t="shared" si="206"/>
        <v>-1.5224605555635167</v>
      </c>
      <c r="BG107">
        <f t="shared" si="211"/>
        <v>-1.909355458340777</v>
      </c>
      <c r="BH107">
        <f t="shared" si="211"/>
        <v>-1.909355458325221</v>
      </c>
      <c r="BI107">
        <f t="shared" si="211"/>
        <v>-1.9093554589499746</v>
      </c>
      <c r="BJ107">
        <f t="shared" si="211"/>
        <v>-1.9093554338585572</v>
      </c>
      <c r="BK107">
        <f t="shared" si="211"/>
        <v>-1.9093564415813453</v>
      </c>
      <c r="BL107">
        <f t="shared" si="211"/>
        <v>-1.9093159670989404</v>
      </c>
      <c r="BM107">
        <f t="shared" si="211"/>
        <v>-1.9109379543609015</v>
      </c>
      <c r="BN107">
        <f t="shared" si="207"/>
        <v>-1.8386428104525345</v>
      </c>
      <c r="BQ107">
        <f t="shared" si="147"/>
        <v>-2.7913602009633987E-2</v>
      </c>
      <c r="BR107">
        <v>45000</v>
      </c>
      <c r="BS107">
        <f t="shared" si="148"/>
        <v>-2.3817958294484361E-2</v>
      </c>
      <c r="BT107">
        <f t="shared" si="149"/>
        <v>-1.5054629654575068E-2</v>
      </c>
      <c r="BU107">
        <f t="shared" si="150"/>
        <v>-8.7633286399092913E-3</v>
      </c>
      <c r="BV107">
        <f t="shared" si="151"/>
        <v>1.3355700384232816</v>
      </c>
      <c r="BW107">
        <f t="shared" si="152"/>
        <v>-0.94463805129088174</v>
      </c>
      <c r="BX107">
        <f t="shared" si="153"/>
        <v>-0.88335433455699208</v>
      </c>
      <c r="BY107">
        <f t="shared" si="154"/>
        <v>-0.47283103331647708</v>
      </c>
      <c r="BZ107">
        <f t="shared" si="155"/>
        <v>5.769778685999353</v>
      </c>
      <c r="CA107">
        <f t="shared" si="156"/>
        <v>5.7712881134944736</v>
      </c>
      <c r="CB107">
        <f t="shared" si="157"/>
        <v>5.7745591091854624</v>
      </c>
      <c r="CC107">
        <f t="shared" si="158"/>
        <v>5.7816271560328429</v>
      </c>
      <c r="CD107">
        <f t="shared" si="159"/>
        <v>5.7968076444183749</v>
      </c>
      <c r="CE107">
        <f t="shared" si="160"/>
        <v>5.8290110535964708</v>
      </c>
      <c r="CF107">
        <f t="shared" si="161"/>
        <v>5.8957405080807916</v>
      </c>
      <c r="CG107">
        <f t="shared" si="162"/>
        <v>6.0288123552317208</v>
      </c>
      <c r="CI107" s="23">
        <f t="shared" si="163"/>
        <v>45000</v>
      </c>
      <c r="CJ107" s="86">
        <f t="shared" si="164"/>
        <v>-1.9150273369724694E-2</v>
      </c>
      <c r="CK107" s="86">
        <f t="shared" si="165"/>
        <v>-1.5054629654575068E-2</v>
      </c>
      <c r="CL107">
        <f t="shared" si="166"/>
        <v>-4.0956437151496265E-3</v>
      </c>
      <c r="CM107">
        <f t="shared" si="167"/>
        <v>0.92821292678501133</v>
      </c>
      <c r="CN107">
        <f t="shared" si="168"/>
        <v>-0.80011369276109867</v>
      </c>
      <c r="CO107">
        <f t="shared" si="169"/>
        <v>-2.8492311591934065</v>
      </c>
      <c r="CP107">
        <f t="shared" si="170"/>
        <v>-6.7920496654876858</v>
      </c>
      <c r="CQ107">
        <f t="shared" si="171"/>
        <v>9.7395826234254699</v>
      </c>
      <c r="CR107">
        <f t="shared" si="172"/>
        <v>9.7395826266764001</v>
      </c>
      <c r="CS107">
        <f t="shared" si="173"/>
        <v>9.7395825810711436</v>
      </c>
      <c r="CT107">
        <f t="shared" si="174"/>
        <v>9.7395832208387123</v>
      </c>
      <c r="CU107">
        <f t="shared" si="175"/>
        <v>9.7395742459524044</v>
      </c>
      <c r="CV107">
        <f t="shared" si="176"/>
        <v>9.7397001512372405</v>
      </c>
      <c r="CW107">
        <f t="shared" si="177"/>
        <v>9.737934344367714</v>
      </c>
      <c r="CX107">
        <f t="shared" si="178"/>
        <v>9.7627951084184019</v>
      </c>
    </row>
    <row r="108" spans="1:102">
      <c r="A108" s="47" t="s">
        <v>73</v>
      </c>
      <c r="B108" s="48"/>
      <c r="C108" s="51">
        <v>46017.582000000002</v>
      </c>
      <c r="D108" s="51" t="s">
        <v>16</v>
      </c>
      <c r="E108">
        <f t="shared" si="179"/>
        <v>6233.016742388364</v>
      </c>
      <c r="F108">
        <f t="shared" si="180"/>
        <v>6233</v>
      </c>
      <c r="G108">
        <f t="shared" si="181"/>
        <v>6.052409007679671E-3</v>
      </c>
      <c r="H108" s="116"/>
      <c r="I108" s="116">
        <f t="shared" si="212"/>
        <v>6.052409007679671E-3</v>
      </c>
      <c r="K108" s="117"/>
      <c r="L108" s="116"/>
      <c r="M108" s="116"/>
      <c r="N108" s="116"/>
      <c r="O108" s="40"/>
      <c r="P108" s="116"/>
      <c r="Q108" s="293">
        <f t="shared" si="182"/>
        <v>30999.082000000002</v>
      </c>
      <c r="R108" s="8">
        <f t="shared" si="183"/>
        <v>3.6631654796242017E-5</v>
      </c>
      <c r="S108" s="8">
        <v>0.1</v>
      </c>
      <c r="T108" s="167">
        <f t="shared" si="184"/>
        <v>3.663165479624202E-6</v>
      </c>
      <c r="U108" s="116"/>
      <c r="V108" s="116"/>
      <c r="W108" s="25"/>
      <c r="X108" s="252"/>
      <c r="Y108" s="41"/>
      <c r="Z108">
        <f t="shared" si="185"/>
        <v>6233</v>
      </c>
      <c r="AA108" s="246">
        <f t="shared" si="186"/>
        <v>-6.1205216179650735E-3</v>
      </c>
      <c r="AB108" s="247">
        <f t="shared" si="187"/>
        <v>1.2172930625644745E-2</v>
      </c>
      <c r="AC108" s="247">
        <f t="shared" si="188"/>
        <v>6.052409007679671E-3</v>
      </c>
      <c r="AD108" s="248">
        <f t="shared" si="189"/>
        <v>1.4818024001675977E-5</v>
      </c>
      <c r="AH108">
        <f t="shared" si="190"/>
        <v>-1.0213805537712863E-2</v>
      </c>
      <c r="AI108">
        <f t="shared" si="191"/>
        <v>0.73270653578311151</v>
      </c>
      <c r="AJ108">
        <f t="shared" si="192"/>
        <v>-0.63480483995430914</v>
      </c>
      <c r="AK108">
        <f t="shared" si="193"/>
        <v>-0.45629615386934153</v>
      </c>
      <c r="AL108">
        <f t="shared" si="194"/>
        <v>-2.100701344964425</v>
      </c>
      <c r="AM108">
        <f t="shared" si="195"/>
        <v>-1.7447325946235941</v>
      </c>
      <c r="AN108">
        <f t="shared" si="210"/>
        <v>-1.5388955815409759</v>
      </c>
      <c r="AO108">
        <f t="shared" si="210"/>
        <v>-1.538895581284208</v>
      </c>
      <c r="AP108">
        <f t="shared" si="210"/>
        <v>-1.5388955660610426</v>
      </c>
      <c r="AQ108">
        <f t="shared" si="210"/>
        <v>-1.5388946635292657</v>
      </c>
      <c r="AR108">
        <f t="shared" si="210"/>
        <v>-1.5388412009060337</v>
      </c>
      <c r="AS108">
        <f t="shared" si="210"/>
        <v>-1.535819715834678</v>
      </c>
      <c r="AT108">
        <f t="shared" si="210"/>
        <v>-1.4582625922643682</v>
      </c>
      <c r="AU108">
        <f t="shared" si="196"/>
        <v>-1.0103433299843871</v>
      </c>
      <c r="AV108" s="246">
        <f t="shared" si="197"/>
        <v>-5.8304978571389931E-3</v>
      </c>
      <c r="AW108" s="247">
        <f t="shared" si="198"/>
        <v>1.1882906864818663E-2</v>
      </c>
      <c r="AX108" s="248">
        <f t="shared" si="199"/>
        <v>1.4120347555795452E-5</v>
      </c>
      <c r="AY108" s="247">
        <f t="shared" si="200"/>
        <v>1.5976190784566455E-2</v>
      </c>
      <c r="BA108">
        <f t="shared" si="201"/>
        <v>2.9002376082608078E-4</v>
      </c>
      <c r="BB108">
        <f t="shared" si="202"/>
        <v>0.97321738116182266</v>
      </c>
      <c r="BC108">
        <f t="shared" si="203"/>
        <v>-1.437418872429181E-2</v>
      </c>
      <c r="BD108">
        <f t="shared" si="204"/>
        <v>-7.0020959168332453E-2</v>
      </c>
      <c r="BE108">
        <f t="shared" si="205"/>
        <v>-1.9361211130753289</v>
      </c>
      <c r="BF108">
        <f t="shared" si="206"/>
        <v>-1.4531492090080369</v>
      </c>
      <c r="BG108">
        <f t="shared" si="211"/>
        <v>-1.8650782899518801</v>
      </c>
      <c r="BH108">
        <f t="shared" si="211"/>
        <v>-1.8650782899450391</v>
      </c>
      <c r="BI108">
        <f t="shared" si="211"/>
        <v>-1.8650782902596439</v>
      </c>
      <c r="BJ108">
        <f t="shared" si="211"/>
        <v>-1.8650782757915598</v>
      </c>
      <c r="BK108">
        <f t="shared" si="211"/>
        <v>-1.8650789411505166</v>
      </c>
      <c r="BL108">
        <f t="shared" si="211"/>
        <v>-1.8650483410790779</v>
      </c>
      <c r="BM108">
        <f t="shared" si="211"/>
        <v>-1.8664524667894566</v>
      </c>
      <c r="BN108">
        <f t="shared" si="207"/>
        <v>-1.7933328445318177</v>
      </c>
      <c r="BQ108">
        <f t="shared" si="147"/>
        <v>-2.4388512837783691E-2</v>
      </c>
      <c r="BR108">
        <v>46000</v>
      </c>
      <c r="BS108">
        <f t="shared" si="148"/>
        <v>-2.1336837520565723E-2</v>
      </c>
      <c r="BT108">
        <f t="shared" si="149"/>
        <v>-1.5475110399553647E-2</v>
      </c>
      <c r="BU108">
        <f t="shared" si="150"/>
        <v>-5.8617271210120751E-3</v>
      </c>
      <c r="BV108">
        <f t="shared" si="151"/>
        <v>1.5090500364719377</v>
      </c>
      <c r="BW108">
        <f t="shared" si="152"/>
        <v>-0.58707795726373546</v>
      </c>
      <c r="BX108">
        <f t="shared" si="153"/>
        <v>-0.27430915059498828</v>
      </c>
      <c r="BY108">
        <f t="shared" si="154"/>
        <v>-0.13802111839487016</v>
      </c>
      <c r="BZ108">
        <f t="shared" si="155"/>
        <v>6.130237864420276</v>
      </c>
      <c r="CA108">
        <f t="shared" si="156"/>
        <v>6.1310345837431859</v>
      </c>
      <c r="CB108">
        <f t="shared" si="157"/>
        <v>6.1325586093739926</v>
      </c>
      <c r="CC108">
        <f t="shared" si="158"/>
        <v>6.1354729034174058</v>
      </c>
      <c r="CD108">
        <f t="shared" si="159"/>
        <v>6.1410422213630653</v>
      </c>
      <c r="CE108">
        <f t="shared" si="160"/>
        <v>6.151673199990805</v>
      </c>
      <c r="CF108">
        <f t="shared" si="161"/>
        <v>6.1719257246890278</v>
      </c>
      <c r="CG108">
        <f t="shared" si="162"/>
        <v>6.2103883266820805</v>
      </c>
      <c r="CI108" s="23">
        <f t="shared" si="163"/>
        <v>46000</v>
      </c>
      <c r="CJ108" s="86">
        <f t="shared" si="164"/>
        <v>-1.8526785716771618E-2</v>
      </c>
      <c r="CK108" s="86">
        <f t="shared" si="165"/>
        <v>-1.5475110399553647E-2</v>
      </c>
      <c r="CL108">
        <f t="shared" si="166"/>
        <v>-3.0516753172179691E-3</v>
      </c>
      <c r="CM108">
        <f t="shared" si="167"/>
        <v>0.93622086989885811</v>
      </c>
      <c r="CN108">
        <f t="shared" si="168"/>
        <v>-0.6182051002375254</v>
      </c>
      <c r="CO108">
        <f t="shared" si="169"/>
        <v>-2.5882035376060939</v>
      </c>
      <c r="CP108">
        <f t="shared" si="170"/>
        <v>-3.5213877600970793</v>
      </c>
      <c r="CQ108">
        <f t="shared" si="171"/>
        <v>10.018919898748882</v>
      </c>
      <c r="CR108">
        <f t="shared" si="172"/>
        <v>10.018919901275471</v>
      </c>
      <c r="CS108">
        <f t="shared" si="173"/>
        <v>10.018919860603344</v>
      </c>
      <c r="CT108">
        <f t="shared" si="174"/>
        <v>10.018920515328768</v>
      </c>
      <c r="CU108">
        <f t="shared" si="175"/>
        <v>10.018909975827178</v>
      </c>
      <c r="CV108">
        <f t="shared" si="176"/>
        <v>10.019079645525782</v>
      </c>
      <c r="CW108">
        <f t="shared" si="177"/>
        <v>10.016350582061124</v>
      </c>
      <c r="CX108">
        <f t="shared" si="178"/>
        <v>10.060886989475749</v>
      </c>
    </row>
    <row r="109" spans="1:102">
      <c r="A109" s="37" t="s">
        <v>78</v>
      </c>
      <c r="B109" s="38" t="s">
        <v>45</v>
      </c>
      <c r="C109" s="37">
        <v>46024.26</v>
      </c>
      <c r="D109" s="37" t="s">
        <v>79</v>
      </c>
      <c r="E109">
        <f t="shared" si="179"/>
        <v>6251.4896627427161</v>
      </c>
      <c r="F109">
        <f t="shared" si="180"/>
        <v>6251.5</v>
      </c>
      <c r="G109">
        <f t="shared" si="181"/>
        <v>-3.736940496310126E-3</v>
      </c>
      <c r="H109" s="116"/>
      <c r="I109" s="116"/>
      <c r="J109" s="116">
        <f>G109</f>
        <v>-3.736940496310126E-3</v>
      </c>
      <c r="K109" s="117"/>
      <c r="L109" s="116"/>
      <c r="M109" s="116"/>
      <c r="N109" s="116"/>
      <c r="O109" s="40"/>
      <c r="P109" s="116"/>
      <c r="Q109" s="293">
        <f t="shared" si="182"/>
        <v>31005.760000000002</v>
      </c>
      <c r="R109" s="8">
        <f t="shared" si="183"/>
        <v>1.3964724272962572E-5</v>
      </c>
      <c r="S109" s="116">
        <v>1</v>
      </c>
      <c r="T109" s="167">
        <f t="shared" si="184"/>
        <v>1.3964724272962572E-5</v>
      </c>
      <c r="U109" s="116"/>
      <c r="V109" s="116"/>
      <c r="W109" s="25"/>
      <c r="X109" s="252"/>
      <c r="Y109" s="41"/>
      <c r="Z109">
        <f t="shared" si="185"/>
        <v>6251.5</v>
      </c>
      <c r="AA109" s="246">
        <f t="shared" si="186"/>
        <v>-6.1447860485716044E-3</v>
      </c>
      <c r="AB109" s="247">
        <f t="shared" si="187"/>
        <v>2.4078455522614783E-3</v>
      </c>
      <c r="AC109" s="247">
        <f t="shared" si="188"/>
        <v>-3.736940496310126E-3</v>
      </c>
      <c r="AD109" s="248">
        <f t="shared" si="189"/>
        <v>5.7977202035453835E-6</v>
      </c>
      <c r="AH109">
        <f t="shared" si="190"/>
        <v>-1.0227608508637145E-2</v>
      </c>
      <c r="AI109">
        <f t="shared" si="191"/>
        <v>0.7340561124451771</v>
      </c>
      <c r="AJ109">
        <f t="shared" si="192"/>
        <v>-0.63708540759928278</v>
      </c>
      <c r="AK109">
        <f t="shared" si="193"/>
        <v>-0.45708404557722926</v>
      </c>
      <c r="AL109">
        <f t="shared" si="194"/>
        <v>-2.097746221389913</v>
      </c>
      <c r="AM109">
        <f t="shared" si="195"/>
        <v>-1.7387725594129781</v>
      </c>
      <c r="AN109">
        <f t="shared" si="210"/>
        <v>-1.5354756514985826</v>
      </c>
      <c r="AO109">
        <f t="shared" si="210"/>
        <v>-1.5354756510891514</v>
      </c>
      <c r="AP109">
        <f t="shared" si="210"/>
        <v>-1.5354756291644658</v>
      </c>
      <c r="AQ109">
        <f t="shared" si="210"/>
        <v>-1.5354744551370463</v>
      </c>
      <c r="AR109">
        <f t="shared" si="210"/>
        <v>-1.5354116449492172</v>
      </c>
      <c r="AS109">
        <f t="shared" si="210"/>
        <v>-1.532199981588092</v>
      </c>
      <c r="AT109">
        <f t="shared" si="210"/>
        <v>-1.4539566342983212</v>
      </c>
      <c r="AU109">
        <f t="shared" si="196"/>
        <v>-1.0069841745125556</v>
      </c>
      <c r="AV109" s="246">
        <f t="shared" si="197"/>
        <v>-5.8267170121931696E-3</v>
      </c>
      <c r="AW109" s="247">
        <f t="shared" si="198"/>
        <v>2.0897765158830435E-3</v>
      </c>
      <c r="AX109" s="248">
        <f t="shared" si="199"/>
        <v>4.3671658863362725E-6</v>
      </c>
      <c r="AY109" s="247">
        <f t="shared" si="200"/>
        <v>6.1725989759485846E-3</v>
      </c>
      <c r="BA109">
        <f t="shared" si="201"/>
        <v>3.1806903637843442E-4</v>
      </c>
      <c r="BB109">
        <f t="shared" si="202"/>
        <v>0.97358673398279594</v>
      </c>
      <c r="BC109">
        <f t="shared" si="203"/>
        <v>-9.1049547645276722E-3</v>
      </c>
      <c r="BD109">
        <f t="shared" si="204"/>
        <v>-7.0161120095026883E-2</v>
      </c>
      <c r="BE109">
        <f t="shared" si="205"/>
        <v>-1.9308515098819785</v>
      </c>
      <c r="BF109">
        <f t="shared" si="206"/>
        <v>-1.4449818998208832</v>
      </c>
      <c r="BG109">
        <f t="shared" si="211"/>
        <v>-1.8596799301925366</v>
      </c>
      <c r="BH109">
        <f t="shared" si="211"/>
        <v>-1.8596799301864055</v>
      </c>
      <c r="BI109">
        <f t="shared" si="211"/>
        <v>-1.8596799304734788</v>
      </c>
      <c r="BJ109">
        <f t="shared" si="211"/>
        <v>-1.8596799170319176</v>
      </c>
      <c r="BK109">
        <f t="shared" si="211"/>
        <v>-1.859680546402293</v>
      </c>
      <c r="BL109">
        <f t="shared" si="211"/>
        <v>-1.8596510761434213</v>
      </c>
      <c r="BM109">
        <f t="shared" si="211"/>
        <v>-1.8610278999193175</v>
      </c>
      <c r="BN109">
        <f t="shared" si="207"/>
        <v>-1.7878181447322565</v>
      </c>
      <c r="BQ109">
        <f t="shared" si="147"/>
        <v>-1.9639448879738067E-2</v>
      </c>
      <c r="BR109">
        <v>47000</v>
      </c>
      <c r="BS109">
        <f t="shared" si="148"/>
        <v>-1.7883516569217873E-2</v>
      </c>
      <c r="BT109">
        <f t="shared" si="149"/>
        <v>-1.589189751557565E-2</v>
      </c>
      <c r="BU109">
        <f t="shared" si="150"/>
        <v>-1.9916190536422231E-3</v>
      </c>
      <c r="BV109">
        <f t="shared" si="151"/>
        <v>1.4858689671664047</v>
      </c>
      <c r="BW109">
        <f t="shared" si="152"/>
        <v>5.2664743148111023E-2</v>
      </c>
      <c r="BX109">
        <f t="shared" si="153"/>
        <v>0.40582451128302288</v>
      </c>
      <c r="BY109">
        <f t="shared" si="154"/>
        <v>0.20574375920625565</v>
      </c>
      <c r="BZ109">
        <f t="shared" si="155"/>
        <v>6.5106390528070639</v>
      </c>
      <c r="CA109">
        <f t="shared" si="156"/>
        <v>6.5095266720601055</v>
      </c>
      <c r="CB109">
        <f t="shared" si="157"/>
        <v>6.5073686404612427</v>
      </c>
      <c r="CC109">
        <f t="shared" si="158"/>
        <v>6.5031850505395221</v>
      </c>
      <c r="CD109">
        <f t="shared" si="159"/>
        <v>6.4950857485950806</v>
      </c>
      <c r="CE109">
        <f t="shared" si="160"/>
        <v>6.4794452548020489</v>
      </c>
      <c r="CF109">
        <f t="shared" si="161"/>
        <v>6.4493755666016996</v>
      </c>
      <c r="CG109">
        <f t="shared" si="162"/>
        <v>6.3919642981324412</v>
      </c>
      <c r="CI109" s="23">
        <f t="shared" si="163"/>
        <v>47000</v>
      </c>
      <c r="CJ109" s="86">
        <f t="shared" si="164"/>
        <v>-1.7647829826095845E-2</v>
      </c>
      <c r="CK109" s="86">
        <f t="shared" si="165"/>
        <v>-1.589189751557565E-2</v>
      </c>
      <c r="CL109">
        <f t="shared" si="166"/>
        <v>-1.7559323105201953E-3</v>
      </c>
      <c r="CM109">
        <f t="shared" si="167"/>
        <v>0.94886891195214718</v>
      </c>
      <c r="CN109">
        <f t="shared" si="168"/>
        <v>-0.38904372973560375</v>
      </c>
      <c r="CO109">
        <f t="shared" si="169"/>
        <v>-2.3213397457348406</v>
      </c>
      <c r="CP109">
        <f t="shared" si="170"/>
        <v>-2.300005576813525</v>
      </c>
      <c r="CQ109">
        <f t="shared" si="171"/>
        <v>10.301361431694747</v>
      </c>
      <c r="CR109">
        <f t="shared" si="172"/>
        <v>10.3013614324051</v>
      </c>
      <c r="CS109">
        <f t="shared" si="173"/>
        <v>10.30136141759475</v>
      </c>
      <c r="CT109">
        <f t="shared" si="174"/>
        <v>10.301361726380108</v>
      </c>
      <c r="CU109">
        <f t="shared" si="175"/>
        <v>10.301355288446503</v>
      </c>
      <c r="CV109">
        <f t="shared" si="176"/>
        <v>10.301489524640182</v>
      </c>
      <c r="CW109">
        <f t="shared" si="177"/>
        <v>10.2986950522647</v>
      </c>
      <c r="CX109">
        <f t="shared" si="178"/>
        <v>10.358978870533097</v>
      </c>
    </row>
    <row r="110" spans="1:102">
      <c r="A110" s="37" t="s">
        <v>78</v>
      </c>
      <c r="B110" s="38" t="s">
        <v>49</v>
      </c>
      <c r="C110" s="37">
        <v>46026.248299999999</v>
      </c>
      <c r="D110" s="37" t="s">
        <v>79</v>
      </c>
      <c r="E110">
        <f t="shared" si="179"/>
        <v>6256.9897686936756</v>
      </c>
      <c r="F110">
        <f t="shared" si="180"/>
        <v>6257</v>
      </c>
      <c r="G110">
        <f t="shared" si="181"/>
        <v>-3.698638996866066E-3</v>
      </c>
      <c r="H110" s="116"/>
      <c r="I110" s="116"/>
      <c r="J110" s="116">
        <f>G110</f>
        <v>-3.698638996866066E-3</v>
      </c>
      <c r="K110" s="117"/>
      <c r="L110" s="116"/>
      <c r="M110" s="116"/>
      <c r="N110" s="116"/>
      <c r="O110" s="40"/>
      <c r="P110" s="116"/>
      <c r="Q110" s="293">
        <f t="shared" si="182"/>
        <v>31007.748299999999</v>
      </c>
      <c r="R110" s="8">
        <f t="shared" si="183"/>
        <v>1.3679930429138419E-5</v>
      </c>
      <c r="S110" s="116">
        <v>1</v>
      </c>
      <c r="T110" s="167">
        <f t="shared" si="184"/>
        <v>1.3679930429138419E-5</v>
      </c>
      <c r="U110" s="116"/>
      <c r="W110" s="25"/>
      <c r="X110" s="252"/>
      <c r="Y110" s="41"/>
      <c r="Z110">
        <f t="shared" si="185"/>
        <v>6257</v>
      </c>
      <c r="AA110" s="246">
        <f t="shared" si="186"/>
        <v>-6.1519813651611027E-3</v>
      </c>
      <c r="AB110" s="247">
        <f t="shared" si="187"/>
        <v>2.4533423682950367E-3</v>
      </c>
      <c r="AC110" s="247">
        <f t="shared" si="188"/>
        <v>-3.698638996866066E-3</v>
      </c>
      <c r="AD110" s="248">
        <f t="shared" si="189"/>
        <v>6.0188887760714998E-6</v>
      </c>
      <c r="AH110">
        <f t="shared" si="190"/>
        <v>-1.0231693905316837E-2</v>
      </c>
      <c r="AI110">
        <f t="shared" si="191"/>
        <v>0.73445874734386196</v>
      </c>
      <c r="AJ110">
        <f t="shared" si="192"/>
        <v>-0.63776396079470543</v>
      </c>
      <c r="AK110">
        <f t="shared" si="193"/>
        <v>-0.45731807222853976</v>
      </c>
      <c r="AL110">
        <f t="shared" si="194"/>
        <v>-2.096865569727318</v>
      </c>
      <c r="AM110">
        <f t="shared" si="195"/>
        <v>-1.7370023384938493</v>
      </c>
      <c r="AN110">
        <f t="shared" si="210"/>
        <v>-1.5344577001661848</v>
      </c>
      <c r="AO110">
        <f t="shared" si="210"/>
        <v>-1.5344576996995358</v>
      </c>
      <c r="AP110">
        <f t="shared" si="210"/>
        <v>-1.5344576754106152</v>
      </c>
      <c r="AQ110">
        <f t="shared" si="210"/>
        <v>-1.5344564112027284</v>
      </c>
      <c r="AR110">
        <f t="shared" si="210"/>
        <v>-1.5343906713461577</v>
      </c>
      <c r="AS110">
        <f t="shared" si="210"/>
        <v>-1.5311219055934218</v>
      </c>
      <c r="AT110">
        <f t="shared" si="210"/>
        <v>-1.4526755115334982</v>
      </c>
      <c r="AU110">
        <f t="shared" si="196"/>
        <v>-1.0059855066695782</v>
      </c>
      <c r="AV110" s="246">
        <f t="shared" si="197"/>
        <v>-5.8255742416210695E-3</v>
      </c>
      <c r="AW110" s="247">
        <f t="shared" si="198"/>
        <v>2.1269352447550035E-3</v>
      </c>
      <c r="AX110" s="248">
        <f t="shared" si="199"/>
        <v>4.5238535353810265E-6</v>
      </c>
      <c r="AY110" s="247">
        <f t="shared" si="200"/>
        <v>6.206647784910738E-3</v>
      </c>
      <c r="BA110">
        <f t="shared" si="201"/>
        <v>3.2640712354003277E-4</v>
      </c>
      <c r="BB110">
        <f t="shared" si="202"/>
        <v>0.97369673766777265</v>
      </c>
      <c r="BC110">
        <f t="shared" si="203"/>
        <v>-7.537598579326568E-3</v>
      </c>
      <c r="BD110">
        <f t="shared" si="204"/>
        <v>-7.0202434326498961E-2</v>
      </c>
      <c r="BE110">
        <f t="shared" si="205"/>
        <v>-1.9292840992687488</v>
      </c>
      <c r="BF110">
        <f t="shared" si="206"/>
        <v>-1.4425645762154142</v>
      </c>
      <c r="BG110">
        <f t="shared" si="211"/>
        <v>-1.8580746171238098</v>
      </c>
      <c r="BH110">
        <f t="shared" si="211"/>
        <v>-1.8580746171178779</v>
      </c>
      <c r="BI110">
        <f t="shared" si="211"/>
        <v>-1.858074617397135</v>
      </c>
      <c r="BJ110">
        <f t="shared" si="211"/>
        <v>-1.8580746042505176</v>
      </c>
      <c r="BK110">
        <f t="shared" si="211"/>
        <v>-1.8580752231546382</v>
      </c>
      <c r="BL110">
        <f t="shared" si="211"/>
        <v>-1.8580460855608525</v>
      </c>
      <c r="BM110">
        <f t="shared" si="211"/>
        <v>-1.8594147616212668</v>
      </c>
      <c r="BN110">
        <f t="shared" si="207"/>
        <v>-1.7861786393864412</v>
      </c>
      <c r="BQ110">
        <f t="shared" si="147"/>
        <v>-1.4749666217083329E-2</v>
      </c>
      <c r="BR110">
        <v>48000</v>
      </c>
      <c r="BS110">
        <f t="shared" si="148"/>
        <v>-1.4451655844117261E-2</v>
      </c>
      <c r="BT110">
        <f t="shared" si="149"/>
        <v>-1.630499100264108E-2</v>
      </c>
      <c r="BU110">
        <f t="shared" si="150"/>
        <v>1.8533351585238191E-3</v>
      </c>
      <c r="BV110">
        <f t="shared" si="151"/>
        <v>1.2922888181440275</v>
      </c>
      <c r="BW110">
        <f t="shared" si="152"/>
        <v>0.59079133150801866</v>
      </c>
      <c r="BX110">
        <f t="shared" si="153"/>
        <v>0.98517467945200787</v>
      </c>
      <c r="BY110">
        <f t="shared" si="154"/>
        <v>0.53671619237424917</v>
      </c>
      <c r="BZ110">
        <f t="shared" si="155"/>
        <v>6.8623551777555116</v>
      </c>
      <c r="CA110">
        <f t="shared" si="156"/>
        <v>6.8609447184061167</v>
      </c>
      <c r="CB110">
        <f t="shared" si="157"/>
        <v>6.8577640399484006</v>
      </c>
      <c r="CC110">
        <f t="shared" si="158"/>
        <v>6.8506152814864389</v>
      </c>
      <c r="CD110">
        <f t="shared" si="159"/>
        <v>6.8346651687072786</v>
      </c>
      <c r="CE110">
        <f t="shared" si="160"/>
        <v>6.7996242545331942</v>
      </c>
      <c r="CF110">
        <f t="shared" si="161"/>
        <v>6.7249377633966789</v>
      </c>
      <c r="CG110">
        <f t="shared" si="162"/>
        <v>6.5735402695828009</v>
      </c>
      <c r="CI110" s="23">
        <f t="shared" si="163"/>
        <v>48000</v>
      </c>
      <c r="CJ110" s="86">
        <f t="shared" si="164"/>
        <v>-1.6603001375607145E-2</v>
      </c>
      <c r="CK110" s="86">
        <f t="shared" si="165"/>
        <v>-1.630499100264108E-2</v>
      </c>
      <c r="CL110">
        <f t="shared" si="166"/>
        <v>-2.9801037296606648E-4</v>
      </c>
      <c r="CM110">
        <f t="shared" si="167"/>
        <v>0.96569859251251533</v>
      </c>
      <c r="CN110">
        <f t="shared" si="168"/>
        <v>-0.1239631441086058</v>
      </c>
      <c r="CO110">
        <f t="shared" si="169"/>
        <v>-2.0460292765709851</v>
      </c>
      <c r="CP110">
        <f t="shared" si="170"/>
        <v>-1.6391905990921027</v>
      </c>
      <c r="CQ110">
        <f t="shared" si="171"/>
        <v>10.588236468212632</v>
      </c>
      <c r="CR110">
        <f t="shared" si="172"/>
        <v>10.588236468257456</v>
      </c>
      <c r="CS110">
        <f t="shared" si="173"/>
        <v>10.588236466748249</v>
      </c>
      <c r="CT110">
        <f t="shared" si="174"/>
        <v>10.588236517563423</v>
      </c>
      <c r="CU110">
        <f t="shared" si="175"/>
        <v>10.588234806613004</v>
      </c>
      <c r="CV110">
        <f t="shared" si="176"/>
        <v>10.588292418164562</v>
      </c>
      <c r="CW110">
        <f t="shared" si="177"/>
        <v>10.586356719532564</v>
      </c>
      <c r="CX110">
        <f t="shared" si="178"/>
        <v>10.657070751590446</v>
      </c>
    </row>
    <row r="111" spans="1:102">
      <c r="A111" s="47" t="s">
        <v>73</v>
      </c>
      <c r="B111" s="48"/>
      <c r="C111" s="51">
        <v>46026.608</v>
      </c>
      <c r="D111" s="51" t="s">
        <v>16</v>
      </c>
      <c r="E111">
        <f t="shared" si="179"/>
        <v>6257.9847835860801</v>
      </c>
      <c r="F111">
        <f t="shared" si="180"/>
        <v>6258</v>
      </c>
      <c r="G111">
        <f t="shared" si="181"/>
        <v>-5.5007659975672141E-3</v>
      </c>
      <c r="H111" s="116"/>
      <c r="I111" s="116">
        <f t="shared" ref="I111:I151" si="213">G111</f>
        <v>-5.5007659975672141E-3</v>
      </c>
      <c r="K111" s="117"/>
      <c r="L111" s="116"/>
      <c r="M111" s="116"/>
      <c r="N111" s="116"/>
      <c r="O111" s="40"/>
      <c r="P111" s="116"/>
      <c r="Q111" s="293">
        <f t="shared" si="182"/>
        <v>31008.108</v>
      </c>
      <c r="R111" s="8">
        <f t="shared" si="183"/>
        <v>3.0258426559991628E-5</v>
      </c>
      <c r="S111" s="8">
        <v>0.1</v>
      </c>
      <c r="T111" s="167">
        <f t="shared" si="184"/>
        <v>3.0258426559991628E-6</v>
      </c>
      <c r="U111" s="116"/>
      <c r="V111" s="116"/>
      <c r="W111" s="25"/>
      <c r="X111" s="252"/>
      <c r="Y111" s="41"/>
      <c r="Z111">
        <f t="shared" si="185"/>
        <v>6258</v>
      </c>
      <c r="AA111" s="246">
        <f t="shared" si="186"/>
        <v>-6.153288693917262E-3</v>
      </c>
      <c r="AB111" s="247">
        <f t="shared" si="187"/>
        <v>6.5252269635004793E-4</v>
      </c>
      <c r="AC111" s="247">
        <f t="shared" si="188"/>
        <v>-5.5007659975672141E-3</v>
      </c>
      <c r="AD111" s="248">
        <f t="shared" si="189"/>
        <v>4.2578586925193687E-8</v>
      </c>
      <c r="AH111">
        <f t="shared" si="190"/>
        <v>-1.023243580609369E-2</v>
      </c>
      <c r="AI111">
        <f t="shared" si="191"/>
        <v>0.73453202330577017</v>
      </c>
      <c r="AJ111">
        <f t="shared" si="192"/>
        <v>-0.63788736093031084</v>
      </c>
      <c r="AK111">
        <f t="shared" si="193"/>
        <v>-0.4573606119889323</v>
      </c>
      <c r="AL111">
        <f t="shared" si="194"/>
        <v>-2.0967053474262722</v>
      </c>
      <c r="AM111">
        <f t="shared" si="195"/>
        <v>-1.7366805625880732</v>
      </c>
      <c r="AN111">
        <f t="shared" ref="AN111:AT120" si="214">$AU111+$AB$7*SIN(AO111)</f>
        <v>-1.5342725581118619</v>
      </c>
      <c r="AO111">
        <f t="shared" si="214"/>
        <v>-1.5342725576341523</v>
      </c>
      <c r="AP111">
        <f t="shared" si="214"/>
        <v>-1.5342725328955193</v>
      </c>
      <c r="AQ111">
        <f t="shared" si="214"/>
        <v>-1.5342712518049937</v>
      </c>
      <c r="AR111">
        <f t="shared" si="214"/>
        <v>-1.5342049717844706</v>
      </c>
      <c r="AS111">
        <f t="shared" si="214"/>
        <v>-1.53092579618303</v>
      </c>
      <c r="AT111">
        <f t="shared" si="214"/>
        <v>-1.452442532249747</v>
      </c>
      <c r="AU111">
        <f t="shared" si="196"/>
        <v>-1.0058039306981286</v>
      </c>
      <c r="AV111" s="246">
        <f t="shared" si="197"/>
        <v>-5.8253655430488176E-3</v>
      </c>
      <c r="AW111" s="247">
        <f t="shared" si="198"/>
        <v>3.2459954548160353E-4</v>
      </c>
      <c r="AX111" s="248">
        <f t="shared" si="199"/>
        <v>1.0536486492686361E-8</v>
      </c>
      <c r="AY111" s="247">
        <f t="shared" si="200"/>
        <v>4.4037466576580314E-3</v>
      </c>
      <c r="BA111">
        <f t="shared" si="201"/>
        <v>3.2792315086844462E-4</v>
      </c>
      <c r="BB111">
        <f t="shared" si="202"/>
        <v>0.97371674796066399</v>
      </c>
      <c r="BC111">
        <f t="shared" si="203"/>
        <v>-7.2525845659483961E-3</v>
      </c>
      <c r="BD111">
        <f t="shared" si="204"/>
        <v>-7.020992847825093E-2</v>
      </c>
      <c r="BE111">
        <f t="shared" si="205"/>
        <v>-1.9289990774607513</v>
      </c>
      <c r="BF111">
        <f t="shared" si="206"/>
        <v>-1.4421255914250068</v>
      </c>
      <c r="BG111">
        <f t="shared" ref="BG111:BM120" si="215">$BN111+$BB$7*SIN(BH111)</f>
        <v>-1.8577827225306598</v>
      </c>
      <c r="BH111">
        <f t="shared" si="215"/>
        <v>-1.8577827225247634</v>
      </c>
      <c r="BI111">
        <f t="shared" si="215"/>
        <v>-1.8577827228026171</v>
      </c>
      <c r="BJ111">
        <f t="shared" si="215"/>
        <v>-1.8577827097091282</v>
      </c>
      <c r="BK111">
        <f t="shared" si="215"/>
        <v>-1.857783326721729</v>
      </c>
      <c r="BL111">
        <f t="shared" si="215"/>
        <v>-1.8577542494522585</v>
      </c>
      <c r="BM111">
        <f t="shared" si="215"/>
        <v>-1.8591214426010338</v>
      </c>
      <c r="BN111">
        <f t="shared" si="207"/>
        <v>-1.7858805475053838</v>
      </c>
      <c r="BQ111">
        <f t="shared" si="147"/>
        <v>-1.0532275385636228E-2</v>
      </c>
      <c r="BR111">
        <v>49000</v>
      </c>
      <c r="BS111">
        <f t="shared" si="148"/>
        <v>-1.1744787777642103E-2</v>
      </c>
      <c r="BT111">
        <f t="shared" si="149"/>
        <v>-1.6714390860749932E-2</v>
      </c>
      <c r="BU111">
        <f t="shared" si="150"/>
        <v>4.9696030831078292E-3</v>
      </c>
      <c r="BV111">
        <f t="shared" si="151"/>
        <v>1.0870775676919271</v>
      </c>
      <c r="BW111">
        <f t="shared" si="152"/>
        <v>0.86853763418766883</v>
      </c>
      <c r="BX111">
        <f t="shared" si="153"/>
        <v>1.40537948167807</v>
      </c>
      <c r="BY111">
        <f t="shared" si="154"/>
        <v>0.8468968088567953</v>
      </c>
      <c r="BZ111">
        <f t="shared" si="155"/>
        <v>7.1621678838041198</v>
      </c>
      <c r="CA111">
        <f t="shared" si="156"/>
        <v>7.1616093738206592</v>
      </c>
      <c r="CB111">
        <f t="shared" si="157"/>
        <v>7.1599565727317671</v>
      </c>
      <c r="CC111">
        <f t="shared" si="158"/>
        <v>7.1550845342274272</v>
      </c>
      <c r="CD111">
        <f t="shared" si="159"/>
        <v>7.1408841783380019</v>
      </c>
      <c r="CE111">
        <f t="shared" si="160"/>
        <v>7.1007560327936492</v>
      </c>
      <c r="CF111">
        <f t="shared" si="161"/>
        <v>6.9955221091939688</v>
      </c>
      <c r="CG111">
        <f t="shared" si="162"/>
        <v>6.7551162410331607</v>
      </c>
      <c r="CI111" s="23">
        <f t="shared" si="163"/>
        <v>49000</v>
      </c>
      <c r="CJ111" s="86">
        <f t="shared" si="164"/>
        <v>-1.5501878468744058E-2</v>
      </c>
      <c r="CK111" s="86">
        <f t="shared" si="165"/>
        <v>-1.6714390860749932E-2</v>
      </c>
      <c r="CL111">
        <f t="shared" si="166"/>
        <v>1.2125123920058753E-3</v>
      </c>
      <c r="CM111">
        <f t="shared" si="167"/>
        <v>0.9859070169453632</v>
      </c>
      <c r="CN111">
        <f t="shared" si="168"/>
        <v>0.16113342669858791</v>
      </c>
      <c r="CO111">
        <f t="shared" si="169"/>
        <v>-1.7599074500490501</v>
      </c>
      <c r="CP111">
        <f t="shared" si="170"/>
        <v>-1.2095501389908381</v>
      </c>
      <c r="CQ111">
        <f t="shared" si="171"/>
        <v>10.88068854929797</v>
      </c>
      <c r="CR111">
        <f t="shared" si="172"/>
        <v>10.880688549297991</v>
      </c>
      <c r="CS111">
        <f t="shared" si="173"/>
        <v>10.880688549295606</v>
      </c>
      <c r="CT111">
        <f t="shared" si="174"/>
        <v>10.8806885495733</v>
      </c>
      <c r="CU111">
        <f t="shared" si="175"/>
        <v>10.880688517260159</v>
      </c>
      <c r="CV111">
        <f t="shared" si="176"/>
        <v>10.880692277349898</v>
      </c>
      <c r="CW111">
        <f t="shared" si="177"/>
        <v>10.880255557146672</v>
      </c>
      <c r="CX111">
        <f t="shared" si="178"/>
        <v>10.955162632647793</v>
      </c>
    </row>
    <row r="112" spans="1:102">
      <c r="A112" s="47" t="s">
        <v>73</v>
      </c>
      <c r="B112" s="48"/>
      <c r="C112" s="51">
        <v>46321.603000000003</v>
      </c>
      <c r="D112" s="51" t="s">
        <v>16</v>
      </c>
      <c r="E112">
        <f t="shared" si="179"/>
        <v>7074.0104110092971</v>
      </c>
      <c r="F112">
        <f t="shared" si="180"/>
        <v>7074</v>
      </c>
      <c r="G112">
        <f t="shared" si="181"/>
        <v>3.7636020060745068E-3</v>
      </c>
      <c r="H112" s="116"/>
      <c r="I112" s="116">
        <f t="shared" si="213"/>
        <v>3.7636020060745068E-3</v>
      </c>
      <c r="K112" s="117"/>
      <c r="L112" s="116"/>
      <c r="M112" s="116"/>
      <c r="N112" s="116"/>
      <c r="O112" s="40"/>
      <c r="P112" s="116"/>
      <c r="Q112" s="293">
        <f t="shared" si="182"/>
        <v>31303.103000000003</v>
      </c>
      <c r="R112" s="8">
        <f t="shared" si="183"/>
        <v>1.4164700060128052E-5</v>
      </c>
      <c r="S112" s="8">
        <v>0.1</v>
      </c>
      <c r="T112" s="167">
        <f t="shared" si="184"/>
        <v>1.4164700060128052E-6</v>
      </c>
      <c r="U112" s="116"/>
      <c r="V112" s="116"/>
      <c r="W112" s="25"/>
      <c r="X112" s="252"/>
      <c r="Y112" s="41"/>
      <c r="Z112">
        <f t="shared" si="185"/>
        <v>7074</v>
      </c>
      <c r="AA112" s="246">
        <f t="shared" si="186"/>
        <v>-7.1157915139921507E-3</v>
      </c>
      <c r="AB112" s="247">
        <f t="shared" si="187"/>
        <v>1.0879393520066657E-2</v>
      </c>
      <c r="AC112" s="247">
        <f t="shared" si="188"/>
        <v>3.7636020060745068E-3</v>
      </c>
      <c r="AD112" s="248">
        <f t="shared" si="189"/>
        <v>1.1836120336446838E-5</v>
      </c>
      <c r="AH112">
        <f t="shared" si="190"/>
        <v>-1.073478061455594E-2</v>
      </c>
      <c r="AI112">
        <f t="shared" si="191"/>
        <v>0.80225664403302588</v>
      </c>
      <c r="AJ112">
        <f t="shared" si="192"/>
        <v>-0.74090419286266485</v>
      </c>
      <c r="AK112">
        <f t="shared" si="193"/>
        <v>-0.49045850101709665</v>
      </c>
      <c r="AL112">
        <f t="shared" si="194"/>
        <v>-1.9540415954093271</v>
      </c>
      <c r="AM112">
        <f t="shared" si="195"/>
        <v>-1.4813988598435599</v>
      </c>
      <c r="AN112">
        <f t="shared" si="214"/>
        <v>-1.3765096461325799</v>
      </c>
      <c r="AO112">
        <f t="shared" si="214"/>
        <v>-1.3765080374913836</v>
      </c>
      <c r="AP112">
        <f t="shared" si="214"/>
        <v>-1.3764922823624079</v>
      </c>
      <c r="AQ112">
        <f t="shared" si="214"/>
        <v>-1.3763380423007741</v>
      </c>
      <c r="AR112">
        <f t="shared" si="214"/>
        <v>-1.3748343888207075</v>
      </c>
      <c r="AS112">
        <f t="shared" si="214"/>
        <v>-1.3607315949251435</v>
      </c>
      <c r="AT112">
        <f t="shared" si="214"/>
        <v>-1.2575851509761227</v>
      </c>
      <c r="AU112">
        <f t="shared" si="196"/>
        <v>-0.85763793799463439</v>
      </c>
      <c r="AV112" s="246">
        <f t="shared" si="197"/>
        <v>-5.5614259481905843E-3</v>
      </c>
      <c r="AW112" s="247">
        <f t="shared" si="198"/>
        <v>9.3250279542650902E-3</v>
      </c>
      <c r="AX112" s="248">
        <f t="shared" si="199"/>
        <v>8.6956146347825388E-6</v>
      </c>
      <c r="AY112" s="247">
        <f t="shared" si="200"/>
        <v>1.2944017054828881E-2</v>
      </c>
      <c r="BA112">
        <f t="shared" si="201"/>
        <v>1.5543655658015662E-3</v>
      </c>
      <c r="BB112">
        <f t="shared" si="202"/>
        <v>0.9909097684193211</v>
      </c>
      <c r="BC112">
        <f t="shared" si="203"/>
        <v>0.22738999811903851</v>
      </c>
      <c r="BD112">
        <f t="shared" si="204"/>
        <v>-7.4415126718255342E-2</v>
      </c>
      <c r="BE112">
        <f t="shared" si="205"/>
        <v>-1.6923498022501093</v>
      </c>
      <c r="BF112">
        <f t="shared" si="206"/>
        <v>-1.1295890752185858</v>
      </c>
      <c r="BG112">
        <f t="shared" si="215"/>
        <v>-1.6175240242581381</v>
      </c>
      <c r="BH112">
        <f t="shared" si="215"/>
        <v>-1.6175240242581381</v>
      </c>
      <c r="BI112">
        <f t="shared" si="215"/>
        <v>-1.6175240242581459</v>
      </c>
      <c r="BJ112">
        <f t="shared" si="215"/>
        <v>-1.617524024255899</v>
      </c>
      <c r="BK112">
        <f t="shared" si="215"/>
        <v>-1.6175240248975182</v>
      </c>
      <c r="BL112">
        <f t="shared" si="215"/>
        <v>-1.6175238416727198</v>
      </c>
      <c r="BM112">
        <f t="shared" si="215"/>
        <v>-1.6175761353633227</v>
      </c>
      <c r="BN112">
        <f t="shared" si="207"/>
        <v>-1.5426375725625876</v>
      </c>
      <c r="BQ112">
        <f t="shared" si="147"/>
        <v>-7.204240992712151E-3</v>
      </c>
      <c r="BR112">
        <v>50000</v>
      </c>
      <c r="BS112">
        <f t="shared" si="148"/>
        <v>-9.8530803046180254E-3</v>
      </c>
      <c r="BT112">
        <f t="shared" si="149"/>
        <v>-1.7120097089902211E-2</v>
      </c>
      <c r="BU112">
        <f t="shared" si="150"/>
        <v>7.267016785284186E-3</v>
      </c>
      <c r="BV112">
        <f t="shared" si="151"/>
        <v>0.92892981548832176</v>
      </c>
      <c r="BW112">
        <f t="shared" si="152"/>
        <v>0.97625967931474855</v>
      </c>
      <c r="BX112">
        <f t="shared" si="153"/>
        <v>1.7055977838634191</v>
      </c>
      <c r="BY112">
        <f t="shared" si="154"/>
        <v>1.1447789682026281</v>
      </c>
      <c r="BZ112">
        <f t="shared" si="155"/>
        <v>7.4154566785233449</v>
      </c>
      <c r="CA112">
        <f t="shared" si="156"/>
        <v>7.4153710926098233</v>
      </c>
      <c r="CB112">
        <f t="shared" si="157"/>
        <v>7.4149901555228999</v>
      </c>
      <c r="CC112">
        <f t="shared" si="158"/>
        <v>7.4132983652051951</v>
      </c>
      <c r="CD112">
        <f t="shared" si="159"/>
        <v>7.4058570251527227</v>
      </c>
      <c r="CE112">
        <f t="shared" si="160"/>
        <v>7.3744035812451507</v>
      </c>
      <c r="CF112">
        <f t="shared" si="161"/>
        <v>7.2582020666125064</v>
      </c>
      <c r="CG112">
        <f t="shared" si="162"/>
        <v>6.9366922124835213</v>
      </c>
      <c r="CI112" s="23">
        <f t="shared" si="163"/>
        <v>50000</v>
      </c>
      <c r="CJ112" s="86">
        <f t="shared" si="164"/>
        <v>-1.4471257777996337E-2</v>
      </c>
      <c r="CK112" s="86">
        <f t="shared" si="165"/>
        <v>-1.7120097089902211E-2</v>
      </c>
      <c r="CL112">
        <f t="shared" si="166"/>
        <v>2.6488393119058749E-3</v>
      </c>
      <c r="CM112">
        <f t="shared" si="167"/>
        <v>1.008207088147961</v>
      </c>
      <c r="CN112">
        <f t="shared" si="168"/>
        <v>0.44452515848193175</v>
      </c>
      <c r="CO112">
        <f t="shared" si="169"/>
        <v>-1.4611023335189124</v>
      </c>
      <c r="CP112">
        <f t="shared" si="170"/>
        <v>-0.89591060293077351</v>
      </c>
      <c r="CQ112">
        <f t="shared" si="171"/>
        <v>11.179551403926613</v>
      </c>
      <c r="CR112">
        <f t="shared" si="172"/>
        <v>11.179551403927194</v>
      </c>
      <c r="CS112">
        <f t="shared" si="173"/>
        <v>11.179551403969555</v>
      </c>
      <c r="CT112">
        <f t="shared" si="174"/>
        <v>11.179551407058305</v>
      </c>
      <c r="CU112">
        <f t="shared" si="175"/>
        <v>11.179551632271508</v>
      </c>
      <c r="CV112">
        <f t="shared" si="176"/>
        <v>11.179568052739212</v>
      </c>
      <c r="CW112">
        <f t="shared" si="177"/>
        <v>11.180761402966125</v>
      </c>
      <c r="CX112">
        <f t="shared" si="178"/>
        <v>11.253254513705143</v>
      </c>
    </row>
    <row r="113" spans="1:102">
      <c r="A113" s="47" t="s">
        <v>73</v>
      </c>
      <c r="B113" s="48"/>
      <c r="C113" s="51">
        <v>46413.599000000002</v>
      </c>
      <c r="D113" s="51" t="s">
        <v>16</v>
      </c>
      <c r="E113">
        <f t="shared" si="179"/>
        <v>7328.4930077327163</v>
      </c>
      <c r="F113">
        <f t="shared" si="180"/>
        <v>7328.5</v>
      </c>
      <c r="G113">
        <f t="shared" si="181"/>
        <v>-2.5277194945374504E-3</v>
      </c>
      <c r="H113" s="116"/>
      <c r="I113" s="116">
        <f t="shared" si="213"/>
        <v>-2.5277194945374504E-3</v>
      </c>
      <c r="K113" s="117"/>
      <c r="L113" s="116"/>
      <c r="M113" s="116"/>
      <c r="N113" s="116"/>
      <c r="O113" s="40"/>
      <c r="P113" s="116"/>
      <c r="Q113" s="293">
        <f t="shared" si="182"/>
        <v>31395.099000000002</v>
      </c>
      <c r="R113" s="8">
        <f t="shared" si="183"/>
        <v>6.3893658430646634E-6</v>
      </c>
      <c r="S113" s="8">
        <v>0.1</v>
      </c>
      <c r="T113" s="167">
        <f t="shared" si="184"/>
        <v>6.3893658430646634E-7</v>
      </c>
      <c r="U113" s="116"/>
      <c r="V113" s="116"/>
      <c r="W113" s="25"/>
      <c r="X113" s="252"/>
      <c r="Y113" s="41"/>
      <c r="Z113">
        <f t="shared" si="185"/>
        <v>7328.5</v>
      </c>
      <c r="AA113" s="246">
        <f t="shared" si="186"/>
        <v>-7.3668332007612762E-3</v>
      </c>
      <c r="AB113" s="247">
        <f t="shared" si="187"/>
        <v>4.8391137062238259E-3</v>
      </c>
      <c r="AC113" s="247">
        <f t="shared" si="188"/>
        <v>-2.5277194945374504E-3</v>
      </c>
      <c r="AD113" s="248">
        <f t="shared" si="189"/>
        <v>2.3417021461763293E-6</v>
      </c>
      <c r="AH113">
        <f t="shared" si="190"/>
        <v>-1.0842808032553853E-2</v>
      </c>
      <c r="AI113">
        <f t="shared" si="191"/>
        <v>0.82709096359019219</v>
      </c>
      <c r="AJ113">
        <f t="shared" si="192"/>
        <v>-0.77363924878713131</v>
      </c>
      <c r="AK113">
        <f t="shared" si="193"/>
        <v>-0.49975438084808282</v>
      </c>
      <c r="AL113">
        <f t="shared" si="194"/>
        <v>-1.9038925515296872</v>
      </c>
      <c r="AM113">
        <f t="shared" si="195"/>
        <v>-1.4041504617914631</v>
      </c>
      <c r="AN113">
        <f t="shared" si="214"/>
        <v>-1.3242574630295936</v>
      </c>
      <c r="AO113">
        <f t="shared" si="214"/>
        <v>-1.3242521648821155</v>
      </c>
      <c r="AP113">
        <f t="shared" si="214"/>
        <v>-1.3242111167310062</v>
      </c>
      <c r="AQ113">
        <f t="shared" si="214"/>
        <v>-1.3238933168917537</v>
      </c>
      <c r="AR113">
        <f t="shared" si="214"/>
        <v>-1.3214462987716162</v>
      </c>
      <c r="AS113">
        <f t="shared" si="214"/>
        <v>-1.303337961092448</v>
      </c>
      <c r="AT113">
        <f t="shared" si="214"/>
        <v>-1.1949652156043575</v>
      </c>
      <c r="AU113">
        <f t="shared" si="196"/>
        <v>-0.81142685326051733</v>
      </c>
      <c r="AV113" s="246">
        <f t="shared" si="197"/>
        <v>-5.440762459313948E-3</v>
      </c>
      <c r="AW113" s="247">
        <f t="shared" si="198"/>
        <v>2.9130429647764976E-3</v>
      </c>
      <c r="AX113" s="248">
        <f t="shared" si="199"/>
        <v>8.4858193146338474E-7</v>
      </c>
      <c r="AY113" s="247">
        <f t="shared" si="200"/>
        <v>6.3890177965690749E-3</v>
      </c>
      <c r="BA113">
        <f t="shared" si="201"/>
        <v>1.9260707414473278E-3</v>
      </c>
      <c r="BB113">
        <f t="shared" si="202"/>
        <v>0.99655250258153061</v>
      </c>
      <c r="BC113">
        <f t="shared" si="203"/>
        <v>0.30024338344292939</v>
      </c>
      <c r="BD113">
        <f t="shared" si="204"/>
        <v>-7.4888972193735026E-2</v>
      </c>
      <c r="BE113">
        <f t="shared" si="205"/>
        <v>-1.6167986298850567</v>
      </c>
      <c r="BF113">
        <f t="shared" si="206"/>
        <v>-1.0470938205278029</v>
      </c>
      <c r="BG113">
        <f t="shared" si="215"/>
        <v>-1.541709761015847</v>
      </c>
      <c r="BH113">
        <f t="shared" si="215"/>
        <v>-1.541709761015847</v>
      </c>
      <c r="BI113">
        <f t="shared" si="215"/>
        <v>-1.5417097610158386</v>
      </c>
      <c r="BJ113">
        <f t="shared" si="215"/>
        <v>-1.5417097610119508</v>
      </c>
      <c r="BK113">
        <f t="shared" si="215"/>
        <v>-1.5417097592288189</v>
      </c>
      <c r="BL113">
        <f t="shared" si="215"/>
        <v>-1.5417089413883689</v>
      </c>
      <c r="BM113">
        <f t="shared" si="215"/>
        <v>-1.5413362281522713</v>
      </c>
      <c r="BN113">
        <f t="shared" si="207"/>
        <v>-1.4667731888334927</v>
      </c>
      <c r="BQ113">
        <f t="shared" si="147"/>
        <v>-4.7643730685122754E-3</v>
      </c>
      <c r="BR113">
        <v>51000</v>
      </c>
      <c r="BS113">
        <f t="shared" si="148"/>
        <v>-8.6383218062050168E-3</v>
      </c>
      <c r="BT113">
        <f t="shared" si="149"/>
        <v>-1.752210969009791E-2</v>
      </c>
      <c r="BU113">
        <f t="shared" si="150"/>
        <v>8.8837878838928935E-3</v>
      </c>
      <c r="BV113">
        <f t="shared" si="151"/>
        <v>0.8141306178091734</v>
      </c>
      <c r="BW113">
        <f t="shared" si="152"/>
        <v>0.99998191215385812</v>
      </c>
      <c r="BX113">
        <f t="shared" si="153"/>
        <v>1.9299463518268971</v>
      </c>
      <c r="BY113">
        <f t="shared" si="154"/>
        <v>1.4435852614055811</v>
      </c>
      <c r="BZ113">
        <f t="shared" si="155"/>
        <v>7.6343903297245328</v>
      </c>
      <c r="CA113">
        <f t="shared" si="156"/>
        <v>7.6343873583172552</v>
      </c>
      <c r="CB113">
        <f t="shared" si="157"/>
        <v>7.6343615652402459</v>
      </c>
      <c r="CC113">
        <f t="shared" si="158"/>
        <v>7.634137795472296</v>
      </c>
      <c r="CD113">
        <f t="shared" si="159"/>
        <v>7.6322057870898714</v>
      </c>
      <c r="CE113">
        <f t="shared" si="160"/>
        <v>7.6161662455180759</v>
      </c>
      <c r="CF113">
        <f t="shared" si="161"/>
        <v>7.5103109894133206</v>
      </c>
      <c r="CG113">
        <f t="shared" si="162"/>
        <v>7.1182681839338811</v>
      </c>
      <c r="CI113" s="23">
        <f t="shared" si="163"/>
        <v>51000</v>
      </c>
      <c r="CJ113" s="86">
        <f t="shared" si="164"/>
        <v>-1.3648160952405168E-2</v>
      </c>
      <c r="CK113" s="86">
        <f t="shared" si="165"/>
        <v>-1.752210969009791E-2</v>
      </c>
      <c r="CL113">
        <f t="shared" si="166"/>
        <v>3.8739487376927414E-3</v>
      </c>
      <c r="CM113">
        <f t="shared" si="167"/>
        <v>1.0307191076949345</v>
      </c>
      <c r="CN113">
        <f t="shared" si="168"/>
        <v>0.69838788277598685</v>
      </c>
      <c r="CO113">
        <f t="shared" si="169"/>
        <v>-1.1486038582592746</v>
      </c>
      <c r="CP113">
        <f t="shared" si="170"/>
        <v>-0.64705470786766883</v>
      </c>
      <c r="CQ113">
        <f t="shared" si="171"/>
        <v>11.48518571091024</v>
      </c>
      <c r="CR113">
        <f t="shared" si="172"/>
        <v>11.485185711040655</v>
      </c>
      <c r="CS113">
        <f t="shared" si="173"/>
        <v>11.485185714739693</v>
      </c>
      <c r="CT113">
        <f t="shared" si="174"/>
        <v>11.485185819658152</v>
      </c>
      <c r="CU113">
        <f t="shared" si="175"/>
        <v>11.485188795526849</v>
      </c>
      <c r="CV113">
        <f t="shared" si="176"/>
        <v>11.485273195055369</v>
      </c>
      <c r="CW113">
        <f t="shared" si="177"/>
        <v>11.487661338720066</v>
      </c>
      <c r="CX113">
        <f t="shared" si="178"/>
        <v>11.55134639476249</v>
      </c>
    </row>
    <row r="114" spans="1:102">
      <c r="A114" s="47" t="s">
        <v>80</v>
      </c>
      <c r="B114" s="48" t="s">
        <v>45</v>
      </c>
      <c r="C114" s="51">
        <v>46706.417999999998</v>
      </c>
      <c r="D114" s="50"/>
      <c r="E114">
        <f t="shared" si="179"/>
        <v>8138.4993068104413</v>
      </c>
      <c r="F114">
        <f t="shared" si="180"/>
        <v>8138.5</v>
      </c>
      <c r="G114">
        <f t="shared" si="181"/>
        <v>-2.5058950268430635E-4</v>
      </c>
      <c r="I114" s="8">
        <f t="shared" si="213"/>
        <v>-2.5058950268430635E-4</v>
      </c>
      <c r="J114" s="116"/>
      <c r="K114" s="117"/>
      <c r="L114" s="116"/>
      <c r="N114" s="116"/>
      <c r="O114" s="40"/>
      <c r="P114" s="116"/>
      <c r="Q114" s="293">
        <f t="shared" si="182"/>
        <v>31687.917999999998</v>
      </c>
      <c r="R114" s="8">
        <f t="shared" si="183"/>
        <v>6.2795098855567981E-8</v>
      </c>
      <c r="S114" s="8">
        <v>0.1</v>
      </c>
      <c r="T114" s="167">
        <f t="shared" si="184"/>
        <v>6.2795098855567986E-9</v>
      </c>
      <c r="U114" s="116"/>
      <c r="W114" s="25"/>
      <c r="X114" s="252"/>
      <c r="Y114" s="41"/>
      <c r="Z114">
        <f t="shared" si="185"/>
        <v>8138.5</v>
      </c>
      <c r="AA114" s="246">
        <f t="shared" si="186"/>
        <v>-7.9651440323703707E-3</v>
      </c>
      <c r="AB114" s="247">
        <f t="shared" si="187"/>
        <v>7.7145545296860643E-3</v>
      </c>
      <c r="AC114" s="247">
        <f t="shared" si="188"/>
        <v>-2.5058950268430635E-4</v>
      </c>
      <c r="AD114" s="248">
        <f t="shared" si="189"/>
        <v>5.951435159149977E-6</v>
      </c>
      <c r="AH114">
        <f t="shared" si="190"/>
        <v>-1.0987538155959604E-2</v>
      </c>
      <c r="AI114">
        <f t="shared" si="191"/>
        <v>0.92098471661998782</v>
      </c>
      <c r="AJ114">
        <f t="shared" si="192"/>
        <v>-0.87608500882686324</v>
      </c>
      <c r="AK114">
        <f t="shared" si="193"/>
        <v>-0.52288484491462861</v>
      </c>
      <c r="AL114">
        <f t="shared" si="194"/>
        <v>-1.7207757001644186</v>
      </c>
      <c r="AM114">
        <f t="shared" si="195"/>
        <v>-1.1624674104287496</v>
      </c>
      <c r="AN114">
        <f t="shared" si="214"/>
        <v>-1.1461986099631774</v>
      </c>
      <c r="AO114">
        <f t="shared" si="214"/>
        <v>-1.1461248153034389</v>
      </c>
      <c r="AP114">
        <f t="shared" si="214"/>
        <v>-1.1457862569187423</v>
      </c>
      <c r="AQ114">
        <f t="shared" si="214"/>
        <v>-1.1442362384300513</v>
      </c>
      <c r="AR114">
        <f t="shared" si="214"/>
        <v>-1.1372062235730638</v>
      </c>
      <c r="AS114">
        <f t="shared" si="214"/>
        <v>-1.1065729294545552</v>
      </c>
      <c r="AT114">
        <f t="shared" si="214"/>
        <v>-0.99039390709269126</v>
      </c>
      <c r="AU114">
        <f t="shared" si="196"/>
        <v>-0.66435031638572628</v>
      </c>
      <c r="AV114" s="246">
        <f t="shared" si="197"/>
        <v>-4.9273125036722676E-3</v>
      </c>
      <c r="AW114" s="247">
        <f t="shared" si="198"/>
        <v>4.6767230009879613E-3</v>
      </c>
      <c r="AX114" s="248">
        <f t="shared" si="199"/>
        <v>2.1871738027969844E-6</v>
      </c>
      <c r="AY114" s="247">
        <f t="shared" si="200"/>
        <v>7.699117124577195E-3</v>
      </c>
      <c r="BA114">
        <f t="shared" si="201"/>
        <v>3.037831528698103E-3</v>
      </c>
      <c r="BB114">
        <f t="shared" si="202"/>
        <v>1.0149156707912168</v>
      </c>
      <c r="BC114">
        <f t="shared" si="203"/>
        <v>0.52374944143023994</v>
      </c>
      <c r="BD114">
        <f t="shared" si="204"/>
        <v>-7.3469491352073577E-2</v>
      </c>
      <c r="BE114">
        <f t="shared" si="205"/>
        <v>-1.3704999915002676</v>
      </c>
      <c r="BF114">
        <f t="shared" si="206"/>
        <v>-0.81738161915772367</v>
      </c>
      <c r="BG114">
        <f t="shared" si="215"/>
        <v>-1.2975048042187887</v>
      </c>
      <c r="BH114">
        <f t="shared" si="215"/>
        <v>-1.2975048042132979</v>
      </c>
      <c r="BI114">
        <f t="shared" si="215"/>
        <v>-1.2975048039419392</v>
      </c>
      <c r="BJ114">
        <f t="shared" si="215"/>
        <v>-1.2975047905309884</v>
      </c>
      <c r="BK114">
        <f t="shared" si="215"/>
        <v>-1.2975041277424983</v>
      </c>
      <c r="BL114">
        <f t="shared" si="215"/>
        <v>-1.2974713737342443</v>
      </c>
      <c r="BM114">
        <f t="shared" si="215"/>
        <v>-1.295857459494369</v>
      </c>
      <c r="BN114">
        <f t="shared" si="207"/>
        <v>-1.2253187651770405</v>
      </c>
      <c r="BQ114">
        <f t="shared" si="147"/>
        <v>-3.2021231941077224E-3</v>
      </c>
      <c r="BR114">
        <v>52000</v>
      </c>
      <c r="BS114">
        <f t="shared" si="148"/>
        <v>-7.9559359148179618E-3</v>
      </c>
      <c r="BT114">
        <f t="shared" si="149"/>
        <v>-1.7920428661337036E-2</v>
      </c>
      <c r="BU114">
        <f t="shared" si="150"/>
        <v>9.9644927465190741E-3</v>
      </c>
      <c r="BV114">
        <f t="shared" si="151"/>
        <v>0.73018885353944829</v>
      </c>
      <c r="BW114">
        <f t="shared" si="152"/>
        <v>0.98343000287425664</v>
      </c>
      <c r="BX114">
        <f t="shared" si="153"/>
        <v>2.1062279686219014</v>
      </c>
      <c r="BY114">
        <f t="shared" si="154"/>
        <v>1.7559618489191533</v>
      </c>
      <c r="BZ114">
        <f t="shared" si="155"/>
        <v>7.8284937026005021</v>
      </c>
      <c r="CA114">
        <f t="shared" si="156"/>
        <v>7.8284937025075303</v>
      </c>
      <c r="CB114">
        <f t="shared" si="157"/>
        <v>7.8284936956090547</v>
      </c>
      <c r="CC114">
        <f t="shared" si="158"/>
        <v>7.8284931837479625</v>
      </c>
      <c r="CD114">
        <f t="shared" si="159"/>
        <v>7.8284552327118737</v>
      </c>
      <c r="CE114">
        <f t="shared" si="160"/>
        <v>7.8257833161401571</v>
      </c>
      <c r="CF114">
        <f t="shared" si="161"/>
        <v>7.749529800091195</v>
      </c>
      <c r="CG114">
        <f t="shared" si="162"/>
        <v>7.2998441553842408</v>
      </c>
      <c r="CI114" s="23">
        <f t="shared" si="163"/>
        <v>52000</v>
      </c>
      <c r="CJ114" s="86">
        <f t="shared" si="164"/>
        <v>-1.3166615940626797E-2</v>
      </c>
      <c r="CK114" s="86">
        <f t="shared" si="165"/>
        <v>-1.7920428661337036E-2</v>
      </c>
      <c r="CL114">
        <f t="shared" si="166"/>
        <v>4.7538127207102394E-3</v>
      </c>
      <c r="CM114">
        <f t="shared" si="167"/>
        <v>1.0509958783825599</v>
      </c>
      <c r="CN114">
        <f t="shared" si="168"/>
        <v>0.89076703196659102</v>
      </c>
      <c r="CO114">
        <f t="shared" si="169"/>
        <v>-0.82271625472631738</v>
      </c>
      <c r="CP114">
        <f t="shared" si="170"/>
        <v>-0.43624684271972758</v>
      </c>
      <c r="CQ114">
        <f t="shared" si="171"/>
        <v>11.797300269682282</v>
      </c>
      <c r="CR114">
        <f t="shared" si="172"/>
        <v>11.797300270919385</v>
      </c>
      <c r="CS114">
        <f t="shared" si="173"/>
        <v>11.797300293884417</v>
      </c>
      <c r="CT114">
        <f t="shared" si="174"/>
        <v>11.797300720196722</v>
      </c>
      <c r="CU114">
        <f t="shared" si="175"/>
        <v>11.797308634030269</v>
      </c>
      <c r="CV114">
        <f t="shared" si="176"/>
        <v>11.797455531197745</v>
      </c>
      <c r="CW114">
        <f t="shared" si="177"/>
        <v>11.800178469979441</v>
      </c>
      <c r="CX114">
        <f t="shared" si="178"/>
        <v>11.849438275819837</v>
      </c>
    </row>
    <row r="115" spans="1:102">
      <c r="A115" s="47" t="s">
        <v>73</v>
      </c>
      <c r="B115" s="48"/>
      <c r="C115" s="51">
        <v>46713.642</v>
      </c>
      <c r="D115" s="51" t="s">
        <v>16</v>
      </c>
      <c r="E115">
        <f t="shared" si="179"/>
        <v>8158.4825917220733</v>
      </c>
      <c r="F115">
        <f t="shared" si="180"/>
        <v>8158.5</v>
      </c>
      <c r="G115">
        <f t="shared" si="181"/>
        <v>-6.293129496043548E-3</v>
      </c>
      <c r="H115" s="116"/>
      <c r="I115" s="116">
        <f t="shared" si="213"/>
        <v>-6.293129496043548E-3</v>
      </c>
      <c r="K115" s="117"/>
      <c r="L115" s="116"/>
      <c r="M115" s="116"/>
      <c r="N115" s="116"/>
      <c r="O115" s="40"/>
      <c r="P115" s="116"/>
      <c r="Q115" s="293">
        <f t="shared" si="182"/>
        <v>31695.142</v>
      </c>
      <c r="R115" s="8">
        <f t="shared" si="183"/>
        <v>3.9603478853973319E-5</v>
      </c>
      <c r="S115" s="8">
        <v>0.1</v>
      </c>
      <c r="T115" s="167">
        <f t="shared" si="184"/>
        <v>3.9603478853973321E-6</v>
      </c>
      <c r="U115" s="116"/>
      <c r="V115" s="116"/>
      <c r="W115" s="25"/>
      <c r="X115" s="252"/>
      <c r="Y115" s="41"/>
      <c r="Z115">
        <f t="shared" si="185"/>
        <v>8158.5</v>
      </c>
      <c r="AA115" s="246">
        <f t="shared" si="186"/>
        <v>-7.9754328272168221E-3</v>
      </c>
      <c r="AB115" s="247">
        <f t="shared" si="187"/>
        <v>1.6823033311732741E-3</v>
      </c>
      <c r="AC115" s="247">
        <f t="shared" si="188"/>
        <v>-6.293129496043548E-3</v>
      </c>
      <c r="AD115" s="248">
        <f t="shared" si="189"/>
        <v>2.8301444980766951E-7</v>
      </c>
      <c r="AH115">
        <f t="shared" si="190"/>
        <v>-1.0986658084267055E-2</v>
      </c>
      <c r="AI115">
        <f t="shared" si="191"/>
        <v>0.92362842853293314</v>
      </c>
      <c r="AJ115">
        <f t="shared" si="192"/>
        <v>-0.87851067873520527</v>
      </c>
      <c r="AK115">
        <f t="shared" si="193"/>
        <v>-0.52327751635310071</v>
      </c>
      <c r="AL115">
        <f t="shared" si="194"/>
        <v>-1.715721596932934</v>
      </c>
      <c r="AM115">
        <f t="shared" si="195"/>
        <v>-1.156542868352527</v>
      </c>
      <c r="AN115">
        <f t="shared" si="214"/>
        <v>-1.1415476739506225</v>
      </c>
      <c r="AO115">
        <f t="shared" si="214"/>
        <v>-1.1414700809690097</v>
      </c>
      <c r="AP115">
        <f t="shared" si="214"/>
        <v>-1.1411177234766923</v>
      </c>
      <c r="AQ115">
        <f t="shared" si="214"/>
        <v>-1.1395210292148477</v>
      </c>
      <c r="AR115">
        <f t="shared" si="214"/>
        <v>-1.1323539787062633</v>
      </c>
      <c r="AS115">
        <f t="shared" si="214"/>
        <v>-1.1014434021964576</v>
      </c>
      <c r="AT115">
        <f t="shared" si="214"/>
        <v>-0.98524825694925067</v>
      </c>
      <c r="AU115">
        <f t="shared" si="196"/>
        <v>-0.66071879695671853</v>
      </c>
      <c r="AV115" s="246">
        <f t="shared" si="197"/>
        <v>-4.9119408212788939E-3</v>
      </c>
      <c r="AW115" s="247">
        <f t="shared" si="198"/>
        <v>-1.3811886747646541E-3</v>
      </c>
      <c r="AX115" s="248">
        <f t="shared" si="199"/>
        <v>1.9076821552981415E-7</v>
      </c>
      <c r="AY115" s="247">
        <f t="shared" si="200"/>
        <v>1.6300365822855783E-3</v>
      </c>
      <c r="BA115">
        <f t="shared" si="201"/>
        <v>3.0634920059379287E-3</v>
      </c>
      <c r="BB115">
        <f t="shared" si="202"/>
        <v>1.015370593203426</v>
      </c>
      <c r="BC115">
        <f t="shared" si="203"/>
        <v>0.52901749366963569</v>
      </c>
      <c r="BD115">
        <f t="shared" si="204"/>
        <v>-7.3375665307097299E-2</v>
      </c>
      <c r="BE115">
        <f t="shared" si="205"/>
        <v>-1.3643040642091813</v>
      </c>
      <c r="BF115">
        <f t="shared" si="206"/>
        <v>-0.81222690299856537</v>
      </c>
      <c r="BG115">
        <f t="shared" si="215"/>
        <v>-1.2914184789881547</v>
      </c>
      <c r="BH115">
        <f t="shared" si="215"/>
        <v>-1.2914184789819403</v>
      </c>
      <c r="BI115">
        <f t="shared" si="215"/>
        <v>-1.2914184786813485</v>
      </c>
      <c r="BJ115">
        <f t="shared" si="215"/>
        <v>-1.2914184641410902</v>
      </c>
      <c r="BK115">
        <f t="shared" si="215"/>
        <v>-1.2914177607993371</v>
      </c>
      <c r="BL115">
        <f t="shared" si="215"/>
        <v>-1.2913837407925357</v>
      </c>
      <c r="BM115">
        <f t="shared" si="215"/>
        <v>-1.2897430117515594</v>
      </c>
      <c r="BN115">
        <f t="shared" si="207"/>
        <v>-1.2193569275558933</v>
      </c>
      <c r="BQ115">
        <f t="shared" si="147"/>
        <v>-2.5166952516285732E-3</v>
      </c>
      <c r="BR115">
        <v>53000</v>
      </c>
      <c r="BS115">
        <f t="shared" si="148"/>
        <v>-7.6939484145852992E-3</v>
      </c>
      <c r="BT115">
        <f t="shared" si="149"/>
        <v>-1.8315054003619588E-2</v>
      </c>
      <c r="BU115">
        <f t="shared" si="150"/>
        <v>1.0621105589034289E-2</v>
      </c>
      <c r="BV115">
        <f t="shared" si="151"/>
        <v>0.66749450960098733</v>
      </c>
      <c r="BW115">
        <f t="shared" si="152"/>
        <v>0.94706435874616779</v>
      </c>
      <c r="BX115">
        <f t="shared" si="153"/>
        <v>2.2507631091628704</v>
      </c>
      <c r="BY115">
        <f t="shared" si="154"/>
        <v>2.0946252430159307</v>
      </c>
      <c r="BZ115">
        <f t="shared" si="155"/>
        <v>8.004279752171465</v>
      </c>
      <c r="CA115">
        <f t="shared" si="156"/>
        <v>8.0042798444049303</v>
      </c>
      <c r="CB115">
        <f t="shared" si="157"/>
        <v>8.0042786795716854</v>
      </c>
      <c r="CC115">
        <f t="shared" si="158"/>
        <v>8.0042933898052535</v>
      </c>
      <c r="CD115">
        <f t="shared" si="159"/>
        <v>8.0041075148524836</v>
      </c>
      <c r="CE115">
        <f t="shared" si="160"/>
        <v>8.0064396528692576</v>
      </c>
      <c r="CF115">
        <f t="shared" si="161"/>
        <v>7.973963239632722</v>
      </c>
      <c r="CG115">
        <f t="shared" si="162"/>
        <v>7.4814201268346014</v>
      </c>
      <c r="CI115" s="23">
        <f t="shared" si="163"/>
        <v>53000</v>
      </c>
      <c r="CJ115" s="86">
        <f t="shared" si="164"/>
        <v>-1.3137800840662862E-2</v>
      </c>
      <c r="CK115" s="86">
        <f t="shared" si="165"/>
        <v>-1.8315054003619588E-2</v>
      </c>
      <c r="CL115">
        <f t="shared" si="166"/>
        <v>5.177253162956726E-3</v>
      </c>
      <c r="CM115">
        <f t="shared" si="167"/>
        <v>1.0663066388478375</v>
      </c>
      <c r="CN115">
        <f t="shared" si="168"/>
        <v>0.99096779499433896</v>
      </c>
      <c r="CO115">
        <f t="shared" si="169"/>
        <v>-0.48545537853277754</v>
      </c>
      <c r="CP115">
        <f t="shared" si="170"/>
        <v>-0.24760968137227565</v>
      </c>
      <c r="CQ115">
        <f t="shared" si="171"/>
        <v>12.114816679045262</v>
      </c>
      <c r="CR115">
        <f t="shared" si="172"/>
        <v>12.114816681942985</v>
      </c>
      <c r="CS115">
        <f t="shared" si="173"/>
        <v>12.114816724901328</v>
      </c>
      <c r="CT115">
        <f t="shared" si="174"/>
        <v>12.114817361753044</v>
      </c>
      <c r="CU115">
        <f t="shared" si="175"/>
        <v>12.114826802971869</v>
      </c>
      <c r="CV115">
        <f t="shared" si="176"/>
        <v>12.114966762371745</v>
      </c>
      <c r="CW115">
        <f t="shared" si="177"/>
        <v>12.117040450362934</v>
      </c>
      <c r="CX115">
        <f t="shared" si="178"/>
        <v>12.147530156877185</v>
      </c>
    </row>
    <row r="116" spans="1:102">
      <c r="A116" s="47" t="s">
        <v>81</v>
      </c>
      <c r="B116" s="48" t="s">
        <v>45</v>
      </c>
      <c r="C116" s="51">
        <v>46731.364999999998</v>
      </c>
      <c r="D116" s="50"/>
      <c r="E116">
        <f t="shared" si="179"/>
        <v>8207.5085826535142</v>
      </c>
      <c r="F116">
        <f t="shared" si="180"/>
        <v>8207.5</v>
      </c>
      <c r="G116">
        <f t="shared" si="181"/>
        <v>3.1026474971440621E-3</v>
      </c>
      <c r="I116" s="8">
        <f t="shared" si="213"/>
        <v>3.1026474971440621E-3</v>
      </c>
      <c r="K116" s="117"/>
      <c r="L116" s="116"/>
      <c r="N116" s="116"/>
      <c r="O116" s="40"/>
      <c r="P116" s="116"/>
      <c r="Q116" s="293">
        <f t="shared" si="182"/>
        <v>31712.864999999998</v>
      </c>
      <c r="R116" s="8">
        <f t="shared" si="183"/>
        <v>9.6264214915343126E-6</v>
      </c>
      <c r="S116" s="8">
        <v>0.1</v>
      </c>
      <c r="T116" s="167">
        <f t="shared" si="184"/>
        <v>9.6264214915343135E-7</v>
      </c>
      <c r="U116" s="116"/>
      <c r="V116" s="116"/>
      <c r="W116" s="25"/>
      <c r="X116" s="252"/>
      <c r="Y116" s="41"/>
      <c r="Z116">
        <f t="shared" si="185"/>
        <v>8207.5</v>
      </c>
      <c r="AA116" s="246">
        <f t="shared" si="186"/>
        <v>-7.999610405294514E-3</v>
      </c>
      <c r="AB116" s="247">
        <f t="shared" si="187"/>
        <v>1.1102257902438576E-2</v>
      </c>
      <c r="AC116" s="247">
        <f t="shared" si="188"/>
        <v>3.1026474971440621E-3</v>
      </c>
      <c r="AD116" s="248">
        <f t="shared" si="189"/>
        <v>1.2326013053225983E-5</v>
      </c>
      <c r="AH116">
        <f t="shared" si="190"/>
        <v>-1.0983478183403943E-2</v>
      </c>
      <c r="AI116">
        <f t="shared" si="191"/>
        <v>0.93017857369646106</v>
      </c>
      <c r="AJ116">
        <f t="shared" si="192"/>
        <v>-0.88441643373227119</v>
      </c>
      <c r="AK116">
        <f t="shared" si="193"/>
        <v>-0.52419170584620889</v>
      </c>
      <c r="AL116">
        <f t="shared" si="194"/>
        <v>-1.7032151487278244</v>
      </c>
      <c r="AM116">
        <f t="shared" si="195"/>
        <v>-1.1420301539824584</v>
      </c>
      <c r="AN116">
        <f t="shared" si="214"/>
        <v>-1.1300958963663787</v>
      </c>
      <c r="AO116">
        <f t="shared" si="214"/>
        <v>-1.1300083538463461</v>
      </c>
      <c r="AP116">
        <f t="shared" si="214"/>
        <v>-1.1296205094019931</v>
      </c>
      <c r="AQ116">
        <f t="shared" si="214"/>
        <v>-1.1279060380031265</v>
      </c>
      <c r="AR116">
        <f t="shared" si="214"/>
        <v>-1.1204002132220046</v>
      </c>
      <c r="AS116">
        <f t="shared" si="214"/>
        <v>-1.0888214502901727</v>
      </c>
      <c r="AT116">
        <f t="shared" si="214"/>
        <v>-0.97262336722195952</v>
      </c>
      <c r="AU116">
        <f t="shared" si="196"/>
        <v>-0.65182157435565102</v>
      </c>
      <c r="AV116" s="246">
        <f t="shared" si="197"/>
        <v>-4.8736838235761554E-3</v>
      </c>
      <c r="AW116" s="247">
        <f t="shared" si="198"/>
        <v>7.9763313207202174E-3</v>
      </c>
      <c r="AX116" s="248">
        <f t="shared" si="199"/>
        <v>6.3621861337902329E-6</v>
      </c>
      <c r="AY116" s="247">
        <f t="shared" si="200"/>
        <v>1.0960199098829646E-2</v>
      </c>
      <c r="BA116">
        <f t="shared" si="201"/>
        <v>3.1259265817183582E-3</v>
      </c>
      <c r="BB116">
        <f t="shared" si="202"/>
        <v>1.016484340180537</v>
      </c>
      <c r="BC116">
        <f t="shared" si="203"/>
        <v>0.54185770700849478</v>
      </c>
      <c r="BD116">
        <f t="shared" si="204"/>
        <v>-7.3133507529016414E-2</v>
      </c>
      <c r="BE116">
        <f t="shared" si="205"/>
        <v>-1.349100572137345</v>
      </c>
      <c r="BF116">
        <f t="shared" si="206"/>
        <v>-0.7996873715858337</v>
      </c>
      <c r="BG116">
        <f t="shared" si="215"/>
        <v>-1.2764954597301155</v>
      </c>
      <c r="BH116">
        <f t="shared" si="215"/>
        <v>-1.2764954597217972</v>
      </c>
      <c r="BI116">
        <f t="shared" si="215"/>
        <v>-1.2764954593392792</v>
      </c>
      <c r="BJ116">
        <f t="shared" si="215"/>
        <v>-1.2764954417491086</v>
      </c>
      <c r="BK116">
        <f t="shared" si="215"/>
        <v>-1.2764946328621996</v>
      </c>
      <c r="BL116">
        <f t="shared" si="215"/>
        <v>-1.2764574383959362</v>
      </c>
      <c r="BM116">
        <f t="shared" si="215"/>
        <v>-1.2747520529967193</v>
      </c>
      <c r="BN116">
        <f t="shared" si="207"/>
        <v>-1.2047504253840833</v>
      </c>
      <c r="BQ116">
        <f t="shared" si="147"/>
        <v>-2.6902153685147492E-3</v>
      </c>
      <c r="BR116">
        <v>54000</v>
      </c>
      <c r="BS116">
        <f t="shared" si="148"/>
        <v>-7.7693536500363786E-3</v>
      </c>
      <c r="BT116">
        <f t="shared" si="149"/>
        <v>-1.870598571694556E-2</v>
      </c>
      <c r="BU116">
        <f t="shared" si="150"/>
        <v>1.0936632066909181E-2</v>
      </c>
      <c r="BV116">
        <f t="shared" si="151"/>
        <v>0.61967518531421062</v>
      </c>
      <c r="BW116">
        <f t="shared" si="152"/>
        <v>0.90066213090972924</v>
      </c>
      <c r="BX116">
        <f t="shared" si="153"/>
        <v>2.373437108624433</v>
      </c>
      <c r="BY116">
        <f t="shared" si="154"/>
        <v>2.4743364115060857</v>
      </c>
      <c r="BZ116">
        <f t="shared" si="155"/>
        <v>8.1662444077825427</v>
      </c>
      <c r="CA116">
        <f t="shared" si="156"/>
        <v>8.1662422641934818</v>
      </c>
      <c r="CB116">
        <f t="shared" si="157"/>
        <v>8.1662554585231781</v>
      </c>
      <c r="CC116">
        <f t="shared" si="158"/>
        <v>8.1661742355481106</v>
      </c>
      <c r="CD116">
        <f t="shared" si="159"/>
        <v>8.1666739122017198</v>
      </c>
      <c r="CE116">
        <f t="shared" si="160"/>
        <v>8.1635875841619772</v>
      </c>
      <c r="CF116">
        <f t="shared" si="161"/>
        <v>8.1822021823983526</v>
      </c>
      <c r="CG116">
        <f t="shared" si="162"/>
        <v>7.6629960982849612</v>
      </c>
      <c r="CI116" s="23">
        <f t="shared" si="163"/>
        <v>54000</v>
      </c>
      <c r="CJ116" s="86">
        <f t="shared" si="164"/>
        <v>-1.3626847435423931E-2</v>
      </c>
      <c r="CK116" s="86">
        <f t="shared" si="165"/>
        <v>-1.870598571694556E-2</v>
      </c>
      <c r="CL116">
        <f t="shared" si="166"/>
        <v>5.0791382815216293E-3</v>
      </c>
      <c r="CM116">
        <f t="shared" si="167"/>
        <v>1.0742279581587912</v>
      </c>
      <c r="CN116">
        <f t="shared" si="168"/>
        <v>0.97796868754936439</v>
      </c>
      <c r="CO116">
        <f t="shared" si="169"/>
        <v>-0.1406518021649846</v>
      </c>
      <c r="CP116">
        <f t="shared" si="170"/>
        <v>-7.0442068596260593E-2</v>
      </c>
      <c r="CQ116">
        <f t="shared" si="171"/>
        <v>12.435866085766758</v>
      </c>
      <c r="CR116">
        <f t="shared" si="172"/>
        <v>12.43586608729092</v>
      </c>
      <c r="CS116">
        <f t="shared" si="173"/>
        <v>12.43586610779604</v>
      </c>
      <c r="CT116">
        <f t="shared" si="174"/>
        <v>12.435866383659137</v>
      </c>
      <c r="CU116">
        <f t="shared" si="175"/>
        <v>12.435870094948347</v>
      </c>
      <c r="CV116">
        <f t="shared" si="176"/>
        <v>12.43592002413139</v>
      </c>
      <c r="CW116">
        <f t="shared" si="177"/>
        <v>12.436591705955353</v>
      </c>
      <c r="CX116">
        <f t="shared" si="178"/>
        <v>12.445622037934534</v>
      </c>
    </row>
    <row r="117" spans="1:102">
      <c r="A117" s="37" t="s">
        <v>82</v>
      </c>
      <c r="B117" s="38" t="s">
        <v>45</v>
      </c>
      <c r="C117" s="37">
        <v>46759.559000000001</v>
      </c>
      <c r="D117" s="37" t="s">
        <v>46</v>
      </c>
      <c r="E117">
        <f t="shared" si="179"/>
        <v>8285.4998250121043</v>
      </c>
      <c r="F117">
        <f t="shared" si="180"/>
        <v>8285.5</v>
      </c>
      <c r="G117">
        <f t="shared" si="181"/>
        <v>-6.3258499721996486E-5</v>
      </c>
      <c r="H117" s="116"/>
      <c r="I117" s="116">
        <f t="shared" si="213"/>
        <v>-6.3258499721996486E-5</v>
      </c>
      <c r="J117" s="116"/>
      <c r="K117" s="117"/>
      <c r="L117" s="116"/>
      <c r="M117" s="116"/>
      <c r="N117" s="116"/>
      <c r="O117" s="40"/>
      <c r="P117" s="116"/>
      <c r="Q117" s="293">
        <f t="shared" si="182"/>
        <v>31741.059000000001</v>
      </c>
      <c r="R117" s="8">
        <f t="shared" si="183"/>
        <v>4.0016377870778295E-9</v>
      </c>
      <c r="S117" s="8">
        <v>0.1</v>
      </c>
      <c r="T117" s="167">
        <f t="shared" si="184"/>
        <v>4.0016377870778297E-10</v>
      </c>
      <c r="U117" s="116"/>
      <c r="W117" s="25"/>
      <c r="X117" s="252"/>
      <c r="Y117" s="41"/>
      <c r="Z117">
        <f t="shared" si="185"/>
        <v>8285.5</v>
      </c>
      <c r="AA117" s="246">
        <f t="shared" si="186"/>
        <v>-8.0350158054627637E-3</v>
      </c>
      <c r="AB117" s="247">
        <f t="shared" si="187"/>
        <v>7.9717573057407672E-3</v>
      </c>
      <c r="AC117" s="247">
        <f t="shared" si="188"/>
        <v>-6.3258499721996486E-5</v>
      </c>
      <c r="AD117" s="248">
        <f t="shared" si="189"/>
        <v>6.3548914541631297E-6</v>
      </c>
      <c r="AH117">
        <f t="shared" si="190"/>
        <v>-1.0975353238169826E-2</v>
      </c>
      <c r="AI117">
        <f t="shared" si="191"/>
        <v>0.940822693948559</v>
      </c>
      <c r="AJ117">
        <f t="shared" si="192"/>
        <v>-0.89369846850206425</v>
      </c>
      <c r="AK117">
        <f t="shared" si="193"/>
        <v>-0.52549978353707516</v>
      </c>
      <c r="AL117">
        <f t="shared" si="194"/>
        <v>-1.6829353702268908</v>
      </c>
      <c r="AM117">
        <f t="shared" si="195"/>
        <v>-1.1189321722152352</v>
      </c>
      <c r="AN117">
        <f t="shared" si="214"/>
        <v>-1.111696820192829</v>
      </c>
      <c r="AO117">
        <f t="shared" si="214"/>
        <v>-1.1115914370828446</v>
      </c>
      <c r="AP117">
        <f t="shared" si="214"/>
        <v>-1.1111420400265117</v>
      </c>
      <c r="AQ117">
        <f t="shared" si="214"/>
        <v>-1.1092301863476166</v>
      </c>
      <c r="AR117">
        <f t="shared" si="214"/>
        <v>-1.1011773915368488</v>
      </c>
      <c r="AS117">
        <f t="shared" si="214"/>
        <v>-1.0685699047667152</v>
      </c>
      <c r="AT117">
        <f t="shared" si="214"/>
        <v>-0.95247433835200446</v>
      </c>
      <c r="AU117">
        <f t="shared" si="196"/>
        <v>-0.63765864858252286</v>
      </c>
      <c r="AV117" s="246">
        <f t="shared" si="197"/>
        <v>-4.811007444935041E-3</v>
      </c>
      <c r="AW117" s="247">
        <f t="shared" si="198"/>
        <v>4.7477489452130445E-3</v>
      </c>
      <c r="AX117" s="248">
        <f t="shared" si="199"/>
        <v>2.254112004677158E-6</v>
      </c>
      <c r="AY117" s="247">
        <f t="shared" si="200"/>
        <v>7.6880863779201069E-3</v>
      </c>
      <c r="BA117">
        <f t="shared" si="201"/>
        <v>3.2240083605277223E-3</v>
      </c>
      <c r="BB117">
        <f t="shared" si="202"/>
        <v>1.0182542786647242</v>
      </c>
      <c r="BC117">
        <f t="shared" si="203"/>
        <v>0.56209453443329527</v>
      </c>
      <c r="BD117">
        <f t="shared" si="204"/>
        <v>-7.2711929592845823E-2</v>
      </c>
      <c r="BE117">
        <f t="shared" si="205"/>
        <v>-1.3248303359580507</v>
      </c>
      <c r="BF117">
        <f t="shared" si="206"/>
        <v>-0.77998210533151613</v>
      </c>
      <c r="BG117">
        <f t="shared" si="215"/>
        <v>-1.2527067299543406</v>
      </c>
      <c r="BH117">
        <f t="shared" si="215"/>
        <v>-1.252706729941512</v>
      </c>
      <c r="BI117">
        <f t="shared" si="215"/>
        <v>-1.2527067293943681</v>
      </c>
      <c r="BJ117">
        <f t="shared" si="215"/>
        <v>-1.2527067060585479</v>
      </c>
      <c r="BK117">
        <f t="shared" si="215"/>
        <v>-1.2527057107816071</v>
      </c>
      <c r="BL117">
        <f t="shared" si="215"/>
        <v>-1.2526632648407936</v>
      </c>
      <c r="BM117">
        <f t="shared" si="215"/>
        <v>-1.2508581203150078</v>
      </c>
      <c r="BN117">
        <f t="shared" si="207"/>
        <v>-1.1814992586616104</v>
      </c>
      <c r="BQ117">
        <f t="shared" si="147"/>
        <v>-3.6613274150954075E-3</v>
      </c>
      <c r="BR117">
        <v>55000</v>
      </c>
      <c r="BS117">
        <f t="shared" si="148"/>
        <v>-8.1204267142944795E-3</v>
      </c>
      <c r="BT117">
        <f t="shared" si="149"/>
        <v>-1.9093223801314962E-2</v>
      </c>
      <c r="BU117">
        <f t="shared" si="150"/>
        <v>1.0972797087020482E-2</v>
      </c>
      <c r="BV117">
        <f t="shared" si="151"/>
        <v>0.5825814745091531</v>
      </c>
      <c r="BW117">
        <f t="shared" si="152"/>
        <v>0.84905946359905571</v>
      </c>
      <c r="BX117">
        <f t="shared" si="153"/>
        <v>2.4805256243026941</v>
      </c>
      <c r="BY117">
        <f t="shared" si="154"/>
        <v>2.9144230537897688</v>
      </c>
      <c r="BZ117">
        <f t="shared" si="155"/>
        <v>8.3175868391759025</v>
      </c>
      <c r="CA117">
        <f t="shared" si="156"/>
        <v>8.3175336205324903</v>
      </c>
      <c r="CB117">
        <f t="shared" si="157"/>
        <v>8.3177586426399301</v>
      </c>
      <c r="CC117">
        <f t="shared" si="158"/>
        <v>8.3168064989221708</v>
      </c>
      <c r="CD117">
        <f t="shared" si="159"/>
        <v>8.3208230255340023</v>
      </c>
      <c r="CE117">
        <f t="shared" si="160"/>
        <v>8.3036539798280913</v>
      </c>
      <c r="CF117">
        <f t="shared" si="161"/>
        <v>8.3733699672557318</v>
      </c>
      <c r="CG117">
        <f t="shared" si="162"/>
        <v>7.844572069735321</v>
      </c>
      <c r="CI117" s="23">
        <f t="shared" si="163"/>
        <v>55000</v>
      </c>
      <c r="CJ117" s="86">
        <f t="shared" si="164"/>
        <v>-1.4634124502115889E-2</v>
      </c>
      <c r="CK117" s="86">
        <f t="shared" si="165"/>
        <v>-1.9093223801314962E-2</v>
      </c>
      <c r="CL117">
        <f t="shared" si="166"/>
        <v>4.459099299199072E-3</v>
      </c>
      <c r="CM117">
        <f t="shared" si="167"/>
        <v>1.0733760738603315</v>
      </c>
      <c r="CN117">
        <f t="shared" si="168"/>
        <v>0.84862498070825754</v>
      </c>
      <c r="CO117">
        <f t="shared" si="169"/>
        <v>0.20646568071262647</v>
      </c>
      <c r="CP117">
        <f t="shared" si="170"/>
        <v>0.10360112850256739</v>
      </c>
      <c r="CQ117">
        <f t="shared" si="171"/>
        <v>12.757991667800853</v>
      </c>
      <c r="CR117">
        <f t="shared" si="172"/>
        <v>12.75799166569599</v>
      </c>
      <c r="CS117">
        <f t="shared" si="173"/>
        <v>12.757991637095804</v>
      </c>
      <c r="CT117">
        <f t="shared" si="174"/>
        <v>12.757991248485864</v>
      </c>
      <c r="CU117">
        <f t="shared" si="175"/>
        <v>12.75798596818446</v>
      </c>
      <c r="CV117">
        <f t="shared" si="176"/>
        <v>12.757914221757794</v>
      </c>
      <c r="CW117">
        <f t="shared" si="177"/>
        <v>12.756939461438925</v>
      </c>
      <c r="CX117">
        <f t="shared" si="178"/>
        <v>12.743713918991881</v>
      </c>
    </row>
    <row r="118" spans="1:102">
      <c r="A118" s="47" t="s">
        <v>73</v>
      </c>
      <c r="B118" s="48"/>
      <c r="C118" s="51">
        <v>46759.599000000002</v>
      </c>
      <c r="D118" s="51" t="s">
        <v>16</v>
      </c>
      <c r="E118">
        <f t="shared" si="179"/>
        <v>8285.6104744302229</v>
      </c>
      <c r="F118">
        <f t="shared" si="180"/>
        <v>8285.5</v>
      </c>
      <c r="G118">
        <f t="shared" si="181"/>
        <v>3.9936741501151118E-2</v>
      </c>
      <c r="H118" s="116"/>
      <c r="I118" s="116">
        <f t="shared" si="213"/>
        <v>3.9936741501151118E-2</v>
      </c>
      <c r="K118" s="117"/>
      <c r="L118" s="116"/>
      <c r="M118" s="116"/>
      <c r="N118" s="116"/>
      <c r="O118" s="40"/>
      <c r="P118" s="116"/>
      <c r="Q118" s="293">
        <f t="shared" si="182"/>
        <v>31741.099000000002</v>
      </c>
      <c r="R118" s="8">
        <f t="shared" si="183"/>
        <v>1.594943321729766E-3</v>
      </c>
      <c r="S118" s="8">
        <v>0.1</v>
      </c>
      <c r="T118" s="167">
        <f t="shared" si="184"/>
        <v>1.5949433217297661E-4</v>
      </c>
      <c r="U118" s="116"/>
      <c r="V118" s="116"/>
      <c r="W118" s="25"/>
      <c r="X118" s="252"/>
      <c r="Y118" s="41"/>
      <c r="Z118">
        <f t="shared" si="185"/>
        <v>8285.5</v>
      </c>
      <c r="AA118" s="246">
        <f t="shared" si="186"/>
        <v>-8.0350158054627637E-3</v>
      </c>
      <c r="AB118" s="247">
        <f t="shared" si="187"/>
        <v>4.7971757306613884E-2</v>
      </c>
      <c r="AC118" s="247">
        <f t="shared" si="188"/>
        <v>3.9936741501151118E-2</v>
      </c>
      <c r="AD118" s="248">
        <f t="shared" si="189"/>
        <v>2.3012894990846627E-4</v>
      </c>
      <c r="AH118">
        <f t="shared" si="190"/>
        <v>-1.0975353238169826E-2</v>
      </c>
      <c r="AI118">
        <f t="shared" si="191"/>
        <v>0.940822693948559</v>
      </c>
      <c r="AJ118">
        <f t="shared" si="192"/>
        <v>-0.89369846850206425</v>
      </c>
      <c r="AK118">
        <f t="shared" si="193"/>
        <v>-0.52549978353707516</v>
      </c>
      <c r="AL118">
        <f t="shared" si="194"/>
        <v>-1.6829353702268908</v>
      </c>
      <c r="AM118">
        <f t="shared" si="195"/>
        <v>-1.1189321722152352</v>
      </c>
      <c r="AN118">
        <f t="shared" si="214"/>
        <v>-1.111696820192829</v>
      </c>
      <c r="AO118">
        <f t="shared" si="214"/>
        <v>-1.1115914370828446</v>
      </c>
      <c r="AP118">
        <f t="shared" si="214"/>
        <v>-1.1111420400265117</v>
      </c>
      <c r="AQ118">
        <f t="shared" si="214"/>
        <v>-1.1092301863476166</v>
      </c>
      <c r="AR118">
        <f t="shared" si="214"/>
        <v>-1.1011773915368488</v>
      </c>
      <c r="AS118">
        <f t="shared" si="214"/>
        <v>-1.0685699047667152</v>
      </c>
      <c r="AT118">
        <f t="shared" si="214"/>
        <v>-0.95247433835200446</v>
      </c>
      <c r="AU118">
        <f t="shared" si="196"/>
        <v>-0.63765864858252286</v>
      </c>
      <c r="AV118" s="246">
        <f t="shared" si="197"/>
        <v>-4.811007444935041E-3</v>
      </c>
      <c r="AW118" s="247">
        <f t="shared" si="198"/>
        <v>4.4747748946086158E-2</v>
      </c>
      <c r="AX118" s="248">
        <f t="shared" si="199"/>
        <v>2.0023610357419548E-4</v>
      </c>
      <c r="AY118" s="247">
        <f t="shared" si="200"/>
        <v>4.7688086378793224E-2</v>
      </c>
      <c r="BA118">
        <f t="shared" si="201"/>
        <v>3.2240083605277223E-3</v>
      </c>
      <c r="BB118">
        <f t="shared" si="202"/>
        <v>1.0182542786647242</v>
      </c>
      <c r="BC118">
        <f t="shared" si="203"/>
        <v>0.56209453443329527</v>
      </c>
      <c r="BD118">
        <f t="shared" si="204"/>
        <v>-7.2711929592845823E-2</v>
      </c>
      <c r="BE118">
        <f t="shared" si="205"/>
        <v>-1.3248303359580507</v>
      </c>
      <c r="BF118">
        <f t="shared" si="206"/>
        <v>-0.77998210533151613</v>
      </c>
      <c r="BG118">
        <f t="shared" si="215"/>
        <v>-1.2527067299543406</v>
      </c>
      <c r="BH118">
        <f t="shared" si="215"/>
        <v>-1.252706729941512</v>
      </c>
      <c r="BI118">
        <f t="shared" si="215"/>
        <v>-1.2527067293943681</v>
      </c>
      <c r="BJ118">
        <f t="shared" si="215"/>
        <v>-1.2527067060585479</v>
      </c>
      <c r="BK118">
        <f t="shared" si="215"/>
        <v>-1.2527057107816071</v>
      </c>
      <c r="BL118">
        <f t="shared" si="215"/>
        <v>-1.2526632648407936</v>
      </c>
      <c r="BM118">
        <f t="shared" si="215"/>
        <v>-1.2508581203150078</v>
      </c>
      <c r="BN118">
        <f t="shared" si="207"/>
        <v>-1.1814992586616104</v>
      </c>
      <c r="BQ118">
        <f t="shared" si="147"/>
        <v>-5.3139845328407593E-3</v>
      </c>
      <c r="BR118">
        <v>56000</v>
      </c>
      <c r="BS118">
        <f t="shared" si="148"/>
        <v>-8.7005474398755677E-3</v>
      </c>
      <c r="BT118">
        <f t="shared" si="149"/>
        <v>-1.9476768256727783E-2</v>
      </c>
      <c r="BU118">
        <f t="shared" si="150"/>
        <v>1.0776220816852216E-2</v>
      </c>
      <c r="BV118">
        <f t="shared" si="151"/>
        <v>0.55347000648097766</v>
      </c>
      <c r="BW118">
        <f t="shared" si="152"/>
        <v>0.79469883161417443</v>
      </c>
      <c r="BX118">
        <f t="shared" si="153"/>
        <v>2.5762167837012</v>
      </c>
      <c r="BY118">
        <f t="shared" si="154"/>
        <v>3.4427345148460922</v>
      </c>
      <c r="BZ118">
        <f t="shared" si="155"/>
        <v>8.4606811933456214</v>
      </c>
      <c r="CA118">
        <f t="shared" si="156"/>
        <v>8.4603881841430759</v>
      </c>
      <c r="CB118">
        <f t="shared" si="157"/>
        <v>8.4613597128577691</v>
      </c>
      <c r="CC118">
        <f t="shared" si="158"/>
        <v>8.4581331783908489</v>
      </c>
      <c r="CD118">
        <f t="shared" si="159"/>
        <v>8.4687917265461756</v>
      </c>
      <c r="CE118">
        <f t="shared" si="160"/>
        <v>8.4329303919777612</v>
      </c>
      <c r="CF118">
        <f t="shared" si="161"/>
        <v>8.5471512216267875</v>
      </c>
      <c r="CG118">
        <f t="shared" si="162"/>
        <v>8.0261480411856816</v>
      </c>
      <c r="CI118" s="23">
        <f t="shared" si="163"/>
        <v>56000</v>
      </c>
      <c r="CJ118" s="86">
        <f t="shared" si="164"/>
        <v>-1.6090205349692976E-2</v>
      </c>
      <c r="CK118" s="86">
        <f t="shared" si="165"/>
        <v>-1.9476768256727783E-2</v>
      </c>
      <c r="CL118">
        <f t="shared" si="166"/>
        <v>3.3865629070348085E-3</v>
      </c>
      <c r="CM118">
        <f t="shared" si="167"/>
        <v>1.0639041859994898</v>
      </c>
      <c r="CN118">
        <f t="shared" si="168"/>
        <v>0.62070315021006894</v>
      </c>
      <c r="CO118">
        <f t="shared" si="169"/>
        <v>0.55020701605937627</v>
      </c>
      <c r="CP118">
        <f t="shared" si="170"/>
        <v>0.28226036676451954</v>
      </c>
      <c r="CQ118">
        <f t="shared" si="171"/>
        <v>13.078545844258894</v>
      </c>
      <c r="CR118">
        <f t="shared" si="172"/>
        <v>13.07854584155568</v>
      </c>
      <c r="CS118">
        <f t="shared" si="173"/>
        <v>13.078545800189499</v>
      </c>
      <c r="CT118">
        <f t="shared" si="174"/>
        <v>13.078545167179715</v>
      </c>
      <c r="CU118">
        <f t="shared" si="175"/>
        <v>13.078535480517431</v>
      </c>
      <c r="CV118">
        <f t="shared" si="176"/>
        <v>13.078387256486577</v>
      </c>
      <c r="CW118">
        <f t="shared" si="177"/>
        <v>13.076120688034766</v>
      </c>
      <c r="CX118">
        <f t="shared" si="178"/>
        <v>13.041805800049231</v>
      </c>
    </row>
    <row r="119" spans="1:102">
      <c r="A119" s="47" t="s">
        <v>83</v>
      </c>
      <c r="B119" s="48" t="s">
        <v>45</v>
      </c>
      <c r="C119" s="51">
        <v>47027.42</v>
      </c>
      <c r="D119" s="50"/>
      <c r="E119">
        <f t="shared" si="179"/>
        <v>9026.466419656781</v>
      </c>
      <c r="F119">
        <f t="shared" si="180"/>
        <v>9026.5</v>
      </c>
      <c r="G119">
        <f t="shared" si="181"/>
        <v>-1.2139365499024279E-2</v>
      </c>
      <c r="I119" s="8">
        <f t="shared" si="213"/>
        <v>-1.2139365499024279E-2</v>
      </c>
      <c r="K119" s="117"/>
      <c r="L119" s="116"/>
      <c r="N119" s="116"/>
      <c r="O119" s="40"/>
      <c r="P119" s="116"/>
      <c r="Q119" s="293">
        <f t="shared" si="182"/>
        <v>32008.92</v>
      </c>
      <c r="R119" s="8">
        <f t="shared" si="183"/>
        <v>1.47364194718901E-4</v>
      </c>
      <c r="S119" s="8">
        <v>0.1</v>
      </c>
      <c r="T119" s="167">
        <f t="shared" si="184"/>
        <v>1.47364194718901E-5</v>
      </c>
      <c r="U119" s="116"/>
      <c r="W119" s="25"/>
      <c r="X119" s="252"/>
      <c r="Y119" s="41"/>
      <c r="Z119">
        <f t="shared" si="185"/>
        <v>9026.5</v>
      </c>
      <c r="AA119" s="246">
        <f t="shared" si="186"/>
        <v>-8.1571295014821257E-3</v>
      </c>
      <c r="AB119" s="247">
        <f t="shared" si="187"/>
        <v>-3.9822359975421537E-3</v>
      </c>
      <c r="AC119" s="247">
        <f t="shared" si="188"/>
        <v>-1.2139365499024279E-2</v>
      </c>
      <c r="AD119" s="248">
        <f t="shared" si="189"/>
        <v>1.5858203540120552E-6</v>
      </c>
      <c r="AH119">
        <f t="shared" si="190"/>
        <v>-1.0685049445790495E-2</v>
      </c>
      <c r="AI119">
        <f t="shared" si="191"/>
        <v>1.0563479999034453</v>
      </c>
      <c r="AJ119">
        <f t="shared" si="192"/>
        <v>-0.96980197278124913</v>
      </c>
      <c r="AK119">
        <f t="shared" si="193"/>
        <v>-0.52581068737322201</v>
      </c>
      <c r="AL119">
        <f t="shared" si="194"/>
        <v>-1.4640397072914135</v>
      </c>
      <c r="AM119">
        <f t="shared" si="195"/>
        <v>-0.89856163003686951</v>
      </c>
      <c r="AN119">
        <f t="shared" si="214"/>
        <v>-0.92544030035601854</v>
      </c>
      <c r="AO119">
        <f t="shared" si="214"/>
        <v>-0.92500556094265773</v>
      </c>
      <c r="AP119">
        <f t="shared" si="214"/>
        <v>-0.92364081069087256</v>
      </c>
      <c r="AQ119">
        <f t="shared" si="214"/>
        <v>-0.91937244630413351</v>
      </c>
      <c r="AR119">
        <f t="shared" si="214"/>
        <v>-0.90617405641075643</v>
      </c>
      <c r="AS119">
        <f t="shared" si="214"/>
        <v>-0.8666920151059212</v>
      </c>
      <c r="AT119">
        <f t="shared" si="214"/>
        <v>-0.75808376374081687</v>
      </c>
      <c r="AU119">
        <f t="shared" si="196"/>
        <v>-0.50311085373780617</v>
      </c>
      <c r="AV119" s="246">
        <f t="shared" si="197"/>
        <v>-4.0931122804325941E-3</v>
      </c>
      <c r="AW119" s="247">
        <f t="shared" si="198"/>
        <v>-8.0462532185916862E-3</v>
      </c>
      <c r="AX119" s="248">
        <f t="shared" si="199"/>
        <v>6.4742190857697068E-6</v>
      </c>
      <c r="AY119" s="247">
        <f t="shared" si="200"/>
        <v>-5.5183332742833159E-3</v>
      </c>
      <c r="BA119">
        <f t="shared" si="201"/>
        <v>4.0640172210495316E-3</v>
      </c>
      <c r="BB119">
        <f t="shared" si="202"/>
        <v>1.0346661843891445</v>
      </c>
      <c r="BC119">
        <f t="shared" si="203"/>
        <v>0.73905263094231544</v>
      </c>
      <c r="BD119">
        <f t="shared" si="204"/>
        <v>-6.6471791419986673E-2</v>
      </c>
      <c r="BE119">
        <f t="shared" si="205"/>
        <v>-1.0900834851865069</v>
      </c>
      <c r="BF119">
        <f t="shared" si="206"/>
        <v>-0.60630377700346838</v>
      </c>
      <c r="BG119">
        <f t="shared" si="215"/>
        <v>-1.0246770587742331</v>
      </c>
      <c r="BH119">
        <f t="shared" si="215"/>
        <v>-1.0246770585480258</v>
      </c>
      <c r="BI119">
        <f t="shared" si="215"/>
        <v>-1.024677052738399</v>
      </c>
      <c r="BJ119">
        <f t="shared" si="215"/>
        <v>-1.0246769035312344</v>
      </c>
      <c r="BK119">
        <f t="shared" si="215"/>
        <v>-1.0246730714942431</v>
      </c>
      <c r="BL119">
        <f t="shared" si="215"/>
        <v>-1.0245746628651036</v>
      </c>
      <c r="BM119">
        <f t="shared" si="215"/>
        <v>-1.0220529121861608</v>
      </c>
      <c r="BN119">
        <f t="shared" si="207"/>
        <v>-0.96061317479811503</v>
      </c>
      <c r="BQ119">
        <f t="shared" si="147"/>
        <v>-7.4859388605971241E-3</v>
      </c>
      <c r="BR119">
        <v>57000</v>
      </c>
      <c r="BS119">
        <f t="shared" si="148"/>
        <v>-9.4739241068373531E-3</v>
      </c>
      <c r="BT119">
        <f t="shared" si="149"/>
        <v>-1.9856619083184035E-2</v>
      </c>
      <c r="BU119">
        <f t="shared" si="150"/>
        <v>1.0382694976346682E-2</v>
      </c>
      <c r="BV119">
        <f t="shared" si="151"/>
        <v>0.53048976540476711</v>
      </c>
      <c r="BW119">
        <f t="shared" si="152"/>
        <v>0.73880529147009188</v>
      </c>
      <c r="BX119">
        <f t="shared" si="153"/>
        <v>2.6634321927486804</v>
      </c>
      <c r="BY119">
        <f t="shared" si="154"/>
        <v>4.1026975657333873</v>
      </c>
      <c r="BZ119">
        <f t="shared" si="155"/>
        <v>8.5973531044464977</v>
      </c>
      <c r="CA119">
        <f t="shared" si="156"/>
        <v>8.5964708761582784</v>
      </c>
      <c r="CB119">
        <f t="shared" si="157"/>
        <v>8.5989350048912101</v>
      </c>
      <c r="CC119">
        <f t="shared" si="158"/>
        <v>8.5920358521445213</v>
      </c>
      <c r="CD119">
        <f t="shared" si="159"/>
        <v>8.6112242211951031</v>
      </c>
      <c r="CE119">
        <f t="shared" si="160"/>
        <v>8.5568084333102306</v>
      </c>
      <c r="CF119">
        <f t="shared" si="161"/>
        <v>8.703802230732709</v>
      </c>
      <c r="CG119">
        <f t="shared" si="162"/>
        <v>8.2077240126360422</v>
      </c>
      <c r="CI119" s="23">
        <f t="shared" si="163"/>
        <v>57000</v>
      </c>
      <c r="CJ119" s="86">
        <f t="shared" si="164"/>
        <v>-1.7868633836943804E-2</v>
      </c>
      <c r="CK119" s="86">
        <f t="shared" si="165"/>
        <v>-1.9856619083184035E-2</v>
      </c>
      <c r="CL119">
        <f t="shared" si="166"/>
        <v>1.9879852462402294E-3</v>
      </c>
      <c r="CM119">
        <f t="shared" si="167"/>
        <v>1.0474447073743076</v>
      </c>
      <c r="CN119">
        <f t="shared" si="168"/>
        <v>0.32810441489805275</v>
      </c>
      <c r="CO119">
        <f t="shared" si="169"/>
        <v>0.88555002176800668</v>
      </c>
      <c r="CP119">
        <f t="shared" si="170"/>
        <v>0.4741750191189214</v>
      </c>
      <c r="CQ119">
        <f t="shared" si="171"/>
        <v>13.395157722562594</v>
      </c>
      <c r="CR119">
        <f t="shared" si="172"/>
        <v>13.395157721647875</v>
      </c>
      <c r="CS119">
        <f t="shared" si="173"/>
        <v>13.395157703592297</v>
      </c>
      <c r="CT119">
        <f t="shared" si="174"/>
        <v>13.395157347194814</v>
      </c>
      <c r="CU119">
        <f t="shared" si="175"/>
        <v>13.395150312324018</v>
      </c>
      <c r="CV119">
        <f t="shared" si="176"/>
        <v>13.395011463223193</v>
      </c>
      <c r="CW119">
        <f t="shared" si="177"/>
        <v>13.39227524799105</v>
      </c>
      <c r="CX119">
        <f t="shared" si="178"/>
        <v>13.339897681106578</v>
      </c>
    </row>
    <row r="120" spans="1:102">
      <c r="A120" s="47" t="s">
        <v>83</v>
      </c>
      <c r="B120" s="48" t="s">
        <v>45</v>
      </c>
      <c r="C120" s="51">
        <v>47052.364999999998</v>
      </c>
      <c r="D120" s="51"/>
      <c r="E120">
        <f t="shared" si="179"/>
        <v>9095.4701630289455</v>
      </c>
      <c r="F120">
        <f t="shared" si="180"/>
        <v>9095.5</v>
      </c>
      <c r="G120">
        <f t="shared" si="181"/>
        <v>-1.0786128499603365E-2</v>
      </c>
      <c r="H120" s="116"/>
      <c r="I120" s="8">
        <f t="shared" si="213"/>
        <v>-1.0786128499603365E-2</v>
      </c>
      <c r="J120" s="116"/>
      <c r="K120" s="117"/>
      <c r="L120" s="116"/>
      <c r="M120" s="116"/>
      <c r="N120" s="116"/>
      <c r="O120" s="40"/>
      <c r="P120" s="116"/>
      <c r="Q120" s="293">
        <f t="shared" si="182"/>
        <v>32033.864999999998</v>
      </c>
      <c r="R120" s="8">
        <f t="shared" si="183"/>
        <v>1.1634056800995592E-4</v>
      </c>
      <c r="S120" s="8">
        <v>0.1</v>
      </c>
      <c r="T120" s="167">
        <f t="shared" si="184"/>
        <v>1.1634056800995592E-5</v>
      </c>
      <c r="U120" s="116"/>
      <c r="V120" s="116"/>
      <c r="W120" s="25"/>
      <c r="X120" s="252"/>
      <c r="Y120" s="41"/>
      <c r="Z120">
        <f t="shared" si="185"/>
        <v>9095.5</v>
      </c>
      <c r="AA120" s="246">
        <f t="shared" si="186"/>
        <v>-8.1461230192687827E-3</v>
      </c>
      <c r="AB120" s="247">
        <f t="shared" si="187"/>
        <v>-2.640005480334582E-3</v>
      </c>
      <c r="AC120" s="247">
        <f t="shared" si="188"/>
        <v>-1.0786128499603365E-2</v>
      </c>
      <c r="AD120" s="248">
        <f t="shared" si="189"/>
        <v>6.9696289361966276E-7</v>
      </c>
      <c r="AH120">
        <f t="shared" si="190"/>
        <v>-1.0635742934130773E-2</v>
      </c>
      <c r="AI120">
        <f t="shared" si="191"/>
        <v>1.0685123367169473</v>
      </c>
      <c r="AJ120">
        <f t="shared" si="192"/>
        <v>-0.97519112923122864</v>
      </c>
      <c r="AK120">
        <f t="shared" si="193"/>
        <v>-0.52436441123192412</v>
      </c>
      <c r="AL120">
        <f t="shared" si="194"/>
        <v>-1.4408744411443912</v>
      </c>
      <c r="AM120">
        <f t="shared" si="195"/>
        <v>-0.87784174834053419</v>
      </c>
      <c r="AN120">
        <f t="shared" si="214"/>
        <v>-0.90693433743048391</v>
      </c>
      <c r="AO120">
        <f t="shared" si="214"/>
        <v>-0.9064519878626186</v>
      </c>
      <c r="AP120">
        <f t="shared" si="214"/>
        <v>-0.90497396876831759</v>
      </c>
      <c r="AQ120">
        <f t="shared" si="214"/>
        <v>-0.90046221681423855</v>
      </c>
      <c r="AR120">
        <f t="shared" si="214"/>
        <v>-0.88684554208574962</v>
      </c>
      <c r="AS120">
        <f t="shared" si="214"/>
        <v>-0.84705473951931098</v>
      </c>
      <c r="AT120">
        <f t="shared" si="214"/>
        <v>-0.73973067863723141</v>
      </c>
      <c r="AU120">
        <f t="shared" si="196"/>
        <v>-0.4905821117077318</v>
      </c>
      <c r="AV120" s="246">
        <f t="shared" si="197"/>
        <v>-4.0134273266929235E-3</v>
      </c>
      <c r="AW120" s="247">
        <f t="shared" si="198"/>
        <v>-6.7727011729104411E-3</v>
      </c>
      <c r="AX120" s="248">
        <f t="shared" si="199"/>
        <v>4.5869481177542464E-6</v>
      </c>
      <c r="AY120" s="247">
        <f t="shared" si="200"/>
        <v>-4.2830812580484509E-3</v>
      </c>
      <c r="BA120">
        <f t="shared" si="201"/>
        <v>4.1326956925758591E-3</v>
      </c>
      <c r="BB120">
        <f t="shared" si="202"/>
        <v>1.0361356680407445</v>
      </c>
      <c r="BC120">
        <f t="shared" si="203"/>
        <v>0.7538490111062216</v>
      </c>
      <c r="BD120">
        <f t="shared" si="204"/>
        <v>-6.5684525498274568E-2</v>
      </c>
      <c r="BE120">
        <f t="shared" si="205"/>
        <v>-1.0678458331577307</v>
      </c>
      <c r="BF120">
        <f t="shared" si="206"/>
        <v>-0.59119882888618147</v>
      </c>
      <c r="BG120">
        <f t="shared" si="215"/>
        <v>-1.0032601898252627</v>
      </c>
      <c r="BH120">
        <f t="shared" si="215"/>
        <v>-1.0032601895520841</v>
      </c>
      <c r="BI120">
        <f t="shared" si="215"/>
        <v>-1.0032601827733998</v>
      </c>
      <c r="BJ120">
        <f t="shared" si="215"/>
        <v>-1.0032600145664268</v>
      </c>
      <c r="BK120">
        <f t="shared" si="215"/>
        <v>-1.0032558406753542</v>
      </c>
      <c r="BL120">
        <f t="shared" si="215"/>
        <v>-1.0031522784125144</v>
      </c>
      <c r="BM120">
        <f t="shared" si="215"/>
        <v>-1.000588061221825</v>
      </c>
      <c r="BN120">
        <f t="shared" si="207"/>
        <v>-0.94004483500515823</v>
      </c>
      <c r="BQ120">
        <f t="shared" si="147"/>
        <v>-9.9911873255897031E-3</v>
      </c>
      <c r="BR120">
        <v>58000</v>
      </c>
      <c r="BS120">
        <f t="shared" si="148"/>
        <v>-1.0412388147912132E-2</v>
      </c>
      <c r="BT120">
        <f t="shared" si="149"/>
        <v>-2.0232776280683703E-2</v>
      </c>
      <c r="BU120">
        <f t="shared" si="150"/>
        <v>9.8203881327715709E-3</v>
      </c>
      <c r="BV120">
        <f t="shared" si="151"/>
        <v>0.51237408388821293</v>
      </c>
      <c r="BW120">
        <f t="shared" si="152"/>
        <v>0.68197516030159477</v>
      </c>
      <c r="BX120">
        <f t="shared" si="153"/>
        <v>2.7442681891954397</v>
      </c>
      <c r="BY120">
        <f t="shared" si="154"/>
        <v>4.9672737685298438</v>
      </c>
      <c r="BZ120">
        <f t="shared" si="155"/>
        <v>8.7290087076134419</v>
      </c>
      <c r="CA120">
        <f t="shared" si="156"/>
        <v>8.7271671553474057</v>
      </c>
      <c r="CB120">
        <f t="shared" si="157"/>
        <v>8.7317024779679873</v>
      </c>
      <c r="CC120">
        <f t="shared" si="158"/>
        <v>8.7205017577960611</v>
      </c>
      <c r="CD120">
        <f t="shared" si="159"/>
        <v>8.7479775851356578</v>
      </c>
      <c r="CE120">
        <f t="shared" si="160"/>
        <v>8.6793877451007795</v>
      </c>
      <c r="CF120">
        <f t="shared" si="161"/>
        <v>8.8441425111027847</v>
      </c>
      <c r="CG120">
        <f t="shared" si="162"/>
        <v>8.3892999840864011</v>
      </c>
      <c r="CI120" s="23">
        <f t="shared" si="163"/>
        <v>58000</v>
      </c>
      <c r="CJ120" s="86">
        <f t="shared" si="164"/>
        <v>-1.9811575458361274E-2</v>
      </c>
      <c r="CK120" s="86">
        <f t="shared" si="165"/>
        <v>-2.0232776280683703E-2</v>
      </c>
      <c r="CL120">
        <f t="shared" si="166"/>
        <v>4.2120082232242851E-4</v>
      </c>
      <c r="CM120">
        <f t="shared" si="167"/>
        <v>1.0265357751859125</v>
      </c>
      <c r="CN120">
        <f t="shared" si="168"/>
        <v>1.0851554684565818E-2</v>
      </c>
      <c r="CO120">
        <f t="shared" si="169"/>
        <v>1.2089944566085693</v>
      </c>
      <c r="CP120">
        <f t="shared" si="170"/>
        <v>0.69075935401115118</v>
      </c>
      <c r="CQ120">
        <f t="shared" si="171"/>
        <v>13.706099773330125</v>
      </c>
      <c r="CR120">
        <f t="shared" si="172"/>
        <v>13.706099773263054</v>
      </c>
      <c r="CS120">
        <f t="shared" si="173"/>
        <v>13.706099771121917</v>
      </c>
      <c r="CT120">
        <f t="shared" si="174"/>
        <v>13.706099702769086</v>
      </c>
      <c r="CU120">
        <f t="shared" si="175"/>
        <v>13.706097520706372</v>
      </c>
      <c r="CV120">
        <f t="shared" si="176"/>
        <v>13.706027867031491</v>
      </c>
      <c r="CW120">
        <f t="shared" si="177"/>
        <v>13.703809963802216</v>
      </c>
      <c r="CX120">
        <f t="shared" si="178"/>
        <v>13.637989562163927</v>
      </c>
    </row>
    <row r="121" spans="1:102">
      <c r="A121" s="47" t="s">
        <v>83</v>
      </c>
      <c r="B121" s="48"/>
      <c r="C121" s="51">
        <v>47054.353000000003</v>
      </c>
      <c r="D121" s="51"/>
      <c r="E121">
        <f t="shared" si="179"/>
        <v>9100.9694391092889</v>
      </c>
      <c r="F121">
        <f t="shared" si="180"/>
        <v>9101</v>
      </c>
      <c r="G121">
        <f t="shared" si="181"/>
        <v>-1.1047826992580667E-2</v>
      </c>
      <c r="H121" s="116"/>
      <c r="I121" s="8">
        <f t="shared" si="213"/>
        <v>-1.1047826992580667E-2</v>
      </c>
      <c r="J121" s="117"/>
      <c r="K121" s="116"/>
      <c r="L121" s="116"/>
      <c r="M121" s="116"/>
      <c r="N121" s="116"/>
      <c r="O121" s="40"/>
      <c r="P121" s="116"/>
      <c r="Q121" s="293">
        <f t="shared" si="182"/>
        <v>32035.853000000003</v>
      </c>
      <c r="R121" s="8">
        <f t="shared" si="183"/>
        <v>1.2205448125799399E-4</v>
      </c>
      <c r="S121" s="8">
        <v>0.1</v>
      </c>
      <c r="T121" s="167">
        <f t="shared" si="184"/>
        <v>1.22054481257994E-5</v>
      </c>
      <c r="U121" s="116"/>
      <c r="V121" s="116"/>
      <c r="W121" s="25"/>
      <c r="X121" s="252"/>
      <c r="Y121" s="41"/>
      <c r="Z121">
        <f t="shared" si="185"/>
        <v>9101</v>
      </c>
      <c r="AA121" s="246">
        <f t="shared" si="186"/>
        <v>-8.1450622338894371E-3</v>
      </c>
      <c r="AB121" s="247">
        <f t="shared" si="187"/>
        <v>-2.90276475869123E-3</v>
      </c>
      <c r="AC121" s="247">
        <f t="shared" si="188"/>
        <v>-1.1047826992580667E-2</v>
      </c>
      <c r="AD121" s="248">
        <f t="shared" si="189"/>
        <v>8.4260432442997553E-7</v>
      </c>
      <c r="AH121">
        <f t="shared" si="190"/>
        <v>-1.0631630004585758E-2</v>
      </c>
      <c r="AI121">
        <f t="shared" si="191"/>
        <v>1.0694925727771438</v>
      </c>
      <c r="AJ121">
        <f t="shared" si="192"/>
        <v>-0.97560328975360477</v>
      </c>
      <c r="AK121">
        <f t="shared" si="193"/>
        <v>-0.52423540359063148</v>
      </c>
      <c r="AL121">
        <f t="shared" si="194"/>
        <v>-1.439004832241527</v>
      </c>
      <c r="AM121">
        <f t="shared" si="195"/>
        <v>-0.87618793449874366</v>
      </c>
      <c r="AN121">
        <f t="shared" ref="AN121:AT130" si="216">$AU121+$AB$7*SIN(AO121)</f>
        <v>-0.90544996365918351</v>
      </c>
      <c r="AO121">
        <f t="shared" si="216"/>
        <v>-0.90496369393102616</v>
      </c>
      <c r="AP121">
        <f t="shared" si="216"/>
        <v>-0.90347649188877754</v>
      </c>
      <c r="AQ121">
        <f t="shared" si="216"/>
        <v>-0.89894535724484892</v>
      </c>
      <c r="AR121">
        <f t="shared" si="216"/>
        <v>-0.88529619667707282</v>
      </c>
      <c r="AS121">
        <f t="shared" si="216"/>
        <v>-0.84548358775570231</v>
      </c>
      <c r="AT121">
        <f t="shared" si="216"/>
        <v>-0.73826605655235555</v>
      </c>
      <c r="AU121">
        <f t="shared" si="196"/>
        <v>-0.48958344386475439</v>
      </c>
      <c r="AV121" s="246">
        <f t="shared" si="197"/>
        <v>-4.0069692081402949E-3</v>
      </c>
      <c r="AW121" s="247">
        <f t="shared" si="198"/>
        <v>-7.0408577844403722E-3</v>
      </c>
      <c r="AX121" s="248">
        <f t="shared" si="199"/>
        <v>4.9573678340714593E-6</v>
      </c>
      <c r="AY121" s="247">
        <f t="shared" si="200"/>
        <v>-4.5542900137440509E-3</v>
      </c>
      <c r="BA121">
        <f t="shared" si="201"/>
        <v>4.1380930257491422E-3</v>
      </c>
      <c r="BB121">
        <f t="shared" si="202"/>
        <v>1.0362522193727239</v>
      </c>
      <c r="BC121">
        <f t="shared" si="203"/>
        <v>0.75501426531438676</v>
      </c>
      <c r="BD121">
        <f t="shared" si="204"/>
        <v>-6.5620271145708189E-2</v>
      </c>
      <c r="BE121">
        <f t="shared" si="205"/>
        <v>-1.0660705545030589</v>
      </c>
      <c r="BF121">
        <f t="shared" si="206"/>
        <v>-0.59000157333359582</v>
      </c>
      <c r="BG121">
        <f t="shared" ref="BG121:BM130" si="217">$BN121+$BB$7*SIN(BH121)</f>
        <v>-1.0015517424127673</v>
      </c>
      <c r="BH121">
        <f t="shared" si="217"/>
        <v>-1.0015517421355673</v>
      </c>
      <c r="BI121">
        <f t="shared" si="217"/>
        <v>-1.001551735275473</v>
      </c>
      <c r="BJ121">
        <f t="shared" si="217"/>
        <v>-1.0015515655031102</v>
      </c>
      <c r="BK121">
        <f t="shared" si="217"/>
        <v>-1.0015473640219956</v>
      </c>
      <c r="BL121">
        <f t="shared" si="217"/>
        <v>-1.0014433956761355</v>
      </c>
      <c r="BM121">
        <f t="shared" si="217"/>
        <v>-0.99887598761236029</v>
      </c>
      <c r="BN121">
        <f t="shared" si="207"/>
        <v>-0.93840532965934287</v>
      </c>
      <c r="BQ121">
        <f t="shared" si="147"/>
        <v>-1.2645266364492579E-2</v>
      </c>
      <c r="BR121">
        <v>59000</v>
      </c>
      <c r="BS121">
        <f t="shared" si="148"/>
        <v>-1.1492719967814449E-2</v>
      </c>
      <c r="BT121">
        <f t="shared" si="149"/>
        <v>-2.0605239849226804E-2</v>
      </c>
      <c r="BU121">
        <f t="shared" si="150"/>
        <v>9.1125198814123558E-3</v>
      </c>
      <c r="BV121">
        <f t="shared" si="151"/>
        <v>0.4982476182600214</v>
      </c>
      <c r="BW121">
        <f t="shared" si="152"/>
        <v>0.62448848430404069</v>
      </c>
      <c r="BX121">
        <f t="shared" si="153"/>
        <v>2.8202516061780019</v>
      </c>
      <c r="BY121">
        <f t="shared" si="154"/>
        <v>6.1702677359593068</v>
      </c>
      <c r="BZ121">
        <f t="shared" si="155"/>
        <v>8.8567009242911414</v>
      </c>
      <c r="CA121">
        <f t="shared" si="156"/>
        <v>8.8537533041825522</v>
      </c>
      <c r="CB121">
        <f t="shared" si="157"/>
        <v>8.8603643324582535</v>
      </c>
      <c r="CC121">
        <f t="shared" si="158"/>
        <v>8.8454975063844881</v>
      </c>
      <c r="CD121">
        <f t="shared" si="159"/>
        <v>8.878736039111546</v>
      </c>
      <c r="CE121">
        <f t="shared" si="160"/>
        <v>8.8033917841698415</v>
      </c>
      <c r="CF121">
        <f t="shared" si="161"/>
        <v>8.9695278654046451</v>
      </c>
      <c r="CG121">
        <f t="shared" si="162"/>
        <v>8.5708759555367617</v>
      </c>
      <c r="CI121" s="23">
        <f t="shared" si="163"/>
        <v>59000</v>
      </c>
      <c r="CJ121" s="86">
        <f t="shared" si="164"/>
        <v>-2.1757786245904936E-2</v>
      </c>
      <c r="CK121" s="86">
        <f t="shared" si="165"/>
        <v>-2.0605239849226804E-2</v>
      </c>
      <c r="CL121">
        <f t="shared" si="166"/>
        <v>-1.1525463966781311E-3</v>
      </c>
      <c r="CM121">
        <f t="shared" si="167"/>
        <v>1.0038910730621313</v>
      </c>
      <c r="CN121">
        <f t="shared" si="168"/>
        <v>-0.29458751115775794</v>
      </c>
      <c r="CO121">
        <f t="shared" si="169"/>
        <v>1.518870070989734</v>
      </c>
      <c r="CP121">
        <f t="shared" si="170"/>
        <v>0.94937670790717055</v>
      </c>
      <c r="CQ121">
        <f t="shared" si="171"/>
        <v>14.010448628048007</v>
      </c>
      <c r="CR121">
        <f t="shared" si="172"/>
        <v>14.010448628047937</v>
      </c>
      <c r="CS121">
        <f t="shared" si="173"/>
        <v>14.010448628040651</v>
      </c>
      <c r="CT121">
        <f t="shared" si="174"/>
        <v>14.010448627271723</v>
      </c>
      <c r="CU121">
        <f t="shared" si="175"/>
        <v>14.010448546113512</v>
      </c>
      <c r="CV121">
        <f t="shared" si="176"/>
        <v>14.010439980400147</v>
      </c>
      <c r="CW121">
        <f t="shared" si="177"/>
        <v>14.009539140806881</v>
      </c>
      <c r="CX121">
        <f t="shared" si="178"/>
        <v>13.936081443221275</v>
      </c>
    </row>
    <row r="122" spans="1:102">
      <c r="A122" s="47" t="s">
        <v>83</v>
      </c>
      <c r="B122" s="48"/>
      <c r="C122" s="51">
        <v>47055.442999999999</v>
      </c>
      <c r="D122" s="51"/>
      <c r="E122">
        <f t="shared" si="179"/>
        <v>9103.9846357529223</v>
      </c>
      <c r="F122">
        <f t="shared" si="180"/>
        <v>9104</v>
      </c>
      <c r="G122">
        <f t="shared" si="181"/>
        <v>-5.5542080008308403E-3</v>
      </c>
      <c r="H122" s="116"/>
      <c r="I122" s="8">
        <f t="shared" si="213"/>
        <v>-5.5542080008308403E-3</v>
      </c>
      <c r="J122" s="117"/>
      <c r="K122" s="116"/>
      <c r="L122" s="116"/>
      <c r="M122" s="116"/>
      <c r="N122" s="116"/>
      <c r="O122" s="40"/>
      <c r="P122" s="116"/>
      <c r="Q122" s="293">
        <f t="shared" si="182"/>
        <v>32036.942999999999</v>
      </c>
      <c r="R122" s="8">
        <f t="shared" si="183"/>
        <v>3.0849226516493322E-5</v>
      </c>
      <c r="S122" s="8">
        <v>0.1</v>
      </c>
      <c r="T122" s="167">
        <f t="shared" si="184"/>
        <v>3.0849226516493325E-6</v>
      </c>
      <c r="U122" s="116"/>
      <c r="V122" s="116"/>
      <c r="W122" s="25"/>
      <c r="X122" s="252"/>
      <c r="Y122" s="41"/>
      <c r="Z122">
        <f t="shared" si="185"/>
        <v>9104</v>
      </c>
      <c r="AA122" s="246">
        <f t="shared" si="186"/>
        <v>-8.1444720838119312E-3</v>
      </c>
      <c r="AB122" s="247">
        <f t="shared" si="187"/>
        <v>2.5902640829810909E-3</v>
      </c>
      <c r="AC122" s="247">
        <f t="shared" si="188"/>
        <v>-5.5542080008308403E-3</v>
      </c>
      <c r="AD122" s="248">
        <f t="shared" si="189"/>
        <v>6.7094680195818723E-7</v>
      </c>
      <c r="AH122">
        <f t="shared" si="190"/>
        <v>-1.0629375095693477E-2</v>
      </c>
      <c r="AI122">
        <f t="shared" si="191"/>
        <v>1.0700279074376602</v>
      </c>
      <c r="AJ122">
        <f t="shared" si="192"/>
        <v>-0.97582698529823308</v>
      </c>
      <c r="AK122">
        <f t="shared" si="193"/>
        <v>-0.52416416152663603</v>
      </c>
      <c r="AL122">
        <f t="shared" si="194"/>
        <v>-1.4379835906618821</v>
      </c>
      <c r="AM122">
        <f t="shared" si="195"/>
        <v>-0.87528571100021735</v>
      </c>
      <c r="AN122">
        <f t="shared" si="216"/>
        <v>-0.90463972450277108</v>
      </c>
      <c r="AO122">
        <f t="shared" si="216"/>
        <v>-0.90415130881923855</v>
      </c>
      <c r="AP122">
        <f t="shared" si="216"/>
        <v>-0.90265908881961365</v>
      </c>
      <c r="AQ122">
        <f t="shared" si="216"/>
        <v>-0.89811738434193034</v>
      </c>
      <c r="AR122">
        <f t="shared" si="216"/>
        <v>-0.88445055998357325</v>
      </c>
      <c r="AS122">
        <f t="shared" si="216"/>
        <v>-0.84462623309275631</v>
      </c>
      <c r="AT122">
        <f t="shared" si="216"/>
        <v>-0.73746706721154898</v>
      </c>
      <c r="AU122">
        <f t="shared" si="196"/>
        <v>-0.48903871595040371</v>
      </c>
      <c r="AV122" s="246">
        <f t="shared" si="197"/>
        <v>-4.0034398927540878E-3</v>
      </c>
      <c r="AW122" s="247">
        <f t="shared" si="198"/>
        <v>-1.5507681080767525E-3</v>
      </c>
      <c r="AX122" s="248">
        <f t="shared" si="199"/>
        <v>2.4048817250279504E-7</v>
      </c>
      <c r="AY122" s="247">
        <f t="shared" si="200"/>
        <v>9.3413490380479369E-4</v>
      </c>
      <c r="BA122">
        <f t="shared" si="201"/>
        <v>4.1410321910578434E-3</v>
      </c>
      <c r="BB122">
        <f t="shared" si="202"/>
        <v>1.0363157557311318</v>
      </c>
      <c r="BC122">
        <f t="shared" si="203"/>
        <v>0.75564896604434995</v>
      </c>
      <c r="BD122">
        <f t="shared" si="204"/>
        <v>-6.5585130024733054E-2</v>
      </c>
      <c r="BE122">
        <f t="shared" si="205"/>
        <v>-1.0651020524006369</v>
      </c>
      <c r="BF122">
        <f t="shared" si="206"/>
        <v>-0.58934894000455373</v>
      </c>
      <c r="BG122">
        <f t="shared" si="217"/>
        <v>-1.0006197810314275</v>
      </c>
      <c r="BH122">
        <f t="shared" si="217"/>
        <v>-1.0006197807520165</v>
      </c>
      <c r="BI122">
        <f t="shared" si="217"/>
        <v>-1.000619773847256</v>
      </c>
      <c r="BJ122">
        <f t="shared" si="217"/>
        <v>-1.0006196032179364</v>
      </c>
      <c r="BK122">
        <f t="shared" si="217"/>
        <v>-1.0006153866682996</v>
      </c>
      <c r="BL122">
        <f t="shared" si="217"/>
        <v>-1.0005111971413172</v>
      </c>
      <c r="BM122">
        <f t="shared" si="217"/>
        <v>-0.99794206075727532</v>
      </c>
      <c r="BN122">
        <f t="shared" si="207"/>
        <v>-0.93751105401617085</v>
      </c>
    </row>
    <row r="123" spans="1:102">
      <c r="A123" s="47" t="s">
        <v>73</v>
      </c>
      <c r="B123" s="48"/>
      <c r="C123" s="51">
        <v>47062.677000000003</v>
      </c>
      <c r="D123" s="51" t="s">
        <v>16</v>
      </c>
      <c r="E123">
        <f t="shared" si="179"/>
        <v>9123.9955830190884</v>
      </c>
      <c r="F123">
        <f t="shared" si="180"/>
        <v>9124</v>
      </c>
      <c r="G123">
        <f t="shared" si="181"/>
        <v>-1.5967479921528138E-3</v>
      </c>
      <c r="H123" s="116"/>
      <c r="I123" s="116">
        <f t="shared" si="213"/>
        <v>-1.5967479921528138E-3</v>
      </c>
      <c r="J123" s="9"/>
      <c r="K123" s="117"/>
      <c r="L123" s="116"/>
      <c r="M123" s="116"/>
      <c r="N123" s="116"/>
      <c r="O123" s="40"/>
      <c r="P123" s="116"/>
      <c r="Q123" s="293">
        <f t="shared" si="182"/>
        <v>32044.177000000003</v>
      </c>
      <c r="R123" s="8">
        <f t="shared" si="183"/>
        <v>2.5496041504440423E-6</v>
      </c>
      <c r="S123" s="8">
        <v>0.1</v>
      </c>
      <c r="T123" s="167">
        <f t="shared" si="184"/>
        <v>2.5496041504440424E-7</v>
      </c>
      <c r="U123" s="116"/>
      <c r="W123" s="25"/>
      <c r="X123" s="252"/>
      <c r="Y123" s="41"/>
      <c r="Z123">
        <f t="shared" si="185"/>
        <v>9124</v>
      </c>
      <c r="AA123" s="246">
        <f t="shared" si="186"/>
        <v>-8.1403287597106317E-3</v>
      </c>
      <c r="AB123" s="247">
        <f t="shared" si="187"/>
        <v>6.5435807675578179E-3</v>
      </c>
      <c r="AC123" s="247">
        <f t="shared" si="188"/>
        <v>-1.5967479921528138E-3</v>
      </c>
      <c r="AD123" s="248">
        <f t="shared" si="189"/>
        <v>4.2818449261552568E-6</v>
      </c>
      <c r="AH123">
        <f t="shared" si="190"/>
        <v>-1.0614134229028327E-2</v>
      </c>
      <c r="AI123">
        <f t="shared" si="191"/>
        <v>1.0736087159228169</v>
      </c>
      <c r="AJ123">
        <f t="shared" si="192"/>
        <v>-0.97729785455465135</v>
      </c>
      <c r="AK123">
        <f t="shared" si="193"/>
        <v>-0.52367330750116803</v>
      </c>
      <c r="AL123">
        <f t="shared" si="194"/>
        <v>-1.4311489533216186</v>
      </c>
      <c r="AM123">
        <f t="shared" si="195"/>
        <v>-0.86926827431719378</v>
      </c>
      <c r="AN123">
        <f t="shared" si="216"/>
        <v>-0.89922762493706976</v>
      </c>
      <c r="AO123">
        <f t="shared" si="216"/>
        <v>-0.89872476501987597</v>
      </c>
      <c r="AP123">
        <f t="shared" si="216"/>
        <v>-0.89719893190330857</v>
      </c>
      <c r="AQ123">
        <f t="shared" si="216"/>
        <v>-0.89258681747235691</v>
      </c>
      <c r="AR123">
        <f t="shared" si="216"/>
        <v>-0.87880325695244177</v>
      </c>
      <c r="AS123">
        <f t="shared" si="216"/>
        <v>-0.83890400434269674</v>
      </c>
      <c r="AT123">
        <f t="shared" si="216"/>
        <v>-0.73213859140291682</v>
      </c>
      <c r="AU123">
        <f t="shared" si="196"/>
        <v>-0.48540719652139597</v>
      </c>
      <c r="AV123" s="246">
        <f t="shared" si="197"/>
        <v>-3.9797896116313992E-3</v>
      </c>
      <c r="AW123" s="247">
        <f t="shared" si="198"/>
        <v>2.3830416194785854E-3</v>
      </c>
      <c r="AX123" s="248">
        <f t="shared" si="199"/>
        <v>5.6788873601671197E-7</v>
      </c>
      <c r="AY123" s="247">
        <f t="shared" si="200"/>
        <v>4.8568470887962803E-3</v>
      </c>
      <c r="BA123">
        <f t="shared" si="201"/>
        <v>4.1605391480792325E-3</v>
      </c>
      <c r="BB123">
        <f t="shared" si="202"/>
        <v>1.0367386562223602</v>
      </c>
      <c r="BC123">
        <f t="shared" si="203"/>
        <v>0.75986413323951774</v>
      </c>
      <c r="BD123">
        <f t="shared" si="204"/>
        <v>-6.5349173932495924E-2</v>
      </c>
      <c r="BE123">
        <f t="shared" si="205"/>
        <v>-1.0586423392791111</v>
      </c>
      <c r="BF123">
        <f t="shared" si="206"/>
        <v>-0.58500550302899124</v>
      </c>
      <c r="BG123">
        <f t="shared" si="217"/>
        <v>-0.99440524635546557</v>
      </c>
      <c r="BH123">
        <f t="shared" si="217"/>
        <v>-0.99440524606099323</v>
      </c>
      <c r="BI123">
        <f t="shared" si="217"/>
        <v>-0.99440523885375187</v>
      </c>
      <c r="BJ123">
        <f t="shared" si="217"/>
        <v>-0.99440506245576366</v>
      </c>
      <c r="BK123">
        <f t="shared" si="217"/>
        <v>-0.99440074511145415</v>
      </c>
      <c r="BL123">
        <f t="shared" si="217"/>
        <v>-0.9942950869604037</v>
      </c>
      <c r="BM123">
        <f t="shared" si="217"/>
        <v>-0.99171464819847299</v>
      </c>
      <c r="BN123">
        <f t="shared" si="207"/>
        <v>-0.93154921639502364</v>
      </c>
    </row>
    <row r="124" spans="1:102">
      <c r="A124" s="47" t="s">
        <v>84</v>
      </c>
      <c r="B124" s="48" t="s">
        <v>45</v>
      </c>
      <c r="C124" s="51">
        <v>47391.463000000003</v>
      </c>
      <c r="D124" s="51"/>
      <c r="E124">
        <f t="shared" si="179"/>
        <v>10033.495072630667</v>
      </c>
      <c r="F124">
        <f t="shared" si="180"/>
        <v>10033.5</v>
      </c>
      <c r="G124">
        <f t="shared" si="181"/>
        <v>-1.7812544974731281E-3</v>
      </c>
      <c r="H124" s="116"/>
      <c r="I124" s="8">
        <f t="shared" si="213"/>
        <v>-1.7812544974731281E-3</v>
      </c>
      <c r="J124" s="117"/>
      <c r="K124" s="116"/>
      <c r="L124" s="116"/>
      <c r="M124" s="116"/>
      <c r="N124" s="116"/>
      <c r="O124" s="40"/>
      <c r="P124" s="116"/>
      <c r="Q124" s="293">
        <f t="shared" si="182"/>
        <v>32372.963000000003</v>
      </c>
      <c r="R124" s="8">
        <f t="shared" si="183"/>
        <v>3.1728675847682461E-6</v>
      </c>
      <c r="S124" s="8">
        <v>0.1</v>
      </c>
      <c r="T124" s="167">
        <f t="shared" si="184"/>
        <v>3.1728675847682465E-7</v>
      </c>
      <c r="W124" s="25"/>
      <c r="X124" s="252"/>
      <c r="Y124" s="41"/>
      <c r="Z124">
        <f t="shared" si="185"/>
        <v>10033.5</v>
      </c>
      <c r="AA124" s="246">
        <f t="shared" si="186"/>
        <v>-7.5166506423193311E-3</v>
      </c>
      <c r="AB124" s="247">
        <f t="shared" si="187"/>
        <v>5.735396144846203E-3</v>
      </c>
      <c r="AC124" s="247">
        <f t="shared" si="188"/>
        <v>-1.7812544974731281E-3</v>
      </c>
      <c r="AD124" s="248">
        <f t="shared" si="189"/>
        <v>3.289476893831669E-6</v>
      </c>
      <c r="AH124">
        <f t="shared" si="190"/>
        <v>-9.4873566240312734E-3</v>
      </c>
      <c r="AI124">
        <f t="shared" si="191"/>
        <v>1.2563043645014769</v>
      </c>
      <c r="AJ124">
        <f t="shared" si="192"/>
        <v>-0.98834091576028027</v>
      </c>
      <c r="AK124">
        <f t="shared" si="193"/>
        <v>-0.46255815719378784</v>
      </c>
      <c r="AL124">
        <f t="shared" si="194"/>
        <v>-1.0648093023701166</v>
      </c>
      <c r="AM124">
        <f t="shared" si="195"/>
        <v>-0.58915174124728964</v>
      </c>
      <c r="AN124">
        <f t="shared" si="216"/>
        <v>-0.63220724615987822</v>
      </c>
      <c r="AO124">
        <f t="shared" si="216"/>
        <v>-0.63091556913157154</v>
      </c>
      <c r="AP124">
        <f t="shared" si="216"/>
        <v>-0.62789401309080517</v>
      </c>
      <c r="AQ124">
        <f t="shared" si="216"/>
        <v>-0.62085154158208922</v>
      </c>
      <c r="AR124">
        <f t="shared" si="216"/>
        <v>-0.60457286151574252</v>
      </c>
      <c r="AS124">
        <f t="shared" si="216"/>
        <v>-0.56762113118279078</v>
      </c>
      <c r="AT124">
        <f t="shared" si="216"/>
        <v>-0.48674579139899721</v>
      </c>
      <c r="AU124">
        <f t="shared" si="196"/>
        <v>-0.32026385048729367</v>
      </c>
      <c r="AV124" s="246">
        <f t="shared" si="197"/>
        <v>-2.6447708906660932E-3</v>
      </c>
      <c r="AW124" s="247">
        <f t="shared" si="198"/>
        <v>8.635163931929651E-4</v>
      </c>
      <c r="AX124" s="248">
        <f t="shared" si="199"/>
        <v>7.4566056131298761E-8</v>
      </c>
      <c r="AY124" s="247">
        <f t="shared" si="200"/>
        <v>2.8342223749049074E-3</v>
      </c>
      <c r="BA124">
        <f t="shared" si="201"/>
        <v>4.8718797516532379E-3</v>
      </c>
      <c r="BB124">
        <f t="shared" si="202"/>
        <v>1.0543616117848003</v>
      </c>
      <c r="BC124">
        <f t="shared" si="203"/>
        <v>0.91766774344186441</v>
      </c>
      <c r="BD124">
        <f t="shared" si="204"/>
        <v>-5.162420516427392E-2</v>
      </c>
      <c r="BE124">
        <f t="shared" si="205"/>
        <v>-0.75957585767960423</v>
      </c>
      <c r="BF124">
        <f t="shared" si="206"/>
        <v>-0.39916683929362501</v>
      </c>
      <c r="BG124">
        <f t="shared" si="217"/>
        <v>-0.70925938943596922</v>
      </c>
      <c r="BH124">
        <f t="shared" si="217"/>
        <v>-0.70925938784090503</v>
      </c>
      <c r="BI124">
        <f t="shared" si="217"/>
        <v>-0.70925935980285204</v>
      </c>
      <c r="BJ124">
        <f t="shared" si="217"/>
        <v>-0.70925886694981122</v>
      </c>
      <c r="BK124">
        <f t="shared" si="217"/>
        <v>-0.70925020361053792</v>
      </c>
      <c r="BL124">
        <f t="shared" si="217"/>
        <v>-0.70909793050153802</v>
      </c>
      <c r="BM124">
        <f t="shared" si="217"/>
        <v>-0.70642470555335657</v>
      </c>
      <c r="BN124">
        <f t="shared" si="207"/>
        <v>-0.66043465057336537</v>
      </c>
    </row>
    <row r="125" spans="1:102">
      <c r="A125" s="47" t="s">
        <v>84</v>
      </c>
      <c r="B125" s="48" t="s">
        <v>45</v>
      </c>
      <c r="C125" s="51">
        <v>47407.364999999998</v>
      </c>
      <c r="D125" s="51"/>
      <c r="E125">
        <f t="shared" si="179"/>
        <v>10077.483748802397</v>
      </c>
      <c r="F125">
        <f t="shared" si="180"/>
        <v>10077.5</v>
      </c>
      <c r="G125">
        <f t="shared" si="181"/>
        <v>-5.8748424999066629E-3</v>
      </c>
      <c r="H125" s="116"/>
      <c r="I125" s="8">
        <f t="shared" si="213"/>
        <v>-5.8748424999066629E-3</v>
      </c>
      <c r="J125" s="117"/>
      <c r="K125" s="117"/>
      <c r="L125" s="116"/>
      <c r="M125" s="116"/>
      <c r="N125" s="116"/>
      <c r="O125" s="40"/>
      <c r="P125" s="116"/>
      <c r="Q125" s="293">
        <f t="shared" si="182"/>
        <v>32388.864999999998</v>
      </c>
      <c r="R125" s="8">
        <f t="shared" si="183"/>
        <v>3.4513774398709566E-5</v>
      </c>
      <c r="S125" s="8">
        <v>0.1</v>
      </c>
      <c r="T125" s="167">
        <f t="shared" si="184"/>
        <v>3.4513774398709567E-6</v>
      </c>
      <c r="U125" s="116"/>
      <c r="W125" s="25"/>
      <c r="X125" s="252"/>
      <c r="Y125" s="41"/>
      <c r="Z125">
        <f t="shared" si="185"/>
        <v>10077.5</v>
      </c>
      <c r="AA125" s="246">
        <f t="shared" si="186"/>
        <v>-7.4622331987479326E-3</v>
      </c>
      <c r="AB125" s="247">
        <f t="shared" si="187"/>
        <v>1.5873906988412697E-3</v>
      </c>
      <c r="AC125" s="247">
        <f t="shared" si="188"/>
        <v>-5.8748424999066629E-3</v>
      </c>
      <c r="AD125" s="248">
        <f t="shared" si="189"/>
        <v>2.5198092307677747E-7</v>
      </c>
      <c r="AH125">
        <f t="shared" si="190"/>
        <v>-9.4086775990925575E-3</v>
      </c>
      <c r="AI125">
        <f t="shared" si="191"/>
        <v>1.2658855739045038</v>
      </c>
      <c r="AJ125">
        <f t="shared" si="192"/>
        <v>-0.98495430626726554</v>
      </c>
      <c r="AK125">
        <f t="shared" si="193"/>
        <v>-0.45711796906104168</v>
      </c>
      <c r="AL125">
        <f t="shared" si="194"/>
        <v>-1.043974004988621</v>
      </c>
      <c r="AM125">
        <f t="shared" si="195"/>
        <v>-0.57520323446466659</v>
      </c>
      <c r="AN125">
        <f t="shared" si="216"/>
        <v>-0.61818485973576409</v>
      </c>
      <c r="AO125">
        <f t="shared" si="216"/>
        <v>-0.61685892219427629</v>
      </c>
      <c r="AP125">
        <f t="shared" si="216"/>
        <v>-0.61378840164596471</v>
      </c>
      <c r="AQ125">
        <f t="shared" si="216"/>
        <v>-0.60670321641191238</v>
      </c>
      <c r="AR125">
        <f t="shared" si="216"/>
        <v>-0.59048513888319776</v>
      </c>
      <c r="AS125">
        <f t="shared" si="216"/>
        <v>-0.5540030473724733</v>
      </c>
      <c r="AT125">
        <f t="shared" si="216"/>
        <v>-0.47474107127024262</v>
      </c>
      <c r="AU125">
        <f t="shared" si="196"/>
        <v>-0.31227450774347787</v>
      </c>
      <c r="AV125" s="246">
        <f t="shared" si="197"/>
        <v>-2.5653741841389476E-3</v>
      </c>
      <c r="AW125" s="247">
        <f t="shared" si="198"/>
        <v>-3.3094683157677152E-3</v>
      </c>
      <c r="AX125" s="248">
        <f t="shared" si="199"/>
        <v>1.0952580533070398E-6</v>
      </c>
      <c r="AY125" s="247">
        <f t="shared" si="200"/>
        <v>-1.3630239154230903E-3</v>
      </c>
      <c r="BA125">
        <f t="shared" si="201"/>
        <v>4.896859014608985E-3</v>
      </c>
      <c r="BB125">
        <f t="shared" si="202"/>
        <v>1.0551153568920002</v>
      </c>
      <c r="BC125">
        <f t="shared" si="203"/>
        <v>0.92341522544358889</v>
      </c>
      <c r="BD125">
        <f t="shared" si="204"/>
        <v>-5.081870550645514E-2</v>
      </c>
      <c r="BE125">
        <f t="shared" si="205"/>
        <v>-0.74486070557868134</v>
      </c>
      <c r="BF125">
        <f t="shared" si="206"/>
        <v>-0.39066177505735605</v>
      </c>
      <c r="BG125">
        <f t="shared" si="217"/>
        <v>-0.69534719265147382</v>
      </c>
      <c r="BH125">
        <f t="shared" si="217"/>
        <v>-0.69534719097033348</v>
      </c>
      <c r="BI125">
        <f t="shared" si="217"/>
        <v>-0.69534716176510603</v>
      </c>
      <c r="BJ125">
        <f t="shared" si="217"/>
        <v>-0.69534665440407661</v>
      </c>
      <c r="BK125">
        <f t="shared" si="217"/>
        <v>-0.69533784042673386</v>
      </c>
      <c r="BL125">
        <f t="shared" si="217"/>
        <v>-0.6951847325902003</v>
      </c>
      <c r="BM125">
        <f t="shared" si="217"/>
        <v>-0.69252820212122135</v>
      </c>
      <c r="BN125">
        <f t="shared" si="207"/>
        <v>-0.64731860780684247</v>
      </c>
    </row>
    <row r="126" spans="1:102">
      <c r="A126" s="47" t="s">
        <v>84</v>
      </c>
      <c r="B126" s="48" t="s">
        <v>45</v>
      </c>
      <c r="C126" s="51">
        <v>47412.432000000001</v>
      </c>
      <c r="D126" s="51"/>
      <c r="E126">
        <f t="shared" si="179"/>
        <v>10091.500263842163</v>
      </c>
      <c r="F126">
        <f t="shared" si="180"/>
        <v>10091.5</v>
      </c>
      <c r="G126">
        <f t="shared" si="181"/>
        <v>9.537950245430693E-5</v>
      </c>
      <c r="H126" s="116"/>
      <c r="I126" s="8">
        <f t="shared" si="213"/>
        <v>9.537950245430693E-5</v>
      </c>
      <c r="J126" s="117"/>
      <c r="K126" s="117"/>
      <c r="L126" s="116"/>
      <c r="M126" s="116"/>
      <c r="N126" s="116"/>
      <c r="O126" s="40"/>
      <c r="P126" s="116"/>
      <c r="Q126" s="293">
        <f t="shared" si="182"/>
        <v>32393.932000000001</v>
      </c>
      <c r="R126" s="8">
        <f t="shared" si="183"/>
        <v>9.0972494884311417E-9</v>
      </c>
      <c r="S126" s="8">
        <v>0.1</v>
      </c>
      <c r="T126" s="167">
        <f t="shared" si="184"/>
        <v>9.0972494884311426E-10</v>
      </c>
      <c r="U126" s="116"/>
      <c r="V126" s="116"/>
      <c r="W126" s="25"/>
      <c r="X126" s="252"/>
      <c r="Y126" s="41"/>
      <c r="Z126">
        <f t="shared" si="185"/>
        <v>10091.5</v>
      </c>
      <c r="AA126" s="246">
        <f t="shared" si="186"/>
        <v>-7.4444015106642589E-3</v>
      </c>
      <c r="AB126" s="247">
        <f t="shared" si="187"/>
        <v>7.5397810131185659E-3</v>
      </c>
      <c r="AC126" s="247">
        <f t="shared" si="188"/>
        <v>9.537950245430693E-5</v>
      </c>
      <c r="AD126" s="248">
        <f t="shared" si="189"/>
        <v>5.6848297725783229E-6</v>
      </c>
      <c r="AH126">
        <f t="shared" si="190"/>
        <v>-9.3831278165508215E-3</v>
      </c>
      <c r="AI126">
        <f t="shared" si="191"/>
        <v>1.2689403287496224</v>
      </c>
      <c r="AJ126">
        <f t="shared" si="192"/>
        <v>-0.98377511371302839</v>
      </c>
      <c r="AK126">
        <f t="shared" si="193"/>
        <v>-0.45532743780829188</v>
      </c>
      <c r="AL126">
        <f t="shared" si="194"/>
        <v>-1.0372782763250779</v>
      </c>
      <c r="AM126">
        <f t="shared" si="195"/>
        <v>-0.57075624684873638</v>
      </c>
      <c r="AN126">
        <f t="shared" si="216"/>
        <v>-0.61370101301618818</v>
      </c>
      <c r="AO126">
        <f t="shared" si="216"/>
        <v>-0.6123645248668883</v>
      </c>
      <c r="AP126">
        <f t="shared" si="216"/>
        <v>-0.60927935803974087</v>
      </c>
      <c r="AQ126">
        <f t="shared" si="216"/>
        <v>-0.60218270919056116</v>
      </c>
      <c r="AR126">
        <f t="shared" si="216"/>
        <v>-0.58598803125255883</v>
      </c>
      <c r="AS126">
        <f t="shared" si="216"/>
        <v>-0.54966164581999033</v>
      </c>
      <c r="AT126">
        <f t="shared" si="216"/>
        <v>-0.4709192006332753</v>
      </c>
      <c r="AU126">
        <f t="shared" si="196"/>
        <v>-0.30973244414317325</v>
      </c>
      <c r="AV126" s="246">
        <f t="shared" si="197"/>
        <v>-2.5397894673124715E-3</v>
      </c>
      <c r="AW126" s="247">
        <f t="shared" si="198"/>
        <v>2.6351689697667784E-3</v>
      </c>
      <c r="AX126" s="248">
        <f t="shared" si="199"/>
        <v>6.9441154992217053E-7</v>
      </c>
      <c r="AY126" s="247">
        <f t="shared" si="200"/>
        <v>4.573895275653341E-3</v>
      </c>
      <c r="BA126">
        <f t="shared" si="201"/>
        <v>4.9046120433517875E-3</v>
      </c>
      <c r="BB126">
        <f t="shared" si="202"/>
        <v>1.055352912022306</v>
      </c>
      <c r="BC126">
        <f t="shared" si="203"/>
        <v>0.92520376390721448</v>
      </c>
      <c r="BD126">
        <f t="shared" si="204"/>
        <v>-5.0559850922794837E-2</v>
      </c>
      <c r="BE126">
        <f t="shared" si="205"/>
        <v>-0.74017421755036517</v>
      </c>
      <c r="BF126">
        <f t="shared" si="206"/>
        <v>-0.38796337827253369</v>
      </c>
      <c r="BG126">
        <f t="shared" si="217"/>
        <v>-0.69091850778450814</v>
      </c>
      <c r="BH126">
        <f t="shared" si="217"/>
        <v>-0.69091850607586824</v>
      </c>
      <c r="BI126">
        <f t="shared" si="217"/>
        <v>-0.69091847650190152</v>
      </c>
      <c r="BJ126">
        <f t="shared" si="217"/>
        <v>-0.69091796462148081</v>
      </c>
      <c r="BK126">
        <f t="shared" si="217"/>
        <v>-0.69090910478361367</v>
      </c>
      <c r="BL126">
        <f t="shared" si="217"/>
        <v>-0.6907557653304639</v>
      </c>
      <c r="BM126">
        <f t="shared" si="217"/>
        <v>-0.68810494996874827</v>
      </c>
      <c r="BN126">
        <f t="shared" si="207"/>
        <v>-0.64314532147203929</v>
      </c>
    </row>
    <row r="127" spans="1:102">
      <c r="A127" s="37" t="s">
        <v>85</v>
      </c>
      <c r="B127" s="38" t="s">
        <v>45</v>
      </c>
      <c r="C127" s="37">
        <v>47432.317000000003</v>
      </c>
      <c r="D127" s="37" t="s">
        <v>46</v>
      </c>
      <c r="E127">
        <f t="shared" si="179"/>
        <v>10146.506855822747</v>
      </c>
      <c r="F127">
        <f t="shared" si="180"/>
        <v>10146.5</v>
      </c>
      <c r="G127">
        <f t="shared" si="181"/>
        <v>2.4783945045783184E-3</v>
      </c>
      <c r="H127" s="116"/>
      <c r="I127" s="116">
        <f t="shared" si="213"/>
        <v>2.4783945045783184E-3</v>
      </c>
      <c r="J127" s="117"/>
      <c r="K127" s="117"/>
      <c r="L127" s="116"/>
      <c r="M127" s="116"/>
      <c r="N127" s="116"/>
      <c r="O127" s="40"/>
      <c r="P127" s="116"/>
      <c r="Q127" s="293">
        <f t="shared" si="182"/>
        <v>32413.817000000003</v>
      </c>
      <c r="R127" s="8">
        <f t="shared" si="183"/>
        <v>6.1424393203240089E-6</v>
      </c>
      <c r="S127" s="8">
        <v>0.1</v>
      </c>
      <c r="T127" s="167">
        <f t="shared" si="184"/>
        <v>6.1424393203240091E-7</v>
      </c>
      <c r="U127" s="116"/>
      <c r="W127" s="25"/>
      <c r="X127" s="252"/>
      <c r="Y127" s="41"/>
      <c r="Z127">
        <f t="shared" si="185"/>
        <v>10146.5</v>
      </c>
      <c r="AA127" s="246">
        <f t="shared" si="186"/>
        <v>-7.3719098707309876E-3</v>
      </c>
      <c r="AB127" s="247">
        <f t="shared" si="187"/>
        <v>9.8503043753093052E-3</v>
      </c>
      <c r="AC127" s="247">
        <f t="shared" si="188"/>
        <v>2.4783945045783184E-3</v>
      </c>
      <c r="AD127" s="248">
        <f t="shared" si="189"/>
        <v>9.7028496286237658E-6</v>
      </c>
      <c r="AH127">
        <f t="shared" si="190"/>
        <v>-9.2803220999075359E-3</v>
      </c>
      <c r="AI127">
        <f t="shared" si="191"/>
        <v>1.280963094991648</v>
      </c>
      <c r="AJ127">
        <f t="shared" si="192"/>
        <v>-0.97865195877618172</v>
      </c>
      <c r="AK127">
        <f t="shared" si="193"/>
        <v>-0.44800861074507597</v>
      </c>
      <c r="AL127">
        <f t="shared" si="194"/>
        <v>-1.0106612572365563</v>
      </c>
      <c r="AM127">
        <f t="shared" si="195"/>
        <v>-0.55324430670311764</v>
      </c>
      <c r="AN127">
        <f t="shared" si="216"/>
        <v>-0.59598220295231608</v>
      </c>
      <c r="AO127">
        <f t="shared" si="216"/>
        <v>-0.59460608396243675</v>
      </c>
      <c r="AP127">
        <f t="shared" si="216"/>
        <v>-0.59146800960779156</v>
      </c>
      <c r="AQ127">
        <f t="shared" si="216"/>
        <v>-0.58433658022553847</v>
      </c>
      <c r="AR127">
        <f t="shared" si="216"/>
        <v>-0.56825325694030071</v>
      </c>
      <c r="AS127">
        <f t="shared" si="216"/>
        <v>-0.53256770988942981</v>
      </c>
      <c r="AT127">
        <f t="shared" si="216"/>
        <v>-0.45589470321809999</v>
      </c>
      <c r="AU127">
        <f t="shared" si="196"/>
        <v>-0.2997457657134035</v>
      </c>
      <c r="AV127" s="246">
        <f t="shared" si="197"/>
        <v>-2.4377563330915735E-3</v>
      </c>
      <c r="AW127" s="247">
        <f t="shared" si="198"/>
        <v>4.916150837669892E-3</v>
      </c>
      <c r="AX127" s="248">
        <f t="shared" si="199"/>
        <v>2.4168539058722382E-6</v>
      </c>
      <c r="AY127" s="247">
        <f t="shared" si="200"/>
        <v>6.8245630668464403E-3</v>
      </c>
      <c r="BA127">
        <f t="shared" si="201"/>
        <v>4.934153537639414E-3</v>
      </c>
      <c r="BB127">
        <f t="shared" si="202"/>
        <v>1.0562753509631462</v>
      </c>
      <c r="BC127">
        <f t="shared" si="203"/>
        <v>0.9320404294563629</v>
      </c>
      <c r="BD127">
        <f t="shared" si="204"/>
        <v>-4.9531083863156994E-2</v>
      </c>
      <c r="BE127">
        <f t="shared" si="205"/>
        <v>-0.72174272166283948</v>
      </c>
      <c r="BF127">
        <f t="shared" si="206"/>
        <v>-0.37739799273860242</v>
      </c>
      <c r="BG127">
        <f t="shared" si="217"/>
        <v>-0.6735105178034525</v>
      </c>
      <c r="BH127">
        <f t="shared" si="217"/>
        <v>-0.67351051598655087</v>
      </c>
      <c r="BI127">
        <f t="shared" si="217"/>
        <v>-0.67351048498033161</v>
      </c>
      <c r="BJ127">
        <f t="shared" si="217"/>
        <v>-0.6735099558457831</v>
      </c>
      <c r="BK127">
        <f t="shared" si="217"/>
        <v>-0.67350092597019195</v>
      </c>
      <c r="BL127">
        <f t="shared" si="217"/>
        <v>-0.67334683785138727</v>
      </c>
      <c r="BM127">
        <f t="shared" si="217"/>
        <v>-0.67072034866468977</v>
      </c>
      <c r="BN127">
        <f t="shared" si="207"/>
        <v>-0.62675026801388523</v>
      </c>
    </row>
    <row r="128" spans="1:102">
      <c r="A128" s="47" t="s">
        <v>86</v>
      </c>
      <c r="B128" s="48"/>
      <c r="C128" s="51">
        <v>47439.357000000004</v>
      </c>
      <c r="D128" s="51"/>
      <c r="E128">
        <f t="shared" si="179"/>
        <v>10165.981153411045</v>
      </c>
      <c r="F128">
        <f t="shared" si="180"/>
        <v>10166</v>
      </c>
      <c r="G128">
        <f t="shared" si="181"/>
        <v>-6.8130819927318953E-3</v>
      </c>
      <c r="H128" s="116"/>
      <c r="I128" s="8">
        <f t="shared" si="213"/>
        <v>-6.8130819927318953E-3</v>
      </c>
      <c r="J128" s="117"/>
      <c r="K128" s="117"/>
      <c r="L128" s="116"/>
      <c r="M128" s="116"/>
      <c r="N128" s="116"/>
      <c r="O128" s="40"/>
      <c r="P128" s="116"/>
      <c r="Q128" s="293">
        <f t="shared" si="182"/>
        <v>32420.857000000004</v>
      </c>
      <c r="R128" s="8">
        <f t="shared" si="183"/>
        <v>4.6418086239687614E-5</v>
      </c>
      <c r="S128" s="8">
        <v>0.1</v>
      </c>
      <c r="T128" s="167">
        <f t="shared" si="184"/>
        <v>4.6418086239687615E-6</v>
      </c>
      <c r="U128" s="116"/>
      <c r="V128" s="116"/>
      <c r="W128" s="25"/>
      <c r="X128" s="252"/>
      <c r="Y128" s="41"/>
      <c r="Z128">
        <f t="shared" si="185"/>
        <v>10166</v>
      </c>
      <c r="AA128" s="246">
        <f t="shared" si="186"/>
        <v>-7.3452684296152673E-3</v>
      </c>
      <c r="AB128" s="247">
        <f t="shared" si="187"/>
        <v>5.3218643688337196E-4</v>
      </c>
      <c r="AC128" s="247">
        <f t="shared" si="188"/>
        <v>-6.8130819927318953E-3</v>
      </c>
      <c r="AD128" s="248">
        <f t="shared" si="189"/>
        <v>2.8322240360261927E-8</v>
      </c>
      <c r="AH128">
        <f t="shared" si="190"/>
        <v>-9.2429356236452698E-3</v>
      </c>
      <c r="AI128">
        <f t="shared" si="191"/>
        <v>1.2852319037920779</v>
      </c>
      <c r="AJ128">
        <f t="shared" si="192"/>
        <v>-0.97664305581660149</v>
      </c>
      <c r="AK128">
        <f t="shared" si="193"/>
        <v>-0.44530297226513738</v>
      </c>
      <c r="AL128">
        <f t="shared" si="194"/>
        <v>-1.0011040626611598</v>
      </c>
      <c r="AM128">
        <f t="shared" si="195"/>
        <v>-0.54701948924612465</v>
      </c>
      <c r="AN128">
        <f t="shared" si="216"/>
        <v>-0.5896603902444798</v>
      </c>
      <c r="AO128">
        <f t="shared" si="216"/>
        <v>-0.58827097059270805</v>
      </c>
      <c r="AP128">
        <f t="shared" si="216"/>
        <v>-0.58511599067020159</v>
      </c>
      <c r="AQ128">
        <f t="shared" si="216"/>
        <v>-0.57797624582758245</v>
      </c>
      <c r="AR128">
        <f t="shared" si="216"/>
        <v>-0.56193988889896529</v>
      </c>
      <c r="AS128">
        <f t="shared" si="216"/>
        <v>-0.52649263704486304</v>
      </c>
      <c r="AT128">
        <f t="shared" si="216"/>
        <v>-0.45056407045166347</v>
      </c>
      <c r="AU128">
        <f t="shared" si="196"/>
        <v>-0.29620503427012146</v>
      </c>
      <c r="AV128" s="246">
        <f t="shared" si="197"/>
        <v>-2.4009937760611768E-3</v>
      </c>
      <c r="AW128" s="247">
        <f t="shared" si="198"/>
        <v>-4.4120882166707185E-3</v>
      </c>
      <c r="AX128" s="248">
        <f t="shared" si="199"/>
        <v>1.94665224316846E-6</v>
      </c>
      <c r="AY128" s="247">
        <f t="shared" si="200"/>
        <v>-2.5144210226407159E-3</v>
      </c>
      <c r="BA128">
        <f t="shared" si="201"/>
        <v>4.9442746535540904E-3</v>
      </c>
      <c r="BB128">
        <f t="shared" si="202"/>
        <v>1.0565982012055313</v>
      </c>
      <c r="BC128">
        <f t="shared" si="203"/>
        <v>0.93439116683713797</v>
      </c>
      <c r="BD128">
        <f t="shared" si="204"/>
        <v>-4.9161845113691344E-2</v>
      </c>
      <c r="BE128">
        <f t="shared" si="205"/>
        <v>-0.71520022476630996</v>
      </c>
      <c r="BF128">
        <f t="shared" si="206"/>
        <v>-0.37366541762733485</v>
      </c>
      <c r="BG128">
        <f t="shared" si="217"/>
        <v>-0.66733496169436068</v>
      </c>
      <c r="BH128">
        <f t="shared" si="217"/>
        <v>-0.66733495983907987</v>
      </c>
      <c r="BI128">
        <f t="shared" si="217"/>
        <v>-0.6673349283325638</v>
      </c>
      <c r="BJ128">
        <f t="shared" si="217"/>
        <v>-0.66733439328671862</v>
      </c>
      <c r="BK128">
        <f t="shared" si="217"/>
        <v>-0.66732530713542726</v>
      </c>
      <c r="BL128">
        <f t="shared" si="217"/>
        <v>-0.66717101599763173</v>
      </c>
      <c r="BM128">
        <f t="shared" si="217"/>
        <v>-0.66455386547847373</v>
      </c>
      <c r="BN128">
        <f t="shared" si="207"/>
        <v>-0.62093747633326712</v>
      </c>
    </row>
    <row r="129" spans="1:66">
      <c r="A129" s="47" t="s">
        <v>86</v>
      </c>
      <c r="B129" s="48" t="s">
        <v>45</v>
      </c>
      <c r="C129" s="51">
        <v>47466.296999999999</v>
      </c>
      <c r="D129" s="51"/>
      <c r="E129">
        <f t="shared" si="179"/>
        <v>10240.503536511698</v>
      </c>
      <c r="F129">
        <f t="shared" si="180"/>
        <v>10240.5</v>
      </c>
      <c r="G129">
        <f t="shared" si="181"/>
        <v>1.2784565042238683E-3</v>
      </c>
      <c r="H129" s="116"/>
      <c r="I129" s="8">
        <f t="shared" si="213"/>
        <v>1.2784565042238683E-3</v>
      </c>
      <c r="J129" s="117"/>
      <c r="K129" s="116"/>
      <c r="L129" s="116"/>
      <c r="M129" s="116"/>
      <c r="N129" s="116"/>
      <c r="O129" s="40"/>
      <c r="P129" s="116"/>
      <c r="Q129" s="293">
        <f t="shared" si="182"/>
        <v>32447.796999999999</v>
      </c>
      <c r="R129" s="8">
        <f t="shared" si="183"/>
        <v>1.6344510331923137E-6</v>
      </c>
      <c r="S129" s="8">
        <v>0.1</v>
      </c>
      <c r="T129" s="167">
        <f t="shared" si="184"/>
        <v>1.6344510331923139E-7</v>
      </c>
      <c r="U129" s="116"/>
      <c r="W129" s="25"/>
      <c r="X129" s="252"/>
      <c r="Y129" s="41"/>
      <c r="Z129">
        <f t="shared" si="185"/>
        <v>10240.5</v>
      </c>
      <c r="AA129" s="246">
        <f t="shared" si="186"/>
        <v>-7.2389051822158374E-3</v>
      </c>
      <c r="AB129" s="247">
        <f t="shared" si="187"/>
        <v>8.5173616864397048E-3</v>
      </c>
      <c r="AC129" s="247">
        <f t="shared" si="188"/>
        <v>1.2784565042238683E-3</v>
      </c>
      <c r="AD129" s="248">
        <f t="shared" si="189"/>
        <v>7.2545450097631012E-6</v>
      </c>
      <c r="AH129">
        <f t="shared" si="190"/>
        <v>-9.0955337649533969E-3</v>
      </c>
      <c r="AI129">
        <f t="shared" si="191"/>
        <v>1.3015516751860692</v>
      </c>
      <c r="AJ129">
        <f t="shared" si="192"/>
        <v>-0.96800174284210161</v>
      </c>
      <c r="AK129">
        <f t="shared" si="193"/>
        <v>-0.43441749877450181</v>
      </c>
      <c r="AL129">
        <f t="shared" si="194"/>
        <v>-0.96400614302239152</v>
      </c>
      <c r="AM129">
        <f t="shared" si="195"/>
        <v>-0.52315948067330686</v>
      </c>
      <c r="AN129">
        <f t="shared" si="216"/>
        <v>-0.56531677342562991</v>
      </c>
      <c r="AO129">
        <f t="shared" si="216"/>
        <v>-0.56388059750272834</v>
      </c>
      <c r="AP129">
        <f t="shared" si="216"/>
        <v>-0.56067059143791709</v>
      </c>
      <c r="AQ129">
        <f t="shared" si="216"/>
        <v>-0.55351912391798286</v>
      </c>
      <c r="AR129">
        <f t="shared" si="216"/>
        <v>-0.53769861660195351</v>
      </c>
      <c r="AS129">
        <f t="shared" si="216"/>
        <v>-0.50321464017923156</v>
      </c>
      <c r="AT129">
        <f t="shared" si="216"/>
        <v>-0.43018069441450635</v>
      </c>
      <c r="AU129">
        <f t="shared" si="196"/>
        <v>-0.28267762439706967</v>
      </c>
      <c r="AV129" s="246">
        <f t="shared" si="197"/>
        <v>-2.257676360907711E-3</v>
      </c>
      <c r="AW129" s="247">
        <f t="shared" si="198"/>
        <v>3.5361328651315792E-3</v>
      </c>
      <c r="AX129" s="248">
        <f t="shared" si="199"/>
        <v>1.2504235639863673E-6</v>
      </c>
      <c r="AY129" s="247">
        <f t="shared" si="200"/>
        <v>5.3927614478691387E-3</v>
      </c>
      <c r="BA129">
        <f t="shared" si="201"/>
        <v>4.9812288213081264E-3</v>
      </c>
      <c r="BB129">
        <f t="shared" si="202"/>
        <v>1.0578109685085224</v>
      </c>
      <c r="BC129">
        <f t="shared" si="203"/>
        <v>0.94301517805443513</v>
      </c>
      <c r="BD129">
        <f t="shared" si="204"/>
        <v>-4.7729815784171958E-2</v>
      </c>
      <c r="BE129">
        <f t="shared" si="205"/>
        <v>-0.69016806072881232</v>
      </c>
      <c r="BF129">
        <f t="shared" si="206"/>
        <v>-0.3594674272435846</v>
      </c>
      <c r="BG129">
        <f t="shared" si="217"/>
        <v>-0.64372396524448861</v>
      </c>
      <c r="BH129">
        <f t="shared" si="217"/>
        <v>-0.64372396324337833</v>
      </c>
      <c r="BI129">
        <f t="shared" si="217"/>
        <v>-0.64372392987185223</v>
      </c>
      <c r="BJ129">
        <f t="shared" si="217"/>
        <v>-0.64372337335153651</v>
      </c>
      <c r="BK129">
        <f t="shared" si="217"/>
        <v>-0.64371409257374157</v>
      </c>
      <c r="BL129">
        <f t="shared" si="217"/>
        <v>-0.64355933176118074</v>
      </c>
      <c r="BM129">
        <f t="shared" si="217"/>
        <v>-0.64098127077571643</v>
      </c>
      <c r="BN129">
        <f t="shared" si="207"/>
        <v>-0.59872963119449452</v>
      </c>
    </row>
    <row r="130" spans="1:66">
      <c r="A130" s="47" t="s">
        <v>86</v>
      </c>
      <c r="B130" s="48" t="s">
        <v>45</v>
      </c>
      <c r="C130" s="51">
        <v>47470.258999999998</v>
      </c>
      <c r="D130" s="51"/>
      <c r="E130">
        <f t="shared" si="179"/>
        <v>10251.46336137602</v>
      </c>
      <c r="F130">
        <f t="shared" si="180"/>
        <v>10251.5</v>
      </c>
      <c r="G130">
        <f t="shared" si="181"/>
        <v>-1.3244940499134827E-2</v>
      </c>
      <c r="H130" s="116"/>
      <c r="I130" s="8">
        <f t="shared" si="213"/>
        <v>-1.3244940499134827E-2</v>
      </c>
      <c r="J130" s="117"/>
      <c r="K130" s="117"/>
      <c r="L130" s="116"/>
      <c r="M130" s="116"/>
      <c r="N130" s="116"/>
      <c r="O130" s="40"/>
      <c r="P130" s="116"/>
      <c r="Q130" s="293">
        <f t="shared" si="182"/>
        <v>32451.758999999998</v>
      </c>
      <c r="R130" s="8">
        <f t="shared" si="183"/>
        <v>1.7542844882562192E-4</v>
      </c>
      <c r="S130" s="8">
        <v>0.1</v>
      </c>
      <c r="T130" s="167">
        <f t="shared" si="184"/>
        <v>1.7542844882562193E-5</v>
      </c>
      <c r="U130" s="116"/>
      <c r="V130" s="116"/>
      <c r="W130" s="25"/>
      <c r="X130" s="252"/>
      <c r="Y130" s="41"/>
      <c r="Z130">
        <f t="shared" si="185"/>
        <v>10251.5</v>
      </c>
      <c r="AA130" s="246">
        <f t="shared" si="186"/>
        <v>-7.2225812308189244E-3</v>
      </c>
      <c r="AB130" s="247">
        <f t="shared" si="187"/>
        <v>-6.022359268315903E-3</v>
      </c>
      <c r="AC130" s="247">
        <f t="shared" si="188"/>
        <v>-1.3244940499134827E-2</v>
      </c>
      <c r="AD130" s="248">
        <f t="shared" si="189"/>
        <v>3.6268811156670458E-6</v>
      </c>
      <c r="AH130">
        <f t="shared" si="190"/>
        <v>-9.0731521582141338E-3</v>
      </c>
      <c r="AI130">
        <f t="shared" si="191"/>
        <v>1.3039608257559301</v>
      </c>
      <c r="AJ130">
        <f t="shared" si="192"/>
        <v>-0.9665924527216414</v>
      </c>
      <c r="AK130">
        <f t="shared" si="193"/>
        <v>-0.43273524521905066</v>
      </c>
      <c r="AL130">
        <f t="shared" si="194"/>
        <v>-0.95844969546876235</v>
      </c>
      <c r="AM130">
        <f t="shared" si="195"/>
        <v>-0.51962599526779918</v>
      </c>
      <c r="AN130">
        <f t="shared" si="216"/>
        <v>-0.56169680233193109</v>
      </c>
      <c r="AO130">
        <f t="shared" si="216"/>
        <v>-0.56025430973678836</v>
      </c>
      <c r="AP130">
        <f t="shared" si="216"/>
        <v>-0.55703752129733386</v>
      </c>
      <c r="AQ130">
        <f t="shared" si="216"/>
        <v>-0.54988707605668297</v>
      </c>
      <c r="AR130">
        <f t="shared" si="216"/>
        <v>-0.53410335382696861</v>
      </c>
      <c r="AS130">
        <f t="shared" si="216"/>
        <v>-0.49976864415601957</v>
      </c>
      <c r="AT130">
        <f t="shared" si="216"/>
        <v>-0.42716875129553633</v>
      </c>
      <c r="AU130">
        <f t="shared" si="196"/>
        <v>-0.28068028871111572</v>
      </c>
      <c r="AV130" s="246">
        <f t="shared" si="197"/>
        <v>-2.2361274835953947E-3</v>
      </c>
      <c r="AW130" s="247">
        <f t="shared" si="198"/>
        <v>-1.1008813015539434E-2</v>
      </c>
      <c r="AX130" s="248">
        <f t="shared" si="199"/>
        <v>1.2119396401111045E-5</v>
      </c>
      <c r="AY130" s="247">
        <f t="shared" si="200"/>
        <v>-9.1582420881442233E-3</v>
      </c>
      <c r="BA130">
        <f t="shared" si="201"/>
        <v>4.9864537472235296E-3</v>
      </c>
      <c r="BB130">
        <f t="shared" si="202"/>
        <v>1.0579872136948674</v>
      </c>
      <c r="BC130">
        <f t="shared" si="203"/>
        <v>0.94424017828054163</v>
      </c>
      <c r="BD130">
        <f t="shared" si="204"/>
        <v>-4.751553895927265E-2</v>
      </c>
      <c r="BE130">
        <f t="shared" si="205"/>
        <v>-0.6864671981374677</v>
      </c>
      <c r="BF130">
        <f t="shared" si="206"/>
        <v>-0.35737927567141287</v>
      </c>
      <c r="BG130">
        <f t="shared" si="217"/>
        <v>-0.64023549656873402</v>
      </c>
      <c r="BH130">
        <f t="shared" si="217"/>
        <v>-0.64023549454627571</v>
      </c>
      <c r="BI130">
        <f t="shared" si="217"/>
        <v>-0.64023546090658812</v>
      </c>
      <c r="BJ130">
        <f t="shared" si="217"/>
        <v>-0.64023490137547834</v>
      </c>
      <c r="BK130">
        <f t="shared" si="217"/>
        <v>-0.64022559469238716</v>
      </c>
      <c r="BL130">
        <f t="shared" si="217"/>
        <v>-0.64007080605650657</v>
      </c>
      <c r="BM130">
        <f t="shared" si="217"/>
        <v>-0.63749897165340441</v>
      </c>
      <c r="BN130">
        <f t="shared" si="207"/>
        <v>-0.59545062050286379</v>
      </c>
    </row>
    <row r="131" spans="1:66">
      <c r="A131" s="47" t="s">
        <v>86</v>
      </c>
      <c r="B131" s="48"/>
      <c r="C131" s="51">
        <v>47524.328000000001</v>
      </c>
      <c r="D131" s="51"/>
      <c r="E131">
        <f t="shared" si="179"/>
        <v>10401.030946077957</v>
      </c>
      <c r="F131">
        <f t="shared" si="180"/>
        <v>10401</v>
      </c>
      <c r="G131">
        <f t="shared" si="181"/>
        <v>1.1187073003384285E-2</v>
      </c>
      <c r="H131" s="116"/>
      <c r="I131" s="8">
        <f t="shared" si="213"/>
        <v>1.1187073003384285E-2</v>
      </c>
      <c r="J131" s="117"/>
      <c r="K131" s="117"/>
      <c r="L131" s="116"/>
      <c r="M131" s="116"/>
      <c r="N131" s="116"/>
      <c r="O131" s="40"/>
      <c r="P131" s="116"/>
      <c r="Q131" s="293">
        <f t="shared" si="182"/>
        <v>32505.828000000001</v>
      </c>
      <c r="R131" s="8">
        <f t="shared" si="183"/>
        <v>1.2515060238304948E-4</v>
      </c>
      <c r="S131" s="8">
        <v>0.1</v>
      </c>
      <c r="T131" s="167">
        <f t="shared" si="184"/>
        <v>1.2515060238304949E-5</v>
      </c>
      <c r="U131" s="116"/>
      <c r="V131" s="116"/>
      <c r="W131" s="25"/>
      <c r="X131" s="252"/>
      <c r="Y131" s="41"/>
      <c r="Z131">
        <f t="shared" si="185"/>
        <v>10401</v>
      </c>
      <c r="AA131" s="246">
        <f t="shared" si="186"/>
        <v>-6.9847070601206408E-3</v>
      </c>
      <c r="AB131" s="247">
        <f t="shared" si="187"/>
        <v>1.8171780063504926E-2</v>
      </c>
      <c r="AC131" s="247">
        <f t="shared" si="188"/>
        <v>1.1187073003384285E-2</v>
      </c>
      <c r="AD131" s="248">
        <f t="shared" si="189"/>
        <v>3.3021359067639508E-5</v>
      </c>
      <c r="AH131">
        <f t="shared" si="190"/>
        <v>-8.7529932583056066E-3</v>
      </c>
      <c r="AI131">
        <f t="shared" si="191"/>
        <v>1.3365709680305575</v>
      </c>
      <c r="AJ131">
        <f t="shared" si="192"/>
        <v>-0.94383085458307603</v>
      </c>
      <c r="AK131">
        <f t="shared" si="193"/>
        <v>-0.40788718970812549</v>
      </c>
      <c r="AL131">
        <f t="shared" si="194"/>
        <v>-0.88090287421117908</v>
      </c>
      <c r="AM131">
        <f t="shared" si="195"/>
        <v>-0.47133213560187293</v>
      </c>
      <c r="AN131">
        <f t="shared" ref="AN131:AT140" si="218">$AU131+$AB$7*SIN(AO131)</f>
        <v>-0.51184934139291882</v>
      </c>
      <c r="AO131">
        <f t="shared" si="218"/>
        <v>-0.51033832303705429</v>
      </c>
      <c r="AP131">
        <f t="shared" si="218"/>
        <v>-0.50706673092442367</v>
      </c>
      <c r="AQ131">
        <f t="shared" si="218"/>
        <v>-0.50000346794312445</v>
      </c>
      <c r="AR131">
        <f t="shared" si="218"/>
        <v>-0.4848458331069504</v>
      </c>
      <c r="AS131">
        <f t="shared" si="218"/>
        <v>-0.45271529838018931</v>
      </c>
      <c r="AT131">
        <f t="shared" si="218"/>
        <v>-0.38617745056093966</v>
      </c>
      <c r="AU131">
        <f t="shared" si="196"/>
        <v>-0.25353468097928644</v>
      </c>
      <c r="AV131" s="246">
        <f t="shared" si="197"/>
        <v>-1.9332131766728348E-3</v>
      </c>
      <c r="AW131" s="247">
        <f t="shared" si="198"/>
        <v>1.312028618005712E-2</v>
      </c>
      <c r="AX131" s="248">
        <f t="shared" si="199"/>
        <v>1.7214190944659787E-5</v>
      </c>
      <c r="AY131" s="247">
        <f t="shared" si="200"/>
        <v>1.4888572378242086E-2</v>
      </c>
      <c r="BA131">
        <f t="shared" si="201"/>
        <v>5.051493883447806E-3</v>
      </c>
      <c r="BB131">
        <f t="shared" si="202"/>
        <v>1.0603081524998179</v>
      </c>
      <c r="BC131">
        <f t="shared" si="203"/>
        <v>0.95963379013463734</v>
      </c>
      <c r="BD131">
        <f t="shared" si="204"/>
        <v>-4.4532798438264298E-2</v>
      </c>
      <c r="BE131">
        <f t="shared" si="205"/>
        <v>-0.63604918512046327</v>
      </c>
      <c r="BF131">
        <f t="shared" si="206"/>
        <v>-0.32919849202323082</v>
      </c>
      <c r="BG131">
        <f t="shared" ref="BG131:BM140" si="219">$BN131+$BB$7*SIN(BH131)</f>
        <v>-0.5927675573340635</v>
      </c>
      <c r="BH131">
        <f t="shared" si="219"/>
        <v>-0.59276755503074152</v>
      </c>
      <c r="BI131">
        <f t="shared" si="219"/>
        <v>-0.59276751798705241</v>
      </c>
      <c r="BJ131">
        <f t="shared" si="219"/>
        <v>-0.59276692222378291</v>
      </c>
      <c r="BK131">
        <f t="shared" si="219"/>
        <v>-0.5927573407629515</v>
      </c>
      <c r="BL131">
        <f t="shared" si="219"/>
        <v>-0.59260325383490209</v>
      </c>
      <c r="BM131">
        <f t="shared" si="219"/>
        <v>-0.59012745168824543</v>
      </c>
      <c r="BN131">
        <f t="shared" si="207"/>
        <v>-0.55088588428478991</v>
      </c>
    </row>
    <row r="132" spans="1:66">
      <c r="A132" s="47" t="s">
        <v>86</v>
      </c>
      <c r="B132" s="48" t="s">
        <v>45</v>
      </c>
      <c r="C132" s="51">
        <v>47526.294000000002</v>
      </c>
      <c r="D132" s="51"/>
      <c r="E132">
        <f t="shared" si="179"/>
        <v>10406.469364978326</v>
      </c>
      <c r="F132">
        <f t="shared" si="180"/>
        <v>10406.5</v>
      </c>
      <c r="G132">
        <f t="shared" si="181"/>
        <v>-1.1074625494075008E-2</v>
      </c>
      <c r="H132" s="116"/>
      <c r="I132" s="8">
        <f t="shared" si="213"/>
        <v>-1.1074625494075008E-2</v>
      </c>
      <c r="J132" s="117"/>
      <c r="K132" s="116"/>
      <c r="L132" s="116"/>
      <c r="M132" s="116"/>
      <c r="N132" s="116"/>
      <c r="O132" s="40"/>
      <c r="P132" s="116"/>
      <c r="Q132" s="293">
        <f t="shared" si="182"/>
        <v>32507.794000000002</v>
      </c>
      <c r="R132" s="8">
        <f t="shared" si="183"/>
        <v>1.2264732983401612E-4</v>
      </c>
      <c r="S132" s="8">
        <v>0.1</v>
      </c>
      <c r="T132" s="167">
        <f t="shared" si="184"/>
        <v>1.2264732983401612E-5</v>
      </c>
      <c r="U132" s="116"/>
      <c r="W132" s="25"/>
      <c r="X132" s="252"/>
      <c r="Y132" s="41"/>
      <c r="Z132">
        <f t="shared" si="185"/>
        <v>10406.5</v>
      </c>
      <c r="AA132" s="246">
        <f t="shared" si="186"/>
        <v>-6.9753821271818159E-3</v>
      </c>
      <c r="AB132" s="247">
        <f t="shared" si="187"/>
        <v>-4.0992433668931919E-3</v>
      </c>
      <c r="AC132" s="247">
        <f t="shared" si="188"/>
        <v>-1.1074625494075008E-2</v>
      </c>
      <c r="AD132" s="248">
        <f t="shared" si="189"/>
        <v>1.6803796181017833E-6</v>
      </c>
      <c r="AH132">
        <f t="shared" si="190"/>
        <v>-8.7406427023804297E-3</v>
      </c>
      <c r="AI132">
        <f t="shared" si="191"/>
        <v>1.3377627025703029</v>
      </c>
      <c r="AJ132">
        <f t="shared" si="192"/>
        <v>-0.94286022683924942</v>
      </c>
      <c r="AK132">
        <f t="shared" si="193"/>
        <v>-0.40690088817969405</v>
      </c>
      <c r="AL132">
        <f t="shared" si="194"/>
        <v>-0.87797761371150662</v>
      </c>
      <c r="AM132">
        <f t="shared" si="195"/>
        <v>-0.46954580641184762</v>
      </c>
      <c r="AN132">
        <f t="shared" si="218"/>
        <v>-0.50999260570280258</v>
      </c>
      <c r="AO132">
        <f t="shared" si="218"/>
        <v>-0.50847973919069012</v>
      </c>
      <c r="AP132">
        <f t="shared" si="218"/>
        <v>-0.50520753191850287</v>
      </c>
      <c r="AQ132">
        <f t="shared" si="218"/>
        <v>-0.49815014569064531</v>
      </c>
      <c r="AR132">
        <f t="shared" si="218"/>
        <v>-0.48302002966083868</v>
      </c>
      <c r="AS132">
        <f t="shared" si="218"/>
        <v>-0.45097670588291239</v>
      </c>
      <c r="AT132">
        <f t="shared" si="218"/>
        <v>-0.3846674827270371</v>
      </c>
      <c r="AU132">
        <f t="shared" si="196"/>
        <v>-0.25253601313630991</v>
      </c>
      <c r="AV132" s="246">
        <f t="shared" si="197"/>
        <v>-1.9217092387480532E-3</v>
      </c>
      <c r="AW132" s="247">
        <f t="shared" si="198"/>
        <v>-9.1529162553269545E-3</v>
      </c>
      <c r="AX132" s="248">
        <f t="shared" si="199"/>
        <v>8.3775875977028398E-6</v>
      </c>
      <c r="AY132" s="247">
        <f t="shared" si="200"/>
        <v>-7.3876556801283407E-3</v>
      </c>
      <c r="BA132">
        <f t="shared" si="201"/>
        <v>5.0536728884337627E-3</v>
      </c>
      <c r="BB132">
        <f t="shared" si="202"/>
        <v>1.0603908353081055</v>
      </c>
      <c r="BC132">
        <f t="shared" si="203"/>
        <v>0.96015498383565134</v>
      </c>
      <c r="BD132">
        <f t="shared" si="204"/>
        <v>-4.4420607891761776E-2</v>
      </c>
      <c r="BE132">
        <f t="shared" si="205"/>
        <v>-0.63419017178108339</v>
      </c>
      <c r="BF132">
        <f t="shared" si="206"/>
        <v>-0.32816856803679739</v>
      </c>
      <c r="BG132">
        <f t="shared" si="219"/>
        <v>-0.59101928291505545</v>
      </c>
      <c r="BH132">
        <f t="shared" si="219"/>
        <v>-0.59101928060184961</v>
      </c>
      <c r="BI132">
        <f t="shared" si="219"/>
        <v>-0.59101924344290191</v>
      </c>
      <c r="BJ132">
        <f t="shared" si="219"/>
        <v>-0.59101864652796776</v>
      </c>
      <c r="BK132">
        <f t="shared" si="219"/>
        <v>-0.5910090578220798</v>
      </c>
      <c r="BL132">
        <f t="shared" si="219"/>
        <v>-0.59085503548334417</v>
      </c>
      <c r="BM132">
        <f t="shared" si="219"/>
        <v>-0.58838316604660867</v>
      </c>
      <c r="BN132">
        <f t="shared" si="207"/>
        <v>-0.54924637893897454</v>
      </c>
    </row>
    <row r="133" spans="1:66">
      <c r="A133" s="47" t="s">
        <v>87</v>
      </c>
      <c r="B133" s="48"/>
      <c r="C133" s="51">
        <v>47528.277000000002</v>
      </c>
      <c r="D133" s="51"/>
      <c r="E133">
        <f t="shared" si="179"/>
        <v>10411.954809881394</v>
      </c>
      <c r="F133">
        <f t="shared" si="180"/>
        <v>10412</v>
      </c>
      <c r="G133">
        <f t="shared" si="181"/>
        <v>-1.6336323998984881E-2</v>
      </c>
      <c r="H133" s="116"/>
      <c r="I133" s="8">
        <f t="shared" si="213"/>
        <v>-1.6336323998984881E-2</v>
      </c>
      <c r="J133" s="117"/>
      <c r="K133" s="116"/>
      <c r="L133" s="116"/>
      <c r="M133" s="116"/>
      <c r="N133" s="116"/>
      <c r="O133" s="40"/>
      <c r="P133" s="116"/>
      <c r="Q133" s="293">
        <f t="shared" si="182"/>
        <v>32509.777000000002</v>
      </c>
      <c r="R133" s="8">
        <f t="shared" si="183"/>
        <v>2.6687548179980938E-4</v>
      </c>
      <c r="S133" s="8">
        <v>0.1</v>
      </c>
      <c r="T133" s="167">
        <f t="shared" si="184"/>
        <v>2.6687548179980938E-5</v>
      </c>
      <c r="U133" s="116"/>
      <c r="V133" s="116"/>
      <c r="W133" s="25"/>
      <c r="X133" s="252"/>
      <c r="Y133" s="41"/>
      <c r="Z133">
        <f t="shared" si="185"/>
        <v>10412</v>
      </c>
      <c r="AA133" s="246">
        <f t="shared" si="186"/>
        <v>-6.9660162015585505E-3</v>
      </c>
      <c r="AB133" s="247">
        <f t="shared" si="187"/>
        <v>-9.3703077974263312E-3</v>
      </c>
      <c r="AC133" s="247">
        <f t="shared" si="188"/>
        <v>-1.6336323998984881E-2</v>
      </c>
      <c r="AD133" s="248">
        <f t="shared" si="189"/>
        <v>8.7802668218508711E-6</v>
      </c>
      <c r="AH133">
        <f t="shared" si="190"/>
        <v>-8.7282512655030876E-3</v>
      </c>
      <c r="AI133">
        <f t="shared" si="191"/>
        <v>1.3389536351823563</v>
      </c>
      <c r="AJ133">
        <f t="shared" si="192"/>
        <v>-0.94187980249833025</v>
      </c>
      <c r="AK133">
        <f t="shared" si="193"/>
        <v>-0.40590936087467222</v>
      </c>
      <c r="AL133">
        <f t="shared" si="194"/>
        <v>-0.87504720834026561</v>
      </c>
      <c r="AM133">
        <f t="shared" si="195"/>
        <v>-0.46775879385694008</v>
      </c>
      <c r="AN133">
        <f t="shared" si="218"/>
        <v>-0.50813426010888152</v>
      </c>
      <c r="AO133">
        <f t="shared" si="218"/>
        <v>-0.50661959701891646</v>
      </c>
      <c r="AP133">
        <f t="shared" si="218"/>
        <v>-0.50334687873042749</v>
      </c>
      <c r="AQ133">
        <f t="shared" si="218"/>
        <v>-0.49629556262107399</v>
      </c>
      <c r="AR133">
        <f t="shared" si="218"/>
        <v>-0.48119328321850796</v>
      </c>
      <c r="AS133">
        <f t="shared" si="218"/>
        <v>-0.44923759630563354</v>
      </c>
      <c r="AT133">
        <f t="shared" si="218"/>
        <v>-0.3831573831134798</v>
      </c>
      <c r="AU133">
        <f t="shared" si="196"/>
        <v>-0.25153734529333249</v>
      </c>
      <c r="AV133" s="246">
        <f t="shared" si="197"/>
        <v>-1.9101795865951628E-3</v>
      </c>
      <c r="AW133" s="247">
        <f t="shared" si="198"/>
        <v>-1.4426144412389718E-2</v>
      </c>
      <c r="AX133" s="248">
        <f t="shared" si="199"/>
        <v>2.081136426071231E-5</v>
      </c>
      <c r="AY133" s="247">
        <f t="shared" si="200"/>
        <v>-1.266390934844518E-2</v>
      </c>
      <c r="BA133">
        <f t="shared" si="201"/>
        <v>5.0558366149633877E-3</v>
      </c>
      <c r="BB133">
        <f t="shared" si="202"/>
        <v>1.0604733222410707</v>
      </c>
      <c r="BC133">
        <f t="shared" si="203"/>
        <v>0.96067293972224832</v>
      </c>
      <c r="BD133">
        <f t="shared" si="204"/>
        <v>-4.430824631839976E-2</v>
      </c>
      <c r="BE133">
        <f t="shared" si="205"/>
        <v>-0.63233086885338574</v>
      </c>
      <c r="BF133">
        <f t="shared" si="206"/>
        <v>-0.32713911189436928</v>
      </c>
      <c r="BG133">
        <f t="shared" si="219"/>
        <v>-0.58927087233238273</v>
      </c>
      <c r="BH133">
        <f t="shared" si="219"/>
        <v>-0.5892708700093332</v>
      </c>
      <c r="BI133">
        <f t="shared" si="219"/>
        <v>-0.58927083273593206</v>
      </c>
      <c r="BJ133">
        <f t="shared" si="219"/>
        <v>-0.58927023468318362</v>
      </c>
      <c r="BK133">
        <f t="shared" si="219"/>
        <v>-0.58926063894304659</v>
      </c>
      <c r="BL133">
        <f t="shared" si="219"/>
        <v>-0.58910668396814758</v>
      </c>
      <c r="BM133">
        <f t="shared" si="219"/>
        <v>-0.58663877520618135</v>
      </c>
      <c r="BN133">
        <f t="shared" si="207"/>
        <v>-0.54760687359315918</v>
      </c>
    </row>
    <row r="134" spans="1:66">
      <c r="A134" s="47" t="s">
        <v>88</v>
      </c>
      <c r="B134" s="48" t="s">
        <v>45</v>
      </c>
      <c r="C134" s="51">
        <v>47742.48</v>
      </c>
      <c r="D134" s="51"/>
      <c r="E134">
        <f t="shared" si="179"/>
        <v>11004.490742595286</v>
      </c>
      <c r="F134">
        <f t="shared" si="180"/>
        <v>11004.5</v>
      </c>
      <c r="G134">
        <f t="shared" si="181"/>
        <v>-3.346571495058015E-3</v>
      </c>
      <c r="H134" s="116"/>
      <c r="I134" s="8">
        <f t="shared" si="213"/>
        <v>-3.346571495058015E-3</v>
      </c>
      <c r="J134" s="117"/>
      <c r="K134" s="116"/>
      <c r="L134" s="116"/>
      <c r="M134" s="116"/>
      <c r="N134" s="116"/>
      <c r="O134" s="40"/>
      <c r="P134" s="116"/>
      <c r="Q134" s="293">
        <f t="shared" si="182"/>
        <v>32723.980000000003</v>
      </c>
      <c r="R134" s="8">
        <f t="shared" si="183"/>
        <v>1.1199540771534837E-5</v>
      </c>
      <c r="S134" s="8">
        <v>0.1</v>
      </c>
      <c r="T134" s="167">
        <f t="shared" si="184"/>
        <v>1.1199540771534837E-6</v>
      </c>
      <c r="W134" s="25"/>
      <c r="X134" s="252"/>
      <c r="Y134" s="41"/>
      <c r="Z134">
        <f t="shared" si="185"/>
        <v>11004.5</v>
      </c>
      <c r="AA134" s="246">
        <f t="shared" si="186"/>
        <v>-5.7158591403389265E-3</v>
      </c>
      <c r="AB134" s="247">
        <f t="shared" si="187"/>
        <v>2.3692876452809115E-3</v>
      </c>
      <c r="AC134" s="247">
        <f t="shared" si="188"/>
        <v>-3.346571495058015E-3</v>
      </c>
      <c r="AD134" s="248">
        <f t="shared" si="189"/>
        <v>5.6135239460807662E-7</v>
      </c>
      <c r="AH134">
        <f t="shared" si="190"/>
        <v>-7.1528184823480678E-3</v>
      </c>
      <c r="AI134">
        <f t="shared" si="191"/>
        <v>1.4562590372130262</v>
      </c>
      <c r="AJ134">
        <f t="shared" si="192"/>
        <v>-0.77276064661381716</v>
      </c>
      <c r="AK134">
        <f t="shared" si="193"/>
        <v>-0.26735681590425397</v>
      </c>
      <c r="AL134">
        <f t="shared" si="194"/>
        <v>-0.53004386278491777</v>
      </c>
      <c r="AM134">
        <f t="shared" si="195"/>
        <v>-0.27140610117564479</v>
      </c>
      <c r="AN134">
        <f t="shared" si="218"/>
        <v>-0.29909521583552323</v>
      </c>
      <c r="AO134">
        <f t="shared" si="218"/>
        <v>-0.29775267252847293</v>
      </c>
      <c r="AP134">
        <f t="shared" si="218"/>
        <v>-0.29509815292945829</v>
      </c>
      <c r="AQ134">
        <f t="shared" si="218"/>
        <v>-0.28985582840482771</v>
      </c>
      <c r="AR134">
        <f t="shared" si="218"/>
        <v>-0.27952679952774884</v>
      </c>
      <c r="AS134">
        <f t="shared" si="218"/>
        <v>-0.25926343533829443</v>
      </c>
      <c r="AT134">
        <f t="shared" si="218"/>
        <v>-0.21981665525574046</v>
      </c>
      <c r="AU134">
        <f t="shared" si="196"/>
        <v>-0.14395358220899457</v>
      </c>
      <c r="AV134" s="246">
        <f t="shared" si="197"/>
        <v>-5.1835936178509356E-4</v>
      </c>
      <c r="AW134" s="247">
        <f t="shared" si="198"/>
        <v>-2.8282121332729214E-3</v>
      </c>
      <c r="AX134" s="248">
        <f t="shared" si="199"/>
        <v>7.9987838707921697E-7</v>
      </c>
      <c r="AY134" s="247">
        <f t="shared" si="200"/>
        <v>-1.3912527912637801E-3</v>
      </c>
      <c r="BA134">
        <f t="shared" si="201"/>
        <v>5.1974997785538329E-3</v>
      </c>
      <c r="BB134">
        <f t="shared" si="202"/>
        <v>1.0681283233170737</v>
      </c>
      <c r="BC134">
        <f t="shared" si="203"/>
        <v>0.99683848106655992</v>
      </c>
      <c r="BD134">
        <f t="shared" si="204"/>
        <v>-3.1285379279923024E-2</v>
      </c>
      <c r="BE134">
        <f t="shared" si="205"/>
        <v>-0.43048859893656938</v>
      </c>
      <c r="BF134">
        <f t="shared" si="206"/>
        <v>-0.21863117633944548</v>
      </c>
      <c r="BG134">
        <f t="shared" si="219"/>
        <v>-0.40019491670880764</v>
      </c>
      <c r="BH134">
        <f t="shared" si="219"/>
        <v>-0.40019491374386101</v>
      </c>
      <c r="BI134">
        <f t="shared" si="219"/>
        <v>-0.40019487080142091</v>
      </c>
      <c r="BJ134">
        <f t="shared" si="219"/>
        <v>-0.40019424884994864</v>
      </c>
      <c r="BK134">
        <f t="shared" si="219"/>
        <v>-0.40018524091176821</v>
      </c>
      <c r="BL134">
        <f t="shared" si="219"/>
        <v>-0.40005477967712089</v>
      </c>
      <c r="BM134">
        <f t="shared" si="219"/>
        <v>-0.39816612541630925</v>
      </c>
      <c r="BN134">
        <f t="shared" si="207"/>
        <v>-0.37098743406668033</v>
      </c>
    </row>
    <row r="135" spans="1:66">
      <c r="A135" s="47" t="s">
        <v>88</v>
      </c>
      <c r="B135" s="48"/>
      <c r="C135" s="51">
        <v>47778.45</v>
      </c>
      <c r="D135" s="51"/>
      <c r="E135">
        <f t="shared" si="179"/>
        <v>11103.992231835469</v>
      </c>
      <c r="F135">
        <f t="shared" si="180"/>
        <v>11104</v>
      </c>
      <c r="G135">
        <f t="shared" si="181"/>
        <v>-2.8082080025342293E-3</v>
      </c>
      <c r="H135" s="116"/>
      <c r="I135" s="8">
        <f t="shared" si="213"/>
        <v>-2.8082080025342293E-3</v>
      </c>
      <c r="J135" s="117"/>
      <c r="K135" s="116"/>
      <c r="L135" s="116"/>
      <c r="M135" s="116"/>
      <c r="N135" s="116"/>
      <c r="O135" s="40"/>
      <c r="P135" s="116"/>
      <c r="Q135" s="293">
        <f t="shared" si="182"/>
        <v>32759.949999999997</v>
      </c>
      <c r="R135" s="8">
        <f t="shared" si="183"/>
        <v>7.886032185497286E-6</v>
      </c>
      <c r="S135" s="8">
        <v>0.1</v>
      </c>
      <c r="T135" s="167">
        <f t="shared" si="184"/>
        <v>7.886032185497286E-7</v>
      </c>
      <c r="U135" s="116"/>
      <c r="V135" s="116"/>
      <c r="W135" s="25"/>
      <c r="X135" s="252"/>
      <c r="Y135" s="41"/>
      <c r="Z135">
        <f t="shared" si="185"/>
        <v>11104</v>
      </c>
      <c r="AA135" s="246">
        <f t="shared" si="186"/>
        <v>-5.4600553317040463E-3</v>
      </c>
      <c r="AB135" s="247">
        <f t="shared" si="187"/>
        <v>2.651847329169817E-3</v>
      </c>
      <c r="AC135" s="247">
        <f t="shared" si="188"/>
        <v>-2.8082080025342293E-3</v>
      </c>
      <c r="AD135" s="248">
        <f t="shared" si="189"/>
        <v>7.0322942572250916E-7</v>
      </c>
      <c r="AH135">
        <f t="shared" si="190"/>
        <v>-6.8425174725345395E-3</v>
      </c>
      <c r="AI135">
        <f t="shared" si="191"/>
        <v>1.4722340667527494</v>
      </c>
      <c r="AJ135">
        <f t="shared" si="192"/>
        <v>-0.73113103020972792</v>
      </c>
      <c r="AK135">
        <f t="shared" si="193"/>
        <v>-0.2380062231269986</v>
      </c>
      <c r="AL135">
        <f t="shared" si="194"/>
        <v>-0.46684291435435654</v>
      </c>
      <c r="AM135">
        <f t="shared" si="195"/>
        <v>-0.23775530212666099</v>
      </c>
      <c r="AN135">
        <f t="shared" si="218"/>
        <v>-0.26246503778681046</v>
      </c>
      <c r="AO135">
        <f t="shared" si="218"/>
        <v>-0.26123020630403221</v>
      </c>
      <c r="AP135">
        <f t="shared" si="218"/>
        <v>-0.25881391670533238</v>
      </c>
      <c r="AQ135">
        <f t="shared" si="218"/>
        <v>-0.2540902303711467</v>
      </c>
      <c r="AR135">
        <f t="shared" si="218"/>
        <v>-0.2448723374444966</v>
      </c>
      <c r="AS135">
        <f t="shared" si="218"/>
        <v>-0.22694453064416092</v>
      </c>
      <c r="AT135">
        <f t="shared" si="218"/>
        <v>-0.19228268830249642</v>
      </c>
      <c r="AU135">
        <f t="shared" si="196"/>
        <v>-0.12588677304968332</v>
      </c>
      <c r="AV135" s="246">
        <f t="shared" si="197"/>
        <v>-2.568811308400051E-4</v>
      </c>
      <c r="AW135" s="247">
        <f t="shared" si="198"/>
        <v>-2.5513268716942242E-3</v>
      </c>
      <c r="AX135" s="248">
        <f t="shared" si="199"/>
        <v>6.5092688062290367E-7</v>
      </c>
      <c r="AY135" s="247">
        <f t="shared" si="200"/>
        <v>-1.168864730863731E-3</v>
      </c>
      <c r="BA135">
        <f t="shared" si="201"/>
        <v>5.2031742008640412E-3</v>
      </c>
      <c r="BB135">
        <f t="shared" si="202"/>
        <v>1.0691570721532724</v>
      </c>
      <c r="BC135">
        <f t="shared" si="203"/>
        <v>0.99897056315514565</v>
      </c>
      <c r="BD135">
        <f t="shared" si="204"/>
        <v>-2.8940331129263905E-2</v>
      </c>
      <c r="BE135">
        <f t="shared" si="205"/>
        <v>-0.3963288093462064</v>
      </c>
      <c r="BF135">
        <f t="shared" si="206"/>
        <v>-0.20079972174611405</v>
      </c>
      <c r="BG135">
        <f t="shared" si="219"/>
        <v>-0.36831948155959759</v>
      </c>
      <c r="BH135">
        <f t="shared" si="219"/>
        <v>-0.36831947860503439</v>
      </c>
      <c r="BI135">
        <f t="shared" si="219"/>
        <v>-0.36831943636104486</v>
      </c>
      <c r="BJ135">
        <f t="shared" si="219"/>
        <v>-0.36831883236163959</v>
      </c>
      <c r="BK135">
        <f t="shared" si="219"/>
        <v>-0.36831019646727686</v>
      </c>
      <c r="BL135">
        <f t="shared" si="219"/>
        <v>-0.36818672487126752</v>
      </c>
      <c r="BM135">
        <f t="shared" si="219"/>
        <v>-0.36642203302506526</v>
      </c>
      <c r="BN135">
        <f t="shared" si="207"/>
        <v>-0.34132729190147426</v>
      </c>
    </row>
    <row r="136" spans="1:66">
      <c r="A136" s="47" t="s">
        <v>89</v>
      </c>
      <c r="B136" s="48"/>
      <c r="C136" s="51">
        <v>47804.468000000001</v>
      </c>
      <c r="D136" s="51"/>
      <c r="E136">
        <f t="shared" si="179"/>
        <v>11175.964145848589</v>
      </c>
      <c r="F136">
        <f t="shared" si="180"/>
        <v>11176</v>
      </c>
      <c r="G136">
        <f t="shared" si="181"/>
        <v>-1.2961351996636949E-2</v>
      </c>
      <c r="H136" s="116"/>
      <c r="I136" s="8">
        <f t="shared" si="213"/>
        <v>-1.2961351996636949E-2</v>
      </c>
      <c r="J136" s="117"/>
      <c r="K136" s="116"/>
      <c r="L136" s="116"/>
      <c r="M136" s="116"/>
      <c r="N136" s="116"/>
      <c r="O136" s="40"/>
      <c r="P136" s="116"/>
      <c r="Q136" s="293">
        <f t="shared" si="182"/>
        <v>32785.968000000001</v>
      </c>
      <c r="R136" s="8">
        <f t="shared" si="183"/>
        <v>1.6799664558072463E-4</v>
      </c>
      <c r="S136" s="8">
        <v>0.1</v>
      </c>
      <c r="T136" s="167">
        <f t="shared" si="184"/>
        <v>1.6799664558072464E-5</v>
      </c>
      <c r="U136" s="116"/>
      <c r="W136" s="25"/>
      <c r="X136" s="252"/>
      <c r="Y136" s="41"/>
      <c r="Z136">
        <f t="shared" si="185"/>
        <v>11176</v>
      </c>
      <c r="AA136" s="246">
        <f t="shared" si="186"/>
        <v>-5.2672293144819665E-3</v>
      </c>
      <c r="AB136" s="247">
        <f t="shared" si="187"/>
        <v>-7.694122682154983E-3</v>
      </c>
      <c r="AC136" s="247">
        <f t="shared" si="188"/>
        <v>-1.2961351996636949E-2</v>
      </c>
      <c r="AD136" s="248">
        <f t="shared" si="189"/>
        <v>5.9199523848051795E-6</v>
      </c>
      <c r="AH136">
        <f t="shared" si="190"/>
        <v>-6.6102790991257503E-3</v>
      </c>
      <c r="AI136">
        <f t="shared" si="191"/>
        <v>1.4827939333925402</v>
      </c>
      <c r="AJ136">
        <f t="shared" si="192"/>
        <v>-0.6986048690357749</v>
      </c>
      <c r="AK136">
        <f t="shared" si="193"/>
        <v>-0.215782283629538</v>
      </c>
      <c r="AL136">
        <f t="shared" si="194"/>
        <v>-0.42031039536983228</v>
      </c>
      <c r="AM136">
        <f t="shared" si="195"/>
        <v>-0.2133046980206014</v>
      </c>
      <c r="AN136">
        <f t="shared" si="218"/>
        <v>-0.23573665630786583</v>
      </c>
      <c r="AO136">
        <f t="shared" si="218"/>
        <v>-0.23459367214498983</v>
      </c>
      <c r="AP136">
        <f t="shared" si="218"/>
        <v>-0.23237200948870423</v>
      </c>
      <c r="AQ136">
        <f t="shared" si="218"/>
        <v>-0.22805700603235385</v>
      </c>
      <c r="AR136">
        <f t="shared" si="218"/>
        <v>-0.21968848299886179</v>
      </c>
      <c r="AS136">
        <f t="shared" si="218"/>
        <v>-0.2035024547933314</v>
      </c>
      <c r="AT136">
        <f t="shared" si="218"/>
        <v>-0.17234491899042495</v>
      </c>
      <c r="AU136">
        <f t="shared" si="196"/>
        <v>-0.11281330310525739</v>
      </c>
      <c r="AV136" s="246">
        <f t="shared" si="197"/>
        <v>-6.3245925819288389E-5</v>
      </c>
      <c r="AW136" s="247">
        <f t="shared" si="198"/>
        <v>-1.289810607081766E-2</v>
      </c>
      <c r="AX136" s="248">
        <f t="shared" si="199"/>
        <v>1.6636114021406338E-5</v>
      </c>
      <c r="AY136" s="247">
        <f t="shared" si="200"/>
        <v>-1.1555056286173877E-2</v>
      </c>
      <c r="BA136">
        <f t="shared" si="201"/>
        <v>5.2039833886626781E-3</v>
      </c>
      <c r="BB136">
        <f t="shared" si="202"/>
        <v>1.0698523202604213</v>
      </c>
      <c r="BC136">
        <f t="shared" si="203"/>
        <v>0.99978740887287221</v>
      </c>
      <c r="BD136">
        <f t="shared" si="204"/>
        <v>-2.7219418599961003E-2</v>
      </c>
      <c r="BE136">
        <f t="shared" si="205"/>
        <v>-0.37157041580567535</v>
      </c>
      <c r="BF136">
        <f t="shared" si="206"/>
        <v>-0.18795266739661479</v>
      </c>
      <c r="BG136">
        <f t="shared" si="219"/>
        <v>-0.34523530025213228</v>
      </c>
      <c r="BH136">
        <f t="shared" si="219"/>
        <v>-0.3452352973317997</v>
      </c>
      <c r="BI136">
        <f t="shared" si="219"/>
        <v>-0.34523525593497384</v>
      </c>
      <c r="BJ136">
        <f t="shared" si="219"/>
        <v>-0.34523466911927986</v>
      </c>
      <c r="BK136">
        <f t="shared" si="219"/>
        <v>-0.34522635079776243</v>
      </c>
      <c r="BL136">
        <f t="shared" si="219"/>
        <v>-0.34510843830294174</v>
      </c>
      <c r="BM136">
        <f t="shared" si="219"/>
        <v>-0.34343756109180562</v>
      </c>
      <c r="BN136">
        <f t="shared" si="207"/>
        <v>-0.31986467646534544</v>
      </c>
    </row>
    <row r="137" spans="1:66">
      <c r="A137" s="47" t="s">
        <v>89</v>
      </c>
      <c r="B137" s="48"/>
      <c r="C137" s="51">
        <v>47857.260999999999</v>
      </c>
      <c r="D137" s="51"/>
      <c r="E137">
        <f t="shared" si="179"/>
        <v>11322.002014112633</v>
      </c>
      <c r="F137">
        <f t="shared" si="180"/>
        <v>11322</v>
      </c>
      <c r="G137">
        <f t="shared" si="181"/>
        <v>7.2810600249795243E-4</v>
      </c>
      <c r="H137" s="116"/>
      <c r="I137" s="8">
        <f t="shared" si="213"/>
        <v>7.2810600249795243E-4</v>
      </c>
      <c r="J137" s="117"/>
      <c r="K137" s="116"/>
      <c r="L137" s="116"/>
      <c r="M137" s="116"/>
      <c r="N137" s="116"/>
      <c r="O137" s="40"/>
      <c r="P137" s="116"/>
      <c r="Q137" s="293">
        <f t="shared" si="182"/>
        <v>32838.760999999999</v>
      </c>
      <c r="R137" s="8">
        <f t="shared" si="183"/>
        <v>5.3013835087354826E-7</v>
      </c>
      <c r="S137" s="8">
        <v>0.1</v>
      </c>
      <c r="T137" s="167">
        <f t="shared" si="184"/>
        <v>5.301383508735483E-8</v>
      </c>
      <c r="U137" s="116"/>
      <c r="V137" s="116"/>
      <c r="W137" s="25"/>
      <c r="X137" s="252"/>
      <c r="Y137" s="41"/>
      <c r="Z137">
        <f t="shared" si="185"/>
        <v>11322</v>
      </c>
      <c r="AA137" s="246">
        <f t="shared" si="186"/>
        <v>-4.8572743917493786E-3</v>
      </c>
      <c r="AB137" s="247">
        <f t="shared" si="187"/>
        <v>5.585380394247331E-3</v>
      </c>
      <c r="AC137" s="247">
        <f t="shared" si="188"/>
        <v>7.2810600249795243E-4</v>
      </c>
      <c r="AD137" s="248">
        <f t="shared" si="189"/>
        <v>3.1196474148442471E-6</v>
      </c>
      <c r="AH137">
        <f t="shared" si="190"/>
        <v>-6.1204634567591058E-3</v>
      </c>
      <c r="AI137">
        <f t="shared" si="191"/>
        <v>1.5012851700973302</v>
      </c>
      <c r="AJ137">
        <f t="shared" si="192"/>
        <v>-0.62666174218832449</v>
      </c>
      <c r="AK137">
        <f t="shared" si="193"/>
        <v>-0.16841957810631661</v>
      </c>
      <c r="AL137">
        <f t="shared" si="194"/>
        <v>-0.32412669261151655</v>
      </c>
      <c r="AM137">
        <f t="shared" si="195"/>
        <v>-0.163497251641504</v>
      </c>
      <c r="AN137">
        <f t="shared" si="218"/>
        <v>-0.18103664662710106</v>
      </c>
      <c r="AO137">
        <f t="shared" si="218"/>
        <v>-0.1801129834064617</v>
      </c>
      <c r="AP137">
        <f t="shared" si="218"/>
        <v>-0.17833790484643128</v>
      </c>
      <c r="AQ137">
        <f t="shared" si="218"/>
        <v>-0.17492818110214847</v>
      </c>
      <c r="AR137">
        <f t="shared" si="218"/>
        <v>-0.16838421377525409</v>
      </c>
      <c r="AS137">
        <f t="shared" si="218"/>
        <v>-0.15584509325433671</v>
      </c>
      <c r="AT137">
        <f t="shared" si="218"/>
        <v>-0.13188555441814165</v>
      </c>
      <c r="AU137">
        <f t="shared" si="196"/>
        <v>-8.6303211273504488E-2</v>
      </c>
      <c r="AV137" s="246">
        <f t="shared" si="197"/>
        <v>3.3982666373742493E-4</v>
      </c>
      <c r="AW137" s="247">
        <f t="shared" si="198"/>
        <v>3.882793387605275E-4</v>
      </c>
      <c r="AX137" s="248">
        <f t="shared" si="199"/>
        <v>1.5076084490831246E-8</v>
      </c>
      <c r="AY137" s="247">
        <f t="shared" si="200"/>
        <v>1.6514684037702548E-3</v>
      </c>
      <c r="BA137">
        <f t="shared" si="201"/>
        <v>5.1971010554868035E-3</v>
      </c>
      <c r="BB137">
        <f t="shared" si="202"/>
        <v>1.071132492829211</v>
      </c>
      <c r="BC137">
        <f t="shared" si="203"/>
        <v>0.99955963959332772</v>
      </c>
      <c r="BD137">
        <f t="shared" si="204"/>
        <v>-2.3673019633891543E-2</v>
      </c>
      <c r="BE137">
        <f t="shared" si="205"/>
        <v>-0.32127207259574964</v>
      </c>
      <c r="BF137">
        <f t="shared" si="206"/>
        <v>-0.16203212861643113</v>
      </c>
      <c r="BG137">
        <f t="shared" si="219"/>
        <v>-0.29838199352713185</v>
      </c>
      <c r="BH137">
        <f t="shared" si="219"/>
        <v>-0.29838199074775251</v>
      </c>
      <c r="BI137">
        <f t="shared" si="219"/>
        <v>-0.29838195195977402</v>
      </c>
      <c r="BJ137">
        <f t="shared" si="219"/>
        <v>-0.29838141064929891</v>
      </c>
      <c r="BK137">
        <f t="shared" si="219"/>
        <v>-0.29837385633280628</v>
      </c>
      <c r="BL137">
        <f t="shared" si="219"/>
        <v>-0.29826843308875073</v>
      </c>
      <c r="BM137">
        <f t="shared" si="219"/>
        <v>-0.29679756911594796</v>
      </c>
      <c r="BN137">
        <f t="shared" si="207"/>
        <v>-0.27634326183097224</v>
      </c>
    </row>
    <row r="138" spans="1:66">
      <c r="A138" s="47" t="s">
        <v>73</v>
      </c>
      <c r="B138" s="48"/>
      <c r="C138" s="51">
        <v>47861.607000000004</v>
      </c>
      <c r="D138" s="51" t="s">
        <v>16</v>
      </c>
      <c r="E138">
        <f t="shared" si="179"/>
        <v>11334.024073390876</v>
      </c>
      <c r="F138">
        <f t="shared" si="180"/>
        <v>11334</v>
      </c>
      <c r="G138">
        <f t="shared" si="181"/>
        <v>8.7025820030248724E-3</v>
      </c>
      <c r="H138" s="116"/>
      <c r="I138" s="116">
        <f t="shared" si="213"/>
        <v>8.7025820030248724E-3</v>
      </c>
      <c r="J138" s="9"/>
      <c r="K138" s="116"/>
      <c r="L138" s="116"/>
      <c r="M138" s="116"/>
      <c r="N138" s="116"/>
      <c r="O138" s="40"/>
      <c r="P138" s="116"/>
      <c r="Q138" s="293">
        <f t="shared" si="182"/>
        <v>32843.107000000004</v>
      </c>
      <c r="R138" s="8">
        <f t="shared" si="183"/>
        <v>7.5734933519372403E-5</v>
      </c>
      <c r="S138" s="8">
        <v>0.1</v>
      </c>
      <c r="T138" s="167">
        <f t="shared" si="184"/>
        <v>7.5734933519372408E-6</v>
      </c>
      <c r="U138" s="116"/>
      <c r="V138" s="116"/>
      <c r="W138" s="25"/>
      <c r="X138" s="252"/>
      <c r="Y138" s="41"/>
      <c r="Z138">
        <f t="shared" si="185"/>
        <v>11334</v>
      </c>
      <c r="AA138" s="246">
        <f t="shared" si="186"/>
        <v>-4.8224987661175927E-3</v>
      </c>
      <c r="AB138" s="247">
        <f t="shared" si="187"/>
        <v>1.3525080769142465E-2</v>
      </c>
      <c r="AC138" s="247">
        <f t="shared" si="188"/>
        <v>8.7025820030248724E-3</v>
      </c>
      <c r="AD138" s="248">
        <f t="shared" si="189"/>
        <v>1.8292780981182736E-5</v>
      </c>
      <c r="AH138">
        <f t="shared" si="190"/>
        <v>-6.0791274379231276E-3</v>
      </c>
      <c r="AI138">
        <f t="shared" si="191"/>
        <v>1.5026169677982752</v>
      </c>
      <c r="AJ138">
        <f t="shared" si="192"/>
        <v>-0.6204050560680946</v>
      </c>
      <c r="AK138">
        <f t="shared" si="193"/>
        <v>-0.16440243225173515</v>
      </c>
      <c r="AL138">
        <f t="shared" si="194"/>
        <v>-0.3161236726716985</v>
      </c>
      <c r="AM138">
        <f t="shared" si="195"/>
        <v>-0.15939144015786078</v>
      </c>
      <c r="AN138">
        <f t="shared" si="218"/>
        <v>-0.17651425099487467</v>
      </c>
      <c r="AO138">
        <f t="shared" si="218"/>
        <v>-0.17561042513214892</v>
      </c>
      <c r="AP138">
        <f t="shared" si="218"/>
        <v>-0.17387486173103689</v>
      </c>
      <c r="AQ138">
        <f t="shared" si="218"/>
        <v>-0.17054363996430644</v>
      </c>
      <c r="AR138">
        <f t="shared" si="218"/>
        <v>-0.16415504551002891</v>
      </c>
      <c r="AS138">
        <f t="shared" si="218"/>
        <v>-0.15192169816603268</v>
      </c>
      <c r="AT138">
        <f t="shared" si="218"/>
        <v>-0.1285585690265264</v>
      </c>
      <c r="AU138">
        <f t="shared" si="196"/>
        <v>-8.4124299616100906E-2</v>
      </c>
      <c r="AV138" s="246">
        <f t="shared" si="197"/>
        <v>3.735282348264592E-4</v>
      </c>
      <c r="AW138" s="247">
        <f t="shared" si="198"/>
        <v>8.3290537681984141E-3</v>
      </c>
      <c r="AX138" s="248">
        <f t="shared" si="199"/>
        <v>6.937313667354021E-6</v>
      </c>
      <c r="AY138" s="247">
        <f t="shared" si="200"/>
        <v>9.5856824400039481E-3</v>
      </c>
      <c r="BA138">
        <f t="shared" si="201"/>
        <v>5.1960270009440519E-3</v>
      </c>
      <c r="BB138">
        <f t="shared" si="202"/>
        <v>1.0712298733476386</v>
      </c>
      <c r="BC138">
        <f t="shared" si="203"/>
        <v>0.99942824793590268</v>
      </c>
      <c r="BD138">
        <f t="shared" si="204"/>
        <v>-2.3378377564829866E-2</v>
      </c>
      <c r="BE138">
        <f t="shared" si="205"/>
        <v>-0.3171327532478731</v>
      </c>
      <c r="BF138">
        <f t="shared" si="206"/>
        <v>-0.15990884026334148</v>
      </c>
      <c r="BG138">
        <f t="shared" si="219"/>
        <v>-0.29452861125773466</v>
      </c>
      <c r="BH138">
        <f t="shared" si="219"/>
        <v>-0.29452860849425372</v>
      </c>
      <c r="BI138">
        <f t="shared" si="219"/>
        <v>-0.29452856997351434</v>
      </c>
      <c r="BJ138">
        <f t="shared" si="219"/>
        <v>-0.2945280330249106</v>
      </c>
      <c r="BK138">
        <f t="shared" si="219"/>
        <v>-0.29452054839567049</v>
      </c>
      <c r="BL138">
        <f t="shared" si="219"/>
        <v>-0.29441622048687738</v>
      </c>
      <c r="BM138">
        <f t="shared" si="219"/>
        <v>-0.29296234144978994</v>
      </c>
      <c r="BN138">
        <f t="shared" si="207"/>
        <v>-0.27276615925828418</v>
      </c>
    </row>
    <row r="139" spans="1:66">
      <c r="A139" s="47" t="s">
        <v>89</v>
      </c>
      <c r="B139" s="48"/>
      <c r="C139" s="51">
        <v>47862.33</v>
      </c>
      <c r="D139" s="51"/>
      <c r="E139">
        <f t="shared" si="179"/>
        <v>11336.024061623306</v>
      </c>
      <c r="F139">
        <f t="shared" si="180"/>
        <v>11336</v>
      </c>
      <c r="G139">
        <f t="shared" si="181"/>
        <v>8.6983280052663758E-3</v>
      </c>
      <c r="H139" s="116"/>
      <c r="I139" s="8">
        <f t="shared" si="213"/>
        <v>8.6983280052663758E-3</v>
      </c>
      <c r="J139" s="117"/>
      <c r="K139" s="116"/>
      <c r="L139" s="116"/>
      <c r="M139" s="116"/>
      <c r="N139" s="116"/>
      <c r="O139" s="40"/>
      <c r="P139" s="116"/>
      <c r="Q139" s="293">
        <f t="shared" si="182"/>
        <v>32843.83</v>
      </c>
      <c r="R139" s="8">
        <f t="shared" si="183"/>
        <v>7.5660910087201324E-5</v>
      </c>
      <c r="S139" s="8">
        <v>0.1</v>
      </c>
      <c r="T139" s="167">
        <f t="shared" si="184"/>
        <v>7.5660910087201329E-6</v>
      </c>
      <c r="U139" s="116"/>
      <c r="V139" s="116"/>
      <c r="W139" s="25"/>
      <c r="X139" s="252"/>
      <c r="Y139" s="41"/>
      <c r="Z139">
        <f t="shared" si="185"/>
        <v>11336</v>
      </c>
      <c r="AA139" s="246">
        <f t="shared" si="186"/>
        <v>-4.8166874087922588E-3</v>
      </c>
      <c r="AB139" s="247">
        <f t="shared" si="187"/>
        <v>1.3515015414058635E-2</v>
      </c>
      <c r="AC139" s="247">
        <f t="shared" si="188"/>
        <v>8.6983280052663758E-3</v>
      </c>
      <c r="AD139" s="248">
        <f t="shared" si="189"/>
        <v>1.8265564164224247E-5</v>
      </c>
      <c r="AH139">
        <f t="shared" si="190"/>
        <v>-6.0722227334412335E-3</v>
      </c>
      <c r="AI139">
        <f t="shared" si="191"/>
        <v>1.5028360221087012</v>
      </c>
      <c r="AJ139">
        <f t="shared" si="192"/>
        <v>-0.61935736768690874</v>
      </c>
      <c r="AK139">
        <f t="shared" si="193"/>
        <v>-0.16373121546887956</v>
      </c>
      <c r="AL139">
        <f t="shared" si="194"/>
        <v>-0.31478851988010631</v>
      </c>
      <c r="AM139">
        <f t="shared" si="195"/>
        <v>-0.15870697629171612</v>
      </c>
      <c r="AN139">
        <f t="shared" si="218"/>
        <v>-0.17576016271972428</v>
      </c>
      <c r="AO139">
        <f t="shared" si="218"/>
        <v>-0.17485966791395971</v>
      </c>
      <c r="AP139">
        <f t="shared" si="218"/>
        <v>-0.17313072860796475</v>
      </c>
      <c r="AQ139">
        <f t="shared" si="218"/>
        <v>-0.16981264583122102</v>
      </c>
      <c r="AR139">
        <f t="shared" si="218"/>
        <v>-0.16345001943191195</v>
      </c>
      <c r="AS139">
        <f t="shared" si="218"/>
        <v>-0.15126771466934114</v>
      </c>
      <c r="AT139">
        <f t="shared" si="218"/>
        <v>-0.12800405080418203</v>
      </c>
      <c r="AU139">
        <f t="shared" si="196"/>
        <v>-8.3761147673199865E-2</v>
      </c>
      <c r="AV139" s="246">
        <f t="shared" si="197"/>
        <v>3.7915307166889838E-4</v>
      </c>
      <c r="AW139" s="247">
        <f t="shared" si="198"/>
        <v>8.3191749335974775E-3</v>
      </c>
      <c r="AX139" s="248">
        <f t="shared" si="199"/>
        <v>6.9208671575796597E-6</v>
      </c>
      <c r="AY139" s="247">
        <f t="shared" si="200"/>
        <v>9.5747102582464522E-3</v>
      </c>
      <c r="BA139">
        <f t="shared" si="201"/>
        <v>5.1958404804611572E-3</v>
      </c>
      <c r="BB139">
        <f t="shared" si="202"/>
        <v>1.0712459865264461</v>
      </c>
      <c r="BC139">
        <f t="shared" si="203"/>
        <v>0.99940468189639997</v>
      </c>
      <c r="BD139">
        <f t="shared" si="204"/>
        <v>-2.3329226274307249E-2</v>
      </c>
      <c r="BE139">
        <f t="shared" si="205"/>
        <v>-0.31644279371906303</v>
      </c>
      <c r="BF139">
        <f t="shared" si="206"/>
        <v>-0.15955505857998853</v>
      </c>
      <c r="BG139">
        <f t="shared" si="219"/>
        <v>-0.29388634691512211</v>
      </c>
      <c r="BH139">
        <f t="shared" si="219"/>
        <v>-0.29388634415435466</v>
      </c>
      <c r="BI139">
        <f t="shared" si="219"/>
        <v>-0.29388630567892721</v>
      </c>
      <c r="BJ139">
        <f t="shared" si="219"/>
        <v>-0.29388576946629646</v>
      </c>
      <c r="BK139">
        <f t="shared" si="219"/>
        <v>-0.29387829655030673</v>
      </c>
      <c r="BL139">
        <f t="shared" si="219"/>
        <v>-0.29377415217344832</v>
      </c>
      <c r="BM139">
        <f t="shared" si="219"/>
        <v>-0.29232311162503311</v>
      </c>
      <c r="BN139">
        <f t="shared" si="207"/>
        <v>-0.2721699754961695</v>
      </c>
    </row>
    <row r="140" spans="1:66">
      <c r="A140" s="47" t="s">
        <v>90</v>
      </c>
      <c r="B140" s="48" t="s">
        <v>45</v>
      </c>
      <c r="C140" s="51">
        <v>48092.425000000003</v>
      </c>
      <c r="D140" s="51"/>
      <c r="E140">
        <f t="shared" si="179"/>
        <v>11972.521008154416</v>
      </c>
      <c r="F140">
        <f t="shared" si="180"/>
        <v>11972.5</v>
      </c>
      <c r="G140">
        <f t="shared" si="181"/>
        <v>7.5944925047224388E-3</v>
      </c>
      <c r="H140" s="116"/>
      <c r="I140" s="8">
        <f t="shared" si="213"/>
        <v>7.5944925047224388E-3</v>
      </c>
      <c r="J140" s="117"/>
      <c r="K140" s="116"/>
      <c r="L140" s="116"/>
      <c r="M140" s="116"/>
      <c r="N140" s="116"/>
      <c r="O140" s="40"/>
      <c r="P140" s="116"/>
      <c r="Q140" s="293">
        <f t="shared" si="182"/>
        <v>33073.925000000003</v>
      </c>
      <c r="R140" s="8">
        <f t="shared" si="183"/>
        <v>5.7676316404285301E-5</v>
      </c>
      <c r="S140" s="8">
        <v>0.1</v>
      </c>
      <c r="T140" s="167">
        <f t="shared" si="184"/>
        <v>5.7676316404285301E-6</v>
      </c>
      <c r="U140" s="116"/>
      <c r="W140" s="25"/>
      <c r="X140" s="252"/>
      <c r="Y140" s="41"/>
      <c r="Z140">
        <f t="shared" si="185"/>
        <v>11972.5</v>
      </c>
      <c r="AA140" s="246">
        <f t="shared" si="186"/>
        <v>-2.7837295391047231E-3</v>
      </c>
      <c r="AB140" s="247">
        <f t="shared" si="187"/>
        <v>1.0378222043827162E-2</v>
      </c>
      <c r="AC140" s="247">
        <f t="shared" si="188"/>
        <v>7.5944925047224388E-3</v>
      </c>
      <c r="AD140" s="248">
        <f t="shared" si="189"/>
        <v>1.0770749279098004E-5</v>
      </c>
      <c r="AH140">
        <f t="shared" si="190"/>
        <v>-3.6920576862782416E-3</v>
      </c>
      <c r="AI140">
        <f t="shared" si="191"/>
        <v>1.5249752826615586</v>
      </c>
      <c r="AJ140">
        <f t="shared" si="192"/>
        <v>-0.23036895410052785</v>
      </c>
      <c r="AK140">
        <f t="shared" si="193"/>
        <v>6.366261574452807E-2</v>
      </c>
      <c r="AL140">
        <f t="shared" si="194"/>
        <v>0.12067857488838239</v>
      </c>
      <c r="AM140">
        <f t="shared" si="195"/>
        <v>6.041262260114387E-2</v>
      </c>
      <c r="AN140">
        <f t="shared" si="218"/>
        <v>6.7051637288987054E-2</v>
      </c>
      <c r="AO140">
        <f t="shared" si="218"/>
        <v>6.6687578559645216E-2</v>
      </c>
      <c r="AP140">
        <f t="shared" si="218"/>
        <v>6.5997626441449353E-2</v>
      </c>
      <c r="AQ140">
        <f t="shared" si="218"/>
        <v>6.4690137941077835E-2</v>
      </c>
      <c r="AR140">
        <f t="shared" si="218"/>
        <v>6.2212693735190019E-2</v>
      </c>
      <c r="AS140">
        <f t="shared" si="218"/>
        <v>5.7519439894325189E-2</v>
      </c>
      <c r="AT140">
        <f t="shared" si="218"/>
        <v>4.8631962173234441E-2</v>
      </c>
      <c r="AU140">
        <f t="shared" si="196"/>
        <v>3.1811958154954745E-2</v>
      </c>
      <c r="AV140" s="246">
        <f t="shared" si="197"/>
        <v>2.2441520955326878E-3</v>
      </c>
      <c r="AW140" s="247">
        <f t="shared" si="198"/>
        <v>5.350340409189751E-3</v>
      </c>
      <c r="AX140" s="248">
        <f t="shared" si="199"/>
        <v>2.8626142494208753E-6</v>
      </c>
      <c r="AY140" s="247">
        <f t="shared" si="200"/>
        <v>6.258668556363269E-3</v>
      </c>
      <c r="BA140">
        <f t="shared" si="201"/>
        <v>5.0278816346374109E-3</v>
      </c>
      <c r="BB140">
        <f t="shared" si="202"/>
        <v>1.0746227641816857</v>
      </c>
      <c r="BC140">
        <f t="shared" si="203"/>
        <v>0.96768745147216351</v>
      </c>
      <c r="BD140">
        <f t="shared" si="204"/>
        <v>-7.1893296327880246E-3</v>
      </c>
      <c r="BE140">
        <f t="shared" si="205"/>
        <v>-9.6045883139929025E-2</v>
      </c>
      <c r="BF140">
        <f t="shared" si="206"/>
        <v>-4.8059892539556802E-2</v>
      </c>
      <c r="BG140">
        <f t="shared" si="219"/>
        <v>-8.9105762813598971E-2</v>
      </c>
      <c r="BH140">
        <f t="shared" si="219"/>
        <v>-8.9105761743193498E-2</v>
      </c>
      <c r="BI140">
        <f t="shared" si="219"/>
        <v>-8.9105747408211242E-2</v>
      </c>
      <c r="BJ140">
        <f t="shared" si="219"/>
        <v>-8.910555543262895E-2</v>
      </c>
      <c r="BK140">
        <f t="shared" si="219"/>
        <v>-8.9102984475861319E-2</v>
      </c>
      <c r="BL140">
        <f t="shared" si="219"/>
        <v>-8.9068554014974571E-2</v>
      </c>
      <c r="BM140">
        <f t="shared" si="219"/>
        <v>-8.8607468684906251E-2</v>
      </c>
      <c r="BN140">
        <f t="shared" si="207"/>
        <v>-8.2434493203167314E-2</v>
      </c>
    </row>
    <row r="141" spans="1:66">
      <c r="A141" s="47" t="s">
        <v>90</v>
      </c>
      <c r="B141" s="48" t="s">
        <v>45</v>
      </c>
      <c r="C141" s="51">
        <v>48114.470999999998</v>
      </c>
      <c r="D141" s="51"/>
      <c r="E141">
        <f t="shared" si="179"/>
        <v>12033.505434948658</v>
      </c>
      <c r="F141">
        <f t="shared" si="180"/>
        <v>12033.5</v>
      </c>
      <c r="G141">
        <f t="shared" si="181"/>
        <v>1.9647454973892309E-3</v>
      </c>
      <c r="H141" s="116"/>
      <c r="I141" s="8">
        <f t="shared" si="213"/>
        <v>1.9647454973892309E-3</v>
      </c>
      <c r="J141" s="117"/>
      <c r="K141" s="116"/>
      <c r="L141" s="116"/>
      <c r="M141" s="116"/>
      <c r="N141" s="116"/>
      <c r="O141" s="40"/>
      <c r="P141" s="116"/>
      <c r="Q141" s="293">
        <f t="shared" si="182"/>
        <v>33095.970999999998</v>
      </c>
      <c r="R141" s="8">
        <f t="shared" si="183"/>
        <v>3.8602248695112566E-6</v>
      </c>
      <c r="S141" s="8">
        <v>0.1</v>
      </c>
      <c r="T141" s="167">
        <f t="shared" si="184"/>
        <v>3.860224869511257E-7</v>
      </c>
      <c r="U141" s="116"/>
      <c r="V141" s="116"/>
      <c r="W141" s="25"/>
      <c r="X141" s="252"/>
      <c r="Y141" s="41"/>
      <c r="Z141">
        <f t="shared" si="185"/>
        <v>12033.5</v>
      </c>
      <c r="AA141" s="246">
        <f t="shared" si="186"/>
        <v>-2.5749007383587775E-3</v>
      </c>
      <c r="AB141" s="247">
        <f t="shared" si="187"/>
        <v>4.5396462357480084E-3</v>
      </c>
      <c r="AC141" s="247">
        <f t="shared" si="188"/>
        <v>1.9647454973892309E-3</v>
      </c>
      <c r="AD141" s="248">
        <f t="shared" si="189"/>
        <v>2.0608387945741064E-6</v>
      </c>
      <c r="AH141">
        <f t="shared" si="190"/>
        <v>-3.4500323052499399E-3</v>
      </c>
      <c r="AI141">
        <f t="shared" si="191"/>
        <v>1.5218559534114402</v>
      </c>
      <c r="AJ141">
        <f t="shared" si="192"/>
        <v>-0.18949874861723282</v>
      </c>
      <c r="AK141">
        <f t="shared" si="193"/>
        <v>8.554729649764295E-2</v>
      </c>
      <c r="AL141">
        <f t="shared" si="194"/>
        <v>0.16248377257695043</v>
      </c>
      <c r="AM141">
        <f t="shared" si="195"/>
        <v>8.1421098200177705E-2</v>
      </c>
      <c r="AN141">
        <f t="shared" ref="AN141:AT150" si="220">$AU141+$AB$7*SIN(AO141)</f>
        <v>9.0341207789553346E-2</v>
      </c>
      <c r="AO141">
        <f t="shared" si="220"/>
        <v>8.9854606322520153E-2</v>
      </c>
      <c r="AP141">
        <f t="shared" si="220"/>
        <v>8.8930755108373588E-2</v>
      </c>
      <c r="AQ141">
        <f t="shared" si="220"/>
        <v>8.7176959530371079E-2</v>
      </c>
      <c r="AR141">
        <f t="shared" si="220"/>
        <v>8.3848371593543997E-2</v>
      </c>
      <c r="AS141">
        <f t="shared" si="220"/>
        <v>7.7533461117071822E-2</v>
      </c>
      <c r="AT141">
        <f t="shared" si="220"/>
        <v>6.5561277260394873E-2</v>
      </c>
      <c r="AU141">
        <f t="shared" si="196"/>
        <v>4.2888092413426726E-2</v>
      </c>
      <c r="AV141" s="246">
        <f t="shared" si="197"/>
        <v>2.4256273360107224E-3</v>
      </c>
      <c r="AW141" s="247">
        <f t="shared" si="198"/>
        <v>-4.6088183862149149E-4</v>
      </c>
      <c r="AX141" s="248">
        <f t="shared" si="199"/>
        <v>2.1241206917112652E-8</v>
      </c>
      <c r="AY141" s="247">
        <f t="shared" si="200"/>
        <v>4.1424972826967135E-4</v>
      </c>
      <c r="BA141">
        <f t="shared" si="201"/>
        <v>5.0005280743694999E-3</v>
      </c>
      <c r="BB141">
        <f t="shared" si="202"/>
        <v>1.0747582843754124</v>
      </c>
      <c r="BC141">
        <f t="shared" si="203"/>
        <v>0.96213028589134764</v>
      </c>
      <c r="BD141">
        <f t="shared" si="204"/>
        <v>-5.6073444632321803E-3</v>
      </c>
      <c r="BE141">
        <f t="shared" si="205"/>
        <v>-7.4866141171884226E-2</v>
      </c>
      <c r="BF141">
        <f t="shared" si="206"/>
        <v>-3.7450564564670608E-2</v>
      </c>
      <c r="BG141">
        <f t="shared" ref="BG141:BM150" si="221">$BN141+$BB$7*SIN(BH141)</f>
        <v>-6.9453513973670652E-2</v>
      </c>
      <c r="BH141">
        <f t="shared" si="221"/>
        <v>-6.9453513131262648E-2</v>
      </c>
      <c r="BI141">
        <f t="shared" si="221"/>
        <v>-6.9453501867247081E-2</v>
      </c>
      <c r="BJ141">
        <f t="shared" si="221"/>
        <v>-6.9453351253715101E-2</v>
      </c>
      <c r="BK141">
        <f t="shared" si="221"/>
        <v>-6.9451337368507754E-2</v>
      </c>
      <c r="BL141">
        <f t="shared" si="221"/>
        <v>-6.9424409313021337E-2</v>
      </c>
      <c r="BM141">
        <f t="shared" si="221"/>
        <v>-6.9064353819751179E-2</v>
      </c>
      <c r="BN141">
        <f t="shared" si="207"/>
        <v>-6.425088845866922E-2</v>
      </c>
    </row>
    <row r="142" spans="1:66">
      <c r="A142" s="47" t="s">
        <v>90</v>
      </c>
      <c r="B142" s="48"/>
      <c r="C142" s="51">
        <v>48115.377999999997</v>
      </c>
      <c r="D142" s="51"/>
      <c r="E142">
        <f t="shared" si="179"/>
        <v>12036.014410504422</v>
      </c>
      <c r="F142">
        <f t="shared" si="180"/>
        <v>12036</v>
      </c>
      <c r="G142">
        <f t="shared" si="181"/>
        <v>5.2094279963057488E-3</v>
      </c>
      <c r="H142" s="116"/>
      <c r="I142" s="8">
        <f t="shared" si="213"/>
        <v>5.2094279963057488E-3</v>
      </c>
      <c r="J142" s="117"/>
      <c r="K142" s="116"/>
      <c r="L142" s="116"/>
      <c r="M142" s="116"/>
      <c r="N142" s="116"/>
      <c r="O142" s="40"/>
      <c r="P142" s="116"/>
      <c r="Q142" s="293">
        <f t="shared" si="182"/>
        <v>33096.877999999997</v>
      </c>
      <c r="R142" s="8">
        <f t="shared" si="183"/>
        <v>2.7138140048694128E-5</v>
      </c>
      <c r="S142" s="8">
        <v>0.1</v>
      </c>
      <c r="T142" s="167">
        <f t="shared" si="184"/>
        <v>2.713814004869413E-6</v>
      </c>
      <c r="V142" s="116"/>
      <c r="W142" s="25"/>
      <c r="X142" s="252"/>
      <c r="Y142" s="41"/>
      <c r="Z142">
        <f t="shared" si="185"/>
        <v>12036</v>
      </c>
      <c r="AA142" s="246">
        <f t="shared" si="186"/>
        <v>-2.5663112249438361E-3</v>
      </c>
      <c r="AB142" s="247">
        <f t="shared" si="187"/>
        <v>7.7757392212495849E-3</v>
      </c>
      <c r="AC142" s="247">
        <f t="shared" si="188"/>
        <v>5.2094279963057488E-3</v>
      </c>
      <c r="AD142" s="248">
        <f t="shared" si="189"/>
        <v>6.0462120436879106E-6</v>
      </c>
      <c r="AH142">
        <f t="shared" si="190"/>
        <v>-3.4400825694314548E-3</v>
      </c>
      <c r="AI142">
        <f t="shared" si="191"/>
        <v>1.5217089338512277</v>
      </c>
      <c r="AJ142">
        <f t="shared" si="192"/>
        <v>-0.18781978801215057</v>
      </c>
      <c r="AK142">
        <f t="shared" si="193"/>
        <v>8.6439368281091736E-2</v>
      </c>
      <c r="AL142">
        <f t="shared" si="194"/>
        <v>0.16419343448115475</v>
      </c>
      <c r="AM142">
        <f t="shared" si="195"/>
        <v>8.2281656270070377E-2</v>
      </c>
      <c r="AN142">
        <f t="shared" si="220"/>
        <v>9.1294725609335214E-2</v>
      </c>
      <c r="AO142">
        <f t="shared" si="220"/>
        <v>9.0803174315586155E-2</v>
      </c>
      <c r="AP142">
        <f t="shared" si="220"/>
        <v>8.9869846092462777E-2</v>
      </c>
      <c r="AQ142">
        <f t="shared" si="220"/>
        <v>8.8097913553109017E-2</v>
      </c>
      <c r="AR142">
        <f t="shared" si="220"/>
        <v>8.4734640942209449E-2</v>
      </c>
      <c r="AS142">
        <f t="shared" si="220"/>
        <v>7.835348481601509E-2</v>
      </c>
      <c r="AT142">
        <f t="shared" si="220"/>
        <v>6.6255047210048032E-2</v>
      </c>
      <c r="AU142">
        <f t="shared" si="196"/>
        <v>4.3342032342052583E-2</v>
      </c>
      <c r="AV142" s="246">
        <f t="shared" si="197"/>
        <v>2.4330544586786546E-3</v>
      </c>
      <c r="AW142" s="247">
        <f t="shared" si="198"/>
        <v>2.7763735376270943E-3</v>
      </c>
      <c r="AX142" s="248">
        <f t="shared" si="199"/>
        <v>7.7082500204359864E-7</v>
      </c>
      <c r="AY142" s="247">
        <f t="shared" si="200"/>
        <v>3.6501448821147121E-3</v>
      </c>
      <c r="BA142">
        <f t="shared" si="201"/>
        <v>4.9993656836224906E-3</v>
      </c>
      <c r="BB142">
        <f t="shared" si="202"/>
        <v>1.0747631241139777</v>
      </c>
      <c r="BC142">
        <f t="shared" si="203"/>
        <v>0.96189327950578307</v>
      </c>
      <c r="BD142">
        <f t="shared" si="204"/>
        <v>-5.5424423679767566E-3</v>
      </c>
      <c r="BE142">
        <f t="shared" si="205"/>
        <v>-7.3998010088382582E-2</v>
      </c>
      <c r="BF142">
        <f t="shared" si="206"/>
        <v>-3.7015897265209798E-2</v>
      </c>
      <c r="BG142">
        <f t="shared" si="221"/>
        <v>-6.8648043430395086E-2</v>
      </c>
      <c r="BH142">
        <f t="shared" si="221"/>
        <v>-6.864804259747033E-2</v>
      </c>
      <c r="BI142">
        <f t="shared" si="221"/>
        <v>-6.8648031460877751E-2</v>
      </c>
      <c r="BJ142">
        <f t="shared" si="221"/>
        <v>-6.8647882559440293E-2</v>
      </c>
      <c r="BK142">
        <f t="shared" si="221"/>
        <v>-6.8645891677914239E-2</v>
      </c>
      <c r="BL142">
        <f t="shared" si="221"/>
        <v>-6.8619272691416489E-2</v>
      </c>
      <c r="BM142">
        <f t="shared" si="221"/>
        <v>-6.8263369472745694E-2</v>
      </c>
      <c r="BN142">
        <f t="shared" si="207"/>
        <v>-6.3505658756025651E-2</v>
      </c>
    </row>
    <row r="143" spans="1:66">
      <c r="A143" s="47" t="s">
        <v>90</v>
      </c>
      <c r="B143" s="48"/>
      <c r="C143" s="51">
        <v>48162.370999999999</v>
      </c>
      <c r="D143" s="51"/>
      <c r="E143">
        <f t="shared" si="179"/>
        <v>12166.008113141756</v>
      </c>
      <c r="F143">
        <f t="shared" si="180"/>
        <v>12166</v>
      </c>
      <c r="G143">
        <f t="shared" si="181"/>
        <v>2.9329180033528246E-3</v>
      </c>
      <c r="H143" s="116"/>
      <c r="I143" s="8">
        <f t="shared" si="213"/>
        <v>2.9329180033528246E-3</v>
      </c>
      <c r="J143" s="117"/>
      <c r="K143" s="116"/>
      <c r="L143" s="116"/>
      <c r="M143" s="116"/>
      <c r="N143" s="116"/>
      <c r="O143" s="40"/>
      <c r="P143" s="116"/>
      <c r="Q143" s="293">
        <f t="shared" si="182"/>
        <v>33143.870999999999</v>
      </c>
      <c r="R143" s="8">
        <f t="shared" si="183"/>
        <v>8.6020080143911188E-6</v>
      </c>
      <c r="S143" s="8">
        <v>0.1</v>
      </c>
      <c r="T143" s="167">
        <f t="shared" si="184"/>
        <v>8.6020080143911192E-7</v>
      </c>
      <c r="U143" s="116"/>
      <c r="V143" s="116"/>
      <c r="W143" s="25"/>
      <c r="X143" s="252"/>
      <c r="Y143" s="41"/>
      <c r="Z143">
        <f t="shared" si="185"/>
        <v>12166</v>
      </c>
      <c r="AA143" s="246">
        <f t="shared" si="186"/>
        <v>-2.1169673538277106E-3</v>
      </c>
      <c r="AB143" s="247">
        <f t="shared" si="187"/>
        <v>5.0498853571805356E-3</v>
      </c>
      <c r="AC143" s="247">
        <f t="shared" si="188"/>
        <v>2.9329180033528246E-3</v>
      </c>
      <c r="AD143" s="248">
        <f t="shared" si="189"/>
        <v>2.550134212066639E-6</v>
      </c>
      <c r="AH143">
        <f t="shared" si="190"/>
        <v>-2.9200389447104273E-3</v>
      </c>
      <c r="AI143">
        <f t="shared" si="191"/>
        <v>1.5120415435629246</v>
      </c>
      <c r="AJ143">
        <f t="shared" si="192"/>
        <v>-0.10038046236847667</v>
      </c>
      <c r="AK143">
        <f t="shared" si="193"/>
        <v>0.13215685269677235</v>
      </c>
      <c r="AL143">
        <f t="shared" si="194"/>
        <v>0.25258558517591179</v>
      </c>
      <c r="AM143">
        <f t="shared" si="195"/>
        <v>0.12696855543246177</v>
      </c>
      <c r="AN143">
        <f t="shared" si="220"/>
        <v>0.14074174068752454</v>
      </c>
      <c r="AO143">
        <f t="shared" si="220"/>
        <v>0.14000278740110844</v>
      </c>
      <c r="AP143">
        <f t="shared" si="220"/>
        <v>0.1385917606794122</v>
      </c>
      <c r="AQ143">
        <f t="shared" si="220"/>
        <v>0.1358981826931393</v>
      </c>
      <c r="AR143">
        <f t="shared" si="220"/>
        <v>0.13075901607688117</v>
      </c>
      <c r="AS143">
        <f t="shared" si="220"/>
        <v>0.12096333931432299</v>
      </c>
      <c r="AT143">
        <f t="shared" si="220"/>
        <v>0.10232342101336417</v>
      </c>
      <c r="AU143">
        <f t="shared" si="196"/>
        <v>6.6946908630598934E-2</v>
      </c>
      <c r="AV143" s="246">
        <f t="shared" si="197"/>
        <v>2.8174962162947829E-3</v>
      </c>
      <c r="AW143" s="247">
        <f t="shared" si="198"/>
        <v>1.1542178705804167E-4</v>
      </c>
      <c r="AX143" s="248">
        <f t="shared" si="199"/>
        <v>1.3322188927671917E-9</v>
      </c>
      <c r="AY143" s="247">
        <f t="shared" si="200"/>
        <v>9.1849337794075881E-4</v>
      </c>
      <c r="BA143">
        <f t="shared" si="201"/>
        <v>4.9344635701224935E-3</v>
      </c>
      <c r="BB143">
        <f t="shared" si="202"/>
        <v>1.0749370931804048</v>
      </c>
      <c r="BC143">
        <f t="shared" si="203"/>
        <v>0.94857163176307502</v>
      </c>
      <c r="BD143">
        <f t="shared" si="204"/>
        <v>-2.1622812850572029E-3</v>
      </c>
      <c r="BE143">
        <f t="shared" si="205"/>
        <v>-2.8846615149820801E-2</v>
      </c>
      <c r="BF143">
        <f t="shared" si="206"/>
        <v>-1.4424307827029836E-2</v>
      </c>
      <c r="BG143">
        <f t="shared" si="221"/>
        <v>-2.6759595713488731E-2</v>
      </c>
      <c r="BH143">
        <f t="shared" si="221"/>
        <v>-2.6759595384774043E-2</v>
      </c>
      <c r="BI143">
        <f t="shared" si="221"/>
        <v>-2.675959099848689E-2</v>
      </c>
      <c r="BJ143">
        <f t="shared" si="221"/>
        <v>-2.6759532468960495E-2</v>
      </c>
      <c r="BK143">
        <f t="shared" si="221"/>
        <v>-2.6758751465505298E-2</v>
      </c>
      <c r="BL143">
        <f t="shared" si="221"/>
        <v>-2.6748329951046861E-2</v>
      </c>
      <c r="BM143">
        <f t="shared" si="221"/>
        <v>-2.6609268150422416E-2</v>
      </c>
      <c r="BN143">
        <f t="shared" si="207"/>
        <v>-2.4753714218570533E-2</v>
      </c>
    </row>
    <row r="144" spans="1:66">
      <c r="A144" s="47" t="s">
        <v>90</v>
      </c>
      <c r="B144" s="48"/>
      <c r="C144" s="51">
        <v>48170.328000000001</v>
      </c>
      <c r="D144" s="51"/>
      <c r="E144">
        <f t="shared" si="179"/>
        <v>12188.019048640352</v>
      </c>
      <c r="F144">
        <f t="shared" si="180"/>
        <v>12188</v>
      </c>
      <c r="G144">
        <f t="shared" si="181"/>
        <v>6.8861240069963969E-3</v>
      </c>
      <c r="H144" s="116"/>
      <c r="I144" s="8">
        <f t="shared" si="213"/>
        <v>6.8861240069963969E-3</v>
      </c>
      <c r="J144" s="117"/>
      <c r="K144" s="116"/>
      <c r="L144" s="116"/>
      <c r="M144" s="116"/>
      <c r="N144" s="116"/>
      <c r="O144" s="40"/>
      <c r="P144" s="116"/>
      <c r="Q144" s="293">
        <f t="shared" si="182"/>
        <v>33151.828000000001</v>
      </c>
      <c r="R144" s="8">
        <f t="shared" si="183"/>
        <v>4.7418703839732115E-5</v>
      </c>
      <c r="S144" s="8">
        <v>0.1</v>
      </c>
      <c r="T144" s="167">
        <f t="shared" si="184"/>
        <v>4.7418703839732122E-6</v>
      </c>
      <c r="U144" s="116"/>
      <c r="V144" s="116"/>
      <c r="W144" s="25"/>
      <c r="X144" s="252"/>
      <c r="Y144" s="41"/>
      <c r="Z144">
        <f t="shared" si="185"/>
        <v>12188</v>
      </c>
      <c r="AA144" s="246">
        <f t="shared" si="186"/>
        <v>-2.0405061509847413E-3</v>
      </c>
      <c r="AB144" s="247">
        <f t="shared" si="187"/>
        <v>8.9266301579811382E-3</v>
      </c>
      <c r="AC144" s="247">
        <f t="shared" si="188"/>
        <v>6.8861240069963969E-3</v>
      </c>
      <c r="AD144" s="248">
        <f t="shared" si="189"/>
        <v>7.9684725977378356E-6</v>
      </c>
      <c r="AH144">
        <f t="shared" si="190"/>
        <v>-2.8316193439280896E-3</v>
      </c>
      <c r="AI144">
        <f t="shared" si="191"/>
        <v>1.5100236483660785</v>
      </c>
      <c r="AJ144">
        <f t="shared" si="192"/>
        <v>-8.5602209860239184E-2</v>
      </c>
      <c r="AK144">
        <f t="shared" si="193"/>
        <v>0.13974209872609436</v>
      </c>
      <c r="AL144">
        <f t="shared" si="194"/>
        <v>0.26742829155605918</v>
      </c>
      <c r="AM144">
        <f t="shared" si="195"/>
        <v>0.13451679948718123</v>
      </c>
      <c r="AN144">
        <f t="shared" si="220"/>
        <v>0.14907870256890288</v>
      </c>
      <c r="AO144">
        <f t="shared" si="220"/>
        <v>0.14830013208118006</v>
      </c>
      <c r="AP144">
        <f t="shared" si="220"/>
        <v>0.14681168232321978</v>
      </c>
      <c r="AQ144">
        <f t="shared" si="220"/>
        <v>0.14396701349006841</v>
      </c>
      <c r="AR144">
        <f t="shared" si="220"/>
        <v>0.1385336315762149</v>
      </c>
      <c r="AS144">
        <f t="shared" si="220"/>
        <v>0.12816703710588162</v>
      </c>
      <c r="AT144">
        <f t="shared" si="220"/>
        <v>0.10842553970849557</v>
      </c>
      <c r="AU144">
        <f t="shared" si="196"/>
        <v>7.0941580002506832E-2</v>
      </c>
      <c r="AV144" s="246">
        <f t="shared" si="197"/>
        <v>2.8821132526962046E-3</v>
      </c>
      <c r="AW144" s="247">
        <f t="shared" si="198"/>
        <v>4.0040107543001923E-3</v>
      </c>
      <c r="AX144" s="248">
        <f t="shared" si="199"/>
        <v>1.6032102120551598E-6</v>
      </c>
      <c r="AY144" s="247">
        <f t="shared" si="200"/>
        <v>4.7951239472435406E-3</v>
      </c>
      <c r="BA144">
        <f t="shared" si="201"/>
        <v>4.9226194036809459E-3</v>
      </c>
      <c r="BB144">
        <f t="shared" si="202"/>
        <v>1.0749514292821742</v>
      </c>
      <c r="BC144">
        <f t="shared" si="203"/>
        <v>0.94612473141058895</v>
      </c>
      <c r="BD144">
        <f t="shared" si="204"/>
        <v>-1.589541834495514E-3</v>
      </c>
      <c r="BE144">
        <f t="shared" si="205"/>
        <v>-2.1204446774462819E-2</v>
      </c>
      <c r="BF144">
        <f t="shared" si="206"/>
        <v>-1.0602620660299478E-2</v>
      </c>
      <c r="BG144">
        <f t="shared" si="221"/>
        <v>-1.9670241984226833E-2</v>
      </c>
      <c r="BH144">
        <f t="shared" si="221"/>
        <v>-1.9670241742352063E-2</v>
      </c>
      <c r="BI144">
        <f t="shared" si="221"/>
        <v>-1.9670238515366416E-2</v>
      </c>
      <c r="BJ144">
        <f t="shared" si="221"/>
        <v>-1.9670195462358847E-2</v>
      </c>
      <c r="BK144">
        <f t="shared" si="221"/>
        <v>-1.9669621068279887E-2</v>
      </c>
      <c r="BL144">
        <f t="shared" si="221"/>
        <v>-1.966195775856374E-2</v>
      </c>
      <c r="BM144">
        <f t="shared" si="221"/>
        <v>-1.955971740721087E-2</v>
      </c>
      <c r="BN144">
        <f t="shared" si="207"/>
        <v>-1.8195692835308863E-2</v>
      </c>
    </row>
    <row r="145" spans="1:66">
      <c r="A145" s="47" t="s">
        <v>73</v>
      </c>
      <c r="B145" s="48"/>
      <c r="C145" s="51">
        <v>48176.639000000003</v>
      </c>
      <c r="D145" s="51" t="s">
        <v>16</v>
      </c>
      <c r="E145">
        <f t="shared" si="179"/>
        <v>12205.4767605835</v>
      </c>
      <c r="F145">
        <f t="shared" si="180"/>
        <v>12205.5</v>
      </c>
      <c r="G145">
        <f t="shared" si="181"/>
        <v>-8.4010984937776811E-3</v>
      </c>
      <c r="H145" s="116"/>
      <c r="I145" s="116">
        <f t="shared" si="213"/>
        <v>-8.4010984937776811E-3</v>
      </c>
      <c r="J145" s="9"/>
      <c r="K145" s="116"/>
      <c r="L145" s="116"/>
      <c r="M145" s="116"/>
      <c r="N145" s="116"/>
      <c r="O145" s="40"/>
      <c r="P145" s="116"/>
      <c r="Q145" s="293">
        <f t="shared" si="182"/>
        <v>33158.139000000003</v>
      </c>
      <c r="R145" s="8">
        <f t="shared" si="183"/>
        <v>7.0578455902153622E-5</v>
      </c>
      <c r="S145" s="8">
        <v>0.1</v>
      </c>
      <c r="T145" s="167">
        <f t="shared" si="184"/>
        <v>7.0578455902153624E-6</v>
      </c>
      <c r="U145" s="116"/>
      <c r="V145" s="116"/>
      <c r="W145" s="25"/>
      <c r="X145" s="252"/>
      <c r="Y145" s="41"/>
      <c r="Z145">
        <f t="shared" si="185"/>
        <v>12205.5</v>
      </c>
      <c r="AA145" s="246">
        <f t="shared" si="186"/>
        <v>-1.9796216696509887E-3</v>
      </c>
      <c r="AB145" s="247">
        <f t="shared" si="187"/>
        <v>-6.4214768241266929E-3</v>
      </c>
      <c r="AC145" s="247">
        <f t="shared" si="188"/>
        <v>-8.4010984937776811E-3</v>
      </c>
      <c r="AD145" s="248">
        <f t="shared" si="189"/>
        <v>4.1235364602796243E-6</v>
      </c>
      <c r="AH145">
        <f t="shared" si="190"/>
        <v>-2.7612237772076205E-3</v>
      </c>
      <c r="AI145">
        <f t="shared" si="191"/>
        <v>1.5083422825361743</v>
      </c>
      <c r="AJ145">
        <f t="shared" si="192"/>
        <v>-7.3860775206206472E-2</v>
      </c>
      <c r="AK145">
        <f t="shared" si="193"/>
        <v>0.14573983612908023</v>
      </c>
      <c r="AL145">
        <f t="shared" si="194"/>
        <v>0.27920729530023869</v>
      </c>
      <c r="AM145">
        <f t="shared" si="195"/>
        <v>0.14051769405052775</v>
      </c>
      <c r="AN145">
        <f t="shared" si="220"/>
        <v>0.15570294473180132</v>
      </c>
      <c r="AO145">
        <f t="shared" si="220"/>
        <v>0.15489339263624191</v>
      </c>
      <c r="AP145">
        <f t="shared" si="220"/>
        <v>0.15334416848533855</v>
      </c>
      <c r="AQ145">
        <f t="shared" si="220"/>
        <v>0.15038047882574657</v>
      </c>
      <c r="AR145">
        <f t="shared" si="220"/>
        <v>0.14471457801680798</v>
      </c>
      <c r="AS145">
        <f t="shared" si="220"/>
        <v>0.13389551187254231</v>
      </c>
      <c r="AT145">
        <f t="shared" si="220"/>
        <v>0.11327907226188959</v>
      </c>
      <c r="AU145">
        <f t="shared" si="196"/>
        <v>7.4119159502887833E-2</v>
      </c>
      <c r="AV145" s="246">
        <f t="shared" si="197"/>
        <v>2.9333994360961004E-3</v>
      </c>
      <c r="AW145" s="247">
        <f t="shared" si="198"/>
        <v>-1.1334497929873781E-2</v>
      </c>
      <c r="AX145" s="248">
        <f t="shared" si="199"/>
        <v>1.2847084332231303E-5</v>
      </c>
      <c r="AY145" s="247">
        <f t="shared" si="200"/>
        <v>-1.055289582231715E-2</v>
      </c>
      <c r="BA145">
        <f t="shared" si="201"/>
        <v>4.9130211057470891E-3</v>
      </c>
      <c r="BB145">
        <f t="shared" si="202"/>
        <v>1.0749597073056849</v>
      </c>
      <c r="BC145">
        <f t="shared" si="203"/>
        <v>0.94413882630727775</v>
      </c>
      <c r="BD145">
        <f t="shared" si="204"/>
        <v>-1.1338762412289132E-3</v>
      </c>
      <c r="BE145">
        <f t="shared" si="205"/>
        <v>-1.5125322830123748E-2</v>
      </c>
      <c r="BF145">
        <f t="shared" si="206"/>
        <v>-7.5628055975954225E-3</v>
      </c>
      <c r="BG145">
        <f t="shared" si="221"/>
        <v>-1.4030924720467739E-2</v>
      </c>
      <c r="BH145">
        <f t="shared" si="221"/>
        <v>-1.4030924547835484E-2</v>
      </c>
      <c r="BI145">
        <f t="shared" si="221"/>
        <v>-1.4030922244871548E-2</v>
      </c>
      <c r="BJ145">
        <f t="shared" si="221"/>
        <v>-1.4030891522670605E-2</v>
      </c>
      <c r="BK145">
        <f t="shared" si="221"/>
        <v>-1.4030481679679437E-2</v>
      </c>
      <c r="BL145">
        <f t="shared" si="221"/>
        <v>-1.4025014256600099E-2</v>
      </c>
      <c r="BM145">
        <f t="shared" si="221"/>
        <v>-1.3952077304248542E-2</v>
      </c>
      <c r="BN145">
        <f t="shared" si="207"/>
        <v>-1.2979084916805217E-2</v>
      </c>
    </row>
    <row r="146" spans="1:66">
      <c r="A146" s="47" t="s">
        <v>90</v>
      </c>
      <c r="B146" s="48"/>
      <c r="C146" s="51">
        <v>48187.313999999998</v>
      </c>
      <c r="D146" s="51"/>
      <c r="E146">
        <f t="shared" si="179"/>
        <v>12235.006324043014</v>
      </c>
      <c r="F146">
        <f t="shared" si="180"/>
        <v>12235</v>
      </c>
      <c r="G146">
        <f t="shared" si="181"/>
        <v>2.2861550023662858E-3</v>
      </c>
      <c r="H146" s="116"/>
      <c r="I146" s="8">
        <f t="shared" si="213"/>
        <v>2.2861550023662858E-3</v>
      </c>
      <c r="J146" s="117"/>
      <c r="K146" s="116"/>
      <c r="L146" s="116"/>
      <c r="M146" s="116"/>
      <c r="N146" s="116"/>
      <c r="O146" s="40"/>
      <c r="P146" s="116"/>
      <c r="Q146" s="293">
        <f t="shared" si="182"/>
        <v>33168.813999999998</v>
      </c>
      <c r="R146" s="8">
        <f t="shared" si="183"/>
        <v>5.226504694844392E-6</v>
      </c>
      <c r="S146" s="8">
        <v>0.1</v>
      </c>
      <c r="T146" s="167">
        <f t="shared" si="184"/>
        <v>5.226504694844392E-7</v>
      </c>
      <c r="V146" s="116"/>
      <c r="W146" s="25"/>
      <c r="X146" s="252"/>
      <c r="Y146" s="41"/>
      <c r="Z146">
        <f t="shared" si="185"/>
        <v>12235</v>
      </c>
      <c r="AA146" s="246">
        <f t="shared" si="186"/>
        <v>-1.8768803017745958E-3</v>
      </c>
      <c r="AB146" s="247">
        <f t="shared" si="187"/>
        <v>4.1630353041408816E-3</v>
      </c>
      <c r="AC146" s="247">
        <f t="shared" si="188"/>
        <v>2.2861550023662858E-3</v>
      </c>
      <c r="AD146" s="248">
        <f t="shared" si="189"/>
        <v>1.7330862943523363E-6</v>
      </c>
      <c r="AH146">
        <f t="shared" si="190"/>
        <v>-2.6424519974304656E-3</v>
      </c>
      <c r="AI146">
        <f t="shared" si="191"/>
        <v>1.5053575603534943</v>
      </c>
      <c r="AJ146">
        <f t="shared" si="192"/>
        <v>-5.410410613711563E-2</v>
      </c>
      <c r="AK146">
        <f t="shared" si="193"/>
        <v>0.15577455582534344</v>
      </c>
      <c r="AL146">
        <f t="shared" si="194"/>
        <v>0.29900485571419</v>
      </c>
      <c r="AM146">
        <f t="shared" si="195"/>
        <v>0.15062631867265847</v>
      </c>
      <c r="AN146">
        <f t="shared" si="220"/>
        <v>0.16685380136857408</v>
      </c>
      <c r="AO146">
        <f t="shared" si="220"/>
        <v>0.1659931409051848</v>
      </c>
      <c r="AP146">
        <f t="shared" si="220"/>
        <v>0.16434317876915133</v>
      </c>
      <c r="AQ146">
        <f t="shared" si="220"/>
        <v>0.16118131350619661</v>
      </c>
      <c r="AR146">
        <f t="shared" si="220"/>
        <v>0.15512665983537718</v>
      </c>
      <c r="AS146">
        <f t="shared" si="220"/>
        <v>0.14354839055694132</v>
      </c>
      <c r="AT146">
        <f t="shared" si="220"/>
        <v>0.12145983761813162</v>
      </c>
      <c r="AU146">
        <f t="shared" si="196"/>
        <v>7.9475650660674191E-2</v>
      </c>
      <c r="AV146" s="246">
        <f t="shared" si="197"/>
        <v>3.0196071622041439E-3</v>
      </c>
      <c r="AW146" s="247">
        <f t="shared" si="198"/>
        <v>-7.3345215983785812E-4</v>
      </c>
      <c r="AX146" s="248">
        <f t="shared" si="199"/>
        <v>5.37952070770819E-8</v>
      </c>
      <c r="AY146" s="247">
        <f t="shared" si="200"/>
        <v>3.2119535818011212E-5</v>
      </c>
      <c r="BA146">
        <f t="shared" si="201"/>
        <v>4.8964874639787397E-3</v>
      </c>
      <c r="BB146">
        <f t="shared" si="202"/>
        <v>1.0749673908463677</v>
      </c>
      <c r="BC146">
        <f t="shared" si="203"/>
        <v>0.94071215953276732</v>
      </c>
      <c r="BD146">
        <f t="shared" si="204"/>
        <v>-3.6565608473026492E-4</v>
      </c>
      <c r="BE146">
        <f t="shared" si="205"/>
        <v>-4.8774964814458652E-3</v>
      </c>
      <c r="BF146">
        <f t="shared" si="206"/>
        <v>-2.4387530755471164E-3</v>
      </c>
      <c r="BG146">
        <f t="shared" si="221"/>
        <v>-4.524572709602436E-3</v>
      </c>
      <c r="BH146">
        <f t="shared" si="221"/>
        <v>-4.5245726539031427E-3</v>
      </c>
      <c r="BI146">
        <f t="shared" si="221"/>
        <v>-4.5245719109240868E-3</v>
      </c>
      <c r="BJ146">
        <f t="shared" si="221"/>
        <v>-4.5245620002440663E-3</v>
      </c>
      <c r="BK146">
        <f t="shared" si="221"/>
        <v>-4.5244298005841501E-3</v>
      </c>
      <c r="BL146">
        <f t="shared" si="221"/>
        <v>-4.5226663746668842E-3</v>
      </c>
      <c r="BM146">
        <f t="shared" si="221"/>
        <v>-4.4991438422327104E-3</v>
      </c>
      <c r="BN146">
        <f t="shared" si="207"/>
        <v>-4.1853744256135084E-3</v>
      </c>
    </row>
    <row r="147" spans="1:66">
      <c r="A147" s="47" t="s">
        <v>92</v>
      </c>
      <c r="B147" s="48"/>
      <c r="C147" s="51">
        <v>48205.39</v>
      </c>
      <c r="D147" s="51"/>
      <c r="E147">
        <f t="shared" si="179"/>
        <v>12285.008796089329</v>
      </c>
      <c r="F147">
        <f t="shared" si="180"/>
        <v>12285</v>
      </c>
      <c r="G147">
        <f t="shared" si="181"/>
        <v>3.1798050040379167E-3</v>
      </c>
      <c r="H147" s="116"/>
      <c r="I147" s="8">
        <f t="shared" si="213"/>
        <v>3.1798050040379167E-3</v>
      </c>
      <c r="J147" s="117"/>
      <c r="K147" s="116"/>
      <c r="L147" s="116"/>
      <c r="M147" s="116"/>
      <c r="N147" s="116"/>
      <c r="O147" s="40"/>
      <c r="P147" s="116"/>
      <c r="Q147" s="293">
        <f t="shared" si="182"/>
        <v>33186.89</v>
      </c>
      <c r="R147" s="8">
        <f t="shared" si="183"/>
        <v>1.0111159863704575E-5</v>
      </c>
      <c r="S147" s="8">
        <v>0.1</v>
      </c>
      <c r="T147" s="167">
        <f t="shared" si="184"/>
        <v>1.0111159863704576E-6</v>
      </c>
      <c r="V147" s="116"/>
      <c r="W147" s="25"/>
      <c r="X147" s="252"/>
      <c r="Y147" s="41"/>
      <c r="Z147">
        <f t="shared" si="185"/>
        <v>12285</v>
      </c>
      <c r="AA147" s="246">
        <f t="shared" si="186"/>
        <v>-1.7025100907726218E-3</v>
      </c>
      <c r="AB147" s="247">
        <f t="shared" si="187"/>
        <v>4.8823150948105387E-3</v>
      </c>
      <c r="AC147" s="247">
        <f t="shared" si="188"/>
        <v>3.1798050040379167E-3</v>
      </c>
      <c r="AD147" s="248">
        <f t="shared" si="189"/>
        <v>2.3837000685014841E-6</v>
      </c>
      <c r="AH147">
        <f t="shared" si="190"/>
        <v>-2.4409189378537342E-3</v>
      </c>
      <c r="AI147">
        <f t="shared" si="191"/>
        <v>1.4998779364459593</v>
      </c>
      <c r="AJ147">
        <f t="shared" si="192"/>
        <v>-2.0752987486295522E-2</v>
      </c>
      <c r="AK147">
        <f t="shared" si="193"/>
        <v>0.1725515131882312</v>
      </c>
      <c r="AL147">
        <f t="shared" si="194"/>
        <v>0.33238091531522329</v>
      </c>
      <c r="AM147">
        <f t="shared" si="195"/>
        <v>0.16773757157841748</v>
      </c>
      <c r="AN147">
        <f t="shared" si="220"/>
        <v>0.18570524992744392</v>
      </c>
      <c r="AO147">
        <f t="shared" si="220"/>
        <v>0.18476136281583147</v>
      </c>
      <c r="AP147">
        <f t="shared" si="220"/>
        <v>0.18294587665807749</v>
      </c>
      <c r="AQ147">
        <f t="shared" si="220"/>
        <v>0.17945565243474762</v>
      </c>
      <c r="AR147">
        <f t="shared" si="220"/>
        <v>0.17275195224074791</v>
      </c>
      <c r="AS147">
        <f t="shared" si="220"/>
        <v>0.15989779277608418</v>
      </c>
      <c r="AT147">
        <f t="shared" si="220"/>
        <v>0.13532274764580607</v>
      </c>
      <c r="AU147">
        <f t="shared" si="196"/>
        <v>8.8554449233192223E-2</v>
      </c>
      <c r="AV147" s="246">
        <f t="shared" si="197"/>
        <v>3.1649444063758725E-3</v>
      </c>
      <c r="AW147" s="247">
        <f t="shared" si="198"/>
        <v>1.4860597662044207E-5</v>
      </c>
      <c r="AX147" s="248">
        <f t="shared" si="199"/>
        <v>2.2083736287315377E-11</v>
      </c>
      <c r="AY147" s="247">
        <f t="shared" si="200"/>
        <v>7.5326944474315635E-4</v>
      </c>
      <c r="BA147">
        <f t="shared" si="201"/>
        <v>4.8674544971484945E-3</v>
      </c>
      <c r="BB147">
        <f t="shared" si="202"/>
        <v>1.0749624334665195</v>
      </c>
      <c r="BC147">
        <f t="shared" si="203"/>
        <v>0.9346787943847934</v>
      </c>
      <c r="BD147">
        <f t="shared" si="204"/>
        <v>9.3646327316544817E-4</v>
      </c>
      <c r="BE147">
        <f t="shared" si="205"/>
        <v>1.24917844754849E-2</v>
      </c>
      <c r="BF147">
        <f t="shared" si="206"/>
        <v>6.2459734588641708E-3</v>
      </c>
      <c r="BG147">
        <f t="shared" si="221"/>
        <v>1.1587927173571475E-2</v>
      </c>
      <c r="BH147">
        <f t="shared" si="221"/>
        <v>1.1587927030969574E-2</v>
      </c>
      <c r="BI147">
        <f t="shared" si="221"/>
        <v>1.1587925128678768E-2</v>
      </c>
      <c r="BJ147">
        <f t="shared" si="221"/>
        <v>1.1587899752366715E-2</v>
      </c>
      <c r="BK147">
        <f t="shared" si="221"/>
        <v>1.1587561235663651E-2</v>
      </c>
      <c r="BL147">
        <f t="shared" si="221"/>
        <v>1.1583045466989735E-2</v>
      </c>
      <c r="BM147">
        <f t="shared" si="221"/>
        <v>1.1522805724324068E-2</v>
      </c>
      <c r="BN147">
        <f t="shared" si="207"/>
        <v>1.0719219627253862E-2</v>
      </c>
    </row>
    <row r="148" spans="1:66">
      <c r="A148" s="47" t="s">
        <v>73</v>
      </c>
      <c r="B148" s="48"/>
      <c r="C148" s="51">
        <v>48210.627999999997</v>
      </c>
      <c r="D148" s="51" t="s">
        <v>16</v>
      </c>
      <c r="E148">
        <f t="shared" si="179"/>
        <v>12299.498337391524</v>
      </c>
      <c r="F148">
        <f t="shared" si="180"/>
        <v>12299.5</v>
      </c>
      <c r="G148">
        <f t="shared" si="181"/>
        <v>-6.0103650321252644E-4</v>
      </c>
      <c r="H148" s="116"/>
      <c r="I148" s="116">
        <f t="shared" si="213"/>
        <v>-6.0103650321252644E-4</v>
      </c>
      <c r="J148" s="9"/>
      <c r="K148" s="116"/>
      <c r="L148" s="116"/>
      <c r="M148" s="116"/>
      <c r="N148" s="116"/>
      <c r="O148" s="40"/>
      <c r="P148" s="116"/>
      <c r="Q148" s="293">
        <f t="shared" si="182"/>
        <v>33192.127999999997</v>
      </c>
      <c r="R148" s="8">
        <f t="shared" si="183"/>
        <v>3.6124487819394131E-7</v>
      </c>
      <c r="S148" s="8">
        <v>0.1</v>
      </c>
      <c r="T148" s="167">
        <f t="shared" si="184"/>
        <v>3.6124487819394136E-8</v>
      </c>
      <c r="U148" s="116"/>
      <c r="V148" s="116"/>
      <c r="W148" s="25"/>
      <c r="X148" s="252"/>
      <c r="Y148" s="41"/>
      <c r="Z148">
        <f t="shared" si="185"/>
        <v>12299.5</v>
      </c>
      <c r="AA148" s="246">
        <f t="shared" si="186"/>
        <v>-1.6519052701844412E-3</v>
      </c>
      <c r="AB148" s="247">
        <f t="shared" si="187"/>
        <v>1.0508687669719147E-3</v>
      </c>
      <c r="AC148" s="247">
        <f t="shared" si="188"/>
        <v>-6.0103650321252644E-4</v>
      </c>
      <c r="AD148" s="248">
        <f t="shared" si="189"/>
        <v>1.1043251653970725E-7</v>
      </c>
      <c r="AH148">
        <f t="shared" si="190"/>
        <v>-2.3824386184121147E-3</v>
      </c>
      <c r="AI148">
        <f t="shared" si="191"/>
        <v>1.498192339253988</v>
      </c>
      <c r="AJ148">
        <f t="shared" si="192"/>
        <v>-1.111988750994501E-2</v>
      </c>
      <c r="AK148">
        <f t="shared" si="193"/>
        <v>0.1773594349270943</v>
      </c>
      <c r="AL148">
        <f t="shared" si="194"/>
        <v>0.34201527607362914</v>
      </c>
      <c r="AM148">
        <f t="shared" si="195"/>
        <v>0.17269433114137345</v>
      </c>
      <c r="AN148">
        <f t="shared" si="220"/>
        <v>0.19116007971567761</v>
      </c>
      <c r="AO148">
        <f t="shared" si="220"/>
        <v>0.19019289798163966</v>
      </c>
      <c r="AP148">
        <f t="shared" si="220"/>
        <v>0.18833070662055806</v>
      </c>
      <c r="AQ148">
        <f t="shared" si="220"/>
        <v>0.18474713698527254</v>
      </c>
      <c r="AR148">
        <f t="shared" si="220"/>
        <v>0.17785768047924658</v>
      </c>
      <c r="AS148">
        <f t="shared" si="220"/>
        <v>0.16463624817703065</v>
      </c>
      <c r="AT148">
        <f t="shared" si="220"/>
        <v>0.13934228795612003</v>
      </c>
      <c r="AU148">
        <f t="shared" si="196"/>
        <v>9.1187300819221662E-2</v>
      </c>
      <c r="AV148" s="246">
        <f t="shared" si="197"/>
        <v>3.2068930204845487E-3</v>
      </c>
      <c r="AW148" s="247">
        <f t="shared" si="198"/>
        <v>-3.8079295236970751E-3</v>
      </c>
      <c r="AX148" s="248">
        <f t="shared" si="199"/>
        <v>1.4500327257443833E-6</v>
      </c>
      <c r="AY148" s="247">
        <f t="shared" si="200"/>
        <v>-3.0773961754694016E-3</v>
      </c>
      <c r="BA148">
        <f t="shared" si="201"/>
        <v>4.8587982906689899E-3</v>
      </c>
      <c r="BB148">
        <f t="shared" si="202"/>
        <v>1.0749567655396657</v>
      </c>
      <c r="BC148">
        <f t="shared" si="203"/>
        <v>0.93287631553960848</v>
      </c>
      <c r="BD148">
        <f t="shared" si="204"/>
        <v>1.3140374865143562E-3</v>
      </c>
      <c r="BE148">
        <f t="shared" si="205"/>
        <v>1.7528809987167569E-2</v>
      </c>
      <c r="BF148">
        <f t="shared" si="206"/>
        <v>8.7646294124699067E-3</v>
      </c>
      <c r="BG148">
        <f t="shared" si="221"/>
        <v>1.6260521543211892E-2</v>
      </c>
      <c r="BH148">
        <f t="shared" si="221"/>
        <v>1.6260521343189054E-2</v>
      </c>
      <c r="BI148">
        <f t="shared" si="221"/>
        <v>1.6260518674736772E-2</v>
      </c>
      <c r="BJ148">
        <f t="shared" si="221"/>
        <v>1.6260483075614039E-2</v>
      </c>
      <c r="BK148">
        <f t="shared" si="221"/>
        <v>1.6260008157046528E-2</v>
      </c>
      <c r="BL148">
        <f t="shared" si="221"/>
        <v>1.6253672393242172E-2</v>
      </c>
      <c r="BM148">
        <f t="shared" si="221"/>
        <v>1.6169148695634229E-2</v>
      </c>
      <c r="BN148">
        <f t="shared" si="207"/>
        <v>1.5041551902585493E-2</v>
      </c>
    </row>
    <row r="149" spans="1:66">
      <c r="A149" s="47" t="s">
        <v>73</v>
      </c>
      <c r="B149" s="48"/>
      <c r="C149" s="51">
        <v>48219.68</v>
      </c>
      <c r="D149" s="51" t="s">
        <v>16</v>
      </c>
      <c r="E149">
        <f t="shared" ref="E149:E212" si="222">+(C149-C$7)/C$8</f>
        <v>12324.538300711029</v>
      </c>
      <c r="F149">
        <f t="shared" ref="F149:F212" si="223">ROUND(2*E149,0)/2</f>
        <v>12324.5</v>
      </c>
      <c r="G149">
        <f t="shared" ref="G149:G212" si="224">+C149-(C$7+F149*C$8)</f>
        <v>1.3845788504113443E-2</v>
      </c>
      <c r="H149" s="116"/>
      <c r="I149" s="116">
        <f t="shared" si="213"/>
        <v>1.3845788504113443E-2</v>
      </c>
      <c r="J149" s="9"/>
      <c r="K149" s="116"/>
      <c r="L149" s="116"/>
      <c r="M149" s="116"/>
      <c r="N149" s="116"/>
      <c r="O149" s="40"/>
      <c r="P149" s="116"/>
      <c r="Q149" s="293">
        <f t="shared" ref="Q149:Q212" si="225">C149-15018.5</f>
        <v>33201.18</v>
      </c>
      <c r="R149" s="8">
        <f t="shared" ref="R149:R212" si="226">+(O149-G149)^2</f>
        <v>1.9170585930063997E-4</v>
      </c>
      <c r="S149" s="8">
        <v>0.1</v>
      </c>
      <c r="T149" s="167">
        <f t="shared" ref="T149:T212" si="227">+S149*R149</f>
        <v>1.9170585930063997E-5</v>
      </c>
      <c r="U149" s="116"/>
      <c r="V149" s="116"/>
      <c r="W149" s="25"/>
      <c r="X149" s="252"/>
      <c r="Y149" s="41"/>
      <c r="Z149">
        <f t="shared" ref="Z149:Z212" si="228">F149</f>
        <v>12324.5</v>
      </c>
      <c r="AA149" s="246">
        <f t="shared" ref="AA149:AA212" si="229">AB$3+AB$4*Z149+AB$5*Z149^2+AH149</f>
        <v>-1.564633161061659E-3</v>
      </c>
      <c r="AB149" s="247">
        <f t="shared" ref="AB149:AB212" si="230">+G149-AA149</f>
        <v>1.5410421665175103E-2</v>
      </c>
      <c r="AC149" s="247">
        <f t="shared" ref="AC149:AC212" si="231">+G149-O149</f>
        <v>1.3845788504113443E-2</v>
      </c>
      <c r="AD149" s="248">
        <f t="shared" ref="AD149:AD212" si="232">S149*(G149-AA149)^2</f>
        <v>2.3748109589849823E-5</v>
      </c>
      <c r="AH149">
        <f t="shared" ref="AH149:AH212" si="233">$AB$6*($AB$11/AI149*AJ149+$AB$12)</f>
        <v>-2.2815898867195976E-3</v>
      </c>
      <c r="AI149">
        <f t="shared" ref="AI149:AI212" si="234">1+$AB$7*COS(AL149)</f>
        <v>1.4951868538842099</v>
      </c>
      <c r="AJ149">
        <f t="shared" ref="AJ149:AJ212" si="235">SIN(AL149+RADIANS($AB$9))</f>
        <v>5.4411409833174202E-3</v>
      </c>
      <c r="AK149">
        <f t="shared" ref="AK149:AK212" si="236">$AB$7*SIN(AL149)</f>
        <v>0.18558544067161317</v>
      </c>
      <c r="AL149">
        <f t="shared" ref="AL149:AL212" si="237">2*ATAN(AM149)</f>
        <v>0.35857656059428517</v>
      </c>
      <c r="AM149">
        <f t="shared" ref="AM149:AM212" si="238">TAN(AN149/2)*SQRT((1+$AB$7)/(1-$AB$7))</f>
        <v>0.1812343373187307</v>
      </c>
      <c r="AN149">
        <f t="shared" si="220"/>
        <v>0.20055147920222544</v>
      </c>
      <c r="AO149">
        <f t="shared" si="220"/>
        <v>0.19954506171055608</v>
      </c>
      <c r="AP149">
        <f t="shared" si="220"/>
        <v>0.19760377949315491</v>
      </c>
      <c r="AQ149">
        <f t="shared" si="220"/>
        <v>0.19386135685126477</v>
      </c>
      <c r="AR149">
        <f t="shared" si="220"/>
        <v>0.18665438181103844</v>
      </c>
      <c r="AS149">
        <f t="shared" si="220"/>
        <v>0.17280277980432696</v>
      </c>
      <c r="AT149">
        <f t="shared" si="220"/>
        <v>0.14627174051524211</v>
      </c>
      <c r="AU149">
        <f t="shared" ref="AU149:AU212" si="239">RADIANS($AB$9)+$AB$18*(F149-AB$15)</f>
        <v>9.5726700105481122E-2</v>
      </c>
      <c r="AV149" s="246">
        <f t="shared" ref="AV149:AV212" si="240">AA149+BA149</f>
        <v>3.278991757647183E-3</v>
      </c>
      <c r="AW149" s="247">
        <f t="shared" ref="AW149:AW212" si="241">IF(S149&lt;&gt;0,G149-AV149,-9999)</f>
        <v>1.056679674646626E-2</v>
      </c>
      <c r="AX149" s="248">
        <f t="shared" ref="AX149:AX212" si="242">S149*(G149-AV149)^2</f>
        <v>1.1165719348112995E-5</v>
      </c>
      <c r="AY149" s="247">
        <f t="shared" ref="AY149:AY212" si="243">IF(S149&lt;&gt;0,G149-AH149-BA149,-9999)</f>
        <v>1.1283753472124198E-2</v>
      </c>
      <c r="BA149">
        <f t="shared" ref="BA149:BA212" si="244">$BB$6*($BB$11/BB149*BC149+$BB$12)</f>
        <v>4.843624918708842E-3</v>
      </c>
      <c r="BB149">
        <f t="shared" ref="BB149:BB212" si="245">1+$BB$7*COS(BE149)</f>
        <v>1.0749425275559725</v>
      </c>
      <c r="BC149">
        <f t="shared" ref="BC149:BC212" si="246">SIN(BE149+RADIANS($BB$9))</f>
        <v>0.92971309392674839</v>
      </c>
      <c r="BD149">
        <f t="shared" ref="BD149:BD212" si="247">$BB$7*SIN(BE149)</f>
        <v>1.9649321124821329E-3</v>
      </c>
      <c r="BE149">
        <f t="shared" ref="BE149:BE212" si="248">2*ATAN(BF149)</f>
        <v>2.6213180963712227E-2</v>
      </c>
      <c r="BF149">
        <f t="shared" ref="BF149:BF212" si="249">TAN(BG149/2)*SQRT((1+$BB$7)/(1-$BB$7))</f>
        <v>1.3107341028656887E-2</v>
      </c>
      <c r="BG149">
        <f t="shared" si="221"/>
        <v>2.4316646482949147E-2</v>
      </c>
      <c r="BH149">
        <f t="shared" si="221"/>
        <v>2.4316646184128543E-2</v>
      </c>
      <c r="BI149">
        <f t="shared" si="221"/>
        <v>2.4316642196989431E-2</v>
      </c>
      <c r="BJ149">
        <f t="shared" si="221"/>
        <v>2.4316588996915259E-2</v>
      </c>
      <c r="BK149">
        <f t="shared" si="221"/>
        <v>2.4315879152641669E-2</v>
      </c>
      <c r="BL149">
        <f t="shared" si="221"/>
        <v>2.4306407759260958E-2</v>
      </c>
      <c r="BM149">
        <f t="shared" si="221"/>
        <v>2.4180031949786743E-2</v>
      </c>
      <c r="BN149">
        <f t="shared" ref="BN149:BN212" si="250">RADIANS($BB$9)+$BB$18*(F149-BB$15)</f>
        <v>2.2493848929019178E-2</v>
      </c>
    </row>
    <row r="150" spans="1:66">
      <c r="A150" s="47" t="s">
        <v>93</v>
      </c>
      <c r="B150" s="48"/>
      <c r="C150" s="51">
        <v>48441.447999999997</v>
      </c>
      <c r="D150" s="51">
        <v>5.0000000000000001E-3</v>
      </c>
      <c r="E150">
        <f t="shared" si="222"/>
        <v>12938.000804625968</v>
      </c>
      <c r="F150">
        <f t="shared" si="223"/>
        <v>12938</v>
      </c>
      <c r="G150">
        <f t="shared" si="224"/>
        <v>2.9087399889249355E-4</v>
      </c>
      <c r="H150" s="116"/>
      <c r="I150" s="116">
        <f t="shared" si="213"/>
        <v>2.9087399889249355E-4</v>
      </c>
      <c r="J150" s="117"/>
      <c r="K150" s="116"/>
      <c r="L150" s="116"/>
      <c r="M150" s="116"/>
      <c r="N150" s="116"/>
      <c r="O150" s="40"/>
      <c r="P150" s="116"/>
      <c r="Q150" s="293">
        <f t="shared" si="225"/>
        <v>33422.947999999997</v>
      </c>
      <c r="R150" s="8">
        <f t="shared" si="226"/>
        <v>8.4607683231710337E-8</v>
      </c>
      <c r="S150" s="8">
        <v>0.1</v>
      </c>
      <c r="T150" s="167">
        <f t="shared" si="227"/>
        <v>8.460768323171034E-9</v>
      </c>
      <c r="U150" s="116"/>
      <c r="V150" s="116"/>
      <c r="W150" s="25"/>
      <c r="X150" s="252"/>
      <c r="Y150" s="41"/>
      <c r="Z150">
        <f t="shared" si="228"/>
        <v>12938</v>
      </c>
      <c r="AA150" s="246">
        <f t="shared" si="229"/>
        <v>5.4044193791302287E-4</v>
      </c>
      <c r="AB150" s="247">
        <f t="shared" si="230"/>
        <v>-2.4956793902052932E-4</v>
      </c>
      <c r="AC150" s="247">
        <f t="shared" si="231"/>
        <v>2.9087399889249355E-4</v>
      </c>
      <c r="AD150" s="248">
        <f t="shared" si="232"/>
        <v>6.2284156186954644E-9</v>
      </c>
      <c r="AH150">
        <f t="shared" si="233"/>
        <v>1.5593209641065486E-4</v>
      </c>
      <c r="AI150">
        <f t="shared" si="234"/>
        <v>1.3906809090546264</v>
      </c>
      <c r="AJ150">
        <f t="shared" si="235"/>
        <v>0.37686311294061153</v>
      </c>
      <c r="AK150">
        <f t="shared" si="236"/>
        <v>0.35639921906377625</v>
      </c>
      <c r="AL150">
        <f t="shared" si="237"/>
        <v>0.73954276302843847</v>
      </c>
      <c r="AM150">
        <f t="shared" si="238"/>
        <v>0.38760017361594828</v>
      </c>
      <c r="AN150">
        <f t="shared" si="220"/>
        <v>0.42389310300857191</v>
      </c>
      <c r="AO150">
        <f t="shared" si="220"/>
        <v>0.42235622274649864</v>
      </c>
      <c r="AP150">
        <f t="shared" si="220"/>
        <v>0.41917227038630522</v>
      </c>
      <c r="AQ150">
        <f t="shared" si="220"/>
        <v>0.41259037558981404</v>
      </c>
      <c r="AR150">
        <f t="shared" si="220"/>
        <v>0.39904366980901013</v>
      </c>
      <c r="AS150">
        <f t="shared" si="220"/>
        <v>0.3714002123616415</v>
      </c>
      <c r="AT150">
        <f t="shared" si="220"/>
        <v>0.31587343572702198</v>
      </c>
      <c r="AU150">
        <f t="shared" si="239"/>
        <v>0.20712355859027731</v>
      </c>
      <c r="AV150" s="246">
        <f t="shared" si="240"/>
        <v>4.9163548217706458E-3</v>
      </c>
      <c r="AW150" s="247">
        <f t="shared" si="241"/>
        <v>-4.6254808228781523E-3</v>
      </c>
      <c r="AX150" s="248">
        <f t="shared" si="242"/>
        <v>2.1395072842813549E-6</v>
      </c>
      <c r="AY150" s="247">
        <f t="shared" si="243"/>
        <v>-4.2409709813757837E-3</v>
      </c>
      <c r="BA150">
        <f t="shared" si="244"/>
        <v>4.3759128838576225E-3</v>
      </c>
      <c r="BB150">
        <f t="shared" si="245"/>
        <v>1.0728370010303414</v>
      </c>
      <c r="BC150">
        <f t="shared" si="246"/>
        <v>0.83095832986635998</v>
      </c>
      <c r="BD150">
        <f t="shared" si="247"/>
        <v>1.7748652782405866E-2</v>
      </c>
      <c r="BE150">
        <f t="shared" si="248"/>
        <v>0.23901817134852471</v>
      </c>
      <c r="BF150">
        <f t="shared" si="249"/>
        <v>0.12008131473732274</v>
      </c>
      <c r="BG150">
        <f t="shared" si="221"/>
        <v>0.22187032463000705</v>
      </c>
      <c r="BH150">
        <f t="shared" si="221"/>
        <v>0.22187032228646036</v>
      </c>
      <c r="BI150">
        <f t="shared" si="221"/>
        <v>0.22187029024042576</v>
      </c>
      <c r="BJ150">
        <f t="shared" si="221"/>
        <v>0.22186985203781018</v>
      </c>
      <c r="BK150">
        <f t="shared" si="221"/>
        <v>0.22186385998933184</v>
      </c>
      <c r="BL150">
        <f t="shared" si="221"/>
        <v>0.22178192462961174</v>
      </c>
      <c r="BM150">
        <f t="shared" si="221"/>
        <v>0.22066169091018173</v>
      </c>
      <c r="BN150">
        <f t="shared" si="250"/>
        <v>0.20537321795770236</v>
      </c>
    </row>
    <row r="151" spans="1:66">
      <c r="A151" s="47" t="s">
        <v>93</v>
      </c>
      <c r="B151" s="48"/>
      <c r="C151" s="51">
        <v>48479.421999999999</v>
      </c>
      <c r="D151" s="51">
        <v>5.0000000000000001E-3</v>
      </c>
      <c r="E151">
        <f t="shared" si="222"/>
        <v>13043.045829713752</v>
      </c>
      <c r="F151">
        <f t="shared" si="223"/>
        <v>13043</v>
      </c>
      <c r="G151">
        <f t="shared" si="224"/>
        <v>1.6567539001698606E-2</v>
      </c>
      <c r="H151" s="116"/>
      <c r="I151" s="116">
        <f t="shared" si="213"/>
        <v>1.6567539001698606E-2</v>
      </c>
      <c r="J151" s="117"/>
      <c r="K151" s="116"/>
      <c r="L151" s="116"/>
      <c r="M151" s="116"/>
      <c r="N151" s="116"/>
      <c r="O151" s="40"/>
      <c r="P151" s="116"/>
      <c r="Q151" s="293">
        <f t="shared" si="225"/>
        <v>33460.921999999999</v>
      </c>
      <c r="R151" s="8">
        <f t="shared" si="226"/>
        <v>2.7448334857280442E-4</v>
      </c>
      <c r="S151" s="8">
        <v>0.1</v>
      </c>
      <c r="T151" s="167">
        <f t="shared" si="227"/>
        <v>2.7448334857280442E-5</v>
      </c>
      <c r="U151" s="116"/>
      <c r="V151" s="116"/>
      <c r="W151" s="25"/>
      <c r="X151" s="252"/>
      <c r="Y151" s="41"/>
      <c r="Z151">
        <f t="shared" si="228"/>
        <v>13043</v>
      </c>
      <c r="AA151" s="246">
        <f t="shared" si="229"/>
        <v>8.849705284055538E-4</v>
      </c>
      <c r="AB151" s="247">
        <f t="shared" si="230"/>
        <v>1.5682568473293051E-2</v>
      </c>
      <c r="AC151" s="247">
        <f t="shared" si="231"/>
        <v>1.6567539001698606E-2</v>
      </c>
      <c r="AD151" s="248">
        <f t="shared" si="232"/>
        <v>2.4594295391952518E-5</v>
      </c>
      <c r="AH151">
        <f t="shared" si="233"/>
        <v>5.5721935833513529E-4</v>
      </c>
      <c r="AI151">
        <f t="shared" si="234"/>
        <v>1.368832617874411</v>
      </c>
      <c r="AJ151">
        <f t="shared" si="235"/>
        <v>0.43119028044728697</v>
      </c>
      <c r="AK151">
        <f t="shared" si="236"/>
        <v>0.37896500635405306</v>
      </c>
      <c r="AL151">
        <f t="shared" si="237"/>
        <v>0.79894697412112203</v>
      </c>
      <c r="AM151">
        <f t="shared" si="238"/>
        <v>0.42217272751682988</v>
      </c>
      <c r="AN151">
        <f t="shared" ref="AN151:AT160" si="251">$AU151+$AB$7*SIN(AO151)</f>
        <v>0.4604323673620907</v>
      </c>
      <c r="AO151">
        <f t="shared" si="251"/>
        <v>0.45889049125678227</v>
      </c>
      <c r="AP151">
        <f t="shared" si="251"/>
        <v>0.45564095824967599</v>
      </c>
      <c r="AQ151">
        <f t="shared" si="251"/>
        <v>0.44880935267296618</v>
      </c>
      <c r="AR151">
        <f t="shared" si="251"/>
        <v>0.4345194530598947</v>
      </c>
      <c r="AS151">
        <f t="shared" si="251"/>
        <v>0.40492778731662971</v>
      </c>
      <c r="AT151">
        <f t="shared" si="251"/>
        <v>0.34478528855539253</v>
      </c>
      <c r="AU151">
        <f t="shared" si="239"/>
        <v>0.22618903559256509</v>
      </c>
      <c r="AV151" s="246">
        <f t="shared" si="240"/>
        <v>5.1633225372999351E-3</v>
      </c>
      <c r="AW151" s="247">
        <f t="shared" si="241"/>
        <v>1.1404216464398671E-2</v>
      </c>
      <c r="AX151" s="248">
        <f t="shared" si="242"/>
        <v>1.3005615316686172E-5</v>
      </c>
      <c r="AY151" s="247">
        <f t="shared" si="243"/>
        <v>1.1731967634469088E-2</v>
      </c>
      <c r="BA151">
        <f t="shared" si="244"/>
        <v>4.2783520088943818E-3</v>
      </c>
      <c r="BB151">
        <f t="shared" si="245"/>
        <v>1.072144716409098</v>
      </c>
      <c r="BC151">
        <f t="shared" si="246"/>
        <v>0.81021560159836803</v>
      </c>
      <c r="BD151">
        <f t="shared" si="247"/>
        <v>2.0380954073232125E-2</v>
      </c>
      <c r="BE151">
        <f t="shared" si="248"/>
        <v>0.27532636460264448</v>
      </c>
      <c r="BF151">
        <f t="shared" si="249"/>
        <v>0.13853945070606083</v>
      </c>
      <c r="BG151">
        <f t="shared" ref="BG151:BM160" si="252">$BN151+$BB$7*SIN(BH151)</f>
        <v>0.25562888875774903</v>
      </c>
      <c r="BH151">
        <f t="shared" si="252"/>
        <v>0.2556288861911265</v>
      </c>
      <c r="BI151">
        <f t="shared" si="252"/>
        <v>0.25562885080512759</v>
      </c>
      <c r="BJ151">
        <f t="shared" si="252"/>
        <v>0.25562836293875379</v>
      </c>
      <c r="BK151">
        <f t="shared" si="252"/>
        <v>0.25562163673681515</v>
      </c>
      <c r="BL151">
        <f t="shared" si="252"/>
        <v>0.25552890395782979</v>
      </c>
      <c r="BM151">
        <f t="shared" si="252"/>
        <v>0.25425064454809698</v>
      </c>
      <c r="BN151">
        <f t="shared" si="250"/>
        <v>0.23667286546872401</v>
      </c>
    </row>
    <row r="152" spans="1:66">
      <c r="A152" s="53" t="s">
        <v>94</v>
      </c>
      <c r="B152" s="53" t="s">
        <v>49</v>
      </c>
      <c r="C152" s="54">
        <v>48500.014999999999</v>
      </c>
      <c r="D152" s="54" t="s">
        <v>76</v>
      </c>
      <c r="E152">
        <f t="shared" si="222"/>
        <v>13100.010916394973</v>
      </c>
      <c r="F152">
        <f t="shared" si="223"/>
        <v>13100</v>
      </c>
      <c r="G152">
        <f t="shared" si="224"/>
        <v>3.9462999993702397E-3</v>
      </c>
      <c r="H152" s="116"/>
      <c r="I152" s="116"/>
      <c r="J152" s="117"/>
      <c r="K152" s="116">
        <f>G152</f>
        <v>3.9462999993702397E-3</v>
      </c>
      <c r="M152" s="116"/>
      <c r="N152" s="116"/>
      <c r="O152" s="40">
        <f ca="1">+C$11+C$12*F152</f>
        <v>6.0354270795317813E-2</v>
      </c>
      <c r="P152" s="116"/>
      <c r="Q152" s="293">
        <f t="shared" si="225"/>
        <v>33481.514999999999</v>
      </c>
      <c r="R152" s="8">
        <f t="shared" ca="1" si="226"/>
        <v>3.1818591693164745E-3</v>
      </c>
      <c r="S152" s="116">
        <v>1</v>
      </c>
      <c r="T152" s="167">
        <f t="shared" ca="1" si="227"/>
        <v>3.1818591693164745E-3</v>
      </c>
      <c r="U152" s="116"/>
      <c r="V152" s="116"/>
      <c r="W152" s="25"/>
      <c r="X152" s="252"/>
      <c r="Y152" s="41"/>
      <c r="Z152">
        <f t="shared" si="228"/>
        <v>13100</v>
      </c>
      <c r="AA152" s="246">
        <f t="shared" si="229"/>
        <v>1.0691569878161294E-3</v>
      </c>
      <c r="AB152" s="247">
        <f t="shared" si="230"/>
        <v>2.8771430115541105E-3</v>
      </c>
      <c r="AC152" s="247">
        <f t="shared" ca="1" si="231"/>
        <v>-5.6407970795947573E-2</v>
      </c>
      <c r="AD152" s="248">
        <f t="shared" si="232"/>
        <v>8.2779519089346558E-6</v>
      </c>
      <c r="AH152">
        <f t="shared" si="233"/>
        <v>7.7220061446673348E-4</v>
      </c>
      <c r="AI152">
        <f t="shared" si="234"/>
        <v>1.356725389387065</v>
      </c>
      <c r="AJ152">
        <f t="shared" si="235"/>
        <v>0.45936748771684904</v>
      </c>
      <c r="AK152">
        <f t="shared" si="236"/>
        <v>0.39038311005429749</v>
      </c>
      <c r="AL152">
        <f t="shared" si="237"/>
        <v>0.83041836896462673</v>
      </c>
      <c r="AM152">
        <f t="shared" si="238"/>
        <v>0.44083853635300235</v>
      </c>
      <c r="AN152">
        <f t="shared" si="251"/>
        <v>0.48003232154152375</v>
      </c>
      <c r="AO152">
        <f t="shared" si="251"/>
        <v>0.47849713487672962</v>
      </c>
      <c r="AP152">
        <f t="shared" si="251"/>
        <v>0.47522956545424355</v>
      </c>
      <c r="AQ152">
        <f t="shared" si="251"/>
        <v>0.46829288767254473</v>
      </c>
      <c r="AR152">
        <f t="shared" si="251"/>
        <v>0.45364678961534532</v>
      </c>
      <c r="AS152">
        <f t="shared" si="251"/>
        <v>0.42305785348023806</v>
      </c>
      <c r="AT152">
        <f t="shared" si="251"/>
        <v>0.36046246976390528</v>
      </c>
      <c r="AU152">
        <f t="shared" si="239"/>
        <v>0.23653886596523499</v>
      </c>
      <c r="AV152" s="246">
        <f t="shared" si="240"/>
        <v>5.2925274546357839E-3</v>
      </c>
      <c r="AW152" s="247">
        <f t="shared" si="241"/>
        <v>-1.3462274552655442E-3</v>
      </c>
      <c r="AX152" s="248">
        <f t="shared" si="242"/>
        <v>1.8123283613107428E-6</v>
      </c>
      <c r="AY152" s="247">
        <f t="shared" si="243"/>
        <v>-1.0492710819161484E-3</v>
      </c>
      <c r="BA152">
        <f t="shared" si="244"/>
        <v>4.2233704668196547E-3</v>
      </c>
      <c r="BB152">
        <f t="shared" si="245"/>
        <v>1.0717294652514859</v>
      </c>
      <c r="BC152">
        <f t="shared" si="246"/>
        <v>0.79851859167415973</v>
      </c>
      <c r="BD152">
        <f t="shared" si="247"/>
        <v>2.1797412906586884E-2</v>
      </c>
      <c r="BE152">
        <f t="shared" si="248"/>
        <v>0.29501597194667722</v>
      </c>
      <c r="BF152">
        <f t="shared" si="249"/>
        <v>0.14858723618546268</v>
      </c>
      <c r="BG152">
        <f t="shared" si="252"/>
        <v>0.27394540847987614</v>
      </c>
      <c r="BH152">
        <f t="shared" si="252"/>
        <v>0.27394540581236315</v>
      </c>
      <c r="BI152">
        <f t="shared" si="252"/>
        <v>0.27394536885227216</v>
      </c>
      <c r="BJ152">
        <f t="shared" si="252"/>
        <v>0.27394485674672037</v>
      </c>
      <c r="BK152">
        <f t="shared" si="252"/>
        <v>0.2739377612063944</v>
      </c>
      <c r="BL152">
        <f t="shared" si="252"/>
        <v>0.27383944954621403</v>
      </c>
      <c r="BM152">
        <f t="shared" si="252"/>
        <v>0.27247757951216928</v>
      </c>
      <c r="BN152">
        <f t="shared" si="250"/>
        <v>0.25366410268899275</v>
      </c>
    </row>
    <row r="153" spans="1:66">
      <c r="A153" s="47" t="s">
        <v>93</v>
      </c>
      <c r="B153" s="48"/>
      <c r="C153" s="51">
        <v>48500.364999999998</v>
      </c>
      <c r="D153" s="51">
        <v>6.0000000000000001E-3</v>
      </c>
      <c r="E153">
        <f t="shared" si="222"/>
        <v>13100.979098803478</v>
      </c>
      <c r="F153">
        <f t="shared" si="223"/>
        <v>13101</v>
      </c>
      <c r="G153">
        <f t="shared" si="224"/>
        <v>-7.5558269963948987E-3</v>
      </c>
      <c r="H153" s="116"/>
      <c r="I153" s="116">
        <f t="shared" ref="I153:I168" si="253">G153</f>
        <v>-7.5558269963948987E-3</v>
      </c>
      <c r="J153" s="117"/>
      <c r="K153" s="116"/>
      <c r="L153" s="116"/>
      <c r="M153" s="116"/>
      <c r="N153" s="116"/>
      <c r="O153" s="40"/>
      <c r="P153" s="116"/>
      <c r="Q153" s="293">
        <f t="shared" si="225"/>
        <v>33481.864999999998</v>
      </c>
      <c r="R153" s="8">
        <f t="shared" si="226"/>
        <v>5.7090521599449956E-5</v>
      </c>
      <c r="S153" s="8">
        <v>0.1</v>
      </c>
      <c r="T153" s="167">
        <f t="shared" si="227"/>
        <v>5.7090521599449956E-6</v>
      </c>
      <c r="U153" s="116"/>
      <c r="V153" s="116"/>
      <c r="W153" s="25"/>
      <c r="X153" s="252"/>
      <c r="Y153" s="41"/>
      <c r="Z153">
        <f t="shared" si="228"/>
        <v>13101</v>
      </c>
      <c r="AA153" s="246">
        <f t="shared" si="229"/>
        <v>1.0723695298751261E-3</v>
      </c>
      <c r="AB153" s="247">
        <f t="shared" si="230"/>
        <v>-8.6281965262700253E-3</v>
      </c>
      <c r="AC153" s="247">
        <f t="shared" si="231"/>
        <v>-7.5558269963948987E-3</v>
      </c>
      <c r="AD153" s="248">
        <f t="shared" si="232"/>
        <v>7.4445775295938141E-6</v>
      </c>
      <c r="AH153">
        <f t="shared" si="233"/>
        <v>7.7595330900208706E-4</v>
      </c>
      <c r="AI153">
        <f t="shared" si="234"/>
        <v>1.3565117108121156</v>
      </c>
      <c r="AJ153">
        <f t="shared" si="235"/>
        <v>0.45985348444578211</v>
      </c>
      <c r="AK153">
        <f t="shared" si="236"/>
        <v>0.39057825861514262</v>
      </c>
      <c r="AL153">
        <f t="shared" si="237"/>
        <v>0.83096558827198153</v>
      </c>
      <c r="AM153">
        <f t="shared" si="238"/>
        <v>0.44116535835652981</v>
      </c>
      <c r="AN153">
        <f t="shared" si="251"/>
        <v>0.48037467509772203</v>
      </c>
      <c r="AO153">
        <f t="shared" si="251"/>
        <v>0.47883966189848237</v>
      </c>
      <c r="AP153">
        <f t="shared" si="251"/>
        <v>0.47557188340781692</v>
      </c>
      <c r="AQ153">
        <f t="shared" si="251"/>
        <v>0.46863355256804862</v>
      </c>
      <c r="AR153">
        <f t="shared" si="251"/>
        <v>0.45398150591333736</v>
      </c>
      <c r="AS153">
        <f t="shared" si="251"/>
        <v>0.42337546342406063</v>
      </c>
      <c r="AT153">
        <f t="shared" si="251"/>
        <v>0.3607373912113111</v>
      </c>
      <c r="AU153">
        <f t="shared" si="239"/>
        <v>0.23672044193668551</v>
      </c>
      <c r="AV153" s="246">
        <f t="shared" si="240"/>
        <v>5.2947629016610129E-3</v>
      </c>
      <c r="AW153" s="247">
        <f t="shared" si="241"/>
        <v>-1.2850589898055912E-2</v>
      </c>
      <c r="AX153" s="248">
        <f t="shared" si="242"/>
        <v>1.6513766072801663E-5</v>
      </c>
      <c r="AY153" s="247">
        <f t="shared" si="243"/>
        <v>-1.2554173677182872E-2</v>
      </c>
      <c r="BA153">
        <f t="shared" si="244"/>
        <v>4.2223933717858864E-3</v>
      </c>
      <c r="BB153">
        <f t="shared" si="245"/>
        <v>1.0717219344597553</v>
      </c>
      <c r="BC153">
        <f t="shared" si="246"/>
        <v>0.79831068739773137</v>
      </c>
      <c r="BD153">
        <f t="shared" si="247"/>
        <v>2.1822179360341764E-2</v>
      </c>
      <c r="BE153">
        <f t="shared" si="248"/>
        <v>0.29536126594253459</v>
      </c>
      <c r="BF153">
        <f t="shared" si="249"/>
        <v>0.14876369944119169</v>
      </c>
      <c r="BG153">
        <f t="shared" si="252"/>
        <v>0.27426668687258965</v>
      </c>
      <c r="BH153">
        <f t="shared" si="252"/>
        <v>0.27426668420343647</v>
      </c>
      <c r="BI153">
        <f t="shared" si="252"/>
        <v>0.27426664721727806</v>
      </c>
      <c r="BJ153">
        <f t="shared" si="252"/>
        <v>0.2742661347042481</v>
      </c>
      <c r="BK153">
        <f t="shared" si="252"/>
        <v>0.27425903287653852</v>
      </c>
      <c r="BL153">
        <f t="shared" si="252"/>
        <v>0.27416062521592188</v>
      </c>
      <c r="BM153">
        <f t="shared" si="252"/>
        <v>0.27279730286217602</v>
      </c>
      <c r="BN153">
        <f t="shared" si="250"/>
        <v>0.25396219457005009</v>
      </c>
    </row>
    <row r="154" spans="1:66">
      <c r="A154" s="47" t="s">
        <v>95</v>
      </c>
      <c r="B154" s="48" t="s">
        <v>45</v>
      </c>
      <c r="C154" s="51">
        <v>48519.358999999997</v>
      </c>
      <c r="D154" s="51">
        <v>4.0000000000000001E-3</v>
      </c>
      <c r="E154">
        <f t="shared" si="222"/>
        <v>13153.520974995534</v>
      </c>
      <c r="F154">
        <f t="shared" si="223"/>
        <v>13153.5</v>
      </c>
      <c r="G154">
        <f t="shared" si="224"/>
        <v>7.5825054955203086E-3</v>
      </c>
      <c r="H154" s="116"/>
      <c r="I154" s="116">
        <f t="shared" si="253"/>
        <v>7.5825054955203086E-3</v>
      </c>
      <c r="J154" s="117"/>
      <c r="K154" s="116"/>
      <c r="L154" s="116"/>
      <c r="M154" s="116"/>
      <c r="N154" s="116"/>
      <c r="O154" s="40"/>
      <c r="P154" s="116"/>
      <c r="Q154" s="293">
        <f t="shared" si="225"/>
        <v>33500.858999999997</v>
      </c>
      <c r="R154" s="8">
        <f t="shared" si="226"/>
        <v>5.749438958959568E-5</v>
      </c>
      <c r="S154" s="8">
        <v>0.1</v>
      </c>
      <c r="T154" s="167">
        <f t="shared" si="227"/>
        <v>5.7494389589595685E-6</v>
      </c>
      <c r="V154" s="116"/>
      <c r="W154" s="25"/>
      <c r="X154" s="252"/>
      <c r="Y154" s="41"/>
      <c r="Z154">
        <f t="shared" si="228"/>
        <v>13153.5</v>
      </c>
      <c r="AA154" s="246">
        <f t="shared" si="229"/>
        <v>1.2400891979763953E-3</v>
      </c>
      <c r="AB154" s="247">
        <f t="shared" si="230"/>
        <v>6.3424162975439131E-3</v>
      </c>
      <c r="AC154" s="247">
        <f t="shared" si="231"/>
        <v>7.5825054955203086E-3</v>
      </c>
      <c r="AD154" s="248">
        <f t="shared" si="232"/>
        <v>4.022624449135064E-6</v>
      </c>
      <c r="AH154">
        <f t="shared" si="233"/>
        <v>9.7202579487194035E-4</v>
      </c>
      <c r="AI154">
        <f t="shared" si="234"/>
        <v>1.3452407276744096</v>
      </c>
      <c r="AJ154">
        <f t="shared" si="235"/>
        <v>0.48496293694381976</v>
      </c>
      <c r="AK154">
        <f t="shared" si="236"/>
        <v>0.40057560585220742</v>
      </c>
      <c r="AL154">
        <f t="shared" si="237"/>
        <v>0.85945617962853749</v>
      </c>
      <c r="AM154">
        <f t="shared" si="238"/>
        <v>0.458291962575617</v>
      </c>
      <c r="AN154">
        <f t="shared" si="251"/>
        <v>0.49827463179409798</v>
      </c>
      <c r="AO154">
        <f t="shared" si="251"/>
        <v>0.49675133638723429</v>
      </c>
      <c r="AP154">
        <f t="shared" si="251"/>
        <v>0.49347766563444445</v>
      </c>
      <c r="AQ154">
        <f t="shared" si="251"/>
        <v>0.4864616997702868</v>
      </c>
      <c r="AR154">
        <f t="shared" si="251"/>
        <v>0.47151199409980993</v>
      </c>
      <c r="AS154">
        <f t="shared" si="251"/>
        <v>0.44002706352614845</v>
      </c>
      <c r="AT154">
        <f t="shared" si="251"/>
        <v>0.37516495081498097</v>
      </c>
      <c r="AU154">
        <f t="shared" si="239"/>
        <v>0.2462531804378294</v>
      </c>
      <c r="AV154" s="246">
        <f t="shared" si="240"/>
        <v>5.410585515325062E-3</v>
      </c>
      <c r="AW154" s="247">
        <f t="shared" si="241"/>
        <v>2.1719199801952466E-3</v>
      </c>
      <c r="AX154" s="248">
        <f t="shared" si="242"/>
        <v>4.7172364003713203E-7</v>
      </c>
      <c r="AY154" s="247">
        <f t="shared" si="243"/>
        <v>2.4399833832997016E-3</v>
      </c>
      <c r="BA154">
        <f t="shared" si="244"/>
        <v>4.1704963173486665E-3</v>
      </c>
      <c r="BB154">
        <f t="shared" si="245"/>
        <v>1.0713147413451285</v>
      </c>
      <c r="BC154">
        <f t="shared" si="246"/>
        <v>0.7872669291676675</v>
      </c>
      <c r="BD154">
        <f t="shared" si="247"/>
        <v>2.3118197627881663E-2</v>
      </c>
      <c r="BE154">
        <f t="shared" si="248"/>
        <v>0.31348225198445273</v>
      </c>
      <c r="BF154">
        <f t="shared" si="249"/>
        <v>0.15803746057323262</v>
      </c>
      <c r="BG154">
        <f t="shared" si="252"/>
        <v>0.29113056935527332</v>
      </c>
      <c r="BH154">
        <f t="shared" si="252"/>
        <v>0.29113056660635467</v>
      </c>
      <c r="BI154">
        <f t="shared" si="252"/>
        <v>0.29113052832783881</v>
      </c>
      <c r="BJ154">
        <f t="shared" si="252"/>
        <v>0.29112999530200262</v>
      </c>
      <c r="BK154">
        <f t="shared" si="252"/>
        <v>0.29112257296085975</v>
      </c>
      <c r="BL154">
        <f t="shared" si="252"/>
        <v>0.29101921918303103</v>
      </c>
      <c r="BM154">
        <f t="shared" si="252"/>
        <v>0.28958038199438607</v>
      </c>
      <c r="BN154">
        <f t="shared" si="250"/>
        <v>0.26961201832556081</v>
      </c>
    </row>
    <row r="155" spans="1:66">
      <c r="A155" s="47" t="s">
        <v>73</v>
      </c>
      <c r="B155" s="48"/>
      <c r="C155" s="51">
        <v>48537.608999999997</v>
      </c>
      <c r="D155" s="51" t="s">
        <v>16</v>
      </c>
      <c r="E155">
        <f t="shared" si="222"/>
        <v>13204.004772010647</v>
      </c>
      <c r="F155">
        <f t="shared" si="223"/>
        <v>13204</v>
      </c>
      <c r="G155">
        <f t="shared" si="224"/>
        <v>1.7250919991056435E-3</v>
      </c>
      <c r="H155" s="116"/>
      <c r="I155" s="116">
        <f t="shared" si="253"/>
        <v>1.7250919991056435E-3</v>
      </c>
      <c r="J155" s="9"/>
      <c r="K155" s="116"/>
      <c r="L155" s="116"/>
      <c r="M155" s="116"/>
      <c r="N155" s="116"/>
      <c r="O155" s="40"/>
      <c r="P155" s="116"/>
      <c r="Q155" s="293">
        <f t="shared" si="225"/>
        <v>33519.108999999997</v>
      </c>
      <c r="R155" s="8">
        <f t="shared" si="226"/>
        <v>2.9759424053783054E-6</v>
      </c>
      <c r="S155" s="8">
        <v>0.1</v>
      </c>
      <c r="T155" s="167">
        <f t="shared" si="227"/>
        <v>2.9759424053783054E-7</v>
      </c>
      <c r="V155" s="116"/>
      <c r="W155" s="25"/>
      <c r="X155" s="252"/>
      <c r="Y155" s="41"/>
      <c r="Z155">
        <f t="shared" si="228"/>
        <v>13204</v>
      </c>
      <c r="AA155" s="246">
        <f t="shared" si="229"/>
        <v>1.3996346565986601E-3</v>
      </c>
      <c r="AB155" s="247">
        <f t="shared" si="230"/>
        <v>3.2545734250698341E-4</v>
      </c>
      <c r="AC155" s="247">
        <f t="shared" si="231"/>
        <v>1.7250919991056435E-3</v>
      </c>
      <c r="AD155" s="248">
        <f t="shared" si="232"/>
        <v>1.0592248179170793E-8</v>
      </c>
      <c r="AH155">
        <f t="shared" si="233"/>
        <v>1.1588343577137159E-3</v>
      </c>
      <c r="AI155">
        <f t="shared" si="234"/>
        <v>1.3343157676797421</v>
      </c>
      <c r="AJ155">
        <f t="shared" si="235"/>
        <v>0.5083640123491614</v>
      </c>
      <c r="AK155">
        <f t="shared" si="236"/>
        <v>0.4097376520771841</v>
      </c>
      <c r="AL155">
        <f t="shared" si="237"/>
        <v>0.88641932751961738</v>
      </c>
      <c r="AM155">
        <f t="shared" si="238"/>
        <v>0.47470750997507188</v>
      </c>
      <c r="AN155">
        <f t="shared" si="251"/>
        <v>0.51535528948806753</v>
      </c>
      <c r="AO155">
        <f t="shared" si="251"/>
        <v>0.51384790484682297</v>
      </c>
      <c r="AP155">
        <f t="shared" si="251"/>
        <v>0.51057775870774047</v>
      </c>
      <c r="AQ155">
        <f t="shared" si="251"/>
        <v>0.50350391222356272</v>
      </c>
      <c r="AR155">
        <f t="shared" si="251"/>
        <v>0.48829511906048484</v>
      </c>
      <c r="AS155">
        <f t="shared" si="251"/>
        <v>0.45600086999229938</v>
      </c>
      <c r="AT155">
        <f t="shared" si="251"/>
        <v>0.38903184079780523</v>
      </c>
      <c r="AU155">
        <f t="shared" si="239"/>
        <v>0.25542276699607314</v>
      </c>
      <c r="AV155" s="246">
        <f t="shared" si="240"/>
        <v>5.5191114216186655E-3</v>
      </c>
      <c r="AW155" s="247">
        <f t="shared" si="241"/>
        <v>-3.794019422513022E-3</v>
      </c>
      <c r="AX155" s="248">
        <f t="shared" si="242"/>
        <v>1.4394583378406045E-6</v>
      </c>
      <c r="AY155" s="247">
        <f t="shared" si="243"/>
        <v>-3.5532191236280776E-3</v>
      </c>
      <c r="BA155">
        <f t="shared" si="244"/>
        <v>4.1194767650200052E-3</v>
      </c>
      <c r="BB155">
        <f t="shared" si="245"/>
        <v>1.0709012880346718</v>
      </c>
      <c r="BC155">
        <f t="shared" si="246"/>
        <v>0.77640833284040711</v>
      </c>
      <c r="BD155">
        <f t="shared" si="247"/>
        <v>2.4356739307815702E-2</v>
      </c>
      <c r="BE155">
        <f t="shared" si="248"/>
        <v>0.33089956246012919</v>
      </c>
      <c r="BF155">
        <f t="shared" si="249"/>
        <v>0.1669761500174336</v>
      </c>
      <c r="BG155">
        <f t="shared" si="252"/>
        <v>0.30734580402529882</v>
      </c>
      <c r="BH155">
        <f t="shared" si="252"/>
        <v>0.30734580121146998</v>
      </c>
      <c r="BI155">
        <f t="shared" si="252"/>
        <v>0.30734576183258061</v>
      </c>
      <c r="BJ155">
        <f t="shared" si="252"/>
        <v>0.30734521073410759</v>
      </c>
      <c r="BK155">
        <f t="shared" si="252"/>
        <v>0.30733749824822176</v>
      </c>
      <c r="BL155">
        <f t="shared" si="252"/>
        <v>0.30722956590957157</v>
      </c>
      <c r="BM155">
        <f t="shared" si="252"/>
        <v>0.30571949446258456</v>
      </c>
      <c r="BN155">
        <f t="shared" si="250"/>
        <v>0.28466565831895707</v>
      </c>
    </row>
    <row r="156" spans="1:66">
      <c r="A156" s="47" t="s">
        <v>95</v>
      </c>
      <c r="B156" s="48"/>
      <c r="C156" s="51">
        <v>48546.302000000003</v>
      </c>
      <c r="D156" s="51">
        <v>4.0000000000000001E-3</v>
      </c>
      <c r="E156">
        <f t="shared" si="222"/>
        <v>13228.051656802578</v>
      </c>
      <c r="F156">
        <f t="shared" si="223"/>
        <v>13228</v>
      </c>
      <c r="G156">
        <f t="shared" si="224"/>
        <v>1.8674044004001189E-2</v>
      </c>
      <c r="H156" s="116"/>
      <c r="I156" s="116">
        <f t="shared" si="253"/>
        <v>1.8674044004001189E-2</v>
      </c>
      <c r="J156" s="117"/>
      <c r="K156" s="116"/>
      <c r="L156" s="116"/>
      <c r="M156" s="116"/>
      <c r="N156" s="116"/>
      <c r="O156" s="40"/>
      <c r="P156" s="116"/>
      <c r="Q156" s="293">
        <f t="shared" si="225"/>
        <v>33527.802000000003</v>
      </c>
      <c r="R156" s="8">
        <f t="shared" si="226"/>
        <v>3.4871991946337278E-4</v>
      </c>
      <c r="S156" s="8">
        <v>0.1</v>
      </c>
      <c r="T156" s="167">
        <f t="shared" si="227"/>
        <v>3.4871991946337277E-5</v>
      </c>
      <c r="U156" s="116"/>
      <c r="V156" s="116"/>
      <c r="W156" s="25"/>
      <c r="X156" s="252"/>
      <c r="Y156" s="41"/>
      <c r="Z156">
        <f t="shared" si="228"/>
        <v>13228</v>
      </c>
      <c r="AA156" s="246">
        <f t="shared" si="229"/>
        <v>1.4748262694107817E-3</v>
      </c>
      <c r="AB156" s="247">
        <f t="shared" si="230"/>
        <v>1.7199217734590409E-2</v>
      </c>
      <c r="AC156" s="247">
        <f t="shared" si="231"/>
        <v>1.8674044004001189E-2</v>
      </c>
      <c r="AD156" s="248">
        <f t="shared" si="232"/>
        <v>2.9581309068184921E-5</v>
      </c>
      <c r="AH156">
        <f t="shared" si="233"/>
        <v>1.2469793912189412E-3</v>
      </c>
      <c r="AI156">
        <f t="shared" si="234"/>
        <v>1.3291009506217015</v>
      </c>
      <c r="AJ156">
        <f t="shared" si="235"/>
        <v>0.51922687302827608</v>
      </c>
      <c r="AK156">
        <f t="shared" si="236"/>
        <v>0.4139378459973323</v>
      </c>
      <c r="AL156">
        <f t="shared" si="237"/>
        <v>0.89908146787909315</v>
      </c>
      <c r="AM156">
        <f t="shared" si="238"/>
        <v>0.48248875900059651</v>
      </c>
      <c r="AN156">
        <f t="shared" si="251"/>
        <v>0.52342519206411309</v>
      </c>
      <c r="AO156">
        <f t="shared" si="251"/>
        <v>0.5219268785618798</v>
      </c>
      <c r="AP156">
        <f t="shared" si="251"/>
        <v>0.51866146742307617</v>
      </c>
      <c r="AQ156">
        <f t="shared" si="251"/>
        <v>0.51156581362537534</v>
      </c>
      <c r="AR156">
        <f t="shared" si="251"/>
        <v>0.49624328581635979</v>
      </c>
      <c r="AS156">
        <f t="shared" si="251"/>
        <v>0.46357703163461828</v>
      </c>
      <c r="AT156">
        <f t="shared" si="251"/>
        <v>0.39561813201640217</v>
      </c>
      <c r="AU156">
        <f t="shared" si="239"/>
        <v>0.25978059031088119</v>
      </c>
      <c r="AV156" s="246">
        <f t="shared" si="240"/>
        <v>5.569682755353144E-3</v>
      </c>
      <c r="AW156" s="247">
        <f t="shared" si="241"/>
        <v>1.3104361248648045E-2</v>
      </c>
      <c r="AX156" s="248">
        <f t="shared" si="242"/>
        <v>1.7172428373506857E-5</v>
      </c>
      <c r="AY156" s="247">
        <f t="shared" si="243"/>
        <v>1.3332208126839884E-2</v>
      </c>
      <c r="BA156">
        <f t="shared" si="244"/>
        <v>4.0948564859423628E-3</v>
      </c>
      <c r="BB156">
        <f t="shared" si="245"/>
        <v>1.0706973671459854</v>
      </c>
      <c r="BC156">
        <f t="shared" si="246"/>
        <v>0.77116809262133912</v>
      </c>
      <c r="BD156">
        <f t="shared" si="247"/>
        <v>2.4942447219752185E-2</v>
      </c>
      <c r="BE156">
        <f t="shared" si="248"/>
        <v>0.33917230446863006</v>
      </c>
      <c r="BF156">
        <f t="shared" si="249"/>
        <v>0.17123081017894287</v>
      </c>
      <c r="BG156">
        <f t="shared" si="252"/>
        <v>0.31504982338929649</v>
      </c>
      <c r="BH156">
        <f t="shared" si="252"/>
        <v>0.31504982054869385</v>
      </c>
      <c r="BI156">
        <f t="shared" si="252"/>
        <v>0.31504978069648015</v>
      </c>
      <c r="BJ156">
        <f t="shared" si="252"/>
        <v>0.31504922159019394</v>
      </c>
      <c r="BK156">
        <f t="shared" si="252"/>
        <v>0.3150413776241443</v>
      </c>
      <c r="BL156">
        <f t="shared" si="252"/>
        <v>0.31493133303491716</v>
      </c>
      <c r="BM156">
        <f t="shared" si="252"/>
        <v>0.31338791027752261</v>
      </c>
      <c r="BN156">
        <f t="shared" si="250"/>
        <v>0.29181986346433342</v>
      </c>
    </row>
    <row r="157" spans="1:66">
      <c r="A157" s="47" t="s">
        <v>95</v>
      </c>
      <c r="B157" s="48"/>
      <c r="C157" s="51">
        <v>48564.368999999999</v>
      </c>
      <c r="D157" s="51">
        <v>6.0000000000000001E-3</v>
      </c>
      <c r="E157">
        <f t="shared" si="222"/>
        <v>13278.029232729801</v>
      </c>
      <c r="F157">
        <f t="shared" si="223"/>
        <v>13278</v>
      </c>
      <c r="G157">
        <f t="shared" si="224"/>
        <v>1.05676940002013E-2</v>
      </c>
      <c r="H157" s="116"/>
      <c r="I157" s="116">
        <f t="shared" si="253"/>
        <v>1.05676940002013E-2</v>
      </c>
      <c r="J157" s="117"/>
      <c r="K157" s="116"/>
      <c r="L157" s="116"/>
      <c r="M157" s="116"/>
      <c r="N157" s="116"/>
      <c r="O157" s="40"/>
      <c r="P157" s="116"/>
      <c r="Q157" s="293">
        <f t="shared" si="225"/>
        <v>33545.868999999999</v>
      </c>
      <c r="R157" s="8">
        <f t="shared" si="226"/>
        <v>1.1167615648189055E-4</v>
      </c>
      <c r="S157" s="8">
        <v>0.1</v>
      </c>
      <c r="T157" s="167">
        <f t="shared" si="227"/>
        <v>1.1167615648189055E-5</v>
      </c>
      <c r="U157" s="116"/>
      <c r="V157" s="116"/>
      <c r="W157" s="25"/>
      <c r="X157" s="252"/>
      <c r="Y157" s="41"/>
      <c r="Z157">
        <f t="shared" si="228"/>
        <v>13278</v>
      </c>
      <c r="AA157" s="246">
        <f t="shared" si="229"/>
        <v>1.6301331801737819E-3</v>
      </c>
      <c r="AB157" s="247">
        <f t="shared" si="230"/>
        <v>8.9375608200275188E-3</v>
      </c>
      <c r="AC157" s="247">
        <f t="shared" si="231"/>
        <v>1.05676940002013E-2</v>
      </c>
      <c r="AD157" s="248">
        <f t="shared" si="232"/>
        <v>7.9879993411690971E-6</v>
      </c>
      <c r="AH157">
        <f t="shared" si="233"/>
        <v>1.4292657618790057E-3</v>
      </c>
      <c r="AI157">
        <f t="shared" si="234"/>
        <v>1.3182010171294056</v>
      </c>
      <c r="AJ157">
        <f t="shared" si="235"/>
        <v>0.54132423872498114</v>
      </c>
      <c r="AK157">
        <f t="shared" si="236"/>
        <v>0.42237434669595003</v>
      </c>
      <c r="AL157">
        <f t="shared" si="237"/>
        <v>0.92514665374666816</v>
      </c>
      <c r="AM157">
        <f t="shared" si="238"/>
        <v>0.49865786773870013</v>
      </c>
      <c r="AN157">
        <f t="shared" si="251"/>
        <v>0.54013821332649292</v>
      </c>
      <c r="AO157">
        <f t="shared" si="251"/>
        <v>0.53866174173704851</v>
      </c>
      <c r="AP157">
        <f t="shared" si="251"/>
        <v>0.53541230733891776</v>
      </c>
      <c r="AQ157">
        <f t="shared" si="251"/>
        <v>0.52828283837949142</v>
      </c>
      <c r="AR157">
        <f t="shared" si="251"/>
        <v>0.51274284030371031</v>
      </c>
      <c r="AS157">
        <f t="shared" si="251"/>
        <v>0.47932810303502998</v>
      </c>
      <c r="AT157">
        <f t="shared" si="251"/>
        <v>0.40933123774175995</v>
      </c>
      <c r="AU157">
        <f t="shared" si="239"/>
        <v>0.26885938888339922</v>
      </c>
      <c r="AV157" s="246">
        <f t="shared" si="240"/>
        <v>5.6729342954929393E-3</v>
      </c>
      <c r="AW157" s="247">
        <f t="shared" si="241"/>
        <v>4.8947597047083605E-3</v>
      </c>
      <c r="AX157" s="248">
        <f t="shared" si="242"/>
        <v>2.3958672566836678E-6</v>
      </c>
      <c r="AY157" s="247">
        <f t="shared" si="243"/>
        <v>5.0956271230031373E-3</v>
      </c>
      <c r="BA157">
        <f t="shared" si="244"/>
        <v>4.0428011153191574E-3</v>
      </c>
      <c r="BB157">
        <f t="shared" si="245"/>
        <v>1.0702572785893569</v>
      </c>
      <c r="BC157">
        <f t="shared" si="246"/>
        <v>0.76008854307076146</v>
      </c>
      <c r="BD157">
        <f t="shared" si="247"/>
        <v>2.6156417948600495E-2</v>
      </c>
      <c r="BE157">
        <f t="shared" si="248"/>
        <v>0.35639686217538524</v>
      </c>
      <c r="BF157">
        <f t="shared" si="249"/>
        <v>0.18010891289356534</v>
      </c>
      <c r="BG157">
        <f t="shared" si="252"/>
        <v>0.33109505696709512</v>
      </c>
      <c r="BH157">
        <f t="shared" si="252"/>
        <v>0.33109505407913253</v>
      </c>
      <c r="BI157">
        <f t="shared" si="252"/>
        <v>0.33109501334423702</v>
      </c>
      <c r="BJ157">
        <f t="shared" si="252"/>
        <v>0.33109443877600792</v>
      </c>
      <c r="BK157">
        <f t="shared" si="252"/>
        <v>0.33108633446756519</v>
      </c>
      <c r="BL157">
        <f t="shared" si="252"/>
        <v>0.33097202526923364</v>
      </c>
      <c r="BM157">
        <f t="shared" si="252"/>
        <v>0.32936020057225113</v>
      </c>
      <c r="BN157">
        <f t="shared" si="250"/>
        <v>0.30672445751720079</v>
      </c>
    </row>
    <row r="158" spans="1:66">
      <c r="A158" s="47" t="s">
        <v>96</v>
      </c>
      <c r="B158" s="48"/>
      <c r="C158" s="51">
        <v>48623.286999999997</v>
      </c>
      <c r="D158" s="51">
        <v>4.0000000000000001E-3</v>
      </c>
      <c r="E158">
        <f t="shared" si="222"/>
        <v>13441.010293142754</v>
      </c>
      <c r="F158">
        <f t="shared" si="223"/>
        <v>13441</v>
      </c>
      <c r="G158">
        <f t="shared" si="224"/>
        <v>3.7209930014796555E-3</v>
      </c>
      <c r="H158" s="116"/>
      <c r="I158" s="116">
        <f t="shared" si="253"/>
        <v>3.7209930014796555E-3</v>
      </c>
      <c r="J158" s="117"/>
      <c r="K158" s="116"/>
      <c r="L158" s="116"/>
      <c r="M158" s="116"/>
      <c r="N158" s="116"/>
      <c r="O158" s="40"/>
      <c r="P158" s="116"/>
      <c r="Q158" s="293">
        <f t="shared" si="225"/>
        <v>33604.786999999997</v>
      </c>
      <c r="R158" s="8">
        <f t="shared" si="226"/>
        <v>1.3845788917060576E-5</v>
      </c>
      <c r="S158" s="8">
        <v>0.1</v>
      </c>
      <c r="T158" s="167">
        <f t="shared" si="227"/>
        <v>1.3845788917060577E-6</v>
      </c>
      <c r="U158" s="116"/>
      <c r="V158" s="116"/>
      <c r="W158" s="25"/>
      <c r="X158" s="252"/>
      <c r="Y158" s="41"/>
      <c r="Z158">
        <f t="shared" si="228"/>
        <v>13441</v>
      </c>
      <c r="AA158" s="246">
        <f t="shared" si="229"/>
        <v>2.1233017846062499E-3</v>
      </c>
      <c r="AB158" s="247">
        <f t="shared" si="230"/>
        <v>1.5976912168734056E-3</v>
      </c>
      <c r="AC158" s="247">
        <f t="shared" si="231"/>
        <v>3.7209930014796555E-3</v>
      </c>
      <c r="AD158" s="248">
        <f t="shared" si="232"/>
        <v>2.5526172244744232E-7</v>
      </c>
      <c r="AH158">
        <f t="shared" si="233"/>
        <v>2.0103232860240292E-3</v>
      </c>
      <c r="AI158">
        <f t="shared" si="234"/>
        <v>1.2825174673815973</v>
      </c>
      <c r="AJ158">
        <f t="shared" si="235"/>
        <v>0.60840760479415079</v>
      </c>
      <c r="AK158">
        <f t="shared" si="236"/>
        <v>0.44703004001219754</v>
      </c>
      <c r="AL158">
        <f t="shared" si="237"/>
        <v>1.0071879528692158</v>
      </c>
      <c r="AM158">
        <f t="shared" si="238"/>
        <v>0.55097827620715734</v>
      </c>
      <c r="AN158">
        <f t="shared" si="251"/>
        <v>0.59368227648455885</v>
      </c>
      <c r="AO158">
        <f t="shared" si="251"/>
        <v>0.59230126575764563</v>
      </c>
      <c r="AP158">
        <f t="shared" si="251"/>
        <v>0.58915691895632705</v>
      </c>
      <c r="AQ158">
        <f t="shared" si="251"/>
        <v>0.5820222140564435</v>
      </c>
      <c r="AR158">
        <f t="shared" si="251"/>
        <v>0.56595553974233559</v>
      </c>
      <c r="AS158">
        <f t="shared" si="251"/>
        <v>0.53035610787424592</v>
      </c>
      <c r="AT158">
        <f t="shared" si="251"/>
        <v>0.45395357381804369</v>
      </c>
      <c r="AU158">
        <f t="shared" si="239"/>
        <v>0.29845627222980831</v>
      </c>
      <c r="AV158" s="246">
        <f t="shared" si="240"/>
        <v>5.9894160774465535E-3</v>
      </c>
      <c r="AW158" s="247">
        <f t="shared" si="241"/>
        <v>-2.268423075966898E-3</v>
      </c>
      <c r="AX158" s="248">
        <f t="shared" si="242"/>
        <v>5.145743251579123E-7</v>
      </c>
      <c r="AY158" s="247">
        <f t="shared" si="243"/>
        <v>-2.1554445773846772E-3</v>
      </c>
      <c r="BA158">
        <f t="shared" si="244"/>
        <v>3.8661142928403036E-3</v>
      </c>
      <c r="BB158">
        <f t="shared" si="245"/>
        <v>1.0686817054761586</v>
      </c>
      <c r="BC158">
        <f t="shared" si="246"/>
        <v>0.72249292416587885</v>
      </c>
      <c r="BD158">
        <f t="shared" si="247"/>
        <v>3.0051068659376651E-2</v>
      </c>
      <c r="BE158">
        <f t="shared" si="248"/>
        <v>0.41244493440433788</v>
      </c>
      <c r="BF158">
        <f t="shared" si="249"/>
        <v>0.2091964577488932</v>
      </c>
      <c r="BG158">
        <f t="shared" si="252"/>
        <v>0.38335405851515086</v>
      </c>
      <c r="BH158">
        <f t="shared" si="252"/>
        <v>0.38335405555046415</v>
      </c>
      <c r="BI158">
        <f t="shared" si="252"/>
        <v>0.38335401290950422</v>
      </c>
      <c r="BJ158">
        <f t="shared" si="252"/>
        <v>0.38335339960651521</v>
      </c>
      <c r="BK158">
        <f t="shared" si="252"/>
        <v>0.3833445785142805</v>
      </c>
      <c r="BL158">
        <f t="shared" si="252"/>
        <v>0.38321770885799727</v>
      </c>
      <c r="BM158">
        <f t="shared" si="252"/>
        <v>0.38139371803557892</v>
      </c>
      <c r="BN158">
        <f t="shared" si="250"/>
        <v>0.35531343412954852</v>
      </c>
    </row>
    <row r="159" spans="1:66">
      <c r="A159" s="47" t="s">
        <v>97</v>
      </c>
      <c r="B159" s="48" t="s">
        <v>45</v>
      </c>
      <c r="C159" s="51">
        <v>48837.487999999998</v>
      </c>
      <c r="D159" s="51">
        <v>5.0000000000000001E-3</v>
      </c>
      <c r="E159">
        <f t="shared" si="222"/>
        <v>14033.540693385739</v>
      </c>
      <c r="F159">
        <f t="shared" si="223"/>
        <v>14033.5</v>
      </c>
      <c r="G159">
        <f t="shared" si="224"/>
        <v>1.471074549772311E-2</v>
      </c>
      <c r="H159" s="116"/>
      <c r="I159" s="116">
        <f t="shared" si="253"/>
        <v>1.471074549772311E-2</v>
      </c>
      <c r="J159" s="117"/>
      <c r="K159" s="116"/>
      <c r="L159" s="116"/>
      <c r="M159" s="116"/>
      <c r="N159" s="116"/>
      <c r="O159" s="40"/>
      <c r="P159" s="116"/>
      <c r="Q159" s="293">
        <f t="shared" si="225"/>
        <v>33818.987999999998</v>
      </c>
      <c r="R159" s="8">
        <f t="shared" si="226"/>
        <v>2.1640603309878076E-4</v>
      </c>
      <c r="S159" s="8">
        <v>0.1</v>
      </c>
      <c r="T159" s="167">
        <f t="shared" si="227"/>
        <v>2.1640603309878078E-5</v>
      </c>
      <c r="V159" s="116"/>
      <c r="W159" s="25"/>
      <c r="X159" s="252"/>
      <c r="Y159" s="41"/>
      <c r="Z159">
        <f t="shared" si="228"/>
        <v>14033.5</v>
      </c>
      <c r="AA159" s="246">
        <f t="shared" si="229"/>
        <v>3.7319618065798721E-3</v>
      </c>
      <c r="AB159" s="247">
        <f t="shared" si="230"/>
        <v>1.0978783691143239E-2</v>
      </c>
      <c r="AC159" s="247">
        <f t="shared" si="231"/>
        <v>1.471074549772311E-2</v>
      </c>
      <c r="AD159" s="248">
        <f t="shared" si="232"/>
        <v>1.2053369133691277E-5</v>
      </c>
      <c r="AH159">
        <f t="shared" si="233"/>
        <v>3.9376301386831866E-3</v>
      </c>
      <c r="AI159">
        <f t="shared" si="234"/>
        <v>1.1569305432372823</v>
      </c>
      <c r="AJ159">
        <f t="shared" si="235"/>
        <v>0.79339591977514901</v>
      </c>
      <c r="AK159">
        <f t="shared" si="236"/>
        <v>0.50499978282002289</v>
      </c>
      <c r="AL159">
        <f t="shared" si="237"/>
        <v>1.2695031976983544</v>
      </c>
      <c r="AM159">
        <f t="shared" si="238"/>
        <v>0.73641767314500128</v>
      </c>
      <c r="AN159">
        <f t="shared" si="251"/>
        <v>0.77618377780826209</v>
      </c>
      <c r="AO159">
        <f t="shared" si="251"/>
        <v>0.77531495540353701</v>
      </c>
      <c r="AP159">
        <f t="shared" si="251"/>
        <v>0.77301714865860882</v>
      </c>
      <c r="AQ159">
        <f t="shared" si="251"/>
        <v>0.76696470176951048</v>
      </c>
      <c r="AR159">
        <f t="shared" si="251"/>
        <v>0.75118837284178053</v>
      </c>
      <c r="AS159">
        <f t="shared" si="251"/>
        <v>0.71110952661611637</v>
      </c>
      <c r="AT159">
        <f t="shared" si="251"/>
        <v>0.61491093859529211</v>
      </c>
      <c r="AU159">
        <f t="shared" si="239"/>
        <v>0.40604003531414623</v>
      </c>
      <c r="AV159" s="246">
        <f t="shared" si="240"/>
        <v>6.8739412662783377E-3</v>
      </c>
      <c r="AW159" s="247">
        <f t="shared" si="241"/>
        <v>7.8368042314447724E-3</v>
      </c>
      <c r="AX159" s="248">
        <f t="shared" si="242"/>
        <v>6.1415500561990696E-6</v>
      </c>
      <c r="AY159" s="247">
        <f t="shared" si="243"/>
        <v>7.6311358993414579E-3</v>
      </c>
      <c r="BA159">
        <f t="shared" si="244"/>
        <v>3.1419794596984651E-3</v>
      </c>
      <c r="BB159">
        <f t="shared" si="245"/>
        <v>1.0612519464185912</v>
      </c>
      <c r="BC159">
        <f t="shared" si="246"/>
        <v>0.56901303823535543</v>
      </c>
      <c r="BD159">
        <f t="shared" si="247"/>
        <v>4.3225483856382821E-2</v>
      </c>
      <c r="BE159">
        <f t="shared" si="248"/>
        <v>0.61454107191122065</v>
      </c>
      <c r="BF159">
        <f t="shared" si="249"/>
        <v>0.31732059306150473</v>
      </c>
      <c r="BG159">
        <f t="shared" si="252"/>
        <v>0.57254890627470689</v>
      </c>
      <c r="BH159">
        <f t="shared" si="252"/>
        <v>0.57254890385974944</v>
      </c>
      <c r="BI159">
        <f t="shared" si="252"/>
        <v>0.57254886553472417</v>
      </c>
      <c r="BJ159">
        <f t="shared" si="252"/>
        <v>0.57254825732227255</v>
      </c>
      <c r="BK159">
        <f t="shared" si="252"/>
        <v>0.57253860511300469</v>
      </c>
      <c r="BL159">
        <f t="shared" si="252"/>
        <v>0.57238543453036428</v>
      </c>
      <c r="BM159">
        <f t="shared" si="252"/>
        <v>0.56995679354990747</v>
      </c>
      <c r="BN159">
        <f t="shared" si="250"/>
        <v>0.53193287365602737</v>
      </c>
    </row>
    <row r="160" spans="1:66">
      <c r="A160" s="47" t="s">
        <v>97</v>
      </c>
      <c r="B160" s="48"/>
      <c r="C160" s="51">
        <v>48843.44</v>
      </c>
      <c r="D160" s="51">
        <v>5.0000000000000001E-3</v>
      </c>
      <c r="E160">
        <f t="shared" si="222"/>
        <v>14050.005326801313</v>
      </c>
      <c r="F160">
        <f t="shared" si="223"/>
        <v>14050</v>
      </c>
      <c r="G160">
        <f t="shared" si="224"/>
        <v>1.9256500017945655E-3</v>
      </c>
      <c r="H160" s="116"/>
      <c r="I160" s="116">
        <f t="shared" si="253"/>
        <v>1.9256500017945655E-3</v>
      </c>
      <c r="J160" s="116"/>
      <c r="K160" s="116"/>
      <c r="L160" s="116"/>
      <c r="M160" s="116"/>
      <c r="N160" s="116"/>
      <c r="O160" s="40"/>
      <c r="P160" s="116"/>
      <c r="Q160" s="293">
        <f t="shared" si="225"/>
        <v>33824.94</v>
      </c>
      <c r="R160" s="8">
        <f t="shared" si="226"/>
        <v>3.7081279294114099E-6</v>
      </c>
      <c r="S160" s="8">
        <v>0.1</v>
      </c>
      <c r="T160" s="167">
        <f t="shared" si="227"/>
        <v>3.7081279294114099E-7</v>
      </c>
      <c r="U160" s="116"/>
      <c r="V160" s="116"/>
      <c r="W160" s="25"/>
      <c r="X160" s="252"/>
      <c r="Y160" s="41"/>
      <c r="Z160">
        <f t="shared" si="228"/>
        <v>14050</v>
      </c>
      <c r="AA160" s="246">
        <f t="shared" si="229"/>
        <v>3.7724734082265421E-3</v>
      </c>
      <c r="AB160" s="247">
        <f t="shared" si="230"/>
        <v>-1.8468234064319767E-3</v>
      </c>
      <c r="AC160" s="247">
        <f t="shared" si="231"/>
        <v>1.9256500017945655E-3</v>
      </c>
      <c r="AD160" s="248">
        <f t="shared" si="232"/>
        <v>3.4107566945450104E-7</v>
      </c>
      <c r="AH160">
        <f t="shared" si="233"/>
        <v>3.9869968918235374E-3</v>
      </c>
      <c r="AI160">
        <f t="shared" si="234"/>
        <v>1.1536163714150769</v>
      </c>
      <c r="AJ160">
        <f t="shared" si="235"/>
        <v>0.79736956983589413</v>
      </c>
      <c r="AK160">
        <f t="shared" si="236"/>
        <v>0.5060177728917078</v>
      </c>
      <c r="AL160">
        <f t="shared" si="237"/>
        <v>1.2760592855379431</v>
      </c>
      <c r="AM160">
        <f t="shared" si="238"/>
        <v>0.74148568869646148</v>
      </c>
      <c r="AN160">
        <f t="shared" si="251"/>
        <v>0.78100027422572205</v>
      </c>
      <c r="AO160">
        <f t="shared" si="251"/>
        <v>0.78014655515283382</v>
      </c>
      <c r="AP160">
        <f t="shared" si="251"/>
        <v>0.77787791616563684</v>
      </c>
      <c r="AQ160">
        <f t="shared" si="251"/>
        <v>0.77187378648188942</v>
      </c>
      <c r="AR160">
        <f t="shared" si="251"/>
        <v>0.75614959125371883</v>
      </c>
      <c r="AS160">
        <f t="shared" si="251"/>
        <v>0.7160249560776184</v>
      </c>
      <c r="AT160">
        <f t="shared" si="251"/>
        <v>0.61936153283479578</v>
      </c>
      <c r="AU160">
        <f t="shared" si="239"/>
        <v>0.4090360388430776</v>
      </c>
      <c r="AV160" s="246">
        <f t="shared" si="240"/>
        <v>6.8926355175911126E-3</v>
      </c>
      <c r="AW160" s="247">
        <f t="shared" si="241"/>
        <v>-4.9669855157965471E-3</v>
      </c>
      <c r="AX160" s="248">
        <f t="shared" si="242"/>
        <v>2.4670945114132692E-6</v>
      </c>
      <c r="AY160" s="247">
        <f t="shared" si="243"/>
        <v>-5.1815089993935423E-3</v>
      </c>
      <c r="BA160">
        <f t="shared" si="244"/>
        <v>3.1201621093645705E-3</v>
      </c>
      <c r="BB160">
        <f t="shared" si="245"/>
        <v>1.0610095666085906</v>
      </c>
      <c r="BC160">
        <f t="shared" si="246"/>
        <v>0.56441126615690662</v>
      </c>
      <c r="BD160">
        <f t="shared" si="247"/>
        <v>4.3566916082232877E-2</v>
      </c>
      <c r="BE160">
        <f t="shared" si="248"/>
        <v>0.62012633467805078</v>
      </c>
      <c r="BF160">
        <f t="shared" si="249"/>
        <v>0.32039715540873448</v>
      </c>
      <c r="BG160">
        <f t="shared" si="252"/>
        <v>0.57779759456281432</v>
      </c>
      <c r="BH160">
        <f t="shared" si="252"/>
        <v>0.57779759217624715</v>
      </c>
      <c r="BI160">
        <f t="shared" si="252"/>
        <v>0.57779755417267853</v>
      </c>
      <c r="BJ160">
        <f t="shared" si="252"/>
        <v>0.57779694900599787</v>
      </c>
      <c r="BK160">
        <f t="shared" si="252"/>
        <v>0.5777873123981484</v>
      </c>
      <c r="BL160">
        <f t="shared" si="252"/>
        <v>0.57763386826898155</v>
      </c>
      <c r="BM160">
        <f t="shared" si="252"/>
        <v>0.57519263265971798</v>
      </c>
      <c r="BN160">
        <f t="shared" si="250"/>
        <v>0.53685138969347368</v>
      </c>
    </row>
    <row r="161" spans="1:66">
      <c r="A161" s="47" t="s">
        <v>73</v>
      </c>
      <c r="B161" s="48"/>
      <c r="C161" s="51">
        <v>48885.756999999998</v>
      </c>
      <c r="D161" s="51" t="s">
        <v>16</v>
      </c>
      <c r="E161">
        <f t="shared" si="222"/>
        <v>14167.064112460948</v>
      </c>
      <c r="F161">
        <f t="shared" si="223"/>
        <v>14167</v>
      </c>
      <c r="G161">
        <f t="shared" si="224"/>
        <v>2.3176791000878438E-2</v>
      </c>
      <c r="H161" s="116"/>
      <c r="I161" s="116">
        <f t="shared" si="253"/>
        <v>2.3176791000878438E-2</v>
      </c>
      <c r="K161" s="116"/>
      <c r="L161" s="116"/>
      <c r="M161" s="116"/>
      <c r="N161" s="116"/>
      <c r="O161" s="40"/>
      <c r="P161" s="116"/>
      <c r="Q161" s="293">
        <f t="shared" si="225"/>
        <v>33867.256999999998</v>
      </c>
      <c r="R161" s="8">
        <f t="shared" si="226"/>
        <v>5.3716364109839974E-4</v>
      </c>
      <c r="S161" s="8">
        <v>0.1</v>
      </c>
      <c r="T161" s="167">
        <f t="shared" si="227"/>
        <v>5.3716364109839974E-5</v>
      </c>
      <c r="U161" s="116"/>
      <c r="V161" s="116"/>
      <c r="W161" s="25"/>
      <c r="X161" s="252"/>
      <c r="Y161" s="41"/>
      <c r="Z161">
        <f t="shared" si="228"/>
        <v>14167</v>
      </c>
      <c r="AA161" s="246">
        <f t="shared" si="229"/>
        <v>4.0530472520844633E-3</v>
      </c>
      <c r="AB161" s="247">
        <f t="shared" si="230"/>
        <v>1.9123743748793977E-2</v>
      </c>
      <c r="AC161" s="247">
        <f t="shared" si="231"/>
        <v>2.3176791000878438E-2</v>
      </c>
      <c r="AD161" s="248">
        <f t="shared" si="232"/>
        <v>3.6571757496953671E-5</v>
      </c>
      <c r="AH161">
        <f t="shared" si="233"/>
        <v>4.3303329635906215E-3</v>
      </c>
      <c r="AI161">
        <f t="shared" si="234"/>
        <v>1.1304809925165558</v>
      </c>
      <c r="AJ161">
        <f t="shared" si="235"/>
        <v>0.82395007434355128</v>
      </c>
      <c r="AK161">
        <f t="shared" si="236"/>
        <v>0.51247115688681777</v>
      </c>
      <c r="AL161">
        <f t="shared" si="237"/>
        <v>1.3214822651145388</v>
      </c>
      <c r="AM161">
        <f t="shared" si="238"/>
        <v>0.77729314200555966</v>
      </c>
      <c r="AN161">
        <f t="shared" ref="AN161:AT170" si="254">$AU161+$AB$7*SIN(AO161)</f>
        <v>0.81475757790340131</v>
      </c>
      <c r="AO161">
        <f t="shared" si="254"/>
        <v>0.81400892763518362</v>
      </c>
      <c r="AP161">
        <f t="shared" si="254"/>
        <v>0.81194924658283218</v>
      </c>
      <c r="AQ161">
        <f t="shared" si="254"/>
        <v>0.80630558985434975</v>
      </c>
      <c r="AR161">
        <f t="shared" si="254"/>
        <v>0.79100859262865519</v>
      </c>
      <c r="AS161">
        <f t="shared" si="254"/>
        <v>0.75068008650584772</v>
      </c>
      <c r="AT161">
        <f t="shared" si="254"/>
        <v>0.65086537796091737</v>
      </c>
      <c r="AU161">
        <f t="shared" si="239"/>
        <v>0.43028042750276985</v>
      </c>
      <c r="AV161" s="246">
        <f t="shared" si="240"/>
        <v>7.0162239475501089E-3</v>
      </c>
      <c r="AW161" s="247">
        <f t="shared" si="241"/>
        <v>1.6160567053328329E-2</v>
      </c>
      <c r="AX161" s="248">
        <f t="shared" si="242"/>
        <v>2.6116392748512107E-5</v>
      </c>
      <c r="AY161" s="247">
        <f t="shared" si="243"/>
        <v>1.588328134182217E-2</v>
      </c>
      <c r="BA161">
        <f t="shared" si="244"/>
        <v>2.9631766954656457E-3</v>
      </c>
      <c r="BB161">
        <f t="shared" si="245"/>
        <v>1.0592401497978685</v>
      </c>
      <c r="BC161">
        <f t="shared" si="246"/>
        <v>0.53134700132476109</v>
      </c>
      <c r="BD161">
        <f t="shared" si="247"/>
        <v>4.5943966378736378E-2</v>
      </c>
      <c r="BE161">
        <f t="shared" si="248"/>
        <v>0.65965641961183519</v>
      </c>
      <c r="BF161">
        <f t="shared" si="249"/>
        <v>0.34233293363804257</v>
      </c>
      <c r="BG161">
        <f t="shared" ref="BG161:BM170" si="255">$BN161+$BB$7*SIN(BH161)</f>
        <v>0.61498053744479386</v>
      </c>
      <c r="BH161">
        <f t="shared" si="255"/>
        <v>0.61498053527025553</v>
      </c>
      <c r="BI161">
        <f t="shared" si="255"/>
        <v>0.61498049975770219</v>
      </c>
      <c r="BJ161">
        <f t="shared" si="255"/>
        <v>0.61497991979955191</v>
      </c>
      <c r="BK161">
        <f t="shared" si="255"/>
        <v>0.61497044849349325</v>
      </c>
      <c r="BL161">
        <f t="shared" si="255"/>
        <v>0.61481578140430027</v>
      </c>
      <c r="BM161">
        <f t="shared" si="255"/>
        <v>0.61229244028440699</v>
      </c>
      <c r="BN161">
        <f t="shared" si="250"/>
        <v>0.5717281397771834</v>
      </c>
    </row>
    <row r="162" spans="1:66">
      <c r="A162" s="55" t="s">
        <v>97</v>
      </c>
      <c r="B162" s="56" t="s">
        <v>45</v>
      </c>
      <c r="C162" s="57">
        <v>48887.364999999998</v>
      </c>
      <c r="D162" s="57">
        <v>5.0000000000000001E-3</v>
      </c>
      <c r="E162">
        <f t="shared" si="222"/>
        <v>14171.512219069185</v>
      </c>
      <c r="F162">
        <f t="shared" si="223"/>
        <v>14171.5</v>
      </c>
      <c r="G162">
        <f t="shared" si="224"/>
        <v>4.4172194975544699E-3</v>
      </c>
      <c r="H162" s="116"/>
      <c r="I162" s="116">
        <f t="shared" si="253"/>
        <v>4.4172194975544699E-3</v>
      </c>
      <c r="J162" s="116"/>
      <c r="K162" s="116"/>
      <c r="L162" s="116"/>
      <c r="M162" s="116"/>
      <c r="N162" s="116"/>
      <c r="O162" s="40"/>
      <c r="P162" s="116"/>
      <c r="Q162" s="293">
        <f t="shared" si="225"/>
        <v>33868.864999999998</v>
      </c>
      <c r="R162" s="8">
        <f t="shared" si="226"/>
        <v>1.9511828089575362E-5</v>
      </c>
      <c r="S162" s="8">
        <v>0.1</v>
      </c>
      <c r="T162" s="167">
        <f t="shared" si="227"/>
        <v>1.9511828089575364E-6</v>
      </c>
      <c r="U162" s="116"/>
      <c r="W162" s="25"/>
      <c r="X162" s="252"/>
      <c r="Y162" s="41"/>
      <c r="Z162">
        <f t="shared" si="228"/>
        <v>14171.5</v>
      </c>
      <c r="AA162" s="246">
        <f t="shared" si="229"/>
        <v>4.063605030424567E-3</v>
      </c>
      <c r="AB162" s="247">
        <f t="shared" si="230"/>
        <v>3.5361446712990283E-4</v>
      </c>
      <c r="AC162" s="247">
        <f t="shared" si="231"/>
        <v>4.4172194975544699E-3</v>
      </c>
      <c r="AD162" s="248">
        <f t="shared" si="232"/>
        <v>1.2504319136356512E-8</v>
      </c>
      <c r="AH162">
        <f t="shared" si="233"/>
        <v>4.3433036640275688E-3</v>
      </c>
      <c r="AI162">
        <f t="shared" si="234"/>
        <v>1.1296042574873417</v>
      </c>
      <c r="AJ162">
        <f t="shared" si="235"/>
        <v>0.82491810337852689</v>
      </c>
      <c r="AK162">
        <f t="shared" si="236"/>
        <v>0.51269358538036502</v>
      </c>
      <c r="AL162">
        <f t="shared" si="237"/>
        <v>1.3231926922865267</v>
      </c>
      <c r="AM162">
        <f t="shared" si="238"/>
        <v>0.77866597542236737</v>
      </c>
      <c r="AN162">
        <f t="shared" si="254"/>
        <v>0.81604221647015085</v>
      </c>
      <c r="AO162">
        <f t="shared" si="254"/>
        <v>0.81529751998002387</v>
      </c>
      <c r="AP162">
        <f t="shared" si="254"/>
        <v>0.81324591237869082</v>
      </c>
      <c r="AQ162">
        <f t="shared" si="254"/>
        <v>0.80761667597472542</v>
      </c>
      <c r="AR162">
        <f t="shared" si="254"/>
        <v>0.79233803774702216</v>
      </c>
      <c r="AS162">
        <f t="shared" si="254"/>
        <v>0.75200588712517558</v>
      </c>
      <c r="AT162">
        <f t="shared" si="254"/>
        <v>0.65207510571900484</v>
      </c>
      <c r="AU162">
        <f t="shared" si="239"/>
        <v>0.43109751937429586</v>
      </c>
      <c r="AV162" s="246">
        <f t="shared" si="240"/>
        <v>7.020665966674805E-3</v>
      </c>
      <c r="AW162" s="247">
        <f t="shared" si="241"/>
        <v>-2.6034464691203352E-3</v>
      </c>
      <c r="AX162" s="248">
        <f t="shared" si="242"/>
        <v>6.7779335175751407E-7</v>
      </c>
      <c r="AY162" s="247">
        <f t="shared" si="243"/>
        <v>-2.8831451027233369E-3</v>
      </c>
      <c r="BA162">
        <f t="shared" si="244"/>
        <v>2.957060936250238E-3</v>
      </c>
      <c r="BB162">
        <f t="shared" si="245"/>
        <v>1.0591703510602166</v>
      </c>
      <c r="BC162">
        <f t="shared" si="246"/>
        <v>0.53006063841193563</v>
      </c>
      <c r="BD162">
        <f t="shared" si="247"/>
        <v>4.6033823978625689E-2</v>
      </c>
      <c r="BE162">
        <f t="shared" si="248"/>
        <v>0.66117414957647835</v>
      </c>
      <c r="BF162">
        <f t="shared" si="249"/>
        <v>0.34318095186677666</v>
      </c>
      <c r="BG162">
        <f t="shared" si="255"/>
        <v>0.61640940020103718</v>
      </c>
      <c r="BH162">
        <f t="shared" si="255"/>
        <v>0.61640939803496353</v>
      </c>
      <c r="BI162">
        <f t="shared" si="255"/>
        <v>0.61640936262487112</v>
      </c>
      <c r="BJ162">
        <f t="shared" si="255"/>
        <v>0.61640878375518127</v>
      </c>
      <c r="BK162">
        <f t="shared" si="255"/>
        <v>0.61639932066420877</v>
      </c>
      <c r="BL162">
        <f t="shared" si="255"/>
        <v>0.61624463147312569</v>
      </c>
      <c r="BM162">
        <f t="shared" si="255"/>
        <v>0.61371838779865928</v>
      </c>
      <c r="BN162">
        <f t="shared" si="250"/>
        <v>0.57306955324194142</v>
      </c>
    </row>
    <row r="163" spans="1:66">
      <c r="A163" s="47" t="s">
        <v>97</v>
      </c>
      <c r="B163" s="48"/>
      <c r="C163" s="51">
        <v>48936.345000000001</v>
      </c>
      <c r="D163" s="51">
        <v>6.0000000000000001E-3</v>
      </c>
      <c r="E163" s="58">
        <f t="shared" si="222"/>
        <v>14307.002431551402</v>
      </c>
      <c r="F163">
        <f t="shared" si="223"/>
        <v>14307</v>
      </c>
      <c r="G163">
        <f t="shared" si="224"/>
        <v>8.7901100050657988E-4</v>
      </c>
      <c r="H163" s="116"/>
      <c r="I163" s="116">
        <f t="shared" si="253"/>
        <v>8.7901100050657988E-4</v>
      </c>
      <c r="J163" s="116"/>
      <c r="K163" s="116"/>
      <c r="L163" s="116"/>
      <c r="M163" s="116"/>
      <c r="N163" s="116"/>
      <c r="O163" s="40"/>
      <c r="P163" s="116"/>
      <c r="Q163" s="293">
        <f t="shared" si="225"/>
        <v>33917.845000000001</v>
      </c>
      <c r="R163" s="8">
        <f t="shared" si="226"/>
        <v>7.7266033901157857E-7</v>
      </c>
      <c r="S163" s="8">
        <v>0.1</v>
      </c>
      <c r="T163" s="167">
        <f t="shared" si="227"/>
        <v>7.7266033901157862E-8</v>
      </c>
      <c r="U163" s="116"/>
      <c r="V163" s="116"/>
      <c r="W163" s="25"/>
      <c r="X163" s="252"/>
      <c r="Y163" s="41"/>
      <c r="Z163">
        <f t="shared" si="228"/>
        <v>14307</v>
      </c>
      <c r="AA163" s="246">
        <f t="shared" si="229"/>
        <v>4.3734671335587385E-3</v>
      </c>
      <c r="AB163" s="247">
        <f t="shared" si="230"/>
        <v>-3.4944561330521587E-3</v>
      </c>
      <c r="AC163" s="247">
        <f t="shared" si="231"/>
        <v>8.7901100050657988E-4</v>
      </c>
      <c r="AD163" s="248">
        <f t="shared" si="232"/>
        <v>1.2211223665825847E-6</v>
      </c>
      <c r="AH163">
        <f t="shared" si="233"/>
        <v>4.7257864984516168E-3</v>
      </c>
      <c r="AI163">
        <f t="shared" si="234"/>
        <v>1.1036744448923725</v>
      </c>
      <c r="AJ163">
        <f t="shared" si="235"/>
        <v>0.85228314174642206</v>
      </c>
      <c r="AK163">
        <f t="shared" si="236"/>
        <v>0.51855914371002776</v>
      </c>
      <c r="AL163">
        <f t="shared" si="237"/>
        <v>1.3734700869213317</v>
      </c>
      <c r="AM163">
        <f t="shared" si="238"/>
        <v>0.81986185858425276</v>
      </c>
      <c r="AN163">
        <f t="shared" si="254"/>
        <v>0.85425784263199067</v>
      </c>
      <c r="AO163">
        <f t="shared" si="254"/>
        <v>0.85362825937566267</v>
      </c>
      <c r="AP163">
        <f t="shared" si="254"/>
        <v>0.85181874696683524</v>
      </c>
      <c r="AQ163">
        <f t="shared" si="254"/>
        <v>0.84663863385727178</v>
      </c>
      <c r="AR163">
        <f t="shared" si="254"/>
        <v>0.83197399942504957</v>
      </c>
      <c r="AS163">
        <f t="shared" si="254"/>
        <v>0.7916751810474163</v>
      </c>
      <c r="AT163">
        <f t="shared" si="254"/>
        <v>0.68843106096378759</v>
      </c>
      <c r="AU163">
        <f t="shared" si="239"/>
        <v>0.45570106350581963</v>
      </c>
      <c r="AV163" s="246">
        <f t="shared" si="240"/>
        <v>7.143802985126158E-3</v>
      </c>
      <c r="AW163" s="247">
        <f t="shared" si="241"/>
        <v>-6.2647919846195782E-3</v>
      </c>
      <c r="AX163" s="248">
        <f t="shared" si="242"/>
        <v>3.9247618610553711E-6</v>
      </c>
      <c r="AY163" s="247">
        <f t="shared" si="243"/>
        <v>-6.6171113495124565E-3</v>
      </c>
      <c r="BA163">
        <f t="shared" si="244"/>
        <v>2.7703358515674195E-3</v>
      </c>
      <c r="BB163">
        <f t="shared" si="245"/>
        <v>1.0570101757903609</v>
      </c>
      <c r="BC163">
        <f t="shared" si="246"/>
        <v>0.49085155252168972</v>
      </c>
      <c r="BD163">
        <f t="shared" si="247"/>
        <v>4.8683500809170645E-2</v>
      </c>
      <c r="BE163">
        <f t="shared" si="248"/>
        <v>0.70677934084034444</v>
      </c>
      <c r="BF163">
        <f t="shared" si="249"/>
        <v>0.36887459821963564</v>
      </c>
      <c r="BG163">
        <f t="shared" si="255"/>
        <v>0.65938913369221086</v>
      </c>
      <c r="BH163">
        <f t="shared" si="255"/>
        <v>0.65938913178765157</v>
      </c>
      <c r="BI163">
        <f t="shared" si="255"/>
        <v>0.65938909964450787</v>
      </c>
      <c r="BJ163">
        <f t="shared" si="255"/>
        <v>0.65938855716654954</v>
      </c>
      <c r="BK163">
        <f t="shared" si="255"/>
        <v>0.65937940183214883</v>
      </c>
      <c r="BL163">
        <f t="shared" si="255"/>
        <v>0.65922489816818564</v>
      </c>
      <c r="BM163">
        <f t="shared" si="255"/>
        <v>0.65662030546673733</v>
      </c>
      <c r="BN163">
        <f t="shared" si="250"/>
        <v>0.61346100312521212</v>
      </c>
    </row>
    <row r="164" spans="1:66">
      <c r="A164" s="47" t="s">
        <v>73</v>
      </c>
      <c r="B164" s="48"/>
      <c r="C164" s="51">
        <v>48954.614999999998</v>
      </c>
      <c r="D164" s="51" t="s">
        <v>16</v>
      </c>
      <c r="E164" s="58">
        <f t="shared" si="222"/>
        <v>14357.541553275565</v>
      </c>
      <c r="F164">
        <f t="shared" si="223"/>
        <v>14357.5</v>
      </c>
      <c r="G164">
        <f t="shared" si="224"/>
        <v>1.5021597500890493E-2</v>
      </c>
      <c r="H164" s="116"/>
      <c r="I164" s="116">
        <f t="shared" si="253"/>
        <v>1.5021597500890493E-2</v>
      </c>
      <c r="K164" s="116"/>
      <c r="L164" s="116"/>
      <c r="M164" s="116"/>
      <c r="N164" s="116"/>
      <c r="O164" s="40"/>
      <c r="P164" s="116"/>
      <c r="Q164" s="293">
        <f t="shared" si="225"/>
        <v>33936.114999999998</v>
      </c>
      <c r="R164" s="8">
        <f t="shared" si="226"/>
        <v>2.2564839147875952E-4</v>
      </c>
      <c r="S164" s="8">
        <v>0.1</v>
      </c>
      <c r="T164" s="167">
        <f t="shared" si="227"/>
        <v>2.2564839147875952E-5</v>
      </c>
      <c r="U164" s="116"/>
      <c r="V164" s="116"/>
      <c r="W164" s="25"/>
      <c r="X164" s="252"/>
      <c r="Y164" s="41"/>
      <c r="Z164">
        <f t="shared" si="228"/>
        <v>14357.5</v>
      </c>
      <c r="AA164" s="246">
        <f t="shared" si="229"/>
        <v>4.4849944203148393E-3</v>
      </c>
      <c r="AB164" s="247">
        <f t="shared" si="230"/>
        <v>1.0536603080575654E-2</v>
      </c>
      <c r="AC164" s="247">
        <f t="shared" si="231"/>
        <v>1.5021597500890493E-2</v>
      </c>
      <c r="AD164" s="248">
        <f t="shared" si="232"/>
        <v>1.1102000447759637E-5</v>
      </c>
      <c r="AH164">
        <f t="shared" si="233"/>
        <v>4.8643617290766569E-3</v>
      </c>
      <c r="AI164">
        <f t="shared" si="234"/>
        <v>1.0942472596445172</v>
      </c>
      <c r="AJ164">
        <f t="shared" si="235"/>
        <v>0.86163496670040396</v>
      </c>
      <c r="AK164">
        <f t="shared" si="236"/>
        <v>0.5203551000024097</v>
      </c>
      <c r="AL164">
        <f t="shared" si="237"/>
        <v>1.3916177378493291</v>
      </c>
      <c r="AM164">
        <f t="shared" si="238"/>
        <v>0.83514901380577389</v>
      </c>
      <c r="AN164">
        <f t="shared" si="254"/>
        <v>0.86827341923491641</v>
      </c>
      <c r="AO164">
        <f t="shared" si="254"/>
        <v>0.86768451322503459</v>
      </c>
      <c r="AP164">
        <f t="shared" si="254"/>
        <v>0.86596397382392942</v>
      </c>
      <c r="AQ164">
        <f t="shared" si="254"/>
        <v>0.86095707232365259</v>
      </c>
      <c r="AR164">
        <f t="shared" si="254"/>
        <v>0.84654940900801723</v>
      </c>
      <c r="AS164">
        <f t="shared" si="254"/>
        <v>0.80633274581429837</v>
      </c>
      <c r="AT164">
        <f t="shared" si="254"/>
        <v>0.7019450405070583</v>
      </c>
      <c r="AU164">
        <f t="shared" si="239"/>
        <v>0.46487065006406336</v>
      </c>
      <c r="AV164" s="246">
        <f t="shared" si="240"/>
        <v>7.184512759875885E-3</v>
      </c>
      <c r="AW164" s="247">
        <f t="shared" si="241"/>
        <v>7.8370847410146084E-3</v>
      </c>
      <c r="AX164" s="248">
        <f t="shared" si="242"/>
        <v>6.1419897237844015E-6</v>
      </c>
      <c r="AY164" s="247">
        <f t="shared" si="243"/>
        <v>7.45771743225279E-3</v>
      </c>
      <c r="BA164">
        <f t="shared" si="244"/>
        <v>2.6995183395610461E-3</v>
      </c>
      <c r="BB164">
        <f t="shared" si="245"/>
        <v>1.056176917365415</v>
      </c>
      <c r="BC164">
        <f t="shared" si="246"/>
        <v>0.47601553758964449</v>
      </c>
      <c r="BD164">
        <f t="shared" si="247"/>
        <v>4.9642696844588517E-2</v>
      </c>
      <c r="BE164">
        <f t="shared" si="248"/>
        <v>0.72372779402179599</v>
      </c>
      <c r="BF164">
        <f t="shared" si="249"/>
        <v>0.37853232036692958</v>
      </c>
      <c r="BG164">
        <f t="shared" si="255"/>
        <v>0.67538462989640846</v>
      </c>
      <c r="BH164">
        <f t="shared" si="255"/>
        <v>0.67538462809116195</v>
      </c>
      <c r="BI164">
        <f t="shared" si="255"/>
        <v>0.67538459723764788</v>
      </c>
      <c r="BJ164">
        <f t="shared" si="255"/>
        <v>0.67538406991954325</v>
      </c>
      <c r="BK164">
        <f t="shared" si="255"/>
        <v>0.67537505754837279</v>
      </c>
      <c r="BL164">
        <f t="shared" si="255"/>
        <v>0.67522103755479834</v>
      </c>
      <c r="BM164">
        <f t="shared" si="255"/>
        <v>0.67259178750563897</v>
      </c>
      <c r="BN164">
        <f t="shared" si="250"/>
        <v>0.62851464311860816</v>
      </c>
    </row>
    <row r="165" spans="1:66">
      <c r="A165" s="47" t="s">
        <v>98</v>
      </c>
      <c r="B165" s="48" t="s">
        <v>45</v>
      </c>
      <c r="C165" s="51">
        <v>49001.245000000003</v>
      </c>
      <c r="D165" s="51">
        <v>5.0000000000000001E-3</v>
      </c>
      <c r="E165" s="58">
        <f t="shared" si="222"/>
        <v>14486.53111244351</v>
      </c>
      <c r="F165">
        <f t="shared" si="223"/>
        <v>14486.5</v>
      </c>
      <c r="G165">
        <f t="shared" si="224"/>
        <v>1.1247214504692238E-2</v>
      </c>
      <c r="H165" s="116"/>
      <c r="I165" s="116">
        <f t="shared" si="253"/>
        <v>1.1247214504692238E-2</v>
      </c>
      <c r="J165" s="116"/>
      <c r="K165" s="116"/>
      <c r="L165" s="116"/>
      <c r="M165" s="116"/>
      <c r="N165" s="116"/>
      <c r="O165" s="40"/>
      <c r="P165" s="116"/>
      <c r="Q165" s="293">
        <f t="shared" si="225"/>
        <v>33982.745000000003</v>
      </c>
      <c r="R165" s="8">
        <f t="shared" si="226"/>
        <v>1.2649983411455946E-4</v>
      </c>
      <c r="S165" s="8">
        <v>0.1</v>
      </c>
      <c r="T165" s="167">
        <f t="shared" si="227"/>
        <v>1.2649983411455947E-5</v>
      </c>
      <c r="U165" s="116"/>
      <c r="W165" s="25"/>
      <c r="X165" s="252"/>
      <c r="Y165" s="41"/>
      <c r="Z165">
        <f t="shared" si="228"/>
        <v>14486.5</v>
      </c>
      <c r="AA165" s="246">
        <f t="shared" si="229"/>
        <v>4.7602613724590861E-3</v>
      </c>
      <c r="AB165" s="247">
        <f t="shared" si="230"/>
        <v>6.4869531322331517E-3</v>
      </c>
      <c r="AC165" s="247">
        <f t="shared" si="231"/>
        <v>1.1247214504692238E-2</v>
      </c>
      <c r="AD165" s="248">
        <f t="shared" si="232"/>
        <v>4.2080560939789493E-6</v>
      </c>
      <c r="AH165">
        <f t="shared" si="233"/>
        <v>5.2086786848150471E-3</v>
      </c>
      <c r="AI165">
        <f t="shared" si="234"/>
        <v>1.070760584667561</v>
      </c>
      <c r="AJ165">
        <f t="shared" si="235"/>
        <v>0.88357876225110177</v>
      </c>
      <c r="AK165">
        <f t="shared" si="236"/>
        <v>0.52406575513624598</v>
      </c>
      <c r="AL165">
        <f t="shared" si="237"/>
        <v>1.4365856585881323</v>
      </c>
      <c r="AM165">
        <f t="shared" si="238"/>
        <v>0.87405200413006812</v>
      </c>
      <c r="AN165">
        <f t="shared" si="254"/>
        <v>0.90353128115755088</v>
      </c>
      <c r="AO165">
        <f t="shared" si="254"/>
        <v>0.9030399227120296</v>
      </c>
      <c r="AP165">
        <f t="shared" si="254"/>
        <v>0.90154083176963051</v>
      </c>
      <c r="AQ165">
        <f t="shared" si="254"/>
        <v>0.89698467912814195</v>
      </c>
      <c r="AR165">
        <f t="shared" si="254"/>
        <v>0.88329376855330888</v>
      </c>
      <c r="AS165">
        <f t="shared" si="254"/>
        <v>0.84345362240562138</v>
      </c>
      <c r="AT165">
        <f t="shared" si="254"/>
        <v>0.73637454981180939</v>
      </c>
      <c r="AU165">
        <f t="shared" si="239"/>
        <v>0.48829395038115919</v>
      </c>
      <c r="AV165" s="246">
        <f t="shared" si="240"/>
        <v>7.276052646942496E-3</v>
      </c>
      <c r="AW165" s="247">
        <f t="shared" si="241"/>
        <v>3.9711618577497419E-3</v>
      </c>
      <c r="AX165" s="248">
        <f t="shared" si="242"/>
        <v>1.5770126500446383E-6</v>
      </c>
      <c r="AY165" s="247">
        <f t="shared" si="243"/>
        <v>3.5227445453937809E-3</v>
      </c>
      <c r="BA165">
        <f t="shared" si="244"/>
        <v>2.5157912744834098E-3</v>
      </c>
      <c r="BB165">
        <f t="shared" si="245"/>
        <v>1.0539821359371853</v>
      </c>
      <c r="BC165">
        <f t="shared" si="246"/>
        <v>0.43761797638075778</v>
      </c>
      <c r="BD165">
        <f t="shared" si="247"/>
        <v>5.2020884213396693E-2</v>
      </c>
      <c r="BE165">
        <f t="shared" si="248"/>
        <v>0.76689842653968054</v>
      </c>
      <c r="BF165">
        <f t="shared" si="249"/>
        <v>0.4034177229282721</v>
      </c>
      <c r="BG165">
        <f t="shared" si="255"/>
        <v>0.71618611660424758</v>
      </c>
      <c r="BH165">
        <f t="shared" si="255"/>
        <v>0.71618611505178853</v>
      </c>
      <c r="BI165">
        <f t="shared" si="255"/>
        <v>0.71618608759879032</v>
      </c>
      <c r="BJ165">
        <f t="shared" si="255"/>
        <v>0.71618560213221683</v>
      </c>
      <c r="BK165">
        <f t="shared" si="255"/>
        <v>0.71617701739178929</v>
      </c>
      <c r="BL165">
        <f t="shared" si="255"/>
        <v>0.71602521986482259</v>
      </c>
      <c r="BM165">
        <f t="shared" si="255"/>
        <v>0.71334439855589737</v>
      </c>
      <c r="BN165">
        <f t="shared" si="250"/>
        <v>0.66696849577500616</v>
      </c>
    </row>
    <row r="166" spans="1:66">
      <c r="A166" s="47" t="s">
        <v>99</v>
      </c>
      <c r="B166" s="48"/>
      <c r="C166" s="51">
        <v>49198.449000000001</v>
      </c>
      <c r="D166" s="51">
        <v>5.0000000000000001E-3</v>
      </c>
      <c r="E166" s="58">
        <f t="shared" si="222"/>
        <v>15032.043808693836</v>
      </c>
      <c r="F166">
        <f t="shared" si="223"/>
        <v>15032</v>
      </c>
      <c r="G166">
        <f t="shared" si="224"/>
        <v>1.583693599968683E-2</v>
      </c>
      <c r="H166" s="116"/>
      <c r="I166" s="116">
        <f t="shared" si="253"/>
        <v>1.583693599968683E-2</v>
      </c>
      <c r="J166" s="116"/>
      <c r="K166" s="116"/>
      <c r="L166" s="116"/>
      <c r="M166" s="116"/>
      <c r="N166" s="116"/>
      <c r="O166" s="40"/>
      <c r="P166" s="116"/>
      <c r="Q166" s="293">
        <f t="shared" si="225"/>
        <v>34179.949000000001</v>
      </c>
      <c r="R166" s="8">
        <f t="shared" si="226"/>
        <v>2.508085418581767E-4</v>
      </c>
      <c r="S166" s="8">
        <v>0.1</v>
      </c>
      <c r="T166" s="167">
        <f t="shared" si="227"/>
        <v>2.508085418581767E-5</v>
      </c>
      <c r="U166" s="116"/>
      <c r="V166" s="116"/>
      <c r="W166" s="25"/>
      <c r="X166" s="252"/>
      <c r="Y166" s="41"/>
      <c r="Z166">
        <f t="shared" si="228"/>
        <v>15032</v>
      </c>
      <c r="AA166" s="246">
        <f t="shared" si="229"/>
        <v>5.7773718175775498E-3</v>
      </c>
      <c r="AB166" s="247">
        <f t="shared" si="230"/>
        <v>1.0059564182109279E-2</v>
      </c>
      <c r="AC166" s="247">
        <f t="shared" si="231"/>
        <v>1.583693599968683E-2</v>
      </c>
      <c r="AD166" s="248">
        <f t="shared" si="232"/>
        <v>1.0119483153397594E-5</v>
      </c>
      <c r="AH166">
        <f t="shared" si="233"/>
        <v>6.5171001325505318E-3</v>
      </c>
      <c r="AI166">
        <f t="shared" si="234"/>
        <v>0.98088431629509576</v>
      </c>
      <c r="AJ166">
        <f t="shared" si="235"/>
        <v>0.95018114201718917</v>
      </c>
      <c r="AK166">
        <f t="shared" si="236"/>
        <v>0.5284757011306318</v>
      </c>
      <c r="AL166">
        <f t="shared" si="237"/>
        <v>1.6069519218866868</v>
      </c>
      <c r="AM166">
        <f t="shared" si="238"/>
        <v>1.0368253275845436</v>
      </c>
      <c r="AN166">
        <f t="shared" si="254"/>
        <v>1.044568703717957</v>
      </c>
      <c r="AO166">
        <f t="shared" si="254"/>
        <v>1.0443769187498324</v>
      </c>
      <c r="AP166">
        <f t="shared" si="254"/>
        <v>1.0436555599478057</v>
      </c>
      <c r="AQ166">
        <f t="shared" si="254"/>
        <v>1.0409502852439807</v>
      </c>
      <c r="AR166">
        <f t="shared" si="254"/>
        <v>1.0309140916156352</v>
      </c>
      <c r="AS166">
        <f t="shared" si="254"/>
        <v>0.99505846878469906</v>
      </c>
      <c r="AT166">
        <f t="shared" si="254"/>
        <v>0.88039091595933638</v>
      </c>
      <c r="AU166">
        <f t="shared" si="239"/>
        <v>0.58734364280733065</v>
      </c>
      <c r="AV166" s="246">
        <f t="shared" si="240"/>
        <v>7.4786111479742358E-3</v>
      </c>
      <c r="AW166" s="247">
        <f t="shared" si="241"/>
        <v>8.3583248517125931E-3</v>
      </c>
      <c r="AX166" s="248">
        <f t="shared" si="242"/>
        <v>6.9861594326756353E-6</v>
      </c>
      <c r="AY166" s="247">
        <f t="shared" si="243"/>
        <v>7.6185965367396129E-3</v>
      </c>
      <c r="BA166">
        <f t="shared" si="244"/>
        <v>1.7012393303966857E-3</v>
      </c>
      <c r="BB166">
        <f t="shared" si="245"/>
        <v>1.0437691336470556</v>
      </c>
      <c r="BC166">
        <f t="shared" si="246"/>
        <v>0.26913491610190676</v>
      </c>
      <c r="BD166">
        <f t="shared" si="247"/>
        <v>6.0864655872440152E-2</v>
      </c>
      <c r="BE166">
        <f t="shared" si="248"/>
        <v>0.94735153190213117</v>
      </c>
      <c r="BF166">
        <f t="shared" si="249"/>
        <v>0.51259878983955043</v>
      </c>
      <c r="BG166">
        <f t="shared" si="255"/>
        <v>0.88772589489578724</v>
      </c>
      <c r="BH166">
        <f t="shared" si="255"/>
        <v>0.8877258942509334</v>
      </c>
      <c r="BI166">
        <f t="shared" si="255"/>
        <v>0.88772588062293278</v>
      </c>
      <c r="BJ166">
        <f t="shared" si="255"/>
        <v>0.88772559261598749</v>
      </c>
      <c r="BK166">
        <f t="shared" si="255"/>
        <v>0.88771950605361505</v>
      </c>
      <c r="BL166">
        <f t="shared" si="255"/>
        <v>0.88759088701768329</v>
      </c>
      <c r="BM166">
        <f t="shared" si="255"/>
        <v>0.88487768935203082</v>
      </c>
      <c r="BN166">
        <f t="shared" si="250"/>
        <v>0.82957761689178944</v>
      </c>
    </row>
    <row r="167" spans="1:66">
      <c r="A167" s="47" t="s">
        <v>100</v>
      </c>
      <c r="B167" s="48"/>
      <c r="C167" s="51">
        <v>49219.421999999999</v>
      </c>
      <c r="D167" s="51">
        <v>5.0000000000000001E-3</v>
      </c>
      <c r="E167" s="58">
        <f t="shared" si="222"/>
        <v>15090.060064847145</v>
      </c>
      <c r="F167">
        <f t="shared" si="223"/>
        <v>15090</v>
      </c>
      <c r="G167">
        <f t="shared" si="224"/>
        <v>2.1713570000429172E-2</v>
      </c>
      <c r="H167" s="116"/>
      <c r="I167" s="116">
        <f t="shared" si="253"/>
        <v>2.1713570000429172E-2</v>
      </c>
      <c r="J167" s="116"/>
      <c r="K167" s="116"/>
      <c r="L167" s="116"/>
      <c r="M167" s="116"/>
      <c r="N167" s="116"/>
      <c r="O167" s="40"/>
      <c r="P167" s="116"/>
      <c r="Q167" s="293">
        <f t="shared" si="225"/>
        <v>34200.921999999999</v>
      </c>
      <c r="R167" s="8">
        <f t="shared" si="226"/>
        <v>4.7147912216353771E-4</v>
      </c>
      <c r="S167" s="8">
        <v>0.1</v>
      </c>
      <c r="T167" s="167">
        <f t="shared" si="227"/>
        <v>4.7147912216353773E-5</v>
      </c>
      <c r="U167" s="116"/>
      <c r="V167" s="116"/>
      <c r="W167" s="25"/>
      <c r="X167" s="252"/>
      <c r="Y167" s="41"/>
      <c r="Z167">
        <f t="shared" si="228"/>
        <v>15090</v>
      </c>
      <c r="AA167" s="246">
        <f t="shared" si="229"/>
        <v>5.8721901376089427E-3</v>
      </c>
      <c r="AB167" s="247">
        <f t="shared" si="230"/>
        <v>1.5841379862820228E-2</v>
      </c>
      <c r="AC167" s="247">
        <f t="shared" si="231"/>
        <v>2.1713570000429172E-2</v>
      </c>
      <c r="AD167" s="248">
        <f t="shared" si="232"/>
        <v>2.509493159581662E-5</v>
      </c>
      <c r="AH167">
        <f t="shared" si="233"/>
        <v>6.6428272973556163E-3</v>
      </c>
      <c r="AI167">
        <f t="shared" si="234"/>
        <v>0.9722006672196889</v>
      </c>
      <c r="AJ167">
        <f t="shared" si="235"/>
        <v>0.95517597847422742</v>
      </c>
      <c r="AK167">
        <f t="shared" si="236"/>
        <v>0.52809011839456754</v>
      </c>
      <c r="AL167">
        <f t="shared" si="237"/>
        <v>1.62338904942253</v>
      </c>
      <c r="AM167">
        <f t="shared" si="238"/>
        <v>1.0540258596635228</v>
      </c>
      <c r="AN167">
        <f t="shared" si="254"/>
        <v>1.0588546515814541</v>
      </c>
      <c r="AO167">
        <f t="shared" si="254"/>
        <v>1.0586842105450582</v>
      </c>
      <c r="AP167">
        <f t="shared" si="254"/>
        <v>1.0580268584688475</v>
      </c>
      <c r="AQ167">
        <f t="shared" si="254"/>
        <v>1.0554987555929816</v>
      </c>
      <c r="AR167">
        <f t="shared" si="254"/>
        <v>1.0458792129569798</v>
      </c>
      <c r="AS167">
        <f t="shared" si="254"/>
        <v>1.0106454299499341</v>
      </c>
      <c r="AT167">
        <f t="shared" si="254"/>
        <v>0.89554190162894176</v>
      </c>
      <c r="AU167">
        <f t="shared" si="239"/>
        <v>0.59787504915145195</v>
      </c>
      <c r="AV167" s="246">
        <f t="shared" si="240"/>
        <v>7.4839498790059654E-3</v>
      </c>
      <c r="AW167" s="247">
        <f t="shared" si="241"/>
        <v>1.4229620121423207E-2</v>
      </c>
      <c r="AX167" s="248">
        <f t="shared" si="242"/>
        <v>2.024820888000122E-5</v>
      </c>
      <c r="AY167" s="247">
        <f t="shared" si="243"/>
        <v>1.3458982961676533E-2</v>
      </c>
      <c r="BA167">
        <f t="shared" si="244"/>
        <v>1.6117597413970229E-3</v>
      </c>
      <c r="BB167">
        <f t="shared" si="245"/>
        <v>1.0426064332989404</v>
      </c>
      <c r="BC167">
        <f t="shared" si="246"/>
        <v>0.25081295252256913</v>
      </c>
      <c r="BD167">
        <f t="shared" si="247"/>
        <v>6.1684157092622358E-2</v>
      </c>
      <c r="BE167">
        <f t="shared" si="248"/>
        <v>0.9663262642531627</v>
      </c>
      <c r="BF167">
        <f t="shared" si="249"/>
        <v>0.52463794299297006</v>
      </c>
      <c r="BG167">
        <f t="shared" si="255"/>
        <v>0.9058638703091223</v>
      </c>
      <c r="BH167">
        <f t="shared" si="255"/>
        <v>0.90586386973648991</v>
      </c>
      <c r="BI167">
        <f t="shared" si="255"/>
        <v>0.90586385735682162</v>
      </c>
      <c r="BJ167">
        <f t="shared" si="255"/>
        <v>0.90586358972238534</v>
      </c>
      <c r="BK167">
        <f t="shared" si="255"/>
        <v>0.90585780379072622</v>
      </c>
      <c r="BL167">
        <f t="shared" si="255"/>
        <v>0.90573272940852656</v>
      </c>
      <c r="BM167">
        <f t="shared" si="255"/>
        <v>0.90303385490575461</v>
      </c>
      <c r="BN167">
        <f t="shared" si="250"/>
        <v>0.84686694599311574</v>
      </c>
    </row>
    <row r="168" spans="1:66">
      <c r="A168" s="47" t="s">
        <v>73</v>
      </c>
      <c r="B168" s="48"/>
      <c r="C168" s="51">
        <v>49241.650999999998</v>
      </c>
      <c r="D168" s="51" t="s">
        <v>16</v>
      </c>
      <c r="E168" s="58">
        <f t="shared" si="222"/>
        <v>15151.550712729279</v>
      </c>
      <c r="F168">
        <f t="shared" si="223"/>
        <v>15151.5</v>
      </c>
      <c r="G168">
        <f t="shared" si="224"/>
        <v>1.8332759500481188E-2</v>
      </c>
      <c r="H168" s="116"/>
      <c r="I168" s="116">
        <f t="shared" si="253"/>
        <v>1.8332759500481188E-2</v>
      </c>
      <c r="K168" s="116"/>
      <c r="L168" s="116"/>
      <c r="M168" s="116"/>
      <c r="N168" s="116"/>
      <c r="O168" s="40"/>
      <c r="P168" s="116"/>
      <c r="Q168" s="293">
        <f t="shared" si="225"/>
        <v>34223.150999999998</v>
      </c>
      <c r="R168" s="8">
        <f t="shared" si="226"/>
        <v>3.3609007090248326E-4</v>
      </c>
      <c r="S168" s="8">
        <v>0.1</v>
      </c>
      <c r="T168" s="167">
        <f t="shared" si="227"/>
        <v>3.3609007090248327E-5</v>
      </c>
      <c r="U168" s="116"/>
      <c r="V168" s="116"/>
      <c r="W168" s="25"/>
      <c r="X168" s="252"/>
      <c r="Y168" s="41"/>
      <c r="Z168">
        <f t="shared" si="228"/>
        <v>15151.5</v>
      </c>
      <c r="AA168" s="246">
        <f t="shared" si="229"/>
        <v>5.9700639253833345E-3</v>
      </c>
      <c r="AB168" s="247">
        <f t="shared" si="230"/>
        <v>1.2362695575097855E-2</v>
      </c>
      <c r="AC168" s="247">
        <f t="shared" si="231"/>
        <v>1.8332759500481188E-2</v>
      </c>
      <c r="AD168" s="248">
        <f t="shared" si="232"/>
        <v>1.5283624188254407E-5</v>
      </c>
      <c r="AH168">
        <f t="shared" si="233"/>
        <v>6.7734615461111508E-3</v>
      </c>
      <c r="AI168">
        <f t="shared" si="234"/>
        <v>0.96316797946728749</v>
      </c>
      <c r="AJ168">
        <f t="shared" si="235"/>
        <v>0.96010197554617127</v>
      </c>
      <c r="AK168">
        <f t="shared" si="236"/>
        <v>0.52753708714411418</v>
      </c>
      <c r="AL168">
        <f t="shared" si="237"/>
        <v>1.6405020364040366</v>
      </c>
      <c r="AM168">
        <f t="shared" si="238"/>
        <v>1.072253198036331</v>
      </c>
      <c r="AN168">
        <f t="shared" si="254"/>
        <v>1.0738641716705326</v>
      </c>
      <c r="AO168">
        <f t="shared" si="254"/>
        <v>1.0737143934359938</v>
      </c>
      <c r="AP168">
        <f t="shared" si="254"/>
        <v>1.0731207728727039</v>
      </c>
      <c r="AQ168">
        <f t="shared" si="254"/>
        <v>1.0707744087986508</v>
      </c>
      <c r="AR168">
        <f t="shared" si="254"/>
        <v>1.0615969707175861</v>
      </c>
      <c r="AS168">
        <f t="shared" si="254"/>
        <v>1.0270577745724241</v>
      </c>
      <c r="AT168">
        <f t="shared" si="254"/>
        <v>0.91157109718633056</v>
      </c>
      <c r="AU168">
        <f t="shared" si="239"/>
        <v>0.60904197139564875</v>
      </c>
      <c r="AV168" s="246">
        <f t="shared" si="240"/>
        <v>7.4864764645822604E-3</v>
      </c>
      <c r="AW168" s="247">
        <f t="shared" si="241"/>
        <v>1.0846283035898928E-2</v>
      </c>
      <c r="AX168" s="248">
        <f t="shared" si="242"/>
        <v>1.1764185569482887E-5</v>
      </c>
      <c r="AY168" s="247">
        <f t="shared" si="243"/>
        <v>1.0042885415171111E-2</v>
      </c>
      <c r="BA168">
        <f t="shared" si="244"/>
        <v>1.5164125391989259E-3</v>
      </c>
      <c r="BB168">
        <f t="shared" si="245"/>
        <v>1.0413597270430257</v>
      </c>
      <c r="BC168">
        <f t="shared" si="246"/>
        <v>0.23133204046866784</v>
      </c>
      <c r="BD168">
        <f t="shared" si="247"/>
        <v>6.2526925189159741E-2</v>
      </c>
      <c r="BE168">
        <f t="shared" si="248"/>
        <v>0.98639958413096906</v>
      </c>
      <c r="BF168">
        <f t="shared" si="249"/>
        <v>0.53750532984900434</v>
      </c>
      <c r="BG168">
        <f t="shared" si="255"/>
        <v>0.92507416998862269</v>
      </c>
      <c r="BH168">
        <f t="shared" si="255"/>
        <v>0.92507416948676735</v>
      </c>
      <c r="BI168">
        <f t="shared" si="255"/>
        <v>0.92507415836262441</v>
      </c>
      <c r="BJ168">
        <f t="shared" si="255"/>
        <v>0.92507391178451281</v>
      </c>
      <c r="BK168">
        <f t="shared" si="255"/>
        <v>0.92506844614685346</v>
      </c>
      <c r="BL168">
        <f t="shared" si="255"/>
        <v>0.92494730528263491</v>
      </c>
      <c r="BM168">
        <f t="shared" si="255"/>
        <v>0.92226730621889974</v>
      </c>
      <c r="BN168">
        <f t="shared" si="250"/>
        <v>0.86519959667814272</v>
      </c>
    </row>
    <row r="169" spans="1:66">
      <c r="A169" s="44" t="s">
        <v>101</v>
      </c>
      <c r="B169" s="45" t="s">
        <v>102</v>
      </c>
      <c r="C169" s="44">
        <v>49243.446199999998</v>
      </c>
      <c r="D169" s="44">
        <v>1.1000000000000001E-3</v>
      </c>
      <c r="E169" s="58">
        <f t="shared" si="222"/>
        <v>15156.516658614295</v>
      </c>
      <c r="F169">
        <f t="shared" si="223"/>
        <v>15156.5</v>
      </c>
      <c r="G169">
        <f t="shared" si="224"/>
        <v>6.0221245003049262E-3</v>
      </c>
      <c r="H169" s="116"/>
      <c r="I169" s="116"/>
      <c r="J169" s="116"/>
      <c r="K169" s="116">
        <f>G169</f>
        <v>6.0221245003049262E-3</v>
      </c>
      <c r="L169" s="116"/>
      <c r="M169" s="116"/>
      <c r="N169" s="116"/>
      <c r="O169" s="40"/>
      <c r="P169" s="116"/>
      <c r="Q169" s="293">
        <f t="shared" si="225"/>
        <v>34224.946199999998</v>
      </c>
      <c r="R169" s="8">
        <f t="shared" si="226"/>
        <v>3.6265983497172854E-5</v>
      </c>
      <c r="S169" s="116">
        <v>1</v>
      </c>
      <c r="T169" s="167">
        <f t="shared" si="227"/>
        <v>3.6265983497172854E-5</v>
      </c>
      <c r="U169" s="116"/>
      <c r="V169" s="116"/>
      <c r="W169" s="25"/>
      <c r="X169" s="252"/>
      <c r="Y169" s="41"/>
      <c r="Z169">
        <f t="shared" si="228"/>
        <v>15156.5</v>
      </c>
      <c r="AA169" s="246">
        <f t="shared" si="229"/>
        <v>5.9779016477204449E-3</v>
      </c>
      <c r="AB169" s="247">
        <f t="shared" si="230"/>
        <v>4.4222852584481324E-5</v>
      </c>
      <c r="AC169" s="247">
        <f t="shared" si="231"/>
        <v>6.0221245003049262E-3</v>
      </c>
      <c r="AD169" s="248">
        <f t="shared" si="232"/>
        <v>1.9556606907087666E-9</v>
      </c>
      <c r="AH169">
        <f t="shared" si="233"/>
        <v>6.7839621064947351E-3</v>
      </c>
      <c r="AI169">
        <f t="shared" si="234"/>
        <v>0.96244144644066842</v>
      </c>
      <c r="AJ169">
        <f t="shared" si="235"/>
        <v>0.96048622235804049</v>
      </c>
      <c r="AK169">
        <f t="shared" si="236"/>
        <v>0.52748585867637221</v>
      </c>
      <c r="AL169">
        <f t="shared" si="237"/>
        <v>1.6418793200254969</v>
      </c>
      <c r="AM169">
        <f t="shared" si="238"/>
        <v>1.073734684036632</v>
      </c>
      <c r="AN169">
        <f t="shared" si="254"/>
        <v>1.0750782770496683</v>
      </c>
      <c r="AO169">
        <f t="shared" si="254"/>
        <v>1.0749300925359484</v>
      </c>
      <c r="AP169">
        <f t="shared" si="254"/>
        <v>1.074341467188626</v>
      </c>
      <c r="AQ169">
        <f t="shared" si="254"/>
        <v>1.0720095898274982</v>
      </c>
      <c r="AR169">
        <f t="shared" si="254"/>
        <v>1.0628680658989107</v>
      </c>
      <c r="AS169">
        <f t="shared" si="254"/>
        <v>1.0283868750794736</v>
      </c>
      <c r="AT169">
        <f t="shared" si="254"/>
        <v>0.9128726337297377</v>
      </c>
      <c r="AU169">
        <f t="shared" si="239"/>
        <v>0.60994985125290047</v>
      </c>
      <c r="AV169" s="246">
        <f t="shared" si="240"/>
        <v>7.4865423524034195E-3</v>
      </c>
      <c r="AW169" s="247">
        <f t="shared" si="241"/>
        <v>-1.4644178520984933E-3</v>
      </c>
      <c r="AX169" s="248">
        <f t="shared" si="242"/>
        <v>2.1445196455447646E-6</v>
      </c>
      <c r="AY169" s="247">
        <f t="shared" si="243"/>
        <v>-2.2704783108727835E-3</v>
      </c>
      <c r="BA169">
        <f t="shared" si="244"/>
        <v>1.5086407046829748E-3</v>
      </c>
      <c r="BB169">
        <f t="shared" si="245"/>
        <v>1.0412577619070758</v>
      </c>
      <c r="BC169">
        <f t="shared" si="246"/>
        <v>0.22974608235644489</v>
      </c>
      <c r="BD169">
        <f t="shared" si="247"/>
        <v>6.2594252748183019E-2</v>
      </c>
      <c r="BE169">
        <f t="shared" si="248"/>
        <v>0.98802944591869735</v>
      </c>
      <c r="BF169">
        <f t="shared" si="249"/>
        <v>0.53855616457010569</v>
      </c>
      <c r="BG169">
        <f t="shared" si="255"/>
        <v>0.92663497049080124</v>
      </c>
      <c r="BH169">
        <f t="shared" si="255"/>
        <v>0.92663496999443817</v>
      </c>
      <c r="BI169">
        <f t="shared" si="255"/>
        <v>0.92663495896918457</v>
      </c>
      <c r="BJ169">
        <f t="shared" si="255"/>
        <v>0.92663471407547027</v>
      </c>
      <c r="BK169">
        <f t="shared" si="255"/>
        <v>0.92662927449951882</v>
      </c>
      <c r="BL169">
        <f t="shared" si="255"/>
        <v>0.92650846086459981</v>
      </c>
      <c r="BM169">
        <f t="shared" si="255"/>
        <v>0.92383016245320271</v>
      </c>
      <c r="BN169">
        <f t="shared" si="250"/>
        <v>0.86669005608342942</v>
      </c>
    </row>
    <row r="170" spans="1:66">
      <c r="A170" s="44" t="s">
        <v>101</v>
      </c>
      <c r="B170" s="45" t="s">
        <v>49</v>
      </c>
      <c r="C170" s="44">
        <v>49244.349000000002</v>
      </c>
      <c r="D170" s="44">
        <v>1.2999999999999999E-3</v>
      </c>
      <c r="E170" s="58">
        <f t="shared" si="222"/>
        <v>15159.014015981169</v>
      </c>
      <c r="F170">
        <f t="shared" si="223"/>
        <v>15159</v>
      </c>
      <c r="G170">
        <f t="shared" si="224"/>
        <v>5.0668070034589618E-3</v>
      </c>
      <c r="H170" s="116"/>
      <c r="I170" s="116"/>
      <c r="J170" s="116"/>
      <c r="K170" s="116">
        <f>G170</f>
        <v>5.0668070034589618E-3</v>
      </c>
      <c r="L170" s="116"/>
      <c r="M170" s="116"/>
      <c r="N170" s="116"/>
      <c r="O170" s="40"/>
      <c r="P170" s="116"/>
      <c r="Q170" s="293">
        <f t="shared" si="225"/>
        <v>34225.849000000002</v>
      </c>
      <c r="R170" s="8">
        <f t="shared" si="226"/>
        <v>2.5672533210300783E-5</v>
      </c>
      <c r="S170" s="116">
        <v>1</v>
      </c>
      <c r="T170" s="167">
        <f t="shared" si="227"/>
        <v>2.5672533210300783E-5</v>
      </c>
      <c r="U170" s="116"/>
      <c r="V170" s="116"/>
      <c r="W170" s="25"/>
      <c r="X170" s="252"/>
      <c r="Y170" s="41"/>
      <c r="Z170">
        <f t="shared" si="228"/>
        <v>15159</v>
      </c>
      <c r="AA170" s="246">
        <f t="shared" si="229"/>
        <v>5.9818138058845101E-3</v>
      </c>
      <c r="AB170" s="247">
        <f t="shared" si="230"/>
        <v>-9.1500680242554821E-4</v>
      </c>
      <c r="AC170" s="247">
        <f t="shared" si="231"/>
        <v>5.0668070034589618E-3</v>
      </c>
      <c r="AD170" s="248">
        <f t="shared" si="232"/>
        <v>8.3723744848502621E-7</v>
      </c>
      <c r="AH170">
        <f t="shared" si="233"/>
        <v>6.7892056490542673E-3</v>
      </c>
      <c r="AI170">
        <f t="shared" si="234"/>
        <v>0.96207861887450186</v>
      </c>
      <c r="AJ170">
        <f t="shared" si="235"/>
        <v>0.96067744552364298</v>
      </c>
      <c r="AK170">
        <f t="shared" si="236"/>
        <v>0.52745989885730038</v>
      </c>
      <c r="AL170">
        <f t="shared" si="237"/>
        <v>1.6425671801344541</v>
      </c>
      <c r="AM170">
        <f t="shared" si="238"/>
        <v>1.0744754067439728</v>
      </c>
      <c r="AN170">
        <f t="shared" si="254"/>
        <v>1.0756849838555131</v>
      </c>
      <c r="AO170">
        <f t="shared" si="254"/>
        <v>1.0755375914363143</v>
      </c>
      <c r="AP170">
        <f t="shared" si="254"/>
        <v>1.0749514532411832</v>
      </c>
      <c r="AQ170">
        <f t="shared" si="254"/>
        <v>1.0726268026149648</v>
      </c>
      <c r="AR170">
        <f t="shared" si="254"/>
        <v>1.0635032327826328</v>
      </c>
      <c r="AS170">
        <f t="shared" si="254"/>
        <v>1.0290511293212816</v>
      </c>
      <c r="AT170">
        <f t="shared" si="254"/>
        <v>0.91352330839065332</v>
      </c>
      <c r="AU170">
        <f t="shared" si="239"/>
        <v>0.61040379118152632</v>
      </c>
      <c r="AV170" s="246">
        <f t="shared" si="240"/>
        <v>7.4865674995282707E-3</v>
      </c>
      <c r="AW170" s="247">
        <f t="shared" si="241"/>
        <v>-2.4197604960693089E-3</v>
      </c>
      <c r="AX170" s="248">
        <f t="shared" si="242"/>
        <v>5.8552408583375876E-6</v>
      </c>
      <c r="AY170" s="247">
        <f t="shared" si="243"/>
        <v>-3.2271523392390657E-3</v>
      </c>
      <c r="BA170">
        <f t="shared" si="244"/>
        <v>1.5047536936437602E-3</v>
      </c>
      <c r="BB170">
        <f t="shared" si="245"/>
        <v>1.0412067457208209</v>
      </c>
      <c r="BC170">
        <f t="shared" si="246"/>
        <v>0.2289529907193546</v>
      </c>
      <c r="BD170">
        <f t="shared" si="247"/>
        <v>6.2627849250824361E-2</v>
      </c>
      <c r="BE170">
        <f t="shared" si="248"/>
        <v>0.98884425708410595</v>
      </c>
      <c r="BF170">
        <f t="shared" si="249"/>
        <v>0.53908185055554581</v>
      </c>
      <c r="BG170">
        <f t="shared" si="255"/>
        <v>0.92741531341238592</v>
      </c>
      <c r="BH170">
        <f t="shared" si="255"/>
        <v>0.92741531291875423</v>
      </c>
      <c r="BI170">
        <f t="shared" si="255"/>
        <v>0.927415301942763</v>
      </c>
      <c r="BJ170">
        <f t="shared" si="255"/>
        <v>0.92741505788961343</v>
      </c>
      <c r="BK170">
        <f t="shared" si="255"/>
        <v>0.92740963134427434</v>
      </c>
      <c r="BL170">
        <f t="shared" si="255"/>
        <v>0.9272889817276897</v>
      </c>
      <c r="BM170">
        <f t="shared" si="255"/>
        <v>0.92461154297978299</v>
      </c>
      <c r="BN170">
        <f t="shared" si="250"/>
        <v>0.86743528578607276</v>
      </c>
    </row>
    <row r="171" spans="1:66">
      <c r="A171" s="47" t="s">
        <v>73</v>
      </c>
      <c r="B171" s="48"/>
      <c r="C171" s="51">
        <v>49264.593000000001</v>
      </c>
      <c r="D171" s="51" t="s">
        <v>16</v>
      </c>
      <c r="E171" s="58">
        <f t="shared" si="222"/>
        <v>15215.013686489328</v>
      </c>
      <c r="F171">
        <f t="shared" si="223"/>
        <v>15215</v>
      </c>
      <c r="G171">
        <f t="shared" si="224"/>
        <v>4.9476950007374398E-3</v>
      </c>
      <c r="H171" s="116"/>
      <c r="I171" s="116">
        <f>G171</f>
        <v>4.9476950007374398E-3</v>
      </c>
      <c r="K171" s="116"/>
      <c r="L171" s="116"/>
      <c r="M171" s="116"/>
      <c r="N171" s="116"/>
      <c r="O171" s="40"/>
      <c r="P171" s="116"/>
      <c r="Q171" s="293">
        <f t="shared" si="225"/>
        <v>34246.093000000001</v>
      </c>
      <c r="R171" s="8">
        <f t="shared" si="226"/>
        <v>2.4479685820322256E-5</v>
      </c>
      <c r="S171" s="8">
        <v>0.1</v>
      </c>
      <c r="T171" s="167">
        <f t="shared" si="227"/>
        <v>2.4479685820322256E-6</v>
      </c>
      <c r="U171" s="116"/>
      <c r="V171" s="116"/>
      <c r="W171" s="25"/>
      <c r="X171" s="252"/>
      <c r="Y171" s="41"/>
      <c r="Z171">
        <f t="shared" si="228"/>
        <v>15215</v>
      </c>
      <c r="AA171" s="246">
        <f t="shared" si="229"/>
        <v>6.0682807055244398E-3</v>
      </c>
      <c r="AB171" s="247">
        <f t="shared" si="230"/>
        <v>-1.1205857047869999E-3</v>
      </c>
      <c r="AC171" s="247">
        <f t="shared" si="231"/>
        <v>4.9476950007374398E-3</v>
      </c>
      <c r="AD171" s="248">
        <f t="shared" si="232"/>
        <v>1.2557123217729773E-7</v>
      </c>
      <c r="AH171">
        <f t="shared" si="233"/>
        <v>6.9054895089883947E-3</v>
      </c>
      <c r="AI171">
        <f t="shared" si="234"/>
        <v>0.95402753262538065</v>
      </c>
      <c r="AJ171">
        <f t="shared" si="235"/>
        <v>0.96480600536148453</v>
      </c>
      <c r="AK171">
        <f t="shared" si="236"/>
        <v>0.526819236828448</v>
      </c>
      <c r="AL171">
        <f t="shared" si="237"/>
        <v>1.6578400418958175</v>
      </c>
      <c r="AM171">
        <f t="shared" si="238"/>
        <v>1.0910645159340073</v>
      </c>
      <c r="AN171">
        <f t="shared" ref="AN171:AT180" si="256">$AU171+$AB$7*SIN(AO171)</f>
        <v>1.0892152070714478</v>
      </c>
      <c r="AO171">
        <f t="shared" si="256"/>
        <v>1.0890847403999055</v>
      </c>
      <c r="AP171">
        <f t="shared" si="256"/>
        <v>1.0885524967814486</v>
      </c>
      <c r="AQ171">
        <f t="shared" si="256"/>
        <v>1.0863867715975128</v>
      </c>
      <c r="AR171">
        <f t="shared" si="256"/>
        <v>1.0776646440601785</v>
      </c>
      <c r="AS171">
        <f t="shared" si="256"/>
        <v>1.0438785936331696</v>
      </c>
      <c r="AT171">
        <f t="shared" si="256"/>
        <v>0.92808197530958259</v>
      </c>
      <c r="AU171">
        <f t="shared" si="239"/>
        <v>0.62057204558274659</v>
      </c>
      <c r="AV171" s="246">
        <f t="shared" si="240"/>
        <v>7.485779980416594E-3</v>
      </c>
      <c r="AW171" s="247">
        <f t="shared" si="241"/>
        <v>-2.5380849796791541E-3</v>
      </c>
      <c r="AX171" s="248">
        <f t="shared" si="242"/>
        <v>6.4418753640729326E-7</v>
      </c>
      <c r="AY171" s="247">
        <f t="shared" si="243"/>
        <v>-3.3752937831431091E-3</v>
      </c>
      <c r="BA171">
        <f t="shared" si="244"/>
        <v>1.4174992748921542E-3</v>
      </c>
      <c r="BB171">
        <f t="shared" si="245"/>
        <v>1.0400582066617095</v>
      </c>
      <c r="BC171">
        <f t="shared" si="246"/>
        <v>0.21116939980099994</v>
      </c>
      <c r="BD171">
        <f t="shared" si="247"/>
        <v>6.33686316226897E-2</v>
      </c>
      <c r="BE171">
        <f t="shared" si="248"/>
        <v>1.0070750400413888</v>
      </c>
      <c r="BF171">
        <f t="shared" si="249"/>
        <v>0.55090468321016628</v>
      </c>
      <c r="BG171">
        <f t="shared" ref="BG171:BM180" si="257">$BN171+$BB$7*SIN(BH171)</f>
        <v>0.94488494140676915</v>
      </c>
      <c r="BH171">
        <f t="shared" si="257"/>
        <v>0.94488494097176079</v>
      </c>
      <c r="BI171">
        <f t="shared" si="257"/>
        <v>0.94488493106700211</v>
      </c>
      <c r="BJ171">
        <f t="shared" si="257"/>
        <v>0.9448847055443822</v>
      </c>
      <c r="BK171">
        <f t="shared" si="257"/>
        <v>0.94487957061222594</v>
      </c>
      <c r="BL171">
        <f t="shared" si="257"/>
        <v>0.94476266303682288</v>
      </c>
      <c r="BM171">
        <f t="shared" si="257"/>
        <v>0.9421061074009599</v>
      </c>
      <c r="BN171">
        <f t="shared" si="250"/>
        <v>0.88412843112528416</v>
      </c>
    </row>
    <row r="172" spans="1:66">
      <c r="A172" s="44" t="s">
        <v>101</v>
      </c>
      <c r="B172" s="45" t="s">
        <v>49</v>
      </c>
      <c r="C172" s="44">
        <v>49273.268900000003</v>
      </c>
      <c r="D172" s="44">
        <v>8.0000000000000004E-4</v>
      </c>
      <c r="E172" s="58">
        <f t="shared" si="222"/>
        <v>15239.013268655001</v>
      </c>
      <c r="F172">
        <f t="shared" si="223"/>
        <v>15239</v>
      </c>
      <c r="G172">
        <f t="shared" si="224"/>
        <v>4.7966470083338208E-3</v>
      </c>
      <c r="H172" s="116"/>
      <c r="I172" s="116"/>
      <c r="J172" s="116"/>
      <c r="K172" s="116">
        <f>G172</f>
        <v>4.7966470083338208E-3</v>
      </c>
      <c r="L172" s="116"/>
      <c r="M172" s="116"/>
      <c r="N172" s="116"/>
      <c r="O172" s="40"/>
      <c r="P172" s="116"/>
      <c r="Q172" s="293">
        <f t="shared" si="225"/>
        <v>34254.768900000003</v>
      </c>
      <c r="R172" s="8">
        <f t="shared" si="226"/>
        <v>2.3007822522557794E-5</v>
      </c>
      <c r="S172" s="116">
        <v>1</v>
      </c>
      <c r="T172" s="167">
        <f t="shared" si="227"/>
        <v>2.3007822522557794E-5</v>
      </c>
      <c r="U172" s="116"/>
      <c r="V172" s="116"/>
      <c r="W172" s="25"/>
      <c r="X172" s="252"/>
      <c r="Y172" s="41"/>
      <c r="Z172">
        <f t="shared" si="228"/>
        <v>15239</v>
      </c>
      <c r="AA172" s="246">
        <f t="shared" si="229"/>
        <v>6.1046592460528622E-3</v>
      </c>
      <c r="AB172" s="247">
        <f t="shared" si="230"/>
        <v>-1.3080122377190414E-3</v>
      </c>
      <c r="AC172" s="247">
        <f t="shared" si="231"/>
        <v>4.7966470083338208E-3</v>
      </c>
      <c r="AD172" s="248">
        <f t="shared" si="232"/>
        <v>1.7108960140227741E-6</v>
      </c>
      <c r="AH172">
        <f t="shared" si="233"/>
        <v>6.9546432009019617E-3</v>
      </c>
      <c r="AI172">
        <f t="shared" si="234"/>
        <v>0.9506214164462935</v>
      </c>
      <c r="AJ172">
        <f t="shared" si="235"/>
        <v>0.96648647676327815</v>
      </c>
      <c r="AK172">
        <f t="shared" si="236"/>
        <v>0.52651090352930818</v>
      </c>
      <c r="AL172">
        <f t="shared" si="237"/>
        <v>1.6643073481591506</v>
      </c>
      <c r="AM172">
        <f t="shared" si="238"/>
        <v>1.0981726834491956</v>
      </c>
      <c r="AN172">
        <f t="shared" si="256"/>
        <v>1.0949790243594777</v>
      </c>
      <c r="AO172">
        <f t="shared" si="256"/>
        <v>1.0948553446613078</v>
      </c>
      <c r="AP172">
        <f t="shared" si="256"/>
        <v>1.0943451414686323</v>
      </c>
      <c r="AQ172">
        <f t="shared" si="256"/>
        <v>1.0922457611761325</v>
      </c>
      <c r="AR172">
        <f t="shared" si="256"/>
        <v>1.0836950963615197</v>
      </c>
      <c r="AS172">
        <f t="shared" si="256"/>
        <v>1.0502027618024761</v>
      </c>
      <c r="AT172">
        <f t="shared" si="256"/>
        <v>0.93431169741657727</v>
      </c>
      <c r="AU172">
        <f t="shared" si="239"/>
        <v>0.62492986889755553</v>
      </c>
      <c r="AV172" s="246">
        <f t="shared" si="240"/>
        <v>7.4846594897920241E-3</v>
      </c>
      <c r="AW172" s="247">
        <f t="shared" si="241"/>
        <v>-2.6880124814582032E-3</v>
      </c>
      <c r="AX172" s="248">
        <f t="shared" si="242"/>
        <v>7.2254111004750876E-6</v>
      </c>
      <c r="AY172" s="247">
        <f t="shared" si="243"/>
        <v>-3.5379964363073031E-3</v>
      </c>
      <c r="BA172">
        <f t="shared" si="244"/>
        <v>1.3800002437391623E-3</v>
      </c>
      <c r="BB172">
        <f t="shared" si="245"/>
        <v>1.0395626641837556</v>
      </c>
      <c r="BC172">
        <f t="shared" si="246"/>
        <v>0.20353812334933302</v>
      </c>
      <c r="BD172">
        <f t="shared" si="247"/>
        <v>6.3679188102297238E-2</v>
      </c>
      <c r="BE172">
        <f t="shared" si="248"/>
        <v>1.0148758817414882</v>
      </c>
      <c r="BF172">
        <f t="shared" si="249"/>
        <v>0.55599984017755066</v>
      </c>
      <c r="BG172">
        <f t="shared" si="257"/>
        <v>0.95236600513710301</v>
      </c>
      <c r="BH172">
        <f t="shared" si="257"/>
        <v>0.95236600472573074</v>
      </c>
      <c r="BI172">
        <f t="shared" si="257"/>
        <v>0.95236599526093102</v>
      </c>
      <c r="BJ172">
        <f t="shared" si="257"/>
        <v>0.95236577749604212</v>
      </c>
      <c r="BK172">
        <f t="shared" si="257"/>
        <v>0.95236076720806417</v>
      </c>
      <c r="BL172">
        <f t="shared" si="257"/>
        <v>0.9522455013158293</v>
      </c>
      <c r="BM172">
        <f t="shared" si="257"/>
        <v>0.94959884509288406</v>
      </c>
      <c r="BN172">
        <f t="shared" si="250"/>
        <v>0.89128263627066073</v>
      </c>
    </row>
    <row r="173" spans="1:66">
      <c r="A173" s="44" t="s">
        <v>101</v>
      </c>
      <c r="B173" s="45" t="s">
        <v>45</v>
      </c>
      <c r="C173" s="44">
        <v>49275.26</v>
      </c>
      <c r="D173" s="44">
        <v>1E-3</v>
      </c>
      <c r="E173" s="58">
        <f t="shared" si="222"/>
        <v>15244.521120065234</v>
      </c>
      <c r="F173">
        <f t="shared" si="223"/>
        <v>15244.5</v>
      </c>
      <c r="G173">
        <f t="shared" si="224"/>
        <v>7.6349485025275499E-3</v>
      </c>
      <c r="H173" s="116"/>
      <c r="I173" s="116"/>
      <c r="J173" s="116"/>
      <c r="K173" s="117">
        <f>G173</f>
        <v>7.6349485025275499E-3</v>
      </c>
      <c r="L173" s="116"/>
      <c r="M173" s="116"/>
      <c r="N173" s="116"/>
      <c r="O173" s="40"/>
      <c r="P173" s="116"/>
      <c r="Q173" s="293">
        <f t="shared" si="225"/>
        <v>34256.76</v>
      </c>
      <c r="R173" s="8">
        <f t="shared" si="226"/>
        <v>5.8292438636247675E-5</v>
      </c>
      <c r="S173" s="116">
        <v>1</v>
      </c>
      <c r="T173" s="167">
        <f t="shared" si="227"/>
        <v>5.8292438636247675E-5</v>
      </c>
      <c r="U173" s="116"/>
      <c r="V173" s="116"/>
      <c r="W173" s="25"/>
      <c r="X173" s="252"/>
      <c r="Y173" s="41"/>
      <c r="Z173">
        <f t="shared" si="228"/>
        <v>15244.5</v>
      </c>
      <c r="AA173" s="246">
        <f t="shared" si="229"/>
        <v>6.1129390209172518E-3</v>
      </c>
      <c r="AB173" s="247">
        <f t="shared" si="230"/>
        <v>1.522009481610298E-3</v>
      </c>
      <c r="AC173" s="247">
        <f t="shared" si="231"/>
        <v>7.6349485025275499E-3</v>
      </c>
      <c r="AD173" s="248">
        <f t="shared" si="232"/>
        <v>2.3165128621116483E-6</v>
      </c>
      <c r="AH173">
        <f t="shared" si="233"/>
        <v>6.9658503149797974E-3</v>
      </c>
      <c r="AI173">
        <f t="shared" si="234"/>
        <v>0.94984456582260124</v>
      </c>
      <c r="AJ173">
        <f t="shared" si="235"/>
        <v>0.96686422961236895</v>
      </c>
      <c r="AK173">
        <f t="shared" si="236"/>
        <v>0.52643746871921593</v>
      </c>
      <c r="AL173">
        <f t="shared" si="237"/>
        <v>1.6657829199976435</v>
      </c>
      <c r="AM173">
        <f t="shared" si="238"/>
        <v>1.0998015468510278</v>
      </c>
      <c r="AN173">
        <f t="shared" si="256"/>
        <v>1.0962969820430613</v>
      </c>
      <c r="AO173">
        <f t="shared" si="256"/>
        <v>1.0961748193022052</v>
      </c>
      <c r="AP173">
        <f t="shared" si="256"/>
        <v>1.0956695784872519</v>
      </c>
      <c r="AQ173">
        <f t="shared" si="256"/>
        <v>1.0935852501391086</v>
      </c>
      <c r="AR173">
        <f t="shared" si="256"/>
        <v>1.0850738160414659</v>
      </c>
      <c r="AS173">
        <f t="shared" si="256"/>
        <v>1.051649469366017</v>
      </c>
      <c r="AT173">
        <f t="shared" si="256"/>
        <v>0.93573851585492018</v>
      </c>
      <c r="AU173">
        <f t="shared" si="239"/>
        <v>0.62592853674053206</v>
      </c>
      <c r="AV173" s="246">
        <f t="shared" si="240"/>
        <v>7.4843373061544956E-3</v>
      </c>
      <c r="AW173" s="247">
        <f t="shared" si="241"/>
        <v>1.5061119637305425E-4</v>
      </c>
      <c r="AX173" s="248">
        <f t="shared" si="242"/>
        <v>2.2683732472922708E-8</v>
      </c>
      <c r="AY173" s="247">
        <f t="shared" si="243"/>
        <v>-7.0230009768949158E-4</v>
      </c>
      <c r="BA173">
        <f t="shared" si="244"/>
        <v>1.371398285237244E-3</v>
      </c>
      <c r="BB173">
        <f t="shared" si="245"/>
        <v>1.0394488290094075</v>
      </c>
      <c r="BC173">
        <f t="shared" si="246"/>
        <v>0.20178855441095875</v>
      </c>
      <c r="BD173">
        <f t="shared" si="247"/>
        <v>6.3749770858183424E-2</v>
      </c>
      <c r="BE173">
        <f t="shared" si="248"/>
        <v>1.0166625265512002</v>
      </c>
      <c r="BF173">
        <f t="shared" si="249"/>
        <v>0.55716990200446925</v>
      </c>
      <c r="BG173">
        <f t="shared" si="257"/>
        <v>0.95407991295887462</v>
      </c>
      <c r="BH173">
        <f t="shared" si="257"/>
        <v>0.95407991255279456</v>
      </c>
      <c r="BI173">
        <f t="shared" si="257"/>
        <v>0.95407990318718305</v>
      </c>
      <c r="BJ173">
        <f t="shared" si="257"/>
        <v>0.95407968718379565</v>
      </c>
      <c r="BK173">
        <f t="shared" si="257"/>
        <v>0.95407470541701467</v>
      </c>
      <c r="BL173">
        <f t="shared" si="257"/>
        <v>0.95395981878145086</v>
      </c>
      <c r="BM173">
        <f t="shared" si="257"/>
        <v>0.95131551105753509</v>
      </c>
      <c r="BN173">
        <f t="shared" si="250"/>
        <v>0.89292214161647609</v>
      </c>
    </row>
    <row r="174" spans="1:66">
      <c r="A174" s="59" t="s">
        <v>103</v>
      </c>
      <c r="B174" s="60"/>
      <c r="C174" s="61">
        <v>49549.451000000001</v>
      </c>
      <c r="D174" s="61">
        <v>6.0000000000000001E-3</v>
      </c>
      <c r="E174" s="58">
        <f t="shared" si="222"/>
        <v>16002.997985126663</v>
      </c>
      <c r="F174">
        <f t="shared" si="223"/>
        <v>16003</v>
      </c>
      <c r="G174">
        <f t="shared" si="224"/>
        <v>-7.2838099731598049E-4</v>
      </c>
      <c r="H174" s="116"/>
      <c r="I174" s="116">
        <f t="shared" ref="I174:I184" si="258">G174</f>
        <v>-7.2838099731598049E-4</v>
      </c>
      <c r="J174" s="117"/>
      <c r="K174" s="116"/>
      <c r="L174" s="116"/>
      <c r="M174" s="116"/>
      <c r="N174" s="116"/>
      <c r="O174" s="40"/>
      <c r="P174" s="116"/>
      <c r="Q174" s="293">
        <f t="shared" si="225"/>
        <v>34530.951000000001</v>
      </c>
      <c r="R174" s="8">
        <f t="shared" si="226"/>
        <v>5.3053887725102238E-7</v>
      </c>
      <c r="S174" s="8">
        <v>0.1</v>
      </c>
      <c r="T174" s="167">
        <f t="shared" si="227"/>
        <v>5.3053887725102244E-8</v>
      </c>
      <c r="U174" s="116"/>
      <c r="V174" s="116"/>
      <c r="W174" s="25"/>
      <c r="X174" s="252"/>
      <c r="Y174" s="41"/>
      <c r="Z174">
        <f t="shared" si="228"/>
        <v>16003</v>
      </c>
      <c r="AA174" s="246">
        <f t="shared" si="229"/>
        <v>7.0635194403645459E-3</v>
      </c>
      <c r="AB174" s="247">
        <f t="shared" si="230"/>
        <v>-7.7919004376805264E-3</v>
      </c>
      <c r="AC174" s="247">
        <f t="shared" si="231"/>
        <v>-7.2838099731598049E-4</v>
      </c>
      <c r="AD174" s="248">
        <f t="shared" si="232"/>
        <v>6.0713712430725983E-6</v>
      </c>
      <c r="AH174">
        <f t="shared" si="233"/>
        <v>8.3190672062267278E-3</v>
      </c>
      <c r="AI174">
        <f t="shared" si="234"/>
        <v>0.85495245950467136</v>
      </c>
      <c r="AJ174">
        <f t="shared" si="235"/>
        <v>0.99716706904137531</v>
      </c>
      <c r="AK174">
        <f t="shared" si="236"/>
        <v>0.50854025115547619</v>
      </c>
      <c r="AL174">
        <f t="shared" si="237"/>
        <v>1.8486420183624395</v>
      </c>
      <c r="AM174">
        <f t="shared" si="238"/>
        <v>1.3251042512456717</v>
      </c>
      <c r="AN174">
        <f t="shared" si="256"/>
        <v>1.2684925447235611</v>
      </c>
      <c r="AO174">
        <f t="shared" si="256"/>
        <v>1.2684780063924024</v>
      </c>
      <c r="AP174">
        <f t="shared" si="256"/>
        <v>1.26838568281358</v>
      </c>
      <c r="AQ174">
        <f t="shared" si="256"/>
        <v>1.2678000316309255</v>
      </c>
      <c r="AR174">
        <f t="shared" si="256"/>
        <v>1.2641102217812912</v>
      </c>
      <c r="AS174">
        <f t="shared" si="256"/>
        <v>1.2417837451488427</v>
      </c>
      <c r="AT174">
        <f t="shared" si="256"/>
        <v>1.1293683918526858</v>
      </c>
      <c r="AU174">
        <f t="shared" si="239"/>
        <v>0.76365391108563063</v>
      </c>
      <c r="AV174" s="246">
        <f t="shared" si="240"/>
        <v>7.2309123748429691E-3</v>
      </c>
      <c r="AW174" s="247">
        <f t="shared" si="241"/>
        <v>-7.9592933721589487E-3</v>
      </c>
      <c r="AX174" s="248">
        <f t="shared" si="242"/>
        <v>6.3350350984093375E-6</v>
      </c>
      <c r="AY174" s="247">
        <f t="shared" si="243"/>
        <v>-9.2148411380211306E-3</v>
      </c>
      <c r="BA174">
        <f t="shared" si="244"/>
        <v>1.6739293447842318E-4</v>
      </c>
      <c r="BB174">
        <f t="shared" si="245"/>
        <v>1.0229836674513044</v>
      </c>
      <c r="BC174">
        <f t="shared" si="246"/>
        <v>-3.93435467750618E-2</v>
      </c>
      <c r="BD174">
        <f t="shared" si="247"/>
        <v>7.1358212037383795E-2</v>
      </c>
      <c r="BE174">
        <f t="shared" si="248"/>
        <v>1.2591999282047579</v>
      </c>
      <c r="BF174">
        <f t="shared" si="249"/>
        <v>0.72850220956672151</v>
      </c>
      <c r="BG174">
        <f t="shared" si="257"/>
        <v>1.1885835238211628</v>
      </c>
      <c r="BH174">
        <f t="shared" si="257"/>
        <v>1.1885835237859868</v>
      </c>
      <c r="BI174">
        <f t="shared" si="257"/>
        <v>1.1885835225279548</v>
      </c>
      <c r="BJ174">
        <f t="shared" si="257"/>
        <v>1.1885834775359938</v>
      </c>
      <c r="BK174">
        <f t="shared" si="257"/>
        <v>1.1885818684572904</v>
      </c>
      <c r="BL174">
        <f t="shared" si="257"/>
        <v>1.1885243260932539</v>
      </c>
      <c r="BM174">
        <f t="shared" si="257"/>
        <v>1.1864719343813397</v>
      </c>
      <c r="BN174">
        <f t="shared" si="250"/>
        <v>1.1190248333984747</v>
      </c>
    </row>
    <row r="175" spans="1:66">
      <c r="A175" s="59" t="s">
        <v>103</v>
      </c>
      <c r="B175" s="60"/>
      <c r="C175" s="61">
        <v>49561.381000000001</v>
      </c>
      <c r="D175" s="61">
        <v>6.0000000000000001E-3</v>
      </c>
      <c r="E175" s="58">
        <f t="shared" si="222"/>
        <v>16035.999174079558</v>
      </c>
      <c r="F175">
        <f t="shared" si="223"/>
        <v>16036</v>
      </c>
      <c r="G175">
        <f t="shared" si="224"/>
        <v>-2.9857199842808768E-4</v>
      </c>
      <c r="H175" s="116"/>
      <c r="I175" s="116">
        <f t="shared" si="258"/>
        <v>-2.9857199842808768E-4</v>
      </c>
      <c r="J175" s="117"/>
      <c r="K175" s="117"/>
      <c r="L175" s="116"/>
      <c r="M175" s="116"/>
      <c r="N175" s="116"/>
      <c r="O175" s="40"/>
      <c r="P175" s="116"/>
      <c r="Q175" s="293">
        <f t="shared" si="225"/>
        <v>34542.881000000001</v>
      </c>
      <c r="R175" s="8">
        <f t="shared" si="226"/>
        <v>8.9145238245341993E-8</v>
      </c>
      <c r="S175" s="8">
        <v>0.1</v>
      </c>
      <c r="T175" s="167">
        <f t="shared" si="227"/>
        <v>8.9145238245341996E-9</v>
      </c>
      <c r="U175" s="116"/>
      <c r="V175" s="116"/>
      <c r="W175" s="25"/>
      <c r="X175" s="252"/>
      <c r="Y175" s="41"/>
      <c r="Z175">
        <f t="shared" si="228"/>
        <v>16036</v>
      </c>
      <c r="AA175" s="246">
        <f t="shared" si="229"/>
        <v>7.0967930196511111E-3</v>
      </c>
      <c r="AB175" s="247">
        <f t="shared" si="230"/>
        <v>-7.3953650180791988E-3</v>
      </c>
      <c r="AC175" s="247">
        <f t="shared" si="231"/>
        <v>-2.9857199842808768E-4</v>
      </c>
      <c r="AD175" s="248">
        <f t="shared" si="232"/>
        <v>5.4691423750629557E-6</v>
      </c>
      <c r="AH175">
        <f t="shared" si="233"/>
        <v>8.3698100210365806E-3</v>
      </c>
      <c r="AI175">
        <f t="shared" si="234"/>
        <v>0.85132837402916806</v>
      </c>
      <c r="AJ175">
        <f t="shared" si="235"/>
        <v>0.99767828318101226</v>
      </c>
      <c r="AK175">
        <f t="shared" si="236"/>
        <v>0.50749258485243687</v>
      </c>
      <c r="AL175">
        <f t="shared" si="237"/>
        <v>1.8557757840789133</v>
      </c>
      <c r="AM175">
        <f t="shared" si="238"/>
        <v>1.3349809522993528</v>
      </c>
      <c r="AN175">
        <f t="shared" si="256"/>
        <v>1.2755894740482909</v>
      </c>
      <c r="AO175">
        <f t="shared" si="256"/>
        <v>1.2755765373357655</v>
      </c>
      <c r="AP175">
        <f t="shared" si="256"/>
        <v>1.2754924682375881</v>
      </c>
      <c r="AQ175">
        <f t="shared" si="256"/>
        <v>1.274946711068333</v>
      </c>
      <c r="AR175">
        <f t="shared" si="256"/>
        <v>1.2714272658168158</v>
      </c>
      <c r="AS175">
        <f t="shared" si="256"/>
        <v>1.2496287498959215</v>
      </c>
      <c r="AT175">
        <f t="shared" si="256"/>
        <v>1.1376426167491904</v>
      </c>
      <c r="AU175">
        <f t="shared" si="239"/>
        <v>0.76964591814349248</v>
      </c>
      <c r="AV175" s="246">
        <f t="shared" si="240"/>
        <v>7.2115596893702954E-3</v>
      </c>
      <c r="AW175" s="247">
        <f t="shared" si="241"/>
        <v>-7.5101316877983831E-3</v>
      </c>
      <c r="AX175" s="248">
        <f t="shared" si="242"/>
        <v>5.640207796807339E-6</v>
      </c>
      <c r="AY175" s="247">
        <f t="shared" si="243"/>
        <v>-8.7831486891838517E-3</v>
      </c>
      <c r="BA175">
        <f t="shared" si="244"/>
        <v>1.1476666971918415E-4</v>
      </c>
      <c r="BB175">
        <f t="shared" si="245"/>
        <v>1.022242153223043</v>
      </c>
      <c r="BC175">
        <f t="shared" si="246"/>
        <v>-4.9707500088502554E-2</v>
      </c>
      <c r="BD175">
        <f t="shared" si="247"/>
        <v>7.1592807003825795E-2</v>
      </c>
      <c r="BE175">
        <f t="shared" si="248"/>
        <v>1.2695742170026043</v>
      </c>
      <c r="BF175">
        <f t="shared" si="249"/>
        <v>0.73647244150391256</v>
      </c>
      <c r="BG175">
        <f t="shared" si="257"/>
        <v>1.1986998571898422</v>
      </c>
      <c r="BH175">
        <f t="shared" si="257"/>
        <v>1.1986998571594374</v>
      </c>
      <c r="BI175">
        <f t="shared" si="257"/>
        <v>1.1986998560439242</v>
      </c>
      <c r="BJ175">
        <f t="shared" si="257"/>
        <v>1.1986998151169082</v>
      </c>
      <c r="BK175">
        <f t="shared" si="257"/>
        <v>1.198698313550604</v>
      </c>
      <c r="BL175">
        <f t="shared" si="257"/>
        <v>1.1986432267609561</v>
      </c>
      <c r="BM175">
        <f t="shared" si="257"/>
        <v>1.1966276458422216</v>
      </c>
      <c r="BN175">
        <f t="shared" si="250"/>
        <v>1.1288618654733673</v>
      </c>
    </row>
    <row r="176" spans="1:66">
      <c r="A176" s="59" t="s">
        <v>73</v>
      </c>
      <c r="B176" s="60"/>
      <c r="C176" s="61">
        <v>49602.597000000002</v>
      </c>
      <c r="D176" s="61" t="s">
        <v>16</v>
      </c>
      <c r="E176" s="58">
        <f t="shared" si="222"/>
        <v>16150.012334505584</v>
      </c>
      <c r="F176">
        <f t="shared" si="223"/>
        <v>16150</v>
      </c>
      <c r="G176">
        <f t="shared" si="224"/>
        <v>4.4589500030269846E-3</v>
      </c>
      <c r="H176" s="116"/>
      <c r="I176" s="116">
        <f t="shared" si="258"/>
        <v>4.4589500030269846E-3</v>
      </c>
      <c r="J176" s="9"/>
      <c r="K176" s="117"/>
      <c r="L176" s="116"/>
      <c r="M176" s="116"/>
      <c r="N176" s="116"/>
      <c r="O176" s="40"/>
      <c r="P176" s="116"/>
      <c r="Q176" s="293">
        <f t="shared" si="225"/>
        <v>34584.097000000002</v>
      </c>
      <c r="R176" s="8">
        <f t="shared" si="226"/>
        <v>1.9882235129494346E-5</v>
      </c>
      <c r="S176" s="8">
        <v>0.1</v>
      </c>
      <c r="T176" s="167">
        <f t="shared" si="227"/>
        <v>1.9882235129494346E-6</v>
      </c>
      <c r="U176" s="116"/>
      <c r="V176" s="116"/>
      <c r="W176" s="25"/>
      <c r="X176" s="252"/>
      <c r="Y176" s="41"/>
      <c r="Z176">
        <f t="shared" si="228"/>
        <v>16150</v>
      </c>
      <c r="AA176" s="246">
        <f t="shared" si="229"/>
        <v>7.2069259765410749E-3</v>
      </c>
      <c r="AB176" s="247">
        <f t="shared" si="230"/>
        <v>-2.7479759735140902E-3</v>
      </c>
      <c r="AC176" s="247">
        <f t="shared" si="231"/>
        <v>4.4589500030269846E-3</v>
      </c>
      <c r="AD176" s="248">
        <f t="shared" si="232"/>
        <v>7.5513719510107127E-7</v>
      </c>
      <c r="AH176">
        <f t="shared" si="233"/>
        <v>8.5402602971808676E-3</v>
      </c>
      <c r="AI176">
        <f t="shared" si="234"/>
        <v>0.83909870607106685</v>
      </c>
      <c r="AJ176">
        <f t="shared" si="235"/>
        <v>0.99903348950619542</v>
      </c>
      <c r="AK176">
        <f t="shared" si="236"/>
        <v>0.50374869693232349</v>
      </c>
      <c r="AL176">
        <f t="shared" si="237"/>
        <v>1.8799620430887189</v>
      </c>
      <c r="AM176">
        <f t="shared" si="238"/>
        <v>1.3691799231828665</v>
      </c>
      <c r="AN176">
        <f t="shared" si="256"/>
        <v>1.2998770903396193</v>
      </c>
      <c r="AO176">
        <f t="shared" si="256"/>
        <v>1.2998686239874191</v>
      </c>
      <c r="AP176">
        <f t="shared" si="256"/>
        <v>1.2998088085516002</v>
      </c>
      <c r="AQ176">
        <f t="shared" si="256"/>
        <v>1.2993865741898305</v>
      </c>
      <c r="AR176">
        <f t="shared" si="256"/>
        <v>1.2964240678359209</v>
      </c>
      <c r="AS176">
        <f t="shared" si="256"/>
        <v>1.2764547878700423</v>
      </c>
      <c r="AT176">
        <f t="shared" si="256"/>
        <v>1.1661241306535026</v>
      </c>
      <c r="AU176">
        <f t="shared" si="239"/>
        <v>0.79034557888883317</v>
      </c>
      <c r="AV176" s="246">
        <f t="shared" si="240"/>
        <v>7.1401307271423313E-3</v>
      </c>
      <c r="AW176" s="247">
        <f t="shared" si="241"/>
        <v>-2.6811807241153467E-3</v>
      </c>
      <c r="AX176" s="248">
        <f t="shared" si="242"/>
        <v>7.1887300753676947E-7</v>
      </c>
      <c r="AY176" s="247">
        <f t="shared" si="243"/>
        <v>-4.0145150447551394E-3</v>
      </c>
      <c r="BA176">
        <f t="shared" si="244"/>
        <v>-6.6795249398743871E-5</v>
      </c>
      <c r="BB176">
        <f t="shared" si="245"/>
        <v>1.0196710300037077</v>
      </c>
      <c r="BC176">
        <f t="shared" si="246"/>
        <v>-8.5346581843043445E-2</v>
      </c>
      <c r="BD176">
        <f t="shared" si="247"/>
        <v>7.2341509337845583E-2</v>
      </c>
      <c r="BE176">
        <f t="shared" si="248"/>
        <v>1.3052967585248736</v>
      </c>
      <c r="BF176">
        <f t="shared" si="249"/>
        <v>0.76439174539910215</v>
      </c>
      <c r="BG176">
        <f t="shared" si="257"/>
        <v>1.2335906221280795</v>
      </c>
      <c r="BH176">
        <f t="shared" si="257"/>
        <v>1.2335906221103587</v>
      </c>
      <c r="BI176">
        <f t="shared" si="257"/>
        <v>1.2335906213959069</v>
      </c>
      <c r="BJ176">
        <f t="shared" si="257"/>
        <v>1.2335905925912793</v>
      </c>
      <c r="BK176">
        <f t="shared" si="257"/>
        <v>1.2335894312739848</v>
      </c>
      <c r="BL176">
        <f t="shared" si="257"/>
        <v>1.2335426136028274</v>
      </c>
      <c r="BM176">
        <f t="shared" si="257"/>
        <v>1.2316603695871955</v>
      </c>
      <c r="BN176">
        <f t="shared" si="250"/>
        <v>1.1628443399139048</v>
      </c>
    </row>
    <row r="177" spans="1:66">
      <c r="A177" s="59" t="s">
        <v>103</v>
      </c>
      <c r="B177" s="60"/>
      <c r="C177" s="61">
        <v>49605.474000000002</v>
      </c>
      <c r="D177" s="61">
        <v>6.0000000000000001E-3</v>
      </c>
      <c r="E177" s="58">
        <f t="shared" si="222"/>
        <v>16157.970793903529</v>
      </c>
      <c r="F177">
        <f t="shared" si="223"/>
        <v>16158</v>
      </c>
      <c r="G177">
        <f t="shared" si="224"/>
        <v>-1.0558065994700883E-2</v>
      </c>
      <c r="H177" s="116"/>
      <c r="I177" s="116">
        <f t="shared" si="258"/>
        <v>-1.0558065994700883E-2</v>
      </c>
      <c r="J177" s="117"/>
      <c r="K177" s="117"/>
      <c r="L177" s="116"/>
      <c r="M177" s="116"/>
      <c r="N177" s="116"/>
      <c r="O177" s="40"/>
      <c r="P177" s="116"/>
      <c r="Q177" s="293">
        <f t="shared" si="225"/>
        <v>34586.974000000002</v>
      </c>
      <c r="R177" s="8">
        <f t="shared" si="226"/>
        <v>1.1147275754845914E-4</v>
      </c>
      <c r="S177" s="8">
        <v>0.1</v>
      </c>
      <c r="T177" s="167">
        <f t="shared" si="227"/>
        <v>1.1147275754845914E-5</v>
      </c>
      <c r="U177" s="116"/>
      <c r="V177" s="116"/>
      <c r="W177" s="25"/>
      <c r="X177" s="252"/>
      <c r="Y177" s="41"/>
      <c r="Z177">
        <f t="shared" si="228"/>
        <v>16158</v>
      </c>
      <c r="AA177" s="246">
        <f t="shared" si="229"/>
        <v>7.2143778698045584E-3</v>
      </c>
      <c r="AB177" s="247">
        <f t="shared" si="230"/>
        <v>-1.7772443864505442E-2</v>
      </c>
      <c r="AC177" s="247">
        <f t="shared" si="231"/>
        <v>-1.0558065994700883E-2</v>
      </c>
      <c r="AD177" s="248">
        <f t="shared" si="232"/>
        <v>3.1585976091699719E-5</v>
      </c>
      <c r="AH177">
        <f t="shared" si="233"/>
        <v>8.5519431822870563E-3</v>
      </c>
      <c r="AI177">
        <f t="shared" si="234"/>
        <v>0.83825704759263142</v>
      </c>
      <c r="AJ177">
        <f t="shared" si="235"/>
        <v>0.99910555438919935</v>
      </c>
      <c r="AK177">
        <f t="shared" si="236"/>
        <v>0.50347908933297969</v>
      </c>
      <c r="AL177">
        <f t="shared" si="237"/>
        <v>1.8816332803083706</v>
      </c>
      <c r="AM177">
        <f t="shared" si="238"/>
        <v>1.3715847892761106</v>
      </c>
      <c r="AN177">
        <f t="shared" si="256"/>
        <v>1.3015683650406902</v>
      </c>
      <c r="AO177">
        <f t="shared" si="256"/>
        <v>1.3015601574433313</v>
      </c>
      <c r="AP177">
        <f t="shared" si="256"/>
        <v>1.3015018146276027</v>
      </c>
      <c r="AQ177">
        <f t="shared" si="256"/>
        <v>1.3010874459260118</v>
      </c>
      <c r="AR177">
        <f t="shared" si="256"/>
        <v>1.2981621504486787</v>
      </c>
      <c r="AS177">
        <f t="shared" si="256"/>
        <v>1.2783213217189306</v>
      </c>
      <c r="AT177">
        <f t="shared" si="256"/>
        <v>1.168116825986083</v>
      </c>
      <c r="AU177">
        <f t="shared" si="239"/>
        <v>0.79179818666043644</v>
      </c>
      <c r="AV177" s="246">
        <f t="shared" si="240"/>
        <v>7.1348590995877247E-3</v>
      </c>
      <c r="AW177" s="247">
        <f t="shared" si="241"/>
        <v>-1.7692925094288606E-2</v>
      </c>
      <c r="AX177" s="248">
        <f t="shared" si="242"/>
        <v>3.1303959839210752E-5</v>
      </c>
      <c r="AY177" s="247">
        <f t="shared" si="243"/>
        <v>-1.9030490406771107E-2</v>
      </c>
      <c r="BA177">
        <f t="shared" si="244"/>
        <v>-7.9518770216833488E-5</v>
      </c>
      <c r="BB177">
        <f t="shared" si="245"/>
        <v>1.0194901087709503</v>
      </c>
      <c r="BC177">
        <f t="shared" si="246"/>
        <v>-8.783727583411452E-2</v>
      </c>
      <c r="BD177">
        <f t="shared" si="247"/>
        <v>7.2390462457294052E-2</v>
      </c>
      <c r="BE177">
        <f t="shared" si="248"/>
        <v>1.3077968438381231</v>
      </c>
      <c r="BF177">
        <f t="shared" si="249"/>
        <v>0.76637407659949042</v>
      </c>
      <c r="BG177">
        <f t="shared" si="257"/>
        <v>1.2360357941199436</v>
      </c>
      <c r="BH177">
        <f t="shared" si="257"/>
        <v>1.2360357941029205</v>
      </c>
      <c r="BI177">
        <f t="shared" si="257"/>
        <v>1.2360357934117787</v>
      </c>
      <c r="BJ177">
        <f t="shared" si="257"/>
        <v>1.2360357653511567</v>
      </c>
      <c r="BK177">
        <f t="shared" si="257"/>
        <v>1.2360346260808956</v>
      </c>
      <c r="BL177">
        <f t="shared" si="257"/>
        <v>1.2359883744933404</v>
      </c>
      <c r="BM177">
        <f t="shared" si="257"/>
        <v>1.2341158361178948</v>
      </c>
      <c r="BN177">
        <f t="shared" si="250"/>
        <v>1.1652290749623635</v>
      </c>
    </row>
    <row r="178" spans="1:66">
      <c r="A178" s="59" t="s">
        <v>104</v>
      </c>
      <c r="B178" s="60"/>
      <c r="C178" s="61">
        <v>49633.341</v>
      </c>
      <c r="D178" s="61">
        <v>5.0000000000000001E-3</v>
      </c>
      <c r="E178" s="58">
        <f t="shared" si="222"/>
        <v>16235.057477269014</v>
      </c>
      <c r="F178">
        <f t="shared" si="223"/>
        <v>16235</v>
      </c>
      <c r="G178">
        <f t="shared" si="224"/>
        <v>2.0778155005245935E-2</v>
      </c>
      <c r="H178" s="116"/>
      <c r="I178" s="116">
        <f t="shared" si="258"/>
        <v>2.0778155005245935E-2</v>
      </c>
      <c r="J178" s="117"/>
      <c r="K178" s="117"/>
      <c r="L178" s="116"/>
      <c r="M178" s="116"/>
      <c r="N178" s="116"/>
      <c r="O178" s="40"/>
      <c r="P178" s="116"/>
      <c r="Q178" s="293">
        <f t="shared" si="225"/>
        <v>34614.841</v>
      </c>
      <c r="R178" s="8">
        <f t="shared" si="226"/>
        <v>4.3173172542202673E-4</v>
      </c>
      <c r="S178" s="8">
        <v>0.1</v>
      </c>
      <c r="T178" s="167">
        <f t="shared" si="227"/>
        <v>4.3173172542202675E-5</v>
      </c>
      <c r="U178" s="116"/>
      <c r="V178" s="116"/>
      <c r="W178" s="25"/>
      <c r="X178" s="252"/>
      <c r="Y178" s="41"/>
      <c r="Z178">
        <f t="shared" si="228"/>
        <v>16235</v>
      </c>
      <c r="AA178" s="246">
        <f t="shared" si="229"/>
        <v>7.2842764815459525E-3</v>
      </c>
      <c r="AB178" s="247">
        <f t="shared" si="230"/>
        <v>1.3493878523699984E-2</v>
      </c>
      <c r="AC178" s="247">
        <f t="shared" si="231"/>
        <v>2.0778155005245935E-2</v>
      </c>
      <c r="AD178" s="248">
        <f t="shared" si="232"/>
        <v>1.8208475761237165E-5</v>
      </c>
      <c r="AH178">
        <f t="shared" si="233"/>
        <v>8.6625530031137349E-3</v>
      </c>
      <c r="AI178">
        <f t="shared" si="234"/>
        <v>0.83026444920149056</v>
      </c>
      <c r="AJ178">
        <f t="shared" si="235"/>
        <v>0.99965200623583406</v>
      </c>
      <c r="AK178">
        <f t="shared" si="236"/>
        <v>0.5008411113757989</v>
      </c>
      <c r="AL178">
        <f t="shared" si="237"/>
        <v>1.8975493788983908</v>
      </c>
      <c r="AM178">
        <f t="shared" si="238"/>
        <v>1.394767408609737</v>
      </c>
      <c r="AN178">
        <f t="shared" si="256"/>
        <v>1.3177607618420093</v>
      </c>
      <c r="AO178">
        <f t="shared" si="256"/>
        <v>1.3177547308602402</v>
      </c>
      <c r="AP178">
        <f t="shared" si="256"/>
        <v>1.3177091803250698</v>
      </c>
      <c r="AQ178">
        <f t="shared" si="256"/>
        <v>1.3173654069960556</v>
      </c>
      <c r="AR178">
        <f t="shared" si="256"/>
        <v>1.3147854921025279</v>
      </c>
      <c r="AS178">
        <f t="shared" si="256"/>
        <v>1.2961796207279843</v>
      </c>
      <c r="AT178">
        <f t="shared" si="256"/>
        <v>1.1872557493140703</v>
      </c>
      <c r="AU178">
        <f t="shared" si="239"/>
        <v>0.80577953646211409</v>
      </c>
      <c r="AV178" s="246">
        <f t="shared" si="240"/>
        <v>7.0824448030549353E-3</v>
      </c>
      <c r="AW178" s="247">
        <f t="shared" si="241"/>
        <v>1.3695710202191E-2</v>
      </c>
      <c r="AX178" s="248">
        <f t="shared" si="242"/>
        <v>1.8757247794239863E-5</v>
      </c>
      <c r="AY178" s="247">
        <f t="shared" si="243"/>
        <v>1.2317433680623218E-2</v>
      </c>
      <c r="BA178">
        <f t="shared" si="244"/>
        <v>-2.0183167849101736E-4</v>
      </c>
      <c r="BB178">
        <f t="shared" si="245"/>
        <v>1.0177459853387081</v>
      </c>
      <c r="BC178">
        <f t="shared" si="246"/>
        <v>-0.11173474222712559</v>
      </c>
      <c r="BD178">
        <f t="shared" si="247"/>
        <v>7.2837650971477166E-2</v>
      </c>
      <c r="BE178">
        <f t="shared" si="248"/>
        <v>1.331814777379712</v>
      </c>
      <c r="BF178">
        <f t="shared" si="249"/>
        <v>0.78561425978672605</v>
      </c>
      <c r="BG178">
        <f t="shared" si="257"/>
        <v>1.2595483658847466</v>
      </c>
      <c r="BH178">
        <f t="shared" si="257"/>
        <v>1.2595483658733784</v>
      </c>
      <c r="BI178">
        <f t="shared" si="257"/>
        <v>1.2595483653782267</v>
      </c>
      <c r="BJ178">
        <f t="shared" si="257"/>
        <v>1.2595483438112562</v>
      </c>
      <c r="BK178">
        <f t="shared" si="257"/>
        <v>1.2595474044357047</v>
      </c>
      <c r="BL178">
        <f t="shared" si="257"/>
        <v>1.2595064914556233</v>
      </c>
      <c r="BM178">
        <f t="shared" si="257"/>
        <v>1.2577296117020755</v>
      </c>
      <c r="BN178">
        <f t="shared" si="250"/>
        <v>1.1881821498037795</v>
      </c>
    </row>
    <row r="179" spans="1:66">
      <c r="A179" s="59" t="s">
        <v>73</v>
      </c>
      <c r="B179" s="60"/>
      <c r="C179" s="61">
        <v>49679.597999999998</v>
      </c>
      <c r="D179" s="61" t="s">
        <v>16</v>
      </c>
      <c r="E179" s="58">
        <f t="shared" si="222"/>
        <v>16363.015230613015</v>
      </c>
      <c r="F179">
        <f t="shared" si="223"/>
        <v>16363</v>
      </c>
      <c r="G179">
        <f t="shared" si="224"/>
        <v>5.5058989964891225E-3</v>
      </c>
      <c r="H179" s="116"/>
      <c r="I179" s="116">
        <f t="shared" si="258"/>
        <v>5.5058989964891225E-3</v>
      </c>
      <c r="J179" s="9"/>
      <c r="K179" s="117"/>
      <c r="L179" s="116"/>
      <c r="M179" s="116"/>
      <c r="N179" s="116"/>
      <c r="O179" s="40"/>
      <c r="P179" s="116"/>
      <c r="Q179" s="293">
        <f t="shared" si="225"/>
        <v>34661.097999999998</v>
      </c>
      <c r="R179" s="8">
        <f t="shared" si="226"/>
        <v>3.0314923759539925E-5</v>
      </c>
      <c r="S179" s="8">
        <v>0.1</v>
      </c>
      <c r="T179" s="167">
        <f t="shared" si="227"/>
        <v>3.0314923759539925E-6</v>
      </c>
      <c r="U179" s="116"/>
      <c r="V179" s="116"/>
      <c r="W179" s="25"/>
      <c r="X179" s="252"/>
      <c r="Y179" s="41"/>
      <c r="Z179">
        <f t="shared" si="228"/>
        <v>16363</v>
      </c>
      <c r="AA179" s="246">
        <f t="shared" si="229"/>
        <v>7.3932769544074904E-3</v>
      </c>
      <c r="AB179" s="247">
        <f t="shared" si="230"/>
        <v>-1.8873779579183679E-3</v>
      </c>
      <c r="AC179" s="247">
        <f t="shared" si="231"/>
        <v>5.5058989964891225E-3</v>
      </c>
      <c r="AD179" s="248">
        <f t="shared" si="232"/>
        <v>3.5621955560361089E-7</v>
      </c>
      <c r="AH179">
        <f t="shared" si="233"/>
        <v>8.839180791705134E-3</v>
      </c>
      <c r="AI179">
        <f t="shared" si="234"/>
        <v>0.81740115086370935</v>
      </c>
      <c r="AJ179">
        <f t="shared" si="235"/>
        <v>0.99999982987529401</v>
      </c>
      <c r="AK179">
        <f t="shared" si="236"/>
        <v>0.4962959161056244</v>
      </c>
      <c r="AL179">
        <f t="shared" si="237"/>
        <v>1.9233484105294951</v>
      </c>
      <c r="AM179">
        <f t="shared" si="238"/>
        <v>1.4334596241674833</v>
      </c>
      <c r="AN179">
        <f t="shared" si="256"/>
        <v>1.3443404257947247</v>
      </c>
      <c r="AO179">
        <f t="shared" si="256"/>
        <v>1.3443369595722663</v>
      </c>
      <c r="AP179">
        <f t="shared" si="256"/>
        <v>1.344307768630844</v>
      </c>
      <c r="AQ179">
        <f t="shared" si="256"/>
        <v>1.3440620823999425</v>
      </c>
      <c r="AR179">
        <f t="shared" si="256"/>
        <v>1.3420045335176183</v>
      </c>
      <c r="AS179">
        <f t="shared" si="256"/>
        <v>1.3254378324900111</v>
      </c>
      <c r="AT179">
        <f t="shared" si="256"/>
        <v>1.2189056060763965</v>
      </c>
      <c r="AU179">
        <f t="shared" si="239"/>
        <v>0.82902126080776029</v>
      </c>
      <c r="AV179" s="246">
        <f t="shared" si="240"/>
        <v>6.9888628450042022E-3</v>
      </c>
      <c r="AW179" s="247">
        <f t="shared" si="241"/>
        <v>-1.4829638485150797E-3</v>
      </c>
      <c r="AX179" s="248">
        <f t="shared" si="242"/>
        <v>2.1991817760026565E-7</v>
      </c>
      <c r="AY179" s="247">
        <f t="shared" si="243"/>
        <v>-2.9288676858127234E-3</v>
      </c>
      <c r="BA179">
        <f t="shared" si="244"/>
        <v>-4.0441410940328832E-4</v>
      </c>
      <c r="BB179">
        <f t="shared" si="245"/>
        <v>1.0148378872004524</v>
      </c>
      <c r="BC179">
        <f t="shared" si="246"/>
        <v>-0.1511310577154592</v>
      </c>
      <c r="BD179">
        <f t="shared" si="247"/>
        <v>7.3485240001724322E-2</v>
      </c>
      <c r="BE179">
        <f t="shared" si="248"/>
        <v>1.3715585975455964</v>
      </c>
      <c r="BF179">
        <f t="shared" si="249"/>
        <v>0.81826493850201376</v>
      </c>
      <c r="BG179">
        <f t="shared" si="257"/>
        <v>1.2985449571347409</v>
      </c>
      <c r="BH179">
        <f t="shared" si="257"/>
        <v>1.2985449571293668</v>
      </c>
      <c r="BI179">
        <f t="shared" si="257"/>
        <v>1.2985449568627767</v>
      </c>
      <c r="BJ179">
        <f t="shared" si="257"/>
        <v>1.2985449436384182</v>
      </c>
      <c r="BK179">
        <f t="shared" si="257"/>
        <v>1.2985442876369546</v>
      </c>
      <c r="BL179">
        <f t="shared" si="257"/>
        <v>1.2985117482636204</v>
      </c>
      <c r="BM179">
        <f t="shared" si="257"/>
        <v>1.2969024420307276</v>
      </c>
      <c r="BN179">
        <f t="shared" si="250"/>
        <v>1.2263379105791201</v>
      </c>
    </row>
    <row r="180" spans="1:66">
      <c r="A180" s="59" t="s">
        <v>73</v>
      </c>
      <c r="B180" s="60"/>
      <c r="C180" s="61">
        <v>49713.580999999998</v>
      </c>
      <c r="D180" s="61" t="s">
        <v>16</v>
      </c>
      <c r="E180" s="58">
        <f t="shared" si="222"/>
        <v>16457.020210008337</v>
      </c>
      <c r="F180">
        <f t="shared" si="223"/>
        <v>16457</v>
      </c>
      <c r="G180">
        <f t="shared" si="224"/>
        <v>7.3059610003838316E-3</v>
      </c>
      <c r="H180" s="116"/>
      <c r="I180" s="116">
        <f t="shared" si="258"/>
        <v>7.3059610003838316E-3</v>
      </c>
      <c r="J180" s="9"/>
      <c r="K180" s="117"/>
      <c r="L180" s="116"/>
      <c r="M180" s="116"/>
      <c r="N180" s="116"/>
      <c r="O180" s="40"/>
      <c r="P180" s="116"/>
      <c r="Q180" s="293">
        <f t="shared" si="225"/>
        <v>34695.080999999998</v>
      </c>
      <c r="R180" s="8">
        <f t="shared" si="226"/>
        <v>5.337706613912952E-5</v>
      </c>
      <c r="S180" s="8">
        <v>0.1</v>
      </c>
      <c r="T180" s="167">
        <f t="shared" si="227"/>
        <v>5.3377066139129523E-6</v>
      </c>
      <c r="U180" s="116"/>
      <c r="V180" s="116"/>
      <c r="W180" s="25"/>
      <c r="X180" s="252"/>
      <c r="Y180" s="41"/>
      <c r="Z180">
        <f t="shared" si="228"/>
        <v>16457</v>
      </c>
      <c r="AA180" s="246">
        <f t="shared" si="229"/>
        <v>7.4677397283216141E-3</v>
      </c>
      <c r="AB180" s="247">
        <f t="shared" si="230"/>
        <v>-1.6177872793778254E-4</v>
      </c>
      <c r="AC180" s="247">
        <f t="shared" si="231"/>
        <v>7.3059610003838316E-3</v>
      </c>
      <c r="AD180" s="248">
        <f t="shared" si="232"/>
        <v>2.6172356813167067E-9</v>
      </c>
      <c r="AH180">
        <f t="shared" si="233"/>
        <v>8.9632688362838407E-3</v>
      </c>
      <c r="AI180">
        <f t="shared" si="234"/>
        <v>0.80827878088264726</v>
      </c>
      <c r="AJ180">
        <f t="shared" si="235"/>
        <v>0.99984049251244778</v>
      </c>
      <c r="AK180">
        <f t="shared" si="236"/>
        <v>0.49284373810486304</v>
      </c>
      <c r="AL180">
        <f t="shared" si="237"/>
        <v>1.9417929472960973</v>
      </c>
      <c r="AM180">
        <f t="shared" si="238"/>
        <v>1.4620101091847015</v>
      </c>
      <c r="AN180">
        <f t="shared" si="256"/>
        <v>1.3635997605376613</v>
      </c>
      <c r="AO180">
        <f t="shared" si="256"/>
        <v>1.3635975394735729</v>
      </c>
      <c r="AP180">
        <f t="shared" si="256"/>
        <v>1.3635771241729373</v>
      </c>
      <c r="AQ180">
        <f t="shared" si="256"/>
        <v>1.3633895661244715</v>
      </c>
      <c r="AR180">
        <f t="shared" si="256"/>
        <v>1.361674204230741</v>
      </c>
      <c r="AS180">
        <f t="shared" si="256"/>
        <v>1.3465851456547036</v>
      </c>
      <c r="AT180">
        <f t="shared" si="256"/>
        <v>1.2420146043657736</v>
      </c>
      <c r="AU180">
        <f t="shared" si="239"/>
        <v>0.84608940212409411</v>
      </c>
      <c r="AV180" s="246">
        <f t="shared" si="240"/>
        <v>6.9152965535658247E-3</v>
      </c>
      <c r="AW180" s="247">
        <f t="shared" si="241"/>
        <v>3.9066444681800684E-4</v>
      </c>
      <c r="AX180" s="248">
        <f t="shared" si="242"/>
        <v>1.5261871000761932E-8</v>
      </c>
      <c r="AY180" s="247">
        <f t="shared" si="243"/>
        <v>-1.1048646611442198E-3</v>
      </c>
      <c r="BA180">
        <f t="shared" si="244"/>
        <v>-5.5244317475578949E-4</v>
      </c>
      <c r="BB180">
        <f t="shared" si="245"/>
        <v>1.0126977697820798</v>
      </c>
      <c r="BC180">
        <f t="shared" si="246"/>
        <v>-0.17977173566449711</v>
      </c>
      <c r="BD180">
        <f t="shared" si="247"/>
        <v>7.3885113772976449E-2</v>
      </c>
      <c r="BE180">
        <f t="shared" si="248"/>
        <v>1.4006006258753283</v>
      </c>
      <c r="BF180">
        <f t="shared" si="249"/>
        <v>0.84280188023429403</v>
      </c>
      <c r="BG180">
        <f t="shared" si="257"/>
        <v>1.3271119366721766</v>
      </c>
      <c r="BH180">
        <f t="shared" si="257"/>
        <v>1.3271119366693018</v>
      </c>
      <c r="BI180">
        <f t="shared" si="257"/>
        <v>1.3271119365103738</v>
      </c>
      <c r="BJ180">
        <f t="shared" si="257"/>
        <v>1.3271119277241519</v>
      </c>
      <c r="BK180">
        <f t="shared" si="257"/>
        <v>1.3271114419848797</v>
      </c>
      <c r="BL180">
        <f t="shared" si="257"/>
        <v>1.3270845897530346</v>
      </c>
      <c r="BM180">
        <f t="shared" si="257"/>
        <v>1.3256046509043296</v>
      </c>
      <c r="BN180">
        <f t="shared" si="250"/>
        <v>1.2543585473985108</v>
      </c>
    </row>
    <row r="181" spans="1:66">
      <c r="A181" s="59" t="s">
        <v>105</v>
      </c>
      <c r="B181" s="60"/>
      <c r="C181" s="61">
        <v>49917.466</v>
      </c>
      <c r="D181" s="61">
        <v>4.0000000000000001E-3</v>
      </c>
      <c r="E181" s="58">
        <f t="shared" si="222"/>
        <v>17021.014125319387</v>
      </c>
      <c r="F181">
        <f t="shared" si="223"/>
        <v>17021</v>
      </c>
      <c r="G181">
        <f t="shared" si="224"/>
        <v>5.1063330029137433E-3</v>
      </c>
      <c r="H181" s="116"/>
      <c r="I181" s="116">
        <f t="shared" si="258"/>
        <v>5.1063330029137433E-3</v>
      </c>
      <c r="J181" s="117"/>
      <c r="K181" s="117"/>
      <c r="L181" s="116"/>
      <c r="M181" s="116"/>
      <c r="N181" s="116"/>
      <c r="O181" s="40"/>
      <c r="P181" s="116"/>
      <c r="Q181" s="293">
        <f t="shared" si="225"/>
        <v>34898.966</v>
      </c>
      <c r="R181" s="8">
        <f t="shared" si="226"/>
        <v>2.6074636736646087E-5</v>
      </c>
      <c r="S181" s="8">
        <v>0.1</v>
      </c>
      <c r="T181" s="167">
        <f t="shared" si="227"/>
        <v>2.607463673664609E-6</v>
      </c>
      <c r="U181" s="116"/>
      <c r="V181" s="116"/>
      <c r="W181" s="25"/>
      <c r="X181" s="252"/>
      <c r="Y181" s="41"/>
      <c r="Z181">
        <f t="shared" si="228"/>
        <v>17021</v>
      </c>
      <c r="AA181" s="246">
        <f t="shared" si="229"/>
        <v>7.8212423918472412E-3</v>
      </c>
      <c r="AB181" s="247">
        <f t="shared" si="230"/>
        <v>-2.714909388933498E-3</v>
      </c>
      <c r="AC181" s="247">
        <f t="shared" si="231"/>
        <v>5.1063330029137433E-3</v>
      </c>
      <c r="AD181" s="248">
        <f t="shared" si="232"/>
        <v>7.3707329901192604E-7</v>
      </c>
      <c r="AH181">
        <f t="shared" si="233"/>
        <v>9.6138377487823071E-3</v>
      </c>
      <c r="AI181">
        <f t="shared" si="234"/>
        <v>0.75877220896208608</v>
      </c>
      <c r="AJ181">
        <f t="shared" si="235"/>
        <v>0.99274368826156556</v>
      </c>
      <c r="AK181">
        <f t="shared" si="236"/>
        <v>0.47059656700828933</v>
      </c>
      <c r="AL181">
        <f t="shared" si="237"/>
        <v>2.0444730355935121</v>
      </c>
      <c r="AM181">
        <f t="shared" si="238"/>
        <v>1.6363253650014074</v>
      </c>
      <c r="AN181">
        <f t="shared" ref="AN181:AT190" si="259">$AU181+$AB$7*SIN(AO181)</f>
        <v>1.4748893301107049</v>
      </c>
      <c r="AO181">
        <f t="shared" si="259"/>
        <v>1.4748892823792947</v>
      </c>
      <c r="AP181">
        <f t="shared" si="259"/>
        <v>1.4748883398200148</v>
      </c>
      <c r="AQ181">
        <f t="shared" si="259"/>
        <v>1.4748697288526289</v>
      </c>
      <c r="AR181">
        <f t="shared" si="259"/>
        <v>1.474502987080381</v>
      </c>
      <c r="AS181">
        <f t="shared" si="259"/>
        <v>1.4675406736840024</v>
      </c>
      <c r="AT181">
        <f t="shared" si="259"/>
        <v>1.3781872686083854</v>
      </c>
      <c r="AU181">
        <f t="shared" si="239"/>
        <v>0.94849825002209709</v>
      </c>
      <c r="AV181" s="246">
        <f t="shared" si="240"/>
        <v>6.4006243708294962E-3</v>
      </c>
      <c r="AW181" s="247">
        <f t="shared" si="241"/>
        <v>-1.2942913679157529E-3</v>
      </c>
      <c r="AX181" s="248">
        <f t="shared" si="242"/>
        <v>1.675190145061231E-7</v>
      </c>
      <c r="AY181" s="247">
        <f t="shared" si="243"/>
        <v>-3.0868867248508183E-3</v>
      </c>
      <c r="BA181">
        <f t="shared" si="244"/>
        <v>-1.4206180210177455E-3</v>
      </c>
      <c r="BB181">
        <f t="shared" si="245"/>
        <v>0.9998879632083093</v>
      </c>
      <c r="BC181">
        <f t="shared" si="246"/>
        <v>-0.34519313260081635</v>
      </c>
      <c r="BD181">
        <f t="shared" si="247"/>
        <v>7.4968198874200517E-2</v>
      </c>
      <c r="BE181">
        <f t="shared" si="248"/>
        <v>1.5722907832439703</v>
      </c>
      <c r="BF181">
        <f t="shared" si="249"/>
        <v>1.0014955742627261</v>
      </c>
      <c r="BG181">
        <f t="shared" ref="BG181:BM190" si="260">$BN181+$BB$7*SIN(BH181)</f>
        <v>1.497247977087149</v>
      </c>
      <c r="BH181">
        <f t="shared" si="260"/>
        <v>1.4972479770871459</v>
      </c>
      <c r="BI181">
        <f t="shared" si="260"/>
        <v>1.4972479770865754</v>
      </c>
      <c r="BJ181">
        <f t="shared" si="260"/>
        <v>1.4972479769830007</v>
      </c>
      <c r="BK181">
        <f t="shared" si="260"/>
        <v>1.4972479581814389</v>
      </c>
      <c r="BL181">
        <f t="shared" si="260"/>
        <v>1.4972445452710863</v>
      </c>
      <c r="BM181">
        <f t="shared" si="260"/>
        <v>1.4966276214594394</v>
      </c>
      <c r="BN181">
        <f t="shared" si="250"/>
        <v>1.4224823683148551</v>
      </c>
    </row>
    <row r="182" spans="1:66">
      <c r="A182" s="59" t="s">
        <v>105</v>
      </c>
      <c r="B182" s="60"/>
      <c r="C182" s="61">
        <v>49934.447</v>
      </c>
      <c r="D182" s="61">
        <v>5.0000000000000001E-3</v>
      </c>
      <c r="E182" s="58">
        <f t="shared" si="222"/>
        <v>17067.987569544792</v>
      </c>
      <c r="F182">
        <f t="shared" si="223"/>
        <v>17068</v>
      </c>
      <c r="G182">
        <f t="shared" si="224"/>
        <v>-4.4936359990970232E-3</v>
      </c>
      <c r="H182" s="116"/>
      <c r="I182" s="116">
        <f t="shared" si="258"/>
        <v>-4.4936359990970232E-3</v>
      </c>
      <c r="J182" s="117"/>
      <c r="K182" s="117"/>
      <c r="L182" s="116"/>
      <c r="M182" s="116"/>
      <c r="N182" s="116"/>
      <c r="O182" s="40"/>
      <c r="P182" s="116"/>
      <c r="Q182" s="293">
        <f t="shared" si="225"/>
        <v>34915.947</v>
      </c>
      <c r="R182" s="8">
        <f t="shared" si="226"/>
        <v>2.0192764492380702E-5</v>
      </c>
      <c r="S182" s="8">
        <v>0.1</v>
      </c>
      <c r="T182" s="167">
        <f t="shared" si="227"/>
        <v>2.0192764492380704E-6</v>
      </c>
      <c r="U182" s="116"/>
      <c r="V182" s="116"/>
      <c r="W182" s="25"/>
      <c r="X182" s="252"/>
      <c r="Y182" s="41"/>
      <c r="Z182">
        <f t="shared" si="228"/>
        <v>17068</v>
      </c>
      <c r="AA182" s="246">
        <f t="shared" si="229"/>
        <v>7.843877801251219E-3</v>
      </c>
      <c r="AB182" s="247">
        <f t="shared" si="230"/>
        <v>-1.2337513800348242E-2</v>
      </c>
      <c r="AC182" s="247">
        <f t="shared" si="231"/>
        <v>-4.4936359990970232E-3</v>
      </c>
      <c r="AD182" s="248">
        <f t="shared" si="232"/>
        <v>1.5221424677378335E-5</v>
      </c>
      <c r="AH182">
        <f t="shared" si="233"/>
        <v>9.6611756439626481E-3</v>
      </c>
      <c r="AI182">
        <f t="shared" si="234"/>
        <v>0.75501675575783422</v>
      </c>
      <c r="AJ182">
        <f t="shared" si="235"/>
        <v>0.99175036066242694</v>
      </c>
      <c r="AK182">
        <f t="shared" si="236"/>
        <v>0.4686525216934207</v>
      </c>
      <c r="AL182">
        <f t="shared" si="237"/>
        <v>2.0524697070558209</v>
      </c>
      <c r="AM182">
        <f t="shared" si="238"/>
        <v>1.6511264031748911</v>
      </c>
      <c r="AN182">
        <f t="shared" si="259"/>
        <v>1.4838563210982516</v>
      </c>
      <c r="AO182">
        <f t="shared" si="259"/>
        <v>1.4838562915995475</v>
      </c>
      <c r="AP182">
        <f t="shared" si="259"/>
        <v>1.483855649178407</v>
      </c>
      <c r="AQ182">
        <f t="shared" si="259"/>
        <v>1.4838416597406763</v>
      </c>
      <c r="AR182">
        <f t="shared" si="259"/>
        <v>1.4835375788960601</v>
      </c>
      <c r="AS182">
        <f t="shared" si="259"/>
        <v>1.4771710478644495</v>
      </c>
      <c r="AT182">
        <f t="shared" si="259"/>
        <v>1.3893363049605061</v>
      </c>
      <c r="AU182">
        <f t="shared" si="239"/>
        <v>0.95703232068026356</v>
      </c>
      <c r="AV182" s="246">
        <f t="shared" si="240"/>
        <v>6.3529106411182087E-3</v>
      </c>
      <c r="AW182" s="247">
        <f t="shared" si="241"/>
        <v>-1.0846546640215232E-2</v>
      </c>
      <c r="AX182" s="248">
        <f t="shared" si="242"/>
        <v>1.1764757401836434E-5</v>
      </c>
      <c r="AY182" s="247">
        <f t="shared" si="243"/>
        <v>-1.2663844482926661E-2</v>
      </c>
      <c r="BA182">
        <f t="shared" si="244"/>
        <v>-1.4909671601330099E-3</v>
      </c>
      <c r="BB182">
        <f t="shared" si="245"/>
        <v>0.99883012161244888</v>
      </c>
      <c r="BC182">
        <f t="shared" si="246"/>
        <v>-0.35840209112301297</v>
      </c>
      <c r="BD182">
        <f t="shared" si="247"/>
        <v>7.4959154072352707E-2</v>
      </c>
      <c r="BE182">
        <f t="shared" si="248"/>
        <v>1.5864019380330199</v>
      </c>
      <c r="BF182">
        <f t="shared" si="249"/>
        <v>1.0157286581079807</v>
      </c>
      <c r="BG182">
        <f t="shared" si="260"/>
        <v>1.5113284483890552</v>
      </c>
      <c r="BH182">
        <f t="shared" si="260"/>
        <v>1.5113284483890543</v>
      </c>
      <c r="BI182">
        <f t="shared" si="260"/>
        <v>1.5113284483888405</v>
      </c>
      <c r="BJ182">
        <f t="shared" si="260"/>
        <v>1.5113284483408427</v>
      </c>
      <c r="BK182">
        <f t="shared" si="260"/>
        <v>1.5113284375683158</v>
      </c>
      <c r="BL182">
        <f t="shared" si="260"/>
        <v>1.5113260198556568</v>
      </c>
      <c r="BM182">
        <f t="shared" si="260"/>
        <v>1.510785866005274</v>
      </c>
      <c r="BN182">
        <f t="shared" si="250"/>
        <v>1.4364926867245504</v>
      </c>
    </row>
    <row r="183" spans="1:66">
      <c r="A183" s="59" t="s">
        <v>106</v>
      </c>
      <c r="B183" s="60"/>
      <c r="C183" s="62">
        <v>49983.623</v>
      </c>
      <c r="D183" s="61"/>
      <c r="E183" s="58">
        <f t="shared" si="222"/>
        <v>17204.019964175761</v>
      </c>
      <c r="F183">
        <f t="shared" si="223"/>
        <v>17204</v>
      </c>
      <c r="G183">
        <f t="shared" si="224"/>
        <v>7.2170920029748231E-3</v>
      </c>
      <c r="H183" s="116"/>
      <c r="I183" s="8">
        <f t="shared" si="258"/>
        <v>7.2170920029748231E-3</v>
      </c>
      <c r="J183" s="9"/>
      <c r="K183" s="9"/>
      <c r="L183" s="116"/>
      <c r="M183" s="116"/>
      <c r="N183" s="116"/>
      <c r="O183" s="40"/>
      <c r="P183" s="116"/>
      <c r="Q183" s="293">
        <f t="shared" si="225"/>
        <v>34965.123</v>
      </c>
      <c r="R183" s="8">
        <f t="shared" si="226"/>
        <v>5.2086416979403143E-5</v>
      </c>
      <c r="S183" s="8">
        <v>0.1</v>
      </c>
      <c r="T183" s="167">
        <f t="shared" si="227"/>
        <v>5.2086416979403145E-6</v>
      </c>
      <c r="U183" s="116"/>
      <c r="V183" s="116"/>
      <c r="W183" s="25"/>
      <c r="X183" s="252"/>
      <c r="Y183" s="41"/>
      <c r="Z183">
        <f t="shared" si="228"/>
        <v>17204</v>
      </c>
      <c r="AA183" s="246">
        <f t="shared" si="229"/>
        <v>7.9038028788348848E-3</v>
      </c>
      <c r="AB183" s="247">
        <f t="shared" si="230"/>
        <v>-6.8671087586006166E-4</v>
      </c>
      <c r="AC183" s="247">
        <f t="shared" si="231"/>
        <v>7.2170920029748231E-3</v>
      </c>
      <c r="AD183" s="248">
        <f t="shared" si="232"/>
        <v>4.7157182702449302E-8</v>
      </c>
      <c r="AH183">
        <f t="shared" si="233"/>
        <v>9.7925342913379055E-3</v>
      </c>
      <c r="AI183">
        <f t="shared" si="234"/>
        <v>0.74444158290177775</v>
      </c>
      <c r="AJ183">
        <f t="shared" si="235"/>
        <v>0.98858506057940398</v>
      </c>
      <c r="AK183">
        <f t="shared" si="236"/>
        <v>0.46297070263599821</v>
      </c>
      <c r="AL183">
        <f t="shared" si="237"/>
        <v>2.0751714139282282</v>
      </c>
      <c r="AM183">
        <f t="shared" si="238"/>
        <v>1.6942318830815088</v>
      </c>
      <c r="AN183">
        <f t="shared" si="259"/>
        <v>1.5095566520445014</v>
      </c>
      <c r="AO183">
        <f t="shared" si="259"/>
        <v>1.5095566466296115</v>
      </c>
      <c r="AP183">
        <f t="shared" si="259"/>
        <v>1.509556479320866</v>
      </c>
      <c r="AQ183">
        <f t="shared" si="259"/>
        <v>1.5095513100560476</v>
      </c>
      <c r="AR183">
        <f t="shared" si="259"/>
        <v>1.5093918117110046</v>
      </c>
      <c r="AS183">
        <f t="shared" si="259"/>
        <v>1.5046589986952328</v>
      </c>
      <c r="AT183">
        <f t="shared" si="259"/>
        <v>1.4214193159794051</v>
      </c>
      <c r="AU183">
        <f t="shared" si="239"/>
        <v>0.98172665279751303</v>
      </c>
      <c r="AV183" s="246">
        <f t="shared" si="240"/>
        <v>6.2113988254487995E-3</v>
      </c>
      <c r="AW183" s="247">
        <f t="shared" si="241"/>
        <v>1.0056931775260236E-3</v>
      </c>
      <c r="AX183" s="248">
        <f t="shared" si="242"/>
        <v>1.0114187673223901E-7</v>
      </c>
      <c r="AY183" s="247">
        <f t="shared" si="243"/>
        <v>-8.8303823497699668E-4</v>
      </c>
      <c r="BA183">
        <f t="shared" si="244"/>
        <v>-1.6924040533860857E-3</v>
      </c>
      <c r="BB183">
        <f t="shared" si="245"/>
        <v>0.99578374138707193</v>
      </c>
      <c r="BC183">
        <f t="shared" si="246"/>
        <v>-0.39605852428913835</v>
      </c>
      <c r="BD183">
        <f t="shared" si="247"/>
        <v>7.4849626304967484E-2</v>
      </c>
      <c r="BE183">
        <f t="shared" si="248"/>
        <v>1.6270665828095778</v>
      </c>
      <c r="BF183">
        <f t="shared" si="249"/>
        <v>1.0579149838580018</v>
      </c>
      <c r="BG183">
        <f t="shared" si="260"/>
        <v>1.5519882056872072</v>
      </c>
      <c r="BH183">
        <f t="shared" si="260"/>
        <v>1.5519882056872072</v>
      </c>
      <c r="BI183">
        <f t="shared" si="260"/>
        <v>1.5519882056872061</v>
      </c>
      <c r="BJ183">
        <f t="shared" si="260"/>
        <v>1.5519882056863139</v>
      </c>
      <c r="BK183">
        <f t="shared" si="260"/>
        <v>1.5519882050536615</v>
      </c>
      <c r="BL183">
        <f t="shared" si="260"/>
        <v>1.5519877563469056</v>
      </c>
      <c r="BM183">
        <f t="shared" si="260"/>
        <v>1.5516721636524735</v>
      </c>
      <c r="BN183">
        <f t="shared" si="250"/>
        <v>1.4770331825483498</v>
      </c>
    </row>
    <row r="184" spans="1:66">
      <c r="A184" s="59" t="s">
        <v>106</v>
      </c>
      <c r="B184" s="60"/>
      <c r="C184" s="62">
        <v>49989.599999999999</v>
      </c>
      <c r="D184" s="61"/>
      <c r="E184" s="58">
        <f t="shared" si="222"/>
        <v>17220.553753477641</v>
      </c>
      <c r="F184">
        <f t="shared" si="223"/>
        <v>17220.5</v>
      </c>
      <c r="G184">
        <f t="shared" si="224"/>
        <v>1.9431996501225512E-2</v>
      </c>
      <c r="H184" s="116"/>
      <c r="I184" s="8">
        <f t="shared" si="258"/>
        <v>1.9431996501225512E-2</v>
      </c>
      <c r="J184" s="9"/>
      <c r="K184" s="9"/>
      <c r="L184" s="116"/>
      <c r="M184" s="116"/>
      <c r="N184" s="116"/>
      <c r="O184" s="40"/>
      <c r="P184" s="116"/>
      <c r="Q184" s="293">
        <f t="shared" si="225"/>
        <v>34971.1</v>
      </c>
      <c r="R184" s="8">
        <f t="shared" si="226"/>
        <v>3.7760248802364054E-4</v>
      </c>
      <c r="S184" s="8">
        <v>0.1</v>
      </c>
      <c r="T184" s="167">
        <f t="shared" si="227"/>
        <v>3.7760248802364058E-5</v>
      </c>
      <c r="U184" s="116"/>
      <c r="V184" s="116"/>
      <c r="W184" s="25"/>
      <c r="X184" s="252"/>
      <c r="Y184" s="41"/>
      <c r="Z184">
        <f t="shared" si="228"/>
        <v>17220.5</v>
      </c>
      <c r="AA184" s="246">
        <f t="shared" si="229"/>
        <v>7.9105184095304287E-3</v>
      </c>
      <c r="AB184" s="247">
        <f t="shared" si="230"/>
        <v>1.1521478091695084E-2</v>
      </c>
      <c r="AC184" s="247">
        <f t="shared" si="231"/>
        <v>1.9431996501225512E-2</v>
      </c>
      <c r="AD184" s="248">
        <f t="shared" si="232"/>
        <v>1.3274445741740979E-5</v>
      </c>
      <c r="AH184">
        <f t="shared" si="233"/>
        <v>9.8079117477921172E-3</v>
      </c>
      <c r="AI184">
        <f t="shared" si="234"/>
        <v>0.74318732919825059</v>
      </c>
      <c r="AJ184">
        <f t="shared" si="235"/>
        <v>0.98817295193415233</v>
      </c>
      <c r="AK184">
        <f t="shared" si="236"/>
        <v>0.46227613843317839</v>
      </c>
      <c r="AL184">
        <f t="shared" si="237"/>
        <v>2.0778825886754952</v>
      </c>
      <c r="AM184">
        <f t="shared" si="238"/>
        <v>1.6994906587756886</v>
      </c>
      <c r="AN184">
        <f t="shared" si="259"/>
        <v>1.5126502528715908</v>
      </c>
      <c r="AO184">
        <f t="shared" si="259"/>
        <v>1.5126502486439959</v>
      </c>
      <c r="AP184">
        <f t="shared" si="259"/>
        <v>1.5126501110789103</v>
      </c>
      <c r="AQ184">
        <f t="shared" si="259"/>
        <v>1.5126456349160904</v>
      </c>
      <c r="AR184">
        <f t="shared" si="259"/>
        <v>1.5125001745741451</v>
      </c>
      <c r="AS184">
        <f t="shared" si="259"/>
        <v>1.5079559834404459</v>
      </c>
      <c r="AT184">
        <f t="shared" si="259"/>
        <v>1.425293590555442</v>
      </c>
      <c r="AU184">
        <f t="shared" si="239"/>
        <v>0.98472265632644351</v>
      </c>
      <c r="AV184" s="246">
        <f t="shared" si="240"/>
        <v>6.1939004642803785E-3</v>
      </c>
      <c r="AW184" s="247">
        <f t="shared" si="241"/>
        <v>1.3238096036945134E-2</v>
      </c>
      <c r="AX184" s="248">
        <f t="shared" si="242"/>
        <v>1.7524718668338246E-5</v>
      </c>
      <c r="AY184" s="247">
        <f t="shared" si="243"/>
        <v>1.1340702698683446E-2</v>
      </c>
      <c r="BA184">
        <f t="shared" si="244"/>
        <v>-1.7166179452500507E-3</v>
      </c>
      <c r="BB184">
        <f t="shared" si="245"/>
        <v>0.995415779390873</v>
      </c>
      <c r="BC184">
        <f t="shared" si="246"/>
        <v>-0.40056837285378244</v>
      </c>
      <c r="BD184">
        <f t="shared" si="247"/>
        <v>7.4827991527844889E-2</v>
      </c>
      <c r="BE184">
        <f t="shared" si="248"/>
        <v>1.6319832999549144</v>
      </c>
      <c r="BF184">
        <f t="shared" si="249"/>
        <v>1.0631382932521056</v>
      </c>
      <c r="BG184">
        <f t="shared" si="260"/>
        <v>1.5569127560923632</v>
      </c>
      <c r="BH184">
        <f t="shared" si="260"/>
        <v>1.5569127560923632</v>
      </c>
      <c r="BI184">
        <f t="shared" si="260"/>
        <v>1.5569127560923628</v>
      </c>
      <c r="BJ184">
        <f t="shared" si="260"/>
        <v>1.5569127560920346</v>
      </c>
      <c r="BK184">
        <f t="shared" si="260"/>
        <v>1.5569127557766427</v>
      </c>
      <c r="BL184">
        <f t="shared" si="260"/>
        <v>1.5569124527499578</v>
      </c>
      <c r="BM184">
        <f t="shared" si="260"/>
        <v>1.5566242996274839</v>
      </c>
      <c r="BN184">
        <f t="shared" si="250"/>
        <v>1.4819516985857961</v>
      </c>
    </row>
    <row r="185" spans="1:66">
      <c r="A185" s="63" t="s">
        <v>107</v>
      </c>
      <c r="B185" s="64"/>
      <c r="C185" s="63">
        <v>50001.335099999997</v>
      </c>
      <c r="D185" s="63"/>
      <c r="E185" s="58">
        <f t="shared" si="222"/>
        <v>17253.015803140763</v>
      </c>
      <c r="F185">
        <f t="shared" si="223"/>
        <v>17253</v>
      </c>
      <c r="G185">
        <f t="shared" si="224"/>
        <v>5.7128689950332046E-3</v>
      </c>
      <c r="H185" s="116"/>
      <c r="I185" s="116"/>
      <c r="J185" s="117"/>
      <c r="K185" s="8">
        <f>G185</f>
        <v>5.7128689950332046E-3</v>
      </c>
      <c r="L185" s="116"/>
      <c r="M185" s="116"/>
      <c r="N185" s="116"/>
      <c r="O185" s="40"/>
      <c r="P185" s="116"/>
      <c r="Q185" s="293">
        <f t="shared" si="225"/>
        <v>34982.835099999997</v>
      </c>
      <c r="R185" s="8">
        <f t="shared" si="226"/>
        <v>3.2636872154411697E-5</v>
      </c>
      <c r="S185" s="116">
        <v>1</v>
      </c>
      <c r="T185" s="167">
        <f t="shared" si="227"/>
        <v>3.2636872154411697E-5</v>
      </c>
      <c r="U185" s="116"/>
      <c r="V185" s="116"/>
      <c r="W185" s="25"/>
      <c r="X185" s="252"/>
      <c r="Y185" s="41"/>
      <c r="Z185">
        <f t="shared" si="228"/>
        <v>17253</v>
      </c>
      <c r="AA185" s="246">
        <f t="shared" si="229"/>
        <v>7.9233998488080926E-3</v>
      </c>
      <c r="AB185" s="247">
        <f t="shared" si="230"/>
        <v>-2.2105308537748881E-3</v>
      </c>
      <c r="AC185" s="247">
        <f t="shared" si="231"/>
        <v>5.7128689950332046E-3</v>
      </c>
      <c r="AD185" s="248">
        <f t="shared" si="232"/>
        <v>4.886446655490736E-6</v>
      </c>
      <c r="AH185">
        <f t="shared" si="233"/>
        <v>9.8378516149363101E-3</v>
      </c>
      <c r="AI185">
        <f t="shared" si="234"/>
        <v>0.74073461822293707</v>
      </c>
      <c r="AJ185">
        <f t="shared" si="235"/>
        <v>0.98734420063666395</v>
      </c>
      <c r="AK185">
        <f t="shared" si="236"/>
        <v>0.46090502043372517</v>
      </c>
      <c r="AL185">
        <f t="shared" si="237"/>
        <v>2.0831961832628076</v>
      </c>
      <c r="AM185">
        <f t="shared" si="238"/>
        <v>1.7098678796681031</v>
      </c>
      <c r="AN185">
        <f t="shared" si="259"/>
        <v>1.5187285130892323</v>
      </c>
      <c r="AO185">
        <f t="shared" si="259"/>
        <v>1.5187285105865835</v>
      </c>
      <c r="AP185">
        <f t="shared" si="259"/>
        <v>1.5187284196544448</v>
      </c>
      <c r="AQ185">
        <f t="shared" si="259"/>
        <v>1.5187251158006227</v>
      </c>
      <c r="AR185">
        <f t="shared" si="259"/>
        <v>1.5186052179994831</v>
      </c>
      <c r="AS185">
        <f t="shared" si="259"/>
        <v>1.5144262291694615</v>
      </c>
      <c r="AT185">
        <f t="shared" si="259"/>
        <v>1.4329131640675361</v>
      </c>
      <c r="AU185">
        <f t="shared" si="239"/>
        <v>0.99062387539858054</v>
      </c>
      <c r="AV185" s="246">
        <f t="shared" si="240"/>
        <v>6.1592362225800779E-3</v>
      </c>
      <c r="AW185" s="247">
        <f t="shared" si="241"/>
        <v>-4.463672275468733E-4</v>
      </c>
      <c r="AX185" s="248">
        <f t="shared" si="242"/>
        <v>1.9924370182788218E-7</v>
      </c>
      <c r="AY185" s="247">
        <f t="shared" si="243"/>
        <v>-2.3608189936750903E-3</v>
      </c>
      <c r="BA185">
        <f t="shared" si="244"/>
        <v>-1.7641636262280152E-3</v>
      </c>
      <c r="BB185">
        <f t="shared" si="245"/>
        <v>0.99469213221964414</v>
      </c>
      <c r="BC185">
        <f t="shared" si="246"/>
        <v>-0.40941329775735813</v>
      </c>
      <c r="BD185">
        <f t="shared" si="247"/>
        <v>7.4780143984286576E-2</v>
      </c>
      <c r="BE185">
        <f t="shared" si="248"/>
        <v>1.6416571258511556</v>
      </c>
      <c r="BF185">
        <f t="shared" si="249"/>
        <v>1.0734955309593028</v>
      </c>
      <c r="BG185">
        <f t="shared" si="260"/>
        <v>1.5666073095457205</v>
      </c>
      <c r="BH185">
        <f t="shared" si="260"/>
        <v>1.5666073095457205</v>
      </c>
      <c r="BI185">
        <f t="shared" si="260"/>
        <v>1.5666073095457205</v>
      </c>
      <c r="BJ185">
        <f t="shared" si="260"/>
        <v>1.5666073095457129</v>
      </c>
      <c r="BK185">
        <f t="shared" si="260"/>
        <v>1.5666073095219888</v>
      </c>
      <c r="BL185">
        <f t="shared" si="260"/>
        <v>1.5666072339785342</v>
      </c>
      <c r="BM185">
        <f t="shared" si="260"/>
        <v>1.5663732227638318</v>
      </c>
      <c r="BN185">
        <f t="shared" si="250"/>
        <v>1.4916396847201598</v>
      </c>
    </row>
    <row r="186" spans="1:66">
      <c r="A186" s="59" t="s">
        <v>106</v>
      </c>
      <c r="B186" s="60"/>
      <c r="C186" s="62">
        <v>50002.597000000002</v>
      </c>
      <c r="D186" s="61"/>
      <c r="E186" s="58">
        <f t="shared" si="222"/>
        <v>17256.50651565877</v>
      </c>
      <c r="F186">
        <f t="shared" si="223"/>
        <v>17256.5</v>
      </c>
      <c r="G186">
        <f t="shared" si="224"/>
        <v>2.3554245053674094E-3</v>
      </c>
      <c r="H186" s="116"/>
      <c r="I186" s="8">
        <f>G186</f>
        <v>2.3554245053674094E-3</v>
      </c>
      <c r="J186" s="9"/>
      <c r="K186" s="9"/>
      <c r="L186" s="116"/>
      <c r="M186" s="116"/>
      <c r="N186" s="116"/>
      <c r="O186" s="40"/>
      <c r="P186" s="116"/>
      <c r="Q186" s="293">
        <f t="shared" si="225"/>
        <v>34984.097000000002</v>
      </c>
      <c r="R186" s="8">
        <f t="shared" si="226"/>
        <v>5.5480246004853054E-6</v>
      </c>
      <c r="S186" s="8">
        <v>0.1</v>
      </c>
      <c r="T186" s="167">
        <f t="shared" si="227"/>
        <v>5.5480246004853054E-7</v>
      </c>
      <c r="U186" s="116"/>
      <c r="V186" s="116"/>
      <c r="W186" s="25"/>
      <c r="X186" s="252"/>
      <c r="Y186" s="41"/>
      <c r="Z186">
        <f t="shared" si="228"/>
        <v>17256.5</v>
      </c>
      <c r="AA186" s="246">
        <f t="shared" si="229"/>
        <v>7.924759805950839E-3</v>
      </c>
      <c r="AB186" s="247">
        <f t="shared" si="230"/>
        <v>-5.5693353005834296E-3</v>
      </c>
      <c r="AC186" s="247">
        <f t="shared" si="231"/>
        <v>2.3554245053674094E-3</v>
      </c>
      <c r="AD186" s="248">
        <f t="shared" si="232"/>
        <v>3.1017495690324723E-6</v>
      </c>
      <c r="AH186">
        <f t="shared" si="233"/>
        <v>9.8410484008429819E-3</v>
      </c>
      <c r="AI186">
        <f t="shared" si="234"/>
        <v>0.7404718784374239</v>
      </c>
      <c r="AJ186">
        <f t="shared" si="235"/>
        <v>0.98725361997791439</v>
      </c>
      <c r="AK186">
        <f t="shared" si="236"/>
        <v>0.46075712709324373</v>
      </c>
      <c r="AL186">
        <f t="shared" si="237"/>
        <v>2.0837663266262969</v>
      </c>
      <c r="AM186">
        <f t="shared" si="238"/>
        <v>1.7109869461517235</v>
      </c>
      <c r="AN186">
        <f t="shared" si="259"/>
        <v>1.5193818988326973</v>
      </c>
      <c r="AO186">
        <f t="shared" si="259"/>
        <v>1.5193818964751022</v>
      </c>
      <c r="AP186">
        <f t="shared" si="259"/>
        <v>1.5193818097257545</v>
      </c>
      <c r="AQ186">
        <f t="shared" si="259"/>
        <v>1.5193786178248638</v>
      </c>
      <c r="AR186">
        <f t="shared" si="259"/>
        <v>1.5192613106925648</v>
      </c>
      <c r="AS186">
        <f t="shared" si="259"/>
        <v>1.515121145283852</v>
      </c>
      <c r="AT186">
        <f t="shared" si="259"/>
        <v>1.4337328159030849</v>
      </c>
      <c r="AU186">
        <f t="shared" si="239"/>
        <v>0.99125939129865692</v>
      </c>
      <c r="AV186" s="246">
        <f t="shared" si="240"/>
        <v>6.1554877429225181E-3</v>
      </c>
      <c r="AW186" s="247">
        <f t="shared" si="241"/>
        <v>-3.8000632375551086E-3</v>
      </c>
      <c r="AX186" s="248">
        <f t="shared" si="242"/>
        <v>1.4440480609417815E-6</v>
      </c>
      <c r="AY186" s="247">
        <f t="shared" si="243"/>
        <v>-5.7163518324472515E-3</v>
      </c>
      <c r="BA186">
        <f t="shared" si="244"/>
        <v>-1.7692720630283207E-3</v>
      </c>
      <c r="BB186">
        <f t="shared" si="245"/>
        <v>0.99461429212914865</v>
      </c>
      <c r="BC186">
        <f t="shared" si="246"/>
        <v>-0.4103627926809934</v>
      </c>
      <c r="BD186">
        <f t="shared" si="247"/>
        <v>7.4774578202850606E-2</v>
      </c>
      <c r="BE186">
        <f t="shared" si="248"/>
        <v>1.6426980837337055</v>
      </c>
      <c r="BF186">
        <f t="shared" si="249"/>
        <v>1.0746164323940923</v>
      </c>
      <c r="BG186">
        <f t="shared" si="260"/>
        <v>1.5676509180424769</v>
      </c>
      <c r="BH186">
        <f t="shared" si="260"/>
        <v>1.5676509180424769</v>
      </c>
      <c r="BI186">
        <f t="shared" si="260"/>
        <v>1.5676509180424769</v>
      </c>
      <c r="BJ186">
        <f t="shared" si="260"/>
        <v>1.5676509180424738</v>
      </c>
      <c r="BK186">
        <f t="shared" si="260"/>
        <v>1.5676509180293259</v>
      </c>
      <c r="BL186">
        <f t="shared" si="260"/>
        <v>1.5676508622722105</v>
      </c>
      <c r="BM186">
        <f t="shared" si="260"/>
        <v>1.5674226885264795</v>
      </c>
      <c r="BN186">
        <f t="shared" si="250"/>
        <v>1.4926830063038607</v>
      </c>
    </row>
    <row r="187" spans="1:66">
      <c r="A187" s="59" t="s">
        <v>105</v>
      </c>
      <c r="B187" s="60"/>
      <c r="C187" s="61">
        <v>50014.349000000002</v>
      </c>
      <c r="D187" s="61">
        <v>5.0000000000000001E-3</v>
      </c>
      <c r="E187" s="58">
        <f t="shared" si="222"/>
        <v>17289.01531470105</v>
      </c>
      <c r="F187">
        <f t="shared" si="223"/>
        <v>17289</v>
      </c>
      <c r="G187">
        <f t="shared" si="224"/>
        <v>5.536297001526691E-3</v>
      </c>
      <c r="H187" s="116"/>
      <c r="I187" s="116">
        <f>G187</f>
        <v>5.536297001526691E-3</v>
      </c>
      <c r="J187" s="117"/>
      <c r="K187" s="117"/>
      <c r="L187" s="116"/>
      <c r="M187" s="116"/>
      <c r="N187" s="116"/>
      <c r="O187" s="40"/>
      <c r="P187" s="116"/>
      <c r="Q187" s="293">
        <f t="shared" si="225"/>
        <v>34995.849000000002</v>
      </c>
      <c r="R187" s="8">
        <f t="shared" si="226"/>
        <v>3.0650584489113433E-5</v>
      </c>
      <c r="S187" s="8">
        <v>0.1</v>
      </c>
      <c r="T187" s="167">
        <f t="shared" si="227"/>
        <v>3.0650584489113436E-6</v>
      </c>
      <c r="U187" s="116"/>
      <c r="V187" s="116"/>
      <c r="W187" s="25"/>
      <c r="X187" s="252"/>
      <c r="Y187" s="41"/>
      <c r="Z187">
        <f t="shared" si="228"/>
        <v>17289</v>
      </c>
      <c r="AA187" s="246">
        <f t="shared" si="229"/>
        <v>7.937136045359356E-3</v>
      </c>
      <c r="AB187" s="247">
        <f t="shared" si="230"/>
        <v>-2.400839043832665E-3</v>
      </c>
      <c r="AC187" s="247">
        <f t="shared" si="231"/>
        <v>5.536297001526691E-3</v>
      </c>
      <c r="AD187" s="248">
        <f t="shared" si="232"/>
        <v>5.7640281143913463E-7</v>
      </c>
      <c r="AH187">
        <f t="shared" si="233"/>
        <v>9.8704787465721481E-3</v>
      </c>
      <c r="AI187">
        <f t="shared" si="234"/>
        <v>0.73804502648943227</v>
      </c>
      <c r="AJ187">
        <f t="shared" si="235"/>
        <v>0.98640035331301557</v>
      </c>
      <c r="AK187">
        <f t="shared" si="236"/>
        <v>0.45938172351770434</v>
      </c>
      <c r="AL187">
        <f t="shared" si="237"/>
        <v>2.0890412833767495</v>
      </c>
      <c r="AM187">
        <f t="shared" si="238"/>
        <v>1.721392561496683</v>
      </c>
      <c r="AN187">
        <f t="shared" si="259"/>
        <v>1.5254380196998631</v>
      </c>
      <c r="AO187">
        <f t="shared" si="259"/>
        <v>1.5254380183925438</v>
      </c>
      <c r="AP187">
        <f t="shared" si="259"/>
        <v>1.5254379638714448</v>
      </c>
      <c r="AQ187">
        <f t="shared" si="259"/>
        <v>1.5254356901548403</v>
      </c>
      <c r="AR187">
        <f t="shared" si="259"/>
        <v>1.5253409695860083</v>
      </c>
      <c r="AS187">
        <f t="shared" si="259"/>
        <v>1.5215565421225394</v>
      </c>
      <c r="AT187">
        <f t="shared" si="259"/>
        <v>1.4413353247390917</v>
      </c>
      <c r="AU187">
        <f t="shared" si="239"/>
        <v>0.99716061037079395</v>
      </c>
      <c r="AV187" s="246">
        <f t="shared" si="240"/>
        <v>6.1205402579960653E-3</v>
      </c>
      <c r="AW187" s="247">
        <f t="shared" si="241"/>
        <v>-5.842432564693743E-4</v>
      </c>
      <c r="AX187" s="248">
        <f t="shared" si="242"/>
        <v>3.4134018272993914E-8</v>
      </c>
      <c r="AY187" s="247">
        <f t="shared" si="243"/>
        <v>-2.5175859576821663E-3</v>
      </c>
      <c r="BA187">
        <f t="shared" si="244"/>
        <v>-1.8165957873632909E-3</v>
      </c>
      <c r="BB187">
        <f t="shared" si="245"/>
        <v>0.99389236187648133</v>
      </c>
      <c r="BC187">
        <f t="shared" si="246"/>
        <v>-0.41915110368021863</v>
      </c>
      <c r="BD187">
        <f t="shared" si="247"/>
        <v>7.4719074882097627E-2</v>
      </c>
      <c r="BE187">
        <f t="shared" si="248"/>
        <v>1.6523563484938673</v>
      </c>
      <c r="BF187">
        <f t="shared" si="249"/>
        <v>1.0850766132038014</v>
      </c>
      <c r="BG187">
        <f t="shared" si="260"/>
        <v>1.5773376711193348</v>
      </c>
      <c r="BH187">
        <f t="shared" si="260"/>
        <v>1.5773376711193348</v>
      </c>
      <c r="BI187">
        <f t="shared" si="260"/>
        <v>1.5773376711193348</v>
      </c>
      <c r="BJ187">
        <f t="shared" si="260"/>
        <v>1.577337671119355</v>
      </c>
      <c r="BK187">
        <f t="shared" si="260"/>
        <v>1.5773376710780871</v>
      </c>
      <c r="BL187">
        <f t="shared" si="260"/>
        <v>1.5773377552308696</v>
      </c>
      <c r="BM187">
        <f t="shared" si="260"/>
        <v>1.5771638417556757</v>
      </c>
      <c r="BN187">
        <f t="shared" si="250"/>
        <v>1.5023709924382245</v>
      </c>
    </row>
    <row r="188" spans="1:66">
      <c r="A188" s="63" t="s">
        <v>107</v>
      </c>
      <c r="B188" s="64"/>
      <c r="C188" s="63">
        <v>50026.2785</v>
      </c>
      <c r="D188" s="63"/>
      <c r="E188" s="58">
        <f t="shared" si="222"/>
        <v>17322.015120536213</v>
      </c>
      <c r="F188">
        <f t="shared" si="223"/>
        <v>17322</v>
      </c>
      <c r="G188">
        <f t="shared" si="224"/>
        <v>5.4661060057696886E-3</v>
      </c>
      <c r="H188" s="116"/>
      <c r="I188" s="116"/>
      <c r="J188" s="117"/>
      <c r="K188" s="9">
        <f>G188</f>
        <v>5.4661060057696886E-3</v>
      </c>
      <c r="L188" s="116"/>
      <c r="M188" s="116"/>
      <c r="N188" s="116"/>
      <c r="O188" s="40"/>
      <c r="P188" s="116"/>
      <c r="Q188" s="293">
        <f t="shared" si="225"/>
        <v>35007.7785</v>
      </c>
      <c r="R188" s="8">
        <f t="shared" si="226"/>
        <v>2.9878314866311461E-5</v>
      </c>
      <c r="S188" s="116">
        <v>1</v>
      </c>
      <c r="T188" s="167">
        <f t="shared" si="227"/>
        <v>2.9878314866311461E-5</v>
      </c>
      <c r="U188" s="116"/>
      <c r="V188" s="116"/>
      <c r="W188" s="25"/>
      <c r="X188" s="252"/>
      <c r="Y188" s="41"/>
      <c r="Z188">
        <f t="shared" si="228"/>
        <v>17322</v>
      </c>
      <c r="AA188" s="246">
        <f t="shared" si="229"/>
        <v>7.9492397156351383E-3</v>
      </c>
      <c r="AB188" s="247">
        <f t="shared" si="230"/>
        <v>-2.4831337098654496E-3</v>
      </c>
      <c r="AC188" s="247">
        <f t="shared" si="231"/>
        <v>5.4661060057696886E-3</v>
      </c>
      <c r="AD188" s="248">
        <f t="shared" si="232"/>
        <v>6.1659530210701509E-6</v>
      </c>
      <c r="AH188">
        <f t="shared" si="233"/>
        <v>9.8998949021455573E-3</v>
      </c>
      <c r="AI188">
        <f t="shared" si="234"/>
        <v>0.73560442133925164</v>
      </c>
      <c r="AJ188">
        <f t="shared" si="235"/>
        <v>0.98551184846051898</v>
      </c>
      <c r="AK188">
        <f t="shared" si="236"/>
        <v>0.45798139048837649</v>
      </c>
      <c r="AL188">
        <f t="shared" si="237"/>
        <v>2.0943621848926615</v>
      </c>
      <c r="AM188">
        <f t="shared" si="238"/>
        <v>1.7319849744445337</v>
      </c>
      <c r="AN188">
        <f t="shared" si="259"/>
        <v>1.5315670670746955</v>
      </c>
      <c r="AO188">
        <f t="shared" si="259"/>
        <v>1.5315670664099996</v>
      </c>
      <c r="AP188">
        <f t="shared" si="259"/>
        <v>1.5315670343609553</v>
      </c>
      <c r="AQ188">
        <f t="shared" si="259"/>
        <v>1.531565489111812</v>
      </c>
      <c r="AR188">
        <f t="shared" si="259"/>
        <v>1.5314910567490623</v>
      </c>
      <c r="AS188">
        <f t="shared" si="259"/>
        <v>1.5280589164274099</v>
      </c>
      <c r="AT188">
        <f t="shared" si="259"/>
        <v>1.4490389680877649</v>
      </c>
      <c r="AU188">
        <f t="shared" si="239"/>
        <v>1.0031526174286558</v>
      </c>
      <c r="AV188" s="246">
        <f t="shared" si="240"/>
        <v>6.0848015059283486E-3</v>
      </c>
      <c r="AW188" s="247">
        <f t="shared" si="241"/>
        <v>-6.1869550015865998E-4</v>
      </c>
      <c r="AX188" s="248">
        <f t="shared" si="242"/>
        <v>3.8278412191657442E-7</v>
      </c>
      <c r="AY188" s="247">
        <f t="shared" si="243"/>
        <v>-2.569350686669079E-3</v>
      </c>
      <c r="BA188">
        <f t="shared" si="244"/>
        <v>-1.8644382097067899E-3</v>
      </c>
      <c r="BB188">
        <f t="shared" si="245"/>
        <v>0.99316097809823312</v>
      </c>
      <c r="BC188">
        <f t="shared" si="246"/>
        <v>-0.42802165854876117</v>
      </c>
      <c r="BD188">
        <f t="shared" si="247"/>
        <v>7.4655684137991285E-2</v>
      </c>
      <c r="BE188">
        <f t="shared" si="248"/>
        <v>1.6621488721900564</v>
      </c>
      <c r="BF188">
        <f t="shared" si="249"/>
        <v>1.0957947199549569</v>
      </c>
      <c r="BG188">
        <f t="shared" si="260"/>
        <v>1.5871662625235889</v>
      </c>
      <c r="BH188">
        <f t="shared" si="260"/>
        <v>1.5871662625235889</v>
      </c>
      <c r="BI188">
        <f t="shared" si="260"/>
        <v>1.5871662625235887</v>
      </c>
      <c r="BJ188">
        <f t="shared" si="260"/>
        <v>1.5871662625238074</v>
      </c>
      <c r="BK188">
        <f t="shared" si="260"/>
        <v>1.5871662623456502</v>
      </c>
      <c r="BL188">
        <f t="shared" si="260"/>
        <v>1.5871664075221876</v>
      </c>
      <c r="BM188">
        <f t="shared" si="260"/>
        <v>1.5870476762481993</v>
      </c>
      <c r="BN188">
        <f t="shared" si="250"/>
        <v>1.5122080245131171</v>
      </c>
    </row>
    <row r="189" spans="1:66">
      <c r="A189" s="59" t="s">
        <v>108</v>
      </c>
      <c r="B189" s="60"/>
      <c r="C189" s="61">
        <v>50276.442000000003</v>
      </c>
      <c r="D189" s="61">
        <v>5.0000000000000001E-3</v>
      </c>
      <c r="E189" s="58">
        <f t="shared" si="222"/>
        <v>18014.026263253509</v>
      </c>
      <c r="F189">
        <f t="shared" si="223"/>
        <v>18014</v>
      </c>
      <c r="G189">
        <f t="shared" si="224"/>
        <v>9.4942220021039248E-3</v>
      </c>
      <c r="H189" s="116"/>
      <c r="I189" s="116">
        <f>G189</f>
        <v>9.4942220021039248E-3</v>
      </c>
      <c r="J189" s="117"/>
      <c r="K189" s="116"/>
      <c r="L189" s="116"/>
      <c r="M189" s="116"/>
      <c r="N189" s="116"/>
      <c r="O189" s="40"/>
      <c r="P189" s="116"/>
      <c r="Q189" s="293">
        <f t="shared" si="225"/>
        <v>35257.942000000003</v>
      </c>
      <c r="R189" s="8">
        <f t="shared" si="226"/>
        <v>9.0140251425234257E-5</v>
      </c>
      <c r="S189" s="8">
        <v>0.1</v>
      </c>
      <c r="T189" s="167">
        <f t="shared" si="227"/>
        <v>9.0140251425234261E-6</v>
      </c>
      <c r="U189" s="116"/>
      <c r="V189" s="116"/>
      <c r="W189" s="25"/>
      <c r="X189" s="252"/>
      <c r="Y189" s="41"/>
      <c r="Z189">
        <f t="shared" si="228"/>
        <v>18014</v>
      </c>
      <c r="AA189" s="246">
        <f t="shared" si="229"/>
        <v>8.1015090281477097E-3</v>
      </c>
      <c r="AB189" s="247">
        <f t="shared" si="230"/>
        <v>1.3927129739562151E-3</v>
      </c>
      <c r="AC189" s="247">
        <f t="shared" si="231"/>
        <v>9.4942220021039248E-3</v>
      </c>
      <c r="AD189" s="248">
        <f t="shared" si="232"/>
        <v>1.9396494278259651E-7</v>
      </c>
      <c r="AH189">
        <f t="shared" si="233"/>
        <v>1.0414275238317937E-2</v>
      </c>
      <c r="AI189">
        <f t="shared" si="234"/>
        <v>0.6894240242227222</v>
      </c>
      <c r="AJ189">
        <f t="shared" si="235"/>
        <v>0.96253871649209599</v>
      </c>
      <c r="AK189">
        <f t="shared" si="236"/>
        <v>0.42801231211147489</v>
      </c>
      <c r="AL189">
        <f t="shared" si="237"/>
        <v>2.1985133642966179</v>
      </c>
      <c r="AM189">
        <f t="shared" si="238"/>
        <v>1.9611521918065598</v>
      </c>
      <c r="AN189">
        <f t="shared" si="259"/>
        <v>1.6557187613316469</v>
      </c>
      <c r="AO189">
        <f t="shared" si="259"/>
        <v>1.6557187680001348</v>
      </c>
      <c r="AP189">
        <f t="shared" si="259"/>
        <v>1.6557186193318056</v>
      </c>
      <c r="AQ189">
        <f t="shared" si="259"/>
        <v>1.6557219337055746</v>
      </c>
      <c r="AR189">
        <f t="shared" si="259"/>
        <v>1.6556480132480849</v>
      </c>
      <c r="AS189">
        <f t="shared" si="259"/>
        <v>1.6572816888156396</v>
      </c>
      <c r="AT189">
        <f t="shared" si="259"/>
        <v>1.6068052519028608</v>
      </c>
      <c r="AU189">
        <f t="shared" si="239"/>
        <v>1.128803189672305</v>
      </c>
      <c r="AV189" s="246">
        <f t="shared" si="240"/>
        <v>5.289385047927142E-3</v>
      </c>
      <c r="AW189" s="247">
        <f t="shared" si="241"/>
        <v>4.2048369541767827E-3</v>
      </c>
      <c r="AX189" s="248">
        <f t="shared" si="242"/>
        <v>1.7680653811210685E-6</v>
      </c>
      <c r="AY189" s="247">
        <f t="shared" si="243"/>
        <v>1.8920707440065552E-3</v>
      </c>
      <c r="BA189">
        <f t="shared" si="244"/>
        <v>-2.8121239802205676E-3</v>
      </c>
      <c r="BB189">
        <f t="shared" si="245"/>
        <v>0.97831420527760804</v>
      </c>
      <c r="BC189">
        <f t="shared" si="246"/>
        <v>-0.60072713852816095</v>
      </c>
      <c r="BD189">
        <f t="shared" si="247"/>
        <v>7.1763289375157885E-2</v>
      </c>
      <c r="BE189">
        <f t="shared" si="248"/>
        <v>1.8642565663706558</v>
      </c>
      <c r="BF189">
        <f t="shared" si="249"/>
        <v>1.3468456944382972</v>
      </c>
      <c r="BG189">
        <f t="shared" si="260"/>
        <v>1.7916352118144687</v>
      </c>
      <c r="BH189">
        <f t="shared" si="260"/>
        <v>1.7916352118132466</v>
      </c>
      <c r="BI189">
        <f t="shared" si="260"/>
        <v>1.7916352118876617</v>
      </c>
      <c r="BJ189">
        <f t="shared" si="260"/>
        <v>1.7916352073561412</v>
      </c>
      <c r="BK189">
        <f t="shared" si="260"/>
        <v>1.7916354833036072</v>
      </c>
      <c r="BL189">
        <f t="shared" si="260"/>
        <v>1.79161867883185</v>
      </c>
      <c r="BM189">
        <f t="shared" si="260"/>
        <v>1.7926397430907359</v>
      </c>
      <c r="BN189">
        <f t="shared" si="250"/>
        <v>1.718487606204802</v>
      </c>
    </row>
    <row r="190" spans="1:66">
      <c r="A190" s="59" t="s">
        <v>109</v>
      </c>
      <c r="B190" s="60"/>
      <c r="C190" s="61">
        <v>50331.396000000001</v>
      </c>
      <c r="D190" s="61">
        <v>5.0000000000000001E-3</v>
      </c>
      <c r="E190" s="58">
        <f t="shared" si="222"/>
        <v>18166.041966331231</v>
      </c>
      <c r="F190">
        <f t="shared" si="223"/>
        <v>18166</v>
      </c>
      <c r="G190">
        <f t="shared" si="224"/>
        <v>1.5170917999057565E-2</v>
      </c>
      <c r="H190" s="116"/>
      <c r="I190" s="116">
        <f>G190</f>
        <v>1.5170917999057565E-2</v>
      </c>
      <c r="J190" s="117"/>
      <c r="K190" s="116"/>
      <c r="L190" s="116"/>
      <c r="M190" s="116"/>
      <c r="N190" s="116"/>
      <c r="O190" s="40"/>
      <c r="P190" s="116"/>
      <c r="Q190" s="293">
        <f t="shared" si="225"/>
        <v>35312.896000000001</v>
      </c>
      <c r="R190" s="8">
        <f t="shared" si="226"/>
        <v>2.3015675293412878E-4</v>
      </c>
      <c r="S190" s="8">
        <v>0.1</v>
      </c>
      <c r="T190" s="167">
        <f t="shared" si="227"/>
        <v>2.3015675293412879E-5</v>
      </c>
      <c r="U190" s="116"/>
      <c r="V190" s="116"/>
      <c r="W190" s="25"/>
      <c r="X190" s="252"/>
      <c r="Y190" s="41"/>
      <c r="Z190">
        <f t="shared" si="228"/>
        <v>18166</v>
      </c>
      <c r="AA190" s="246">
        <f t="shared" si="229"/>
        <v>8.1106264050479215E-3</v>
      </c>
      <c r="AB190" s="247">
        <f t="shared" si="230"/>
        <v>7.0602915940096433E-3</v>
      </c>
      <c r="AC190" s="247">
        <f t="shared" si="231"/>
        <v>1.5170917999057565E-2</v>
      </c>
      <c r="AD190" s="248">
        <f t="shared" si="232"/>
        <v>4.9847717392443235E-6</v>
      </c>
      <c r="AH190">
        <f t="shared" si="233"/>
        <v>1.0502694528649254E-2</v>
      </c>
      <c r="AI190">
        <f t="shared" si="234"/>
        <v>0.68043074753696464</v>
      </c>
      <c r="AJ190">
        <f t="shared" si="235"/>
        <v>0.95658159198347648</v>
      </c>
      <c r="AK190">
        <f t="shared" si="236"/>
        <v>0.42134008701906772</v>
      </c>
      <c r="AL190">
        <f t="shared" si="237"/>
        <v>2.2196893582106956</v>
      </c>
      <c r="AM190">
        <f t="shared" si="238"/>
        <v>2.0135529156640062</v>
      </c>
      <c r="AN190">
        <f t="shared" si="259"/>
        <v>1.6819599898052826</v>
      </c>
      <c r="AO190">
        <f t="shared" si="259"/>
        <v>1.6819600148557392</v>
      </c>
      <c r="AP190">
        <f t="shared" si="259"/>
        <v>1.6819595878443976</v>
      </c>
      <c r="AQ190">
        <f t="shared" si="259"/>
        <v>1.6819668664777603</v>
      </c>
      <c r="AR190">
        <f t="shared" si="259"/>
        <v>1.6818427333626955</v>
      </c>
      <c r="AS190">
        <f t="shared" si="259"/>
        <v>1.6839411899258185</v>
      </c>
      <c r="AT190">
        <f t="shared" si="259"/>
        <v>1.6404649542230798</v>
      </c>
      <c r="AU190">
        <f t="shared" si="239"/>
        <v>1.1564027373327592</v>
      </c>
      <c r="AV190" s="246">
        <f t="shared" si="240"/>
        <v>5.1064640283672086E-3</v>
      </c>
      <c r="AW190" s="247">
        <f t="shared" si="241"/>
        <v>1.0064453970690355E-2</v>
      </c>
      <c r="AX190" s="248">
        <f t="shared" si="242"/>
        <v>1.0129323372814487E-5</v>
      </c>
      <c r="AY190" s="247">
        <f t="shared" si="243"/>
        <v>7.6723858470890234E-3</v>
      </c>
      <c r="BA190">
        <f t="shared" si="244"/>
        <v>-3.004162376680713E-3</v>
      </c>
      <c r="BB190">
        <f t="shared" si="245"/>
        <v>0.97520727478968205</v>
      </c>
      <c r="BC190">
        <f t="shared" si="246"/>
        <v>-0.63499759618940788</v>
      </c>
      <c r="BD190">
        <f t="shared" si="247"/>
        <v>7.0750011811518729E-2</v>
      </c>
      <c r="BE190">
        <f t="shared" si="248"/>
        <v>1.9078516326366091</v>
      </c>
      <c r="BF190">
        <f t="shared" si="249"/>
        <v>1.4100493448305682</v>
      </c>
      <c r="BG190">
        <f t="shared" si="260"/>
        <v>1.8361421058011671</v>
      </c>
      <c r="BH190">
        <f t="shared" si="260"/>
        <v>1.8361421057974701</v>
      </c>
      <c r="BI190">
        <f t="shared" si="260"/>
        <v>1.8361421059855272</v>
      </c>
      <c r="BJ190">
        <f t="shared" si="260"/>
        <v>1.8361420964200121</v>
      </c>
      <c r="BK190">
        <f t="shared" si="260"/>
        <v>1.8361425829690072</v>
      </c>
      <c r="BL190">
        <f t="shared" si="260"/>
        <v>1.8361178335965249</v>
      </c>
      <c r="BM190">
        <f t="shared" si="260"/>
        <v>1.8373739187193392</v>
      </c>
      <c r="BN190">
        <f t="shared" si="250"/>
        <v>1.7637975721255188</v>
      </c>
    </row>
    <row r="191" spans="1:66">
      <c r="A191" s="59" t="s">
        <v>106</v>
      </c>
      <c r="B191" s="60"/>
      <c r="C191" s="62">
        <v>50357.61</v>
      </c>
      <c r="D191" s="61"/>
      <c r="E191" s="58">
        <f t="shared" si="222"/>
        <v>18238.556062493106</v>
      </c>
      <c r="F191">
        <f t="shared" si="223"/>
        <v>18238.5</v>
      </c>
      <c r="G191">
        <f t="shared" si="224"/>
        <v>2.0266710504074581E-2</v>
      </c>
      <c r="H191" s="116"/>
      <c r="I191" s="8">
        <f>G191</f>
        <v>2.0266710504074581E-2</v>
      </c>
      <c r="J191" s="9"/>
      <c r="K191" s="9"/>
      <c r="L191" s="116"/>
      <c r="M191" s="116"/>
      <c r="N191" s="116"/>
      <c r="O191" s="40"/>
      <c r="P191" s="116"/>
      <c r="Q191" s="293">
        <f t="shared" si="225"/>
        <v>35339.11</v>
      </c>
      <c r="R191" s="8">
        <f t="shared" si="226"/>
        <v>4.1073955465596696E-4</v>
      </c>
      <c r="S191" s="8">
        <v>0.1</v>
      </c>
      <c r="T191" s="167">
        <f t="shared" si="227"/>
        <v>4.1073955465596701E-5</v>
      </c>
      <c r="U191" s="116"/>
      <c r="V191" s="116"/>
      <c r="W191" s="25"/>
      <c r="X191" s="252"/>
      <c r="Y191" s="41"/>
      <c r="Z191">
        <f t="shared" si="228"/>
        <v>18238.5</v>
      </c>
      <c r="AA191" s="246">
        <f t="shared" si="229"/>
        <v>8.1120901804532537E-3</v>
      </c>
      <c r="AB191" s="247">
        <f t="shared" si="230"/>
        <v>1.2154620323621327E-2</v>
      </c>
      <c r="AC191" s="247">
        <f t="shared" si="231"/>
        <v>2.0266710504074581E-2</v>
      </c>
      <c r="AD191" s="248">
        <f t="shared" si="232"/>
        <v>1.4773479521138863E-5</v>
      </c>
      <c r="AH191">
        <f t="shared" si="233"/>
        <v>1.054195317065461E-2</v>
      </c>
      <c r="AI191">
        <f t="shared" si="234"/>
        <v>0.67627187652498555</v>
      </c>
      <c r="AJ191">
        <f t="shared" si="235"/>
        <v>0.95364686358149175</v>
      </c>
      <c r="AK191">
        <f t="shared" si="236"/>
        <v>0.41815317542781455</v>
      </c>
      <c r="AL191">
        <f t="shared" si="237"/>
        <v>2.2295973281150876</v>
      </c>
      <c r="AM191">
        <f t="shared" si="238"/>
        <v>2.038844810500605</v>
      </c>
      <c r="AN191">
        <f t="shared" ref="AN191:AT200" si="261">$AU191+$AB$7*SIN(AO191)</f>
        <v>1.6943566369284959</v>
      </c>
      <c r="AO191">
        <f t="shared" si="261"/>
        <v>1.6943566775261094</v>
      </c>
      <c r="AP191">
        <f t="shared" si="261"/>
        <v>1.6943560546249306</v>
      </c>
      <c r="AQ191">
        <f t="shared" si="261"/>
        <v>1.694365611637989</v>
      </c>
      <c r="AR191">
        <f t="shared" si="261"/>
        <v>1.694218899827681</v>
      </c>
      <c r="AS191">
        <f t="shared" si="261"/>
        <v>1.6964523335522701</v>
      </c>
      <c r="AT191">
        <f t="shared" si="261"/>
        <v>1.6563901475129281</v>
      </c>
      <c r="AU191">
        <f t="shared" si="239"/>
        <v>1.1695669952629109</v>
      </c>
      <c r="AV191" s="246">
        <f t="shared" si="240"/>
        <v>5.0186106555414785E-3</v>
      </c>
      <c r="AW191" s="247">
        <f t="shared" si="241"/>
        <v>1.5248099848533102E-2</v>
      </c>
      <c r="AX191" s="248">
        <f t="shared" si="242"/>
        <v>2.3250454899083526E-5</v>
      </c>
      <c r="AY191" s="247">
        <f t="shared" si="243"/>
        <v>1.2818236858331746E-2</v>
      </c>
      <c r="BA191">
        <f t="shared" si="244"/>
        <v>-3.0934795249117747E-3</v>
      </c>
      <c r="BB191">
        <f t="shared" si="245"/>
        <v>0.97374839233214838</v>
      </c>
      <c r="BC191">
        <f t="shared" si="246"/>
        <v>-0.65084900544296798</v>
      </c>
      <c r="BD191">
        <f t="shared" si="247"/>
        <v>7.0221766493997903E-2</v>
      </c>
      <c r="BE191">
        <f t="shared" si="248"/>
        <v>1.9285484046841384</v>
      </c>
      <c r="BF191">
        <f t="shared" si="249"/>
        <v>1.441431842472551</v>
      </c>
      <c r="BG191">
        <f t="shared" ref="BG191:BM200" si="262">$BN191+$BB$7*SIN(BH191)</f>
        <v>1.8573211948372896</v>
      </c>
      <c r="BH191">
        <f t="shared" si="262"/>
        <v>1.8573211948314494</v>
      </c>
      <c r="BI191">
        <f t="shared" si="262"/>
        <v>1.8573211951070954</v>
      </c>
      <c r="BJ191">
        <f t="shared" si="262"/>
        <v>1.857321182097297</v>
      </c>
      <c r="BK191">
        <f t="shared" si="262"/>
        <v>1.8573217961263813</v>
      </c>
      <c r="BL191">
        <f t="shared" si="262"/>
        <v>1.8572928141349749</v>
      </c>
      <c r="BM191">
        <f t="shared" si="262"/>
        <v>1.858657661703063</v>
      </c>
      <c r="BN191">
        <f t="shared" si="250"/>
        <v>1.7854092335021767</v>
      </c>
    </row>
    <row r="192" spans="1:66">
      <c r="A192" s="59" t="s">
        <v>110</v>
      </c>
      <c r="B192" s="60" t="s">
        <v>45</v>
      </c>
      <c r="C192" s="61">
        <v>50359.402800000003</v>
      </c>
      <c r="D192" s="61">
        <v>4.0000000000000002E-4</v>
      </c>
      <c r="E192" s="58">
        <f t="shared" si="222"/>
        <v>18243.515369413042</v>
      </c>
      <c r="F192">
        <f t="shared" si="223"/>
        <v>18243.5</v>
      </c>
      <c r="G192">
        <f t="shared" si="224"/>
        <v>5.5560755063197576E-3</v>
      </c>
      <c r="H192" s="116"/>
      <c r="I192" s="116"/>
      <c r="J192" s="117"/>
      <c r="K192" s="117">
        <f>G192</f>
        <v>5.5560755063197576E-3</v>
      </c>
      <c r="L192" s="116"/>
      <c r="M192" s="116"/>
      <c r="N192" s="116"/>
      <c r="O192" s="40"/>
      <c r="P192" s="116"/>
      <c r="Q192" s="293">
        <f t="shared" si="225"/>
        <v>35340.902800000003</v>
      </c>
      <c r="R192" s="8">
        <f t="shared" si="226"/>
        <v>3.0869975031926351E-5</v>
      </c>
      <c r="S192" s="116">
        <v>1</v>
      </c>
      <c r="T192" s="167">
        <f t="shared" si="227"/>
        <v>3.0869975031926351E-5</v>
      </c>
      <c r="U192" s="116"/>
      <c r="V192" s="116"/>
      <c r="W192" s="25"/>
      <c r="X192" s="252"/>
      <c r="Y192" s="41"/>
      <c r="Z192">
        <f t="shared" si="228"/>
        <v>18243.5</v>
      </c>
      <c r="AA192" s="246">
        <f t="shared" si="229"/>
        <v>8.1121235662969977E-3</v>
      </c>
      <c r="AB192" s="247">
        <f t="shared" si="230"/>
        <v>-2.5560480599772402E-3</v>
      </c>
      <c r="AC192" s="247">
        <f t="shared" si="231"/>
        <v>5.5560755063197576E-3</v>
      </c>
      <c r="AD192" s="248">
        <f t="shared" si="232"/>
        <v>6.5333816849134133E-6</v>
      </c>
      <c r="AH192">
        <f t="shared" si="233"/>
        <v>1.0544592383381884E-2</v>
      </c>
      <c r="AI192">
        <f t="shared" si="234"/>
        <v>0.67598808700083168</v>
      </c>
      <c r="AJ192">
        <f t="shared" si="235"/>
        <v>0.95344235827061929</v>
      </c>
      <c r="AK192">
        <f t="shared" si="236"/>
        <v>0.4179333155942922</v>
      </c>
      <c r="AL192">
        <f t="shared" si="237"/>
        <v>2.2302761801628188</v>
      </c>
      <c r="AM192">
        <f t="shared" si="238"/>
        <v>2.040596404780012</v>
      </c>
      <c r="AN192">
        <f t="shared" si="261"/>
        <v>1.6952087871023751</v>
      </c>
      <c r="AO192">
        <f t="shared" si="261"/>
        <v>1.6952088289592635</v>
      </c>
      <c r="AP192">
        <f t="shared" si="261"/>
        <v>1.6952081911129846</v>
      </c>
      <c r="AQ192">
        <f t="shared" si="261"/>
        <v>1.69521791073423</v>
      </c>
      <c r="AR192">
        <f t="shared" si="261"/>
        <v>1.6950697192817916</v>
      </c>
      <c r="AS192">
        <f t="shared" si="261"/>
        <v>1.6973103856790677</v>
      </c>
      <c r="AT192">
        <f t="shared" si="261"/>
        <v>1.6574853323571106</v>
      </c>
      <c r="AU192">
        <f t="shared" si="239"/>
        <v>1.1704748751201626</v>
      </c>
      <c r="AV192" s="246">
        <f t="shared" si="240"/>
        <v>5.0125398053210632E-3</v>
      </c>
      <c r="AW192" s="247">
        <f t="shared" si="241"/>
        <v>5.4353570099869436E-4</v>
      </c>
      <c r="AX192" s="248">
        <f t="shared" si="242"/>
        <v>2.954310582601421E-7</v>
      </c>
      <c r="AY192" s="247">
        <f t="shared" si="243"/>
        <v>-1.8889331160861921E-3</v>
      </c>
      <c r="BA192">
        <f t="shared" si="244"/>
        <v>-3.0995837609759341E-3</v>
      </c>
      <c r="BB192">
        <f t="shared" si="245"/>
        <v>0.97364834707076298</v>
      </c>
      <c r="BC192">
        <f t="shared" si="246"/>
        <v>-0.65193027860685471</v>
      </c>
      <c r="BD192">
        <f t="shared" si="247"/>
        <v>7.0184284441614161E-2</v>
      </c>
      <c r="BE192">
        <f t="shared" si="248"/>
        <v>1.9299734891984772</v>
      </c>
      <c r="BF192">
        <f t="shared" si="249"/>
        <v>1.4436271072164808</v>
      </c>
      <c r="BG192">
        <f t="shared" si="262"/>
        <v>1.8587806552438497</v>
      </c>
      <c r="BH192">
        <f t="shared" si="262"/>
        <v>1.8587806552378308</v>
      </c>
      <c r="BI192">
        <f t="shared" si="262"/>
        <v>1.8587806555205051</v>
      </c>
      <c r="BJ192">
        <f t="shared" si="262"/>
        <v>1.858780642244743</v>
      </c>
      <c r="BK192">
        <f t="shared" si="262"/>
        <v>1.8587812657387981</v>
      </c>
      <c r="BL192">
        <f t="shared" si="262"/>
        <v>1.8587519820226099</v>
      </c>
      <c r="BM192">
        <f t="shared" si="262"/>
        <v>1.8601242431758744</v>
      </c>
      <c r="BN192">
        <f t="shared" si="250"/>
        <v>1.7868996929074634</v>
      </c>
    </row>
    <row r="193" spans="1:66">
      <c r="A193" s="59" t="s">
        <v>106</v>
      </c>
      <c r="B193" s="60"/>
      <c r="C193" s="62">
        <v>50370.612999999998</v>
      </c>
      <c r="D193" s="61"/>
      <c r="E193" s="58">
        <f t="shared" si="222"/>
        <v>18274.525422086936</v>
      </c>
      <c r="F193">
        <f t="shared" si="223"/>
        <v>18274.5</v>
      </c>
      <c r="G193">
        <f t="shared" si="224"/>
        <v>9.1901385021628812E-3</v>
      </c>
      <c r="H193" s="116"/>
      <c r="I193" s="8">
        <f t="shared" ref="I193:I198" si="263">G193</f>
        <v>9.1901385021628812E-3</v>
      </c>
      <c r="J193" s="9"/>
      <c r="K193" s="9"/>
      <c r="L193" s="116"/>
      <c r="M193" s="116"/>
      <c r="N193" s="116"/>
      <c r="O193" s="40"/>
      <c r="P193" s="116"/>
      <c r="Q193" s="293">
        <f t="shared" si="225"/>
        <v>35352.112999999998</v>
      </c>
      <c r="R193" s="8">
        <f t="shared" si="226"/>
        <v>8.44586456889366E-5</v>
      </c>
      <c r="S193" s="8">
        <v>0.1</v>
      </c>
      <c r="T193" s="167">
        <f t="shared" si="227"/>
        <v>8.4458645688936597E-6</v>
      </c>
      <c r="U193" s="116"/>
      <c r="V193" s="116"/>
      <c r="W193" s="25"/>
      <c r="X193" s="252"/>
      <c r="Y193" s="41"/>
      <c r="Z193">
        <f t="shared" si="228"/>
        <v>18274.5</v>
      </c>
      <c r="AA193" s="246">
        <f t="shared" si="229"/>
        <v>8.1121374695362434E-3</v>
      </c>
      <c r="AB193" s="247">
        <f t="shared" si="230"/>
        <v>1.0780010326266378E-3</v>
      </c>
      <c r="AC193" s="247">
        <f t="shared" si="231"/>
        <v>9.1901385021628812E-3</v>
      </c>
      <c r="AD193" s="248">
        <f t="shared" si="232"/>
        <v>1.1620862263440975E-7</v>
      </c>
      <c r="AH193">
        <f t="shared" si="233"/>
        <v>1.0560760352254055E-2</v>
      </c>
      <c r="AI193">
        <f t="shared" si="234"/>
        <v>0.67423720723278291</v>
      </c>
      <c r="AJ193">
        <f t="shared" si="235"/>
        <v>0.95216849330015352</v>
      </c>
      <c r="AK193">
        <f t="shared" si="236"/>
        <v>0.41657001680092387</v>
      </c>
      <c r="AL193">
        <f t="shared" si="237"/>
        <v>2.2344723939607141</v>
      </c>
      <c r="AM193">
        <f t="shared" si="238"/>
        <v>2.0514777025249806</v>
      </c>
      <c r="AN193">
        <f t="shared" si="261"/>
        <v>1.7004841592042119</v>
      </c>
      <c r="AO193">
        <f t="shared" si="261"/>
        <v>1.700484209424947</v>
      </c>
      <c r="AP193">
        <f t="shared" si="261"/>
        <v>1.7004834750902993</v>
      </c>
      <c r="AQ193">
        <f t="shared" si="261"/>
        <v>1.700494212223018</v>
      </c>
      <c r="AR193">
        <f t="shared" si="261"/>
        <v>1.7003371302504697</v>
      </c>
      <c r="AS193">
        <f t="shared" si="261"/>
        <v>1.7026166497160444</v>
      </c>
      <c r="AT193">
        <f t="shared" si="261"/>
        <v>1.6642665128323149</v>
      </c>
      <c r="AU193">
        <f t="shared" si="239"/>
        <v>1.1761037302351234</v>
      </c>
      <c r="AV193" s="246">
        <f t="shared" si="240"/>
        <v>4.9748691817234209E-3</v>
      </c>
      <c r="AW193" s="247">
        <f t="shared" si="241"/>
        <v>4.2152693204394603E-3</v>
      </c>
      <c r="AX193" s="248">
        <f t="shared" si="242"/>
        <v>1.776849544383815E-6</v>
      </c>
      <c r="AY193" s="247">
        <f t="shared" si="243"/>
        <v>1.7666464377216495E-3</v>
      </c>
      <c r="BA193">
        <f t="shared" si="244"/>
        <v>-3.137268287812823E-3</v>
      </c>
      <c r="BB193">
        <f t="shared" si="245"/>
        <v>0.97302972514344566</v>
      </c>
      <c r="BC193">
        <f t="shared" si="246"/>
        <v>-0.65859962689560536</v>
      </c>
      <c r="BD193">
        <f t="shared" si="247"/>
        <v>6.9948893263912945E-2</v>
      </c>
      <c r="BE193">
        <f t="shared" si="248"/>
        <v>1.9388024891385645</v>
      </c>
      <c r="BF193">
        <f t="shared" si="249"/>
        <v>1.4573290968767059</v>
      </c>
      <c r="BG193">
        <f t="shared" si="262"/>
        <v>1.8678259682883782</v>
      </c>
      <c r="BH193">
        <f t="shared" si="262"/>
        <v>1.8678259682811511</v>
      </c>
      <c r="BI193">
        <f t="shared" si="262"/>
        <v>1.8678259686105299</v>
      </c>
      <c r="BJ193">
        <f t="shared" si="262"/>
        <v>1.8678259535990653</v>
      </c>
      <c r="BK193">
        <f t="shared" si="262"/>
        <v>1.8678266377472588</v>
      </c>
      <c r="BL193">
        <f t="shared" si="262"/>
        <v>1.867795456107848</v>
      </c>
      <c r="BM193">
        <f t="shared" si="262"/>
        <v>1.8692134196817605</v>
      </c>
      <c r="BN193">
        <f t="shared" si="250"/>
        <v>1.7961405412202411</v>
      </c>
    </row>
    <row r="194" spans="1:66">
      <c r="A194" s="59" t="s">
        <v>106</v>
      </c>
      <c r="B194" s="60"/>
      <c r="C194" s="62">
        <v>50376.752</v>
      </c>
      <c r="D194" s="61"/>
      <c r="E194" s="58">
        <f t="shared" si="222"/>
        <v>18291.507341532193</v>
      </c>
      <c r="F194">
        <f t="shared" si="223"/>
        <v>18291.5</v>
      </c>
      <c r="G194">
        <f t="shared" si="224"/>
        <v>2.6539794998825528E-3</v>
      </c>
      <c r="H194" s="116"/>
      <c r="I194" s="8">
        <f t="shared" si="263"/>
        <v>2.6539794998825528E-3</v>
      </c>
      <c r="J194" s="9"/>
      <c r="L194" s="116"/>
      <c r="M194" s="116"/>
      <c r="N194" s="116"/>
      <c r="O194" s="40"/>
      <c r="P194" s="116"/>
      <c r="Q194" s="293">
        <f t="shared" si="225"/>
        <v>35358.252</v>
      </c>
      <c r="R194" s="8">
        <f t="shared" si="226"/>
        <v>7.0436071857968453E-6</v>
      </c>
      <c r="S194" s="8">
        <v>0.1</v>
      </c>
      <c r="T194" s="167">
        <f t="shared" si="227"/>
        <v>7.0436071857968457E-7</v>
      </c>
      <c r="U194" s="116"/>
      <c r="V194" s="116"/>
      <c r="W194" s="25"/>
      <c r="X194" s="252"/>
      <c r="Y194" s="41"/>
      <c r="Z194">
        <f t="shared" si="228"/>
        <v>18291.5</v>
      </c>
      <c r="AA194" s="246">
        <f t="shared" si="229"/>
        <v>8.1120044398174003E-3</v>
      </c>
      <c r="AB194" s="247">
        <f t="shared" si="230"/>
        <v>-5.4580249399348475E-3</v>
      </c>
      <c r="AC194" s="247">
        <f t="shared" si="231"/>
        <v>2.6539794998825528E-3</v>
      </c>
      <c r="AD194" s="248">
        <f t="shared" si="232"/>
        <v>2.9790036244950795E-6</v>
      </c>
      <c r="AH194">
        <f t="shared" si="233"/>
        <v>1.0569484496688136E-2</v>
      </c>
      <c r="AI194">
        <f t="shared" si="234"/>
        <v>0.67328330840139383</v>
      </c>
      <c r="AJ194">
        <f t="shared" si="235"/>
        <v>0.9514656356049741</v>
      </c>
      <c r="AK194">
        <f t="shared" si="236"/>
        <v>0.41582229314922509</v>
      </c>
      <c r="AL194">
        <f t="shared" si="237"/>
        <v>2.2367643382817186</v>
      </c>
      <c r="AM194">
        <f t="shared" si="238"/>
        <v>2.0574606362721291</v>
      </c>
      <c r="AN194">
        <f t="shared" si="261"/>
        <v>1.7033713136843704</v>
      </c>
      <c r="AO194">
        <f t="shared" si="261"/>
        <v>1.7033713689005991</v>
      </c>
      <c r="AP194">
        <f t="shared" si="261"/>
        <v>1.7033705790039793</v>
      </c>
      <c r="AQ194">
        <f t="shared" si="261"/>
        <v>1.703381878437173</v>
      </c>
      <c r="AR194">
        <f t="shared" si="261"/>
        <v>1.7032201493741836</v>
      </c>
      <c r="AS194">
        <f t="shared" si="261"/>
        <v>1.7055165931935434</v>
      </c>
      <c r="AT194">
        <f t="shared" si="261"/>
        <v>1.6679786604212361</v>
      </c>
      <c r="AU194">
        <f t="shared" si="239"/>
        <v>1.1791905217497796</v>
      </c>
      <c r="AV194" s="246">
        <f t="shared" si="240"/>
        <v>4.9541893036199481E-3</v>
      </c>
      <c r="AW194" s="247">
        <f t="shared" si="241"/>
        <v>-2.3002098037373953E-3</v>
      </c>
      <c r="AX194" s="248">
        <f t="shared" si="242"/>
        <v>5.2909651412096266E-7</v>
      </c>
      <c r="AY194" s="247">
        <f t="shared" si="243"/>
        <v>-4.7576898606081306E-3</v>
      </c>
      <c r="BA194">
        <f t="shared" si="244"/>
        <v>-3.1578151361974518E-3</v>
      </c>
      <c r="BB194">
        <f t="shared" si="245"/>
        <v>0.97269170240499714</v>
      </c>
      <c r="BC194">
        <f t="shared" si="246"/>
        <v>-0.66223168479287076</v>
      </c>
      <c r="BD194">
        <f t="shared" si="247"/>
        <v>6.9817621537453814E-2</v>
      </c>
      <c r="BE194">
        <f t="shared" si="248"/>
        <v>1.9436394428236952</v>
      </c>
      <c r="BF194">
        <f t="shared" si="249"/>
        <v>1.4649106906542979</v>
      </c>
      <c r="BG194">
        <f t="shared" si="262"/>
        <v>1.8727838644673012</v>
      </c>
      <c r="BH194">
        <f t="shared" si="262"/>
        <v>1.8727838644593326</v>
      </c>
      <c r="BI194">
        <f t="shared" si="262"/>
        <v>1.8727838648167179</v>
      </c>
      <c r="BJ194">
        <f t="shared" si="262"/>
        <v>1.8727838487882806</v>
      </c>
      <c r="BK194">
        <f t="shared" si="262"/>
        <v>1.8727845676499455</v>
      </c>
      <c r="BL194">
        <f t="shared" si="262"/>
        <v>1.8727523256895118</v>
      </c>
      <c r="BM194">
        <f t="shared" si="262"/>
        <v>1.8741951567555128</v>
      </c>
      <c r="BN194">
        <f t="shared" si="250"/>
        <v>1.8012081031982161</v>
      </c>
    </row>
    <row r="195" spans="1:66">
      <c r="A195" s="59" t="s">
        <v>111</v>
      </c>
      <c r="B195" s="60"/>
      <c r="C195" s="61">
        <v>50390.315000000002</v>
      </c>
      <c r="D195" s="61">
        <v>5.0000000000000001E-3</v>
      </c>
      <c r="E195" s="58">
        <f t="shared" si="222"/>
        <v>18329.02579297965</v>
      </c>
      <c r="F195">
        <f t="shared" si="223"/>
        <v>18329</v>
      </c>
      <c r="G195">
        <f t="shared" si="224"/>
        <v>9.3242170041776262E-3</v>
      </c>
      <c r="H195" s="116"/>
      <c r="I195" s="116">
        <f t="shared" si="263"/>
        <v>9.3242170041776262E-3</v>
      </c>
      <c r="J195" s="117"/>
      <c r="K195" s="117"/>
      <c r="L195" s="116"/>
      <c r="M195" s="116"/>
      <c r="N195" s="116"/>
      <c r="O195" s="40"/>
      <c r="P195" s="116"/>
      <c r="Q195" s="293">
        <f t="shared" si="225"/>
        <v>35371.815000000002</v>
      </c>
      <c r="R195" s="8">
        <f t="shared" si="226"/>
        <v>8.6941022740995183E-5</v>
      </c>
      <c r="S195" s="8">
        <v>0.1</v>
      </c>
      <c r="T195" s="167">
        <f t="shared" si="227"/>
        <v>8.6941022740995186E-6</v>
      </c>
      <c r="U195" s="116"/>
      <c r="V195" s="116"/>
      <c r="W195" s="25"/>
      <c r="X195" s="252"/>
      <c r="Y195" s="41"/>
      <c r="Z195">
        <f t="shared" si="228"/>
        <v>18329</v>
      </c>
      <c r="AA195" s="246">
        <f t="shared" si="229"/>
        <v>8.1113608344224736E-3</v>
      </c>
      <c r="AB195" s="247">
        <f t="shared" si="230"/>
        <v>1.2128561697551526E-3</v>
      </c>
      <c r="AC195" s="247">
        <f t="shared" si="231"/>
        <v>9.3242170041776262E-3</v>
      </c>
      <c r="AD195" s="248">
        <f t="shared" si="232"/>
        <v>1.4710200885131398E-7</v>
      </c>
      <c r="AH195">
        <f t="shared" si="233"/>
        <v>1.0588375001026983E-2</v>
      </c>
      <c r="AI195">
        <f t="shared" si="234"/>
        <v>0.67119464792308126</v>
      </c>
      <c r="AJ195">
        <f t="shared" si="235"/>
        <v>0.94990468019940733</v>
      </c>
      <c r="AK195">
        <f t="shared" si="236"/>
        <v>0.4141726892186306</v>
      </c>
      <c r="AL195">
        <f t="shared" si="237"/>
        <v>2.2417972748989001</v>
      </c>
      <c r="AM195">
        <f t="shared" si="238"/>
        <v>2.0706982440953152</v>
      </c>
      <c r="AN195">
        <f t="shared" si="261"/>
        <v>1.7097256434840449</v>
      </c>
      <c r="AO195">
        <f t="shared" si="261"/>
        <v>1.7097257107376738</v>
      </c>
      <c r="AP195">
        <f t="shared" si="261"/>
        <v>1.7097247923795478</v>
      </c>
      <c r="AQ195">
        <f t="shared" si="261"/>
        <v>1.7097373321727989</v>
      </c>
      <c r="AR195">
        <f t="shared" si="261"/>
        <v>1.7095660093106133</v>
      </c>
      <c r="AS195">
        <f t="shared" si="261"/>
        <v>1.7118888023431813</v>
      </c>
      <c r="AT195">
        <f t="shared" si="261"/>
        <v>1.6761507451047892</v>
      </c>
      <c r="AU195">
        <f t="shared" si="239"/>
        <v>1.1859996206791683</v>
      </c>
      <c r="AV195" s="246">
        <f t="shared" si="240"/>
        <v>4.9085218692641241E-3</v>
      </c>
      <c r="AW195" s="247">
        <f t="shared" si="241"/>
        <v>4.4156951349135021E-3</v>
      </c>
      <c r="AX195" s="248">
        <f t="shared" si="242"/>
        <v>1.9498363524498771E-6</v>
      </c>
      <c r="AY195" s="247">
        <f t="shared" si="243"/>
        <v>1.9386809683089928E-3</v>
      </c>
      <c r="BA195">
        <f t="shared" si="244"/>
        <v>-3.2028389651583495E-3</v>
      </c>
      <c r="BB195">
        <f t="shared" si="245"/>
        <v>0.97194915842668728</v>
      </c>
      <c r="BC195">
        <f t="shared" si="246"/>
        <v>-0.67017987545658642</v>
      </c>
      <c r="BD195">
        <f t="shared" si="247"/>
        <v>6.9522612736528253E-2</v>
      </c>
      <c r="BE195">
        <f t="shared" si="248"/>
        <v>1.9542973400680932</v>
      </c>
      <c r="BF195">
        <f t="shared" si="249"/>
        <v>1.4818074308426266</v>
      </c>
      <c r="BG195">
        <f t="shared" si="262"/>
        <v>1.8837143232994811</v>
      </c>
      <c r="BH195">
        <f t="shared" si="262"/>
        <v>1.8837143232896592</v>
      </c>
      <c r="BI195">
        <f t="shared" si="262"/>
        <v>1.883714323715258</v>
      </c>
      <c r="BJ195">
        <f t="shared" si="262"/>
        <v>1.8837143052734664</v>
      </c>
      <c r="BK195">
        <f t="shared" si="262"/>
        <v>1.8837151043811182</v>
      </c>
      <c r="BL195">
        <f t="shared" si="262"/>
        <v>1.8836804761605983</v>
      </c>
      <c r="BM195">
        <f t="shared" si="262"/>
        <v>1.8851776584611741</v>
      </c>
      <c r="BN195">
        <f t="shared" si="250"/>
        <v>1.8123865487378668</v>
      </c>
    </row>
    <row r="196" spans="1:66">
      <c r="A196" s="59" t="s">
        <v>106</v>
      </c>
      <c r="B196" s="60"/>
      <c r="C196" s="62">
        <v>50391.584000000003</v>
      </c>
      <c r="D196" s="61"/>
      <c r="E196" s="58">
        <f t="shared" si="222"/>
        <v>18332.536145769358</v>
      </c>
      <c r="F196">
        <f t="shared" si="223"/>
        <v>18332.5</v>
      </c>
      <c r="G196">
        <f t="shared" si="224"/>
        <v>1.306677250249777E-2</v>
      </c>
      <c r="H196" s="116"/>
      <c r="I196" s="8">
        <f t="shared" si="263"/>
        <v>1.306677250249777E-2</v>
      </c>
      <c r="J196" s="9"/>
      <c r="K196" s="9"/>
      <c r="L196" s="116"/>
      <c r="M196" s="116"/>
      <c r="N196" s="116"/>
      <c r="O196" s="40"/>
      <c r="P196" s="116"/>
      <c r="Q196" s="293">
        <f t="shared" si="225"/>
        <v>35373.084000000003</v>
      </c>
      <c r="R196" s="8">
        <f t="shared" si="226"/>
        <v>1.7074054363203184E-4</v>
      </c>
      <c r="S196" s="8">
        <v>0.1</v>
      </c>
      <c r="T196" s="167">
        <f t="shared" si="227"/>
        <v>1.7074054363203185E-5</v>
      </c>
      <c r="U196" s="116"/>
      <c r="V196" s="116"/>
      <c r="W196" s="25"/>
      <c r="X196" s="252"/>
      <c r="Y196" s="41"/>
      <c r="Z196">
        <f t="shared" si="228"/>
        <v>18332.5</v>
      </c>
      <c r="AA196" s="246">
        <f t="shared" si="229"/>
        <v>8.111276279106041E-3</v>
      </c>
      <c r="AB196" s="247">
        <f t="shared" si="230"/>
        <v>4.9554962233917289E-3</v>
      </c>
      <c r="AC196" s="247">
        <f t="shared" si="231"/>
        <v>1.306677250249777E-2</v>
      </c>
      <c r="AD196" s="248">
        <f t="shared" si="232"/>
        <v>2.455694282004969E-6</v>
      </c>
      <c r="AH196">
        <f t="shared" si="233"/>
        <v>1.0590113364267824E-2</v>
      </c>
      <c r="AI196">
        <f t="shared" si="234"/>
        <v>0.67100078934134721</v>
      </c>
      <c r="AJ196">
        <f t="shared" si="235"/>
        <v>0.94975826087098913</v>
      </c>
      <c r="AK196">
        <f t="shared" si="236"/>
        <v>0.4140187138705233</v>
      </c>
      <c r="AL196">
        <f t="shared" si="237"/>
        <v>2.2422654241153022</v>
      </c>
      <c r="AM196">
        <f t="shared" si="238"/>
        <v>2.0719365819953124</v>
      </c>
      <c r="AN196">
        <f t="shared" si="261"/>
        <v>1.7103177089494119</v>
      </c>
      <c r="AO196">
        <f t="shared" si="261"/>
        <v>1.7103177773969696</v>
      </c>
      <c r="AP196">
        <f t="shared" si="261"/>
        <v>1.7103168466762226</v>
      </c>
      <c r="AQ196">
        <f t="shared" si="261"/>
        <v>1.7103295016924098</v>
      </c>
      <c r="AR196">
        <f t="shared" si="261"/>
        <v>1.7101573335768601</v>
      </c>
      <c r="AS196">
        <f t="shared" si="261"/>
        <v>1.7124818143726315</v>
      </c>
      <c r="AT196">
        <f t="shared" si="261"/>
        <v>1.676912314484597</v>
      </c>
      <c r="AU196">
        <f t="shared" si="239"/>
        <v>1.1866351365792447</v>
      </c>
      <c r="AV196" s="246">
        <f t="shared" si="240"/>
        <v>4.9042562747885522E-3</v>
      </c>
      <c r="AW196" s="247">
        <f t="shared" si="241"/>
        <v>8.1625162277092177E-3</v>
      </c>
      <c r="AX196" s="248">
        <f t="shared" si="242"/>
        <v>6.6626671167616312E-6</v>
      </c>
      <c r="AY196" s="247">
        <f t="shared" si="243"/>
        <v>5.6836791425474344E-3</v>
      </c>
      <c r="BA196">
        <f t="shared" si="244"/>
        <v>-3.2070200043174892E-3</v>
      </c>
      <c r="BB196">
        <f t="shared" si="245"/>
        <v>0.97188007324112391</v>
      </c>
      <c r="BC196">
        <f t="shared" si="246"/>
        <v>-0.67091722124799646</v>
      </c>
      <c r="BD196">
        <f t="shared" si="247"/>
        <v>6.9494698457938639E-2</v>
      </c>
      <c r="BE196">
        <f t="shared" si="248"/>
        <v>1.9552912476510054</v>
      </c>
      <c r="BF196">
        <f t="shared" si="249"/>
        <v>1.4833967430269341</v>
      </c>
      <c r="BG196">
        <f t="shared" si="262"/>
        <v>1.8847340740397962</v>
      </c>
      <c r="BH196">
        <f t="shared" si="262"/>
        <v>1.8847340740297849</v>
      </c>
      <c r="BI196">
        <f t="shared" si="262"/>
        <v>1.8847340744622234</v>
      </c>
      <c r="BJ196">
        <f t="shared" si="262"/>
        <v>1.884734055782922</v>
      </c>
      <c r="BK196">
        <f t="shared" si="262"/>
        <v>1.8847348626395819</v>
      </c>
      <c r="BL196">
        <f t="shared" si="262"/>
        <v>1.8847000084558503</v>
      </c>
      <c r="BM196">
        <f t="shared" si="262"/>
        <v>1.8862022274835868</v>
      </c>
      <c r="BN196">
        <f t="shared" si="250"/>
        <v>1.8134298703215674</v>
      </c>
    </row>
    <row r="197" spans="1:66">
      <c r="A197" s="59" t="s">
        <v>106</v>
      </c>
      <c r="B197" s="60"/>
      <c r="C197" s="62">
        <v>50425.557000000001</v>
      </c>
      <c r="D197" s="61"/>
      <c r="E197" s="58">
        <f t="shared" si="222"/>
        <v>18426.513462810144</v>
      </c>
      <c r="F197">
        <f t="shared" si="223"/>
        <v>18426.5</v>
      </c>
      <c r="G197">
        <f t="shared" si="224"/>
        <v>4.8668345043552108E-3</v>
      </c>
      <c r="H197" s="116"/>
      <c r="I197" s="8">
        <f t="shared" si="263"/>
        <v>4.8668345043552108E-3</v>
      </c>
      <c r="J197" s="9"/>
      <c r="K197" s="9"/>
      <c r="L197" s="116"/>
      <c r="M197" s="116"/>
      <c r="N197" s="116"/>
      <c r="O197" s="40"/>
      <c r="P197" s="116"/>
      <c r="Q197" s="293">
        <f t="shared" si="225"/>
        <v>35407.057000000001</v>
      </c>
      <c r="R197" s="8">
        <f t="shared" si="226"/>
        <v>2.368607809278243E-5</v>
      </c>
      <c r="S197" s="8">
        <v>0.1</v>
      </c>
      <c r="T197" s="167">
        <f t="shared" si="227"/>
        <v>2.368607809278243E-6</v>
      </c>
      <c r="U197" s="116"/>
      <c r="V197" s="116"/>
      <c r="W197" s="25"/>
      <c r="X197" s="252"/>
      <c r="Y197" s="41"/>
      <c r="Z197">
        <f t="shared" si="228"/>
        <v>18426.5</v>
      </c>
      <c r="AA197" s="246">
        <f t="shared" si="229"/>
        <v>8.107456308540744E-3</v>
      </c>
      <c r="AB197" s="247">
        <f t="shared" si="230"/>
        <v>-3.2406218041855332E-3</v>
      </c>
      <c r="AC197" s="247">
        <f t="shared" si="231"/>
        <v>4.8668345043552108E-3</v>
      </c>
      <c r="AD197" s="248">
        <f t="shared" si="232"/>
        <v>1.0501629677762701E-6</v>
      </c>
      <c r="AH197">
        <f t="shared" si="233"/>
        <v>1.0635234851757493E-2</v>
      </c>
      <c r="AI197">
        <f t="shared" si="234"/>
        <v>0.66586241711666072</v>
      </c>
      <c r="AJ197">
        <f t="shared" si="235"/>
        <v>0.94578059504521617</v>
      </c>
      <c r="AK197">
        <f t="shared" si="236"/>
        <v>0.40988297324223955</v>
      </c>
      <c r="AL197">
        <f t="shared" si="237"/>
        <v>2.2547385278523389</v>
      </c>
      <c r="AM197">
        <f t="shared" si="238"/>
        <v>2.1053787238282466</v>
      </c>
      <c r="AN197">
        <f t="shared" si="261"/>
        <v>1.7261554659624556</v>
      </c>
      <c r="AO197">
        <f t="shared" si="261"/>
        <v>1.7261555705997669</v>
      </c>
      <c r="AP197">
        <f t="shared" si="261"/>
        <v>1.7261542918346948</v>
      </c>
      <c r="AQ197">
        <f t="shared" si="261"/>
        <v>1.7261699188150565</v>
      </c>
      <c r="AR197">
        <f t="shared" si="261"/>
        <v>1.7259788443396147</v>
      </c>
      <c r="AS197">
        <f t="shared" si="261"/>
        <v>1.7282993716585662</v>
      </c>
      <c r="AT197">
        <f t="shared" si="261"/>
        <v>1.6972916566662577</v>
      </c>
      <c r="AU197">
        <f t="shared" si="239"/>
        <v>1.2037032778955785</v>
      </c>
      <c r="AV197" s="246">
        <f t="shared" si="240"/>
        <v>4.7895151850460005E-3</v>
      </c>
      <c r="AW197" s="247">
        <f t="shared" si="241"/>
        <v>7.7319319309210321E-5</v>
      </c>
      <c r="AX197" s="248">
        <f t="shared" si="242"/>
        <v>5.9782771384396241E-10</v>
      </c>
      <c r="AY197" s="247">
        <f t="shared" si="243"/>
        <v>-2.4504592239075382E-3</v>
      </c>
      <c r="BA197">
        <f t="shared" si="244"/>
        <v>-3.317941123494744E-3</v>
      </c>
      <c r="BB197">
        <f t="shared" si="245"/>
        <v>0.97003886511425763</v>
      </c>
      <c r="BC197">
        <f t="shared" si="246"/>
        <v>-0.69043194079944281</v>
      </c>
      <c r="BD197">
        <f t="shared" si="247"/>
        <v>6.8720985084926731E-2</v>
      </c>
      <c r="BE197">
        <f t="shared" si="248"/>
        <v>1.9819322073455681</v>
      </c>
      <c r="BF197">
        <f t="shared" si="249"/>
        <v>1.5268904738099662</v>
      </c>
      <c r="BG197">
        <f t="shared" si="262"/>
        <v>1.9120946855506922</v>
      </c>
      <c r="BH197">
        <f t="shared" si="262"/>
        <v>1.9120946855343914</v>
      </c>
      <c r="BI197">
        <f t="shared" si="262"/>
        <v>1.9120946861840062</v>
      </c>
      <c r="BJ197">
        <f t="shared" si="262"/>
        <v>1.9120946602954034</v>
      </c>
      <c r="BK197">
        <f t="shared" si="262"/>
        <v>1.9120956920126009</v>
      </c>
      <c r="BL197">
        <f t="shared" si="262"/>
        <v>1.9120545735155658</v>
      </c>
      <c r="BM197">
        <f t="shared" si="262"/>
        <v>1.9136896593432644</v>
      </c>
      <c r="BN197">
        <f t="shared" si="250"/>
        <v>1.8414505071409581</v>
      </c>
    </row>
    <row r="198" spans="1:66">
      <c r="A198" s="59" t="s">
        <v>106</v>
      </c>
      <c r="B198" s="60"/>
      <c r="C198" s="62">
        <v>50455.561999999998</v>
      </c>
      <c r="D198" s="61"/>
      <c r="E198" s="58">
        <f t="shared" si="222"/>
        <v>18509.514357573891</v>
      </c>
      <c r="F198">
        <f t="shared" si="223"/>
        <v>18509.5</v>
      </c>
      <c r="G198">
        <f t="shared" si="224"/>
        <v>5.1902935010730289E-3</v>
      </c>
      <c r="H198" s="116"/>
      <c r="I198" s="8">
        <f t="shared" si="263"/>
        <v>5.1902935010730289E-3</v>
      </c>
      <c r="J198" s="9"/>
      <c r="K198" s="9"/>
      <c r="L198" s="116"/>
      <c r="M198" s="116"/>
      <c r="N198" s="116"/>
      <c r="O198" s="40"/>
      <c r="P198" s="116"/>
      <c r="Q198" s="293">
        <f t="shared" si="225"/>
        <v>35437.061999999998</v>
      </c>
      <c r="R198" s="8">
        <f t="shared" si="226"/>
        <v>2.6939146627280918E-5</v>
      </c>
      <c r="S198" s="8">
        <v>0.1</v>
      </c>
      <c r="T198" s="167">
        <f t="shared" si="227"/>
        <v>2.6939146627280919E-6</v>
      </c>
      <c r="U198" s="116"/>
      <c r="V198" s="116"/>
      <c r="W198" s="25"/>
      <c r="X198" s="252"/>
      <c r="Y198" s="41"/>
      <c r="Z198">
        <f t="shared" si="228"/>
        <v>18509.5</v>
      </c>
      <c r="AA198" s="246">
        <f t="shared" si="229"/>
        <v>8.1016314544478628E-3</v>
      </c>
      <c r="AB198" s="247">
        <f t="shared" si="230"/>
        <v>-2.9113379533748339E-3</v>
      </c>
      <c r="AC198" s="247">
        <f t="shared" si="231"/>
        <v>5.1902935010730289E-3</v>
      </c>
      <c r="AD198" s="248">
        <f t="shared" si="232"/>
        <v>8.4758886787607676E-7</v>
      </c>
      <c r="AH198">
        <f t="shared" si="233"/>
        <v>1.0672597132268029E-2</v>
      </c>
      <c r="AI198">
        <f t="shared" si="234"/>
        <v>0.66143231588728257</v>
      </c>
      <c r="AJ198">
        <f t="shared" si="235"/>
        <v>0.94219868197047119</v>
      </c>
      <c r="AK198">
        <f t="shared" si="236"/>
        <v>0.40623133720033228</v>
      </c>
      <c r="AL198">
        <f t="shared" si="237"/>
        <v>2.2655949916113851</v>
      </c>
      <c r="AM198">
        <f t="shared" si="238"/>
        <v>2.135209455604604</v>
      </c>
      <c r="AN198">
        <f t="shared" si="261"/>
        <v>1.7400398293226857</v>
      </c>
      <c r="AO198">
        <f t="shared" si="261"/>
        <v>1.7400399709150323</v>
      </c>
      <c r="AP198">
        <f t="shared" si="261"/>
        <v>1.7400383812861429</v>
      </c>
      <c r="AQ198">
        <f t="shared" si="261"/>
        <v>1.7400562268821851</v>
      </c>
      <c r="AR198">
        <f t="shared" si="261"/>
        <v>1.7398557803868386</v>
      </c>
      <c r="AS198">
        <f t="shared" si="261"/>
        <v>1.7420938993230894</v>
      </c>
      <c r="AT198">
        <f t="shared" si="261"/>
        <v>1.7151666782235089</v>
      </c>
      <c r="AU198">
        <f t="shared" si="239"/>
        <v>1.2187740835259584</v>
      </c>
      <c r="AV198" s="246">
        <f t="shared" si="240"/>
        <v>4.6879796363148317E-3</v>
      </c>
      <c r="AW198" s="247">
        <f t="shared" si="241"/>
        <v>5.0231386475819723E-4</v>
      </c>
      <c r="AX198" s="248">
        <f t="shared" si="242"/>
        <v>2.5231921872831647E-8</v>
      </c>
      <c r="AY198" s="247">
        <f t="shared" si="243"/>
        <v>-2.0686518130619688E-3</v>
      </c>
      <c r="BA198">
        <f t="shared" si="244"/>
        <v>-3.4136518181330311E-3</v>
      </c>
      <c r="BB198">
        <f t="shared" si="245"/>
        <v>0.96843641874834829</v>
      </c>
      <c r="BC198">
        <f t="shared" si="246"/>
        <v>-0.70719720360670457</v>
      </c>
      <c r="BD198">
        <f t="shared" si="247"/>
        <v>6.7999880391473866E-2</v>
      </c>
      <c r="BE198">
        <f t="shared" si="248"/>
        <v>2.0053722724654515</v>
      </c>
      <c r="BF198">
        <f t="shared" si="249"/>
        <v>1.5666478121670078</v>
      </c>
      <c r="BG198">
        <f t="shared" si="262"/>
        <v>1.9362106929725156</v>
      </c>
      <c r="BH198">
        <f t="shared" si="262"/>
        <v>1.9362106929483436</v>
      </c>
      <c r="BI198">
        <f t="shared" si="262"/>
        <v>1.936210693850658</v>
      </c>
      <c r="BJ198">
        <f t="shared" si="262"/>
        <v>1.9362106601682478</v>
      </c>
      <c r="BK198">
        <f t="shared" si="262"/>
        <v>1.9362119174938117</v>
      </c>
      <c r="BL198">
        <f t="shared" si="262"/>
        <v>1.9361649801771452</v>
      </c>
      <c r="BM198">
        <f t="shared" si="262"/>
        <v>1.9379133139360207</v>
      </c>
      <c r="BN198">
        <f t="shared" si="250"/>
        <v>1.8661921332687179</v>
      </c>
    </row>
    <row r="199" spans="1:66">
      <c r="A199" s="65" t="s">
        <v>112</v>
      </c>
      <c r="B199" s="66" t="s">
        <v>49</v>
      </c>
      <c r="C199" s="65">
        <v>50657.457499999997</v>
      </c>
      <c r="D199" s="65">
        <v>2.0000000000000001E-4</v>
      </c>
      <c r="E199" s="58">
        <f t="shared" si="222"/>
        <v>19068.004847451422</v>
      </c>
      <c r="F199">
        <f t="shared" si="223"/>
        <v>19068</v>
      </c>
      <c r="G199">
        <f t="shared" si="224"/>
        <v>1.7523639980936423E-3</v>
      </c>
      <c r="H199" s="116"/>
      <c r="I199" s="116"/>
      <c r="J199" s="117"/>
      <c r="K199" s="117">
        <f>G199</f>
        <v>1.7523639980936423E-3</v>
      </c>
      <c r="L199" s="116"/>
      <c r="M199" s="116"/>
      <c r="N199" s="116"/>
      <c r="O199" s="40"/>
      <c r="P199" s="116"/>
      <c r="Q199" s="293">
        <f t="shared" si="225"/>
        <v>35638.957499999997</v>
      </c>
      <c r="R199" s="8">
        <f t="shared" si="226"/>
        <v>3.0707795818147346E-6</v>
      </c>
      <c r="S199" s="116">
        <v>1</v>
      </c>
      <c r="T199" s="167">
        <f t="shared" si="227"/>
        <v>3.0707795818147346E-6</v>
      </c>
      <c r="U199" s="116"/>
      <c r="V199" s="116"/>
      <c r="W199" s="25"/>
      <c r="X199" s="252"/>
      <c r="Y199" s="41"/>
      <c r="Z199">
        <f t="shared" si="228"/>
        <v>19068</v>
      </c>
      <c r="AA199" s="246">
        <f t="shared" si="229"/>
        <v>8.0055743182302491E-3</v>
      </c>
      <c r="AB199" s="247">
        <f t="shared" si="230"/>
        <v>-6.2532103201366068E-3</v>
      </c>
      <c r="AC199" s="247">
        <f t="shared" si="231"/>
        <v>1.7523639980936423E-3</v>
      </c>
      <c r="AD199" s="248">
        <f t="shared" si="232"/>
        <v>3.9102639307862962E-5</v>
      </c>
      <c r="AH199">
        <f t="shared" si="233"/>
        <v>1.0866480909972396E-2</v>
      </c>
      <c r="AI199">
        <f t="shared" si="234"/>
        <v>0.6340279140746693</v>
      </c>
      <c r="AJ199">
        <f t="shared" si="235"/>
        <v>0.91664457361783303</v>
      </c>
      <c r="AK199">
        <f t="shared" si="236"/>
        <v>0.38172818650511153</v>
      </c>
      <c r="AL199">
        <f t="shared" si="237"/>
        <v>2.3351248590048459</v>
      </c>
      <c r="AM199">
        <f t="shared" si="238"/>
        <v>2.3440590079498445</v>
      </c>
      <c r="AN199">
        <f t="shared" si="261"/>
        <v>1.8311797251208075</v>
      </c>
      <c r="AO199">
        <f t="shared" si="261"/>
        <v>1.8311796555704403</v>
      </c>
      <c r="AP199">
        <f t="shared" si="261"/>
        <v>1.8311801664229364</v>
      </c>
      <c r="AQ199">
        <f t="shared" si="261"/>
        <v>1.8311764141514522</v>
      </c>
      <c r="AR199">
        <f t="shared" si="261"/>
        <v>1.8312039737941621</v>
      </c>
      <c r="AS199">
        <f t="shared" si="261"/>
        <v>1.8310014875609912</v>
      </c>
      <c r="AT199">
        <f t="shared" si="261"/>
        <v>1.8324856242792862</v>
      </c>
      <c r="AU199">
        <f t="shared" si="239"/>
        <v>1.320184263580984</v>
      </c>
      <c r="AV199" s="246">
        <f t="shared" si="240"/>
        <v>4.0054804631386208E-3</v>
      </c>
      <c r="AW199" s="247">
        <f t="shared" si="241"/>
        <v>-2.2531164650449785E-3</v>
      </c>
      <c r="AX199" s="248">
        <f t="shared" si="242"/>
        <v>5.0765338050567801E-6</v>
      </c>
      <c r="AY199" s="247">
        <f t="shared" si="243"/>
        <v>-5.114023056787125E-3</v>
      </c>
      <c r="BA199">
        <f t="shared" si="244"/>
        <v>-4.0000938550916283E-3</v>
      </c>
      <c r="BB199">
        <f t="shared" si="245"/>
        <v>0.95826785734938169</v>
      </c>
      <c r="BC199">
        <f t="shared" si="246"/>
        <v>-0.80833282237960413</v>
      </c>
      <c r="BD199">
        <f t="shared" si="247"/>
        <v>6.2278982525991983E-2</v>
      </c>
      <c r="BE199">
        <f t="shared" si="248"/>
        <v>2.1611609680797481</v>
      </c>
      <c r="BF199">
        <f t="shared" si="249"/>
        <v>1.8738332019663726</v>
      </c>
      <c r="BG199">
        <f t="shared" si="262"/>
        <v>2.0974847630709057</v>
      </c>
      <c r="BH199">
        <f t="shared" si="262"/>
        <v>2.0974847628888145</v>
      </c>
      <c r="BI199">
        <f t="shared" si="262"/>
        <v>2.0974847677207995</v>
      </c>
      <c r="BJ199">
        <f t="shared" si="262"/>
        <v>2.0974846394989015</v>
      </c>
      <c r="BK199">
        <f t="shared" si="262"/>
        <v>2.0974880419948292</v>
      </c>
      <c r="BL199">
        <f t="shared" si="262"/>
        <v>2.0973977466257123</v>
      </c>
      <c r="BM199">
        <f t="shared" si="262"/>
        <v>2.0997892727263618</v>
      </c>
      <c r="BN199">
        <f t="shared" si="250"/>
        <v>2.032676448839247</v>
      </c>
    </row>
    <row r="200" spans="1:66">
      <c r="A200" s="65" t="s">
        <v>112</v>
      </c>
      <c r="B200" s="66" t="s">
        <v>45</v>
      </c>
      <c r="C200" s="65">
        <v>50671.377</v>
      </c>
      <c r="D200" s="65">
        <v>2.0999999999999999E-3</v>
      </c>
      <c r="E200" s="58">
        <f t="shared" si="222"/>
        <v>19106.509461837835</v>
      </c>
      <c r="F200">
        <f t="shared" si="223"/>
        <v>19106.5</v>
      </c>
      <c r="G200">
        <f t="shared" si="224"/>
        <v>3.4204745024908334E-3</v>
      </c>
      <c r="H200" s="116"/>
      <c r="I200" s="116"/>
      <c r="J200" s="117"/>
      <c r="K200" s="117">
        <f>G200</f>
        <v>3.4204745024908334E-3</v>
      </c>
      <c r="L200" s="116"/>
      <c r="M200" s="116"/>
      <c r="N200" s="116"/>
      <c r="O200" s="40"/>
      <c r="P200" s="116"/>
      <c r="Q200" s="293">
        <f t="shared" si="225"/>
        <v>35652.877</v>
      </c>
      <c r="R200" s="8">
        <f t="shared" si="226"/>
        <v>1.1699645822189913E-5</v>
      </c>
      <c r="S200" s="116">
        <v>1</v>
      </c>
      <c r="T200" s="167">
        <f t="shared" si="227"/>
        <v>1.1699645822189913E-5</v>
      </c>
      <c r="U200" s="116"/>
      <c r="W200" s="25"/>
      <c r="X200" s="252"/>
      <c r="Y200" s="41"/>
      <c r="Z200">
        <f t="shared" si="228"/>
        <v>19106.5</v>
      </c>
      <c r="AA200" s="246">
        <f t="shared" si="229"/>
        <v>7.9954692658236043E-3</v>
      </c>
      <c r="AB200" s="247">
        <f t="shared" si="230"/>
        <v>-4.5749947633327709E-3</v>
      </c>
      <c r="AC200" s="247">
        <f t="shared" si="231"/>
        <v>3.4204745024908334E-3</v>
      </c>
      <c r="AD200" s="248">
        <f t="shared" si="232"/>
        <v>2.0930577084522277E-5</v>
      </c>
      <c r="AH200">
        <f t="shared" si="233"/>
        <v>1.0876320383829005E-2</v>
      </c>
      <c r="AI200">
        <f t="shared" si="234"/>
        <v>0.63228200246975252</v>
      </c>
      <c r="AJ200">
        <f t="shared" si="235"/>
        <v>0.91480279354074534</v>
      </c>
      <c r="AK200">
        <f t="shared" si="236"/>
        <v>0.38004664232349655</v>
      </c>
      <c r="AL200">
        <f t="shared" si="237"/>
        <v>2.339708650650032</v>
      </c>
      <c r="AM200">
        <f t="shared" si="238"/>
        <v>2.3590244089235912</v>
      </c>
      <c r="AN200">
        <f t="shared" si="261"/>
        <v>1.8373242280674373</v>
      </c>
      <c r="AO200">
        <f t="shared" si="261"/>
        <v>1.8373240446463663</v>
      </c>
      <c r="AP200">
        <f t="shared" si="261"/>
        <v>1.8373253615406502</v>
      </c>
      <c r="AQ200">
        <f t="shared" si="261"/>
        <v>1.8373159065942175</v>
      </c>
      <c r="AR200">
        <f t="shared" si="261"/>
        <v>1.8373837833020028</v>
      </c>
      <c r="AS200">
        <f t="shared" si="261"/>
        <v>1.8368961240750781</v>
      </c>
      <c r="AT200">
        <f t="shared" si="261"/>
        <v>1.8403805733442797</v>
      </c>
      <c r="AU200">
        <f t="shared" si="239"/>
        <v>1.3271749384818232</v>
      </c>
      <c r="AV200" s="246">
        <f t="shared" si="240"/>
        <v>3.9588169184436505E-3</v>
      </c>
      <c r="AW200" s="247">
        <f t="shared" si="241"/>
        <v>-5.3834241595281714E-4</v>
      </c>
      <c r="AX200" s="248">
        <f t="shared" si="242"/>
        <v>2.89812556813916E-7</v>
      </c>
      <c r="AY200" s="247">
        <f t="shared" si="243"/>
        <v>-3.419193533958218E-3</v>
      </c>
      <c r="BA200">
        <f t="shared" si="244"/>
        <v>-4.0366523473799537E-3</v>
      </c>
      <c r="BB200">
        <f t="shared" si="245"/>
        <v>0.9576087709991582</v>
      </c>
      <c r="BC200">
        <f t="shared" si="246"/>
        <v>-0.81453985228374326</v>
      </c>
      <c r="BD200">
        <f t="shared" si="247"/>
        <v>6.1832249663768157E-2</v>
      </c>
      <c r="BE200">
        <f t="shared" si="248"/>
        <v>2.1717817659414353</v>
      </c>
      <c r="BF200">
        <f t="shared" si="249"/>
        <v>1.8980307562847745</v>
      </c>
      <c r="BG200">
        <f t="shared" si="262"/>
        <v>2.1085407096870159</v>
      </c>
      <c r="BH200">
        <f t="shared" si="262"/>
        <v>2.1085407094840241</v>
      </c>
      <c r="BI200">
        <f t="shared" si="262"/>
        <v>2.1085407147704411</v>
      </c>
      <c r="BJ200">
        <f t="shared" si="262"/>
        <v>2.1085405770988555</v>
      </c>
      <c r="BK200">
        <f t="shared" si="262"/>
        <v>2.1085441624025667</v>
      </c>
      <c r="BL200">
        <f t="shared" si="262"/>
        <v>2.1084507853239463</v>
      </c>
      <c r="BM200">
        <f t="shared" si="262"/>
        <v>2.1108779876468802</v>
      </c>
      <c r="BN200">
        <f t="shared" si="250"/>
        <v>2.044152986259955</v>
      </c>
    </row>
    <row r="201" spans="1:66">
      <c r="A201" s="59" t="s">
        <v>113</v>
      </c>
      <c r="B201" s="60"/>
      <c r="C201" s="61">
        <v>50682.214999999997</v>
      </c>
      <c r="D201" s="61">
        <v>5.0000000000000001E-3</v>
      </c>
      <c r="E201" s="58">
        <f t="shared" si="222"/>
        <v>19136.48992167617</v>
      </c>
      <c r="F201">
        <f t="shared" si="223"/>
        <v>19136.5</v>
      </c>
      <c r="G201">
        <f t="shared" si="224"/>
        <v>-3.6433354980545118E-3</v>
      </c>
      <c r="H201" s="116"/>
      <c r="I201" s="116">
        <f>G201</f>
        <v>-3.6433354980545118E-3</v>
      </c>
      <c r="J201" s="117"/>
      <c r="K201" s="117"/>
      <c r="L201" s="116"/>
      <c r="M201" s="116"/>
      <c r="N201" s="116"/>
      <c r="O201" s="40"/>
      <c r="P201" s="116"/>
      <c r="Q201" s="293">
        <f t="shared" si="225"/>
        <v>35663.714999999997</v>
      </c>
      <c r="R201" s="8">
        <f t="shared" si="226"/>
        <v>1.3273893551384118E-5</v>
      </c>
      <c r="S201" s="8">
        <v>0.1</v>
      </c>
      <c r="T201" s="167">
        <f t="shared" si="227"/>
        <v>1.3273893551384118E-6</v>
      </c>
      <c r="U201" s="116"/>
      <c r="V201" s="116"/>
      <c r="W201" s="25"/>
      <c r="X201" s="252"/>
      <c r="Y201" s="41"/>
      <c r="Z201">
        <f t="shared" si="228"/>
        <v>19136.5</v>
      </c>
      <c r="AA201" s="246">
        <f t="shared" si="229"/>
        <v>7.9872966349286249E-3</v>
      </c>
      <c r="AB201" s="247">
        <f t="shared" si="230"/>
        <v>-1.1630632132983137E-2</v>
      </c>
      <c r="AC201" s="247">
        <f t="shared" si="231"/>
        <v>-3.6433354980545118E-3</v>
      </c>
      <c r="AD201" s="248">
        <f t="shared" si="232"/>
        <v>1.3527160381277989E-5</v>
      </c>
      <c r="AH201">
        <f t="shared" si="233"/>
        <v>1.0883685147026312E-2</v>
      </c>
      <c r="AI201">
        <f t="shared" si="234"/>
        <v>0.63093350617570576</v>
      </c>
      <c r="AJ201">
        <f t="shared" si="235"/>
        <v>0.91336140990509607</v>
      </c>
      <c r="AK201">
        <f t="shared" si="236"/>
        <v>0.37873724293401756</v>
      </c>
      <c r="AL201">
        <f t="shared" si="237"/>
        <v>2.3432630088818422</v>
      </c>
      <c r="AM201">
        <f t="shared" si="238"/>
        <v>2.3707407148788273</v>
      </c>
      <c r="AN201">
        <f t="shared" ref="AN201:AT210" si="264">$AU201+$AB$7*SIN(AO201)</f>
        <v>1.8421004594707142</v>
      </c>
      <c r="AO201">
        <f t="shared" si="264"/>
        <v>1.8421001693495924</v>
      </c>
      <c r="AP201">
        <f t="shared" si="264"/>
        <v>1.8421022165188714</v>
      </c>
      <c r="AQ201">
        <f t="shared" si="264"/>
        <v>1.8420877708437895</v>
      </c>
      <c r="AR201">
        <f t="shared" si="264"/>
        <v>1.8421896894903713</v>
      </c>
      <c r="AS201">
        <f t="shared" si="264"/>
        <v>1.8414698227972384</v>
      </c>
      <c r="AT201">
        <f t="shared" si="264"/>
        <v>1.8465150983757503</v>
      </c>
      <c r="AU201">
        <f t="shared" si="239"/>
        <v>1.3326222176253335</v>
      </c>
      <c r="AV201" s="246">
        <f t="shared" si="240"/>
        <v>3.922516030984197E-3</v>
      </c>
      <c r="AW201" s="247">
        <f t="shared" si="241"/>
        <v>-7.5658515290387088E-3</v>
      </c>
      <c r="AX201" s="248">
        <f t="shared" si="242"/>
        <v>5.7242109359457374E-6</v>
      </c>
      <c r="AY201" s="247">
        <f t="shared" si="243"/>
        <v>-1.0462240041136396E-2</v>
      </c>
      <c r="BA201">
        <f t="shared" si="244"/>
        <v>-4.0647806039444279E-3</v>
      </c>
      <c r="BB201">
        <f t="shared" si="245"/>
        <v>0.95709912854980106</v>
      </c>
      <c r="BC201">
        <f t="shared" si="246"/>
        <v>-0.81930705695863359</v>
      </c>
      <c r="BD201">
        <f t="shared" si="247"/>
        <v>6.1479741569868962E-2</v>
      </c>
      <c r="BE201">
        <f t="shared" si="248"/>
        <v>2.1800476213948348</v>
      </c>
      <c r="BF201">
        <f t="shared" si="249"/>
        <v>1.9172031474386568</v>
      </c>
      <c r="BG201">
        <f t="shared" ref="BG201:BM210" si="265">$BN201+$BB$7*SIN(BH201)</f>
        <v>2.1171504793045659</v>
      </c>
      <c r="BH201">
        <f t="shared" si="265"/>
        <v>2.1171504790841151</v>
      </c>
      <c r="BI201">
        <f t="shared" si="265"/>
        <v>2.1171504847437133</v>
      </c>
      <c r="BJ201">
        <f t="shared" si="265"/>
        <v>2.1171503394458133</v>
      </c>
      <c r="BK201">
        <f t="shared" si="265"/>
        <v>2.1171540696431279</v>
      </c>
      <c r="BL201">
        <f t="shared" si="265"/>
        <v>2.1170582979550177</v>
      </c>
      <c r="BM201">
        <f t="shared" si="265"/>
        <v>2.1195124499959319</v>
      </c>
      <c r="BN201">
        <f t="shared" si="250"/>
        <v>2.0530957426916752</v>
      </c>
    </row>
    <row r="202" spans="1:66">
      <c r="A202" s="59" t="s">
        <v>106</v>
      </c>
      <c r="B202" s="60"/>
      <c r="C202" s="62">
        <v>50692.705000000002</v>
      </c>
      <c r="D202" s="61"/>
      <c r="E202" s="58">
        <f t="shared" si="222"/>
        <v>19165.507731576927</v>
      </c>
      <c r="F202">
        <f t="shared" si="223"/>
        <v>19165.5</v>
      </c>
      <c r="G202">
        <f t="shared" si="224"/>
        <v>2.7949815048486926E-3</v>
      </c>
      <c r="H202" s="116"/>
      <c r="I202" s="8">
        <f>G202</f>
        <v>2.7949815048486926E-3</v>
      </c>
      <c r="J202" s="9"/>
      <c r="K202" s="9"/>
      <c r="L202" s="116"/>
      <c r="M202" s="116"/>
      <c r="N202" s="116"/>
      <c r="O202" s="40"/>
      <c r="P202" s="116"/>
      <c r="Q202" s="293">
        <f t="shared" si="225"/>
        <v>35674.205000000002</v>
      </c>
      <c r="R202" s="8">
        <f t="shared" si="226"/>
        <v>7.8119216124462624E-6</v>
      </c>
      <c r="S202" s="8">
        <v>0.1</v>
      </c>
      <c r="T202" s="167">
        <f t="shared" si="227"/>
        <v>7.8119216124462626E-7</v>
      </c>
      <c r="U202" s="116"/>
      <c r="V202" s="116"/>
      <c r="W202" s="25"/>
      <c r="X202" s="252"/>
      <c r="Y202" s="41"/>
      <c r="Z202">
        <f t="shared" si="228"/>
        <v>19165.5</v>
      </c>
      <c r="AA202" s="246">
        <f t="shared" si="229"/>
        <v>7.9791494298017841E-3</v>
      </c>
      <c r="AB202" s="247">
        <f t="shared" si="230"/>
        <v>-5.1841679249530915E-3</v>
      </c>
      <c r="AC202" s="247">
        <f t="shared" si="231"/>
        <v>2.7949815048486926E-3</v>
      </c>
      <c r="AD202" s="248">
        <f t="shared" si="232"/>
        <v>2.6875597074112442E-6</v>
      </c>
      <c r="AH202">
        <f t="shared" si="233"/>
        <v>1.0890554262955779E-2</v>
      </c>
      <c r="AI202">
        <f t="shared" si="234"/>
        <v>0.6296398104855141</v>
      </c>
      <c r="AJ202">
        <f t="shared" si="235"/>
        <v>0.9119629936939494</v>
      </c>
      <c r="AK202">
        <f t="shared" si="236"/>
        <v>0.37747225867845297</v>
      </c>
      <c r="AL202">
        <f t="shared" si="237"/>
        <v>2.3466845327461781</v>
      </c>
      <c r="AM202">
        <f t="shared" si="238"/>
        <v>2.3821127965877404</v>
      </c>
      <c r="AN202">
        <f t="shared" si="264"/>
        <v>1.8467078289893304</v>
      </c>
      <c r="AO202">
        <f t="shared" si="264"/>
        <v>1.8467074191235595</v>
      </c>
      <c r="AP202">
        <f t="shared" si="264"/>
        <v>1.846710264145784</v>
      </c>
      <c r="AQ202">
        <f t="shared" si="264"/>
        <v>1.8466905152580664</v>
      </c>
      <c r="AR202">
        <f t="shared" si="264"/>
        <v>1.8468275749195817</v>
      </c>
      <c r="AS202">
        <f t="shared" si="264"/>
        <v>1.8458749926131675</v>
      </c>
      <c r="AT202">
        <f t="shared" si="264"/>
        <v>1.8524306447826215</v>
      </c>
      <c r="AU202">
        <f t="shared" si="239"/>
        <v>1.3378879207973942</v>
      </c>
      <c r="AV202" s="246">
        <f t="shared" si="240"/>
        <v>3.8874785336061963E-3</v>
      </c>
      <c r="AW202" s="247">
        <f t="shared" si="241"/>
        <v>-1.0924970287575038E-3</v>
      </c>
      <c r="AX202" s="248">
        <f t="shared" si="242"/>
        <v>1.1935497578439739E-7</v>
      </c>
      <c r="AY202" s="247">
        <f t="shared" si="243"/>
        <v>-4.0039018619114986E-3</v>
      </c>
      <c r="BA202">
        <f t="shared" si="244"/>
        <v>-4.0916708961955877E-3</v>
      </c>
      <c r="BB202">
        <f t="shared" si="245"/>
        <v>0.95660976963564548</v>
      </c>
      <c r="BC202">
        <f t="shared" si="246"/>
        <v>-0.82385742322323319</v>
      </c>
      <c r="BD202">
        <f t="shared" si="247"/>
        <v>6.1135352322634187E-2</v>
      </c>
      <c r="BE202">
        <f t="shared" si="248"/>
        <v>2.1880296128518508</v>
      </c>
      <c r="BF202">
        <f t="shared" si="249"/>
        <v>1.9360077019103668</v>
      </c>
      <c r="BG202">
        <f t="shared" si="265"/>
        <v>2.1254689143302055</v>
      </c>
      <c r="BH202">
        <f t="shared" si="265"/>
        <v>2.1254689140918672</v>
      </c>
      <c r="BI202">
        <f t="shared" si="265"/>
        <v>2.1254689201283115</v>
      </c>
      <c r="BJ202">
        <f t="shared" si="265"/>
        <v>2.1254687672417889</v>
      </c>
      <c r="BK202">
        <f t="shared" si="265"/>
        <v>2.1254726394252419</v>
      </c>
      <c r="BL202">
        <f t="shared" si="265"/>
        <v>2.1253745605068324</v>
      </c>
      <c r="BM202">
        <f t="shared" si="265"/>
        <v>2.127854047793023</v>
      </c>
      <c r="BN202">
        <f t="shared" si="250"/>
        <v>2.0617404072423384</v>
      </c>
    </row>
    <row r="203" spans="1:66">
      <c r="A203" s="59" t="s">
        <v>106</v>
      </c>
      <c r="B203" s="60"/>
      <c r="C203" s="62">
        <v>50698.671000000002</v>
      </c>
      <c r="D203" s="61"/>
      <c r="E203" s="58">
        <f t="shared" si="222"/>
        <v>19182.011092288827</v>
      </c>
      <c r="F203">
        <f t="shared" si="223"/>
        <v>19182</v>
      </c>
      <c r="G203">
        <f t="shared" si="224"/>
        <v>4.0098860044963658E-3</v>
      </c>
      <c r="H203" s="116"/>
      <c r="I203" s="8">
        <f>G203</f>
        <v>4.0098860044963658E-3</v>
      </c>
      <c r="J203" s="9"/>
      <c r="K203" s="9"/>
      <c r="L203" s="116"/>
      <c r="M203" s="116"/>
      <c r="N203" s="116"/>
      <c r="O203" s="40"/>
      <c r="P203" s="116"/>
      <c r="Q203" s="293">
        <f t="shared" si="225"/>
        <v>35680.171000000002</v>
      </c>
      <c r="R203" s="8">
        <f t="shared" si="226"/>
        <v>1.6079185769055828E-5</v>
      </c>
      <c r="S203" s="8">
        <v>0.1</v>
      </c>
      <c r="T203" s="167">
        <f t="shared" si="227"/>
        <v>1.607918576905583E-6</v>
      </c>
      <c r="U203" s="116"/>
      <c r="V203" s="116"/>
      <c r="W203" s="25"/>
      <c r="X203" s="252"/>
      <c r="Y203" s="41"/>
      <c r="Z203">
        <f t="shared" si="228"/>
        <v>19182</v>
      </c>
      <c r="AA203" s="246">
        <f t="shared" si="229"/>
        <v>7.9744061107751077E-3</v>
      </c>
      <c r="AB203" s="247">
        <f t="shared" si="230"/>
        <v>-3.9645201062787419E-3</v>
      </c>
      <c r="AC203" s="247">
        <f t="shared" si="231"/>
        <v>4.0098860044963658E-3</v>
      </c>
      <c r="AD203" s="248">
        <f t="shared" si="232"/>
        <v>1.5717419673088409E-6</v>
      </c>
      <c r="AH203">
        <f t="shared" si="233"/>
        <v>1.0894353326309995E-2</v>
      </c>
      <c r="AI203">
        <f t="shared" si="234"/>
        <v>0.6289080301316321</v>
      </c>
      <c r="AJ203">
        <f t="shared" si="235"/>
        <v>0.91116515089154648</v>
      </c>
      <c r="AK203">
        <f t="shared" si="236"/>
        <v>0.37675287118777639</v>
      </c>
      <c r="AL203">
        <f t="shared" si="237"/>
        <v>2.3486250146932246</v>
      </c>
      <c r="AM203">
        <f t="shared" si="238"/>
        <v>2.388603636308265</v>
      </c>
      <c r="AN203">
        <f t="shared" si="264"/>
        <v>1.8493250547562918</v>
      </c>
      <c r="AO203">
        <f t="shared" si="264"/>
        <v>1.8493245688883766</v>
      </c>
      <c r="AP203">
        <f t="shared" si="264"/>
        <v>1.8493279105877189</v>
      </c>
      <c r="AQ203">
        <f t="shared" si="264"/>
        <v>1.8493049262792565</v>
      </c>
      <c r="AR203">
        <f t="shared" si="264"/>
        <v>1.8494629757177894</v>
      </c>
      <c r="AS203">
        <f t="shared" si="264"/>
        <v>1.848374392672012</v>
      </c>
      <c r="AT203">
        <f t="shared" si="264"/>
        <v>1.8557900198506228</v>
      </c>
      <c r="AU203">
        <f t="shared" si="239"/>
        <v>1.3408839243263255</v>
      </c>
      <c r="AV203" s="246">
        <f t="shared" si="240"/>
        <v>3.8675678738247562E-3</v>
      </c>
      <c r="AW203" s="247">
        <f t="shared" si="241"/>
        <v>1.423181306716096E-4</v>
      </c>
      <c r="AX203" s="248">
        <f t="shared" si="242"/>
        <v>2.0254450317861347E-9</v>
      </c>
      <c r="AY203" s="247">
        <f t="shared" si="243"/>
        <v>-2.7776290848632781E-3</v>
      </c>
      <c r="BA203">
        <f t="shared" si="244"/>
        <v>-4.1068382369503515E-3</v>
      </c>
      <c r="BB203">
        <f t="shared" si="245"/>
        <v>0.95633279469813193</v>
      </c>
      <c r="BC203">
        <f t="shared" si="246"/>
        <v>-0.8264209682353858</v>
      </c>
      <c r="BD203">
        <f t="shared" si="247"/>
        <v>6.0937825492947108E-2</v>
      </c>
      <c r="BE203">
        <f t="shared" si="248"/>
        <v>2.1925674559256558</v>
      </c>
      <c r="BF203">
        <f t="shared" si="249"/>
        <v>1.946828376848923</v>
      </c>
      <c r="BG203">
        <f t="shared" si="265"/>
        <v>2.1301999226565287</v>
      </c>
      <c r="BH203">
        <f t="shared" si="265"/>
        <v>2.1301999224075594</v>
      </c>
      <c r="BI203">
        <f t="shared" si="265"/>
        <v>2.1301999286655473</v>
      </c>
      <c r="BJ203">
        <f t="shared" si="265"/>
        <v>2.1301997713673249</v>
      </c>
      <c r="BK203">
        <f t="shared" si="265"/>
        <v>2.1302037251392538</v>
      </c>
      <c r="BL203">
        <f t="shared" si="265"/>
        <v>2.1301043374685515</v>
      </c>
      <c r="BM203">
        <f t="shared" si="265"/>
        <v>2.1325979226000289</v>
      </c>
      <c r="BN203">
        <f t="shared" si="250"/>
        <v>2.0666589232797845</v>
      </c>
    </row>
    <row r="204" spans="1:66">
      <c r="A204" s="59" t="s">
        <v>114</v>
      </c>
      <c r="B204" s="60" t="s">
        <v>45</v>
      </c>
      <c r="C204" s="61">
        <v>50702.469799999999</v>
      </c>
      <c r="D204" s="61">
        <v>5.9999999999999995E-4</v>
      </c>
      <c r="E204" s="58">
        <f t="shared" si="222"/>
        <v>19192.519467527229</v>
      </c>
      <c r="F204">
        <f t="shared" si="223"/>
        <v>19192.5</v>
      </c>
      <c r="G204">
        <f t="shared" si="224"/>
        <v>7.0375525028794073E-3</v>
      </c>
      <c r="H204" s="116"/>
      <c r="I204" s="116"/>
      <c r="J204" s="117"/>
      <c r="K204" s="117">
        <f>G204</f>
        <v>7.0375525028794073E-3</v>
      </c>
      <c r="L204" s="116"/>
      <c r="M204" s="116"/>
      <c r="N204" s="116"/>
      <c r="O204" s="40"/>
      <c r="P204" s="116"/>
      <c r="Q204" s="293">
        <f t="shared" si="225"/>
        <v>35683.969799999999</v>
      </c>
      <c r="R204" s="8">
        <f t="shared" si="226"/>
        <v>4.9527145230784208E-5</v>
      </c>
      <c r="S204" s="116">
        <v>1</v>
      </c>
      <c r="T204" s="167">
        <f t="shared" si="227"/>
        <v>4.9527145230784208E-5</v>
      </c>
      <c r="U204" s="116"/>
      <c r="W204" s="25"/>
      <c r="X204" s="252"/>
      <c r="Y204" s="41"/>
      <c r="Z204">
        <f t="shared" si="228"/>
        <v>19192.5</v>
      </c>
      <c r="AA204" s="246">
        <f t="shared" si="229"/>
        <v>7.9713470613468635E-3</v>
      </c>
      <c r="AB204" s="247">
        <f t="shared" si="230"/>
        <v>-9.3379455846745625E-4</v>
      </c>
      <c r="AC204" s="247">
        <f t="shared" si="231"/>
        <v>7.0375525028794073E-3</v>
      </c>
      <c r="AD204" s="248">
        <f t="shared" si="232"/>
        <v>8.7197227742343155E-7</v>
      </c>
      <c r="AH204">
        <f t="shared" si="233"/>
        <v>1.0896729814824962E-2</v>
      </c>
      <c r="AI204">
        <f t="shared" si="234"/>
        <v>0.62844396137544134</v>
      </c>
      <c r="AJ204">
        <f t="shared" si="235"/>
        <v>0.91065661491965677</v>
      </c>
      <c r="AK204">
        <f t="shared" si="236"/>
        <v>0.37629521151702727</v>
      </c>
      <c r="AL204">
        <f t="shared" si="237"/>
        <v>2.3498575221734317</v>
      </c>
      <c r="AM204">
        <f t="shared" si="238"/>
        <v>2.3927419730775692</v>
      </c>
      <c r="AN204">
        <f t="shared" si="264"/>
        <v>1.8509889804276303</v>
      </c>
      <c r="AO204">
        <f t="shared" si="264"/>
        <v>1.8509884430512789</v>
      </c>
      <c r="AP204">
        <f t="shared" si="264"/>
        <v>1.850992117637452</v>
      </c>
      <c r="AQ204">
        <f t="shared" si="264"/>
        <v>1.8509669898348582</v>
      </c>
      <c r="AR204">
        <f t="shared" si="264"/>
        <v>1.8511387766898446</v>
      </c>
      <c r="AS204">
        <f t="shared" si="264"/>
        <v>1.8499622980390611</v>
      </c>
      <c r="AT204">
        <f t="shared" si="264"/>
        <v>1.8579253977905315</v>
      </c>
      <c r="AU204">
        <f t="shared" si="239"/>
        <v>1.3427904720265538</v>
      </c>
      <c r="AV204" s="246">
        <f t="shared" si="240"/>
        <v>3.8549069863683177E-3</v>
      </c>
      <c r="AW204" s="247">
        <f t="shared" si="241"/>
        <v>3.1826455165110895E-3</v>
      </c>
      <c r="AX204" s="248">
        <f t="shared" si="242"/>
        <v>1.012923248376814E-5</v>
      </c>
      <c r="AY204" s="247">
        <f t="shared" si="243"/>
        <v>2.5726276303299125E-4</v>
      </c>
      <c r="BA204">
        <f t="shared" si="244"/>
        <v>-4.1164400749785458E-3</v>
      </c>
      <c r="BB204">
        <f t="shared" si="245"/>
        <v>0.95615708881926531</v>
      </c>
      <c r="BC204">
        <f t="shared" si="246"/>
        <v>-0.82804269194766489</v>
      </c>
      <c r="BD204">
        <f t="shared" si="247"/>
        <v>6.0811532901930539E-2</v>
      </c>
      <c r="BE204">
        <f t="shared" si="248"/>
        <v>2.1954538080050234</v>
      </c>
      <c r="BF204">
        <f t="shared" si="249"/>
        <v>1.9537608756485056</v>
      </c>
      <c r="BG204">
        <f t="shared" si="265"/>
        <v>2.133209852041789</v>
      </c>
      <c r="BH204">
        <f t="shared" si="265"/>
        <v>2.13320985178588</v>
      </c>
      <c r="BI204">
        <f t="shared" si="265"/>
        <v>2.1332098581875591</v>
      </c>
      <c r="BJ204">
        <f t="shared" si="265"/>
        <v>2.1332096980466857</v>
      </c>
      <c r="BK204">
        <f t="shared" si="265"/>
        <v>2.1332137040303292</v>
      </c>
      <c r="BL204">
        <f t="shared" si="265"/>
        <v>2.1331134852071432</v>
      </c>
      <c r="BM204">
        <f t="shared" si="265"/>
        <v>2.1356159212062331</v>
      </c>
      <c r="BN204">
        <f t="shared" si="250"/>
        <v>2.069788888030887</v>
      </c>
    </row>
    <row r="205" spans="1:66">
      <c r="A205" s="59" t="s">
        <v>115</v>
      </c>
      <c r="B205" s="67"/>
      <c r="C205" s="61">
        <v>50702.469799999999</v>
      </c>
      <c r="D205" s="61">
        <v>5.9999999999999995E-4</v>
      </c>
      <c r="E205" s="58">
        <f t="shared" si="222"/>
        <v>19192.519467527229</v>
      </c>
      <c r="F205">
        <f t="shared" si="223"/>
        <v>19192.5</v>
      </c>
      <c r="G205">
        <f t="shared" si="224"/>
        <v>7.0375525028794073E-3</v>
      </c>
      <c r="H205" s="116"/>
      <c r="J205" s="117"/>
      <c r="K205" s="117">
        <f>G205</f>
        <v>7.0375525028794073E-3</v>
      </c>
      <c r="L205" s="116"/>
      <c r="M205" s="116"/>
      <c r="N205" s="116"/>
      <c r="O205" s="40"/>
      <c r="P205" s="116"/>
      <c r="Q205" s="293">
        <f t="shared" si="225"/>
        <v>35683.969799999999</v>
      </c>
      <c r="R205" s="8">
        <f t="shared" si="226"/>
        <v>4.9527145230784208E-5</v>
      </c>
      <c r="S205" s="116">
        <v>1</v>
      </c>
      <c r="T205" s="167">
        <f t="shared" si="227"/>
        <v>4.9527145230784208E-5</v>
      </c>
      <c r="U205" s="116"/>
      <c r="V205" s="116"/>
      <c r="W205" s="25"/>
      <c r="X205" s="252"/>
      <c r="Y205" s="41"/>
      <c r="Z205">
        <f t="shared" si="228"/>
        <v>19192.5</v>
      </c>
      <c r="AA205" s="246">
        <f t="shared" si="229"/>
        <v>7.9713470613468635E-3</v>
      </c>
      <c r="AB205" s="247">
        <f t="shared" si="230"/>
        <v>-9.3379455846745625E-4</v>
      </c>
      <c r="AC205" s="247">
        <f t="shared" si="231"/>
        <v>7.0375525028794073E-3</v>
      </c>
      <c r="AD205" s="248">
        <f t="shared" si="232"/>
        <v>8.7197227742343155E-7</v>
      </c>
      <c r="AH205">
        <f t="shared" si="233"/>
        <v>1.0896729814824962E-2</v>
      </c>
      <c r="AI205">
        <f t="shared" si="234"/>
        <v>0.62844396137544134</v>
      </c>
      <c r="AJ205">
        <f t="shared" si="235"/>
        <v>0.91065661491965677</v>
      </c>
      <c r="AK205">
        <f t="shared" si="236"/>
        <v>0.37629521151702727</v>
      </c>
      <c r="AL205">
        <f t="shared" si="237"/>
        <v>2.3498575221734317</v>
      </c>
      <c r="AM205">
        <f t="shared" si="238"/>
        <v>2.3927419730775692</v>
      </c>
      <c r="AN205">
        <f t="shared" si="264"/>
        <v>1.8509889804276303</v>
      </c>
      <c r="AO205">
        <f t="shared" si="264"/>
        <v>1.8509884430512789</v>
      </c>
      <c r="AP205">
        <f t="shared" si="264"/>
        <v>1.850992117637452</v>
      </c>
      <c r="AQ205">
        <f t="shared" si="264"/>
        <v>1.8509669898348582</v>
      </c>
      <c r="AR205">
        <f t="shared" si="264"/>
        <v>1.8511387766898446</v>
      </c>
      <c r="AS205">
        <f t="shared" si="264"/>
        <v>1.8499622980390611</v>
      </c>
      <c r="AT205">
        <f t="shared" si="264"/>
        <v>1.8579253977905315</v>
      </c>
      <c r="AU205">
        <f t="shared" si="239"/>
        <v>1.3427904720265538</v>
      </c>
      <c r="AV205" s="246">
        <f t="shared" si="240"/>
        <v>3.8549069863683177E-3</v>
      </c>
      <c r="AW205" s="247">
        <f t="shared" si="241"/>
        <v>3.1826455165110895E-3</v>
      </c>
      <c r="AX205" s="248">
        <f t="shared" si="242"/>
        <v>1.012923248376814E-5</v>
      </c>
      <c r="AY205" s="247">
        <f t="shared" si="243"/>
        <v>2.5726276303299125E-4</v>
      </c>
      <c r="BA205">
        <f t="shared" si="244"/>
        <v>-4.1164400749785458E-3</v>
      </c>
      <c r="BB205">
        <f t="shared" si="245"/>
        <v>0.95615708881926531</v>
      </c>
      <c r="BC205">
        <f t="shared" si="246"/>
        <v>-0.82804269194766489</v>
      </c>
      <c r="BD205">
        <f t="shared" si="247"/>
        <v>6.0811532901930539E-2</v>
      </c>
      <c r="BE205">
        <f t="shared" si="248"/>
        <v>2.1954538080050234</v>
      </c>
      <c r="BF205">
        <f t="shared" si="249"/>
        <v>1.9537608756485056</v>
      </c>
      <c r="BG205">
        <f t="shared" si="265"/>
        <v>2.133209852041789</v>
      </c>
      <c r="BH205">
        <f t="shared" si="265"/>
        <v>2.13320985178588</v>
      </c>
      <c r="BI205">
        <f t="shared" si="265"/>
        <v>2.1332098581875591</v>
      </c>
      <c r="BJ205">
        <f t="shared" si="265"/>
        <v>2.1332096980466857</v>
      </c>
      <c r="BK205">
        <f t="shared" si="265"/>
        <v>2.1332137040303292</v>
      </c>
      <c r="BL205">
        <f t="shared" si="265"/>
        <v>2.1331134852071432</v>
      </c>
      <c r="BM205">
        <f t="shared" si="265"/>
        <v>2.1356159212062331</v>
      </c>
      <c r="BN205">
        <f t="shared" si="250"/>
        <v>2.069788888030887</v>
      </c>
    </row>
    <row r="206" spans="1:66">
      <c r="A206" s="59" t="s">
        <v>116</v>
      </c>
      <c r="B206" s="60"/>
      <c r="C206" s="61">
        <v>50703.362999999998</v>
      </c>
      <c r="D206" s="61">
        <v>5.0000000000000001E-3</v>
      </c>
      <c r="E206" s="58">
        <f t="shared" si="222"/>
        <v>19194.99026903374</v>
      </c>
      <c r="F206">
        <f t="shared" si="223"/>
        <v>19195</v>
      </c>
      <c r="G206">
        <f t="shared" si="224"/>
        <v>-3.5177649988327175E-3</v>
      </c>
      <c r="H206" s="116"/>
      <c r="I206" s="116">
        <f t="shared" ref="I206:I216" si="266">G206</f>
        <v>-3.5177649988327175E-3</v>
      </c>
      <c r="J206" s="117"/>
      <c r="K206" s="117"/>
      <c r="L206" s="116"/>
      <c r="M206" s="116"/>
      <c r="N206" s="116"/>
      <c r="O206" s="40"/>
      <c r="P206" s="116"/>
      <c r="Q206" s="293">
        <f t="shared" si="225"/>
        <v>35684.862999999998</v>
      </c>
      <c r="R206" s="8">
        <f t="shared" si="226"/>
        <v>1.2374670587012548E-5</v>
      </c>
      <c r="S206" s="8">
        <v>0.1</v>
      </c>
      <c r="T206" s="167">
        <f t="shared" si="227"/>
        <v>1.2374670587012549E-6</v>
      </c>
      <c r="U206" s="116"/>
      <c r="V206" s="116"/>
      <c r="W206" s="25"/>
      <c r="X206" s="252"/>
      <c r="Y206" s="41"/>
      <c r="Z206">
        <f t="shared" si="228"/>
        <v>19195</v>
      </c>
      <c r="AA206" s="246">
        <f t="shared" si="229"/>
        <v>7.9706140739141205E-3</v>
      </c>
      <c r="AB206" s="247">
        <f t="shared" si="230"/>
        <v>-1.1488379072746838E-2</v>
      </c>
      <c r="AC206" s="247">
        <f t="shared" si="231"/>
        <v>-3.5177649988327175E-3</v>
      </c>
      <c r="AD206" s="248">
        <f t="shared" si="232"/>
        <v>1.3198285371912751E-5</v>
      </c>
      <c r="AH206">
        <f t="shared" si="233"/>
        <v>1.0897290943071514E-2</v>
      </c>
      <c r="AI206">
        <f t="shared" si="234"/>
        <v>0.62833365276910258</v>
      </c>
      <c r="AJ206">
        <f t="shared" si="235"/>
        <v>0.91053544177002055</v>
      </c>
      <c r="AK206">
        <f t="shared" si="236"/>
        <v>0.37618626022897328</v>
      </c>
      <c r="AL206">
        <f t="shared" si="237"/>
        <v>2.3501507084104101</v>
      </c>
      <c r="AM206">
        <f t="shared" si="238"/>
        <v>2.3937281891240052</v>
      </c>
      <c r="AN206">
        <f t="shared" si="264"/>
        <v>1.8513849723491944</v>
      </c>
      <c r="AO206">
        <f t="shared" si="264"/>
        <v>1.8513844223379792</v>
      </c>
      <c r="AP206">
        <f t="shared" si="264"/>
        <v>1.851388178153067</v>
      </c>
      <c r="AQ206">
        <f t="shared" si="264"/>
        <v>1.851362530161933</v>
      </c>
      <c r="AR206">
        <f t="shared" si="264"/>
        <v>1.8515376316791894</v>
      </c>
      <c r="AS206">
        <f t="shared" si="264"/>
        <v>1.8503400712275262</v>
      </c>
      <c r="AT206">
        <f t="shared" si="264"/>
        <v>1.8584335451520535</v>
      </c>
      <c r="AU206">
        <f t="shared" si="239"/>
        <v>1.3432444119551796</v>
      </c>
      <c r="AV206" s="246">
        <f t="shared" si="240"/>
        <v>3.8518935997038659E-3</v>
      </c>
      <c r="AW206" s="247">
        <f t="shared" si="241"/>
        <v>-7.3696585985365834E-3</v>
      </c>
      <c r="AX206" s="248">
        <f t="shared" si="242"/>
        <v>5.4311867858984203E-6</v>
      </c>
      <c r="AY206" s="247">
        <f t="shared" si="243"/>
        <v>-1.0296335467693978E-2</v>
      </c>
      <c r="BA206">
        <f t="shared" si="244"/>
        <v>-4.1187204742102546E-3</v>
      </c>
      <c r="BB206">
        <f t="shared" si="245"/>
        <v>0.95611531736387811</v>
      </c>
      <c r="BC206">
        <f t="shared" si="246"/>
        <v>-0.82842771285934347</v>
      </c>
      <c r="BD206">
        <f t="shared" si="247"/>
        <v>6.0781395382232192E-2</v>
      </c>
      <c r="BE206">
        <f t="shared" si="248"/>
        <v>2.1961408784511978</v>
      </c>
      <c r="BF206">
        <f t="shared" si="249"/>
        <v>1.9554168587273719</v>
      </c>
      <c r="BG206">
        <f t="shared" si="265"/>
        <v>2.1339264204274042</v>
      </c>
      <c r="BH206">
        <f t="shared" si="265"/>
        <v>2.1339264201698227</v>
      </c>
      <c r="BI206">
        <f t="shared" si="265"/>
        <v>2.1339264266060254</v>
      </c>
      <c r="BJ206">
        <f t="shared" si="265"/>
        <v>2.1339262657843143</v>
      </c>
      <c r="BK206">
        <f t="shared" si="265"/>
        <v>2.1339302842320573</v>
      </c>
      <c r="BL206">
        <f t="shared" si="265"/>
        <v>2.1338298677203742</v>
      </c>
      <c r="BM206">
        <f t="shared" si="265"/>
        <v>2.1363343972105597</v>
      </c>
      <c r="BN206">
        <f t="shared" si="250"/>
        <v>2.0705341177335304</v>
      </c>
    </row>
    <row r="207" spans="1:66">
      <c r="A207" s="59" t="s">
        <v>106</v>
      </c>
      <c r="B207" s="60"/>
      <c r="C207" s="62">
        <v>50726.688000000002</v>
      </c>
      <c r="D207" s="61"/>
      <c r="E207" s="58">
        <f t="shared" si="222"/>
        <v>19259.512710972249</v>
      </c>
      <c r="F207">
        <f t="shared" si="223"/>
        <v>19259.5</v>
      </c>
      <c r="G207">
        <f t="shared" si="224"/>
        <v>4.595043501467444E-3</v>
      </c>
      <c r="H207" s="116"/>
      <c r="I207" s="8">
        <f t="shared" si="266"/>
        <v>4.595043501467444E-3</v>
      </c>
      <c r="J207" s="9"/>
      <c r="K207" s="9"/>
      <c r="L207" s="116"/>
      <c r="M207" s="116"/>
      <c r="N207" s="116"/>
      <c r="O207" s="40"/>
      <c r="P207" s="116"/>
      <c r="Q207" s="293">
        <f t="shared" si="225"/>
        <v>35708.188000000002</v>
      </c>
      <c r="R207" s="8">
        <f t="shared" si="226"/>
        <v>2.1114424780378188E-5</v>
      </c>
      <c r="S207" s="8">
        <v>0.1</v>
      </c>
      <c r="T207" s="167">
        <f t="shared" si="227"/>
        <v>2.1114424780378187E-6</v>
      </c>
      <c r="U207" s="116"/>
      <c r="V207" s="116"/>
      <c r="W207" s="25"/>
      <c r="X207" s="252"/>
      <c r="Y207" s="41"/>
      <c r="Z207">
        <f t="shared" si="228"/>
        <v>19259.5</v>
      </c>
      <c r="AA207" s="246">
        <f t="shared" si="229"/>
        <v>7.951088824932305E-3</v>
      </c>
      <c r="AB207" s="247">
        <f t="shared" si="230"/>
        <v>-3.356045323464861E-3</v>
      </c>
      <c r="AC207" s="247">
        <f t="shared" si="231"/>
        <v>4.595043501467444E-3</v>
      </c>
      <c r="AD207" s="248">
        <f t="shared" si="232"/>
        <v>1.1263040213150365E-6</v>
      </c>
      <c r="AH207">
        <f t="shared" si="233"/>
        <v>1.0911145897606708E-2</v>
      </c>
      <c r="AI207">
        <f t="shared" si="234"/>
        <v>0.62551195274412197</v>
      </c>
      <c r="AJ207">
        <f t="shared" si="235"/>
        <v>0.9073969931334922</v>
      </c>
      <c r="AK207">
        <f t="shared" si="236"/>
        <v>0.373377394215957</v>
      </c>
      <c r="AL207">
        <f t="shared" si="237"/>
        <v>2.3576795865235991</v>
      </c>
      <c r="AM207">
        <f t="shared" si="238"/>
        <v>2.4192931052857181</v>
      </c>
      <c r="AN207">
        <f t="shared" si="264"/>
        <v>1.8615776746132724</v>
      </c>
      <c r="AO207">
        <f t="shared" si="264"/>
        <v>1.8615767454456293</v>
      </c>
      <c r="AP207">
        <f t="shared" si="264"/>
        <v>1.8615828739293692</v>
      </c>
      <c r="AQ207">
        <f t="shared" si="264"/>
        <v>1.8615424501528726</v>
      </c>
      <c r="AR207">
        <f t="shared" si="264"/>
        <v>1.8618089866510297</v>
      </c>
      <c r="AS207">
        <f t="shared" si="264"/>
        <v>1.8600471622340202</v>
      </c>
      <c r="AT207">
        <f t="shared" si="264"/>
        <v>1.8715070137401253</v>
      </c>
      <c r="AU207">
        <f t="shared" si="239"/>
        <v>1.354956062113728</v>
      </c>
      <c r="AV207" s="246">
        <f t="shared" si="240"/>
        <v>3.7743019425374742E-3</v>
      </c>
      <c r="AW207" s="247">
        <f t="shared" si="241"/>
        <v>8.2074155892996985E-4</v>
      </c>
      <c r="AX207" s="248">
        <f t="shared" si="242"/>
        <v>6.7361670655479727E-8</v>
      </c>
      <c r="AY207" s="247">
        <f t="shared" si="243"/>
        <v>-2.1393155137444334E-3</v>
      </c>
      <c r="BA207">
        <f t="shared" si="244"/>
        <v>-4.1767868823948309E-3</v>
      </c>
      <c r="BB207">
        <f t="shared" si="245"/>
        <v>0.9550460703760334</v>
      </c>
      <c r="BC207">
        <f t="shared" si="246"/>
        <v>-0.83821427920598379</v>
      </c>
      <c r="BD207">
        <f t="shared" si="247"/>
        <v>5.9994896500017644E-2</v>
      </c>
      <c r="BE207">
        <f t="shared" si="248"/>
        <v>2.2138466555941125</v>
      </c>
      <c r="BF207">
        <f t="shared" si="249"/>
        <v>1.9988735577733749</v>
      </c>
      <c r="BG207">
        <f t="shared" si="265"/>
        <v>2.1524031174191198</v>
      </c>
      <c r="BH207">
        <f t="shared" si="265"/>
        <v>2.1524031171156439</v>
      </c>
      <c r="BI207">
        <f t="shared" si="265"/>
        <v>2.1524031244842239</v>
      </c>
      <c r="BJ207">
        <f t="shared" si="265"/>
        <v>2.1524029455705547</v>
      </c>
      <c r="BK207">
        <f t="shared" si="265"/>
        <v>2.1524072896911677</v>
      </c>
      <c r="BL207">
        <f t="shared" si="265"/>
        <v>2.1523018039804556</v>
      </c>
      <c r="BM207">
        <f t="shared" si="265"/>
        <v>2.1548584872308725</v>
      </c>
      <c r="BN207">
        <f t="shared" si="250"/>
        <v>2.0897610440617291</v>
      </c>
    </row>
    <row r="208" spans="1:66">
      <c r="A208" s="59" t="s">
        <v>106</v>
      </c>
      <c r="B208" s="60"/>
      <c r="C208" s="62">
        <v>50731.58</v>
      </c>
      <c r="D208" s="61"/>
      <c r="E208" s="58">
        <f t="shared" si="222"/>
        <v>19273.045134807751</v>
      </c>
      <c r="F208">
        <f t="shared" si="223"/>
        <v>19273</v>
      </c>
      <c r="G208">
        <f t="shared" si="224"/>
        <v>1.6316329005348962E-2</v>
      </c>
      <c r="H208" s="116"/>
      <c r="I208" s="8">
        <f t="shared" si="266"/>
        <v>1.6316329005348962E-2</v>
      </c>
      <c r="J208" s="9"/>
      <c r="K208" s="9"/>
      <c r="L208" s="116"/>
      <c r="M208" s="116"/>
      <c r="N208" s="116"/>
      <c r="O208" s="40"/>
      <c r="P208" s="116"/>
      <c r="Q208" s="293">
        <f t="shared" si="225"/>
        <v>35713.08</v>
      </c>
      <c r="R208" s="8">
        <f t="shared" si="226"/>
        <v>2.6622259221079184E-4</v>
      </c>
      <c r="S208" s="8">
        <v>0.1</v>
      </c>
      <c r="T208" s="167">
        <f t="shared" si="227"/>
        <v>2.6622259221079186E-5</v>
      </c>
      <c r="U208" s="116"/>
      <c r="V208" s="116"/>
      <c r="W208" s="25"/>
      <c r="X208" s="252"/>
      <c r="Y208" s="41"/>
      <c r="Z208">
        <f t="shared" si="228"/>
        <v>19273</v>
      </c>
      <c r="AA208" s="246">
        <f t="shared" si="229"/>
        <v>7.9468532752487372E-3</v>
      </c>
      <c r="AB208" s="247">
        <f t="shared" si="230"/>
        <v>8.3694757301002246E-3</v>
      </c>
      <c r="AC208" s="247">
        <f t="shared" si="231"/>
        <v>1.6316329005348962E-2</v>
      </c>
      <c r="AD208" s="248">
        <f t="shared" si="232"/>
        <v>7.004812399673669E-6</v>
      </c>
      <c r="AH208">
        <f t="shared" si="233"/>
        <v>1.0913894957451984E-2</v>
      </c>
      <c r="AI208">
        <f t="shared" si="234"/>
        <v>0.62492722646644916</v>
      </c>
      <c r="AJ208">
        <f t="shared" si="235"/>
        <v>0.90673719158413757</v>
      </c>
      <c r="AK208">
        <f t="shared" si="236"/>
        <v>0.37279000872189222</v>
      </c>
      <c r="AL208">
        <f t="shared" si="237"/>
        <v>2.3592468652754692</v>
      </c>
      <c r="AM208">
        <f t="shared" si="238"/>
        <v>2.4246735712496146</v>
      </c>
      <c r="AN208">
        <f t="shared" si="264"/>
        <v>1.8637052499058977</v>
      </c>
      <c r="AO208">
        <f t="shared" si="264"/>
        <v>1.8637042274100484</v>
      </c>
      <c r="AP208">
        <f t="shared" si="264"/>
        <v>1.8637109238597174</v>
      </c>
      <c r="AQ208">
        <f t="shared" si="264"/>
        <v>1.8636670652942637</v>
      </c>
      <c r="AR208">
        <f t="shared" si="264"/>
        <v>1.8639542022551605</v>
      </c>
      <c r="AS208">
        <f t="shared" si="264"/>
        <v>1.8620693580807481</v>
      </c>
      <c r="AT208">
        <f t="shared" si="264"/>
        <v>1.8742343606628009</v>
      </c>
      <c r="AU208">
        <f t="shared" si="239"/>
        <v>1.3574073377283078</v>
      </c>
      <c r="AV208" s="246">
        <f t="shared" si="240"/>
        <v>3.7581008073221053E-3</v>
      </c>
      <c r="AW208" s="247">
        <f t="shared" si="241"/>
        <v>1.2558228198026856E-2</v>
      </c>
      <c r="AX208" s="248">
        <f t="shared" si="242"/>
        <v>1.5770909547371687E-5</v>
      </c>
      <c r="AY208" s="247">
        <f t="shared" si="243"/>
        <v>9.5911865158236093E-3</v>
      </c>
      <c r="BA208">
        <f t="shared" si="244"/>
        <v>-4.1887524679266319E-3</v>
      </c>
      <c r="BB208">
        <f t="shared" si="245"/>
        <v>0.95482434571302877</v>
      </c>
      <c r="BC208">
        <f t="shared" si="246"/>
        <v>-0.84022676791370532</v>
      </c>
      <c r="BD208">
        <f t="shared" si="247"/>
        <v>5.9828117590547958E-2</v>
      </c>
      <c r="BE208">
        <f t="shared" si="248"/>
        <v>2.2175475207679387</v>
      </c>
      <c r="BF208">
        <f t="shared" si="249"/>
        <v>2.0081517138894802</v>
      </c>
      <c r="BG208">
        <f t="shared" si="265"/>
        <v>2.1562677260573784</v>
      </c>
      <c r="BH208">
        <f t="shared" si="265"/>
        <v>2.1562677257436138</v>
      </c>
      <c r="BI208">
        <f t="shared" si="265"/>
        <v>2.1562677333175468</v>
      </c>
      <c r="BJ208">
        <f t="shared" si="265"/>
        <v>2.1562675504910689</v>
      </c>
      <c r="BK208">
        <f t="shared" si="265"/>
        <v>2.156271963708714</v>
      </c>
      <c r="BL208">
        <f t="shared" si="265"/>
        <v>2.1561654255838936</v>
      </c>
      <c r="BM208">
        <f t="shared" si="265"/>
        <v>2.1587325680864566</v>
      </c>
      <c r="BN208">
        <f t="shared" si="250"/>
        <v>2.0937852844560032</v>
      </c>
    </row>
    <row r="209" spans="1:66">
      <c r="A209" s="59" t="s">
        <v>106</v>
      </c>
      <c r="B209" s="60"/>
      <c r="C209" s="62">
        <v>50739.705199999997</v>
      </c>
      <c r="D209" s="61"/>
      <c r="E209" s="58">
        <f t="shared" si="222"/>
        <v>19295.521351109503</v>
      </c>
      <c r="F209">
        <f t="shared" si="223"/>
        <v>19295.5</v>
      </c>
      <c r="G209">
        <f t="shared" si="224"/>
        <v>7.7184714973554946E-3</v>
      </c>
      <c r="H209" s="116"/>
      <c r="I209" s="8">
        <f t="shared" si="266"/>
        <v>7.7184714973554946E-3</v>
      </c>
      <c r="J209" s="9"/>
      <c r="K209" s="9"/>
      <c r="L209" s="116"/>
      <c r="M209" s="116"/>
      <c r="N209" s="116"/>
      <c r="O209" s="40"/>
      <c r="P209" s="116"/>
      <c r="Q209" s="293">
        <f t="shared" si="225"/>
        <v>35721.205199999997</v>
      </c>
      <c r="R209" s="8">
        <f t="shared" si="226"/>
        <v>5.9574802255489169E-5</v>
      </c>
      <c r="S209" s="8">
        <v>0.1</v>
      </c>
      <c r="T209" s="167">
        <f t="shared" si="227"/>
        <v>5.957480225548917E-6</v>
      </c>
      <c r="U209" s="116"/>
      <c r="V209" s="116"/>
      <c r="W209" s="25"/>
      <c r="X209" s="252"/>
      <c r="Y209" s="41"/>
      <c r="Z209">
        <f t="shared" si="228"/>
        <v>19295.5</v>
      </c>
      <c r="AA209" s="246">
        <f t="shared" si="229"/>
        <v>7.9396802572601743E-3</v>
      </c>
      <c r="AB209" s="247">
        <f t="shared" si="230"/>
        <v>-2.2120875990467963E-4</v>
      </c>
      <c r="AC209" s="247">
        <f t="shared" si="231"/>
        <v>7.7184714973554946E-3</v>
      </c>
      <c r="AD209" s="248">
        <f t="shared" si="232"/>
        <v>4.8933315458566202E-9</v>
      </c>
      <c r="AH209">
        <f t="shared" si="233"/>
        <v>1.0918361459425102E-2</v>
      </c>
      <c r="AI209">
        <f t="shared" si="234"/>
        <v>0.62395714474248143</v>
      </c>
      <c r="AJ209">
        <f t="shared" si="235"/>
        <v>0.90563532687290749</v>
      </c>
      <c r="AK209">
        <f t="shared" si="236"/>
        <v>0.37181144019353651</v>
      </c>
      <c r="AL209">
        <f t="shared" si="237"/>
        <v>2.3618525039739389</v>
      </c>
      <c r="AM209">
        <f t="shared" si="238"/>
        <v>2.4336641256300511</v>
      </c>
      <c r="AN209">
        <f t="shared" si="264"/>
        <v>1.8672467999274893</v>
      </c>
      <c r="AO209">
        <f t="shared" si="264"/>
        <v>1.8672456101250108</v>
      </c>
      <c r="AP209">
        <f t="shared" si="264"/>
        <v>1.8672533118836829</v>
      </c>
      <c r="AQ209">
        <f t="shared" si="264"/>
        <v>1.8672034538768019</v>
      </c>
      <c r="AR209">
        <f t="shared" si="264"/>
        <v>1.8675260699873732</v>
      </c>
      <c r="AS209">
        <f t="shared" si="264"/>
        <v>1.8654324505107143</v>
      </c>
      <c r="AT209">
        <f t="shared" si="264"/>
        <v>1.8787730369811384</v>
      </c>
      <c r="AU209">
        <f t="shared" si="239"/>
        <v>1.3614927970859414</v>
      </c>
      <c r="AV209" s="246">
        <f t="shared" si="240"/>
        <v>3.7311303458853803E-3</v>
      </c>
      <c r="AW209" s="247">
        <f t="shared" si="241"/>
        <v>3.9873411514701144E-3</v>
      </c>
      <c r="AX209" s="248">
        <f t="shared" si="242"/>
        <v>1.5898889458207019E-6</v>
      </c>
      <c r="AY209" s="247">
        <f t="shared" si="243"/>
        <v>1.0086599493051868E-3</v>
      </c>
      <c r="BA209">
        <f t="shared" si="244"/>
        <v>-4.208549911374794E-3</v>
      </c>
      <c r="BB209">
        <f t="shared" si="245"/>
        <v>0.95445640793804276</v>
      </c>
      <c r="BC209">
        <f t="shared" si="246"/>
        <v>-0.84355328286388287</v>
      </c>
      <c r="BD209">
        <f t="shared" si="247"/>
        <v>5.9548506419375466E-2</v>
      </c>
      <c r="BE209">
        <f t="shared" si="248"/>
        <v>2.2237118199001009</v>
      </c>
      <c r="BF209">
        <f t="shared" si="249"/>
        <v>2.0237598203473151</v>
      </c>
      <c r="BG209">
        <f t="shared" si="265"/>
        <v>2.1627067511016707</v>
      </c>
      <c r="BH209">
        <f t="shared" si="265"/>
        <v>2.1627067507702193</v>
      </c>
      <c r="BI209">
        <f t="shared" si="265"/>
        <v>2.1627067586942919</v>
      </c>
      <c r="BJ209">
        <f t="shared" si="265"/>
        <v>2.1627065692517062</v>
      </c>
      <c r="BK209">
        <f t="shared" si="265"/>
        <v>2.1627110982838533</v>
      </c>
      <c r="BL209">
        <f t="shared" si="265"/>
        <v>2.1626028136812043</v>
      </c>
      <c r="BM209">
        <f t="shared" si="265"/>
        <v>2.165187033414202</v>
      </c>
      <c r="BN209">
        <f t="shared" si="250"/>
        <v>2.1004923517797938</v>
      </c>
    </row>
    <row r="210" spans="1:66">
      <c r="A210" s="59" t="s">
        <v>116</v>
      </c>
      <c r="B210" s="60"/>
      <c r="C210" s="61">
        <v>50753.273999999998</v>
      </c>
      <c r="D210" s="61">
        <v>8.9999999999999993E-3</v>
      </c>
      <c r="E210" s="58">
        <f t="shared" si="222"/>
        <v>19333.055846722582</v>
      </c>
      <c r="F210">
        <f t="shared" si="223"/>
        <v>19333</v>
      </c>
      <c r="G210">
        <f t="shared" si="224"/>
        <v>2.0188709000649396E-2</v>
      </c>
      <c r="H210" s="116"/>
      <c r="I210" s="116">
        <f t="shared" si="266"/>
        <v>2.0188709000649396E-2</v>
      </c>
      <c r="J210" s="117"/>
      <c r="K210" s="117"/>
      <c r="L210" s="116"/>
      <c r="M210" s="116"/>
      <c r="N210" s="116"/>
      <c r="O210" s="40"/>
      <c r="P210" s="116"/>
      <c r="Q210" s="293">
        <f t="shared" si="225"/>
        <v>35734.773999999998</v>
      </c>
      <c r="R210" s="8">
        <f t="shared" si="226"/>
        <v>4.0758397111290194E-4</v>
      </c>
      <c r="S210" s="8">
        <v>0.1</v>
      </c>
      <c r="T210" s="167">
        <f t="shared" si="227"/>
        <v>4.07583971112902E-5</v>
      </c>
      <c r="U210" s="116"/>
      <c r="V210" s="116"/>
      <c r="W210" s="25"/>
      <c r="X210" s="252"/>
      <c r="Y210" s="41"/>
      <c r="Z210">
        <f t="shared" si="228"/>
        <v>19333</v>
      </c>
      <c r="AA210" s="246">
        <f t="shared" si="229"/>
        <v>7.927410705731032E-3</v>
      </c>
      <c r="AB210" s="247">
        <f t="shared" si="230"/>
        <v>1.2261298294918364E-2</v>
      </c>
      <c r="AC210" s="247">
        <f t="shared" si="231"/>
        <v>2.0188709000649396E-2</v>
      </c>
      <c r="AD210" s="248">
        <f t="shared" si="232"/>
        <v>1.50339435876968E-5</v>
      </c>
      <c r="AH210">
        <f t="shared" si="233"/>
        <v>1.0925486952499518E-2</v>
      </c>
      <c r="AI210">
        <f t="shared" si="234"/>
        <v>0.62235264191942707</v>
      </c>
      <c r="AJ210">
        <f t="shared" si="235"/>
        <v>0.90379288312481298</v>
      </c>
      <c r="AK210">
        <f t="shared" si="236"/>
        <v>0.37018164322908065</v>
      </c>
      <c r="AL210">
        <f t="shared" si="237"/>
        <v>2.3661773430000288</v>
      </c>
      <c r="AM210">
        <f t="shared" si="238"/>
        <v>2.4487131733864897</v>
      </c>
      <c r="AN210">
        <f t="shared" si="264"/>
        <v>1.8731372132744113</v>
      </c>
      <c r="AO210">
        <f t="shared" si="264"/>
        <v>1.8731357097896923</v>
      </c>
      <c r="AP210">
        <f t="shared" si="264"/>
        <v>1.873145258075088</v>
      </c>
      <c r="AQ210">
        <f t="shared" si="264"/>
        <v>1.8730846141449593</v>
      </c>
      <c r="AR210">
        <f t="shared" si="264"/>
        <v>1.8734695811790183</v>
      </c>
      <c r="AS210">
        <f t="shared" si="264"/>
        <v>1.8710176924657467</v>
      </c>
      <c r="AT210">
        <f t="shared" si="264"/>
        <v>1.8863183073942484</v>
      </c>
      <c r="AU210">
        <f t="shared" si="239"/>
        <v>1.3683018960153293</v>
      </c>
      <c r="AV210" s="246">
        <f t="shared" si="240"/>
        <v>3.6862697795415336E-3</v>
      </c>
      <c r="AW210" s="247">
        <f t="shared" si="241"/>
        <v>1.6502439221107862E-2</v>
      </c>
      <c r="AX210" s="248">
        <f t="shared" si="242"/>
        <v>2.7233050024635904E-5</v>
      </c>
      <c r="AY210" s="247">
        <f t="shared" si="243"/>
        <v>1.3504362974339375E-2</v>
      </c>
      <c r="BA210">
        <f t="shared" si="244"/>
        <v>-4.2411409261894984E-3</v>
      </c>
      <c r="BB210">
        <f t="shared" si="245"/>
        <v>0.95384765212048894</v>
      </c>
      <c r="BC210">
        <f t="shared" si="246"/>
        <v>-0.84902062656619048</v>
      </c>
      <c r="BD210">
        <f t="shared" si="247"/>
        <v>5.9077950031233867E-2</v>
      </c>
      <c r="BE210">
        <f t="shared" si="248"/>
        <v>2.2339751370743031</v>
      </c>
      <c r="BF210">
        <f t="shared" si="249"/>
        <v>2.0501833663277909</v>
      </c>
      <c r="BG210">
        <f t="shared" si="265"/>
        <v>2.1734329663251852</v>
      </c>
      <c r="BH210">
        <f t="shared" si="265"/>
        <v>2.1734329659627361</v>
      </c>
      <c r="BI210">
        <f t="shared" si="265"/>
        <v>2.1734329744923029</v>
      </c>
      <c r="BJ210">
        <f t="shared" si="265"/>
        <v>2.1734327737647892</v>
      </c>
      <c r="BK210">
        <f t="shared" si="265"/>
        <v>2.173437497498393</v>
      </c>
      <c r="BL210">
        <f t="shared" si="265"/>
        <v>2.1733263249685977</v>
      </c>
      <c r="BM210">
        <f t="shared" si="265"/>
        <v>2.1759380140460558</v>
      </c>
      <c r="BN210">
        <f t="shared" si="250"/>
        <v>2.1116707973194444</v>
      </c>
    </row>
    <row r="211" spans="1:66">
      <c r="A211" s="59" t="s">
        <v>106</v>
      </c>
      <c r="B211" s="60"/>
      <c r="C211" s="62">
        <v>50769.525000000001</v>
      </c>
      <c r="D211" s="61"/>
      <c r="E211" s="58">
        <f t="shared" si="222"/>
        <v>19378.009939067397</v>
      </c>
      <c r="F211">
        <f t="shared" si="223"/>
        <v>19378</v>
      </c>
      <c r="G211">
        <f t="shared" si="224"/>
        <v>3.5929940058849752E-3</v>
      </c>
      <c r="H211" s="116"/>
      <c r="I211" s="8">
        <f t="shared" si="266"/>
        <v>3.5929940058849752E-3</v>
      </c>
      <c r="J211" s="9"/>
      <c r="K211" s="9"/>
      <c r="L211" s="116"/>
      <c r="M211" s="116"/>
      <c r="N211" s="116"/>
      <c r="O211" s="40"/>
      <c r="P211" s="116"/>
      <c r="Q211" s="293">
        <f t="shared" si="225"/>
        <v>35751.025000000001</v>
      </c>
      <c r="R211" s="8">
        <f t="shared" si="226"/>
        <v>1.2909605926325361E-5</v>
      </c>
      <c r="S211" s="8">
        <v>0.1</v>
      </c>
      <c r="T211" s="167">
        <f t="shared" si="227"/>
        <v>1.2909605926325362E-6</v>
      </c>
      <c r="U211" s="116"/>
      <c r="V211" s="116"/>
      <c r="W211" s="25"/>
      <c r="X211" s="252"/>
      <c r="Y211" s="41"/>
      <c r="Z211">
        <f t="shared" si="228"/>
        <v>19378</v>
      </c>
      <c r="AA211" s="246">
        <f t="shared" si="229"/>
        <v>7.9121717947624823E-3</v>
      </c>
      <c r="AB211" s="247">
        <f t="shared" si="230"/>
        <v>-4.3191777888775072E-3</v>
      </c>
      <c r="AC211" s="247">
        <f t="shared" si="231"/>
        <v>3.5929940058849752E-3</v>
      </c>
      <c r="AD211" s="248">
        <f t="shared" si="232"/>
        <v>1.8655296771932791E-6</v>
      </c>
      <c r="AH211">
        <f t="shared" si="233"/>
        <v>1.093351523875649E-2</v>
      </c>
      <c r="AI211">
        <f t="shared" si="234"/>
        <v>0.62044731335554792</v>
      </c>
      <c r="AJ211">
        <f t="shared" si="235"/>
        <v>0.90157226806743584</v>
      </c>
      <c r="AK211">
        <f t="shared" si="236"/>
        <v>0.36822782908139517</v>
      </c>
      <c r="AL211">
        <f t="shared" si="237"/>
        <v>2.3713379602639462</v>
      </c>
      <c r="AM211">
        <f t="shared" si="238"/>
        <v>2.4668803472862844</v>
      </c>
      <c r="AN211">
        <f t="shared" ref="AN211:AT220" si="267">$AU211+$AB$7*SIN(AO211)</f>
        <v>1.8801858078234019</v>
      </c>
      <c r="AO211">
        <f t="shared" si="267"/>
        <v>1.8801838650856793</v>
      </c>
      <c r="AP211">
        <f t="shared" si="267"/>
        <v>1.8801959305752143</v>
      </c>
      <c r="AQ211">
        <f t="shared" si="267"/>
        <v>1.8801209897561044</v>
      </c>
      <c r="AR211">
        <f t="shared" si="267"/>
        <v>1.8805861760292708</v>
      </c>
      <c r="AS211">
        <f t="shared" si="267"/>
        <v>1.8776875573447847</v>
      </c>
      <c r="AT211">
        <f t="shared" si="267"/>
        <v>1.8953409263516923</v>
      </c>
      <c r="AU211">
        <f t="shared" si="239"/>
        <v>1.3764728147305956</v>
      </c>
      <c r="AV211" s="246">
        <f t="shared" si="240"/>
        <v>3.6325926723082512E-3</v>
      </c>
      <c r="AW211" s="247">
        <f t="shared" si="241"/>
        <v>-3.9598666423276002E-5</v>
      </c>
      <c r="AX211" s="248">
        <f t="shared" si="242"/>
        <v>1.5680543825018862E-10</v>
      </c>
      <c r="AY211" s="247">
        <f t="shared" si="243"/>
        <v>-3.0609421104172835E-3</v>
      </c>
      <c r="BA211">
        <f t="shared" si="244"/>
        <v>-4.2795791224542312E-3</v>
      </c>
      <c r="BB211">
        <f t="shared" si="245"/>
        <v>0.95312457358127234</v>
      </c>
      <c r="BC211">
        <f t="shared" si="246"/>
        <v>-0.8554544372245273</v>
      </c>
      <c r="BD211">
        <f t="shared" si="247"/>
        <v>5.8505878275151295E-2</v>
      </c>
      <c r="BE211">
        <f t="shared" si="248"/>
        <v>2.2462739273958756</v>
      </c>
      <c r="BF211">
        <f t="shared" si="249"/>
        <v>2.0825891791072619</v>
      </c>
      <c r="BG211">
        <f t="shared" ref="BG211:BM220" si="268">$BN211+$BB$7*SIN(BH211)</f>
        <v>2.1862954385632305</v>
      </c>
      <c r="BH211">
        <f t="shared" si="268"/>
        <v>2.1862954381610202</v>
      </c>
      <c r="BI211">
        <f t="shared" si="268"/>
        <v>2.1862954474533463</v>
      </c>
      <c r="BJ211">
        <f t="shared" si="268"/>
        <v>2.1862952327713354</v>
      </c>
      <c r="BK211">
        <f t="shared" si="268"/>
        <v>2.1863001925855201</v>
      </c>
      <c r="BL211">
        <f t="shared" si="268"/>
        <v>2.1861855967521446</v>
      </c>
      <c r="BM211">
        <f t="shared" si="268"/>
        <v>2.1888285951882134</v>
      </c>
      <c r="BN211">
        <f t="shared" si="250"/>
        <v>2.1250849319670251</v>
      </c>
    </row>
    <row r="212" spans="1:66">
      <c r="A212" s="59" t="s">
        <v>106</v>
      </c>
      <c r="B212" s="60"/>
      <c r="C212" s="62">
        <v>50799.536999999997</v>
      </c>
      <c r="D212" s="61"/>
      <c r="E212" s="58">
        <f t="shared" si="222"/>
        <v>19461.030197479304</v>
      </c>
      <c r="F212">
        <f t="shared" si="223"/>
        <v>19461</v>
      </c>
      <c r="G212">
        <f t="shared" si="224"/>
        <v>1.0916453000390902E-2</v>
      </c>
      <c r="H212" s="116"/>
      <c r="I212" s="8">
        <f t="shared" si="266"/>
        <v>1.0916453000390902E-2</v>
      </c>
      <c r="J212" s="9"/>
      <c r="K212" s="9"/>
      <c r="L212" s="116"/>
      <c r="M212" s="116"/>
      <c r="N212" s="116"/>
      <c r="O212" s="40"/>
      <c r="P212" s="116"/>
      <c r="Q212" s="293">
        <f t="shared" si="225"/>
        <v>35781.036999999997</v>
      </c>
      <c r="R212" s="8">
        <f t="shared" si="226"/>
        <v>1.1916894610974354E-4</v>
      </c>
      <c r="S212" s="8">
        <v>0.1</v>
      </c>
      <c r="T212" s="167">
        <f t="shared" si="227"/>
        <v>1.1916894610974355E-5</v>
      </c>
      <c r="U212" s="116"/>
      <c r="V212" s="116"/>
      <c r="W212" s="25"/>
      <c r="X212" s="252"/>
      <c r="Y212" s="41"/>
      <c r="Z212">
        <f t="shared" si="228"/>
        <v>19461</v>
      </c>
      <c r="AA212" s="246">
        <f t="shared" si="229"/>
        <v>7.882605049731815E-3</v>
      </c>
      <c r="AB212" s="247">
        <f t="shared" si="230"/>
        <v>3.0338479506590871E-3</v>
      </c>
      <c r="AC212" s="247">
        <f t="shared" si="231"/>
        <v>1.0916453000390902E-2</v>
      </c>
      <c r="AD212" s="248">
        <f t="shared" si="232"/>
        <v>9.2042333877183439E-7</v>
      </c>
      <c r="AH212">
        <f t="shared" si="233"/>
        <v>1.0946843925829208E-2</v>
      </c>
      <c r="AI212">
        <f t="shared" si="234"/>
        <v>0.61698951402886171</v>
      </c>
      <c r="AJ212">
        <f t="shared" si="235"/>
        <v>0.89744972717325067</v>
      </c>
      <c r="AK212">
        <f t="shared" si="236"/>
        <v>0.36462987217885939</v>
      </c>
      <c r="AL212">
        <f t="shared" si="237"/>
        <v>2.3807743724409298</v>
      </c>
      <c r="AM212">
        <f t="shared" si="238"/>
        <v>2.5007051363147732</v>
      </c>
      <c r="AN212">
        <f t="shared" si="267"/>
        <v>1.8931303937295469</v>
      </c>
      <c r="AO212">
        <f t="shared" si="267"/>
        <v>1.893127435191277</v>
      </c>
      <c r="AP212">
        <f t="shared" si="267"/>
        <v>1.893145095614202</v>
      </c>
      <c r="AQ212">
        <f t="shared" si="267"/>
        <v>1.893039661275173</v>
      </c>
      <c r="AR212">
        <f t="shared" si="267"/>
        <v>1.8936686209297147</v>
      </c>
      <c r="AS212">
        <f t="shared" si="267"/>
        <v>1.8898988963169345</v>
      </c>
      <c r="AT212">
        <f t="shared" si="267"/>
        <v>1.9118917335639627</v>
      </c>
      <c r="AU212">
        <f t="shared" si="239"/>
        <v>1.3915436203609755</v>
      </c>
      <c r="AV212" s="246">
        <f t="shared" si="240"/>
        <v>3.5340632010335635E-3</v>
      </c>
      <c r="AW212" s="247">
        <f t="shared" si="241"/>
        <v>7.3823897993573386E-3</v>
      </c>
      <c r="AX212" s="248">
        <f t="shared" si="242"/>
        <v>5.4499679149655284E-6</v>
      </c>
      <c r="AY212" s="247">
        <f t="shared" si="243"/>
        <v>4.3181509232599457E-3</v>
      </c>
      <c r="BA212">
        <f t="shared" si="244"/>
        <v>-4.3485418486982515E-3</v>
      </c>
      <c r="BB212">
        <f t="shared" si="245"/>
        <v>0.95181235841587908</v>
      </c>
      <c r="BC212">
        <f t="shared" si="246"/>
        <v>-0.86695695300108933</v>
      </c>
      <c r="BD212">
        <f t="shared" si="247"/>
        <v>5.7429910266730132E-2</v>
      </c>
      <c r="BE212">
        <f t="shared" si="248"/>
        <v>2.2689098908247556</v>
      </c>
      <c r="BF212">
        <f t="shared" si="249"/>
        <v>2.144456148432043</v>
      </c>
      <c r="BG212">
        <f t="shared" si="268"/>
        <v>2.2099941923440753</v>
      </c>
      <c r="BH212">
        <f t="shared" si="268"/>
        <v>2.2099941918609853</v>
      </c>
      <c r="BI212">
        <f t="shared" si="268"/>
        <v>2.2099942026629429</v>
      </c>
      <c r="BJ212">
        <f t="shared" si="268"/>
        <v>2.2099939611297819</v>
      </c>
      <c r="BK212">
        <f t="shared" si="268"/>
        <v>2.2099993618235918</v>
      </c>
      <c r="BL212">
        <f t="shared" si="268"/>
        <v>2.209878592661676</v>
      </c>
      <c r="BM212">
        <f t="shared" si="268"/>
        <v>2.2125745392955745</v>
      </c>
      <c r="BN212">
        <f t="shared" si="250"/>
        <v>2.1498265580947846</v>
      </c>
    </row>
    <row r="213" spans="1:66">
      <c r="A213" s="59" t="s">
        <v>106</v>
      </c>
      <c r="B213" s="60"/>
      <c r="C213" s="62">
        <v>51012.821000000004</v>
      </c>
      <c r="D213" s="61"/>
      <c r="E213" s="58">
        <f t="shared" ref="E213:E276" si="269">+(C213-C$7)/C$8</f>
        <v>20051.023959812013</v>
      </c>
      <c r="F213">
        <f t="shared" ref="F213:F276" si="270">ROUND(2*E213,0)/2</f>
        <v>20051</v>
      </c>
      <c r="G213">
        <f t="shared" ref="G213:G276" si="271">+C213-(C$7+F213*C$8)</f>
        <v>8.6615230029565282E-3</v>
      </c>
      <c r="H213" s="116"/>
      <c r="I213" s="8">
        <f t="shared" si="266"/>
        <v>8.6615230029565282E-3</v>
      </c>
      <c r="J213" s="9"/>
      <c r="K213" s="9"/>
      <c r="L213" s="116"/>
      <c r="M213" s="116"/>
      <c r="N213" s="116"/>
      <c r="O213" s="40"/>
      <c r="P213" s="116"/>
      <c r="Q213" s="293">
        <f t="shared" ref="Q213:Q276" si="272">C213-15018.5</f>
        <v>35994.321000000004</v>
      </c>
      <c r="R213" s="8">
        <f t="shared" ref="R213:R276" si="273">+(O213-G213)^2</f>
        <v>7.5021980730745081E-5</v>
      </c>
      <c r="S213" s="8">
        <v>0.1</v>
      </c>
      <c r="T213" s="167">
        <f t="shared" ref="T213:T276" si="274">+S213*R213</f>
        <v>7.5021980730745084E-6</v>
      </c>
      <c r="U213" s="116"/>
      <c r="V213" s="116"/>
      <c r="W213" s="25"/>
      <c r="X213" s="252"/>
      <c r="Y213" s="41"/>
      <c r="Z213">
        <f t="shared" ref="Z213:Z276" si="275">F213</f>
        <v>20051</v>
      </c>
      <c r="AA213" s="246">
        <f t="shared" ref="AA213:AA276" si="276">AB$3+AB$4*Z213+AB$5*Z213^2+AH213</f>
        <v>7.6202930671292156E-3</v>
      </c>
      <c r="AB213" s="247">
        <f t="shared" ref="AB213:AB276" si="277">+G213-AA213</f>
        <v>1.0412299358273126E-3</v>
      </c>
      <c r="AC213" s="247">
        <f t="shared" ref="AC213:AC276" si="278">+G213-O213</f>
        <v>8.6615230029565282E-3</v>
      </c>
      <c r="AD213" s="248">
        <f t="shared" ref="AD213:AD276" si="279">S213*(G213-AA213)^2</f>
        <v>1.0841597792629496E-7</v>
      </c>
      <c r="AH213">
        <f t="shared" ref="AH213:AH276" si="280">$AB$6*($AB$11/AI213*AJ213+$AB$12)</f>
        <v>1.0988717965240237E-2</v>
      </c>
      <c r="AI213">
        <f t="shared" ref="AI213:AI276" si="281">1+$AB$7*COS(AL213)</f>
        <v>0.5943742179745759</v>
      </c>
      <c r="AJ213">
        <f t="shared" ref="AJ213:AJ276" si="282">SIN(AL213+RADIANS($AB$9))</f>
        <v>0.86728423153431378</v>
      </c>
      <c r="AK213">
        <f t="shared" ref="AK213:AK276" si="283">$AB$7*SIN(AL213)</f>
        <v>0.33929294275785049</v>
      </c>
      <c r="AL213">
        <f t="shared" ref="AL213:AL276" si="284">2*ATAN(AM213)</f>
        <v>2.44500732352143</v>
      </c>
      <c r="AM213">
        <f t="shared" ref="AM213:AM276" si="285">TAN(AN213/2)*SQRT((1+$AB$7)/(1-$AB$7))</f>
        <v>2.7541011689496369</v>
      </c>
      <c r="AN213">
        <f t="shared" si="267"/>
        <v>1.9831697200129068</v>
      </c>
      <c r="AO213">
        <f t="shared" si="267"/>
        <v>1.9831465830552275</v>
      </c>
      <c r="AP213">
        <f t="shared" si="267"/>
        <v>1.9832557408494647</v>
      </c>
      <c r="AQ213">
        <f t="shared" si="267"/>
        <v>1.9827405064339507</v>
      </c>
      <c r="AR213">
        <f t="shared" si="267"/>
        <v>1.9851671560254762</v>
      </c>
      <c r="AS213">
        <f t="shared" si="267"/>
        <v>1.9736177792532701</v>
      </c>
      <c r="AT213">
        <f t="shared" si="267"/>
        <v>2.026119960230039</v>
      </c>
      <c r="AU213">
        <f t="shared" ref="AU213:AU276" si="286">RADIANS($AB$9)+$AB$18*(F213-AB$15)</f>
        <v>1.4986734435166884</v>
      </c>
      <c r="AV213" s="246">
        <f t="shared" ref="AV213:AV276" si="287">AA213+BA213</f>
        <v>2.8558605836089563E-3</v>
      </c>
      <c r="AW213" s="247">
        <f t="shared" ref="AW213:AW276" si="288">IF(S213&lt;&gt;0,G213-AV213,-9999)</f>
        <v>5.8056624193475719E-3</v>
      </c>
      <c r="AX213" s="248">
        <f t="shared" ref="AX213:AX276" si="289">S213*(G213-AV213)^2</f>
        <v>3.3705716127424704E-6</v>
      </c>
      <c r="AY213" s="247">
        <f t="shared" ref="AY213:AY276" si="290">IF(S213&lt;&gt;0,G213-AH213-BA213,-9999)</f>
        <v>2.4372375212365505E-3</v>
      </c>
      <c r="BA213">
        <f t="shared" ref="BA213:BA276" si="291">$BB$6*($BB$11/BB213*BC213+$BB$12)</f>
        <v>-4.7644324835202593E-3</v>
      </c>
      <c r="BB213">
        <f t="shared" ref="BB213:BB276" si="292">1+$BB$7*COS(BE213)</f>
        <v>0.94331676937470632</v>
      </c>
      <c r="BC213">
        <f t="shared" ref="BC213:BC276" si="293">SIN(BE213+RADIANS($BB$9))</f>
        <v>-0.935006542330862</v>
      </c>
      <c r="BD213">
        <f t="shared" ref="BD213:BD276" si="294">$BB$7*SIN(BE213)</f>
        <v>4.9063782574972119E-2</v>
      </c>
      <c r="BE213">
        <f t="shared" ref="BE213:BE276" si="295">2*ATAN(BF213)</f>
        <v>2.4281237366404795</v>
      </c>
      <c r="BF213">
        <f t="shared" ref="BF213:BF276" si="296">TAN(BG213/2)*SQRT((1+$BB$7)/(1-$BB$7))</f>
        <v>2.6832727993483201</v>
      </c>
      <c r="BG213">
        <f t="shared" si="268"/>
        <v>2.3775663922376196</v>
      </c>
      <c r="BH213">
        <f t="shared" si="268"/>
        <v>2.3775663908952227</v>
      </c>
      <c r="BI213">
        <f t="shared" si="268"/>
        <v>2.3775664156941101</v>
      </c>
      <c r="BJ213">
        <f t="shared" si="268"/>
        <v>2.3775659575695096</v>
      </c>
      <c r="BK213">
        <f t="shared" si="268"/>
        <v>2.3775744207454617</v>
      </c>
      <c r="BL213">
        <f t="shared" si="268"/>
        <v>2.3774180649800023</v>
      </c>
      <c r="BM213">
        <f t="shared" si="268"/>
        <v>2.3803029438509395</v>
      </c>
      <c r="BN213">
        <f t="shared" ref="BN213:BN276" si="297">RADIANS($BB$9)+$BB$18*(F213-BB$15)</f>
        <v>2.3257007679186201</v>
      </c>
    </row>
    <row r="214" spans="1:66">
      <c r="A214" s="59" t="s">
        <v>106</v>
      </c>
      <c r="B214" s="60"/>
      <c r="C214" s="62">
        <v>51020.773000000001</v>
      </c>
      <c r="D214" s="61"/>
      <c r="E214" s="58">
        <f t="shared" si="269"/>
        <v>20073.021064133332</v>
      </c>
      <c r="F214">
        <f t="shared" si="270"/>
        <v>20073</v>
      </c>
      <c r="G214">
        <f t="shared" si="271"/>
        <v>7.6147290019434877E-3</v>
      </c>
      <c r="H214" s="116"/>
      <c r="I214" s="8">
        <f t="shared" si="266"/>
        <v>7.6147290019434877E-3</v>
      </c>
      <c r="J214" s="9"/>
      <c r="K214" s="9"/>
      <c r="L214" s="116"/>
      <c r="M214" s="116"/>
      <c r="N214" s="116"/>
      <c r="O214" s="40"/>
      <c r="P214" s="116"/>
      <c r="Q214" s="293">
        <f t="shared" si="272"/>
        <v>36002.273000000001</v>
      </c>
      <c r="R214" s="8">
        <f t="shared" si="273"/>
        <v>5.7984097773039264E-5</v>
      </c>
      <c r="S214" s="8">
        <v>0.1</v>
      </c>
      <c r="T214" s="167">
        <f t="shared" si="274"/>
        <v>5.7984097773039269E-6</v>
      </c>
      <c r="U214" s="116"/>
      <c r="V214" s="116"/>
      <c r="W214" s="25"/>
      <c r="X214" s="252"/>
      <c r="Y214" s="41"/>
      <c r="Z214">
        <f t="shared" si="275"/>
        <v>20073</v>
      </c>
      <c r="AA214" s="246">
        <f t="shared" si="276"/>
        <v>7.6088190953092685E-3</v>
      </c>
      <c r="AB214" s="247">
        <f t="shared" si="277"/>
        <v>5.9099066342192114E-6</v>
      </c>
      <c r="AC214" s="247">
        <f t="shared" si="278"/>
        <v>7.6147290019434877E-3</v>
      </c>
      <c r="AD214" s="248">
        <f t="shared" si="279"/>
        <v>3.4926996425188247E-12</v>
      </c>
      <c r="AH214">
        <f t="shared" si="280"/>
        <v>1.098856165754456E-2</v>
      </c>
      <c r="AI214">
        <f t="shared" si="281"/>
        <v>0.59359307946863216</v>
      </c>
      <c r="AJ214">
        <f t="shared" si="282"/>
        <v>0.86613425256203891</v>
      </c>
      <c r="AK214">
        <f t="shared" si="283"/>
        <v>0.33835689884089748</v>
      </c>
      <c r="AL214">
        <f t="shared" si="284"/>
        <v>2.4473127565401116</v>
      </c>
      <c r="AM214">
        <f t="shared" si="285"/>
        <v>2.7640288463911773</v>
      </c>
      <c r="AN214">
        <f t="shared" si="267"/>
        <v>1.9864639157262964</v>
      </c>
      <c r="AO214">
        <f t="shared" si="267"/>
        <v>1.9864393802204847</v>
      </c>
      <c r="AP214">
        <f t="shared" si="267"/>
        <v>1.9865542713649462</v>
      </c>
      <c r="AQ214">
        <f t="shared" si="267"/>
        <v>1.9860160184114375</v>
      </c>
      <c r="AR214">
        <f t="shared" si="267"/>
        <v>1.9885320392366912</v>
      </c>
      <c r="AS214">
        <f t="shared" si="267"/>
        <v>1.9766449927388343</v>
      </c>
      <c r="AT214">
        <f t="shared" si="267"/>
        <v>2.0302626480487724</v>
      </c>
      <c r="AU214">
        <f t="shared" si="286"/>
        <v>1.5026681148885963</v>
      </c>
      <c r="AV214" s="246">
        <f t="shared" si="287"/>
        <v>2.8314573852994797E-3</v>
      </c>
      <c r="AW214" s="247">
        <f t="shared" si="288"/>
        <v>4.783271616644008E-3</v>
      </c>
      <c r="AX214" s="248">
        <f t="shared" si="289"/>
        <v>2.2879687358592185E-6</v>
      </c>
      <c r="AY214" s="247">
        <f t="shared" si="290"/>
        <v>1.4035290544087168E-3</v>
      </c>
      <c r="BA214">
        <f t="shared" si="291"/>
        <v>-4.7773617100097887E-3</v>
      </c>
      <c r="BB214">
        <f t="shared" si="292"/>
        <v>0.94302909117368428</v>
      </c>
      <c r="BC214">
        <f t="shared" si="293"/>
        <v>-0.93707677393965383</v>
      </c>
      <c r="BD214">
        <f t="shared" si="294"/>
        <v>4.8729446356263757E-2</v>
      </c>
      <c r="BE214">
        <f t="shared" si="295"/>
        <v>2.4340071167958115</v>
      </c>
      <c r="BF214">
        <f t="shared" si="296"/>
        <v>2.7075865063799385</v>
      </c>
      <c r="BG214">
        <f t="shared" si="268"/>
        <v>2.3837866989517957</v>
      </c>
      <c r="BH214">
        <f t="shared" si="268"/>
        <v>2.3837866975688216</v>
      </c>
      <c r="BI214">
        <f t="shared" si="268"/>
        <v>2.3837867229664393</v>
      </c>
      <c r="BJ214">
        <f t="shared" si="268"/>
        <v>2.3837862565519021</v>
      </c>
      <c r="BK214">
        <f t="shared" si="268"/>
        <v>2.3837948219886886</v>
      </c>
      <c r="BL214">
        <f t="shared" si="268"/>
        <v>2.3836375115588728</v>
      </c>
      <c r="BM214">
        <f t="shared" si="268"/>
        <v>2.3865229099257754</v>
      </c>
      <c r="BN214">
        <f t="shared" si="297"/>
        <v>2.332258789301882</v>
      </c>
    </row>
    <row r="215" spans="1:66">
      <c r="A215" s="59" t="s">
        <v>106</v>
      </c>
      <c r="B215" s="60"/>
      <c r="C215" s="62">
        <v>51069.758999999998</v>
      </c>
      <c r="D215" s="61"/>
      <c r="E215" s="58">
        <f t="shared" si="269"/>
        <v>20208.527874028252</v>
      </c>
      <c r="F215">
        <f t="shared" si="270"/>
        <v>20208.5</v>
      </c>
      <c r="G215">
        <f t="shared" si="271"/>
        <v>1.0076520498842001E-2</v>
      </c>
      <c r="H215" s="116"/>
      <c r="I215" s="8">
        <f t="shared" si="266"/>
        <v>1.0076520498842001E-2</v>
      </c>
      <c r="J215" s="9"/>
      <c r="K215" s="9"/>
      <c r="L215" s="116"/>
      <c r="M215" s="116"/>
      <c r="N215" s="116"/>
      <c r="O215" s="40"/>
      <c r="P215" s="116"/>
      <c r="Q215" s="293">
        <f t="shared" si="272"/>
        <v>36051.258999999998</v>
      </c>
      <c r="R215" s="8">
        <f t="shared" si="273"/>
        <v>1.0153626536358305E-4</v>
      </c>
      <c r="S215" s="8">
        <v>0.1</v>
      </c>
      <c r="T215" s="167">
        <f t="shared" si="274"/>
        <v>1.0153626536358306E-5</v>
      </c>
      <c r="U215" s="116"/>
      <c r="V215" s="116"/>
      <c r="W215" s="25"/>
      <c r="X215" s="252"/>
      <c r="Y215" s="41"/>
      <c r="Z215">
        <f t="shared" si="275"/>
        <v>20208.5</v>
      </c>
      <c r="AA215" s="246">
        <f t="shared" si="276"/>
        <v>7.5355875575864066E-3</v>
      </c>
      <c r="AB215" s="247">
        <f t="shared" si="277"/>
        <v>2.5409329412555944E-3</v>
      </c>
      <c r="AC215" s="247">
        <f t="shared" si="278"/>
        <v>1.0076520498842001E-2</v>
      </c>
      <c r="AD215" s="248">
        <f t="shared" si="279"/>
        <v>6.4563402119578062E-7</v>
      </c>
      <c r="AH215">
        <f t="shared" si="280"/>
        <v>1.0984997228712155E-2</v>
      </c>
      <c r="AI215">
        <f t="shared" si="281"/>
        <v>0.58887348444828747</v>
      </c>
      <c r="AJ215">
        <f t="shared" si="282"/>
        <v>0.85901748925050248</v>
      </c>
      <c r="AK215">
        <f t="shared" si="283"/>
        <v>0.33260632023358533</v>
      </c>
      <c r="AL215">
        <f t="shared" si="284"/>
        <v>2.4613806429750045</v>
      </c>
      <c r="AM215">
        <f t="shared" si="285"/>
        <v>2.8260071039297547</v>
      </c>
      <c r="AN215">
        <f t="shared" si="267"/>
        <v>2.0066591280310559</v>
      </c>
      <c r="AO215">
        <f t="shared" si="267"/>
        <v>2.0066245432679541</v>
      </c>
      <c r="AP215">
        <f t="shared" si="267"/>
        <v>2.0067794339107179</v>
      </c>
      <c r="AQ215">
        <f t="shared" si="267"/>
        <v>2.0060853419287872</v>
      </c>
      <c r="AR215">
        <f t="shared" si="267"/>
        <v>2.0091876670592379</v>
      </c>
      <c r="AS215">
        <f t="shared" si="267"/>
        <v>1.9951569517339705</v>
      </c>
      <c r="AT215">
        <f t="shared" si="267"/>
        <v>2.0555921476586207</v>
      </c>
      <c r="AU215">
        <f t="shared" si="286"/>
        <v>1.5272716590201201</v>
      </c>
      <c r="AV215" s="246">
        <f t="shared" si="287"/>
        <v>2.6827645380527758E-3</v>
      </c>
      <c r="AW215" s="247">
        <f t="shared" si="288"/>
        <v>7.3937559607892252E-3</v>
      </c>
      <c r="AX215" s="248">
        <f t="shared" si="289"/>
        <v>5.4667627207706206E-6</v>
      </c>
      <c r="AY215" s="247">
        <f t="shared" si="290"/>
        <v>3.9443462896634768E-3</v>
      </c>
      <c r="BA215">
        <f t="shared" si="291"/>
        <v>-4.8528230195336308E-3</v>
      </c>
      <c r="BB215">
        <f t="shared" si="292"/>
        <v>0.94130472972256662</v>
      </c>
      <c r="BC215">
        <f t="shared" si="293"/>
        <v>-0.94908528640421441</v>
      </c>
      <c r="BD215">
        <f t="shared" si="294"/>
        <v>4.6638060012648697E-2</v>
      </c>
      <c r="BE215">
        <f t="shared" si="295"/>
        <v>2.4701656290193021</v>
      </c>
      <c r="BF215">
        <f t="shared" si="296"/>
        <v>2.8659758324521114</v>
      </c>
      <c r="BG215">
        <f t="shared" si="268"/>
        <v>2.4220569991240986</v>
      </c>
      <c r="BH215">
        <f t="shared" si="268"/>
        <v>2.4220569974820902</v>
      </c>
      <c r="BI215">
        <f t="shared" si="268"/>
        <v>2.4220570266037007</v>
      </c>
      <c r="BJ215">
        <f t="shared" si="268"/>
        <v>2.4220565101213354</v>
      </c>
      <c r="BK215">
        <f t="shared" si="268"/>
        <v>2.4220656700893861</v>
      </c>
      <c r="BL215">
        <f t="shared" si="268"/>
        <v>2.4219032044242899</v>
      </c>
      <c r="BM215">
        <f t="shared" si="268"/>
        <v>2.4247813534838647</v>
      </c>
      <c r="BN215">
        <f t="shared" si="297"/>
        <v>2.3726502391851527</v>
      </c>
    </row>
    <row r="216" spans="1:66">
      <c r="A216" s="59" t="s">
        <v>106</v>
      </c>
      <c r="B216" s="60"/>
      <c r="C216" s="62">
        <v>51075.733500000002</v>
      </c>
      <c r="D216" s="61"/>
      <c r="E216" s="58">
        <f t="shared" si="269"/>
        <v>20225.054747741509</v>
      </c>
      <c r="F216">
        <f t="shared" si="270"/>
        <v>20225</v>
      </c>
      <c r="G216">
        <f t="shared" si="271"/>
        <v>1.9791425002040341E-2</v>
      </c>
      <c r="H216" s="116"/>
      <c r="I216" s="8">
        <f t="shared" si="266"/>
        <v>1.9791425002040341E-2</v>
      </c>
      <c r="J216" s="9"/>
      <c r="K216" s="9"/>
      <c r="L216" s="116"/>
      <c r="M216" s="116"/>
      <c r="N216" s="116"/>
      <c r="O216" s="40"/>
      <c r="P216" s="116"/>
      <c r="Q216" s="293">
        <f t="shared" si="272"/>
        <v>36057.233500000002</v>
      </c>
      <c r="R216" s="8">
        <f t="shared" si="273"/>
        <v>3.9170050361138754E-4</v>
      </c>
      <c r="S216" s="8">
        <v>0.1</v>
      </c>
      <c r="T216" s="167">
        <f t="shared" si="274"/>
        <v>3.9170050361138754E-5</v>
      </c>
      <c r="U216" s="116"/>
      <c r="V216" s="116"/>
      <c r="W216" s="25"/>
      <c r="X216" s="252"/>
      <c r="Y216" s="41"/>
      <c r="Z216">
        <f t="shared" si="275"/>
        <v>20225</v>
      </c>
      <c r="AA216" s="246">
        <f t="shared" si="276"/>
        <v>7.5263720860806686E-3</v>
      </c>
      <c r="AB216" s="247">
        <f t="shared" si="277"/>
        <v>1.2265052915959673E-2</v>
      </c>
      <c r="AC216" s="247">
        <f t="shared" si="278"/>
        <v>1.9791425002040341E-2</v>
      </c>
      <c r="AD216" s="248">
        <f t="shared" si="279"/>
        <v>1.5043152303129089E-5</v>
      </c>
      <c r="AH216">
        <f t="shared" si="280"/>
        <v>1.0984260574079783E-2</v>
      </c>
      <c r="AI216">
        <f t="shared" si="281"/>
        <v>0.58830935045034438</v>
      </c>
      <c r="AJ216">
        <f t="shared" si="282"/>
        <v>0.85814702627014838</v>
      </c>
      <c r="AK216">
        <f t="shared" si="283"/>
        <v>0.33190779611573074</v>
      </c>
      <c r="AL216">
        <f t="shared" si="284"/>
        <v>2.463078526732593</v>
      </c>
      <c r="AM216">
        <f t="shared" si="285"/>
        <v>2.8336543124225053</v>
      </c>
      <c r="AN216">
        <f t="shared" si="267"/>
        <v>2.0091074319028763</v>
      </c>
      <c r="AO216">
        <f t="shared" si="267"/>
        <v>2.0090714422070843</v>
      </c>
      <c r="AP216">
        <f t="shared" si="267"/>
        <v>2.0092317821931087</v>
      </c>
      <c r="AQ216">
        <f t="shared" si="267"/>
        <v>2.0085170185868768</v>
      </c>
      <c r="AR216">
        <f t="shared" si="267"/>
        <v>2.0116949403583515</v>
      </c>
      <c r="AS216">
        <f t="shared" si="267"/>
        <v>1.9973960062472911</v>
      </c>
      <c r="AT216">
        <f t="shared" si="267"/>
        <v>2.0586547165330842</v>
      </c>
      <c r="AU216">
        <f t="shared" si="286"/>
        <v>1.5302676625490506</v>
      </c>
      <c r="AV216" s="246">
        <f t="shared" si="287"/>
        <v>2.6648521289220134E-3</v>
      </c>
      <c r="AW216" s="247">
        <f t="shared" si="288"/>
        <v>1.7126572873118327E-2</v>
      </c>
      <c r="AX216" s="248">
        <f t="shared" si="289"/>
        <v>2.9331949837823256E-5</v>
      </c>
      <c r="AY216" s="247">
        <f t="shared" si="290"/>
        <v>1.3668684385119215E-2</v>
      </c>
      <c r="BA216">
        <f t="shared" si="291"/>
        <v>-4.8615199571586552E-3</v>
      </c>
      <c r="BB216">
        <f t="shared" si="292"/>
        <v>0.941100363866189</v>
      </c>
      <c r="BC216">
        <f t="shared" si="293"/>
        <v>-0.95046035124978046</v>
      </c>
      <c r="BD216">
        <f t="shared" si="294"/>
        <v>4.6379696613809793E-2</v>
      </c>
      <c r="BE216">
        <f t="shared" si="295"/>
        <v>2.4745597476254693</v>
      </c>
      <c r="BF216">
        <f t="shared" si="296"/>
        <v>2.8863474429287272</v>
      </c>
      <c r="BG216">
        <f t="shared" si="268"/>
        <v>2.426712483400125</v>
      </c>
      <c r="BH216">
        <f t="shared" si="268"/>
        <v>2.4267124817256884</v>
      </c>
      <c r="BI216">
        <f t="shared" si="268"/>
        <v>2.4267125113020978</v>
      </c>
      <c r="BJ216">
        <f t="shared" si="268"/>
        <v>2.4267119888791924</v>
      </c>
      <c r="BK216">
        <f t="shared" si="268"/>
        <v>2.4267212166613232</v>
      </c>
      <c r="BL216">
        <f t="shared" si="268"/>
        <v>2.4265582114672926</v>
      </c>
      <c r="BM216">
        <f t="shared" si="268"/>
        <v>2.4294342515572782</v>
      </c>
      <c r="BN216">
        <f t="shared" si="297"/>
        <v>2.3775687552225988</v>
      </c>
    </row>
    <row r="217" spans="1:66">
      <c r="A217" s="59" t="s">
        <v>117</v>
      </c>
      <c r="B217" s="67" t="s">
        <v>45</v>
      </c>
      <c r="C217" s="61">
        <v>51078.430399999997</v>
      </c>
      <c r="D217" s="61">
        <v>4.0000000000000002E-4</v>
      </c>
      <c r="E217" s="58">
        <f t="shared" si="269"/>
        <v>20232.515008134378</v>
      </c>
      <c r="F217">
        <f t="shared" si="270"/>
        <v>20232.5</v>
      </c>
      <c r="G217">
        <f t="shared" si="271"/>
        <v>5.4254724964266643E-3</v>
      </c>
      <c r="H217" s="116"/>
      <c r="J217" s="117"/>
      <c r="K217" s="117">
        <f>G217</f>
        <v>5.4254724964266643E-3</v>
      </c>
      <c r="L217" s="116"/>
      <c r="M217" s="116"/>
      <c r="N217" s="116"/>
      <c r="O217" s="40"/>
      <c r="P217" s="116"/>
      <c r="Q217" s="293">
        <f t="shared" si="272"/>
        <v>36059.930399999997</v>
      </c>
      <c r="R217" s="8">
        <f t="shared" si="273"/>
        <v>2.9435751809482181E-5</v>
      </c>
      <c r="S217" s="116">
        <v>1</v>
      </c>
      <c r="T217" s="167">
        <f t="shared" si="274"/>
        <v>2.9435751809482181E-5</v>
      </c>
      <c r="U217" s="116"/>
      <c r="W217" s="25"/>
      <c r="X217" s="252"/>
      <c r="Y217" s="41"/>
      <c r="Z217">
        <f t="shared" si="275"/>
        <v>20232.5</v>
      </c>
      <c r="AA217" s="246">
        <f t="shared" si="276"/>
        <v>7.522162053557822E-3</v>
      </c>
      <c r="AB217" s="247">
        <f t="shared" si="277"/>
        <v>-2.0966895571311577E-3</v>
      </c>
      <c r="AC217" s="247">
        <f t="shared" si="278"/>
        <v>5.4254724964266643E-3</v>
      </c>
      <c r="AD217" s="248">
        <f t="shared" si="279"/>
        <v>4.3961070989828499E-6</v>
      </c>
      <c r="AH217">
        <f t="shared" si="280"/>
        <v>1.0983904216800042E-2</v>
      </c>
      <c r="AI217">
        <f t="shared" si="281"/>
        <v>0.58805367356528249</v>
      </c>
      <c r="AJ217">
        <f t="shared" si="282"/>
        <v>0.85775109432478058</v>
      </c>
      <c r="AK217">
        <f t="shared" si="283"/>
        <v>0.33159041027442276</v>
      </c>
      <c r="AL217">
        <f t="shared" si="284"/>
        <v>2.4638492202173503</v>
      </c>
      <c r="AM217">
        <f t="shared" si="285"/>
        <v>2.8371376418771481</v>
      </c>
      <c r="AN217">
        <f t="shared" si="267"/>
        <v>2.0102195259719591</v>
      </c>
      <c r="AO217">
        <f t="shared" si="267"/>
        <v>2.0101828838236893</v>
      </c>
      <c r="AP217">
        <f t="shared" si="267"/>
        <v>2.0103457441201726</v>
      </c>
      <c r="AQ217">
        <f t="shared" si="267"/>
        <v>2.0096214600519686</v>
      </c>
      <c r="AR217">
        <f t="shared" si="267"/>
        <v>2.0128340442951878</v>
      </c>
      <c r="AS217">
        <f t="shared" si="267"/>
        <v>1.9984126991416988</v>
      </c>
      <c r="AT217">
        <f t="shared" si="267"/>
        <v>2.0600452254547363</v>
      </c>
      <c r="AU217">
        <f t="shared" si="286"/>
        <v>1.5316294823349281</v>
      </c>
      <c r="AV217" s="246">
        <f t="shared" si="287"/>
        <v>2.6567243793321786E-3</v>
      </c>
      <c r="AW217" s="247">
        <f t="shared" si="288"/>
        <v>2.7687481170944857E-3</v>
      </c>
      <c r="AX217" s="248">
        <f t="shared" si="289"/>
        <v>7.6659661359142607E-6</v>
      </c>
      <c r="AY217" s="247">
        <f t="shared" si="290"/>
        <v>-6.9299404614773467E-4</v>
      </c>
      <c r="BA217">
        <f t="shared" si="291"/>
        <v>-4.8654376742256434E-3</v>
      </c>
      <c r="BB217">
        <f t="shared" si="292"/>
        <v>0.94100787513383466</v>
      </c>
      <c r="BC217">
        <f t="shared" si="293"/>
        <v>-0.95107912111890647</v>
      </c>
      <c r="BD217">
        <f t="shared" si="294"/>
        <v>4.6261999507793999E-2</v>
      </c>
      <c r="BE217">
        <f t="shared" si="295"/>
        <v>2.4765564446959782</v>
      </c>
      <c r="BF217">
        <f t="shared" si="296"/>
        <v>2.8956899589881613</v>
      </c>
      <c r="BG217">
        <f t="shared" si="268"/>
        <v>2.4288282790855726</v>
      </c>
      <c r="BH217">
        <f t="shared" si="268"/>
        <v>2.4288282773963452</v>
      </c>
      <c r="BI217">
        <f t="shared" si="268"/>
        <v>2.4288283071793741</v>
      </c>
      <c r="BJ217">
        <f t="shared" si="268"/>
        <v>2.4288277820700888</v>
      </c>
      <c r="BK217">
        <f t="shared" si="268"/>
        <v>2.4288370403198325</v>
      </c>
      <c r="BL217">
        <f t="shared" si="268"/>
        <v>2.4286737964092504</v>
      </c>
      <c r="BM217">
        <f t="shared" si="268"/>
        <v>2.431548790057128</v>
      </c>
      <c r="BN217">
        <f t="shared" si="297"/>
        <v>2.3798044443305288</v>
      </c>
    </row>
    <row r="218" spans="1:66">
      <c r="A218" s="59" t="s">
        <v>106</v>
      </c>
      <c r="B218" s="60"/>
      <c r="C218" s="62">
        <v>51084.59</v>
      </c>
      <c r="D218" s="61"/>
      <c r="E218" s="58">
        <f t="shared" si="269"/>
        <v>20249.553912029955</v>
      </c>
      <c r="F218">
        <f t="shared" si="270"/>
        <v>20249.5</v>
      </c>
      <c r="G218">
        <f t="shared" si="271"/>
        <v>1.9489313497615512E-2</v>
      </c>
      <c r="H218" s="116"/>
      <c r="I218" s="8">
        <f>G218</f>
        <v>1.9489313497615512E-2</v>
      </c>
      <c r="J218" s="9"/>
      <c r="K218" s="9"/>
      <c r="L218" s="116"/>
      <c r="M218" s="116"/>
      <c r="N218" s="116"/>
      <c r="O218" s="40"/>
      <c r="P218" s="116"/>
      <c r="Q218" s="293">
        <f t="shared" si="272"/>
        <v>36066.089999999997</v>
      </c>
      <c r="R218" s="8">
        <f t="shared" si="273"/>
        <v>3.7983334060833819E-4</v>
      </c>
      <c r="S218" s="8">
        <v>0.1</v>
      </c>
      <c r="T218" s="167">
        <f t="shared" si="274"/>
        <v>3.7983334060833824E-5</v>
      </c>
      <c r="U218" s="116"/>
      <c r="V218" s="116"/>
      <c r="W218" s="25"/>
      <c r="X218" s="252"/>
      <c r="Y218" s="41"/>
      <c r="Z218">
        <f t="shared" si="275"/>
        <v>20249.5</v>
      </c>
      <c r="AA218" s="246">
        <f t="shared" si="276"/>
        <v>7.5125704207467097E-3</v>
      </c>
      <c r="AB218" s="247">
        <f t="shared" si="277"/>
        <v>1.1976743076868803E-2</v>
      </c>
      <c r="AC218" s="247">
        <f t="shared" si="278"/>
        <v>1.9489313497615512E-2</v>
      </c>
      <c r="AD218" s="248">
        <f t="shared" si="279"/>
        <v>1.4344237472932481E-5</v>
      </c>
      <c r="AH218">
        <f t="shared" si="280"/>
        <v>1.0983046812008406E-2</v>
      </c>
      <c r="AI218">
        <f t="shared" si="281"/>
        <v>0.58747586260456641</v>
      </c>
      <c r="AJ218">
        <f t="shared" si="282"/>
        <v>0.85685303611696728</v>
      </c>
      <c r="AK218">
        <f t="shared" si="283"/>
        <v>0.33087129237087387</v>
      </c>
      <c r="AL218">
        <f t="shared" si="284"/>
        <v>2.4655936555919022</v>
      </c>
      <c r="AM218">
        <f t="shared" si="285"/>
        <v>2.8450502275084451</v>
      </c>
      <c r="AN218">
        <f t="shared" si="267"/>
        <v>2.0127384938638544</v>
      </c>
      <c r="AO218">
        <f t="shared" si="267"/>
        <v>2.0127003402750661</v>
      </c>
      <c r="AP218">
        <f t="shared" si="267"/>
        <v>2.0128690146212431</v>
      </c>
      <c r="AQ218">
        <f t="shared" si="267"/>
        <v>2.012122861813165</v>
      </c>
      <c r="AR218">
        <f t="shared" si="267"/>
        <v>2.0154147084074494</v>
      </c>
      <c r="AS218">
        <f t="shared" si="267"/>
        <v>2.0007147697321184</v>
      </c>
      <c r="AT218">
        <f t="shared" si="267"/>
        <v>2.0631934175120894</v>
      </c>
      <c r="AU218">
        <f t="shared" si="286"/>
        <v>1.5347162738495843</v>
      </c>
      <c r="AV218" s="246">
        <f t="shared" si="287"/>
        <v>2.6383346516151767E-3</v>
      </c>
      <c r="AW218" s="247">
        <f t="shared" si="288"/>
        <v>1.6850978846000335E-2</v>
      </c>
      <c r="AX218" s="248">
        <f t="shared" si="289"/>
        <v>2.8395548806835078E-5</v>
      </c>
      <c r="AY218" s="247">
        <f t="shared" si="290"/>
        <v>1.3380502454738638E-2</v>
      </c>
      <c r="BA218">
        <f t="shared" si="291"/>
        <v>-4.874235769131533E-3</v>
      </c>
      <c r="BB218">
        <f t="shared" si="292"/>
        <v>0.94079917196378671</v>
      </c>
      <c r="BC218">
        <f t="shared" si="293"/>
        <v>-0.95246718288743071</v>
      </c>
      <c r="BD218">
        <f t="shared" si="294"/>
        <v>4.5994623104348473E-2</v>
      </c>
      <c r="BE218">
        <f t="shared" si="295"/>
        <v>2.4810808421456771</v>
      </c>
      <c r="BF218">
        <f t="shared" si="296"/>
        <v>2.9170607686705363</v>
      </c>
      <c r="BG218">
        <f t="shared" si="268"/>
        <v>2.4336233147260535</v>
      </c>
      <c r="BH218">
        <f t="shared" si="268"/>
        <v>2.4336233130031926</v>
      </c>
      <c r="BI218">
        <f t="shared" si="268"/>
        <v>2.4336233432541881</v>
      </c>
      <c r="BJ218">
        <f t="shared" si="268"/>
        <v>2.4336228120894452</v>
      </c>
      <c r="BK218">
        <f t="shared" si="268"/>
        <v>2.4336321385567503</v>
      </c>
      <c r="BL218">
        <f t="shared" si="268"/>
        <v>2.4334683687584948</v>
      </c>
      <c r="BM218">
        <f t="shared" si="268"/>
        <v>2.436340787418469</v>
      </c>
      <c r="BN218">
        <f t="shared" si="297"/>
        <v>2.384872006308504</v>
      </c>
    </row>
    <row r="219" spans="1:66">
      <c r="A219" s="59" t="s">
        <v>106</v>
      </c>
      <c r="B219" s="60"/>
      <c r="C219" s="62">
        <v>51097.607000000004</v>
      </c>
      <c r="D219" s="61"/>
      <c r="E219" s="58">
        <f t="shared" si="269"/>
        <v>20285.561998920151</v>
      </c>
      <c r="F219">
        <f t="shared" si="270"/>
        <v>20285.5</v>
      </c>
      <c r="G219">
        <f t="shared" si="271"/>
        <v>2.2412741505831946E-2</v>
      </c>
      <c r="H219" s="116"/>
      <c r="I219" s="8">
        <f>G219</f>
        <v>2.2412741505831946E-2</v>
      </c>
      <c r="J219" s="9"/>
      <c r="K219" s="9"/>
      <c r="L219" s="116"/>
      <c r="M219" s="116"/>
      <c r="N219" s="116"/>
      <c r="O219" s="40"/>
      <c r="P219" s="116"/>
      <c r="Q219" s="293">
        <f t="shared" si="272"/>
        <v>36079.107000000004</v>
      </c>
      <c r="R219" s="8">
        <f t="shared" si="273"/>
        <v>5.02330981807242E-4</v>
      </c>
      <c r="S219" s="8">
        <v>0.1</v>
      </c>
      <c r="T219" s="167">
        <f t="shared" si="274"/>
        <v>5.0233098180724203E-5</v>
      </c>
      <c r="U219" s="116"/>
      <c r="V219" s="116"/>
      <c r="W219" s="25"/>
      <c r="X219" s="252"/>
      <c r="Y219" s="41"/>
      <c r="Z219">
        <f t="shared" si="275"/>
        <v>20285.5</v>
      </c>
      <c r="AA219" s="246">
        <f t="shared" si="276"/>
        <v>7.4920355569362013E-3</v>
      </c>
      <c r="AB219" s="247">
        <f t="shared" si="277"/>
        <v>1.4920705948895744E-2</v>
      </c>
      <c r="AC219" s="247">
        <f t="shared" si="278"/>
        <v>2.2412741505831946E-2</v>
      </c>
      <c r="AD219" s="248">
        <f t="shared" si="279"/>
        <v>2.2262746601341285E-5</v>
      </c>
      <c r="AH219">
        <f t="shared" si="280"/>
        <v>1.0981004436752411E-2</v>
      </c>
      <c r="AI219">
        <f t="shared" si="281"/>
        <v>0.58626011259701594</v>
      </c>
      <c r="AJ219">
        <f t="shared" si="282"/>
        <v>0.85494849501395576</v>
      </c>
      <c r="AK219">
        <f t="shared" si="283"/>
        <v>0.32934978612530624</v>
      </c>
      <c r="AL219">
        <f t="shared" si="284"/>
        <v>2.4692765087239974</v>
      </c>
      <c r="AM219">
        <f t="shared" si="285"/>
        <v>2.8618849483166406</v>
      </c>
      <c r="AN219">
        <f t="shared" si="267"/>
        <v>2.0180646717262065</v>
      </c>
      <c r="AO219">
        <f t="shared" si="267"/>
        <v>2.0180231648747031</v>
      </c>
      <c r="AP219">
        <f t="shared" si="267"/>
        <v>2.0182046228045216</v>
      </c>
      <c r="AQ219">
        <f t="shared" si="267"/>
        <v>2.017410825916496</v>
      </c>
      <c r="AR219">
        <f t="shared" si="267"/>
        <v>2.0208736949436865</v>
      </c>
      <c r="AS219">
        <f t="shared" si="267"/>
        <v>2.0055787134642404</v>
      </c>
      <c r="AT219">
        <f t="shared" si="267"/>
        <v>2.0698435542089797</v>
      </c>
      <c r="AU219">
        <f t="shared" si="286"/>
        <v>1.5412530088217977</v>
      </c>
      <c r="AV219" s="246">
        <f t="shared" si="287"/>
        <v>2.5995449138835162E-3</v>
      </c>
      <c r="AW219" s="247">
        <f t="shared" si="288"/>
        <v>1.9813196591948429E-2</v>
      </c>
      <c r="AX219" s="248">
        <f t="shared" si="289"/>
        <v>3.9256275919119683E-5</v>
      </c>
      <c r="AY219" s="247">
        <f t="shared" si="290"/>
        <v>1.6324227712132218E-2</v>
      </c>
      <c r="BA219">
        <f t="shared" si="291"/>
        <v>-4.8924906430526851E-3</v>
      </c>
      <c r="BB219">
        <f t="shared" si="292"/>
        <v>0.94036151716547278</v>
      </c>
      <c r="BC219">
        <f t="shared" si="293"/>
        <v>-0.95534026573712905</v>
      </c>
      <c r="BD219">
        <f t="shared" si="294"/>
        <v>4.5425705937059212E-2</v>
      </c>
      <c r="BE219">
        <f t="shared" si="295"/>
        <v>2.4906553308737176</v>
      </c>
      <c r="BF219">
        <f t="shared" si="296"/>
        <v>2.9632289173954542</v>
      </c>
      <c r="BG219">
        <f t="shared" si="268"/>
        <v>2.4437740160182631</v>
      </c>
      <c r="BH219">
        <f t="shared" si="268"/>
        <v>2.4437740142237416</v>
      </c>
      <c r="BI219">
        <f t="shared" si="268"/>
        <v>2.4437740454631731</v>
      </c>
      <c r="BJ219">
        <f t="shared" si="268"/>
        <v>2.4437735016400945</v>
      </c>
      <c r="BK219">
        <f t="shared" si="268"/>
        <v>2.4437829685996113</v>
      </c>
      <c r="BL219">
        <f t="shared" si="268"/>
        <v>2.4436181555119512</v>
      </c>
      <c r="BM219">
        <f t="shared" si="268"/>
        <v>2.4464841922178731</v>
      </c>
      <c r="BN219">
        <f t="shared" si="297"/>
        <v>2.3956033140265687</v>
      </c>
    </row>
    <row r="220" spans="1:66">
      <c r="A220" s="59" t="s">
        <v>106</v>
      </c>
      <c r="B220" s="60"/>
      <c r="C220" s="62">
        <v>51099.578999999998</v>
      </c>
      <c r="D220" s="61"/>
      <c r="E220" s="58">
        <f t="shared" si="269"/>
        <v>20291.017015233221</v>
      </c>
      <c r="F220">
        <f t="shared" si="270"/>
        <v>20291</v>
      </c>
      <c r="G220">
        <f t="shared" si="271"/>
        <v>6.1510430023190565E-3</v>
      </c>
      <c r="H220" s="116"/>
      <c r="I220" s="8">
        <f>G220</f>
        <v>6.1510430023190565E-3</v>
      </c>
      <c r="J220" s="9"/>
      <c r="K220" s="9"/>
      <c r="L220" s="116"/>
      <c r="M220" s="116"/>
      <c r="N220" s="116"/>
      <c r="O220" s="40"/>
      <c r="P220" s="116"/>
      <c r="Q220" s="293">
        <f t="shared" si="272"/>
        <v>36081.078999999998</v>
      </c>
      <c r="R220" s="8">
        <f t="shared" si="273"/>
        <v>3.7835330016378231E-5</v>
      </c>
      <c r="S220" s="8">
        <v>0.1</v>
      </c>
      <c r="T220" s="167">
        <f t="shared" si="274"/>
        <v>3.7835330016378235E-6</v>
      </c>
      <c r="U220" s="116"/>
      <c r="V220" s="116"/>
      <c r="W220" s="25"/>
      <c r="X220" s="252"/>
      <c r="Y220" s="41"/>
      <c r="Z220">
        <f t="shared" si="275"/>
        <v>20291</v>
      </c>
      <c r="AA220" s="246">
        <f t="shared" si="276"/>
        <v>7.4888716815637328E-3</v>
      </c>
      <c r="AB220" s="247">
        <f t="shared" si="277"/>
        <v>-1.3378286792446762E-3</v>
      </c>
      <c r="AC220" s="247">
        <f t="shared" si="278"/>
        <v>6.1510430023190565E-3</v>
      </c>
      <c r="AD220" s="248">
        <f t="shared" si="279"/>
        <v>1.7897855750095549E-7</v>
      </c>
      <c r="AH220">
        <f t="shared" si="280"/>
        <v>1.0980665381151477E-2</v>
      </c>
      <c r="AI220">
        <f t="shared" si="281"/>
        <v>0.58607530689514364</v>
      </c>
      <c r="AJ220">
        <f t="shared" si="282"/>
        <v>0.85465719599020806</v>
      </c>
      <c r="AK220">
        <f t="shared" si="283"/>
        <v>0.32911749343823909</v>
      </c>
      <c r="AL220">
        <f t="shared" si="284"/>
        <v>2.4698378295451091</v>
      </c>
      <c r="AM220">
        <f t="shared" si="285"/>
        <v>2.8644663992073789</v>
      </c>
      <c r="AN220">
        <f t="shared" si="267"/>
        <v>2.0188774282371789</v>
      </c>
      <c r="AO220">
        <f t="shared" si="267"/>
        <v>2.0188353904280745</v>
      </c>
      <c r="AP220">
        <f t="shared" si="267"/>
        <v>2.0190188586381925</v>
      </c>
      <c r="AQ220">
        <f t="shared" si="267"/>
        <v>2.0182176221272616</v>
      </c>
      <c r="AR220">
        <f t="shared" si="267"/>
        <v>2.0217069982754619</v>
      </c>
      <c r="AS220">
        <f t="shared" si="267"/>
        <v>2.0063205101583779</v>
      </c>
      <c r="AT220">
        <f t="shared" si="267"/>
        <v>2.07085755851186</v>
      </c>
      <c r="AU220">
        <f t="shared" si="286"/>
        <v>1.5422516766647743</v>
      </c>
      <c r="AV220" s="246">
        <f t="shared" si="287"/>
        <v>2.5936371766514445E-3</v>
      </c>
      <c r="AW220" s="247">
        <f t="shared" si="288"/>
        <v>3.557405825667612E-3</v>
      </c>
      <c r="AX220" s="248">
        <f t="shared" si="289"/>
        <v>1.2655136208493865E-6</v>
      </c>
      <c r="AY220" s="247">
        <f t="shared" si="290"/>
        <v>6.5612126079867515E-5</v>
      </c>
      <c r="BA220">
        <f t="shared" si="291"/>
        <v>-4.8952345049122882E-3</v>
      </c>
      <c r="BB220">
        <f t="shared" si="292"/>
        <v>0.94029516913984112</v>
      </c>
      <c r="BC220">
        <f t="shared" si="293"/>
        <v>-0.95577127341754053</v>
      </c>
      <c r="BD220">
        <f t="shared" si="294"/>
        <v>4.5338466743419958E-2</v>
      </c>
      <c r="BE220">
        <f t="shared" si="295"/>
        <v>2.4921173177316263</v>
      </c>
      <c r="BF220">
        <f t="shared" si="296"/>
        <v>2.9703940853044646</v>
      </c>
      <c r="BG220">
        <f t="shared" si="268"/>
        <v>2.4453244028973158</v>
      </c>
      <c r="BH220">
        <f t="shared" si="268"/>
        <v>2.4453244010918005</v>
      </c>
      <c r="BI220">
        <f t="shared" si="268"/>
        <v>2.4453244324818382</v>
      </c>
      <c r="BJ220">
        <f t="shared" si="268"/>
        <v>2.4453238867458285</v>
      </c>
      <c r="BK220">
        <f t="shared" si="268"/>
        <v>2.445333374682118</v>
      </c>
      <c r="BL220">
        <f t="shared" si="268"/>
        <v>2.4451684106995515</v>
      </c>
      <c r="BM220">
        <f t="shared" si="268"/>
        <v>2.4480333613910861</v>
      </c>
      <c r="BN220">
        <f t="shared" si="297"/>
        <v>2.397242819372384</v>
      </c>
    </row>
    <row r="221" spans="1:66">
      <c r="A221" s="59" t="s">
        <v>106</v>
      </c>
      <c r="B221" s="60"/>
      <c r="C221" s="62">
        <v>51129.58</v>
      </c>
      <c r="D221" s="61"/>
      <c r="E221" s="58">
        <f t="shared" si="269"/>
        <v>20374.006845055173</v>
      </c>
      <c r="F221">
        <f t="shared" si="270"/>
        <v>20374</v>
      </c>
      <c r="G221">
        <f t="shared" si="271"/>
        <v>2.474502005497925E-3</v>
      </c>
      <c r="H221" s="116"/>
      <c r="I221" s="8">
        <f>G221</f>
        <v>2.474502005497925E-3</v>
      </c>
      <c r="J221" s="9"/>
      <c r="K221" s="9"/>
      <c r="L221" s="116"/>
      <c r="M221" s="116"/>
      <c r="N221" s="116"/>
      <c r="O221" s="40"/>
      <c r="P221" s="116"/>
      <c r="Q221" s="293">
        <f t="shared" si="272"/>
        <v>36111.08</v>
      </c>
      <c r="R221" s="8">
        <f t="shared" si="273"/>
        <v>6.1231601752132526E-6</v>
      </c>
      <c r="S221" s="8">
        <v>0.1</v>
      </c>
      <c r="T221" s="167">
        <f t="shared" si="274"/>
        <v>6.123160175213253E-7</v>
      </c>
      <c r="U221" s="116"/>
      <c r="V221" s="116"/>
      <c r="W221" s="25"/>
      <c r="X221" s="252"/>
      <c r="Y221" s="41"/>
      <c r="Z221">
        <f t="shared" si="275"/>
        <v>20374</v>
      </c>
      <c r="AA221" s="246">
        <f t="shared" si="276"/>
        <v>7.4402760500437669E-3</v>
      </c>
      <c r="AB221" s="247">
        <f t="shared" si="277"/>
        <v>-4.9657740445458419E-3</v>
      </c>
      <c r="AC221" s="247">
        <f t="shared" si="278"/>
        <v>2.474502005497925E-3</v>
      </c>
      <c r="AD221" s="248">
        <f t="shared" si="279"/>
        <v>2.465891186148517E-6</v>
      </c>
      <c r="AH221">
        <f t="shared" si="280"/>
        <v>1.0974685282226197E-2</v>
      </c>
      <c r="AI221">
        <f t="shared" si="281"/>
        <v>0.58331612652995113</v>
      </c>
      <c r="AJ221">
        <f t="shared" si="282"/>
        <v>0.85025095759052827</v>
      </c>
      <c r="AK221">
        <f t="shared" si="283"/>
        <v>0.32561714580011791</v>
      </c>
      <c r="AL221">
        <f t="shared" si="284"/>
        <v>2.4782661724680772</v>
      </c>
      <c r="AM221">
        <f t="shared" si="285"/>
        <v>2.9037327852839407</v>
      </c>
      <c r="AN221">
        <f t="shared" ref="AN221:AT230" si="298">$AU221+$AB$7*SIN(AO221)</f>
        <v>2.0311119247548848</v>
      </c>
      <c r="AO221">
        <f t="shared" si="298"/>
        <v>2.031061246134898</v>
      </c>
      <c r="AP221">
        <f t="shared" si="298"/>
        <v>2.0312769495496097</v>
      </c>
      <c r="AQ221">
        <f t="shared" si="298"/>
        <v>2.0303581997524764</v>
      </c>
      <c r="AR221">
        <f t="shared" si="298"/>
        <v>2.0342597119649302</v>
      </c>
      <c r="AS221">
        <f t="shared" si="298"/>
        <v>2.0174737988255447</v>
      </c>
      <c r="AT221">
        <f t="shared" si="298"/>
        <v>2.0860957889655065</v>
      </c>
      <c r="AU221">
        <f t="shared" si="286"/>
        <v>1.5573224822951541</v>
      </c>
      <c r="AV221" s="246">
        <f t="shared" si="287"/>
        <v>2.5050881896482762E-3</v>
      </c>
      <c r="AW221" s="247">
        <f t="shared" si="288"/>
        <v>-3.0586184150351199E-5</v>
      </c>
      <c r="AX221" s="248">
        <f t="shared" si="289"/>
        <v>9.3551466087919485E-11</v>
      </c>
      <c r="AY221" s="247">
        <f t="shared" si="290"/>
        <v>-3.5649954163327812E-3</v>
      </c>
      <c r="BA221">
        <f t="shared" si="291"/>
        <v>-4.9351878603954907E-3</v>
      </c>
      <c r="BB221">
        <f t="shared" si="292"/>
        <v>0.93931058146548052</v>
      </c>
      <c r="BC221">
        <f t="shared" si="293"/>
        <v>-0.96202026336381263</v>
      </c>
      <c r="BD221">
        <f t="shared" si="294"/>
        <v>4.4011792426874571E-2</v>
      </c>
      <c r="BE221">
        <f t="shared" si="295"/>
        <v>2.5141552577306898</v>
      </c>
      <c r="BF221">
        <f t="shared" si="296"/>
        <v>3.0823034838034209</v>
      </c>
      <c r="BG221">
        <f t="shared" ref="BG221:BM230" si="299">$BN221+$BB$7*SIN(BH221)</f>
        <v>2.4687080113183</v>
      </c>
      <c r="BH221">
        <f t="shared" si="299"/>
        <v>2.4687080093459133</v>
      </c>
      <c r="BI221">
        <f t="shared" si="299"/>
        <v>2.4687080429887569</v>
      </c>
      <c r="BJ221">
        <f t="shared" si="299"/>
        <v>2.4687074691453117</v>
      </c>
      <c r="BK221">
        <f t="shared" si="299"/>
        <v>2.4687172571137941</v>
      </c>
      <c r="BL221">
        <f t="shared" si="299"/>
        <v>2.4685502946279745</v>
      </c>
      <c r="BM221">
        <f t="shared" si="299"/>
        <v>2.4713952961186116</v>
      </c>
      <c r="BN221">
        <f t="shared" si="297"/>
        <v>2.4219844455001436</v>
      </c>
    </row>
    <row r="222" spans="1:66">
      <c r="A222" s="68" t="s">
        <v>118</v>
      </c>
      <c r="B222" s="68" t="s">
        <v>49</v>
      </c>
      <c r="C222" s="69">
        <v>51421.671000000002</v>
      </c>
      <c r="D222" s="69" t="s">
        <v>76</v>
      </c>
      <c r="E222" s="58">
        <f t="shared" si="269"/>
        <v>21181.999324723212</v>
      </c>
      <c r="F222">
        <f t="shared" si="270"/>
        <v>21182</v>
      </c>
      <c r="G222">
        <f t="shared" si="271"/>
        <v>-2.4411399499513209E-4</v>
      </c>
      <c r="H222" s="116"/>
      <c r="I222" s="116"/>
      <c r="J222" s="117"/>
      <c r="K222" s="116">
        <f>G222</f>
        <v>-2.4411399499513209E-4</v>
      </c>
      <c r="M222" s="116"/>
      <c r="N222" s="116"/>
      <c r="O222" s="40">
        <f ca="1">+C$11+C$12*F222</f>
        <v>3.4109885219473723E-2</v>
      </c>
      <c r="P222" s="116"/>
      <c r="Q222" s="293">
        <f t="shared" si="272"/>
        <v>36403.171000000002</v>
      </c>
      <c r="R222" s="8">
        <f t="shared" ca="1" si="273"/>
        <v>1.1801972620277268E-3</v>
      </c>
      <c r="S222" s="116">
        <v>1</v>
      </c>
      <c r="T222" s="167">
        <f t="shared" ca="1" si="274"/>
        <v>1.1801972620277268E-3</v>
      </c>
      <c r="U222" s="116"/>
      <c r="V222" s="116"/>
      <c r="W222" s="25"/>
      <c r="X222" s="252"/>
      <c r="Y222" s="41"/>
      <c r="Z222">
        <f t="shared" si="275"/>
        <v>21182</v>
      </c>
      <c r="AA222" s="246">
        <f t="shared" si="276"/>
        <v>6.8880939837597018E-3</v>
      </c>
      <c r="AB222" s="247">
        <f t="shared" si="277"/>
        <v>-7.1322079787548339E-3</v>
      </c>
      <c r="AC222" s="247">
        <f t="shared" ca="1" si="278"/>
        <v>-3.4353999214468856E-2</v>
      </c>
      <c r="AD222" s="248">
        <f t="shared" si="279"/>
        <v>5.0868390652214111E-5</v>
      </c>
      <c r="AH222">
        <f t="shared" si="280"/>
        <v>1.0836033285096906E-2</v>
      </c>
      <c r="AI222">
        <f t="shared" si="281"/>
        <v>0.55914210718510504</v>
      </c>
      <c r="AJ222">
        <f t="shared" si="282"/>
        <v>0.80651128045374654</v>
      </c>
      <c r="AK222">
        <f t="shared" si="283"/>
        <v>0.29205529338094416</v>
      </c>
      <c r="AL222">
        <f t="shared" si="284"/>
        <v>2.5565008045464617</v>
      </c>
      <c r="AM222">
        <f t="shared" si="285"/>
        <v>3.3201904674620022</v>
      </c>
      <c r="AN222">
        <f t="shared" si="298"/>
        <v>2.1474149928001092</v>
      </c>
      <c r="AO222">
        <f t="shared" si="298"/>
        <v>2.1471983492133373</v>
      </c>
      <c r="AP222">
        <f t="shared" si="298"/>
        <v>2.1479495930516639</v>
      </c>
      <c r="AQ222">
        <f t="shared" si="298"/>
        <v>2.1453408172551693</v>
      </c>
      <c r="AR222">
        <f t="shared" si="298"/>
        <v>2.1543556746679533</v>
      </c>
      <c r="AS222">
        <f t="shared" si="298"/>
        <v>2.1226506528188289</v>
      </c>
      <c r="AT222">
        <f t="shared" si="298"/>
        <v>2.2281700928012631</v>
      </c>
      <c r="AU222">
        <f t="shared" si="286"/>
        <v>1.704035867227045</v>
      </c>
      <c r="AV222" s="246">
        <f t="shared" si="287"/>
        <v>1.7081843354292397E-3</v>
      </c>
      <c r="AW222" s="247">
        <f t="shared" si="288"/>
        <v>-1.9522983304243718E-3</v>
      </c>
      <c r="AX222" s="248">
        <f t="shared" si="289"/>
        <v>3.8114687709777897E-6</v>
      </c>
      <c r="AY222" s="247">
        <f t="shared" si="290"/>
        <v>-5.9002376317615762E-3</v>
      </c>
      <c r="BA222">
        <f t="shared" si="291"/>
        <v>-5.1799096483304621E-3</v>
      </c>
      <c r="BB222">
        <f t="shared" si="292"/>
        <v>0.93139649605728858</v>
      </c>
      <c r="BC222">
        <f t="shared" si="293"/>
        <v>-0.99794697536271226</v>
      </c>
      <c r="BD222">
        <f t="shared" si="294"/>
        <v>3.0229168719413318E-2</v>
      </c>
      <c r="BE222">
        <f t="shared" si="295"/>
        <v>2.7265531212549523</v>
      </c>
      <c r="BF222">
        <f t="shared" si="296"/>
        <v>4.7494454070706178</v>
      </c>
      <c r="BG222">
        <f t="shared" si="299"/>
        <v>2.6952070991725581</v>
      </c>
      <c r="BH222">
        <f t="shared" si="299"/>
        <v>2.6952070958932155</v>
      </c>
      <c r="BI222">
        <f t="shared" si="299"/>
        <v>2.6952071443881405</v>
      </c>
      <c r="BJ222">
        <f t="shared" si="299"/>
        <v>2.695206427245052</v>
      </c>
      <c r="BK222">
        <f t="shared" si="299"/>
        <v>2.695217032333983</v>
      </c>
      <c r="BL222">
        <f t="shared" si="299"/>
        <v>2.695060199131321</v>
      </c>
      <c r="BM222">
        <f t="shared" si="299"/>
        <v>2.6973783273731473</v>
      </c>
      <c r="BN222">
        <f t="shared" si="297"/>
        <v>2.6628426853944811</v>
      </c>
    </row>
    <row r="223" spans="1:66">
      <c r="A223" s="70" t="s">
        <v>119</v>
      </c>
      <c r="B223" s="71" t="s">
        <v>49</v>
      </c>
      <c r="C223" s="70">
        <v>51433.601000000002</v>
      </c>
      <c r="D223" s="70" t="s">
        <v>46</v>
      </c>
      <c r="E223" s="58">
        <f t="shared" si="269"/>
        <v>21215.000513676106</v>
      </c>
      <c r="F223">
        <f t="shared" si="270"/>
        <v>21215</v>
      </c>
      <c r="G223">
        <f t="shared" si="271"/>
        <v>1.8569500389276072E-4</v>
      </c>
      <c r="H223" s="116"/>
      <c r="I223" s="116">
        <f>G223</f>
        <v>1.8569500389276072E-4</v>
      </c>
      <c r="J223" s="117"/>
      <c r="K223" s="117"/>
      <c r="L223" s="116"/>
      <c r="M223" s="116"/>
      <c r="N223" s="116"/>
      <c r="O223" s="40"/>
      <c r="P223" s="116"/>
      <c r="Q223" s="293">
        <f t="shared" si="272"/>
        <v>36415.101000000002</v>
      </c>
      <c r="R223" s="8">
        <f t="shared" si="273"/>
        <v>3.448263447073242E-8</v>
      </c>
      <c r="S223" s="8">
        <v>0.1</v>
      </c>
      <c r="T223" s="167">
        <f t="shared" si="274"/>
        <v>3.4482634470732424E-9</v>
      </c>
      <c r="U223" s="116"/>
      <c r="W223" s="25"/>
      <c r="X223" s="252"/>
      <c r="Y223" s="41"/>
      <c r="Z223">
        <f t="shared" si="275"/>
        <v>21215</v>
      </c>
      <c r="AA223" s="246">
        <f t="shared" si="276"/>
        <v>6.8626492033902111E-3</v>
      </c>
      <c r="AB223" s="247">
        <f t="shared" si="277"/>
        <v>-6.6769541994974504E-3</v>
      </c>
      <c r="AC223" s="247">
        <f t="shared" si="278"/>
        <v>1.8569500389276072E-4</v>
      </c>
      <c r="AD223" s="248">
        <f t="shared" si="279"/>
        <v>4.4581717382186638E-6</v>
      </c>
      <c r="AH223">
        <f t="shared" si="280"/>
        <v>1.0827426473206621E-2</v>
      </c>
      <c r="AI223">
        <f t="shared" si="281"/>
        <v>0.55825018463903098</v>
      </c>
      <c r="AJ223">
        <f t="shared" si="282"/>
        <v>0.80469776801063386</v>
      </c>
      <c r="AK223">
        <f t="shared" si="283"/>
        <v>0.29070444901578063</v>
      </c>
      <c r="AL223">
        <f t="shared" si="284"/>
        <v>2.5595618322213349</v>
      </c>
      <c r="AM223">
        <f t="shared" si="285"/>
        <v>3.3386868583790306</v>
      </c>
      <c r="AN223">
        <f t="shared" si="298"/>
        <v>2.1520651017177048</v>
      </c>
      <c r="AO223">
        <f t="shared" si="298"/>
        <v>2.1518377297180815</v>
      </c>
      <c r="AP223">
        <f t="shared" si="298"/>
        <v>2.1526205827068896</v>
      </c>
      <c r="AQ223">
        <f t="shared" si="298"/>
        <v>2.1499212436225439</v>
      </c>
      <c r="AR223">
        <f t="shared" si="298"/>
        <v>2.1591825279012151</v>
      </c>
      <c r="AS223">
        <f t="shared" si="298"/>
        <v>2.1268390527043097</v>
      </c>
      <c r="AT223">
        <f t="shared" si="298"/>
        <v>2.2337317449273666</v>
      </c>
      <c r="AU223">
        <f t="shared" si="286"/>
        <v>1.7100278742849069</v>
      </c>
      <c r="AV223" s="246">
        <f t="shared" si="287"/>
        <v>1.6783475281922436E-3</v>
      </c>
      <c r="AW223" s="247">
        <f t="shared" si="288"/>
        <v>-1.4926525242994829E-3</v>
      </c>
      <c r="AX223" s="248">
        <f t="shared" si="289"/>
        <v>2.2280115582976186E-7</v>
      </c>
      <c r="AY223" s="247">
        <f t="shared" si="290"/>
        <v>-5.4574297941158926E-3</v>
      </c>
      <c r="BA223">
        <f t="shared" si="291"/>
        <v>-5.1843016751979675E-3</v>
      </c>
      <c r="BB223">
        <f t="shared" si="292"/>
        <v>0.93113895621015186</v>
      </c>
      <c r="BC223">
        <f t="shared" si="293"/>
        <v>-0.998461060808435</v>
      </c>
      <c r="BD223">
        <f t="shared" si="294"/>
        <v>2.9637814407560359E-2</v>
      </c>
      <c r="BE223">
        <f t="shared" si="295"/>
        <v>2.7351568037864395</v>
      </c>
      <c r="BF223">
        <f t="shared" si="296"/>
        <v>4.8528992186558657</v>
      </c>
      <c r="BG223">
        <f t="shared" si="299"/>
        <v>2.7044197829046204</v>
      </c>
      <c r="BH223">
        <f t="shared" si="299"/>
        <v>2.7044197796013854</v>
      </c>
      <c r="BI223">
        <f t="shared" si="299"/>
        <v>2.7044198282372478</v>
      </c>
      <c r="BJ223">
        <f t="shared" si="299"/>
        <v>2.704419112136998</v>
      </c>
      <c r="BK223">
        <f t="shared" si="299"/>
        <v>2.7044296557639167</v>
      </c>
      <c r="BL223">
        <f t="shared" si="299"/>
        <v>2.7042744095844449</v>
      </c>
      <c r="BM223">
        <f t="shared" si="299"/>
        <v>2.7065591458110356</v>
      </c>
      <c r="BN223">
        <f t="shared" si="297"/>
        <v>2.6726797174693737</v>
      </c>
    </row>
    <row r="224" spans="1:66">
      <c r="A224" s="70" t="s">
        <v>119</v>
      </c>
      <c r="B224" s="71" t="s">
        <v>45</v>
      </c>
      <c r="C224" s="70">
        <v>51452.587</v>
      </c>
      <c r="D224" s="70" t="s">
        <v>46</v>
      </c>
      <c r="E224" s="58">
        <f t="shared" si="269"/>
        <v>21267.520259984532</v>
      </c>
      <c r="F224">
        <f t="shared" si="270"/>
        <v>21267.5</v>
      </c>
      <c r="G224">
        <f t="shared" si="271"/>
        <v>7.3240275014541112E-3</v>
      </c>
      <c r="H224" s="116"/>
      <c r="I224" s="116">
        <f>G224</f>
        <v>7.3240275014541112E-3</v>
      </c>
      <c r="J224" s="117"/>
      <c r="K224" s="117"/>
      <c r="L224" s="116"/>
      <c r="M224" s="116"/>
      <c r="N224" s="116"/>
      <c r="O224" s="40"/>
      <c r="P224" s="116"/>
      <c r="Q224" s="293">
        <f t="shared" si="272"/>
        <v>36434.087</v>
      </c>
      <c r="R224" s="8">
        <f t="shared" si="273"/>
        <v>5.3641378842056152E-5</v>
      </c>
      <c r="S224" s="8">
        <v>0.1</v>
      </c>
      <c r="T224" s="167">
        <f t="shared" si="274"/>
        <v>5.3641378842056154E-6</v>
      </c>
      <c r="U224" s="116"/>
      <c r="V224" s="116"/>
      <c r="W224" s="25"/>
      <c r="X224" s="252"/>
      <c r="Y224" s="41"/>
      <c r="Z224">
        <f t="shared" si="275"/>
        <v>21267.5</v>
      </c>
      <c r="AA224" s="246">
        <f t="shared" si="276"/>
        <v>6.8217240135811244E-3</v>
      </c>
      <c r="AB224" s="247">
        <f t="shared" si="277"/>
        <v>5.0230348787298675E-4</v>
      </c>
      <c r="AC224" s="247">
        <f t="shared" si="278"/>
        <v>7.3240275014541112E-3</v>
      </c>
      <c r="AD224" s="248">
        <f t="shared" si="279"/>
        <v>2.5230879392936778E-8</v>
      </c>
      <c r="AH224">
        <f t="shared" si="280"/>
        <v>1.0813280670635051E-2</v>
      </c>
      <c r="AI224">
        <f t="shared" si="281"/>
        <v>0.5568454801230166</v>
      </c>
      <c r="AJ224">
        <f t="shared" si="282"/>
        <v>0.80180896716601768</v>
      </c>
      <c r="AK224">
        <f t="shared" si="283"/>
        <v>0.2885585686851444</v>
      </c>
      <c r="AL224">
        <f t="shared" si="284"/>
        <v>2.5644117940508275</v>
      </c>
      <c r="AM224">
        <f t="shared" si="285"/>
        <v>3.3683831762343952</v>
      </c>
      <c r="AN224">
        <f t="shared" si="298"/>
        <v>2.1594480236937859</v>
      </c>
      <c r="AO224">
        <f t="shared" si="298"/>
        <v>2.1592028284685085</v>
      </c>
      <c r="AP224">
        <f t="shared" si="298"/>
        <v>2.1600376818030811</v>
      </c>
      <c r="AQ224">
        <f t="shared" si="298"/>
        <v>2.1571908396180102</v>
      </c>
      <c r="AR224">
        <f t="shared" si="298"/>
        <v>2.1668492740904606</v>
      </c>
      <c r="AS224">
        <f t="shared" si="298"/>
        <v>2.1334886196526979</v>
      </c>
      <c r="AT224">
        <f t="shared" si="298"/>
        <v>2.2425410821472802</v>
      </c>
      <c r="AU224">
        <f t="shared" si="286"/>
        <v>1.7195606127860508</v>
      </c>
      <c r="AV224" s="246">
        <f t="shared" si="287"/>
        <v>1.6313439438023656E-3</v>
      </c>
      <c r="AW224" s="247">
        <f t="shared" si="288"/>
        <v>5.6926835576517456E-3</v>
      </c>
      <c r="AX224" s="248">
        <f t="shared" si="289"/>
        <v>3.2406646087558538E-6</v>
      </c>
      <c r="AY224" s="247">
        <f t="shared" si="290"/>
        <v>1.7011269005978193E-3</v>
      </c>
      <c r="BA224">
        <f t="shared" si="291"/>
        <v>-5.1903800697787588E-3</v>
      </c>
      <c r="BB224">
        <f t="shared" si="292"/>
        <v>0.93074002396013467</v>
      </c>
      <c r="BC224">
        <f t="shared" si="293"/>
        <v>-0.99912618384630592</v>
      </c>
      <c r="BD224">
        <f t="shared" si="294"/>
        <v>2.8693189325023655E-2</v>
      </c>
      <c r="BE224">
        <f t="shared" si="295"/>
        <v>2.7488348139303498</v>
      </c>
      <c r="BF224">
        <f t="shared" si="296"/>
        <v>5.0265676986054428</v>
      </c>
      <c r="BG224">
        <f t="shared" si="299"/>
        <v>2.7190711488008876</v>
      </c>
      <c r="BH224">
        <f t="shared" si="299"/>
        <v>2.7190711454669292</v>
      </c>
      <c r="BI224">
        <f t="shared" si="299"/>
        <v>2.7190711942265406</v>
      </c>
      <c r="BJ224">
        <f t="shared" si="299"/>
        <v>2.7190704811102782</v>
      </c>
      <c r="BK224">
        <f t="shared" si="299"/>
        <v>2.7190809105144025</v>
      </c>
      <c r="BL224">
        <f t="shared" si="299"/>
        <v>2.7189283744534518</v>
      </c>
      <c r="BM224">
        <f t="shared" si="299"/>
        <v>2.7211582626176698</v>
      </c>
      <c r="BN224">
        <f t="shared" si="297"/>
        <v>2.6883295412248844</v>
      </c>
    </row>
    <row r="225" spans="1:66">
      <c r="A225" s="65" t="s">
        <v>120</v>
      </c>
      <c r="B225" s="66" t="s">
        <v>45</v>
      </c>
      <c r="C225" s="65">
        <v>51471.381000000001</v>
      </c>
      <c r="D225" s="65">
        <v>5.0000000000000001E-4</v>
      </c>
      <c r="E225" s="58">
        <f t="shared" si="269"/>
        <v>21319.508889086021</v>
      </c>
      <c r="F225">
        <f t="shared" si="270"/>
        <v>21319.5</v>
      </c>
      <c r="G225">
        <f t="shared" si="271"/>
        <v>3.2134235007106327E-3</v>
      </c>
      <c r="H225" s="116"/>
      <c r="I225" s="116"/>
      <c r="J225" s="117"/>
      <c r="K225" s="117">
        <f>G225</f>
        <v>3.2134235007106327E-3</v>
      </c>
      <c r="L225" s="116"/>
      <c r="M225" s="116"/>
      <c r="N225" s="116"/>
      <c r="O225" s="40"/>
      <c r="P225" s="116"/>
      <c r="Q225" s="293">
        <f t="shared" si="272"/>
        <v>36452.881000000001</v>
      </c>
      <c r="R225" s="8">
        <f t="shared" si="273"/>
        <v>1.0326090594919378E-5</v>
      </c>
      <c r="S225" s="116">
        <v>1</v>
      </c>
      <c r="T225" s="167">
        <f t="shared" si="274"/>
        <v>1.0326090594919378E-5</v>
      </c>
      <c r="U225" s="116"/>
      <c r="V225" s="116"/>
      <c r="W225" s="25"/>
      <c r="X225" s="252"/>
      <c r="Y225" s="41"/>
      <c r="Z225">
        <f t="shared" si="275"/>
        <v>21319.5</v>
      </c>
      <c r="AA225" s="246">
        <f t="shared" si="276"/>
        <v>6.7806540887574828E-3</v>
      </c>
      <c r="AB225" s="247">
        <f t="shared" si="277"/>
        <v>-3.5672305880468502E-3</v>
      </c>
      <c r="AC225" s="247">
        <f t="shared" si="278"/>
        <v>3.2134235007106327E-3</v>
      </c>
      <c r="AD225" s="248">
        <f t="shared" si="279"/>
        <v>1.2725134068297077E-5</v>
      </c>
      <c r="AH225">
        <f t="shared" si="280"/>
        <v>1.0798725055675838E-2</v>
      </c>
      <c r="AI225">
        <f t="shared" si="281"/>
        <v>0.55547122270302163</v>
      </c>
      <c r="AJ225">
        <f t="shared" si="282"/>
        <v>0.79894335122626581</v>
      </c>
      <c r="AK225">
        <f t="shared" si="283"/>
        <v>0.2864369777173893</v>
      </c>
      <c r="AL225">
        <f t="shared" si="284"/>
        <v>2.5691918477813349</v>
      </c>
      <c r="AM225">
        <f t="shared" si="285"/>
        <v>3.3981299945765393</v>
      </c>
      <c r="AN225">
        <f t="shared" si="298"/>
        <v>2.1667427059708104</v>
      </c>
      <c r="AO225">
        <f t="shared" si="298"/>
        <v>2.1664789238527931</v>
      </c>
      <c r="AP225">
        <f t="shared" si="298"/>
        <v>2.1673673715194646</v>
      </c>
      <c r="AQ225">
        <f t="shared" si="298"/>
        <v>2.1643703204891382</v>
      </c>
      <c r="AR225">
        <f t="shared" si="298"/>
        <v>2.1744280907532865</v>
      </c>
      <c r="AS225">
        <f t="shared" si="298"/>
        <v>2.140058778129835</v>
      </c>
      <c r="AT225">
        <f t="shared" si="298"/>
        <v>2.2512196729694161</v>
      </c>
      <c r="AU225">
        <f t="shared" si="286"/>
        <v>1.7290025633014698</v>
      </c>
      <c r="AV225" s="246">
        <f t="shared" si="287"/>
        <v>1.5853536397214115E-3</v>
      </c>
      <c r="AW225" s="247">
        <f t="shared" si="288"/>
        <v>1.6280698609892211E-3</v>
      </c>
      <c r="AX225" s="248">
        <f t="shared" si="289"/>
        <v>2.6506114722614619E-6</v>
      </c>
      <c r="AY225" s="247">
        <f t="shared" si="290"/>
        <v>-2.3900011059291336E-3</v>
      </c>
      <c r="BA225">
        <f t="shared" si="291"/>
        <v>-5.1953004490360713E-3</v>
      </c>
      <c r="BB225">
        <f t="shared" si="292"/>
        <v>0.93035797916227236</v>
      </c>
      <c r="BC225">
        <f t="shared" si="293"/>
        <v>-0.99960039182535421</v>
      </c>
      <c r="BD225">
        <f t="shared" si="294"/>
        <v>2.7753059801071948E-2</v>
      </c>
      <c r="BE225">
        <f t="shared" si="295"/>
        <v>2.7623711948285927</v>
      </c>
      <c r="BF225">
        <f t="shared" si="296"/>
        <v>5.2106075677973047</v>
      </c>
      <c r="BG225">
        <f t="shared" si="299"/>
        <v>2.7335768910812055</v>
      </c>
      <c r="BH225">
        <f t="shared" si="299"/>
        <v>2.7335768877260112</v>
      </c>
      <c r="BI225">
        <f t="shared" si="299"/>
        <v>2.7335769364833569</v>
      </c>
      <c r="BJ225">
        <f t="shared" si="299"/>
        <v>2.7335762279464579</v>
      </c>
      <c r="BK225">
        <f t="shared" si="299"/>
        <v>2.7335865243128743</v>
      </c>
      <c r="BL225">
        <f t="shared" si="299"/>
        <v>2.733436894343491</v>
      </c>
      <c r="BM225">
        <f t="shared" si="299"/>
        <v>2.7356104137539909</v>
      </c>
      <c r="BN225">
        <f t="shared" si="297"/>
        <v>2.7038303190398665</v>
      </c>
    </row>
    <row r="226" spans="1:66">
      <c r="A226" s="70" t="s">
        <v>119</v>
      </c>
      <c r="B226" s="71" t="s">
        <v>45</v>
      </c>
      <c r="C226" s="70">
        <v>51486.569000000003</v>
      </c>
      <c r="D226" s="70" t="s">
        <v>46</v>
      </c>
      <c r="E226" s="58">
        <f t="shared" si="269"/>
        <v>21361.522473144414</v>
      </c>
      <c r="F226">
        <f t="shared" si="270"/>
        <v>21361.5</v>
      </c>
      <c r="G226">
        <f t="shared" si="271"/>
        <v>8.1240895087830722E-3</v>
      </c>
      <c r="H226" s="116"/>
      <c r="I226" s="116">
        <f>G226</f>
        <v>8.1240895087830722E-3</v>
      </c>
      <c r="J226" s="117"/>
      <c r="K226" s="117"/>
      <c r="L226" s="116"/>
      <c r="M226" s="116"/>
      <c r="N226" s="116"/>
      <c r="O226" s="40"/>
      <c r="P226" s="116"/>
      <c r="Q226" s="293">
        <f t="shared" si="272"/>
        <v>36468.069000000003</v>
      </c>
      <c r="R226" s="8">
        <f t="shared" si="273"/>
        <v>6.6000830346719177E-5</v>
      </c>
      <c r="S226" s="116">
        <v>0.1</v>
      </c>
      <c r="T226" s="167">
        <f t="shared" si="274"/>
        <v>6.600083034671918E-6</v>
      </c>
      <c r="V226" s="116"/>
      <c r="W226" s="25"/>
      <c r="X226" s="252"/>
      <c r="Y226" s="41"/>
      <c r="Z226">
        <f t="shared" si="275"/>
        <v>21361.5</v>
      </c>
      <c r="AA226" s="246">
        <f t="shared" si="276"/>
        <v>6.7470969846853803E-3</v>
      </c>
      <c r="AB226" s="247">
        <f t="shared" si="277"/>
        <v>1.376992524097692E-3</v>
      </c>
      <c r="AC226" s="247">
        <f t="shared" si="278"/>
        <v>8.1240895087830722E-3</v>
      </c>
      <c r="AD226" s="248">
        <f t="shared" si="279"/>
        <v>1.8961084114209327E-7</v>
      </c>
      <c r="AH226">
        <f t="shared" si="280"/>
        <v>1.0786576064501445E-2</v>
      </c>
      <c r="AI226">
        <f t="shared" si="281"/>
        <v>0.55437349625846966</v>
      </c>
      <c r="AJ226">
        <f t="shared" si="282"/>
        <v>0.79662575529877033</v>
      </c>
      <c r="AK226">
        <f t="shared" si="283"/>
        <v>0.28472617584640619</v>
      </c>
      <c r="AL226">
        <f t="shared" si="284"/>
        <v>2.5730356709906186</v>
      </c>
      <c r="AM226">
        <f t="shared" si="285"/>
        <v>3.4224033286898252</v>
      </c>
      <c r="AN226">
        <f t="shared" si="298"/>
        <v>2.1726216988700595</v>
      </c>
      <c r="AO226">
        <f t="shared" si="298"/>
        <v>2.1723422118990507</v>
      </c>
      <c r="AP226">
        <f t="shared" si="298"/>
        <v>2.1732754754133001</v>
      </c>
      <c r="AQ226">
        <f t="shared" si="298"/>
        <v>2.1701541468370911</v>
      </c>
      <c r="AR226">
        <f t="shared" si="298"/>
        <v>2.1805386227277497</v>
      </c>
      <c r="AS226">
        <f t="shared" si="298"/>
        <v>2.1453542386315565</v>
      </c>
      <c r="AT226">
        <f t="shared" si="298"/>
        <v>2.2581953137799746</v>
      </c>
      <c r="AU226">
        <f t="shared" si="286"/>
        <v>1.7366287541023846</v>
      </c>
      <c r="AV226" s="246">
        <f t="shared" si="287"/>
        <v>1.5486214107271815E-3</v>
      </c>
      <c r="AW226" s="247">
        <f t="shared" si="288"/>
        <v>6.5754680980558908E-3</v>
      </c>
      <c r="AX226" s="248">
        <f t="shared" si="289"/>
        <v>4.3236780708550756E-6</v>
      </c>
      <c r="AY226" s="247">
        <f t="shared" si="290"/>
        <v>2.5359890182398261E-3</v>
      </c>
      <c r="BA226">
        <f t="shared" si="291"/>
        <v>-5.1984755739581988E-3</v>
      </c>
      <c r="BB226">
        <f t="shared" si="292"/>
        <v>0.9300589326157771</v>
      </c>
      <c r="BC226">
        <f t="shared" si="293"/>
        <v>-0.99984955987468271</v>
      </c>
      <c r="BD226">
        <f t="shared" si="294"/>
        <v>2.6990562940405024E-2</v>
      </c>
      <c r="BE226">
        <f t="shared" si="295"/>
        <v>2.7732964334948118</v>
      </c>
      <c r="BF226">
        <f t="shared" si="296"/>
        <v>5.3688895002097885</v>
      </c>
      <c r="BG226">
        <f t="shared" si="299"/>
        <v>2.7452887845955609</v>
      </c>
      <c r="BH226">
        <f t="shared" si="299"/>
        <v>2.7452887812301614</v>
      </c>
      <c r="BI226">
        <f t="shared" si="299"/>
        <v>2.7452888298927833</v>
      </c>
      <c r="BJ226">
        <f t="shared" si="299"/>
        <v>2.7452881262464479</v>
      </c>
      <c r="BK226">
        <f t="shared" si="299"/>
        <v>2.7452983007328196</v>
      </c>
      <c r="BL226">
        <f t="shared" si="299"/>
        <v>2.7451511769091006</v>
      </c>
      <c r="BM226">
        <f t="shared" si="299"/>
        <v>2.7472777188589208</v>
      </c>
      <c r="BN226">
        <f t="shared" si="297"/>
        <v>2.7163501780442751</v>
      </c>
    </row>
    <row r="227" spans="1:66">
      <c r="A227" s="70" t="s">
        <v>121</v>
      </c>
      <c r="B227" s="71" t="s">
        <v>45</v>
      </c>
      <c r="C227" s="70">
        <v>51513.314899999998</v>
      </c>
      <c r="D227" s="70" t="s">
        <v>79</v>
      </c>
      <c r="E227" s="58">
        <f t="shared" si="269"/>
        <v>21435.507929943658</v>
      </c>
      <c r="F227">
        <f t="shared" si="270"/>
        <v>21435.5</v>
      </c>
      <c r="G227">
        <f t="shared" si="271"/>
        <v>2.866691502276808E-3</v>
      </c>
      <c r="H227" s="116"/>
      <c r="I227" s="116"/>
      <c r="J227" s="117">
        <f>G227</f>
        <v>2.866691502276808E-3</v>
      </c>
      <c r="K227" s="117"/>
      <c r="L227" s="116"/>
      <c r="M227" s="116"/>
      <c r="N227" s="116"/>
      <c r="O227" s="40"/>
      <c r="P227" s="116"/>
      <c r="Q227" s="293">
        <f t="shared" si="272"/>
        <v>36494.814899999998</v>
      </c>
      <c r="R227" s="8">
        <f t="shared" si="273"/>
        <v>8.2179201692260624E-6</v>
      </c>
      <c r="S227" s="116">
        <v>1</v>
      </c>
      <c r="T227" s="167">
        <f t="shared" si="274"/>
        <v>8.2179201692260624E-6</v>
      </c>
      <c r="U227" s="116"/>
      <c r="W227" s="25"/>
      <c r="X227" s="252"/>
      <c r="Y227" s="41"/>
      <c r="Z227">
        <f t="shared" si="275"/>
        <v>21435.5</v>
      </c>
      <c r="AA227" s="246">
        <f t="shared" si="276"/>
        <v>6.6871425497476216E-3</v>
      </c>
      <c r="AB227" s="247">
        <f t="shared" si="277"/>
        <v>-3.8204510474708136E-3</v>
      </c>
      <c r="AC227" s="247">
        <f t="shared" si="278"/>
        <v>2.866691502276808E-3</v>
      </c>
      <c r="AD227" s="248">
        <f t="shared" si="279"/>
        <v>1.4595846206120837E-5</v>
      </c>
      <c r="AH227">
        <f t="shared" si="280"/>
        <v>1.0764324832566072E-2</v>
      </c>
      <c r="AI227">
        <f t="shared" si="281"/>
        <v>0.5524656755275168</v>
      </c>
      <c r="AJ227">
        <f t="shared" si="282"/>
        <v>0.79253592028998177</v>
      </c>
      <c r="AK227">
        <f t="shared" si="283"/>
        <v>0.28171795198030408</v>
      </c>
      <c r="AL227">
        <f t="shared" si="284"/>
        <v>2.5797717758357788</v>
      </c>
      <c r="AM227">
        <f t="shared" si="285"/>
        <v>3.4657203271912134</v>
      </c>
      <c r="AN227">
        <f t="shared" si="298"/>
        <v>2.1829523394736601</v>
      </c>
      <c r="AO227">
        <f t="shared" si="298"/>
        <v>2.1826436430707048</v>
      </c>
      <c r="AP227">
        <f t="shared" si="298"/>
        <v>2.1836592104344925</v>
      </c>
      <c r="AQ227">
        <f t="shared" si="298"/>
        <v>2.1803125812151536</v>
      </c>
      <c r="AR227">
        <f t="shared" si="298"/>
        <v>2.1912812989259534</v>
      </c>
      <c r="AS227">
        <f t="shared" si="298"/>
        <v>2.1546611407510228</v>
      </c>
      <c r="AT227">
        <f t="shared" si="298"/>
        <v>2.2704119482324869</v>
      </c>
      <c r="AU227">
        <f t="shared" si="286"/>
        <v>1.7500653759897116</v>
      </c>
      <c r="AV227" s="246">
        <f t="shared" si="287"/>
        <v>1.4848090637031306E-3</v>
      </c>
      <c r="AW227" s="247">
        <f t="shared" si="288"/>
        <v>1.3818824385736775E-3</v>
      </c>
      <c r="AX227" s="248">
        <f t="shared" si="289"/>
        <v>1.9095990740383335E-6</v>
      </c>
      <c r="AY227" s="247">
        <f t="shared" si="290"/>
        <v>-2.695299844244773E-3</v>
      </c>
      <c r="BA227">
        <f t="shared" si="291"/>
        <v>-5.2023334860444911E-3</v>
      </c>
      <c r="BB227">
        <f t="shared" si="292"/>
        <v>0.92955280317668099</v>
      </c>
      <c r="BC227">
        <f t="shared" si="293"/>
        <v>-0.99999822076229317</v>
      </c>
      <c r="BD227">
        <f t="shared" si="294"/>
        <v>2.5640511976575596E-2</v>
      </c>
      <c r="BE227">
        <f t="shared" si="295"/>
        <v>2.7925289435206353</v>
      </c>
      <c r="BF227">
        <f t="shared" si="296"/>
        <v>5.6713173101783321</v>
      </c>
      <c r="BG227">
        <f t="shared" si="299"/>
        <v>2.765915061484522</v>
      </c>
      <c r="BH227">
        <f t="shared" si="299"/>
        <v>2.7659150581168359</v>
      </c>
      <c r="BI227">
        <f t="shared" si="299"/>
        <v>2.7659151064060405</v>
      </c>
      <c r="BJ227">
        <f t="shared" si="299"/>
        <v>2.7659144139877085</v>
      </c>
      <c r="BK227">
        <f t="shared" si="299"/>
        <v>2.7659243425478475</v>
      </c>
      <c r="BL227">
        <f t="shared" si="299"/>
        <v>2.76578197358273</v>
      </c>
      <c r="BM227">
        <f t="shared" si="299"/>
        <v>2.7678226872520844</v>
      </c>
      <c r="BN227">
        <f t="shared" si="297"/>
        <v>2.7384089772425191</v>
      </c>
    </row>
    <row r="228" spans="1:66">
      <c r="A228" s="65" t="s">
        <v>122</v>
      </c>
      <c r="B228" s="64"/>
      <c r="C228" s="65">
        <v>51770.521200000003</v>
      </c>
      <c r="D228" s="65">
        <v>2.9999999999999997E-4</v>
      </c>
      <c r="E228" s="58">
        <f t="shared" si="269"/>
        <v>22147.001115708525</v>
      </c>
      <c r="F228">
        <f t="shared" si="270"/>
        <v>22147</v>
      </c>
      <c r="G228">
        <f t="shared" si="271"/>
        <v>4.0333100332645699E-4</v>
      </c>
      <c r="H228" s="116"/>
      <c r="I228" s="116"/>
      <c r="J228" s="117"/>
      <c r="K228" s="117">
        <f>G228</f>
        <v>4.0333100332645699E-4</v>
      </c>
      <c r="L228" s="116"/>
      <c r="M228" s="116"/>
      <c r="N228" s="116"/>
      <c r="O228" s="40"/>
      <c r="P228" s="116"/>
      <c r="Q228" s="293">
        <f t="shared" si="272"/>
        <v>36752.021200000003</v>
      </c>
      <c r="R228" s="8">
        <f t="shared" si="273"/>
        <v>1.6267589824432646E-7</v>
      </c>
      <c r="S228" s="116">
        <v>1</v>
      </c>
      <c r="T228" s="167">
        <f t="shared" si="274"/>
        <v>1.6267589824432646E-7</v>
      </c>
      <c r="U228" s="116"/>
      <c r="V228" s="116"/>
      <c r="W228" s="25"/>
      <c r="X228" s="252"/>
      <c r="Y228" s="41"/>
      <c r="Z228">
        <f t="shared" si="275"/>
        <v>22147</v>
      </c>
      <c r="AA228" s="246">
        <f t="shared" si="276"/>
        <v>6.0589644286125934E-3</v>
      </c>
      <c r="AB228" s="247">
        <f t="shared" si="277"/>
        <v>-5.6556334252861364E-3</v>
      </c>
      <c r="AC228" s="247">
        <f t="shared" si="278"/>
        <v>4.0333100332645699E-4</v>
      </c>
      <c r="AD228" s="248">
        <f t="shared" si="279"/>
        <v>3.1986189441213796E-5</v>
      </c>
      <c r="AH228">
        <f t="shared" si="280"/>
        <v>1.0497625759593779E-2</v>
      </c>
      <c r="AI228">
        <f t="shared" si="281"/>
        <v>0.53572385807864786</v>
      </c>
      <c r="AJ228">
        <f t="shared" si="282"/>
        <v>0.75284799375360145</v>
      </c>
      <c r="AK228">
        <f t="shared" si="283"/>
        <v>0.25317906724617523</v>
      </c>
      <c r="AL228">
        <f t="shared" si="284"/>
        <v>2.6423496294960294</v>
      </c>
      <c r="AM228">
        <f t="shared" si="285"/>
        <v>3.9225101070305382</v>
      </c>
      <c r="AN228">
        <f t="shared" si="298"/>
        <v>2.2806019245999201</v>
      </c>
      <c r="AO228">
        <f t="shared" si="298"/>
        <v>2.2799042991227885</v>
      </c>
      <c r="AP228">
        <f t="shared" si="298"/>
        <v>2.2819278592028107</v>
      </c>
      <c r="AQ228">
        <f t="shared" si="298"/>
        <v>2.276045018541665</v>
      </c>
      <c r="AR228">
        <f t="shared" si="298"/>
        <v>2.2930376799940313</v>
      </c>
      <c r="AS228">
        <f t="shared" si="298"/>
        <v>2.2429876313227473</v>
      </c>
      <c r="AT228">
        <f t="shared" si="298"/>
        <v>2.3831187451683089</v>
      </c>
      <c r="AU228">
        <f t="shared" si="286"/>
        <v>1.8792566796766428</v>
      </c>
      <c r="AV228" s="246">
        <f t="shared" si="287"/>
        <v>9.3189801907079314E-4</v>
      </c>
      <c r="AW228" s="247">
        <f t="shared" si="288"/>
        <v>-5.2856701574433614E-4</v>
      </c>
      <c r="AX228" s="248">
        <f t="shared" si="289"/>
        <v>2.7938309013287331E-7</v>
      </c>
      <c r="AY228" s="247">
        <f t="shared" si="290"/>
        <v>-4.9672283467255213E-3</v>
      </c>
      <c r="BA228">
        <f t="shared" si="291"/>
        <v>-5.1270664095418002E-3</v>
      </c>
      <c r="BB228">
        <f t="shared" si="292"/>
        <v>0.92605019390991472</v>
      </c>
      <c r="BC228">
        <f t="shared" si="293"/>
        <v>-0.98276530131714623</v>
      </c>
      <c r="BD228">
        <f t="shared" si="294"/>
        <v>1.2315420168356225E-2</v>
      </c>
      <c r="BE228">
        <f t="shared" si="295"/>
        <v>2.9765695974223179</v>
      </c>
      <c r="BF228">
        <f t="shared" si="296"/>
        <v>12.092002274026408</v>
      </c>
      <c r="BG228">
        <f t="shared" si="299"/>
        <v>2.9637627956350845</v>
      </c>
      <c r="BH228">
        <f t="shared" si="299"/>
        <v>2.9637627933396855</v>
      </c>
      <c r="BI228">
        <f t="shared" si="299"/>
        <v>2.9637628244485392</v>
      </c>
      <c r="BJ228">
        <f t="shared" si="299"/>
        <v>2.9637624028395089</v>
      </c>
      <c r="BK228">
        <f t="shared" si="299"/>
        <v>2.9637681167784793</v>
      </c>
      <c r="BL228">
        <f t="shared" si="299"/>
        <v>2.9636906770020501</v>
      </c>
      <c r="BM228">
        <f t="shared" si="299"/>
        <v>2.9647401099967468</v>
      </c>
      <c r="BN228">
        <f t="shared" si="297"/>
        <v>2.9505013506148221</v>
      </c>
    </row>
    <row r="229" spans="1:66">
      <c r="A229" s="70" t="s">
        <v>119</v>
      </c>
      <c r="B229" s="71" t="s">
        <v>45</v>
      </c>
      <c r="C229" s="70">
        <v>51837.578000000001</v>
      </c>
      <c r="D229" s="70" t="s">
        <v>46</v>
      </c>
      <c r="E229" s="58">
        <f t="shared" si="269"/>
        <v>22332.496013225405</v>
      </c>
      <c r="F229">
        <f t="shared" si="270"/>
        <v>22332.5</v>
      </c>
      <c r="G229">
        <f t="shared" si="271"/>
        <v>-1.4412274977075867E-3</v>
      </c>
      <c r="H229" s="116"/>
      <c r="I229" s="116">
        <f>G229</f>
        <v>-1.4412274977075867E-3</v>
      </c>
      <c r="J229" s="117"/>
      <c r="K229" s="117"/>
      <c r="L229" s="116"/>
      <c r="M229" s="116"/>
      <c r="N229" s="116"/>
      <c r="O229" s="40"/>
      <c r="P229" s="116"/>
      <c r="Q229" s="293">
        <f t="shared" si="272"/>
        <v>36819.078000000001</v>
      </c>
      <c r="R229" s="8">
        <f t="shared" si="273"/>
        <v>2.0771367001484719E-6</v>
      </c>
      <c r="S229" s="116">
        <v>0.1</v>
      </c>
      <c r="T229" s="167">
        <f t="shared" si="274"/>
        <v>2.0771367001484719E-7</v>
      </c>
      <c r="U229" s="116"/>
      <c r="W229" s="25"/>
      <c r="X229" s="252"/>
      <c r="Y229" s="41"/>
      <c r="Z229">
        <f t="shared" si="275"/>
        <v>22332.5</v>
      </c>
      <c r="AA229" s="246">
        <f t="shared" si="276"/>
        <v>5.8805519444859698E-3</v>
      </c>
      <c r="AB229" s="247">
        <f t="shared" si="277"/>
        <v>-7.3217794421935566E-3</v>
      </c>
      <c r="AC229" s="247">
        <f t="shared" si="278"/>
        <v>-1.4412274977075867E-3</v>
      </c>
      <c r="AD229" s="248">
        <f t="shared" si="279"/>
        <v>5.3608454200128194E-6</v>
      </c>
      <c r="AH229">
        <f t="shared" si="280"/>
        <v>1.0413149636620529E-2</v>
      </c>
      <c r="AI229">
        <f t="shared" si="281"/>
        <v>0.53180126948212525</v>
      </c>
      <c r="AJ229">
        <f t="shared" si="282"/>
        <v>0.74240819727356289</v>
      </c>
      <c r="AK229">
        <f t="shared" si="283"/>
        <v>0.24584939452939344</v>
      </c>
      <c r="AL229">
        <f t="shared" si="284"/>
        <v>2.6580702070264026</v>
      </c>
      <c r="AM229">
        <f t="shared" si="285"/>
        <v>4.0554097790914305</v>
      </c>
      <c r="AN229">
        <f t="shared" si="298"/>
        <v>2.3055996986531864</v>
      </c>
      <c r="AO229">
        <f t="shared" si="298"/>
        <v>2.3047671299104922</v>
      </c>
      <c r="AP229">
        <f t="shared" si="298"/>
        <v>2.3071145272675699</v>
      </c>
      <c r="AQ229">
        <f t="shared" si="298"/>
        <v>2.3004803741424773</v>
      </c>
      <c r="AR229">
        <f t="shared" si="298"/>
        <v>2.3191061774727402</v>
      </c>
      <c r="AS229">
        <f t="shared" si="298"/>
        <v>2.2657845395630831</v>
      </c>
      <c r="AT229">
        <f t="shared" si="298"/>
        <v>2.4111087585377997</v>
      </c>
      <c r="AU229">
        <f t="shared" si="286"/>
        <v>1.9129390223806846</v>
      </c>
      <c r="AV229" s="246">
        <f t="shared" si="287"/>
        <v>8.0616784383181692E-4</v>
      </c>
      <c r="AW229" s="247">
        <f t="shared" si="288"/>
        <v>-2.2473953415394037E-3</v>
      </c>
      <c r="AX229" s="248">
        <f t="shared" si="289"/>
        <v>5.0507858211730132E-7</v>
      </c>
      <c r="AY229" s="247">
        <f t="shared" si="290"/>
        <v>-6.7799930336739627E-3</v>
      </c>
      <c r="BA229">
        <f t="shared" si="291"/>
        <v>-5.0743841006541529E-3</v>
      </c>
      <c r="BB229">
        <f t="shared" si="292"/>
        <v>0.92554624797687912</v>
      </c>
      <c r="BC229">
        <f t="shared" si="293"/>
        <v>-0.97281104391194884</v>
      </c>
      <c r="BD229">
        <f t="shared" si="294"/>
        <v>8.768249789096549E-3</v>
      </c>
      <c r="BE229">
        <f t="shared" si="295"/>
        <v>3.0243648812934314</v>
      </c>
      <c r="BF229">
        <f t="shared" si="296"/>
        <v>17.041261164822028</v>
      </c>
      <c r="BG229">
        <f t="shared" si="299"/>
        <v>3.0152443296546929</v>
      </c>
      <c r="BH229">
        <f t="shared" si="299"/>
        <v>3.0152443279383401</v>
      </c>
      <c r="BI229">
        <f t="shared" si="299"/>
        <v>3.0152443510166957</v>
      </c>
      <c r="BJ229">
        <f t="shared" si="299"/>
        <v>3.0152440407014676</v>
      </c>
      <c r="BK229">
        <f t="shared" si="299"/>
        <v>3.0152482132481713</v>
      </c>
      <c r="BL229">
        <f t="shared" si="299"/>
        <v>3.0151921083527395</v>
      </c>
      <c r="BM229">
        <f t="shared" si="299"/>
        <v>3.0159464725726952</v>
      </c>
      <c r="BN229">
        <f t="shared" si="297"/>
        <v>3.0057973945509602</v>
      </c>
    </row>
    <row r="230" spans="1:66">
      <c r="A230" s="70" t="s">
        <v>123</v>
      </c>
      <c r="B230" s="71" t="s">
        <v>45</v>
      </c>
      <c r="C230" s="70">
        <v>51840.290500000003</v>
      </c>
      <c r="D230" s="70" t="s">
        <v>79</v>
      </c>
      <c r="E230" s="58">
        <f t="shared" si="269"/>
        <v>22339.999426891354</v>
      </c>
      <c r="F230">
        <f t="shared" si="270"/>
        <v>22340</v>
      </c>
      <c r="G230">
        <f t="shared" si="271"/>
        <v>-2.0717999723274261E-4</v>
      </c>
      <c r="H230" s="116"/>
      <c r="I230" s="116"/>
      <c r="J230" s="117">
        <f>G230</f>
        <v>-2.0717999723274261E-4</v>
      </c>
      <c r="K230" s="117"/>
      <c r="L230" s="116"/>
      <c r="M230" s="116"/>
      <c r="N230" s="116"/>
      <c r="O230" s="40"/>
      <c r="P230" s="116"/>
      <c r="Q230" s="293">
        <f t="shared" si="272"/>
        <v>36821.790500000003</v>
      </c>
      <c r="R230" s="8">
        <f t="shared" si="273"/>
        <v>4.2923551253359235E-8</v>
      </c>
      <c r="S230" s="116">
        <v>1</v>
      </c>
      <c r="T230" s="167">
        <f t="shared" si="274"/>
        <v>4.2923551253359235E-8</v>
      </c>
      <c r="V230" s="116"/>
      <c r="W230" s="25"/>
      <c r="X230" s="252"/>
      <c r="Y230" s="41"/>
      <c r="Z230">
        <f t="shared" si="275"/>
        <v>22340</v>
      </c>
      <c r="AA230" s="246">
        <f t="shared" si="276"/>
        <v>5.873217044577596E-3</v>
      </c>
      <c r="AB230" s="247">
        <f t="shared" si="277"/>
        <v>-6.0803970418103386E-3</v>
      </c>
      <c r="AC230" s="247">
        <f t="shared" si="278"/>
        <v>-2.0717999723274261E-4</v>
      </c>
      <c r="AD230" s="248">
        <f t="shared" si="279"/>
        <v>3.6971228186055916E-5</v>
      </c>
      <c r="AH230">
        <f t="shared" si="280"/>
        <v>1.0409610029532565E-2</v>
      </c>
      <c r="AI230">
        <f t="shared" si="281"/>
        <v>0.53164626636125534</v>
      </c>
      <c r="AJ230">
        <f t="shared" si="282"/>
        <v>0.74198540697508031</v>
      </c>
      <c r="AK230">
        <f t="shared" si="283"/>
        <v>0.24555397825257608</v>
      </c>
      <c r="AL230">
        <f t="shared" si="284"/>
        <v>2.6587010660083088</v>
      </c>
      <c r="AM230">
        <f t="shared" si="285"/>
        <v>4.060919920643224</v>
      </c>
      <c r="AN230">
        <f t="shared" si="298"/>
        <v>2.3066066707060688</v>
      </c>
      <c r="AO230">
        <f t="shared" si="298"/>
        <v>2.3057683555464945</v>
      </c>
      <c r="AP230">
        <f t="shared" si="298"/>
        <v>2.3081293239655367</v>
      </c>
      <c r="AQ230">
        <f t="shared" si="298"/>
        <v>2.3014642110691668</v>
      </c>
      <c r="AR230">
        <f t="shared" si="298"/>
        <v>2.3201560890637301</v>
      </c>
      <c r="AS230">
        <f t="shared" si="298"/>
        <v>2.2667050800790949</v>
      </c>
      <c r="AT230">
        <f t="shared" si="298"/>
        <v>2.4122284984240379</v>
      </c>
      <c r="AU230">
        <f t="shared" si="286"/>
        <v>1.9143008421665622</v>
      </c>
      <c r="AV230" s="246">
        <f t="shared" si="287"/>
        <v>8.0124618109419544E-4</v>
      </c>
      <c r="AW230" s="247">
        <f t="shared" si="288"/>
        <v>-1.0084261783269381E-3</v>
      </c>
      <c r="AX230" s="248">
        <f t="shared" si="289"/>
        <v>1.0169233571350735E-6</v>
      </c>
      <c r="AY230" s="247">
        <f t="shared" si="290"/>
        <v>-5.5448191632819074E-3</v>
      </c>
      <c r="BA230">
        <f t="shared" si="291"/>
        <v>-5.0719708634834005E-3</v>
      </c>
      <c r="BB230">
        <f t="shared" si="292"/>
        <v>0.92552945189118674</v>
      </c>
      <c r="BC230">
        <f t="shared" si="293"/>
        <v>-0.97236191795444116</v>
      </c>
      <c r="BD230">
        <f t="shared" si="294"/>
        <v>8.6244338398125866E-3</v>
      </c>
      <c r="BE230">
        <f t="shared" si="295"/>
        <v>3.0262962773711739</v>
      </c>
      <c r="BF230">
        <f t="shared" si="296"/>
        <v>17.327378640234272</v>
      </c>
      <c r="BG230">
        <f t="shared" si="299"/>
        <v>3.0173252397121924</v>
      </c>
      <c r="BH230">
        <f t="shared" si="299"/>
        <v>3.0173252380212401</v>
      </c>
      <c r="BI230">
        <f t="shared" si="299"/>
        <v>3.0173252607520902</v>
      </c>
      <c r="BJ230">
        <f t="shared" si="299"/>
        <v>3.0173249551895864</v>
      </c>
      <c r="BK230">
        <f t="shared" si="299"/>
        <v>3.0173290627536042</v>
      </c>
      <c r="BL230">
        <f t="shared" si="299"/>
        <v>3.0172738461095161</v>
      </c>
      <c r="BM230">
        <f t="shared" si="299"/>
        <v>3.0180160736635222</v>
      </c>
      <c r="BN230">
        <f t="shared" si="297"/>
        <v>3.0080330836588907</v>
      </c>
    </row>
    <row r="231" spans="1:66">
      <c r="A231" s="70" t="s">
        <v>119</v>
      </c>
      <c r="B231" s="71" t="s">
        <v>45</v>
      </c>
      <c r="C231" s="70">
        <v>51873.549200000001</v>
      </c>
      <c r="D231" s="70" t="s">
        <v>124</v>
      </c>
      <c r="E231" s="58">
        <f t="shared" si="269"/>
        <v>22432.000821948146</v>
      </c>
      <c r="F231">
        <f t="shared" si="270"/>
        <v>22432</v>
      </c>
      <c r="G231">
        <f t="shared" si="271"/>
        <v>2.9713600088143721E-4</v>
      </c>
      <c r="H231" s="116"/>
      <c r="I231" s="116"/>
      <c r="J231" s="117"/>
      <c r="K231" s="117">
        <f>G231</f>
        <v>2.9713600088143721E-4</v>
      </c>
      <c r="L231" s="116"/>
      <c r="M231" s="116"/>
      <c r="N231" s="116"/>
      <c r="O231" s="40"/>
      <c r="P231" s="116"/>
      <c r="Q231" s="293">
        <f t="shared" si="272"/>
        <v>36855.049200000001</v>
      </c>
      <c r="R231" s="8">
        <f t="shared" si="273"/>
        <v>8.8289803019813456E-8</v>
      </c>
      <c r="S231" s="116">
        <v>1</v>
      </c>
      <c r="T231" s="167">
        <f t="shared" si="274"/>
        <v>8.8289803019813456E-8</v>
      </c>
      <c r="U231" s="116"/>
      <c r="W231" s="25"/>
      <c r="X231" s="252"/>
      <c r="Y231" s="41"/>
      <c r="Z231">
        <f t="shared" si="275"/>
        <v>22432</v>
      </c>
      <c r="AA231" s="246">
        <f t="shared" si="276"/>
        <v>5.782485265673756E-3</v>
      </c>
      <c r="AB231" s="247">
        <f t="shared" si="277"/>
        <v>-5.4853492647923188E-3</v>
      </c>
      <c r="AC231" s="247">
        <f t="shared" si="278"/>
        <v>2.9713600088143721E-4</v>
      </c>
      <c r="AD231" s="248">
        <f t="shared" si="279"/>
        <v>3.0089056556757632E-5</v>
      </c>
      <c r="AH231">
        <f t="shared" si="280"/>
        <v>1.0365416936819366E-2</v>
      </c>
      <c r="AI231">
        <f t="shared" si="281"/>
        <v>0.52976714809350667</v>
      </c>
      <c r="AJ231">
        <f t="shared" si="282"/>
        <v>0.73679495507262827</v>
      </c>
      <c r="AK231">
        <f t="shared" si="283"/>
        <v>0.24193602674447798</v>
      </c>
      <c r="AL231">
        <f t="shared" si="284"/>
        <v>2.6664103890367641</v>
      </c>
      <c r="AM231">
        <f t="shared" si="285"/>
        <v>4.1294145960410606</v>
      </c>
      <c r="AN231">
        <f t="shared" ref="AN231:AT240" si="300">$AU231+$AB$7*SIN(AO231)</f>
        <v>2.3189358795013582</v>
      </c>
      <c r="AO231">
        <f t="shared" si="300"/>
        <v>2.3180252680807305</v>
      </c>
      <c r="AP231">
        <f t="shared" si="300"/>
        <v>2.3205555742441342</v>
      </c>
      <c r="AQ231">
        <f t="shared" si="300"/>
        <v>2.3135074673985474</v>
      </c>
      <c r="AR231">
        <f t="shared" si="300"/>
        <v>2.3330091120893113</v>
      </c>
      <c r="AS231">
        <f t="shared" si="300"/>
        <v>2.2779911912782911</v>
      </c>
      <c r="AT231">
        <f t="shared" si="300"/>
        <v>2.4258889746897054</v>
      </c>
      <c r="AU231">
        <f t="shared" si="286"/>
        <v>1.9310058315399954</v>
      </c>
      <c r="AV231" s="246">
        <f t="shared" si="287"/>
        <v>7.4189685569372218E-4</v>
      </c>
      <c r="AW231" s="247">
        <f t="shared" si="288"/>
        <v>-4.4476085481228497E-4</v>
      </c>
      <c r="AX231" s="248">
        <f t="shared" si="289"/>
        <v>1.9781221797335443E-7</v>
      </c>
      <c r="AY231" s="247">
        <f t="shared" si="290"/>
        <v>-5.0276925259578947E-3</v>
      </c>
      <c r="BA231">
        <f t="shared" si="291"/>
        <v>-5.0405884099800338E-3</v>
      </c>
      <c r="BB231">
        <f t="shared" si="292"/>
        <v>0.92534607828847071</v>
      </c>
      <c r="BC231">
        <f t="shared" si="293"/>
        <v>-0.9665593851493699</v>
      </c>
      <c r="BD231">
        <f t="shared" si="294"/>
        <v>6.8582335752898106E-3</v>
      </c>
      <c r="BE231">
        <f t="shared" si="295"/>
        <v>3.0499827681084732</v>
      </c>
      <c r="BF231">
        <f t="shared" si="296"/>
        <v>21.816434605243884</v>
      </c>
      <c r="BG231">
        <f t="shared" ref="BG231:BM240" si="301">$BN231+$BB$7*SIN(BH231)</f>
        <v>3.0428482137870576</v>
      </c>
      <c r="BH231">
        <f t="shared" si="301"/>
        <v>3.0428482124183169</v>
      </c>
      <c r="BI231">
        <f t="shared" si="301"/>
        <v>3.042848230765292</v>
      </c>
      <c r="BJ231">
        <f t="shared" si="301"/>
        <v>3.0428479848374761</v>
      </c>
      <c r="BK231">
        <f t="shared" si="301"/>
        <v>3.0428512813199129</v>
      </c>
      <c r="BL231">
        <f t="shared" si="301"/>
        <v>3.0428070942952625</v>
      </c>
      <c r="BM231">
        <f t="shared" si="301"/>
        <v>3.0433993741783447</v>
      </c>
      <c r="BN231">
        <f t="shared" si="297"/>
        <v>3.0354575367161667</v>
      </c>
    </row>
    <row r="232" spans="1:66">
      <c r="A232" s="70" t="s">
        <v>119</v>
      </c>
      <c r="B232" s="71" t="s">
        <v>45</v>
      </c>
      <c r="C232" s="70">
        <v>51897.593999999997</v>
      </c>
      <c r="D232" s="70" t="s">
        <v>46</v>
      </c>
      <c r="E232" s="58">
        <f t="shared" si="269"/>
        <v>22498.514400165615</v>
      </c>
      <c r="F232">
        <f t="shared" si="270"/>
        <v>22498.5</v>
      </c>
      <c r="G232">
        <f t="shared" si="271"/>
        <v>5.2056904969504103E-3</v>
      </c>
      <c r="H232" s="116"/>
      <c r="I232" s="116">
        <f>G232</f>
        <v>5.2056904969504103E-3</v>
      </c>
      <c r="J232" s="117"/>
      <c r="K232" s="117"/>
      <c r="L232" s="116"/>
      <c r="M232" s="116"/>
      <c r="N232" s="116"/>
      <c r="O232" s="40"/>
      <c r="P232" s="116"/>
      <c r="Q232" s="293">
        <f t="shared" si="272"/>
        <v>36879.093999999997</v>
      </c>
      <c r="R232" s="8">
        <f t="shared" si="273"/>
        <v>2.709921355003981E-5</v>
      </c>
      <c r="S232" s="116">
        <v>0.1</v>
      </c>
      <c r="T232" s="167">
        <f t="shared" si="274"/>
        <v>2.7099213550039812E-6</v>
      </c>
      <c r="U232" s="116"/>
      <c r="V232" s="116"/>
      <c r="W232" s="25"/>
      <c r="X232" s="252"/>
      <c r="Y232" s="41"/>
      <c r="Z232">
        <f t="shared" si="275"/>
        <v>22498.5</v>
      </c>
      <c r="AA232" s="246">
        <f t="shared" si="276"/>
        <v>5.7160376339944405E-3</v>
      </c>
      <c r="AB232" s="247">
        <f t="shared" si="277"/>
        <v>-5.1034713704403017E-4</v>
      </c>
      <c r="AC232" s="247">
        <f t="shared" si="278"/>
        <v>5.2056904969504103E-3</v>
      </c>
      <c r="AD232" s="248">
        <f t="shared" si="279"/>
        <v>2.6045420028903812E-8</v>
      </c>
      <c r="AH232">
        <f t="shared" si="280"/>
        <v>1.0332589215685023E-2</v>
      </c>
      <c r="AI232">
        <f t="shared" si="281"/>
        <v>0.52843419504917732</v>
      </c>
      <c r="AJ232">
        <f t="shared" si="282"/>
        <v>0.73303840867963499</v>
      </c>
      <c r="AK232">
        <f t="shared" si="283"/>
        <v>0.23932753216063873</v>
      </c>
      <c r="AL232">
        <f t="shared" si="284"/>
        <v>2.671949763922842</v>
      </c>
      <c r="AM232">
        <f t="shared" si="285"/>
        <v>4.1799917634202179</v>
      </c>
      <c r="AN232">
        <f t="shared" si="300"/>
        <v>2.3278216449970746</v>
      </c>
      <c r="AO232">
        <f t="shared" si="300"/>
        <v>2.3268567226225265</v>
      </c>
      <c r="AP232">
        <f t="shared" si="300"/>
        <v>2.329512614182327</v>
      </c>
      <c r="AQ232">
        <f t="shared" si="300"/>
        <v>2.3221842885713415</v>
      </c>
      <c r="AR232">
        <f t="shared" si="300"/>
        <v>2.3422696949204855</v>
      </c>
      <c r="AS232">
        <f t="shared" si="300"/>
        <v>2.286143338028964</v>
      </c>
      <c r="AT232">
        <f t="shared" si="300"/>
        <v>2.4356770864176163</v>
      </c>
      <c r="AU232">
        <f t="shared" si="286"/>
        <v>1.9430806336414443</v>
      </c>
      <c r="AV232" s="246">
        <f t="shared" si="287"/>
        <v>7.0017497802645802E-4</v>
      </c>
      <c r="AW232" s="247">
        <f t="shared" si="288"/>
        <v>4.5055155189239523E-3</v>
      </c>
      <c r="AX232" s="248">
        <f t="shared" si="289"/>
        <v>2.0299670091264571E-6</v>
      </c>
      <c r="AY232" s="247">
        <f t="shared" si="290"/>
        <v>-1.1103606276663056E-4</v>
      </c>
      <c r="BA232">
        <f t="shared" si="291"/>
        <v>-5.0158626559679825E-3</v>
      </c>
      <c r="BB232">
        <f t="shared" si="292"/>
        <v>0.92523963392060304</v>
      </c>
      <c r="BC232">
        <f t="shared" si="293"/>
        <v>-0.96202876963083084</v>
      </c>
      <c r="BD232">
        <f t="shared" si="294"/>
        <v>5.5795213377970417E-3</v>
      </c>
      <c r="BE232">
        <f t="shared" si="295"/>
        <v>3.0670986817095574</v>
      </c>
      <c r="BF232">
        <f t="shared" si="296"/>
        <v>26.835393146786199</v>
      </c>
      <c r="BG232">
        <f t="shared" si="301"/>
        <v>3.0612940297025109</v>
      </c>
      <c r="BH232">
        <f t="shared" si="301"/>
        <v>3.0612940285774606</v>
      </c>
      <c r="BI232">
        <f t="shared" si="301"/>
        <v>3.0612940436329912</v>
      </c>
      <c r="BJ232">
        <f t="shared" si="301"/>
        <v>3.0612938421584608</v>
      </c>
      <c r="BK232">
        <f t="shared" si="301"/>
        <v>3.0612965383093536</v>
      </c>
      <c r="BL232">
        <f t="shared" si="301"/>
        <v>3.0612604581190586</v>
      </c>
      <c r="BM232">
        <f t="shared" si="301"/>
        <v>3.0617432785637866</v>
      </c>
      <c r="BN232">
        <f t="shared" si="297"/>
        <v>3.0552806468064801</v>
      </c>
    </row>
    <row r="233" spans="1:66">
      <c r="A233" s="70" t="s">
        <v>119</v>
      </c>
      <c r="B233" s="71" t="s">
        <v>45</v>
      </c>
      <c r="C233" s="70">
        <v>52075.81</v>
      </c>
      <c r="D233" s="70" t="s">
        <v>124</v>
      </c>
      <c r="E233" s="58">
        <f t="shared" si="269"/>
        <v>22991.501817636607</v>
      </c>
      <c r="F233">
        <f t="shared" si="270"/>
        <v>22991.5</v>
      </c>
      <c r="G233">
        <f t="shared" si="271"/>
        <v>6.5707950125215575E-4</v>
      </c>
      <c r="H233" s="116"/>
      <c r="I233" s="116"/>
      <c r="J233" s="117"/>
      <c r="K233" s="117">
        <f>G233</f>
        <v>6.5707950125215575E-4</v>
      </c>
      <c r="L233" s="116"/>
      <c r="M233" s="116"/>
      <c r="N233" s="116"/>
      <c r="O233" s="40"/>
      <c r="P233" s="116"/>
      <c r="Q233" s="293">
        <f t="shared" si="272"/>
        <v>37057.31</v>
      </c>
      <c r="R233" s="8">
        <f t="shared" si="273"/>
        <v>4.3175347096578175E-7</v>
      </c>
      <c r="S233" s="116">
        <v>1</v>
      </c>
      <c r="T233" s="167">
        <f t="shared" si="274"/>
        <v>4.3175347096578175E-7</v>
      </c>
      <c r="U233" s="116"/>
      <c r="V233" s="116"/>
      <c r="W233" s="25"/>
      <c r="X233" s="252"/>
      <c r="Y233" s="41"/>
      <c r="Z233">
        <f t="shared" si="275"/>
        <v>22991.5</v>
      </c>
      <c r="AA233" s="246">
        <f t="shared" si="276"/>
        <v>5.2015350267296308E-3</v>
      </c>
      <c r="AB233" s="247">
        <f t="shared" si="277"/>
        <v>-4.5444555254774751E-3</v>
      </c>
      <c r="AC233" s="247">
        <f t="shared" si="278"/>
        <v>6.5707950125215575E-4</v>
      </c>
      <c r="AD233" s="248">
        <f t="shared" si="279"/>
        <v>2.0652076023042755E-5</v>
      </c>
      <c r="AH233">
        <f t="shared" si="280"/>
        <v>1.0066819539459742E-2</v>
      </c>
      <c r="AI233">
        <f t="shared" si="281"/>
        <v>0.51918589998608333</v>
      </c>
      <c r="AJ233">
        <f t="shared" si="282"/>
        <v>0.70507490069250778</v>
      </c>
      <c r="AK233">
        <f t="shared" si="283"/>
        <v>0.22015852760414753</v>
      </c>
      <c r="AL233">
        <f t="shared" si="284"/>
        <v>2.7121992831180179</v>
      </c>
      <c r="AM233">
        <f t="shared" si="285"/>
        <v>4.5859473136993785</v>
      </c>
      <c r="AN233">
        <f t="shared" si="300"/>
        <v>2.3930479315898454</v>
      </c>
      <c r="AO233">
        <f t="shared" si="300"/>
        <v>2.3916307908128558</v>
      </c>
      <c r="AP233">
        <f t="shared" si="300"/>
        <v>2.3952869425139713</v>
      </c>
      <c r="AQ233">
        <f t="shared" si="300"/>
        <v>2.3858287196705246</v>
      </c>
      <c r="AR233">
        <f t="shared" si="300"/>
        <v>2.4101293458117814</v>
      </c>
      <c r="AS233">
        <f t="shared" si="300"/>
        <v>2.3465238663441905</v>
      </c>
      <c r="AT233">
        <f t="shared" si="300"/>
        <v>2.5060255924893657</v>
      </c>
      <c r="AU233">
        <f t="shared" si="286"/>
        <v>2.0325975875664719</v>
      </c>
      <c r="AV233" s="246">
        <f t="shared" si="287"/>
        <v>4.2148736546454221E-4</v>
      </c>
      <c r="AW233" s="247">
        <f t="shared" si="288"/>
        <v>2.3559213578761354E-4</v>
      </c>
      <c r="AX233" s="248">
        <f t="shared" si="289"/>
        <v>5.5503654444969337E-8</v>
      </c>
      <c r="AY233" s="247">
        <f t="shared" si="290"/>
        <v>-4.6296923769424975E-3</v>
      </c>
      <c r="BA233">
        <f t="shared" si="291"/>
        <v>-4.7800476612650886E-3</v>
      </c>
      <c r="BB233">
        <f t="shared" si="292"/>
        <v>0.92513437833228596</v>
      </c>
      <c r="BC233">
        <f t="shared" si="293"/>
        <v>-0.91977503773873714</v>
      </c>
      <c r="BD233">
        <f t="shared" si="294"/>
        <v>-3.9220003813212048E-3</v>
      </c>
      <c r="BE233">
        <f t="shared" si="295"/>
        <v>-3.0892532978232223</v>
      </c>
      <c r="BF233">
        <f t="shared" si="296"/>
        <v>-38.20343949291221</v>
      </c>
      <c r="BG233">
        <f t="shared" si="301"/>
        <v>3.1980124895399626</v>
      </c>
      <c r="BH233">
        <f t="shared" si="301"/>
        <v>3.1980124903388631</v>
      </c>
      <c r="BI233">
        <f t="shared" si="301"/>
        <v>3.1980124796653664</v>
      </c>
      <c r="BJ233">
        <f t="shared" si="301"/>
        <v>3.1980126222657699</v>
      </c>
      <c r="BK233">
        <f t="shared" si="301"/>
        <v>3.1980107170912659</v>
      </c>
      <c r="BL233">
        <f t="shared" si="301"/>
        <v>3.1980361706820255</v>
      </c>
      <c r="BM233">
        <f t="shared" si="301"/>
        <v>3.1976961075879369</v>
      </c>
      <c r="BN233">
        <f t="shared" si="297"/>
        <v>3.2022399441677525</v>
      </c>
    </row>
    <row r="234" spans="1:66">
      <c r="A234" s="72" t="s">
        <v>125</v>
      </c>
      <c r="B234" s="60"/>
      <c r="C234" s="61">
        <v>52131.842499999999</v>
      </c>
      <c r="D234" s="61">
        <v>2.0000000000000001E-4</v>
      </c>
      <c r="E234" s="58">
        <f t="shared" si="269"/>
        <v>23146.500905650275</v>
      </c>
      <c r="F234">
        <f t="shared" si="270"/>
        <v>23146.5</v>
      </c>
      <c r="G234">
        <f t="shared" si="271"/>
        <v>3.2739450398366898E-4</v>
      </c>
      <c r="H234" s="116"/>
      <c r="I234" s="116"/>
      <c r="J234" s="9"/>
      <c r="L234" s="117">
        <f>G234</f>
        <v>3.2739450398366898E-4</v>
      </c>
      <c r="M234" s="116"/>
      <c r="N234" s="116"/>
      <c r="O234" s="40"/>
      <c r="P234" s="116"/>
      <c r="Q234" s="293">
        <f t="shared" si="272"/>
        <v>37113.342499999999</v>
      </c>
      <c r="R234" s="8">
        <f t="shared" si="273"/>
        <v>1.0718716123871265E-7</v>
      </c>
      <c r="S234" s="116">
        <v>1</v>
      </c>
      <c r="T234" s="167">
        <f t="shared" si="274"/>
        <v>1.0718716123871265E-7</v>
      </c>
      <c r="U234" s="116"/>
      <c r="W234" s="25"/>
      <c r="X234" s="252"/>
      <c r="Y234" s="41"/>
      <c r="Z234">
        <f t="shared" si="275"/>
        <v>23146.5</v>
      </c>
      <c r="AA234" s="246">
        <f t="shared" si="276"/>
        <v>5.0320842427873389E-3</v>
      </c>
      <c r="AB234" s="247">
        <f t="shared" si="277"/>
        <v>-4.7046897388036699E-3</v>
      </c>
      <c r="AC234" s="247">
        <f t="shared" si="278"/>
        <v>3.2739450398366898E-4</v>
      </c>
      <c r="AD234" s="248">
        <f t="shared" si="279"/>
        <v>2.2134105538404542E-5</v>
      </c>
      <c r="AH234">
        <f t="shared" si="280"/>
        <v>9.9753852986134966E-3</v>
      </c>
      <c r="AI234">
        <f t="shared" si="281"/>
        <v>0.51649814242202863</v>
      </c>
      <c r="AJ234">
        <f t="shared" si="282"/>
        <v>0.69624501229957558</v>
      </c>
      <c r="AK234">
        <f t="shared" si="283"/>
        <v>0.21419133915186656</v>
      </c>
      <c r="AL234">
        <f t="shared" si="284"/>
        <v>2.724575127867098</v>
      </c>
      <c r="AM234">
        <f t="shared" si="285"/>
        <v>4.7262562988158239</v>
      </c>
      <c r="AN234">
        <f t="shared" si="300"/>
        <v>2.4133319914880662</v>
      </c>
      <c r="AO234">
        <f t="shared" si="300"/>
        <v>2.4117569408273329</v>
      </c>
      <c r="AP234">
        <f t="shared" si="300"/>
        <v>2.4157461855980507</v>
      </c>
      <c r="AQ234">
        <f t="shared" si="300"/>
        <v>2.4056145265850377</v>
      </c>
      <c r="AR234">
        <f t="shared" si="300"/>
        <v>2.431170981375788</v>
      </c>
      <c r="AS234">
        <f t="shared" si="300"/>
        <v>2.3655218252212231</v>
      </c>
      <c r="AT234">
        <f t="shared" si="300"/>
        <v>2.5273518337934853</v>
      </c>
      <c r="AU234">
        <f t="shared" si="286"/>
        <v>2.0607418631412777</v>
      </c>
      <c r="AV234" s="246">
        <f t="shared" si="287"/>
        <v>3.4487961239217102E-4</v>
      </c>
      <c r="AW234" s="247">
        <f t="shared" si="288"/>
        <v>-1.7485108408502037E-5</v>
      </c>
      <c r="AX234" s="248">
        <f t="shared" si="289"/>
        <v>3.0572901605706863E-10</v>
      </c>
      <c r="AY234" s="247">
        <f t="shared" si="290"/>
        <v>-4.9607861642346597E-3</v>
      </c>
      <c r="BA234">
        <f t="shared" si="291"/>
        <v>-4.6872046303951679E-3</v>
      </c>
      <c r="BB234">
        <f t="shared" si="292"/>
        <v>0.92535033543794343</v>
      </c>
      <c r="BC234">
        <f t="shared" si="293"/>
        <v>-0.90339318636195498</v>
      </c>
      <c r="BD234">
        <f t="shared" si="294"/>
        <v>-6.9044170975398897E-3</v>
      </c>
      <c r="BE234">
        <f t="shared" si="295"/>
        <v>-3.0493641155773483</v>
      </c>
      <c r="BF234">
        <f t="shared" si="296"/>
        <v>-21.669888281609747</v>
      </c>
      <c r="BG234">
        <f t="shared" si="301"/>
        <v>3.2410037738806583</v>
      </c>
      <c r="BH234">
        <f t="shared" si="301"/>
        <v>3.2410037752580494</v>
      </c>
      <c r="BI234">
        <f t="shared" si="301"/>
        <v>3.2410037567939018</v>
      </c>
      <c r="BJ234">
        <f t="shared" si="301"/>
        <v>3.2410040043087278</v>
      </c>
      <c r="BK234">
        <f t="shared" si="301"/>
        <v>3.2410006863337144</v>
      </c>
      <c r="BL234">
        <f t="shared" si="301"/>
        <v>3.2410451643998099</v>
      </c>
      <c r="BM234">
        <f t="shared" si="301"/>
        <v>3.240448944109608</v>
      </c>
      <c r="BN234">
        <f t="shared" si="297"/>
        <v>3.2484441857316417</v>
      </c>
    </row>
    <row r="235" spans="1:66">
      <c r="A235" s="70" t="s">
        <v>119</v>
      </c>
      <c r="B235" s="71" t="s">
        <v>45</v>
      </c>
      <c r="C235" s="70">
        <v>52133.656000000003</v>
      </c>
      <c r="D235" s="70" t="s">
        <v>46</v>
      </c>
      <c r="E235" s="58">
        <f t="shared" si="269"/>
        <v>23151.517473644089</v>
      </c>
      <c r="F235">
        <f t="shared" si="270"/>
        <v>23151.5</v>
      </c>
      <c r="G235">
        <f t="shared" si="271"/>
        <v>6.3167595071718097E-3</v>
      </c>
      <c r="H235" s="116"/>
      <c r="I235" s="116">
        <f>G235</f>
        <v>6.3167595071718097E-3</v>
      </c>
      <c r="J235" s="117"/>
      <c r="K235" s="117"/>
      <c r="L235" s="116"/>
      <c r="M235" s="116"/>
      <c r="N235" s="116"/>
      <c r="O235" s="40"/>
      <c r="P235" s="116"/>
      <c r="Q235" s="293">
        <f t="shared" si="272"/>
        <v>37115.156000000003</v>
      </c>
      <c r="R235" s="8">
        <f t="shared" si="273"/>
        <v>3.9901450671445444E-5</v>
      </c>
      <c r="S235" s="116">
        <v>0.1</v>
      </c>
      <c r="T235" s="167">
        <f t="shared" si="274"/>
        <v>3.9901450671445447E-6</v>
      </c>
      <c r="W235" s="25"/>
      <c r="X235" s="252"/>
      <c r="Y235" s="41"/>
      <c r="Z235">
        <f t="shared" si="275"/>
        <v>23151.5</v>
      </c>
      <c r="AA235" s="246">
        <f t="shared" si="276"/>
        <v>5.0265588200486466E-3</v>
      </c>
      <c r="AB235" s="247">
        <f t="shared" si="277"/>
        <v>1.2902006871231631E-3</v>
      </c>
      <c r="AC235" s="247">
        <f t="shared" si="278"/>
        <v>6.3167595071718097E-3</v>
      </c>
      <c r="AD235" s="248">
        <f t="shared" si="279"/>
        <v>1.6646178130530823E-7</v>
      </c>
      <c r="AH235">
        <f t="shared" si="280"/>
        <v>9.9723750611037387E-3</v>
      </c>
      <c r="AI235">
        <f t="shared" si="281"/>
        <v>0.51641311867687989</v>
      </c>
      <c r="AJ235">
        <f t="shared" si="282"/>
        <v>0.69595989559026616</v>
      </c>
      <c r="AK235">
        <f t="shared" si="283"/>
        <v>0.21399930902037373</v>
      </c>
      <c r="AL235">
        <f t="shared" si="284"/>
        <v>2.7249722581846059</v>
      </c>
      <c r="AM235">
        <f t="shared" si="285"/>
        <v>4.7308946659592666</v>
      </c>
      <c r="AN235">
        <f t="shared" si="300"/>
        <v>2.4139846277752768</v>
      </c>
      <c r="AO235">
        <f t="shared" si="300"/>
        <v>2.4124043791011189</v>
      </c>
      <c r="AP235">
        <f t="shared" si="300"/>
        <v>2.4164044631921611</v>
      </c>
      <c r="AQ235">
        <f t="shared" si="300"/>
        <v>2.4062511666251187</v>
      </c>
      <c r="AR235">
        <f t="shared" si="300"/>
        <v>2.4318473744871509</v>
      </c>
      <c r="AS235">
        <f t="shared" si="300"/>
        <v>2.3661350056422532</v>
      </c>
      <c r="AT235">
        <f t="shared" si="300"/>
        <v>2.5280335940396945</v>
      </c>
      <c r="AU235">
        <f t="shared" si="286"/>
        <v>2.0616497429985294</v>
      </c>
      <c r="AV235" s="246">
        <f t="shared" si="287"/>
        <v>3.4249472053220643E-4</v>
      </c>
      <c r="AW235" s="247">
        <f t="shared" si="288"/>
        <v>5.9742647866396032E-3</v>
      </c>
      <c r="AX235" s="248">
        <f t="shared" si="289"/>
        <v>3.5691839740881941E-6</v>
      </c>
      <c r="AY235" s="247">
        <f t="shared" si="290"/>
        <v>1.0284485455845111E-3</v>
      </c>
      <c r="BA235">
        <f t="shared" si="291"/>
        <v>-4.6840640995164402E-3</v>
      </c>
      <c r="BB235">
        <f t="shared" si="292"/>
        <v>0.92535928386131427</v>
      </c>
      <c r="BC235">
        <f t="shared" si="293"/>
        <v>-0.90284051784720398</v>
      </c>
      <c r="BD235">
        <f t="shared" si="294"/>
        <v>-7.0004920533137741E-3</v>
      </c>
      <c r="BE235">
        <f t="shared" si="295"/>
        <v>-3.0480770273931022</v>
      </c>
      <c r="BF235">
        <f t="shared" si="296"/>
        <v>-21.371211850620597</v>
      </c>
      <c r="BG235">
        <f t="shared" si="301"/>
        <v>3.2423907729154848</v>
      </c>
      <c r="BH235">
        <f t="shared" si="301"/>
        <v>3.2423907743108349</v>
      </c>
      <c r="BI235">
        <f t="shared" si="301"/>
        <v>3.2423907556033433</v>
      </c>
      <c r="BJ235">
        <f t="shared" si="301"/>
        <v>3.242391006415176</v>
      </c>
      <c r="BK235">
        <f t="shared" si="301"/>
        <v>3.2423876437748653</v>
      </c>
      <c r="BL235">
        <f t="shared" si="301"/>
        <v>3.2424327268700126</v>
      </c>
      <c r="BM235">
        <f t="shared" si="301"/>
        <v>3.2418283125137397</v>
      </c>
      <c r="BN235">
        <f t="shared" si="297"/>
        <v>3.2499346451369284</v>
      </c>
    </row>
    <row r="236" spans="1:66">
      <c r="A236" s="70" t="s">
        <v>119</v>
      </c>
      <c r="B236" s="71" t="s">
        <v>45</v>
      </c>
      <c r="C236" s="70">
        <v>52183.536800000002</v>
      </c>
      <c r="D236" s="70" t="s">
        <v>124</v>
      </c>
      <c r="E236" s="58">
        <f t="shared" si="269"/>
        <v>23289.499511022252</v>
      </c>
      <c r="F236">
        <f t="shared" si="270"/>
        <v>23289.5</v>
      </c>
      <c r="G236">
        <f t="shared" si="271"/>
        <v>-1.7676649440545589E-4</v>
      </c>
      <c r="H236" s="116"/>
      <c r="I236" s="116"/>
      <c r="J236" s="117"/>
      <c r="K236" s="116">
        <f t="shared" ref="K236:K247" si="302">G236</f>
        <v>-1.7676649440545589E-4</v>
      </c>
      <c r="L236" s="116"/>
      <c r="M236" s="116"/>
      <c r="N236" s="118"/>
      <c r="O236" s="40"/>
      <c r="P236" s="116"/>
      <c r="Q236" s="293">
        <f t="shared" si="272"/>
        <v>37165.036800000002</v>
      </c>
      <c r="R236" s="8">
        <f t="shared" si="273"/>
        <v>3.1246393544394068E-8</v>
      </c>
      <c r="S236" s="116">
        <v>1</v>
      </c>
      <c r="T236" s="167">
        <f t="shared" si="274"/>
        <v>3.1246393544394068E-8</v>
      </c>
      <c r="U236" s="116"/>
      <c r="W236" s="25"/>
      <c r="X236" s="252"/>
      <c r="Y236" s="41"/>
      <c r="Z236">
        <f t="shared" si="275"/>
        <v>23289.5</v>
      </c>
      <c r="AA236" s="246">
        <f t="shared" si="276"/>
        <v>4.8726168204516734E-3</v>
      </c>
      <c r="AB236" s="247">
        <f t="shared" si="277"/>
        <v>-5.0493833148571293E-3</v>
      </c>
      <c r="AC236" s="247">
        <f t="shared" si="278"/>
        <v>-1.7676649440545589E-4</v>
      </c>
      <c r="AD236" s="248">
        <f t="shared" si="279"/>
        <v>2.5496271860357571E-5</v>
      </c>
      <c r="AH236">
        <f t="shared" si="280"/>
        <v>9.8878157287884579E-3</v>
      </c>
      <c r="AI236">
        <f t="shared" si="281"/>
        <v>0.51410708798287552</v>
      </c>
      <c r="AJ236">
        <f t="shared" si="282"/>
        <v>0.68808393933006529</v>
      </c>
      <c r="AK236">
        <f t="shared" si="283"/>
        <v>0.20871045517783193</v>
      </c>
      <c r="AL236">
        <f t="shared" si="284"/>
        <v>2.7358828545948612</v>
      </c>
      <c r="AM236">
        <f t="shared" si="285"/>
        <v>4.8618274508235357</v>
      </c>
      <c r="AN236">
        <f t="shared" si="300"/>
        <v>2.4319566909937222</v>
      </c>
      <c r="AO236">
        <f t="shared" si="300"/>
        <v>2.4302306969507299</v>
      </c>
      <c r="AP236">
        <f t="shared" si="300"/>
        <v>2.4345316042945897</v>
      </c>
      <c r="AQ236">
        <f t="shared" si="300"/>
        <v>2.4237845913774159</v>
      </c>
      <c r="AR236">
        <f t="shared" si="300"/>
        <v>2.4504570534612915</v>
      </c>
      <c r="AS236">
        <f t="shared" si="300"/>
        <v>2.3830695736299403</v>
      </c>
      <c r="AT236">
        <f t="shared" si="300"/>
        <v>2.5466991163685582</v>
      </c>
      <c r="AU236">
        <f t="shared" si="286"/>
        <v>2.0867072270586791</v>
      </c>
      <c r="AV236" s="246">
        <f t="shared" si="287"/>
        <v>2.7878088271205814E-4</v>
      </c>
      <c r="AW236" s="247">
        <f t="shared" si="288"/>
        <v>-4.5554737711751402E-4</v>
      </c>
      <c r="AX236" s="248">
        <f t="shared" si="289"/>
        <v>2.0752341279864654E-7</v>
      </c>
      <c r="AY236" s="247">
        <f t="shared" si="290"/>
        <v>-5.4707462854542985E-3</v>
      </c>
      <c r="BA236">
        <f t="shared" si="291"/>
        <v>-4.5938359377396152E-3</v>
      </c>
      <c r="BB236">
        <f t="shared" si="292"/>
        <v>0.92565511222818531</v>
      </c>
      <c r="BC236">
        <f t="shared" si="293"/>
        <v>-0.88699470963261096</v>
      </c>
      <c r="BD236">
        <f t="shared" si="294"/>
        <v>-9.6478524491537127E-3</v>
      </c>
      <c r="BE236">
        <f t="shared" si="295"/>
        <v>-3.0125422945303706</v>
      </c>
      <c r="BF236">
        <f t="shared" si="296"/>
        <v>-15.47631155741621</v>
      </c>
      <c r="BG236">
        <f t="shared" si="301"/>
        <v>3.2806779259179759</v>
      </c>
      <c r="BH236">
        <f t="shared" si="301"/>
        <v>3.2806779277866709</v>
      </c>
      <c r="BI236">
        <f t="shared" si="301"/>
        <v>3.2806779026171444</v>
      </c>
      <c r="BJ236">
        <f t="shared" si="301"/>
        <v>3.280678241626553</v>
      </c>
      <c r="BK236">
        <f t="shared" si="301"/>
        <v>3.2806736754958936</v>
      </c>
      <c r="BL236">
        <f t="shared" si="301"/>
        <v>3.2807351771290945</v>
      </c>
      <c r="BM236">
        <f t="shared" si="301"/>
        <v>3.2799068503667148</v>
      </c>
      <c r="BN236">
        <f t="shared" si="297"/>
        <v>3.2910713247228425</v>
      </c>
    </row>
    <row r="237" spans="1:66">
      <c r="A237" s="73" t="s">
        <v>126</v>
      </c>
      <c r="B237" s="74" t="s">
        <v>45</v>
      </c>
      <c r="C237" s="73">
        <v>52201.250800000002</v>
      </c>
      <c r="D237" s="73">
        <v>1E-4</v>
      </c>
      <c r="E237" s="58">
        <f t="shared" si="269"/>
        <v>23338.500605834619</v>
      </c>
      <c r="F237">
        <f t="shared" si="270"/>
        <v>23338.5</v>
      </c>
      <c r="G237">
        <f t="shared" si="271"/>
        <v>2.1901050786254928E-4</v>
      </c>
      <c r="H237" s="116"/>
      <c r="I237" s="116"/>
      <c r="J237" s="117"/>
      <c r="K237" s="116">
        <f t="shared" si="302"/>
        <v>2.1901050786254928E-4</v>
      </c>
      <c r="L237" s="116"/>
      <c r="M237" s="116"/>
      <c r="N237" s="118"/>
      <c r="O237" s="40"/>
      <c r="P237" s="116"/>
      <c r="Q237" s="293">
        <f t="shared" si="272"/>
        <v>37182.750800000002</v>
      </c>
      <c r="R237" s="8">
        <f t="shared" si="273"/>
        <v>4.7965602554211758E-8</v>
      </c>
      <c r="S237" s="116">
        <v>1</v>
      </c>
      <c r="T237" s="167">
        <f t="shared" si="274"/>
        <v>4.7965602554211758E-8</v>
      </c>
      <c r="U237" s="116"/>
      <c r="W237" s="25"/>
      <c r="X237" s="252"/>
      <c r="Y237" s="41"/>
      <c r="Z237">
        <f t="shared" si="275"/>
        <v>23338.5</v>
      </c>
      <c r="AA237" s="246">
        <f t="shared" si="276"/>
        <v>4.8172938758983576E-3</v>
      </c>
      <c r="AB237" s="247">
        <f t="shared" si="277"/>
        <v>-4.5982833680358083E-3</v>
      </c>
      <c r="AC237" s="247">
        <f t="shared" si="278"/>
        <v>2.1901050786254928E-4</v>
      </c>
      <c r="AD237" s="248">
        <f t="shared" si="279"/>
        <v>2.1144209932754736E-5</v>
      </c>
      <c r="AH237">
        <f t="shared" si="280"/>
        <v>9.8571117364885906E-3</v>
      </c>
      <c r="AI237">
        <f t="shared" si="281"/>
        <v>0.5133069197426865</v>
      </c>
      <c r="AJ237">
        <f t="shared" si="282"/>
        <v>0.68528433583978288</v>
      </c>
      <c r="AK237">
        <f t="shared" si="283"/>
        <v>0.20683766987342272</v>
      </c>
      <c r="AL237">
        <f t="shared" si="284"/>
        <v>2.7397339957888187</v>
      </c>
      <c r="AM237">
        <f t="shared" si="285"/>
        <v>4.9097168282697563</v>
      </c>
      <c r="AN237">
        <f t="shared" si="300"/>
        <v>2.4383194538185182</v>
      </c>
      <c r="AO237">
        <f t="shared" si="300"/>
        <v>2.4365407435503839</v>
      </c>
      <c r="AP237">
        <f t="shared" si="300"/>
        <v>2.4409490270350123</v>
      </c>
      <c r="AQ237">
        <f t="shared" si="300"/>
        <v>2.4299932262647981</v>
      </c>
      <c r="AR237">
        <f t="shared" si="300"/>
        <v>2.4570374567939375</v>
      </c>
      <c r="AS237">
        <f t="shared" si="300"/>
        <v>2.389088244316206</v>
      </c>
      <c r="AT237">
        <f t="shared" si="300"/>
        <v>2.5532570375372816</v>
      </c>
      <c r="AU237">
        <f t="shared" si="286"/>
        <v>2.0956044496597466</v>
      </c>
      <c r="AV237" s="246">
        <f t="shared" si="287"/>
        <v>2.5713053087160574E-4</v>
      </c>
      <c r="AW237" s="247">
        <f t="shared" si="288"/>
        <v>-3.812002300905646E-5</v>
      </c>
      <c r="AX237" s="248">
        <f t="shared" si="289"/>
        <v>1.4531361542109939E-9</v>
      </c>
      <c r="AY237" s="247">
        <f t="shared" si="290"/>
        <v>-5.0779378835992895E-3</v>
      </c>
      <c r="BA237">
        <f t="shared" si="291"/>
        <v>-4.5601633450267519E-3</v>
      </c>
      <c r="BB237">
        <f t="shared" si="292"/>
        <v>0.92578282070463058</v>
      </c>
      <c r="BC237">
        <f t="shared" si="293"/>
        <v>-0.88109498113376505</v>
      </c>
      <c r="BD237">
        <f t="shared" si="294"/>
        <v>-1.0585541654698679E-2</v>
      </c>
      <c r="BE237">
        <f t="shared" si="295"/>
        <v>-2.9999189274442926</v>
      </c>
      <c r="BF237">
        <f t="shared" si="296"/>
        <v>-14.093323398375041</v>
      </c>
      <c r="BG237">
        <f t="shared" si="301"/>
        <v>3.2942758512006551</v>
      </c>
      <c r="BH237">
        <f t="shared" si="301"/>
        <v>3.2942758532256899</v>
      </c>
      <c r="BI237">
        <f t="shared" si="301"/>
        <v>3.2942758258958627</v>
      </c>
      <c r="BJ237">
        <f t="shared" si="301"/>
        <v>3.2942761947386541</v>
      </c>
      <c r="BK237">
        <f t="shared" si="301"/>
        <v>3.2942712168456514</v>
      </c>
      <c r="BL237">
        <f t="shared" si="301"/>
        <v>3.2943383986855137</v>
      </c>
      <c r="BM237">
        <f t="shared" si="301"/>
        <v>3.2934317683884249</v>
      </c>
      <c r="BN237">
        <f t="shared" si="297"/>
        <v>3.3056778268946525</v>
      </c>
    </row>
    <row r="238" spans="1:66">
      <c r="A238" s="73" t="s">
        <v>126</v>
      </c>
      <c r="B238" s="74" t="s">
        <v>49</v>
      </c>
      <c r="C238" s="73">
        <v>52201.430500000002</v>
      </c>
      <c r="D238" s="73">
        <v>1E-4</v>
      </c>
      <c r="E238" s="58">
        <f t="shared" si="269"/>
        <v>23338.997698345505</v>
      </c>
      <c r="F238">
        <f t="shared" si="270"/>
        <v>23339</v>
      </c>
      <c r="G238">
        <f t="shared" si="271"/>
        <v>-8.3205299597466365E-4</v>
      </c>
      <c r="H238" s="116"/>
      <c r="I238" s="116"/>
      <c r="J238" s="117"/>
      <c r="K238" s="116">
        <f t="shared" si="302"/>
        <v>-8.3205299597466365E-4</v>
      </c>
      <c r="L238" s="116"/>
      <c r="M238" s="116"/>
      <c r="N238" s="118"/>
      <c r="O238" s="40"/>
      <c r="P238" s="116"/>
      <c r="Q238" s="293">
        <f t="shared" si="272"/>
        <v>37182.930500000002</v>
      </c>
      <c r="R238" s="8">
        <f t="shared" si="273"/>
        <v>6.9231218811041358E-7</v>
      </c>
      <c r="S238" s="116">
        <v>1</v>
      </c>
      <c r="T238" s="167">
        <f t="shared" si="274"/>
        <v>6.9231218811041358E-7</v>
      </c>
      <c r="U238" s="116"/>
      <c r="V238" s="116"/>
      <c r="W238" s="25"/>
      <c r="X238" s="252"/>
      <c r="Y238" s="41"/>
      <c r="Z238">
        <f t="shared" si="275"/>
        <v>23339</v>
      </c>
      <c r="AA238" s="246">
        <f t="shared" si="276"/>
        <v>4.8167275836941085E-3</v>
      </c>
      <c r="AB238" s="247">
        <f t="shared" si="277"/>
        <v>-5.6487805796687721E-3</v>
      </c>
      <c r="AC238" s="247">
        <f t="shared" si="278"/>
        <v>-8.3205299597466365E-4</v>
      </c>
      <c r="AD238" s="248">
        <f t="shared" si="279"/>
        <v>3.1908722037243072E-5</v>
      </c>
      <c r="AH238">
        <f t="shared" si="280"/>
        <v>9.8567966123741888E-3</v>
      </c>
      <c r="AI238">
        <f t="shared" si="281"/>
        <v>0.51329880452916887</v>
      </c>
      <c r="AJ238">
        <f t="shared" si="282"/>
        <v>0.68525576031916235</v>
      </c>
      <c r="AK238">
        <f t="shared" si="283"/>
        <v>0.20681857357665592</v>
      </c>
      <c r="AL238">
        <f t="shared" si="284"/>
        <v>2.7397732322980946</v>
      </c>
      <c r="AM238">
        <f t="shared" si="285"/>
        <v>4.9102093982616548</v>
      </c>
      <c r="AN238">
        <f t="shared" si="300"/>
        <v>2.4383843303856567</v>
      </c>
      <c r="AO238">
        <f t="shared" si="300"/>
        <v>2.4366050798408909</v>
      </c>
      <c r="AP238">
        <f t="shared" si="300"/>
        <v>2.4410144599607086</v>
      </c>
      <c r="AQ238">
        <f t="shared" si="300"/>
        <v>2.4300565352519099</v>
      </c>
      <c r="AR238">
        <f t="shared" si="300"/>
        <v>2.4571045295722729</v>
      </c>
      <c r="AS238">
        <f t="shared" si="300"/>
        <v>2.3891496763428548</v>
      </c>
      <c r="AT238">
        <f t="shared" si="300"/>
        <v>2.5533237680610776</v>
      </c>
      <c r="AU238">
        <f t="shared" si="286"/>
        <v>2.0956952376454718</v>
      </c>
      <c r="AV238" s="246">
        <f t="shared" si="287"/>
        <v>2.5691221772908973E-4</v>
      </c>
      <c r="AW238" s="247">
        <f t="shared" si="288"/>
        <v>-1.0889652137037534E-3</v>
      </c>
      <c r="AX238" s="248">
        <f t="shared" si="289"/>
        <v>1.1858452366568613E-6</v>
      </c>
      <c r="AY238" s="247">
        <f t="shared" si="290"/>
        <v>-6.1290342423838337E-3</v>
      </c>
      <c r="BA238">
        <f t="shared" si="291"/>
        <v>-4.5598153659650188E-3</v>
      </c>
      <c r="BB238">
        <f t="shared" si="292"/>
        <v>0.92578418503576654</v>
      </c>
      <c r="BC238">
        <f t="shared" si="293"/>
        <v>-0.88103404594183754</v>
      </c>
      <c r="BD238">
        <f t="shared" si="294"/>
        <v>-1.0595102825316605E-2</v>
      </c>
      <c r="BE238">
        <f t="shared" si="295"/>
        <v>-2.9997900993403741</v>
      </c>
      <c r="BF238">
        <f t="shared" si="296"/>
        <v>-14.080476614066704</v>
      </c>
      <c r="BG238">
        <f t="shared" si="301"/>
        <v>3.2944146153618075</v>
      </c>
      <c r="BH238">
        <f t="shared" si="301"/>
        <v>3.2944146173884024</v>
      </c>
      <c r="BI238">
        <f t="shared" si="301"/>
        <v>3.2944145900369342</v>
      </c>
      <c r="BJ238">
        <f t="shared" si="301"/>
        <v>3.2944149591796759</v>
      </c>
      <c r="BK238">
        <f t="shared" si="301"/>
        <v>3.2944099771321267</v>
      </c>
      <c r="BL238">
        <f t="shared" si="301"/>
        <v>3.2944772164788634</v>
      </c>
      <c r="BM238">
        <f t="shared" si="301"/>
        <v>3.2935697908299195</v>
      </c>
      <c r="BN238">
        <f t="shared" si="297"/>
        <v>3.3058268728351816</v>
      </c>
    </row>
    <row r="239" spans="1:66">
      <c r="A239" s="73" t="s">
        <v>126</v>
      </c>
      <c r="B239" s="74" t="s">
        <v>49</v>
      </c>
      <c r="C239" s="73">
        <v>52203.238599999997</v>
      </c>
      <c r="D239" s="73">
        <v>2.0000000000000001E-4</v>
      </c>
      <c r="E239" s="58">
        <f t="shared" si="269"/>
        <v>23343.999328667847</v>
      </c>
      <c r="F239">
        <f t="shared" si="270"/>
        <v>23344</v>
      </c>
      <c r="G239">
        <f t="shared" si="271"/>
        <v>-2.4268800189020112E-4</v>
      </c>
      <c r="H239" s="116"/>
      <c r="I239" s="116"/>
      <c r="J239" s="117"/>
      <c r="K239" s="116">
        <f t="shared" si="302"/>
        <v>-2.4268800189020112E-4</v>
      </c>
      <c r="L239" s="116"/>
      <c r="M239" s="116"/>
      <c r="N239" s="118"/>
      <c r="O239" s="40"/>
      <c r="P239" s="116"/>
      <c r="Q239" s="293">
        <f t="shared" si="272"/>
        <v>37184.738599999997</v>
      </c>
      <c r="R239" s="8">
        <f t="shared" si="273"/>
        <v>5.8897466261458263E-8</v>
      </c>
      <c r="S239" s="116">
        <v>1</v>
      </c>
      <c r="T239" s="167">
        <f t="shared" si="274"/>
        <v>5.8897466261458263E-8</v>
      </c>
      <c r="U239" s="116"/>
      <c r="V239" s="116"/>
      <c r="W239" s="25"/>
      <c r="X239" s="252"/>
      <c r="Y239" s="41"/>
      <c r="Z239">
        <f t="shared" si="275"/>
        <v>23344</v>
      </c>
      <c r="AA239" s="246">
        <f t="shared" si="276"/>
        <v>4.8110626977438372E-3</v>
      </c>
      <c r="AB239" s="247">
        <f t="shared" si="277"/>
        <v>-5.0537506996340383E-3</v>
      </c>
      <c r="AC239" s="247">
        <f t="shared" si="278"/>
        <v>-2.4268800189020112E-4</v>
      </c>
      <c r="AD239" s="248">
        <f t="shared" si="279"/>
        <v>2.5540396134051532E-5</v>
      </c>
      <c r="AH239">
        <f t="shared" si="280"/>
        <v>9.8536433565349808E-3</v>
      </c>
      <c r="AI239">
        <f t="shared" si="281"/>
        <v>0.51321770750857398</v>
      </c>
      <c r="AJ239">
        <f t="shared" si="282"/>
        <v>0.68496999611712661</v>
      </c>
      <c r="AK239">
        <f t="shared" si="283"/>
        <v>0.20662762585339511</v>
      </c>
      <c r="AL239">
        <f t="shared" si="284"/>
        <v>2.740165530109353</v>
      </c>
      <c r="AM239">
        <f t="shared" si="285"/>
        <v>4.9151394763270604</v>
      </c>
      <c r="AN239">
        <f t="shared" si="300"/>
        <v>2.4390330411910375</v>
      </c>
      <c r="AO239">
        <f t="shared" si="300"/>
        <v>2.4372483853468916</v>
      </c>
      <c r="AP239">
        <f t="shared" si="300"/>
        <v>2.4416687327023214</v>
      </c>
      <c r="AQ239">
        <f t="shared" si="300"/>
        <v>2.4306895762353671</v>
      </c>
      <c r="AR239">
        <f t="shared" si="300"/>
        <v>2.4577751748440861</v>
      </c>
      <c r="AS239">
        <f t="shared" si="300"/>
        <v>2.3897640160533493</v>
      </c>
      <c r="AT239">
        <f t="shared" si="300"/>
        <v>2.5539908658726427</v>
      </c>
      <c r="AU239">
        <f t="shared" si="286"/>
        <v>2.0966031175027235</v>
      </c>
      <c r="AV239" s="246">
        <f t="shared" si="287"/>
        <v>2.5473197874104157E-4</v>
      </c>
      <c r="AW239" s="247">
        <f t="shared" si="288"/>
        <v>-4.9741998063124269E-4</v>
      </c>
      <c r="AX239" s="248">
        <f t="shared" si="289"/>
        <v>2.4742663713118583E-7</v>
      </c>
      <c r="AY239" s="247">
        <f t="shared" si="290"/>
        <v>-5.5400006394223864E-3</v>
      </c>
      <c r="BA239">
        <f t="shared" si="291"/>
        <v>-4.5563307190027956E-3</v>
      </c>
      <c r="BB239">
        <f t="shared" si="292"/>
        <v>0.92579789631284204</v>
      </c>
      <c r="BC239">
        <f t="shared" si="293"/>
        <v>-0.88042388003195093</v>
      </c>
      <c r="BD239">
        <f t="shared" si="294"/>
        <v>-1.0690706388477323E-2</v>
      </c>
      <c r="BE239">
        <f t="shared" si="295"/>
        <v>-2.9985017973508774</v>
      </c>
      <c r="BF239">
        <f t="shared" si="296"/>
        <v>-13.953276879739779</v>
      </c>
      <c r="BG239">
        <f t="shared" si="301"/>
        <v>3.2958022682563395</v>
      </c>
      <c r="BH239">
        <f t="shared" si="301"/>
        <v>3.2958022702984966</v>
      </c>
      <c r="BI239">
        <f t="shared" si="301"/>
        <v>3.2958022427310802</v>
      </c>
      <c r="BJ239">
        <f t="shared" si="301"/>
        <v>3.2958026148682094</v>
      </c>
      <c r="BK239">
        <f t="shared" si="301"/>
        <v>3.2957975913291331</v>
      </c>
      <c r="BL239">
        <f t="shared" si="301"/>
        <v>3.2958654052237013</v>
      </c>
      <c r="BM239">
        <f t="shared" si="301"/>
        <v>3.2949500302610693</v>
      </c>
      <c r="BN239">
        <f t="shared" si="297"/>
        <v>3.3073173322404683</v>
      </c>
    </row>
    <row r="240" spans="1:66">
      <c r="A240" s="73" t="s">
        <v>126</v>
      </c>
      <c r="B240" s="74" t="s">
        <v>45</v>
      </c>
      <c r="C240" s="73">
        <v>52203.418799999999</v>
      </c>
      <c r="D240" s="73">
        <v>2.0000000000000001E-4</v>
      </c>
      <c r="E240" s="58">
        <f t="shared" si="269"/>
        <v>23344.497804296465</v>
      </c>
      <c r="F240">
        <f t="shared" si="270"/>
        <v>23344.5</v>
      </c>
      <c r="G240">
        <f t="shared" si="271"/>
        <v>-7.9375149653060362E-4</v>
      </c>
      <c r="H240" s="116"/>
      <c r="I240" s="116"/>
      <c r="J240" s="117"/>
      <c r="K240" s="116">
        <f t="shared" si="302"/>
        <v>-7.9375149653060362E-4</v>
      </c>
      <c r="L240" s="116"/>
      <c r="M240" s="116"/>
      <c r="N240" s="118"/>
      <c r="O240" s="40"/>
      <c r="P240" s="116"/>
      <c r="Q240" s="293">
        <f t="shared" si="272"/>
        <v>37184.918799999999</v>
      </c>
      <c r="R240" s="8">
        <f t="shared" si="273"/>
        <v>6.3004143824457279E-7</v>
      </c>
      <c r="S240" s="116">
        <v>1</v>
      </c>
      <c r="T240" s="167">
        <f t="shared" si="274"/>
        <v>6.3004143824457279E-7</v>
      </c>
      <c r="V240" s="116"/>
      <c r="W240" s="25"/>
      <c r="X240" s="252"/>
      <c r="Y240" s="41"/>
      <c r="Z240">
        <f t="shared" si="275"/>
        <v>23344.5</v>
      </c>
      <c r="AA240" s="246">
        <f t="shared" si="276"/>
        <v>4.8104960128171927E-3</v>
      </c>
      <c r="AB240" s="247">
        <f t="shared" si="277"/>
        <v>-5.6042475093477963E-3</v>
      </c>
      <c r="AC240" s="247">
        <f t="shared" si="278"/>
        <v>-7.9375149653060362E-4</v>
      </c>
      <c r="AD240" s="248">
        <f t="shared" si="279"/>
        <v>3.140759014603098E-5</v>
      </c>
      <c r="AH240">
        <f t="shared" si="280"/>
        <v>9.8533278295407038E-3</v>
      </c>
      <c r="AI240">
        <f t="shared" si="281"/>
        <v>0.51320960331595933</v>
      </c>
      <c r="AJ240">
        <f t="shared" si="282"/>
        <v>0.68494141879784631</v>
      </c>
      <c r="AK240">
        <f t="shared" si="283"/>
        <v>0.20660853260505288</v>
      </c>
      <c r="AL240">
        <f t="shared" si="284"/>
        <v>2.7402047531659406</v>
      </c>
      <c r="AM240">
        <f t="shared" si="285"/>
        <v>4.9156329224107624</v>
      </c>
      <c r="AN240">
        <f t="shared" si="300"/>
        <v>2.4390979067874685</v>
      </c>
      <c r="AO240">
        <f t="shared" si="300"/>
        <v>2.4373127101610188</v>
      </c>
      <c r="AP240">
        <f t="shared" si="300"/>
        <v>2.4417341543263555</v>
      </c>
      <c r="AQ240">
        <f t="shared" si="300"/>
        <v>2.4307528754502128</v>
      </c>
      <c r="AR240">
        <f t="shared" si="300"/>
        <v>2.4578422311193164</v>
      </c>
      <c r="AS240">
        <f t="shared" si="300"/>
        <v>2.3898254519746223</v>
      </c>
      <c r="AT240">
        <f t="shared" si="300"/>
        <v>2.5540575549155262</v>
      </c>
      <c r="AU240">
        <f t="shared" si="286"/>
        <v>2.0966939054884488</v>
      </c>
      <c r="AV240" s="246">
        <f t="shared" si="287"/>
        <v>2.5451424401630018E-4</v>
      </c>
      <c r="AW240" s="247">
        <f t="shared" si="288"/>
        <v>-1.0482657405469038E-3</v>
      </c>
      <c r="AX240" s="248">
        <f t="shared" si="289"/>
        <v>1.0988610628043486E-6</v>
      </c>
      <c r="AY240" s="247">
        <f t="shared" si="290"/>
        <v>-6.0910975572704149E-3</v>
      </c>
      <c r="BA240">
        <f t="shared" si="291"/>
        <v>-4.5559817688008925E-3</v>
      </c>
      <c r="BB240">
        <f t="shared" si="292"/>
        <v>0.92579927423694197</v>
      </c>
      <c r="BC240">
        <f t="shared" si="293"/>
        <v>-0.88036278205773366</v>
      </c>
      <c r="BD240">
        <f t="shared" si="294"/>
        <v>-1.0700265927528541E-2</v>
      </c>
      <c r="BE240">
        <f t="shared" si="295"/>
        <v>-2.9983729650493181</v>
      </c>
      <c r="BF240">
        <f t="shared" si="296"/>
        <v>-13.940682349824629</v>
      </c>
      <c r="BG240">
        <f t="shared" si="301"/>
        <v>3.2959410346781683</v>
      </c>
      <c r="BH240">
        <f t="shared" si="301"/>
        <v>3.2959410367218775</v>
      </c>
      <c r="BI240">
        <f t="shared" si="301"/>
        <v>3.2959410091329131</v>
      </c>
      <c r="BJ240">
        <f t="shared" si="301"/>
        <v>3.2959413815689675</v>
      </c>
      <c r="BK240">
        <f t="shared" si="301"/>
        <v>3.2959363538861495</v>
      </c>
      <c r="BL240">
        <f t="shared" si="301"/>
        <v>3.2960042251832347</v>
      </c>
      <c r="BM240">
        <f t="shared" si="301"/>
        <v>3.2950880557111906</v>
      </c>
      <c r="BN240">
        <f t="shared" si="297"/>
        <v>3.3074663781809965</v>
      </c>
    </row>
    <row r="241" spans="1:66">
      <c r="A241" s="75" t="s">
        <v>126</v>
      </c>
      <c r="B241" s="76" t="s">
        <v>45</v>
      </c>
      <c r="C241" s="75">
        <v>52207.396200000003</v>
      </c>
      <c r="D241" s="75">
        <v>4.0000000000000002E-4</v>
      </c>
      <c r="E241" s="58">
        <f t="shared" si="269"/>
        <v>23355.500229186771</v>
      </c>
      <c r="F241">
        <f t="shared" si="270"/>
        <v>23355.5</v>
      </c>
      <c r="G241">
        <f t="shared" si="271"/>
        <v>8.2851503975689411E-5</v>
      </c>
      <c r="H241" s="116"/>
      <c r="I241" s="116"/>
      <c r="J241" s="117"/>
      <c r="K241" s="116">
        <f t="shared" si="302"/>
        <v>8.2851503975689411E-5</v>
      </c>
      <c r="L241" s="116"/>
      <c r="M241" s="116"/>
      <c r="N241" s="118"/>
      <c r="O241" s="40"/>
      <c r="P241" s="116"/>
      <c r="Q241" s="293">
        <f t="shared" si="272"/>
        <v>37188.896200000003</v>
      </c>
      <c r="R241" s="8">
        <f t="shared" si="273"/>
        <v>6.8643717110336783E-9</v>
      </c>
      <c r="S241" s="116">
        <v>1</v>
      </c>
      <c r="T241" s="167">
        <f t="shared" si="274"/>
        <v>6.8643717110336783E-9</v>
      </c>
      <c r="U241" s="116"/>
      <c r="W241" s="25"/>
      <c r="X241" s="252"/>
      <c r="Y241" s="41"/>
      <c r="Z241">
        <f t="shared" si="275"/>
        <v>23355.5</v>
      </c>
      <c r="AA241" s="246">
        <f t="shared" si="276"/>
        <v>4.7980199206557076E-3</v>
      </c>
      <c r="AB241" s="247">
        <f t="shared" si="277"/>
        <v>-4.7151684166800182E-3</v>
      </c>
      <c r="AC241" s="247">
        <f t="shared" si="278"/>
        <v>8.2851503975689411E-5</v>
      </c>
      <c r="AD241" s="248">
        <f t="shared" si="279"/>
        <v>2.2232813197656752E-5</v>
      </c>
      <c r="AH241">
        <f t="shared" si="280"/>
        <v>9.8463769782692525E-3</v>
      </c>
      <c r="AI241">
        <f t="shared" si="281"/>
        <v>0.51303156425859364</v>
      </c>
      <c r="AJ241">
        <f t="shared" si="282"/>
        <v>0.68431267647991523</v>
      </c>
      <c r="AK241">
        <f t="shared" si="283"/>
        <v>0.20618855118698201</v>
      </c>
      <c r="AL241">
        <f t="shared" si="284"/>
        <v>2.7410673515384416</v>
      </c>
      <c r="AM241">
        <f t="shared" si="285"/>
        <v>4.926508955681892</v>
      </c>
      <c r="AN241">
        <f t="shared" ref="AN241:AT250" si="303">$AU241+$AB$7*SIN(AO241)</f>
        <v>2.4405246979550288</v>
      </c>
      <c r="AO241">
        <f t="shared" si="303"/>
        <v>2.4387275926284331</v>
      </c>
      <c r="AP241">
        <f t="shared" si="303"/>
        <v>2.4431731703268724</v>
      </c>
      <c r="AQ241">
        <f t="shared" si="303"/>
        <v>2.4321452342015606</v>
      </c>
      <c r="AR241">
        <f t="shared" si="303"/>
        <v>2.4593170894841321</v>
      </c>
      <c r="AS241">
        <f t="shared" si="303"/>
        <v>2.391177132687528</v>
      </c>
      <c r="AT241">
        <f t="shared" si="303"/>
        <v>2.5555237604514658</v>
      </c>
      <c r="AU241">
        <f t="shared" si="286"/>
        <v>2.0986912411744028</v>
      </c>
      <c r="AV241" s="246">
        <f t="shared" si="287"/>
        <v>2.4973737323359321E-4</v>
      </c>
      <c r="AW241" s="247">
        <f t="shared" si="288"/>
        <v>-1.668858692579038E-4</v>
      </c>
      <c r="AX241" s="248">
        <f t="shared" si="289"/>
        <v>2.785089335796616E-8</v>
      </c>
      <c r="AY241" s="247">
        <f t="shared" si="290"/>
        <v>-5.2152429268714487E-3</v>
      </c>
      <c r="BA241">
        <f t="shared" si="291"/>
        <v>-4.5482825474221144E-3</v>
      </c>
      <c r="BB241">
        <f t="shared" si="292"/>
        <v>0.92582990117833996</v>
      </c>
      <c r="BC241">
        <f t="shared" si="293"/>
        <v>-0.87901488500169178</v>
      </c>
      <c r="BD241">
        <f t="shared" si="294"/>
        <v>-1.091053781761298E-2</v>
      </c>
      <c r="BE241">
        <f t="shared" si="295"/>
        <v>-2.9955385567362525</v>
      </c>
      <c r="BF241">
        <f t="shared" si="296"/>
        <v>-13.669205304634341</v>
      </c>
      <c r="BG241">
        <f t="shared" ref="BG241:BM250" si="304">$BN241+$BB$7*SIN(BH241)</f>
        <v>3.298993948563155</v>
      </c>
      <c r="BH241">
        <f t="shared" si="304"/>
        <v>3.2989939506408263</v>
      </c>
      <c r="BI241">
        <f t="shared" si="304"/>
        <v>3.2989939225799323</v>
      </c>
      <c r="BJ241">
        <f t="shared" si="304"/>
        <v>3.2989943015685603</v>
      </c>
      <c r="BK241">
        <f t="shared" si="304"/>
        <v>3.2989891829745237</v>
      </c>
      <c r="BL241">
        <f t="shared" si="304"/>
        <v>3.2990583147006038</v>
      </c>
      <c r="BM241">
        <f t="shared" si="304"/>
        <v>3.2981246856174806</v>
      </c>
      <c r="BN241">
        <f t="shared" si="297"/>
        <v>3.3107453888726273</v>
      </c>
    </row>
    <row r="242" spans="1:66">
      <c r="A242" s="37" t="s">
        <v>119</v>
      </c>
      <c r="B242" s="38" t="s">
        <v>45</v>
      </c>
      <c r="C242" s="37">
        <v>52215.530500000001</v>
      </c>
      <c r="D242" s="37" t="s">
        <v>124</v>
      </c>
      <c r="E242" s="58">
        <f t="shared" si="269"/>
        <v>23378.001618231152</v>
      </c>
      <c r="F242">
        <f t="shared" si="270"/>
        <v>23378</v>
      </c>
      <c r="G242">
        <f t="shared" si="271"/>
        <v>5.849939989275299E-4</v>
      </c>
      <c r="H242" s="116"/>
      <c r="I242" s="116"/>
      <c r="J242" s="117"/>
      <c r="K242" s="116">
        <f t="shared" si="302"/>
        <v>5.849939989275299E-4</v>
      </c>
      <c r="L242" s="116"/>
      <c r="M242" s="116"/>
      <c r="N242" s="118"/>
      <c r="O242" s="40"/>
      <c r="P242" s="116"/>
      <c r="Q242" s="293">
        <f t="shared" si="272"/>
        <v>37197.030500000001</v>
      </c>
      <c r="R242" s="8">
        <f t="shared" si="273"/>
        <v>3.4221797878122286E-7</v>
      </c>
      <c r="S242" s="116">
        <v>1</v>
      </c>
      <c r="T242" s="167">
        <f t="shared" si="274"/>
        <v>3.4221797878122286E-7</v>
      </c>
      <c r="U242" s="116"/>
      <c r="W242" s="25"/>
      <c r="X242" s="252"/>
      <c r="Y242" s="41"/>
      <c r="Z242">
        <f t="shared" si="275"/>
        <v>23378</v>
      </c>
      <c r="AA242" s="246">
        <f t="shared" si="276"/>
        <v>4.77244696479571E-3</v>
      </c>
      <c r="AB242" s="247">
        <f t="shared" si="277"/>
        <v>-4.1874529658681801E-3</v>
      </c>
      <c r="AC242" s="247">
        <f t="shared" si="278"/>
        <v>5.849939989275299E-4</v>
      </c>
      <c r="AD242" s="248">
        <f t="shared" si="279"/>
        <v>1.7534762341358218E-5</v>
      </c>
      <c r="AH242">
        <f t="shared" si="280"/>
        <v>9.8321042594660922E-3</v>
      </c>
      <c r="AI242">
        <f t="shared" si="281"/>
        <v>0.51266889892138967</v>
      </c>
      <c r="AJ242">
        <f t="shared" si="282"/>
        <v>0.68302636737579336</v>
      </c>
      <c r="AK242">
        <f t="shared" si="283"/>
        <v>0.20532991494306924</v>
      </c>
      <c r="AL242">
        <f t="shared" si="284"/>
        <v>2.7428299224710413</v>
      </c>
      <c r="AM242">
        <f t="shared" si="285"/>
        <v>4.9488765901485356</v>
      </c>
      <c r="AN242">
        <f t="shared" si="303"/>
        <v>2.4434416370227967</v>
      </c>
      <c r="AO242">
        <f t="shared" si="303"/>
        <v>2.4416201060064218</v>
      </c>
      <c r="AP242">
        <f t="shared" si="303"/>
        <v>2.4461150667245368</v>
      </c>
      <c r="AQ242">
        <f t="shared" si="303"/>
        <v>2.4349919143461558</v>
      </c>
      <c r="AR242">
        <f t="shared" si="303"/>
        <v>2.4623315816235025</v>
      </c>
      <c r="AS242">
        <f t="shared" si="303"/>
        <v>2.3939424820282382</v>
      </c>
      <c r="AT242">
        <f t="shared" si="303"/>
        <v>2.5585171431640448</v>
      </c>
      <c r="AU242">
        <f t="shared" si="286"/>
        <v>2.1027767005320359</v>
      </c>
      <c r="AV242" s="246">
        <f t="shared" si="287"/>
        <v>2.4004559887450677E-4</v>
      </c>
      <c r="AW242" s="247">
        <f t="shared" si="288"/>
        <v>3.4494840005302313E-4</v>
      </c>
      <c r="AX242" s="248">
        <f t="shared" si="289"/>
        <v>1.1898939869914049E-7</v>
      </c>
      <c r="AY242" s="247">
        <f t="shared" si="290"/>
        <v>-4.7147088946173591E-3</v>
      </c>
      <c r="BA242">
        <f t="shared" si="291"/>
        <v>-4.5324013659212032E-3</v>
      </c>
      <c r="BB242">
        <f t="shared" si="292"/>
        <v>0.92589440960237712</v>
      </c>
      <c r="BC242">
        <f t="shared" si="293"/>
        <v>-0.87623555307745615</v>
      </c>
      <c r="BD242">
        <f t="shared" si="294"/>
        <v>-1.1340408568658891E-2</v>
      </c>
      <c r="BE242">
        <f t="shared" si="295"/>
        <v>-2.9897403095796768</v>
      </c>
      <c r="BF242">
        <f t="shared" si="296"/>
        <v>-13.145370564591699</v>
      </c>
      <c r="BG242">
        <f t="shared" si="304"/>
        <v>3.3052388649191347</v>
      </c>
      <c r="BH242">
        <f t="shared" si="304"/>
        <v>3.3052388670651482</v>
      </c>
      <c r="BI242">
        <f t="shared" si="304"/>
        <v>3.305238838051904</v>
      </c>
      <c r="BJ242">
        <f t="shared" si="304"/>
        <v>3.3052392302993376</v>
      </c>
      <c r="BK242">
        <f t="shared" si="304"/>
        <v>3.3052339272734343</v>
      </c>
      <c r="BL242">
        <f t="shared" si="304"/>
        <v>3.3053056224216251</v>
      </c>
      <c r="BM242">
        <f t="shared" si="304"/>
        <v>3.3043363995391339</v>
      </c>
      <c r="BN242">
        <f t="shared" si="297"/>
        <v>3.3174524561964178</v>
      </c>
    </row>
    <row r="243" spans="1:66">
      <c r="A243" s="37" t="s">
        <v>119</v>
      </c>
      <c r="B243" s="38" t="s">
        <v>45</v>
      </c>
      <c r="C243" s="37">
        <v>52254.571300000003</v>
      </c>
      <c r="D243" s="37" t="s">
        <v>124</v>
      </c>
      <c r="E243" s="58">
        <f t="shared" si="269"/>
        <v>23485.99766330007</v>
      </c>
      <c r="F243">
        <f t="shared" si="270"/>
        <v>23486</v>
      </c>
      <c r="G243">
        <f t="shared" si="271"/>
        <v>-8.4472199523588642E-4</v>
      </c>
      <c r="H243" s="116"/>
      <c r="I243" s="116"/>
      <c r="J243" s="117"/>
      <c r="K243" s="116">
        <f t="shared" si="302"/>
        <v>-8.4472199523588642E-4</v>
      </c>
      <c r="L243" s="116"/>
      <c r="M243" s="116"/>
      <c r="N243" s="118"/>
      <c r="O243" s="40"/>
      <c r="P243" s="116"/>
      <c r="Q243" s="293">
        <f t="shared" si="272"/>
        <v>37236.071300000003</v>
      </c>
      <c r="R243" s="8">
        <f t="shared" si="273"/>
        <v>7.1355524923529687E-7</v>
      </c>
      <c r="S243" s="116">
        <v>1</v>
      </c>
      <c r="T243" s="167">
        <f t="shared" si="274"/>
        <v>7.1355524923529687E-7</v>
      </c>
      <c r="U243" s="116"/>
      <c r="V243" s="116"/>
      <c r="W243" s="25"/>
      <c r="X243" s="252"/>
      <c r="Y243" s="41"/>
      <c r="Z243">
        <f t="shared" si="275"/>
        <v>23486</v>
      </c>
      <c r="AA243" s="246">
        <f t="shared" si="276"/>
        <v>4.6487002108239698E-3</v>
      </c>
      <c r="AB243" s="247">
        <f t="shared" si="277"/>
        <v>-5.4934222060598562E-3</v>
      </c>
      <c r="AC243" s="247">
        <f t="shared" si="278"/>
        <v>-8.4472199523588642E-4</v>
      </c>
      <c r="AD243" s="248">
        <f t="shared" si="279"/>
        <v>3.0177687534031537E-5</v>
      </c>
      <c r="AH243">
        <f t="shared" si="280"/>
        <v>9.7625726143639197E-3</v>
      </c>
      <c r="AI243">
        <f t="shared" si="281"/>
        <v>0.51095601609324426</v>
      </c>
      <c r="AJ243">
        <f t="shared" si="282"/>
        <v>0.67684755617885939</v>
      </c>
      <c r="AK243">
        <f t="shared" si="283"/>
        <v>0.20121619679744371</v>
      </c>
      <c r="AL243">
        <f t="shared" si="284"/>
        <v>2.7512563845296367</v>
      </c>
      <c r="AM243">
        <f t="shared" si="285"/>
        <v>5.0585654055062683</v>
      </c>
      <c r="AN243">
        <f t="shared" si="303"/>
        <v>2.4574152418852182</v>
      </c>
      <c r="AO243">
        <f t="shared" si="303"/>
        <v>2.4554753324586565</v>
      </c>
      <c r="AP243">
        <f t="shared" si="303"/>
        <v>2.4602074377201721</v>
      </c>
      <c r="AQ243">
        <f t="shared" si="303"/>
        <v>2.4486318097943185</v>
      </c>
      <c r="AR243">
        <f t="shared" si="303"/>
        <v>2.476758725722858</v>
      </c>
      <c r="AS243">
        <f t="shared" si="303"/>
        <v>2.4072270861745313</v>
      </c>
      <c r="AT243">
        <f t="shared" si="303"/>
        <v>2.5727798195122582</v>
      </c>
      <c r="AU243">
        <f t="shared" si="286"/>
        <v>2.1223869054486748</v>
      </c>
      <c r="AV243" s="246">
        <f t="shared" si="287"/>
        <v>1.9499528799253683E-4</v>
      </c>
      <c r="AW243" s="247">
        <f t="shared" si="288"/>
        <v>-1.0397172832284233E-3</v>
      </c>
      <c r="AX243" s="248">
        <f t="shared" si="289"/>
        <v>1.0810120290438933E-6</v>
      </c>
      <c r="AY243" s="247">
        <f t="shared" si="290"/>
        <v>-6.1535896867683732E-3</v>
      </c>
      <c r="BA243">
        <f t="shared" si="291"/>
        <v>-4.453704922831433E-3</v>
      </c>
      <c r="BB243">
        <f t="shared" si="292"/>
        <v>0.92623885059196165</v>
      </c>
      <c r="BC243">
        <f t="shared" si="293"/>
        <v>-0.86248028983005043</v>
      </c>
      <c r="BD243">
        <f t="shared" si="294"/>
        <v>-1.339911313070463E-2</v>
      </c>
      <c r="BE243">
        <f t="shared" si="295"/>
        <v>-2.9618967044615041</v>
      </c>
      <c r="BF243">
        <f t="shared" si="296"/>
        <v>-11.099945985118048</v>
      </c>
      <c r="BG243">
        <f t="shared" si="304"/>
        <v>3.335220934880696</v>
      </c>
      <c r="BH243">
        <f t="shared" si="304"/>
        <v>3.3352209373324686</v>
      </c>
      <c r="BI243">
        <f t="shared" si="304"/>
        <v>3.3352209040055434</v>
      </c>
      <c r="BJ243">
        <f t="shared" si="304"/>
        <v>3.3352213570182134</v>
      </c>
      <c r="BK243">
        <f t="shared" si="304"/>
        <v>3.3352151992234256</v>
      </c>
      <c r="BL243">
        <f t="shared" si="304"/>
        <v>3.3352989026770117</v>
      </c>
      <c r="BM243">
        <f t="shared" si="304"/>
        <v>3.3341612315324523</v>
      </c>
      <c r="BN243">
        <f t="shared" si="297"/>
        <v>3.3496463793506113</v>
      </c>
    </row>
    <row r="244" spans="1:66">
      <c r="A244" s="37" t="s">
        <v>119</v>
      </c>
      <c r="B244" s="38" t="s">
        <v>45</v>
      </c>
      <c r="C244" s="37">
        <v>52264.513899999998</v>
      </c>
      <c r="D244" s="37" t="s">
        <v>124</v>
      </c>
      <c r="E244" s="58">
        <f t="shared" si="269"/>
        <v>23513.501235913893</v>
      </c>
      <c r="F244">
        <f t="shared" si="270"/>
        <v>23513.5</v>
      </c>
      <c r="G244">
        <f t="shared" si="271"/>
        <v>4.4678549602394924E-4</v>
      </c>
      <c r="H244" s="116"/>
      <c r="I244" s="116"/>
      <c r="J244" s="117"/>
      <c r="K244" s="116">
        <f t="shared" si="302"/>
        <v>4.4678549602394924E-4</v>
      </c>
      <c r="L244" s="116"/>
      <c r="M244" s="116"/>
      <c r="N244" s="118"/>
      <c r="O244" s="40"/>
      <c r="P244" s="116"/>
      <c r="Q244" s="293">
        <f t="shared" si="272"/>
        <v>37246.013899999998</v>
      </c>
      <c r="R244" s="8">
        <f t="shared" si="273"/>
        <v>1.9961727945736636E-7</v>
      </c>
      <c r="S244" s="116">
        <v>1</v>
      </c>
      <c r="T244" s="167">
        <f t="shared" si="274"/>
        <v>1.9961727945736636E-7</v>
      </c>
      <c r="U244" s="116"/>
      <c r="V244" s="116"/>
      <c r="W244" s="25"/>
      <c r="X244" s="252"/>
      <c r="Y244" s="41"/>
      <c r="Z244">
        <f t="shared" si="275"/>
        <v>23513.5</v>
      </c>
      <c r="AA244" s="246">
        <f t="shared" si="276"/>
        <v>4.6169292286678664E-3</v>
      </c>
      <c r="AB244" s="247">
        <f t="shared" si="277"/>
        <v>-4.1701437326439172E-3</v>
      </c>
      <c r="AC244" s="247">
        <f t="shared" si="278"/>
        <v>4.4678549602394924E-4</v>
      </c>
      <c r="AD244" s="248">
        <f t="shared" si="279"/>
        <v>1.7390098750909344E-5</v>
      </c>
      <c r="AH244">
        <f t="shared" si="280"/>
        <v>9.7445995236071555E-3</v>
      </c>
      <c r="AI244">
        <f t="shared" si="281"/>
        <v>0.51052717504787992</v>
      </c>
      <c r="AJ244">
        <f t="shared" si="282"/>
        <v>0.67527306750902416</v>
      </c>
      <c r="AK244">
        <f t="shared" si="283"/>
        <v>0.20017075131599543</v>
      </c>
      <c r="AL244">
        <f t="shared" si="284"/>
        <v>2.7533931798799069</v>
      </c>
      <c r="AM244">
        <f t="shared" si="285"/>
        <v>5.0871274973881979</v>
      </c>
      <c r="AN244">
        <f t="shared" si="303"/>
        <v>2.4609660979589272</v>
      </c>
      <c r="AO244">
        <f t="shared" si="303"/>
        <v>2.458995781347991</v>
      </c>
      <c r="AP244">
        <f t="shared" si="303"/>
        <v>2.4637882243417897</v>
      </c>
      <c r="AQ244">
        <f t="shared" si="303"/>
        <v>2.4520987269016854</v>
      </c>
      <c r="AR244">
        <f t="shared" si="303"/>
        <v>2.4804210632711716</v>
      </c>
      <c r="AS244">
        <f t="shared" si="303"/>
        <v>2.4106128253227008</v>
      </c>
      <c r="AT244">
        <f t="shared" si="303"/>
        <v>2.576383771037849</v>
      </c>
      <c r="AU244">
        <f t="shared" si="286"/>
        <v>2.1273802446635597</v>
      </c>
      <c r="AV244" s="246">
        <f t="shared" si="287"/>
        <v>1.8391015001481808E-4</v>
      </c>
      <c r="AW244" s="247">
        <f t="shared" si="288"/>
        <v>2.6287534600913116E-4</v>
      </c>
      <c r="AX244" s="248">
        <f t="shared" si="289"/>
        <v>6.9103447539420426E-8</v>
      </c>
      <c r="AY244" s="247">
        <f t="shared" si="290"/>
        <v>-4.864794948930158E-3</v>
      </c>
      <c r="BA244">
        <f t="shared" si="291"/>
        <v>-4.4330190786530483E-3</v>
      </c>
      <c r="BB244">
        <f t="shared" si="292"/>
        <v>0.9263357487289442</v>
      </c>
      <c r="BC244">
        <f t="shared" si="293"/>
        <v>-0.85886879256263637</v>
      </c>
      <c r="BD244">
        <f t="shared" si="294"/>
        <v>-1.3921978284680661E-2</v>
      </c>
      <c r="BE244">
        <f t="shared" si="295"/>
        <v>-2.9548034497134377</v>
      </c>
      <c r="BF244">
        <f t="shared" si="296"/>
        <v>-10.676107290432688</v>
      </c>
      <c r="BG244">
        <f t="shared" si="304"/>
        <v>3.3428571144139871</v>
      </c>
      <c r="BH244">
        <f t="shared" si="304"/>
        <v>3.3428571169373855</v>
      </c>
      <c r="BI244">
        <f t="shared" si="304"/>
        <v>3.3428570825844113</v>
      </c>
      <c r="BJ244">
        <f t="shared" si="304"/>
        <v>3.3428575502580604</v>
      </c>
      <c r="BK244">
        <f t="shared" si="304"/>
        <v>3.3428511834582415</v>
      </c>
      <c r="BL244">
        <f t="shared" si="304"/>
        <v>3.342937860294013</v>
      </c>
      <c r="BM244">
        <f t="shared" si="304"/>
        <v>3.3417579837910436</v>
      </c>
      <c r="BN244">
        <f t="shared" si="297"/>
        <v>3.3578439060796885</v>
      </c>
    </row>
    <row r="245" spans="1:66">
      <c r="A245" s="37" t="s">
        <v>119</v>
      </c>
      <c r="B245" s="38" t="s">
        <v>45</v>
      </c>
      <c r="C245" s="37">
        <v>52504.368900000001</v>
      </c>
      <c r="D245" s="37" t="s">
        <v>124</v>
      </c>
      <c r="E245" s="58">
        <f t="shared" si="269"/>
        <v>24176.996640465142</v>
      </c>
      <c r="F245">
        <f t="shared" si="270"/>
        <v>24177</v>
      </c>
      <c r="G245">
        <f t="shared" si="271"/>
        <v>-1.2144789943704382E-3</v>
      </c>
      <c r="H245" s="116"/>
      <c r="I245" s="116"/>
      <c r="J245" s="117"/>
      <c r="K245" s="116">
        <f t="shared" si="302"/>
        <v>-1.2144789943704382E-3</v>
      </c>
      <c r="L245" s="116"/>
      <c r="M245" s="116"/>
      <c r="N245" s="118"/>
      <c r="O245" s="40"/>
      <c r="P245" s="116"/>
      <c r="Q245" s="293">
        <f t="shared" si="272"/>
        <v>37485.868900000001</v>
      </c>
      <c r="R245" s="8">
        <f t="shared" si="273"/>
        <v>1.4749592277670308E-6</v>
      </c>
      <c r="S245" s="116">
        <v>1</v>
      </c>
      <c r="T245" s="167">
        <f t="shared" si="274"/>
        <v>1.4749592277670308E-6</v>
      </c>
      <c r="W245" s="25"/>
      <c r="X245" s="252"/>
      <c r="Y245" s="41"/>
      <c r="Z245">
        <f t="shared" si="275"/>
        <v>24177</v>
      </c>
      <c r="AA245" s="246">
        <f t="shared" si="276"/>
        <v>3.8194861582415531E-3</v>
      </c>
      <c r="AB245" s="247">
        <f t="shared" si="277"/>
        <v>-5.0339651526119912E-3</v>
      </c>
      <c r="AC245" s="247">
        <f t="shared" si="278"/>
        <v>-1.2144789943704382E-3</v>
      </c>
      <c r="AD245" s="248">
        <f t="shared" si="279"/>
        <v>2.534080515771187E-5</v>
      </c>
      <c r="AH245">
        <f t="shared" si="280"/>
        <v>9.2792152173021818E-3</v>
      </c>
      <c r="AI245">
        <f t="shared" si="281"/>
        <v>0.50103950292176047</v>
      </c>
      <c r="AJ245">
        <f t="shared" si="282"/>
        <v>0.6371485064705511</v>
      </c>
      <c r="AK245">
        <f t="shared" si="283"/>
        <v>0.17518675293655911</v>
      </c>
      <c r="AL245">
        <f t="shared" si="284"/>
        <v>2.803935141889049</v>
      </c>
      <c r="AM245">
        <f t="shared" si="285"/>
        <v>5.8667780987456686</v>
      </c>
      <c r="AN245">
        <f t="shared" si="303"/>
        <v>2.5457985212401546</v>
      </c>
      <c r="AO245">
        <f t="shared" si="303"/>
        <v>2.5430865508107017</v>
      </c>
      <c r="AP245">
        <f t="shared" si="303"/>
        <v>2.5492808010563071</v>
      </c>
      <c r="AQ245">
        <f t="shared" si="303"/>
        <v>2.5350942697900063</v>
      </c>
      <c r="AR245">
        <f t="shared" si="303"/>
        <v>2.5673880122706367</v>
      </c>
      <c r="AS245">
        <f t="shared" si="303"/>
        <v>2.4927877710895641</v>
      </c>
      <c r="AT245">
        <f t="shared" si="303"/>
        <v>2.6600288927148545</v>
      </c>
      <c r="AU245">
        <f t="shared" si="286"/>
        <v>2.2478559017208735</v>
      </c>
      <c r="AV245" s="246">
        <f t="shared" si="287"/>
        <v>-3.8015578689052591E-5</v>
      </c>
      <c r="AW245" s="247">
        <f t="shared" si="288"/>
        <v>-1.1764634156813856E-3</v>
      </c>
      <c r="AX245" s="248">
        <f t="shared" si="289"/>
        <v>1.3840661684367125E-6</v>
      </c>
      <c r="AY245" s="247">
        <f t="shared" si="290"/>
        <v>-6.6361924747420139E-3</v>
      </c>
      <c r="BA245">
        <f t="shared" si="291"/>
        <v>-3.8575017369306057E-3</v>
      </c>
      <c r="BB245">
        <f t="shared" si="292"/>
        <v>0.92979847329423226</v>
      </c>
      <c r="BC245">
        <f t="shared" si="293"/>
        <v>-0.7587056913316208</v>
      </c>
      <c r="BD245">
        <f t="shared" si="294"/>
        <v>-2.6305684611196672E-2</v>
      </c>
      <c r="BE245">
        <f t="shared" si="295"/>
        <v>-2.783070376690977</v>
      </c>
      <c r="BF245">
        <f t="shared" si="296"/>
        <v>-5.5185718008360487</v>
      </c>
      <c r="BG245">
        <f t="shared" si="304"/>
        <v>3.5274156713043276</v>
      </c>
      <c r="BH245">
        <f t="shared" si="304"/>
        <v>3.5274156746734322</v>
      </c>
      <c r="BI245">
        <f t="shared" si="304"/>
        <v>3.5274156261673006</v>
      </c>
      <c r="BJ245">
        <f t="shared" si="304"/>
        <v>3.5274163245264867</v>
      </c>
      <c r="BK245">
        <f t="shared" si="304"/>
        <v>3.5274062700320905</v>
      </c>
      <c r="BL245">
        <f t="shared" si="304"/>
        <v>3.527551031675729</v>
      </c>
      <c r="BM245">
        <f t="shared" si="304"/>
        <v>3.5254676153246374</v>
      </c>
      <c r="BN245">
        <f t="shared" si="297"/>
        <v>3.5556278691612393</v>
      </c>
    </row>
    <row r="246" spans="1:66">
      <c r="A246" s="47" t="s">
        <v>127</v>
      </c>
      <c r="B246" s="48" t="s">
        <v>49</v>
      </c>
      <c r="C246" s="51">
        <v>52513.411800000002</v>
      </c>
      <c r="D246" s="51">
        <v>2.0000000000000001E-4</v>
      </c>
      <c r="E246" s="58">
        <f t="shared" si="269"/>
        <v>24202.011431042021</v>
      </c>
      <c r="F246">
        <f t="shared" si="270"/>
        <v>24202</v>
      </c>
      <c r="G246">
        <f t="shared" si="271"/>
        <v>4.1323460027342662E-3</v>
      </c>
      <c r="H246" s="116"/>
      <c r="I246" s="116"/>
      <c r="J246" s="117"/>
      <c r="K246" s="116">
        <f t="shared" si="302"/>
        <v>4.1323460027342662E-3</v>
      </c>
      <c r="L246" s="116"/>
      <c r="M246" s="116"/>
      <c r="N246" s="118"/>
      <c r="O246" s="40"/>
      <c r="P246" s="116"/>
      <c r="Q246" s="293">
        <f t="shared" si="272"/>
        <v>37494.911800000002</v>
      </c>
      <c r="R246" s="8">
        <f t="shared" si="273"/>
        <v>1.7076283486313868E-5</v>
      </c>
      <c r="S246" s="116">
        <v>1</v>
      </c>
      <c r="T246" s="167">
        <f t="shared" si="274"/>
        <v>1.7076283486313868E-5</v>
      </c>
      <c r="U246" s="116"/>
      <c r="V246" s="116"/>
      <c r="W246" s="25"/>
      <c r="X246" s="252"/>
      <c r="Y246" s="41"/>
      <c r="Z246">
        <f t="shared" si="275"/>
        <v>24202</v>
      </c>
      <c r="AA246" s="246">
        <f t="shared" si="276"/>
        <v>3.7883209979479165E-3</v>
      </c>
      <c r="AB246" s="247">
        <f t="shared" si="277"/>
        <v>3.4402500478634968E-4</v>
      </c>
      <c r="AC246" s="247">
        <f t="shared" si="278"/>
        <v>4.1323460027342662E-3</v>
      </c>
      <c r="AD246" s="248">
        <f t="shared" si="279"/>
        <v>1.1835320391824791E-7</v>
      </c>
      <c r="AH246">
        <f t="shared" si="280"/>
        <v>9.2605299026299864E-3</v>
      </c>
      <c r="AI246">
        <f t="shared" si="281"/>
        <v>0.5007130080106813</v>
      </c>
      <c r="AJ246">
        <f t="shared" si="282"/>
        <v>0.63570713400391055</v>
      </c>
      <c r="AK246">
        <f t="shared" si="283"/>
        <v>0.17425405498661109</v>
      </c>
      <c r="AL246">
        <f t="shared" si="284"/>
        <v>2.8058038121111193</v>
      </c>
      <c r="AM246">
        <f t="shared" si="285"/>
        <v>5.9000538053972296</v>
      </c>
      <c r="AN246">
        <f t="shared" si="303"/>
        <v>2.5489649778911594</v>
      </c>
      <c r="AO246">
        <f t="shared" si="303"/>
        <v>2.546225655666317</v>
      </c>
      <c r="AP246">
        <f t="shared" si="303"/>
        <v>2.5524690296154402</v>
      </c>
      <c r="AQ246">
        <f t="shared" si="303"/>
        <v>2.5382006026498543</v>
      </c>
      <c r="AR246">
        <f t="shared" si="303"/>
        <v>2.5706121998266607</v>
      </c>
      <c r="AS246">
        <f t="shared" si="303"/>
        <v>2.4959053790271768</v>
      </c>
      <c r="AT246">
        <f t="shared" si="303"/>
        <v>2.6630601084129006</v>
      </c>
      <c r="AU246">
        <f t="shared" si="286"/>
        <v>2.2523953010071325</v>
      </c>
      <c r="AV246" s="246">
        <f t="shared" si="287"/>
        <v>-4.474405110030822E-5</v>
      </c>
      <c r="AW246" s="247">
        <f t="shared" si="288"/>
        <v>4.1770900538345744E-3</v>
      </c>
      <c r="AX246" s="248">
        <f t="shared" si="289"/>
        <v>1.7448081317843728E-5</v>
      </c>
      <c r="AY246" s="247">
        <f t="shared" si="290"/>
        <v>-1.2951188508474954E-3</v>
      </c>
      <c r="BA246">
        <f t="shared" si="291"/>
        <v>-3.8330650490482248E-3</v>
      </c>
      <c r="BB246">
        <f t="shared" si="292"/>
        <v>0.92997090453538878</v>
      </c>
      <c r="BC246">
        <f t="shared" si="293"/>
        <v>-0.75445629534621828</v>
      </c>
      <c r="BD246">
        <f t="shared" si="294"/>
        <v>-2.6761337468309429E-2</v>
      </c>
      <c r="BE246">
        <f t="shared" si="295"/>
        <v>-2.7765717782183552</v>
      </c>
      <c r="BF246">
        <f t="shared" si="296"/>
        <v>-5.4181663464161716</v>
      </c>
      <c r="BG246">
        <f t="shared" si="304"/>
        <v>3.5343846134797907</v>
      </c>
      <c r="BH246">
        <f t="shared" si="304"/>
        <v>3.5343846168470101</v>
      </c>
      <c r="BI246">
        <f t="shared" si="304"/>
        <v>3.5343845682292239</v>
      </c>
      <c r="BJ246">
        <f t="shared" si="304"/>
        <v>3.5343852702000027</v>
      </c>
      <c r="BK246">
        <f t="shared" si="304"/>
        <v>3.5343751347731813</v>
      </c>
      <c r="BL246">
        <f t="shared" si="304"/>
        <v>3.5345214795770454</v>
      </c>
      <c r="BM246">
        <f t="shared" si="304"/>
        <v>3.5324092749026827</v>
      </c>
      <c r="BN246">
        <f t="shared" si="297"/>
        <v>3.5630801661876728</v>
      </c>
    </row>
    <row r="247" spans="1:66">
      <c r="A247" s="37" t="s">
        <v>119</v>
      </c>
      <c r="B247" s="38" t="s">
        <v>45</v>
      </c>
      <c r="C247" s="37">
        <v>52525.698700000001</v>
      </c>
      <c r="D247" s="37" t="s">
        <v>124</v>
      </c>
      <c r="E247" s="58">
        <f t="shared" si="269"/>
        <v>24235.999889428043</v>
      </c>
      <c r="F247">
        <f t="shared" si="270"/>
        <v>24236</v>
      </c>
      <c r="G247">
        <f t="shared" si="271"/>
        <v>-3.9971993828658015E-5</v>
      </c>
      <c r="H247" s="116"/>
      <c r="I247" s="116"/>
      <c r="J247" s="117"/>
      <c r="K247" s="116">
        <f t="shared" si="302"/>
        <v>-3.9971993828658015E-5</v>
      </c>
      <c r="L247" s="116"/>
      <c r="M247" s="116"/>
      <c r="N247" s="118"/>
      <c r="O247" s="40"/>
      <c r="P247" s="116"/>
      <c r="Q247" s="293">
        <f t="shared" si="272"/>
        <v>37507.198700000001</v>
      </c>
      <c r="R247" s="8">
        <f t="shared" si="273"/>
        <v>1.5977602906382744E-9</v>
      </c>
      <c r="S247" s="116">
        <v>1</v>
      </c>
      <c r="T247" s="167">
        <f t="shared" si="274"/>
        <v>1.5977602906382744E-9</v>
      </c>
      <c r="U247" s="116"/>
      <c r="W247" s="25"/>
      <c r="X247" s="252"/>
      <c r="Y247" s="41"/>
      <c r="Z247">
        <f t="shared" si="275"/>
        <v>24236</v>
      </c>
      <c r="AA247" s="246">
        <f t="shared" si="276"/>
        <v>3.7458108395199072E-3</v>
      </c>
      <c r="AB247" s="247">
        <f t="shared" si="277"/>
        <v>-3.7857828333485652E-3</v>
      </c>
      <c r="AC247" s="247">
        <f t="shared" si="278"/>
        <v>-3.9971993828658015E-5</v>
      </c>
      <c r="AD247" s="248">
        <f t="shared" si="279"/>
        <v>1.433215166127669E-5</v>
      </c>
      <c r="AH247">
        <f t="shared" si="280"/>
        <v>9.2349886295372951E-3</v>
      </c>
      <c r="AI247">
        <f t="shared" si="281"/>
        <v>0.50027244767470969</v>
      </c>
      <c r="AJ247">
        <f t="shared" si="282"/>
        <v>0.63374632262344532</v>
      </c>
      <c r="AK247">
        <f t="shared" si="283"/>
        <v>0.17298655871481192</v>
      </c>
      <c r="AL247">
        <f t="shared" si="284"/>
        <v>2.8083413038802019</v>
      </c>
      <c r="AM247">
        <f t="shared" si="285"/>
        <v>5.9458310992896575</v>
      </c>
      <c r="AN247">
        <f t="shared" si="303"/>
        <v>2.5532680469480651</v>
      </c>
      <c r="AO247">
        <f t="shared" si="303"/>
        <v>2.5504917062593822</v>
      </c>
      <c r="AP247">
        <f t="shared" si="303"/>
        <v>2.5568012595905265</v>
      </c>
      <c r="AQ247">
        <f t="shared" si="303"/>
        <v>2.5424231926424588</v>
      </c>
      <c r="AR247">
        <f t="shared" si="303"/>
        <v>2.5749909486023008</v>
      </c>
      <c r="AS247">
        <f t="shared" si="303"/>
        <v>2.5001481232216558</v>
      </c>
      <c r="AT247">
        <f t="shared" si="303"/>
        <v>2.6671689876296831</v>
      </c>
      <c r="AU247">
        <f t="shared" si="286"/>
        <v>2.2585688840364448</v>
      </c>
      <c r="AV247" s="246">
        <f t="shared" si="287"/>
        <v>-5.3714345204554457E-5</v>
      </c>
      <c r="AW247" s="247">
        <f t="shared" si="288"/>
        <v>1.3742351375896442E-5</v>
      </c>
      <c r="AX247" s="248">
        <f t="shared" si="289"/>
        <v>1.8885222133860285E-10</v>
      </c>
      <c r="AY247" s="247">
        <f t="shared" si="290"/>
        <v>-5.4754354386414919E-3</v>
      </c>
      <c r="BA247">
        <f t="shared" si="291"/>
        <v>-3.7995251847244616E-3</v>
      </c>
      <c r="BB247">
        <f t="shared" si="292"/>
        <v>0.93021026276559016</v>
      </c>
      <c r="BC247">
        <f t="shared" si="293"/>
        <v>-0.74862342709839114</v>
      </c>
      <c r="BD247">
        <f t="shared" si="294"/>
        <v>-2.7379480846728903E-2</v>
      </c>
      <c r="BE247">
        <f t="shared" si="295"/>
        <v>-2.7677297740444642</v>
      </c>
      <c r="BF247">
        <f t="shared" si="296"/>
        <v>-5.2870987816035804</v>
      </c>
      <c r="BG247">
        <f t="shared" si="304"/>
        <v>3.54386447122419</v>
      </c>
      <c r="BH247">
        <f t="shared" si="304"/>
        <v>3.5438644745851788</v>
      </c>
      <c r="BI247">
        <f t="shared" si="304"/>
        <v>3.5438644258638026</v>
      </c>
      <c r="BJ247">
        <f t="shared" si="304"/>
        <v>3.5438651321360091</v>
      </c>
      <c r="BK247">
        <f t="shared" si="304"/>
        <v>3.5438548939313845</v>
      </c>
      <c r="BL247">
        <f t="shared" si="304"/>
        <v>3.5440033125080888</v>
      </c>
      <c r="BM247">
        <f t="shared" si="304"/>
        <v>3.5418526709159601</v>
      </c>
      <c r="BN247">
        <f t="shared" si="297"/>
        <v>3.5732152901436227</v>
      </c>
    </row>
    <row r="248" spans="1:66">
      <c r="A248" s="77" t="s">
        <v>128</v>
      </c>
      <c r="B248" s="38" t="s">
        <v>45</v>
      </c>
      <c r="C248" s="37">
        <v>52541.968999999997</v>
      </c>
      <c r="D248" s="37" t="s">
        <v>79</v>
      </c>
      <c r="E248" s="58">
        <f t="shared" si="269"/>
        <v>24281.007370117077</v>
      </c>
      <c r="F248">
        <f t="shared" si="270"/>
        <v>24281</v>
      </c>
      <c r="G248">
        <f t="shared" si="271"/>
        <v>2.6643129967851564E-3</v>
      </c>
      <c r="H248" s="116"/>
      <c r="I248" s="116"/>
      <c r="J248" s="117">
        <f>G248</f>
        <v>2.6643129967851564E-3</v>
      </c>
      <c r="K248" s="116"/>
      <c r="L248" s="116"/>
      <c r="M248" s="116"/>
      <c r="N248" s="118"/>
      <c r="O248" s="40"/>
      <c r="P248" s="116"/>
      <c r="Q248" s="293">
        <f t="shared" si="272"/>
        <v>37523.468999999997</v>
      </c>
      <c r="R248" s="8">
        <f t="shared" si="273"/>
        <v>7.0985637448383008E-6</v>
      </c>
      <c r="S248" s="116">
        <v>1</v>
      </c>
      <c r="T248" s="167">
        <f t="shared" si="274"/>
        <v>7.0985637448383008E-6</v>
      </c>
      <c r="U248" s="116"/>
      <c r="V248" s="116"/>
      <c r="W248" s="25"/>
      <c r="X248" s="252"/>
      <c r="Y248" s="41"/>
      <c r="Z248">
        <f t="shared" si="275"/>
        <v>24281</v>
      </c>
      <c r="AA248" s="246">
        <f t="shared" si="276"/>
        <v>3.6893261120744345E-3</v>
      </c>
      <c r="AB248" s="247">
        <f t="shared" si="277"/>
        <v>-1.0250131152892781E-3</v>
      </c>
      <c r="AC248" s="247">
        <f t="shared" si="278"/>
        <v>2.6643129967851564E-3</v>
      </c>
      <c r="AD248" s="248">
        <f t="shared" si="279"/>
        <v>1.0506518865150309E-6</v>
      </c>
      <c r="AH248">
        <f t="shared" si="280"/>
        <v>9.2009561554925075E-3</v>
      </c>
      <c r="AI248">
        <f t="shared" si="281"/>
        <v>0.49969547427316074</v>
      </c>
      <c r="AJ248">
        <f t="shared" si="282"/>
        <v>0.6311501703522685</v>
      </c>
      <c r="AK248">
        <f t="shared" si="283"/>
        <v>0.17131070482098076</v>
      </c>
      <c r="AL248">
        <f t="shared" si="284"/>
        <v>2.8116929010176213</v>
      </c>
      <c r="AM248">
        <f t="shared" si="285"/>
        <v>6.0073644261904535</v>
      </c>
      <c r="AN248">
        <f t="shared" si="303"/>
        <v>2.5589574588555508</v>
      </c>
      <c r="AO248">
        <f t="shared" si="303"/>
        <v>2.5561324714834179</v>
      </c>
      <c r="AP248">
        <f t="shared" si="303"/>
        <v>2.5625284502990735</v>
      </c>
      <c r="AQ248">
        <f t="shared" si="303"/>
        <v>2.5480084292386973</v>
      </c>
      <c r="AR248">
        <f t="shared" si="303"/>
        <v>2.5807754612405627</v>
      </c>
      <c r="AS248">
        <f t="shared" si="303"/>
        <v>2.5057685434352921</v>
      </c>
      <c r="AT248">
        <f t="shared" si="303"/>
        <v>2.6725832777783278</v>
      </c>
      <c r="AU248">
        <f t="shared" si="286"/>
        <v>2.2667398027517112</v>
      </c>
      <c r="AV248" s="246">
        <f t="shared" si="287"/>
        <v>-6.526984366711985E-5</v>
      </c>
      <c r="AW248" s="247">
        <f t="shared" si="288"/>
        <v>2.7295828404522763E-3</v>
      </c>
      <c r="AX248" s="248">
        <f t="shared" si="289"/>
        <v>7.4506224828915169E-6</v>
      </c>
      <c r="AY248" s="247">
        <f t="shared" si="290"/>
        <v>-2.7820472029657967E-3</v>
      </c>
      <c r="BA248">
        <f t="shared" si="291"/>
        <v>-3.7545959557415544E-3</v>
      </c>
      <c r="BB248">
        <f t="shared" si="292"/>
        <v>0.93053564700236568</v>
      </c>
      <c r="BC248">
        <f t="shared" si="293"/>
        <v>-0.74080876872948787</v>
      </c>
      <c r="BD248">
        <f t="shared" si="294"/>
        <v>-2.8194805502156351E-2</v>
      </c>
      <c r="BE248">
        <f t="shared" si="295"/>
        <v>-2.7560200233617711</v>
      </c>
      <c r="BF248">
        <f t="shared" si="296"/>
        <v>-5.1226682722765045</v>
      </c>
      <c r="BG248">
        <f t="shared" si="304"/>
        <v>3.5564151462371258</v>
      </c>
      <c r="BH248">
        <f t="shared" si="304"/>
        <v>3.5564151495835192</v>
      </c>
      <c r="BI248">
        <f t="shared" si="304"/>
        <v>3.5564151008094242</v>
      </c>
      <c r="BJ248">
        <f t="shared" si="304"/>
        <v>3.556415811697879</v>
      </c>
      <c r="BK248">
        <f t="shared" si="304"/>
        <v>3.5564054504329614</v>
      </c>
      <c r="BL248">
        <f t="shared" si="304"/>
        <v>3.5565564715043685</v>
      </c>
      <c r="BM248">
        <f t="shared" si="304"/>
        <v>3.554356248595794</v>
      </c>
      <c r="BN248">
        <f t="shared" si="297"/>
        <v>3.5866294247912034</v>
      </c>
    </row>
    <row r="249" spans="1:66">
      <c r="A249" s="77" t="s">
        <v>128</v>
      </c>
      <c r="B249" s="38" t="s">
        <v>45</v>
      </c>
      <c r="C249" s="37">
        <v>52542.150500000003</v>
      </c>
      <c r="D249" s="37" t="s">
        <v>79</v>
      </c>
      <c r="E249" s="58">
        <f t="shared" si="269"/>
        <v>24281.509441851791</v>
      </c>
      <c r="F249">
        <f t="shared" si="270"/>
        <v>24281.5</v>
      </c>
      <c r="G249">
        <f t="shared" si="271"/>
        <v>3.4132495056837797E-3</v>
      </c>
      <c r="H249" s="116"/>
      <c r="I249" s="116"/>
      <c r="J249" s="117">
        <f>G249</f>
        <v>3.4132495056837797E-3</v>
      </c>
      <c r="K249" s="116"/>
      <c r="L249" s="116"/>
      <c r="M249" s="116"/>
      <c r="N249" s="118"/>
      <c r="O249" s="40"/>
      <c r="P249" s="116"/>
      <c r="Q249" s="293">
        <f t="shared" si="272"/>
        <v>37523.650500000003</v>
      </c>
      <c r="R249" s="8">
        <f t="shared" si="273"/>
        <v>1.1650272188050567E-5</v>
      </c>
      <c r="S249" s="116">
        <v>1</v>
      </c>
      <c r="T249" s="167">
        <f t="shared" si="274"/>
        <v>1.1650272188050567E-5</v>
      </c>
      <c r="W249" s="25"/>
      <c r="X249" s="252"/>
      <c r="Y249" s="41"/>
      <c r="Z249">
        <f t="shared" si="275"/>
        <v>24281.5</v>
      </c>
      <c r="AA249" s="246">
        <f t="shared" si="276"/>
        <v>3.6886970937543709E-3</v>
      </c>
      <c r="AB249" s="247">
        <f t="shared" si="277"/>
        <v>-2.754475880705912E-4</v>
      </c>
      <c r="AC249" s="247">
        <f t="shared" si="278"/>
        <v>3.4132495056837797E-3</v>
      </c>
      <c r="AD249" s="248">
        <f t="shared" si="279"/>
        <v>7.5871373773906099E-8</v>
      </c>
      <c r="AH249">
        <f t="shared" si="280"/>
        <v>9.2005765646396443E-3</v>
      </c>
      <c r="AI249">
        <f t="shared" si="281"/>
        <v>0.49968910246870679</v>
      </c>
      <c r="AJ249">
        <f t="shared" si="282"/>
        <v>0.63112131809038829</v>
      </c>
      <c r="AK249">
        <f t="shared" si="283"/>
        <v>0.17129209514875662</v>
      </c>
      <c r="AL249">
        <f t="shared" si="284"/>
        <v>2.8117300974705031</v>
      </c>
      <c r="AM249">
        <f t="shared" si="285"/>
        <v>6.0080542822357872</v>
      </c>
      <c r="AN249">
        <f t="shared" si="303"/>
        <v>2.5590206374651978</v>
      </c>
      <c r="AO249">
        <f t="shared" si="303"/>
        <v>2.5561951119477833</v>
      </c>
      <c r="AP249">
        <f t="shared" si="303"/>
        <v>2.5625920433458984</v>
      </c>
      <c r="AQ249">
        <f t="shared" si="303"/>
        <v>2.5480704655996518</v>
      </c>
      <c r="AR249">
        <f t="shared" si="303"/>
        <v>2.5808396639269149</v>
      </c>
      <c r="AS249">
        <f t="shared" si="303"/>
        <v>2.5058310250105489</v>
      </c>
      <c r="AT249">
        <f t="shared" si="303"/>
        <v>2.6726432840119072</v>
      </c>
      <c r="AU249">
        <f t="shared" si="286"/>
        <v>2.2668305907374364</v>
      </c>
      <c r="AV249" s="246">
        <f t="shared" si="287"/>
        <v>-6.5396223682213494E-5</v>
      </c>
      <c r="AW249" s="247">
        <f t="shared" si="288"/>
        <v>3.4786457293659932E-3</v>
      </c>
      <c r="AX249" s="248">
        <f t="shared" si="289"/>
        <v>1.2100976110436263E-5</v>
      </c>
      <c r="AY249" s="247">
        <f t="shared" si="290"/>
        <v>-2.0332337415192802E-3</v>
      </c>
      <c r="BA249">
        <f t="shared" si="291"/>
        <v>-3.7540933174365844E-3</v>
      </c>
      <c r="BB249">
        <f t="shared" si="292"/>
        <v>0.93053931727402794</v>
      </c>
      <c r="BC249">
        <f t="shared" si="293"/>
        <v>-0.74072133553717279</v>
      </c>
      <c r="BD249">
        <f t="shared" si="294"/>
        <v>-2.8203846367583042E-2</v>
      </c>
      <c r="BE249">
        <f t="shared" si="295"/>
        <v>-2.7558898687734805</v>
      </c>
      <c r="BF249">
        <f t="shared" si="296"/>
        <v>-5.1208960449892702</v>
      </c>
      <c r="BG249">
        <f t="shared" si="304"/>
        <v>3.5565546229645149</v>
      </c>
      <c r="BH249">
        <f t="shared" si="304"/>
        <v>3.5565546263107066</v>
      </c>
      <c r="BI249">
        <f t="shared" si="304"/>
        <v>3.5565545775365597</v>
      </c>
      <c r="BJ249">
        <f t="shared" si="304"/>
        <v>3.5565552884694447</v>
      </c>
      <c r="BK249">
        <f t="shared" si="304"/>
        <v>3.556544925920369</v>
      </c>
      <c r="BL249">
        <f t="shared" si="304"/>
        <v>3.5566959749908342</v>
      </c>
      <c r="BM249">
        <f t="shared" si="304"/>
        <v>3.5544952095544895</v>
      </c>
      <c r="BN249">
        <f t="shared" si="297"/>
        <v>3.5867784707317321</v>
      </c>
    </row>
    <row r="250" spans="1:66">
      <c r="A250" s="37" t="s">
        <v>119</v>
      </c>
      <c r="B250" s="38" t="s">
        <v>45</v>
      </c>
      <c r="C250" s="37">
        <v>52584.622300000003</v>
      </c>
      <c r="D250" s="37" t="s">
        <v>124</v>
      </c>
      <c r="E250" s="58">
        <f t="shared" si="269"/>
        <v>24398.996440759543</v>
      </c>
      <c r="F250">
        <f t="shared" si="270"/>
        <v>24399</v>
      </c>
      <c r="G250">
        <f t="shared" si="271"/>
        <v>-1.2866729957750067E-3</v>
      </c>
      <c r="H250" s="116"/>
      <c r="I250" s="116"/>
      <c r="J250" s="117"/>
      <c r="K250" s="116">
        <f t="shared" ref="K250:K255" si="305">G250</f>
        <v>-1.2866729957750067E-3</v>
      </c>
      <c r="L250" s="116"/>
      <c r="M250" s="116"/>
      <c r="N250" s="118"/>
      <c r="O250" s="40"/>
      <c r="P250" s="116"/>
      <c r="Q250" s="293">
        <f t="shared" si="272"/>
        <v>37566.122300000003</v>
      </c>
      <c r="R250" s="8">
        <f t="shared" si="273"/>
        <v>1.6555273980566304E-6</v>
      </c>
      <c r="S250" s="116">
        <v>1</v>
      </c>
      <c r="T250" s="167">
        <f t="shared" si="274"/>
        <v>1.6555273980566304E-6</v>
      </c>
      <c r="W250" s="25"/>
      <c r="X250" s="252"/>
      <c r="Y250" s="41"/>
      <c r="Z250">
        <f t="shared" si="275"/>
        <v>24399</v>
      </c>
      <c r="AA250" s="246">
        <f t="shared" si="276"/>
        <v>3.5400255874331495E-3</v>
      </c>
      <c r="AB250" s="247">
        <f t="shared" si="277"/>
        <v>-4.8266985832081562E-3</v>
      </c>
      <c r="AC250" s="247">
        <f t="shared" si="278"/>
        <v>-1.2866729957750067E-3</v>
      </c>
      <c r="AD250" s="248">
        <f t="shared" si="279"/>
        <v>2.3297019213143623E-5</v>
      </c>
      <c r="AH250">
        <f t="shared" si="280"/>
        <v>9.1104949070277899E-3</v>
      </c>
      <c r="AI250">
        <f t="shared" si="281"/>
        <v>0.49821530607111852</v>
      </c>
      <c r="AJ250">
        <f t="shared" si="282"/>
        <v>0.62433732978397904</v>
      </c>
      <c r="AK250">
        <f t="shared" si="283"/>
        <v>0.16692542343129635</v>
      </c>
      <c r="AL250">
        <f t="shared" si="284"/>
        <v>2.820445122497337</v>
      </c>
      <c r="AM250">
        <f t="shared" si="285"/>
        <v>6.1740505489470641</v>
      </c>
      <c r="AN250">
        <f t="shared" si="303"/>
        <v>2.5738452705670927</v>
      </c>
      <c r="AO250">
        <f t="shared" si="303"/>
        <v>2.5708949085159878</v>
      </c>
      <c r="AP250">
        <f t="shared" si="303"/>
        <v>2.577510697528651</v>
      </c>
      <c r="AQ250">
        <f t="shared" si="303"/>
        <v>2.5626363034264972</v>
      </c>
      <c r="AR250">
        <f t="shared" si="303"/>
        <v>2.5958848580161851</v>
      </c>
      <c r="AS250">
        <f t="shared" si="303"/>
        <v>2.5205343519989882</v>
      </c>
      <c r="AT250">
        <f t="shared" si="303"/>
        <v>2.6866525472823013</v>
      </c>
      <c r="AU250">
        <f t="shared" si="286"/>
        <v>2.2881657673828535</v>
      </c>
      <c r="AV250" s="246">
        <f t="shared" si="287"/>
        <v>-9.3885612332223704E-5</v>
      </c>
      <c r="AW250" s="247">
        <f t="shared" si="288"/>
        <v>-1.192787383442783E-3</v>
      </c>
      <c r="AX250" s="248">
        <f t="shared" si="289"/>
        <v>1.4227417421002806E-6</v>
      </c>
      <c r="AY250" s="247">
        <f t="shared" si="290"/>
        <v>-6.7632567030374239E-3</v>
      </c>
      <c r="BA250">
        <f t="shared" si="291"/>
        <v>-3.6339111997653732E-3</v>
      </c>
      <c r="BB250">
        <f t="shared" si="292"/>
        <v>0.93143520903267951</v>
      </c>
      <c r="BC250">
        <f t="shared" si="293"/>
        <v>-0.71980953156261651</v>
      </c>
      <c r="BD250">
        <f t="shared" si="294"/>
        <v>-3.03168737552541E-2</v>
      </c>
      <c r="BE250">
        <f t="shared" si="295"/>
        <v>-2.7252743268521176</v>
      </c>
      <c r="BF250">
        <f t="shared" si="296"/>
        <v>-4.7344285798503343</v>
      </c>
      <c r="BG250">
        <f t="shared" si="304"/>
        <v>3.5893473019310922</v>
      </c>
      <c r="BH250">
        <f t="shared" si="304"/>
        <v>3.5893473052065921</v>
      </c>
      <c r="BI250">
        <f t="shared" si="304"/>
        <v>3.5893472567366898</v>
      </c>
      <c r="BJ250">
        <f t="shared" si="304"/>
        <v>3.5893479739803928</v>
      </c>
      <c r="BK250">
        <f t="shared" si="304"/>
        <v>3.5893373604391594</v>
      </c>
      <c r="BL250">
        <f t="shared" si="304"/>
        <v>3.5894944217270277</v>
      </c>
      <c r="BM250">
        <f t="shared" si="304"/>
        <v>3.5871714042724872</v>
      </c>
      <c r="BN250">
        <f t="shared" si="297"/>
        <v>3.6218042667559702</v>
      </c>
    </row>
    <row r="251" spans="1:66">
      <c r="A251" s="47" t="s">
        <v>129</v>
      </c>
      <c r="B251" s="48" t="s">
        <v>49</v>
      </c>
      <c r="C251" s="51">
        <v>52838.402000000002</v>
      </c>
      <c r="D251" s="51">
        <v>4.0000000000000002E-4</v>
      </c>
      <c r="E251" s="58">
        <f t="shared" si="269"/>
        <v>25101.010844121545</v>
      </c>
      <c r="F251">
        <f t="shared" si="270"/>
        <v>25101</v>
      </c>
      <c r="G251">
        <f t="shared" si="271"/>
        <v>3.9201730032800697E-3</v>
      </c>
      <c r="H251" s="116"/>
      <c r="I251" s="116"/>
      <c r="J251" s="117"/>
      <c r="K251" s="116">
        <f t="shared" si="305"/>
        <v>3.9201730032800697E-3</v>
      </c>
      <c r="L251" s="116"/>
      <c r="M251" s="116"/>
      <c r="N251" s="118"/>
      <c r="O251" s="40"/>
      <c r="P251" s="116"/>
      <c r="Q251" s="293">
        <f t="shared" si="272"/>
        <v>37819.902000000002</v>
      </c>
      <c r="R251" s="8">
        <f t="shared" si="273"/>
        <v>1.536775637564588E-5</v>
      </c>
      <c r="S251" s="116">
        <v>1</v>
      </c>
      <c r="T251" s="167">
        <f t="shared" si="274"/>
        <v>1.536775637564588E-5</v>
      </c>
      <c r="U251" s="116"/>
      <c r="W251" s="24"/>
      <c r="X251" s="253"/>
      <c r="Y251" s="254"/>
      <c r="Z251" s="159">
        <f t="shared" si="275"/>
        <v>25101</v>
      </c>
      <c r="AA251" s="255">
        <f t="shared" si="276"/>
        <v>2.6179176100279179E-3</v>
      </c>
      <c r="AB251" s="256">
        <f t="shared" si="277"/>
        <v>1.3022553932521518E-3</v>
      </c>
      <c r="AC251" s="256">
        <f t="shared" si="278"/>
        <v>3.9201730032800697E-3</v>
      </c>
      <c r="AD251" s="257">
        <f t="shared" si="279"/>
        <v>1.6958691092543164E-6</v>
      </c>
      <c r="AE251" s="159"/>
      <c r="AF251" s="159"/>
      <c r="AG251" s="159"/>
      <c r="AH251" s="159">
        <f t="shared" si="280"/>
        <v>8.5373676587934769E-3</v>
      </c>
      <c r="AI251" s="159">
        <f t="shared" si="281"/>
        <v>0.49035001385177257</v>
      </c>
      <c r="AJ251" s="159">
        <f t="shared" si="282"/>
        <v>0.58365665461342042</v>
      </c>
      <c r="AK251" s="159">
        <f t="shared" si="283"/>
        <v>0.14109878691232783</v>
      </c>
      <c r="AL251" s="159">
        <f t="shared" si="284"/>
        <v>2.8715033392520364</v>
      </c>
      <c r="AM251" s="159">
        <f t="shared" si="285"/>
        <v>7.359888182694438</v>
      </c>
      <c r="AN251" s="159">
        <f t="shared" ref="AN251:AT260" si="306">$AU251+$AB$7*SIN(AO251)</f>
        <v>2.6615387273687454</v>
      </c>
      <c r="AO251" s="159">
        <f t="shared" si="306"/>
        <v>2.6579479612112191</v>
      </c>
      <c r="AP251" s="159">
        <f t="shared" si="306"/>
        <v>2.6656024613748781</v>
      </c>
      <c r="AQ251" s="159">
        <f t="shared" si="306"/>
        <v>2.6492479092584964</v>
      </c>
      <c r="AR251" s="159">
        <f t="shared" si="306"/>
        <v>2.6840253037015303</v>
      </c>
      <c r="AS251" s="159">
        <f t="shared" si="306"/>
        <v>2.6092757837582998</v>
      </c>
      <c r="AT251" s="159">
        <f t="shared" si="306"/>
        <v>2.7666922987621683</v>
      </c>
      <c r="AU251" s="159">
        <f t="shared" si="286"/>
        <v>2.4156320993410061</v>
      </c>
      <c r="AV251" s="255">
        <f t="shared" si="287"/>
        <v>-2.1798393008467913E-4</v>
      </c>
      <c r="AW251" s="247">
        <f t="shared" si="288"/>
        <v>4.1381569333647488E-3</v>
      </c>
      <c r="AX251" s="248">
        <f t="shared" si="289"/>
        <v>1.7124342805154743E-5</v>
      </c>
      <c r="AY251" s="247">
        <f t="shared" si="290"/>
        <v>-1.7812931154008102E-3</v>
      </c>
      <c r="BA251" s="159">
        <f t="shared" si="291"/>
        <v>-2.8359015401125971E-3</v>
      </c>
      <c r="BB251" s="159">
        <f t="shared" si="292"/>
        <v>0.93815377476423711</v>
      </c>
      <c r="BC251" s="159">
        <f t="shared" si="293"/>
        <v>-0.58037617242452955</v>
      </c>
      <c r="BD251" s="159">
        <f t="shared" si="294"/>
        <v>-4.2370836890149498E-2</v>
      </c>
      <c r="BE251" s="159">
        <f t="shared" si="295"/>
        <v>-2.540936974500922</v>
      </c>
      <c r="BF251" s="159">
        <f t="shared" si="296"/>
        <v>-3.2289781809534888</v>
      </c>
      <c r="BG251" s="159">
        <f t="shared" ref="BG251:BM260" si="307">$BN251+$BB$7*SIN(BH251)</f>
        <v>3.7860277987222495</v>
      </c>
      <c r="BH251" s="159">
        <f t="shared" si="307"/>
        <v>3.7860278008983208</v>
      </c>
      <c r="BI251" s="159">
        <f t="shared" si="307"/>
        <v>3.7860277645896714</v>
      </c>
      <c r="BJ251" s="159">
        <f t="shared" si="307"/>
        <v>3.7860283704146331</v>
      </c>
      <c r="BK251" s="159">
        <f t="shared" si="307"/>
        <v>3.7860182620084881</v>
      </c>
      <c r="BL251" s="159">
        <f t="shared" si="307"/>
        <v>3.7861869344296917</v>
      </c>
      <c r="BM251" s="159">
        <f t="shared" si="307"/>
        <v>3.7833751964031843</v>
      </c>
      <c r="BN251" s="159">
        <f t="shared" si="297"/>
        <v>3.831064767258229</v>
      </c>
    </row>
    <row r="252" spans="1:66">
      <c r="A252" s="78" t="s">
        <v>130</v>
      </c>
      <c r="B252" s="79"/>
      <c r="C252" s="75">
        <v>52852.495600000002</v>
      </c>
      <c r="D252" s="75">
        <v>2.0000000000000001E-4</v>
      </c>
      <c r="E252" s="58">
        <f t="shared" si="269"/>
        <v>25139.997060100297</v>
      </c>
      <c r="F252">
        <f t="shared" si="270"/>
        <v>25140</v>
      </c>
      <c r="G252">
        <f t="shared" si="271"/>
        <v>-1.0627800002112053E-3</v>
      </c>
      <c r="H252" s="116"/>
      <c r="I252" s="116"/>
      <c r="J252" s="117"/>
      <c r="K252" s="116">
        <f t="shared" si="305"/>
        <v>-1.0627800002112053E-3</v>
      </c>
      <c r="L252" s="116"/>
      <c r="M252" s="116"/>
      <c r="N252" s="118"/>
      <c r="O252" s="40"/>
      <c r="P252" s="116"/>
      <c r="Q252" s="293">
        <f t="shared" si="272"/>
        <v>37833.995600000002</v>
      </c>
      <c r="R252" s="8">
        <f t="shared" si="273"/>
        <v>1.1295013288489296E-6</v>
      </c>
      <c r="S252" s="116">
        <v>1</v>
      </c>
      <c r="T252" s="167">
        <f t="shared" si="274"/>
        <v>1.1295013288489296E-6</v>
      </c>
      <c r="U252" s="116"/>
      <c r="W252" s="25"/>
      <c r="X252" s="252"/>
      <c r="Y252" s="41"/>
      <c r="Z252">
        <f t="shared" si="275"/>
        <v>25140</v>
      </c>
      <c r="AA252" s="246">
        <f t="shared" si="276"/>
        <v>2.5650641394228089E-3</v>
      </c>
      <c r="AB252" s="247">
        <f t="shared" si="277"/>
        <v>-3.6278441396340143E-3</v>
      </c>
      <c r="AC252" s="247">
        <f t="shared" si="278"/>
        <v>-1.0627800002112053E-3</v>
      </c>
      <c r="AD252" s="248">
        <f t="shared" si="279"/>
        <v>1.3161253101476861E-5</v>
      </c>
      <c r="AH252">
        <f t="shared" si="280"/>
        <v>8.5038486353840349E-3</v>
      </c>
      <c r="AI252">
        <f t="shared" si="281"/>
        <v>0.4899583830656995</v>
      </c>
      <c r="AJ252">
        <f t="shared" si="282"/>
        <v>0.58138919991600202</v>
      </c>
      <c r="AK252">
        <f t="shared" si="283"/>
        <v>0.13967650140257337</v>
      </c>
      <c r="AL252">
        <f t="shared" si="284"/>
        <v>2.8742929760070983</v>
      </c>
      <c r="AM252">
        <f t="shared" si="285"/>
        <v>7.4376356419498348</v>
      </c>
      <c r="AN252">
        <f t="shared" si="306"/>
        <v>2.6663691644562135</v>
      </c>
      <c r="AO252">
        <f t="shared" si="306"/>
        <v>2.6627500747132391</v>
      </c>
      <c r="AP252">
        <f t="shared" si="306"/>
        <v>2.6704457293241872</v>
      </c>
      <c r="AQ252">
        <f t="shared" si="306"/>
        <v>2.6540446307926757</v>
      </c>
      <c r="AR252">
        <f t="shared" si="306"/>
        <v>2.6888354738720786</v>
      </c>
      <c r="AS252">
        <f t="shared" si="306"/>
        <v>2.6142532370427616</v>
      </c>
      <c r="AT252">
        <f t="shared" si="306"/>
        <v>2.7709643674850764</v>
      </c>
      <c r="AU252">
        <f t="shared" si="286"/>
        <v>2.4227135622275702</v>
      </c>
      <c r="AV252" s="246">
        <f t="shared" si="287"/>
        <v>-2.2279712542467569E-4</v>
      </c>
      <c r="AW252" s="247">
        <f t="shared" si="288"/>
        <v>-8.3998287478652964E-4</v>
      </c>
      <c r="AX252" s="248">
        <f t="shared" si="289"/>
        <v>7.0557122993464273E-7</v>
      </c>
      <c r="AY252" s="247">
        <f t="shared" si="290"/>
        <v>-6.7787673707477552E-3</v>
      </c>
      <c r="BA252">
        <f t="shared" si="291"/>
        <v>-2.7878612648474846E-3</v>
      </c>
      <c r="BB252">
        <f t="shared" si="292"/>
        <v>0.93859448906815446</v>
      </c>
      <c r="BC252">
        <f t="shared" si="293"/>
        <v>-0.57193825583746849</v>
      </c>
      <c r="BD252">
        <f t="shared" si="294"/>
        <v>-4.3007053164374885E-2</v>
      </c>
      <c r="BE252">
        <f t="shared" si="295"/>
        <v>-2.5306132152852454</v>
      </c>
      <c r="BF252">
        <f t="shared" si="296"/>
        <v>-3.1709634464348859</v>
      </c>
      <c r="BG252">
        <f t="shared" si="307"/>
        <v>3.7969985972157509</v>
      </c>
      <c r="BH252">
        <f t="shared" si="307"/>
        <v>3.7969985993134001</v>
      </c>
      <c r="BI252">
        <f t="shared" si="307"/>
        <v>3.796998564020178</v>
      </c>
      <c r="BJ252">
        <f t="shared" si="307"/>
        <v>3.7969991578334183</v>
      </c>
      <c r="BK252">
        <f t="shared" si="307"/>
        <v>3.7969891668813345</v>
      </c>
      <c r="BL252">
        <f t="shared" si="307"/>
        <v>3.7971572756136411</v>
      </c>
      <c r="BM252">
        <f t="shared" si="307"/>
        <v>3.7943315453558104</v>
      </c>
      <c r="BN252">
        <f t="shared" si="297"/>
        <v>3.8426903506194652</v>
      </c>
    </row>
    <row r="253" spans="1:66">
      <c r="A253" s="37" t="s">
        <v>131</v>
      </c>
      <c r="B253" s="38" t="s">
        <v>45</v>
      </c>
      <c r="C253" s="37">
        <v>52884.669300000001</v>
      </c>
      <c r="D253" s="37" t="s">
        <v>124</v>
      </c>
      <c r="E253" s="58">
        <f t="shared" si="269"/>
        <v>25228.997089690714</v>
      </c>
      <c r="F253">
        <f t="shared" si="270"/>
        <v>25229</v>
      </c>
      <c r="G253">
        <f t="shared" si="271"/>
        <v>-1.0520829964661971E-3</v>
      </c>
      <c r="H253" s="116"/>
      <c r="I253" s="116"/>
      <c r="J253" s="117"/>
      <c r="K253" s="116">
        <f t="shared" si="305"/>
        <v>-1.0520829964661971E-3</v>
      </c>
      <c r="L253" s="116"/>
      <c r="M253" s="116"/>
      <c r="N253" s="118"/>
      <c r="O253" s="40"/>
      <c r="P253" s="116"/>
      <c r="Q253" s="293">
        <f t="shared" si="272"/>
        <v>37866.169300000001</v>
      </c>
      <c r="R253" s="8">
        <f t="shared" si="273"/>
        <v>1.106878631453292E-6</v>
      </c>
      <c r="S253" s="116">
        <v>1</v>
      </c>
      <c r="T253" s="167">
        <f t="shared" si="274"/>
        <v>1.106878631453292E-6</v>
      </c>
      <c r="U253" s="116"/>
      <c r="V253" s="116"/>
      <c r="W253" s="25"/>
      <c r="X253" s="252"/>
      <c r="Y253" s="41"/>
      <c r="Z253">
        <f t="shared" si="275"/>
        <v>25229</v>
      </c>
      <c r="AA253" s="246">
        <f t="shared" si="276"/>
        <v>2.4438375443785361E-3</v>
      </c>
      <c r="AB253" s="247">
        <f t="shared" si="277"/>
        <v>-3.4959205408447332E-3</v>
      </c>
      <c r="AC253" s="247">
        <f t="shared" si="278"/>
        <v>-1.0520829964661971E-3</v>
      </c>
      <c r="AD253" s="248">
        <f t="shared" si="279"/>
        <v>1.2221460427900132E-5</v>
      </c>
      <c r="AH253">
        <f t="shared" si="280"/>
        <v>8.4267232014398463E-3</v>
      </c>
      <c r="AI253">
        <f t="shared" si="281"/>
        <v>0.48908186730350034</v>
      </c>
      <c r="AJ253">
        <f t="shared" si="282"/>
        <v>0.57621183541655829</v>
      </c>
      <c r="AK253">
        <f t="shared" si="283"/>
        <v>0.13643547094117719</v>
      </c>
      <c r="AL253">
        <f t="shared" si="284"/>
        <v>2.8806419424096785</v>
      </c>
      <c r="AM253">
        <f t="shared" si="285"/>
        <v>7.6207413934541064</v>
      </c>
      <c r="AN253">
        <f t="shared" si="306"/>
        <v>2.6773770853406673</v>
      </c>
      <c r="AO253">
        <f t="shared" si="306"/>
        <v>2.6736969339492926</v>
      </c>
      <c r="AP253">
        <f t="shared" si="306"/>
        <v>2.6814789195458224</v>
      </c>
      <c r="AQ253">
        <f t="shared" si="306"/>
        <v>2.6649870209834559</v>
      </c>
      <c r="AR253">
        <f t="shared" si="306"/>
        <v>2.6997790900158511</v>
      </c>
      <c r="AS253">
        <f t="shared" si="306"/>
        <v>2.6256312556243167</v>
      </c>
      <c r="AT253">
        <f t="shared" si="306"/>
        <v>2.7806482744627257</v>
      </c>
      <c r="AU253">
        <f t="shared" si="286"/>
        <v>2.4388738236866523</v>
      </c>
      <c r="AV253" s="246">
        <f t="shared" si="287"/>
        <v>-2.3305873476160916E-4</v>
      </c>
      <c r="AW253" s="247">
        <f t="shared" si="288"/>
        <v>-8.1902426170458792E-4</v>
      </c>
      <c r="AX253" s="248">
        <f t="shared" si="289"/>
        <v>6.7080074126074537E-7</v>
      </c>
      <c r="AY253" s="247">
        <f t="shared" si="290"/>
        <v>-6.8019099187658985E-3</v>
      </c>
      <c r="BA253">
        <f t="shared" si="291"/>
        <v>-2.6768962791401452E-3</v>
      </c>
      <c r="BB253">
        <f t="shared" si="292"/>
        <v>0.93962629237033402</v>
      </c>
      <c r="BC253">
        <f t="shared" si="293"/>
        <v>-0.55242494287410127</v>
      </c>
      <c r="BD253">
        <f t="shared" si="294"/>
        <v>-4.4443883963172975E-2</v>
      </c>
      <c r="BE253">
        <f t="shared" si="295"/>
        <v>-2.50701700324759</v>
      </c>
      <c r="BF253">
        <f t="shared" si="296"/>
        <v>-3.045233182884779</v>
      </c>
      <c r="BG253">
        <f t="shared" si="307"/>
        <v>3.8220541005626862</v>
      </c>
      <c r="BH253">
        <f t="shared" si="307"/>
        <v>3.8220541024808363</v>
      </c>
      <c r="BI253">
        <f t="shared" si="307"/>
        <v>3.8220540695633889</v>
      </c>
      <c r="BJ253">
        <f t="shared" si="307"/>
        <v>3.8220546344610802</v>
      </c>
      <c r="BK253">
        <f t="shared" si="307"/>
        <v>3.8220449402640537</v>
      </c>
      <c r="BL253">
        <f t="shared" si="307"/>
        <v>3.8222113127191522</v>
      </c>
      <c r="BM253">
        <f t="shared" si="307"/>
        <v>3.819359114796625</v>
      </c>
      <c r="BN253">
        <f t="shared" si="297"/>
        <v>3.8692205280335692</v>
      </c>
    </row>
    <row r="254" spans="1:66">
      <c r="A254" s="53" t="s">
        <v>132</v>
      </c>
      <c r="B254" s="53" t="s">
        <v>49</v>
      </c>
      <c r="C254" s="54">
        <v>52903.467600000004</v>
      </c>
      <c r="D254" s="54" t="s">
        <v>76</v>
      </c>
      <c r="E254" s="58">
        <f t="shared" si="269"/>
        <v>25280.997613604653</v>
      </c>
      <c r="F254">
        <f t="shared" si="270"/>
        <v>25281</v>
      </c>
      <c r="G254">
        <f t="shared" si="271"/>
        <v>-8.6268699669744819E-4</v>
      </c>
      <c r="H254" s="116"/>
      <c r="I254" s="116"/>
      <c r="J254" s="117"/>
      <c r="K254" s="116">
        <f t="shared" si="305"/>
        <v>-8.6268699669744819E-4</v>
      </c>
      <c r="L254" s="116"/>
      <c r="M254" s="116"/>
      <c r="N254" s="118"/>
      <c r="O254" s="40">
        <f ca="1">+C$11+C$12*F254</f>
        <v>2.0799351134422397E-2</v>
      </c>
      <c r="P254" s="116"/>
      <c r="Q254" s="293">
        <f t="shared" si="272"/>
        <v>37884.967600000004</v>
      </c>
      <c r="R254" s="8">
        <f t="shared" ca="1" si="273"/>
        <v>4.6924389599409017E-4</v>
      </c>
      <c r="S254" s="116">
        <v>1</v>
      </c>
      <c r="T254" s="167">
        <f t="shared" ca="1" si="274"/>
        <v>4.6924389599409017E-4</v>
      </c>
      <c r="U254" s="116"/>
      <c r="V254" s="116"/>
      <c r="W254" s="25"/>
      <c r="X254" s="252"/>
      <c r="Y254" s="41"/>
      <c r="Z254">
        <f t="shared" si="275"/>
        <v>25281</v>
      </c>
      <c r="AA254" s="246">
        <f t="shared" si="276"/>
        <v>2.372618333508731E-3</v>
      </c>
      <c r="AB254" s="247">
        <f t="shared" si="277"/>
        <v>-3.2353053302061792E-3</v>
      </c>
      <c r="AC254" s="247">
        <f t="shared" ca="1" si="278"/>
        <v>-2.1662038131119846E-2</v>
      </c>
      <c r="AD254" s="248">
        <f t="shared" si="279"/>
        <v>1.0467200579660515E-5</v>
      </c>
      <c r="AH254">
        <f t="shared" si="280"/>
        <v>8.3812574202566711E-3</v>
      </c>
      <c r="AI254">
        <f t="shared" si="281"/>
        <v>0.4885807335241058</v>
      </c>
      <c r="AJ254">
        <f t="shared" si="282"/>
        <v>0.57318497739148466</v>
      </c>
      <c r="AK254">
        <f t="shared" si="283"/>
        <v>0.13454482497025722</v>
      </c>
      <c r="AL254">
        <f t="shared" si="284"/>
        <v>2.8843406113952592</v>
      </c>
      <c r="AM254">
        <f t="shared" si="285"/>
        <v>7.7315539631211108</v>
      </c>
      <c r="AN254">
        <f t="shared" si="306"/>
        <v>2.6837989063922403</v>
      </c>
      <c r="AO254">
        <f t="shared" si="306"/>
        <v>2.6800854721997087</v>
      </c>
      <c r="AP254">
        <f t="shared" si="306"/>
        <v>2.6879128841561979</v>
      </c>
      <c r="AQ254">
        <f t="shared" si="306"/>
        <v>2.6713780156684939</v>
      </c>
      <c r="AR254">
        <f t="shared" si="306"/>
        <v>2.7061517118923484</v>
      </c>
      <c r="AS254">
        <f t="shared" si="306"/>
        <v>2.6322914868578131</v>
      </c>
      <c r="AT254">
        <f t="shared" si="306"/>
        <v>2.7862648695910601</v>
      </c>
      <c r="AU254">
        <f t="shared" si="286"/>
        <v>2.4483157742020709</v>
      </c>
      <c r="AV254" s="246">
        <f t="shared" si="287"/>
        <v>-2.3860415319560454E-4</v>
      </c>
      <c r="AW254" s="247">
        <f t="shared" si="288"/>
        <v>-6.2408284350184366E-4</v>
      </c>
      <c r="AX254" s="248">
        <f t="shared" si="289"/>
        <v>3.8947939555334666E-7</v>
      </c>
      <c r="AY254" s="247">
        <f t="shared" si="290"/>
        <v>-6.6327219302497837E-3</v>
      </c>
      <c r="BA254">
        <f t="shared" si="291"/>
        <v>-2.6112224867043355E-3</v>
      </c>
      <c r="BB254">
        <f t="shared" si="292"/>
        <v>0.94024583894110048</v>
      </c>
      <c r="BC254">
        <f t="shared" si="293"/>
        <v>-0.54086040648817946</v>
      </c>
      <c r="BD254">
        <f t="shared" si="294"/>
        <v>-4.5273431842875279E-2</v>
      </c>
      <c r="BE254">
        <f t="shared" si="295"/>
        <v>-2.4932061414873741</v>
      </c>
      <c r="BF254">
        <f t="shared" si="296"/>
        <v>-2.975750637100639</v>
      </c>
      <c r="BG254">
        <f t="shared" si="307"/>
        <v>3.8367061730430603</v>
      </c>
      <c r="BH254">
        <f t="shared" si="307"/>
        <v>3.8367061748567712</v>
      </c>
      <c r="BI254">
        <f t="shared" si="307"/>
        <v>3.8367061433546374</v>
      </c>
      <c r="BJ254">
        <f t="shared" si="307"/>
        <v>3.8367066905117091</v>
      </c>
      <c r="BK254">
        <f t="shared" si="307"/>
        <v>3.8366971870365258</v>
      </c>
      <c r="BL254">
        <f t="shared" si="307"/>
        <v>3.8368622619388599</v>
      </c>
      <c r="BM254">
        <f t="shared" si="307"/>
        <v>3.8339981392595091</v>
      </c>
      <c r="BN254">
        <f t="shared" si="297"/>
        <v>3.8847213058485517</v>
      </c>
    </row>
    <row r="255" spans="1:66">
      <c r="A255" s="75" t="s">
        <v>133</v>
      </c>
      <c r="B255" s="76" t="s">
        <v>49</v>
      </c>
      <c r="C255" s="75">
        <v>52903.467640000003</v>
      </c>
      <c r="D255" s="75">
        <v>1.1999999999999999E-3</v>
      </c>
      <c r="E255" s="58">
        <f t="shared" si="269"/>
        <v>25280.997724254066</v>
      </c>
      <c r="F255">
        <f t="shared" si="270"/>
        <v>25281</v>
      </c>
      <c r="G255">
        <f t="shared" si="271"/>
        <v>-8.2268699770793319E-4</v>
      </c>
      <c r="H255" s="116"/>
      <c r="I255" s="116"/>
      <c r="J255" s="117"/>
      <c r="K255" s="116">
        <f t="shared" si="305"/>
        <v>-8.2268699770793319E-4</v>
      </c>
      <c r="L255" s="116"/>
      <c r="M255" s="116"/>
      <c r="N255" s="118"/>
      <c r="O255" s="40"/>
      <c r="P255" s="116"/>
      <c r="Q255" s="293">
        <f t="shared" si="272"/>
        <v>37884.967640000003</v>
      </c>
      <c r="R255" s="8">
        <f t="shared" si="273"/>
        <v>6.7681389619769287E-7</v>
      </c>
      <c r="S255" s="116">
        <v>1</v>
      </c>
      <c r="T255" s="167">
        <f t="shared" si="274"/>
        <v>6.7681389619769287E-7</v>
      </c>
      <c r="U255" s="116"/>
      <c r="V255" s="116"/>
      <c r="W255" s="25"/>
      <c r="X255" s="252"/>
      <c r="Y255" s="41"/>
      <c r="Z255">
        <f t="shared" si="275"/>
        <v>25281</v>
      </c>
      <c r="AA255" s="246">
        <f t="shared" si="276"/>
        <v>2.372618333508731E-3</v>
      </c>
      <c r="AB255" s="247">
        <f t="shared" si="277"/>
        <v>-3.1953053312166642E-3</v>
      </c>
      <c r="AC255" s="247">
        <f t="shared" si="278"/>
        <v>-8.2268699770793319E-4</v>
      </c>
      <c r="AD255" s="248">
        <f t="shared" si="279"/>
        <v>1.0209976159701636E-5</v>
      </c>
      <c r="AH255">
        <f t="shared" si="280"/>
        <v>8.3812574202566711E-3</v>
      </c>
      <c r="AI255">
        <f t="shared" si="281"/>
        <v>0.4885807335241058</v>
      </c>
      <c r="AJ255">
        <f t="shared" si="282"/>
        <v>0.57318497739148466</v>
      </c>
      <c r="AK255">
        <f t="shared" si="283"/>
        <v>0.13454482497025722</v>
      </c>
      <c r="AL255">
        <f t="shared" si="284"/>
        <v>2.8843406113952592</v>
      </c>
      <c r="AM255">
        <f t="shared" si="285"/>
        <v>7.7315539631211108</v>
      </c>
      <c r="AN255">
        <f t="shared" si="306"/>
        <v>2.6837989063922403</v>
      </c>
      <c r="AO255">
        <f t="shared" si="306"/>
        <v>2.6800854721997087</v>
      </c>
      <c r="AP255">
        <f t="shared" si="306"/>
        <v>2.6879128841561979</v>
      </c>
      <c r="AQ255">
        <f t="shared" si="306"/>
        <v>2.6713780156684939</v>
      </c>
      <c r="AR255">
        <f t="shared" si="306"/>
        <v>2.7061517118923484</v>
      </c>
      <c r="AS255">
        <f t="shared" si="306"/>
        <v>2.6322914868578131</v>
      </c>
      <c r="AT255">
        <f t="shared" si="306"/>
        <v>2.7862648695910601</v>
      </c>
      <c r="AU255">
        <f t="shared" si="286"/>
        <v>2.4483157742020709</v>
      </c>
      <c r="AV255" s="246">
        <f t="shared" si="287"/>
        <v>-2.3860415319560454E-4</v>
      </c>
      <c r="AW255" s="247">
        <f t="shared" si="288"/>
        <v>-5.8408284451232865E-4</v>
      </c>
      <c r="AX255" s="248">
        <f t="shared" si="289"/>
        <v>3.4115276925361309E-7</v>
      </c>
      <c r="AY255" s="247">
        <f t="shared" si="290"/>
        <v>-6.5927219312602687E-3</v>
      </c>
      <c r="BA255">
        <f t="shared" si="291"/>
        <v>-2.6112224867043355E-3</v>
      </c>
      <c r="BB255">
        <f t="shared" si="292"/>
        <v>0.94024583894110048</v>
      </c>
      <c r="BC255">
        <f t="shared" si="293"/>
        <v>-0.54086040648817946</v>
      </c>
      <c r="BD255">
        <f t="shared" si="294"/>
        <v>-4.5273431842875279E-2</v>
      </c>
      <c r="BE255">
        <f t="shared" si="295"/>
        <v>-2.4932061414873741</v>
      </c>
      <c r="BF255">
        <f t="shared" si="296"/>
        <v>-2.975750637100639</v>
      </c>
      <c r="BG255">
        <f t="shared" si="307"/>
        <v>3.8367061730430603</v>
      </c>
      <c r="BH255">
        <f t="shared" si="307"/>
        <v>3.8367061748567712</v>
      </c>
      <c r="BI255">
        <f t="shared" si="307"/>
        <v>3.8367061433546374</v>
      </c>
      <c r="BJ255">
        <f t="shared" si="307"/>
        <v>3.8367066905117091</v>
      </c>
      <c r="BK255">
        <f t="shared" si="307"/>
        <v>3.8366971870365258</v>
      </c>
      <c r="BL255">
        <f t="shared" si="307"/>
        <v>3.8368622619388599</v>
      </c>
      <c r="BM255">
        <f t="shared" si="307"/>
        <v>3.8339981392595091</v>
      </c>
      <c r="BN255">
        <f t="shared" si="297"/>
        <v>3.8847213058485517</v>
      </c>
    </row>
    <row r="256" spans="1:66">
      <c r="A256" s="77" t="s">
        <v>134</v>
      </c>
      <c r="B256" s="38" t="s">
        <v>45</v>
      </c>
      <c r="C256" s="37">
        <v>52913.952100000002</v>
      </c>
      <c r="D256" s="37" t="s">
        <v>79</v>
      </c>
      <c r="E256" s="58">
        <f t="shared" si="269"/>
        <v>25310.0002092104</v>
      </c>
      <c r="F256">
        <f t="shared" si="270"/>
        <v>25310</v>
      </c>
      <c r="G256">
        <f t="shared" si="271"/>
        <v>7.5630006904248148E-5</v>
      </c>
      <c r="H256" s="116"/>
      <c r="I256" s="116"/>
      <c r="J256" s="117">
        <f>G256</f>
        <v>7.5630006904248148E-5</v>
      </c>
      <c r="K256" s="116"/>
      <c r="L256" s="116"/>
      <c r="M256" s="116"/>
      <c r="N256" s="118"/>
      <c r="O256" s="40"/>
      <c r="P256" s="116"/>
      <c r="Q256" s="293">
        <f t="shared" si="272"/>
        <v>37895.452100000002</v>
      </c>
      <c r="R256" s="8">
        <f t="shared" si="273"/>
        <v>5.7198979443366226E-9</v>
      </c>
      <c r="S256" s="116">
        <v>1</v>
      </c>
      <c r="T256" s="167">
        <f t="shared" si="274"/>
        <v>5.7198979443366226E-9</v>
      </c>
      <c r="U256" s="116"/>
      <c r="W256" s="25"/>
      <c r="X256" s="252"/>
      <c r="Y256" s="41"/>
      <c r="Z256">
        <f t="shared" si="275"/>
        <v>25310</v>
      </c>
      <c r="AA256" s="246">
        <f t="shared" si="276"/>
        <v>2.3327760841031541E-3</v>
      </c>
      <c r="AB256" s="247">
        <f t="shared" si="277"/>
        <v>-2.2571460771989059E-3</v>
      </c>
      <c r="AC256" s="247">
        <f t="shared" si="278"/>
        <v>7.5630006904248148E-5</v>
      </c>
      <c r="AD256" s="248">
        <f t="shared" si="279"/>
        <v>5.0947084138144091E-6</v>
      </c>
      <c r="AH256">
        <f t="shared" si="280"/>
        <v>8.3557733223168142E-3</v>
      </c>
      <c r="AI256">
        <f t="shared" si="281"/>
        <v>0.48830474971672133</v>
      </c>
      <c r="AJ256">
        <f t="shared" si="282"/>
        <v>0.57149631779410193</v>
      </c>
      <c r="AK256">
        <f t="shared" si="283"/>
        <v>0.13349137382824242</v>
      </c>
      <c r="AL256">
        <f t="shared" si="284"/>
        <v>2.8863999131693534</v>
      </c>
      <c r="AM256">
        <f t="shared" si="285"/>
        <v>7.7946351789172565</v>
      </c>
      <c r="AN256">
        <f t="shared" si="306"/>
        <v>2.6873772141521486</v>
      </c>
      <c r="AO256">
        <f t="shared" si="306"/>
        <v>2.6836460128787634</v>
      </c>
      <c r="AP256">
        <f t="shared" si="306"/>
        <v>2.6914971136987629</v>
      </c>
      <c r="AQ256">
        <f t="shared" si="306"/>
        <v>2.6749415560287124</v>
      </c>
      <c r="AR256">
        <f t="shared" si="306"/>
        <v>2.7096988561687843</v>
      </c>
      <c r="AS256">
        <f t="shared" si="306"/>
        <v>2.6360098265012453</v>
      </c>
      <c r="AT256">
        <f t="shared" si="306"/>
        <v>2.7893840932107339</v>
      </c>
      <c r="AU256">
        <f t="shared" si="286"/>
        <v>2.4535814773741316</v>
      </c>
      <c r="AV256" s="246">
        <f t="shared" si="287"/>
        <v>-2.4155713155390697E-4</v>
      </c>
      <c r="AW256" s="247">
        <f t="shared" si="288"/>
        <v>3.1718713845815512E-4</v>
      </c>
      <c r="AX256" s="248">
        <f t="shared" si="289"/>
        <v>1.0060768080327287E-7</v>
      </c>
      <c r="AY256" s="247">
        <f t="shared" si="290"/>
        <v>-5.7058100997555046E-3</v>
      </c>
      <c r="BA256">
        <f t="shared" si="291"/>
        <v>-2.574333215657061E-3</v>
      </c>
      <c r="BB256">
        <f t="shared" si="292"/>
        <v>0.94059667772323541</v>
      </c>
      <c r="BC256">
        <f t="shared" si="293"/>
        <v>-0.53435926973737757</v>
      </c>
      <c r="BD256">
        <f t="shared" si="294"/>
        <v>-4.5732796734588743E-2</v>
      </c>
      <c r="BE256">
        <f t="shared" si="295"/>
        <v>-2.4854959649511912</v>
      </c>
      <c r="BF256">
        <f t="shared" si="296"/>
        <v>-2.9381890997802329</v>
      </c>
      <c r="BG256">
        <f t="shared" si="307"/>
        <v>3.8448817453275268</v>
      </c>
      <c r="BH256">
        <f t="shared" si="307"/>
        <v>3.8448817470833565</v>
      </c>
      <c r="BI256">
        <f t="shared" si="307"/>
        <v>3.8448817163761624</v>
      </c>
      <c r="BJ256">
        <f t="shared" si="307"/>
        <v>3.8448822534054856</v>
      </c>
      <c r="BK256">
        <f t="shared" si="307"/>
        <v>3.8448728614886627</v>
      </c>
      <c r="BL256">
        <f t="shared" si="307"/>
        <v>3.8450371242025008</v>
      </c>
      <c r="BM256">
        <f t="shared" si="307"/>
        <v>3.8421674910525465</v>
      </c>
      <c r="BN256">
        <f t="shared" si="297"/>
        <v>3.8933659703992145</v>
      </c>
    </row>
    <row r="257" spans="1:66">
      <c r="A257" s="53" t="s">
        <v>132</v>
      </c>
      <c r="B257" s="53" t="s">
        <v>49</v>
      </c>
      <c r="C257" s="54">
        <v>52956.2474</v>
      </c>
      <c r="D257" s="54" t="s">
        <v>76</v>
      </c>
      <c r="E257" s="58">
        <f t="shared" si="269"/>
        <v>25426.998967560714</v>
      </c>
      <c r="F257">
        <f t="shared" si="270"/>
        <v>25427</v>
      </c>
      <c r="G257">
        <f t="shared" si="271"/>
        <v>-3.7322899879654869E-4</v>
      </c>
      <c r="H257" s="116"/>
      <c r="I257" s="116"/>
      <c r="J257" s="117"/>
      <c r="K257" s="116">
        <f t="shared" ref="K257:K268" si="308">G257</f>
        <v>-3.7322899879654869E-4</v>
      </c>
      <c r="L257" s="116"/>
      <c r="M257" s="116"/>
      <c r="N257" s="118"/>
      <c r="O257" s="40">
        <f ca="1">+C$11+C$12*F257</f>
        <v>2.0325250627855548E-2</v>
      </c>
      <c r="P257" s="116"/>
      <c r="Q257" s="293">
        <f t="shared" si="272"/>
        <v>37937.7474</v>
      </c>
      <c r="R257" s="8">
        <f t="shared" ca="1" si="273"/>
        <v>4.2842705885493194E-4</v>
      </c>
      <c r="S257" s="116">
        <v>1</v>
      </c>
      <c r="T257" s="167">
        <f t="shared" ca="1" si="274"/>
        <v>4.2842705885493194E-4</v>
      </c>
      <c r="U257" s="116"/>
      <c r="V257" s="116"/>
      <c r="W257" s="25"/>
      <c r="X257" s="252"/>
      <c r="Y257" s="41"/>
      <c r="Z257">
        <f t="shared" si="275"/>
        <v>25427</v>
      </c>
      <c r="AA257" s="246">
        <f t="shared" si="276"/>
        <v>2.1711423989738627E-3</v>
      </c>
      <c r="AB257" s="247">
        <f t="shared" si="277"/>
        <v>-2.5443713977704114E-3</v>
      </c>
      <c r="AC257" s="247">
        <f t="shared" ca="1" si="278"/>
        <v>-2.0698479626652097E-2</v>
      </c>
      <c r="AD257" s="248">
        <f t="shared" si="279"/>
        <v>6.4738258097921567E-6</v>
      </c>
      <c r="AH257">
        <f t="shared" si="280"/>
        <v>8.2520358044367147E-3</v>
      </c>
      <c r="AI257">
        <f t="shared" si="281"/>
        <v>0.48721649935308953</v>
      </c>
      <c r="AJ257">
        <f t="shared" si="282"/>
        <v>0.56467903912636253</v>
      </c>
      <c r="AK257">
        <f t="shared" si="283"/>
        <v>0.12924804645842342</v>
      </c>
      <c r="AL257">
        <f t="shared" si="284"/>
        <v>2.8946837416051054</v>
      </c>
      <c r="AM257">
        <f t="shared" si="285"/>
        <v>8.0589597864622977</v>
      </c>
      <c r="AN257">
        <f t="shared" si="306"/>
        <v>2.7017916726004154</v>
      </c>
      <c r="AO257">
        <f t="shared" si="306"/>
        <v>2.6979947939506932</v>
      </c>
      <c r="AP257">
        <f t="shared" si="306"/>
        <v>2.7059291930531049</v>
      </c>
      <c r="AQ257">
        <f t="shared" si="306"/>
        <v>2.6893143299573588</v>
      </c>
      <c r="AR257">
        <f t="shared" si="306"/>
        <v>2.7239605175183135</v>
      </c>
      <c r="AS257">
        <f t="shared" si="306"/>
        <v>2.6510403742124087</v>
      </c>
      <c r="AT257">
        <f t="shared" si="306"/>
        <v>2.8018746022642169</v>
      </c>
      <c r="AU257">
        <f t="shared" si="286"/>
        <v>2.4748258660338238</v>
      </c>
      <c r="AV257" s="246">
        <f t="shared" si="287"/>
        <v>-2.5249474007701467E-4</v>
      </c>
      <c r="AW257" s="247">
        <f t="shared" si="288"/>
        <v>-1.2073425871953402E-4</v>
      </c>
      <c r="AX257" s="248">
        <f t="shared" si="289"/>
        <v>1.4576761228555377E-8</v>
      </c>
      <c r="AY257" s="247">
        <f t="shared" si="290"/>
        <v>-6.2016276641823857E-3</v>
      </c>
      <c r="BA257">
        <f t="shared" si="291"/>
        <v>-2.4236371390508773E-3</v>
      </c>
      <c r="BB257">
        <f t="shared" si="292"/>
        <v>0.94205060219596104</v>
      </c>
      <c r="BC257">
        <f t="shared" si="293"/>
        <v>-0.50776075550383692</v>
      </c>
      <c r="BD257">
        <f t="shared" si="294"/>
        <v>-4.7561651451916744E-2</v>
      </c>
      <c r="BE257">
        <f t="shared" si="295"/>
        <v>-2.4543299778268142</v>
      </c>
      <c r="BF257">
        <f t="shared" si="296"/>
        <v>-2.7946397220812091</v>
      </c>
      <c r="BG257">
        <f t="shared" si="307"/>
        <v>3.8778974321609145</v>
      </c>
      <c r="BH257">
        <f t="shared" si="307"/>
        <v>3.8778974336876137</v>
      </c>
      <c r="BI257">
        <f t="shared" si="307"/>
        <v>3.8778974062033615</v>
      </c>
      <c r="BJ257">
        <f t="shared" si="307"/>
        <v>3.8778979009860839</v>
      </c>
      <c r="BK257">
        <f t="shared" si="307"/>
        <v>3.8778889937395675</v>
      </c>
      <c r="BL257">
        <f t="shared" si="307"/>
        <v>3.8780493560217164</v>
      </c>
      <c r="BM257">
        <f t="shared" si="307"/>
        <v>3.8751658169151475</v>
      </c>
      <c r="BN257">
        <f t="shared" si="297"/>
        <v>3.9282427204829244</v>
      </c>
    </row>
    <row r="258" spans="1:66">
      <c r="A258" s="75" t="s">
        <v>133</v>
      </c>
      <c r="B258" s="76" t="s">
        <v>49</v>
      </c>
      <c r="C258" s="75">
        <v>52956.247430000003</v>
      </c>
      <c r="D258" s="75">
        <v>1.6000000000000001E-3</v>
      </c>
      <c r="E258" s="58">
        <f t="shared" si="269"/>
        <v>25426.999050547787</v>
      </c>
      <c r="F258">
        <f t="shared" si="270"/>
        <v>25427</v>
      </c>
      <c r="G258">
        <f t="shared" si="271"/>
        <v>-3.4322899591643363E-4</v>
      </c>
      <c r="H258" s="116"/>
      <c r="I258" s="116"/>
      <c r="J258" s="117"/>
      <c r="K258" s="116">
        <f t="shared" si="308"/>
        <v>-3.4322899591643363E-4</v>
      </c>
      <c r="L258" s="116"/>
      <c r="M258" s="116"/>
      <c r="N258" s="118"/>
      <c r="O258" s="40"/>
      <c r="P258" s="116"/>
      <c r="Q258" s="293">
        <f t="shared" si="272"/>
        <v>37937.747430000003</v>
      </c>
      <c r="R258" s="8">
        <f t="shared" si="273"/>
        <v>1.1780614363780322E-7</v>
      </c>
      <c r="S258" s="116">
        <v>1</v>
      </c>
      <c r="T258" s="167">
        <f t="shared" si="274"/>
        <v>1.1780614363780322E-7</v>
      </c>
      <c r="U258" s="116"/>
      <c r="W258" s="25"/>
      <c r="X258" s="252"/>
      <c r="Y258" s="41"/>
      <c r="Z258">
        <f t="shared" si="275"/>
        <v>25427</v>
      </c>
      <c r="AA258" s="246">
        <f t="shared" si="276"/>
        <v>2.1711423989738627E-3</v>
      </c>
      <c r="AB258" s="247">
        <f t="shared" si="277"/>
        <v>-2.5143713948902963E-3</v>
      </c>
      <c r="AC258" s="247">
        <f t="shared" si="278"/>
        <v>-3.4322899591643363E-4</v>
      </c>
      <c r="AD258" s="248">
        <f t="shared" si="279"/>
        <v>6.3220635114425742E-6</v>
      </c>
      <c r="AH258">
        <f t="shared" si="280"/>
        <v>8.2520358044367147E-3</v>
      </c>
      <c r="AI258">
        <f t="shared" si="281"/>
        <v>0.48721649935308953</v>
      </c>
      <c r="AJ258">
        <f t="shared" si="282"/>
        <v>0.56467903912636253</v>
      </c>
      <c r="AK258">
        <f t="shared" si="283"/>
        <v>0.12924804645842342</v>
      </c>
      <c r="AL258">
        <f t="shared" si="284"/>
        <v>2.8946837416051054</v>
      </c>
      <c r="AM258">
        <f t="shared" si="285"/>
        <v>8.0589597864622977</v>
      </c>
      <c r="AN258">
        <f t="shared" si="306"/>
        <v>2.7017916726004154</v>
      </c>
      <c r="AO258">
        <f t="shared" si="306"/>
        <v>2.6979947939506932</v>
      </c>
      <c r="AP258">
        <f t="shared" si="306"/>
        <v>2.7059291930531049</v>
      </c>
      <c r="AQ258">
        <f t="shared" si="306"/>
        <v>2.6893143299573588</v>
      </c>
      <c r="AR258">
        <f t="shared" si="306"/>
        <v>2.7239605175183135</v>
      </c>
      <c r="AS258">
        <f t="shared" si="306"/>
        <v>2.6510403742124087</v>
      </c>
      <c r="AT258">
        <f t="shared" si="306"/>
        <v>2.8018746022642169</v>
      </c>
      <c r="AU258">
        <f t="shared" si="286"/>
        <v>2.4748258660338238</v>
      </c>
      <c r="AV258" s="246">
        <f t="shared" si="287"/>
        <v>-2.5249474007701467E-4</v>
      </c>
      <c r="AW258" s="247">
        <f t="shared" si="288"/>
        <v>-9.0734255839418961E-5</v>
      </c>
      <c r="AX258" s="248">
        <f t="shared" si="289"/>
        <v>8.2327051827331344E-9</v>
      </c>
      <c r="AY258" s="247">
        <f t="shared" si="290"/>
        <v>-6.1716276613022706E-3</v>
      </c>
      <c r="BA258">
        <f t="shared" si="291"/>
        <v>-2.4236371390508773E-3</v>
      </c>
      <c r="BB258">
        <f t="shared" si="292"/>
        <v>0.94205060219596104</v>
      </c>
      <c r="BC258">
        <f t="shared" si="293"/>
        <v>-0.50776075550383692</v>
      </c>
      <c r="BD258">
        <f t="shared" si="294"/>
        <v>-4.7561651451916744E-2</v>
      </c>
      <c r="BE258">
        <f t="shared" si="295"/>
        <v>-2.4543299778268142</v>
      </c>
      <c r="BF258">
        <f t="shared" si="296"/>
        <v>-2.7946397220812091</v>
      </c>
      <c r="BG258">
        <f t="shared" si="307"/>
        <v>3.8778974321609145</v>
      </c>
      <c r="BH258">
        <f t="shared" si="307"/>
        <v>3.8778974336876137</v>
      </c>
      <c r="BI258">
        <f t="shared" si="307"/>
        <v>3.8778974062033615</v>
      </c>
      <c r="BJ258">
        <f t="shared" si="307"/>
        <v>3.8778979009860839</v>
      </c>
      <c r="BK258">
        <f t="shared" si="307"/>
        <v>3.8778889937395675</v>
      </c>
      <c r="BL258">
        <f t="shared" si="307"/>
        <v>3.8780493560217164</v>
      </c>
      <c r="BM258">
        <f t="shared" si="307"/>
        <v>3.8751658169151475</v>
      </c>
      <c r="BN258">
        <f t="shared" si="297"/>
        <v>3.9282427204829244</v>
      </c>
    </row>
    <row r="259" spans="1:66">
      <c r="A259" s="37" t="s">
        <v>131</v>
      </c>
      <c r="B259" s="38" t="s">
        <v>45</v>
      </c>
      <c r="C259" s="37">
        <v>52994.565799999997</v>
      </c>
      <c r="D259" s="37" t="s">
        <v>124</v>
      </c>
      <c r="E259" s="58">
        <f t="shared" si="269"/>
        <v>25532.996684138456</v>
      </c>
      <c r="F259">
        <f t="shared" si="270"/>
        <v>25533</v>
      </c>
      <c r="G259">
        <f t="shared" si="271"/>
        <v>-1.1986910030827858E-3</v>
      </c>
      <c r="H259" s="116"/>
      <c r="I259" s="116"/>
      <c r="J259" s="117"/>
      <c r="K259" s="116">
        <f t="shared" si="308"/>
        <v>-1.1986910030827858E-3</v>
      </c>
      <c r="L259" s="116"/>
      <c r="M259" s="116"/>
      <c r="N259" s="118"/>
      <c r="O259" s="40"/>
      <c r="P259" s="116"/>
      <c r="Q259" s="293">
        <f t="shared" si="272"/>
        <v>37976.065799999997</v>
      </c>
      <c r="R259" s="8">
        <f t="shared" si="273"/>
        <v>1.436860120871615E-6</v>
      </c>
      <c r="S259" s="116">
        <v>1</v>
      </c>
      <c r="T259" s="167">
        <f t="shared" si="274"/>
        <v>1.436860120871615E-6</v>
      </c>
      <c r="W259" s="25"/>
      <c r="X259" s="252"/>
      <c r="Y259" s="41"/>
      <c r="Z259">
        <f t="shared" si="275"/>
        <v>25533</v>
      </c>
      <c r="AA259" s="246">
        <f t="shared" si="276"/>
        <v>2.0234893930072082E-3</v>
      </c>
      <c r="AB259" s="247">
        <f t="shared" si="277"/>
        <v>-3.222180396089994E-3</v>
      </c>
      <c r="AC259" s="247">
        <f t="shared" si="278"/>
        <v>-1.1986910030827858E-3</v>
      </c>
      <c r="AD259" s="248">
        <f t="shared" si="279"/>
        <v>1.038244650494667E-5</v>
      </c>
      <c r="AH259">
        <f t="shared" si="280"/>
        <v>8.1567920813191176E-3</v>
      </c>
      <c r="AI259">
        <f t="shared" si="281"/>
        <v>0.48626507340592828</v>
      </c>
      <c r="AJ259">
        <f t="shared" si="282"/>
        <v>0.55849655953784549</v>
      </c>
      <c r="AK259">
        <f t="shared" si="283"/>
        <v>0.12541292296411322</v>
      </c>
      <c r="AL259">
        <f t="shared" si="284"/>
        <v>2.9021558055233996</v>
      </c>
      <c r="AM259">
        <f t="shared" si="285"/>
        <v>8.3129888865817438</v>
      </c>
      <c r="AN259">
        <f t="shared" si="306"/>
        <v>2.7148208288556157</v>
      </c>
      <c r="AO259">
        <f t="shared" si="306"/>
        <v>2.710973137944074</v>
      </c>
      <c r="AP259">
        <f t="shared" si="306"/>
        <v>2.7189655029337061</v>
      </c>
      <c r="AQ259">
        <f t="shared" si="306"/>
        <v>2.7023309092607861</v>
      </c>
      <c r="AR259">
        <f t="shared" si="306"/>
        <v>2.7368138715421022</v>
      </c>
      <c r="AS259">
        <f t="shared" si="306"/>
        <v>2.6646978737493816</v>
      </c>
      <c r="AT259">
        <f t="shared" si="306"/>
        <v>2.813063245300274</v>
      </c>
      <c r="AU259">
        <f t="shared" si="286"/>
        <v>2.4940729190075617</v>
      </c>
      <c r="AV259" s="246">
        <f t="shared" si="287"/>
        <v>-2.6112449391974598E-4</v>
      </c>
      <c r="AW259" s="247">
        <f t="shared" si="288"/>
        <v>-9.3756650916303978E-4</v>
      </c>
      <c r="AX259" s="248">
        <f t="shared" si="289"/>
        <v>8.7903095910416837E-7</v>
      </c>
      <c r="AY259" s="247">
        <f t="shared" si="290"/>
        <v>-7.0708691974749492E-3</v>
      </c>
      <c r="BA259">
        <f t="shared" si="291"/>
        <v>-2.2846138869269542E-3</v>
      </c>
      <c r="BB259">
        <f t="shared" si="292"/>
        <v>0.94342063838111356</v>
      </c>
      <c r="BC259">
        <f t="shared" si="293"/>
        <v>-0.48316219016687068</v>
      </c>
      <c r="BD259">
        <f t="shared" si="294"/>
        <v>-4.9183526037522442E-2</v>
      </c>
      <c r="BE259">
        <f t="shared" si="295"/>
        <v>-2.4260092976970511</v>
      </c>
      <c r="BF259">
        <f t="shared" si="296"/>
        <v>-2.6746281693955187</v>
      </c>
      <c r="BG259">
        <f t="shared" si="307"/>
        <v>3.9078539782646313</v>
      </c>
      <c r="BH259">
        <f t="shared" si="307"/>
        <v>3.9078539795925673</v>
      </c>
      <c r="BI259">
        <f t="shared" si="307"/>
        <v>3.9078539550081142</v>
      </c>
      <c r="BJ259">
        <f t="shared" si="307"/>
        <v>3.9078544101471691</v>
      </c>
      <c r="BK259">
        <f t="shared" si="307"/>
        <v>3.907845984059156</v>
      </c>
      <c r="BL259">
        <f t="shared" si="307"/>
        <v>3.9080019891332407</v>
      </c>
      <c r="BM259">
        <f t="shared" si="307"/>
        <v>3.9051174126571979</v>
      </c>
      <c r="BN259">
        <f t="shared" si="297"/>
        <v>3.9598404598750032</v>
      </c>
    </row>
    <row r="260" spans="1:66">
      <c r="A260" s="37" t="s">
        <v>135</v>
      </c>
      <c r="B260" s="38" t="s">
        <v>45</v>
      </c>
      <c r="C260" s="37">
        <v>53243.460700000003</v>
      </c>
      <c r="D260" s="37" t="s">
        <v>124</v>
      </c>
      <c r="E260" s="58">
        <f t="shared" si="269"/>
        <v>26221.498580560234</v>
      </c>
      <c r="F260">
        <f t="shared" si="270"/>
        <v>26221.5</v>
      </c>
      <c r="G260">
        <f t="shared" si="271"/>
        <v>-5.131304933456704E-4</v>
      </c>
      <c r="H260" s="116"/>
      <c r="I260" s="116"/>
      <c r="J260" s="117"/>
      <c r="K260" s="116">
        <f t="shared" si="308"/>
        <v>-5.131304933456704E-4</v>
      </c>
      <c r="L260" s="116"/>
      <c r="M260" s="116"/>
      <c r="N260" s="118"/>
      <c r="O260" s="40"/>
      <c r="P260" s="116"/>
      <c r="Q260" s="293">
        <f t="shared" si="272"/>
        <v>38224.960700000003</v>
      </c>
      <c r="R260" s="8">
        <f t="shared" si="273"/>
        <v>2.633029032011711E-7</v>
      </c>
      <c r="S260" s="116">
        <v>1</v>
      </c>
      <c r="T260" s="167">
        <f t="shared" si="274"/>
        <v>2.633029032011711E-7</v>
      </c>
      <c r="W260" s="25"/>
      <c r="X260" s="252"/>
      <c r="Y260" s="41"/>
      <c r="Z260">
        <f t="shared" si="275"/>
        <v>26221.5</v>
      </c>
      <c r="AA260" s="246">
        <f t="shared" si="276"/>
        <v>1.0376941045755327E-3</v>
      </c>
      <c r="AB260" s="247">
        <f t="shared" si="277"/>
        <v>-1.5508245979212031E-3</v>
      </c>
      <c r="AC260" s="247">
        <f t="shared" si="278"/>
        <v>-5.131304933456704E-4</v>
      </c>
      <c r="AD260" s="248">
        <f t="shared" si="279"/>
        <v>2.4050569335174613E-6</v>
      </c>
      <c r="AH260">
        <f t="shared" si="280"/>
        <v>7.5103996858180552E-3</v>
      </c>
      <c r="AI260">
        <f t="shared" si="281"/>
        <v>0.48085573485545019</v>
      </c>
      <c r="AJ260">
        <f t="shared" si="282"/>
        <v>0.51819212521820757</v>
      </c>
      <c r="AK260">
        <f t="shared" si="283"/>
        <v>0.10070356506372656</v>
      </c>
      <c r="AL260">
        <f t="shared" si="284"/>
        <v>2.9499922727362256</v>
      </c>
      <c r="AM260">
        <f t="shared" si="285"/>
        <v>10.406439660023127</v>
      </c>
      <c r="AN260">
        <f t="shared" si="306"/>
        <v>2.7988001893104686</v>
      </c>
      <c r="AO260">
        <f t="shared" si="306"/>
        <v>2.7948507512632643</v>
      </c>
      <c r="AP260">
        <f t="shared" si="306"/>
        <v>2.8027804615204701</v>
      </c>
      <c r="AQ260">
        <f t="shared" si="306"/>
        <v>2.7868360753588561</v>
      </c>
      <c r="AR260">
        <f t="shared" si="306"/>
        <v>2.8188051732868633</v>
      </c>
      <c r="AS260">
        <f t="shared" si="306"/>
        <v>2.7543196205718345</v>
      </c>
      <c r="AT260">
        <f t="shared" si="306"/>
        <v>2.8829974046073934</v>
      </c>
      <c r="AU260">
        <f t="shared" si="286"/>
        <v>2.6190879753511349</v>
      </c>
      <c r="AV260" s="246">
        <f t="shared" si="287"/>
        <v>-2.9397527261501078E-4</v>
      </c>
      <c r="AW260" s="247">
        <f t="shared" si="288"/>
        <v>-2.1915522073065962E-4</v>
      </c>
      <c r="AX260" s="248">
        <f t="shared" si="289"/>
        <v>4.8029010773504137E-8</v>
      </c>
      <c r="AY260" s="247">
        <f t="shared" si="290"/>
        <v>-6.6918608019731832E-3</v>
      </c>
      <c r="BA260">
        <f t="shared" si="291"/>
        <v>-1.3316693771905435E-3</v>
      </c>
      <c r="BB260">
        <f t="shared" si="292"/>
        <v>0.95349961317049636</v>
      </c>
      <c r="BC260">
        <f t="shared" si="293"/>
        <v>-0.31279430683445891</v>
      </c>
      <c r="BD260">
        <f t="shared" si="294"/>
        <v>-5.8804399660152093E-2</v>
      </c>
      <c r="BE260">
        <f t="shared" si="295"/>
        <v>-2.2398799725249816</v>
      </c>
      <c r="BF260">
        <f t="shared" si="296"/>
        <v>-2.0656391379348453</v>
      </c>
      <c r="BG260">
        <f t="shared" si="307"/>
        <v>4.1035780906088375</v>
      </c>
      <c r="BH260">
        <f t="shared" si="307"/>
        <v>4.1035780909900161</v>
      </c>
      <c r="BI260">
        <f t="shared" si="307"/>
        <v>4.1035780820992995</v>
      </c>
      <c r="BJ260">
        <f t="shared" si="307"/>
        <v>4.1035782894688415</v>
      </c>
      <c r="BK260">
        <f t="shared" si="307"/>
        <v>4.1035734527404966</v>
      </c>
      <c r="BL260">
        <f t="shared" si="307"/>
        <v>4.1036862742901006</v>
      </c>
      <c r="BM260">
        <f t="shared" si="307"/>
        <v>4.1010593326942564</v>
      </c>
      <c r="BN260">
        <f t="shared" si="297"/>
        <v>4.1650767199829879</v>
      </c>
    </row>
    <row r="261" spans="1:66">
      <c r="A261" s="53" t="s">
        <v>132</v>
      </c>
      <c r="B261" s="53" t="s">
        <v>49</v>
      </c>
      <c r="C261" s="54">
        <v>53266.414900000003</v>
      </c>
      <c r="D261" s="54" t="s">
        <v>76</v>
      </c>
      <c r="E261" s="58">
        <f t="shared" si="269"/>
        <v>26284.995302392799</v>
      </c>
      <c r="F261">
        <f t="shared" si="270"/>
        <v>26285</v>
      </c>
      <c r="G261">
        <f t="shared" si="271"/>
        <v>-1.6981949956971221E-3</v>
      </c>
      <c r="H261" s="116"/>
      <c r="I261" s="116"/>
      <c r="J261" s="117"/>
      <c r="K261" s="116">
        <f t="shared" si="308"/>
        <v>-1.6981949956971221E-3</v>
      </c>
      <c r="L261" s="116"/>
      <c r="M261" s="116"/>
      <c r="N261" s="118"/>
      <c r="O261" s="40">
        <f ca="1">+C$11+C$12*F261</f>
        <v>1.7539098335839429E-2</v>
      </c>
      <c r="P261" s="116"/>
      <c r="Q261" s="293">
        <f t="shared" si="272"/>
        <v>38247.914900000003</v>
      </c>
      <c r="R261" s="8">
        <f t="shared" ca="1" si="273"/>
        <v>3.7007345472358063E-4</v>
      </c>
      <c r="S261" s="116">
        <v>1</v>
      </c>
      <c r="T261" s="167">
        <f t="shared" ca="1" si="274"/>
        <v>3.7007345472358063E-4</v>
      </c>
      <c r="U261" s="116"/>
      <c r="V261" s="116"/>
      <c r="W261" s="25"/>
      <c r="X261" s="252"/>
      <c r="Y261" s="41"/>
      <c r="Z261">
        <f t="shared" si="275"/>
        <v>26285</v>
      </c>
      <c r="AA261" s="246">
        <f t="shared" si="276"/>
        <v>9.4454964727298286E-4</v>
      </c>
      <c r="AB261" s="247">
        <f t="shared" si="277"/>
        <v>-2.6427446429701049E-3</v>
      </c>
      <c r="AC261" s="247">
        <f t="shared" ca="1" si="278"/>
        <v>-1.9237293331536551E-2</v>
      </c>
      <c r="AD261" s="248">
        <f t="shared" si="279"/>
        <v>6.9840992479471871E-6</v>
      </c>
      <c r="AH261">
        <f t="shared" si="280"/>
        <v>7.4484699932447634E-3</v>
      </c>
      <c r="AI261">
        <f t="shared" si="281"/>
        <v>0.48042195930631315</v>
      </c>
      <c r="AJ261">
        <f t="shared" si="282"/>
        <v>0.51446136293285216</v>
      </c>
      <c r="AK261">
        <f t="shared" si="283"/>
        <v>9.8441026396154374E-2</v>
      </c>
      <c r="AL261">
        <f t="shared" si="284"/>
        <v>2.9543486537952224</v>
      </c>
      <c r="AM261">
        <f t="shared" si="285"/>
        <v>10.650024561050062</v>
      </c>
      <c r="AN261">
        <f t="shared" ref="AN261:AT270" si="309">$AU261+$AB$7*SIN(AO261)</f>
        <v>2.8064928920022392</v>
      </c>
      <c r="AO261">
        <f t="shared" si="309"/>
        <v>2.8025557613312446</v>
      </c>
      <c r="AP261">
        <f t="shared" si="309"/>
        <v>2.81043938102066</v>
      </c>
      <c r="AQ261">
        <f t="shared" si="309"/>
        <v>2.79463134403241</v>
      </c>
      <c r="AR261">
        <f t="shared" si="309"/>
        <v>2.8262431062672624</v>
      </c>
      <c r="AS261">
        <f t="shared" si="309"/>
        <v>2.7626626627288347</v>
      </c>
      <c r="AT261">
        <f t="shared" si="309"/>
        <v>2.8892262622150122</v>
      </c>
      <c r="AU261">
        <f t="shared" si="286"/>
        <v>2.6306180495382327</v>
      </c>
      <c r="AV261" s="246">
        <f t="shared" si="287"/>
        <v>-2.9554416552017918E-4</v>
      </c>
      <c r="AW261" s="247">
        <f t="shared" si="288"/>
        <v>-1.4026508301769429E-3</v>
      </c>
      <c r="AX261" s="248">
        <f t="shared" si="289"/>
        <v>1.967429351396067E-6</v>
      </c>
      <c r="AY261" s="247">
        <f t="shared" si="290"/>
        <v>-7.9065711761487235E-3</v>
      </c>
      <c r="BA261">
        <f t="shared" si="291"/>
        <v>-1.240093812793162E-3</v>
      </c>
      <c r="BB261">
        <f t="shared" si="292"/>
        <v>0.95452825674505426</v>
      </c>
      <c r="BC261">
        <f t="shared" si="293"/>
        <v>-0.29624559162617325</v>
      </c>
      <c r="BD261">
        <f t="shared" si="294"/>
        <v>-5.9603388830171931E-2</v>
      </c>
      <c r="BE261">
        <f t="shared" si="295"/>
        <v>-2.2225058164512661</v>
      </c>
      <c r="BF261">
        <f t="shared" si="296"/>
        <v>-2.0206909071795374</v>
      </c>
      <c r="BG261">
        <f t="shared" ref="BG261:BM270" si="310">$BN261+$BB$7*SIN(BH261)</f>
        <v>4.121738502987851</v>
      </c>
      <c r="BH261">
        <f t="shared" si="310"/>
        <v>4.1217385033157878</v>
      </c>
      <c r="BI261">
        <f t="shared" si="310"/>
        <v>4.121738495461015</v>
      </c>
      <c r="BJ261">
        <f t="shared" si="310"/>
        <v>4.1217386835995562</v>
      </c>
      <c r="BK261">
        <f t="shared" si="310"/>
        <v>4.1217341772949228</v>
      </c>
      <c r="BL261">
        <f t="shared" si="310"/>
        <v>4.1218421208765443</v>
      </c>
      <c r="BM261">
        <f t="shared" si="310"/>
        <v>4.1192612082059297</v>
      </c>
      <c r="BN261">
        <f t="shared" si="297"/>
        <v>4.1840055544301293</v>
      </c>
    </row>
    <row r="262" spans="1:66">
      <c r="A262" s="75" t="s">
        <v>133</v>
      </c>
      <c r="B262" s="76" t="s">
        <v>49</v>
      </c>
      <c r="C262" s="75">
        <v>53266.41491</v>
      </c>
      <c r="D262" s="75">
        <v>1.2999999999999999E-3</v>
      </c>
      <c r="E262" s="58">
        <f t="shared" si="269"/>
        <v>26284.995330055146</v>
      </c>
      <c r="F262">
        <f t="shared" si="270"/>
        <v>26285</v>
      </c>
      <c r="G262">
        <f t="shared" si="271"/>
        <v>-1.6881949995877221E-3</v>
      </c>
      <c r="H262" s="116"/>
      <c r="I262" s="116"/>
      <c r="J262" s="117"/>
      <c r="K262" s="116">
        <f t="shared" si="308"/>
        <v>-1.6881949995877221E-3</v>
      </c>
      <c r="L262" s="116"/>
      <c r="M262" s="116"/>
      <c r="N262" s="118"/>
      <c r="O262" s="40"/>
      <c r="P262" s="116"/>
      <c r="Q262" s="293">
        <f t="shared" si="272"/>
        <v>38247.91491</v>
      </c>
      <c r="R262" s="8">
        <f t="shared" si="273"/>
        <v>2.8500023566329889E-6</v>
      </c>
      <c r="S262" s="116">
        <v>1</v>
      </c>
      <c r="T262" s="167">
        <f t="shared" si="274"/>
        <v>2.8500023566329889E-6</v>
      </c>
      <c r="U262" s="116"/>
      <c r="V262" s="116"/>
      <c r="W262" s="25"/>
      <c r="X262" s="252"/>
      <c r="Y262" s="41"/>
      <c r="Z262">
        <f t="shared" si="275"/>
        <v>26285</v>
      </c>
      <c r="AA262" s="246">
        <f t="shared" si="276"/>
        <v>9.4454964727298286E-4</v>
      </c>
      <c r="AB262" s="247">
        <f t="shared" si="277"/>
        <v>-2.632744646860705E-3</v>
      </c>
      <c r="AC262" s="247">
        <f t="shared" si="278"/>
        <v>-1.6881949995877221E-3</v>
      </c>
      <c r="AD262" s="248">
        <f t="shared" si="279"/>
        <v>6.9313443755736985E-6</v>
      </c>
      <c r="AH262">
        <f t="shared" si="280"/>
        <v>7.4484699932447634E-3</v>
      </c>
      <c r="AI262">
        <f t="shared" si="281"/>
        <v>0.48042195930631315</v>
      </c>
      <c r="AJ262">
        <f t="shared" si="282"/>
        <v>0.51446136293285216</v>
      </c>
      <c r="AK262">
        <f t="shared" si="283"/>
        <v>9.8441026396154374E-2</v>
      </c>
      <c r="AL262">
        <f t="shared" si="284"/>
        <v>2.9543486537952224</v>
      </c>
      <c r="AM262">
        <f t="shared" si="285"/>
        <v>10.650024561050062</v>
      </c>
      <c r="AN262">
        <f t="shared" si="309"/>
        <v>2.8064928920022392</v>
      </c>
      <c r="AO262">
        <f t="shared" si="309"/>
        <v>2.8025557613312446</v>
      </c>
      <c r="AP262">
        <f t="shared" si="309"/>
        <v>2.81043938102066</v>
      </c>
      <c r="AQ262">
        <f t="shared" si="309"/>
        <v>2.79463134403241</v>
      </c>
      <c r="AR262">
        <f t="shared" si="309"/>
        <v>2.8262431062672624</v>
      </c>
      <c r="AS262">
        <f t="shared" si="309"/>
        <v>2.7626626627288347</v>
      </c>
      <c r="AT262">
        <f t="shared" si="309"/>
        <v>2.8892262622150122</v>
      </c>
      <c r="AU262">
        <f t="shared" si="286"/>
        <v>2.6306180495382327</v>
      </c>
      <c r="AV262" s="246">
        <f t="shared" si="287"/>
        <v>-2.9554416552017918E-4</v>
      </c>
      <c r="AW262" s="247">
        <f t="shared" si="288"/>
        <v>-1.3926508340675429E-3</v>
      </c>
      <c r="AX262" s="248">
        <f t="shared" si="289"/>
        <v>1.9394763456290231E-6</v>
      </c>
      <c r="AY262" s="247">
        <f t="shared" si="290"/>
        <v>-7.8965711800393235E-3</v>
      </c>
      <c r="BA262">
        <f t="shared" si="291"/>
        <v>-1.240093812793162E-3</v>
      </c>
      <c r="BB262">
        <f t="shared" si="292"/>
        <v>0.95452825674505426</v>
      </c>
      <c r="BC262">
        <f t="shared" si="293"/>
        <v>-0.29624559162617325</v>
      </c>
      <c r="BD262">
        <f t="shared" si="294"/>
        <v>-5.9603388830171931E-2</v>
      </c>
      <c r="BE262">
        <f t="shared" si="295"/>
        <v>-2.2225058164512661</v>
      </c>
      <c r="BF262">
        <f t="shared" si="296"/>
        <v>-2.0206909071795374</v>
      </c>
      <c r="BG262">
        <f t="shared" si="310"/>
        <v>4.121738502987851</v>
      </c>
      <c r="BH262">
        <f t="shared" si="310"/>
        <v>4.1217385033157878</v>
      </c>
      <c r="BI262">
        <f t="shared" si="310"/>
        <v>4.121738495461015</v>
      </c>
      <c r="BJ262">
        <f t="shared" si="310"/>
        <v>4.1217386835995562</v>
      </c>
      <c r="BK262">
        <f t="shared" si="310"/>
        <v>4.1217341772949228</v>
      </c>
      <c r="BL262">
        <f t="shared" si="310"/>
        <v>4.1218421208765443</v>
      </c>
      <c r="BM262">
        <f t="shared" si="310"/>
        <v>4.1192612082059297</v>
      </c>
      <c r="BN262">
        <f t="shared" si="297"/>
        <v>4.1840055544301293</v>
      </c>
    </row>
    <row r="263" spans="1:66">
      <c r="A263" s="75" t="s">
        <v>126</v>
      </c>
      <c r="B263" s="76" t="s">
        <v>45</v>
      </c>
      <c r="C263" s="75">
        <v>53284.311199999996</v>
      </c>
      <c r="D263" s="75">
        <v>2.0000000000000001E-4</v>
      </c>
      <c r="E263" s="58">
        <f t="shared" si="269"/>
        <v>26334.50068192821</v>
      </c>
      <c r="F263">
        <f t="shared" si="270"/>
        <v>26334.5</v>
      </c>
      <c r="G263">
        <f t="shared" si="271"/>
        <v>2.4651849525980651E-4</v>
      </c>
      <c r="H263" s="116"/>
      <c r="I263" s="116"/>
      <c r="J263" s="117"/>
      <c r="K263" s="116">
        <f t="shared" si="308"/>
        <v>2.4651849525980651E-4</v>
      </c>
      <c r="L263" s="116"/>
      <c r="M263" s="116"/>
      <c r="N263" s="118"/>
      <c r="O263" s="40"/>
      <c r="P263" s="116"/>
      <c r="Q263" s="293">
        <f t="shared" si="272"/>
        <v>38265.811199999996</v>
      </c>
      <c r="R263" s="8">
        <f t="shared" si="273"/>
        <v>6.0771368505159247E-8</v>
      </c>
      <c r="S263" s="116">
        <v>1</v>
      </c>
      <c r="T263" s="167">
        <f t="shared" si="274"/>
        <v>6.0771368505159247E-8</v>
      </c>
      <c r="U263" s="116"/>
      <c r="V263" s="116"/>
      <c r="W263" s="25"/>
      <c r="X263" s="252"/>
      <c r="Y263" s="41"/>
      <c r="Z263">
        <f t="shared" si="275"/>
        <v>26334.5</v>
      </c>
      <c r="AA263" s="246">
        <f t="shared" si="276"/>
        <v>8.7169194001811105E-4</v>
      </c>
      <c r="AB263" s="247">
        <f t="shared" si="277"/>
        <v>-6.2517344475830454E-4</v>
      </c>
      <c r="AC263" s="247">
        <f t="shared" si="278"/>
        <v>2.4651849525980651E-4</v>
      </c>
      <c r="AD263" s="248">
        <f t="shared" si="279"/>
        <v>3.9084183603096484E-7</v>
      </c>
      <c r="AH263">
        <f t="shared" si="280"/>
        <v>7.3999347251889865E-3</v>
      </c>
      <c r="AI263">
        <f t="shared" si="281"/>
        <v>0.48009123245284602</v>
      </c>
      <c r="AJ263">
        <f t="shared" si="282"/>
        <v>0.51155145979583538</v>
      </c>
      <c r="AK263">
        <f t="shared" si="283"/>
        <v>9.6679105687931283E-2</v>
      </c>
      <c r="AL263">
        <f t="shared" si="284"/>
        <v>2.9577386324018358</v>
      </c>
      <c r="AM263">
        <f t="shared" si="285"/>
        <v>10.847535962658405</v>
      </c>
      <c r="AN263">
        <f t="shared" si="309"/>
        <v>2.8124838361546804</v>
      </c>
      <c r="AO263">
        <f t="shared" si="309"/>
        <v>2.808558979666179</v>
      </c>
      <c r="AP263">
        <f t="shared" si="309"/>
        <v>2.816401822388654</v>
      </c>
      <c r="AQ263">
        <f t="shared" si="309"/>
        <v>2.8007085858103156</v>
      </c>
      <c r="AR263">
        <f t="shared" si="309"/>
        <v>2.832027443257584</v>
      </c>
      <c r="AS263">
        <f t="shared" si="309"/>
        <v>2.7691749785488415</v>
      </c>
      <c r="AT263">
        <f t="shared" si="309"/>
        <v>2.8940579467151704</v>
      </c>
      <c r="AU263">
        <f t="shared" si="286"/>
        <v>2.6396060601250255</v>
      </c>
      <c r="AV263" s="246">
        <f t="shared" si="287"/>
        <v>-2.9666165905431908E-4</v>
      </c>
      <c r="AW263" s="247">
        <f t="shared" si="288"/>
        <v>5.4318015431412559E-4</v>
      </c>
      <c r="AX263" s="248">
        <f t="shared" si="289"/>
        <v>2.9504468004071731E-7</v>
      </c>
      <c r="AY263" s="247">
        <f t="shared" si="290"/>
        <v>-5.9850626308567498E-3</v>
      </c>
      <c r="BA263">
        <f t="shared" si="291"/>
        <v>-1.1683535990724301E-3</v>
      </c>
      <c r="BB263">
        <f t="shared" si="292"/>
        <v>0.95534122481049721</v>
      </c>
      <c r="BC263">
        <f t="shared" si="293"/>
        <v>-0.28325803344448897</v>
      </c>
      <c r="BD263">
        <f t="shared" si="294"/>
        <v>-6.0214925004170056E-2</v>
      </c>
      <c r="BE263">
        <f t="shared" si="295"/>
        <v>-2.2089360112283365</v>
      </c>
      <c r="BF263">
        <f t="shared" si="296"/>
        <v>-1.9866678862837952</v>
      </c>
      <c r="BG263">
        <f t="shared" si="310"/>
        <v>4.1359087166448987</v>
      </c>
      <c r="BH263">
        <f t="shared" si="310"/>
        <v>4.1359087169350994</v>
      </c>
      <c r="BI263">
        <f t="shared" si="310"/>
        <v>4.1359087098333909</v>
      </c>
      <c r="BJ263">
        <f t="shared" si="310"/>
        <v>4.1359088836246469</v>
      </c>
      <c r="BK263">
        <f t="shared" si="310"/>
        <v>4.1359046306611438</v>
      </c>
      <c r="BL263">
        <f t="shared" si="310"/>
        <v>4.1360087158022356</v>
      </c>
      <c r="BM263">
        <f t="shared" si="310"/>
        <v>4.1334661483210935</v>
      </c>
      <c r="BN263">
        <f t="shared" si="297"/>
        <v>4.198761102542468</v>
      </c>
    </row>
    <row r="264" spans="1:66">
      <c r="A264" s="75" t="s">
        <v>126</v>
      </c>
      <c r="B264" s="76" t="s">
        <v>45</v>
      </c>
      <c r="C264" s="75">
        <v>53285.395700000001</v>
      </c>
      <c r="D264" s="75">
        <v>2.0000000000000001E-4</v>
      </c>
      <c r="E264" s="58">
        <f t="shared" si="269"/>
        <v>26337.500664276875</v>
      </c>
      <c r="F264">
        <f t="shared" si="270"/>
        <v>26337.5</v>
      </c>
      <c r="G264">
        <f t="shared" si="271"/>
        <v>2.4013750226004049E-4</v>
      </c>
      <c r="H264" s="116"/>
      <c r="I264" s="116"/>
      <c r="J264" s="117"/>
      <c r="K264" s="116">
        <f t="shared" si="308"/>
        <v>2.4013750226004049E-4</v>
      </c>
      <c r="L264" s="116"/>
      <c r="M264" s="116"/>
      <c r="N264" s="118"/>
      <c r="O264" s="40"/>
      <c r="P264" s="116"/>
      <c r="Q264" s="293">
        <f t="shared" si="272"/>
        <v>38266.895700000001</v>
      </c>
      <c r="R264" s="8">
        <f t="shared" si="273"/>
        <v>5.7666019991690952E-8</v>
      </c>
      <c r="S264" s="116">
        <v>1</v>
      </c>
      <c r="T264" s="167">
        <f t="shared" si="274"/>
        <v>5.7666019991690952E-8</v>
      </c>
      <c r="V264" s="116"/>
      <c r="W264" s="25"/>
      <c r="X264" s="252"/>
      <c r="Y264" s="41"/>
      <c r="Z264">
        <f t="shared" si="275"/>
        <v>26337.5</v>
      </c>
      <c r="AA264" s="246">
        <f t="shared" si="276"/>
        <v>8.6726935481195189E-4</v>
      </c>
      <c r="AB264" s="247">
        <f t="shared" si="277"/>
        <v>-6.271318525519114E-4</v>
      </c>
      <c r="AC264" s="247">
        <f t="shared" si="278"/>
        <v>2.4013750226004049E-4</v>
      </c>
      <c r="AD264" s="248">
        <f t="shared" si="279"/>
        <v>3.9329436048519237E-7</v>
      </c>
      <c r="AH264">
        <f t="shared" si="280"/>
        <v>7.3969859363337345E-3</v>
      </c>
      <c r="AI264">
        <f t="shared" si="281"/>
        <v>0.48007139632278106</v>
      </c>
      <c r="AJ264">
        <f t="shared" si="282"/>
        <v>0.51137505453662246</v>
      </c>
      <c r="AK264">
        <f t="shared" si="283"/>
        <v>9.6572372484454549E-2</v>
      </c>
      <c r="AL264">
        <f t="shared" si="284"/>
        <v>2.9579439206633573</v>
      </c>
      <c r="AM264">
        <f t="shared" si="285"/>
        <v>10.859730220321262</v>
      </c>
      <c r="AN264">
        <f t="shared" si="309"/>
        <v>2.8128467641755597</v>
      </c>
      <c r="AO264">
        <f t="shared" si="309"/>
        <v>2.8089227274064972</v>
      </c>
      <c r="AP264">
        <f t="shared" si="309"/>
        <v>2.816762962110662</v>
      </c>
      <c r="AQ264">
        <f t="shared" si="309"/>
        <v>2.8010769223077672</v>
      </c>
      <c r="AR264">
        <f t="shared" si="309"/>
        <v>2.8323776259325011</v>
      </c>
      <c r="AS264">
        <f t="shared" si="309"/>
        <v>2.7695699070361126</v>
      </c>
      <c r="AT264">
        <f t="shared" si="309"/>
        <v>2.8943501120431447</v>
      </c>
      <c r="AU264">
        <f t="shared" si="286"/>
        <v>2.6401507880393766</v>
      </c>
      <c r="AV264" s="246">
        <f t="shared" si="287"/>
        <v>-2.9672669653678201E-4</v>
      </c>
      <c r="AW264" s="247">
        <f t="shared" si="288"/>
        <v>5.368641987968225E-4</v>
      </c>
      <c r="AX264" s="248">
        <f t="shared" si="289"/>
        <v>2.8822316794975414E-7</v>
      </c>
      <c r="AY264" s="247">
        <f t="shared" si="290"/>
        <v>-5.9928523827249601E-3</v>
      </c>
      <c r="BA264">
        <f t="shared" si="291"/>
        <v>-1.1639960513487339E-3</v>
      </c>
      <c r="BB264">
        <f t="shared" si="292"/>
        <v>0.95539080625938355</v>
      </c>
      <c r="BC264">
        <f t="shared" si="293"/>
        <v>-0.28246849420486647</v>
      </c>
      <c r="BD264">
        <f t="shared" si="294"/>
        <v>-6.0251665773624154E-2</v>
      </c>
      <c r="BE264">
        <f t="shared" si="295"/>
        <v>-2.208112854438284</v>
      </c>
      <c r="BF264">
        <f t="shared" si="296"/>
        <v>-1.9846335333060938</v>
      </c>
      <c r="BG264">
        <f t="shared" si="310"/>
        <v>4.1367679060539704</v>
      </c>
      <c r="BH264">
        <f t="shared" si="310"/>
        <v>4.1367679063419862</v>
      </c>
      <c r="BI264">
        <f t="shared" si="310"/>
        <v>4.136767899284389</v>
      </c>
      <c r="BJ264">
        <f t="shared" si="310"/>
        <v>4.1367680722247924</v>
      </c>
      <c r="BK264">
        <f t="shared" si="310"/>
        <v>4.1367638344811928</v>
      </c>
      <c r="BL264">
        <f t="shared" si="310"/>
        <v>4.1368676844137369</v>
      </c>
      <c r="BM264">
        <f t="shared" si="310"/>
        <v>4.1343275094936729</v>
      </c>
      <c r="BN264">
        <f t="shared" si="297"/>
        <v>4.1996553781856401</v>
      </c>
    </row>
    <row r="265" spans="1:66">
      <c r="A265" s="37" t="s">
        <v>131</v>
      </c>
      <c r="B265" s="38" t="s">
        <v>45</v>
      </c>
      <c r="C265" s="37">
        <v>53318.653599999998</v>
      </c>
      <c r="D265" s="37" t="s">
        <v>124</v>
      </c>
      <c r="E265" s="58">
        <f t="shared" si="269"/>
        <v>26429.499846345301</v>
      </c>
      <c r="F265">
        <f t="shared" si="270"/>
        <v>26429.5</v>
      </c>
      <c r="G265">
        <f t="shared" si="271"/>
        <v>-5.5546501243952662E-5</v>
      </c>
      <c r="H265" s="116"/>
      <c r="I265" s="116"/>
      <c r="J265" s="117"/>
      <c r="K265" s="116">
        <f t="shared" si="308"/>
        <v>-5.5546501243952662E-5</v>
      </c>
      <c r="L265" s="116"/>
      <c r="M265" s="116"/>
      <c r="N265" s="118"/>
      <c r="O265" s="40"/>
      <c r="P265" s="116"/>
      <c r="Q265" s="293">
        <f t="shared" si="272"/>
        <v>38300.153599999998</v>
      </c>
      <c r="R265" s="8">
        <f t="shared" si="273"/>
        <v>3.0854138004444346E-9</v>
      </c>
      <c r="S265" s="116">
        <v>1</v>
      </c>
      <c r="T265" s="167">
        <f t="shared" si="274"/>
        <v>3.0854138004444346E-9</v>
      </c>
      <c r="U265" s="116"/>
      <c r="W265" s="25"/>
      <c r="X265" s="252"/>
      <c r="Y265" s="41"/>
      <c r="Z265">
        <f t="shared" si="275"/>
        <v>26429.5</v>
      </c>
      <c r="AA265" s="246">
        <f t="shared" si="276"/>
        <v>7.3125994694883938E-4</v>
      </c>
      <c r="AB265" s="247">
        <f t="shared" si="277"/>
        <v>-7.8680644819279204E-4</v>
      </c>
      <c r="AC265" s="247">
        <f t="shared" si="278"/>
        <v>-5.5546501243952662E-5</v>
      </c>
      <c r="AD265" s="248">
        <f t="shared" si="279"/>
        <v>6.1906438691775672E-7</v>
      </c>
      <c r="AH265">
        <f t="shared" si="280"/>
        <v>7.3061568087399017E-3</v>
      </c>
      <c r="AI265">
        <f t="shared" si="281"/>
        <v>0.47947457106823932</v>
      </c>
      <c r="AJ265">
        <f t="shared" si="282"/>
        <v>0.50596262606433562</v>
      </c>
      <c r="AK265">
        <f t="shared" si="283"/>
        <v>9.3301950056927485E-2</v>
      </c>
      <c r="AL265">
        <f t="shared" si="284"/>
        <v>2.9642304293497159</v>
      </c>
      <c r="AM265">
        <f t="shared" si="285"/>
        <v>11.246782479164086</v>
      </c>
      <c r="AN265">
        <f t="shared" si="309"/>
        <v>2.8239678328478894</v>
      </c>
      <c r="AO265">
        <f t="shared" si="309"/>
        <v>2.820073163053912</v>
      </c>
      <c r="AP265">
        <f t="shared" si="309"/>
        <v>2.8278258275392516</v>
      </c>
      <c r="AQ265">
        <f t="shared" si="309"/>
        <v>2.8123737164035725</v>
      </c>
      <c r="AR265">
        <f t="shared" si="309"/>
        <v>2.8430955507725297</v>
      </c>
      <c r="AS265">
        <f t="shared" si="309"/>
        <v>2.7816943798371438</v>
      </c>
      <c r="AT265">
        <f t="shared" si="309"/>
        <v>2.903273584911676</v>
      </c>
      <c r="AU265">
        <f t="shared" si="286"/>
        <v>2.6568557774128094</v>
      </c>
      <c r="AV265" s="246">
        <f t="shared" si="287"/>
        <v>-2.9859162855139167E-4</v>
      </c>
      <c r="AW265" s="247">
        <f t="shared" si="288"/>
        <v>2.4304512730743901E-4</v>
      </c>
      <c r="AX265" s="248">
        <f t="shared" si="289"/>
        <v>5.9070933907889236E-8</v>
      </c>
      <c r="AY265" s="247">
        <f t="shared" si="290"/>
        <v>-6.3318517344836235E-3</v>
      </c>
      <c r="BA265">
        <f t="shared" si="291"/>
        <v>-1.0298515755002311E-3</v>
      </c>
      <c r="BB265">
        <f t="shared" si="292"/>
        <v>0.9569283843495896</v>
      </c>
      <c r="BC265">
        <f t="shared" si="293"/>
        <v>-0.25812519976948683</v>
      </c>
      <c r="BD265">
        <f t="shared" si="294"/>
        <v>-6.1360242176410049E-2</v>
      </c>
      <c r="BE265">
        <f t="shared" si="295"/>
        <v>-2.1828275646192434</v>
      </c>
      <c r="BF265">
        <f t="shared" si="296"/>
        <v>-1.923719562617044</v>
      </c>
      <c r="BG265">
        <f t="shared" si="310"/>
        <v>4.163138192056322</v>
      </c>
      <c r="BH265">
        <f t="shared" si="310"/>
        <v>4.1631381922828865</v>
      </c>
      <c r="BI265">
        <f t="shared" si="310"/>
        <v>4.1631381864938906</v>
      </c>
      <c r="BJ265">
        <f t="shared" si="310"/>
        <v>4.1631383344098225</v>
      </c>
      <c r="BK265">
        <f t="shared" si="310"/>
        <v>4.1631345549875647</v>
      </c>
      <c r="BL265">
        <f t="shared" si="310"/>
        <v>4.163231130895892</v>
      </c>
      <c r="BM265">
        <f t="shared" si="310"/>
        <v>4.1607680778480907</v>
      </c>
      <c r="BN265">
        <f t="shared" si="297"/>
        <v>4.2270798312429161</v>
      </c>
    </row>
    <row r="266" spans="1:66">
      <c r="A266" s="37" t="s">
        <v>135</v>
      </c>
      <c r="B266" s="38" t="s">
        <v>45</v>
      </c>
      <c r="C266" s="37">
        <v>53353.3577</v>
      </c>
      <c r="D266" s="37" t="s">
        <v>124</v>
      </c>
      <c r="E266" s="58">
        <f t="shared" si="269"/>
        <v>26525.499558125706</v>
      </c>
      <c r="F266">
        <f t="shared" si="270"/>
        <v>26525.5</v>
      </c>
      <c r="G266">
        <f t="shared" si="271"/>
        <v>-1.5973849804140627E-4</v>
      </c>
      <c r="H266" s="116"/>
      <c r="I266" s="116"/>
      <c r="J266" s="117"/>
      <c r="K266" s="116">
        <f t="shared" si="308"/>
        <v>-1.5973849804140627E-4</v>
      </c>
      <c r="L266" s="116"/>
      <c r="M266" s="116"/>
      <c r="N266" s="118"/>
      <c r="O266" s="40"/>
      <c r="P266" s="116"/>
      <c r="Q266" s="293">
        <f t="shared" si="272"/>
        <v>38334.8577</v>
      </c>
      <c r="R266" s="8">
        <f t="shared" si="273"/>
        <v>2.5516387756524356E-8</v>
      </c>
      <c r="S266" s="116">
        <v>1</v>
      </c>
      <c r="T266" s="167">
        <f t="shared" si="274"/>
        <v>2.5516387756524356E-8</v>
      </c>
      <c r="U266" s="116"/>
      <c r="W266" s="25"/>
      <c r="X266" s="252"/>
      <c r="Y266" s="41"/>
      <c r="Z266">
        <f t="shared" si="275"/>
        <v>26525.5</v>
      </c>
      <c r="AA266" s="246">
        <f t="shared" si="276"/>
        <v>5.8855368817156001E-4</v>
      </c>
      <c r="AB266" s="247">
        <f t="shared" si="277"/>
        <v>-7.4829218621296628E-4</v>
      </c>
      <c r="AC266" s="247">
        <f t="shared" si="278"/>
        <v>-1.5973849804140627E-4</v>
      </c>
      <c r="AD266" s="248">
        <f t="shared" si="279"/>
        <v>5.5994119594738059E-7</v>
      </c>
      <c r="AH266">
        <f t="shared" si="280"/>
        <v>7.2105618589359049E-3</v>
      </c>
      <c r="AI266">
        <f t="shared" si="281"/>
        <v>0.47887536115104778</v>
      </c>
      <c r="AJ266">
        <f t="shared" si="282"/>
        <v>0.50030927603713626</v>
      </c>
      <c r="AK266">
        <f t="shared" si="283"/>
        <v>8.9894865446075264E-2</v>
      </c>
      <c r="AL266">
        <f t="shared" si="284"/>
        <v>2.9707721127155673</v>
      </c>
      <c r="AM266">
        <f t="shared" si="285"/>
        <v>11.679709868625492</v>
      </c>
      <c r="AN266">
        <f t="shared" si="309"/>
        <v>2.8355547612421077</v>
      </c>
      <c r="AO266">
        <f t="shared" si="309"/>
        <v>2.8316995125981603</v>
      </c>
      <c r="AP266">
        <f t="shared" si="309"/>
        <v>2.839345127579969</v>
      </c>
      <c r="AQ266">
        <f t="shared" si="309"/>
        <v>2.8241642801006255</v>
      </c>
      <c r="AR266">
        <f t="shared" si="309"/>
        <v>2.8542367982599992</v>
      </c>
      <c r="AS266">
        <f t="shared" si="309"/>
        <v>2.7943731502440206</v>
      </c>
      <c r="AT266">
        <f t="shared" si="309"/>
        <v>2.91251175617443</v>
      </c>
      <c r="AU266">
        <f t="shared" si="286"/>
        <v>2.6742870706720443</v>
      </c>
      <c r="AV266" s="246">
        <f t="shared" si="287"/>
        <v>-3.0032463712656172E-4</v>
      </c>
      <c r="AW266" s="247">
        <f t="shared" si="288"/>
        <v>1.4058613908515545E-4</v>
      </c>
      <c r="AX266" s="248">
        <f t="shared" si="289"/>
        <v>1.9764462502870672E-8</v>
      </c>
      <c r="AY266" s="247">
        <f t="shared" si="290"/>
        <v>-6.4814220316791894E-3</v>
      </c>
      <c r="BA266">
        <f t="shared" si="291"/>
        <v>-8.8887832529812173E-4</v>
      </c>
      <c r="BB266">
        <f t="shared" si="292"/>
        <v>0.95856763719297344</v>
      </c>
      <c r="BC266">
        <f t="shared" si="293"/>
        <v>-0.23246248006733514</v>
      </c>
      <c r="BD266">
        <f t="shared" si="294"/>
        <v>-6.2478818065895676E-2</v>
      </c>
      <c r="BE266">
        <f t="shared" si="295"/>
        <v>-2.1563551881572907</v>
      </c>
      <c r="BF266">
        <f t="shared" si="296"/>
        <v>-1.8630417316078103</v>
      </c>
      <c r="BG266">
        <f t="shared" si="310"/>
        <v>4.1907007191579151</v>
      </c>
      <c r="BH266">
        <f t="shared" si="310"/>
        <v>4.1907007193310966</v>
      </c>
      <c r="BI266">
        <f t="shared" si="310"/>
        <v>4.1907007146956232</v>
      </c>
      <c r="BJ266">
        <f t="shared" si="310"/>
        <v>4.1907008387713756</v>
      </c>
      <c r="BK266">
        <f t="shared" si="310"/>
        <v>4.1906975176978376</v>
      </c>
      <c r="BL266">
        <f t="shared" si="310"/>
        <v>4.1907864178281837</v>
      </c>
      <c r="BM266">
        <f t="shared" si="310"/>
        <v>4.1884114166363577</v>
      </c>
      <c r="BN266">
        <f t="shared" si="297"/>
        <v>4.2556966518244215</v>
      </c>
    </row>
    <row r="267" spans="1:66">
      <c r="A267" s="75" t="s">
        <v>133</v>
      </c>
      <c r="B267" s="76" t="s">
        <v>49</v>
      </c>
      <c r="C267" s="75">
        <v>53591.404589999998</v>
      </c>
      <c r="D267" s="75">
        <v>1E-3</v>
      </c>
      <c r="E267" s="58">
        <f t="shared" si="269"/>
        <v>27183.993304692231</v>
      </c>
      <c r="F267">
        <f t="shared" si="270"/>
        <v>27184</v>
      </c>
      <c r="G267">
        <f t="shared" si="271"/>
        <v>-2.420368000457529E-3</v>
      </c>
      <c r="H267" s="116"/>
      <c r="I267" s="116"/>
      <c r="J267" s="117"/>
      <c r="K267" s="116">
        <f t="shared" si="308"/>
        <v>-2.420368000457529E-3</v>
      </c>
      <c r="L267" s="116"/>
      <c r="M267" s="116"/>
      <c r="N267" s="118"/>
      <c r="O267" s="40"/>
      <c r="P267" s="116"/>
      <c r="Q267" s="293">
        <f t="shared" si="272"/>
        <v>38572.904589999998</v>
      </c>
      <c r="R267" s="8">
        <f t="shared" si="273"/>
        <v>5.8581812576387774E-6</v>
      </c>
      <c r="S267" s="116">
        <v>1</v>
      </c>
      <c r="T267" s="167">
        <f t="shared" si="274"/>
        <v>5.8581812576387774E-6</v>
      </c>
      <c r="W267" s="25"/>
      <c r="X267" s="252"/>
      <c r="Y267" s="41"/>
      <c r="Z267">
        <f t="shared" si="275"/>
        <v>27184</v>
      </c>
      <c r="AA267" s="246">
        <f t="shared" si="276"/>
        <v>-4.1089939522991666E-4</v>
      </c>
      <c r="AB267" s="247">
        <f t="shared" si="277"/>
        <v>-2.0094686052276123E-3</v>
      </c>
      <c r="AC267" s="247">
        <f t="shared" si="278"/>
        <v>-2.420368000457529E-3</v>
      </c>
      <c r="AD267" s="248">
        <f t="shared" si="279"/>
        <v>4.0379640753954055E-6</v>
      </c>
      <c r="AH267">
        <f t="shared" si="280"/>
        <v>6.5333453424495785E-3</v>
      </c>
      <c r="AI267">
        <f t="shared" si="281"/>
        <v>0.47539729963116151</v>
      </c>
      <c r="AJ267">
        <f t="shared" si="282"/>
        <v>0.4613637070615067</v>
      </c>
      <c r="AK267">
        <f t="shared" si="283"/>
        <v>6.6663204353987357E-2</v>
      </c>
      <c r="AL267">
        <f t="shared" si="284"/>
        <v>3.0151963893379299</v>
      </c>
      <c r="AM267">
        <f t="shared" si="285"/>
        <v>15.802180810502307</v>
      </c>
      <c r="AN267">
        <f t="shared" si="309"/>
        <v>2.914591548968795</v>
      </c>
      <c r="AO267">
        <f t="shared" si="309"/>
        <v>2.9112482419711458</v>
      </c>
      <c r="AP267">
        <f t="shared" si="309"/>
        <v>2.9177370499938386</v>
      </c>
      <c r="AQ267">
        <f t="shared" si="309"/>
        <v>2.9051343197780102</v>
      </c>
      <c r="AR267">
        <f t="shared" si="309"/>
        <v>2.9295786319150543</v>
      </c>
      <c r="AS267">
        <f t="shared" si="309"/>
        <v>2.8820346407052266</v>
      </c>
      <c r="AT267">
        <f t="shared" si="309"/>
        <v>2.9740622836516128</v>
      </c>
      <c r="AU267">
        <f t="shared" si="286"/>
        <v>2.7938548478721064</v>
      </c>
      <c r="AV267" s="246">
        <f t="shared" si="287"/>
        <v>-3.1332548178951295E-4</v>
      </c>
      <c r="AW267" s="247">
        <f t="shared" si="288"/>
        <v>-2.107042518668016E-3</v>
      </c>
      <c r="AX267" s="248">
        <f t="shared" si="289"/>
        <v>4.4396281754748569E-6</v>
      </c>
      <c r="AY267" s="247">
        <f t="shared" si="290"/>
        <v>-9.0512872563475108E-3</v>
      </c>
      <c r="BA267">
        <f t="shared" si="291"/>
        <v>9.7573913440403688E-5</v>
      </c>
      <c r="BB267">
        <f t="shared" si="292"/>
        <v>0.97070952765531038</v>
      </c>
      <c r="BC267">
        <f t="shared" si="293"/>
        <v>-5.0425693946028034E-2</v>
      </c>
      <c r="BD267">
        <f t="shared" si="294"/>
        <v>-6.9009503870911454E-2</v>
      </c>
      <c r="BE267">
        <f t="shared" si="295"/>
        <v>-1.9721935177417897</v>
      </c>
      <c r="BF267">
        <f t="shared" si="296"/>
        <v>-1.5107883564991882</v>
      </c>
      <c r="BG267">
        <f t="shared" si="310"/>
        <v>4.3810983968833144</v>
      </c>
      <c r="BH267">
        <f t="shared" si="310"/>
        <v>4.3810983968970261</v>
      </c>
      <c r="BI267">
        <f t="shared" si="310"/>
        <v>4.3810983963347345</v>
      </c>
      <c r="BJ267">
        <f t="shared" si="310"/>
        <v>4.3810984193941476</v>
      </c>
      <c r="BK267">
        <f t="shared" si="310"/>
        <v>4.381097473735263</v>
      </c>
      <c r="BL267">
        <f t="shared" si="310"/>
        <v>4.3811362570263377</v>
      </c>
      <c r="BM267">
        <f t="shared" si="310"/>
        <v>4.3795492507953124</v>
      </c>
      <c r="BN267">
        <f t="shared" si="297"/>
        <v>4.4519901555006847</v>
      </c>
    </row>
    <row r="268" spans="1:66">
      <c r="A268" s="53" t="s">
        <v>132</v>
      </c>
      <c r="B268" s="53" t="s">
        <v>49</v>
      </c>
      <c r="C268" s="54">
        <v>53591.404600000002</v>
      </c>
      <c r="D268" s="54" t="s">
        <v>76</v>
      </c>
      <c r="E268" s="58">
        <f t="shared" si="269"/>
        <v>27183.993332354596</v>
      </c>
      <c r="F268">
        <f t="shared" si="270"/>
        <v>27184</v>
      </c>
      <c r="G268">
        <f t="shared" si="271"/>
        <v>-2.4103679970721714E-3</v>
      </c>
      <c r="H268" s="116"/>
      <c r="I268" s="116"/>
      <c r="J268" s="117"/>
      <c r="K268" s="116">
        <f t="shared" si="308"/>
        <v>-2.4103679970721714E-3</v>
      </c>
      <c r="L268" s="116"/>
      <c r="M268" s="116"/>
      <c r="N268" s="118"/>
      <c r="O268" s="40">
        <f ca="1">+C$11+C$12*F268</f>
        <v>1.4619808230335374E-2</v>
      </c>
      <c r="P268" s="116"/>
      <c r="Q268" s="293">
        <f t="shared" si="272"/>
        <v>38572.904600000002</v>
      </c>
      <c r="R268" s="8">
        <f t="shared" ca="1" si="273"/>
        <v>2.9002690233655707E-4</v>
      </c>
      <c r="S268" s="116">
        <v>1</v>
      </c>
      <c r="T268" s="167">
        <f t="shared" ca="1" si="274"/>
        <v>2.9002690233655707E-4</v>
      </c>
      <c r="U268" s="116"/>
      <c r="V268" s="116"/>
      <c r="W268" s="25"/>
      <c r="X268" s="252"/>
      <c r="Y268" s="41"/>
      <c r="Z268">
        <f t="shared" si="275"/>
        <v>27184</v>
      </c>
      <c r="AA268" s="246">
        <f t="shared" si="276"/>
        <v>-4.1089939522991666E-4</v>
      </c>
      <c r="AB268" s="247">
        <f t="shared" si="277"/>
        <v>-1.9994686018422548E-3</v>
      </c>
      <c r="AC268" s="247">
        <f t="shared" ca="1" si="278"/>
        <v>-1.7030176227407545E-2</v>
      </c>
      <c r="AD268" s="248">
        <f t="shared" si="279"/>
        <v>3.997874689753021E-6</v>
      </c>
      <c r="AH268">
        <f t="shared" si="280"/>
        <v>6.5333453424495785E-3</v>
      </c>
      <c r="AI268">
        <f t="shared" si="281"/>
        <v>0.47539729963116151</v>
      </c>
      <c r="AJ268">
        <f t="shared" si="282"/>
        <v>0.4613637070615067</v>
      </c>
      <c r="AK268">
        <f t="shared" si="283"/>
        <v>6.6663204353987357E-2</v>
      </c>
      <c r="AL268">
        <f t="shared" si="284"/>
        <v>3.0151963893379299</v>
      </c>
      <c r="AM268">
        <f t="shared" si="285"/>
        <v>15.802180810502307</v>
      </c>
      <c r="AN268">
        <f t="shared" si="309"/>
        <v>2.914591548968795</v>
      </c>
      <c r="AO268">
        <f t="shared" si="309"/>
        <v>2.9112482419711458</v>
      </c>
      <c r="AP268">
        <f t="shared" si="309"/>
        <v>2.9177370499938386</v>
      </c>
      <c r="AQ268">
        <f t="shared" si="309"/>
        <v>2.9051343197780102</v>
      </c>
      <c r="AR268">
        <f t="shared" si="309"/>
        <v>2.9295786319150543</v>
      </c>
      <c r="AS268">
        <f t="shared" si="309"/>
        <v>2.8820346407052266</v>
      </c>
      <c r="AT268">
        <f t="shared" si="309"/>
        <v>2.9740622836516128</v>
      </c>
      <c r="AU268">
        <f t="shared" si="286"/>
        <v>2.7938548478721064</v>
      </c>
      <c r="AV268" s="246">
        <f t="shared" si="287"/>
        <v>-3.1332548178951295E-4</v>
      </c>
      <c r="AW268" s="247">
        <f t="shared" si="288"/>
        <v>-2.0970425152826585E-3</v>
      </c>
      <c r="AX268" s="248">
        <f t="shared" si="289"/>
        <v>4.3975873109030192E-6</v>
      </c>
      <c r="AY268" s="247">
        <f t="shared" si="290"/>
        <v>-9.0412872529621532E-3</v>
      </c>
      <c r="BA268">
        <f t="shared" si="291"/>
        <v>9.7573913440403688E-5</v>
      </c>
      <c r="BB268">
        <f t="shared" si="292"/>
        <v>0.97070952765531038</v>
      </c>
      <c r="BC268">
        <f t="shared" si="293"/>
        <v>-5.0425693946028034E-2</v>
      </c>
      <c r="BD268">
        <f t="shared" si="294"/>
        <v>-6.9009503870911454E-2</v>
      </c>
      <c r="BE268">
        <f t="shared" si="295"/>
        <v>-1.9721935177417897</v>
      </c>
      <c r="BF268">
        <f t="shared" si="296"/>
        <v>-1.5107883564991882</v>
      </c>
      <c r="BG268">
        <f t="shared" si="310"/>
        <v>4.3810983968833144</v>
      </c>
      <c r="BH268">
        <f t="shared" si="310"/>
        <v>4.3810983968970261</v>
      </c>
      <c r="BI268">
        <f t="shared" si="310"/>
        <v>4.3810983963347345</v>
      </c>
      <c r="BJ268">
        <f t="shared" si="310"/>
        <v>4.3810984193941476</v>
      </c>
      <c r="BK268">
        <f t="shared" si="310"/>
        <v>4.381097473735263</v>
      </c>
      <c r="BL268">
        <f t="shared" si="310"/>
        <v>4.3811362570263377</v>
      </c>
      <c r="BM268">
        <f t="shared" si="310"/>
        <v>4.3795492507953124</v>
      </c>
      <c r="BN268">
        <f t="shared" si="297"/>
        <v>4.4519901555006847</v>
      </c>
    </row>
    <row r="269" spans="1:66">
      <c r="A269" s="77" t="s">
        <v>136</v>
      </c>
      <c r="B269" s="38" t="s">
        <v>45</v>
      </c>
      <c r="C269" s="37">
        <v>53600.082600000002</v>
      </c>
      <c r="D269" s="37" t="s">
        <v>79</v>
      </c>
      <c r="E269" s="58">
        <f t="shared" si="269"/>
        <v>27207.998723614714</v>
      </c>
      <c r="F269">
        <f t="shared" si="270"/>
        <v>27208</v>
      </c>
      <c r="G269">
        <f t="shared" si="271"/>
        <v>-4.6141599887050688E-4</v>
      </c>
      <c r="H269" s="116"/>
      <c r="I269" s="116"/>
      <c r="J269" s="117">
        <f>G269</f>
        <v>-4.6141599887050688E-4</v>
      </c>
      <c r="K269" s="116"/>
      <c r="L269" s="116"/>
      <c r="M269" s="116"/>
      <c r="N269" s="118"/>
      <c r="O269" s="40"/>
      <c r="P269" s="116"/>
      <c r="Q269" s="293">
        <f t="shared" si="272"/>
        <v>38581.582600000002</v>
      </c>
      <c r="R269" s="8">
        <f t="shared" si="273"/>
        <v>2.1290472401366761E-7</v>
      </c>
      <c r="S269" s="116">
        <v>1</v>
      </c>
      <c r="T269" s="167">
        <f t="shared" si="274"/>
        <v>2.1290472401366761E-7</v>
      </c>
      <c r="U269" s="116"/>
      <c r="V269" s="116"/>
      <c r="W269" s="25"/>
      <c r="X269" s="252"/>
      <c r="Y269" s="41"/>
      <c r="Z269">
        <f t="shared" si="275"/>
        <v>27208</v>
      </c>
      <c r="AA269" s="246">
        <f t="shared" si="276"/>
        <v>-4.4797568317010705E-4</v>
      </c>
      <c r="AB269" s="247">
        <f t="shared" si="277"/>
        <v>-1.344031570039983E-5</v>
      </c>
      <c r="AC269" s="247">
        <f t="shared" si="278"/>
        <v>-4.6141599887050688E-4</v>
      </c>
      <c r="AD269" s="248">
        <f t="shared" si="279"/>
        <v>1.8064208612641417E-10</v>
      </c>
      <c r="AH269">
        <f t="shared" si="280"/>
        <v>6.5079831888149829E-3</v>
      </c>
      <c r="AI269">
        <f t="shared" si="281"/>
        <v>0.47529091977823956</v>
      </c>
      <c r="AJ269">
        <f t="shared" si="282"/>
        <v>0.45993831467480645</v>
      </c>
      <c r="AK269">
        <f t="shared" si="283"/>
        <v>6.5820644040095869E-2</v>
      </c>
      <c r="AL269">
        <f t="shared" si="284"/>
        <v>3.0168023183828443</v>
      </c>
      <c r="AM269">
        <f t="shared" si="285"/>
        <v>16.00607839419375</v>
      </c>
      <c r="AN269">
        <f t="shared" si="309"/>
        <v>2.9174589571868399</v>
      </c>
      <c r="AO269">
        <f t="shared" si="309"/>
        <v>2.9141420947421897</v>
      </c>
      <c r="AP269">
        <f t="shared" si="309"/>
        <v>2.9205753436709276</v>
      </c>
      <c r="AQ269">
        <f t="shared" si="309"/>
        <v>2.9080889449887608</v>
      </c>
      <c r="AR269">
        <f t="shared" si="309"/>
        <v>2.9322920613777264</v>
      </c>
      <c r="AS269">
        <f t="shared" si="309"/>
        <v>2.8852505871604772</v>
      </c>
      <c r="AT269">
        <f t="shared" si="309"/>
        <v>2.9762518269823812</v>
      </c>
      <c r="AU269">
        <f t="shared" si="286"/>
        <v>2.7982126711869149</v>
      </c>
      <c r="AV269" s="246">
        <f t="shared" si="287"/>
        <v>-3.1405749003238421E-4</v>
      </c>
      <c r="AW269" s="247">
        <f t="shared" si="288"/>
        <v>-1.4735850883812267E-4</v>
      </c>
      <c r="AX269" s="248">
        <f t="shared" si="289"/>
        <v>2.1714530126995079E-8</v>
      </c>
      <c r="AY269" s="247">
        <f t="shared" si="290"/>
        <v>-7.1033173808232129E-3</v>
      </c>
      <c r="BA269">
        <f t="shared" si="291"/>
        <v>1.3391819313772282E-4</v>
      </c>
      <c r="BB269">
        <f t="shared" si="292"/>
        <v>0.97117958810929039</v>
      </c>
      <c r="BC269">
        <f t="shared" si="293"/>
        <v>-4.3631466532526225E-2</v>
      </c>
      <c r="BD269">
        <f t="shared" si="294"/>
        <v>-6.9207132964270474E-2</v>
      </c>
      <c r="BE269">
        <f t="shared" si="295"/>
        <v>-1.9653917512902106</v>
      </c>
      <c r="BF269">
        <f t="shared" si="296"/>
        <v>-1.4996820419589061</v>
      </c>
      <c r="BG269">
        <f t="shared" si="310"/>
        <v>4.3880839931135531</v>
      </c>
      <c r="BH269">
        <f t="shared" si="310"/>
        <v>4.3880839931256617</v>
      </c>
      <c r="BI269">
        <f t="shared" si="310"/>
        <v>4.3880839926187942</v>
      </c>
      <c r="BJ269">
        <f t="shared" si="310"/>
        <v>4.3880840138367283</v>
      </c>
      <c r="BK269">
        <f t="shared" si="310"/>
        <v>4.3880831256363253</v>
      </c>
      <c r="BL269">
        <f t="shared" si="310"/>
        <v>4.3881203084517626</v>
      </c>
      <c r="BM269">
        <f t="shared" si="310"/>
        <v>4.3865672220740644</v>
      </c>
      <c r="BN269">
        <f t="shared" si="297"/>
        <v>4.4591443606460617</v>
      </c>
    </row>
    <row r="270" spans="1:66">
      <c r="A270" s="77" t="s">
        <v>136</v>
      </c>
      <c r="B270" s="38" t="s">
        <v>45</v>
      </c>
      <c r="C270" s="37">
        <v>53600.263800000001</v>
      </c>
      <c r="D270" s="37" t="s">
        <v>79</v>
      </c>
      <c r="E270" s="58">
        <f t="shared" si="269"/>
        <v>27208.499965478772</v>
      </c>
      <c r="F270">
        <f t="shared" si="270"/>
        <v>27208.5</v>
      </c>
      <c r="G270">
        <f t="shared" si="271"/>
        <v>-1.2479496945161372E-5</v>
      </c>
      <c r="H270" s="116"/>
      <c r="I270" s="116"/>
      <c r="J270" s="117">
        <f>G270</f>
        <v>-1.2479496945161372E-5</v>
      </c>
      <c r="K270" s="116"/>
      <c r="L270" s="116"/>
      <c r="M270" s="116"/>
      <c r="N270" s="118"/>
      <c r="O270" s="40"/>
      <c r="P270" s="116"/>
      <c r="Q270" s="293">
        <f t="shared" si="272"/>
        <v>38581.763800000001</v>
      </c>
      <c r="R270" s="8">
        <f t="shared" si="273"/>
        <v>1.5573784400429203E-10</v>
      </c>
      <c r="S270" s="116">
        <v>1</v>
      </c>
      <c r="T270" s="167">
        <f t="shared" si="274"/>
        <v>1.5573784400429203E-10</v>
      </c>
      <c r="U270" s="116"/>
      <c r="V270" s="116"/>
      <c r="W270" s="25"/>
      <c r="X270" s="252"/>
      <c r="Y270" s="41"/>
      <c r="Z270">
        <f t="shared" si="275"/>
        <v>27208.5</v>
      </c>
      <c r="AA270" s="246">
        <f t="shared" si="276"/>
        <v>-4.4874857374862728E-4</v>
      </c>
      <c r="AB270" s="247">
        <f t="shared" si="277"/>
        <v>4.3626907680346591E-4</v>
      </c>
      <c r="AC270" s="247">
        <f t="shared" si="278"/>
        <v>-1.2479496945161372E-5</v>
      </c>
      <c r="AD270" s="248">
        <f t="shared" si="279"/>
        <v>1.9033070737494843E-7</v>
      </c>
      <c r="AH270">
        <f t="shared" si="280"/>
        <v>6.507454320077685E-3</v>
      </c>
      <c r="AI270">
        <f t="shared" si="281"/>
        <v>0.4752887185006045</v>
      </c>
      <c r="AJ270">
        <f t="shared" si="282"/>
        <v>0.45990861420651502</v>
      </c>
      <c r="AK270">
        <f t="shared" si="283"/>
        <v>6.5803093516042258E-2</v>
      </c>
      <c r="AL270">
        <f t="shared" si="284"/>
        <v>3.0168357664170014</v>
      </c>
      <c r="AM270">
        <f t="shared" si="285"/>
        <v>16.010380871879324</v>
      </c>
      <c r="AN270">
        <f t="shared" si="309"/>
        <v>2.9175186859155291</v>
      </c>
      <c r="AO270">
        <f t="shared" si="309"/>
        <v>2.9142023800036161</v>
      </c>
      <c r="AP270">
        <f t="shared" si="309"/>
        <v>2.9206344619318343</v>
      </c>
      <c r="AQ270">
        <f t="shared" si="309"/>
        <v>2.9081505025036902</v>
      </c>
      <c r="AR270">
        <f t="shared" si="309"/>
        <v>2.9323485690014377</v>
      </c>
      <c r="AS270">
        <f t="shared" si="309"/>
        <v>2.8853176004171415</v>
      </c>
      <c r="AT270">
        <f t="shared" si="309"/>
        <v>2.976297406372201</v>
      </c>
      <c r="AU270">
        <f t="shared" si="286"/>
        <v>2.7983034591726401</v>
      </c>
      <c r="AV270" s="246">
        <f t="shared" si="287"/>
        <v>-3.1407308424264492E-4</v>
      </c>
      <c r="AW270" s="247">
        <f t="shared" si="288"/>
        <v>3.0159358729748355E-4</v>
      </c>
      <c r="AX270" s="248">
        <f t="shared" si="289"/>
        <v>9.0958691898964833E-8</v>
      </c>
      <c r="AY270" s="247">
        <f t="shared" si="290"/>
        <v>-6.6546093065288289E-3</v>
      </c>
      <c r="BA270">
        <f t="shared" si="291"/>
        <v>1.3467548950598236E-4</v>
      </c>
      <c r="BB270">
        <f t="shared" si="292"/>
        <v>0.97118940013995436</v>
      </c>
      <c r="BC270">
        <f t="shared" si="293"/>
        <v>-4.3489827554421261E-2</v>
      </c>
      <c r="BD270">
        <f t="shared" si="294"/>
        <v>-6.9211218240894379E-2</v>
      </c>
      <c r="BE270">
        <f t="shared" si="295"/>
        <v>-1.9652499777383348</v>
      </c>
      <c r="BF270">
        <f t="shared" si="296"/>
        <v>-1.4994517520281925</v>
      </c>
      <c r="BG270">
        <f t="shared" si="310"/>
        <v>4.3882295623544634</v>
      </c>
      <c r="BH270">
        <f t="shared" si="310"/>
        <v>4.3882295623665399</v>
      </c>
      <c r="BI270">
        <f t="shared" si="310"/>
        <v>4.3882295618607809</v>
      </c>
      <c r="BJ270">
        <f t="shared" si="310"/>
        <v>4.3882295830414799</v>
      </c>
      <c r="BK270">
        <f t="shared" si="310"/>
        <v>4.3882286960156804</v>
      </c>
      <c r="BL270">
        <f t="shared" si="310"/>
        <v>4.3882658457446677</v>
      </c>
      <c r="BM270">
        <f t="shared" si="310"/>
        <v>4.3867134692858336</v>
      </c>
      <c r="BN270">
        <f t="shared" si="297"/>
        <v>4.4592934065865908</v>
      </c>
    </row>
    <row r="271" spans="1:66">
      <c r="A271" s="77" t="s">
        <v>136</v>
      </c>
      <c r="B271" s="38" t="s">
        <v>45</v>
      </c>
      <c r="C271" s="37">
        <v>53601.167000000001</v>
      </c>
      <c r="D271" s="37" t="s">
        <v>79</v>
      </c>
      <c r="E271" s="58">
        <f t="shared" si="269"/>
        <v>27210.998429339819</v>
      </c>
      <c r="F271">
        <f t="shared" si="270"/>
        <v>27211</v>
      </c>
      <c r="G271">
        <f t="shared" si="271"/>
        <v>-5.6779699662001804E-4</v>
      </c>
      <c r="H271" s="116"/>
      <c r="I271" s="116"/>
      <c r="J271" s="117">
        <f>G271</f>
        <v>-5.6779699662001804E-4</v>
      </c>
      <c r="K271" s="116"/>
      <c r="L271" s="116"/>
      <c r="M271" s="116"/>
      <c r="N271" s="118"/>
      <c r="O271" s="40"/>
      <c r="P271" s="116"/>
      <c r="Q271" s="293">
        <f t="shared" si="272"/>
        <v>38582.667000000001</v>
      </c>
      <c r="R271" s="8">
        <f t="shared" si="273"/>
        <v>3.2239342937071277E-7</v>
      </c>
      <c r="S271" s="116">
        <v>1</v>
      </c>
      <c r="T271" s="167">
        <f t="shared" si="274"/>
        <v>3.2239342937071277E-7</v>
      </c>
      <c r="W271" s="25"/>
      <c r="X271" s="252"/>
      <c r="Y271" s="41"/>
      <c r="Z271">
        <f t="shared" si="275"/>
        <v>27211</v>
      </c>
      <c r="AA271" s="246">
        <f t="shared" si="276"/>
        <v>-4.5261331269944634E-4</v>
      </c>
      <c r="AB271" s="247">
        <f t="shared" si="277"/>
        <v>-1.1518368392057169E-4</v>
      </c>
      <c r="AC271" s="247">
        <f t="shared" si="278"/>
        <v>-5.6779699662001804E-4</v>
      </c>
      <c r="AD271" s="248">
        <f t="shared" si="279"/>
        <v>1.3267281041514166E-8</v>
      </c>
      <c r="AH271">
        <f t="shared" si="280"/>
        <v>6.5048096764818682E-3</v>
      </c>
      <c r="AI271">
        <f t="shared" si="281"/>
        <v>0.47527772127120693</v>
      </c>
      <c r="AJ271">
        <f t="shared" si="282"/>
        <v>0.45976010892140207</v>
      </c>
      <c r="AK271">
        <f t="shared" si="283"/>
        <v>6.5715342612525873E-2</v>
      </c>
      <c r="AL271">
        <f t="shared" si="284"/>
        <v>3.0170030012122995</v>
      </c>
      <c r="AM271">
        <f t="shared" si="285"/>
        <v>16.031927173857788</v>
      </c>
      <c r="AN271">
        <f t="shared" ref="AN271:AT280" si="311">$AU271+$AB$7*SIN(AO271)</f>
        <v>2.9178173241071281</v>
      </c>
      <c r="AO271">
        <f t="shared" si="311"/>
        <v>2.9145038042828233</v>
      </c>
      <c r="AP271">
        <f t="shared" si="311"/>
        <v>2.9209300453954805</v>
      </c>
      <c r="AQ271">
        <f t="shared" si="311"/>
        <v>2.9084582918081257</v>
      </c>
      <c r="AR271">
        <f t="shared" si="311"/>
        <v>2.9326310936094782</v>
      </c>
      <c r="AS271">
        <f t="shared" si="311"/>
        <v>2.8856526754653884</v>
      </c>
      <c r="AT271">
        <f t="shared" si="311"/>
        <v>2.976525281322139</v>
      </c>
      <c r="AU271">
        <f t="shared" si="286"/>
        <v>2.798757399101266</v>
      </c>
      <c r="AV271" s="246">
        <f t="shared" si="287"/>
        <v>-3.1415126970002483E-4</v>
      </c>
      <c r="AW271" s="247">
        <f t="shared" si="288"/>
        <v>-2.5364572691999321E-4</v>
      </c>
      <c r="AX271" s="248">
        <f t="shared" si="289"/>
        <v>6.4336154784771768E-8</v>
      </c>
      <c r="AY271" s="247">
        <f t="shared" si="290"/>
        <v>-7.2110687161013078E-3</v>
      </c>
      <c r="BA271">
        <f t="shared" si="291"/>
        <v>1.3846204299942155E-4</v>
      </c>
      <c r="BB271">
        <f t="shared" si="292"/>
        <v>0.97123847195103952</v>
      </c>
      <c r="BC271">
        <f t="shared" si="293"/>
        <v>-4.2781576670319434E-2</v>
      </c>
      <c r="BD271">
        <f t="shared" si="294"/>
        <v>-6.923162499156893E-2</v>
      </c>
      <c r="BE271">
        <f t="shared" si="295"/>
        <v>-1.9645410670011048</v>
      </c>
      <c r="BF271">
        <f t="shared" si="296"/>
        <v>-1.4983009665432776</v>
      </c>
      <c r="BG271">
        <f t="shared" ref="BG271:BM280" si="312">$BN271+$BB$7*SIN(BH271)</f>
        <v>4.3889574306228507</v>
      </c>
      <c r="BH271">
        <f t="shared" si="312"/>
        <v>4.3889574306347701</v>
      </c>
      <c r="BI271">
        <f t="shared" si="312"/>
        <v>4.3889574301345258</v>
      </c>
      <c r="BJ271">
        <f t="shared" si="312"/>
        <v>4.3889574511297305</v>
      </c>
      <c r="BK271">
        <f t="shared" si="312"/>
        <v>4.3889565699632325</v>
      </c>
      <c r="BL271">
        <f t="shared" si="312"/>
        <v>4.3889935544191383</v>
      </c>
      <c r="BM271">
        <f t="shared" si="312"/>
        <v>4.387444729531035</v>
      </c>
      <c r="BN271">
        <f t="shared" si="297"/>
        <v>4.4600386362892337</v>
      </c>
    </row>
    <row r="272" spans="1:66">
      <c r="A272" s="77" t="s">
        <v>136</v>
      </c>
      <c r="B272" s="38" t="s">
        <v>45</v>
      </c>
      <c r="C272" s="37">
        <v>53602.070599999999</v>
      </c>
      <c r="D272" s="37" t="s">
        <v>79</v>
      </c>
      <c r="E272" s="58">
        <f t="shared" si="269"/>
        <v>27213.497999695039</v>
      </c>
      <c r="F272">
        <f t="shared" si="270"/>
        <v>27213.5</v>
      </c>
      <c r="G272">
        <f t="shared" si="271"/>
        <v>-7.2311449912376702E-4</v>
      </c>
      <c r="H272" s="116"/>
      <c r="I272" s="116"/>
      <c r="J272" s="117">
        <f>G272</f>
        <v>-7.2311449912376702E-4</v>
      </c>
      <c r="K272" s="116"/>
      <c r="L272" s="116"/>
      <c r="M272" s="116"/>
      <c r="N272" s="118"/>
      <c r="O272" s="40"/>
      <c r="P272" s="116"/>
      <c r="Q272" s="293">
        <f t="shared" si="272"/>
        <v>38583.570599999999</v>
      </c>
      <c r="R272" s="8">
        <f t="shared" si="273"/>
        <v>5.2289457884301645E-7</v>
      </c>
      <c r="S272" s="116">
        <v>1</v>
      </c>
      <c r="T272" s="167">
        <f t="shared" si="274"/>
        <v>5.2289457884301645E-7</v>
      </c>
      <c r="U272" s="116"/>
      <c r="W272" s="25"/>
      <c r="X272" s="252"/>
      <c r="Y272" s="41"/>
      <c r="Z272">
        <f t="shared" si="275"/>
        <v>27213.5</v>
      </c>
      <c r="AA272" s="246">
        <f t="shared" si="276"/>
        <v>-4.5647852827196585E-4</v>
      </c>
      <c r="AB272" s="247">
        <f t="shared" si="277"/>
        <v>-2.6663597085180117E-4</v>
      </c>
      <c r="AC272" s="247">
        <f t="shared" si="278"/>
        <v>-7.2311449912376702E-4</v>
      </c>
      <c r="AD272" s="248">
        <f t="shared" si="279"/>
        <v>7.1094740952082568E-8</v>
      </c>
      <c r="AH272">
        <f t="shared" si="280"/>
        <v>6.5021645331791731E-3</v>
      </c>
      <c r="AI272">
        <f t="shared" si="281"/>
        <v>0.47526673930437513</v>
      </c>
      <c r="AJ272">
        <f t="shared" si="282"/>
        <v>0.45961159872718682</v>
      </c>
      <c r="AK272">
        <f t="shared" si="283"/>
        <v>6.5627594567805786E-2</v>
      </c>
      <c r="AL272">
        <f t="shared" si="284"/>
        <v>3.0171702270569765</v>
      </c>
      <c r="AM272">
        <f t="shared" si="285"/>
        <v>16.053530163252216</v>
      </c>
      <c r="AN272">
        <f t="shared" si="311"/>
        <v>2.9181159532201915</v>
      </c>
      <c r="AO272">
        <f t="shared" si="311"/>
        <v>2.9148052251874708</v>
      </c>
      <c r="AP272">
        <f t="shared" si="311"/>
        <v>2.9212256158015202</v>
      </c>
      <c r="AQ272">
        <f t="shared" si="311"/>
        <v>2.9087660839959821</v>
      </c>
      <c r="AR272">
        <f t="shared" si="311"/>
        <v>2.9329135957186465</v>
      </c>
      <c r="AS272">
        <f t="shared" si="311"/>
        <v>2.8859877651101518</v>
      </c>
      <c r="AT272">
        <f t="shared" si="311"/>
        <v>2.9767531196409687</v>
      </c>
      <c r="AU272">
        <f t="shared" si="286"/>
        <v>2.7992113390298918</v>
      </c>
      <c r="AV272" s="246">
        <f t="shared" si="287"/>
        <v>-3.1422981378255281E-4</v>
      </c>
      <c r="AW272" s="247">
        <f t="shared" si="288"/>
        <v>-4.0888468534121421E-4</v>
      </c>
      <c r="AX272" s="248">
        <f t="shared" si="289"/>
        <v>1.6718668590658375E-7</v>
      </c>
      <c r="AY272" s="247">
        <f t="shared" si="290"/>
        <v>-7.3675277467923532E-3</v>
      </c>
      <c r="BA272">
        <f t="shared" si="291"/>
        <v>1.4224871448941301E-4</v>
      </c>
      <c r="BB272">
        <f t="shared" si="292"/>
        <v>0.9712875631784853</v>
      </c>
      <c r="BC272">
        <f t="shared" si="293"/>
        <v>-4.2073232696387686E-2</v>
      </c>
      <c r="BD272">
        <f t="shared" si="294"/>
        <v>-6.9251999006923234E-2</v>
      </c>
      <c r="BE272">
        <f t="shared" si="295"/>
        <v>-1.963832084610668</v>
      </c>
      <c r="BF272">
        <f t="shared" si="296"/>
        <v>-1.4971512865992305</v>
      </c>
      <c r="BG272">
        <f t="shared" si="312"/>
        <v>4.3896853356749785</v>
      </c>
      <c r="BH272">
        <f t="shared" si="312"/>
        <v>4.3896853356867416</v>
      </c>
      <c r="BI272">
        <f t="shared" si="312"/>
        <v>4.3896853351919676</v>
      </c>
      <c r="BJ272">
        <f t="shared" si="312"/>
        <v>4.389685356002814</v>
      </c>
      <c r="BK272">
        <f t="shared" si="312"/>
        <v>4.3896844806727575</v>
      </c>
      <c r="BL272">
        <f t="shared" si="312"/>
        <v>4.3897213001215256</v>
      </c>
      <c r="BM272">
        <f t="shared" si="312"/>
        <v>4.3881760300925166</v>
      </c>
      <c r="BN272">
        <f t="shared" si="297"/>
        <v>4.4607838659918766</v>
      </c>
    </row>
    <row r="273" spans="1:66">
      <c r="A273" s="77" t="s">
        <v>136</v>
      </c>
      <c r="B273" s="38" t="s">
        <v>45</v>
      </c>
      <c r="C273" s="37">
        <v>53602.251400000001</v>
      </c>
      <c r="D273" s="37" t="s">
        <v>79</v>
      </c>
      <c r="E273" s="58">
        <f t="shared" si="269"/>
        <v>27213.998135064925</v>
      </c>
      <c r="F273">
        <f t="shared" si="270"/>
        <v>27214</v>
      </c>
      <c r="G273">
        <f t="shared" si="271"/>
        <v>-6.7417799436952919E-4</v>
      </c>
      <c r="H273" s="116"/>
      <c r="I273" s="116"/>
      <c r="J273" s="117">
        <f>G273</f>
        <v>-6.7417799436952919E-4</v>
      </c>
      <c r="K273" s="116"/>
      <c r="L273" s="116"/>
      <c r="M273" s="116"/>
      <c r="N273" s="118"/>
      <c r="O273" s="40"/>
      <c r="P273" s="116"/>
      <c r="Q273" s="293">
        <f t="shared" si="272"/>
        <v>38583.751400000001</v>
      </c>
      <c r="R273" s="8">
        <f t="shared" si="273"/>
        <v>4.5451596809212093E-7</v>
      </c>
      <c r="S273" s="116">
        <v>1</v>
      </c>
      <c r="T273" s="167">
        <f t="shared" si="274"/>
        <v>4.5451596809212093E-7</v>
      </c>
      <c r="U273" s="116"/>
      <c r="W273" s="25"/>
      <c r="X273" s="252"/>
      <c r="Y273" s="41"/>
      <c r="Z273">
        <f t="shared" si="275"/>
        <v>27214</v>
      </c>
      <c r="AA273" s="246">
        <f t="shared" si="276"/>
        <v>-4.5725162856405117E-4</v>
      </c>
      <c r="AB273" s="247">
        <f t="shared" si="277"/>
        <v>-2.1692636580547802E-4</v>
      </c>
      <c r="AC273" s="247">
        <f t="shared" si="278"/>
        <v>-6.7417799436952919E-4</v>
      </c>
      <c r="AD273" s="248">
        <f t="shared" si="279"/>
        <v>4.7057048181572065E-8</v>
      </c>
      <c r="AH273">
        <f t="shared" si="280"/>
        <v>6.5016354445708311E-3</v>
      </c>
      <c r="AI273">
        <f t="shared" si="281"/>
        <v>0.47526454474226931</v>
      </c>
      <c r="AJ273">
        <f t="shared" si="282"/>
        <v>0.45958189609888966</v>
      </c>
      <c r="AK273">
        <f t="shared" si="283"/>
        <v>6.5610045301622691E-2</v>
      </c>
      <c r="AL273">
        <f t="shared" si="284"/>
        <v>3.0172036711528598</v>
      </c>
      <c r="AM273">
        <f t="shared" si="285"/>
        <v>16.057857583463782</v>
      </c>
      <c r="AN273">
        <f t="shared" si="311"/>
        <v>2.9181756779543253</v>
      </c>
      <c r="AO273">
        <f t="shared" si="311"/>
        <v>2.9148655089640907</v>
      </c>
      <c r="AP273">
        <f t="shared" si="311"/>
        <v>2.9212847283170804</v>
      </c>
      <c r="AQ273">
        <f t="shared" si="311"/>
        <v>2.9088276427796163</v>
      </c>
      <c r="AR273">
        <f t="shared" si="311"/>
        <v>2.9329700934428549</v>
      </c>
      <c r="AS273">
        <f t="shared" si="311"/>
        <v>2.8860547847892826</v>
      </c>
      <c r="AT273">
        <f t="shared" si="311"/>
        <v>2.9767986829131012</v>
      </c>
      <c r="AU273">
        <f t="shared" si="286"/>
        <v>2.7993021270156171</v>
      </c>
      <c r="AV273" s="246">
        <f t="shared" si="287"/>
        <v>-3.1424556578792974E-4</v>
      </c>
      <c r="AW273" s="247">
        <f t="shared" si="288"/>
        <v>-3.5993242858159945E-4</v>
      </c>
      <c r="AX273" s="248">
        <f t="shared" si="289"/>
        <v>1.2955135314464819E-7</v>
      </c>
      <c r="AY273" s="247">
        <f t="shared" si="290"/>
        <v>-7.3188195017164816E-3</v>
      </c>
      <c r="BA273">
        <f t="shared" si="291"/>
        <v>1.430060627761214E-4</v>
      </c>
      <c r="BB273">
        <f t="shared" si="292"/>
        <v>0.97129738375234687</v>
      </c>
      <c r="BC273">
        <f t="shared" si="293"/>
        <v>-4.1931552758770446E-2</v>
      </c>
      <c r="BD273">
        <f t="shared" si="294"/>
        <v>-6.9256069880006391E-2</v>
      </c>
      <c r="BE273">
        <f t="shared" si="295"/>
        <v>-1.9636902795313824</v>
      </c>
      <c r="BF273">
        <f t="shared" si="296"/>
        <v>-1.4969214831067257</v>
      </c>
      <c r="BG273">
        <f t="shared" si="312"/>
        <v>4.3898309211007343</v>
      </c>
      <c r="BH273">
        <f t="shared" si="312"/>
        <v>4.3898309211124662</v>
      </c>
      <c r="BI273">
        <f t="shared" si="312"/>
        <v>4.3898309206187802</v>
      </c>
      <c r="BJ273">
        <f t="shared" si="312"/>
        <v>4.3898309413928907</v>
      </c>
      <c r="BK273">
        <f t="shared" si="312"/>
        <v>4.3898300672273809</v>
      </c>
      <c r="BL273">
        <f t="shared" si="312"/>
        <v>4.3898668537067138</v>
      </c>
      <c r="BM273">
        <f t="shared" si="312"/>
        <v>4.388322295043448</v>
      </c>
      <c r="BN273">
        <f t="shared" si="297"/>
        <v>4.4609329119324057</v>
      </c>
    </row>
    <row r="274" spans="1:66">
      <c r="A274" s="37" t="s">
        <v>131</v>
      </c>
      <c r="B274" s="38" t="s">
        <v>45</v>
      </c>
      <c r="C274" s="37">
        <v>53610.747499999998</v>
      </c>
      <c r="D274" s="37" t="s">
        <v>124</v>
      </c>
      <c r="E274" s="58">
        <f t="shared" si="269"/>
        <v>27237.500348096153</v>
      </c>
      <c r="F274">
        <f t="shared" si="270"/>
        <v>27237.5</v>
      </c>
      <c r="G274">
        <f t="shared" si="271"/>
        <v>1.2583749776240438E-4</v>
      </c>
      <c r="H274" s="116"/>
      <c r="I274" s="116"/>
      <c r="J274" s="117"/>
      <c r="K274" s="116">
        <f>G274</f>
        <v>1.2583749776240438E-4</v>
      </c>
      <c r="L274" s="116"/>
      <c r="M274" s="116"/>
      <c r="N274" s="118"/>
      <c r="O274" s="40"/>
      <c r="P274" s="116"/>
      <c r="Q274" s="293">
        <f t="shared" si="272"/>
        <v>38592.247499999998</v>
      </c>
      <c r="R274" s="8">
        <f t="shared" si="273"/>
        <v>1.5835075843103128E-8</v>
      </c>
      <c r="S274" s="116">
        <v>1</v>
      </c>
      <c r="T274" s="167">
        <f t="shared" si="274"/>
        <v>1.5835075843103128E-8</v>
      </c>
      <c r="W274" s="25"/>
      <c r="X274" s="252"/>
      <c r="Y274" s="41"/>
      <c r="Z274">
        <f t="shared" si="275"/>
        <v>27237.5</v>
      </c>
      <c r="AA274" s="246">
        <f t="shared" si="276"/>
        <v>-4.9360881023819986E-4</v>
      </c>
      <c r="AB274" s="247">
        <f t="shared" si="277"/>
        <v>6.1944630800060425E-4</v>
      </c>
      <c r="AC274" s="247">
        <f t="shared" si="278"/>
        <v>1.2583749776240438E-4</v>
      </c>
      <c r="AD274" s="248">
        <f t="shared" si="279"/>
        <v>3.8371372849557945E-7</v>
      </c>
      <c r="AH274">
        <f t="shared" si="280"/>
        <v>6.476745770429229E-3</v>
      </c>
      <c r="AI274">
        <f t="shared" si="281"/>
        <v>0.47516208843074326</v>
      </c>
      <c r="AJ274">
        <f t="shared" si="282"/>
        <v>0.45818565027817953</v>
      </c>
      <c r="AK274">
        <f t="shared" si="283"/>
        <v>6.4785358134688151E-2</v>
      </c>
      <c r="AL274">
        <f t="shared" si="284"/>
        <v>3.0187751420443374</v>
      </c>
      <c r="AM274">
        <f t="shared" si="285"/>
        <v>16.263848038302761</v>
      </c>
      <c r="AN274">
        <f t="shared" si="311"/>
        <v>2.9209823329045794</v>
      </c>
      <c r="AO274">
        <f t="shared" si="311"/>
        <v>2.9176986955953903</v>
      </c>
      <c r="AP274">
        <f t="shared" si="311"/>
        <v>2.9240624301614231</v>
      </c>
      <c r="AQ274">
        <f t="shared" si="311"/>
        <v>2.9117210358158476</v>
      </c>
      <c r="AR274">
        <f t="shared" si="311"/>
        <v>2.9356244762387402</v>
      </c>
      <c r="AS274">
        <f t="shared" si="311"/>
        <v>2.8892053652246839</v>
      </c>
      <c r="AT274">
        <f t="shared" si="311"/>
        <v>2.9789385128802048</v>
      </c>
      <c r="AU274">
        <f t="shared" si="286"/>
        <v>2.8035691623447003</v>
      </c>
      <c r="AV274" s="246">
        <f t="shared" si="287"/>
        <v>-3.1500242810750012E-4</v>
      </c>
      <c r="AW274" s="247">
        <f t="shared" si="288"/>
        <v>4.4083992586990451E-4</v>
      </c>
      <c r="AX274" s="248">
        <f t="shared" si="289"/>
        <v>1.9433984024098289E-7</v>
      </c>
      <c r="AY274" s="247">
        <f t="shared" si="290"/>
        <v>-6.5295146547975245E-3</v>
      </c>
      <c r="BA274">
        <f t="shared" si="291"/>
        <v>1.7860638213069974E-4</v>
      </c>
      <c r="BB274">
        <f t="shared" si="292"/>
        <v>0.97175982330008348</v>
      </c>
      <c r="BC274">
        <f t="shared" si="293"/>
        <v>-3.5268456734478704E-2</v>
      </c>
      <c r="BD274">
        <f t="shared" si="294"/>
        <v>-6.9445920071965817E-2</v>
      </c>
      <c r="BE274">
        <f t="shared" si="295"/>
        <v>-1.9570222016698999</v>
      </c>
      <c r="BF274">
        <f t="shared" si="296"/>
        <v>-1.4861702341078074</v>
      </c>
      <c r="BG274">
        <f t="shared" si="312"/>
        <v>4.3966750985878482</v>
      </c>
      <c r="BH274">
        <f t="shared" si="312"/>
        <v>4.3966750985981964</v>
      </c>
      <c r="BI274">
        <f t="shared" si="312"/>
        <v>4.3966750981536435</v>
      </c>
      <c r="BJ274">
        <f t="shared" si="312"/>
        <v>4.3966751172517711</v>
      </c>
      <c r="BK274">
        <f t="shared" si="312"/>
        <v>4.3966742967908665</v>
      </c>
      <c r="BL274">
        <f t="shared" si="312"/>
        <v>4.3967095458783652</v>
      </c>
      <c r="BM274">
        <f t="shared" si="312"/>
        <v>4.3951985682875465</v>
      </c>
      <c r="BN274">
        <f t="shared" si="297"/>
        <v>4.4679380711372527</v>
      </c>
    </row>
    <row r="275" spans="1:66">
      <c r="A275" s="77" t="s">
        <v>136</v>
      </c>
      <c r="B275" s="38" t="s">
        <v>45</v>
      </c>
      <c r="C275" s="37">
        <v>53617.072899999999</v>
      </c>
      <c r="D275" s="37" t="s">
        <v>79</v>
      </c>
      <c r="E275" s="58">
        <f t="shared" si="269"/>
        <v>27254.997893829823</v>
      </c>
      <c r="F275">
        <f t="shared" si="270"/>
        <v>27255</v>
      </c>
      <c r="G275">
        <f t="shared" si="271"/>
        <v>-7.6138500298839062E-4</v>
      </c>
      <c r="H275" s="116"/>
      <c r="I275" s="116"/>
      <c r="J275" s="117">
        <f>G275</f>
        <v>-7.6138500298839062E-4</v>
      </c>
      <c r="K275" s="116"/>
      <c r="L275" s="116"/>
      <c r="M275" s="116"/>
      <c r="N275" s="118"/>
      <c r="O275" s="40"/>
      <c r="P275" s="116"/>
      <c r="Q275" s="293">
        <f t="shared" si="272"/>
        <v>38598.572899999999</v>
      </c>
      <c r="R275" s="8">
        <f t="shared" si="273"/>
        <v>5.797071227756316E-7</v>
      </c>
      <c r="S275" s="116">
        <v>1</v>
      </c>
      <c r="T275" s="167">
        <f t="shared" si="274"/>
        <v>5.797071227756316E-7</v>
      </c>
      <c r="V275" s="116"/>
      <c r="W275" s="25"/>
      <c r="X275" s="252"/>
      <c r="Y275" s="41"/>
      <c r="Z275">
        <f t="shared" si="275"/>
        <v>27255</v>
      </c>
      <c r="AA275" s="246">
        <f t="shared" si="276"/>
        <v>-5.2071055671953307E-4</v>
      </c>
      <c r="AB275" s="247">
        <f t="shared" si="277"/>
        <v>-2.4067444626885755E-4</v>
      </c>
      <c r="AC275" s="247">
        <f t="shared" si="278"/>
        <v>-7.6138500298839062E-4</v>
      </c>
      <c r="AD275" s="248">
        <f t="shared" si="279"/>
        <v>5.7924189086821202E-8</v>
      </c>
      <c r="AH275">
        <f t="shared" si="280"/>
        <v>6.4581823321274278E-3</v>
      </c>
      <c r="AI275">
        <f t="shared" si="281"/>
        <v>0.47508666567797764</v>
      </c>
      <c r="AJ275">
        <f t="shared" si="282"/>
        <v>0.45714560864747689</v>
      </c>
      <c r="AK275">
        <f t="shared" si="283"/>
        <v>6.4171391600584701E-2</v>
      </c>
      <c r="AL275">
        <f t="shared" si="284"/>
        <v>3.0199448790968053</v>
      </c>
      <c r="AM275">
        <f t="shared" si="285"/>
        <v>16.420629446857074</v>
      </c>
      <c r="AN275">
        <f t="shared" si="311"/>
        <v>2.9230718800472468</v>
      </c>
      <c r="AO275">
        <f t="shared" si="311"/>
        <v>2.9198083257742988</v>
      </c>
      <c r="AP275">
        <f t="shared" si="311"/>
        <v>2.9261301901449266</v>
      </c>
      <c r="AQ275">
        <f t="shared" si="311"/>
        <v>2.9138758559952507</v>
      </c>
      <c r="AR275">
        <f t="shared" si="311"/>
        <v>2.9375998672072732</v>
      </c>
      <c r="AS275">
        <f t="shared" si="311"/>
        <v>2.8915523709680637</v>
      </c>
      <c r="AT275">
        <f t="shared" si="311"/>
        <v>2.9805299268848597</v>
      </c>
      <c r="AU275">
        <f t="shared" si="286"/>
        <v>2.8067467418450818</v>
      </c>
      <c r="AV275" s="246">
        <f t="shared" si="287"/>
        <v>-3.1558761966522309E-4</v>
      </c>
      <c r="AW275" s="247">
        <f t="shared" si="288"/>
        <v>-4.4579738332316753E-4</v>
      </c>
      <c r="AX275" s="248">
        <f t="shared" si="289"/>
        <v>1.9873530697778316E-7</v>
      </c>
      <c r="AY275" s="247">
        <f t="shared" si="290"/>
        <v>-7.4246902721701287E-3</v>
      </c>
      <c r="BA275">
        <f t="shared" si="291"/>
        <v>2.0512293705431001E-4</v>
      </c>
      <c r="BB275">
        <f t="shared" si="292"/>
        <v>0.97210529744521268</v>
      </c>
      <c r="BC275">
        <f t="shared" si="293"/>
        <v>-3.0301412733168966E-2</v>
      </c>
      <c r="BD275">
        <f t="shared" si="294"/>
        <v>-6.9585407694891854E-2</v>
      </c>
      <c r="BE275">
        <f t="shared" si="295"/>
        <v>-1.9520524809654947</v>
      </c>
      <c r="BF275">
        <f t="shared" si="296"/>
        <v>-1.4782263775341411</v>
      </c>
      <c r="BG275">
        <f t="shared" si="312"/>
        <v>4.4017739460341261</v>
      </c>
      <c r="BH275">
        <f t="shared" si="312"/>
        <v>4.4017739460435319</v>
      </c>
      <c r="BI275">
        <f t="shared" si="312"/>
        <v>4.4017739456330736</v>
      </c>
      <c r="BJ275">
        <f t="shared" si="312"/>
        <v>4.4017739635463498</v>
      </c>
      <c r="BK275">
        <f t="shared" si="312"/>
        <v>4.4017731817733399</v>
      </c>
      <c r="BL275">
        <f t="shared" si="312"/>
        <v>4.4018073017607673</v>
      </c>
      <c r="BM275">
        <f t="shared" si="312"/>
        <v>4.4003215157425508</v>
      </c>
      <c r="BN275">
        <f t="shared" si="297"/>
        <v>4.4731546790557566</v>
      </c>
    </row>
    <row r="276" spans="1:66">
      <c r="A276" s="75" t="s">
        <v>133</v>
      </c>
      <c r="B276" s="76" t="s">
        <v>49</v>
      </c>
      <c r="C276" s="75">
        <v>53638.400889999997</v>
      </c>
      <c r="D276" s="75">
        <v>1.1999999999999999E-3</v>
      </c>
      <c r="E276" s="58">
        <f t="shared" si="269"/>
        <v>27313.996135906553</v>
      </c>
      <c r="F276">
        <f t="shared" si="270"/>
        <v>27314</v>
      </c>
      <c r="G276">
        <f t="shared" si="271"/>
        <v>-1.396878004015889E-3</v>
      </c>
      <c r="H276" s="116"/>
      <c r="I276" s="116"/>
      <c r="J276" s="117"/>
      <c r="K276" s="116">
        <f t="shared" ref="K276:K304" si="313">G276</f>
        <v>-1.396878004015889E-3</v>
      </c>
      <c r="L276" s="116"/>
      <c r="M276" s="116"/>
      <c r="N276" s="118"/>
      <c r="O276" s="40"/>
      <c r="P276" s="116"/>
      <c r="Q276" s="293">
        <f t="shared" si="272"/>
        <v>38619.900889999997</v>
      </c>
      <c r="R276" s="8">
        <f t="shared" si="273"/>
        <v>1.951268158103414E-6</v>
      </c>
      <c r="S276" s="116">
        <v>1</v>
      </c>
      <c r="T276" s="167">
        <f t="shared" si="274"/>
        <v>1.951268158103414E-6</v>
      </c>
      <c r="W276" s="25"/>
      <c r="X276" s="252"/>
      <c r="Y276" s="41"/>
      <c r="Z276">
        <f t="shared" si="275"/>
        <v>27314</v>
      </c>
      <c r="AA276" s="246">
        <f t="shared" si="276"/>
        <v>-6.1225265176677833E-4</v>
      </c>
      <c r="AB276" s="247">
        <f t="shared" si="277"/>
        <v>-7.8462535224911069E-4</v>
      </c>
      <c r="AC276" s="247">
        <f t="shared" si="278"/>
        <v>-1.396878004015889E-3</v>
      </c>
      <c r="AD276" s="248">
        <f t="shared" si="279"/>
        <v>6.1563694339204099E-7</v>
      </c>
      <c r="AH276">
        <f t="shared" si="280"/>
        <v>6.3954181976311709E-3</v>
      </c>
      <c r="AI276">
        <f t="shared" si="281"/>
        <v>0.47483787115174925</v>
      </c>
      <c r="AJ276">
        <f t="shared" si="282"/>
        <v>0.45363737522233549</v>
      </c>
      <c r="AK276">
        <f t="shared" si="283"/>
        <v>6.2102451421760227E-2</v>
      </c>
      <c r="AL276">
        <f t="shared" si="284"/>
        <v>3.023885429227136</v>
      </c>
      <c r="AM276">
        <f t="shared" si="285"/>
        <v>16.971688121143622</v>
      </c>
      <c r="AN276">
        <f t="shared" si="311"/>
        <v>2.9301134510444062</v>
      </c>
      <c r="AO276">
        <f t="shared" si="311"/>
        <v>2.9269196342554302</v>
      </c>
      <c r="AP276">
        <f t="shared" si="311"/>
        <v>2.9330969015262327</v>
      </c>
      <c r="AQ276">
        <f t="shared" si="311"/>
        <v>2.921141722684085</v>
      </c>
      <c r="AR276">
        <f t="shared" si="311"/>
        <v>2.944251847119244</v>
      </c>
      <c r="AS276">
        <f t="shared" si="311"/>
        <v>2.8994702690203886</v>
      </c>
      <c r="AT276">
        <f t="shared" si="311"/>
        <v>2.9858824286878773</v>
      </c>
      <c r="AU276">
        <f t="shared" si="286"/>
        <v>2.8174597241606532</v>
      </c>
      <c r="AV276" s="246">
        <f t="shared" si="287"/>
        <v>-3.1770472305731311E-4</v>
      </c>
      <c r="AW276" s="247">
        <f t="shared" si="288"/>
        <v>-1.079173280958576E-3</v>
      </c>
      <c r="AX276" s="248">
        <f t="shared" si="289"/>
        <v>1.1646149703348975E-6</v>
      </c>
      <c r="AY276" s="247">
        <f t="shared" si="290"/>
        <v>-8.0868441303565252E-3</v>
      </c>
      <c r="BA276">
        <f t="shared" si="291"/>
        <v>2.9454792870946522E-4</v>
      </c>
      <c r="BB276">
        <f t="shared" si="292"/>
        <v>0.97327689657699246</v>
      </c>
      <c r="BC276">
        <f t="shared" si="293"/>
        <v>-1.3524443730065318E-2</v>
      </c>
      <c r="BD276">
        <f t="shared" si="294"/>
        <v>-7.0043694492278263E-2</v>
      </c>
      <c r="BE276">
        <f t="shared" si="295"/>
        <v>-1.9352712853703025</v>
      </c>
      <c r="BF276">
        <f t="shared" si="296"/>
        <v>-1.4518278447674868</v>
      </c>
      <c r="BG276">
        <f t="shared" si="312"/>
        <v>4.4189777479893593</v>
      </c>
      <c r="BH276">
        <f t="shared" si="312"/>
        <v>4.4189777479960819</v>
      </c>
      <c r="BI276">
        <f t="shared" si="312"/>
        <v>4.4189777476860499</v>
      </c>
      <c r="BJ276">
        <f t="shared" si="312"/>
        <v>4.4189777619849036</v>
      </c>
      <c r="BK276">
        <f t="shared" si="312"/>
        <v>4.4189771025136553</v>
      </c>
      <c r="BL276">
        <f t="shared" si="312"/>
        <v>4.4190075191997433</v>
      </c>
      <c r="BM276">
        <f t="shared" si="312"/>
        <v>4.4176077869357027</v>
      </c>
      <c r="BN276">
        <f t="shared" si="297"/>
        <v>4.4907421000381404</v>
      </c>
    </row>
    <row r="277" spans="1:66">
      <c r="A277" s="53" t="s">
        <v>132</v>
      </c>
      <c r="B277" s="53" t="s">
        <v>49</v>
      </c>
      <c r="C277" s="54">
        <v>53638.400900000001</v>
      </c>
      <c r="D277" s="54" t="s">
        <v>76</v>
      </c>
      <c r="E277" s="58">
        <f t="shared" ref="E277:E340" si="314">+(C277-C$7)/C$8</f>
        <v>27313.996163568914</v>
      </c>
      <c r="F277">
        <f t="shared" ref="F277:F340" si="315">ROUND(2*E277,0)/2</f>
        <v>27314</v>
      </c>
      <c r="G277">
        <f t="shared" ref="G277:G310" si="316">+C277-(C$7+F277*C$8)</f>
        <v>-1.3868780006305315E-3</v>
      </c>
      <c r="H277" s="116"/>
      <c r="I277" s="116"/>
      <c r="J277" s="117"/>
      <c r="K277" s="116">
        <f t="shared" si="313"/>
        <v>-1.3868780006305315E-3</v>
      </c>
      <c r="L277" s="116"/>
      <c r="M277" s="116"/>
      <c r="N277" s="118"/>
      <c r="O277" s="40">
        <f ca="1">+C$11+C$12*F277</f>
        <v>1.4197663943666269E-2</v>
      </c>
      <c r="P277" s="116"/>
      <c r="Q277" s="293">
        <f t="shared" ref="Q277:Q340" si="317">C277-15018.5</f>
        <v>38619.900900000001</v>
      </c>
      <c r="R277" s="8">
        <f t="shared" ref="R277:R310" ca="1" si="318">+(O277-G277)^2</f>
        <v>2.4287794761354632E-4</v>
      </c>
      <c r="S277" s="116">
        <v>1</v>
      </c>
      <c r="T277" s="167">
        <f t="shared" ref="T277:T310" ca="1" si="319">+S277*R277</f>
        <v>2.4287794761354632E-4</v>
      </c>
      <c r="U277" s="116"/>
      <c r="V277" s="116"/>
      <c r="W277" s="25"/>
      <c r="X277" s="252"/>
      <c r="Y277" s="41"/>
      <c r="Z277">
        <f t="shared" ref="Z277:Z340" si="320">F277</f>
        <v>27314</v>
      </c>
      <c r="AA277" s="246">
        <f t="shared" ref="AA277:AA340" si="321">AB$3+AB$4*Z277+AB$5*Z277^2+AH277</f>
        <v>-6.1225265176677833E-4</v>
      </c>
      <c r="AB277" s="247">
        <f t="shared" ref="AB277:AB340" si="322">+G277-AA277</f>
        <v>-7.7462534886375313E-4</v>
      </c>
      <c r="AC277" s="247">
        <f t="shared" ref="AC277:AC340" ca="1" si="323">+G277-O277</f>
        <v>-1.5584541944296801E-2</v>
      </c>
      <c r="AD277" s="248">
        <f t="shared" ref="AD277:AD340" si="324">S277*(G277-AA277)^2</f>
        <v>6.0004443110229119E-7</v>
      </c>
      <c r="AH277">
        <f t="shared" ref="AH277:AH340" si="325">$AB$6*($AB$11/AI277*AJ277+$AB$12)</f>
        <v>6.3954181976311709E-3</v>
      </c>
      <c r="AI277">
        <f t="shared" ref="AI277:AI340" si="326">1+$AB$7*COS(AL277)</f>
        <v>0.47483787115174925</v>
      </c>
      <c r="AJ277">
        <f t="shared" ref="AJ277:AJ340" si="327">SIN(AL277+RADIANS($AB$9))</f>
        <v>0.45363737522233549</v>
      </c>
      <c r="AK277">
        <f t="shared" ref="AK277:AK340" si="328">$AB$7*SIN(AL277)</f>
        <v>6.2102451421760227E-2</v>
      </c>
      <c r="AL277">
        <f t="shared" ref="AL277:AL340" si="329">2*ATAN(AM277)</f>
        <v>3.023885429227136</v>
      </c>
      <c r="AM277">
        <f t="shared" ref="AM277:AM340" si="330">TAN(AN277/2)*SQRT((1+$AB$7)/(1-$AB$7))</f>
        <v>16.971688121143622</v>
      </c>
      <c r="AN277">
        <f t="shared" si="311"/>
        <v>2.9301134510444062</v>
      </c>
      <c r="AO277">
        <f t="shared" si="311"/>
        <v>2.9269196342554302</v>
      </c>
      <c r="AP277">
        <f t="shared" si="311"/>
        <v>2.9330969015262327</v>
      </c>
      <c r="AQ277">
        <f t="shared" si="311"/>
        <v>2.921141722684085</v>
      </c>
      <c r="AR277">
        <f t="shared" si="311"/>
        <v>2.944251847119244</v>
      </c>
      <c r="AS277">
        <f t="shared" si="311"/>
        <v>2.8994702690203886</v>
      </c>
      <c r="AT277">
        <f t="shared" si="311"/>
        <v>2.9858824286878773</v>
      </c>
      <c r="AU277">
        <f t="shared" ref="AU277:AU340" si="331">RADIANS($AB$9)+$AB$18*(F277-AB$15)</f>
        <v>2.8174597241606532</v>
      </c>
      <c r="AV277" s="246">
        <f t="shared" ref="AV277:AV340" si="332">AA277+BA277</f>
        <v>-3.1770472305731311E-4</v>
      </c>
      <c r="AW277" s="247">
        <f t="shared" ref="AW277:AW340" si="333">IF(S277&lt;&gt;0,G277-AV277,-9999)</f>
        <v>-1.0691732775732184E-3</v>
      </c>
      <c r="AX277" s="248">
        <f t="shared" ref="AX277:AX340" si="334">S277*(G277-AV277)^2</f>
        <v>1.1431314974766584E-6</v>
      </c>
      <c r="AY277" s="247">
        <f t="shared" ref="AY277:AY340" si="335">IF(S277&lt;&gt;0,G277-AH277-BA277,-9999)</f>
        <v>-8.0768441269711676E-3</v>
      </c>
      <c r="BA277">
        <f t="shared" ref="BA277:BA340" si="336">$BB$6*($BB$11/BB277*BC277+$BB$12)</f>
        <v>2.9454792870946522E-4</v>
      </c>
      <c r="BB277">
        <f t="shared" ref="BB277:BB340" si="337">1+$BB$7*COS(BE277)</f>
        <v>0.97327689657699246</v>
      </c>
      <c r="BC277">
        <f t="shared" ref="BC277:BC340" si="338">SIN(BE277+RADIANS($BB$9))</f>
        <v>-1.3524443730065318E-2</v>
      </c>
      <c r="BD277">
        <f t="shared" ref="BD277:BD340" si="339">$BB$7*SIN(BE277)</f>
        <v>-7.0043694492278263E-2</v>
      </c>
      <c r="BE277">
        <f t="shared" ref="BE277:BE340" si="340">2*ATAN(BF277)</f>
        <v>-1.9352712853703025</v>
      </c>
      <c r="BF277">
        <f t="shared" ref="BF277:BF340" si="341">TAN(BG277/2)*SQRT((1+$BB$7)/(1-$BB$7))</f>
        <v>-1.4518278447674868</v>
      </c>
      <c r="BG277">
        <f t="shared" si="312"/>
        <v>4.4189777479893593</v>
      </c>
      <c r="BH277">
        <f t="shared" si="312"/>
        <v>4.4189777479960819</v>
      </c>
      <c r="BI277">
        <f t="shared" si="312"/>
        <v>4.4189777476860499</v>
      </c>
      <c r="BJ277">
        <f t="shared" si="312"/>
        <v>4.4189777619849036</v>
      </c>
      <c r="BK277">
        <f t="shared" si="312"/>
        <v>4.4189771025136553</v>
      </c>
      <c r="BL277">
        <f t="shared" si="312"/>
        <v>4.4190075191997433</v>
      </c>
      <c r="BM277">
        <f t="shared" si="312"/>
        <v>4.4176077869357027</v>
      </c>
      <c r="BN277">
        <f t="shared" ref="BN277:BN340" si="342">RADIANS($BB$9)+$BB$18*(F277-BB$15)</f>
        <v>4.4907421000381404</v>
      </c>
    </row>
    <row r="278" spans="1:66">
      <c r="A278" s="80" t="s">
        <v>137</v>
      </c>
      <c r="B278" s="76" t="s">
        <v>45</v>
      </c>
      <c r="C278" s="75">
        <v>53661.356899999999</v>
      </c>
      <c r="D278" s="75">
        <v>4.0000000000000002E-4</v>
      </c>
      <c r="E278" s="58">
        <f t="shared" si="314"/>
        <v>27377.497864625293</v>
      </c>
      <c r="F278">
        <f t="shared" si="315"/>
        <v>27377.5</v>
      </c>
      <c r="G278">
        <f t="shared" si="316"/>
        <v>-7.7194249752210453E-4</v>
      </c>
      <c r="H278" s="116"/>
      <c r="I278" s="116"/>
      <c r="J278" s="117"/>
      <c r="K278" s="116">
        <f t="shared" si="313"/>
        <v>-7.7194249752210453E-4</v>
      </c>
      <c r="L278" s="116"/>
      <c r="M278" s="116"/>
      <c r="N278" s="118"/>
      <c r="O278" s="40"/>
      <c r="P278" s="116"/>
      <c r="Q278" s="293">
        <f t="shared" si="317"/>
        <v>38642.856899999999</v>
      </c>
      <c r="R278" s="8">
        <f t="shared" si="318"/>
        <v>5.9589521948066431E-7</v>
      </c>
      <c r="S278" s="116">
        <v>1</v>
      </c>
      <c r="T278" s="167">
        <f t="shared" si="319"/>
        <v>5.9589521948066431E-7</v>
      </c>
      <c r="U278" s="116"/>
      <c r="V278" s="116"/>
      <c r="W278" s="25"/>
      <c r="X278" s="252"/>
      <c r="Y278" s="41"/>
      <c r="Z278">
        <f t="shared" si="320"/>
        <v>27377.5</v>
      </c>
      <c r="AA278" s="246">
        <f t="shared" si="321"/>
        <v>-7.110683998161416E-4</v>
      </c>
      <c r="AB278" s="247">
        <f t="shared" si="322"/>
        <v>-6.0874097705962936E-5</v>
      </c>
      <c r="AC278" s="247">
        <f t="shared" si="323"/>
        <v>-7.7194249752210453E-4</v>
      </c>
      <c r="AD278" s="248">
        <f t="shared" si="324"/>
        <v>3.7056557715151221E-9</v>
      </c>
      <c r="AH278">
        <f t="shared" si="325"/>
        <v>6.3275609734192396E-3</v>
      </c>
      <c r="AI278">
        <f t="shared" si="326"/>
        <v>0.47457952761551281</v>
      </c>
      <c r="AJ278">
        <f t="shared" si="327"/>
        <v>0.44985840018123158</v>
      </c>
      <c r="AK278">
        <f t="shared" si="328"/>
        <v>5.9877401816387565E-2</v>
      </c>
      <c r="AL278">
        <f t="shared" si="329"/>
        <v>3.0281212623275291</v>
      </c>
      <c r="AM278">
        <f t="shared" si="330"/>
        <v>17.60667211075096</v>
      </c>
      <c r="AN278">
        <f t="shared" si="311"/>
        <v>2.9376867231827037</v>
      </c>
      <c r="AO278">
        <f t="shared" si="311"/>
        <v>2.9345714135223018</v>
      </c>
      <c r="AP278">
        <f t="shared" si="311"/>
        <v>2.9405872263000097</v>
      </c>
      <c r="AQ278">
        <f t="shared" si="311"/>
        <v>2.9289635659605997</v>
      </c>
      <c r="AR278">
        <f t="shared" si="311"/>
        <v>2.951397851613927</v>
      </c>
      <c r="AS278">
        <f t="shared" si="311"/>
        <v>2.9080007352569748</v>
      </c>
      <c r="AT278">
        <f t="shared" si="311"/>
        <v>2.9916215926969105</v>
      </c>
      <c r="AU278">
        <f t="shared" si="331"/>
        <v>2.828989798347751</v>
      </c>
      <c r="AV278" s="246">
        <f t="shared" si="332"/>
        <v>-3.2025237287539759E-4</v>
      </c>
      <c r="AW278" s="247">
        <f t="shared" si="333"/>
        <v>-4.5169012464670694E-4</v>
      </c>
      <c r="AX278" s="248">
        <f t="shared" si="334"/>
        <v>2.0402396870335765E-7</v>
      </c>
      <c r="AY278" s="247">
        <f t="shared" si="335"/>
        <v>-7.4903194978820885E-3</v>
      </c>
      <c r="BA278">
        <f t="shared" si="336"/>
        <v>3.9081602694074401E-4</v>
      </c>
      <c r="BB278">
        <f t="shared" si="337"/>
        <v>0.97454945564270679</v>
      </c>
      <c r="BC278">
        <f t="shared" si="338"/>
        <v>4.5816535171464296E-3</v>
      </c>
      <c r="BD278">
        <f t="shared" si="339"/>
        <v>-7.0516049142034465E-2</v>
      </c>
      <c r="BE278">
        <f t="shared" si="340"/>
        <v>-1.9171647597656953</v>
      </c>
      <c r="BF278">
        <f t="shared" si="341"/>
        <v>-1.4240563413627612</v>
      </c>
      <c r="BG278">
        <f t="shared" si="312"/>
        <v>4.4375169654433764</v>
      </c>
      <c r="BH278">
        <f t="shared" si="312"/>
        <v>4.4375169654479389</v>
      </c>
      <c r="BI278">
        <f t="shared" si="312"/>
        <v>4.437516965223681</v>
      </c>
      <c r="BJ278">
        <f t="shared" si="312"/>
        <v>4.4375169762447122</v>
      </c>
      <c r="BK278">
        <f t="shared" si="312"/>
        <v>4.4375164346225722</v>
      </c>
      <c r="BL278">
        <f t="shared" si="312"/>
        <v>4.4375430535569844</v>
      </c>
      <c r="BM278">
        <f t="shared" si="312"/>
        <v>4.4362377799735402</v>
      </c>
      <c r="BN278">
        <f t="shared" si="342"/>
        <v>4.5096709344852819</v>
      </c>
    </row>
    <row r="279" spans="1:66">
      <c r="A279" s="80" t="s">
        <v>137</v>
      </c>
      <c r="B279" s="81"/>
      <c r="C279" s="75">
        <v>53661.538999999997</v>
      </c>
      <c r="D279" s="75">
        <v>5.0000000000000001E-4</v>
      </c>
      <c r="E279" s="58">
        <f t="shared" si="314"/>
        <v>27378.001596101258</v>
      </c>
      <c r="F279">
        <f t="shared" si="315"/>
        <v>27378</v>
      </c>
      <c r="G279">
        <f t="shared" si="316"/>
        <v>5.7699399621924385E-4</v>
      </c>
      <c r="H279" s="116"/>
      <c r="I279" s="116"/>
      <c r="J279" s="117"/>
      <c r="K279" s="116">
        <f t="shared" si="313"/>
        <v>5.7699399621924385E-4</v>
      </c>
      <c r="L279" s="116"/>
      <c r="M279" s="116"/>
      <c r="N279" s="118"/>
      <c r="O279" s="40"/>
      <c r="P279" s="116"/>
      <c r="Q279" s="293">
        <f t="shared" si="317"/>
        <v>38643.038999999997</v>
      </c>
      <c r="R279" s="8">
        <f t="shared" si="318"/>
        <v>3.3292207167305279E-7</v>
      </c>
      <c r="S279" s="116">
        <v>1</v>
      </c>
      <c r="T279" s="167">
        <f t="shared" si="319"/>
        <v>3.3292207167305279E-7</v>
      </c>
      <c r="U279" s="116"/>
      <c r="W279" s="25"/>
      <c r="X279" s="252"/>
      <c r="Y279" s="41"/>
      <c r="Z279">
        <f t="shared" si="320"/>
        <v>27378</v>
      </c>
      <c r="AA279" s="246">
        <f t="shared" si="321"/>
        <v>-7.1184766836314764E-4</v>
      </c>
      <c r="AB279" s="247">
        <f t="shared" si="322"/>
        <v>1.2888416645823915E-3</v>
      </c>
      <c r="AC279" s="247">
        <f t="shared" si="323"/>
        <v>5.7699399621924385E-4</v>
      </c>
      <c r="AD279" s="248">
        <f t="shared" si="324"/>
        <v>1.6611128363635097E-6</v>
      </c>
      <c r="AH279">
        <f t="shared" si="325"/>
        <v>6.3270254136784023E-3</v>
      </c>
      <c r="AI279">
        <f t="shared" si="326"/>
        <v>0.47457753208363695</v>
      </c>
      <c r="AJ279">
        <f t="shared" si="327"/>
        <v>0.44982863127196521</v>
      </c>
      <c r="AK279">
        <f t="shared" si="328"/>
        <v>5.9859888553999686E-2</v>
      </c>
      <c r="AL279">
        <f t="shared" si="329"/>
        <v>3.0281545941637429</v>
      </c>
      <c r="AM279">
        <f t="shared" si="330"/>
        <v>17.611856647639158</v>
      </c>
      <c r="AN279">
        <f t="shared" si="311"/>
        <v>2.9377463336240246</v>
      </c>
      <c r="AO279">
        <f t="shared" si="311"/>
        <v>2.9346316561504389</v>
      </c>
      <c r="AP279">
        <f t="shared" si="311"/>
        <v>2.9406461739943084</v>
      </c>
      <c r="AQ279">
        <f t="shared" si="311"/>
        <v>2.9290251626758321</v>
      </c>
      <c r="AR279">
        <f t="shared" si="311"/>
        <v>2.9514540656307697</v>
      </c>
      <c r="AS279">
        <f t="shared" si="311"/>
        <v>2.9080679392141611</v>
      </c>
      <c r="AT279">
        <f t="shared" si="311"/>
        <v>2.9916666961623983</v>
      </c>
      <c r="AU279">
        <f t="shared" si="331"/>
        <v>2.8290805863334763</v>
      </c>
      <c r="AV279" s="246">
        <f t="shared" si="332"/>
        <v>-3.2027361490324046E-4</v>
      </c>
      <c r="AW279" s="247">
        <f t="shared" si="333"/>
        <v>8.9726761112248431E-4</v>
      </c>
      <c r="AX279" s="248">
        <f t="shared" si="334"/>
        <v>8.0508916596944976E-7</v>
      </c>
      <c r="AY279" s="247">
        <f t="shared" si="335"/>
        <v>-6.1416054709190655E-3</v>
      </c>
      <c r="BA279">
        <f t="shared" si="336"/>
        <v>3.9157405345990718E-4</v>
      </c>
      <c r="BB279">
        <f t="shared" si="337"/>
        <v>0.97455952271416746</v>
      </c>
      <c r="BC279">
        <f t="shared" si="338"/>
        <v>4.7244111345692424E-3</v>
      </c>
      <c r="BD279">
        <f t="shared" si="339"/>
        <v>-7.05196817218669E-2</v>
      </c>
      <c r="BE279">
        <f t="shared" si="340"/>
        <v>-1.9170220006027243</v>
      </c>
      <c r="BF279">
        <f t="shared" si="341"/>
        <v>-1.4238402304922293</v>
      </c>
      <c r="BG279">
        <f t="shared" si="312"/>
        <v>4.4376630398072825</v>
      </c>
      <c r="BH279">
        <f t="shared" si="312"/>
        <v>4.4376630398118317</v>
      </c>
      <c r="BI279">
        <f t="shared" si="312"/>
        <v>4.4376630395881671</v>
      </c>
      <c r="BJ279">
        <f t="shared" si="312"/>
        <v>4.4376630505857495</v>
      </c>
      <c r="BK279">
        <f t="shared" si="312"/>
        <v>4.4376625098358575</v>
      </c>
      <c r="BL279">
        <f t="shared" si="312"/>
        <v>4.4376890996747198</v>
      </c>
      <c r="BM279">
        <f t="shared" si="312"/>
        <v>4.4363845770975585</v>
      </c>
      <c r="BN279">
        <f t="shared" si="342"/>
        <v>4.509819980425811</v>
      </c>
    </row>
    <row r="280" spans="1:66">
      <c r="A280" s="80" t="s">
        <v>137</v>
      </c>
      <c r="B280" s="81"/>
      <c r="C280" s="75">
        <v>53675.276899999997</v>
      </c>
      <c r="D280" s="75">
        <v>8.0000000000000004E-4</v>
      </c>
      <c r="E280" s="58">
        <f t="shared" si="314"/>
        <v>27416.003862129419</v>
      </c>
      <c r="F280">
        <f t="shared" si="315"/>
        <v>27416</v>
      </c>
      <c r="G280">
        <f t="shared" si="316"/>
        <v>1.3961680015199818E-3</v>
      </c>
      <c r="H280" s="116"/>
      <c r="I280" s="116"/>
      <c r="J280" s="117"/>
      <c r="K280" s="116">
        <f t="shared" si="313"/>
        <v>1.3961680015199818E-3</v>
      </c>
      <c r="L280" s="116"/>
      <c r="M280" s="116"/>
      <c r="N280" s="118"/>
      <c r="O280" s="40"/>
      <c r="P280" s="116"/>
      <c r="Q280" s="293">
        <f t="shared" si="317"/>
        <v>38656.776899999997</v>
      </c>
      <c r="R280" s="8">
        <f t="shared" si="318"/>
        <v>1.9492850884682998E-6</v>
      </c>
      <c r="S280" s="116">
        <v>1</v>
      </c>
      <c r="T280" s="167">
        <f t="shared" si="319"/>
        <v>1.9492850884682998E-6</v>
      </c>
      <c r="U280" s="116"/>
      <c r="W280" s="25"/>
      <c r="X280" s="252"/>
      <c r="Y280" s="41"/>
      <c r="Z280">
        <f t="shared" si="320"/>
        <v>27416</v>
      </c>
      <c r="AA280" s="246">
        <f t="shared" si="321"/>
        <v>-7.7112626834287181E-4</v>
      </c>
      <c r="AB280" s="247">
        <f t="shared" si="322"/>
        <v>2.1672942698628536E-3</v>
      </c>
      <c r="AC280" s="247">
        <f t="shared" si="323"/>
        <v>1.3961680015199818E-3</v>
      </c>
      <c r="AD280" s="248">
        <f t="shared" si="324"/>
        <v>4.6971644521803595E-6</v>
      </c>
      <c r="AH280">
        <f t="shared" si="325"/>
        <v>6.286265981077897E-3</v>
      </c>
      <c r="AI280">
        <f t="shared" si="326"/>
        <v>0.47442763546596556</v>
      </c>
      <c r="AJ280">
        <f t="shared" si="327"/>
        <v>0.4475655836281886</v>
      </c>
      <c r="AK280">
        <f t="shared" si="328"/>
        <v>5.8529186626185968E-2</v>
      </c>
      <c r="AL280">
        <f t="shared" si="329"/>
        <v>3.0306868639250117</v>
      </c>
      <c r="AM280">
        <f t="shared" si="330"/>
        <v>18.014835564153113</v>
      </c>
      <c r="AN280">
        <f t="shared" si="311"/>
        <v>2.9422757561180881</v>
      </c>
      <c r="AO280">
        <f t="shared" si="311"/>
        <v>2.9392097588561708</v>
      </c>
      <c r="AP280">
        <f t="shared" si="311"/>
        <v>2.945124794385606</v>
      </c>
      <c r="AQ280">
        <f t="shared" si="311"/>
        <v>2.9337068505580826</v>
      </c>
      <c r="AR280">
        <f t="shared" si="311"/>
        <v>2.9557239163407578</v>
      </c>
      <c r="AS280">
        <f t="shared" si="311"/>
        <v>2.9131770102658541</v>
      </c>
      <c r="AT280">
        <f t="shared" si="311"/>
        <v>2.9950906659403636</v>
      </c>
      <c r="AU280">
        <f t="shared" si="331"/>
        <v>2.8359804732485898</v>
      </c>
      <c r="AV280" s="246">
        <f t="shared" si="332"/>
        <v>-3.2194489709690187E-4</v>
      </c>
      <c r="AW280" s="247">
        <f t="shared" si="333"/>
        <v>1.7181128986168835E-3</v>
      </c>
      <c r="AX280" s="248">
        <f t="shared" si="334"/>
        <v>2.9519119323937095E-6</v>
      </c>
      <c r="AY280" s="247">
        <f t="shared" si="335"/>
        <v>-5.3392793508038848E-3</v>
      </c>
      <c r="BA280">
        <f t="shared" si="336"/>
        <v>4.4918137124596994E-4</v>
      </c>
      <c r="BB280">
        <f t="shared" si="337"/>
        <v>0.97532673440448558</v>
      </c>
      <c r="BC280">
        <f t="shared" si="338"/>
        <v>1.5582142452143372E-2</v>
      </c>
      <c r="BD280">
        <f t="shared" si="339"/>
        <v>-7.0791760534242798E-2</v>
      </c>
      <c r="BE280">
        <f t="shared" si="340"/>
        <v>-1.9061636562256974</v>
      </c>
      <c r="BF280">
        <f t="shared" si="341"/>
        <v>-1.4075303034536863</v>
      </c>
      <c r="BG280">
        <f t="shared" si="312"/>
        <v>4.4487691147052244</v>
      </c>
      <c r="BH280">
        <f t="shared" si="312"/>
        <v>4.4487691147087807</v>
      </c>
      <c r="BI280">
        <f t="shared" si="312"/>
        <v>4.4487691145267636</v>
      </c>
      <c r="BJ280">
        <f t="shared" si="312"/>
        <v>4.4487691238442224</v>
      </c>
      <c r="BK280">
        <f t="shared" si="312"/>
        <v>4.4487686468826801</v>
      </c>
      <c r="BL280">
        <f t="shared" si="312"/>
        <v>4.4487930636694486</v>
      </c>
      <c r="BM280">
        <f t="shared" si="312"/>
        <v>4.4475459354407567</v>
      </c>
      <c r="BN280">
        <f t="shared" si="342"/>
        <v>4.5211474719059899</v>
      </c>
    </row>
    <row r="281" spans="1:66">
      <c r="A281" s="53" t="s">
        <v>132</v>
      </c>
      <c r="B281" s="53" t="s">
        <v>49</v>
      </c>
      <c r="C281" s="54">
        <v>53684.313600000001</v>
      </c>
      <c r="D281" s="54" t="s">
        <v>76</v>
      </c>
      <c r="E281" s="58">
        <f t="shared" si="314"/>
        <v>27441.001502046496</v>
      </c>
      <c r="F281">
        <f t="shared" si="315"/>
        <v>27441</v>
      </c>
      <c r="G281">
        <f t="shared" si="316"/>
        <v>5.4299300245475024E-4</v>
      </c>
      <c r="H281" s="116"/>
      <c r="I281" s="116"/>
      <c r="J281" s="117"/>
      <c r="K281" s="116">
        <f t="shared" si="313"/>
        <v>5.4299300245475024E-4</v>
      </c>
      <c r="L281" s="116"/>
      <c r="M281" s="116"/>
      <c r="N281" s="118"/>
      <c r="O281" s="40">
        <f ca="1">+C$11+C$12*F281</f>
        <v>1.3785261448227976E-2</v>
      </c>
      <c r="P281" s="116"/>
      <c r="Q281" s="293">
        <f t="shared" si="317"/>
        <v>38665.813600000001</v>
      </c>
      <c r="R281" s="8">
        <f t="shared" ca="1" si="318"/>
        <v>1.7535767358992124E-4</v>
      </c>
      <c r="S281" s="116">
        <v>1</v>
      </c>
      <c r="T281" s="167">
        <f t="shared" ca="1" si="319"/>
        <v>1.7535767358992124E-4</v>
      </c>
      <c r="U281" s="116"/>
      <c r="V281" s="116"/>
      <c r="W281" s="25"/>
      <c r="X281" s="252"/>
      <c r="Y281" s="41"/>
      <c r="Z281">
        <f t="shared" si="320"/>
        <v>27441</v>
      </c>
      <c r="AA281" s="246">
        <f t="shared" si="321"/>
        <v>-8.1018348884375445E-4</v>
      </c>
      <c r="AB281" s="247">
        <f t="shared" si="322"/>
        <v>1.3531764912985047E-3</v>
      </c>
      <c r="AC281" s="247">
        <f t="shared" ca="1" si="323"/>
        <v>-1.3242268445773225E-2</v>
      </c>
      <c r="AD281" s="248">
        <f t="shared" si="324"/>
        <v>1.8310866166029321E-6</v>
      </c>
      <c r="AH281">
        <f t="shared" si="325"/>
        <v>6.259389514593699E-3</v>
      </c>
      <c r="AI281">
        <f t="shared" si="326"/>
        <v>0.47433091540331251</v>
      </c>
      <c r="AJ281">
        <f t="shared" si="327"/>
        <v>0.44607607442968911</v>
      </c>
      <c r="AK281">
        <f t="shared" si="328"/>
        <v>5.7654050580158482E-2</v>
      </c>
      <c r="AL281">
        <f t="shared" si="329"/>
        <v>3.0323518208092533</v>
      </c>
      <c r="AM281">
        <f t="shared" si="330"/>
        <v>18.289961975367667</v>
      </c>
      <c r="AN281">
        <f t="shared" ref="AN281:AT290" si="343">$AU281+$AB$7*SIN(AO281)</f>
        <v>2.94525460575078</v>
      </c>
      <c r="AO281">
        <f t="shared" si="343"/>
        <v>2.9422213126287446</v>
      </c>
      <c r="AP281">
        <f t="shared" si="343"/>
        <v>2.9480697594484693</v>
      </c>
      <c r="AQ281">
        <f t="shared" si="343"/>
        <v>2.9367872710552012</v>
      </c>
      <c r="AR281">
        <f t="shared" si="343"/>
        <v>2.9585304576758316</v>
      </c>
      <c r="AS281">
        <f t="shared" si="343"/>
        <v>2.9165399136610088</v>
      </c>
      <c r="AT281">
        <f t="shared" si="343"/>
        <v>2.9973391362501349</v>
      </c>
      <c r="AU281">
        <f t="shared" si="331"/>
        <v>2.8405198725348488</v>
      </c>
      <c r="AV281" s="246">
        <f t="shared" si="332"/>
        <v>-3.2310759316851544E-4</v>
      </c>
      <c r="AW281" s="247">
        <f t="shared" si="333"/>
        <v>8.6610059562326563E-4</v>
      </c>
      <c r="AX281" s="248">
        <f t="shared" si="334"/>
        <v>7.5013024173897551E-7</v>
      </c>
      <c r="AY281" s="247">
        <f t="shared" si="335"/>
        <v>-6.2034724078141876E-3</v>
      </c>
      <c r="BA281">
        <f t="shared" si="336"/>
        <v>4.8707589567523901E-4</v>
      </c>
      <c r="BB281">
        <f t="shared" si="337"/>
        <v>0.97583373403435592</v>
      </c>
      <c r="BC281">
        <f t="shared" si="338"/>
        <v>2.2733804231089776E-2</v>
      </c>
      <c r="BD281">
        <f t="shared" si="339"/>
        <v>-7.0966435615452211E-2</v>
      </c>
      <c r="BE281">
        <f t="shared" si="340"/>
        <v>-1.8990106663893662</v>
      </c>
      <c r="BF281">
        <f t="shared" si="341"/>
        <v>-1.3969216249509306</v>
      </c>
      <c r="BG281">
        <f t="shared" ref="BG281:BM290" si="344">$BN281+$BB$7*SIN(BH281)</f>
        <v>4.4560805191531125</v>
      </c>
      <c r="BH281">
        <f t="shared" si="344"/>
        <v>4.4560805191561172</v>
      </c>
      <c r="BI281">
        <f t="shared" si="344"/>
        <v>4.4560805189980348</v>
      </c>
      <c r="BJ281">
        <f t="shared" si="344"/>
        <v>4.4560805273158453</v>
      </c>
      <c r="BK281">
        <f t="shared" si="344"/>
        <v>4.4560800896590118</v>
      </c>
      <c r="BL281">
        <f t="shared" si="344"/>
        <v>4.4561031187675679</v>
      </c>
      <c r="BM281">
        <f t="shared" si="344"/>
        <v>4.4548940833818413</v>
      </c>
      <c r="BN281">
        <f t="shared" si="342"/>
        <v>4.5285997689324233</v>
      </c>
    </row>
    <row r="282" spans="1:66">
      <c r="A282" s="75" t="s">
        <v>133</v>
      </c>
      <c r="B282" s="76" t="s">
        <v>49</v>
      </c>
      <c r="C282" s="75">
        <v>53684.31364</v>
      </c>
      <c r="D282" s="75">
        <v>2.0999999999999999E-3</v>
      </c>
      <c r="E282" s="58">
        <f t="shared" si="314"/>
        <v>27441.001612695913</v>
      </c>
      <c r="F282">
        <f t="shared" si="315"/>
        <v>27441</v>
      </c>
      <c r="G282">
        <f t="shared" si="316"/>
        <v>5.8299300144426525E-4</v>
      </c>
      <c r="H282" s="116"/>
      <c r="I282" s="116"/>
      <c r="J282" s="117"/>
      <c r="K282" s="116">
        <f t="shared" si="313"/>
        <v>5.8299300144426525E-4</v>
      </c>
      <c r="L282" s="116"/>
      <c r="M282" s="116"/>
      <c r="N282" s="118"/>
      <c r="O282" s="40"/>
      <c r="P282" s="116"/>
      <c r="Q282" s="293">
        <f t="shared" si="317"/>
        <v>38665.81364</v>
      </c>
      <c r="R282" s="8">
        <f t="shared" si="318"/>
        <v>3.3988083973299306E-7</v>
      </c>
      <c r="S282" s="116">
        <v>1</v>
      </c>
      <c r="T282" s="167">
        <f t="shared" si="319"/>
        <v>3.3988083973299306E-7</v>
      </c>
      <c r="W282" s="25"/>
      <c r="X282" s="252"/>
      <c r="Y282" s="41"/>
      <c r="Z282">
        <f t="shared" si="320"/>
        <v>27441</v>
      </c>
      <c r="AA282" s="246">
        <f t="shared" si="321"/>
        <v>-8.1018348884375445E-4</v>
      </c>
      <c r="AB282" s="247">
        <f t="shared" si="322"/>
        <v>1.3931764902880197E-3</v>
      </c>
      <c r="AC282" s="247">
        <f t="shared" si="323"/>
        <v>5.8299300144426525E-4</v>
      </c>
      <c r="AD282" s="248">
        <f t="shared" si="324"/>
        <v>1.9409407330912447E-6</v>
      </c>
      <c r="AH282">
        <f t="shared" si="325"/>
        <v>6.259389514593699E-3</v>
      </c>
      <c r="AI282">
        <f t="shared" si="326"/>
        <v>0.47433091540331251</v>
      </c>
      <c r="AJ282">
        <f t="shared" si="327"/>
        <v>0.44607607442968911</v>
      </c>
      <c r="AK282">
        <f t="shared" si="328"/>
        <v>5.7654050580158482E-2</v>
      </c>
      <c r="AL282">
        <f t="shared" si="329"/>
        <v>3.0323518208092533</v>
      </c>
      <c r="AM282">
        <f t="shared" si="330"/>
        <v>18.289961975367667</v>
      </c>
      <c r="AN282">
        <f t="shared" si="343"/>
        <v>2.94525460575078</v>
      </c>
      <c r="AO282">
        <f t="shared" si="343"/>
        <v>2.9422213126287446</v>
      </c>
      <c r="AP282">
        <f t="shared" si="343"/>
        <v>2.9480697594484693</v>
      </c>
      <c r="AQ282">
        <f t="shared" si="343"/>
        <v>2.9367872710552012</v>
      </c>
      <c r="AR282">
        <f t="shared" si="343"/>
        <v>2.9585304576758316</v>
      </c>
      <c r="AS282">
        <f t="shared" si="343"/>
        <v>2.9165399136610088</v>
      </c>
      <c r="AT282">
        <f t="shared" si="343"/>
        <v>2.9973391362501349</v>
      </c>
      <c r="AU282">
        <f t="shared" si="331"/>
        <v>2.8405198725348488</v>
      </c>
      <c r="AV282" s="246">
        <f t="shared" si="332"/>
        <v>-3.2310759316851544E-4</v>
      </c>
      <c r="AW282" s="247">
        <f t="shared" si="333"/>
        <v>9.0610059461278063E-4</v>
      </c>
      <c r="AX282" s="248">
        <f t="shared" si="334"/>
        <v>8.2101828755763462E-7</v>
      </c>
      <c r="AY282" s="247">
        <f t="shared" si="335"/>
        <v>-6.1634724088246726E-3</v>
      </c>
      <c r="BA282">
        <f t="shared" si="336"/>
        <v>4.8707589567523901E-4</v>
      </c>
      <c r="BB282">
        <f t="shared" si="337"/>
        <v>0.97583373403435592</v>
      </c>
      <c r="BC282">
        <f t="shared" si="338"/>
        <v>2.2733804231089776E-2</v>
      </c>
      <c r="BD282">
        <f t="shared" si="339"/>
        <v>-7.0966435615452211E-2</v>
      </c>
      <c r="BE282">
        <f t="shared" si="340"/>
        <v>-1.8990106663893662</v>
      </c>
      <c r="BF282">
        <f t="shared" si="341"/>
        <v>-1.3969216249509306</v>
      </c>
      <c r="BG282">
        <f t="shared" si="344"/>
        <v>4.4560805191531125</v>
      </c>
      <c r="BH282">
        <f t="shared" si="344"/>
        <v>4.4560805191561172</v>
      </c>
      <c r="BI282">
        <f t="shared" si="344"/>
        <v>4.4560805189980348</v>
      </c>
      <c r="BJ282">
        <f t="shared" si="344"/>
        <v>4.4560805273158453</v>
      </c>
      <c r="BK282">
        <f t="shared" si="344"/>
        <v>4.4560800896590118</v>
      </c>
      <c r="BL282">
        <f t="shared" si="344"/>
        <v>4.4561031187675679</v>
      </c>
      <c r="BM282">
        <f t="shared" si="344"/>
        <v>4.4548940833818413</v>
      </c>
      <c r="BN282">
        <f t="shared" si="342"/>
        <v>4.5285997689324233</v>
      </c>
    </row>
    <row r="283" spans="1:66">
      <c r="A283" s="37" t="s">
        <v>131</v>
      </c>
      <c r="B283" s="38" t="s">
        <v>45</v>
      </c>
      <c r="C283" s="37">
        <v>53981.649400000002</v>
      </c>
      <c r="D283" s="37" t="s">
        <v>124</v>
      </c>
      <c r="E283" s="58">
        <f t="shared" si="314"/>
        <v>28263.502333417819</v>
      </c>
      <c r="F283">
        <f t="shared" si="315"/>
        <v>28263.5</v>
      </c>
      <c r="G283">
        <f t="shared" si="316"/>
        <v>8.4353550482774153E-4</v>
      </c>
      <c r="H283" s="116"/>
      <c r="I283" s="116"/>
      <c r="J283" s="117"/>
      <c r="K283" s="116">
        <f t="shared" si="313"/>
        <v>8.4353550482774153E-4</v>
      </c>
      <c r="L283" s="116"/>
      <c r="M283" s="116"/>
      <c r="N283" s="118"/>
      <c r="O283" s="40"/>
      <c r="P283" s="116"/>
      <c r="Q283" s="293">
        <f t="shared" si="317"/>
        <v>38963.149400000002</v>
      </c>
      <c r="R283" s="8">
        <f t="shared" si="318"/>
        <v>7.1155214790499271E-7</v>
      </c>
      <c r="S283" s="116">
        <v>1</v>
      </c>
      <c r="T283" s="167">
        <f t="shared" si="319"/>
        <v>7.1155214790499271E-7</v>
      </c>
      <c r="W283" s="25"/>
      <c r="X283" s="252"/>
      <c r="Y283" s="41"/>
      <c r="Z283">
        <f t="shared" si="320"/>
        <v>28263.5</v>
      </c>
      <c r="AA283" s="246">
        <f t="shared" si="321"/>
        <v>-2.1197432866157427E-3</v>
      </c>
      <c r="AB283" s="247">
        <f t="shared" si="322"/>
        <v>2.9632787914434843E-3</v>
      </c>
      <c r="AC283" s="247">
        <f t="shared" si="323"/>
        <v>8.4353550482774153E-4</v>
      </c>
      <c r="AD283" s="248">
        <f t="shared" si="324"/>
        <v>8.7810211958187575E-6</v>
      </c>
      <c r="AH283">
        <f t="shared" si="325"/>
        <v>5.3492891673107305E-3</v>
      </c>
      <c r="AI283">
        <f t="shared" si="326"/>
        <v>0.47197350319134845</v>
      </c>
      <c r="AJ283">
        <f t="shared" si="327"/>
        <v>0.39674585446534411</v>
      </c>
      <c r="AK283">
        <f t="shared" si="328"/>
        <v>2.8982662351859374E-2</v>
      </c>
      <c r="AL283">
        <f t="shared" si="329"/>
        <v>3.0867590248740937</v>
      </c>
      <c r="AM283">
        <f t="shared" si="330"/>
        <v>36.464828255544589</v>
      </c>
      <c r="AN283">
        <f t="shared" si="343"/>
        <v>3.0428764407174356</v>
      </c>
      <c r="AO283">
        <f t="shared" si="343"/>
        <v>3.0411815806130282</v>
      </c>
      <c r="AP283">
        <f t="shared" si="343"/>
        <v>3.0444022656610445</v>
      </c>
      <c r="AQ283">
        <f t="shared" si="343"/>
        <v>3.0382812141061781</v>
      </c>
      <c r="AR283">
        <f t="shared" si="343"/>
        <v>3.0499114070124071</v>
      </c>
      <c r="AS283">
        <f t="shared" si="343"/>
        <v>3.0278017102505199</v>
      </c>
      <c r="AT283">
        <f t="shared" si="343"/>
        <v>3.0697948406916695</v>
      </c>
      <c r="AU283">
        <f t="shared" si="331"/>
        <v>2.9898661090527701</v>
      </c>
      <c r="AV283" s="246">
        <f t="shared" si="332"/>
        <v>-4.0158502113293512E-4</v>
      </c>
      <c r="AW283" s="247">
        <f t="shared" si="333"/>
        <v>1.2451205259606767E-3</v>
      </c>
      <c r="AX283" s="248">
        <f t="shared" si="334"/>
        <v>1.550325124168592E-6</v>
      </c>
      <c r="AY283" s="247">
        <f t="shared" si="335"/>
        <v>-6.2239119279657966E-3</v>
      </c>
      <c r="BA283">
        <f t="shared" si="336"/>
        <v>1.7181582654828076E-3</v>
      </c>
      <c r="BB283">
        <f t="shared" si="337"/>
        <v>0.99336921220788188</v>
      </c>
      <c r="BC283">
        <f t="shared" si="338"/>
        <v>0.25938607294168509</v>
      </c>
      <c r="BD283">
        <f t="shared" si="339"/>
        <v>-7.4674467175469481E-2</v>
      </c>
      <c r="BE283">
        <f t="shared" si="340"/>
        <v>-1.6593599648883939</v>
      </c>
      <c r="BF283">
        <f t="shared" si="341"/>
        <v>-1.0927305338737308</v>
      </c>
      <c r="BG283">
        <f t="shared" si="344"/>
        <v>4.6988189609381354</v>
      </c>
      <c r="BH283">
        <f t="shared" si="344"/>
        <v>4.6988189609381354</v>
      </c>
      <c r="BI283">
        <f t="shared" si="344"/>
        <v>4.6988189609381354</v>
      </c>
      <c r="BJ283">
        <f t="shared" si="344"/>
        <v>4.6988189609379951</v>
      </c>
      <c r="BK283">
        <f t="shared" si="344"/>
        <v>4.6988189610764604</v>
      </c>
      <c r="BL283">
        <f t="shared" si="344"/>
        <v>4.6988188249647793</v>
      </c>
      <c r="BM283">
        <f t="shared" si="344"/>
        <v>4.6989532880948364</v>
      </c>
      <c r="BN283">
        <f t="shared" si="342"/>
        <v>4.7737803411020927</v>
      </c>
    </row>
    <row r="284" spans="1:66">
      <c r="A284" s="37" t="s">
        <v>135</v>
      </c>
      <c r="B284" s="38" t="s">
        <v>45</v>
      </c>
      <c r="C284" s="37">
        <v>53984.358899999999</v>
      </c>
      <c r="D284" s="37" t="s">
        <v>124</v>
      </c>
      <c r="E284" s="58">
        <f t="shared" si="314"/>
        <v>28270.997448377395</v>
      </c>
      <c r="F284">
        <f t="shared" si="315"/>
        <v>28271</v>
      </c>
      <c r="G284">
        <f t="shared" si="316"/>
        <v>-9.2241699894657359E-4</v>
      </c>
      <c r="H284" s="116"/>
      <c r="I284" s="116"/>
      <c r="J284" s="117"/>
      <c r="K284" s="116">
        <f t="shared" si="313"/>
        <v>-9.2241699894657359E-4</v>
      </c>
      <c r="L284" s="116"/>
      <c r="M284" s="116"/>
      <c r="N284" s="118"/>
      <c r="O284" s="40"/>
      <c r="P284" s="116"/>
      <c r="Q284" s="293">
        <f t="shared" si="317"/>
        <v>38965.858899999999</v>
      </c>
      <c r="R284" s="8">
        <f t="shared" si="318"/>
        <v>8.5085311994560308E-7</v>
      </c>
      <c r="S284" s="116">
        <v>1</v>
      </c>
      <c r="T284" s="167">
        <f t="shared" si="319"/>
        <v>8.5085311994560308E-7</v>
      </c>
      <c r="V284" s="116"/>
      <c r="W284" s="25"/>
      <c r="X284" s="252"/>
      <c r="Y284" s="41"/>
      <c r="Z284">
        <f t="shared" si="320"/>
        <v>28271</v>
      </c>
      <c r="AA284" s="246">
        <f t="shared" si="321"/>
        <v>-2.1318946049060077E-3</v>
      </c>
      <c r="AB284" s="247">
        <f t="shared" si="322"/>
        <v>1.2094776059594341E-3</v>
      </c>
      <c r="AC284" s="247">
        <f t="shared" si="323"/>
        <v>-9.2241699894657359E-4</v>
      </c>
      <c r="AD284" s="248">
        <f t="shared" si="324"/>
        <v>1.4628360793173643E-6</v>
      </c>
      <c r="AH284">
        <f t="shared" si="325"/>
        <v>5.3407688399908166E-3</v>
      </c>
      <c r="AI284">
        <f t="shared" si="326"/>
        <v>0.47195926511608555</v>
      </c>
      <c r="AJ284">
        <f t="shared" si="327"/>
        <v>0.39629282666715643</v>
      </c>
      <c r="AK284">
        <f t="shared" si="328"/>
        <v>2.8722088229695183E-2</v>
      </c>
      <c r="AL284">
        <f t="shared" si="329"/>
        <v>3.0872525050409929</v>
      </c>
      <c r="AM284">
        <f t="shared" si="330"/>
        <v>36.796142211957452</v>
      </c>
      <c r="AN284">
        <f t="shared" si="343"/>
        <v>3.0437638619803398</v>
      </c>
      <c r="AO284">
        <f t="shared" si="343"/>
        <v>3.0420831678755076</v>
      </c>
      <c r="AP284">
        <f t="shared" si="343"/>
        <v>3.0452766538999061</v>
      </c>
      <c r="AQ284">
        <f t="shared" si="343"/>
        <v>3.0392078426844877</v>
      </c>
      <c r="AR284">
        <f t="shared" si="343"/>
        <v>3.0507377921559442</v>
      </c>
      <c r="AS284">
        <f t="shared" si="343"/>
        <v>3.028820747596912</v>
      </c>
      <c r="AT284">
        <f t="shared" si="343"/>
        <v>3.0704447007443765</v>
      </c>
      <c r="AU284">
        <f t="shared" si="331"/>
        <v>2.9912279288386476</v>
      </c>
      <c r="AV284" s="246">
        <f t="shared" si="332"/>
        <v>-4.0276865912846054E-4</v>
      </c>
      <c r="AW284" s="247">
        <f t="shared" si="333"/>
        <v>-5.1964833981811304E-4</v>
      </c>
      <c r="AX284" s="248">
        <f t="shared" si="334"/>
        <v>2.700343970757211E-7</v>
      </c>
      <c r="AY284" s="247">
        <f t="shared" si="335"/>
        <v>-7.9923117847149373E-3</v>
      </c>
      <c r="BA284">
        <f t="shared" si="336"/>
        <v>1.7291259457775472E-3</v>
      </c>
      <c r="BB284">
        <f t="shared" si="337"/>
        <v>0.99353539716743289</v>
      </c>
      <c r="BC284">
        <f t="shared" si="338"/>
        <v>0.26153450815164542</v>
      </c>
      <c r="BD284">
        <f t="shared" si="339"/>
        <v>-7.4689037381007503E-2</v>
      </c>
      <c r="BE284">
        <f t="shared" si="340"/>
        <v>-1.6571347239706782</v>
      </c>
      <c r="BF284">
        <f t="shared" si="341"/>
        <v>-1.0902923411427374</v>
      </c>
      <c r="BG284">
        <f t="shared" si="344"/>
        <v>4.701052564816016</v>
      </c>
      <c r="BH284">
        <f t="shared" si="344"/>
        <v>4.701052564816016</v>
      </c>
      <c r="BI284">
        <f t="shared" si="344"/>
        <v>4.701052564816016</v>
      </c>
      <c r="BJ284">
        <f t="shared" si="344"/>
        <v>4.7010525648159271</v>
      </c>
      <c r="BK284">
        <f t="shared" si="344"/>
        <v>4.7010525649214152</v>
      </c>
      <c r="BL284">
        <f t="shared" si="344"/>
        <v>4.7010524407961007</v>
      </c>
      <c r="BM284">
        <f t="shared" si="344"/>
        <v>4.7011994472826677</v>
      </c>
      <c r="BN284">
        <f t="shared" si="342"/>
        <v>4.7760160302100232</v>
      </c>
    </row>
    <row r="285" spans="1:66">
      <c r="A285" s="37" t="s">
        <v>135</v>
      </c>
      <c r="B285" s="38" t="s">
        <v>45</v>
      </c>
      <c r="C285" s="37">
        <v>53984.359100000001</v>
      </c>
      <c r="D285" s="37" t="s">
        <v>124</v>
      </c>
      <c r="E285" s="58">
        <f t="shared" si="314"/>
        <v>28270.998001624492</v>
      </c>
      <c r="F285">
        <f t="shared" si="315"/>
        <v>28271</v>
      </c>
      <c r="G285">
        <f t="shared" si="316"/>
        <v>-7.2241699672304094E-4</v>
      </c>
      <c r="H285" s="116"/>
      <c r="I285" s="116"/>
      <c r="J285" s="117"/>
      <c r="K285" s="116">
        <f t="shared" si="313"/>
        <v>-7.2241699672304094E-4</v>
      </c>
      <c r="L285" s="116"/>
      <c r="M285" s="116"/>
      <c r="N285" s="118"/>
      <c r="O285" s="40"/>
      <c r="P285" s="116"/>
      <c r="Q285" s="293">
        <f t="shared" si="317"/>
        <v>38965.859100000001</v>
      </c>
      <c r="R285" s="8">
        <f t="shared" si="318"/>
        <v>5.2188631715433814E-7</v>
      </c>
      <c r="S285" s="116">
        <v>1</v>
      </c>
      <c r="T285" s="167">
        <f t="shared" si="319"/>
        <v>5.2188631715433814E-7</v>
      </c>
      <c r="V285" s="116"/>
      <c r="W285" s="25"/>
      <c r="X285" s="252"/>
      <c r="Y285" s="41"/>
      <c r="Z285">
        <f t="shared" si="320"/>
        <v>28271</v>
      </c>
      <c r="AA285" s="246">
        <f t="shared" si="321"/>
        <v>-2.1318946049060077E-3</v>
      </c>
      <c r="AB285" s="247">
        <f t="shared" si="322"/>
        <v>1.4094776081829668E-3</v>
      </c>
      <c r="AC285" s="247">
        <f t="shared" si="323"/>
        <v>-7.2241699672304094E-4</v>
      </c>
      <c r="AD285" s="248">
        <f t="shared" si="324"/>
        <v>1.9866271279691768E-6</v>
      </c>
      <c r="AH285">
        <f t="shared" si="325"/>
        <v>5.3407688399908166E-3</v>
      </c>
      <c r="AI285">
        <f t="shared" si="326"/>
        <v>0.47195926511608555</v>
      </c>
      <c r="AJ285">
        <f t="shared" si="327"/>
        <v>0.39629282666715643</v>
      </c>
      <c r="AK285">
        <f t="shared" si="328"/>
        <v>2.8722088229695183E-2</v>
      </c>
      <c r="AL285">
        <f t="shared" si="329"/>
        <v>3.0872525050409929</v>
      </c>
      <c r="AM285">
        <f t="shared" si="330"/>
        <v>36.796142211957452</v>
      </c>
      <c r="AN285">
        <f t="shared" si="343"/>
        <v>3.0437638619803398</v>
      </c>
      <c r="AO285">
        <f t="shared" si="343"/>
        <v>3.0420831678755076</v>
      </c>
      <c r="AP285">
        <f t="shared" si="343"/>
        <v>3.0452766538999061</v>
      </c>
      <c r="AQ285">
        <f t="shared" si="343"/>
        <v>3.0392078426844877</v>
      </c>
      <c r="AR285">
        <f t="shared" si="343"/>
        <v>3.0507377921559442</v>
      </c>
      <c r="AS285">
        <f t="shared" si="343"/>
        <v>3.028820747596912</v>
      </c>
      <c r="AT285">
        <f t="shared" si="343"/>
        <v>3.0704447007443765</v>
      </c>
      <c r="AU285">
        <f t="shared" si="331"/>
        <v>2.9912279288386476</v>
      </c>
      <c r="AV285" s="246">
        <f t="shared" si="332"/>
        <v>-4.0276865912846054E-4</v>
      </c>
      <c r="AW285" s="247">
        <f t="shared" si="333"/>
        <v>-3.196483375945804E-4</v>
      </c>
      <c r="AX285" s="248">
        <f t="shared" si="334"/>
        <v>1.0217505972697884E-7</v>
      </c>
      <c r="AY285" s="247">
        <f t="shared" si="335"/>
        <v>-7.7923117824914047E-3</v>
      </c>
      <c r="BA285">
        <f t="shared" si="336"/>
        <v>1.7291259457775472E-3</v>
      </c>
      <c r="BB285">
        <f t="shared" si="337"/>
        <v>0.99353539716743289</v>
      </c>
      <c r="BC285">
        <f t="shared" si="338"/>
        <v>0.26153450815164542</v>
      </c>
      <c r="BD285">
        <f t="shared" si="339"/>
        <v>-7.4689037381007503E-2</v>
      </c>
      <c r="BE285">
        <f t="shared" si="340"/>
        <v>-1.6571347239706782</v>
      </c>
      <c r="BF285">
        <f t="shared" si="341"/>
        <v>-1.0902923411427374</v>
      </c>
      <c r="BG285">
        <f t="shared" si="344"/>
        <v>4.701052564816016</v>
      </c>
      <c r="BH285">
        <f t="shared" si="344"/>
        <v>4.701052564816016</v>
      </c>
      <c r="BI285">
        <f t="shared" si="344"/>
        <v>4.701052564816016</v>
      </c>
      <c r="BJ285">
        <f t="shared" si="344"/>
        <v>4.7010525648159271</v>
      </c>
      <c r="BK285">
        <f t="shared" si="344"/>
        <v>4.7010525649214152</v>
      </c>
      <c r="BL285">
        <f t="shared" si="344"/>
        <v>4.7010524407961007</v>
      </c>
      <c r="BM285">
        <f t="shared" si="344"/>
        <v>4.7011994472826677</v>
      </c>
      <c r="BN285">
        <f t="shared" si="342"/>
        <v>4.7760160302100232</v>
      </c>
    </row>
    <row r="286" spans="1:66">
      <c r="A286" s="37" t="s">
        <v>135</v>
      </c>
      <c r="B286" s="38" t="s">
        <v>45</v>
      </c>
      <c r="C286" s="37">
        <v>53984.5409</v>
      </c>
      <c r="D286" s="37" t="s">
        <v>124</v>
      </c>
      <c r="E286" s="58">
        <f t="shared" si="314"/>
        <v>28271.500903229822</v>
      </c>
      <c r="F286">
        <f t="shared" si="315"/>
        <v>28271.5</v>
      </c>
      <c r="G286">
        <f t="shared" si="316"/>
        <v>3.265195045969449E-4</v>
      </c>
      <c r="H286" s="116"/>
      <c r="I286" s="116"/>
      <c r="J286" s="117"/>
      <c r="K286" s="116">
        <f t="shared" si="313"/>
        <v>3.265195045969449E-4</v>
      </c>
      <c r="L286" s="116"/>
      <c r="M286" s="116"/>
      <c r="N286" s="118"/>
      <c r="O286" s="40"/>
      <c r="P286" s="116"/>
      <c r="Q286" s="293">
        <f t="shared" si="317"/>
        <v>38966.0409</v>
      </c>
      <c r="R286" s="8">
        <f t="shared" si="318"/>
        <v>1.0661498688223432E-7</v>
      </c>
      <c r="S286" s="116">
        <v>1</v>
      </c>
      <c r="T286" s="167">
        <f t="shared" si="319"/>
        <v>1.0661498688223432E-7</v>
      </c>
      <c r="U286" s="116"/>
      <c r="V286" s="116"/>
      <c r="W286" s="25"/>
      <c r="X286" s="252"/>
      <c r="Y286" s="41"/>
      <c r="Z286">
        <f t="shared" si="320"/>
        <v>28271.5</v>
      </c>
      <c r="AA286" s="246">
        <f t="shared" si="321"/>
        <v>-2.132704822165086E-3</v>
      </c>
      <c r="AB286" s="247">
        <f t="shared" si="322"/>
        <v>2.4592243267620309E-3</v>
      </c>
      <c r="AC286" s="247">
        <f t="shared" si="323"/>
        <v>3.265195045969449E-4</v>
      </c>
      <c r="AD286" s="248">
        <f t="shared" si="324"/>
        <v>6.0477842893381644E-6</v>
      </c>
      <c r="AH286">
        <f t="shared" si="325"/>
        <v>5.3402006814091711E-3</v>
      </c>
      <c r="AI286">
        <f t="shared" si="326"/>
        <v>0.47195832051965403</v>
      </c>
      <c r="AJ286">
        <f t="shared" si="327"/>
        <v>0.39626262255011729</v>
      </c>
      <c r="AK286">
        <f t="shared" si="328"/>
        <v>2.8704717044318998E-2</v>
      </c>
      <c r="AL286">
        <f t="shared" si="329"/>
        <v>3.0872854024458514</v>
      </c>
      <c r="AM286">
        <f t="shared" si="330"/>
        <v>36.818442978863764</v>
      </c>
      <c r="AN286">
        <f t="shared" si="343"/>
        <v>3.0438230220589757</v>
      </c>
      <c r="AO286">
        <f t="shared" si="343"/>
        <v>3.0421432733438083</v>
      </c>
      <c r="AP286">
        <f t="shared" si="343"/>
        <v>3.0453349444787903</v>
      </c>
      <c r="AQ286">
        <f t="shared" si="343"/>
        <v>3.0392696185231047</v>
      </c>
      <c r="AR286">
        <f t="shared" si="343"/>
        <v>3.0507928811410365</v>
      </c>
      <c r="AS286">
        <f t="shared" si="343"/>
        <v>3.0288886856169563</v>
      </c>
      <c r="AT286">
        <f t="shared" si="343"/>
        <v>3.0704880195097566</v>
      </c>
      <c r="AU286">
        <f t="shared" si="331"/>
        <v>2.9913187168243729</v>
      </c>
      <c r="AV286" s="246">
        <f t="shared" si="332"/>
        <v>-4.0284793860867517E-4</v>
      </c>
      <c r="AW286" s="247">
        <f t="shared" si="333"/>
        <v>7.2936744320562007E-4</v>
      </c>
      <c r="AX286" s="248">
        <f t="shared" si="334"/>
        <v>5.3197686720830339E-7</v>
      </c>
      <c r="AY286" s="247">
        <f t="shared" si="335"/>
        <v>-6.7435380603686375E-3</v>
      </c>
      <c r="BA286">
        <f t="shared" si="336"/>
        <v>1.7298568835564109E-3</v>
      </c>
      <c r="BB286">
        <f t="shared" si="337"/>
        <v>0.99354647928932793</v>
      </c>
      <c r="BC286">
        <f t="shared" si="338"/>
        <v>0.26167771678878227</v>
      </c>
      <c r="BD286">
        <f t="shared" si="339"/>
        <v>-7.4689995749908158E-2</v>
      </c>
      <c r="BE286">
        <f t="shared" si="340"/>
        <v>-1.6569863481023592</v>
      </c>
      <c r="BF286">
        <f t="shared" si="341"/>
        <v>-1.0901299763702446</v>
      </c>
      <c r="BG286">
        <f t="shared" si="344"/>
        <v>4.701201485027438</v>
      </c>
      <c r="BH286">
        <f t="shared" si="344"/>
        <v>4.701201485027438</v>
      </c>
      <c r="BI286">
        <f t="shared" si="344"/>
        <v>4.701201485027438</v>
      </c>
      <c r="BJ286">
        <f t="shared" si="344"/>
        <v>4.7012014850273509</v>
      </c>
      <c r="BK286">
        <f t="shared" si="344"/>
        <v>4.7012014851306585</v>
      </c>
      <c r="BL286">
        <f t="shared" si="344"/>
        <v>4.7012013619544915</v>
      </c>
      <c r="BM286">
        <f t="shared" si="344"/>
        <v>4.701349204525326</v>
      </c>
      <c r="BN286">
        <f t="shared" si="342"/>
        <v>4.7761650761505514</v>
      </c>
    </row>
    <row r="287" spans="1:66">
      <c r="A287" s="37" t="s">
        <v>135</v>
      </c>
      <c r="B287" s="38" t="s">
        <v>45</v>
      </c>
      <c r="C287" s="37">
        <v>53984.541100000002</v>
      </c>
      <c r="D287" s="37" t="s">
        <v>124</v>
      </c>
      <c r="E287" s="58">
        <f t="shared" si="314"/>
        <v>28271.501456476919</v>
      </c>
      <c r="F287">
        <f t="shared" si="315"/>
        <v>28271.5</v>
      </c>
      <c r="G287">
        <f t="shared" si="316"/>
        <v>5.2651950682047755E-4</v>
      </c>
      <c r="H287" s="116"/>
      <c r="I287" s="116"/>
      <c r="J287" s="117"/>
      <c r="K287" s="116">
        <f t="shared" si="313"/>
        <v>5.2651950682047755E-4</v>
      </c>
      <c r="L287" s="116"/>
      <c r="M287" s="116"/>
      <c r="N287" s="118"/>
      <c r="O287" s="40"/>
      <c r="P287" s="116"/>
      <c r="Q287" s="293">
        <f t="shared" si="317"/>
        <v>38966.041100000002</v>
      </c>
      <c r="R287" s="8">
        <f t="shared" si="318"/>
        <v>2.772227910624789E-7</v>
      </c>
      <c r="S287" s="116">
        <v>1</v>
      </c>
      <c r="T287" s="167">
        <f t="shared" si="319"/>
        <v>2.772227910624789E-7</v>
      </c>
      <c r="U287" s="116"/>
      <c r="V287" s="116"/>
      <c r="W287" s="25"/>
      <c r="X287" s="252"/>
      <c r="Y287" s="41"/>
      <c r="Z287">
        <f t="shared" si="320"/>
        <v>28271.5</v>
      </c>
      <c r="AA287" s="246">
        <f t="shared" si="321"/>
        <v>-2.132704822165086E-3</v>
      </c>
      <c r="AB287" s="247">
        <f t="shared" si="322"/>
        <v>2.6592243289855636E-3</v>
      </c>
      <c r="AC287" s="247">
        <f t="shared" si="323"/>
        <v>5.2651950682047755E-4</v>
      </c>
      <c r="AD287" s="248">
        <f t="shared" si="324"/>
        <v>7.0714740318687207E-6</v>
      </c>
      <c r="AH287">
        <f t="shared" si="325"/>
        <v>5.3402006814091711E-3</v>
      </c>
      <c r="AI287">
        <f t="shared" si="326"/>
        <v>0.47195832051965403</v>
      </c>
      <c r="AJ287">
        <f t="shared" si="327"/>
        <v>0.39626262255011729</v>
      </c>
      <c r="AK287">
        <f t="shared" si="328"/>
        <v>2.8704717044318998E-2</v>
      </c>
      <c r="AL287">
        <f t="shared" si="329"/>
        <v>3.0872854024458514</v>
      </c>
      <c r="AM287">
        <f t="shared" si="330"/>
        <v>36.818442978863764</v>
      </c>
      <c r="AN287">
        <f t="shared" si="343"/>
        <v>3.0438230220589757</v>
      </c>
      <c r="AO287">
        <f t="shared" si="343"/>
        <v>3.0421432733438083</v>
      </c>
      <c r="AP287">
        <f t="shared" si="343"/>
        <v>3.0453349444787903</v>
      </c>
      <c r="AQ287">
        <f t="shared" si="343"/>
        <v>3.0392696185231047</v>
      </c>
      <c r="AR287">
        <f t="shared" si="343"/>
        <v>3.0507928811410365</v>
      </c>
      <c r="AS287">
        <f t="shared" si="343"/>
        <v>3.0288886856169563</v>
      </c>
      <c r="AT287">
        <f t="shared" si="343"/>
        <v>3.0704880195097566</v>
      </c>
      <c r="AU287">
        <f t="shared" si="331"/>
        <v>2.9913187168243729</v>
      </c>
      <c r="AV287" s="246">
        <f t="shared" si="332"/>
        <v>-4.0284793860867517E-4</v>
      </c>
      <c r="AW287" s="247">
        <f t="shared" si="333"/>
        <v>9.2936744542915272E-4</v>
      </c>
      <c r="AX287" s="248">
        <f t="shared" si="334"/>
        <v>8.637238486235092E-7</v>
      </c>
      <c r="AY287" s="247">
        <f t="shared" si="335"/>
        <v>-6.5435380581451048E-3</v>
      </c>
      <c r="BA287">
        <f t="shared" si="336"/>
        <v>1.7298568835564109E-3</v>
      </c>
      <c r="BB287">
        <f t="shared" si="337"/>
        <v>0.99354647928932793</v>
      </c>
      <c r="BC287">
        <f t="shared" si="338"/>
        <v>0.26167771678878227</v>
      </c>
      <c r="BD287">
        <f t="shared" si="339"/>
        <v>-7.4689995749908158E-2</v>
      </c>
      <c r="BE287">
        <f t="shared" si="340"/>
        <v>-1.6569863481023592</v>
      </c>
      <c r="BF287">
        <f t="shared" si="341"/>
        <v>-1.0901299763702446</v>
      </c>
      <c r="BG287">
        <f t="shared" si="344"/>
        <v>4.701201485027438</v>
      </c>
      <c r="BH287">
        <f t="shared" si="344"/>
        <v>4.701201485027438</v>
      </c>
      <c r="BI287">
        <f t="shared" si="344"/>
        <v>4.701201485027438</v>
      </c>
      <c r="BJ287">
        <f t="shared" si="344"/>
        <v>4.7012014850273509</v>
      </c>
      <c r="BK287">
        <f t="shared" si="344"/>
        <v>4.7012014851306585</v>
      </c>
      <c r="BL287">
        <f t="shared" si="344"/>
        <v>4.7012013619544915</v>
      </c>
      <c r="BM287">
        <f t="shared" si="344"/>
        <v>4.701349204525326</v>
      </c>
      <c r="BN287">
        <f t="shared" si="342"/>
        <v>4.7761650761505514</v>
      </c>
    </row>
    <row r="288" spans="1:66">
      <c r="A288" s="80" t="s">
        <v>138</v>
      </c>
      <c r="B288" s="79" t="s">
        <v>45</v>
      </c>
      <c r="C288" s="82">
        <v>53986.3485</v>
      </c>
      <c r="D288" s="75">
        <v>4.0000000000000002E-4</v>
      </c>
      <c r="E288" s="58">
        <f t="shared" si="314"/>
        <v>28276.501150434455</v>
      </c>
      <c r="F288">
        <f t="shared" si="315"/>
        <v>28276.5</v>
      </c>
      <c r="G288">
        <f t="shared" si="316"/>
        <v>4.1588450403651223E-4</v>
      </c>
      <c r="H288" s="116"/>
      <c r="I288" s="116"/>
      <c r="J288" s="117"/>
      <c r="K288" s="116">
        <f t="shared" si="313"/>
        <v>4.1588450403651223E-4</v>
      </c>
      <c r="L288" s="116"/>
      <c r="M288" s="116"/>
      <c r="N288" s="118"/>
      <c r="O288" s="40"/>
      <c r="P288" s="116"/>
      <c r="Q288" s="293">
        <f t="shared" si="317"/>
        <v>38967.8485</v>
      </c>
      <c r="R288" s="8">
        <f t="shared" si="318"/>
        <v>1.7295992069769575E-7</v>
      </c>
      <c r="S288" s="116">
        <v>1</v>
      </c>
      <c r="T288" s="167">
        <f t="shared" si="319"/>
        <v>1.7295992069769575E-7</v>
      </c>
      <c r="U288" s="116"/>
      <c r="V288" s="116"/>
      <c r="W288" s="25"/>
      <c r="X288" s="252"/>
      <c r="Y288" s="41"/>
      <c r="Z288">
        <f t="shared" si="320"/>
        <v>28276.5</v>
      </c>
      <c r="AA288" s="246">
        <f t="shared" si="321"/>
        <v>-2.1408078836223036E-3</v>
      </c>
      <c r="AB288" s="247">
        <f t="shared" si="322"/>
        <v>2.5566923876588158E-3</v>
      </c>
      <c r="AC288" s="247">
        <f t="shared" si="323"/>
        <v>4.1588450403651223E-4</v>
      </c>
      <c r="AD288" s="248">
        <f t="shared" si="324"/>
        <v>6.5366759651125364E-6</v>
      </c>
      <c r="AH288">
        <f t="shared" si="325"/>
        <v>5.3345181559388754E-3</v>
      </c>
      <c r="AI288">
        <f t="shared" si="326"/>
        <v>0.47194890623460839</v>
      </c>
      <c r="AJ288">
        <f t="shared" si="327"/>
        <v>0.39596056579280525</v>
      </c>
      <c r="AK288">
        <f t="shared" si="328"/>
        <v>2.8531008082303449E-2</v>
      </c>
      <c r="AL288">
        <f t="shared" si="329"/>
        <v>3.0876143677883849</v>
      </c>
      <c r="AM288">
        <f t="shared" si="330"/>
        <v>37.042939350651778</v>
      </c>
      <c r="AN288">
        <f t="shared" si="343"/>
        <v>3.0444146136873331</v>
      </c>
      <c r="AO288">
        <f t="shared" si="343"/>
        <v>3.0427443256408702</v>
      </c>
      <c r="AP288">
        <f t="shared" si="343"/>
        <v>3.0459178367896023</v>
      </c>
      <c r="AQ288">
        <f t="shared" si="343"/>
        <v>3.0398873810165874</v>
      </c>
      <c r="AR288">
        <f t="shared" si="343"/>
        <v>3.0513437480241219</v>
      </c>
      <c r="AS288">
        <f t="shared" si="343"/>
        <v>3.0295680808450256</v>
      </c>
      <c r="AT288">
        <f t="shared" si="343"/>
        <v>3.070921171337885</v>
      </c>
      <c r="AU288">
        <f t="shared" si="331"/>
        <v>2.9922265966816246</v>
      </c>
      <c r="AV288" s="246">
        <f t="shared" si="332"/>
        <v>-4.0364328671777232E-4</v>
      </c>
      <c r="AW288" s="247">
        <f t="shared" si="333"/>
        <v>8.1952779075428455E-4</v>
      </c>
      <c r="AX288" s="248">
        <f t="shared" si="334"/>
        <v>6.7162579981859842E-7</v>
      </c>
      <c r="AY288" s="247">
        <f t="shared" si="335"/>
        <v>-6.6557982488068945E-3</v>
      </c>
      <c r="BA288">
        <f t="shared" si="336"/>
        <v>1.7371645969045313E-3</v>
      </c>
      <c r="BB288">
        <f t="shared" si="337"/>
        <v>0.99365732188356559</v>
      </c>
      <c r="BC288">
        <f t="shared" si="338"/>
        <v>0.26310966145340231</v>
      </c>
      <c r="BD288">
        <f t="shared" si="339"/>
        <v>-7.4699490152180262E-2</v>
      </c>
      <c r="BE288">
        <f t="shared" si="340"/>
        <v>-1.655502407338685</v>
      </c>
      <c r="BF288">
        <f t="shared" si="341"/>
        <v>-1.088507572703028</v>
      </c>
      <c r="BG288">
        <f t="shared" si="344"/>
        <v>4.7026907785123271</v>
      </c>
      <c r="BH288">
        <f t="shared" si="344"/>
        <v>4.7026907785123271</v>
      </c>
      <c r="BI288">
        <f t="shared" si="344"/>
        <v>4.7026907785123271</v>
      </c>
      <c r="BJ288">
        <f t="shared" si="344"/>
        <v>4.7026907785122676</v>
      </c>
      <c r="BK288">
        <f t="shared" si="344"/>
        <v>4.7026907785941718</v>
      </c>
      <c r="BL288">
        <f t="shared" si="344"/>
        <v>4.7026906659410281</v>
      </c>
      <c r="BM288">
        <f t="shared" si="344"/>
        <v>4.7028468683599209</v>
      </c>
      <c r="BN288">
        <f t="shared" si="342"/>
        <v>4.7776555355558381</v>
      </c>
    </row>
    <row r="289" spans="1:66">
      <c r="A289" s="37" t="s">
        <v>135</v>
      </c>
      <c r="B289" s="38" t="s">
        <v>45</v>
      </c>
      <c r="C289" s="37">
        <v>53986.527099999999</v>
      </c>
      <c r="D289" s="37" t="s">
        <v>124</v>
      </c>
      <c r="E289" s="58">
        <f t="shared" si="314"/>
        <v>28276.995200086338</v>
      </c>
      <c r="F289">
        <f t="shared" si="315"/>
        <v>28277</v>
      </c>
      <c r="G289">
        <f t="shared" si="316"/>
        <v>-1.7351790011161938E-3</v>
      </c>
      <c r="H289" s="116"/>
      <c r="I289" s="116"/>
      <c r="J289" s="117"/>
      <c r="K289" s="116">
        <f t="shared" si="313"/>
        <v>-1.7351790011161938E-3</v>
      </c>
      <c r="L289" s="116"/>
      <c r="M289" s="116"/>
      <c r="N289" s="118"/>
      <c r="O289" s="40"/>
      <c r="P289" s="116"/>
      <c r="Q289" s="293">
        <f t="shared" si="317"/>
        <v>38968.027099999999</v>
      </c>
      <c r="R289" s="8">
        <f t="shared" si="318"/>
        <v>3.010846165914592E-6</v>
      </c>
      <c r="S289" s="116">
        <v>1</v>
      </c>
      <c r="T289" s="167">
        <f t="shared" si="319"/>
        <v>3.010846165914592E-6</v>
      </c>
      <c r="V289" s="116"/>
      <c r="W289" s="25"/>
      <c r="X289" s="252"/>
      <c r="Y289" s="41"/>
      <c r="Z289">
        <f t="shared" si="320"/>
        <v>28277</v>
      </c>
      <c r="AA289" s="246">
        <f t="shared" si="321"/>
        <v>-2.1416182786282564E-3</v>
      </c>
      <c r="AB289" s="247">
        <f t="shared" si="322"/>
        <v>4.0643927751206257E-4</v>
      </c>
      <c r="AC289" s="247">
        <f t="shared" si="323"/>
        <v>-1.7351790011161938E-3</v>
      </c>
      <c r="AD289" s="248">
        <f t="shared" si="324"/>
        <v>1.651928863045274E-7</v>
      </c>
      <c r="AH289">
        <f t="shared" si="325"/>
        <v>5.3339498094528755E-3</v>
      </c>
      <c r="AI289">
        <f t="shared" si="326"/>
        <v>0.471947967973812</v>
      </c>
      <c r="AJ289">
        <f t="shared" si="327"/>
        <v>0.39593035855731279</v>
      </c>
      <c r="AK289">
        <f t="shared" si="328"/>
        <v>2.8513637474593592E-2</v>
      </c>
      <c r="AL289">
        <f t="shared" si="329"/>
        <v>3.0876472634541283</v>
      </c>
      <c r="AM289">
        <f t="shared" si="330"/>
        <v>37.065538944591736</v>
      </c>
      <c r="AN289">
        <f t="shared" si="343"/>
        <v>3.0444737719365329</v>
      </c>
      <c r="AO289">
        <f t="shared" si="343"/>
        <v>3.0428044306326636</v>
      </c>
      <c r="AP289">
        <f t="shared" si="343"/>
        <v>3.0459761246760335</v>
      </c>
      <c r="AQ289">
        <f t="shared" si="343"/>
        <v>3.0399491576758289</v>
      </c>
      <c r="AR289">
        <f t="shared" si="343"/>
        <v>3.0513988324210537</v>
      </c>
      <c r="AS289">
        <f t="shared" si="343"/>
        <v>3.0296360218670673</v>
      </c>
      <c r="AT289">
        <f t="shared" si="343"/>
        <v>3.0709644829467391</v>
      </c>
      <c r="AU289">
        <f t="shared" si="331"/>
        <v>2.9923173846673499</v>
      </c>
      <c r="AV289" s="246">
        <f t="shared" si="332"/>
        <v>-4.0372307721157625E-4</v>
      </c>
      <c r="AW289" s="247">
        <f t="shared" si="333"/>
        <v>-1.3314559239046176E-3</v>
      </c>
      <c r="AX289" s="248">
        <f t="shared" si="334"/>
        <v>1.7727748773006988E-6</v>
      </c>
      <c r="AY289" s="247">
        <f t="shared" si="335"/>
        <v>-8.8070240119857493E-3</v>
      </c>
      <c r="BA289">
        <f t="shared" si="336"/>
        <v>1.7378952014166801E-3</v>
      </c>
      <c r="BB289">
        <f t="shared" si="337"/>
        <v>0.99366840827560687</v>
      </c>
      <c r="BC289">
        <f t="shared" si="338"/>
        <v>0.26325284167455565</v>
      </c>
      <c r="BD289">
        <f t="shared" si="339"/>
        <v>-7.4700430660873493E-2</v>
      </c>
      <c r="BE289">
        <f t="shared" si="340"/>
        <v>-1.6553539950509049</v>
      </c>
      <c r="BF289">
        <f t="shared" si="341"/>
        <v>-1.0883454565978192</v>
      </c>
      <c r="BG289">
        <f t="shared" si="344"/>
        <v>4.702839716999164</v>
      </c>
      <c r="BH289">
        <f t="shared" si="344"/>
        <v>4.702839716999164</v>
      </c>
      <c r="BI289">
        <f t="shared" si="344"/>
        <v>4.702839716999164</v>
      </c>
      <c r="BJ289">
        <f t="shared" si="344"/>
        <v>4.7028397169991063</v>
      </c>
      <c r="BK289">
        <f t="shared" si="344"/>
        <v>4.702839717078926</v>
      </c>
      <c r="BL289">
        <f t="shared" si="344"/>
        <v>4.702839605581234</v>
      </c>
      <c r="BM289">
        <f t="shared" si="344"/>
        <v>4.7029966438838295</v>
      </c>
      <c r="BN289">
        <f t="shared" si="342"/>
        <v>4.7778045814963672</v>
      </c>
    </row>
    <row r="290" spans="1:66">
      <c r="A290" s="37" t="s">
        <v>135</v>
      </c>
      <c r="B290" s="38" t="s">
        <v>45</v>
      </c>
      <c r="C290" s="37">
        <v>53986.527600000001</v>
      </c>
      <c r="D290" s="37" t="s">
        <v>124</v>
      </c>
      <c r="E290" s="58">
        <f t="shared" si="314"/>
        <v>28276.996583204069</v>
      </c>
      <c r="F290">
        <f t="shared" si="315"/>
        <v>28277</v>
      </c>
      <c r="G290">
        <f t="shared" si="316"/>
        <v>-1.235178999195341E-3</v>
      </c>
      <c r="H290" s="116"/>
      <c r="I290" s="116"/>
      <c r="J290" s="117"/>
      <c r="K290" s="116">
        <f t="shared" si="313"/>
        <v>-1.235178999195341E-3</v>
      </c>
      <c r="L290" s="116"/>
      <c r="M290" s="116"/>
      <c r="N290" s="118"/>
      <c r="O290" s="40"/>
      <c r="P290" s="116"/>
      <c r="Q290" s="293">
        <f t="shared" si="317"/>
        <v>38968.027600000001</v>
      </c>
      <c r="R290" s="8">
        <f t="shared" si="318"/>
        <v>1.5256671600532042E-6</v>
      </c>
      <c r="S290" s="116">
        <v>1</v>
      </c>
      <c r="T290" s="167">
        <f t="shared" si="319"/>
        <v>1.5256671600532042E-6</v>
      </c>
      <c r="V290" s="116"/>
      <c r="W290" s="25"/>
      <c r="X290" s="252"/>
      <c r="Y290" s="41"/>
      <c r="Z290">
        <f t="shared" si="320"/>
        <v>28277</v>
      </c>
      <c r="AA290" s="246">
        <f t="shared" si="321"/>
        <v>-2.1416182786282564E-3</v>
      </c>
      <c r="AB290" s="247">
        <f t="shared" si="322"/>
        <v>9.0643927943291538E-4</v>
      </c>
      <c r="AC290" s="247">
        <f t="shared" si="323"/>
        <v>-1.235178999195341E-3</v>
      </c>
      <c r="AD290" s="248">
        <f t="shared" si="324"/>
        <v>8.2163216729886288E-7</v>
      </c>
      <c r="AH290">
        <f t="shared" si="325"/>
        <v>5.3339498094528755E-3</v>
      </c>
      <c r="AI290">
        <f t="shared" si="326"/>
        <v>0.471947967973812</v>
      </c>
      <c r="AJ290">
        <f t="shared" si="327"/>
        <v>0.39593035855731279</v>
      </c>
      <c r="AK290">
        <f t="shared" si="328"/>
        <v>2.8513637474593592E-2</v>
      </c>
      <c r="AL290">
        <f t="shared" si="329"/>
        <v>3.0876472634541283</v>
      </c>
      <c r="AM290">
        <f t="shared" si="330"/>
        <v>37.065538944591736</v>
      </c>
      <c r="AN290">
        <f t="shared" si="343"/>
        <v>3.0444737719365329</v>
      </c>
      <c r="AO290">
        <f t="shared" si="343"/>
        <v>3.0428044306326636</v>
      </c>
      <c r="AP290">
        <f t="shared" si="343"/>
        <v>3.0459761246760335</v>
      </c>
      <c r="AQ290">
        <f t="shared" si="343"/>
        <v>3.0399491576758289</v>
      </c>
      <c r="AR290">
        <f t="shared" si="343"/>
        <v>3.0513988324210537</v>
      </c>
      <c r="AS290">
        <f t="shared" si="343"/>
        <v>3.0296360218670673</v>
      </c>
      <c r="AT290">
        <f t="shared" si="343"/>
        <v>3.0709644829467391</v>
      </c>
      <c r="AU290">
        <f t="shared" si="331"/>
        <v>2.9923173846673499</v>
      </c>
      <c r="AV290" s="246">
        <f t="shared" si="332"/>
        <v>-4.0372307721157625E-4</v>
      </c>
      <c r="AW290" s="247">
        <f t="shared" si="333"/>
        <v>-8.3145592198376477E-4</v>
      </c>
      <c r="AX290" s="248">
        <f t="shared" si="334"/>
        <v>6.9131895020187228E-7</v>
      </c>
      <c r="AY290" s="247">
        <f t="shared" si="335"/>
        <v>-8.3070240100648965E-3</v>
      </c>
      <c r="BA290">
        <f t="shared" si="336"/>
        <v>1.7378952014166801E-3</v>
      </c>
      <c r="BB290">
        <f t="shared" si="337"/>
        <v>0.99366840827560687</v>
      </c>
      <c r="BC290">
        <f t="shared" si="338"/>
        <v>0.26325284167455565</v>
      </c>
      <c r="BD290">
        <f t="shared" si="339"/>
        <v>-7.4700430660873493E-2</v>
      </c>
      <c r="BE290">
        <f t="shared" si="340"/>
        <v>-1.6553539950509049</v>
      </c>
      <c r="BF290">
        <f t="shared" si="341"/>
        <v>-1.0883454565978192</v>
      </c>
      <c r="BG290">
        <f t="shared" si="344"/>
        <v>4.702839716999164</v>
      </c>
      <c r="BH290">
        <f t="shared" si="344"/>
        <v>4.702839716999164</v>
      </c>
      <c r="BI290">
        <f t="shared" si="344"/>
        <v>4.702839716999164</v>
      </c>
      <c r="BJ290">
        <f t="shared" si="344"/>
        <v>4.7028397169991063</v>
      </c>
      <c r="BK290">
        <f t="shared" si="344"/>
        <v>4.702839717078926</v>
      </c>
      <c r="BL290">
        <f t="shared" si="344"/>
        <v>4.702839605581234</v>
      </c>
      <c r="BM290">
        <f t="shared" si="344"/>
        <v>4.7029966438838295</v>
      </c>
      <c r="BN290">
        <f t="shared" si="342"/>
        <v>4.7778045814963672</v>
      </c>
    </row>
    <row r="291" spans="1:66">
      <c r="A291" s="80" t="s">
        <v>138</v>
      </c>
      <c r="B291" s="79" t="s">
        <v>49</v>
      </c>
      <c r="C291" s="82">
        <v>53987.432999999997</v>
      </c>
      <c r="D291" s="75">
        <v>2.9999999999999997E-4</v>
      </c>
      <c r="E291" s="58">
        <f t="shared" si="314"/>
        <v>28279.501132783098</v>
      </c>
      <c r="F291">
        <f t="shared" si="315"/>
        <v>28279.5</v>
      </c>
      <c r="G291">
        <f t="shared" si="316"/>
        <v>4.0950350376078859E-4</v>
      </c>
      <c r="H291" s="116"/>
      <c r="I291" s="116"/>
      <c r="J291" s="117"/>
      <c r="K291" s="116">
        <f t="shared" si="313"/>
        <v>4.0950350376078859E-4</v>
      </c>
      <c r="L291" s="116"/>
      <c r="M291" s="116"/>
      <c r="N291" s="118"/>
      <c r="O291" s="40"/>
      <c r="P291" s="116"/>
      <c r="Q291" s="293">
        <f t="shared" si="317"/>
        <v>38968.932999999997</v>
      </c>
      <c r="R291" s="8">
        <f t="shared" si="318"/>
        <v>1.6769311959236219E-7</v>
      </c>
      <c r="S291" s="116">
        <v>1</v>
      </c>
      <c r="T291" s="167">
        <f t="shared" si="319"/>
        <v>1.6769311959236219E-7</v>
      </c>
      <c r="V291" s="116"/>
      <c r="W291" s="25"/>
      <c r="X291" s="252"/>
      <c r="Y291" s="41"/>
      <c r="Z291">
        <f t="shared" si="320"/>
        <v>28279.5</v>
      </c>
      <c r="AA291" s="246">
        <f t="shared" si="321"/>
        <v>-2.1456704959080374E-3</v>
      </c>
      <c r="AB291" s="247">
        <f t="shared" si="322"/>
        <v>2.555173999668826E-3</v>
      </c>
      <c r="AC291" s="247">
        <f t="shared" si="323"/>
        <v>4.0950350376078859E-4</v>
      </c>
      <c r="AD291" s="248">
        <f t="shared" si="324"/>
        <v>6.5289141685835854E-6</v>
      </c>
      <c r="AH291">
        <f t="shared" si="325"/>
        <v>5.3311078209217462E-3</v>
      </c>
      <c r="AI291">
        <f t="shared" si="326"/>
        <v>0.47194328530824026</v>
      </c>
      <c r="AJ291">
        <f t="shared" si="327"/>
        <v>0.39577931812206835</v>
      </c>
      <c r="AK291">
        <f t="shared" si="328"/>
        <v>2.8426785220356268E-2</v>
      </c>
      <c r="AL291">
        <f t="shared" si="329"/>
        <v>3.0878117394218001</v>
      </c>
      <c r="AM291">
        <f t="shared" si="330"/>
        <v>37.178949879118697</v>
      </c>
      <c r="AN291">
        <f t="shared" ref="AN291:AT300" si="345">$AU291+$AB$7*SIN(AO291)</f>
        <v>3.0447695606986702</v>
      </c>
      <c r="AO291">
        <f t="shared" si="345"/>
        <v>3.0431049549452509</v>
      </c>
      <c r="AP291">
        <f t="shared" si="345"/>
        <v>3.0462675604524332</v>
      </c>
      <c r="AQ291">
        <f t="shared" si="345"/>
        <v>3.0402580420868737</v>
      </c>
      <c r="AR291">
        <f t="shared" si="345"/>
        <v>3.0516742481761665</v>
      </c>
      <c r="AS291">
        <f t="shared" si="345"/>
        <v>3.0299757310532645</v>
      </c>
      <c r="AT291">
        <f t="shared" si="345"/>
        <v>3.0711810312751551</v>
      </c>
      <c r="AU291">
        <f t="shared" si="331"/>
        <v>2.9927713245959757</v>
      </c>
      <c r="AV291" s="246">
        <f t="shared" si="332"/>
        <v>-4.041227282784764E-4</v>
      </c>
      <c r="AW291" s="247">
        <f t="shared" si="333"/>
        <v>8.1362623203926499E-4</v>
      </c>
      <c r="AX291" s="248">
        <f t="shared" si="334"/>
        <v>6.6198764546241185E-7</v>
      </c>
      <c r="AY291" s="247">
        <f t="shared" si="335"/>
        <v>-6.6631520847905187E-3</v>
      </c>
      <c r="BA291">
        <f t="shared" si="336"/>
        <v>1.741547767629561E-3</v>
      </c>
      <c r="BB291">
        <f t="shared" si="337"/>
        <v>0.99372384603417097</v>
      </c>
      <c r="BC291">
        <f t="shared" si="338"/>
        <v>0.26396870365794528</v>
      </c>
      <c r="BD291">
        <f t="shared" si="339"/>
        <v>-7.4705108835216749E-2</v>
      </c>
      <c r="BE291">
        <f t="shared" si="340"/>
        <v>-1.6546118839323105</v>
      </c>
      <c r="BF291">
        <f t="shared" si="341"/>
        <v>-1.087535214443039</v>
      </c>
      <c r="BG291">
        <f t="shared" ref="BG291:BM300" si="346">$BN291+$BB$7*SIN(BH291)</f>
        <v>4.7035844343607538</v>
      </c>
      <c r="BH291">
        <f t="shared" si="346"/>
        <v>4.7035844343607538</v>
      </c>
      <c r="BI291">
        <f t="shared" si="346"/>
        <v>4.7035844343607538</v>
      </c>
      <c r="BJ291">
        <f t="shared" si="346"/>
        <v>4.7035844343607076</v>
      </c>
      <c r="BK291">
        <f t="shared" si="346"/>
        <v>4.7035844344303035</v>
      </c>
      <c r="BL291">
        <f t="shared" si="346"/>
        <v>4.7035843289911643</v>
      </c>
      <c r="BM291">
        <f t="shared" si="346"/>
        <v>4.703745546430576</v>
      </c>
      <c r="BN291">
        <f t="shared" si="342"/>
        <v>4.7785498111990101</v>
      </c>
    </row>
    <row r="292" spans="1:66">
      <c r="A292" s="80" t="s">
        <v>139</v>
      </c>
      <c r="B292" s="76" t="s">
        <v>49</v>
      </c>
      <c r="C292" s="75">
        <v>53987.6129</v>
      </c>
      <c r="D292" s="75">
        <v>1E-3</v>
      </c>
      <c r="E292" s="58">
        <f t="shared" si="314"/>
        <v>28279.998778541081</v>
      </c>
      <c r="F292">
        <f t="shared" si="315"/>
        <v>28280</v>
      </c>
      <c r="G292">
        <f t="shared" si="316"/>
        <v>-4.4155999785289168E-4</v>
      </c>
      <c r="H292" s="116"/>
      <c r="I292" s="116"/>
      <c r="J292" s="117"/>
      <c r="K292" s="116">
        <f t="shared" si="313"/>
        <v>-4.4155999785289168E-4</v>
      </c>
      <c r="L292" s="116"/>
      <c r="M292" s="116"/>
      <c r="N292" s="118"/>
      <c r="O292" s="40"/>
      <c r="P292" s="116"/>
      <c r="Q292" s="293">
        <f t="shared" si="317"/>
        <v>38969.1129</v>
      </c>
      <c r="R292" s="8">
        <f t="shared" si="318"/>
        <v>1.9497523170384571E-7</v>
      </c>
      <c r="S292" s="116">
        <v>1</v>
      </c>
      <c r="T292" s="167">
        <f t="shared" si="319"/>
        <v>1.9497523170384571E-7</v>
      </c>
      <c r="W292" s="25"/>
      <c r="X292" s="252"/>
      <c r="Y292" s="41"/>
      <c r="Z292">
        <f t="shared" si="320"/>
        <v>28280</v>
      </c>
      <c r="AA292" s="246">
        <f t="shared" si="321"/>
        <v>-2.1464809878055883E-3</v>
      </c>
      <c r="AB292" s="247">
        <f t="shared" si="322"/>
        <v>1.7049209899526966E-3</v>
      </c>
      <c r="AC292" s="247">
        <f t="shared" si="323"/>
        <v>-4.4155999785289168E-4</v>
      </c>
      <c r="AD292" s="248">
        <f t="shared" si="324"/>
        <v>2.906755581981283E-6</v>
      </c>
      <c r="AH292">
        <f t="shared" si="325"/>
        <v>5.3305393720037043E-3</v>
      </c>
      <c r="AI292">
        <f t="shared" si="326"/>
        <v>0.47194235050273869</v>
      </c>
      <c r="AJ292">
        <f t="shared" si="327"/>
        <v>0.39574910918312312</v>
      </c>
      <c r="AK292">
        <f t="shared" si="328"/>
        <v>2.840941492615378E-2</v>
      </c>
      <c r="AL292">
        <f t="shared" si="329"/>
        <v>3.0878446341437922</v>
      </c>
      <c r="AM292">
        <f t="shared" si="330"/>
        <v>37.201715011900156</v>
      </c>
      <c r="AN292">
        <f t="shared" si="345"/>
        <v>3.044828717955014</v>
      </c>
      <c r="AO292">
        <f t="shared" si="345"/>
        <v>3.0431650596787088</v>
      </c>
      <c r="AP292">
        <f t="shared" si="345"/>
        <v>3.0463258468775654</v>
      </c>
      <c r="AQ292">
        <f t="shared" si="345"/>
        <v>3.0403198191917831</v>
      </c>
      <c r="AR292">
        <f t="shared" si="345"/>
        <v>3.0517293300830008</v>
      </c>
      <c r="AS292">
        <f t="shared" si="345"/>
        <v>3.0300436737045788</v>
      </c>
      <c r="AT292">
        <f t="shared" si="345"/>
        <v>3.0712243390004064</v>
      </c>
      <c r="AU292">
        <f t="shared" si="331"/>
        <v>2.992862112581701</v>
      </c>
      <c r="AV292" s="246">
        <f t="shared" si="332"/>
        <v>-4.0420279832351861E-4</v>
      </c>
      <c r="AW292" s="247">
        <f t="shared" si="333"/>
        <v>-3.7357199529373074E-5</v>
      </c>
      <c r="AX292" s="248">
        <f t="shared" si="334"/>
        <v>1.3955603566773917E-9</v>
      </c>
      <c r="AY292" s="247">
        <f t="shared" si="335"/>
        <v>-7.5143775593386657E-3</v>
      </c>
      <c r="BA292">
        <f t="shared" si="336"/>
        <v>1.7422781894820697E-3</v>
      </c>
      <c r="BB292">
        <f t="shared" si="337"/>
        <v>0.99373493474399033</v>
      </c>
      <c r="BC292">
        <f t="shared" si="338"/>
        <v>0.26411186820637766</v>
      </c>
      <c r="BD292">
        <f t="shared" si="339"/>
        <v>-7.4706039595352075E-2</v>
      </c>
      <c r="BE292">
        <f t="shared" si="340"/>
        <v>-1.6544634517715862</v>
      </c>
      <c r="BF292">
        <f t="shared" si="341"/>
        <v>-1.0873732336405739</v>
      </c>
      <c r="BG292">
        <f t="shared" si="346"/>
        <v>4.7037333828189585</v>
      </c>
      <c r="BH292">
        <f t="shared" si="346"/>
        <v>4.7037333828189585</v>
      </c>
      <c r="BI292">
        <f t="shared" si="346"/>
        <v>4.7037333828189585</v>
      </c>
      <c r="BJ292">
        <f t="shared" si="346"/>
        <v>4.7037333828189141</v>
      </c>
      <c r="BK292">
        <f t="shared" si="346"/>
        <v>4.7037333828865098</v>
      </c>
      <c r="BL292">
        <f t="shared" si="346"/>
        <v>4.7037332787153385</v>
      </c>
      <c r="BM292">
        <f t="shared" si="346"/>
        <v>4.7038953319252519</v>
      </c>
      <c r="BN292">
        <f t="shared" si="342"/>
        <v>4.7786988571395383</v>
      </c>
    </row>
    <row r="293" spans="1:66">
      <c r="A293" s="80" t="s">
        <v>138</v>
      </c>
      <c r="B293" s="79" t="s">
        <v>49</v>
      </c>
      <c r="C293" s="82">
        <v>53988.335200000001</v>
      </c>
      <c r="D293" s="75">
        <v>2.0000000000000001E-4</v>
      </c>
      <c r="E293" s="58">
        <f t="shared" si="314"/>
        <v>28281.996830408701</v>
      </c>
      <c r="F293">
        <f t="shared" si="315"/>
        <v>28282</v>
      </c>
      <c r="G293">
        <f t="shared" si="316"/>
        <v>-1.1458139924798161E-3</v>
      </c>
      <c r="H293" s="116"/>
      <c r="I293" s="116"/>
      <c r="J293" s="117"/>
      <c r="K293" s="116">
        <f t="shared" si="313"/>
        <v>-1.1458139924798161E-3</v>
      </c>
      <c r="L293" s="116"/>
      <c r="M293" s="116"/>
      <c r="N293" s="118"/>
      <c r="O293" s="40"/>
      <c r="P293" s="116"/>
      <c r="Q293" s="293">
        <f t="shared" si="317"/>
        <v>38969.835200000001</v>
      </c>
      <c r="R293" s="8">
        <f t="shared" si="318"/>
        <v>1.312889705362536E-6</v>
      </c>
      <c r="S293" s="116">
        <v>1</v>
      </c>
      <c r="T293" s="167">
        <f t="shared" si="319"/>
        <v>1.312889705362536E-6</v>
      </c>
      <c r="W293" s="25"/>
      <c r="X293" s="252"/>
      <c r="Y293" s="41"/>
      <c r="Z293">
        <f t="shared" si="320"/>
        <v>28282</v>
      </c>
      <c r="AA293" s="246">
        <f t="shared" si="321"/>
        <v>-2.1497231168278218E-3</v>
      </c>
      <c r="AB293" s="247">
        <f t="shared" si="322"/>
        <v>1.0039091243480057E-3</v>
      </c>
      <c r="AC293" s="247">
        <f t="shared" si="323"/>
        <v>-1.1458139924798161E-3</v>
      </c>
      <c r="AD293" s="248">
        <f t="shared" si="324"/>
        <v>1.0078335299491797E-6</v>
      </c>
      <c r="AH293">
        <f t="shared" si="325"/>
        <v>5.3282654056654357E-3</v>
      </c>
      <c r="AI293">
        <f t="shared" si="326"/>
        <v>0.47193861703911277</v>
      </c>
      <c r="AJ293">
        <f t="shared" si="327"/>
        <v>0.39562827058606514</v>
      </c>
      <c r="AK293">
        <f t="shared" si="328"/>
        <v>2.8339934270459662E-2</v>
      </c>
      <c r="AL293">
        <f t="shared" si="329"/>
        <v>3.0879762114631255</v>
      </c>
      <c r="AM293">
        <f t="shared" si="330"/>
        <v>37.293053721118717</v>
      </c>
      <c r="AN293">
        <f t="shared" si="345"/>
        <v>3.0450653453300576</v>
      </c>
      <c r="AO293">
        <f t="shared" si="345"/>
        <v>3.0434054781833719</v>
      </c>
      <c r="AP293">
        <f t="shared" si="345"/>
        <v>3.0465589901490495</v>
      </c>
      <c r="AQ293">
        <f t="shared" si="345"/>
        <v>3.0405669283524785</v>
      </c>
      <c r="AR293">
        <f t="shared" si="345"/>
        <v>3.0519496535712438</v>
      </c>
      <c r="AS293">
        <f t="shared" si="345"/>
        <v>3.0303154470180682</v>
      </c>
      <c r="AT293">
        <f t="shared" si="345"/>
        <v>3.0713975634463524</v>
      </c>
      <c r="AU293">
        <f t="shared" si="331"/>
        <v>2.9932252645246016</v>
      </c>
      <c r="AV293" s="246">
        <f t="shared" si="332"/>
        <v>-4.0452354514309424E-4</v>
      </c>
      <c r="AW293" s="247">
        <f t="shared" si="333"/>
        <v>-7.4129044733672184E-4</v>
      </c>
      <c r="AX293" s="248">
        <f t="shared" si="334"/>
        <v>5.4951152731267722E-7</v>
      </c>
      <c r="AY293" s="247">
        <f t="shared" si="335"/>
        <v>-8.2192789698299802E-3</v>
      </c>
      <c r="BA293">
        <f t="shared" si="336"/>
        <v>1.7451995716847276E-3</v>
      </c>
      <c r="BB293">
        <f t="shared" si="337"/>
        <v>0.99377929343616656</v>
      </c>
      <c r="BC293">
        <f t="shared" si="338"/>
        <v>0.26468450012606382</v>
      </c>
      <c r="BD293">
        <f t="shared" si="339"/>
        <v>-7.4709746382457032E-2</v>
      </c>
      <c r="BE293">
        <f t="shared" si="340"/>
        <v>-1.6538696900002612</v>
      </c>
      <c r="BF293">
        <f t="shared" si="341"/>
        <v>-1.0867255356413155</v>
      </c>
      <c r="BG293">
        <f t="shared" si="346"/>
        <v>4.7043291932733293</v>
      </c>
      <c r="BH293">
        <f t="shared" si="346"/>
        <v>4.7043291932733293</v>
      </c>
      <c r="BI293">
        <f t="shared" si="346"/>
        <v>4.7043291932733293</v>
      </c>
      <c r="BJ293">
        <f t="shared" si="346"/>
        <v>4.7043291932732929</v>
      </c>
      <c r="BK293">
        <f t="shared" si="346"/>
        <v>4.7043291933330584</v>
      </c>
      <c r="BL293">
        <f t="shared" si="346"/>
        <v>4.7043290944212721</v>
      </c>
      <c r="BM293">
        <f t="shared" si="346"/>
        <v>4.7044944905211636</v>
      </c>
      <c r="BN293">
        <f t="shared" si="342"/>
        <v>4.779295040901653</v>
      </c>
    </row>
    <row r="294" spans="1:66">
      <c r="A294" s="80" t="s">
        <v>138</v>
      </c>
      <c r="B294" s="79" t="s">
        <v>45</v>
      </c>
      <c r="C294" s="82">
        <v>53988.517500000002</v>
      </c>
      <c r="D294" s="75">
        <v>4.0000000000000002E-4</v>
      </c>
      <c r="E294" s="58">
        <f t="shared" si="314"/>
        <v>28282.501115131763</v>
      </c>
      <c r="F294">
        <f t="shared" si="315"/>
        <v>28282.5</v>
      </c>
      <c r="G294">
        <f t="shared" si="316"/>
        <v>4.0312250348506495E-4</v>
      </c>
      <c r="H294" s="116"/>
      <c r="I294" s="116"/>
      <c r="J294" s="117"/>
      <c r="K294" s="116">
        <f t="shared" si="313"/>
        <v>4.0312250348506495E-4</v>
      </c>
      <c r="L294" s="116"/>
      <c r="M294" s="116"/>
      <c r="N294" s="118"/>
      <c r="O294" s="40"/>
      <c r="P294" s="116"/>
      <c r="Q294" s="293">
        <f t="shared" si="317"/>
        <v>38970.017500000002</v>
      </c>
      <c r="R294" s="8">
        <f t="shared" si="318"/>
        <v>1.6250775281606621E-7</v>
      </c>
      <c r="S294" s="116">
        <v>1</v>
      </c>
      <c r="T294" s="167">
        <f t="shared" si="319"/>
        <v>1.6250775281606621E-7</v>
      </c>
      <c r="U294" s="116"/>
      <c r="V294" s="116"/>
      <c r="W294" s="25"/>
      <c r="X294" s="252"/>
      <c r="Y294" s="41"/>
      <c r="Z294">
        <f t="shared" si="320"/>
        <v>28282.5</v>
      </c>
      <c r="AA294" s="246">
        <f t="shared" si="321"/>
        <v>-2.1505336894353851E-3</v>
      </c>
      <c r="AB294" s="247">
        <f t="shared" si="322"/>
        <v>2.5536561929204501E-3</v>
      </c>
      <c r="AC294" s="247">
        <f t="shared" si="323"/>
        <v>4.0312250348506495E-4</v>
      </c>
      <c r="AD294" s="248">
        <f t="shared" si="324"/>
        <v>6.5211599516409672E-6</v>
      </c>
      <c r="AH294">
        <f t="shared" si="325"/>
        <v>5.3276968714203454E-3</v>
      </c>
      <c r="AI294">
        <f t="shared" si="326"/>
        <v>0.47193768511275191</v>
      </c>
      <c r="AJ294">
        <f t="shared" si="327"/>
        <v>0.39559806022623817</v>
      </c>
      <c r="AK294">
        <f t="shared" si="328"/>
        <v>2.8322564236659634E-2</v>
      </c>
      <c r="AL294">
        <f t="shared" si="329"/>
        <v>3.0880091054012766</v>
      </c>
      <c r="AM294">
        <f t="shared" si="330"/>
        <v>37.315958198431574</v>
      </c>
      <c r="AN294">
        <f t="shared" si="345"/>
        <v>3.0451245017617277</v>
      </c>
      <c r="AO294">
        <f t="shared" si="345"/>
        <v>3.0434655827024</v>
      </c>
      <c r="AP294">
        <f t="shared" si="345"/>
        <v>3.0466172753603762</v>
      </c>
      <c r="AQ294">
        <f t="shared" si="345"/>
        <v>3.0406287058277259</v>
      </c>
      <c r="AR294">
        <f t="shared" si="345"/>
        <v>3.0520047334097602</v>
      </c>
      <c r="AS294">
        <f t="shared" si="345"/>
        <v>3.0303833910226965</v>
      </c>
      <c r="AT294">
        <f t="shared" si="345"/>
        <v>3.071440867946031</v>
      </c>
      <c r="AU294">
        <f t="shared" si="331"/>
        <v>2.9933160525103268</v>
      </c>
      <c r="AV294" s="246">
        <f t="shared" si="332"/>
        <v>-4.0460384858791924E-4</v>
      </c>
      <c r="AW294" s="247">
        <f t="shared" si="333"/>
        <v>8.0772635207298419E-4</v>
      </c>
      <c r="AX294" s="248">
        <f t="shared" si="334"/>
        <v>6.5242185983313047E-7</v>
      </c>
      <c r="AY294" s="247">
        <f t="shared" si="335"/>
        <v>-6.6705042087827461E-3</v>
      </c>
      <c r="BA294">
        <f t="shared" si="336"/>
        <v>1.7459298408474659E-3</v>
      </c>
      <c r="BB294">
        <f t="shared" si="337"/>
        <v>0.99379038407131648</v>
      </c>
      <c r="BC294">
        <f t="shared" si="338"/>
        <v>0.26482765152048482</v>
      </c>
      <c r="BD294">
        <f t="shared" si="339"/>
        <v>-7.4710669015225731E-2</v>
      </c>
      <c r="BE294">
        <f t="shared" si="340"/>
        <v>-1.6537212412745632</v>
      </c>
      <c r="BF294">
        <f t="shared" si="341"/>
        <v>-1.0865636674115289</v>
      </c>
      <c r="BG294">
        <f t="shared" si="346"/>
        <v>4.7044781500425987</v>
      </c>
      <c r="BH294">
        <f t="shared" si="346"/>
        <v>4.7044781500425987</v>
      </c>
      <c r="BI294">
        <f t="shared" si="346"/>
        <v>4.7044781500425987</v>
      </c>
      <c r="BJ294">
        <f t="shared" si="346"/>
        <v>4.7044781500425641</v>
      </c>
      <c r="BK294">
        <f t="shared" si="346"/>
        <v>4.7044781501004174</v>
      </c>
      <c r="BL294">
        <f t="shared" si="346"/>
        <v>4.7044780525503551</v>
      </c>
      <c r="BM294">
        <f t="shared" si="346"/>
        <v>4.7046442843243614</v>
      </c>
      <c r="BN294">
        <f t="shared" si="342"/>
        <v>4.7794440868421821</v>
      </c>
    </row>
    <row r="295" spans="1:66">
      <c r="A295" s="80" t="s">
        <v>138</v>
      </c>
      <c r="B295" s="79" t="s">
        <v>49</v>
      </c>
      <c r="C295" s="82">
        <v>53990.324800000002</v>
      </c>
      <c r="D295" s="75">
        <v>2.0000000000000001E-4</v>
      </c>
      <c r="E295" s="58">
        <f t="shared" si="314"/>
        <v>28287.500532465758</v>
      </c>
      <c r="F295">
        <f t="shared" si="315"/>
        <v>28287.5</v>
      </c>
      <c r="G295">
        <f t="shared" si="316"/>
        <v>1.9248750322731212E-4</v>
      </c>
      <c r="H295" s="116"/>
      <c r="I295" s="116"/>
      <c r="J295" s="117"/>
      <c r="K295" s="116">
        <f t="shared" si="313"/>
        <v>1.9248750322731212E-4</v>
      </c>
      <c r="L295" s="116"/>
      <c r="M295" s="116"/>
      <c r="N295" s="118"/>
      <c r="O295" s="40"/>
      <c r="P295" s="116"/>
      <c r="Q295" s="293">
        <f t="shared" si="317"/>
        <v>38971.824800000002</v>
      </c>
      <c r="R295" s="8">
        <f t="shared" si="318"/>
        <v>3.7051438898684493E-8</v>
      </c>
      <c r="S295" s="116">
        <v>1</v>
      </c>
      <c r="T295" s="167">
        <f t="shared" si="319"/>
        <v>3.7051438898684493E-8</v>
      </c>
      <c r="V295" s="116"/>
      <c r="W295" s="25"/>
      <c r="X295" s="252"/>
      <c r="Y295" s="41"/>
      <c r="Z295">
        <f t="shared" si="320"/>
        <v>28287.5</v>
      </c>
      <c r="AA295" s="246">
        <f t="shared" si="321"/>
        <v>-2.1586403029253921E-3</v>
      </c>
      <c r="AB295" s="247">
        <f t="shared" si="322"/>
        <v>2.3511278061527042E-3</v>
      </c>
      <c r="AC295" s="247">
        <f t="shared" si="323"/>
        <v>1.9248750322731212E-4</v>
      </c>
      <c r="AD295" s="248">
        <f t="shared" si="324"/>
        <v>5.5278019608644278E-6</v>
      </c>
      <c r="AH295">
        <f t="shared" si="325"/>
        <v>5.3220105907676686E-3</v>
      </c>
      <c r="AI295">
        <f t="shared" si="326"/>
        <v>0.47192839751644489</v>
      </c>
      <c r="AJ295">
        <f t="shared" si="327"/>
        <v>0.39529594098221149</v>
      </c>
      <c r="AK295">
        <f t="shared" si="328"/>
        <v>2.8148866752836604E-2</v>
      </c>
      <c r="AL295">
        <f t="shared" si="329"/>
        <v>3.0883380361919652</v>
      </c>
      <c r="AM295">
        <f t="shared" si="330"/>
        <v>37.546552761929036</v>
      </c>
      <c r="AN295">
        <f t="shared" si="345"/>
        <v>3.0457160570395079</v>
      </c>
      <c r="AO295">
        <f t="shared" si="345"/>
        <v>3.0440666255441209</v>
      </c>
      <c r="AP295">
        <f t="shared" si="345"/>
        <v>3.0472001141691365</v>
      </c>
      <c r="AQ295">
        <f t="shared" si="345"/>
        <v>3.0412464846412721</v>
      </c>
      <c r="AR295">
        <f t="shared" si="345"/>
        <v>3.0525555091245957</v>
      </c>
      <c r="AS295">
        <f t="shared" si="345"/>
        <v>3.0310628459024609</v>
      </c>
      <c r="AT295">
        <f t="shared" si="345"/>
        <v>3.0718738775906647</v>
      </c>
      <c r="AU295">
        <f t="shared" si="331"/>
        <v>2.9942239323675786</v>
      </c>
      <c r="AV295" s="246">
        <f t="shared" si="332"/>
        <v>-4.0540945571996049E-4</v>
      </c>
      <c r="AW295" s="247">
        <f t="shared" si="333"/>
        <v>5.9789695894727261E-4</v>
      </c>
      <c r="AX295" s="248">
        <f t="shared" si="334"/>
        <v>3.574807735183966E-7</v>
      </c>
      <c r="AY295" s="247">
        <f t="shared" si="335"/>
        <v>-6.8827539347457879E-3</v>
      </c>
      <c r="BA295">
        <f t="shared" si="336"/>
        <v>1.7532308472054316E-3</v>
      </c>
      <c r="BB295">
        <f t="shared" si="337"/>
        <v>0.99390131152755701</v>
      </c>
      <c r="BC295">
        <f t="shared" si="338"/>
        <v>0.26625901964882515</v>
      </c>
      <c r="BD295">
        <f t="shared" si="339"/>
        <v>-7.4719805899108593E-2</v>
      </c>
      <c r="BE295">
        <f t="shared" si="340"/>
        <v>-1.6522365717527907</v>
      </c>
      <c r="BF295">
        <f t="shared" si="341"/>
        <v>-1.0849462212625891</v>
      </c>
      <c r="BG295">
        <f t="shared" si="346"/>
        <v>4.7059678091760011</v>
      </c>
      <c r="BH295">
        <f t="shared" si="346"/>
        <v>4.7059678091760011</v>
      </c>
      <c r="BI295">
        <f t="shared" si="346"/>
        <v>4.7059678091760011</v>
      </c>
      <c r="BJ295">
        <f t="shared" si="346"/>
        <v>4.7059678091759816</v>
      </c>
      <c r="BK295">
        <f t="shared" si="346"/>
        <v>4.7059678092158892</v>
      </c>
      <c r="BL295">
        <f t="shared" si="346"/>
        <v>4.7059677263142774</v>
      </c>
      <c r="BM295">
        <f t="shared" si="346"/>
        <v>4.7061423137445804</v>
      </c>
      <c r="BN295">
        <f t="shared" si="342"/>
        <v>4.7809345462474688</v>
      </c>
    </row>
    <row r="296" spans="1:66">
      <c r="A296" s="80" t="s">
        <v>138</v>
      </c>
      <c r="B296" s="79" t="s">
        <v>45</v>
      </c>
      <c r="C296" s="82">
        <v>53990.504000000001</v>
      </c>
      <c r="D296" s="75">
        <v>1E-4</v>
      </c>
      <c r="E296" s="58">
        <f t="shared" si="314"/>
        <v>28287.996241858913</v>
      </c>
      <c r="F296">
        <f t="shared" si="315"/>
        <v>28288</v>
      </c>
      <c r="G296">
        <f t="shared" si="316"/>
        <v>-1.358575995254796E-3</v>
      </c>
      <c r="H296" s="116"/>
      <c r="I296" s="116"/>
      <c r="J296" s="117"/>
      <c r="K296" s="116">
        <f t="shared" si="313"/>
        <v>-1.358575995254796E-3</v>
      </c>
      <c r="L296" s="116"/>
      <c r="M296" s="116"/>
      <c r="N296" s="118"/>
      <c r="O296" s="40"/>
      <c r="P296" s="116"/>
      <c r="Q296" s="293">
        <f t="shared" si="317"/>
        <v>38972.004000000001</v>
      </c>
      <c r="R296" s="8">
        <f t="shared" si="318"/>
        <v>1.8457287348825594E-6</v>
      </c>
      <c r="S296" s="116">
        <v>1</v>
      </c>
      <c r="T296" s="167">
        <f t="shared" si="319"/>
        <v>1.8457287348825594E-6</v>
      </c>
      <c r="V296" s="116"/>
      <c r="W296" s="25"/>
      <c r="X296" s="252"/>
      <c r="Y296" s="41"/>
      <c r="Z296">
        <f t="shared" si="320"/>
        <v>28288</v>
      </c>
      <c r="AA296" s="246">
        <f t="shared" si="321"/>
        <v>-2.1594510529894632E-3</v>
      </c>
      <c r="AB296" s="247">
        <f t="shared" si="322"/>
        <v>8.0087505773466725E-4</v>
      </c>
      <c r="AC296" s="247">
        <f t="shared" si="323"/>
        <v>-1.358575995254796E-3</v>
      </c>
      <c r="AD296" s="248">
        <f t="shared" si="324"/>
        <v>6.4140085810150658E-7</v>
      </c>
      <c r="AH296">
        <f t="shared" si="325"/>
        <v>5.3214418689085906E-3</v>
      </c>
      <c r="AI296">
        <f t="shared" si="326"/>
        <v>0.47192747192332829</v>
      </c>
      <c r="AJ296">
        <f t="shared" si="327"/>
        <v>0.3952657274921616</v>
      </c>
      <c r="AK296">
        <f t="shared" si="328"/>
        <v>2.8131497289188762E-2</v>
      </c>
      <c r="AL296">
        <f t="shared" si="329"/>
        <v>3.0883709284140468</v>
      </c>
      <c r="AM296">
        <f t="shared" si="330"/>
        <v>37.569768343727134</v>
      </c>
      <c r="AN296">
        <f t="shared" si="345"/>
        <v>3.0457752116655596</v>
      </c>
      <c r="AO296">
        <f t="shared" si="345"/>
        <v>3.0441267295941148</v>
      </c>
      <c r="AP296">
        <f t="shared" si="345"/>
        <v>3.0472583967227189</v>
      </c>
      <c r="AQ296">
        <f t="shared" si="345"/>
        <v>3.04130826292789</v>
      </c>
      <c r="AR296">
        <f t="shared" si="345"/>
        <v>3.0526105844344591</v>
      </c>
      <c r="AS296">
        <f t="shared" si="345"/>
        <v>3.0311307928702531</v>
      </c>
      <c r="AT296">
        <f t="shared" si="345"/>
        <v>3.0719171750285241</v>
      </c>
      <c r="AU296">
        <f t="shared" si="331"/>
        <v>2.9943147203533038</v>
      </c>
      <c r="AV296" s="246">
        <f t="shared" si="332"/>
        <v>-4.0549027405402263E-4</v>
      </c>
      <c r="AW296" s="247">
        <f t="shared" si="333"/>
        <v>-9.5308572120077336E-4</v>
      </c>
      <c r="AX296" s="248">
        <f t="shared" si="334"/>
        <v>9.0837239195679832E-7</v>
      </c>
      <c r="AY296" s="247">
        <f t="shared" si="335"/>
        <v>-8.4339786430988276E-3</v>
      </c>
      <c r="BA296">
        <f t="shared" si="336"/>
        <v>1.7539607789354406E-3</v>
      </c>
      <c r="BB296">
        <f t="shared" si="337"/>
        <v>0.9939124063787248</v>
      </c>
      <c r="BC296">
        <f t="shared" si="338"/>
        <v>0.26640214180524902</v>
      </c>
      <c r="BD296">
        <f t="shared" si="339"/>
        <v>-7.4720710640267474E-2</v>
      </c>
      <c r="BE296">
        <f t="shared" si="340"/>
        <v>-1.6520880865708023</v>
      </c>
      <c r="BF296">
        <f t="shared" si="341"/>
        <v>-1.0847846001194568</v>
      </c>
      <c r="BG296">
        <f t="shared" si="346"/>
        <v>4.7061167842346752</v>
      </c>
      <c r="BH296">
        <f t="shared" si="346"/>
        <v>4.7061167842346752</v>
      </c>
      <c r="BI296">
        <f t="shared" si="346"/>
        <v>4.7061167842346752</v>
      </c>
      <c r="BJ296">
        <f t="shared" si="346"/>
        <v>4.7061167842346574</v>
      </c>
      <c r="BK296">
        <f t="shared" si="346"/>
        <v>4.7061167842729024</v>
      </c>
      <c r="BL296">
        <f t="shared" si="346"/>
        <v>4.7061167029392497</v>
      </c>
      <c r="BM296">
        <f t="shared" si="346"/>
        <v>4.7062921258250556</v>
      </c>
      <c r="BN296">
        <f t="shared" si="342"/>
        <v>4.7810835921879971</v>
      </c>
    </row>
    <row r="297" spans="1:66">
      <c r="A297" s="75" t="s">
        <v>140</v>
      </c>
      <c r="B297" s="79" t="s">
        <v>45</v>
      </c>
      <c r="C297" s="82">
        <v>53991.408900000002</v>
      </c>
      <c r="D297" s="82">
        <v>8.0000000000000004E-4</v>
      </c>
      <c r="E297" s="58">
        <f t="shared" si="314"/>
        <v>28290.499408320229</v>
      </c>
      <c r="F297">
        <f t="shared" si="315"/>
        <v>28290.5</v>
      </c>
      <c r="G297">
        <f t="shared" si="316"/>
        <v>-2.138934942195192E-4</v>
      </c>
      <c r="H297" s="116"/>
      <c r="I297" s="116"/>
      <c r="J297" s="117"/>
      <c r="K297" s="116">
        <f t="shared" si="313"/>
        <v>-2.138934942195192E-4</v>
      </c>
      <c r="L297" s="116"/>
      <c r="M297" s="116"/>
      <c r="N297" s="118"/>
      <c r="O297" s="40"/>
      <c r="P297" s="116"/>
      <c r="Q297" s="293">
        <f t="shared" si="317"/>
        <v>38972.908900000002</v>
      </c>
      <c r="R297" s="8">
        <f t="shared" si="318"/>
        <v>4.5750426869435493E-8</v>
      </c>
      <c r="S297" s="116">
        <v>1</v>
      </c>
      <c r="T297" s="167">
        <f t="shared" si="319"/>
        <v>4.5750426869435493E-8</v>
      </c>
      <c r="U297" s="116"/>
      <c r="V297" s="116"/>
      <c r="W297" s="25"/>
      <c r="X297" s="252"/>
      <c r="Y297" s="41"/>
      <c r="Z297">
        <f t="shared" si="320"/>
        <v>28290.5</v>
      </c>
      <c r="AA297" s="246">
        <f t="shared" si="321"/>
        <v>-2.1635050451641932E-3</v>
      </c>
      <c r="AB297" s="247">
        <f t="shared" si="322"/>
        <v>1.949611550944674E-3</v>
      </c>
      <c r="AC297" s="247">
        <f t="shared" si="323"/>
        <v>-2.138934942195192E-4</v>
      </c>
      <c r="AD297" s="248">
        <f t="shared" si="324"/>
        <v>3.8009851995768971E-6</v>
      </c>
      <c r="AH297">
        <f t="shared" si="325"/>
        <v>5.3185980039077161E-3</v>
      </c>
      <c r="AI297">
        <f t="shared" si="326"/>
        <v>0.47192285259291022</v>
      </c>
      <c r="AJ297">
        <f t="shared" si="327"/>
        <v>0.39511465576806681</v>
      </c>
      <c r="AK297">
        <f t="shared" si="328"/>
        <v>2.8044650745010901E-2</v>
      </c>
      <c r="AL297">
        <f t="shared" si="329"/>
        <v>3.0885353871948391</v>
      </c>
      <c r="AM297">
        <f t="shared" si="330"/>
        <v>37.686276261987103</v>
      </c>
      <c r="AN297">
        <f t="shared" si="345"/>
        <v>3.0460709823444461</v>
      </c>
      <c r="AO297">
        <f t="shared" si="345"/>
        <v>3.044427249207875</v>
      </c>
      <c r="AP297">
        <f t="shared" si="345"/>
        <v>3.0475498058822241</v>
      </c>
      <c r="AQ297">
        <f t="shared" si="345"/>
        <v>3.0416171554631659</v>
      </c>
      <c r="AR297">
        <f t="shared" si="345"/>
        <v>3.0528859548354101</v>
      </c>
      <c r="AS297">
        <f t="shared" si="345"/>
        <v>3.0314705317322255</v>
      </c>
      <c r="AT297">
        <f t="shared" si="345"/>
        <v>3.0721336526311256</v>
      </c>
      <c r="AU297">
        <f t="shared" si="331"/>
        <v>2.9947686602819297</v>
      </c>
      <c r="AV297" s="246">
        <f t="shared" si="332"/>
        <v>-4.0589506960855273E-4</v>
      </c>
      <c r="AW297" s="247">
        <f t="shared" si="333"/>
        <v>1.9200157538903353E-4</v>
      </c>
      <c r="AX297" s="248">
        <f t="shared" si="334"/>
        <v>3.6864604951870724E-8</v>
      </c>
      <c r="AY297" s="247">
        <f t="shared" si="335"/>
        <v>-7.2901014736828761E-3</v>
      </c>
      <c r="BA297">
        <f t="shared" si="336"/>
        <v>1.7576099755556404E-3</v>
      </c>
      <c r="BB297">
        <f t="shared" si="337"/>
        <v>0.99396788635901456</v>
      </c>
      <c r="BC297">
        <f t="shared" si="338"/>
        <v>0.26711771234314047</v>
      </c>
      <c r="BD297">
        <f t="shared" si="339"/>
        <v>-7.4725209934175543E-2</v>
      </c>
      <c r="BE297">
        <f t="shared" si="340"/>
        <v>-1.6513456109310827</v>
      </c>
      <c r="BF297">
        <f t="shared" si="341"/>
        <v>-1.0839768306252557</v>
      </c>
      <c r="BG297">
        <f t="shared" si="346"/>
        <v>4.7068616844744602</v>
      </c>
      <c r="BH297">
        <f t="shared" si="346"/>
        <v>4.7068616844744602</v>
      </c>
      <c r="BI297">
        <f t="shared" si="346"/>
        <v>4.7068616844744602</v>
      </c>
      <c r="BJ297">
        <f t="shared" si="346"/>
        <v>4.7068616844744477</v>
      </c>
      <c r="BK297">
        <f t="shared" si="346"/>
        <v>4.7068616845047844</v>
      </c>
      <c r="BL297">
        <f t="shared" si="346"/>
        <v>4.7068616112921218</v>
      </c>
      <c r="BM297">
        <f t="shared" si="346"/>
        <v>4.7070412111491367</v>
      </c>
      <c r="BN297">
        <f t="shared" si="342"/>
        <v>4.7818288218906408</v>
      </c>
    </row>
    <row r="298" spans="1:66">
      <c r="A298" s="37" t="s">
        <v>135</v>
      </c>
      <c r="B298" s="38" t="s">
        <v>45</v>
      </c>
      <c r="C298" s="37">
        <v>53992.494899999998</v>
      </c>
      <c r="D298" s="37" t="s">
        <v>124</v>
      </c>
      <c r="E298" s="58">
        <f t="shared" si="314"/>
        <v>28293.503540022048</v>
      </c>
      <c r="F298">
        <f t="shared" si="315"/>
        <v>28293.5</v>
      </c>
      <c r="G298">
        <f t="shared" si="316"/>
        <v>1.2797254967154004E-3</v>
      </c>
      <c r="H298" s="116"/>
      <c r="I298" s="116"/>
      <c r="J298" s="117"/>
      <c r="K298" s="116">
        <f t="shared" si="313"/>
        <v>1.2797254967154004E-3</v>
      </c>
      <c r="L298" s="116"/>
      <c r="M298" s="116"/>
      <c r="N298" s="118"/>
      <c r="O298" s="40"/>
      <c r="P298" s="116"/>
      <c r="Q298" s="293">
        <f t="shared" si="317"/>
        <v>38973.994899999998</v>
      </c>
      <c r="R298" s="8">
        <f t="shared" si="318"/>
        <v>1.6376973469434781E-6</v>
      </c>
      <c r="S298" s="116">
        <v>1</v>
      </c>
      <c r="T298" s="167">
        <f t="shared" si="319"/>
        <v>1.6376973469434781E-6</v>
      </c>
      <c r="W298" s="25"/>
      <c r="X298" s="252"/>
      <c r="Y298" s="41"/>
      <c r="Z298">
        <f t="shared" si="320"/>
        <v>28293.5</v>
      </c>
      <c r="AA298" s="246">
        <f t="shared" si="321"/>
        <v>-2.1683703676954238E-3</v>
      </c>
      <c r="AB298" s="247">
        <f t="shared" si="322"/>
        <v>3.4480958644108241E-3</v>
      </c>
      <c r="AC298" s="247">
        <f t="shared" si="323"/>
        <v>1.2797254967154004E-3</v>
      </c>
      <c r="AD298" s="248">
        <f t="shared" si="324"/>
        <v>1.1889365090167029E-5</v>
      </c>
      <c r="AH298">
        <f t="shared" si="325"/>
        <v>5.3151848035126771E-3</v>
      </c>
      <c r="AI298">
        <f t="shared" si="326"/>
        <v>0.47191732839248313</v>
      </c>
      <c r="AJ298">
        <f t="shared" si="327"/>
        <v>0.39493336029025816</v>
      </c>
      <c r="AK298">
        <f t="shared" si="328"/>
        <v>2.7940436590832503E-2</v>
      </c>
      <c r="AL298">
        <f t="shared" si="329"/>
        <v>3.0887327326192038</v>
      </c>
      <c r="AM298">
        <f t="shared" si="330"/>
        <v>37.827038829974036</v>
      </c>
      <c r="AN298">
        <f t="shared" si="345"/>
        <v>3.0464259017790898</v>
      </c>
      <c r="AO298">
        <f t="shared" si="345"/>
        <v>3.0447878713487828</v>
      </c>
      <c r="AP298">
        <f t="shared" si="345"/>
        <v>3.0478994889540911</v>
      </c>
      <c r="AQ298">
        <f t="shared" si="345"/>
        <v>3.0419878289252287</v>
      </c>
      <c r="AR298">
        <f t="shared" si="345"/>
        <v>3.053216385822636</v>
      </c>
      <c r="AS298">
        <f t="shared" si="345"/>
        <v>3.0318782271960134</v>
      </c>
      <c r="AT298">
        <f t="shared" si="345"/>
        <v>3.0723934047151888</v>
      </c>
      <c r="AU298">
        <f t="shared" si="331"/>
        <v>2.9953133881962808</v>
      </c>
      <c r="AV298" s="246">
        <f t="shared" si="332"/>
        <v>-4.0638237493493472E-4</v>
      </c>
      <c r="AW298" s="247">
        <f t="shared" si="333"/>
        <v>1.6861078716503351E-3</v>
      </c>
      <c r="AX298" s="248">
        <f t="shared" si="334"/>
        <v>2.8429597548412228E-6</v>
      </c>
      <c r="AY298" s="247">
        <f t="shared" si="335"/>
        <v>-5.7974472995577656E-3</v>
      </c>
      <c r="BA298">
        <f t="shared" si="336"/>
        <v>1.7619879927604891E-3</v>
      </c>
      <c r="BB298">
        <f t="shared" si="337"/>
        <v>0.99403447489951924</v>
      </c>
      <c r="BC298">
        <f t="shared" si="338"/>
        <v>0.26797630800185973</v>
      </c>
      <c r="BD298">
        <f t="shared" si="339"/>
        <v>-7.4730555363652335E-2</v>
      </c>
      <c r="BE298">
        <f t="shared" si="340"/>
        <v>-1.650454530738011</v>
      </c>
      <c r="BF298">
        <f t="shared" si="341"/>
        <v>-1.0830082460636257</v>
      </c>
      <c r="BG298">
        <f t="shared" si="346"/>
        <v>4.7077556196518371</v>
      </c>
      <c r="BH298">
        <f t="shared" si="346"/>
        <v>4.7077556196518371</v>
      </c>
      <c r="BI298">
        <f t="shared" si="346"/>
        <v>4.7077556196518371</v>
      </c>
      <c r="BJ298">
        <f t="shared" si="346"/>
        <v>4.7077556196518291</v>
      </c>
      <c r="BK298">
        <f t="shared" si="346"/>
        <v>4.7077556196736605</v>
      </c>
      <c r="BL298">
        <f t="shared" si="346"/>
        <v>4.7077555568247611</v>
      </c>
      <c r="BM298">
        <f t="shared" si="346"/>
        <v>4.7079401683635052</v>
      </c>
      <c r="BN298">
        <f t="shared" si="342"/>
        <v>4.7827230975338129</v>
      </c>
    </row>
    <row r="299" spans="1:66">
      <c r="A299" s="37" t="s">
        <v>135</v>
      </c>
      <c r="B299" s="38" t="s">
        <v>45</v>
      </c>
      <c r="C299" s="37">
        <v>53992.495699999999</v>
      </c>
      <c r="D299" s="37" t="s">
        <v>124</v>
      </c>
      <c r="E299" s="58">
        <f t="shared" si="314"/>
        <v>28293.505753010417</v>
      </c>
      <c r="F299">
        <f t="shared" si="315"/>
        <v>28293.5</v>
      </c>
      <c r="G299">
        <f t="shared" si="316"/>
        <v>2.0797254983335733E-3</v>
      </c>
      <c r="H299" s="116"/>
      <c r="I299" s="117"/>
      <c r="J299" s="116"/>
      <c r="K299" s="116">
        <f t="shared" si="313"/>
        <v>2.0797254983335733E-3</v>
      </c>
      <c r="L299" s="116"/>
      <c r="M299" s="116"/>
      <c r="N299" s="118"/>
      <c r="O299" s="40"/>
      <c r="P299" s="116"/>
      <c r="Q299" s="293">
        <f t="shared" si="317"/>
        <v>38973.995699999999</v>
      </c>
      <c r="R299" s="8">
        <f t="shared" si="318"/>
        <v>4.32525814841883E-6</v>
      </c>
      <c r="S299" s="116">
        <v>1</v>
      </c>
      <c r="T299" s="167">
        <f t="shared" si="319"/>
        <v>4.32525814841883E-6</v>
      </c>
      <c r="V299" s="116"/>
      <c r="W299" s="25"/>
      <c r="X299" s="252"/>
      <c r="Y299" s="41"/>
      <c r="Z299">
        <f t="shared" si="320"/>
        <v>28293.5</v>
      </c>
      <c r="AA299" s="246">
        <f t="shared" si="321"/>
        <v>-2.1683703676954238E-3</v>
      </c>
      <c r="AB299" s="247">
        <f t="shared" si="322"/>
        <v>4.2480958660289971E-3</v>
      </c>
      <c r="AC299" s="247">
        <f t="shared" si="323"/>
        <v>2.0797254983335733E-3</v>
      </c>
      <c r="AD299" s="248">
        <f t="shared" si="324"/>
        <v>1.8046318486972655E-5</v>
      </c>
      <c r="AH299">
        <f t="shared" si="325"/>
        <v>5.3151848035126771E-3</v>
      </c>
      <c r="AI299">
        <f t="shared" si="326"/>
        <v>0.47191732839248313</v>
      </c>
      <c r="AJ299">
        <f t="shared" si="327"/>
        <v>0.39493336029025816</v>
      </c>
      <c r="AK299">
        <f t="shared" si="328"/>
        <v>2.7940436590832503E-2</v>
      </c>
      <c r="AL299">
        <f t="shared" si="329"/>
        <v>3.0887327326192038</v>
      </c>
      <c r="AM299">
        <f t="shared" si="330"/>
        <v>37.827038829974036</v>
      </c>
      <c r="AN299">
        <f t="shared" si="345"/>
        <v>3.0464259017790898</v>
      </c>
      <c r="AO299">
        <f t="shared" si="345"/>
        <v>3.0447878713487828</v>
      </c>
      <c r="AP299">
        <f t="shared" si="345"/>
        <v>3.0478994889540911</v>
      </c>
      <c r="AQ299">
        <f t="shared" si="345"/>
        <v>3.0419878289252287</v>
      </c>
      <c r="AR299">
        <f t="shared" si="345"/>
        <v>3.053216385822636</v>
      </c>
      <c r="AS299">
        <f t="shared" si="345"/>
        <v>3.0318782271960134</v>
      </c>
      <c r="AT299">
        <f t="shared" si="345"/>
        <v>3.0723934047151888</v>
      </c>
      <c r="AU299">
        <f t="shared" si="331"/>
        <v>2.9953133881962808</v>
      </c>
      <c r="AV299" s="246">
        <f t="shared" si="332"/>
        <v>-4.0638237493493472E-4</v>
      </c>
      <c r="AW299" s="247">
        <f t="shared" si="333"/>
        <v>2.4861078732685083E-3</v>
      </c>
      <c r="AX299" s="248">
        <f t="shared" si="334"/>
        <v>6.1807323575276654E-6</v>
      </c>
      <c r="AY299" s="247">
        <f t="shared" si="335"/>
        <v>-4.9974472979395926E-3</v>
      </c>
      <c r="BA299">
        <f t="shared" si="336"/>
        <v>1.7619879927604891E-3</v>
      </c>
      <c r="BB299">
        <f t="shared" si="337"/>
        <v>0.99403447489951924</v>
      </c>
      <c r="BC299">
        <f t="shared" si="338"/>
        <v>0.26797630800185973</v>
      </c>
      <c r="BD299">
        <f t="shared" si="339"/>
        <v>-7.4730555363652335E-2</v>
      </c>
      <c r="BE299">
        <f t="shared" si="340"/>
        <v>-1.650454530738011</v>
      </c>
      <c r="BF299">
        <f t="shared" si="341"/>
        <v>-1.0830082460636257</v>
      </c>
      <c r="BG299">
        <f t="shared" si="346"/>
        <v>4.7077556196518371</v>
      </c>
      <c r="BH299">
        <f t="shared" si="346"/>
        <v>4.7077556196518371</v>
      </c>
      <c r="BI299">
        <f t="shared" si="346"/>
        <v>4.7077556196518371</v>
      </c>
      <c r="BJ299">
        <f t="shared" si="346"/>
        <v>4.7077556196518291</v>
      </c>
      <c r="BK299">
        <f t="shared" si="346"/>
        <v>4.7077556196736605</v>
      </c>
      <c r="BL299">
        <f t="shared" si="346"/>
        <v>4.7077555568247611</v>
      </c>
      <c r="BM299">
        <f t="shared" si="346"/>
        <v>4.7079401683635052</v>
      </c>
      <c r="BN299">
        <f t="shared" si="342"/>
        <v>4.7827230975338129</v>
      </c>
    </row>
    <row r="300" spans="1:66">
      <c r="A300" s="80" t="s">
        <v>139</v>
      </c>
      <c r="B300" s="76" t="s">
        <v>49</v>
      </c>
      <c r="C300" s="75">
        <v>54008.580399999999</v>
      </c>
      <c r="D300" s="75">
        <v>1.2999999999999999E-3</v>
      </c>
      <c r="E300" s="58">
        <f t="shared" si="314"/>
        <v>28337.9998203994</v>
      </c>
      <c r="F300">
        <f t="shared" si="315"/>
        <v>28338</v>
      </c>
      <c r="G300" s="58">
        <f t="shared" si="316"/>
        <v>-6.492599641205743E-5</v>
      </c>
      <c r="H300" s="116"/>
      <c r="I300" s="117"/>
      <c r="J300" s="117"/>
      <c r="K300" s="116">
        <f t="shared" si="313"/>
        <v>-6.492599641205743E-5</v>
      </c>
      <c r="L300" s="116"/>
      <c r="M300" s="116"/>
      <c r="N300" s="118"/>
      <c r="O300" s="40"/>
      <c r="P300" s="116"/>
      <c r="Q300" s="293">
        <f t="shared" si="317"/>
        <v>38990.080399999999</v>
      </c>
      <c r="R300" s="8">
        <f t="shared" si="318"/>
        <v>4.2153850100984942E-9</v>
      </c>
      <c r="S300" s="116">
        <v>1</v>
      </c>
      <c r="T300" s="167">
        <f t="shared" si="319"/>
        <v>4.2153850100984942E-9</v>
      </c>
      <c r="U300" s="83"/>
      <c r="W300" s="25"/>
      <c r="X300" s="252"/>
      <c r="Y300" s="41"/>
      <c r="Z300">
        <f t="shared" si="320"/>
        <v>28338</v>
      </c>
      <c r="AA300" s="246">
        <f t="shared" si="321"/>
        <v>-2.2406072927190967E-3</v>
      </c>
      <c r="AB300" s="247">
        <f t="shared" si="322"/>
        <v>2.1756812963070393E-3</v>
      </c>
      <c r="AC300" s="247">
        <f t="shared" si="323"/>
        <v>-6.492599641205743E-5</v>
      </c>
      <c r="AD300" s="248">
        <f t="shared" si="324"/>
        <v>4.7335891031002792E-6</v>
      </c>
      <c r="AH300">
        <f t="shared" si="325"/>
        <v>5.2644837864717188E-3</v>
      </c>
      <c r="AI300">
        <f t="shared" si="326"/>
        <v>0.47183781824502447</v>
      </c>
      <c r="AJ300">
        <f t="shared" si="327"/>
        <v>0.39224293180551262</v>
      </c>
      <c r="AK300">
        <f t="shared" si="328"/>
        <v>2.6394806550589241E-2</v>
      </c>
      <c r="AL300">
        <f t="shared" si="329"/>
        <v>3.0916593815531019</v>
      </c>
      <c r="AM300">
        <f t="shared" si="330"/>
        <v>40.04513114992757</v>
      </c>
      <c r="AN300">
        <f t="shared" si="345"/>
        <v>3.0516898647424875</v>
      </c>
      <c r="AO300">
        <f t="shared" si="345"/>
        <v>3.0501369252849071</v>
      </c>
      <c r="AP300">
        <f t="shared" si="345"/>
        <v>3.0530854602463076</v>
      </c>
      <c r="AQ300">
        <f t="shared" si="345"/>
        <v>3.0474864564581039</v>
      </c>
      <c r="AR300">
        <f t="shared" si="345"/>
        <v>3.0581160848791069</v>
      </c>
      <c r="AS300">
        <f t="shared" si="345"/>
        <v>3.0379268183403885</v>
      </c>
      <c r="AT300">
        <f t="shared" si="345"/>
        <v>3.0762437539131433</v>
      </c>
      <c r="AU300">
        <f t="shared" si="331"/>
        <v>3.0033935189258218</v>
      </c>
      <c r="AV300" s="246">
        <f t="shared" si="332"/>
        <v>-4.1381164693419809E-4</v>
      </c>
      <c r="AW300" s="247">
        <f t="shared" si="333"/>
        <v>3.4888565052214066E-4</v>
      </c>
      <c r="AX300" s="248">
        <f t="shared" si="334"/>
        <v>1.2172119714025726E-7</v>
      </c>
      <c r="AY300" s="247">
        <f t="shared" si="335"/>
        <v>-7.1562054286686749E-3</v>
      </c>
      <c r="BA300">
        <f t="shared" si="336"/>
        <v>1.8267956457848986E-3</v>
      </c>
      <c r="BB300">
        <f t="shared" si="337"/>
        <v>0.99502378268536751</v>
      </c>
      <c r="BC300">
        <f t="shared" si="338"/>
        <v>0.28070026270186033</v>
      </c>
      <c r="BD300">
        <f t="shared" si="339"/>
        <v>-7.4802945502980847E-2</v>
      </c>
      <c r="BE300">
        <f t="shared" si="340"/>
        <v>-1.6372228021128676</v>
      </c>
      <c r="BF300">
        <f t="shared" si="341"/>
        <v>-1.06873465166844</v>
      </c>
      <c r="BG300">
        <f t="shared" si="346"/>
        <v>4.721022697740441</v>
      </c>
      <c r="BH300">
        <f t="shared" si="346"/>
        <v>4.721022697740441</v>
      </c>
      <c r="BI300">
        <f t="shared" si="346"/>
        <v>4.721022697740441</v>
      </c>
      <c r="BJ300">
        <f t="shared" si="346"/>
        <v>4.721022697740513</v>
      </c>
      <c r="BK300">
        <f t="shared" si="346"/>
        <v>4.7210226978505823</v>
      </c>
      <c r="BL300">
        <f t="shared" si="346"/>
        <v>4.7210228679074788</v>
      </c>
      <c r="BM300">
        <f t="shared" si="346"/>
        <v>4.7212817213001008</v>
      </c>
      <c r="BN300">
        <f t="shared" si="342"/>
        <v>4.7959881862408649</v>
      </c>
    </row>
    <row r="301" spans="1:66">
      <c r="A301" s="75" t="s">
        <v>133</v>
      </c>
      <c r="B301" s="76" t="s">
        <v>49</v>
      </c>
      <c r="C301" s="75">
        <v>54009.304170000003</v>
      </c>
      <c r="D301" s="75">
        <v>1.5E-3</v>
      </c>
      <c r="E301" s="58">
        <f t="shared" si="314"/>
        <v>28340.001938633144</v>
      </c>
      <c r="F301">
        <f t="shared" si="315"/>
        <v>28340</v>
      </c>
      <c r="G301">
        <f t="shared" si="316"/>
        <v>7.0082000456750393E-4</v>
      </c>
      <c r="H301" s="116"/>
      <c r="I301" s="117"/>
      <c r="J301" s="117"/>
      <c r="K301" s="116">
        <f t="shared" si="313"/>
        <v>7.0082000456750393E-4</v>
      </c>
      <c r="L301" s="116"/>
      <c r="M301" s="116"/>
      <c r="N301" s="118"/>
      <c r="O301" s="40"/>
      <c r="P301" s="116"/>
      <c r="Q301" s="293">
        <f t="shared" si="317"/>
        <v>38990.804170000003</v>
      </c>
      <c r="R301" s="8">
        <f t="shared" si="318"/>
        <v>4.9114867880199623E-7</v>
      </c>
      <c r="S301" s="116">
        <v>1</v>
      </c>
      <c r="T301" s="167">
        <f t="shared" si="319"/>
        <v>4.9114867880199623E-7</v>
      </c>
      <c r="W301" s="25"/>
      <c r="X301" s="252"/>
      <c r="Y301" s="41"/>
      <c r="Z301">
        <f t="shared" si="320"/>
        <v>28340</v>
      </c>
      <c r="AA301" s="246">
        <f t="shared" si="321"/>
        <v>-2.2438568794855181E-3</v>
      </c>
      <c r="AB301" s="247">
        <f t="shared" si="322"/>
        <v>2.944676884053022E-3</v>
      </c>
      <c r="AC301" s="247">
        <f t="shared" si="323"/>
        <v>7.0082000456750393E-4</v>
      </c>
      <c r="AD301" s="248">
        <f t="shared" si="324"/>
        <v>8.6711219514762142E-6</v>
      </c>
      <c r="AH301">
        <f t="shared" si="325"/>
        <v>5.262201933928303E-3</v>
      </c>
      <c r="AI301">
        <f t="shared" si="326"/>
        <v>0.47183435170649257</v>
      </c>
      <c r="AJ301">
        <f t="shared" si="327"/>
        <v>0.39212196003479638</v>
      </c>
      <c r="AK301">
        <f t="shared" si="328"/>
        <v>2.6325349223094079E-2</v>
      </c>
      <c r="AL301">
        <f t="shared" si="329"/>
        <v>3.0917908886959022</v>
      </c>
      <c r="AM301">
        <f t="shared" si="330"/>
        <v>40.150918704873028</v>
      </c>
      <c r="AN301">
        <f t="shared" ref="AN301:AT310" si="347">$AU301+$AB$7*SIN(AO301)</f>
        <v>3.0519264182411545</v>
      </c>
      <c r="AO301">
        <f t="shared" si="347"/>
        <v>3.0503773247122741</v>
      </c>
      <c r="AP301">
        <f t="shared" si="347"/>
        <v>3.05331849474622</v>
      </c>
      <c r="AQ301">
        <f t="shared" si="347"/>
        <v>3.0477335989430263</v>
      </c>
      <c r="AR301">
        <f t="shared" si="347"/>
        <v>3.0583362230589044</v>
      </c>
      <c r="AS301">
        <f t="shared" si="347"/>
        <v>3.0381987129128802</v>
      </c>
      <c r="AT301">
        <f t="shared" si="347"/>
        <v>3.0764166895638012</v>
      </c>
      <c r="AU301">
        <f t="shared" si="331"/>
        <v>3.0037566708687224</v>
      </c>
      <c r="AV301" s="246">
        <f t="shared" si="332"/>
        <v>-4.1415448490678738E-4</v>
      </c>
      <c r="AW301" s="247">
        <f t="shared" si="333"/>
        <v>1.1149744894742913E-3</v>
      </c>
      <c r="AX301" s="248">
        <f t="shared" si="334"/>
        <v>1.2431681121784565E-6</v>
      </c>
      <c r="AY301" s="247">
        <f t="shared" si="335"/>
        <v>-6.3910843239395297E-3</v>
      </c>
      <c r="BA301">
        <f t="shared" si="336"/>
        <v>1.8297023945787307E-3</v>
      </c>
      <c r="BB301">
        <f t="shared" si="337"/>
        <v>0.99506831398427276</v>
      </c>
      <c r="BC301">
        <f t="shared" si="338"/>
        <v>0.28127158208300135</v>
      </c>
      <c r="BD301">
        <f t="shared" si="339"/>
        <v>-7.4805894605483134E-2</v>
      </c>
      <c r="BE301">
        <f t="shared" si="340"/>
        <v>-1.6366274990872194</v>
      </c>
      <c r="BF301">
        <f t="shared" si="341"/>
        <v>-1.0680972272088805</v>
      </c>
      <c r="BG301">
        <f t="shared" ref="BG301:BM310" si="348">$BN301+$BB$7*SIN(BH301)</f>
        <v>4.7216192809797404</v>
      </c>
      <c r="BH301">
        <f t="shared" si="348"/>
        <v>4.7216192809797404</v>
      </c>
      <c r="BI301">
        <f t="shared" si="348"/>
        <v>4.7216192809797404</v>
      </c>
      <c r="BJ301">
        <f t="shared" si="348"/>
        <v>4.7216192809798292</v>
      </c>
      <c r="BK301">
        <f t="shared" si="348"/>
        <v>4.7216192811071558</v>
      </c>
      <c r="BL301">
        <f t="shared" si="348"/>
        <v>4.7216194651117389</v>
      </c>
      <c r="BM301">
        <f t="shared" si="348"/>
        <v>4.7218816504437919</v>
      </c>
      <c r="BN301">
        <f t="shared" si="342"/>
        <v>4.7965843700029804</v>
      </c>
    </row>
    <row r="302" spans="1:66">
      <c r="A302" s="53" t="s">
        <v>132</v>
      </c>
      <c r="B302" s="53" t="s">
        <v>49</v>
      </c>
      <c r="C302" s="54">
        <v>54009.304199999999</v>
      </c>
      <c r="D302" s="54" t="s">
        <v>76</v>
      </c>
      <c r="E302" s="58">
        <f t="shared" si="314"/>
        <v>28340.002021620196</v>
      </c>
      <c r="F302">
        <f t="shared" si="315"/>
        <v>28340</v>
      </c>
      <c r="G302">
        <f t="shared" si="316"/>
        <v>7.3082000017166138E-4</v>
      </c>
      <c r="H302" s="116"/>
      <c r="I302" s="117"/>
      <c r="J302" s="117"/>
      <c r="K302" s="116">
        <f t="shared" si="313"/>
        <v>7.3082000017166138E-4</v>
      </c>
      <c r="L302" s="116"/>
      <c r="M302" s="116"/>
      <c r="N302" s="118"/>
      <c r="O302" s="40">
        <f ca="1">+C$11+C$12*F302</f>
        <v>1.0865971342723921E-2</v>
      </c>
      <c r="P302" s="116"/>
      <c r="Q302" s="293">
        <f t="shared" si="317"/>
        <v>38990.804199999999</v>
      </c>
      <c r="R302" s="8">
        <f t="shared" ca="1" si="318"/>
        <v>1.0272129273643887E-4</v>
      </c>
      <c r="S302" s="116">
        <v>1</v>
      </c>
      <c r="T302" s="167">
        <f t="shared" ca="1" si="319"/>
        <v>1.0272129273643887E-4</v>
      </c>
      <c r="U302" s="116"/>
      <c r="V302" s="116"/>
      <c r="W302" s="25"/>
      <c r="X302" s="252"/>
      <c r="Y302" s="41"/>
      <c r="Z302">
        <f t="shared" si="320"/>
        <v>28340</v>
      </c>
      <c r="AA302" s="246">
        <f t="shared" si="321"/>
        <v>-2.2438568794855181E-3</v>
      </c>
      <c r="AB302" s="247">
        <f t="shared" si="322"/>
        <v>2.9746768796571794E-3</v>
      </c>
      <c r="AC302" s="247">
        <f t="shared" ca="1" si="323"/>
        <v>-1.0135151342552259E-2</v>
      </c>
      <c r="AD302" s="248">
        <f t="shared" si="324"/>
        <v>8.848702538366973E-6</v>
      </c>
      <c r="AH302">
        <f t="shared" si="325"/>
        <v>5.262201933928303E-3</v>
      </c>
      <c r="AI302">
        <f t="shared" si="326"/>
        <v>0.47183435170649257</v>
      </c>
      <c r="AJ302">
        <f t="shared" si="327"/>
        <v>0.39212196003479638</v>
      </c>
      <c r="AK302">
        <f t="shared" si="328"/>
        <v>2.6325349223094079E-2</v>
      </c>
      <c r="AL302">
        <f t="shared" si="329"/>
        <v>3.0917908886959022</v>
      </c>
      <c r="AM302">
        <f t="shared" si="330"/>
        <v>40.150918704873028</v>
      </c>
      <c r="AN302">
        <f t="shared" si="347"/>
        <v>3.0519264182411545</v>
      </c>
      <c r="AO302">
        <f t="shared" si="347"/>
        <v>3.0503773247122741</v>
      </c>
      <c r="AP302">
        <f t="shared" si="347"/>
        <v>3.05331849474622</v>
      </c>
      <c r="AQ302">
        <f t="shared" si="347"/>
        <v>3.0477335989430263</v>
      </c>
      <c r="AR302">
        <f t="shared" si="347"/>
        <v>3.0583362230589044</v>
      </c>
      <c r="AS302">
        <f t="shared" si="347"/>
        <v>3.0381987129128802</v>
      </c>
      <c r="AT302">
        <f t="shared" si="347"/>
        <v>3.0764166895638012</v>
      </c>
      <c r="AU302">
        <f t="shared" si="331"/>
        <v>3.0037566708687224</v>
      </c>
      <c r="AV302" s="246">
        <f t="shared" si="332"/>
        <v>-4.1415448490678738E-4</v>
      </c>
      <c r="AW302" s="247">
        <f t="shared" si="333"/>
        <v>1.1449744850784488E-3</v>
      </c>
      <c r="AX302" s="248">
        <f t="shared" si="334"/>
        <v>1.3109665714806588E-6</v>
      </c>
      <c r="AY302" s="247">
        <f t="shared" si="335"/>
        <v>-6.3610843283353723E-3</v>
      </c>
      <c r="BA302">
        <f t="shared" si="336"/>
        <v>1.8297023945787307E-3</v>
      </c>
      <c r="BB302">
        <f t="shared" si="337"/>
        <v>0.99506831398427276</v>
      </c>
      <c r="BC302">
        <f t="shared" si="338"/>
        <v>0.28127158208300135</v>
      </c>
      <c r="BD302">
        <f t="shared" si="339"/>
        <v>-7.4805894605483134E-2</v>
      </c>
      <c r="BE302">
        <f t="shared" si="340"/>
        <v>-1.6366274990872194</v>
      </c>
      <c r="BF302">
        <f t="shared" si="341"/>
        <v>-1.0680972272088805</v>
      </c>
      <c r="BG302">
        <f t="shared" si="348"/>
        <v>4.7216192809797404</v>
      </c>
      <c r="BH302">
        <f t="shared" si="348"/>
        <v>4.7216192809797404</v>
      </c>
      <c r="BI302">
        <f t="shared" si="348"/>
        <v>4.7216192809797404</v>
      </c>
      <c r="BJ302">
        <f t="shared" si="348"/>
        <v>4.7216192809798292</v>
      </c>
      <c r="BK302">
        <f t="shared" si="348"/>
        <v>4.7216192811071558</v>
      </c>
      <c r="BL302">
        <f t="shared" si="348"/>
        <v>4.7216194651117389</v>
      </c>
      <c r="BM302">
        <f t="shared" si="348"/>
        <v>4.7218816504437919</v>
      </c>
      <c r="BN302">
        <f t="shared" si="342"/>
        <v>4.7965843700029804</v>
      </c>
    </row>
    <row r="303" spans="1:66">
      <c r="A303" s="80" t="s">
        <v>138</v>
      </c>
      <c r="B303" s="79" t="s">
        <v>49</v>
      </c>
      <c r="C303" s="82">
        <v>54037.317799999997</v>
      </c>
      <c r="D303" s="75">
        <v>8.9999999999999998E-4</v>
      </c>
      <c r="E303" s="58">
        <f t="shared" si="314"/>
        <v>28417.494235103073</v>
      </c>
      <c r="F303">
        <f t="shared" si="315"/>
        <v>28417.5</v>
      </c>
      <c r="G303">
        <f t="shared" si="316"/>
        <v>-2.0840224970015697E-3</v>
      </c>
      <c r="H303" s="116"/>
      <c r="I303" s="117"/>
      <c r="J303" s="117"/>
      <c r="K303" s="116">
        <f t="shared" si="313"/>
        <v>-2.0840224970015697E-3</v>
      </c>
      <c r="L303" s="116"/>
      <c r="M303" s="116"/>
      <c r="N303" s="118"/>
      <c r="O303" s="40"/>
      <c r="P303" s="116"/>
      <c r="Q303" s="293">
        <f t="shared" si="317"/>
        <v>39018.817799999997</v>
      </c>
      <c r="R303" s="8">
        <f t="shared" si="318"/>
        <v>4.3431497680086576E-6</v>
      </c>
      <c r="S303" s="116">
        <v>1</v>
      </c>
      <c r="T303" s="167">
        <f t="shared" si="319"/>
        <v>4.3431497680086576E-6</v>
      </c>
      <c r="V303" s="116"/>
      <c r="W303" s="25"/>
      <c r="X303" s="252"/>
      <c r="Y303" s="41"/>
      <c r="Z303">
        <f t="shared" si="320"/>
        <v>28417.5</v>
      </c>
      <c r="AA303" s="246">
        <f t="shared" si="321"/>
        <v>-2.3699748122319661E-3</v>
      </c>
      <c r="AB303" s="247">
        <f t="shared" si="322"/>
        <v>2.8595231523039638E-4</v>
      </c>
      <c r="AC303" s="247">
        <f t="shared" si="323"/>
        <v>-2.0840224970015697E-3</v>
      </c>
      <c r="AD303" s="248">
        <f t="shared" si="324"/>
        <v>8.1768726585623976E-8</v>
      </c>
      <c r="AH303">
        <f t="shared" si="325"/>
        <v>5.1735723236375833E-3</v>
      </c>
      <c r="AI303">
        <f t="shared" si="326"/>
        <v>0.47170709962053825</v>
      </c>
      <c r="AJ303">
        <f t="shared" si="327"/>
        <v>0.3874307000914074</v>
      </c>
      <c r="AK303">
        <f t="shared" si="328"/>
        <v>2.3634454884234442E-2</v>
      </c>
      <c r="AL303">
        <f t="shared" si="329"/>
        <v>3.0968850564189161</v>
      </c>
      <c r="AM303">
        <f t="shared" si="330"/>
        <v>44.727674651170219</v>
      </c>
      <c r="AN303">
        <f t="shared" si="347"/>
        <v>3.0610910388298262</v>
      </c>
      <c r="AO303">
        <f t="shared" si="347"/>
        <v>3.0596923365835949</v>
      </c>
      <c r="AP303">
        <f t="shared" si="347"/>
        <v>3.0623458893137694</v>
      </c>
      <c r="AQ303">
        <f t="shared" si="347"/>
        <v>3.0573112012893944</v>
      </c>
      <c r="AR303">
        <f t="shared" si="347"/>
        <v>3.0668619925096281</v>
      </c>
      <c r="AS303">
        <f t="shared" si="347"/>
        <v>3.0487376283276064</v>
      </c>
      <c r="AT303">
        <f t="shared" si="347"/>
        <v>3.0831108093466382</v>
      </c>
      <c r="AU303">
        <f t="shared" si="331"/>
        <v>3.0178288086561254</v>
      </c>
      <c r="AV303" s="246">
        <f t="shared" si="332"/>
        <v>-4.2804799828390972E-4</v>
      </c>
      <c r="AW303" s="247">
        <f t="shared" si="333"/>
        <v>-1.65597449871766E-3</v>
      </c>
      <c r="AX303" s="248">
        <f t="shared" si="334"/>
        <v>2.7422515404032054E-6</v>
      </c>
      <c r="AY303" s="247">
        <f t="shared" si="335"/>
        <v>-9.1995216345872096E-3</v>
      </c>
      <c r="BA303">
        <f t="shared" si="336"/>
        <v>1.9419268139480564E-3</v>
      </c>
      <c r="BB303">
        <f t="shared" si="337"/>
        <v>0.99679817531660753</v>
      </c>
      <c r="BC303">
        <f t="shared" si="338"/>
        <v>0.30337067137863</v>
      </c>
      <c r="BD303">
        <f t="shared" si="339"/>
        <v>-7.4899877926343714E-2</v>
      </c>
      <c r="BE303">
        <f t="shared" si="340"/>
        <v>-1.6135183788571277</v>
      </c>
      <c r="BF303">
        <f t="shared" si="341"/>
        <v>-1.0436613441684608</v>
      </c>
      <c r="BG303">
        <f t="shared" si="348"/>
        <v>4.7447574776349208</v>
      </c>
      <c r="BH303">
        <f t="shared" si="348"/>
        <v>4.7447574776349208</v>
      </c>
      <c r="BI303">
        <f t="shared" si="348"/>
        <v>4.7447574776349342</v>
      </c>
      <c r="BJ303">
        <f t="shared" si="348"/>
        <v>4.744757477640551</v>
      </c>
      <c r="BK303">
        <f t="shared" si="348"/>
        <v>4.744757479955565</v>
      </c>
      <c r="BL303">
        <f t="shared" si="348"/>
        <v>4.7447584341193769</v>
      </c>
      <c r="BM303">
        <f t="shared" si="348"/>
        <v>4.7451493400918832</v>
      </c>
      <c r="BN303">
        <f t="shared" si="342"/>
        <v>4.8196864907849246</v>
      </c>
    </row>
    <row r="304" spans="1:66">
      <c r="A304" s="44" t="s">
        <v>141</v>
      </c>
      <c r="B304" s="45" t="s">
        <v>49</v>
      </c>
      <c r="C304" s="44">
        <v>54039.306799999998</v>
      </c>
      <c r="D304" s="44">
        <v>1E-4</v>
      </c>
      <c r="E304" s="58">
        <f t="shared" si="314"/>
        <v>28422.996277418861</v>
      </c>
      <c r="F304">
        <f t="shared" si="315"/>
        <v>28423</v>
      </c>
      <c r="G304">
        <f t="shared" si="316"/>
        <v>-1.3457210006890818E-3</v>
      </c>
      <c r="H304" s="116"/>
      <c r="I304" s="117"/>
      <c r="J304" s="117"/>
      <c r="K304" s="116">
        <f t="shared" si="313"/>
        <v>-1.3457210006890818E-3</v>
      </c>
      <c r="L304" s="116"/>
      <c r="M304" s="116"/>
      <c r="N304" s="118"/>
      <c r="O304" s="40"/>
      <c r="P304" s="116"/>
      <c r="Q304" s="293">
        <f t="shared" si="317"/>
        <v>39020.806799999998</v>
      </c>
      <c r="R304" s="8">
        <f t="shared" si="318"/>
        <v>1.8109650116956238E-6</v>
      </c>
      <c r="S304" s="116">
        <v>1</v>
      </c>
      <c r="T304" s="167">
        <f t="shared" si="319"/>
        <v>1.8109650116956238E-6</v>
      </c>
      <c r="W304" s="25"/>
      <c r="X304" s="252"/>
      <c r="Y304" s="41"/>
      <c r="Z304">
        <f t="shared" si="320"/>
        <v>28423</v>
      </c>
      <c r="AA304" s="246">
        <f t="shared" si="321"/>
        <v>-2.3789396114574429E-3</v>
      </c>
      <c r="AB304" s="247">
        <f t="shared" si="322"/>
        <v>1.033218610768361E-3</v>
      </c>
      <c r="AC304" s="247">
        <f t="shared" si="323"/>
        <v>-1.3457210006890818E-3</v>
      </c>
      <c r="AD304" s="248">
        <f t="shared" si="324"/>
        <v>1.067540697638102E-6</v>
      </c>
      <c r="AH304">
        <f t="shared" si="325"/>
        <v>5.1672671429349292E-3</v>
      </c>
      <c r="AI304">
        <f t="shared" si="326"/>
        <v>0.47169859267490966</v>
      </c>
      <c r="AJ304">
        <f t="shared" si="327"/>
        <v>0.38709750237049323</v>
      </c>
      <c r="AK304">
        <f t="shared" si="328"/>
        <v>2.344352932789389E-2</v>
      </c>
      <c r="AL304">
        <f t="shared" si="329"/>
        <v>3.0972464544557412</v>
      </c>
      <c r="AM304">
        <f t="shared" si="330"/>
        <v>45.092302476301086</v>
      </c>
      <c r="AN304">
        <f t="shared" si="347"/>
        <v>3.0617413009897549</v>
      </c>
      <c r="AO304">
        <f t="shared" si="347"/>
        <v>3.0603533689356053</v>
      </c>
      <c r="AP304">
        <f t="shared" si="347"/>
        <v>3.0629863511500828</v>
      </c>
      <c r="AQ304">
        <f t="shared" si="347"/>
        <v>3.0579909615734091</v>
      </c>
      <c r="AR304">
        <f t="shared" si="347"/>
        <v>3.0674667202463164</v>
      </c>
      <c r="AS304">
        <f t="shared" si="347"/>
        <v>3.0494857652972795</v>
      </c>
      <c r="AT304">
        <f t="shared" si="347"/>
        <v>3.0835853674391407</v>
      </c>
      <c r="AU304">
        <f t="shared" si="331"/>
        <v>3.0188274764991023</v>
      </c>
      <c r="AV304" s="246">
        <f t="shared" si="332"/>
        <v>-4.2907991203246904E-4</v>
      </c>
      <c r="AW304" s="247">
        <f t="shared" si="333"/>
        <v>-9.1664108865661281E-4</v>
      </c>
      <c r="AX304" s="248">
        <f t="shared" si="334"/>
        <v>8.4023088541358028E-7</v>
      </c>
      <c r="AY304" s="247">
        <f t="shared" si="335"/>
        <v>-8.4628478430489856E-3</v>
      </c>
      <c r="BA304">
        <f t="shared" si="336"/>
        <v>1.9498596994249739E-3</v>
      </c>
      <c r="BB304">
        <f t="shared" si="337"/>
        <v>0.99692124431783924</v>
      </c>
      <c r="BC304">
        <f t="shared" si="338"/>
        <v>0.30493588478012329</v>
      </c>
      <c r="BD304">
        <f t="shared" si="339"/>
        <v>-7.4905037601845803E-2</v>
      </c>
      <c r="BE304">
        <f t="shared" si="340"/>
        <v>-1.6118753223110729</v>
      </c>
      <c r="BF304">
        <f t="shared" si="341"/>
        <v>-1.0419464534319465</v>
      </c>
      <c r="BG304">
        <f t="shared" si="348"/>
        <v>4.7464010718524277</v>
      </c>
      <c r="BH304">
        <f t="shared" si="348"/>
        <v>4.7464010718524277</v>
      </c>
      <c r="BI304">
        <f t="shared" si="348"/>
        <v>4.7464010718524454</v>
      </c>
      <c r="BJ304">
        <f t="shared" si="348"/>
        <v>4.7464010718591121</v>
      </c>
      <c r="BK304">
        <f t="shared" si="348"/>
        <v>4.7464010744742104</v>
      </c>
      <c r="BL304">
        <f t="shared" si="348"/>
        <v>4.7464021002544836</v>
      </c>
      <c r="BM304">
        <f t="shared" si="348"/>
        <v>4.7468021083519218</v>
      </c>
      <c r="BN304">
        <f t="shared" si="342"/>
        <v>4.8213259961307395</v>
      </c>
    </row>
    <row r="305" spans="1:66">
      <c r="A305" s="37" t="s">
        <v>131</v>
      </c>
      <c r="B305" s="38" t="s">
        <v>45</v>
      </c>
      <c r="C305" s="37">
        <v>54059.555999999997</v>
      </c>
      <c r="D305" s="37" t="s">
        <v>46</v>
      </c>
      <c r="E305" s="58">
        <f t="shared" si="314"/>
        <v>28479.010332351376</v>
      </c>
      <c r="F305">
        <f t="shared" si="315"/>
        <v>28479</v>
      </c>
      <c r="G305">
        <f t="shared" si="316"/>
        <v>3.7351670034695417E-3</v>
      </c>
      <c r="H305" s="116"/>
      <c r="I305" s="117">
        <f>G305</f>
        <v>3.7351670034695417E-3</v>
      </c>
      <c r="J305" s="117"/>
      <c r="K305" s="116"/>
      <c r="L305" s="116"/>
      <c r="M305" s="116"/>
      <c r="N305" s="118"/>
      <c r="O305" s="40"/>
      <c r="P305" s="116"/>
      <c r="Q305" s="293">
        <f t="shared" si="317"/>
        <v>39041.055999999997</v>
      </c>
      <c r="R305" s="8">
        <f t="shared" si="318"/>
        <v>1.3951472543807634E-5</v>
      </c>
      <c r="S305" s="116">
        <v>0.1</v>
      </c>
      <c r="T305" s="167">
        <f t="shared" si="319"/>
        <v>1.3951472543807634E-6</v>
      </c>
      <c r="V305" s="116"/>
      <c r="W305" s="25"/>
      <c r="X305" s="252"/>
      <c r="Y305" s="41"/>
      <c r="Z305">
        <f t="shared" si="320"/>
        <v>28479</v>
      </c>
      <c r="AA305" s="246">
        <f t="shared" si="321"/>
        <v>-2.4703261737066343E-3</v>
      </c>
      <c r="AB305" s="247">
        <f t="shared" si="322"/>
        <v>6.2054931771761759E-3</v>
      </c>
      <c r="AC305" s="247">
        <f t="shared" si="323"/>
        <v>3.7351670034695417E-3</v>
      </c>
      <c r="AD305" s="248">
        <f t="shared" si="324"/>
        <v>3.8508145571980073E-6</v>
      </c>
      <c r="AH305">
        <f t="shared" si="325"/>
        <v>5.102953972489054E-3</v>
      </c>
      <c r="AI305">
        <f t="shared" si="326"/>
        <v>0.47161592332481383</v>
      </c>
      <c r="AJ305">
        <f t="shared" si="327"/>
        <v>0.38370287771796019</v>
      </c>
      <c r="AK305">
        <f t="shared" si="328"/>
        <v>2.1499850351336561E-2</v>
      </c>
      <c r="AL305">
        <f t="shared" si="329"/>
        <v>3.100925272446315</v>
      </c>
      <c r="AM305">
        <f t="shared" si="330"/>
        <v>49.172685746149703</v>
      </c>
      <c r="AN305">
        <f t="shared" si="347"/>
        <v>3.0683612327725633</v>
      </c>
      <c r="AO305">
        <f t="shared" si="347"/>
        <v>3.0670836495174472</v>
      </c>
      <c r="AP305">
        <f t="shared" si="347"/>
        <v>3.0695060617742675</v>
      </c>
      <c r="AQ305">
        <f t="shared" si="347"/>
        <v>3.0649125794444463</v>
      </c>
      <c r="AR305">
        <f t="shared" si="347"/>
        <v>3.0736216410339692</v>
      </c>
      <c r="AS305">
        <f t="shared" si="347"/>
        <v>3.0571046700795481</v>
      </c>
      <c r="AT305">
        <f t="shared" si="347"/>
        <v>3.0884136461906841</v>
      </c>
      <c r="AU305">
        <f t="shared" si="331"/>
        <v>3.0289957309003226</v>
      </c>
      <c r="AV305" s="246">
        <f t="shared" si="332"/>
        <v>-4.3994344143735795E-4</v>
      </c>
      <c r="AW305" s="247">
        <f t="shared" si="333"/>
        <v>4.1751104449068996E-3</v>
      </c>
      <c r="AX305" s="248">
        <f t="shared" si="334"/>
        <v>1.7431547227170688E-6</v>
      </c>
      <c r="AY305" s="247">
        <f t="shared" si="335"/>
        <v>-3.3981697012887887E-3</v>
      </c>
      <c r="BA305">
        <f t="shared" si="336"/>
        <v>2.0303827322692763E-3</v>
      </c>
      <c r="BB305">
        <f t="shared" si="337"/>
        <v>0.99817645924851839</v>
      </c>
      <c r="BC305">
        <f t="shared" si="338"/>
        <v>0.32084691312365798</v>
      </c>
      <c r="BD305">
        <f t="shared" si="339"/>
        <v>-7.4946101258251296E-2</v>
      </c>
      <c r="BE305">
        <f t="shared" si="340"/>
        <v>-1.5951228894049563</v>
      </c>
      <c r="BF305">
        <f t="shared" si="341"/>
        <v>-1.0246273262186016</v>
      </c>
      <c r="BG305">
        <f t="shared" si="348"/>
        <v>4.7631474129800209</v>
      </c>
      <c r="BH305">
        <f t="shared" si="348"/>
        <v>4.7631474129800209</v>
      </c>
      <c r="BI305">
        <f t="shared" si="348"/>
        <v>4.7631474129801248</v>
      </c>
      <c r="BJ305">
        <f t="shared" si="348"/>
        <v>4.7631474130073537</v>
      </c>
      <c r="BK305">
        <f t="shared" si="348"/>
        <v>4.7631474201659927</v>
      </c>
      <c r="BL305">
        <f t="shared" si="348"/>
        <v>4.7631493021810689</v>
      </c>
      <c r="BM305">
        <f t="shared" si="348"/>
        <v>4.7636416910307551</v>
      </c>
      <c r="BN305">
        <f t="shared" si="342"/>
        <v>4.8380191414699514</v>
      </c>
    </row>
    <row r="306" spans="1:66">
      <c r="A306" s="44" t="s">
        <v>142</v>
      </c>
      <c r="B306" s="45" t="s">
        <v>49</v>
      </c>
      <c r="C306" s="44">
        <v>54086.302199999998</v>
      </c>
      <c r="D306" s="44">
        <v>1E-4</v>
      </c>
      <c r="E306" s="58">
        <f t="shared" si="314"/>
        <v>28552.996619021276</v>
      </c>
      <c r="F306">
        <f t="shared" si="315"/>
        <v>28553</v>
      </c>
      <c r="G306">
        <f t="shared" si="316"/>
        <v>-1.2222309960634448E-3</v>
      </c>
      <c r="H306" s="116"/>
      <c r="I306" s="117"/>
      <c r="J306" s="117"/>
      <c r="K306" s="117">
        <f>G306</f>
        <v>-1.2222309960634448E-3</v>
      </c>
      <c r="L306" s="116"/>
      <c r="M306" s="116"/>
      <c r="N306" s="118"/>
      <c r="O306" s="40"/>
      <c r="P306" s="116"/>
      <c r="Q306" s="293">
        <f t="shared" si="317"/>
        <v>39067.802199999998</v>
      </c>
      <c r="R306" s="8">
        <f t="shared" si="318"/>
        <v>1.4938486077382403E-6</v>
      </c>
      <c r="S306" s="116">
        <v>1</v>
      </c>
      <c r="T306" s="167">
        <f t="shared" si="319"/>
        <v>1.4938486077382403E-6</v>
      </c>
      <c r="W306" s="25"/>
      <c r="X306" s="252"/>
      <c r="Y306" s="41"/>
      <c r="Z306">
        <f t="shared" si="320"/>
        <v>28553</v>
      </c>
      <c r="AA306" s="246">
        <f t="shared" si="321"/>
        <v>-2.5913883513189392E-3</v>
      </c>
      <c r="AB306" s="247">
        <f t="shared" si="322"/>
        <v>1.3691573552554945E-3</v>
      </c>
      <c r="AC306" s="247">
        <f t="shared" si="323"/>
        <v>-1.2222309960634448E-3</v>
      </c>
      <c r="AD306" s="248">
        <f t="shared" si="324"/>
        <v>1.8745918634502203E-6</v>
      </c>
      <c r="AH306">
        <f t="shared" si="325"/>
        <v>5.017649581975852E-3</v>
      </c>
      <c r="AI306">
        <f t="shared" si="326"/>
        <v>0.47151769296205481</v>
      </c>
      <c r="AJ306">
        <f t="shared" si="327"/>
        <v>0.37921126418225604</v>
      </c>
      <c r="AK306">
        <f t="shared" si="328"/>
        <v>1.8932173590739086E-2</v>
      </c>
      <c r="AL306">
        <f t="shared" si="329"/>
        <v>3.105784300509328</v>
      </c>
      <c r="AM306">
        <f t="shared" si="330"/>
        <v>55.846921654863742</v>
      </c>
      <c r="AN306">
        <f t="shared" si="347"/>
        <v>3.0771066054609237</v>
      </c>
      <c r="AO306">
        <f t="shared" si="347"/>
        <v>3.0759766391085539</v>
      </c>
      <c r="AP306">
        <f t="shared" si="347"/>
        <v>3.0781178622880416</v>
      </c>
      <c r="AQ306">
        <f t="shared" si="347"/>
        <v>3.0740601086554755</v>
      </c>
      <c r="AR306">
        <f t="shared" si="347"/>
        <v>3.0817489196090877</v>
      </c>
      <c r="AS306">
        <f t="shared" si="347"/>
        <v>3.0671764427328179</v>
      </c>
      <c r="AT306">
        <f t="shared" si="347"/>
        <v>3.094784539800659</v>
      </c>
      <c r="AU306">
        <f t="shared" si="331"/>
        <v>3.0424323527876491</v>
      </c>
      <c r="AV306" s="246">
        <f t="shared" si="332"/>
        <v>-4.5532354902147595E-4</v>
      </c>
      <c r="AW306" s="247">
        <f t="shared" si="333"/>
        <v>-7.6690744704196881E-4</v>
      </c>
      <c r="AX306" s="248">
        <f t="shared" si="334"/>
        <v>5.8814703232843021E-7</v>
      </c>
      <c r="AY306" s="247">
        <f t="shared" si="335"/>
        <v>-8.3759453803367596E-3</v>
      </c>
      <c r="BA306">
        <f t="shared" si="336"/>
        <v>2.1360648022974633E-3</v>
      </c>
      <c r="BB306">
        <f t="shared" si="337"/>
        <v>0.99984072326605833</v>
      </c>
      <c r="BC306">
        <f t="shared" si="338"/>
        <v>0.34179428983835985</v>
      </c>
      <c r="BD306">
        <f t="shared" si="339"/>
        <v>-7.4968113392337651E-2</v>
      </c>
      <c r="BE306">
        <f t="shared" si="340"/>
        <v>-1.5729209166649383</v>
      </c>
      <c r="BF306">
        <f t="shared" si="341"/>
        <v>-1.0021268500120664</v>
      </c>
      <c r="BG306">
        <f t="shared" si="348"/>
        <v>4.7853088846651062</v>
      </c>
      <c r="BH306">
        <f t="shared" si="348"/>
        <v>4.7853088846651088</v>
      </c>
      <c r="BI306">
        <f t="shared" si="348"/>
        <v>4.7853088846656577</v>
      </c>
      <c r="BJ306">
        <f t="shared" si="348"/>
        <v>4.7853088847660468</v>
      </c>
      <c r="BK306">
        <f t="shared" si="348"/>
        <v>4.7853089031461957</v>
      </c>
      <c r="BL306">
        <f t="shared" si="348"/>
        <v>4.7853122682635378</v>
      </c>
      <c r="BM306">
        <f t="shared" si="348"/>
        <v>4.7859257781979663</v>
      </c>
      <c r="BN306">
        <f t="shared" si="342"/>
        <v>4.8600779406681944</v>
      </c>
    </row>
    <row r="307" spans="1:66">
      <c r="A307" s="82" t="s">
        <v>143</v>
      </c>
      <c r="B307" s="79" t="s">
        <v>49</v>
      </c>
      <c r="C307" s="82">
        <v>54298.503400000001</v>
      </c>
      <c r="D307" s="82">
        <v>1E-4</v>
      </c>
      <c r="E307" s="58">
        <f t="shared" si="314"/>
        <v>29139.995101605597</v>
      </c>
      <c r="F307">
        <f t="shared" si="315"/>
        <v>29140</v>
      </c>
      <c r="G307">
        <f t="shared" si="316"/>
        <v>-1.7707799997879192E-3</v>
      </c>
      <c r="H307" s="116"/>
      <c r="I307" s="117"/>
      <c r="J307" s="117"/>
      <c r="K307" s="117">
        <f>G307</f>
        <v>-1.7707799997879192E-3</v>
      </c>
      <c r="L307" s="116"/>
      <c r="M307" s="116"/>
      <c r="N307" s="118"/>
      <c r="O307" s="40"/>
      <c r="P307" s="116"/>
      <c r="Q307" s="293">
        <f t="shared" si="317"/>
        <v>39280.003400000001</v>
      </c>
      <c r="R307" s="8">
        <f t="shared" si="318"/>
        <v>3.135661807648903E-6</v>
      </c>
      <c r="S307" s="116">
        <v>1</v>
      </c>
      <c r="T307" s="167">
        <f t="shared" si="319"/>
        <v>3.135661807648903E-6</v>
      </c>
      <c r="W307" s="25"/>
      <c r="X307" s="252"/>
      <c r="Y307" s="41"/>
      <c r="Z307">
        <f t="shared" si="320"/>
        <v>29140</v>
      </c>
      <c r="AA307" s="246">
        <f t="shared" si="321"/>
        <v>-3.563447321399362E-3</v>
      </c>
      <c r="AB307" s="247">
        <f t="shared" si="322"/>
        <v>1.7926673216114427E-3</v>
      </c>
      <c r="AC307" s="247">
        <f t="shared" si="323"/>
        <v>-1.7707799997879192E-3</v>
      </c>
      <c r="AD307" s="248">
        <f t="shared" si="324"/>
        <v>3.2136561259735439E-6</v>
      </c>
      <c r="AH307">
        <f t="shared" si="325"/>
        <v>4.3285202650470865E-3</v>
      </c>
      <c r="AI307">
        <f t="shared" si="326"/>
        <v>0.47118059037597926</v>
      </c>
      <c r="AJ307">
        <f t="shared" si="327"/>
        <v>0.34332587727238867</v>
      </c>
      <c r="AK307">
        <f t="shared" si="328"/>
        <v>-1.4170581925197045E-3</v>
      </c>
      <c r="AL307">
        <f t="shared" si="329"/>
        <v>-3.1389129962720581</v>
      </c>
      <c r="AM307">
        <f t="shared" si="330"/>
        <v>-746.36364508349197</v>
      </c>
      <c r="AN307">
        <f t="shared" si="347"/>
        <v>3.1464195082041799</v>
      </c>
      <c r="AO307">
        <f t="shared" si="347"/>
        <v>3.1465053721858589</v>
      </c>
      <c r="AP307">
        <f t="shared" si="347"/>
        <v>3.1463430016787761</v>
      </c>
      <c r="AQ307">
        <f t="shared" si="347"/>
        <v>3.1466500476649135</v>
      </c>
      <c r="AR307">
        <f t="shared" si="347"/>
        <v>3.1460694177346982</v>
      </c>
      <c r="AS307">
        <f t="shared" si="347"/>
        <v>3.1471674016533715</v>
      </c>
      <c r="AT307">
        <f t="shared" si="347"/>
        <v>3.1450910945955357</v>
      </c>
      <c r="AU307">
        <f t="shared" si="331"/>
        <v>3.1490174480290105</v>
      </c>
      <c r="AV307" s="246">
        <f t="shared" si="332"/>
        <v>-6.2470936886308264E-4</v>
      </c>
      <c r="AW307" s="247">
        <f t="shared" si="333"/>
        <v>-1.1460706309248366E-3</v>
      </c>
      <c r="AX307" s="248">
        <f t="shared" si="334"/>
        <v>1.3134778910684529E-6</v>
      </c>
      <c r="AY307" s="247">
        <f t="shared" si="335"/>
        <v>-9.0380382173712859E-3</v>
      </c>
      <c r="BA307">
        <f t="shared" si="336"/>
        <v>2.9387379525362793E-3</v>
      </c>
      <c r="BB307">
        <f t="shared" si="337"/>
        <v>1.0131738876639134</v>
      </c>
      <c r="BC307">
        <f t="shared" si="338"/>
        <v>0.50345549117735555</v>
      </c>
      <c r="BD307">
        <f t="shared" si="339"/>
        <v>-7.3801707829175361E-2</v>
      </c>
      <c r="BE307">
        <f t="shared" si="340"/>
        <v>-1.3941529790612071</v>
      </c>
      <c r="BF307">
        <f t="shared" si="341"/>
        <v>-0.83730304819487023</v>
      </c>
      <c r="BG307">
        <f t="shared" si="348"/>
        <v>4.9624207641565317</v>
      </c>
      <c r="BH307">
        <f t="shared" si="348"/>
        <v>4.962420764159857</v>
      </c>
      <c r="BI307">
        <f t="shared" si="348"/>
        <v>4.9624207643390985</v>
      </c>
      <c r="BJ307">
        <f t="shared" si="348"/>
        <v>4.9624207740018367</v>
      </c>
      <c r="BK307">
        <f t="shared" si="348"/>
        <v>4.9624212949103885</v>
      </c>
      <c r="BL307">
        <f t="shared" si="348"/>
        <v>4.9624493749971945</v>
      </c>
      <c r="BM307">
        <f t="shared" si="348"/>
        <v>4.9639585183941053</v>
      </c>
      <c r="BN307">
        <f t="shared" si="342"/>
        <v>5.0350578748488584</v>
      </c>
    </row>
    <row r="308" spans="1:66">
      <c r="A308" s="77" t="s">
        <v>144</v>
      </c>
      <c r="B308" s="38" t="s">
        <v>45</v>
      </c>
      <c r="C308" s="37">
        <v>54360.320599999999</v>
      </c>
      <c r="D308" s="37" t="s">
        <v>124</v>
      </c>
      <c r="E308" s="58">
        <f t="shared" si="314"/>
        <v>29310.996031843544</v>
      </c>
      <c r="F308">
        <f t="shared" si="315"/>
        <v>29311</v>
      </c>
      <c r="G308">
        <f t="shared" si="316"/>
        <v>-1.4344969968078658E-3</v>
      </c>
      <c r="H308" s="116"/>
      <c r="I308" s="117"/>
      <c r="J308" s="117"/>
      <c r="K308" s="117">
        <f>G308</f>
        <v>-1.4344969968078658E-3</v>
      </c>
      <c r="L308" s="116"/>
      <c r="M308" s="116"/>
      <c r="N308" s="118"/>
      <c r="O308" s="40"/>
      <c r="P308" s="116"/>
      <c r="Q308" s="293">
        <f t="shared" si="317"/>
        <v>39341.820599999999</v>
      </c>
      <c r="R308" s="8">
        <f t="shared" si="318"/>
        <v>2.0577816338507859E-6</v>
      </c>
      <c r="S308" s="116">
        <v>1</v>
      </c>
      <c r="T308" s="167">
        <f t="shared" si="319"/>
        <v>2.0577816338507859E-6</v>
      </c>
      <c r="U308" s="116"/>
      <c r="V308" s="116"/>
      <c r="W308" s="25"/>
      <c r="X308" s="252"/>
      <c r="Y308" s="41"/>
      <c r="Z308">
        <f t="shared" si="320"/>
        <v>29311</v>
      </c>
      <c r="AA308" s="246">
        <f t="shared" si="321"/>
        <v>-3.8503870834557825E-3</v>
      </c>
      <c r="AB308" s="247">
        <f t="shared" si="322"/>
        <v>2.4158900866479167E-3</v>
      </c>
      <c r="AC308" s="247">
        <f t="shared" si="323"/>
        <v>-1.4344969968078658E-3</v>
      </c>
      <c r="AD308" s="248">
        <f t="shared" si="324"/>
        <v>5.836524910763678E-6</v>
      </c>
      <c r="AH308">
        <f t="shared" si="325"/>
        <v>4.123761856303601E-3</v>
      </c>
      <c r="AI308">
        <f t="shared" si="326"/>
        <v>0.47122968072073046</v>
      </c>
      <c r="AJ308">
        <f t="shared" si="327"/>
        <v>0.33277860794343889</v>
      </c>
      <c r="AK308">
        <f t="shared" si="328"/>
        <v>-7.3433982813243658E-3</v>
      </c>
      <c r="AL308">
        <f t="shared" si="329"/>
        <v>-3.1277058563052189</v>
      </c>
      <c r="AM308">
        <f t="shared" si="330"/>
        <v>-144.01937454614966</v>
      </c>
      <c r="AN308">
        <f t="shared" si="347"/>
        <v>3.1666060101088855</v>
      </c>
      <c r="AO308">
        <f t="shared" si="347"/>
        <v>3.167049992182883</v>
      </c>
      <c r="AP308">
        <f t="shared" si="347"/>
        <v>3.1662101597544856</v>
      </c>
      <c r="AQ308">
        <f t="shared" si="347"/>
        <v>3.1677987942176724</v>
      </c>
      <c r="AR308">
        <f t="shared" si="347"/>
        <v>3.1647937717137427</v>
      </c>
      <c r="AS308">
        <f t="shared" si="347"/>
        <v>3.170478198340152</v>
      </c>
      <c r="AT308">
        <f t="shared" si="347"/>
        <v>3.1597259363567347</v>
      </c>
      <c r="AU308">
        <f t="shared" si="331"/>
        <v>3.180066939147022</v>
      </c>
      <c r="AV308" s="246">
        <f t="shared" si="332"/>
        <v>-6.9223642459670344E-4</v>
      </c>
      <c r="AW308" s="247">
        <f t="shared" si="333"/>
        <v>-7.4226057221116236E-4</v>
      </c>
      <c r="AX308" s="248">
        <f t="shared" si="334"/>
        <v>5.5095075705924221E-7</v>
      </c>
      <c r="AY308" s="247">
        <f t="shared" si="335"/>
        <v>-8.7164095119705454E-3</v>
      </c>
      <c r="BA308">
        <f t="shared" si="336"/>
        <v>3.158150658859079E-3</v>
      </c>
      <c r="BB308">
        <f t="shared" si="337"/>
        <v>1.0170630615329164</v>
      </c>
      <c r="BC308">
        <f t="shared" si="338"/>
        <v>0.54849747699052975</v>
      </c>
      <c r="BD308">
        <f t="shared" si="339"/>
        <v>-7.3000652913575242E-2</v>
      </c>
      <c r="BE308">
        <f t="shared" si="340"/>
        <v>-1.3411802019070274</v>
      </c>
      <c r="BF308">
        <f t="shared" si="341"/>
        <v>-0.7932151117457279</v>
      </c>
      <c r="BG308">
        <f t="shared" si="348"/>
        <v>5.0144576341168383</v>
      </c>
      <c r="BH308">
        <f t="shared" si="348"/>
        <v>5.01445763412646</v>
      </c>
      <c r="BI308">
        <f t="shared" si="348"/>
        <v>5.0144576345578606</v>
      </c>
      <c r="BJ308">
        <f t="shared" si="348"/>
        <v>5.0144576539007968</v>
      </c>
      <c r="BK308">
        <f t="shared" si="348"/>
        <v>5.0144585211887582</v>
      </c>
      <c r="BL308">
        <f t="shared" si="348"/>
        <v>5.0144974056903013</v>
      </c>
      <c r="BM308">
        <f t="shared" si="348"/>
        <v>5.0162358199965222</v>
      </c>
      <c r="BN308">
        <f t="shared" si="342"/>
        <v>5.086031586509665</v>
      </c>
    </row>
    <row r="309" spans="1:66">
      <c r="A309" s="80" t="s">
        <v>145</v>
      </c>
      <c r="B309" s="76" t="s">
        <v>45</v>
      </c>
      <c r="C309" s="75">
        <v>54366.647700000001</v>
      </c>
      <c r="D309" s="75">
        <v>2.9999999999999997E-4</v>
      </c>
      <c r="E309" s="58">
        <f t="shared" si="314"/>
        <v>29328.498280177486</v>
      </c>
      <c r="F309">
        <f t="shared" si="315"/>
        <v>29328.5</v>
      </c>
      <c r="G309">
        <f t="shared" si="316"/>
        <v>-6.2171949684852734E-4</v>
      </c>
      <c r="H309" s="116"/>
      <c r="I309" s="117"/>
      <c r="J309" s="117"/>
      <c r="K309" s="117">
        <f>G309</f>
        <v>-6.2171949684852734E-4</v>
      </c>
      <c r="L309" s="116"/>
      <c r="M309" s="116"/>
      <c r="N309" s="118"/>
      <c r="O309" s="40"/>
      <c r="P309" s="116"/>
      <c r="Q309" s="293">
        <f t="shared" si="317"/>
        <v>39348.147700000001</v>
      </c>
      <c r="R309" s="8">
        <f t="shared" si="318"/>
        <v>3.86535132761586E-7</v>
      </c>
      <c r="S309" s="116">
        <v>1</v>
      </c>
      <c r="T309" s="167">
        <f t="shared" si="319"/>
        <v>3.86535132761586E-7</v>
      </c>
      <c r="V309" s="116"/>
      <c r="W309" s="25"/>
      <c r="X309" s="252"/>
      <c r="Y309" s="41"/>
      <c r="Z309">
        <f t="shared" si="320"/>
        <v>29328.5</v>
      </c>
      <c r="AA309" s="246">
        <f t="shared" si="321"/>
        <v>-3.8798445727450566E-3</v>
      </c>
      <c r="AB309" s="247">
        <f t="shared" si="322"/>
        <v>3.2581250758965292E-3</v>
      </c>
      <c r="AC309" s="247">
        <f t="shared" si="323"/>
        <v>-6.2171949684852734E-4</v>
      </c>
      <c r="AD309" s="248">
        <f t="shared" si="324"/>
        <v>1.0615379010185765E-5</v>
      </c>
      <c r="AH309">
        <f t="shared" si="325"/>
        <v>4.1027086472501337E-3</v>
      </c>
      <c r="AI309">
        <f t="shared" si="326"/>
        <v>0.47123845248416618</v>
      </c>
      <c r="AJ309">
        <f t="shared" si="327"/>
        <v>0.33169663677624117</v>
      </c>
      <c r="AK309">
        <f t="shared" si="328"/>
        <v>-7.9499633759805045E-3</v>
      </c>
      <c r="AL309">
        <f t="shared" si="329"/>
        <v>-3.126558722971112</v>
      </c>
      <c r="AM309">
        <f t="shared" si="330"/>
        <v>-133.02990287369931</v>
      </c>
      <c r="AN309">
        <f t="shared" si="347"/>
        <v>3.1686720964134136</v>
      </c>
      <c r="AO309">
        <f t="shared" si="347"/>
        <v>3.1691525626066035</v>
      </c>
      <c r="AP309">
        <f t="shared" si="347"/>
        <v>3.1682436681331709</v>
      </c>
      <c r="AQ309">
        <f t="shared" si="347"/>
        <v>3.169963036515159</v>
      </c>
      <c r="AR309">
        <f t="shared" si="347"/>
        <v>3.1667105499287036</v>
      </c>
      <c r="AS309">
        <f t="shared" si="347"/>
        <v>3.1728634504111568</v>
      </c>
      <c r="AT309">
        <f t="shared" si="347"/>
        <v>3.1612244931750437</v>
      </c>
      <c r="AU309">
        <f t="shared" si="331"/>
        <v>3.1832445186474034</v>
      </c>
      <c r="AV309" s="246">
        <f t="shared" si="332"/>
        <v>-6.9966554309935361E-4</v>
      </c>
      <c r="AW309" s="247">
        <f t="shared" si="333"/>
        <v>7.7946046250826264E-5</v>
      </c>
      <c r="AX309" s="248">
        <f t="shared" si="334"/>
        <v>6.0755861261359474E-9</v>
      </c>
      <c r="AY309" s="247">
        <f t="shared" si="335"/>
        <v>-7.9046071737443636E-3</v>
      </c>
      <c r="BA309">
        <f t="shared" si="336"/>
        <v>3.180179029645703E-3</v>
      </c>
      <c r="BB309">
        <f t="shared" si="337"/>
        <v>1.0174602286980099</v>
      </c>
      <c r="BC309">
        <f t="shared" si="338"/>
        <v>0.553041412610219</v>
      </c>
      <c r="BD309">
        <f t="shared" si="339"/>
        <v>-7.2906678764689037E-2</v>
      </c>
      <c r="BE309">
        <f t="shared" si="340"/>
        <v>-1.3357361138055595</v>
      </c>
      <c r="BF309">
        <f t="shared" si="341"/>
        <v>-0.78878992799644554</v>
      </c>
      <c r="BG309">
        <f t="shared" si="348"/>
        <v>5.0197942826210529</v>
      </c>
      <c r="BH309">
        <f t="shared" si="348"/>
        <v>5.0197942826316613</v>
      </c>
      <c r="BI309">
        <f t="shared" si="348"/>
        <v>5.0197942830993094</v>
      </c>
      <c r="BJ309">
        <f t="shared" si="348"/>
        <v>5.0197943037147423</v>
      </c>
      <c r="BK309">
        <f t="shared" si="348"/>
        <v>5.0197952125068674</v>
      </c>
      <c r="BL309">
        <f t="shared" si="348"/>
        <v>5.0198352722940678</v>
      </c>
      <c r="BM309">
        <f t="shared" si="348"/>
        <v>5.0215961247606025</v>
      </c>
      <c r="BN309">
        <f t="shared" si="342"/>
        <v>5.091248194428168</v>
      </c>
    </row>
    <row r="310" spans="1:66">
      <c r="A310" s="82" t="s">
        <v>146</v>
      </c>
      <c r="B310" s="79" t="s">
        <v>49</v>
      </c>
      <c r="C310" s="82">
        <v>54444.550600000002</v>
      </c>
      <c r="D310" s="82">
        <v>1E-4</v>
      </c>
      <c r="E310" s="58">
        <f t="shared" si="314"/>
        <v>29543.996044039886</v>
      </c>
      <c r="F310">
        <f t="shared" si="315"/>
        <v>29544</v>
      </c>
      <c r="G310">
        <f t="shared" si="316"/>
        <v>-1.4300879993243143E-3</v>
      </c>
      <c r="H310" s="116"/>
      <c r="I310" s="117"/>
      <c r="J310" s="117"/>
      <c r="K310" s="117">
        <f>G310</f>
        <v>-1.4300879993243143E-3</v>
      </c>
      <c r="L310" s="116"/>
      <c r="M310" s="116"/>
      <c r="N310" s="118"/>
      <c r="O310" s="40"/>
      <c r="P310" s="116"/>
      <c r="Q310" s="293">
        <f t="shared" si="317"/>
        <v>39426.050600000002</v>
      </c>
      <c r="R310" s="8">
        <f t="shared" si="318"/>
        <v>2.0451516858114198E-6</v>
      </c>
      <c r="S310" s="116">
        <v>1</v>
      </c>
      <c r="T310" s="167">
        <f t="shared" si="319"/>
        <v>2.0451516858114198E-6</v>
      </c>
      <c r="V310" s="116"/>
      <c r="W310" s="25"/>
      <c r="X310" s="252"/>
      <c r="Y310" s="41"/>
      <c r="Z310">
        <f t="shared" si="320"/>
        <v>29544</v>
      </c>
      <c r="AA310" s="246">
        <f t="shared" si="321"/>
        <v>-4.2439698183875385E-3</v>
      </c>
      <c r="AB310" s="247">
        <f t="shared" si="322"/>
        <v>2.8138818190632242E-3</v>
      </c>
      <c r="AC310" s="247">
        <f t="shared" si="323"/>
        <v>-1.4300879993243143E-3</v>
      </c>
      <c r="AD310" s="248">
        <f t="shared" si="324"/>
        <v>7.9179308916545595E-6</v>
      </c>
      <c r="AH310">
        <f t="shared" si="325"/>
        <v>3.8419833783291143E-3</v>
      </c>
      <c r="AI310">
        <f t="shared" si="326"/>
        <v>0.4714035944740429</v>
      </c>
      <c r="AJ310">
        <f t="shared" si="327"/>
        <v>0.31833219027750548</v>
      </c>
      <c r="AK310">
        <f t="shared" si="328"/>
        <v>-1.542128769126256E-2</v>
      </c>
      <c r="AL310">
        <f t="shared" si="329"/>
        <v>-3.1124268957071886</v>
      </c>
      <c r="AM310">
        <f t="shared" si="330"/>
        <v>-68.568704179314551</v>
      </c>
      <c r="AN310">
        <f t="shared" si="347"/>
        <v>3.1941205153040131</v>
      </c>
      <c r="AO310">
        <f t="shared" si="347"/>
        <v>3.1950456512682428</v>
      </c>
      <c r="AP310">
        <f t="shared" si="347"/>
        <v>3.1932938000439299</v>
      </c>
      <c r="AQ310">
        <f t="shared" si="347"/>
        <v>3.1966112703623724</v>
      </c>
      <c r="AR310">
        <f t="shared" si="347"/>
        <v>3.1903294793477985</v>
      </c>
      <c r="AS310">
        <f t="shared" si="347"/>
        <v>3.2022261871486584</v>
      </c>
      <c r="AT310">
        <f t="shared" si="347"/>
        <v>3.1797016152506634</v>
      </c>
      <c r="AU310">
        <f t="shared" si="331"/>
        <v>3.222374140494956</v>
      </c>
      <c r="AV310" s="246">
        <f t="shared" si="332"/>
        <v>-7.994783895981664E-4</v>
      </c>
      <c r="AW310" s="247">
        <f t="shared" si="333"/>
        <v>-6.306096097261479E-4</v>
      </c>
      <c r="AX310" s="248">
        <f t="shared" si="334"/>
        <v>3.9766847987896458E-7</v>
      </c>
      <c r="AY310" s="247">
        <f t="shared" si="335"/>
        <v>-8.716562806442802E-3</v>
      </c>
      <c r="BA310">
        <f t="shared" si="336"/>
        <v>3.4444914287893721E-3</v>
      </c>
      <c r="BB310">
        <f t="shared" si="337"/>
        <v>1.0223299319342076</v>
      </c>
      <c r="BC310">
        <f t="shared" si="338"/>
        <v>0.60788841949457195</v>
      </c>
      <c r="BD310">
        <f t="shared" si="339"/>
        <v>-7.1565477253337936E-2</v>
      </c>
      <c r="BE310">
        <f t="shared" si="340"/>
        <v>-1.2683479002634861</v>
      </c>
      <c r="BF310">
        <f t="shared" si="341"/>
        <v>-0.73552713790651536</v>
      </c>
      <c r="BG310">
        <f t="shared" si="348"/>
        <v>5.0856816570498875</v>
      </c>
      <c r="BH310">
        <f t="shared" si="348"/>
        <v>5.0856816570808281</v>
      </c>
      <c r="BI310">
        <f t="shared" si="348"/>
        <v>5.0856816582125379</v>
      </c>
      <c r="BJ310">
        <f t="shared" si="348"/>
        <v>5.0856816996069227</v>
      </c>
      <c r="BK310">
        <f t="shared" si="348"/>
        <v>5.0856832136808618</v>
      </c>
      <c r="BL310">
        <f t="shared" si="348"/>
        <v>5.0857385896317995</v>
      </c>
      <c r="BM310">
        <f t="shared" si="348"/>
        <v>5.0877585674108072</v>
      </c>
      <c r="BN310">
        <f t="shared" si="342"/>
        <v>5.1554869947960267</v>
      </c>
    </row>
    <row r="311" spans="1:66">
      <c r="A311" s="82" t="s">
        <v>142</v>
      </c>
      <c r="B311" s="79" t="s">
        <v>49</v>
      </c>
      <c r="C311" s="82">
        <v>54525.047500000001</v>
      </c>
      <c r="D311" s="82">
        <v>2.9999999999999997E-4</v>
      </c>
      <c r="E311" s="58">
        <f t="shared" si="314"/>
        <v>29766.669422667055</v>
      </c>
      <c r="F311">
        <f t="shared" si="315"/>
        <v>29766.5</v>
      </c>
      <c r="G311" s="168"/>
      <c r="H311" s="116"/>
      <c r="I311" s="85"/>
      <c r="J311" s="117"/>
      <c r="K311" s="117"/>
      <c r="L311" s="116"/>
      <c r="M311" s="116"/>
      <c r="N311" s="118"/>
      <c r="O311" s="40"/>
      <c r="P311" s="116"/>
      <c r="Q311" s="293">
        <f t="shared" si="317"/>
        <v>39506.547500000001</v>
      </c>
      <c r="R311" s="8">
        <f>+(O311-U311)^2</f>
        <v>3.7511526873165611E-3</v>
      </c>
      <c r="S311" s="116"/>
      <c r="T311" s="167"/>
      <c r="U311" s="58">
        <f>+C311-(C$7+F311*C$8)</f>
        <v>6.124665449897293E-2</v>
      </c>
      <c r="V311" s="116"/>
      <c r="W311" s="25"/>
      <c r="X311" s="252"/>
      <c r="Y311" s="41"/>
      <c r="Z311">
        <f t="shared" si="320"/>
        <v>29766.5</v>
      </c>
      <c r="AA311" s="246">
        <f t="shared" si="321"/>
        <v>-4.6225355290641047E-3</v>
      </c>
      <c r="AB311" s="247">
        <f t="shared" si="322"/>
        <v>4.6225355290641047E-3</v>
      </c>
      <c r="AC311" s="247">
        <f t="shared" si="323"/>
        <v>0</v>
      </c>
      <c r="AD311" s="248">
        <f t="shared" si="324"/>
        <v>0</v>
      </c>
      <c r="AH311">
        <f t="shared" si="325"/>
        <v>3.5699963630089421E-3</v>
      </c>
      <c r="AI311">
        <f t="shared" si="326"/>
        <v>0.47168525002556372</v>
      </c>
      <c r="AJ311">
        <f t="shared" si="327"/>
        <v>0.30445101508723249</v>
      </c>
      <c r="AK311">
        <f t="shared" si="328"/>
        <v>-2.3140894720553064E-2</v>
      </c>
      <c r="AL311">
        <f t="shared" si="329"/>
        <v>-3.0978192918044312</v>
      </c>
      <c r="AM311">
        <f t="shared" si="330"/>
        <v>-45.682592267093888</v>
      </c>
      <c r="AN311">
        <f t="shared" ref="AN311:AT320" si="349">$AU311+$AB$7*SIN(AO311)</f>
        <v>3.2204132781618116</v>
      </c>
      <c r="AO311">
        <f t="shared" si="349"/>
        <v>3.2217841125221218</v>
      </c>
      <c r="AP311">
        <f t="shared" si="349"/>
        <v>3.2191837790235356</v>
      </c>
      <c r="AQ311">
        <f t="shared" si="349"/>
        <v>3.224116809287243</v>
      </c>
      <c r="AR311">
        <f t="shared" si="349"/>
        <v>3.2147600888357313</v>
      </c>
      <c r="AS311">
        <f t="shared" si="349"/>
        <v>3.2325135782781871</v>
      </c>
      <c r="AT311">
        <f t="shared" si="349"/>
        <v>3.1988478269539851</v>
      </c>
      <c r="AU311">
        <f t="shared" si="331"/>
        <v>3.2627747941426612</v>
      </c>
      <c r="AV311" s="246">
        <f t="shared" si="332"/>
        <v>-9.196419125771689E-4</v>
      </c>
      <c r="AW311" s="247">
        <f t="shared" si="333"/>
        <v>-9999</v>
      </c>
      <c r="AX311" s="248">
        <f t="shared" si="334"/>
        <v>0</v>
      </c>
      <c r="AY311" s="247">
        <f t="shared" si="335"/>
        <v>-9999</v>
      </c>
      <c r="BA311">
        <f t="shared" si="336"/>
        <v>3.7028936164869358E-3</v>
      </c>
      <c r="BB311">
        <f t="shared" si="337"/>
        <v>1.02729821446759</v>
      </c>
      <c r="BC311">
        <f t="shared" si="338"/>
        <v>0.66212346644823394</v>
      </c>
      <c r="BD311">
        <f t="shared" si="339"/>
        <v>-6.9821564588355062E-2</v>
      </c>
      <c r="BE311">
        <f t="shared" si="340"/>
        <v>-1.1980976276404032</v>
      </c>
      <c r="BF311">
        <f t="shared" si="341"/>
        <v>-0.68274133363705258</v>
      </c>
      <c r="BG311">
        <f t="shared" ref="BG311:BM320" si="350">$BN311+$BB$7*SIN(BH311)</f>
        <v>5.1540374923113559</v>
      </c>
      <c r="BH311">
        <f t="shared" si="350"/>
        <v>5.1540374923876033</v>
      </c>
      <c r="BI311">
        <f t="shared" si="350"/>
        <v>5.1540374947670893</v>
      </c>
      <c r="BJ311">
        <f t="shared" si="350"/>
        <v>5.1540375690245526</v>
      </c>
      <c r="BK311">
        <f t="shared" si="350"/>
        <v>5.1540398863980039</v>
      </c>
      <c r="BL311">
        <f t="shared" si="350"/>
        <v>5.1541121996128263</v>
      </c>
      <c r="BM311">
        <f t="shared" si="350"/>
        <v>5.1563631921510638</v>
      </c>
      <c r="BN311">
        <f t="shared" si="342"/>
        <v>5.2218124383312876</v>
      </c>
    </row>
    <row r="312" spans="1:66">
      <c r="A312" s="80" t="s">
        <v>147</v>
      </c>
      <c r="B312" s="76" t="s">
        <v>49</v>
      </c>
      <c r="C312" s="75">
        <v>54631.808199999999</v>
      </c>
      <c r="D312" s="75">
        <v>1E-4</v>
      </c>
      <c r="E312" s="58">
        <f t="shared" si="314"/>
        <v>30061.994655981656</v>
      </c>
      <c r="F312">
        <f t="shared" si="315"/>
        <v>30062</v>
      </c>
      <c r="G312">
        <f t="shared" ref="G312:G343" si="351">+C312-(C$7+F312*C$8)</f>
        <v>-1.9318739941809326E-3</v>
      </c>
      <c r="H312" s="116"/>
      <c r="I312" s="117"/>
      <c r="J312" s="117"/>
      <c r="K312" s="117">
        <f t="shared" ref="K312:K343" si="352">G312</f>
        <v>-1.9318739941809326E-3</v>
      </c>
      <c r="L312" s="116"/>
      <c r="M312" s="116"/>
      <c r="N312" s="118"/>
      <c r="O312" s="40"/>
      <c r="P312" s="116"/>
      <c r="Q312" s="293">
        <f t="shared" si="317"/>
        <v>39613.308199999999</v>
      </c>
      <c r="R312" s="8">
        <f t="shared" ref="R312:R343" si="353">+(O312-G312)^2</f>
        <v>3.7321371293925902E-6</v>
      </c>
      <c r="S312" s="116">
        <v>1</v>
      </c>
      <c r="T312" s="167">
        <f t="shared" ref="T312:T343" si="354">+S312*R312</f>
        <v>3.7321371293925902E-6</v>
      </c>
      <c r="V312" s="116"/>
      <c r="W312" s="25"/>
      <c r="X312" s="252"/>
      <c r="Y312" s="41"/>
      <c r="Z312">
        <f t="shared" si="320"/>
        <v>30062</v>
      </c>
      <c r="AA312" s="246">
        <f t="shared" si="321"/>
        <v>-5.12925524911501E-3</v>
      </c>
      <c r="AB312" s="247">
        <f t="shared" si="322"/>
        <v>3.1973812549340773E-3</v>
      </c>
      <c r="AC312" s="247">
        <f t="shared" si="323"/>
        <v>-1.9318739941809326E-3</v>
      </c>
      <c r="AD312" s="248">
        <f t="shared" si="324"/>
        <v>1.0223246889403815E-5</v>
      </c>
      <c r="AH312">
        <f t="shared" si="325"/>
        <v>3.2045400404533938E-3</v>
      </c>
      <c r="AI312">
        <f t="shared" si="326"/>
        <v>0.47223493356498303</v>
      </c>
      <c r="AJ312">
        <f t="shared" si="327"/>
        <v>0.28587672609096149</v>
      </c>
      <c r="AK312">
        <f t="shared" si="328"/>
        <v>-3.3406746322577223E-2</v>
      </c>
      <c r="AL312">
        <f t="shared" si="329"/>
        <v>-3.0783784728192969</v>
      </c>
      <c r="AM312">
        <f t="shared" si="330"/>
        <v>-31.627934204453823</v>
      </c>
      <c r="AN312">
        <f t="shared" si="349"/>
        <v>3.2553752418847486</v>
      </c>
      <c r="AO312">
        <f t="shared" si="349"/>
        <v>3.2573060615698974</v>
      </c>
      <c r="AP312">
        <f t="shared" si="349"/>
        <v>3.2536310811560929</v>
      </c>
      <c r="AQ312">
        <f t="shared" si="349"/>
        <v>3.2606271176628048</v>
      </c>
      <c r="AR312">
        <f t="shared" si="349"/>
        <v>3.2473135510213691</v>
      </c>
      <c r="AS312">
        <f t="shared" si="349"/>
        <v>3.2726676526827592</v>
      </c>
      <c r="AT312">
        <f t="shared" si="349"/>
        <v>3.2244428456663581</v>
      </c>
      <c r="AU312">
        <f t="shared" si="331"/>
        <v>3.3164304937062425</v>
      </c>
      <c r="AV312" s="246">
        <f t="shared" si="332"/>
        <v>-1.108435471270668E-3</v>
      </c>
      <c r="AW312" s="247">
        <f t="shared" si="333"/>
        <v>-8.2343852291026469E-4</v>
      </c>
      <c r="AX312" s="248">
        <f t="shared" si="334"/>
        <v>6.7805100101263852E-7</v>
      </c>
      <c r="AY312" s="247">
        <f t="shared" si="335"/>
        <v>-9.1572338124786684E-3</v>
      </c>
      <c r="BA312">
        <f t="shared" si="336"/>
        <v>4.020819777844342E-3</v>
      </c>
      <c r="BB312">
        <f t="shared" si="337"/>
        <v>1.0337542640058002</v>
      </c>
      <c r="BC312">
        <f t="shared" si="338"/>
        <v>0.72977469003364459</v>
      </c>
      <c r="BD312">
        <f t="shared" si="339"/>
        <v>-6.693947307912658E-2</v>
      </c>
      <c r="BE312">
        <f t="shared" si="340"/>
        <v>-1.1037540876603731</v>
      </c>
      <c r="BF312">
        <f t="shared" si="341"/>
        <v>-0.61569081275484983</v>
      </c>
      <c r="BG312">
        <f t="shared" si="350"/>
        <v>5.2453270538768351</v>
      </c>
      <c r="BH312">
        <f t="shared" si="350"/>
        <v>5.2453270540771912</v>
      </c>
      <c r="BI312">
        <f t="shared" si="350"/>
        <v>5.2453270593374191</v>
      </c>
      <c r="BJ312">
        <f t="shared" si="350"/>
        <v>5.2453271974415685</v>
      </c>
      <c r="BK312">
        <f t="shared" si="350"/>
        <v>5.2453308232718152</v>
      </c>
      <c r="BL312">
        <f t="shared" si="350"/>
        <v>5.2454260089995399</v>
      </c>
      <c r="BM312">
        <f t="shared" si="350"/>
        <v>5.2479193686060137</v>
      </c>
      <c r="BN312">
        <f t="shared" si="342"/>
        <v>5.3098985891837334</v>
      </c>
    </row>
    <row r="313" spans="1:66">
      <c r="A313" s="80" t="s">
        <v>147</v>
      </c>
      <c r="B313" s="76" t="s">
        <v>45</v>
      </c>
      <c r="C313" s="75">
        <v>54658.7402</v>
      </c>
      <c r="D313" s="75">
        <v>1E-4</v>
      </c>
      <c r="E313" s="58">
        <f t="shared" si="314"/>
        <v>30136.4949091987</v>
      </c>
      <c r="F313">
        <f t="shared" si="315"/>
        <v>30136.5</v>
      </c>
      <c r="G313">
        <f t="shared" si="351"/>
        <v>-1.8403354988549836E-3</v>
      </c>
      <c r="H313" s="116"/>
      <c r="I313" s="117"/>
      <c r="J313" s="117"/>
      <c r="K313" s="117">
        <f t="shared" si="352"/>
        <v>-1.8403354988549836E-3</v>
      </c>
      <c r="L313" s="116"/>
      <c r="M313" s="116"/>
      <c r="N313" s="118"/>
      <c r="O313" s="40"/>
      <c r="P313" s="116"/>
      <c r="Q313" s="293">
        <f t="shared" si="317"/>
        <v>39640.2402</v>
      </c>
      <c r="R313" s="8">
        <f t="shared" si="353"/>
        <v>3.3868347483458213E-6</v>
      </c>
      <c r="S313" s="116">
        <v>1</v>
      </c>
      <c r="T313" s="167">
        <f t="shared" si="354"/>
        <v>3.3868347483458213E-6</v>
      </c>
      <c r="V313" s="116"/>
      <c r="W313" s="25"/>
      <c r="X313" s="252"/>
      <c r="Y313" s="41"/>
      <c r="Z313">
        <f t="shared" si="320"/>
        <v>30136.5</v>
      </c>
      <c r="AA313" s="246">
        <f t="shared" si="321"/>
        <v>-5.2576958008382045E-3</v>
      </c>
      <c r="AB313" s="247">
        <f t="shared" si="322"/>
        <v>3.4173603019832209E-3</v>
      </c>
      <c r="AC313" s="247">
        <f t="shared" si="323"/>
        <v>-1.8403354988549836E-3</v>
      </c>
      <c r="AD313" s="248">
        <f t="shared" si="324"/>
        <v>1.167835143357085E-5</v>
      </c>
      <c r="AH313">
        <f t="shared" si="325"/>
        <v>3.1116632111145011E-3</v>
      </c>
      <c r="AI313">
        <f t="shared" si="326"/>
        <v>0.47240534732899075</v>
      </c>
      <c r="AJ313">
        <f t="shared" si="327"/>
        <v>0.28116752840054809</v>
      </c>
      <c r="AK313">
        <f t="shared" si="328"/>
        <v>-3.5998034973814735E-2</v>
      </c>
      <c r="AL313">
        <f t="shared" si="329"/>
        <v>-3.0734677615293085</v>
      </c>
      <c r="AM313">
        <f t="shared" si="330"/>
        <v>-29.346489653665522</v>
      </c>
      <c r="AN313">
        <f t="shared" si="349"/>
        <v>3.2641995385703071</v>
      </c>
      <c r="AO313">
        <f t="shared" si="349"/>
        <v>3.2662642971827194</v>
      </c>
      <c r="AP313">
        <f t="shared" si="349"/>
        <v>3.2623302612822269</v>
      </c>
      <c r="AQ313">
        <f t="shared" si="349"/>
        <v>3.2698275495633888</v>
      </c>
      <c r="AR313">
        <f t="shared" si="349"/>
        <v>3.255545486215595</v>
      </c>
      <c r="AS313">
        <f t="shared" si="349"/>
        <v>3.2827749314653212</v>
      </c>
      <c r="AT313">
        <f t="shared" si="349"/>
        <v>3.2309343622059212</v>
      </c>
      <c r="AU313">
        <f t="shared" si="331"/>
        <v>3.3299579035792943</v>
      </c>
      <c r="AV313" s="246">
        <f t="shared" si="332"/>
        <v>-1.1616216200143609E-3</v>
      </c>
      <c r="AW313" s="247">
        <f t="shared" si="333"/>
        <v>-6.7871387884062273E-4</v>
      </c>
      <c r="AX313" s="248">
        <f t="shared" si="334"/>
        <v>4.6065252933088352E-7</v>
      </c>
      <c r="AY313" s="247">
        <f t="shared" si="335"/>
        <v>-9.0480728907933287E-3</v>
      </c>
      <c r="BA313">
        <f t="shared" si="336"/>
        <v>4.0960741808238436E-3</v>
      </c>
      <c r="BB313">
        <f t="shared" si="337"/>
        <v>1.0353490094294593</v>
      </c>
      <c r="BC313">
        <f t="shared" si="338"/>
        <v>0.74595204343609078</v>
      </c>
      <c r="BD313">
        <f t="shared" si="339"/>
        <v>-6.6111201222186028E-2</v>
      </c>
      <c r="BE313">
        <f t="shared" si="340"/>
        <v>-1.0797832349106464</v>
      </c>
      <c r="BF313">
        <f t="shared" si="341"/>
        <v>-0.5992823066193822</v>
      </c>
      <c r="BG313">
        <f t="shared" si="350"/>
        <v>5.2684321000433458</v>
      </c>
      <c r="BH313">
        <f t="shared" si="350"/>
        <v>5.2684321002905357</v>
      </c>
      <c r="BI313">
        <f t="shared" si="350"/>
        <v>5.2684321065373618</v>
      </c>
      <c r="BJ313">
        <f t="shared" si="350"/>
        <v>5.2684322644031711</v>
      </c>
      <c r="BK313">
        <f t="shared" si="350"/>
        <v>5.2684362538740652</v>
      </c>
      <c r="BL313">
        <f t="shared" si="350"/>
        <v>5.2685370644054954</v>
      </c>
      <c r="BM313">
        <f t="shared" si="350"/>
        <v>5.2710790591414103</v>
      </c>
      <c r="BN313">
        <f t="shared" si="342"/>
        <v>5.3321064343225064</v>
      </c>
    </row>
    <row r="314" spans="1:66">
      <c r="A314" s="80" t="s">
        <v>147</v>
      </c>
      <c r="B314" s="76" t="s">
        <v>49</v>
      </c>
      <c r="C314" s="75">
        <v>54678.804100000001</v>
      </c>
      <c r="D314" s="75">
        <v>1E-4</v>
      </c>
      <c r="E314" s="58">
        <f t="shared" si="314"/>
        <v>30191.996380701803</v>
      </c>
      <c r="F314">
        <f t="shared" si="315"/>
        <v>30192</v>
      </c>
      <c r="G314">
        <f t="shared" si="351"/>
        <v>-1.3083839949104004E-3</v>
      </c>
      <c r="H314" s="116"/>
      <c r="I314" s="117"/>
      <c r="J314" s="117"/>
      <c r="K314" s="117">
        <f t="shared" si="352"/>
        <v>-1.3083839949104004E-3</v>
      </c>
      <c r="L314" s="116"/>
      <c r="M314" s="116"/>
      <c r="N314" s="118"/>
      <c r="O314" s="40"/>
      <c r="P314" s="116"/>
      <c r="Q314" s="293">
        <f t="shared" si="317"/>
        <v>39660.304100000001</v>
      </c>
      <c r="R314" s="8">
        <f t="shared" si="353"/>
        <v>1.7118686781376985E-6</v>
      </c>
      <c r="S314" s="116">
        <v>1</v>
      </c>
      <c r="T314" s="167">
        <f t="shared" si="354"/>
        <v>1.7118686781376985E-6</v>
      </c>
      <c r="V314" s="116"/>
      <c r="W314" s="25"/>
      <c r="X314" s="252"/>
      <c r="Y314" s="41"/>
      <c r="Z314">
        <f t="shared" si="320"/>
        <v>30192</v>
      </c>
      <c r="AA314" s="246">
        <f t="shared" si="321"/>
        <v>-5.353555719274654E-3</v>
      </c>
      <c r="AB314" s="247">
        <f t="shared" si="322"/>
        <v>4.0451717243642537E-3</v>
      </c>
      <c r="AC314" s="247">
        <f t="shared" si="323"/>
        <v>-1.3083839949104004E-3</v>
      </c>
      <c r="AD314" s="248">
        <f t="shared" si="324"/>
        <v>1.636341427959607E-5</v>
      </c>
      <c r="AH314">
        <f t="shared" si="325"/>
        <v>3.0422837476743953E-3</v>
      </c>
      <c r="AI314">
        <f t="shared" si="326"/>
        <v>0.47254067760409646</v>
      </c>
      <c r="AJ314">
        <f t="shared" si="327"/>
        <v>0.27765218669288766</v>
      </c>
      <c r="AK314">
        <f t="shared" si="328"/>
        <v>-3.7929398448606114E-2</v>
      </c>
      <c r="AL314">
        <f t="shared" si="329"/>
        <v>-3.0698066003696263</v>
      </c>
      <c r="AM314">
        <f t="shared" si="330"/>
        <v>-27.848599604538609</v>
      </c>
      <c r="AN314">
        <f t="shared" si="349"/>
        <v>3.2707763224214212</v>
      </c>
      <c r="AO314">
        <f t="shared" si="349"/>
        <v>3.2729387026133852</v>
      </c>
      <c r="AP314">
        <f t="shared" si="349"/>
        <v>3.2688152304683564</v>
      </c>
      <c r="AQ314">
        <f t="shared" si="349"/>
        <v>3.2766802768780416</v>
      </c>
      <c r="AR314">
        <f t="shared" si="349"/>
        <v>3.2616854642839863</v>
      </c>
      <c r="AS314">
        <f t="shared" si="349"/>
        <v>3.2902996361199373</v>
      </c>
      <c r="AT314">
        <f t="shared" si="349"/>
        <v>3.2357820307247058</v>
      </c>
      <c r="AU314">
        <f t="shared" si="331"/>
        <v>3.3400353699947893</v>
      </c>
      <c r="AV314" s="246">
        <f t="shared" si="332"/>
        <v>-1.2027661826343313E-3</v>
      </c>
      <c r="AW314" s="247">
        <f t="shared" si="333"/>
        <v>-1.0561781227606901E-4</v>
      </c>
      <c r="AX314" s="248">
        <f t="shared" si="334"/>
        <v>1.1155122269982955E-8</v>
      </c>
      <c r="AY314" s="247">
        <f t="shared" si="335"/>
        <v>-8.5014572792251192E-3</v>
      </c>
      <c r="BA314">
        <f t="shared" si="336"/>
        <v>4.1507895366403227E-3</v>
      </c>
      <c r="BB314">
        <f t="shared" si="337"/>
        <v>1.0365270243536613</v>
      </c>
      <c r="BC314">
        <f t="shared" si="338"/>
        <v>0.75775679278459507</v>
      </c>
      <c r="BD314">
        <f t="shared" si="339"/>
        <v>-6.5467701094138006E-2</v>
      </c>
      <c r="BE314">
        <f t="shared" si="340"/>
        <v>-1.0618778803211879</v>
      </c>
      <c r="BF314">
        <f t="shared" si="341"/>
        <v>-0.58717898437172522</v>
      </c>
      <c r="BG314">
        <f t="shared" si="350"/>
        <v>5.2856676416983452</v>
      </c>
      <c r="BH314">
        <f t="shared" si="350"/>
        <v>5.2856676419852056</v>
      </c>
      <c r="BI314">
        <f t="shared" si="350"/>
        <v>5.2856676490399472</v>
      </c>
      <c r="BJ314">
        <f t="shared" si="350"/>
        <v>5.2856678225370661</v>
      </c>
      <c r="BK314">
        <f t="shared" si="350"/>
        <v>5.2856720893333931</v>
      </c>
      <c r="BL314">
        <f t="shared" si="350"/>
        <v>5.2857770133326589</v>
      </c>
      <c r="BM314">
        <f t="shared" si="350"/>
        <v>5.2883518399322158</v>
      </c>
      <c r="BN314">
        <f t="shared" si="342"/>
        <v>5.3486505337211891</v>
      </c>
    </row>
    <row r="315" spans="1:66">
      <c r="A315" s="80" t="s">
        <v>147</v>
      </c>
      <c r="B315" s="76" t="s">
        <v>49</v>
      </c>
      <c r="C315" s="75">
        <v>54710.614300000001</v>
      </c>
      <c r="D315" s="75">
        <v>2.9999999999999997E-4</v>
      </c>
      <c r="E315" s="58">
        <f t="shared" si="314"/>
        <v>30279.990883705101</v>
      </c>
      <c r="F315">
        <f t="shared" si="315"/>
        <v>30280</v>
      </c>
      <c r="G315">
        <f t="shared" si="351"/>
        <v>-3.2955599963315763E-3</v>
      </c>
      <c r="H315" s="116"/>
      <c r="I315" s="117"/>
      <c r="J315" s="117"/>
      <c r="K315" s="117">
        <f t="shared" si="352"/>
        <v>-3.2955599963315763E-3</v>
      </c>
      <c r="L315" s="116"/>
      <c r="M315" s="116"/>
      <c r="N315" s="118"/>
      <c r="O315" s="40"/>
      <c r="P315" s="116"/>
      <c r="Q315" s="293">
        <f t="shared" si="317"/>
        <v>39692.114300000001</v>
      </c>
      <c r="R315" s="8">
        <f t="shared" si="353"/>
        <v>1.0860715689420978E-5</v>
      </c>
      <c r="S315" s="116">
        <v>1</v>
      </c>
      <c r="T315" s="167">
        <f t="shared" si="354"/>
        <v>1.0860715689420978E-5</v>
      </c>
      <c r="W315" s="25"/>
      <c r="X315" s="252"/>
      <c r="Y315" s="41"/>
      <c r="Z315">
        <f t="shared" si="320"/>
        <v>30280</v>
      </c>
      <c r="AA315" s="246">
        <f t="shared" si="321"/>
        <v>-5.5058539899150612E-3</v>
      </c>
      <c r="AB315" s="247">
        <f t="shared" si="322"/>
        <v>2.2102939935834849E-3</v>
      </c>
      <c r="AC315" s="247">
        <f t="shared" si="323"/>
        <v>-3.2955599963315763E-3</v>
      </c>
      <c r="AD315" s="248">
        <f t="shared" si="324"/>
        <v>4.88539953807123E-6</v>
      </c>
      <c r="AH315">
        <f t="shared" si="325"/>
        <v>2.9319491832026988E-3</v>
      </c>
      <c r="AI315">
        <f t="shared" si="326"/>
        <v>0.47276996556688033</v>
      </c>
      <c r="AJ315">
        <f t="shared" si="327"/>
        <v>0.27206557380304869</v>
      </c>
      <c r="AK315">
        <f t="shared" si="328"/>
        <v>-4.099349754132138E-2</v>
      </c>
      <c r="AL315">
        <f t="shared" si="329"/>
        <v>-3.0639961871852921</v>
      </c>
      <c r="AM315">
        <f t="shared" si="330"/>
        <v>-25.761435496177338</v>
      </c>
      <c r="AN315">
        <f t="shared" si="349"/>
        <v>3.2812099425568739</v>
      </c>
      <c r="AO315">
        <f t="shared" si="349"/>
        <v>3.2835231105538729</v>
      </c>
      <c r="AP315">
        <f t="shared" si="349"/>
        <v>3.2791058640349573</v>
      </c>
      <c r="AQ315">
        <f t="shared" si="349"/>
        <v>3.2875434985359369</v>
      </c>
      <c r="AR315">
        <f t="shared" si="349"/>
        <v>3.2714348626792238</v>
      </c>
      <c r="AS315">
        <f t="shared" si="349"/>
        <v>3.3022215903944265</v>
      </c>
      <c r="AT315">
        <f t="shared" si="349"/>
        <v>3.2434903385672755</v>
      </c>
      <c r="AU315">
        <f t="shared" si="331"/>
        <v>3.3560140554824209</v>
      </c>
      <c r="AV315" s="246">
        <f t="shared" si="332"/>
        <v>-1.2707215794074515E-3</v>
      </c>
      <c r="AW315" s="247">
        <f t="shared" si="333"/>
        <v>-2.0248384169241247E-3</v>
      </c>
      <c r="AX315" s="248">
        <f t="shared" si="334"/>
        <v>4.0999706146517953E-6</v>
      </c>
      <c r="AY315" s="247">
        <f t="shared" si="335"/>
        <v>-1.0462641590041885E-2</v>
      </c>
      <c r="BA315">
        <f t="shared" si="336"/>
        <v>4.2351324105076096E-3</v>
      </c>
      <c r="BB315">
        <f t="shared" si="337"/>
        <v>1.0383760652039482</v>
      </c>
      <c r="BC315">
        <f t="shared" si="338"/>
        <v>0.77602718583445474</v>
      </c>
      <c r="BD315">
        <f t="shared" si="339"/>
        <v>-6.440125009770141E-2</v>
      </c>
      <c r="BE315">
        <f t="shared" si="340"/>
        <v>-1.0334043166747646</v>
      </c>
      <c r="BF315">
        <f t="shared" si="341"/>
        <v>-0.56819110392745076</v>
      </c>
      <c r="BG315">
        <f t="shared" si="350"/>
        <v>5.3130360283270726</v>
      </c>
      <c r="BH315">
        <f t="shared" si="350"/>
        <v>5.3130360286857385</v>
      </c>
      <c r="BI315">
        <f t="shared" si="350"/>
        <v>5.3130360371507672</v>
      </c>
      <c r="BJ315">
        <f t="shared" si="350"/>
        <v>5.3130362369375668</v>
      </c>
      <c r="BK315">
        <f t="shared" si="350"/>
        <v>5.313040952175295</v>
      </c>
      <c r="BL315">
        <f t="shared" si="350"/>
        <v>5.3131522287205</v>
      </c>
      <c r="BM315">
        <f t="shared" si="350"/>
        <v>5.3157730608235729</v>
      </c>
      <c r="BN315">
        <f t="shared" si="342"/>
        <v>5.3748826192542349</v>
      </c>
    </row>
    <row r="316" spans="1:66">
      <c r="A316" s="80" t="s">
        <v>148</v>
      </c>
      <c r="B316" s="76" t="s">
        <v>49</v>
      </c>
      <c r="C316" s="75">
        <v>54728.690300000002</v>
      </c>
      <c r="D316" s="75">
        <v>1E-4</v>
      </c>
      <c r="E316" s="58">
        <f t="shared" si="314"/>
        <v>30329.993355751416</v>
      </c>
      <c r="F316">
        <f t="shared" si="315"/>
        <v>30330</v>
      </c>
      <c r="G316">
        <f t="shared" si="351"/>
        <v>-2.4019099946599454E-3</v>
      </c>
      <c r="H316" s="116"/>
      <c r="I316" s="117"/>
      <c r="J316" s="117"/>
      <c r="K316" s="117">
        <f t="shared" si="352"/>
        <v>-2.4019099946599454E-3</v>
      </c>
      <c r="L316" s="116"/>
      <c r="M316" s="116"/>
      <c r="N316" s="118"/>
      <c r="O316" s="40"/>
      <c r="P316" s="116"/>
      <c r="Q316" s="293">
        <f t="shared" si="317"/>
        <v>39710.190300000002</v>
      </c>
      <c r="R316" s="8">
        <f t="shared" si="353"/>
        <v>5.7691716224473388E-6</v>
      </c>
      <c r="S316" s="116">
        <v>1</v>
      </c>
      <c r="T316" s="167">
        <f t="shared" si="354"/>
        <v>5.7691716224473388E-6</v>
      </c>
      <c r="V316" s="116"/>
      <c r="W316" s="25"/>
      <c r="X316" s="252"/>
      <c r="Y316" s="41"/>
      <c r="Z316">
        <f t="shared" si="320"/>
        <v>30330</v>
      </c>
      <c r="AA316" s="246">
        <f t="shared" si="321"/>
        <v>-5.5925513832284276E-3</v>
      </c>
      <c r="AB316" s="247">
        <f t="shared" si="322"/>
        <v>3.1906413885684822E-3</v>
      </c>
      <c r="AC316" s="247">
        <f t="shared" si="323"/>
        <v>-2.4019099946599454E-3</v>
      </c>
      <c r="AD316" s="248">
        <f t="shared" si="324"/>
        <v>1.0180192470446213E-5</v>
      </c>
      <c r="AH316">
        <f t="shared" si="325"/>
        <v>2.8690820617380199E-3</v>
      </c>
      <c r="AI316">
        <f t="shared" si="326"/>
        <v>0.4729083048434809</v>
      </c>
      <c r="AJ316">
        <f t="shared" si="327"/>
        <v>0.2688842912253358</v>
      </c>
      <c r="AK316">
        <f t="shared" si="328"/>
        <v>-4.2735476434058645E-2</v>
      </c>
      <c r="AL316">
        <f t="shared" si="329"/>
        <v>-3.0606917360699732</v>
      </c>
      <c r="AM316">
        <f t="shared" si="330"/>
        <v>-24.708113527788576</v>
      </c>
      <c r="AN316">
        <f t="shared" si="349"/>
        <v>3.2871413470985544</v>
      </c>
      <c r="AO316">
        <f t="shared" si="349"/>
        <v>3.2895379009027441</v>
      </c>
      <c r="AP316">
        <f t="shared" si="349"/>
        <v>3.2849575171684871</v>
      </c>
      <c r="AQ316">
        <f t="shared" si="349"/>
        <v>3.2937144407466215</v>
      </c>
      <c r="AR316">
        <f t="shared" si="349"/>
        <v>3.2769823302675496</v>
      </c>
      <c r="AS316">
        <f t="shared" si="349"/>
        <v>3.3089901774760939</v>
      </c>
      <c r="AT316">
        <f t="shared" si="349"/>
        <v>3.2478827226659526</v>
      </c>
      <c r="AU316">
        <f t="shared" si="331"/>
        <v>3.365092854054939</v>
      </c>
      <c r="AV316" s="246">
        <f t="shared" si="332"/>
        <v>-1.3108421143001375E-3</v>
      </c>
      <c r="AW316" s="247">
        <f t="shared" si="333"/>
        <v>-1.0910678803598079E-3</v>
      </c>
      <c r="AX316" s="248">
        <f t="shared" si="334"/>
        <v>1.1904291195528439E-6</v>
      </c>
      <c r="AY316" s="247">
        <f t="shared" si="335"/>
        <v>-9.5527013253262558E-3</v>
      </c>
      <c r="BA316">
        <f t="shared" si="336"/>
        <v>4.2817092689282901E-3</v>
      </c>
      <c r="BB316">
        <f t="shared" si="337"/>
        <v>1.0394157634648284</v>
      </c>
      <c r="BC316">
        <f t="shared" si="338"/>
        <v>0.78615657822170626</v>
      </c>
      <c r="BD316">
        <f t="shared" si="339"/>
        <v>-6.3770220206371214E-2</v>
      </c>
      <c r="BE316">
        <f t="shared" si="340"/>
        <v>-1.0171811204369459</v>
      </c>
      <c r="BF316">
        <f t="shared" si="341"/>
        <v>-0.55750974375479234</v>
      </c>
      <c r="BG316">
        <f t="shared" si="350"/>
        <v>5.3286078779111792</v>
      </c>
      <c r="BH316">
        <f t="shared" si="350"/>
        <v>5.328607878315732</v>
      </c>
      <c r="BI316">
        <f t="shared" si="350"/>
        <v>5.3286078876526632</v>
      </c>
      <c r="BJ316">
        <f t="shared" si="350"/>
        <v>5.3286081031458403</v>
      </c>
      <c r="BK316">
        <f t="shared" si="350"/>
        <v>5.328613076636235</v>
      </c>
      <c r="BL316">
        <f t="shared" si="350"/>
        <v>5.3287278529648949</v>
      </c>
      <c r="BM316">
        <f t="shared" si="350"/>
        <v>5.3313714733447037</v>
      </c>
      <c r="BN316">
        <f t="shared" si="342"/>
        <v>5.3897872133071028</v>
      </c>
    </row>
    <row r="317" spans="1:66">
      <c r="A317" s="80" t="s">
        <v>149</v>
      </c>
      <c r="B317" s="76" t="s">
        <v>45</v>
      </c>
      <c r="C317" s="75">
        <v>55022.771000000001</v>
      </c>
      <c r="D317" s="75">
        <v>1E-4</v>
      </c>
      <c r="E317" s="58">
        <f t="shared" si="314"/>
        <v>31143.489814100052</v>
      </c>
      <c r="F317">
        <f t="shared" si="315"/>
        <v>31143.5</v>
      </c>
      <c r="G317">
        <f t="shared" si="351"/>
        <v>-3.6822244946961291E-3</v>
      </c>
      <c r="H317" s="116"/>
      <c r="I317" s="117"/>
      <c r="J317" s="117"/>
      <c r="K317" s="117">
        <f t="shared" si="352"/>
        <v>-3.6822244946961291E-3</v>
      </c>
      <c r="L317" s="116"/>
      <c r="M317" s="116"/>
      <c r="N317" s="118"/>
      <c r="O317" s="40"/>
      <c r="P317" s="116"/>
      <c r="Q317" s="293">
        <f t="shared" si="317"/>
        <v>40004.271000000001</v>
      </c>
      <c r="R317" s="8">
        <f t="shared" si="353"/>
        <v>1.3558777229340164E-5</v>
      </c>
      <c r="S317" s="116">
        <v>1</v>
      </c>
      <c r="T317" s="167">
        <f t="shared" si="354"/>
        <v>1.3558777229340164E-5</v>
      </c>
      <c r="V317" s="116"/>
      <c r="W317" s="25"/>
      <c r="X317" s="252"/>
      <c r="Y317" s="41"/>
      <c r="Z317">
        <f t="shared" si="320"/>
        <v>31143.5</v>
      </c>
      <c r="AA317" s="246">
        <f t="shared" si="321"/>
        <v>-7.0188433586405282E-3</v>
      </c>
      <c r="AB317" s="247">
        <f t="shared" si="322"/>
        <v>3.3366188639443991E-3</v>
      </c>
      <c r="AC317" s="247">
        <f t="shared" si="323"/>
        <v>-3.6822244946961291E-3</v>
      </c>
      <c r="AD317" s="248">
        <f t="shared" si="324"/>
        <v>1.1133025443229612E-5</v>
      </c>
      <c r="AH317">
        <f t="shared" si="325"/>
        <v>1.8292113010843832E-3</v>
      </c>
      <c r="AI317">
        <f t="shared" si="326"/>
        <v>0.47599464903676691</v>
      </c>
      <c r="AJ317">
        <f t="shared" si="327"/>
        <v>0.21634941103902566</v>
      </c>
      <c r="AK317">
        <f t="shared" si="328"/>
        <v>-7.1206518036748156E-2</v>
      </c>
      <c r="AL317">
        <f t="shared" si="329"/>
        <v>-3.0065310252913284</v>
      </c>
      <c r="AM317">
        <f t="shared" si="330"/>
        <v>-14.785537732096754</v>
      </c>
      <c r="AN317">
        <f t="shared" si="349"/>
        <v>3.3840545443789951</v>
      </c>
      <c r="AO317">
        <f t="shared" si="349"/>
        <v>3.3875311302430773</v>
      </c>
      <c r="AP317">
        <f t="shared" si="349"/>
        <v>3.3807586581297433</v>
      </c>
      <c r="AQ317">
        <f t="shared" si="349"/>
        <v>3.3939622388805248</v>
      </c>
      <c r="AR317">
        <f t="shared" si="349"/>
        <v>3.368259865100816</v>
      </c>
      <c r="AS317">
        <f t="shared" si="349"/>
        <v>3.4184503642531054</v>
      </c>
      <c r="AT317">
        <f t="shared" si="349"/>
        <v>3.3209774189254997</v>
      </c>
      <c r="AU317">
        <f t="shared" si="331"/>
        <v>3.5128049068298068</v>
      </c>
      <c r="AV317" s="246">
        <f t="shared" si="332"/>
        <v>-2.1287135891009494E-3</v>
      </c>
      <c r="AW317" s="247">
        <f t="shared" si="333"/>
        <v>-1.5535109055951797E-3</v>
      </c>
      <c r="AX317" s="248">
        <f t="shared" si="334"/>
        <v>2.4133961338031553E-6</v>
      </c>
      <c r="AY317" s="247">
        <f t="shared" si="335"/>
        <v>-1.0401565565320091E-2</v>
      </c>
      <c r="BA317">
        <f t="shared" si="336"/>
        <v>4.8901297695395788E-3</v>
      </c>
      <c r="BB317">
        <f t="shared" si="337"/>
        <v>1.054910594751244</v>
      </c>
      <c r="BC317">
        <f t="shared" si="338"/>
        <v>0.9218646838190292</v>
      </c>
      <c r="BD317">
        <f t="shared" si="339"/>
        <v>-5.1039886155329853E-2</v>
      </c>
      <c r="BE317">
        <f t="shared" si="340"/>
        <v>-0.74888121796928331</v>
      </c>
      <c r="BF317">
        <f t="shared" si="341"/>
        <v>-0.39298065397292337</v>
      </c>
      <c r="BG317">
        <f t="shared" si="350"/>
        <v>5.5840379735203429</v>
      </c>
      <c r="BH317">
        <f t="shared" si="350"/>
        <v>5.5840379751779183</v>
      </c>
      <c r="BI317">
        <f t="shared" si="350"/>
        <v>5.5840380040655662</v>
      </c>
      <c r="BJ317">
        <f t="shared" si="350"/>
        <v>5.5840385075094225</v>
      </c>
      <c r="BK317">
        <f t="shared" si="350"/>
        <v>5.5840472813192177</v>
      </c>
      <c r="BL317">
        <f t="shared" si="350"/>
        <v>5.5842001772297829</v>
      </c>
      <c r="BM317">
        <f t="shared" si="350"/>
        <v>5.5868614577195057</v>
      </c>
      <c r="BN317">
        <f t="shared" si="342"/>
        <v>5.6322849585472561</v>
      </c>
    </row>
    <row r="318" spans="1:66">
      <c r="A318" s="82" t="s">
        <v>143</v>
      </c>
      <c r="B318" s="79" t="s">
        <v>49</v>
      </c>
      <c r="C318" s="82">
        <v>55033.4355</v>
      </c>
      <c r="D318" s="82">
        <v>1E-4</v>
      </c>
      <c r="E318" s="58">
        <f t="shared" si="314"/>
        <v>31172.990332087316</v>
      </c>
      <c r="F318">
        <f t="shared" si="315"/>
        <v>31173</v>
      </c>
      <c r="G318">
        <f t="shared" si="351"/>
        <v>-3.4949710025102831E-3</v>
      </c>
      <c r="H318" s="116"/>
      <c r="I318" s="117"/>
      <c r="J318" s="117"/>
      <c r="K318" s="117">
        <f t="shared" si="352"/>
        <v>-3.4949710025102831E-3</v>
      </c>
      <c r="L318" s="116"/>
      <c r="M318" s="116"/>
      <c r="N318" s="118"/>
      <c r="O318" s="40"/>
      <c r="P318" s="116"/>
      <c r="Q318" s="293">
        <f t="shared" si="317"/>
        <v>40014.9355</v>
      </c>
      <c r="R318" s="8">
        <f t="shared" si="353"/>
        <v>1.2214822308387734E-5</v>
      </c>
      <c r="S318" s="116">
        <v>1</v>
      </c>
      <c r="T318" s="167">
        <f t="shared" si="354"/>
        <v>1.2214822308387734E-5</v>
      </c>
      <c r="W318" s="25"/>
      <c r="X318" s="252"/>
      <c r="Y318" s="41"/>
      <c r="Z318">
        <f t="shared" si="320"/>
        <v>31173</v>
      </c>
      <c r="AA318" s="246">
        <f t="shared" si="321"/>
        <v>-7.0710869378231662E-3</v>
      </c>
      <c r="AB318" s="247">
        <f t="shared" si="322"/>
        <v>3.5761159353128831E-3</v>
      </c>
      <c r="AC318" s="247">
        <f t="shared" si="323"/>
        <v>-3.4949710025102831E-3</v>
      </c>
      <c r="AD318" s="248">
        <f t="shared" si="324"/>
        <v>1.2788605182798736E-5</v>
      </c>
      <c r="AH318">
        <f t="shared" si="325"/>
        <v>1.7909346104197082E-3</v>
      </c>
      <c r="AI318">
        <f t="shared" si="326"/>
        <v>0.47613672747490232</v>
      </c>
      <c r="AJ318">
        <f t="shared" si="327"/>
        <v>0.21441503794317268</v>
      </c>
      <c r="AK318">
        <f t="shared" si="328"/>
        <v>-7.2244361359998691E-2</v>
      </c>
      <c r="AL318">
        <f t="shared" si="329"/>
        <v>-3.0045501605901106</v>
      </c>
      <c r="AM318">
        <f t="shared" si="330"/>
        <v>-14.571165983734435</v>
      </c>
      <c r="AN318">
        <f t="shared" si="349"/>
        <v>3.3875860449077853</v>
      </c>
      <c r="AO318">
        <f t="shared" si="349"/>
        <v>3.3910908481222921</v>
      </c>
      <c r="AP318">
        <f t="shared" si="349"/>
        <v>3.3842573980924051</v>
      </c>
      <c r="AQ318">
        <f t="shared" si="349"/>
        <v>3.3975918691983278</v>
      </c>
      <c r="AR318">
        <f t="shared" si="349"/>
        <v>3.3716123790811285</v>
      </c>
      <c r="AS318">
        <f t="shared" si="349"/>
        <v>3.4223921198995511</v>
      </c>
      <c r="AT318">
        <f t="shared" si="349"/>
        <v>3.3236969830373311</v>
      </c>
      <c r="AU318">
        <f t="shared" si="331"/>
        <v>3.5181613979875923</v>
      </c>
      <c r="AV318" s="246">
        <f t="shared" si="332"/>
        <v>-2.1645599301928801E-3</v>
      </c>
      <c r="AW318" s="247">
        <f t="shared" si="333"/>
        <v>-1.330411072317403E-3</v>
      </c>
      <c r="AX318" s="248">
        <f t="shared" si="334"/>
        <v>1.7699936213447422E-6</v>
      </c>
      <c r="AY318" s="247">
        <f t="shared" si="335"/>
        <v>-1.0192432620560278E-2</v>
      </c>
      <c r="BA318">
        <f t="shared" si="336"/>
        <v>4.9065270076302861E-3</v>
      </c>
      <c r="BB318">
        <f t="shared" si="337"/>
        <v>1.0554118645818524</v>
      </c>
      <c r="BC318">
        <f t="shared" si="338"/>
        <v>0.92564587805279608</v>
      </c>
      <c r="BD318">
        <f t="shared" si="339"/>
        <v>-5.0495234015170393E-2</v>
      </c>
      <c r="BE318">
        <f t="shared" si="340"/>
        <v>-0.7390074766012058</v>
      </c>
      <c r="BF318">
        <f t="shared" si="341"/>
        <v>-0.38729235324548134</v>
      </c>
      <c r="BG318">
        <f t="shared" si="350"/>
        <v>5.5933692032741211</v>
      </c>
      <c r="BH318">
        <f t="shared" si="350"/>
        <v>5.5933692049896111</v>
      </c>
      <c r="BI318">
        <f t="shared" si="350"/>
        <v>5.5933692346551203</v>
      </c>
      <c r="BJ318">
        <f t="shared" si="350"/>
        <v>5.593369747652682</v>
      </c>
      <c r="BK318">
        <f t="shared" si="350"/>
        <v>5.5933786187454038</v>
      </c>
      <c r="BL318">
        <f t="shared" si="350"/>
        <v>5.5935320132739381</v>
      </c>
      <c r="BM318">
        <f t="shared" si="350"/>
        <v>5.5961813760463421</v>
      </c>
      <c r="BN318">
        <f t="shared" si="342"/>
        <v>5.6410786690384471</v>
      </c>
    </row>
    <row r="319" spans="1:66">
      <c r="A319" s="80" t="s">
        <v>149</v>
      </c>
      <c r="B319" s="76" t="s">
        <v>45</v>
      </c>
      <c r="C319" s="75">
        <v>55044.821900000003</v>
      </c>
      <c r="D319" s="75">
        <v>4.0000000000000002E-4</v>
      </c>
      <c r="E319" s="58">
        <f t="shared" si="314"/>
        <v>31204.487795448033</v>
      </c>
      <c r="F319">
        <f t="shared" si="315"/>
        <v>31204.5</v>
      </c>
      <c r="G319">
        <f t="shared" si="351"/>
        <v>-4.4119714948465116E-3</v>
      </c>
      <c r="H319" s="116"/>
      <c r="I319" s="117"/>
      <c r="J319" s="117"/>
      <c r="K319" s="117">
        <f t="shared" si="352"/>
        <v>-4.4119714948465116E-3</v>
      </c>
      <c r="L319" s="116"/>
      <c r="M319" s="116"/>
      <c r="N319" s="118"/>
      <c r="O319" s="40"/>
      <c r="P319" s="116"/>
      <c r="Q319" s="293">
        <f t="shared" si="317"/>
        <v>40026.321900000003</v>
      </c>
      <c r="R319" s="8">
        <f t="shared" si="353"/>
        <v>1.9465492471338162E-5</v>
      </c>
      <c r="S319" s="116">
        <v>1</v>
      </c>
      <c r="T319" s="167">
        <f t="shared" si="354"/>
        <v>1.9465492471338162E-5</v>
      </c>
      <c r="V319" s="116"/>
      <c r="W319" s="25"/>
      <c r="X319" s="252"/>
      <c r="Y319" s="41"/>
      <c r="Z319">
        <f t="shared" si="320"/>
        <v>31204.5</v>
      </c>
      <c r="AA319" s="246">
        <f t="shared" si="321"/>
        <v>-7.1269100082242591E-3</v>
      </c>
      <c r="AB319" s="247">
        <f t="shared" si="322"/>
        <v>2.7149385133777475E-3</v>
      </c>
      <c r="AC319" s="247">
        <f t="shared" si="323"/>
        <v>-4.4119714948465116E-3</v>
      </c>
      <c r="AD319" s="248">
        <f t="shared" si="324"/>
        <v>7.3708911314217734E-6</v>
      </c>
      <c r="AH319">
        <f t="shared" si="325"/>
        <v>1.7500217875786896E-3</v>
      </c>
      <c r="AI319">
        <f t="shared" si="326"/>
        <v>0.47629081832937203</v>
      </c>
      <c r="AJ319">
        <f t="shared" si="327"/>
        <v>0.21234711776072063</v>
      </c>
      <c r="AK319">
        <f t="shared" si="328"/>
        <v>-7.3353044128379966E-2</v>
      </c>
      <c r="AL319">
        <f t="shared" si="329"/>
        <v>-3.0024334910461459</v>
      </c>
      <c r="AM319">
        <f t="shared" si="330"/>
        <v>-14.348831768574749</v>
      </c>
      <c r="AN319">
        <f t="shared" si="349"/>
        <v>3.3913584860782269</v>
      </c>
      <c r="AO319">
        <f t="shared" si="349"/>
        <v>3.394892509045139</v>
      </c>
      <c r="AP319">
        <f t="shared" si="349"/>
        <v>3.3879955081911932</v>
      </c>
      <c r="AQ319">
        <f t="shared" si="349"/>
        <v>3.4014671470703655</v>
      </c>
      <c r="AR319">
        <f t="shared" si="349"/>
        <v>3.3751959251259178</v>
      </c>
      <c r="AS319">
        <f t="shared" si="349"/>
        <v>3.4265986926297964</v>
      </c>
      <c r="AT319">
        <f t="shared" si="349"/>
        <v>3.3266070860564882</v>
      </c>
      <c r="AU319">
        <f t="shared" si="331"/>
        <v>3.5238810410882788</v>
      </c>
      <c r="AV319" s="246">
        <f t="shared" si="332"/>
        <v>-2.2033375593507824E-3</v>
      </c>
      <c r="AW319" s="247">
        <f t="shared" si="333"/>
        <v>-2.2086339354957293E-3</v>
      </c>
      <c r="AX319" s="248">
        <f t="shared" si="334"/>
        <v>4.8780638610233536E-6</v>
      </c>
      <c r="AY319" s="247">
        <f t="shared" si="335"/>
        <v>-1.1085565731298678E-2</v>
      </c>
      <c r="BA319">
        <f t="shared" si="336"/>
        <v>4.9235724488734768E-3</v>
      </c>
      <c r="BB319">
        <f t="shared" si="337"/>
        <v>1.0559416680809115</v>
      </c>
      <c r="BC319">
        <f t="shared" si="338"/>
        <v>0.92958758870866964</v>
      </c>
      <c r="BD319">
        <f t="shared" si="339"/>
        <v>-4.9907646378180424E-2</v>
      </c>
      <c r="BE319">
        <f t="shared" si="340"/>
        <v>-0.72845402276166582</v>
      </c>
      <c r="BF319">
        <f t="shared" si="341"/>
        <v>-0.38123646156705981</v>
      </c>
      <c r="BG319">
        <f t="shared" si="350"/>
        <v>5.6033379275733992</v>
      </c>
      <c r="BH319">
        <f t="shared" si="350"/>
        <v>5.6033379293508849</v>
      </c>
      <c r="BI319">
        <f t="shared" si="350"/>
        <v>5.6033379598392283</v>
      </c>
      <c r="BJ319">
        <f t="shared" si="350"/>
        <v>5.6033384827908952</v>
      </c>
      <c r="BK319">
        <f t="shared" si="350"/>
        <v>5.6033474526911515</v>
      </c>
      <c r="BL319">
        <f t="shared" si="350"/>
        <v>5.6035012982974974</v>
      </c>
      <c r="BM319">
        <f t="shared" si="350"/>
        <v>5.6061369851273692</v>
      </c>
      <c r="BN319">
        <f t="shared" si="342"/>
        <v>5.6504685632917537</v>
      </c>
    </row>
    <row r="320" spans="1:66">
      <c r="A320" s="77" t="s">
        <v>150</v>
      </c>
      <c r="B320" s="38" t="s">
        <v>45</v>
      </c>
      <c r="C320" s="37">
        <v>55060.3678</v>
      </c>
      <c r="D320" s="37" t="s">
        <v>124</v>
      </c>
      <c r="E320" s="58">
        <f t="shared" si="314"/>
        <v>31247.491415174998</v>
      </c>
      <c r="F320">
        <f t="shared" si="315"/>
        <v>31247.5</v>
      </c>
      <c r="G320">
        <f t="shared" si="351"/>
        <v>-3.1034325002110563E-3</v>
      </c>
      <c r="H320" s="116"/>
      <c r="I320" s="117"/>
      <c r="J320" s="117"/>
      <c r="K320" s="117">
        <f t="shared" si="352"/>
        <v>-3.1034325002110563E-3</v>
      </c>
      <c r="L320" s="116"/>
      <c r="M320" s="116"/>
      <c r="N320" s="118"/>
      <c r="O320" s="40"/>
      <c r="P320" s="116"/>
      <c r="Q320" s="293">
        <f t="shared" si="317"/>
        <v>40041.8678</v>
      </c>
      <c r="R320" s="8">
        <f t="shared" si="353"/>
        <v>9.6312932833662476E-6</v>
      </c>
      <c r="S320" s="116">
        <v>1</v>
      </c>
      <c r="T320" s="167">
        <f t="shared" si="354"/>
        <v>9.6312932833662476E-6</v>
      </c>
      <c r="V320" s="116"/>
      <c r="W320" s="25"/>
      <c r="X320" s="252"/>
      <c r="Y320" s="41"/>
      <c r="Z320">
        <f t="shared" si="320"/>
        <v>31247.5</v>
      </c>
      <c r="AA320" s="246">
        <f t="shared" si="321"/>
        <v>-7.2031749609553766E-3</v>
      </c>
      <c r="AB320" s="247">
        <f t="shared" si="322"/>
        <v>4.0997424607443203E-3</v>
      </c>
      <c r="AC320" s="247">
        <f t="shared" si="323"/>
        <v>-3.1034325002110563E-3</v>
      </c>
      <c r="AD320" s="248">
        <f t="shared" si="324"/>
        <v>1.6807888244429896E-5</v>
      </c>
      <c r="AH320">
        <f t="shared" si="325"/>
        <v>1.6941045898498785E-3</v>
      </c>
      <c r="AI320">
        <f t="shared" si="326"/>
        <v>0.47650514351102136</v>
      </c>
      <c r="AJ320">
        <f t="shared" si="327"/>
        <v>0.20952020852998141</v>
      </c>
      <c r="AK320">
        <f t="shared" si="328"/>
        <v>-7.4867291113025577E-2</v>
      </c>
      <c r="AL320">
        <f t="shared" si="329"/>
        <v>-2.9995415122643712</v>
      </c>
      <c r="AM320">
        <f t="shared" si="330"/>
        <v>-14.055753174515869</v>
      </c>
      <c r="AN320">
        <f t="shared" si="349"/>
        <v>3.3965107335482316</v>
      </c>
      <c r="AO320">
        <f t="shared" si="349"/>
        <v>3.4000831174091144</v>
      </c>
      <c r="AP320">
        <f t="shared" si="349"/>
        <v>3.3931019866164602</v>
      </c>
      <c r="AQ320">
        <f t="shared" si="349"/>
        <v>3.4067565007531049</v>
      </c>
      <c r="AR320">
        <f t="shared" si="349"/>
        <v>3.3800940755594739</v>
      </c>
      <c r="AS320">
        <f t="shared" si="349"/>
        <v>3.4323369102238281</v>
      </c>
      <c r="AT320">
        <f t="shared" si="349"/>
        <v>3.3305900435558002</v>
      </c>
      <c r="AU320">
        <f t="shared" si="331"/>
        <v>3.5316888078606445</v>
      </c>
      <c r="AV320" s="246">
        <f t="shared" si="332"/>
        <v>-2.257111298099859E-3</v>
      </c>
      <c r="AW320" s="247">
        <f t="shared" si="333"/>
        <v>-8.4632120211119728E-4</v>
      </c>
      <c r="AX320" s="248">
        <f t="shared" si="334"/>
        <v>7.1625957714294203E-7</v>
      </c>
      <c r="AY320" s="247">
        <f t="shared" si="335"/>
        <v>-9.743600752916453E-3</v>
      </c>
      <c r="BA320">
        <f t="shared" si="336"/>
        <v>4.9460636628555175E-3</v>
      </c>
      <c r="BB320">
        <f t="shared" si="337"/>
        <v>1.0566556569843593</v>
      </c>
      <c r="BC320">
        <f t="shared" si="338"/>
        <v>0.93480715858918739</v>
      </c>
      <c r="BD320">
        <f t="shared" si="339"/>
        <v>-4.9095620235974059E-2</v>
      </c>
      <c r="BE320">
        <f t="shared" si="340"/>
        <v>-0.71403073047750309</v>
      </c>
      <c r="BF320">
        <f t="shared" si="341"/>
        <v>-0.37299917016816486</v>
      </c>
      <c r="BG320">
        <f t="shared" si="350"/>
        <v>5.6169540493545282</v>
      </c>
      <c r="BH320">
        <f t="shared" si="350"/>
        <v>5.6169540512166618</v>
      </c>
      <c r="BI320">
        <f t="shared" si="350"/>
        <v>5.616954082812101</v>
      </c>
      <c r="BJ320">
        <f t="shared" si="350"/>
        <v>5.616954618902172</v>
      </c>
      <c r="BK320">
        <f t="shared" si="350"/>
        <v>5.6169637148818934</v>
      </c>
      <c r="BL320">
        <f t="shared" si="350"/>
        <v>5.6171180388243354</v>
      </c>
      <c r="BM320">
        <f t="shared" si="350"/>
        <v>5.6197334814417284</v>
      </c>
      <c r="BN320">
        <f t="shared" si="342"/>
        <v>5.6632865141772193</v>
      </c>
    </row>
    <row r="321" spans="1:66">
      <c r="A321" s="80" t="s">
        <v>151</v>
      </c>
      <c r="B321" s="76" t="s">
        <v>49</v>
      </c>
      <c r="C321" s="75">
        <v>55089.648800000003</v>
      </c>
      <c r="D321" s="75">
        <v>1E-4</v>
      </c>
      <c r="E321" s="58">
        <f t="shared" si="314"/>
        <v>31328.489555470871</v>
      </c>
      <c r="F321">
        <f t="shared" si="315"/>
        <v>31328.5</v>
      </c>
      <c r="G321">
        <f t="shared" si="351"/>
        <v>-3.7757194950245321E-3</v>
      </c>
      <c r="H321" s="116"/>
      <c r="I321" s="117"/>
      <c r="J321" s="117"/>
      <c r="K321" s="117">
        <f t="shared" si="352"/>
        <v>-3.7757194950245321E-3</v>
      </c>
      <c r="L321" s="116"/>
      <c r="M321" s="116"/>
      <c r="N321" s="118"/>
      <c r="O321" s="40"/>
      <c r="P321" s="116"/>
      <c r="Q321" s="293">
        <f t="shared" si="317"/>
        <v>40071.148800000003</v>
      </c>
      <c r="R321" s="8">
        <f t="shared" si="353"/>
        <v>1.4256057705108308E-5</v>
      </c>
      <c r="S321" s="116">
        <v>1</v>
      </c>
      <c r="T321" s="167">
        <f t="shared" si="354"/>
        <v>1.4256057705108308E-5</v>
      </c>
      <c r="V321" s="116"/>
      <c r="W321" s="25"/>
      <c r="X321" s="252"/>
      <c r="Y321" s="41"/>
      <c r="Z321">
        <f t="shared" si="320"/>
        <v>31328.5</v>
      </c>
      <c r="AA321" s="246">
        <f t="shared" si="321"/>
        <v>-7.3470285988992811E-3</v>
      </c>
      <c r="AB321" s="247">
        <f t="shared" si="322"/>
        <v>3.571309103874749E-3</v>
      </c>
      <c r="AC321" s="247">
        <f t="shared" si="323"/>
        <v>-3.7757194950245321E-3</v>
      </c>
      <c r="AD321" s="248">
        <f t="shared" si="324"/>
        <v>1.2754248715418663E-5</v>
      </c>
      <c r="AH321">
        <f t="shared" si="325"/>
        <v>1.5885618944824378E-3</v>
      </c>
      <c r="AI321">
        <f t="shared" si="326"/>
        <v>0.4769214005846163</v>
      </c>
      <c r="AJ321">
        <f t="shared" si="327"/>
        <v>0.20418232323921112</v>
      </c>
      <c r="AK321">
        <f t="shared" si="328"/>
        <v>-7.7722293344055643E-2</v>
      </c>
      <c r="AL321">
        <f t="shared" si="329"/>
        <v>-2.9940856216474057</v>
      </c>
      <c r="AM321">
        <f t="shared" si="330"/>
        <v>-13.534082209839617</v>
      </c>
      <c r="AN321">
        <f t="shared" ref="AN321:AT330" si="355">$AU321+$AB$7*SIN(AO321)</f>
        <v>3.4062243467612827</v>
      </c>
      <c r="AO321">
        <f t="shared" si="355"/>
        <v>3.4098641723053009</v>
      </c>
      <c r="AP321">
        <f t="shared" si="355"/>
        <v>3.4027328682262032</v>
      </c>
      <c r="AQ321">
        <f t="shared" si="355"/>
        <v>3.4167179859030226</v>
      </c>
      <c r="AR321">
        <f t="shared" si="355"/>
        <v>3.3893410519847529</v>
      </c>
      <c r="AS321">
        <f t="shared" si="355"/>
        <v>3.4431330523469472</v>
      </c>
      <c r="AT321">
        <f t="shared" si="355"/>
        <v>3.3381263065899311</v>
      </c>
      <c r="AU321">
        <f t="shared" si="331"/>
        <v>3.5463964615481234</v>
      </c>
      <c r="AV321" s="246">
        <f t="shared" si="332"/>
        <v>-2.361054730408093E-3</v>
      </c>
      <c r="AW321" s="247">
        <f t="shared" si="333"/>
        <v>-1.4146647646164391E-3</v>
      </c>
      <c r="AX321" s="248">
        <f t="shared" si="334"/>
        <v>2.0012763962472851E-6</v>
      </c>
      <c r="AY321" s="247">
        <f t="shared" si="335"/>
        <v>-1.0350255257998158E-2</v>
      </c>
      <c r="BA321">
        <f t="shared" si="336"/>
        <v>4.9859738684911881E-3</v>
      </c>
      <c r="BB321">
        <f t="shared" si="337"/>
        <v>1.0579709728875337</v>
      </c>
      <c r="BC321">
        <f t="shared" si="338"/>
        <v>0.94412760643056937</v>
      </c>
      <c r="BD321">
        <f t="shared" si="339"/>
        <v>-4.7535352077766428E-2</v>
      </c>
      <c r="BE321">
        <f t="shared" si="340"/>
        <v>-0.68680892680510064</v>
      </c>
      <c r="BF321">
        <f t="shared" si="341"/>
        <v>-0.3575719745575528</v>
      </c>
      <c r="BG321">
        <f t="shared" ref="BG321:BM330" si="356">$BN321+$BB$7*SIN(BH321)</f>
        <v>5.6426277182203775</v>
      </c>
      <c r="BH321">
        <f t="shared" si="356"/>
        <v>5.642627720240867</v>
      </c>
      <c r="BI321">
        <f t="shared" si="356"/>
        <v>5.6426277538558836</v>
      </c>
      <c r="BJ321">
        <f t="shared" si="356"/>
        <v>5.6426283131108441</v>
      </c>
      <c r="BK321">
        <f t="shared" si="356"/>
        <v>5.6426376174335946</v>
      </c>
      <c r="BL321">
        <f t="shared" si="356"/>
        <v>5.6427924039519128</v>
      </c>
      <c r="BM321">
        <f t="shared" si="356"/>
        <v>5.6453648180923457</v>
      </c>
      <c r="BN321">
        <f t="shared" si="342"/>
        <v>5.6874319565428646</v>
      </c>
    </row>
    <row r="322" spans="1:66">
      <c r="A322" s="77" t="s">
        <v>150</v>
      </c>
      <c r="B322" s="38" t="s">
        <v>45</v>
      </c>
      <c r="C322" s="37">
        <v>55096.336900000002</v>
      </c>
      <c r="D322" s="37" t="s">
        <v>124</v>
      </c>
      <c r="E322" s="58">
        <f t="shared" si="314"/>
        <v>31346.990414803298</v>
      </c>
      <c r="F322">
        <f t="shared" si="315"/>
        <v>31347</v>
      </c>
      <c r="G322">
        <f t="shared" si="351"/>
        <v>-3.4650689995032735E-3</v>
      </c>
      <c r="H322" s="116"/>
      <c r="I322" s="117"/>
      <c r="J322" s="117"/>
      <c r="K322" s="117">
        <f t="shared" si="352"/>
        <v>-3.4650689995032735E-3</v>
      </c>
      <c r="L322" s="116"/>
      <c r="M322" s="116"/>
      <c r="N322" s="118"/>
      <c r="O322" s="40"/>
      <c r="P322" s="116"/>
      <c r="Q322" s="293">
        <f t="shared" si="317"/>
        <v>40077.836900000002</v>
      </c>
      <c r="R322" s="8">
        <f t="shared" si="353"/>
        <v>1.2006703171318617E-5</v>
      </c>
      <c r="S322" s="116">
        <v>1</v>
      </c>
      <c r="T322" s="167">
        <f t="shared" si="354"/>
        <v>1.2006703171318617E-5</v>
      </c>
      <c r="V322" s="116"/>
      <c r="W322" s="25"/>
      <c r="X322" s="252"/>
      <c r="Y322" s="41"/>
      <c r="Z322">
        <f t="shared" si="320"/>
        <v>31347</v>
      </c>
      <c r="AA322" s="246">
        <f t="shared" si="321"/>
        <v>-7.3799187367784456E-3</v>
      </c>
      <c r="AB322" s="247">
        <f t="shared" si="322"/>
        <v>3.9148497372751721E-3</v>
      </c>
      <c r="AC322" s="247">
        <f t="shared" si="323"/>
        <v>-3.4650689995032735E-3</v>
      </c>
      <c r="AD322" s="248">
        <f t="shared" si="324"/>
        <v>1.5326048465443483E-5</v>
      </c>
      <c r="AH322">
        <f t="shared" si="325"/>
        <v>1.5644183871741475E-3</v>
      </c>
      <c r="AI322">
        <f t="shared" si="326"/>
        <v>0.47701877675965454</v>
      </c>
      <c r="AJ322">
        <f t="shared" si="327"/>
        <v>0.20296081326461002</v>
      </c>
      <c r="AK322">
        <f t="shared" si="328"/>
        <v>-7.8374844095862831E-2</v>
      </c>
      <c r="AL322">
        <f t="shared" si="329"/>
        <v>-2.9928379861813879</v>
      </c>
      <c r="AM322">
        <f t="shared" si="330"/>
        <v>-13.420154688846162</v>
      </c>
      <c r="AN322">
        <f t="shared" si="355"/>
        <v>3.4084444226227353</v>
      </c>
      <c r="AO322">
        <f t="shared" si="355"/>
        <v>3.4120987632822857</v>
      </c>
      <c r="AP322">
        <f t="shared" si="355"/>
        <v>3.4049346951671424</v>
      </c>
      <c r="AQ322">
        <f t="shared" si="355"/>
        <v>3.4189927476861626</v>
      </c>
      <c r="AR322">
        <f t="shared" si="355"/>
        <v>3.3914567883194477</v>
      </c>
      <c r="AS322">
        <f t="shared" si="355"/>
        <v>3.4455964049622176</v>
      </c>
      <c r="AT322">
        <f t="shared" si="355"/>
        <v>3.3398538158376745</v>
      </c>
      <c r="AU322">
        <f t="shared" si="331"/>
        <v>3.5497556170199553</v>
      </c>
      <c r="AV322" s="246">
        <f t="shared" si="332"/>
        <v>-2.3852831643319944E-3</v>
      </c>
      <c r="AW322" s="247">
        <f t="shared" si="333"/>
        <v>-1.0797858351712791E-3</v>
      </c>
      <c r="AX322" s="248">
        <f t="shared" si="334"/>
        <v>1.1659374498365369E-6</v>
      </c>
      <c r="AY322" s="247">
        <f t="shared" si="335"/>
        <v>-1.0024122959123872E-2</v>
      </c>
      <c r="BA322">
        <f t="shared" si="336"/>
        <v>4.9946355724464512E-3</v>
      </c>
      <c r="BB322">
        <f t="shared" si="337"/>
        <v>1.0582658383806869</v>
      </c>
      <c r="BC322">
        <f t="shared" si="338"/>
        <v>0.94616150659006704</v>
      </c>
      <c r="BD322">
        <f t="shared" si="339"/>
        <v>-4.7173461527431425E-2</v>
      </c>
      <c r="BE322">
        <f t="shared" si="340"/>
        <v>-0.68058216650255909</v>
      </c>
      <c r="BF322">
        <f t="shared" si="341"/>
        <v>-0.35406441820831208</v>
      </c>
      <c r="BG322">
        <f t="shared" si="356"/>
        <v>5.6484959051817398</v>
      </c>
      <c r="BH322">
        <f t="shared" si="356"/>
        <v>5.6484959072379928</v>
      </c>
      <c r="BI322">
        <f t="shared" si="356"/>
        <v>5.6484959412995916</v>
      </c>
      <c r="BJ322">
        <f t="shared" si="356"/>
        <v>5.6484965055260474</v>
      </c>
      <c r="BK322">
        <f t="shared" si="356"/>
        <v>5.6485058518382347</v>
      </c>
      <c r="BL322">
        <f t="shared" si="356"/>
        <v>5.6486606625034641</v>
      </c>
      <c r="BM322">
        <f t="shared" si="356"/>
        <v>5.6512223605798964</v>
      </c>
      <c r="BN322">
        <f t="shared" si="342"/>
        <v>5.6929466563424258</v>
      </c>
    </row>
    <row r="323" spans="1:66">
      <c r="A323" s="80" t="s">
        <v>151</v>
      </c>
      <c r="B323" s="76" t="s">
        <v>49</v>
      </c>
      <c r="C323" s="75">
        <v>55096.698100000001</v>
      </c>
      <c r="D323" s="75">
        <v>1E-4</v>
      </c>
      <c r="E323" s="58">
        <f t="shared" si="314"/>
        <v>31347.989579048877</v>
      </c>
      <c r="F323">
        <f t="shared" si="315"/>
        <v>31348</v>
      </c>
      <c r="G323">
        <f t="shared" si="351"/>
        <v>-3.7671959944418631E-3</v>
      </c>
      <c r="H323" s="116"/>
      <c r="I323" s="117"/>
      <c r="J323" s="117"/>
      <c r="K323" s="117">
        <f t="shared" si="352"/>
        <v>-3.7671959944418631E-3</v>
      </c>
      <c r="L323" s="116"/>
      <c r="M323" s="116"/>
      <c r="N323" s="118"/>
      <c r="O323" s="40">
        <f t="shared" ref="O323:O354" ca="1" si="357">+C$11+C$12*F323</f>
        <v>1.0982020019494887E-3</v>
      </c>
      <c r="P323" s="116"/>
      <c r="Q323" s="293">
        <f t="shared" si="317"/>
        <v>40078.198100000001</v>
      </c>
      <c r="R323" s="8">
        <f t="shared" ca="1" si="353"/>
        <v>2.3672097663288982E-5</v>
      </c>
      <c r="S323" s="116">
        <v>1</v>
      </c>
      <c r="T323" s="167">
        <f t="shared" ca="1" si="354"/>
        <v>2.3672097663288982E-5</v>
      </c>
      <c r="V323" s="116"/>
      <c r="W323" s="25"/>
      <c r="X323" s="252"/>
      <c r="Y323" s="41"/>
      <c r="Z323">
        <f t="shared" si="320"/>
        <v>31348</v>
      </c>
      <c r="AA323" s="246">
        <f t="shared" si="321"/>
        <v>-7.381696945925104E-3</v>
      </c>
      <c r="AB323" s="247">
        <f t="shared" si="322"/>
        <v>3.6145009514832408E-3</v>
      </c>
      <c r="AC323" s="247">
        <f t="shared" ca="1" si="323"/>
        <v>-4.8653979963913518E-3</v>
      </c>
      <c r="AD323" s="248">
        <f t="shared" si="324"/>
        <v>1.3064617128273253E-5</v>
      </c>
      <c r="AH323">
        <f t="shared" si="325"/>
        <v>1.5631129328562729E-3</v>
      </c>
      <c r="AI323">
        <f t="shared" si="326"/>
        <v>0.47702406482489379</v>
      </c>
      <c r="AJ323">
        <f t="shared" si="327"/>
        <v>0.2028947605005712</v>
      </c>
      <c r="AK323">
        <f t="shared" si="328"/>
        <v>-7.8410122284957223E-2</v>
      </c>
      <c r="AL323">
        <f t="shared" si="329"/>
        <v>-2.9927705299021374</v>
      </c>
      <c r="AM323">
        <f t="shared" si="330"/>
        <v>-13.414049267682675</v>
      </c>
      <c r="AN323">
        <f t="shared" si="355"/>
        <v>3.4085644431929856</v>
      </c>
      <c r="AO323">
        <f t="shared" si="355"/>
        <v>3.4122195590112439</v>
      </c>
      <c r="AP323">
        <f t="shared" si="355"/>
        <v>3.4050537362161126</v>
      </c>
      <c r="AQ323">
        <f t="shared" si="355"/>
        <v>3.4191157036890054</v>
      </c>
      <c r="AR323">
        <f t="shared" si="355"/>
        <v>3.3915711928939074</v>
      </c>
      <c r="AS323">
        <f t="shared" si="355"/>
        <v>3.4457295330924294</v>
      </c>
      <c r="AT323">
        <f t="shared" si="355"/>
        <v>3.3399472620247739</v>
      </c>
      <c r="AU323">
        <f t="shared" si="331"/>
        <v>3.5499371929914054</v>
      </c>
      <c r="AV323" s="246">
        <f t="shared" si="332"/>
        <v>-2.3865980024189663E-3</v>
      </c>
      <c r="AW323" s="247">
        <f t="shared" si="333"/>
        <v>-1.3805979920228969E-3</v>
      </c>
      <c r="AX323" s="248">
        <f t="shared" si="334"/>
        <v>1.9060508155776549E-6</v>
      </c>
      <c r="AY323" s="247">
        <f t="shared" si="335"/>
        <v>-1.0325407870804274E-2</v>
      </c>
      <c r="BA323">
        <f t="shared" si="336"/>
        <v>4.9950989435061377E-3</v>
      </c>
      <c r="BB323">
        <f t="shared" si="337"/>
        <v>1.0582817174569565</v>
      </c>
      <c r="BC323">
        <f t="shared" si="338"/>
        <v>0.94627043469197691</v>
      </c>
      <c r="BD323">
        <f t="shared" si="339"/>
        <v>-4.7153841889626034E-2</v>
      </c>
      <c r="BE323">
        <f t="shared" si="340"/>
        <v>-0.68024548612382363</v>
      </c>
      <c r="BF323">
        <f t="shared" si="341"/>
        <v>-0.3538749859103954</v>
      </c>
      <c r="BG323">
        <f t="shared" si="356"/>
        <v>5.6488131510019048</v>
      </c>
      <c r="BH323">
        <f t="shared" si="356"/>
        <v>5.6488131530600851</v>
      </c>
      <c r="BI323">
        <f t="shared" si="356"/>
        <v>5.648813187145648</v>
      </c>
      <c r="BJ323">
        <f t="shared" si="356"/>
        <v>5.6488137516372374</v>
      </c>
      <c r="BK323">
        <f t="shared" si="356"/>
        <v>5.648823100158042</v>
      </c>
      <c r="BL323">
        <f t="shared" si="356"/>
        <v>5.6489779112573997</v>
      </c>
      <c r="BM323">
        <f t="shared" si="356"/>
        <v>5.6515390207406906</v>
      </c>
      <c r="BN323">
        <f t="shared" si="342"/>
        <v>5.6932447482234831</v>
      </c>
    </row>
    <row r="324" spans="1:66">
      <c r="A324" s="80" t="s">
        <v>151</v>
      </c>
      <c r="B324" s="76" t="s">
        <v>49</v>
      </c>
      <c r="C324" s="75">
        <v>55146.585099999997</v>
      </c>
      <c r="D324" s="75">
        <v>2.9999999999999997E-4</v>
      </c>
      <c r="E324" s="58">
        <f t="shared" si="314"/>
        <v>31485.988767086837</v>
      </c>
      <c r="F324">
        <f t="shared" si="315"/>
        <v>31486</v>
      </c>
      <c r="G324">
        <f t="shared" si="351"/>
        <v>-4.0607219998491928E-3</v>
      </c>
      <c r="H324" s="116"/>
      <c r="I324" s="117"/>
      <c r="J324" s="117"/>
      <c r="K324" s="117">
        <f t="shared" si="352"/>
        <v>-4.0607219998491928E-3</v>
      </c>
      <c r="L324" s="116"/>
      <c r="M324" s="116"/>
      <c r="N324" s="118"/>
      <c r="O324" s="40">
        <f t="shared" ca="1" si="357"/>
        <v>6.5007960533150499E-4</v>
      </c>
      <c r="P324" s="116"/>
      <c r="Q324" s="293">
        <f t="shared" si="317"/>
        <v>40128.085099999997</v>
      </c>
      <c r="R324" s="8">
        <f t="shared" ca="1" si="353"/>
        <v>2.219165176337304E-5</v>
      </c>
      <c r="S324" s="116">
        <v>1</v>
      </c>
      <c r="T324" s="167">
        <f t="shared" ca="1" si="354"/>
        <v>2.219165176337304E-5</v>
      </c>
      <c r="W324" s="25"/>
      <c r="X324" s="252"/>
      <c r="Y324" s="41"/>
      <c r="Z324">
        <f t="shared" si="320"/>
        <v>31486</v>
      </c>
      <c r="AA324" s="246">
        <f t="shared" si="321"/>
        <v>-7.6274422607959134E-3</v>
      </c>
      <c r="AB324" s="247">
        <f t="shared" si="322"/>
        <v>3.5667202609467206E-3</v>
      </c>
      <c r="AC324" s="247">
        <f t="shared" ca="1" si="323"/>
        <v>-4.7108016051806978E-3</v>
      </c>
      <c r="AD324" s="248">
        <f t="shared" si="324"/>
        <v>1.2721493419847843E-5</v>
      </c>
      <c r="AH324">
        <f t="shared" si="325"/>
        <v>1.3825723587626805E-3</v>
      </c>
      <c r="AI324">
        <f t="shared" si="326"/>
        <v>0.47777801583977109</v>
      </c>
      <c r="AJ324">
        <f t="shared" si="327"/>
        <v>0.19375444283284249</v>
      </c>
      <c r="AK324">
        <f t="shared" si="328"/>
        <v>-8.3283703740722678E-2</v>
      </c>
      <c r="AL324">
        <f t="shared" si="329"/>
        <v>-2.9834449351116987</v>
      </c>
      <c r="AM324">
        <f t="shared" si="330"/>
        <v>-12.620035435415458</v>
      </c>
      <c r="AN324">
        <f t="shared" si="355"/>
        <v>3.4251438084720167</v>
      </c>
      <c r="AO324">
        <f t="shared" si="355"/>
        <v>3.4288965691029709</v>
      </c>
      <c r="AP324">
        <f t="shared" si="355"/>
        <v>3.421504804781125</v>
      </c>
      <c r="AQ324">
        <f t="shared" si="355"/>
        <v>3.4360797148005995</v>
      </c>
      <c r="AR324">
        <f t="shared" si="355"/>
        <v>3.4073995435634923</v>
      </c>
      <c r="AS324">
        <f t="shared" si="355"/>
        <v>3.4640751377062684</v>
      </c>
      <c r="AT324">
        <f t="shared" si="355"/>
        <v>3.3529105066240068</v>
      </c>
      <c r="AU324">
        <f t="shared" si="331"/>
        <v>3.574994677051555</v>
      </c>
      <c r="AV324" s="246">
        <f t="shared" si="332"/>
        <v>-2.5731838806527631E-3</v>
      </c>
      <c r="AW324" s="247">
        <f t="shared" si="333"/>
        <v>-1.4875381191964297E-3</v>
      </c>
      <c r="AX324" s="248">
        <f t="shared" si="334"/>
        <v>2.2127696560624516E-6</v>
      </c>
      <c r="AY324" s="247">
        <f t="shared" si="335"/>
        <v>-1.0497552738755023E-2</v>
      </c>
      <c r="BA324">
        <f t="shared" si="336"/>
        <v>5.0542583801431503E-3</v>
      </c>
      <c r="BB324">
        <f t="shared" si="337"/>
        <v>1.0604131177003264</v>
      </c>
      <c r="BC324">
        <f t="shared" si="338"/>
        <v>0.96029509836375071</v>
      </c>
      <c r="BD324">
        <f t="shared" si="339"/>
        <v>-4.4390298539330485E-2</v>
      </c>
      <c r="BE324">
        <f t="shared" si="340"/>
        <v>-0.63368837774139342</v>
      </c>
      <c r="BF324">
        <f t="shared" si="341"/>
        <v>-0.32789067363551477</v>
      </c>
      <c r="BG324">
        <f t="shared" si="356"/>
        <v>5.692637903760243</v>
      </c>
      <c r="BH324">
        <f t="shared" si="356"/>
        <v>5.6926379060761096</v>
      </c>
      <c r="BI324">
        <f t="shared" si="356"/>
        <v>5.6926379432660275</v>
      </c>
      <c r="BJ324">
        <f t="shared" si="356"/>
        <v>5.6926385404894244</v>
      </c>
      <c r="BK324">
        <f t="shared" si="356"/>
        <v>5.6926481311146446</v>
      </c>
      <c r="BL324">
        <f t="shared" si="356"/>
        <v>5.6928021355454419</v>
      </c>
      <c r="BM324">
        <f t="shared" si="356"/>
        <v>5.6952729387565721</v>
      </c>
      <c r="BN324">
        <f t="shared" si="342"/>
        <v>5.7343814278093976</v>
      </c>
    </row>
    <row r="325" spans="1:66">
      <c r="A325" s="77" t="s">
        <v>152</v>
      </c>
      <c r="B325" s="38" t="s">
        <v>45</v>
      </c>
      <c r="C325" s="37">
        <v>55159.238400000002</v>
      </c>
      <c r="D325" s="37" t="s">
        <v>124</v>
      </c>
      <c r="E325" s="58">
        <f t="shared" si="314"/>
        <v>31520.990774142814</v>
      </c>
      <c r="F325">
        <f t="shared" si="315"/>
        <v>31521</v>
      </c>
      <c r="G325">
        <f t="shared" si="351"/>
        <v>-3.3351669990224764E-3</v>
      </c>
      <c r="H325" s="116"/>
      <c r="I325" s="117"/>
      <c r="J325" s="117"/>
      <c r="K325" s="117">
        <f t="shared" si="352"/>
        <v>-3.3351669990224764E-3</v>
      </c>
      <c r="L325" s="116"/>
      <c r="M325" s="116"/>
      <c r="N325" s="118"/>
      <c r="O325" s="40">
        <f t="shared" ca="1" si="357"/>
        <v>5.3642537430520498E-4</v>
      </c>
      <c r="P325" s="116"/>
      <c r="Q325" s="293">
        <f t="shared" si="317"/>
        <v>40140.738400000002</v>
      </c>
      <c r="R325" s="8">
        <f t="shared" ca="1" si="353"/>
        <v>1.4989227505209069E-5</v>
      </c>
      <c r="S325" s="116">
        <v>1</v>
      </c>
      <c r="T325" s="167">
        <f t="shared" ca="1" si="354"/>
        <v>1.4989227505209069E-5</v>
      </c>
      <c r="V325" s="116"/>
      <c r="W325" s="25"/>
      <c r="X325" s="252"/>
      <c r="Y325" s="41"/>
      <c r="Z325">
        <f t="shared" si="320"/>
        <v>31521</v>
      </c>
      <c r="AA325" s="246">
        <f t="shared" si="321"/>
        <v>-7.6898782975413646E-3</v>
      </c>
      <c r="AB325" s="247">
        <f t="shared" si="322"/>
        <v>4.3547112985188883E-3</v>
      </c>
      <c r="AC325" s="247">
        <f t="shared" ca="1" si="323"/>
        <v>-3.8715923733276814E-3</v>
      </c>
      <c r="AD325" s="248">
        <f t="shared" si="324"/>
        <v>1.8963510493448062E-5</v>
      </c>
      <c r="AH325">
        <f t="shared" si="325"/>
        <v>1.336662573810655E-3</v>
      </c>
      <c r="AI325">
        <f t="shared" si="326"/>
        <v>0.47797691252326913</v>
      </c>
      <c r="AJ325">
        <f t="shared" si="327"/>
        <v>0.19142825648461251</v>
      </c>
      <c r="AK325">
        <f t="shared" si="328"/>
        <v>-8.4521430361064312E-2</v>
      </c>
      <c r="AL325">
        <f t="shared" si="329"/>
        <v>-2.9810743689020338</v>
      </c>
      <c r="AM325">
        <f t="shared" si="330"/>
        <v>-12.432875203696835</v>
      </c>
      <c r="AN325">
        <f t="shared" si="355"/>
        <v>3.4293540494336479</v>
      </c>
      <c r="AO325">
        <f t="shared" si="355"/>
        <v>3.4331286204850695</v>
      </c>
      <c r="AP325">
        <f t="shared" si="355"/>
        <v>3.4256847049540342</v>
      </c>
      <c r="AQ325">
        <f t="shared" si="355"/>
        <v>3.4403809872115043</v>
      </c>
      <c r="AR325">
        <f t="shared" si="355"/>
        <v>3.4114270214134654</v>
      </c>
      <c r="AS325">
        <f t="shared" si="355"/>
        <v>3.4687196280940107</v>
      </c>
      <c r="AT325">
        <f t="shared" si="355"/>
        <v>3.3562201540703591</v>
      </c>
      <c r="AU325">
        <f t="shared" si="331"/>
        <v>3.5813498360523179</v>
      </c>
      <c r="AV325" s="246">
        <f t="shared" si="332"/>
        <v>-2.6221382361231458E-3</v>
      </c>
      <c r="AW325" s="247">
        <f t="shared" si="333"/>
        <v>-7.1302876289933061E-4</v>
      </c>
      <c r="AX325" s="248">
        <f t="shared" si="334"/>
        <v>5.0841001672174988E-7</v>
      </c>
      <c r="AY325" s="247">
        <f t="shared" si="335"/>
        <v>-9.7395696342513494E-3</v>
      </c>
      <c r="BA325">
        <f t="shared" si="336"/>
        <v>5.0677400614182189E-3</v>
      </c>
      <c r="BB325">
        <f t="shared" si="337"/>
        <v>1.0609343357165826</v>
      </c>
      <c r="BC325">
        <f t="shared" si="338"/>
        <v>0.96353019631129422</v>
      </c>
      <c r="BD325">
        <f t="shared" si="339"/>
        <v>-4.3672074893038766E-2</v>
      </c>
      <c r="BE325">
        <f t="shared" si="340"/>
        <v>-0.62185104223182774</v>
      </c>
      <c r="BF325">
        <f t="shared" si="341"/>
        <v>-0.32134829657300051</v>
      </c>
      <c r="BG325">
        <f t="shared" si="356"/>
        <v>5.7037666951516366</v>
      </c>
      <c r="BH325">
        <f t="shared" si="356"/>
        <v>5.703766697529348</v>
      </c>
      <c r="BI325">
        <f t="shared" si="356"/>
        <v>5.7037667354320085</v>
      </c>
      <c r="BJ325">
        <f t="shared" si="356"/>
        <v>5.7037673396312405</v>
      </c>
      <c r="BK325">
        <f t="shared" si="356"/>
        <v>5.7037769710259383</v>
      </c>
      <c r="BL325">
        <f t="shared" si="356"/>
        <v>5.703930494579132</v>
      </c>
      <c r="BM325">
        <f t="shared" si="356"/>
        <v>5.7063755703268813</v>
      </c>
      <c r="BN325">
        <f t="shared" si="342"/>
        <v>5.7448146436464045</v>
      </c>
    </row>
    <row r="326" spans="1:66">
      <c r="A326" s="80" t="s">
        <v>153</v>
      </c>
      <c r="B326" s="76" t="s">
        <v>49</v>
      </c>
      <c r="C326" s="75">
        <v>55159.238409999998</v>
      </c>
      <c r="D326" s="75">
        <v>2.0000000000000001E-4</v>
      </c>
      <c r="E326" s="58">
        <f t="shared" si="314"/>
        <v>31520.990801805157</v>
      </c>
      <c r="F326">
        <f t="shared" si="315"/>
        <v>31521</v>
      </c>
      <c r="G326">
        <f t="shared" si="351"/>
        <v>-3.3251670029130764E-3</v>
      </c>
      <c r="H326" s="116"/>
      <c r="I326" s="117"/>
      <c r="J326" s="117"/>
      <c r="K326" s="117">
        <f t="shared" si="352"/>
        <v>-3.3251670029130764E-3</v>
      </c>
      <c r="L326" s="116"/>
      <c r="M326" s="116"/>
      <c r="N326" s="118"/>
      <c r="O326" s="40">
        <f t="shared" ca="1" si="357"/>
        <v>5.3642537430520498E-4</v>
      </c>
      <c r="P326" s="116"/>
      <c r="Q326" s="293">
        <f t="shared" si="317"/>
        <v>40140.738409999998</v>
      </c>
      <c r="R326" s="8">
        <f t="shared" ca="1" si="353"/>
        <v>1.4911895687790338E-5</v>
      </c>
      <c r="S326" s="116">
        <v>1</v>
      </c>
      <c r="T326" s="167">
        <f t="shared" ca="1" si="354"/>
        <v>1.4911895687790338E-5</v>
      </c>
      <c r="W326" s="25"/>
      <c r="X326" s="252"/>
      <c r="Y326" s="41"/>
      <c r="Z326">
        <f t="shared" si="320"/>
        <v>31521</v>
      </c>
      <c r="AA326" s="246">
        <f t="shared" si="321"/>
        <v>-7.6898782975413646E-3</v>
      </c>
      <c r="AB326" s="247">
        <f t="shared" si="322"/>
        <v>4.3647112946282882E-3</v>
      </c>
      <c r="AC326" s="247">
        <f t="shared" ca="1" si="323"/>
        <v>-3.8615923772182814E-3</v>
      </c>
      <c r="AD326" s="248">
        <f t="shared" si="324"/>
        <v>1.9050704685455749E-5</v>
      </c>
      <c r="AH326">
        <f t="shared" si="325"/>
        <v>1.336662573810655E-3</v>
      </c>
      <c r="AI326">
        <f t="shared" si="326"/>
        <v>0.47797691252326913</v>
      </c>
      <c r="AJ326">
        <f t="shared" si="327"/>
        <v>0.19142825648461251</v>
      </c>
      <c r="AK326">
        <f t="shared" si="328"/>
        <v>-8.4521430361064312E-2</v>
      </c>
      <c r="AL326">
        <f t="shared" si="329"/>
        <v>-2.9810743689020338</v>
      </c>
      <c r="AM326">
        <f t="shared" si="330"/>
        <v>-12.432875203696835</v>
      </c>
      <c r="AN326">
        <f t="shared" si="355"/>
        <v>3.4293540494336479</v>
      </c>
      <c r="AO326">
        <f t="shared" si="355"/>
        <v>3.4331286204850695</v>
      </c>
      <c r="AP326">
        <f t="shared" si="355"/>
        <v>3.4256847049540342</v>
      </c>
      <c r="AQ326">
        <f t="shared" si="355"/>
        <v>3.4403809872115043</v>
      </c>
      <c r="AR326">
        <f t="shared" si="355"/>
        <v>3.4114270214134654</v>
      </c>
      <c r="AS326">
        <f t="shared" si="355"/>
        <v>3.4687196280940107</v>
      </c>
      <c r="AT326">
        <f t="shared" si="355"/>
        <v>3.3562201540703591</v>
      </c>
      <c r="AU326">
        <f t="shared" si="331"/>
        <v>3.5813498360523179</v>
      </c>
      <c r="AV326" s="246">
        <f t="shared" si="332"/>
        <v>-2.6221382361231458E-3</v>
      </c>
      <c r="AW326" s="247">
        <f t="shared" si="333"/>
        <v>-7.0302876678993067E-4</v>
      </c>
      <c r="AX326" s="248">
        <f t="shared" si="334"/>
        <v>4.9424944693417069E-7</v>
      </c>
      <c r="AY326" s="247">
        <f t="shared" si="335"/>
        <v>-9.7295696381419494E-3</v>
      </c>
      <c r="BA326">
        <f t="shared" si="336"/>
        <v>5.0677400614182189E-3</v>
      </c>
      <c r="BB326">
        <f t="shared" si="337"/>
        <v>1.0609343357165826</v>
      </c>
      <c r="BC326">
        <f t="shared" si="338"/>
        <v>0.96353019631129422</v>
      </c>
      <c r="BD326">
        <f t="shared" si="339"/>
        <v>-4.3672074893038766E-2</v>
      </c>
      <c r="BE326">
        <f t="shared" si="340"/>
        <v>-0.62185104223182774</v>
      </c>
      <c r="BF326">
        <f t="shared" si="341"/>
        <v>-0.32134829657300051</v>
      </c>
      <c r="BG326">
        <f t="shared" si="356"/>
        <v>5.7037666951516366</v>
      </c>
      <c r="BH326">
        <f t="shared" si="356"/>
        <v>5.703766697529348</v>
      </c>
      <c r="BI326">
        <f t="shared" si="356"/>
        <v>5.7037667354320085</v>
      </c>
      <c r="BJ326">
        <f t="shared" si="356"/>
        <v>5.7037673396312405</v>
      </c>
      <c r="BK326">
        <f t="shared" si="356"/>
        <v>5.7037769710259383</v>
      </c>
      <c r="BL326">
        <f t="shared" si="356"/>
        <v>5.703930494579132</v>
      </c>
      <c r="BM326">
        <f t="shared" si="356"/>
        <v>5.7063755703268813</v>
      </c>
      <c r="BN326">
        <f t="shared" si="342"/>
        <v>5.7448146436464045</v>
      </c>
    </row>
    <row r="327" spans="1:66">
      <c r="A327" s="53" t="s">
        <v>154</v>
      </c>
      <c r="B327" s="53" t="s">
        <v>49</v>
      </c>
      <c r="C327" s="54">
        <v>55159.238499999999</v>
      </c>
      <c r="D327" s="54" t="s">
        <v>76</v>
      </c>
      <c r="E327" s="58">
        <f t="shared" si="314"/>
        <v>31520.991050766352</v>
      </c>
      <c r="F327">
        <f t="shared" si="315"/>
        <v>31521</v>
      </c>
      <c r="G327">
        <f t="shared" si="351"/>
        <v>-3.2351670015486889E-3</v>
      </c>
      <c r="H327" s="116"/>
      <c r="I327" s="117"/>
      <c r="J327" s="117"/>
      <c r="K327" s="117">
        <f t="shared" si="352"/>
        <v>-3.2351670015486889E-3</v>
      </c>
      <c r="L327" s="116"/>
      <c r="M327" s="116"/>
      <c r="N327" s="118"/>
      <c r="O327" s="40">
        <f t="shared" ca="1" si="357"/>
        <v>5.3642537430520498E-4</v>
      </c>
      <c r="P327" s="116"/>
      <c r="Q327" s="293">
        <f t="shared" si="317"/>
        <v>40140.738499999999</v>
      </c>
      <c r="R327" s="8">
        <f t="shared" ca="1" si="353"/>
        <v>1.422490904959922E-5</v>
      </c>
      <c r="S327" s="116">
        <v>1</v>
      </c>
      <c r="T327" s="167">
        <f t="shared" ca="1" si="354"/>
        <v>1.422490904959922E-5</v>
      </c>
      <c r="U327" s="116"/>
      <c r="V327" s="116"/>
      <c r="W327" s="25"/>
      <c r="X327" s="252"/>
      <c r="Y327" s="41"/>
      <c r="Z327">
        <f t="shared" si="320"/>
        <v>31521</v>
      </c>
      <c r="AA327" s="246">
        <f t="shared" si="321"/>
        <v>-7.6898782975413646E-3</v>
      </c>
      <c r="AB327" s="247">
        <f t="shared" si="322"/>
        <v>4.4547112959926758E-3</v>
      </c>
      <c r="AC327" s="247">
        <f t="shared" ca="1" si="323"/>
        <v>-3.7715923758538938E-3</v>
      </c>
      <c r="AD327" s="248">
        <f t="shared" si="324"/>
        <v>1.9844452730644743E-5</v>
      </c>
      <c r="AH327">
        <f t="shared" si="325"/>
        <v>1.336662573810655E-3</v>
      </c>
      <c r="AI327">
        <f t="shared" si="326"/>
        <v>0.47797691252326913</v>
      </c>
      <c r="AJ327">
        <f t="shared" si="327"/>
        <v>0.19142825648461251</v>
      </c>
      <c r="AK327">
        <f t="shared" si="328"/>
        <v>-8.4521430361064312E-2</v>
      </c>
      <c r="AL327">
        <f t="shared" si="329"/>
        <v>-2.9810743689020338</v>
      </c>
      <c r="AM327">
        <f t="shared" si="330"/>
        <v>-12.432875203696835</v>
      </c>
      <c r="AN327">
        <f t="shared" si="355"/>
        <v>3.4293540494336479</v>
      </c>
      <c r="AO327">
        <f t="shared" si="355"/>
        <v>3.4331286204850695</v>
      </c>
      <c r="AP327">
        <f t="shared" si="355"/>
        <v>3.4256847049540342</v>
      </c>
      <c r="AQ327">
        <f t="shared" si="355"/>
        <v>3.4403809872115043</v>
      </c>
      <c r="AR327">
        <f t="shared" si="355"/>
        <v>3.4114270214134654</v>
      </c>
      <c r="AS327">
        <f t="shared" si="355"/>
        <v>3.4687196280940107</v>
      </c>
      <c r="AT327">
        <f t="shared" si="355"/>
        <v>3.3562201540703591</v>
      </c>
      <c r="AU327">
        <f t="shared" si="331"/>
        <v>3.5813498360523179</v>
      </c>
      <c r="AV327" s="246">
        <f t="shared" si="332"/>
        <v>-2.6221382361231458E-3</v>
      </c>
      <c r="AW327" s="247">
        <f t="shared" si="333"/>
        <v>-6.130287654255431E-4</v>
      </c>
      <c r="AX327" s="248">
        <f t="shared" si="334"/>
        <v>3.7580426723916556E-7</v>
      </c>
      <c r="AY327" s="247">
        <f t="shared" si="335"/>
        <v>-9.6395696367775618E-3</v>
      </c>
      <c r="BA327">
        <f t="shared" si="336"/>
        <v>5.0677400614182189E-3</v>
      </c>
      <c r="BB327">
        <f t="shared" si="337"/>
        <v>1.0609343357165826</v>
      </c>
      <c r="BC327">
        <f t="shared" si="338"/>
        <v>0.96353019631129422</v>
      </c>
      <c r="BD327">
        <f t="shared" si="339"/>
        <v>-4.3672074893038766E-2</v>
      </c>
      <c r="BE327">
        <f t="shared" si="340"/>
        <v>-0.62185104223182774</v>
      </c>
      <c r="BF327">
        <f t="shared" si="341"/>
        <v>-0.32134829657300051</v>
      </c>
      <c r="BG327">
        <f t="shared" si="356"/>
        <v>5.7037666951516366</v>
      </c>
      <c r="BH327">
        <f t="shared" si="356"/>
        <v>5.703766697529348</v>
      </c>
      <c r="BI327">
        <f t="shared" si="356"/>
        <v>5.7037667354320085</v>
      </c>
      <c r="BJ327">
        <f t="shared" si="356"/>
        <v>5.7037673396312405</v>
      </c>
      <c r="BK327">
        <f t="shared" si="356"/>
        <v>5.7037769710259383</v>
      </c>
      <c r="BL327">
        <f t="shared" si="356"/>
        <v>5.703930494579132</v>
      </c>
      <c r="BM327">
        <f t="shared" si="356"/>
        <v>5.7063755703268813</v>
      </c>
      <c r="BN327">
        <f t="shared" si="342"/>
        <v>5.7448146436464045</v>
      </c>
    </row>
    <row r="328" spans="1:66">
      <c r="A328" s="80" t="s">
        <v>153</v>
      </c>
      <c r="B328" s="76" t="s">
        <v>49</v>
      </c>
      <c r="C328" s="75">
        <v>55159.238510000003</v>
      </c>
      <c r="D328" s="75">
        <v>2.0000000000000001E-4</v>
      </c>
      <c r="E328" s="58">
        <f t="shared" si="314"/>
        <v>31520.991078428717</v>
      </c>
      <c r="F328">
        <f t="shared" si="315"/>
        <v>31521</v>
      </c>
      <c r="G328">
        <f t="shared" si="351"/>
        <v>-3.2251669981633313E-3</v>
      </c>
      <c r="H328" s="116"/>
      <c r="I328" s="116"/>
      <c r="J328" s="117"/>
      <c r="K328" s="117">
        <f t="shared" si="352"/>
        <v>-3.2251669981633313E-3</v>
      </c>
      <c r="L328" s="116"/>
      <c r="M328" s="116"/>
      <c r="N328" s="118"/>
      <c r="O328" s="40">
        <f t="shared" ca="1" si="357"/>
        <v>5.3642537430520498E-4</v>
      </c>
      <c r="P328" s="116"/>
      <c r="Q328" s="293">
        <f t="shared" si="317"/>
        <v>40140.738510000003</v>
      </c>
      <c r="R328" s="8">
        <f t="shared" ca="1" si="353"/>
        <v>1.4149577176613471E-5</v>
      </c>
      <c r="S328" s="116">
        <v>1</v>
      </c>
      <c r="T328" s="167">
        <f t="shared" ca="1" si="354"/>
        <v>1.4149577176613471E-5</v>
      </c>
      <c r="V328" s="116"/>
      <c r="W328" s="25"/>
      <c r="X328" s="252"/>
      <c r="Y328" s="41"/>
      <c r="Z328">
        <f t="shared" si="320"/>
        <v>31521</v>
      </c>
      <c r="AA328" s="246">
        <f t="shared" si="321"/>
        <v>-7.6898782975413646E-3</v>
      </c>
      <c r="AB328" s="247">
        <f t="shared" si="322"/>
        <v>4.4647112993780333E-3</v>
      </c>
      <c r="AC328" s="247">
        <f t="shared" ca="1" si="323"/>
        <v>-3.7615923724685363E-3</v>
      </c>
      <c r="AD328" s="248">
        <f t="shared" si="324"/>
        <v>1.9933646986793886E-5</v>
      </c>
      <c r="AH328">
        <f t="shared" si="325"/>
        <v>1.336662573810655E-3</v>
      </c>
      <c r="AI328">
        <f t="shared" si="326"/>
        <v>0.47797691252326913</v>
      </c>
      <c r="AJ328">
        <f t="shared" si="327"/>
        <v>0.19142825648461251</v>
      </c>
      <c r="AK328">
        <f t="shared" si="328"/>
        <v>-8.4521430361064312E-2</v>
      </c>
      <c r="AL328">
        <f t="shared" si="329"/>
        <v>-2.9810743689020338</v>
      </c>
      <c r="AM328">
        <f t="shared" si="330"/>
        <v>-12.432875203696835</v>
      </c>
      <c r="AN328">
        <f t="shared" si="355"/>
        <v>3.4293540494336479</v>
      </c>
      <c r="AO328">
        <f t="shared" si="355"/>
        <v>3.4331286204850695</v>
      </c>
      <c r="AP328">
        <f t="shared" si="355"/>
        <v>3.4256847049540342</v>
      </c>
      <c r="AQ328">
        <f t="shared" si="355"/>
        <v>3.4403809872115043</v>
      </c>
      <c r="AR328">
        <f t="shared" si="355"/>
        <v>3.4114270214134654</v>
      </c>
      <c r="AS328">
        <f t="shared" si="355"/>
        <v>3.4687196280940107</v>
      </c>
      <c r="AT328">
        <f t="shared" si="355"/>
        <v>3.3562201540703591</v>
      </c>
      <c r="AU328">
        <f t="shared" si="331"/>
        <v>3.5813498360523179</v>
      </c>
      <c r="AV328" s="246">
        <f t="shared" si="332"/>
        <v>-2.6221382361231458E-3</v>
      </c>
      <c r="AW328" s="247">
        <f t="shared" si="333"/>
        <v>-6.0302876204018554E-4</v>
      </c>
      <c r="AX328" s="248">
        <f t="shared" si="334"/>
        <v>3.636436878477187E-7</v>
      </c>
      <c r="AY328" s="247">
        <f t="shared" si="335"/>
        <v>-9.6295696333922043E-3</v>
      </c>
      <c r="BA328">
        <f t="shared" si="336"/>
        <v>5.0677400614182189E-3</v>
      </c>
      <c r="BB328">
        <f t="shared" si="337"/>
        <v>1.0609343357165826</v>
      </c>
      <c r="BC328">
        <f t="shared" si="338"/>
        <v>0.96353019631129422</v>
      </c>
      <c r="BD328">
        <f t="shared" si="339"/>
        <v>-4.3672074893038766E-2</v>
      </c>
      <c r="BE328">
        <f t="shared" si="340"/>
        <v>-0.62185104223182774</v>
      </c>
      <c r="BF328">
        <f t="shared" si="341"/>
        <v>-0.32134829657300051</v>
      </c>
      <c r="BG328">
        <f t="shared" si="356"/>
        <v>5.7037666951516366</v>
      </c>
      <c r="BH328">
        <f t="shared" si="356"/>
        <v>5.703766697529348</v>
      </c>
      <c r="BI328">
        <f t="shared" si="356"/>
        <v>5.7037667354320085</v>
      </c>
      <c r="BJ328">
        <f t="shared" si="356"/>
        <v>5.7037673396312405</v>
      </c>
      <c r="BK328">
        <f t="shared" si="356"/>
        <v>5.7037769710259383</v>
      </c>
      <c r="BL328">
        <f t="shared" si="356"/>
        <v>5.703930494579132</v>
      </c>
      <c r="BM328">
        <f t="shared" si="356"/>
        <v>5.7063755703268813</v>
      </c>
      <c r="BN328">
        <f t="shared" si="342"/>
        <v>5.7448146436464045</v>
      </c>
    </row>
    <row r="329" spans="1:66">
      <c r="A329" s="53" t="s">
        <v>154</v>
      </c>
      <c r="B329" s="53" t="s">
        <v>49</v>
      </c>
      <c r="C329" s="54">
        <v>55159.238599999997</v>
      </c>
      <c r="D329" s="54" t="s">
        <v>76</v>
      </c>
      <c r="E329" s="58">
        <f t="shared" si="314"/>
        <v>31520.991327389893</v>
      </c>
      <c r="F329">
        <f t="shared" si="315"/>
        <v>31521</v>
      </c>
      <c r="G329">
        <f t="shared" si="351"/>
        <v>-3.1351670040749013E-3</v>
      </c>
      <c r="H329" s="116"/>
      <c r="I329" s="117"/>
      <c r="J329" s="117"/>
      <c r="K329" s="117">
        <f t="shared" si="352"/>
        <v>-3.1351670040749013E-3</v>
      </c>
      <c r="L329" s="116"/>
      <c r="M329" s="116"/>
      <c r="N329" s="118"/>
      <c r="O329" s="40">
        <f t="shared" ca="1" si="357"/>
        <v>5.3642537430520498E-4</v>
      </c>
      <c r="P329" s="116"/>
      <c r="Q329" s="293">
        <f t="shared" si="317"/>
        <v>40140.738599999997</v>
      </c>
      <c r="R329" s="8">
        <f t="shared" ca="1" si="353"/>
        <v>1.3480590592978886E-5</v>
      </c>
      <c r="S329" s="116">
        <v>1</v>
      </c>
      <c r="T329" s="167">
        <f t="shared" ca="1" si="354"/>
        <v>1.3480590592978886E-5</v>
      </c>
      <c r="U329" s="116"/>
      <c r="V329" s="116"/>
      <c r="W329" s="25"/>
      <c r="X329" s="252"/>
      <c r="Y329" s="41"/>
      <c r="Z329">
        <f t="shared" si="320"/>
        <v>31521</v>
      </c>
      <c r="AA329" s="246">
        <f t="shared" si="321"/>
        <v>-7.6898782975413646E-3</v>
      </c>
      <c r="AB329" s="247">
        <f t="shared" si="322"/>
        <v>4.5547112934664633E-3</v>
      </c>
      <c r="AC329" s="247">
        <f t="shared" ca="1" si="323"/>
        <v>-3.6715923783801063E-3</v>
      </c>
      <c r="AD329" s="248">
        <f t="shared" si="324"/>
        <v>2.0745394966830945E-5</v>
      </c>
      <c r="AH329">
        <f t="shared" si="325"/>
        <v>1.336662573810655E-3</v>
      </c>
      <c r="AI329">
        <f t="shared" si="326"/>
        <v>0.47797691252326913</v>
      </c>
      <c r="AJ329">
        <f t="shared" si="327"/>
        <v>0.19142825648461251</v>
      </c>
      <c r="AK329">
        <f t="shared" si="328"/>
        <v>-8.4521430361064312E-2</v>
      </c>
      <c r="AL329">
        <f t="shared" si="329"/>
        <v>-2.9810743689020338</v>
      </c>
      <c r="AM329">
        <f t="shared" si="330"/>
        <v>-12.432875203696835</v>
      </c>
      <c r="AN329">
        <f t="shared" si="355"/>
        <v>3.4293540494336479</v>
      </c>
      <c r="AO329">
        <f t="shared" si="355"/>
        <v>3.4331286204850695</v>
      </c>
      <c r="AP329">
        <f t="shared" si="355"/>
        <v>3.4256847049540342</v>
      </c>
      <c r="AQ329">
        <f t="shared" si="355"/>
        <v>3.4403809872115043</v>
      </c>
      <c r="AR329">
        <f t="shared" si="355"/>
        <v>3.4114270214134654</v>
      </c>
      <c r="AS329">
        <f t="shared" si="355"/>
        <v>3.4687196280940107</v>
      </c>
      <c r="AT329">
        <f t="shared" si="355"/>
        <v>3.3562201540703591</v>
      </c>
      <c r="AU329">
        <f t="shared" si="331"/>
        <v>3.5813498360523179</v>
      </c>
      <c r="AV329" s="246">
        <f t="shared" si="332"/>
        <v>-2.6221382361231458E-3</v>
      </c>
      <c r="AW329" s="247">
        <f t="shared" si="333"/>
        <v>-5.1302876795175558E-4</v>
      </c>
      <c r="AX329" s="248">
        <f t="shared" si="334"/>
        <v>2.6319851674609626E-7</v>
      </c>
      <c r="AY329" s="247">
        <f t="shared" si="335"/>
        <v>-9.5395696393037743E-3</v>
      </c>
      <c r="BA329">
        <f t="shared" si="336"/>
        <v>5.0677400614182189E-3</v>
      </c>
      <c r="BB329">
        <f t="shared" si="337"/>
        <v>1.0609343357165826</v>
      </c>
      <c r="BC329">
        <f t="shared" si="338"/>
        <v>0.96353019631129422</v>
      </c>
      <c r="BD329">
        <f t="shared" si="339"/>
        <v>-4.3672074893038766E-2</v>
      </c>
      <c r="BE329">
        <f t="shared" si="340"/>
        <v>-0.62185104223182774</v>
      </c>
      <c r="BF329">
        <f t="shared" si="341"/>
        <v>-0.32134829657300051</v>
      </c>
      <c r="BG329">
        <f t="shared" si="356"/>
        <v>5.7037666951516366</v>
      </c>
      <c r="BH329">
        <f t="shared" si="356"/>
        <v>5.703766697529348</v>
      </c>
      <c r="BI329">
        <f t="shared" si="356"/>
        <v>5.7037667354320085</v>
      </c>
      <c r="BJ329">
        <f t="shared" si="356"/>
        <v>5.7037673396312405</v>
      </c>
      <c r="BK329">
        <f t="shared" si="356"/>
        <v>5.7037769710259383</v>
      </c>
      <c r="BL329">
        <f t="shared" si="356"/>
        <v>5.703930494579132</v>
      </c>
      <c r="BM329">
        <f t="shared" si="356"/>
        <v>5.7063755703268813</v>
      </c>
      <c r="BN329">
        <f t="shared" si="342"/>
        <v>5.7448146436464045</v>
      </c>
    </row>
    <row r="330" spans="1:66">
      <c r="A330" s="80" t="s">
        <v>155</v>
      </c>
      <c r="B330" s="76" t="s">
        <v>45</v>
      </c>
      <c r="C330" s="75">
        <v>55416.807699999998</v>
      </c>
      <c r="D330" s="75">
        <v>1E-4</v>
      </c>
      <c r="E330" s="58">
        <f t="shared" si="314"/>
        <v>32233.488103377051</v>
      </c>
      <c r="F330">
        <f t="shared" si="315"/>
        <v>32233.5</v>
      </c>
      <c r="G330">
        <f t="shared" si="351"/>
        <v>-4.3006545020034537E-3</v>
      </c>
      <c r="H330" s="116"/>
      <c r="I330" s="116"/>
      <c r="J330" s="117"/>
      <c r="K330" s="117">
        <f t="shared" si="352"/>
        <v>-4.3006545020034537E-3</v>
      </c>
      <c r="L330" s="116"/>
      <c r="M330" s="116"/>
      <c r="N330" s="118"/>
      <c r="O330" s="40">
        <f t="shared" ca="1" si="357"/>
        <v>-1.7772500430158628E-3</v>
      </c>
      <c r="P330" s="116"/>
      <c r="Q330" s="293">
        <f t="shared" si="317"/>
        <v>40398.307699999998</v>
      </c>
      <c r="R330" s="8">
        <f t="shared" ca="1" si="353"/>
        <v>6.3675700636384563E-6</v>
      </c>
      <c r="S330" s="116">
        <v>1</v>
      </c>
      <c r="T330" s="167">
        <f t="shared" ca="1" si="354"/>
        <v>6.3675700636384563E-6</v>
      </c>
      <c r="V330" s="116"/>
      <c r="W330" s="25"/>
      <c r="X330" s="252"/>
      <c r="Y330" s="41"/>
      <c r="Z330">
        <f t="shared" si="320"/>
        <v>32233.5</v>
      </c>
      <c r="AA330" s="246">
        <f t="shared" si="321"/>
        <v>-8.9696049503942832E-3</v>
      </c>
      <c r="AB330" s="247">
        <f t="shared" si="322"/>
        <v>4.6689504483908295E-3</v>
      </c>
      <c r="AC330" s="247">
        <f t="shared" ca="1" si="323"/>
        <v>-2.5234044589875909E-3</v>
      </c>
      <c r="AD330" s="248">
        <f t="shared" si="324"/>
        <v>2.1799098289528927E-5</v>
      </c>
      <c r="AH330">
        <f t="shared" si="325"/>
        <v>3.923795877610577E-4</v>
      </c>
      <c r="AI330">
        <f t="shared" si="326"/>
        <v>0.48272024058351037</v>
      </c>
      <c r="AJ330">
        <f t="shared" si="327"/>
        <v>0.14333212533334669</v>
      </c>
      <c r="AK330">
        <f t="shared" si="328"/>
        <v>-0.10988005527409161</v>
      </c>
      <c r="AL330">
        <f t="shared" si="329"/>
        <v>-2.9322847510794965</v>
      </c>
      <c r="AM330">
        <f t="shared" si="330"/>
        <v>-9.520390802929283</v>
      </c>
      <c r="AN330">
        <f t="shared" si="355"/>
        <v>3.5155801722548117</v>
      </c>
      <c r="AO330">
        <f t="shared" si="355"/>
        <v>3.5195407353789001</v>
      </c>
      <c r="AP330">
        <f t="shared" si="355"/>
        <v>3.5114953691837796</v>
      </c>
      <c r="AQ330">
        <f t="shared" si="355"/>
        <v>3.5278654955917563</v>
      </c>
      <c r="AR330">
        <f t="shared" si="355"/>
        <v>3.4946653858627394</v>
      </c>
      <c r="AS330">
        <f t="shared" si="355"/>
        <v>3.5624728184611989</v>
      </c>
      <c r="AT330">
        <f t="shared" si="355"/>
        <v>3.4257412072095406</v>
      </c>
      <c r="AU330">
        <f t="shared" si="331"/>
        <v>3.7107227157106992</v>
      </c>
      <c r="AV330" s="246">
        <f t="shared" si="332"/>
        <v>-3.7655696410926207E-3</v>
      </c>
      <c r="AW330" s="247">
        <f t="shared" si="333"/>
        <v>-5.3508486091083298E-4</v>
      </c>
      <c r="AX330" s="248">
        <f t="shared" si="334"/>
        <v>2.863158083759655E-7</v>
      </c>
      <c r="AY330" s="247">
        <f t="shared" si="335"/>
        <v>-9.8970693990661739E-3</v>
      </c>
      <c r="BA330">
        <f t="shared" si="336"/>
        <v>5.2040353093016625E-3</v>
      </c>
      <c r="BB330">
        <f t="shared" si="337"/>
        <v>1.0696584706539467</v>
      </c>
      <c r="BC330">
        <f t="shared" si="338"/>
        <v>0.99961698324268677</v>
      </c>
      <c r="BD330">
        <f t="shared" si="339"/>
        <v>-2.771174590020644E-2</v>
      </c>
      <c r="BE330">
        <f t="shared" si="340"/>
        <v>-0.37862829646562235</v>
      </c>
      <c r="BF330">
        <f t="shared" si="341"/>
        <v>-0.19160871193188547</v>
      </c>
      <c r="BG330">
        <f t="shared" si="356"/>
        <v>5.9313709166470332</v>
      </c>
      <c r="BH330">
        <f t="shared" si="356"/>
        <v>5.9313709195794591</v>
      </c>
      <c r="BI330">
        <f t="shared" si="356"/>
        <v>5.9313709612471932</v>
      </c>
      <c r="BJ330">
        <f t="shared" si="356"/>
        <v>5.9313715533168176</v>
      </c>
      <c r="BK330">
        <f t="shared" si="356"/>
        <v>5.9313799662017956</v>
      </c>
      <c r="BL330">
        <f t="shared" si="356"/>
        <v>5.9314995044602705</v>
      </c>
      <c r="BM330">
        <f t="shared" si="356"/>
        <v>5.9331974521595594</v>
      </c>
      <c r="BN330">
        <f t="shared" si="342"/>
        <v>5.9572051088997657</v>
      </c>
    </row>
    <row r="331" spans="1:66">
      <c r="A331" s="80" t="s">
        <v>155</v>
      </c>
      <c r="B331" s="76" t="s">
        <v>45</v>
      </c>
      <c r="C331" s="75">
        <v>55437.775300000001</v>
      </c>
      <c r="D331" s="75">
        <v>1E-4</v>
      </c>
      <c r="E331" s="58">
        <f t="shared" si="314"/>
        <v>32291.489421858929</v>
      </c>
      <c r="F331">
        <f t="shared" si="315"/>
        <v>32291.5</v>
      </c>
      <c r="G331">
        <f t="shared" si="351"/>
        <v>-3.8240204958128743E-3</v>
      </c>
      <c r="H331" s="116"/>
      <c r="I331" s="117"/>
      <c r="J331" s="117"/>
      <c r="K331" s="117">
        <f t="shared" si="352"/>
        <v>-3.8240204958128743E-3</v>
      </c>
      <c r="L331" s="116"/>
      <c r="M331" s="116"/>
      <c r="N331" s="118"/>
      <c r="O331" s="40">
        <f t="shared" ca="1" si="357"/>
        <v>-1.9655913401451647E-3</v>
      </c>
      <c r="P331" s="116"/>
      <c r="Q331" s="293">
        <f t="shared" si="317"/>
        <v>40419.275300000001</v>
      </c>
      <c r="R331" s="8">
        <f t="shared" ca="1" si="353"/>
        <v>3.4537589266357962E-6</v>
      </c>
      <c r="S331" s="116">
        <v>1</v>
      </c>
      <c r="T331" s="167">
        <f t="shared" ca="1" si="354"/>
        <v>3.4537589266357962E-6</v>
      </c>
      <c r="V331" s="116"/>
      <c r="W331" s="25"/>
      <c r="X331" s="252"/>
      <c r="Y331" s="41"/>
      <c r="Z331">
        <f t="shared" si="320"/>
        <v>32291.5</v>
      </c>
      <c r="AA331" s="246">
        <f t="shared" si="321"/>
        <v>-9.0744366809065793E-3</v>
      </c>
      <c r="AB331" s="247">
        <f t="shared" si="322"/>
        <v>5.2504161850937051E-3</v>
      </c>
      <c r="AC331" s="247">
        <f t="shared" ca="1" si="323"/>
        <v>-1.8584291556677096E-3</v>
      </c>
      <c r="AD331" s="248">
        <f t="shared" si="324"/>
        <v>2.7566870116693937E-5</v>
      </c>
      <c r="AH331">
        <f t="shared" si="325"/>
        <v>3.1477161642965411E-4</v>
      </c>
      <c r="AI331">
        <f t="shared" si="326"/>
        <v>0.48316622169321743</v>
      </c>
      <c r="AJ331">
        <f t="shared" si="327"/>
        <v>0.13935173615971944</v>
      </c>
      <c r="AK331">
        <f t="shared" si="328"/>
        <v>-0.11195901772592678</v>
      </c>
      <c r="AL331">
        <f t="shared" si="329"/>
        <v>-2.9282639940248734</v>
      </c>
      <c r="AM331">
        <f t="shared" si="330"/>
        <v>-9.3396236210901549</v>
      </c>
      <c r="AN331">
        <f t="shared" ref="AN331:AT340" si="358">$AU331+$AB$7*SIN(AO331)</f>
        <v>3.5226463342728542</v>
      </c>
      <c r="AO331">
        <f t="shared" si="358"/>
        <v>3.5266010471466713</v>
      </c>
      <c r="AP331">
        <f t="shared" si="358"/>
        <v>3.5185450633591224</v>
      </c>
      <c r="AQ331">
        <f t="shared" si="358"/>
        <v>3.5349834595890823</v>
      </c>
      <c r="AR331">
        <f t="shared" si="358"/>
        <v>3.5015533377319379</v>
      </c>
      <c r="AS331">
        <f t="shared" si="358"/>
        <v>3.5700342141522512</v>
      </c>
      <c r="AT331">
        <f t="shared" si="358"/>
        <v>3.4315971492501181</v>
      </c>
      <c r="AU331">
        <f t="shared" si="331"/>
        <v>3.7212541220548201</v>
      </c>
      <c r="AV331" s="246">
        <f t="shared" si="332"/>
        <v>-3.871130181292994E-3</v>
      </c>
      <c r="AW331" s="247">
        <f t="shared" si="333"/>
        <v>4.7109685480119755E-5</v>
      </c>
      <c r="AX331" s="248">
        <f t="shared" si="334"/>
        <v>2.2193224660358062E-9</v>
      </c>
      <c r="AY331" s="247">
        <f t="shared" si="335"/>
        <v>-9.3420986118561145E-3</v>
      </c>
      <c r="BA331">
        <f t="shared" si="336"/>
        <v>5.2033064996135853E-3</v>
      </c>
      <c r="BB331">
        <f t="shared" si="337"/>
        <v>1.0701976850778765</v>
      </c>
      <c r="BC331">
        <f t="shared" si="338"/>
        <v>0.99997021496672134</v>
      </c>
      <c r="BD331">
        <f t="shared" si="339"/>
        <v>-2.6315934419884269E-2</v>
      </c>
      <c r="BE331">
        <f t="shared" si="340"/>
        <v>-0.35866828638902881</v>
      </c>
      <c r="BF331">
        <f t="shared" si="341"/>
        <v>-0.18128170701732335</v>
      </c>
      <c r="BG331">
        <f t="shared" ref="BG331:BM340" si="359">$BN331+$BB$7*SIN(BH331)</f>
        <v>5.9499738476564534</v>
      </c>
      <c r="BH331">
        <f t="shared" si="359"/>
        <v>5.9499738505498172</v>
      </c>
      <c r="BI331">
        <f t="shared" si="359"/>
        <v>5.9499738913907061</v>
      </c>
      <c r="BJ331">
        <f t="shared" si="359"/>
        <v>5.9499744678746644</v>
      </c>
      <c r="BK331">
        <f t="shared" si="359"/>
        <v>5.9499826051425755</v>
      </c>
      <c r="BL331">
        <f t="shared" si="359"/>
        <v>5.9500974630131243</v>
      </c>
      <c r="BM331">
        <f t="shared" si="359"/>
        <v>5.9517182006570568</v>
      </c>
      <c r="BN331">
        <f t="shared" si="342"/>
        <v>5.9744944380010914</v>
      </c>
    </row>
    <row r="332" spans="1:66">
      <c r="A332" s="80" t="s">
        <v>155</v>
      </c>
      <c r="B332" s="76" t="s">
        <v>49</v>
      </c>
      <c r="C332" s="75">
        <v>55451.692799999997</v>
      </c>
      <c r="D332" s="75">
        <v>1E-4</v>
      </c>
      <c r="E332" s="58">
        <f t="shared" si="314"/>
        <v>32329.988503774417</v>
      </c>
      <c r="F332">
        <f t="shared" si="315"/>
        <v>32330</v>
      </c>
      <c r="G332">
        <f t="shared" si="351"/>
        <v>-4.1559099990990944E-3</v>
      </c>
      <c r="H332" s="116"/>
      <c r="I332" s="117"/>
      <c r="J332" s="117"/>
      <c r="K332" s="117">
        <f t="shared" si="352"/>
        <v>-4.1559099990990944E-3</v>
      </c>
      <c r="L332" s="116"/>
      <c r="M332" s="116"/>
      <c r="N332" s="118"/>
      <c r="O332" s="40">
        <f t="shared" ca="1" si="357"/>
        <v>-2.0906109942740864E-3</v>
      </c>
      <c r="P332" s="116"/>
      <c r="Q332" s="293">
        <f t="shared" si="317"/>
        <v>40433.192799999997</v>
      </c>
      <c r="R332" s="8">
        <f t="shared" ca="1" si="353"/>
        <v>4.2654599793311686E-6</v>
      </c>
      <c r="S332" s="116">
        <v>1</v>
      </c>
      <c r="T332" s="167">
        <f t="shared" ca="1" si="354"/>
        <v>4.2654599793311686E-6</v>
      </c>
      <c r="W332" s="25"/>
      <c r="X332" s="252"/>
      <c r="Y332" s="41"/>
      <c r="Z332">
        <f t="shared" si="320"/>
        <v>32330</v>
      </c>
      <c r="AA332" s="246">
        <f t="shared" si="321"/>
        <v>-9.1440715352017563E-3</v>
      </c>
      <c r="AB332" s="247">
        <f t="shared" si="322"/>
        <v>4.9881615361026619E-3</v>
      </c>
      <c r="AC332" s="247">
        <f t="shared" ca="1" si="323"/>
        <v>-2.0652990048250081E-3</v>
      </c>
      <c r="AD332" s="248">
        <f t="shared" si="324"/>
        <v>2.4881755510254067E-5</v>
      </c>
      <c r="AH332">
        <f t="shared" si="325"/>
        <v>2.6320084435120197E-4</v>
      </c>
      <c r="AI332">
        <f t="shared" si="326"/>
        <v>0.48346738100525888</v>
      </c>
      <c r="AJ332">
        <f t="shared" si="327"/>
        <v>0.13670391265495577</v>
      </c>
      <c r="AK332">
        <f t="shared" si="328"/>
        <v>-0.11334032628968602</v>
      </c>
      <c r="AL332">
        <f t="shared" si="329"/>
        <v>-2.9255905807134557</v>
      </c>
      <c r="AM332">
        <f t="shared" si="330"/>
        <v>-9.2231420312242687</v>
      </c>
      <c r="AN332">
        <f t="shared" si="358"/>
        <v>3.527341010960499</v>
      </c>
      <c r="AO332">
        <f t="shared" si="358"/>
        <v>3.531290187101817</v>
      </c>
      <c r="AP332">
        <f t="shared" si="358"/>
        <v>3.5232302613927455</v>
      </c>
      <c r="AQ332">
        <f t="shared" si="358"/>
        <v>3.539708316594198</v>
      </c>
      <c r="AR332">
        <f t="shared" si="358"/>
        <v>3.5061353664312853</v>
      </c>
      <c r="AS332">
        <f t="shared" si="358"/>
        <v>3.5750473108221312</v>
      </c>
      <c r="AT332">
        <f t="shared" si="358"/>
        <v>3.4355019912935325</v>
      </c>
      <c r="AU332">
        <f t="shared" si="331"/>
        <v>3.7282447969556589</v>
      </c>
      <c r="AV332" s="246">
        <f t="shared" si="332"/>
        <v>-3.9422439589509176E-3</v>
      </c>
      <c r="AW332" s="247">
        <f t="shared" si="333"/>
        <v>-2.1366604014817683E-4</v>
      </c>
      <c r="AX332" s="248">
        <f t="shared" si="334"/>
        <v>4.5653176712602309E-8</v>
      </c>
      <c r="AY332" s="247">
        <f t="shared" si="335"/>
        <v>-9.620938419701134E-3</v>
      </c>
      <c r="BA332">
        <f t="shared" si="336"/>
        <v>5.2018275762508387E-3</v>
      </c>
      <c r="BB332">
        <f t="shared" si="337"/>
        <v>1.0705404582121547</v>
      </c>
      <c r="BC332">
        <f t="shared" si="338"/>
        <v>0.99998464301380574</v>
      </c>
      <c r="BD332">
        <f t="shared" si="339"/>
        <v>-2.5382812096055123E-2</v>
      </c>
      <c r="BE332">
        <f t="shared" si="340"/>
        <v>-0.34540807662421286</v>
      </c>
      <c r="BF332">
        <f t="shared" si="341"/>
        <v>-0.17444183734876978</v>
      </c>
      <c r="BG332">
        <f t="shared" si="359"/>
        <v>5.9623274200669183</v>
      </c>
      <c r="BH332">
        <f t="shared" si="359"/>
        <v>5.9623274229259735</v>
      </c>
      <c r="BI332">
        <f t="shared" si="359"/>
        <v>5.9623274631138221</v>
      </c>
      <c r="BJ332">
        <f t="shared" si="359"/>
        <v>5.9623280280076845</v>
      </c>
      <c r="BK332">
        <f t="shared" si="359"/>
        <v>5.9623359683338801</v>
      </c>
      <c r="BL332">
        <f t="shared" si="359"/>
        <v>5.9624475778449515</v>
      </c>
      <c r="BM332">
        <f t="shared" si="359"/>
        <v>5.9640159281396352</v>
      </c>
      <c r="BN332">
        <f t="shared" si="342"/>
        <v>5.9859709754217985</v>
      </c>
    </row>
    <row r="333" spans="1:66">
      <c r="A333" s="77" t="s">
        <v>150</v>
      </c>
      <c r="B333" s="38" t="s">
        <v>45</v>
      </c>
      <c r="C333" s="37">
        <v>55476.2742</v>
      </c>
      <c r="D333" s="37" t="s">
        <v>124</v>
      </c>
      <c r="E333" s="58">
        <f t="shared" si="314"/>
        <v>32397.986443935923</v>
      </c>
      <c r="F333">
        <f t="shared" si="315"/>
        <v>32398</v>
      </c>
      <c r="G333">
        <f t="shared" si="351"/>
        <v>-4.9005460023181513E-3</v>
      </c>
      <c r="H333" s="116"/>
      <c r="I333" s="117"/>
      <c r="J333" s="117"/>
      <c r="K333" s="117">
        <f t="shared" si="352"/>
        <v>-4.9005460023181513E-3</v>
      </c>
      <c r="L333" s="116"/>
      <c r="M333" s="116"/>
      <c r="N333" s="118"/>
      <c r="O333" s="40">
        <f t="shared" ca="1" si="357"/>
        <v>-2.31142492883947E-3</v>
      </c>
      <c r="P333" s="116"/>
      <c r="Q333" s="293">
        <f t="shared" si="317"/>
        <v>40457.7742</v>
      </c>
      <c r="R333" s="8">
        <f t="shared" ca="1" si="353"/>
        <v>6.7035479331313989E-6</v>
      </c>
      <c r="S333" s="116">
        <v>1</v>
      </c>
      <c r="T333" s="167">
        <f t="shared" ca="1" si="354"/>
        <v>6.7035479331313989E-6</v>
      </c>
      <c r="V333" s="116"/>
      <c r="W333" s="25"/>
      <c r="X333" s="252"/>
      <c r="Y333" s="41"/>
      <c r="Z333">
        <f t="shared" si="320"/>
        <v>32398</v>
      </c>
      <c r="AA333" s="246">
        <f t="shared" si="321"/>
        <v>-9.267154420257516E-3</v>
      </c>
      <c r="AB333" s="247">
        <f t="shared" si="322"/>
        <v>4.3666084179393647E-3</v>
      </c>
      <c r="AC333" s="247">
        <f t="shared" ca="1" si="323"/>
        <v>-2.5891210734786813E-3</v>
      </c>
      <c r="AD333" s="248">
        <f t="shared" si="324"/>
        <v>1.9067269075618922E-5</v>
      </c>
      <c r="AH333">
        <f t="shared" si="325"/>
        <v>1.7200997663218979E-4</v>
      </c>
      <c r="AI333">
        <f t="shared" si="326"/>
        <v>0.48400934074727953</v>
      </c>
      <c r="AJ333">
        <f t="shared" si="327"/>
        <v>0.13201608856583419</v>
      </c>
      <c r="AK333">
        <f t="shared" si="328"/>
        <v>-0.11578262224082571</v>
      </c>
      <c r="AL333">
        <f t="shared" si="329"/>
        <v>-2.9208598565782049</v>
      </c>
      <c r="AM333">
        <f t="shared" si="330"/>
        <v>-9.0239100416974942</v>
      </c>
      <c r="AN333">
        <f t="shared" si="358"/>
        <v>3.5356412230418637</v>
      </c>
      <c r="AO333">
        <f t="shared" si="358"/>
        <v>3.5395774477439939</v>
      </c>
      <c r="AP333">
        <f t="shared" si="358"/>
        <v>3.5315165580536236</v>
      </c>
      <c r="AQ333">
        <f t="shared" si="358"/>
        <v>3.548053664833049</v>
      </c>
      <c r="AR333">
        <f t="shared" si="358"/>
        <v>3.5142476964811782</v>
      </c>
      <c r="AS333">
        <f t="shared" si="358"/>
        <v>3.5838896377425655</v>
      </c>
      <c r="AT333">
        <f t="shared" si="358"/>
        <v>3.4424338974411053</v>
      </c>
      <c r="AU333">
        <f t="shared" si="331"/>
        <v>3.7405919630142836</v>
      </c>
      <c r="AV333" s="246">
        <f t="shared" si="332"/>
        <v>-4.0698805410803772E-3</v>
      </c>
      <c r="AW333" s="247">
        <f t="shared" si="333"/>
        <v>-8.3066546123777407E-4</v>
      </c>
      <c r="AX333" s="248">
        <f t="shared" si="334"/>
        <v>6.9000510849336393E-7</v>
      </c>
      <c r="AY333" s="247">
        <f t="shared" si="335"/>
        <v>-1.026982985812748E-2</v>
      </c>
      <c r="BA333">
        <f t="shared" si="336"/>
        <v>5.1972738791771387E-3</v>
      </c>
      <c r="BB333">
        <f t="shared" si="337"/>
        <v>1.0711160186375157</v>
      </c>
      <c r="BC333">
        <f t="shared" si="338"/>
        <v>0.99958002659860334</v>
      </c>
      <c r="BD333">
        <f t="shared" si="339"/>
        <v>-2.3722463780831791E-2</v>
      </c>
      <c r="BE333">
        <f t="shared" si="340"/>
        <v>-0.32196725238271778</v>
      </c>
      <c r="BF333">
        <f t="shared" si="341"/>
        <v>-0.16238886438372102</v>
      </c>
      <c r="BG333">
        <f t="shared" si="359"/>
        <v>5.9841561212384731</v>
      </c>
      <c r="BH333">
        <f t="shared" si="359"/>
        <v>5.9841561240204584</v>
      </c>
      <c r="BI333">
        <f t="shared" si="359"/>
        <v>5.9841561628525426</v>
      </c>
      <c r="BJ333">
        <f t="shared" si="359"/>
        <v>5.9841567048865558</v>
      </c>
      <c r="BK333">
        <f t="shared" si="359"/>
        <v>5.9841642708080274</v>
      </c>
      <c r="BL333">
        <f t="shared" si="359"/>
        <v>5.9842698770392451</v>
      </c>
      <c r="BM333">
        <f t="shared" si="359"/>
        <v>5.9857435860839701</v>
      </c>
      <c r="BN333">
        <f t="shared" si="342"/>
        <v>6.0062412233336993</v>
      </c>
    </row>
    <row r="334" spans="1:66">
      <c r="A334" s="77" t="s">
        <v>150</v>
      </c>
      <c r="B334" s="38" t="s">
        <v>45</v>
      </c>
      <c r="C334" s="37">
        <v>55499.230199999998</v>
      </c>
      <c r="D334" s="37" t="s">
        <v>124</v>
      </c>
      <c r="E334" s="58">
        <f t="shared" si="314"/>
        <v>32461.488144992298</v>
      </c>
      <c r="F334">
        <f t="shared" si="315"/>
        <v>32461.5</v>
      </c>
      <c r="G334">
        <f t="shared" si="351"/>
        <v>-4.2856104992097244E-3</v>
      </c>
      <c r="H334" s="116"/>
      <c r="I334" s="117"/>
      <c r="J334" s="117"/>
      <c r="K334" s="117">
        <f t="shared" si="352"/>
        <v>-4.2856104992097244E-3</v>
      </c>
      <c r="L334" s="116"/>
      <c r="M334" s="116"/>
      <c r="N334" s="118"/>
      <c r="O334" s="40">
        <f t="shared" ca="1" si="357"/>
        <v>-2.51762617655861E-3</v>
      </c>
      <c r="P334" s="116"/>
      <c r="Q334" s="293">
        <f t="shared" si="317"/>
        <v>40480.730199999998</v>
      </c>
      <c r="R334" s="8">
        <f t="shared" ca="1" si="353"/>
        <v>3.1257685651401196E-6</v>
      </c>
      <c r="S334" s="116">
        <v>1</v>
      </c>
      <c r="T334" s="167">
        <f t="shared" ca="1" si="354"/>
        <v>3.1257685651401196E-6</v>
      </c>
      <c r="V334" s="116"/>
      <c r="W334" s="25"/>
      <c r="X334" s="252"/>
      <c r="Y334" s="41"/>
      <c r="Z334">
        <f t="shared" si="320"/>
        <v>32461.5</v>
      </c>
      <c r="AA334" s="246">
        <f t="shared" si="321"/>
        <v>-9.3821943764552506E-3</v>
      </c>
      <c r="AB334" s="247">
        <f t="shared" si="322"/>
        <v>5.0965838772455262E-3</v>
      </c>
      <c r="AC334" s="247">
        <f t="shared" ca="1" si="323"/>
        <v>-1.7679843226511144E-3</v>
      </c>
      <c r="AD334" s="248">
        <f t="shared" si="324"/>
        <v>2.597516721779904E-5</v>
      </c>
      <c r="AH334">
        <f t="shared" si="325"/>
        <v>8.673611526132039E-5</v>
      </c>
      <c r="AI334">
        <f t="shared" si="326"/>
        <v>0.48452708899342767</v>
      </c>
      <c r="AJ334">
        <f t="shared" si="327"/>
        <v>0.12762551472032671</v>
      </c>
      <c r="AK334">
        <f t="shared" si="328"/>
        <v>-0.11806631216155231</v>
      </c>
      <c r="AL334">
        <f t="shared" si="329"/>
        <v>-2.9164318064655426</v>
      </c>
      <c r="AM334">
        <f t="shared" si="330"/>
        <v>-8.8449804192916517</v>
      </c>
      <c r="AN334">
        <f t="shared" si="358"/>
        <v>3.5434018810201615</v>
      </c>
      <c r="AO334">
        <f t="shared" si="358"/>
        <v>3.5473224179819285</v>
      </c>
      <c r="AP334">
        <f t="shared" si="358"/>
        <v>3.5392674707272191</v>
      </c>
      <c r="AQ334">
        <f t="shared" si="358"/>
        <v>3.5558470942892346</v>
      </c>
      <c r="AR334">
        <f t="shared" si="358"/>
        <v>3.5218457627405604</v>
      </c>
      <c r="AS334">
        <f t="shared" si="358"/>
        <v>3.5921329274888789</v>
      </c>
      <c r="AT334">
        <f t="shared" si="358"/>
        <v>3.4489481000463478</v>
      </c>
      <c r="AU334">
        <f t="shared" si="331"/>
        <v>3.7521220372013815</v>
      </c>
      <c r="AV334" s="246">
        <f t="shared" si="332"/>
        <v>-4.1914126838116994E-3</v>
      </c>
      <c r="AW334" s="247">
        <f t="shared" si="333"/>
        <v>-9.4197815398024999E-5</v>
      </c>
      <c r="AX334" s="248">
        <f t="shared" si="334"/>
        <v>8.8732284257603956E-9</v>
      </c>
      <c r="AY334" s="247">
        <f t="shared" si="335"/>
        <v>-9.5631283071145948E-3</v>
      </c>
      <c r="BA334">
        <f t="shared" si="336"/>
        <v>5.1907816926435512E-3</v>
      </c>
      <c r="BB334">
        <f t="shared" si="337"/>
        <v>1.0716187033582332</v>
      </c>
      <c r="BC334">
        <f t="shared" si="338"/>
        <v>0.99870515576302599</v>
      </c>
      <c r="BD334">
        <f t="shared" si="339"/>
        <v>-2.2158626400789951E-2</v>
      </c>
      <c r="BE334">
        <f t="shared" si="340"/>
        <v>-0.30005562795614926</v>
      </c>
      <c r="BF334">
        <f t="shared" si="341"/>
        <v>-0.15116366747879922</v>
      </c>
      <c r="BG334">
        <f t="shared" si="359"/>
        <v>6.004550531498599</v>
      </c>
      <c r="BH334">
        <f t="shared" si="359"/>
        <v>6.0045505341896064</v>
      </c>
      <c r="BI334">
        <f t="shared" si="359"/>
        <v>6.0045505715248391</v>
      </c>
      <c r="BJ334">
        <f t="shared" si="359"/>
        <v>6.0045510895164984</v>
      </c>
      <c r="BK334">
        <f t="shared" si="359"/>
        <v>6.0045582761615099</v>
      </c>
      <c r="BL334">
        <f t="shared" si="359"/>
        <v>6.0046579825486708</v>
      </c>
      <c r="BM334">
        <f t="shared" si="359"/>
        <v>6.0060410005800726</v>
      </c>
      <c r="BN334">
        <f t="shared" si="342"/>
        <v>6.0251700577808407</v>
      </c>
    </row>
    <row r="335" spans="1:66">
      <c r="A335" s="77" t="s">
        <v>156</v>
      </c>
      <c r="B335" s="38" t="s">
        <v>45</v>
      </c>
      <c r="C335" s="37">
        <v>55779.393700000001</v>
      </c>
      <c r="D335" s="37" t="s">
        <v>124</v>
      </c>
      <c r="E335" s="58">
        <f t="shared" si="314"/>
        <v>33236.48635129608</v>
      </c>
      <c r="F335">
        <f t="shared" si="315"/>
        <v>33236.5</v>
      </c>
      <c r="G335">
        <f t="shared" si="351"/>
        <v>-4.9340354962623678E-3</v>
      </c>
      <c r="H335" s="116"/>
      <c r="I335" s="117"/>
      <c r="J335" s="117"/>
      <c r="K335" s="117">
        <f t="shared" si="352"/>
        <v>-4.9340354962623678E-3</v>
      </c>
      <c r="L335" s="116"/>
      <c r="M335" s="116"/>
      <c r="N335" s="118"/>
      <c r="O335" s="40">
        <f t="shared" ca="1" si="357"/>
        <v>-5.0342555778552095E-3</v>
      </c>
      <c r="P335" s="116"/>
      <c r="Q335" s="293">
        <f t="shared" si="317"/>
        <v>40760.893700000001</v>
      </c>
      <c r="R335" s="8">
        <f t="shared" ca="1" si="353"/>
        <v>1.0044064754475843E-8</v>
      </c>
      <c r="S335" s="116">
        <v>1</v>
      </c>
      <c r="T335" s="167">
        <f t="shared" ca="1" si="354"/>
        <v>1.0044064754475843E-8</v>
      </c>
      <c r="U335" s="116"/>
      <c r="V335" s="116"/>
      <c r="W335" s="25"/>
      <c r="X335" s="252"/>
      <c r="Y335" s="41"/>
      <c r="Z335">
        <f t="shared" si="320"/>
        <v>33236.5</v>
      </c>
      <c r="AA335" s="246">
        <f t="shared" si="321"/>
        <v>-1.0792803469137536E-2</v>
      </c>
      <c r="AB335" s="247">
        <f t="shared" si="322"/>
        <v>5.8587679728751684E-3</v>
      </c>
      <c r="AC335" s="247">
        <f t="shared" ca="1" si="323"/>
        <v>1.0022008159284168E-4</v>
      </c>
      <c r="AD335" s="248">
        <f t="shared" si="324"/>
        <v>3.4325162159987811E-5</v>
      </c>
      <c r="AH335">
        <f t="shared" si="325"/>
        <v>-9.6178612261710208E-4</v>
      </c>
      <c r="AI335">
        <f t="shared" si="326"/>
        <v>0.49178660259257367</v>
      </c>
      <c r="AJ335">
        <f t="shared" si="327"/>
        <v>7.2980167283652558E-2</v>
      </c>
      <c r="AK335">
        <f t="shared" si="328"/>
        <v>-0.1461886409561983</v>
      </c>
      <c r="AL335">
        <f t="shared" si="329"/>
        <v>-2.8615023672113229</v>
      </c>
      <c r="AM335">
        <f t="shared" si="330"/>
        <v>-7.0938117959416731</v>
      </c>
      <c r="AN335">
        <f t="shared" si="358"/>
        <v>3.638931825296158</v>
      </c>
      <c r="AO335">
        <f t="shared" si="358"/>
        <v>3.6424141310454203</v>
      </c>
      <c r="AP335">
        <f t="shared" si="358"/>
        <v>3.6349224449968323</v>
      </c>
      <c r="AQ335">
        <f t="shared" si="358"/>
        <v>3.6510779997066378</v>
      </c>
      <c r="AR335">
        <f t="shared" si="358"/>
        <v>3.6164121288195781</v>
      </c>
      <c r="AS335">
        <f t="shared" si="358"/>
        <v>3.6916439861443262</v>
      </c>
      <c r="AT335">
        <f t="shared" si="358"/>
        <v>3.5318946358605379</v>
      </c>
      <c r="AU335">
        <f t="shared" si="331"/>
        <v>3.8928434150754105</v>
      </c>
      <c r="AV335" s="246">
        <f t="shared" si="332"/>
        <v>-5.8543505784920636E-3</v>
      </c>
      <c r="AW335" s="247">
        <f t="shared" si="333"/>
        <v>9.2031508222969582E-4</v>
      </c>
      <c r="AX335" s="248">
        <f t="shared" si="334"/>
        <v>8.4697985057945181E-7</v>
      </c>
      <c r="AY335" s="247">
        <f t="shared" si="335"/>
        <v>-8.9107022642907381E-3</v>
      </c>
      <c r="BA335">
        <f t="shared" si="336"/>
        <v>4.9384528906454726E-3</v>
      </c>
      <c r="BB335">
        <f t="shared" si="337"/>
        <v>1.0749311928866476</v>
      </c>
      <c r="BC335">
        <f t="shared" si="338"/>
        <v>0.94939482894486737</v>
      </c>
      <c r="BD335">
        <f t="shared" si="339"/>
        <v>-2.3579073918126334E-3</v>
      </c>
      <c r="BE335">
        <f t="shared" si="340"/>
        <v>-3.1457254142001699E-2</v>
      </c>
      <c r="BF335">
        <f t="shared" si="341"/>
        <v>-1.5729924232856976E-2</v>
      </c>
      <c r="BG335">
        <f t="shared" si="359"/>
        <v>6.2540038958080704</v>
      </c>
      <c r="BH335">
        <f t="shared" si="359"/>
        <v>6.2540038961663846</v>
      </c>
      <c r="BI335">
        <f t="shared" si="359"/>
        <v>6.254003900947966</v>
      </c>
      <c r="BJ335">
        <f t="shared" si="359"/>
        <v>6.254003964756528</v>
      </c>
      <c r="BK335">
        <f t="shared" si="359"/>
        <v>6.2540048162598092</v>
      </c>
      <c r="BL335">
        <f t="shared" si="359"/>
        <v>6.2540161792758386</v>
      </c>
      <c r="BM335">
        <f t="shared" si="359"/>
        <v>6.2541678144246022</v>
      </c>
      <c r="BN335">
        <f t="shared" si="342"/>
        <v>6.256191265600286</v>
      </c>
    </row>
    <row r="336" spans="1:66">
      <c r="A336" s="80" t="s">
        <v>157</v>
      </c>
      <c r="B336" s="76" t="s">
        <v>45</v>
      </c>
      <c r="C336" s="75">
        <v>55790.599900000001</v>
      </c>
      <c r="D336" s="75">
        <v>1E-4</v>
      </c>
      <c r="E336" s="58">
        <f t="shared" si="314"/>
        <v>33267.485339028179</v>
      </c>
      <c r="F336">
        <f t="shared" si="315"/>
        <v>33267.5</v>
      </c>
      <c r="G336">
        <f t="shared" si="351"/>
        <v>-5.2999725012341514E-3</v>
      </c>
      <c r="H336" s="116"/>
      <c r="I336" s="117"/>
      <c r="J336" s="117"/>
      <c r="K336" s="117">
        <f t="shared" si="352"/>
        <v>-5.2999725012341514E-3</v>
      </c>
      <c r="L336" s="116"/>
      <c r="M336" s="116"/>
      <c r="N336" s="118"/>
      <c r="O336" s="40">
        <f t="shared" ca="1" si="357"/>
        <v>-5.1349207539070768E-3</v>
      </c>
      <c r="P336" s="116"/>
      <c r="Q336" s="293">
        <f t="shared" si="317"/>
        <v>40772.099900000001</v>
      </c>
      <c r="R336" s="8">
        <f t="shared" ca="1" si="353"/>
        <v>2.7242079295720482E-8</v>
      </c>
      <c r="S336" s="116">
        <v>1</v>
      </c>
      <c r="T336" s="167">
        <f t="shared" ca="1" si="354"/>
        <v>2.7242079295720482E-8</v>
      </c>
      <c r="U336" s="116"/>
      <c r="V336" s="116"/>
      <c r="W336" s="25"/>
      <c r="X336" s="252"/>
      <c r="Y336" s="41"/>
      <c r="Z336">
        <f t="shared" si="320"/>
        <v>33267.5</v>
      </c>
      <c r="AA336" s="246">
        <f t="shared" si="321"/>
        <v>-1.0849427849478137E-2</v>
      </c>
      <c r="AB336" s="247">
        <f t="shared" si="322"/>
        <v>5.5494553482439857E-3</v>
      </c>
      <c r="AC336" s="247">
        <f t="shared" ca="1" si="323"/>
        <v>-1.6505174732707462E-4</v>
      </c>
      <c r="AD336" s="248">
        <f t="shared" si="324"/>
        <v>3.079645466215378E-5</v>
      </c>
      <c r="AH336">
        <f t="shared" si="325"/>
        <v>-1.0039731732720996E-3</v>
      </c>
      <c r="AI336">
        <f t="shared" si="326"/>
        <v>0.49211448773829425</v>
      </c>
      <c r="AJ336">
        <f t="shared" si="327"/>
        <v>7.0751728851288317E-2</v>
      </c>
      <c r="AK336">
        <f t="shared" si="328"/>
        <v>-0.14732373360624404</v>
      </c>
      <c r="AL336">
        <f t="shared" si="329"/>
        <v>-2.8592681512957814</v>
      </c>
      <c r="AM336">
        <f t="shared" si="330"/>
        <v>-7.0369301342367079</v>
      </c>
      <c r="AN336">
        <f t="shared" si="358"/>
        <v>3.6427863877100295</v>
      </c>
      <c r="AO336">
        <f t="shared" si="358"/>
        <v>3.6462430822735215</v>
      </c>
      <c r="AP336">
        <f t="shared" si="358"/>
        <v>3.6387908801813746</v>
      </c>
      <c r="AQ336">
        <f t="shared" si="358"/>
        <v>3.6548953293618345</v>
      </c>
      <c r="AR336">
        <f t="shared" si="358"/>
        <v>3.6202676412008081</v>
      </c>
      <c r="AS336">
        <f t="shared" si="358"/>
        <v>3.6955823546919508</v>
      </c>
      <c r="AT336">
        <f t="shared" si="358"/>
        <v>3.535353772196101</v>
      </c>
      <c r="AU336">
        <f t="shared" si="331"/>
        <v>3.8984722701903718</v>
      </c>
      <c r="AV336" s="246">
        <f t="shared" si="332"/>
        <v>-5.9276165477569987E-3</v>
      </c>
      <c r="AW336" s="247">
        <f t="shared" si="333"/>
        <v>6.2764404652284733E-4</v>
      </c>
      <c r="AX336" s="248">
        <f t="shared" si="334"/>
        <v>3.9393704913557412E-7</v>
      </c>
      <c r="AY336" s="247">
        <f t="shared" si="335"/>
        <v>-9.2178106296831909E-3</v>
      </c>
      <c r="BA336">
        <f t="shared" si="336"/>
        <v>4.9218113017211384E-3</v>
      </c>
      <c r="BB336">
        <f t="shared" si="337"/>
        <v>1.0749522389784629</v>
      </c>
      <c r="BC336">
        <f t="shared" si="338"/>
        <v>0.94595763406633915</v>
      </c>
      <c r="BD336">
        <f t="shared" si="339"/>
        <v>-1.5508922592319828E-3</v>
      </c>
      <c r="BE336">
        <f t="shared" si="340"/>
        <v>-2.0688787953627184E-2</v>
      </c>
      <c r="BF336">
        <f t="shared" si="341"/>
        <v>-1.034476296502625E-2</v>
      </c>
      <c r="BG336">
        <f t="shared" si="359"/>
        <v>6.2639934193856677</v>
      </c>
      <c r="BH336">
        <f t="shared" si="359"/>
        <v>6.2639934196216736</v>
      </c>
      <c r="BI336">
        <f t="shared" si="359"/>
        <v>6.2639934227703344</v>
      </c>
      <c r="BJ336">
        <f t="shared" si="359"/>
        <v>6.2639934647779798</v>
      </c>
      <c r="BK336">
        <f t="shared" si="359"/>
        <v>6.2639940252200885</v>
      </c>
      <c r="BL336">
        <f t="shared" si="359"/>
        <v>6.2640015023193598</v>
      </c>
      <c r="BM336">
        <f t="shared" si="359"/>
        <v>6.2641012574149073</v>
      </c>
      <c r="BN336">
        <f t="shared" si="342"/>
        <v>6.2654321139130627</v>
      </c>
    </row>
    <row r="337" spans="1:66">
      <c r="A337" s="77" t="s">
        <v>158</v>
      </c>
      <c r="B337" s="38" t="s">
        <v>45</v>
      </c>
      <c r="C337" s="37">
        <v>55831.268300000003</v>
      </c>
      <c r="D337" s="37" t="s">
        <v>124</v>
      </c>
      <c r="E337" s="58">
        <f t="shared" si="314"/>
        <v>33379.983708920212</v>
      </c>
      <c r="F337">
        <f t="shared" si="315"/>
        <v>33380</v>
      </c>
      <c r="G337">
        <f t="shared" si="351"/>
        <v>-5.8892599918181077E-3</v>
      </c>
      <c r="H337" s="116"/>
      <c r="I337" s="117"/>
      <c r="J337" s="117"/>
      <c r="K337" s="117">
        <f t="shared" si="352"/>
        <v>-5.8892599918181077E-3</v>
      </c>
      <c r="L337" s="116"/>
      <c r="M337" s="116"/>
      <c r="N337" s="118"/>
      <c r="O337" s="40">
        <f t="shared" ca="1" si="357"/>
        <v>-5.5002379250630312E-3</v>
      </c>
      <c r="P337" s="116"/>
      <c r="Q337" s="293">
        <f t="shared" si="317"/>
        <v>40812.768300000003</v>
      </c>
      <c r="R337" s="8">
        <f t="shared" ca="1" si="353"/>
        <v>1.5133816842239117E-7</v>
      </c>
      <c r="S337" s="116">
        <v>1</v>
      </c>
      <c r="T337" s="167">
        <f t="shared" ca="1" si="354"/>
        <v>1.5133816842239117E-7</v>
      </c>
      <c r="U337" s="116"/>
      <c r="V337" s="116"/>
      <c r="W337" s="25"/>
      <c r="X337" s="252"/>
      <c r="Y337" s="41"/>
      <c r="Z337">
        <f t="shared" si="320"/>
        <v>33380</v>
      </c>
      <c r="AA337" s="246">
        <f t="shared" si="321"/>
        <v>-1.1055011316730277E-2</v>
      </c>
      <c r="AB337" s="247">
        <f t="shared" si="322"/>
        <v>5.1657513249121698E-3</v>
      </c>
      <c r="AC337" s="247">
        <f t="shared" ca="1" si="323"/>
        <v>-3.8902206675507645E-4</v>
      </c>
      <c r="AD337" s="248">
        <f t="shared" si="324"/>
        <v>2.6684986750831839E-5</v>
      </c>
      <c r="AH337">
        <f t="shared" si="325"/>
        <v>-1.1571929198861198E-3</v>
      </c>
      <c r="AI337">
        <f t="shared" si="326"/>
        <v>0.4933296177502785</v>
      </c>
      <c r="AJ337">
        <f t="shared" si="327"/>
        <v>6.2635791312552494E-2</v>
      </c>
      <c r="AK337">
        <f t="shared" si="328"/>
        <v>-0.15144999108596846</v>
      </c>
      <c r="AL337">
        <f t="shared" si="329"/>
        <v>-2.8511340805136389</v>
      </c>
      <c r="AM337">
        <f t="shared" si="330"/>
        <v>-6.8371855492700107</v>
      </c>
      <c r="AN337">
        <f t="shared" si="358"/>
        <v>3.6567977323893248</v>
      </c>
      <c r="AO337">
        <f t="shared" si="358"/>
        <v>3.6601573322294332</v>
      </c>
      <c r="AP337">
        <f t="shared" si="358"/>
        <v>3.6528578289091924</v>
      </c>
      <c r="AQ337">
        <f t="shared" si="358"/>
        <v>3.6687566370615898</v>
      </c>
      <c r="AR337">
        <f t="shared" si="358"/>
        <v>3.6343077428572172</v>
      </c>
      <c r="AS337">
        <f t="shared" si="358"/>
        <v>3.7098481756872723</v>
      </c>
      <c r="AT337">
        <f t="shared" si="358"/>
        <v>3.5480042276604884</v>
      </c>
      <c r="AU337">
        <f t="shared" si="331"/>
        <v>3.9188995669785371</v>
      </c>
      <c r="AV337" s="246">
        <f t="shared" si="332"/>
        <v>-6.1977068321750475E-3</v>
      </c>
      <c r="AW337" s="247">
        <f t="shared" si="333"/>
        <v>3.0844684035693983E-4</v>
      </c>
      <c r="AX337" s="248">
        <f t="shared" si="334"/>
        <v>9.5139453326179528E-8</v>
      </c>
      <c r="AY337" s="247">
        <f t="shared" si="335"/>
        <v>-9.5893715564872167E-3</v>
      </c>
      <c r="BA337">
        <f t="shared" si="336"/>
        <v>4.8573044845552299E-3</v>
      </c>
      <c r="BB337">
        <f t="shared" si="337"/>
        <v>1.0749556035551429</v>
      </c>
      <c r="BC337">
        <f t="shared" si="338"/>
        <v>0.93256510322130837</v>
      </c>
      <c r="BD337">
        <f t="shared" si="339"/>
        <v>1.3787278080210363E-3</v>
      </c>
      <c r="BE337">
        <f t="shared" si="340"/>
        <v>1.8391851747923602E-2</v>
      </c>
      <c r="BF337">
        <f t="shared" si="341"/>
        <v>9.1961851007157369E-3</v>
      </c>
      <c r="BG337">
        <f t="shared" si="359"/>
        <v>6.3002464316680982</v>
      </c>
      <c r="BH337">
        <f t="shared" si="359"/>
        <v>6.3002464314582447</v>
      </c>
      <c r="BI337">
        <f t="shared" si="359"/>
        <v>6.3002464286586015</v>
      </c>
      <c r="BJ337">
        <f t="shared" si="359"/>
        <v>6.3002463913088</v>
      </c>
      <c r="BK337">
        <f t="shared" si="359"/>
        <v>6.3002458930282366</v>
      </c>
      <c r="BL337">
        <f t="shared" si="359"/>
        <v>6.3002392455095553</v>
      </c>
      <c r="BM337">
        <f t="shared" si="359"/>
        <v>6.3001505615992235</v>
      </c>
      <c r="BN337">
        <f t="shared" si="342"/>
        <v>6.2989674505320146</v>
      </c>
    </row>
    <row r="338" spans="1:66">
      <c r="A338" s="80" t="s">
        <v>157</v>
      </c>
      <c r="B338" s="76" t="s">
        <v>45</v>
      </c>
      <c r="C338" s="75">
        <v>55837.595500000003</v>
      </c>
      <c r="D338" s="75">
        <v>1E-4</v>
      </c>
      <c r="E338" s="58">
        <f t="shared" si="314"/>
        <v>33397.486233877695</v>
      </c>
      <c r="F338">
        <f t="shared" si="315"/>
        <v>33397.5</v>
      </c>
      <c r="G338">
        <f t="shared" si="351"/>
        <v>-4.9764824943849817E-3</v>
      </c>
      <c r="H338" s="116"/>
      <c r="I338" s="117"/>
      <c r="J338" s="117"/>
      <c r="K338" s="117">
        <f t="shared" si="352"/>
        <v>-4.9764824943849817E-3</v>
      </c>
      <c r="L338" s="116"/>
      <c r="M338" s="116"/>
      <c r="N338" s="118"/>
      <c r="O338" s="40">
        <f t="shared" ca="1" si="357"/>
        <v>-5.5570650405761812E-3</v>
      </c>
      <c r="P338" s="116"/>
      <c r="Q338" s="293">
        <f t="shared" si="317"/>
        <v>40819.095500000003</v>
      </c>
      <c r="R338" s="8">
        <f t="shared" ca="1" si="353"/>
        <v>3.3707609294185634E-7</v>
      </c>
      <c r="S338" s="116">
        <v>1</v>
      </c>
      <c r="T338" s="167">
        <f t="shared" ca="1" si="354"/>
        <v>3.3707609294185634E-7</v>
      </c>
      <c r="U338" s="116"/>
      <c r="V338" s="116"/>
      <c r="W338" s="25"/>
      <c r="X338" s="252"/>
      <c r="Y338" s="41"/>
      <c r="Z338">
        <f t="shared" si="320"/>
        <v>33397.5</v>
      </c>
      <c r="AA338" s="246">
        <f t="shared" si="321"/>
        <v>-1.1087002943170122E-2</v>
      </c>
      <c r="AB338" s="247">
        <f t="shared" si="322"/>
        <v>6.1105204487851405E-3</v>
      </c>
      <c r="AC338" s="247">
        <f t="shared" ca="1" si="323"/>
        <v>5.8058254619119953E-4</v>
      </c>
      <c r="AD338" s="248">
        <f t="shared" si="324"/>
        <v>3.7338460155021353E-5</v>
      </c>
      <c r="AH338">
        <f t="shared" si="325"/>
        <v>-1.1810432801740826E-3</v>
      </c>
      <c r="AI338">
        <f t="shared" si="326"/>
        <v>0.49352221903833171</v>
      </c>
      <c r="AJ338">
        <f t="shared" si="327"/>
        <v>6.1369211044805756E-2</v>
      </c>
      <c r="AK338">
        <f t="shared" si="328"/>
        <v>-0.15209284480593813</v>
      </c>
      <c r="AL338">
        <f t="shared" si="329"/>
        <v>-2.8498650585540863</v>
      </c>
      <c r="AM338">
        <f t="shared" si="330"/>
        <v>-6.8070203468347659</v>
      </c>
      <c r="AN338">
        <f t="shared" si="358"/>
        <v>3.6589805549265004</v>
      </c>
      <c r="AO338">
        <f t="shared" si="358"/>
        <v>3.6623244946146545</v>
      </c>
      <c r="AP338">
        <f t="shared" si="358"/>
        <v>3.6550500276161828</v>
      </c>
      <c r="AQ338">
        <f t="shared" si="358"/>
        <v>3.6709140598954901</v>
      </c>
      <c r="AR338">
        <f t="shared" si="358"/>
        <v>3.6364985911786429</v>
      </c>
      <c r="AS338">
        <f t="shared" si="358"/>
        <v>3.7120635741298567</v>
      </c>
      <c r="AT338">
        <f t="shared" si="358"/>
        <v>3.5499859043419408</v>
      </c>
      <c r="AU338">
        <f t="shared" si="331"/>
        <v>3.9220771464789186</v>
      </c>
      <c r="AV338" s="246">
        <f t="shared" si="332"/>
        <v>-6.24030868419453E-3</v>
      </c>
      <c r="AW338" s="247">
        <f t="shared" si="333"/>
        <v>1.2638261898095483E-3</v>
      </c>
      <c r="AX338" s="248">
        <f t="shared" si="334"/>
        <v>1.5972566380485204E-6</v>
      </c>
      <c r="AY338" s="247">
        <f t="shared" si="335"/>
        <v>-8.6421334731864915E-3</v>
      </c>
      <c r="BA338">
        <f t="shared" si="336"/>
        <v>4.8466942589755922E-3</v>
      </c>
      <c r="BB338">
        <f t="shared" si="337"/>
        <v>1.074945837234188</v>
      </c>
      <c r="BC338">
        <f t="shared" si="338"/>
        <v>0.93035333014834887</v>
      </c>
      <c r="BD338">
        <f t="shared" si="339"/>
        <v>1.8343598204726206E-3</v>
      </c>
      <c r="BE338">
        <f t="shared" si="340"/>
        <v>2.4470920860157393E-2</v>
      </c>
      <c r="BF338">
        <f t="shared" si="341"/>
        <v>1.2236071042596523E-2</v>
      </c>
      <c r="BG338">
        <f t="shared" si="359"/>
        <v>6.3058857234992161</v>
      </c>
      <c r="BH338">
        <f t="shared" si="359"/>
        <v>6.3058857232201913</v>
      </c>
      <c r="BI338">
        <f t="shared" si="359"/>
        <v>6.3058857194973292</v>
      </c>
      <c r="BJ338">
        <f t="shared" si="359"/>
        <v>6.3058856698253747</v>
      </c>
      <c r="BK338">
        <f t="shared" si="359"/>
        <v>6.3058850070816952</v>
      </c>
      <c r="BL338">
        <f t="shared" si="359"/>
        <v>6.305876164483541</v>
      </c>
      <c r="BM338">
        <f t="shared" si="359"/>
        <v>6.3057581830795089</v>
      </c>
      <c r="BN338">
        <f t="shared" si="342"/>
        <v>6.3041840584505184</v>
      </c>
    </row>
    <row r="339" spans="1:66">
      <c r="A339" s="80" t="s">
        <v>157</v>
      </c>
      <c r="B339" s="76" t="s">
        <v>45</v>
      </c>
      <c r="C339" s="75">
        <v>55845.548699999999</v>
      </c>
      <c r="D339" s="75">
        <v>1E-4</v>
      </c>
      <c r="E339" s="58">
        <f t="shared" si="314"/>
        <v>33419.486657681548</v>
      </c>
      <c r="F339">
        <f t="shared" si="315"/>
        <v>33419.5</v>
      </c>
      <c r="G339">
        <f t="shared" si="351"/>
        <v>-4.8232764966087416E-3</v>
      </c>
      <c r="H339" s="116"/>
      <c r="I339" s="117"/>
      <c r="J339" s="117"/>
      <c r="K339" s="117">
        <f t="shared" si="352"/>
        <v>-4.8232764966087416E-3</v>
      </c>
      <c r="L339" s="116"/>
      <c r="M339" s="116"/>
      <c r="N339" s="118"/>
      <c r="O339" s="40">
        <f t="shared" ca="1" si="357"/>
        <v>-5.628504842935575E-3</v>
      </c>
      <c r="P339" s="116"/>
      <c r="Q339" s="293">
        <f t="shared" si="317"/>
        <v>40827.048699999999</v>
      </c>
      <c r="R339" s="8">
        <f t="shared" ca="1" si="353"/>
        <v>6.483926897282467E-7</v>
      </c>
      <c r="S339" s="116">
        <v>1</v>
      </c>
      <c r="T339" s="167">
        <f t="shared" ca="1" si="354"/>
        <v>6.483926897282467E-7</v>
      </c>
      <c r="U339" s="116"/>
      <c r="V339" s="116"/>
      <c r="W339" s="25"/>
      <c r="X339" s="252"/>
      <c r="Y339" s="41"/>
      <c r="Z339">
        <f t="shared" si="320"/>
        <v>33419.5</v>
      </c>
      <c r="AA339" s="246">
        <f t="shared" si="321"/>
        <v>-1.1127225215795726E-2</v>
      </c>
      <c r="AB339" s="247">
        <f t="shared" si="322"/>
        <v>6.3039487191869845E-3</v>
      </c>
      <c r="AC339" s="247">
        <f t="shared" ca="1" si="323"/>
        <v>8.0522834632683338E-4</v>
      </c>
      <c r="AD339" s="248">
        <f t="shared" si="324"/>
        <v>3.9739769454139219E-5</v>
      </c>
      <c r="AH339">
        <f t="shared" si="325"/>
        <v>-1.2110324230905343E-3</v>
      </c>
      <c r="AI339">
        <f t="shared" si="326"/>
        <v>0.49376572393487828</v>
      </c>
      <c r="AJ339">
        <f t="shared" si="327"/>
        <v>5.9775359922772268E-2</v>
      </c>
      <c r="AK339">
        <f t="shared" si="328"/>
        <v>-0.15290138582053778</v>
      </c>
      <c r="AL339">
        <f t="shared" si="329"/>
        <v>-2.8482682752686626</v>
      </c>
      <c r="AM339">
        <f t="shared" si="330"/>
        <v>-6.7694323288888558</v>
      </c>
      <c r="AN339">
        <f t="shared" si="358"/>
        <v>3.6617259410125906</v>
      </c>
      <c r="AO339">
        <f t="shared" si="358"/>
        <v>3.6650499914140373</v>
      </c>
      <c r="AP339">
        <f t="shared" si="358"/>
        <v>3.6578074730356116</v>
      </c>
      <c r="AQ339">
        <f t="shared" si="358"/>
        <v>3.6736267432782599</v>
      </c>
      <c r="AR339">
        <f t="shared" si="358"/>
        <v>3.6392554180260017</v>
      </c>
      <c r="AS339">
        <f t="shared" si="358"/>
        <v>3.714847232132144</v>
      </c>
      <c r="AT339">
        <f t="shared" si="358"/>
        <v>3.5524824868405247</v>
      </c>
      <c r="AU339">
        <f t="shared" si="331"/>
        <v>3.9260718178508265</v>
      </c>
      <c r="AV339" s="246">
        <f t="shared" si="332"/>
        <v>-6.2940880001605796E-3</v>
      </c>
      <c r="AW339" s="247">
        <f t="shared" si="333"/>
        <v>1.4708115035518381E-3</v>
      </c>
      <c r="AX339" s="248">
        <f t="shared" si="334"/>
        <v>2.1632864789804186E-6</v>
      </c>
      <c r="AY339" s="247">
        <f t="shared" si="335"/>
        <v>-8.4453812891533541E-3</v>
      </c>
      <c r="BA339">
        <f t="shared" si="336"/>
        <v>4.8331372156351464E-3</v>
      </c>
      <c r="BB339">
        <f t="shared" si="337"/>
        <v>1.0749296305970535</v>
      </c>
      <c r="BC339">
        <f t="shared" si="338"/>
        <v>0.92752411462614437</v>
      </c>
      <c r="BD339">
        <f t="shared" si="339"/>
        <v>2.4070424328395336E-3</v>
      </c>
      <c r="BE339">
        <f t="shared" si="340"/>
        <v>3.2112996425061831E-2</v>
      </c>
      <c r="BF339">
        <f t="shared" si="341"/>
        <v>1.6057878202850463E-2</v>
      </c>
      <c r="BG339">
        <f t="shared" si="359"/>
        <v>6.3129750341799449</v>
      </c>
      <c r="BH339">
        <f t="shared" si="359"/>
        <v>6.3129750338142019</v>
      </c>
      <c r="BI339">
        <f t="shared" si="359"/>
        <v>6.3129750289333968</v>
      </c>
      <c r="BJ339">
        <f t="shared" si="359"/>
        <v>6.3129749637995589</v>
      </c>
      <c r="BK339">
        <f t="shared" si="359"/>
        <v>6.3129740945953285</v>
      </c>
      <c r="BL339">
        <f t="shared" si="359"/>
        <v>6.3129624951582572</v>
      </c>
      <c r="BM339">
        <f t="shared" si="359"/>
        <v>6.3128077022996685</v>
      </c>
      <c r="BN339">
        <f t="shared" si="342"/>
        <v>6.3107420798337799</v>
      </c>
    </row>
    <row r="340" spans="1:66">
      <c r="A340" s="77" t="s">
        <v>158</v>
      </c>
      <c r="B340" s="38" t="s">
        <v>49</v>
      </c>
      <c r="C340" s="37">
        <v>55857.298300000002</v>
      </c>
      <c r="D340" s="37" t="s">
        <v>124</v>
      </c>
      <c r="E340" s="58">
        <f t="shared" si="314"/>
        <v>33451.988817758749</v>
      </c>
      <c r="F340">
        <f t="shared" si="315"/>
        <v>33452</v>
      </c>
      <c r="G340">
        <f t="shared" si="351"/>
        <v>-4.0424039980280213E-3</v>
      </c>
      <c r="H340" s="116"/>
      <c r="I340" s="117"/>
      <c r="J340" s="117"/>
      <c r="K340" s="117">
        <f t="shared" si="352"/>
        <v>-4.0424039980280213E-3</v>
      </c>
      <c r="L340" s="116"/>
      <c r="M340" s="116"/>
      <c r="N340" s="118"/>
      <c r="O340" s="40">
        <f t="shared" ca="1" si="357"/>
        <v>-5.7340409146028476E-3</v>
      </c>
      <c r="P340" s="116"/>
      <c r="Q340" s="293">
        <f t="shared" si="317"/>
        <v>40838.798300000002</v>
      </c>
      <c r="R340" s="8">
        <f t="shared" ca="1" si="353"/>
        <v>2.8616354575187857E-6</v>
      </c>
      <c r="S340" s="116">
        <v>1</v>
      </c>
      <c r="T340" s="167">
        <f t="shared" ca="1" si="354"/>
        <v>2.8616354575187857E-6</v>
      </c>
      <c r="V340" s="116"/>
      <c r="W340" s="25"/>
      <c r="X340" s="252"/>
      <c r="Y340" s="41"/>
      <c r="Z340">
        <f t="shared" si="320"/>
        <v>33452</v>
      </c>
      <c r="AA340" s="246">
        <f t="shared" si="321"/>
        <v>-1.1186652763308651E-2</v>
      </c>
      <c r="AB340" s="247">
        <f t="shared" si="322"/>
        <v>7.1442487652806294E-3</v>
      </c>
      <c r="AC340" s="247">
        <f t="shared" ca="1" si="323"/>
        <v>1.6916369165748263E-3</v>
      </c>
      <c r="AD340" s="248">
        <f t="shared" si="324"/>
        <v>5.1040290420213796E-5</v>
      </c>
      <c r="AH340">
        <f t="shared" si="325"/>
        <v>-1.2553461183396257E-3</v>
      </c>
      <c r="AI340">
        <f t="shared" si="326"/>
        <v>0.49412826439659174</v>
      </c>
      <c r="AJ340">
        <f t="shared" si="327"/>
        <v>5.7417577224759229E-2</v>
      </c>
      <c r="AK340">
        <f t="shared" si="328"/>
        <v>-0.15409660335845918</v>
      </c>
      <c r="AL340">
        <f t="shared" si="329"/>
        <v>-2.8459064337845978</v>
      </c>
      <c r="AM340">
        <f t="shared" si="330"/>
        <v>-6.7145739834176768</v>
      </c>
      <c r="AN340">
        <f t="shared" si="358"/>
        <v>3.665784219167993</v>
      </c>
      <c r="AO340">
        <f t="shared" si="358"/>
        <v>3.6690784855197895</v>
      </c>
      <c r="AP340">
        <f t="shared" si="358"/>
        <v>3.6618841154161945</v>
      </c>
      <c r="AQ340">
        <f t="shared" si="358"/>
        <v>3.6776351531470066</v>
      </c>
      <c r="AR340">
        <f t="shared" si="358"/>
        <v>3.643333345212163</v>
      </c>
      <c r="AS340">
        <f t="shared" si="358"/>
        <v>3.7189565821439308</v>
      </c>
      <c r="AT340">
        <f t="shared" si="358"/>
        <v>3.5561815353983057</v>
      </c>
      <c r="AU340">
        <f t="shared" si="331"/>
        <v>3.9319730369229631</v>
      </c>
      <c r="AV340" s="246">
        <f t="shared" si="332"/>
        <v>-6.373986807803083E-3</v>
      </c>
      <c r="AW340" s="247">
        <f t="shared" si="333"/>
        <v>2.3315828097750617E-3</v>
      </c>
      <c r="AX340" s="248">
        <f t="shared" si="334"/>
        <v>5.4362783988385717E-6</v>
      </c>
      <c r="AY340" s="247">
        <f t="shared" si="335"/>
        <v>-7.5997238351939635E-3</v>
      </c>
      <c r="BA340">
        <f t="shared" si="336"/>
        <v>4.8126659555055677E-3</v>
      </c>
      <c r="BB340">
        <f t="shared" si="337"/>
        <v>1.0748976837673312</v>
      </c>
      <c r="BC340">
        <f t="shared" si="338"/>
        <v>0.92324571394094868</v>
      </c>
      <c r="BD340">
        <f t="shared" si="339"/>
        <v>3.2527466813792733E-3</v>
      </c>
      <c r="BE340">
        <f t="shared" si="340"/>
        <v>4.34019295642354E-2</v>
      </c>
      <c r="BF340">
        <f t="shared" si="341"/>
        <v>2.1704371982602645E-2</v>
      </c>
      <c r="BG340">
        <f t="shared" si="359"/>
        <v>6.3234476491272575</v>
      </c>
      <c r="BH340">
        <f t="shared" si="359"/>
        <v>6.3234476486340547</v>
      </c>
      <c r="BI340">
        <f t="shared" si="359"/>
        <v>6.3234476420499073</v>
      </c>
      <c r="BJ340">
        <f t="shared" si="359"/>
        <v>6.3234475541528967</v>
      </c>
      <c r="BK340">
        <f t="shared" si="359"/>
        <v>6.3234463807460042</v>
      </c>
      <c r="BL340">
        <f t="shared" si="359"/>
        <v>6.3234307160122905</v>
      </c>
      <c r="BM340">
        <f t="shared" si="359"/>
        <v>6.3232215960768254</v>
      </c>
      <c r="BN340">
        <f t="shared" si="342"/>
        <v>6.3204300659681447</v>
      </c>
    </row>
    <row r="341" spans="1:66">
      <c r="A341" s="44" t="s">
        <v>159</v>
      </c>
      <c r="B341" s="45" t="s">
        <v>49</v>
      </c>
      <c r="C341" s="44">
        <v>55862.720200000003</v>
      </c>
      <c r="D341" s="44">
        <v>5.9999999999999995E-4</v>
      </c>
      <c r="E341" s="58">
        <f t="shared" ref="E341:E404" si="360">+(C341-C$7)/C$8</f>
        <v>33466.98706976074</v>
      </c>
      <c r="F341">
        <f t="shared" ref="F341:F404" si="361">ROUND(2*E341,0)/2</f>
        <v>33467</v>
      </c>
      <c r="G341">
        <f t="shared" si="351"/>
        <v>-4.6743089988012798E-3</v>
      </c>
      <c r="H341" s="116"/>
      <c r="I341" s="117"/>
      <c r="J341" s="117"/>
      <c r="K341" s="117">
        <f t="shared" si="352"/>
        <v>-4.6743089988012798E-3</v>
      </c>
      <c r="L341" s="116"/>
      <c r="M341" s="116"/>
      <c r="N341" s="118"/>
      <c r="O341" s="40">
        <f t="shared" ca="1" si="357"/>
        <v>-5.7827498707569841E-3</v>
      </c>
      <c r="P341" s="116"/>
      <c r="Q341" s="293">
        <f t="shared" ref="Q341:Q404" si="362">C341-15018.5</f>
        <v>40844.220200000003</v>
      </c>
      <c r="R341" s="8">
        <f t="shared" ca="1" si="353"/>
        <v>1.2286411666219221E-6</v>
      </c>
      <c r="S341" s="116">
        <v>1</v>
      </c>
      <c r="T341" s="167">
        <f t="shared" ca="1" si="354"/>
        <v>1.2286411666219221E-6</v>
      </c>
      <c r="V341" s="116"/>
      <c r="W341" s="25"/>
      <c r="X341" s="252"/>
      <c r="Y341" s="41"/>
      <c r="Z341">
        <f t="shared" ref="Z341:Z404" si="363">F341</f>
        <v>33467</v>
      </c>
      <c r="AA341" s="246">
        <f t="shared" ref="AA341:AA404" si="364">AB$3+AB$4*Z341+AB$5*Z341^2+AH341</f>
        <v>-1.1214084062288941E-2</v>
      </c>
      <c r="AB341" s="247">
        <f t="shared" ref="AB341:AB404" si="365">+G341-AA341</f>
        <v>6.5397750634876607E-3</v>
      </c>
      <c r="AC341" s="247">
        <f t="shared" ref="AC341:AC404" ca="1" si="366">+G341-O341</f>
        <v>1.1084408719557043E-3</v>
      </c>
      <c r="AD341" s="248">
        <f t="shared" ref="AD341:AD404" si="367">S341*(G341-AA341)^2</f>
        <v>4.276865788101504E-5</v>
      </c>
      <c r="AH341">
        <f t="shared" ref="AH341:AH404" si="368">$AB$6*($AB$11/AI341*AJ341+$AB$12)</f>
        <v>-1.2758031090534599E-3</v>
      </c>
      <c r="AI341">
        <f t="shared" ref="AI341:AI404" si="369">1+$AB$7*COS(AL341)</f>
        <v>0.49429672776269951</v>
      </c>
      <c r="AJ341">
        <f t="shared" ref="AJ341:AJ404" si="370">SIN(AL341+RADIANS($AB$9))</f>
        <v>5.6328065922359699E-2</v>
      </c>
      <c r="AK341">
        <f t="shared" ref="AK341:AK404" si="371">$AB$7*SIN(AL341)</f>
        <v>-0.15464855801948352</v>
      </c>
      <c r="AL341">
        <f t="shared" ref="AL341:AL404" si="372">2*ATAN(AM341)</f>
        <v>-2.8448151561196302</v>
      </c>
      <c r="AM341">
        <f t="shared" ref="AM341:AM404" si="373">TAN(AN341/2)*SQRT((1+$AB$7)/(1-$AB$7))</f>
        <v>-6.689519732523463</v>
      </c>
      <c r="AN341">
        <f t="shared" ref="AN341:AT350" si="374">$AU341+$AB$7*SIN(AO341)</f>
        <v>3.6676583192396621</v>
      </c>
      <c r="AO341">
        <f t="shared" si="374"/>
        <v>3.670938681260917</v>
      </c>
      <c r="AP341">
        <f t="shared" si="374"/>
        <v>3.6637669101123733</v>
      </c>
      <c r="AQ341">
        <f t="shared" si="374"/>
        <v>3.6794856166121903</v>
      </c>
      <c r="AR341">
        <f t="shared" si="374"/>
        <v>3.645217616910212</v>
      </c>
      <c r="AS341">
        <f t="shared" si="374"/>
        <v>3.7208520542598169</v>
      </c>
      <c r="AT341">
        <f t="shared" si="374"/>
        <v>3.557893197800694</v>
      </c>
      <c r="AU341">
        <f t="shared" ref="AU341:AU404" si="375">RADIANS($AB$9)+$AB$18*(F341-AB$15)</f>
        <v>3.9346966764947187</v>
      </c>
      <c r="AV341" s="246">
        <f t="shared" ref="AV341:AV404" si="376">AA341+BA341</f>
        <v>-6.4110443129990636E-3</v>
      </c>
      <c r="AW341" s="247">
        <f t="shared" ref="AW341:AW404" si="377">IF(S341&lt;&gt;0,G341-AV341,-9999)</f>
        <v>1.7367353141977838E-3</v>
      </c>
      <c r="AX341" s="248">
        <f t="shared" ref="AX341:AX404" si="378">S341*(G341-AV341)^2</f>
        <v>3.0162495515816748E-6</v>
      </c>
      <c r="AY341" s="247">
        <f t="shared" ref="AY341:AY404" si="379">IF(S341&lt;&gt;0,G341-AH341-BA341,-9999)</f>
        <v>-8.2015456390376971E-3</v>
      </c>
      <c r="BA341">
        <f t="shared" ref="BA341:BA404" si="380">$BB$6*($BB$11/BB341*BC341+$BB$12)</f>
        <v>4.8030397492898769E-3</v>
      </c>
      <c r="BB341">
        <f t="shared" ref="BB341:BB404" si="381">1+$BB$7*COS(BE341)</f>
        <v>1.0748797204159015</v>
      </c>
      <c r="BC341">
        <f t="shared" ref="BC341:BC404" si="382">SIN(BE341+RADIANS($BB$9))</f>
        <v>0.92123144718022021</v>
      </c>
      <c r="BD341">
        <f t="shared" ref="BD341:BD404" si="383">$BB$7*SIN(BE341)</f>
        <v>3.6429198619781934E-3</v>
      </c>
      <c r="BE341">
        <f t="shared" ref="BE341:BE404" si="384">2*ATAN(BF341)</f>
        <v>4.8611958408592171E-2</v>
      </c>
      <c r="BF341">
        <f t="shared" ref="BF341:BF404" si="385">TAN(BG341/2)*SQRT((1+$BB$7)/(1-$BB$7))</f>
        <v>2.4310766836204499E-2</v>
      </c>
      <c r="BG341">
        <f t="shared" ref="BG341:BM350" si="386">$BN341+$BB$7*SIN(BH341)</f>
        <v>6.328281048688754</v>
      </c>
      <c r="BH341">
        <f t="shared" si="386"/>
        <v>6.3282810481370477</v>
      </c>
      <c r="BI341">
        <f t="shared" si="386"/>
        <v>6.3282810407703582</v>
      </c>
      <c r="BJ341">
        <f t="shared" si="386"/>
        <v>6.3282809424062814</v>
      </c>
      <c r="BK341">
        <f t="shared" si="386"/>
        <v>6.3282796289951637</v>
      </c>
      <c r="BL341">
        <f t="shared" si="386"/>
        <v>6.32826209161676</v>
      </c>
      <c r="BM341">
        <f t="shared" si="386"/>
        <v>6.3280279243451609</v>
      </c>
      <c r="BN341">
        <f t="shared" ref="BN341:BN404" si="387">RADIANS($BB$9)+$BB$18*(F341-BB$15)</f>
        <v>6.3249014441840039</v>
      </c>
    </row>
    <row r="342" spans="1:66">
      <c r="A342" s="53" t="s">
        <v>160</v>
      </c>
      <c r="B342" s="53" t="s">
        <v>45</v>
      </c>
      <c r="C342" s="54">
        <v>55881.336000000003</v>
      </c>
      <c r="D342" s="54" t="s">
        <v>76</v>
      </c>
      <c r="E342" s="58">
        <f t="shared" si="360"/>
        <v>33518.482755704521</v>
      </c>
      <c r="F342">
        <f t="shared" si="361"/>
        <v>33518.5</v>
      </c>
      <c r="G342">
        <f t="shared" si="351"/>
        <v>-6.2338494972209446E-3</v>
      </c>
      <c r="H342" s="116"/>
      <c r="I342" s="117"/>
      <c r="J342" s="117"/>
      <c r="K342" s="117">
        <f t="shared" si="352"/>
        <v>-6.2338494972209446E-3</v>
      </c>
      <c r="L342" s="116"/>
      <c r="M342" s="116"/>
      <c r="N342" s="118"/>
      <c r="O342" s="40">
        <f t="shared" ca="1" si="357"/>
        <v>-5.9499839535528121E-3</v>
      </c>
      <c r="P342" s="116"/>
      <c r="Q342" s="293">
        <f t="shared" si="362"/>
        <v>40862.836000000003</v>
      </c>
      <c r="R342" s="8">
        <f t="shared" ca="1" si="353"/>
        <v>8.057964688200446E-8</v>
      </c>
      <c r="S342" s="116">
        <v>1</v>
      </c>
      <c r="T342" s="167">
        <f t="shared" ca="1" si="354"/>
        <v>8.057964688200446E-8</v>
      </c>
      <c r="U342" s="116"/>
      <c r="V342" s="116"/>
      <c r="W342" s="25"/>
      <c r="X342" s="252"/>
      <c r="Y342" s="41"/>
      <c r="Z342">
        <f t="shared" si="363"/>
        <v>33518.5</v>
      </c>
      <c r="AA342" s="246">
        <f t="shared" si="364"/>
        <v>-1.1308279337012528E-2</v>
      </c>
      <c r="AB342" s="247">
        <f t="shared" si="365"/>
        <v>5.0744298397915836E-3</v>
      </c>
      <c r="AC342" s="247">
        <f t="shared" ca="1" si="366"/>
        <v>-2.8386554366813255E-4</v>
      </c>
      <c r="AD342" s="248">
        <f t="shared" si="367"/>
        <v>2.5749838198967236E-5</v>
      </c>
      <c r="AH342">
        <f t="shared" si="368"/>
        <v>-1.3460595836067755E-3</v>
      </c>
      <c r="AI342">
        <f t="shared" si="369"/>
        <v>0.49488060948081947</v>
      </c>
      <c r="AJ342">
        <f t="shared" si="370"/>
        <v>5.2581111033199554E-2</v>
      </c>
      <c r="AK342">
        <f t="shared" si="371"/>
        <v>-0.15654512886241601</v>
      </c>
      <c r="AL342">
        <f t="shared" si="372"/>
        <v>-2.8410626311965697</v>
      </c>
      <c r="AM342">
        <f t="shared" si="373"/>
        <v>-6.6047452659368453</v>
      </c>
      <c r="AN342">
        <f t="shared" si="374"/>
        <v>3.6740978048790343</v>
      </c>
      <c r="AO342">
        <f t="shared" si="374"/>
        <v>3.6773296969477007</v>
      </c>
      <c r="AP342">
        <f t="shared" si="374"/>
        <v>3.6702372842248083</v>
      </c>
      <c r="AQ342">
        <f t="shared" si="374"/>
        <v>3.6858410094941156</v>
      </c>
      <c r="AR342">
        <f t="shared" si="374"/>
        <v>3.651697307727614</v>
      </c>
      <c r="AS342">
        <f t="shared" si="374"/>
        <v>3.7273543408347347</v>
      </c>
      <c r="AT342">
        <f t="shared" si="374"/>
        <v>3.5637912246241035</v>
      </c>
      <c r="AU342">
        <f t="shared" si="375"/>
        <v>3.944047839024412</v>
      </c>
      <c r="AV342" s="246">
        <f t="shared" si="376"/>
        <v>-6.5391406412449449E-3</v>
      </c>
      <c r="AW342" s="247">
        <f t="shared" si="377"/>
        <v>3.0529114402400026E-4</v>
      </c>
      <c r="AX342" s="248">
        <f t="shared" si="378"/>
        <v>9.3202682619482868E-8</v>
      </c>
      <c r="AY342" s="247">
        <f t="shared" si="379"/>
        <v>-9.656928609381752E-3</v>
      </c>
      <c r="BA342">
        <f t="shared" si="380"/>
        <v>4.7691386957675833E-3</v>
      </c>
      <c r="BB342">
        <f t="shared" si="381"/>
        <v>1.0748025883812102</v>
      </c>
      <c r="BC342">
        <f t="shared" si="382"/>
        <v>0.91412644691539535</v>
      </c>
      <c r="BD342">
        <f t="shared" si="383"/>
        <v>4.9815826958508362E-3</v>
      </c>
      <c r="BE342">
        <f t="shared" si="384"/>
        <v>6.6498202360102843E-2</v>
      </c>
      <c r="BF342">
        <f t="shared" si="385"/>
        <v>3.3261358924501501E-2</v>
      </c>
      <c r="BG342">
        <f t="shared" si="386"/>
        <v>6.3448750146275641</v>
      </c>
      <c r="BH342">
        <f t="shared" si="386"/>
        <v>6.3448750138769654</v>
      </c>
      <c r="BI342">
        <f t="shared" si="386"/>
        <v>6.3448750038456687</v>
      </c>
      <c r="BJ342">
        <f t="shared" si="386"/>
        <v>6.3448748697834434</v>
      </c>
      <c r="BK342">
        <f t="shared" si="386"/>
        <v>6.3448730781228662</v>
      </c>
      <c r="BL342">
        <f t="shared" si="386"/>
        <v>6.344849133681608</v>
      </c>
      <c r="BM342">
        <f t="shared" si="386"/>
        <v>6.3445291343487131</v>
      </c>
      <c r="BN342">
        <f t="shared" si="387"/>
        <v>6.3402531760584573</v>
      </c>
    </row>
    <row r="343" spans="1:66">
      <c r="A343" s="80" t="s">
        <v>161</v>
      </c>
      <c r="B343" s="76" t="s">
        <v>45</v>
      </c>
      <c r="C343" s="75">
        <v>55881.336040000002</v>
      </c>
      <c r="D343" s="75">
        <v>1E-3</v>
      </c>
      <c r="E343" s="58">
        <f t="shared" si="360"/>
        <v>33518.482866353937</v>
      </c>
      <c r="F343">
        <f t="shared" si="361"/>
        <v>33518.5</v>
      </c>
      <c r="G343">
        <f t="shared" si="351"/>
        <v>-6.1938494982314296E-3</v>
      </c>
      <c r="H343" s="116"/>
      <c r="I343" s="117"/>
      <c r="J343" s="117"/>
      <c r="K343" s="117">
        <f t="shared" si="352"/>
        <v>-6.1938494982314296E-3</v>
      </c>
      <c r="L343" s="116"/>
      <c r="M343" s="116"/>
      <c r="N343" s="118"/>
      <c r="O343" s="40">
        <f t="shared" ca="1" si="357"/>
        <v>-5.9499839535528121E-3</v>
      </c>
      <c r="P343" s="116"/>
      <c r="Q343" s="293">
        <f t="shared" si="362"/>
        <v>40862.836040000002</v>
      </c>
      <c r="R343" s="8">
        <f t="shared" ca="1" si="353"/>
        <v>5.947040388139881E-8</v>
      </c>
      <c r="S343" s="116">
        <v>1</v>
      </c>
      <c r="T343" s="167">
        <f t="shared" ca="1" si="354"/>
        <v>5.947040388139881E-8</v>
      </c>
      <c r="U343" s="116"/>
      <c r="V343" s="116"/>
      <c r="W343" s="25"/>
      <c r="X343" s="252"/>
      <c r="Y343" s="41"/>
      <c r="Z343">
        <f t="shared" si="363"/>
        <v>33518.5</v>
      </c>
      <c r="AA343" s="246">
        <f t="shared" si="364"/>
        <v>-1.1308279337012528E-2</v>
      </c>
      <c r="AB343" s="247">
        <f t="shared" si="365"/>
        <v>5.1144298387810986E-3</v>
      </c>
      <c r="AC343" s="247">
        <f t="shared" ca="1" si="366"/>
        <v>-2.4386554467861754E-4</v>
      </c>
      <c r="AD343" s="248">
        <f t="shared" si="367"/>
        <v>2.6157392575814454E-5</v>
      </c>
      <c r="AH343">
        <f t="shared" si="368"/>
        <v>-1.3460595836067755E-3</v>
      </c>
      <c r="AI343">
        <f t="shared" si="369"/>
        <v>0.49488060948081947</v>
      </c>
      <c r="AJ343">
        <f t="shared" si="370"/>
        <v>5.2581111033199554E-2</v>
      </c>
      <c r="AK343">
        <f t="shared" si="371"/>
        <v>-0.15654512886241601</v>
      </c>
      <c r="AL343">
        <f t="shared" si="372"/>
        <v>-2.8410626311965697</v>
      </c>
      <c r="AM343">
        <f t="shared" si="373"/>
        <v>-6.6047452659368453</v>
      </c>
      <c r="AN343">
        <f t="shared" si="374"/>
        <v>3.6740978048790343</v>
      </c>
      <c r="AO343">
        <f t="shared" si="374"/>
        <v>3.6773296969477007</v>
      </c>
      <c r="AP343">
        <f t="shared" si="374"/>
        <v>3.6702372842248083</v>
      </c>
      <c r="AQ343">
        <f t="shared" si="374"/>
        <v>3.6858410094941156</v>
      </c>
      <c r="AR343">
        <f t="shared" si="374"/>
        <v>3.651697307727614</v>
      </c>
      <c r="AS343">
        <f t="shared" si="374"/>
        <v>3.7273543408347347</v>
      </c>
      <c r="AT343">
        <f t="shared" si="374"/>
        <v>3.5637912246241035</v>
      </c>
      <c r="AU343">
        <f t="shared" si="375"/>
        <v>3.944047839024412</v>
      </c>
      <c r="AV343" s="246">
        <f t="shared" si="376"/>
        <v>-6.5391406412449449E-3</v>
      </c>
      <c r="AW343" s="247">
        <f t="shared" si="377"/>
        <v>3.4529114301351527E-4</v>
      </c>
      <c r="AX343" s="248">
        <f t="shared" si="378"/>
        <v>1.1922597344357984E-7</v>
      </c>
      <c r="AY343" s="247">
        <f t="shared" si="379"/>
        <v>-9.616928610392237E-3</v>
      </c>
      <c r="BA343">
        <f t="shared" si="380"/>
        <v>4.7691386957675833E-3</v>
      </c>
      <c r="BB343">
        <f t="shared" si="381"/>
        <v>1.0748025883812102</v>
      </c>
      <c r="BC343">
        <f t="shared" si="382"/>
        <v>0.91412644691539535</v>
      </c>
      <c r="BD343">
        <f t="shared" si="383"/>
        <v>4.9815826958508362E-3</v>
      </c>
      <c r="BE343">
        <f t="shared" si="384"/>
        <v>6.6498202360102843E-2</v>
      </c>
      <c r="BF343">
        <f t="shared" si="385"/>
        <v>3.3261358924501501E-2</v>
      </c>
      <c r="BG343">
        <f t="shared" si="386"/>
        <v>6.3448750146275641</v>
      </c>
      <c r="BH343">
        <f t="shared" si="386"/>
        <v>6.3448750138769654</v>
      </c>
      <c r="BI343">
        <f t="shared" si="386"/>
        <v>6.3448750038456687</v>
      </c>
      <c r="BJ343">
        <f t="shared" si="386"/>
        <v>6.3448748697834434</v>
      </c>
      <c r="BK343">
        <f t="shared" si="386"/>
        <v>6.3448730781228662</v>
      </c>
      <c r="BL343">
        <f t="shared" si="386"/>
        <v>6.344849133681608</v>
      </c>
      <c r="BM343">
        <f t="shared" si="386"/>
        <v>6.3445291343487131</v>
      </c>
      <c r="BN343">
        <f t="shared" si="387"/>
        <v>6.3402531760584573</v>
      </c>
    </row>
    <row r="344" spans="1:66">
      <c r="A344" s="80" t="s">
        <v>161</v>
      </c>
      <c r="B344" s="76" t="s">
        <v>49</v>
      </c>
      <c r="C344" s="75">
        <v>55882.23936</v>
      </c>
      <c r="D344" s="75">
        <v>4.0000000000000002E-4</v>
      </c>
      <c r="E344" s="58">
        <f t="shared" si="360"/>
        <v>33520.981662163227</v>
      </c>
      <c r="F344">
        <f t="shared" si="361"/>
        <v>33521</v>
      </c>
      <c r="G344">
        <f t="shared" ref="G344:G375" si="388">+C344-(C$7+F344*C$8)</f>
        <v>-6.6291670009377412E-3</v>
      </c>
      <c r="H344" s="116"/>
      <c r="I344" s="117"/>
      <c r="J344" s="117"/>
      <c r="K344" s="117">
        <f t="shared" ref="K344:K375" si="389">G344</f>
        <v>-6.6291670009377412E-3</v>
      </c>
      <c r="L344" s="116"/>
      <c r="M344" s="116"/>
      <c r="N344" s="118"/>
      <c r="O344" s="40">
        <f t="shared" ca="1" si="357"/>
        <v>-5.9581021129118394E-3</v>
      </c>
      <c r="P344" s="116"/>
      <c r="Q344" s="293">
        <f t="shared" si="362"/>
        <v>40863.73936</v>
      </c>
      <c r="R344" s="8">
        <f t="shared" ref="R344:R375" ca="1" si="390">+(O344-G344)^2</f>
        <v>4.5032808394121615E-7</v>
      </c>
      <c r="S344" s="116">
        <v>1</v>
      </c>
      <c r="T344" s="167">
        <f t="shared" ref="T344:T375" ca="1" si="391">+S344*R344</f>
        <v>4.5032808394121615E-7</v>
      </c>
      <c r="V344" s="116"/>
      <c r="W344" s="25"/>
      <c r="X344" s="252"/>
      <c r="Y344" s="41"/>
      <c r="Z344">
        <f t="shared" si="363"/>
        <v>33521</v>
      </c>
      <c r="AA344" s="246">
        <f t="shared" si="364"/>
        <v>-1.1312852469199934E-2</v>
      </c>
      <c r="AB344" s="247">
        <f t="shared" si="365"/>
        <v>4.6836854682621928E-3</v>
      </c>
      <c r="AC344" s="247">
        <f t="shared" ca="1" si="366"/>
        <v>-6.7106488802590181E-4</v>
      </c>
      <c r="AD344" s="248">
        <f t="shared" si="367"/>
        <v>2.1936909565610436E-5</v>
      </c>
      <c r="AH344">
        <f t="shared" si="368"/>
        <v>-1.3494708874359697E-3</v>
      </c>
      <c r="AI344">
        <f t="shared" si="369"/>
        <v>0.49490917040682336</v>
      </c>
      <c r="AJ344">
        <f t="shared" si="370"/>
        <v>5.2398970820038616E-2</v>
      </c>
      <c r="AK344">
        <f t="shared" si="371"/>
        <v>-0.15663725581704849</v>
      </c>
      <c r="AL344">
        <f t="shared" si="372"/>
        <v>-2.8408802395467072</v>
      </c>
      <c r="AM344">
        <f t="shared" si="373"/>
        <v>-6.6006783152605486</v>
      </c>
      <c r="AN344">
        <f t="shared" si="374"/>
        <v>3.6744106023033547</v>
      </c>
      <c r="AO344">
        <f t="shared" si="374"/>
        <v>3.6776401133599466</v>
      </c>
      <c r="AP344">
        <f t="shared" si="374"/>
        <v>3.6705516215477596</v>
      </c>
      <c r="AQ344">
        <f t="shared" si="374"/>
        <v>3.6861496100077789</v>
      </c>
      <c r="AR344">
        <f t="shared" si="374"/>
        <v>3.6520122645624671</v>
      </c>
      <c r="AS344">
        <f t="shared" si="374"/>
        <v>3.7276697698666963</v>
      </c>
      <c r="AT344">
        <f t="shared" si="374"/>
        <v>3.5640783804217038</v>
      </c>
      <c r="AU344">
        <f t="shared" si="375"/>
        <v>3.9445017789530379</v>
      </c>
      <c r="AV344" s="246">
        <f t="shared" si="376"/>
        <v>-6.5453928866861574E-3</v>
      </c>
      <c r="AW344" s="247">
        <f t="shared" si="377"/>
        <v>-8.3774114251583889E-5</v>
      </c>
      <c r="AX344" s="248">
        <f t="shared" si="378"/>
        <v>7.0181022186374312E-9</v>
      </c>
      <c r="AY344" s="247">
        <f t="shared" si="379"/>
        <v>-1.0047155696015549E-2</v>
      </c>
      <c r="BA344">
        <f t="shared" si="380"/>
        <v>4.7674595825137767E-3</v>
      </c>
      <c r="BB344">
        <f t="shared" si="381"/>
        <v>1.0747982352037022</v>
      </c>
      <c r="BC344">
        <f t="shared" si="382"/>
        <v>0.91377411074103132</v>
      </c>
      <c r="BD344">
        <f t="shared" si="383"/>
        <v>5.046524060778778E-3</v>
      </c>
      <c r="BE344">
        <f t="shared" si="384"/>
        <v>6.7366397591820684E-2</v>
      </c>
      <c r="BF344">
        <f t="shared" si="385"/>
        <v>3.3695943092483568E-2</v>
      </c>
      <c r="BG344">
        <f t="shared" si="386"/>
        <v>6.3456805149293274</v>
      </c>
      <c r="BH344">
        <f t="shared" si="386"/>
        <v>6.3456805141691639</v>
      </c>
      <c r="BI344">
        <f t="shared" si="386"/>
        <v>6.3456805040095174</v>
      </c>
      <c r="BJ344">
        <f t="shared" si="386"/>
        <v>6.3456803682251826</v>
      </c>
      <c r="BK344">
        <f t="shared" si="386"/>
        <v>6.3456785534587743</v>
      </c>
      <c r="BL344">
        <f t="shared" si="386"/>
        <v>6.3456542990082072</v>
      </c>
      <c r="BM344">
        <f t="shared" si="386"/>
        <v>6.3453301404996765</v>
      </c>
      <c r="BN344">
        <f t="shared" si="387"/>
        <v>6.3409984057611002</v>
      </c>
    </row>
    <row r="345" spans="1:66">
      <c r="A345" s="53" t="s">
        <v>162</v>
      </c>
      <c r="B345" s="53" t="s">
        <v>49</v>
      </c>
      <c r="C345" s="54">
        <v>55882.239399999999</v>
      </c>
      <c r="D345" s="54" t="s">
        <v>76</v>
      </c>
      <c r="E345" s="58">
        <f t="shared" si="360"/>
        <v>33520.981772812644</v>
      </c>
      <c r="F345">
        <f t="shared" si="361"/>
        <v>33521</v>
      </c>
      <c r="G345">
        <f t="shared" si="388"/>
        <v>-6.5891670019482262E-3</v>
      </c>
      <c r="H345" s="116"/>
      <c r="I345" s="117"/>
      <c r="J345" s="117"/>
      <c r="K345" s="117">
        <f t="shared" si="389"/>
        <v>-6.5891670019482262E-3</v>
      </c>
      <c r="L345" s="116"/>
      <c r="M345" s="116"/>
      <c r="N345" s="118"/>
      <c r="O345" s="40">
        <f t="shared" ca="1" si="357"/>
        <v>-5.9581021129118394E-3</v>
      </c>
      <c r="P345" s="116"/>
      <c r="Q345" s="293">
        <f t="shared" si="362"/>
        <v>40863.739399999999</v>
      </c>
      <c r="R345" s="8">
        <f t="shared" ca="1" si="390"/>
        <v>3.9824289417450717E-7</v>
      </c>
      <c r="S345" s="116">
        <v>1</v>
      </c>
      <c r="T345" s="167">
        <f t="shared" ca="1" si="391"/>
        <v>3.9824289417450717E-7</v>
      </c>
      <c r="U345" s="116"/>
      <c r="V345" s="116"/>
      <c r="W345" s="25"/>
      <c r="X345" s="252"/>
      <c r="Y345" s="41"/>
      <c r="Z345">
        <f t="shared" si="363"/>
        <v>33521</v>
      </c>
      <c r="AA345" s="246">
        <f t="shared" si="364"/>
        <v>-1.1312852469199934E-2</v>
      </c>
      <c r="AB345" s="247">
        <f t="shared" si="365"/>
        <v>4.7236854672517078E-3</v>
      </c>
      <c r="AC345" s="247">
        <f t="shared" ca="1" si="366"/>
        <v>-6.310648890363868E-4</v>
      </c>
      <c r="AD345" s="248">
        <f t="shared" si="367"/>
        <v>2.2313204393524984E-5</v>
      </c>
      <c r="AH345">
        <f t="shared" si="368"/>
        <v>-1.3494708874359697E-3</v>
      </c>
      <c r="AI345">
        <f t="shared" si="369"/>
        <v>0.49490917040682336</v>
      </c>
      <c r="AJ345">
        <f t="shared" si="370"/>
        <v>5.2398970820038616E-2</v>
      </c>
      <c r="AK345">
        <f t="shared" si="371"/>
        <v>-0.15663725581704849</v>
      </c>
      <c r="AL345">
        <f t="shared" si="372"/>
        <v>-2.8408802395467072</v>
      </c>
      <c r="AM345">
        <f t="shared" si="373"/>
        <v>-6.6006783152605486</v>
      </c>
      <c r="AN345">
        <f t="shared" si="374"/>
        <v>3.6744106023033547</v>
      </c>
      <c r="AO345">
        <f t="shared" si="374"/>
        <v>3.6776401133599466</v>
      </c>
      <c r="AP345">
        <f t="shared" si="374"/>
        <v>3.6705516215477596</v>
      </c>
      <c r="AQ345">
        <f t="shared" si="374"/>
        <v>3.6861496100077789</v>
      </c>
      <c r="AR345">
        <f t="shared" si="374"/>
        <v>3.6520122645624671</v>
      </c>
      <c r="AS345">
        <f t="shared" si="374"/>
        <v>3.7276697698666963</v>
      </c>
      <c r="AT345">
        <f t="shared" si="374"/>
        <v>3.5640783804217038</v>
      </c>
      <c r="AU345">
        <f t="shared" si="375"/>
        <v>3.9445017789530379</v>
      </c>
      <c r="AV345" s="246">
        <f t="shared" si="376"/>
        <v>-6.5453928866861574E-3</v>
      </c>
      <c r="AW345" s="247">
        <f t="shared" si="377"/>
        <v>-4.3774115262068883E-5</v>
      </c>
      <c r="AX345" s="248">
        <f t="shared" si="378"/>
        <v>1.9161731669768917E-9</v>
      </c>
      <c r="AY345" s="247">
        <f t="shared" si="379"/>
        <v>-1.0007155697026034E-2</v>
      </c>
      <c r="BA345">
        <f t="shared" si="380"/>
        <v>4.7674595825137767E-3</v>
      </c>
      <c r="BB345">
        <f t="shared" si="381"/>
        <v>1.0747982352037022</v>
      </c>
      <c r="BC345">
        <f t="shared" si="382"/>
        <v>0.91377411074103132</v>
      </c>
      <c r="BD345">
        <f t="shared" si="383"/>
        <v>5.046524060778778E-3</v>
      </c>
      <c r="BE345">
        <f t="shared" si="384"/>
        <v>6.7366397591820684E-2</v>
      </c>
      <c r="BF345">
        <f t="shared" si="385"/>
        <v>3.3695943092483568E-2</v>
      </c>
      <c r="BG345">
        <f t="shared" si="386"/>
        <v>6.3456805149293274</v>
      </c>
      <c r="BH345">
        <f t="shared" si="386"/>
        <v>6.3456805141691639</v>
      </c>
      <c r="BI345">
        <f t="shared" si="386"/>
        <v>6.3456805040095174</v>
      </c>
      <c r="BJ345">
        <f t="shared" si="386"/>
        <v>6.3456803682251826</v>
      </c>
      <c r="BK345">
        <f t="shared" si="386"/>
        <v>6.3456785534587743</v>
      </c>
      <c r="BL345">
        <f t="shared" si="386"/>
        <v>6.3456542990082072</v>
      </c>
      <c r="BM345">
        <f t="shared" si="386"/>
        <v>6.3453301404996765</v>
      </c>
      <c r="BN345">
        <f t="shared" si="387"/>
        <v>6.3409984057611002</v>
      </c>
    </row>
    <row r="346" spans="1:66">
      <c r="A346" s="80" t="s">
        <v>161</v>
      </c>
      <c r="B346" s="76" t="s">
        <v>49</v>
      </c>
      <c r="C346" s="75">
        <v>55882.240259999999</v>
      </c>
      <c r="D346" s="75">
        <v>2.9999999999999997E-4</v>
      </c>
      <c r="E346" s="58">
        <f t="shared" si="360"/>
        <v>33520.984151775134</v>
      </c>
      <c r="F346">
        <f t="shared" si="361"/>
        <v>33521</v>
      </c>
      <c r="G346">
        <f t="shared" si="388"/>
        <v>-5.7291670018457808E-3</v>
      </c>
      <c r="H346" s="116"/>
      <c r="I346" s="117"/>
      <c r="J346" s="117"/>
      <c r="K346" s="117">
        <f t="shared" si="389"/>
        <v>-5.7291670018457808E-3</v>
      </c>
      <c r="L346" s="116"/>
      <c r="M346" s="116"/>
      <c r="N346" s="118"/>
      <c r="O346" s="40">
        <f t="shared" ca="1" si="357"/>
        <v>-5.9581021129118394E-3</v>
      </c>
      <c r="P346" s="116"/>
      <c r="Q346" s="293">
        <f t="shared" si="362"/>
        <v>40863.740259999999</v>
      </c>
      <c r="R346" s="8">
        <f t="shared" ca="1" si="390"/>
        <v>5.2411285078828625E-8</v>
      </c>
      <c r="S346" s="116">
        <v>1</v>
      </c>
      <c r="T346" s="167">
        <f t="shared" ca="1" si="391"/>
        <v>5.2411285078828625E-8</v>
      </c>
      <c r="V346" s="116"/>
      <c r="W346" s="25"/>
      <c r="X346" s="252"/>
      <c r="Y346" s="41"/>
      <c r="Z346">
        <f t="shared" si="363"/>
        <v>33521</v>
      </c>
      <c r="AA346" s="246">
        <f t="shared" si="364"/>
        <v>-1.1312852469199934E-2</v>
      </c>
      <c r="AB346" s="247">
        <f t="shared" si="365"/>
        <v>5.5836854673541533E-3</v>
      </c>
      <c r="AC346" s="247">
        <f t="shared" ca="1" si="366"/>
        <v>2.2893511106605868E-4</v>
      </c>
      <c r="AD346" s="248">
        <f t="shared" si="367"/>
        <v>3.1177543398341972E-5</v>
      </c>
      <c r="AH346">
        <f t="shared" si="368"/>
        <v>-1.3494708874359697E-3</v>
      </c>
      <c r="AI346">
        <f t="shared" si="369"/>
        <v>0.49490917040682336</v>
      </c>
      <c r="AJ346">
        <f t="shared" si="370"/>
        <v>5.2398970820038616E-2</v>
      </c>
      <c r="AK346">
        <f t="shared" si="371"/>
        <v>-0.15663725581704849</v>
      </c>
      <c r="AL346">
        <f t="shared" si="372"/>
        <v>-2.8408802395467072</v>
      </c>
      <c r="AM346">
        <f t="shared" si="373"/>
        <v>-6.6006783152605486</v>
      </c>
      <c r="AN346">
        <f t="shared" si="374"/>
        <v>3.6744106023033547</v>
      </c>
      <c r="AO346">
        <f t="shared" si="374"/>
        <v>3.6776401133599466</v>
      </c>
      <c r="AP346">
        <f t="shared" si="374"/>
        <v>3.6705516215477596</v>
      </c>
      <c r="AQ346">
        <f t="shared" si="374"/>
        <v>3.6861496100077789</v>
      </c>
      <c r="AR346">
        <f t="shared" si="374"/>
        <v>3.6520122645624671</v>
      </c>
      <c r="AS346">
        <f t="shared" si="374"/>
        <v>3.7276697698666963</v>
      </c>
      <c r="AT346">
        <f t="shared" si="374"/>
        <v>3.5640783804217038</v>
      </c>
      <c r="AU346">
        <f t="shared" si="375"/>
        <v>3.9445017789530379</v>
      </c>
      <c r="AV346" s="246">
        <f t="shared" si="376"/>
        <v>-6.5453928866861574E-3</v>
      </c>
      <c r="AW346" s="247">
        <f t="shared" si="377"/>
        <v>8.162258848403766E-4</v>
      </c>
      <c r="AX346" s="248">
        <f t="shared" si="378"/>
        <v>6.662246950834557E-7</v>
      </c>
      <c r="AY346" s="247">
        <f t="shared" si="379"/>
        <v>-9.1471556969235888E-3</v>
      </c>
      <c r="BA346">
        <f t="shared" si="380"/>
        <v>4.7674595825137767E-3</v>
      </c>
      <c r="BB346">
        <f t="shared" si="381"/>
        <v>1.0747982352037022</v>
      </c>
      <c r="BC346">
        <f t="shared" si="382"/>
        <v>0.91377411074103132</v>
      </c>
      <c r="BD346">
        <f t="shared" si="383"/>
        <v>5.046524060778778E-3</v>
      </c>
      <c r="BE346">
        <f t="shared" si="384"/>
        <v>6.7366397591820684E-2</v>
      </c>
      <c r="BF346">
        <f t="shared" si="385"/>
        <v>3.3695943092483568E-2</v>
      </c>
      <c r="BG346">
        <f t="shared" si="386"/>
        <v>6.3456805149293274</v>
      </c>
      <c r="BH346">
        <f t="shared" si="386"/>
        <v>6.3456805141691639</v>
      </c>
      <c r="BI346">
        <f t="shared" si="386"/>
        <v>6.3456805040095174</v>
      </c>
      <c r="BJ346">
        <f t="shared" si="386"/>
        <v>6.3456803682251826</v>
      </c>
      <c r="BK346">
        <f t="shared" si="386"/>
        <v>6.3456785534587743</v>
      </c>
      <c r="BL346">
        <f t="shared" si="386"/>
        <v>6.3456542990082072</v>
      </c>
      <c r="BM346">
        <f t="shared" si="386"/>
        <v>6.3453301404996765</v>
      </c>
      <c r="BN346">
        <f t="shared" si="387"/>
        <v>6.3409984057611002</v>
      </c>
    </row>
    <row r="347" spans="1:66">
      <c r="A347" s="53" t="s">
        <v>162</v>
      </c>
      <c r="B347" s="53" t="s">
        <v>49</v>
      </c>
      <c r="C347" s="54">
        <v>55882.240299999998</v>
      </c>
      <c r="D347" s="54" t="s">
        <v>76</v>
      </c>
      <c r="E347" s="58">
        <f t="shared" si="360"/>
        <v>33520.98426242455</v>
      </c>
      <c r="F347">
        <f t="shared" si="361"/>
        <v>33521</v>
      </c>
      <c r="G347">
        <f t="shared" si="388"/>
        <v>-5.6891670028562658E-3</v>
      </c>
      <c r="H347" s="116"/>
      <c r="I347" s="117"/>
      <c r="J347" s="117"/>
      <c r="K347" s="117">
        <f t="shared" si="389"/>
        <v>-5.6891670028562658E-3</v>
      </c>
      <c r="L347" s="116"/>
      <c r="M347" s="116"/>
      <c r="N347" s="118"/>
      <c r="O347" s="40">
        <f t="shared" ca="1" si="357"/>
        <v>-5.9581021129118394E-3</v>
      </c>
      <c r="P347" s="116"/>
      <c r="Q347" s="293">
        <f t="shared" si="362"/>
        <v>40863.740299999998</v>
      </c>
      <c r="R347" s="8">
        <f t="shared" ca="1" si="390"/>
        <v>7.2326093420603529E-8</v>
      </c>
      <c r="S347" s="116">
        <v>1</v>
      </c>
      <c r="T347" s="167">
        <f t="shared" ca="1" si="391"/>
        <v>7.2326093420603529E-8</v>
      </c>
      <c r="U347" s="116"/>
      <c r="V347" s="116"/>
      <c r="W347" s="25"/>
      <c r="X347" s="252"/>
      <c r="Y347" s="41"/>
      <c r="Z347">
        <f t="shared" si="363"/>
        <v>33521</v>
      </c>
      <c r="AA347" s="246">
        <f t="shared" si="364"/>
        <v>-1.1312852469199934E-2</v>
      </c>
      <c r="AB347" s="247">
        <f t="shared" si="365"/>
        <v>5.6236854663436683E-3</v>
      </c>
      <c r="AC347" s="247">
        <f t="shared" ca="1" si="366"/>
        <v>2.6893511005557369E-4</v>
      </c>
      <c r="AD347" s="248">
        <f t="shared" si="367"/>
        <v>3.1625838224365003E-5</v>
      </c>
      <c r="AH347">
        <f t="shared" si="368"/>
        <v>-1.3494708874359697E-3</v>
      </c>
      <c r="AI347">
        <f t="shared" si="369"/>
        <v>0.49490917040682336</v>
      </c>
      <c r="AJ347">
        <f t="shared" si="370"/>
        <v>5.2398970820038616E-2</v>
      </c>
      <c r="AK347">
        <f t="shared" si="371"/>
        <v>-0.15663725581704849</v>
      </c>
      <c r="AL347">
        <f t="shared" si="372"/>
        <v>-2.8408802395467072</v>
      </c>
      <c r="AM347">
        <f t="shared" si="373"/>
        <v>-6.6006783152605486</v>
      </c>
      <c r="AN347">
        <f t="shared" si="374"/>
        <v>3.6744106023033547</v>
      </c>
      <c r="AO347">
        <f t="shared" si="374"/>
        <v>3.6776401133599466</v>
      </c>
      <c r="AP347">
        <f t="shared" si="374"/>
        <v>3.6705516215477596</v>
      </c>
      <c r="AQ347">
        <f t="shared" si="374"/>
        <v>3.6861496100077789</v>
      </c>
      <c r="AR347">
        <f t="shared" si="374"/>
        <v>3.6520122645624671</v>
      </c>
      <c r="AS347">
        <f t="shared" si="374"/>
        <v>3.7276697698666963</v>
      </c>
      <c r="AT347">
        <f t="shared" si="374"/>
        <v>3.5640783804217038</v>
      </c>
      <c r="AU347">
        <f t="shared" si="375"/>
        <v>3.9445017789530379</v>
      </c>
      <c r="AV347" s="246">
        <f t="shared" si="376"/>
        <v>-6.5453928866861574E-3</v>
      </c>
      <c r="AW347" s="247">
        <f t="shared" si="377"/>
        <v>8.5622588382989161E-4</v>
      </c>
      <c r="AX347" s="248">
        <f t="shared" si="378"/>
        <v>7.3312276414027904E-7</v>
      </c>
      <c r="AY347" s="247">
        <f t="shared" si="379"/>
        <v>-9.1071556979340738E-3</v>
      </c>
      <c r="BA347">
        <f t="shared" si="380"/>
        <v>4.7674595825137767E-3</v>
      </c>
      <c r="BB347">
        <f t="shared" si="381"/>
        <v>1.0747982352037022</v>
      </c>
      <c r="BC347">
        <f t="shared" si="382"/>
        <v>0.91377411074103132</v>
      </c>
      <c r="BD347">
        <f t="shared" si="383"/>
        <v>5.046524060778778E-3</v>
      </c>
      <c r="BE347">
        <f t="shared" si="384"/>
        <v>6.7366397591820684E-2</v>
      </c>
      <c r="BF347">
        <f t="shared" si="385"/>
        <v>3.3695943092483568E-2</v>
      </c>
      <c r="BG347">
        <f t="shared" si="386"/>
        <v>6.3456805149293274</v>
      </c>
      <c r="BH347">
        <f t="shared" si="386"/>
        <v>6.3456805141691639</v>
      </c>
      <c r="BI347">
        <f t="shared" si="386"/>
        <v>6.3456805040095174</v>
      </c>
      <c r="BJ347">
        <f t="shared" si="386"/>
        <v>6.3456803682251826</v>
      </c>
      <c r="BK347">
        <f t="shared" si="386"/>
        <v>6.3456785534587743</v>
      </c>
      <c r="BL347">
        <f t="shared" si="386"/>
        <v>6.3456542990082072</v>
      </c>
      <c r="BM347">
        <f t="shared" si="386"/>
        <v>6.3453301404996765</v>
      </c>
      <c r="BN347">
        <f t="shared" si="387"/>
        <v>6.3409984057611002</v>
      </c>
    </row>
    <row r="348" spans="1:66">
      <c r="A348" s="86" t="s">
        <v>161</v>
      </c>
      <c r="B348" s="74" t="s">
        <v>49</v>
      </c>
      <c r="C348" s="73">
        <v>55882.240559999998</v>
      </c>
      <c r="D348" s="73">
        <v>4.0000000000000002E-4</v>
      </c>
      <c r="E348" s="58">
        <f t="shared" si="360"/>
        <v>33520.984981645764</v>
      </c>
      <c r="F348">
        <f t="shared" si="361"/>
        <v>33521</v>
      </c>
      <c r="G348">
        <f t="shared" si="388"/>
        <v>-5.4291670021484606E-3</v>
      </c>
      <c r="H348" s="116"/>
      <c r="I348" s="117"/>
      <c r="J348" s="117"/>
      <c r="K348" s="117">
        <f t="shared" si="389"/>
        <v>-5.4291670021484606E-3</v>
      </c>
      <c r="L348" s="116"/>
      <c r="M348" s="116"/>
      <c r="N348" s="118"/>
      <c r="O348" s="40">
        <f t="shared" ca="1" si="357"/>
        <v>-5.9581021129118394E-3</v>
      </c>
      <c r="P348" s="116"/>
      <c r="Q348" s="293">
        <f t="shared" si="362"/>
        <v>40863.740559999998</v>
      </c>
      <c r="R348" s="8">
        <f t="shared" ca="1" si="390"/>
        <v>2.7977235139826783E-7</v>
      </c>
      <c r="S348" s="116">
        <v>1</v>
      </c>
      <c r="T348" s="167">
        <f t="shared" ca="1" si="391"/>
        <v>2.7977235139826783E-7</v>
      </c>
      <c r="U348" s="116"/>
      <c r="W348" s="25"/>
      <c r="X348" s="252"/>
      <c r="Y348" s="41"/>
      <c r="Z348">
        <f t="shared" si="363"/>
        <v>33521</v>
      </c>
      <c r="AA348" s="246">
        <f t="shared" si="364"/>
        <v>-1.1312852469199934E-2</v>
      </c>
      <c r="AB348" s="247">
        <f t="shared" si="365"/>
        <v>5.8836854670514735E-3</v>
      </c>
      <c r="AC348" s="247">
        <f t="shared" ca="1" si="366"/>
        <v>5.2893511076337885E-4</v>
      </c>
      <c r="AD348" s="248">
        <f t="shared" si="367"/>
        <v>3.4617754675192717E-5</v>
      </c>
      <c r="AH348">
        <f t="shared" si="368"/>
        <v>-1.3494708874359697E-3</v>
      </c>
      <c r="AI348">
        <f t="shared" si="369"/>
        <v>0.49490917040682336</v>
      </c>
      <c r="AJ348">
        <f t="shared" si="370"/>
        <v>5.2398970820038616E-2</v>
      </c>
      <c r="AK348">
        <f t="shared" si="371"/>
        <v>-0.15663725581704849</v>
      </c>
      <c r="AL348">
        <f t="shared" si="372"/>
        <v>-2.8408802395467072</v>
      </c>
      <c r="AM348">
        <f t="shared" si="373"/>
        <v>-6.6006783152605486</v>
      </c>
      <c r="AN348">
        <f t="shared" si="374"/>
        <v>3.6744106023033547</v>
      </c>
      <c r="AO348">
        <f t="shared" si="374"/>
        <v>3.6776401133599466</v>
      </c>
      <c r="AP348">
        <f t="shared" si="374"/>
        <v>3.6705516215477596</v>
      </c>
      <c r="AQ348">
        <f t="shared" si="374"/>
        <v>3.6861496100077789</v>
      </c>
      <c r="AR348">
        <f t="shared" si="374"/>
        <v>3.6520122645624671</v>
      </c>
      <c r="AS348">
        <f t="shared" si="374"/>
        <v>3.7276697698666963</v>
      </c>
      <c r="AT348">
        <f t="shared" si="374"/>
        <v>3.5640783804217038</v>
      </c>
      <c r="AU348">
        <f t="shared" si="375"/>
        <v>3.9445017789530379</v>
      </c>
      <c r="AV348" s="246">
        <f t="shared" si="376"/>
        <v>-6.5453928866861574E-3</v>
      </c>
      <c r="AW348" s="247">
        <f t="shared" si="377"/>
        <v>1.1162258845376968E-3</v>
      </c>
      <c r="AX348" s="248">
        <f t="shared" si="378"/>
        <v>1.2459602253119635E-6</v>
      </c>
      <c r="AY348" s="247">
        <f t="shared" si="379"/>
        <v>-8.8471556972262687E-3</v>
      </c>
      <c r="BA348">
        <f t="shared" si="380"/>
        <v>4.7674595825137767E-3</v>
      </c>
      <c r="BB348">
        <f t="shared" si="381"/>
        <v>1.0747982352037022</v>
      </c>
      <c r="BC348">
        <f t="shared" si="382"/>
        <v>0.91377411074103132</v>
      </c>
      <c r="BD348">
        <f t="shared" si="383"/>
        <v>5.046524060778778E-3</v>
      </c>
      <c r="BE348">
        <f t="shared" si="384"/>
        <v>6.7366397591820684E-2</v>
      </c>
      <c r="BF348">
        <f t="shared" si="385"/>
        <v>3.3695943092483568E-2</v>
      </c>
      <c r="BG348">
        <f t="shared" si="386"/>
        <v>6.3456805149293274</v>
      </c>
      <c r="BH348">
        <f t="shared" si="386"/>
        <v>6.3456805141691639</v>
      </c>
      <c r="BI348">
        <f t="shared" si="386"/>
        <v>6.3456805040095174</v>
      </c>
      <c r="BJ348">
        <f t="shared" si="386"/>
        <v>6.3456803682251826</v>
      </c>
      <c r="BK348">
        <f t="shared" si="386"/>
        <v>6.3456785534587743</v>
      </c>
      <c r="BL348">
        <f t="shared" si="386"/>
        <v>6.3456542990082072</v>
      </c>
      <c r="BM348">
        <f t="shared" si="386"/>
        <v>6.3453301404996765</v>
      </c>
      <c r="BN348">
        <f t="shared" si="387"/>
        <v>6.3409984057611002</v>
      </c>
    </row>
    <row r="349" spans="1:66">
      <c r="A349" s="68" t="s">
        <v>162</v>
      </c>
      <c r="B349" s="68" t="s">
        <v>49</v>
      </c>
      <c r="C349" s="69">
        <v>55882.240599999997</v>
      </c>
      <c r="D349" s="69" t="s">
        <v>76</v>
      </c>
      <c r="E349" s="58">
        <f t="shared" si="360"/>
        <v>33520.985092295181</v>
      </c>
      <c r="F349">
        <f t="shared" si="361"/>
        <v>33521</v>
      </c>
      <c r="G349">
        <f t="shared" si="388"/>
        <v>-5.3891670031589456E-3</v>
      </c>
      <c r="H349" s="116"/>
      <c r="I349" s="117"/>
      <c r="J349" s="117"/>
      <c r="K349" s="117">
        <f t="shared" si="389"/>
        <v>-5.3891670031589456E-3</v>
      </c>
      <c r="L349" s="116"/>
      <c r="M349" s="116"/>
      <c r="N349" s="118"/>
      <c r="O349" s="40">
        <f t="shared" ca="1" si="357"/>
        <v>-5.9581021129118394E-3</v>
      </c>
      <c r="P349" s="116"/>
      <c r="Q349" s="293">
        <f t="shared" si="362"/>
        <v>40863.740599999997</v>
      </c>
      <c r="R349" s="8">
        <f t="shared" ca="1" si="390"/>
        <v>3.2368715910953737E-7</v>
      </c>
      <c r="S349" s="116">
        <v>1</v>
      </c>
      <c r="T349" s="167">
        <f t="shared" ca="1" si="391"/>
        <v>3.2368715910953737E-7</v>
      </c>
      <c r="U349" s="116"/>
      <c r="V349" s="116"/>
      <c r="W349" s="25"/>
      <c r="X349" s="252"/>
      <c r="Y349" s="41"/>
      <c r="Z349">
        <f t="shared" si="363"/>
        <v>33521</v>
      </c>
      <c r="AA349" s="246">
        <f t="shared" si="364"/>
        <v>-1.1312852469199934E-2</v>
      </c>
      <c r="AB349" s="247">
        <f t="shared" si="365"/>
        <v>5.9236854660409885E-3</v>
      </c>
      <c r="AC349" s="247">
        <f t="shared" ca="1" si="366"/>
        <v>5.6893510975289385E-4</v>
      </c>
      <c r="AD349" s="248">
        <f t="shared" si="367"/>
        <v>3.5090049500585242E-5</v>
      </c>
      <c r="AH349">
        <f t="shared" si="368"/>
        <v>-1.3494708874359697E-3</v>
      </c>
      <c r="AI349">
        <f t="shared" si="369"/>
        <v>0.49490917040682336</v>
      </c>
      <c r="AJ349">
        <f t="shared" si="370"/>
        <v>5.2398970820038616E-2</v>
      </c>
      <c r="AK349">
        <f t="shared" si="371"/>
        <v>-0.15663725581704849</v>
      </c>
      <c r="AL349">
        <f t="shared" si="372"/>
        <v>-2.8408802395467072</v>
      </c>
      <c r="AM349">
        <f t="shared" si="373"/>
        <v>-6.6006783152605486</v>
      </c>
      <c r="AN349">
        <f t="shared" si="374"/>
        <v>3.6744106023033547</v>
      </c>
      <c r="AO349">
        <f t="shared" si="374"/>
        <v>3.6776401133599466</v>
      </c>
      <c r="AP349">
        <f t="shared" si="374"/>
        <v>3.6705516215477596</v>
      </c>
      <c r="AQ349">
        <f t="shared" si="374"/>
        <v>3.6861496100077789</v>
      </c>
      <c r="AR349">
        <f t="shared" si="374"/>
        <v>3.6520122645624671</v>
      </c>
      <c r="AS349">
        <f t="shared" si="374"/>
        <v>3.7276697698666963</v>
      </c>
      <c r="AT349">
        <f t="shared" si="374"/>
        <v>3.5640783804217038</v>
      </c>
      <c r="AU349">
        <f t="shared" si="375"/>
        <v>3.9445017789530379</v>
      </c>
      <c r="AV349" s="246">
        <f t="shared" si="376"/>
        <v>-6.5453928866861574E-3</v>
      </c>
      <c r="AW349" s="247">
        <f t="shared" si="377"/>
        <v>1.1562258835272118E-3</v>
      </c>
      <c r="AX349" s="248">
        <f t="shared" si="378"/>
        <v>1.3368582937382814E-6</v>
      </c>
      <c r="AY349" s="247">
        <f t="shared" si="379"/>
        <v>-8.8071556982367537E-3</v>
      </c>
      <c r="BA349">
        <f t="shared" si="380"/>
        <v>4.7674595825137767E-3</v>
      </c>
      <c r="BB349">
        <f t="shared" si="381"/>
        <v>1.0747982352037022</v>
      </c>
      <c r="BC349">
        <f t="shared" si="382"/>
        <v>0.91377411074103132</v>
      </c>
      <c r="BD349">
        <f t="shared" si="383"/>
        <v>5.046524060778778E-3</v>
      </c>
      <c r="BE349">
        <f t="shared" si="384"/>
        <v>6.7366397591820684E-2</v>
      </c>
      <c r="BF349">
        <f t="shared" si="385"/>
        <v>3.3695943092483568E-2</v>
      </c>
      <c r="BG349">
        <f t="shared" si="386"/>
        <v>6.3456805149293274</v>
      </c>
      <c r="BH349">
        <f t="shared" si="386"/>
        <v>6.3456805141691639</v>
      </c>
      <c r="BI349">
        <f t="shared" si="386"/>
        <v>6.3456805040095174</v>
      </c>
      <c r="BJ349">
        <f t="shared" si="386"/>
        <v>6.3456803682251826</v>
      </c>
      <c r="BK349">
        <f t="shared" si="386"/>
        <v>6.3456785534587743</v>
      </c>
      <c r="BL349">
        <f t="shared" si="386"/>
        <v>6.3456542990082072</v>
      </c>
      <c r="BM349">
        <f t="shared" si="386"/>
        <v>6.3453301404996765</v>
      </c>
      <c r="BN349">
        <f t="shared" si="387"/>
        <v>6.3409984057611002</v>
      </c>
    </row>
    <row r="350" spans="1:66">
      <c r="A350" s="87" t="s">
        <v>163</v>
      </c>
      <c r="B350" s="88" t="s">
        <v>49</v>
      </c>
      <c r="C350" s="89">
        <v>56116.4928</v>
      </c>
      <c r="D350" s="89">
        <v>1E-4</v>
      </c>
      <c r="E350" s="58">
        <f t="shared" si="360"/>
        <v>34168.981832851023</v>
      </c>
      <c r="F350">
        <f t="shared" si="361"/>
        <v>34169</v>
      </c>
      <c r="G350">
        <f t="shared" si="388"/>
        <v>-6.5674629950080998E-3</v>
      </c>
      <c r="H350" s="116"/>
      <c r="I350" s="117"/>
      <c r="J350" s="117"/>
      <c r="K350" s="117">
        <f t="shared" si="389"/>
        <v>-6.5674629950080998E-3</v>
      </c>
      <c r="L350" s="116"/>
      <c r="M350" s="116"/>
      <c r="N350" s="118"/>
      <c r="O350" s="40">
        <f t="shared" ca="1" si="357"/>
        <v>-8.0623290187701591E-3</v>
      </c>
      <c r="P350" s="116"/>
      <c r="Q350" s="293">
        <f t="shared" si="362"/>
        <v>41097.9928</v>
      </c>
      <c r="R350" s="8">
        <f t="shared" ca="1" si="390"/>
        <v>2.2346244289981896E-6</v>
      </c>
      <c r="S350" s="116">
        <v>1</v>
      </c>
      <c r="T350" s="167">
        <f t="shared" ca="1" si="391"/>
        <v>2.2346244289981896E-6</v>
      </c>
      <c r="U350" s="116"/>
      <c r="V350" s="116"/>
      <c r="W350" s="25"/>
      <c r="X350" s="252"/>
      <c r="Y350" s="41"/>
      <c r="Z350">
        <f t="shared" si="363"/>
        <v>34169</v>
      </c>
      <c r="AA350" s="246">
        <f t="shared" si="364"/>
        <v>-1.2499109020924068E-2</v>
      </c>
      <c r="AB350" s="247">
        <f t="shared" si="365"/>
        <v>5.9316460259159678E-3</v>
      </c>
      <c r="AC350" s="247">
        <f t="shared" ca="1" si="366"/>
        <v>1.4948660237620592E-3</v>
      </c>
      <c r="AD350" s="248">
        <f t="shared" si="367"/>
        <v>3.5184424576764697E-5</v>
      </c>
      <c r="AH350">
        <f t="shared" si="368"/>
        <v>-2.2353600053371826E-3</v>
      </c>
      <c r="AI350">
        <f t="shared" si="369"/>
        <v>0.50301418956673627</v>
      </c>
      <c r="AJ350">
        <f t="shared" si="370"/>
        <v>4.381101596203793E-3</v>
      </c>
      <c r="AK350">
        <f t="shared" si="371"/>
        <v>-0.18071270092888014</v>
      </c>
      <c r="AL350">
        <f t="shared" si="372"/>
        <v>-2.7928383764391067</v>
      </c>
      <c r="AM350">
        <f t="shared" si="373"/>
        <v>-5.6764528082467551</v>
      </c>
      <c r="AN350">
        <f t="shared" si="374"/>
        <v>3.7561473386759343</v>
      </c>
      <c r="AO350">
        <f t="shared" si="374"/>
        <v>3.7586957502084286</v>
      </c>
      <c r="AP350">
        <f t="shared" si="374"/>
        <v>3.7527991650191703</v>
      </c>
      <c r="AQ350">
        <f t="shared" si="374"/>
        <v>3.766480587751623</v>
      </c>
      <c r="AR350">
        <f t="shared" si="374"/>
        <v>3.7349345708598314</v>
      </c>
      <c r="AS350">
        <f t="shared" si="374"/>
        <v>3.8087919453417767</v>
      </c>
      <c r="AT350">
        <f t="shared" si="374"/>
        <v>3.6412492624157666</v>
      </c>
      <c r="AU350">
        <f t="shared" si="375"/>
        <v>4.0621630084528713</v>
      </c>
      <c r="AV350" s="246">
        <f t="shared" si="376"/>
        <v>-8.2669488815647896E-3</v>
      </c>
      <c r="AW350" s="247">
        <f t="shared" si="377"/>
        <v>1.6994858865566898E-3</v>
      </c>
      <c r="AX350" s="248">
        <f t="shared" si="378"/>
        <v>2.8882522786053777E-6</v>
      </c>
      <c r="AY350" s="247">
        <f t="shared" si="379"/>
        <v>-8.5642631290301953E-3</v>
      </c>
      <c r="BA350">
        <f t="shared" si="380"/>
        <v>4.232160139359278E-3</v>
      </c>
      <c r="BB350">
        <f t="shared" si="381"/>
        <v>1.071796978044367</v>
      </c>
      <c r="BC350">
        <f t="shared" si="382"/>
        <v>0.80038879465734203</v>
      </c>
      <c r="BD350">
        <f t="shared" si="383"/>
        <v>2.157399681053665E-2</v>
      </c>
      <c r="BE350">
        <f t="shared" si="384"/>
        <v>0.29190273496442459</v>
      </c>
      <c r="BF350">
        <f t="shared" si="385"/>
        <v>0.14699661702708322</v>
      </c>
      <c r="BG350">
        <f t="shared" si="386"/>
        <v>6.554234109533275</v>
      </c>
      <c r="BH350">
        <f t="shared" si="386"/>
        <v>6.5542341068807533</v>
      </c>
      <c r="BI350">
        <f t="shared" si="386"/>
        <v>6.5542340701581026</v>
      </c>
      <c r="BJ350">
        <f t="shared" si="386"/>
        <v>6.5542335617541418</v>
      </c>
      <c r="BK350">
        <f t="shared" si="386"/>
        <v>6.5542265232011774</v>
      </c>
      <c r="BL350">
        <f t="shared" si="386"/>
        <v>6.5541290800014282</v>
      </c>
      <c r="BM350">
        <f t="shared" si="386"/>
        <v>6.552780326463556</v>
      </c>
      <c r="BN350">
        <f t="shared" si="387"/>
        <v>6.5341619446862627</v>
      </c>
    </row>
    <row r="351" spans="1:66">
      <c r="A351" s="73" t="s">
        <v>164</v>
      </c>
      <c r="B351" s="74" t="s">
        <v>49</v>
      </c>
      <c r="C351" s="73">
        <v>56148.484299999996</v>
      </c>
      <c r="D351" s="73">
        <v>2.9999999999999997E-4</v>
      </c>
      <c r="E351" s="58">
        <f t="shared" si="360"/>
        <v>34257.477854341916</v>
      </c>
      <c r="F351">
        <f t="shared" si="361"/>
        <v>34257.5</v>
      </c>
      <c r="G351">
        <f t="shared" si="388"/>
        <v>-8.0057025043061003E-3</v>
      </c>
      <c r="H351" s="116"/>
      <c r="I351" s="117"/>
      <c r="J351" s="117"/>
      <c r="K351" s="117">
        <f t="shared" si="389"/>
        <v>-8.0057025043061003E-3</v>
      </c>
      <c r="L351" s="116"/>
      <c r="M351" s="116"/>
      <c r="N351" s="118"/>
      <c r="O351" s="40">
        <f t="shared" ca="1" si="357"/>
        <v>-8.3497118600795173E-3</v>
      </c>
      <c r="P351" s="116"/>
      <c r="Q351" s="293">
        <f t="shared" si="362"/>
        <v>41129.984299999996</v>
      </c>
      <c r="R351" s="8">
        <f t="shared" ca="1" si="390"/>
        <v>1.1834243685964136E-7</v>
      </c>
      <c r="S351" s="116">
        <v>1</v>
      </c>
      <c r="T351" s="167">
        <f t="shared" ca="1" si="391"/>
        <v>1.1834243685964136E-7</v>
      </c>
      <c r="U351" s="116"/>
      <c r="V351" s="116"/>
      <c r="W351" s="25"/>
      <c r="X351" s="252"/>
      <c r="Y351" s="41"/>
      <c r="Z351">
        <f t="shared" si="363"/>
        <v>34257.5</v>
      </c>
      <c r="AA351" s="246">
        <f t="shared" si="364"/>
        <v>-1.2661126496316153E-2</v>
      </c>
      <c r="AB351" s="247">
        <f t="shared" si="365"/>
        <v>4.6554239920100528E-3</v>
      </c>
      <c r="AC351" s="247">
        <f t="shared" ca="1" si="366"/>
        <v>3.4400935577341696E-4</v>
      </c>
      <c r="AD351" s="248">
        <f t="shared" si="367"/>
        <v>2.1672972545382815E-5</v>
      </c>
      <c r="AH351">
        <f t="shared" si="368"/>
        <v>-2.3564754524022982E-3</v>
      </c>
      <c r="AI351">
        <f t="shared" si="369"/>
        <v>0.50423385390789854</v>
      </c>
      <c r="AJ351">
        <f t="shared" si="370"/>
        <v>-2.3066211073179215E-3</v>
      </c>
      <c r="AK351">
        <f t="shared" si="371"/>
        <v>-0.18403234617317671</v>
      </c>
      <c r="AL351">
        <f t="shared" si="372"/>
        <v>-2.786150637674881</v>
      </c>
      <c r="AM351">
        <f t="shared" si="373"/>
        <v>-5.5674313545309362</v>
      </c>
      <c r="AN351">
        <f t="shared" ref="AN351:AT360" si="392">$AU351+$AB$7*SIN(AO351)</f>
        <v>3.7674179080306911</v>
      </c>
      <c r="AO351">
        <f t="shared" si="392"/>
        <v>3.769867260115348</v>
      </c>
      <c r="AP351">
        <f t="shared" si="392"/>
        <v>3.764154147218874</v>
      </c>
      <c r="AQ351">
        <f t="shared" si="392"/>
        <v>3.7775170687104254</v>
      </c>
      <c r="AR351">
        <f t="shared" si="392"/>
        <v>3.7464591015479232</v>
      </c>
      <c r="AS351">
        <f t="shared" si="392"/>
        <v>3.8197803264605188</v>
      </c>
      <c r="AT351">
        <f t="shared" si="392"/>
        <v>3.6522289719523768</v>
      </c>
      <c r="AU351">
        <f t="shared" si="375"/>
        <v>4.0782324819262286</v>
      </c>
      <c r="AV351" s="246">
        <f t="shared" si="376"/>
        <v>-8.516748299934377E-3</v>
      </c>
      <c r="AW351" s="247">
        <f t="shared" si="377"/>
        <v>5.1104579562827671E-4</v>
      </c>
      <c r="AX351" s="248">
        <f t="shared" si="378"/>
        <v>2.6116780522933839E-7</v>
      </c>
      <c r="AY351" s="247">
        <f t="shared" si="379"/>
        <v>-9.7936052482855765E-3</v>
      </c>
      <c r="BA351">
        <f t="shared" si="380"/>
        <v>4.1443781963817752E-3</v>
      </c>
      <c r="BB351">
        <f t="shared" si="381"/>
        <v>1.071104655947176</v>
      </c>
      <c r="BC351">
        <f t="shared" si="382"/>
        <v>0.78170828422847416</v>
      </c>
      <c r="BD351">
        <f t="shared" si="383"/>
        <v>2.3756500106668018E-2</v>
      </c>
      <c r="BE351">
        <f t="shared" si="384"/>
        <v>0.32244589341414048</v>
      </c>
      <c r="BF351">
        <f t="shared" si="385"/>
        <v>0.16263450536675245</v>
      </c>
      <c r="BG351">
        <f t="shared" ref="BG351:BM360" si="393">$BN351+$BB$7*SIN(BH351)</f>
        <v>6.5826600999638654</v>
      </c>
      <c r="BH351">
        <f t="shared" si="393"/>
        <v>6.5826600971800966</v>
      </c>
      <c r="BI351">
        <f t="shared" si="393"/>
        <v>6.5826600583177735</v>
      </c>
      <c r="BJ351">
        <f t="shared" si="393"/>
        <v>6.582659515787106</v>
      </c>
      <c r="BK351">
        <f t="shared" si="393"/>
        <v>6.5826519418919966</v>
      </c>
      <c r="BL351">
        <f t="shared" si="393"/>
        <v>6.5825462098343053</v>
      </c>
      <c r="BM351">
        <f t="shared" si="393"/>
        <v>6.581070543172963</v>
      </c>
      <c r="BN351">
        <f t="shared" si="387"/>
        <v>6.5605430761598384</v>
      </c>
    </row>
    <row r="352" spans="1:66">
      <c r="A352" s="90" t="s">
        <v>165</v>
      </c>
      <c r="B352" s="71" t="s">
        <v>49</v>
      </c>
      <c r="C352" s="70">
        <v>56162.04</v>
      </c>
      <c r="D352" s="70" t="s">
        <v>124</v>
      </c>
      <c r="E352" s="58">
        <f t="shared" si="360"/>
        <v>34294.976112270575</v>
      </c>
      <c r="F352">
        <f t="shared" si="361"/>
        <v>34295</v>
      </c>
      <c r="G352">
        <f t="shared" si="388"/>
        <v>-8.6354649974964559E-3</v>
      </c>
      <c r="H352" s="116"/>
      <c r="I352" s="117"/>
      <c r="J352" s="117"/>
      <c r="K352" s="117">
        <f t="shared" si="389"/>
        <v>-8.6354649974964559E-3</v>
      </c>
      <c r="L352" s="116"/>
      <c r="M352" s="116"/>
      <c r="N352" s="118"/>
      <c r="O352" s="40">
        <f t="shared" ca="1" si="357"/>
        <v>-8.4714842504648308E-3</v>
      </c>
      <c r="P352" s="116"/>
      <c r="Q352" s="293">
        <f t="shared" si="362"/>
        <v>41143.54</v>
      </c>
      <c r="R352" s="8">
        <f t="shared" ca="1" si="390"/>
        <v>2.6889685397049834E-8</v>
      </c>
      <c r="S352" s="116">
        <v>1</v>
      </c>
      <c r="T352" s="167">
        <f t="shared" ca="1" si="391"/>
        <v>2.6889685397049834E-8</v>
      </c>
      <c r="W352" s="25"/>
      <c r="X352" s="252"/>
      <c r="Y352" s="41"/>
      <c r="Z352">
        <f t="shared" si="363"/>
        <v>34295</v>
      </c>
      <c r="AA352" s="246">
        <f t="shared" si="364"/>
        <v>-1.2729768023032405E-2</v>
      </c>
      <c r="AB352" s="247">
        <f t="shared" si="365"/>
        <v>4.0943030255359489E-3</v>
      </c>
      <c r="AC352" s="247">
        <f t="shared" ca="1" si="366"/>
        <v>-1.6398074703162513E-4</v>
      </c>
      <c r="AD352" s="248">
        <f t="shared" si="367"/>
        <v>1.6763317264912826E-5</v>
      </c>
      <c r="AH352">
        <f t="shared" si="368"/>
        <v>-2.4077943373818017E-3</v>
      </c>
      <c r="AI352">
        <f t="shared" si="369"/>
        <v>0.50475917109942259</v>
      </c>
      <c r="AJ352">
        <f t="shared" si="370"/>
        <v>-5.1501956442079957E-3</v>
      </c>
      <c r="AK352">
        <f t="shared" si="371"/>
        <v>-0.18544135849073096</v>
      </c>
      <c r="AL352">
        <f t="shared" si="372"/>
        <v>-2.7833070424153803</v>
      </c>
      <c r="AM352">
        <f t="shared" si="373"/>
        <v>-5.522296350045873</v>
      </c>
      <c r="AN352">
        <f t="shared" si="392"/>
        <v>3.7722017973633983</v>
      </c>
      <c r="AO352">
        <f t="shared" si="392"/>
        <v>3.7746090229015872</v>
      </c>
      <c r="AP352">
        <f t="shared" si="392"/>
        <v>3.7689746530780655</v>
      </c>
      <c r="AQ352">
        <f t="shared" si="392"/>
        <v>3.7821992833844607</v>
      </c>
      <c r="AR352">
        <f t="shared" si="392"/>
        <v>3.7513568376175832</v>
      </c>
      <c r="AS352">
        <f t="shared" si="392"/>
        <v>3.8244305492038113</v>
      </c>
      <c r="AT352">
        <f t="shared" si="392"/>
        <v>3.6569144973128545</v>
      </c>
      <c r="AU352">
        <f t="shared" si="375"/>
        <v>4.0850415808556164</v>
      </c>
      <c r="AV352" s="246">
        <f t="shared" si="376"/>
        <v>-8.6235815994602661E-3</v>
      </c>
      <c r="AW352" s="247">
        <f t="shared" si="377"/>
        <v>-1.1883398036189805E-5</v>
      </c>
      <c r="AX352" s="248">
        <f t="shared" si="378"/>
        <v>1.412151488865197E-10</v>
      </c>
      <c r="AY352" s="247">
        <f t="shared" si="379"/>
        <v>-1.0333857083686792E-2</v>
      </c>
      <c r="BA352">
        <f t="shared" si="380"/>
        <v>4.1061864235721387E-3</v>
      </c>
      <c r="BB352">
        <f t="shared" si="381"/>
        <v>1.0707915550152358</v>
      </c>
      <c r="BC352">
        <f t="shared" si="382"/>
        <v>0.77357959325843684</v>
      </c>
      <c r="BD352">
        <f t="shared" si="383"/>
        <v>2.4673855256307692E-2</v>
      </c>
      <c r="BE352">
        <f t="shared" si="384"/>
        <v>0.33537565895453003</v>
      </c>
      <c r="BF352">
        <f t="shared" si="385"/>
        <v>0.16927746120929119</v>
      </c>
      <c r="BG352">
        <f t="shared" si="393"/>
        <v>6.5946993091989601</v>
      </c>
      <c r="BH352">
        <f t="shared" si="393"/>
        <v>6.5946993063703196</v>
      </c>
      <c r="BI352">
        <f t="shared" si="393"/>
        <v>6.5946992667313671</v>
      </c>
      <c r="BJ352">
        <f t="shared" si="393"/>
        <v>6.594698711253641</v>
      </c>
      <c r="BK352">
        <f t="shared" si="393"/>
        <v>6.5946909271154572</v>
      </c>
      <c r="BL352">
        <f t="shared" si="393"/>
        <v>6.5945818468326927</v>
      </c>
      <c r="BM352">
        <f t="shared" si="393"/>
        <v>6.5930536907182464</v>
      </c>
      <c r="BN352">
        <f t="shared" si="387"/>
        <v>6.5717215216994891</v>
      </c>
    </row>
    <row r="353" spans="1:66">
      <c r="A353" s="90" t="s">
        <v>165</v>
      </c>
      <c r="B353" s="71" t="s">
        <v>45</v>
      </c>
      <c r="C353" s="70">
        <v>56162.221599999997</v>
      </c>
      <c r="D353" s="70" t="s">
        <v>124</v>
      </c>
      <c r="E353" s="58">
        <f t="shared" si="360"/>
        <v>34295.478460628809</v>
      </c>
      <c r="F353">
        <f t="shared" si="361"/>
        <v>34295.5</v>
      </c>
      <c r="G353">
        <f t="shared" si="388"/>
        <v>-7.7865284984000027E-3</v>
      </c>
      <c r="H353" s="116"/>
      <c r="I353" s="117"/>
      <c r="J353" s="117"/>
      <c r="K353" s="117">
        <f t="shared" si="389"/>
        <v>-7.7865284984000027E-3</v>
      </c>
      <c r="L353" s="116"/>
      <c r="M353" s="116"/>
      <c r="N353" s="118"/>
      <c r="O353" s="40">
        <f t="shared" ca="1" si="357"/>
        <v>-8.4731078823366418E-3</v>
      </c>
      <c r="P353" s="116"/>
      <c r="Q353" s="293">
        <f t="shared" si="362"/>
        <v>41143.721599999997</v>
      </c>
      <c r="R353" s="8">
        <f t="shared" ca="1" si="390"/>
        <v>4.7139125044681488E-7</v>
      </c>
      <c r="S353" s="116">
        <v>1</v>
      </c>
      <c r="T353" s="167">
        <f t="shared" ca="1" si="391"/>
        <v>4.7139125044681488E-7</v>
      </c>
      <c r="U353" s="116"/>
      <c r="V353" s="116"/>
      <c r="W353" s="25"/>
      <c r="X353" s="252"/>
      <c r="Y353" s="41"/>
      <c r="Z353">
        <f t="shared" si="363"/>
        <v>34295.5</v>
      </c>
      <c r="AA353" s="246">
        <f t="shared" si="364"/>
        <v>-1.2730683196462656E-2</v>
      </c>
      <c r="AB353" s="247">
        <f t="shared" si="365"/>
        <v>4.9441546980626538E-3</v>
      </c>
      <c r="AC353" s="247">
        <f t="shared" ca="1" si="366"/>
        <v>6.8657938393663909E-4</v>
      </c>
      <c r="AD353" s="248">
        <f t="shared" si="367"/>
        <v>2.444466567837501E-5</v>
      </c>
      <c r="AH353">
        <f t="shared" si="368"/>
        <v>-2.4084785773450372E-3</v>
      </c>
      <c r="AI353">
        <f t="shared" si="369"/>
        <v>0.50476620978719211</v>
      </c>
      <c r="AJ353">
        <f t="shared" si="370"/>
        <v>-5.1881496210680333E-3</v>
      </c>
      <c r="AK353">
        <f t="shared" si="371"/>
        <v>-0.18546015496724735</v>
      </c>
      <c r="AL353">
        <f t="shared" si="372"/>
        <v>-2.7832690879314361</v>
      </c>
      <c r="AM353">
        <f t="shared" si="373"/>
        <v>-5.521698710075988</v>
      </c>
      <c r="AN353">
        <f t="shared" si="392"/>
        <v>3.7722656159275685</v>
      </c>
      <c r="AO353">
        <f t="shared" si="392"/>
        <v>3.7746722793470049</v>
      </c>
      <c r="AP353">
        <f t="shared" si="392"/>
        <v>3.7690389631253853</v>
      </c>
      <c r="AQ353">
        <f t="shared" si="392"/>
        <v>3.78226173668443</v>
      </c>
      <c r="AR353">
        <f t="shared" si="392"/>
        <v>3.7514221988775822</v>
      </c>
      <c r="AS353">
        <f t="shared" si="392"/>
        <v>3.8244925291196799</v>
      </c>
      <c r="AT353">
        <f t="shared" si="392"/>
        <v>3.6569771048612298</v>
      </c>
      <c r="AU353">
        <f t="shared" si="375"/>
        <v>4.0851323688413412</v>
      </c>
      <c r="AV353" s="246">
        <f t="shared" si="376"/>
        <v>-8.625009952998728E-3</v>
      </c>
      <c r="AW353" s="247">
        <f t="shared" si="377"/>
        <v>8.3848145459872528E-4</v>
      </c>
      <c r="AX353" s="248">
        <f t="shared" si="378"/>
        <v>7.0305114970599415E-7</v>
      </c>
      <c r="AY353" s="247">
        <f t="shared" si="379"/>
        <v>-9.4837231645188945E-3</v>
      </c>
      <c r="BA353">
        <f t="shared" si="380"/>
        <v>4.1056732434639285E-3</v>
      </c>
      <c r="BB353">
        <f t="shared" si="381"/>
        <v>1.0707873015365477</v>
      </c>
      <c r="BC353">
        <f t="shared" si="382"/>
        <v>0.77347036658796897</v>
      </c>
      <c r="BD353">
        <f t="shared" si="383"/>
        <v>2.4686055494109398E-2</v>
      </c>
      <c r="BE353">
        <f t="shared" si="384"/>
        <v>0.33554800443137095</v>
      </c>
      <c r="BF353">
        <f t="shared" si="385"/>
        <v>0.16936610450863812</v>
      </c>
      <c r="BG353">
        <f t="shared" si="393"/>
        <v>6.5948598080590575</v>
      </c>
      <c r="BH353">
        <f t="shared" si="393"/>
        <v>6.5948598052298628</v>
      </c>
      <c r="BI353">
        <f t="shared" si="393"/>
        <v>6.5948597655810826</v>
      </c>
      <c r="BJ353">
        <f t="shared" si="393"/>
        <v>6.5948592099369296</v>
      </c>
      <c r="BK353">
        <f t="shared" si="393"/>
        <v>6.5948514230640081</v>
      </c>
      <c r="BL353">
        <f t="shared" si="393"/>
        <v>6.5947422988200808</v>
      </c>
      <c r="BM353">
        <f t="shared" si="393"/>
        <v>6.5932134482343532</v>
      </c>
      <c r="BN353">
        <f t="shared" si="387"/>
        <v>6.5718705676400173</v>
      </c>
    </row>
    <row r="354" spans="1:66">
      <c r="A354" s="86" t="s">
        <v>166</v>
      </c>
      <c r="B354" s="74" t="s">
        <v>49</v>
      </c>
      <c r="C354" s="73">
        <v>56167.823700000001</v>
      </c>
      <c r="D354" s="73">
        <v>2.9999999999999997E-4</v>
      </c>
      <c r="E354" s="58">
        <f t="shared" si="360"/>
        <v>34310.975188259414</v>
      </c>
      <c r="F354">
        <f t="shared" si="361"/>
        <v>34311</v>
      </c>
      <c r="G354">
        <f t="shared" si="388"/>
        <v>-8.9694970010896213E-3</v>
      </c>
      <c r="H354" s="116"/>
      <c r="I354" s="117"/>
      <c r="J354" s="117"/>
      <c r="K354" s="117">
        <f t="shared" si="389"/>
        <v>-8.9694970010896213E-3</v>
      </c>
      <c r="L354" s="116"/>
      <c r="M354" s="116"/>
      <c r="N354" s="118"/>
      <c r="O354" s="40">
        <f t="shared" ca="1" si="357"/>
        <v>-8.5234404703625755E-3</v>
      </c>
      <c r="P354" s="116"/>
      <c r="Q354" s="293">
        <f t="shared" si="362"/>
        <v>41149.323700000001</v>
      </c>
      <c r="R354" s="8">
        <f t="shared" ca="1" si="390"/>
        <v>1.9896642860424803E-7</v>
      </c>
      <c r="S354" s="116">
        <v>1</v>
      </c>
      <c r="T354" s="167">
        <f t="shared" ca="1" si="391"/>
        <v>1.9896642860424803E-7</v>
      </c>
      <c r="W354" s="25"/>
      <c r="X354" s="252"/>
      <c r="Y354" s="41"/>
      <c r="Z354">
        <f t="shared" si="363"/>
        <v>34311</v>
      </c>
      <c r="AA354" s="246">
        <f t="shared" si="364"/>
        <v>-1.2759052921897244E-2</v>
      </c>
      <c r="AB354" s="247">
        <f t="shared" si="365"/>
        <v>3.7895559208076229E-3</v>
      </c>
      <c r="AC354" s="247">
        <f t="shared" ca="1" si="366"/>
        <v>-4.4605653072704587E-4</v>
      </c>
      <c r="AD354" s="248">
        <f t="shared" si="367"/>
        <v>1.4360734076928111E-5</v>
      </c>
      <c r="AH354">
        <f t="shared" si="368"/>
        <v>-2.4296898233121546E-3</v>
      </c>
      <c r="AI354">
        <f t="shared" si="369"/>
        <v>0.50498486020926248</v>
      </c>
      <c r="AJ354">
        <f t="shared" si="370"/>
        <v>-6.3652419258042334E-3</v>
      </c>
      <c r="AK354">
        <f t="shared" si="371"/>
        <v>-0.18604297199027814</v>
      </c>
      <c r="AL354">
        <f t="shared" si="372"/>
        <v>-2.7820919759183322</v>
      </c>
      <c r="AM354">
        <f t="shared" si="373"/>
        <v>-5.503225610073426</v>
      </c>
      <c r="AN354">
        <f t="shared" si="392"/>
        <v>3.7742444287055377</v>
      </c>
      <c r="AO354">
        <f t="shared" si="392"/>
        <v>3.776633661798761</v>
      </c>
      <c r="AP354">
        <f t="shared" si="392"/>
        <v>3.7710330536418395</v>
      </c>
      <c r="AQ354">
        <f t="shared" si="392"/>
        <v>3.7841981031004264</v>
      </c>
      <c r="AR354">
        <f t="shared" si="392"/>
        <v>3.7534491562316936</v>
      </c>
      <c r="AS354">
        <f t="shared" si="392"/>
        <v>3.8264136087444673</v>
      </c>
      <c r="AT354">
        <f t="shared" si="392"/>
        <v>3.6589196904215235</v>
      </c>
      <c r="AU354">
        <f t="shared" si="375"/>
        <v>4.0879467963988221</v>
      </c>
      <c r="AV354" s="246">
        <f t="shared" si="376"/>
        <v>-8.6693396310559365E-3</v>
      </c>
      <c r="AW354" s="247">
        <f t="shared" si="377"/>
        <v>-3.001573700336848E-4</v>
      </c>
      <c r="AX354" s="248">
        <f t="shared" si="378"/>
        <v>9.0094446785538384E-8</v>
      </c>
      <c r="AY354" s="247">
        <f t="shared" si="379"/>
        <v>-1.0629520468618774E-2</v>
      </c>
      <c r="BA354">
        <f t="shared" si="380"/>
        <v>4.0897132908413077E-3</v>
      </c>
      <c r="BB354">
        <f t="shared" si="381"/>
        <v>1.0706544185482127</v>
      </c>
      <c r="BC354">
        <f t="shared" si="382"/>
        <v>0.77007339608617731</v>
      </c>
      <c r="BD354">
        <f t="shared" si="383"/>
        <v>2.5063849151683481E-2</v>
      </c>
      <c r="BE354">
        <f t="shared" si="384"/>
        <v>0.3408900316481559</v>
      </c>
      <c r="BF354">
        <f t="shared" si="385"/>
        <v>0.1721149858886121</v>
      </c>
      <c r="BG354">
        <f t="shared" si="393"/>
        <v>6.599834954885087</v>
      </c>
      <c r="BH354">
        <f t="shared" si="393"/>
        <v>6.5998349520392523</v>
      </c>
      <c r="BI354">
        <f t="shared" si="393"/>
        <v>6.5998349120927671</v>
      </c>
      <c r="BJ354">
        <f t="shared" si="393"/>
        <v>6.5998343513708191</v>
      </c>
      <c r="BK354">
        <f t="shared" si="393"/>
        <v>6.5998264806241913</v>
      </c>
      <c r="BL354">
        <f t="shared" si="393"/>
        <v>6.5997160026025883</v>
      </c>
      <c r="BM354">
        <f t="shared" si="393"/>
        <v>6.5981656948875926</v>
      </c>
      <c r="BN354">
        <f t="shared" si="387"/>
        <v>6.5764909917964065</v>
      </c>
    </row>
    <row r="355" spans="1:66">
      <c r="A355" s="86" t="s">
        <v>161</v>
      </c>
      <c r="B355" s="74" t="s">
        <v>45</v>
      </c>
      <c r="C355" s="73">
        <v>56168.366650000004</v>
      </c>
      <c r="D355" s="73">
        <v>1E-4</v>
      </c>
      <c r="E355" s="58">
        <f t="shared" si="360"/>
        <v>34312.47711579856</v>
      </c>
      <c r="F355">
        <f t="shared" si="361"/>
        <v>34312.5</v>
      </c>
      <c r="G355" s="58">
        <f t="shared" si="388"/>
        <v>-8.2726874898071401E-3</v>
      </c>
      <c r="H355" s="116"/>
      <c r="I355" s="117"/>
      <c r="J355" s="117"/>
      <c r="K355" s="117">
        <f t="shared" si="389"/>
        <v>-8.2726874898071401E-3</v>
      </c>
      <c r="L355" s="116"/>
      <c r="M355" s="116"/>
      <c r="N355" s="118"/>
      <c r="O355" s="40">
        <f t="shared" ref="O355:O386" ca="1" si="394">+C$11+C$12*F355</f>
        <v>-8.5283113659779808E-3</v>
      </c>
      <c r="P355" s="116"/>
      <c r="Q355" s="293">
        <f t="shared" si="362"/>
        <v>41149.866650000004</v>
      </c>
      <c r="R355" s="8">
        <f t="shared" ca="1" si="390"/>
        <v>6.5343566068605295E-8</v>
      </c>
      <c r="S355" s="116">
        <v>1</v>
      </c>
      <c r="T355" s="167">
        <f t="shared" ca="1" si="391"/>
        <v>6.5343566068605295E-8</v>
      </c>
      <c r="U355" s="168"/>
      <c r="V355" s="116"/>
      <c r="W355" s="25"/>
      <c r="X355" s="252"/>
      <c r="Y355" s="41"/>
      <c r="Z355">
        <f t="shared" si="363"/>
        <v>34312.5</v>
      </c>
      <c r="AA355" s="246">
        <f t="shared" si="364"/>
        <v>-1.276179831097672E-2</v>
      </c>
      <c r="AB355" s="247">
        <f t="shared" si="365"/>
        <v>4.4891108211695795E-3</v>
      </c>
      <c r="AC355" s="247">
        <f t="shared" ca="1" si="366"/>
        <v>2.556238761708407E-4</v>
      </c>
      <c r="AD355" s="248">
        <f t="shared" si="367"/>
        <v>2.0152115964741817E-5</v>
      </c>
      <c r="AH355">
        <f t="shared" si="368"/>
        <v>-2.4317425034079006E-3</v>
      </c>
      <c r="AI355">
        <f t="shared" si="369"/>
        <v>0.50500606635574441</v>
      </c>
      <c r="AJ355">
        <f t="shared" si="370"/>
        <v>-6.479207501763771E-3</v>
      </c>
      <c r="AK355">
        <f t="shared" si="371"/>
        <v>-0.1860993866309214</v>
      </c>
      <c r="AL355">
        <f t="shared" si="372"/>
        <v>-2.7819780079919849</v>
      </c>
      <c r="AM355">
        <f t="shared" si="373"/>
        <v>-5.5014433976349135</v>
      </c>
      <c r="AN355">
        <f t="shared" si="392"/>
        <v>3.7744359717362723</v>
      </c>
      <c r="AO355">
        <f t="shared" si="392"/>
        <v>3.7768235175791913</v>
      </c>
      <c r="AP355">
        <f t="shared" si="392"/>
        <v>3.7712260794294483</v>
      </c>
      <c r="AQ355">
        <f t="shared" si="392"/>
        <v>3.7843855258267034</v>
      </c>
      <c r="AR355">
        <f t="shared" si="392"/>
        <v>3.7536453913567516</v>
      </c>
      <c r="AS355">
        <f t="shared" si="392"/>
        <v>3.8265994891658028</v>
      </c>
      <c r="AT355">
        <f t="shared" si="392"/>
        <v>3.659107862810425</v>
      </c>
      <c r="AU355">
        <f t="shared" si="375"/>
        <v>4.0882191603559974</v>
      </c>
      <c r="AV355" s="246">
        <f t="shared" si="376"/>
        <v>-8.6736348043641165E-3</v>
      </c>
      <c r="AW355" s="247">
        <f t="shared" si="377"/>
        <v>4.0094731455697641E-4</v>
      </c>
      <c r="AX355" s="248">
        <f t="shared" si="378"/>
        <v>1.6075874905045098E-7</v>
      </c>
      <c r="AY355" s="247">
        <f t="shared" si="379"/>
        <v>-9.9291084930118421E-3</v>
      </c>
      <c r="BA355">
        <f t="shared" si="380"/>
        <v>4.088163506612604E-3</v>
      </c>
      <c r="BB355">
        <f t="shared" si="381"/>
        <v>1.0706414536112523</v>
      </c>
      <c r="BC355">
        <f t="shared" si="382"/>
        <v>0.7697435342575325</v>
      </c>
      <c r="BD355">
        <f t="shared" si="383"/>
        <v>2.5100367056552161E-2</v>
      </c>
      <c r="BE355">
        <f t="shared" si="384"/>
        <v>0.3414069314485178</v>
      </c>
      <c r="BF355">
        <f t="shared" si="385"/>
        <v>0.17238110384075758</v>
      </c>
      <c r="BG355">
        <f t="shared" si="393"/>
        <v>6.6003163878419144</v>
      </c>
      <c r="BH355">
        <f t="shared" si="393"/>
        <v>6.6003163849945281</v>
      </c>
      <c r="BI355">
        <f t="shared" si="393"/>
        <v>6.6003163450199445</v>
      </c>
      <c r="BJ355">
        <f t="shared" si="393"/>
        <v>6.60031578381499</v>
      </c>
      <c r="BK355">
        <f t="shared" si="393"/>
        <v>6.6003079050447093</v>
      </c>
      <c r="BL355">
        <f t="shared" si="393"/>
        <v>6.6001972969435814</v>
      </c>
      <c r="BM355">
        <f t="shared" si="393"/>
        <v>6.5986449201205204</v>
      </c>
      <c r="BN355">
        <f t="shared" si="387"/>
        <v>6.576938129617993</v>
      </c>
    </row>
    <row r="356" spans="1:66">
      <c r="A356" s="68" t="s">
        <v>167</v>
      </c>
      <c r="B356" s="68" t="s">
        <v>45</v>
      </c>
      <c r="C356" s="69">
        <v>56168.366699999999</v>
      </c>
      <c r="D356" s="69" t="s">
        <v>76</v>
      </c>
      <c r="E356" s="58">
        <f t="shared" si="360"/>
        <v>34312.477254110323</v>
      </c>
      <c r="F356">
        <f t="shared" si="361"/>
        <v>34312.5</v>
      </c>
      <c r="G356">
        <f t="shared" si="388"/>
        <v>-8.2226874947082251E-3</v>
      </c>
      <c r="H356" s="116"/>
      <c r="I356" s="117"/>
      <c r="J356" s="117"/>
      <c r="K356" s="117">
        <f t="shared" si="389"/>
        <v>-8.2226874947082251E-3</v>
      </c>
      <c r="L356" s="116"/>
      <c r="M356" s="116"/>
      <c r="N356" s="118"/>
      <c r="O356" s="40">
        <f t="shared" ca="1" si="394"/>
        <v>-8.5283113659779808E-3</v>
      </c>
      <c r="P356" s="116"/>
      <c r="Q356" s="293">
        <f t="shared" si="362"/>
        <v>41149.866699999999</v>
      </c>
      <c r="R356" s="8">
        <f t="shared" ca="1" si="390"/>
        <v>9.3405950689912174E-8</v>
      </c>
      <c r="S356" s="116">
        <v>1</v>
      </c>
      <c r="T356" s="167">
        <f t="shared" ca="1" si="391"/>
        <v>9.3405950689912174E-8</v>
      </c>
      <c r="U356" s="116"/>
      <c r="V356" s="116"/>
      <c r="W356" s="25"/>
      <c r="X356" s="252"/>
      <c r="Y356" s="41"/>
      <c r="Z356">
        <f t="shared" si="363"/>
        <v>34312.5</v>
      </c>
      <c r="AA356" s="246">
        <f t="shared" si="364"/>
        <v>-1.276179831097672E-2</v>
      </c>
      <c r="AB356" s="247">
        <f t="shared" si="365"/>
        <v>4.5391108162684945E-3</v>
      </c>
      <c r="AC356" s="247">
        <f t="shared" ca="1" si="366"/>
        <v>3.0562387126975565E-4</v>
      </c>
      <c r="AD356" s="248">
        <f t="shared" si="367"/>
        <v>2.0603527002365638E-5</v>
      </c>
      <c r="AH356">
        <f t="shared" si="368"/>
        <v>-2.4317425034079006E-3</v>
      </c>
      <c r="AI356">
        <f t="shared" si="369"/>
        <v>0.50500606635574441</v>
      </c>
      <c r="AJ356">
        <f t="shared" si="370"/>
        <v>-6.479207501763771E-3</v>
      </c>
      <c r="AK356">
        <f t="shared" si="371"/>
        <v>-0.1860993866309214</v>
      </c>
      <c r="AL356">
        <f t="shared" si="372"/>
        <v>-2.7819780079919849</v>
      </c>
      <c r="AM356">
        <f t="shared" si="373"/>
        <v>-5.5014433976349135</v>
      </c>
      <c r="AN356">
        <f t="shared" si="392"/>
        <v>3.7744359717362723</v>
      </c>
      <c r="AO356">
        <f t="shared" si="392"/>
        <v>3.7768235175791913</v>
      </c>
      <c r="AP356">
        <f t="shared" si="392"/>
        <v>3.7712260794294483</v>
      </c>
      <c r="AQ356">
        <f t="shared" si="392"/>
        <v>3.7843855258267034</v>
      </c>
      <c r="AR356">
        <f t="shared" si="392"/>
        <v>3.7536453913567516</v>
      </c>
      <c r="AS356">
        <f t="shared" si="392"/>
        <v>3.8265994891658028</v>
      </c>
      <c r="AT356">
        <f t="shared" si="392"/>
        <v>3.659107862810425</v>
      </c>
      <c r="AU356">
        <f t="shared" si="375"/>
        <v>4.0882191603559974</v>
      </c>
      <c r="AV356" s="246">
        <f t="shared" si="376"/>
        <v>-8.6736348043641165E-3</v>
      </c>
      <c r="AW356" s="247">
        <f t="shared" si="377"/>
        <v>4.5094730965589136E-4</v>
      </c>
      <c r="AX356" s="248">
        <f t="shared" si="378"/>
        <v>2.0335347608588638E-7</v>
      </c>
      <c r="AY356" s="247">
        <f t="shared" si="379"/>
        <v>-9.8791084979129272E-3</v>
      </c>
      <c r="BA356">
        <f t="shared" si="380"/>
        <v>4.088163506612604E-3</v>
      </c>
      <c r="BB356">
        <f t="shared" si="381"/>
        <v>1.0706414536112523</v>
      </c>
      <c r="BC356">
        <f t="shared" si="382"/>
        <v>0.7697435342575325</v>
      </c>
      <c r="BD356">
        <f t="shared" si="383"/>
        <v>2.5100367056552161E-2</v>
      </c>
      <c r="BE356">
        <f t="shared" si="384"/>
        <v>0.3414069314485178</v>
      </c>
      <c r="BF356">
        <f t="shared" si="385"/>
        <v>0.17238110384075758</v>
      </c>
      <c r="BG356">
        <f t="shared" si="393"/>
        <v>6.6003163878419144</v>
      </c>
      <c r="BH356">
        <f t="shared" si="393"/>
        <v>6.6003163849945281</v>
      </c>
      <c r="BI356">
        <f t="shared" si="393"/>
        <v>6.6003163450199445</v>
      </c>
      <c r="BJ356">
        <f t="shared" si="393"/>
        <v>6.60031578381499</v>
      </c>
      <c r="BK356">
        <f t="shared" si="393"/>
        <v>6.6003079050447093</v>
      </c>
      <c r="BL356">
        <f t="shared" si="393"/>
        <v>6.6001972969435814</v>
      </c>
      <c r="BM356">
        <f t="shared" si="393"/>
        <v>6.5986449201205204</v>
      </c>
      <c r="BN356">
        <f t="shared" si="387"/>
        <v>6.576938129617993</v>
      </c>
    </row>
    <row r="357" spans="1:66">
      <c r="A357" s="80" t="s">
        <v>168</v>
      </c>
      <c r="B357" s="76" t="s">
        <v>45</v>
      </c>
      <c r="C357" s="75">
        <v>56169.812700000002</v>
      </c>
      <c r="D357" s="75">
        <v>2.9999999999999997E-4</v>
      </c>
      <c r="E357" s="58">
        <f t="shared" si="360"/>
        <v>34316.477230575198</v>
      </c>
      <c r="F357">
        <f t="shared" si="361"/>
        <v>34316.5</v>
      </c>
      <c r="G357">
        <f t="shared" si="388"/>
        <v>-8.2311954975011759E-3</v>
      </c>
      <c r="H357" s="116"/>
      <c r="I357" s="117"/>
      <c r="J357" s="117"/>
      <c r="K357" s="117">
        <f t="shared" si="389"/>
        <v>-8.2311954975011759E-3</v>
      </c>
      <c r="L357" s="116"/>
      <c r="M357" s="116"/>
      <c r="N357" s="118"/>
      <c r="O357" s="40">
        <f t="shared" ca="1" si="394"/>
        <v>-8.5413004209524135E-3</v>
      </c>
      <c r="P357" s="116"/>
      <c r="Q357" s="293">
        <f t="shared" si="362"/>
        <v>41151.312700000002</v>
      </c>
      <c r="R357" s="8">
        <f t="shared" ca="1" si="390"/>
        <v>9.6165063548697956E-8</v>
      </c>
      <c r="S357" s="116">
        <v>1</v>
      </c>
      <c r="T357" s="167">
        <f t="shared" ca="1" si="391"/>
        <v>9.6165063548697956E-8</v>
      </c>
      <c r="U357" s="116"/>
      <c r="V357" s="116"/>
      <c r="W357" s="25"/>
      <c r="X357" s="252"/>
      <c r="Y357" s="41"/>
      <c r="Z357">
        <f t="shared" si="363"/>
        <v>34316.5</v>
      </c>
      <c r="AA357" s="246">
        <f t="shared" si="364"/>
        <v>-1.2769119288325553E-2</v>
      </c>
      <c r="AB357" s="247">
        <f t="shared" si="365"/>
        <v>4.5379237908243775E-3</v>
      </c>
      <c r="AC357" s="247">
        <f t="shared" ca="1" si="366"/>
        <v>3.1010492345123764E-4</v>
      </c>
      <c r="AD357" s="248">
        <f t="shared" si="367"/>
        <v>2.0592752331329889E-5</v>
      </c>
      <c r="AH357">
        <f t="shared" si="368"/>
        <v>-2.4372162974300462E-3</v>
      </c>
      <c r="AI357">
        <f t="shared" si="369"/>
        <v>0.50506265618190804</v>
      </c>
      <c r="AJ357">
        <f t="shared" si="370"/>
        <v>-6.7831618420434569E-3</v>
      </c>
      <c r="AK357">
        <f t="shared" si="371"/>
        <v>-0.18624983689472241</v>
      </c>
      <c r="AL357">
        <f t="shared" si="372"/>
        <v>-2.7816740469674817</v>
      </c>
      <c r="AM357">
        <f t="shared" si="373"/>
        <v>-5.4966955629448719</v>
      </c>
      <c r="AN357">
        <f t="shared" si="392"/>
        <v>3.7749467920512307</v>
      </c>
      <c r="AO357">
        <f t="shared" si="392"/>
        <v>3.7773298382106475</v>
      </c>
      <c r="AP357">
        <f t="shared" si="392"/>
        <v>3.7717408574143296</v>
      </c>
      <c r="AQ357">
        <f t="shared" si="392"/>
        <v>3.784885347874873</v>
      </c>
      <c r="AR357">
        <f t="shared" si="392"/>
        <v>3.7541687522762466</v>
      </c>
      <c r="AS357">
        <f t="shared" si="392"/>
        <v>3.8270951440782803</v>
      </c>
      <c r="AT357">
        <f t="shared" si="392"/>
        <v>3.6596098114894584</v>
      </c>
      <c r="AU357">
        <f t="shared" si="375"/>
        <v>4.0889454642417995</v>
      </c>
      <c r="AV357" s="246">
        <f t="shared" si="376"/>
        <v>-8.6850930790562247E-3</v>
      </c>
      <c r="AW357" s="247">
        <f t="shared" si="377"/>
        <v>4.5389758155504889E-4</v>
      </c>
      <c r="AX357" s="248">
        <f t="shared" si="378"/>
        <v>2.0602301454152226E-7</v>
      </c>
      <c r="AY357" s="247">
        <f t="shared" si="379"/>
        <v>-9.8780054093404578E-3</v>
      </c>
      <c r="BA357">
        <f t="shared" si="380"/>
        <v>4.0840262092693286E-3</v>
      </c>
      <c r="BB357">
        <f t="shared" si="381"/>
        <v>1.0706067897252536</v>
      </c>
      <c r="BC357">
        <f t="shared" si="382"/>
        <v>0.76886293667688643</v>
      </c>
      <c r="BD357">
        <f t="shared" si="383"/>
        <v>2.5197710994814253E-2</v>
      </c>
      <c r="BE357">
        <f t="shared" si="384"/>
        <v>0.34278526962181294</v>
      </c>
      <c r="BF357">
        <f t="shared" si="385"/>
        <v>0.17309083618400734</v>
      </c>
      <c r="BG357">
        <f t="shared" si="393"/>
        <v>6.6016001805154305</v>
      </c>
      <c r="BH357">
        <f t="shared" si="393"/>
        <v>6.6016001776639559</v>
      </c>
      <c r="BI357">
        <f t="shared" si="393"/>
        <v>6.6016001376150584</v>
      </c>
      <c r="BJ357">
        <f t="shared" si="393"/>
        <v>6.6015995751293453</v>
      </c>
      <c r="BK357">
        <f t="shared" si="393"/>
        <v>6.6015916750433252</v>
      </c>
      <c r="BL357">
        <f t="shared" si="393"/>
        <v>6.6014807208709039</v>
      </c>
      <c r="BM357">
        <f t="shared" si="393"/>
        <v>6.5999228328403454</v>
      </c>
      <c r="BN357">
        <f t="shared" si="387"/>
        <v>6.5781304971422223</v>
      </c>
    </row>
    <row r="358" spans="1:66">
      <c r="A358" s="70" t="s">
        <v>169</v>
      </c>
      <c r="B358" s="71" t="s">
        <v>45</v>
      </c>
      <c r="C358" s="70">
        <v>56180.658000000003</v>
      </c>
      <c r="D358" s="73">
        <v>2.0000000000000001E-4</v>
      </c>
      <c r="E358" s="58">
        <f t="shared" si="360"/>
        <v>34346.477883932355</v>
      </c>
      <c r="F358">
        <f t="shared" si="361"/>
        <v>34346.5</v>
      </c>
      <c r="G358">
        <f t="shared" si="388"/>
        <v>-7.9950054932851344E-3</v>
      </c>
      <c r="H358" s="116"/>
      <c r="I358" s="117"/>
      <c r="J358" s="117"/>
      <c r="K358" s="117">
        <f t="shared" si="389"/>
        <v>-7.9950054932851344E-3</v>
      </c>
      <c r="L358" s="116"/>
      <c r="M358" s="116"/>
      <c r="N358" s="118"/>
      <c r="O358" s="40">
        <f t="shared" ca="1" si="394"/>
        <v>-8.6387183332606726E-3</v>
      </c>
      <c r="P358" s="116"/>
      <c r="Q358" s="293">
        <f t="shared" si="362"/>
        <v>41162.158000000003</v>
      </c>
      <c r="R358" s="8">
        <f t="shared" ca="1" si="390"/>
        <v>4.1436622034937284E-7</v>
      </c>
      <c r="S358" s="116">
        <v>1</v>
      </c>
      <c r="T358" s="167">
        <f t="shared" ca="1" si="391"/>
        <v>4.1436622034937284E-7</v>
      </c>
      <c r="U358" s="116"/>
      <c r="V358" s="116"/>
      <c r="W358" s="25"/>
      <c r="X358" s="252"/>
      <c r="Y358" s="41"/>
      <c r="Z358">
        <f t="shared" si="363"/>
        <v>34346.5</v>
      </c>
      <c r="AA358" s="246">
        <f t="shared" si="364"/>
        <v>-1.2824023722408302E-2</v>
      </c>
      <c r="AB358" s="247">
        <f t="shared" si="365"/>
        <v>4.8290182291231675E-3</v>
      </c>
      <c r="AC358" s="247">
        <f t="shared" ca="1" si="366"/>
        <v>6.4371283997553819E-4</v>
      </c>
      <c r="AD358" s="248">
        <f t="shared" si="367"/>
        <v>2.3319417057203854E-5</v>
      </c>
      <c r="AH358">
        <f t="shared" si="368"/>
        <v>-2.4782687403133905E-3</v>
      </c>
      <c r="AI358">
        <f t="shared" si="369"/>
        <v>0.50548894282271983</v>
      </c>
      <c r="AJ358">
        <f t="shared" si="370"/>
        <v>-9.0649626015335064E-3</v>
      </c>
      <c r="AK358">
        <f t="shared" si="371"/>
        <v>-0.18737873512868947</v>
      </c>
      <c r="AL358">
        <f t="shared" si="372"/>
        <v>-2.7793921740714542</v>
      </c>
      <c r="AM358">
        <f t="shared" si="373"/>
        <v>-5.4613046924177509</v>
      </c>
      <c r="AN358">
        <f t="shared" si="392"/>
        <v>3.7787797525781919</v>
      </c>
      <c r="AO358">
        <f t="shared" si="392"/>
        <v>3.7811290375813003</v>
      </c>
      <c r="AP358">
        <f t="shared" si="392"/>
        <v>3.7756036674940012</v>
      </c>
      <c r="AQ358">
        <f t="shared" si="392"/>
        <v>3.7886353271442927</v>
      </c>
      <c r="AR358">
        <f t="shared" si="392"/>
        <v>3.7580970765579598</v>
      </c>
      <c r="AS358">
        <f t="shared" si="392"/>
        <v>3.8308113494975577</v>
      </c>
      <c r="AT358">
        <f t="shared" si="392"/>
        <v>3.6633816538496387</v>
      </c>
      <c r="AU358">
        <f t="shared" si="375"/>
        <v>4.0943927433853098</v>
      </c>
      <c r="AV358" s="246">
        <f t="shared" si="376"/>
        <v>-8.7712369514388877E-3</v>
      </c>
      <c r="AW358" s="247">
        <f t="shared" si="377"/>
        <v>7.7623145815375327E-4</v>
      </c>
      <c r="AX358" s="248">
        <f t="shared" si="378"/>
        <v>6.0253527662750203E-7</v>
      </c>
      <c r="AY358" s="247">
        <f t="shared" si="379"/>
        <v>-9.5695235239411577E-3</v>
      </c>
      <c r="BA358">
        <f t="shared" si="380"/>
        <v>4.0527867709694151E-3</v>
      </c>
      <c r="BB358">
        <f t="shared" si="381"/>
        <v>1.070342613960759</v>
      </c>
      <c r="BC358">
        <f t="shared" si="382"/>
        <v>0.76221387118586603</v>
      </c>
      <c r="BD358">
        <f t="shared" si="383"/>
        <v>2.5926049754098693E-2</v>
      </c>
      <c r="BE358">
        <f t="shared" si="384"/>
        <v>0.3531199323829482</v>
      </c>
      <c r="BF358">
        <f t="shared" si="385"/>
        <v>0.17841779501247493</v>
      </c>
      <c r="BG358">
        <f t="shared" si="393"/>
        <v>6.6112272872341062</v>
      </c>
      <c r="BH358">
        <f t="shared" si="393"/>
        <v>6.6112272843542828</v>
      </c>
      <c r="BI358">
        <f t="shared" si="393"/>
        <v>6.6112272437765798</v>
      </c>
      <c r="BJ358">
        <f t="shared" si="393"/>
        <v>6.6112266720229513</v>
      </c>
      <c r="BK358">
        <f t="shared" si="393"/>
        <v>6.6112186158317146</v>
      </c>
      <c r="BL358">
        <f t="shared" si="393"/>
        <v>6.6111051038719877</v>
      </c>
      <c r="BM358">
        <f t="shared" si="393"/>
        <v>6.6095061822623444</v>
      </c>
      <c r="BN358">
        <f t="shared" si="387"/>
        <v>6.5870732535739425</v>
      </c>
    </row>
    <row r="359" spans="1:66">
      <c r="A359" s="70" t="s">
        <v>169</v>
      </c>
      <c r="B359" s="71" t="s">
        <v>49</v>
      </c>
      <c r="C359" s="70">
        <v>56180.838600000003</v>
      </c>
      <c r="D359" s="73">
        <v>2.0000000000000001E-4</v>
      </c>
      <c r="E359" s="58">
        <f t="shared" si="360"/>
        <v>34346.977466055141</v>
      </c>
      <c r="F359">
        <f t="shared" si="361"/>
        <v>34347</v>
      </c>
      <c r="G359">
        <f t="shared" si="388"/>
        <v>-8.1460689980303869E-3</v>
      </c>
      <c r="H359" s="116"/>
      <c r="I359" s="117"/>
      <c r="J359" s="117"/>
      <c r="K359" s="117">
        <f t="shared" si="389"/>
        <v>-8.1460689980303869E-3</v>
      </c>
      <c r="L359" s="116"/>
      <c r="M359" s="116"/>
      <c r="N359" s="118"/>
      <c r="O359" s="40">
        <f t="shared" ca="1" si="394"/>
        <v>-8.6403419651324836E-3</v>
      </c>
      <c r="P359" s="116"/>
      <c r="Q359" s="293">
        <f t="shared" si="362"/>
        <v>41162.338600000003</v>
      </c>
      <c r="R359" s="8">
        <f t="shared" ca="1" si="390"/>
        <v>2.4430576600791043E-7</v>
      </c>
      <c r="S359" s="116">
        <v>1</v>
      </c>
      <c r="T359" s="167">
        <f t="shared" ca="1" si="391"/>
        <v>2.4430576600791043E-7</v>
      </c>
      <c r="V359" s="116"/>
      <c r="W359" s="25"/>
      <c r="X359" s="252"/>
      <c r="Y359" s="41"/>
      <c r="Z359">
        <f t="shared" si="363"/>
        <v>34347</v>
      </c>
      <c r="AA359" s="246">
        <f t="shared" si="364"/>
        <v>-1.2824938751482644E-2</v>
      </c>
      <c r="AB359" s="247">
        <f t="shared" si="365"/>
        <v>4.6788697534522576E-3</v>
      </c>
      <c r="AC359" s="247">
        <f t="shared" ca="1" si="366"/>
        <v>4.9427296710209678E-4</v>
      </c>
      <c r="AD359" s="248">
        <f t="shared" si="367"/>
        <v>2.189182216977039E-5</v>
      </c>
      <c r="AH359">
        <f t="shared" si="368"/>
        <v>-2.4789529310316641E-3</v>
      </c>
      <c r="AI359">
        <f t="shared" si="369"/>
        <v>0.50549607550626352</v>
      </c>
      <c r="AJ359">
        <f t="shared" si="370"/>
        <v>-9.1030247168705242E-3</v>
      </c>
      <c r="AK359">
        <f t="shared" si="371"/>
        <v>-0.18739755790647794</v>
      </c>
      <c r="AL359">
        <f t="shared" si="372"/>
        <v>-2.779354110385595</v>
      </c>
      <c r="AM359">
        <f t="shared" si="373"/>
        <v>-5.4607180806740772</v>
      </c>
      <c r="AN359">
        <f t="shared" si="392"/>
        <v>3.7788436623550026</v>
      </c>
      <c r="AO359">
        <f t="shared" si="392"/>
        <v>3.7811923845085329</v>
      </c>
      <c r="AP359">
        <f t="shared" si="392"/>
        <v>3.7756680772275097</v>
      </c>
      <c r="AQ359">
        <f t="shared" si="392"/>
        <v>3.7886978465967251</v>
      </c>
      <c r="AR359">
        <f t="shared" si="392"/>
        <v>3.7581625952269104</v>
      </c>
      <c r="AS359">
        <f t="shared" si="392"/>
        <v>3.8308732683463491</v>
      </c>
      <c r="AT359">
        <f t="shared" si="392"/>
        <v>3.6634446261052034</v>
      </c>
      <c r="AU359">
        <f t="shared" si="375"/>
        <v>4.0944835313710355</v>
      </c>
      <c r="AV359" s="246">
        <f t="shared" si="376"/>
        <v>-8.7726757621548399E-3</v>
      </c>
      <c r="AW359" s="247">
        <f t="shared" si="377"/>
        <v>6.2660676412445299E-4</v>
      </c>
      <c r="AX359" s="248">
        <f t="shared" si="378"/>
        <v>3.9263603684651787E-7</v>
      </c>
      <c r="AY359" s="247">
        <f t="shared" si="379"/>
        <v>-9.719379056326527E-3</v>
      </c>
      <c r="BA359">
        <f t="shared" si="380"/>
        <v>4.0522629893278038E-3</v>
      </c>
      <c r="BB359">
        <f t="shared" si="381"/>
        <v>1.0703381484272538</v>
      </c>
      <c r="BC359">
        <f t="shared" si="382"/>
        <v>0.76210238985296286</v>
      </c>
      <c r="BD359">
        <f t="shared" si="383"/>
        <v>2.5938162435106833E-2</v>
      </c>
      <c r="BE359">
        <f t="shared" si="384"/>
        <v>0.35329213334024467</v>
      </c>
      <c r="BF359">
        <f t="shared" si="385"/>
        <v>0.17850663768488254</v>
      </c>
      <c r="BG359">
        <f t="shared" si="393"/>
        <v>6.611387718787288</v>
      </c>
      <c r="BH359">
        <f t="shared" si="393"/>
        <v>6.6113877159070258</v>
      </c>
      <c r="BI359">
        <f t="shared" si="393"/>
        <v>6.6113876753209375</v>
      </c>
      <c r="BJ359">
        <f t="shared" si="393"/>
        <v>6.6113871034179112</v>
      </c>
      <c r="BK359">
        <f t="shared" si="393"/>
        <v>6.6113790446815006</v>
      </c>
      <c r="BL359">
        <f t="shared" si="393"/>
        <v>6.6112654906608217</v>
      </c>
      <c r="BM359">
        <f t="shared" si="393"/>
        <v>6.6096658896954894</v>
      </c>
      <c r="BN359">
        <f t="shared" si="387"/>
        <v>6.5872222995144707</v>
      </c>
    </row>
    <row r="360" spans="1:66">
      <c r="A360" s="86" t="s">
        <v>170</v>
      </c>
      <c r="B360" s="74" t="s">
        <v>49</v>
      </c>
      <c r="C360" s="73">
        <v>56212.286899999999</v>
      </c>
      <c r="D360" s="73">
        <v>8.9999999999999998E-4</v>
      </c>
      <c r="E360" s="58">
        <f t="shared" si="360"/>
        <v>34433.970868448036</v>
      </c>
      <c r="F360">
        <f t="shared" si="361"/>
        <v>34434</v>
      </c>
      <c r="G360">
        <f t="shared" si="388"/>
        <v>-1.0531118001381401E-2</v>
      </c>
      <c r="H360" s="116"/>
      <c r="I360" s="117"/>
      <c r="J360" s="117"/>
      <c r="K360" s="117">
        <f t="shared" si="389"/>
        <v>-1.0531118001381401E-2</v>
      </c>
      <c r="L360" s="116"/>
      <c r="M360" s="116"/>
      <c r="N360" s="118"/>
      <c r="O360" s="40">
        <f t="shared" ca="1" si="394"/>
        <v>-8.9228539108264227E-3</v>
      </c>
      <c r="P360" s="116"/>
      <c r="Q360" s="293">
        <f t="shared" si="362"/>
        <v>41193.786899999999</v>
      </c>
      <c r="R360" s="8">
        <f t="shared" ca="1" si="390"/>
        <v>2.5865133849686317E-6</v>
      </c>
      <c r="S360" s="116">
        <v>1</v>
      </c>
      <c r="T360" s="167">
        <f t="shared" ca="1" si="391"/>
        <v>2.5865133849686317E-6</v>
      </c>
      <c r="V360" s="116"/>
      <c r="W360" s="25"/>
      <c r="X360" s="252"/>
      <c r="Y360" s="41"/>
      <c r="Z360">
        <f t="shared" si="363"/>
        <v>34434</v>
      </c>
      <c r="AA360" s="246">
        <f t="shared" si="364"/>
        <v>-1.2984128827441852E-2</v>
      </c>
      <c r="AB360" s="247">
        <f t="shared" si="365"/>
        <v>2.4530108260604512E-3</v>
      </c>
      <c r="AC360" s="247">
        <f t="shared" ca="1" si="366"/>
        <v>-1.6082640905549783E-3</v>
      </c>
      <c r="AD360" s="248">
        <f t="shared" si="367"/>
        <v>6.0172621127697774E-6</v>
      </c>
      <c r="AH360">
        <f t="shared" si="368"/>
        <v>-2.5979911919100382E-3</v>
      </c>
      <c r="AI360">
        <f t="shared" si="369"/>
        <v>0.50675118432879507</v>
      </c>
      <c r="AJ360">
        <f t="shared" si="370"/>
        <v>-1.5741959924197784E-2</v>
      </c>
      <c r="AK360">
        <f t="shared" si="371"/>
        <v>-0.19067664221915739</v>
      </c>
      <c r="AL360">
        <f t="shared" si="372"/>
        <v>-2.7727146506635383</v>
      </c>
      <c r="AM360">
        <f t="shared" si="373"/>
        <v>-5.3602271993902972</v>
      </c>
      <c r="AN360">
        <f t="shared" si="392"/>
        <v>3.7899776078370055</v>
      </c>
      <c r="AO360">
        <f t="shared" si="392"/>
        <v>3.7922283775326182</v>
      </c>
      <c r="AP360">
        <f t="shared" si="392"/>
        <v>3.7868901886580573</v>
      </c>
      <c r="AQ360">
        <f t="shared" si="392"/>
        <v>3.7995863770607317</v>
      </c>
      <c r="AR360">
        <f t="shared" si="392"/>
        <v>3.7695860848081351</v>
      </c>
      <c r="AS360">
        <f t="shared" si="392"/>
        <v>3.841638433290206</v>
      </c>
      <c r="AT360">
        <f t="shared" si="392"/>
        <v>3.6744560904208781</v>
      </c>
      <c r="AU360">
        <f t="shared" si="375"/>
        <v>4.1102806408872166</v>
      </c>
      <c r="AV360" s="246">
        <f t="shared" si="376"/>
        <v>-9.0245445183380277E-3</v>
      </c>
      <c r="AW360" s="247">
        <f t="shared" si="377"/>
        <v>-1.5065734830433733E-3</v>
      </c>
      <c r="AX360" s="248">
        <f t="shared" si="378"/>
        <v>2.2697636598094415E-6</v>
      </c>
      <c r="AY360" s="247">
        <f t="shared" si="379"/>
        <v>-1.1892711118575188E-2</v>
      </c>
      <c r="BA360">
        <f t="shared" si="380"/>
        <v>3.9595843091038254E-3</v>
      </c>
      <c r="BB360">
        <f t="shared" si="381"/>
        <v>1.0695301381041655</v>
      </c>
      <c r="BC360">
        <f t="shared" si="382"/>
        <v>0.74237854260151526</v>
      </c>
      <c r="BD360">
        <f t="shared" si="383"/>
        <v>2.803218310977653E-2</v>
      </c>
      <c r="BE360">
        <f t="shared" si="384"/>
        <v>0.38323264801883894</v>
      </c>
      <c r="BF360">
        <f t="shared" si="385"/>
        <v>0.19399646705385903</v>
      </c>
      <c r="BG360">
        <f t="shared" si="393"/>
        <v>6.639292347731768</v>
      </c>
      <c r="BH360">
        <f t="shared" si="393"/>
        <v>6.6392923447924614</v>
      </c>
      <c r="BI360">
        <f t="shared" si="393"/>
        <v>6.6392923029606461</v>
      </c>
      <c r="BJ360">
        <f t="shared" si="393"/>
        <v>6.6392917076159357</v>
      </c>
      <c r="BK360">
        <f t="shared" si="393"/>
        <v>6.6392832347653323</v>
      </c>
      <c r="BL360">
        <f t="shared" si="393"/>
        <v>6.6391626534058323</v>
      </c>
      <c r="BM360">
        <f t="shared" si="393"/>
        <v>6.6374471847148939</v>
      </c>
      <c r="BN360">
        <f t="shared" si="387"/>
        <v>6.61315629316646</v>
      </c>
    </row>
    <row r="361" spans="1:66">
      <c r="A361" s="90" t="s">
        <v>156</v>
      </c>
      <c r="B361" s="71" t="s">
        <v>45</v>
      </c>
      <c r="C361" s="70">
        <v>56222.2304</v>
      </c>
      <c r="D361" s="70" t="s">
        <v>124</v>
      </c>
      <c r="E361" s="58">
        <f t="shared" si="360"/>
        <v>34461.47693067378</v>
      </c>
      <c r="F361">
        <f t="shared" si="361"/>
        <v>34461.5</v>
      </c>
      <c r="G361">
        <f t="shared" si="388"/>
        <v>-8.3396104964776896E-3</v>
      </c>
      <c r="H361" s="116"/>
      <c r="I361" s="117"/>
      <c r="J361" s="117"/>
      <c r="K361" s="117">
        <f t="shared" si="389"/>
        <v>-8.3396104964776896E-3</v>
      </c>
      <c r="L361" s="116"/>
      <c r="M361" s="116"/>
      <c r="N361" s="118"/>
      <c r="O361" s="40">
        <f t="shared" ca="1" si="394"/>
        <v>-9.0121536637756544E-3</v>
      </c>
      <c r="P361" s="116"/>
      <c r="Q361" s="293">
        <f t="shared" si="362"/>
        <v>41203.7304</v>
      </c>
      <c r="R361" s="8">
        <f t="shared" ca="1" si="390"/>
        <v>4.523143118791783E-7</v>
      </c>
      <c r="S361" s="116">
        <v>1</v>
      </c>
      <c r="T361" s="167">
        <f t="shared" ca="1" si="391"/>
        <v>4.523143118791783E-7</v>
      </c>
      <c r="U361" s="116"/>
      <c r="V361" s="116"/>
      <c r="W361" s="25"/>
      <c r="X361" s="252"/>
      <c r="Y361" s="41"/>
      <c r="Z361">
        <f t="shared" si="363"/>
        <v>34461.5</v>
      </c>
      <c r="AA361" s="246">
        <f t="shared" si="364"/>
        <v>-1.3034436137197614E-2</v>
      </c>
      <c r="AB361" s="247">
        <f t="shared" si="365"/>
        <v>4.6948256407199247E-3</v>
      </c>
      <c r="AC361" s="247">
        <f t="shared" ca="1" si="366"/>
        <v>6.7254316729796482E-4</v>
      </c>
      <c r="AD361" s="248">
        <f t="shared" si="367"/>
        <v>2.204138779676125E-5</v>
      </c>
      <c r="AH361">
        <f t="shared" si="368"/>
        <v>-2.6356126511364181E-3</v>
      </c>
      <c r="AI361">
        <f t="shared" si="369"/>
        <v>0.50715375156440157</v>
      </c>
      <c r="AJ361">
        <f t="shared" si="370"/>
        <v>-1.7847186278046497E-2</v>
      </c>
      <c r="AK361">
        <f t="shared" si="371"/>
        <v>-0.19171476586839961</v>
      </c>
      <c r="AL361">
        <f t="shared" si="372"/>
        <v>-2.7706091269599744</v>
      </c>
      <c r="AM361">
        <f t="shared" si="373"/>
        <v>-5.3291020754094935</v>
      </c>
      <c r="AN361">
        <f t="shared" ref="AN361:AT370" si="395">$AU361+$AB$7*SIN(AO361)</f>
        <v>3.7935026495198905</v>
      </c>
      <c r="AO361">
        <f t="shared" si="395"/>
        <v>3.7957224763604702</v>
      </c>
      <c r="AP361">
        <f t="shared" si="395"/>
        <v>3.7904435612238001</v>
      </c>
      <c r="AQ361">
        <f t="shared" si="395"/>
        <v>3.8030324577528263</v>
      </c>
      <c r="AR361">
        <f t="shared" si="395"/>
        <v>3.7732065624792686</v>
      </c>
      <c r="AS361">
        <f t="shared" si="395"/>
        <v>3.8450377041775896</v>
      </c>
      <c r="AT361">
        <f t="shared" si="395"/>
        <v>3.6779592916301334</v>
      </c>
      <c r="AU361">
        <f t="shared" si="375"/>
        <v>4.115273980102101</v>
      </c>
      <c r="AV361" s="246">
        <f t="shared" si="376"/>
        <v>-9.1047763118468419E-3</v>
      </c>
      <c r="AW361" s="247">
        <f t="shared" si="377"/>
        <v>7.6516581536915235E-4</v>
      </c>
      <c r="AX361" s="248">
        <f t="shared" si="378"/>
        <v>5.8547872500953977E-7</v>
      </c>
      <c r="AY361" s="247">
        <f t="shared" si="379"/>
        <v>-9.6336576706920439E-3</v>
      </c>
      <c r="BA361">
        <f t="shared" si="380"/>
        <v>3.9296598253507732E-3</v>
      </c>
      <c r="BB361">
        <f t="shared" si="381"/>
        <v>1.0692620083281861</v>
      </c>
      <c r="BC361">
        <f t="shared" si="382"/>
        <v>0.73601122183419665</v>
      </c>
      <c r="BD361">
        <f t="shared" si="383"/>
        <v>2.8688283270886763E-2</v>
      </c>
      <c r="BE361">
        <f t="shared" si="384"/>
        <v>0.39268700535603346</v>
      </c>
      <c r="BF361">
        <f t="shared" si="385"/>
        <v>0.19890609030877998</v>
      </c>
      <c r="BG361">
        <f t="shared" ref="BG361:BM370" si="396">$BN361+$BB$7*SIN(BH361)</f>
        <v>6.6481083025834069</v>
      </c>
      <c r="BH361">
        <f t="shared" si="396"/>
        <v>6.6481082996324492</v>
      </c>
      <c r="BI361">
        <f t="shared" si="396"/>
        <v>6.6481082574949903</v>
      </c>
      <c r="BJ361">
        <f t="shared" si="396"/>
        <v>6.648107655803984</v>
      </c>
      <c r="BK361">
        <f t="shared" si="396"/>
        <v>6.648099064126999</v>
      </c>
      <c r="BL361">
        <f t="shared" si="396"/>
        <v>6.6479763847749753</v>
      </c>
      <c r="BM361">
        <f t="shared" si="396"/>
        <v>6.6462252891271518</v>
      </c>
      <c r="BN361">
        <f t="shared" si="387"/>
        <v>6.6213538198955373</v>
      </c>
    </row>
    <row r="362" spans="1:66">
      <c r="A362" s="86" t="s">
        <v>168</v>
      </c>
      <c r="B362" s="74" t="s">
        <v>45</v>
      </c>
      <c r="C362" s="73">
        <v>56251.511700000003</v>
      </c>
      <c r="D362" s="73">
        <v>1E-4</v>
      </c>
      <c r="E362" s="58">
        <f t="shared" si="360"/>
        <v>34542.475900840291</v>
      </c>
      <c r="F362">
        <f t="shared" si="361"/>
        <v>34542.5</v>
      </c>
      <c r="G362">
        <f t="shared" si="388"/>
        <v>-8.7118974915938452E-3</v>
      </c>
      <c r="H362" s="116"/>
      <c r="I362" s="117"/>
      <c r="J362" s="117"/>
      <c r="K362" s="117">
        <f t="shared" si="389"/>
        <v>-8.7118974915938452E-3</v>
      </c>
      <c r="L362" s="116"/>
      <c r="M362" s="116"/>
      <c r="N362" s="118"/>
      <c r="O362" s="40">
        <f t="shared" ca="1" si="394"/>
        <v>-9.2751820270079444E-3</v>
      </c>
      <c r="P362" s="116"/>
      <c r="Q362" s="293">
        <f t="shared" si="362"/>
        <v>41233.011700000003</v>
      </c>
      <c r="R362" s="8">
        <f t="shared" ca="1" si="390"/>
        <v>3.1728946783667752E-7</v>
      </c>
      <c r="S362" s="116">
        <v>1</v>
      </c>
      <c r="T362" s="167">
        <f t="shared" ca="1" si="391"/>
        <v>3.1728946783667752E-7</v>
      </c>
      <c r="U362" s="116"/>
      <c r="V362" s="116"/>
      <c r="W362" s="25"/>
      <c r="X362" s="252"/>
      <c r="Y362" s="41"/>
      <c r="Z362">
        <f t="shared" si="363"/>
        <v>34542.5</v>
      </c>
      <c r="AA362" s="246">
        <f t="shared" si="364"/>
        <v>-1.3182577186619139E-2</v>
      </c>
      <c r="AB362" s="247">
        <f t="shared" si="365"/>
        <v>4.4706796950252942E-3</v>
      </c>
      <c r="AC362" s="247">
        <f t="shared" ca="1" si="366"/>
        <v>5.6328453541409917E-4</v>
      </c>
      <c r="AD362" s="248">
        <f t="shared" si="367"/>
        <v>1.9986976935511459E-5</v>
      </c>
      <c r="AH362">
        <f t="shared" si="368"/>
        <v>-2.7464043351822592E-3</v>
      </c>
      <c r="AI362">
        <f t="shared" si="369"/>
        <v>0.50835596934902139</v>
      </c>
      <c r="AJ362">
        <f t="shared" si="370"/>
        <v>-2.4066969937172264E-2</v>
      </c>
      <c r="AK362">
        <f t="shared" si="371"/>
        <v>-0.19477711152565741</v>
      </c>
      <c r="AL362">
        <f t="shared" si="372"/>
        <v>-2.7643879669434321</v>
      </c>
      <c r="AM362">
        <f t="shared" si="373"/>
        <v>-5.2391440190183243</v>
      </c>
      <c r="AN362">
        <f t="shared" si="395"/>
        <v>3.803901612404704</v>
      </c>
      <c r="AO362">
        <f t="shared" si="395"/>
        <v>3.8060304730425516</v>
      </c>
      <c r="AP362">
        <f t="shared" si="395"/>
        <v>3.8009271516409759</v>
      </c>
      <c r="AQ362">
        <f t="shared" si="395"/>
        <v>3.813195257972386</v>
      </c>
      <c r="AR362">
        <f t="shared" si="395"/>
        <v>3.7838972756756437</v>
      </c>
      <c r="AS362">
        <f t="shared" si="395"/>
        <v>3.8550407626275267</v>
      </c>
      <c r="AT362">
        <f t="shared" si="395"/>
        <v>3.6883413072982898</v>
      </c>
      <c r="AU362">
        <f t="shared" si="375"/>
        <v>4.1299816337895807</v>
      </c>
      <c r="AV362" s="246">
        <f t="shared" si="376"/>
        <v>-9.3427780521473519E-3</v>
      </c>
      <c r="AW362" s="247">
        <f t="shared" si="377"/>
        <v>6.3088056055350672E-4</v>
      </c>
      <c r="AX362" s="248">
        <f t="shared" si="378"/>
        <v>3.9801028168430687E-7</v>
      </c>
      <c r="AY362" s="247">
        <f t="shared" si="379"/>
        <v>-9.8052922908833731E-3</v>
      </c>
      <c r="BA362">
        <f t="shared" si="380"/>
        <v>3.8397991344717866E-3</v>
      </c>
      <c r="BB362">
        <f t="shared" si="381"/>
        <v>1.0684372289010635</v>
      </c>
      <c r="BC362">
        <f t="shared" si="382"/>
        <v>0.71689617168787212</v>
      </c>
      <c r="BD362">
        <f t="shared" si="383"/>
        <v>3.0603743153866037E-2</v>
      </c>
      <c r="BE362">
        <f t="shared" si="384"/>
        <v>0.42050613330628511</v>
      </c>
      <c r="BF362">
        <f t="shared" si="385"/>
        <v>0.21340702205509246</v>
      </c>
      <c r="BG362">
        <f t="shared" si="396"/>
        <v>6.6740621208828284</v>
      </c>
      <c r="BH362">
        <f t="shared" si="396"/>
        <v>6.6740621179165984</v>
      </c>
      <c r="BI362">
        <f t="shared" si="396"/>
        <v>6.6740620751223982</v>
      </c>
      <c r="BJ362">
        <f t="shared" si="396"/>
        <v>6.6740614577247452</v>
      </c>
      <c r="BK362">
        <f t="shared" si="396"/>
        <v>6.6740525504635766</v>
      </c>
      <c r="BL362">
        <f t="shared" si="396"/>
        <v>6.6739240481034585</v>
      </c>
      <c r="BM362">
        <f t="shared" si="396"/>
        <v>6.6720709387359154</v>
      </c>
      <c r="BN362">
        <f t="shared" si="387"/>
        <v>6.6454992622611826</v>
      </c>
    </row>
    <row r="363" spans="1:66">
      <c r="A363" s="86" t="s">
        <v>171</v>
      </c>
      <c r="B363" s="74" t="s">
        <v>45</v>
      </c>
      <c r="C363" s="73">
        <v>56490.825499999999</v>
      </c>
      <c r="D363" s="73">
        <v>1E-4</v>
      </c>
      <c r="E363" s="58">
        <f t="shared" si="360"/>
        <v>35204.474218764422</v>
      </c>
      <c r="F363">
        <f t="shared" si="361"/>
        <v>35204.5</v>
      </c>
      <c r="G363">
        <f t="shared" si="388"/>
        <v>-9.3199714974616654E-3</v>
      </c>
      <c r="H363" s="116"/>
      <c r="I363" s="117"/>
      <c r="J363" s="117"/>
      <c r="K363" s="117">
        <f t="shared" si="389"/>
        <v>-9.3199714974616654E-3</v>
      </c>
      <c r="L363" s="116"/>
      <c r="M363" s="116"/>
      <c r="N363" s="118"/>
      <c r="O363" s="40">
        <f t="shared" ca="1" si="394"/>
        <v>-1.1424870625276792E-2</v>
      </c>
      <c r="P363" s="116"/>
      <c r="Q363" s="293">
        <f t="shared" si="362"/>
        <v>41472.325499999999</v>
      </c>
      <c r="R363" s="8">
        <f t="shared" ca="1" si="390"/>
        <v>4.4306003382768821E-6</v>
      </c>
      <c r="S363" s="116">
        <v>1</v>
      </c>
      <c r="T363" s="167">
        <f t="shared" ca="1" si="391"/>
        <v>4.4306003382768821E-6</v>
      </c>
      <c r="U363" s="116"/>
      <c r="V363" s="116"/>
      <c r="W363" s="25"/>
      <c r="X363" s="252"/>
      <c r="Y363" s="41"/>
      <c r="Z363">
        <f t="shared" si="363"/>
        <v>35204.5</v>
      </c>
      <c r="AA363" s="246">
        <f t="shared" si="364"/>
        <v>-1.4390110738992812E-2</v>
      </c>
      <c r="AB363" s="247">
        <f t="shared" si="365"/>
        <v>5.0701392415311471E-3</v>
      </c>
      <c r="AC363" s="247">
        <f t="shared" ca="1" si="366"/>
        <v>2.1048991278151269E-3</v>
      </c>
      <c r="AD363" s="248">
        <f t="shared" si="367"/>
        <v>2.5706311928514035E-5</v>
      </c>
      <c r="AH363">
        <f t="shared" si="368"/>
        <v>-3.6495959039332467E-3</v>
      </c>
      <c r="AI363">
        <f t="shared" si="369"/>
        <v>0.51914671545833668</v>
      </c>
      <c r="AJ363">
        <f t="shared" si="370"/>
        <v>-7.6006587269095607E-2</v>
      </c>
      <c r="AK363">
        <f t="shared" si="371"/>
        <v>-0.22007293062644701</v>
      </c>
      <c r="AL363">
        <f t="shared" si="372"/>
        <v>-2.7123773009625434</v>
      </c>
      <c r="AM363">
        <f t="shared" si="373"/>
        <v>-4.5879090622727476</v>
      </c>
      <c r="AN363">
        <f t="shared" si="395"/>
        <v>3.8898463519796751</v>
      </c>
      <c r="AO363">
        <f t="shared" si="395"/>
        <v>3.8912657061370077</v>
      </c>
      <c r="AP363">
        <f t="shared" si="395"/>
        <v>3.8876048331820368</v>
      </c>
      <c r="AQ363">
        <f t="shared" si="395"/>
        <v>3.8970727183670291</v>
      </c>
      <c r="AR363">
        <f t="shared" si="395"/>
        <v>3.8727538188863182</v>
      </c>
      <c r="AS363">
        <f t="shared" si="395"/>
        <v>3.9363896708468409</v>
      </c>
      <c r="AT363">
        <f t="shared" si="395"/>
        <v>3.7768518673444218</v>
      </c>
      <c r="AU363">
        <f t="shared" si="375"/>
        <v>4.2501849268897187</v>
      </c>
      <c r="AV363" s="246">
        <f t="shared" si="376"/>
        <v>-1.1372127125662631E-2</v>
      </c>
      <c r="AW363" s="247">
        <f t="shared" si="377"/>
        <v>2.0521556282009652E-3</v>
      </c>
      <c r="AX363" s="248">
        <f t="shared" si="378"/>
        <v>4.2113427223568977E-6</v>
      </c>
      <c r="AY363" s="247">
        <f t="shared" si="379"/>
        <v>-8.6883592068586011E-3</v>
      </c>
      <c r="BA363">
        <f t="shared" si="380"/>
        <v>3.0179836133301823E-3</v>
      </c>
      <c r="BB363">
        <f t="shared" si="381"/>
        <v>1.059862819641916</v>
      </c>
      <c r="BC363">
        <f t="shared" si="382"/>
        <v>0.54288076459510959</v>
      </c>
      <c r="BD363">
        <f t="shared" si="383"/>
        <v>4.5129660082963367E-2</v>
      </c>
      <c r="BE363">
        <f t="shared" si="384"/>
        <v>0.6459826445271547</v>
      </c>
      <c r="BF363">
        <f t="shared" si="385"/>
        <v>0.33471253542757101</v>
      </c>
      <c r="BG363">
        <f t="shared" si="396"/>
        <v>6.8852969235581725</v>
      </c>
      <c r="BH363">
        <f t="shared" si="396"/>
        <v>6.8852969213083366</v>
      </c>
      <c r="BI363">
        <f t="shared" si="396"/>
        <v>6.8852968848940712</v>
      </c>
      <c r="BJ363">
        <f t="shared" si="396"/>
        <v>6.8852962955185069</v>
      </c>
      <c r="BK363">
        <f t="shared" si="396"/>
        <v>6.8852867563353719</v>
      </c>
      <c r="BL363">
        <f t="shared" si="396"/>
        <v>6.885132371091915</v>
      </c>
      <c r="BM363">
        <f t="shared" si="396"/>
        <v>6.8826360206116224</v>
      </c>
      <c r="BN363">
        <f t="shared" si="387"/>
        <v>6.842836087521146</v>
      </c>
    </row>
    <row r="364" spans="1:66">
      <c r="A364" s="91" t="s">
        <v>172</v>
      </c>
      <c r="B364" s="92" t="s">
        <v>49</v>
      </c>
      <c r="C364" s="93">
        <v>56521.732499999998</v>
      </c>
      <c r="D364" s="93">
        <v>2.0000000000000001E-4</v>
      </c>
      <c r="E364" s="58">
        <f t="shared" si="360"/>
        <v>35289.970257906672</v>
      </c>
      <c r="F364">
        <f t="shared" si="361"/>
        <v>35290</v>
      </c>
      <c r="G364">
        <f t="shared" si="388"/>
        <v>-1.0751829999207985E-2</v>
      </c>
      <c r="H364" s="116"/>
      <c r="I364" s="117"/>
      <c r="J364" s="117"/>
      <c r="K364" s="117">
        <f t="shared" si="389"/>
        <v>-1.0751829999207985E-2</v>
      </c>
      <c r="L364" s="116"/>
      <c r="M364" s="116"/>
      <c r="N364" s="118"/>
      <c r="O364" s="40">
        <f t="shared" ca="1" si="394"/>
        <v>-1.1702511675355312E-2</v>
      </c>
      <c r="P364" s="116"/>
      <c r="Q364" s="293">
        <f t="shared" si="362"/>
        <v>41503.232499999998</v>
      </c>
      <c r="R364" s="8">
        <f t="shared" ca="1" si="390"/>
        <v>9.0379564936229201E-7</v>
      </c>
      <c r="S364" s="116">
        <v>1</v>
      </c>
      <c r="T364" s="167">
        <f t="shared" ca="1" si="391"/>
        <v>9.0379564936229201E-7</v>
      </c>
      <c r="U364" s="116"/>
      <c r="V364" s="116"/>
      <c r="W364" s="25"/>
      <c r="X364" s="252"/>
      <c r="Y364" s="41"/>
      <c r="Z364">
        <f t="shared" si="363"/>
        <v>35290</v>
      </c>
      <c r="AA364" s="246">
        <f t="shared" si="364"/>
        <v>-1.4545490365853909E-2</v>
      </c>
      <c r="AB364" s="247">
        <f t="shared" si="365"/>
        <v>3.7936603666459245E-3</v>
      </c>
      <c r="AC364" s="247">
        <f t="shared" ca="1" si="366"/>
        <v>9.5068167614732746E-4</v>
      </c>
      <c r="AD364" s="248">
        <f t="shared" si="367"/>
        <v>1.439185897746009E-5</v>
      </c>
      <c r="AH364">
        <f t="shared" si="368"/>
        <v>-3.7657865545573477E-3</v>
      </c>
      <c r="AI364">
        <f t="shared" si="369"/>
        <v>0.52067231632706001</v>
      </c>
      <c r="AJ364">
        <f t="shared" si="370"/>
        <v>-8.2865415477847176E-2</v>
      </c>
      <c r="AK364">
        <f t="shared" si="371"/>
        <v>-0.22337624697749947</v>
      </c>
      <c r="AL364">
        <f t="shared" si="372"/>
        <v>-2.7054967160975307</v>
      </c>
      <c r="AM364">
        <f t="shared" si="373"/>
        <v>-4.5132327432057942</v>
      </c>
      <c r="AN364">
        <f t="shared" si="395"/>
        <v>3.9010787030186522</v>
      </c>
      <c r="AO364">
        <f t="shared" si="395"/>
        <v>3.9024137995498047</v>
      </c>
      <c r="AP364">
        <f t="shared" si="395"/>
        <v>3.8989337515264553</v>
      </c>
      <c r="AQ364">
        <f t="shared" si="395"/>
        <v>3.9080290957733972</v>
      </c>
      <c r="AR364">
        <f t="shared" si="395"/>
        <v>3.8844201499328208</v>
      </c>
      <c r="AS364">
        <f t="shared" si="395"/>
        <v>3.946862569327056</v>
      </c>
      <c r="AT364">
        <f t="shared" si="395"/>
        <v>3.7887728621660131</v>
      </c>
      <c r="AU364">
        <f t="shared" si="375"/>
        <v>4.2657096724487253</v>
      </c>
      <c r="AV364" s="246">
        <f t="shared" si="376"/>
        <v>-1.164370169876605E-2</v>
      </c>
      <c r="AW364" s="247">
        <f t="shared" si="377"/>
        <v>8.9187169955806493E-4</v>
      </c>
      <c r="AX364" s="248">
        <f t="shared" si="378"/>
        <v>7.9543512847259122E-7</v>
      </c>
      <c r="AY364" s="247">
        <f t="shared" si="379"/>
        <v>-9.8878321117384961E-3</v>
      </c>
      <c r="BA364">
        <f t="shared" si="380"/>
        <v>2.9017886670878591E-3</v>
      </c>
      <c r="BB364">
        <f t="shared" si="381"/>
        <v>1.0585367177746499</v>
      </c>
      <c r="BC364">
        <f t="shared" si="382"/>
        <v>0.5184410055052816</v>
      </c>
      <c r="BD364">
        <f t="shared" si="383"/>
        <v>4.6836909236790493E-2</v>
      </c>
      <c r="BE364">
        <f t="shared" si="384"/>
        <v>0.67481942687881835</v>
      </c>
      <c r="BF364">
        <f t="shared" si="385"/>
        <v>0.35082513095701973</v>
      </c>
      <c r="BG364">
        <f t="shared" si="396"/>
        <v>6.9124452732165702</v>
      </c>
      <c r="BH364">
        <f t="shared" si="396"/>
        <v>6.9124452711274289</v>
      </c>
      <c r="BI364">
        <f t="shared" si="396"/>
        <v>6.9124452366583204</v>
      </c>
      <c r="BJ364">
        <f t="shared" si="396"/>
        <v>6.9124446679467253</v>
      </c>
      <c r="BK364">
        <f t="shared" si="396"/>
        <v>6.912435284712652</v>
      </c>
      <c r="BL364">
        <f t="shared" si="396"/>
        <v>6.9122804789705086</v>
      </c>
      <c r="BM364">
        <f t="shared" si="396"/>
        <v>6.9097289848316326</v>
      </c>
      <c r="BN364">
        <f t="shared" si="387"/>
        <v>6.8683229433515507</v>
      </c>
    </row>
    <row r="365" spans="1:66">
      <c r="A365" s="91" t="s">
        <v>173</v>
      </c>
      <c r="B365" s="92" t="s">
        <v>49</v>
      </c>
      <c r="C365" s="93">
        <v>56521.732499999998</v>
      </c>
      <c r="D365" s="93">
        <v>2.0000000000000001E-4</v>
      </c>
      <c r="E365" s="58">
        <f t="shared" si="360"/>
        <v>35289.970257906672</v>
      </c>
      <c r="F365">
        <f t="shared" si="361"/>
        <v>35290</v>
      </c>
      <c r="G365">
        <f t="shared" si="388"/>
        <v>-1.0751829999207985E-2</v>
      </c>
      <c r="H365" s="116"/>
      <c r="I365" s="117"/>
      <c r="J365" s="117"/>
      <c r="K365" s="117">
        <f t="shared" si="389"/>
        <v>-1.0751829999207985E-2</v>
      </c>
      <c r="L365" s="116"/>
      <c r="M365" s="116"/>
      <c r="N365" s="118"/>
      <c r="O365" s="40">
        <f t="shared" ca="1" si="394"/>
        <v>-1.1702511675355312E-2</v>
      </c>
      <c r="P365" s="116"/>
      <c r="Q365" s="293">
        <f t="shared" si="362"/>
        <v>41503.232499999998</v>
      </c>
      <c r="R365" s="8">
        <f t="shared" ca="1" si="390"/>
        <v>9.0379564936229201E-7</v>
      </c>
      <c r="S365" s="116">
        <v>1</v>
      </c>
      <c r="T365" s="167">
        <f t="shared" ca="1" si="391"/>
        <v>9.0379564936229201E-7</v>
      </c>
      <c r="U365" s="116"/>
      <c r="V365" s="116"/>
      <c r="W365" s="25"/>
      <c r="X365" s="252"/>
      <c r="Y365" s="41"/>
      <c r="Z365">
        <f t="shared" si="363"/>
        <v>35290</v>
      </c>
      <c r="AA365" s="246">
        <f t="shared" si="364"/>
        <v>-1.4545490365853909E-2</v>
      </c>
      <c r="AB365" s="247">
        <f t="shared" si="365"/>
        <v>3.7936603666459245E-3</v>
      </c>
      <c r="AC365" s="247">
        <f t="shared" ca="1" si="366"/>
        <v>9.5068167614732746E-4</v>
      </c>
      <c r="AD365" s="248">
        <f t="shared" si="367"/>
        <v>1.439185897746009E-5</v>
      </c>
      <c r="AH365">
        <f t="shared" si="368"/>
        <v>-3.7657865545573477E-3</v>
      </c>
      <c r="AI365">
        <f t="shared" si="369"/>
        <v>0.52067231632706001</v>
      </c>
      <c r="AJ365">
        <f t="shared" si="370"/>
        <v>-8.2865415477847176E-2</v>
      </c>
      <c r="AK365">
        <f t="shared" si="371"/>
        <v>-0.22337624697749947</v>
      </c>
      <c r="AL365">
        <f t="shared" si="372"/>
        <v>-2.7054967160975307</v>
      </c>
      <c r="AM365">
        <f t="shared" si="373"/>
        <v>-4.5132327432057942</v>
      </c>
      <c r="AN365">
        <f t="shared" si="395"/>
        <v>3.9010787030186522</v>
      </c>
      <c r="AO365">
        <f t="shared" si="395"/>
        <v>3.9024137995498047</v>
      </c>
      <c r="AP365">
        <f t="shared" si="395"/>
        <v>3.8989337515264553</v>
      </c>
      <c r="AQ365">
        <f t="shared" si="395"/>
        <v>3.9080290957733972</v>
      </c>
      <c r="AR365">
        <f t="shared" si="395"/>
        <v>3.8844201499328208</v>
      </c>
      <c r="AS365">
        <f t="shared" si="395"/>
        <v>3.946862569327056</v>
      </c>
      <c r="AT365">
        <f t="shared" si="395"/>
        <v>3.7887728621660131</v>
      </c>
      <c r="AU365">
        <f t="shared" si="375"/>
        <v>4.2657096724487253</v>
      </c>
      <c r="AV365" s="246">
        <f t="shared" si="376"/>
        <v>-1.164370169876605E-2</v>
      </c>
      <c r="AW365" s="247">
        <f t="shared" si="377"/>
        <v>8.9187169955806493E-4</v>
      </c>
      <c r="AX365" s="248">
        <f t="shared" si="378"/>
        <v>7.9543512847259122E-7</v>
      </c>
      <c r="AY365" s="247">
        <f t="shared" si="379"/>
        <v>-9.8878321117384961E-3</v>
      </c>
      <c r="BA365">
        <f t="shared" si="380"/>
        <v>2.9017886670878591E-3</v>
      </c>
      <c r="BB365">
        <f t="shared" si="381"/>
        <v>1.0585367177746499</v>
      </c>
      <c r="BC365">
        <f t="shared" si="382"/>
        <v>0.5184410055052816</v>
      </c>
      <c r="BD365">
        <f t="shared" si="383"/>
        <v>4.6836909236790493E-2</v>
      </c>
      <c r="BE365">
        <f t="shared" si="384"/>
        <v>0.67481942687881835</v>
      </c>
      <c r="BF365">
        <f t="shared" si="385"/>
        <v>0.35082513095701973</v>
      </c>
      <c r="BG365">
        <f t="shared" si="396"/>
        <v>6.9124452732165702</v>
      </c>
      <c r="BH365">
        <f t="shared" si="396"/>
        <v>6.9124452711274289</v>
      </c>
      <c r="BI365">
        <f t="shared" si="396"/>
        <v>6.9124452366583204</v>
      </c>
      <c r="BJ365">
        <f t="shared" si="396"/>
        <v>6.9124446679467253</v>
      </c>
      <c r="BK365">
        <f t="shared" si="396"/>
        <v>6.912435284712652</v>
      </c>
      <c r="BL365">
        <f t="shared" si="396"/>
        <v>6.9122804789705086</v>
      </c>
      <c r="BM365">
        <f t="shared" si="396"/>
        <v>6.9097289848316326</v>
      </c>
      <c r="BN365">
        <f t="shared" si="387"/>
        <v>6.8683229433515507</v>
      </c>
    </row>
    <row r="366" spans="1:66">
      <c r="A366" s="94" t="s">
        <v>174</v>
      </c>
      <c r="B366" s="95" t="s">
        <v>49</v>
      </c>
      <c r="C366" s="73">
        <v>56542.338799999998</v>
      </c>
      <c r="D366" s="96">
        <v>1.6000000000000001E-3</v>
      </c>
      <c r="E366" s="58">
        <f t="shared" si="360"/>
        <v>35346.972135519412</v>
      </c>
      <c r="F366">
        <f t="shared" si="361"/>
        <v>35347</v>
      </c>
      <c r="G366">
        <f t="shared" si="388"/>
        <v>-1.0073069002828561E-2</v>
      </c>
      <c r="H366" s="116"/>
      <c r="I366" s="117"/>
      <c r="J366" s="117"/>
      <c r="K366" s="117">
        <f t="shared" si="389"/>
        <v>-1.0073069002828561E-2</v>
      </c>
      <c r="L366" s="116"/>
      <c r="M366" s="116"/>
      <c r="N366" s="118"/>
      <c r="O366" s="40">
        <f t="shared" ca="1" si="394"/>
        <v>-1.1887605708741006E-2</v>
      </c>
      <c r="P366" s="116"/>
      <c r="Q366" s="293">
        <f t="shared" si="362"/>
        <v>41523.838799999998</v>
      </c>
      <c r="R366" s="8">
        <f t="shared" ca="1" si="390"/>
        <v>3.2925434571035873E-6</v>
      </c>
      <c r="S366" s="116">
        <v>1</v>
      </c>
      <c r="T366" s="167">
        <f t="shared" ca="1" si="391"/>
        <v>3.2925434571035873E-6</v>
      </c>
      <c r="U366" s="116"/>
      <c r="V366" s="116"/>
      <c r="W366" s="25"/>
      <c r="X366" s="252"/>
      <c r="Y366" s="41"/>
      <c r="Z366">
        <f t="shared" si="363"/>
        <v>35347</v>
      </c>
      <c r="AA366" s="246">
        <f t="shared" si="364"/>
        <v>-1.4648982729637217E-2</v>
      </c>
      <c r="AB366" s="247">
        <f t="shared" si="365"/>
        <v>4.5759137268086558E-3</v>
      </c>
      <c r="AC366" s="247">
        <f t="shared" ca="1" si="366"/>
        <v>1.8145367059124451E-3</v>
      </c>
      <c r="AD366" s="248">
        <f t="shared" si="367"/>
        <v>2.0938986435195881E-5</v>
      </c>
      <c r="AH366">
        <f t="shared" si="368"/>
        <v>-3.8431679349332582E-3</v>
      </c>
      <c r="AI366">
        <f t="shared" si="369"/>
        <v>0.5217070210146737</v>
      </c>
      <c r="AJ366">
        <f t="shared" si="370"/>
        <v>-8.745800346925911E-2</v>
      </c>
      <c r="AK366">
        <f t="shared" si="371"/>
        <v>-0.22558324916172545</v>
      </c>
      <c r="AL366">
        <f t="shared" si="372"/>
        <v>-2.7008873788875278</v>
      </c>
      <c r="AM366">
        <f t="shared" si="373"/>
        <v>-4.4644905637636167</v>
      </c>
      <c r="AN366">
        <f t="shared" si="395"/>
        <v>3.9085848094263871</v>
      </c>
      <c r="AO366">
        <f t="shared" si="395"/>
        <v>3.9098649800952958</v>
      </c>
      <c r="AP366">
        <f t="shared" si="395"/>
        <v>3.9065040586109219</v>
      </c>
      <c r="AQ366">
        <f t="shared" si="395"/>
        <v>3.9153511507222927</v>
      </c>
      <c r="AR366">
        <f t="shared" si="395"/>
        <v>3.8922215034847008</v>
      </c>
      <c r="AS366">
        <f t="shared" si="395"/>
        <v>3.9538428739540459</v>
      </c>
      <c r="AT366">
        <f t="shared" si="395"/>
        <v>3.796783999524064</v>
      </c>
      <c r="AU366">
        <f t="shared" si="375"/>
        <v>4.2760595028213952</v>
      </c>
      <c r="AV366" s="246">
        <f t="shared" si="376"/>
        <v>-1.1825767160380777E-2</v>
      </c>
      <c r="AW366" s="247">
        <f t="shared" si="377"/>
        <v>1.7526981575522165E-3</v>
      </c>
      <c r="AX366" s="248">
        <f t="shared" si="378"/>
        <v>3.0719508314869343E-6</v>
      </c>
      <c r="AY366" s="247">
        <f t="shared" si="379"/>
        <v>-9.0531166371517428E-3</v>
      </c>
      <c r="BA366">
        <f t="shared" si="380"/>
        <v>2.8232155692564397E-3</v>
      </c>
      <c r="BB366">
        <f t="shared" si="381"/>
        <v>1.0576274876372864</v>
      </c>
      <c r="BC366">
        <f t="shared" si="382"/>
        <v>0.50194221313769549</v>
      </c>
      <c r="BD366">
        <f t="shared" si="383"/>
        <v>4.795118416993225E-2</v>
      </c>
      <c r="BE366">
        <f t="shared" si="384"/>
        <v>0.69400331843764018</v>
      </c>
      <c r="BF366">
        <f t="shared" si="385"/>
        <v>0.36163434238723235</v>
      </c>
      <c r="BG366">
        <f t="shared" si="396"/>
        <v>6.9305250379641059</v>
      </c>
      <c r="BH366">
        <f t="shared" si="396"/>
        <v>6.9305250359851893</v>
      </c>
      <c r="BI366">
        <f t="shared" si="396"/>
        <v>6.930525002893777</v>
      </c>
      <c r="BJ366">
        <f t="shared" si="396"/>
        <v>6.9305244495398632</v>
      </c>
      <c r="BK366">
        <f t="shared" si="396"/>
        <v>6.930515196401565</v>
      </c>
      <c r="BL366">
        <f t="shared" si="396"/>
        <v>6.9303604757789454</v>
      </c>
      <c r="BM366">
        <f t="shared" si="396"/>
        <v>6.9277760829569761</v>
      </c>
      <c r="BN366">
        <f t="shared" si="387"/>
        <v>6.8853141805718181</v>
      </c>
    </row>
    <row r="367" spans="1:66">
      <c r="A367" s="86" t="s">
        <v>171</v>
      </c>
      <c r="B367" s="74" t="s">
        <v>45</v>
      </c>
      <c r="C367" s="73">
        <v>56552.6414</v>
      </c>
      <c r="D367" s="73">
        <v>4.0000000000000002E-4</v>
      </c>
      <c r="E367" s="58">
        <f t="shared" si="360"/>
        <v>35375.471552896292</v>
      </c>
      <c r="F367">
        <f t="shared" si="361"/>
        <v>35375.5</v>
      </c>
      <c r="G367">
        <f t="shared" si="388"/>
        <v>-1.0283688498020638E-2</v>
      </c>
      <c r="H367" s="116"/>
      <c r="I367" s="117"/>
      <c r="J367" s="117"/>
      <c r="K367" s="117">
        <f t="shared" si="389"/>
        <v>-1.0283688498020638E-2</v>
      </c>
      <c r="L367" s="116"/>
      <c r="M367" s="116"/>
      <c r="N367" s="118"/>
      <c r="O367" s="40">
        <f t="shared" ca="1" si="394"/>
        <v>-1.1980152725433846E-2</v>
      </c>
      <c r="P367" s="116"/>
      <c r="Q367" s="293">
        <f t="shared" si="362"/>
        <v>41534.1414</v>
      </c>
      <c r="R367" s="8">
        <f t="shared" ca="1" si="390"/>
        <v>2.8779908748926926E-6</v>
      </c>
      <c r="S367" s="116">
        <v>1</v>
      </c>
      <c r="T367" s="167">
        <f t="shared" ca="1" si="391"/>
        <v>2.8779908748926926E-6</v>
      </c>
      <c r="U367" s="116"/>
      <c r="V367" s="116"/>
      <c r="W367" s="25"/>
      <c r="X367" s="252"/>
      <c r="Y367" s="41"/>
      <c r="Z367">
        <f t="shared" si="363"/>
        <v>35375.5</v>
      </c>
      <c r="AA367" s="246">
        <f t="shared" si="364"/>
        <v>-1.4700699350386322E-2</v>
      </c>
      <c r="AB367" s="247">
        <f t="shared" si="365"/>
        <v>4.417010852365684E-3</v>
      </c>
      <c r="AC367" s="247">
        <f t="shared" ca="1" si="366"/>
        <v>1.696464227413208E-3</v>
      </c>
      <c r="AD367" s="248">
        <f t="shared" si="367"/>
        <v>1.9509984869916228E-5</v>
      </c>
      <c r="AH367">
        <f t="shared" si="368"/>
        <v>-3.8818335642038446E-3</v>
      </c>
      <c r="AI367">
        <f t="shared" si="369"/>
        <v>0.5222297243417503</v>
      </c>
      <c r="AJ367">
        <f t="shared" si="370"/>
        <v>-8.9760368161634421E-2</v>
      </c>
      <c r="AK367">
        <f t="shared" si="371"/>
        <v>-0.22668819939833429</v>
      </c>
      <c r="AL367">
        <f t="shared" si="372"/>
        <v>-2.6985759214828464</v>
      </c>
      <c r="AM367">
        <f t="shared" si="373"/>
        <v>-4.4404233946461913</v>
      </c>
      <c r="AN367">
        <f t="shared" si="395"/>
        <v>3.9123432968711289</v>
      </c>
      <c r="AO367">
        <f t="shared" si="395"/>
        <v>3.9135963942865439</v>
      </c>
      <c r="AP367">
        <f t="shared" si="395"/>
        <v>3.9102945672982248</v>
      </c>
      <c r="AQ367">
        <f t="shared" si="395"/>
        <v>3.9190176579651066</v>
      </c>
      <c r="AR367">
        <f t="shared" si="395"/>
        <v>3.8961292946656556</v>
      </c>
      <c r="AS367">
        <f t="shared" si="395"/>
        <v>3.9573327261467468</v>
      </c>
      <c r="AT367">
        <f t="shared" si="395"/>
        <v>3.8008088049036948</v>
      </c>
      <c r="AU367">
        <f t="shared" si="375"/>
        <v>4.2812344180077311</v>
      </c>
      <c r="AV367" s="246">
        <f t="shared" si="376"/>
        <v>-1.1917092202594471E-2</v>
      </c>
      <c r="AW367" s="247">
        <f t="shared" si="377"/>
        <v>1.6334037045738336E-3</v>
      </c>
      <c r="AX367" s="248">
        <f t="shared" si="378"/>
        <v>2.6680076621155236E-6</v>
      </c>
      <c r="AY367" s="247">
        <f t="shared" si="379"/>
        <v>-9.1854620816086436E-3</v>
      </c>
      <c r="BA367">
        <f t="shared" si="380"/>
        <v>2.7836071477918508E-3</v>
      </c>
      <c r="BB367">
        <f t="shared" si="381"/>
        <v>1.0571655023534205</v>
      </c>
      <c r="BC367">
        <f t="shared" si="382"/>
        <v>0.49363399187544416</v>
      </c>
      <c r="BD367">
        <f t="shared" si="383"/>
        <v>4.8501017879684048E-2</v>
      </c>
      <c r="BE367">
        <f t="shared" si="384"/>
        <v>0.70358281462613781</v>
      </c>
      <c r="BF367">
        <f t="shared" si="385"/>
        <v>0.3670599302062395</v>
      </c>
      <c r="BG367">
        <f t="shared" si="396"/>
        <v>6.9395590521111403</v>
      </c>
      <c r="BH367">
        <f t="shared" si="396"/>
        <v>6.9395590501879241</v>
      </c>
      <c r="BI367">
        <f t="shared" si="396"/>
        <v>6.9395590178054443</v>
      </c>
      <c r="BJ367">
        <f t="shared" si="396"/>
        <v>6.9395584725601474</v>
      </c>
      <c r="BK367">
        <f t="shared" si="396"/>
        <v>6.9395492919377704</v>
      </c>
      <c r="BL367">
        <f t="shared" si="396"/>
        <v>6.9393947220353951</v>
      </c>
      <c r="BM367">
        <f t="shared" si="396"/>
        <v>6.9367950539785852</v>
      </c>
      <c r="BN367">
        <f t="shared" si="387"/>
        <v>6.8938097991819536</v>
      </c>
    </row>
    <row r="368" spans="1:66">
      <c r="A368" s="86" t="s">
        <v>171</v>
      </c>
      <c r="B368" s="74" t="s">
        <v>49</v>
      </c>
      <c r="C368" s="73">
        <v>56552.821799999998</v>
      </c>
      <c r="D368" s="73">
        <v>4.0000000000000002E-4</v>
      </c>
      <c r="E368" s="58">
        <f t="shared" si="360"/>
        <v>35375.970581771988</v>
      </c>
      <c r="F368">
        <f t="shared" si="361"/>
        <v>35376</v>
      </c>
      <c r="G368">
        <f t="shared" si="388"/>
        <v>-1.0634751997713465E-2</v>
      </c>
      <c r="H368" s="116"/>
      <c r="I368" s="117"/>
      <c r="J368" s="117"/>
      <c r="K368" s="117">
        <f t="shared" si="389"/>
        <v>-1.0634751997713465E-2</v>
      </c>
      <c r="L368" s="116"/>
      <c r="M368" s="116"/>
      <c r="N368" s="118"/>
      <c r="O368" s="40">
        <f t="shared" ca="1" si="394"/>
        <v>-1.1981776357305643E-2</v>
      </c>
      <c r="P368" s="116"/>
      <c r="Q368" s="293">
        <f t="shared" si="362"/>
        <v>41534.321799999998</v>
      </c>
      <c r="R368" s="8">
        <f t="shared" ca="1" si="390"/>
        <v>1.8144746253347164E-6</v>
      </c>
      <c r="S368" s="116">
        <v>1</v>
      </c>
      <c r="T368" s="167">
        <f t="shared" ca="1" si="391"/>
        <v>1.8144746253347164E-6</v>
      </c>
      <c r="V368" s="116"/>
      <c r="W368" s="25"/>
      <c r="X368" s="252"/>
      <c r="Y368" s="41"/>
      <c r="Z368">
        <f t="shared" si="363"/>
        <v>35376</v>
      </c>
      <c r="AA368" s="246">
        <f t="shared" si="364"/>
        <v>-1.4701606479569407E-2</v>
      </c>
      <c r="AB368" s="247">
        <f t="shared" si="365"/>
        <v>4.0668544818559423E-3</v>
      </c>
      <c r="AC368" s="247">
        <f t="shared" ca="1" si="366"/>
        <v>1.3470243595921777E-3</v>
      </c>
      <c r="AD368" s="248">
        <f t="shared" si="367"/>
        <v>1.6539305376591766E-5</v>
      </c>
      <c r="AH368">
        <f t="shared" si="368"/>
        <v>-3.882511755402958E-3</v>
      </c>
      <c r="AI368">
        <f t="shared" si="369"/>
        <v>0.52223892659846638</v>
      </c>
      <c r="AJ368">
        <f t="shared" si="370"/>
        <v>-8.9800796829859419E-2</v>
      </c>
      <c r="AK368">
        <f t="shared" si="371"/>
        <v>-0.2267075931486047</v>
      </c>
      <c r="AL368">
        <f t="shared" si="372"/>
        <v>-2.6985353288842115</v>
      </c>
      <c r="AM368">
        <f t="shared" si="373"/>
        <v>-4.4400029468005648</v>
      </c>
      <c r="AN368">
        <f t="shared" si="395"/>
        <v>3.9124092678040272</v>
      </c>
      <c r="AO368">
        <f t="shared" si="395"/>
        <v>3.9136618926140798</v>
      </c>
      <c r="AP368">
        <f t="shared" si="395"/>
        <v>3.9103610994601539</v>
      </c>
      <c r="AQ368">
        <f t="shared" si="395"/>
        <v>3.9190820156775992</v>
      </c>
      <c r="AR368">
        <f t="shared" si="395"/>
        <v>3.8961978946633935</v>
      </c>
      <c r="AS368">
        <f t="shared" si="395"/>
        <v>3.9573939504132469</v>
      </c>
      <c r="AT368">
        <f t="shared" si="395"/>
        <v>3.8008795302713669</v>
      </c>
      <c r="AU368">
        <f t="shared" si="375"/>
        <v>4.2813252059934559</v>
      </c>
      <c r="AV368" s="246">
        <f t="shared" si="376"/>
        <v>-1.1918696098387548E-2</v>
      </c>
      <c r="AW368" s="247">
        <f t="shared" si="377"/>
        <v>1.2839441006740823E-3</v>
      </c>
      <c r="AX368" s="248">
        <f t="shared" si="378"/>
        <v>1.6485124536557781E-6</v>
      </c>
      <c r="AY368" s="247">
        <f t="shared" si="379"/>
        <v>-9.535150623492368E-3</v>
      </c>
      <c r="BA368">
        <f t="shared" si="380"/>
        <v>2.7829103811818604E-3</v>
      </c>
      <c r="BB368">
        <f t="shared" si="381"/>
        <v>1.0571573540310624</v>
      </c>
      <c r="BC368">
        <f t="shared" si="382"/>
        <v>0.49348789214062805</v>
      </c>
      <c r="BD368">
        <f t="shared" si="383"/>
        <v>4.8510620227452901E-2</v>
      </c>
      <c r="BE368">
        <f t="shared" si="384"/>
        <v>0.70375080111720278</v>
      </c>
      <c r="BF368">
        <f t="shared" si="385"/>
        <v>0.36715524305185293</v>
      </c>
      <c r="BG368">
        <f t="shared" si="396"/>
        <v>6.9397175082928992</v>
      </c>
      <c r="BH368">
        <f t="shared" si="396"/>
        <v>6.9397175063706626</v>
      </c>
      <c r="BI368">
        <f t="shared" si="396"/>
        <v>6.9397174740007275</v>
      </c>
      <c r="BJ368">
        <f t="shared" si="396"/>
        <v>6.9397169289001077</v>
      </c>
      <c r="BK368">
        <f t="shared" si="396"/>
        <v>6.9397077495932118</v>
      </c>
      <c r="BL368">
        <f t="shared" si="396"/>
        <v>6.9395531829736008</v>
      </c>
      <c r="BM368">
        <f t="shared" si="396"/>
        <v>6.9369532539583965</v>
      </c>
      <c r="BN368">
        <f t="shared" si="387"/>
        <v>6.8939588451224818</v>
      </c>
    </row>
    <row r="369" spans="1:66">
      <c r="A369" s="86" t="s">
        <v>171</v>
      </c>
      <c r="B369" s="74" t="s">
        <v>49</v>
      </c>
      <c r="C369" s="73">
        <v>56562.582000000002</v>
      </c>
      <c r="D369" s="73">
        <v>2.0000000000000001E-4</v>
      </c>
      <c r="E369" s="58">
        <f t="shared" si="360"/>
        <v>35402.969593039226</v>
      </c>
      <c r="F369">
        <f t="shared" si="361"/>
        <v>35403</v>
      </c>
      <c r="G369">
        <f t="shared" si="388"/>
        <v>-1.0992180999892298E-2</v>
      </c>
      <c r="H369" s="116"/>
      <c r="I369" s="117"/>
      <c r="J369" s="117"/>
      <c r="K369" s="117">
        <f t="shared" si="389"/>
        <v>-1.0992180999892298E-2</v>
      </c>
      <c r="L369" s="116"/>
      <c r="M369" s="116"/>
      <c r="N369" s="118"/>
      <c r="O369" s="40">
        <f t="shared" ca="1" si="394"/>
        <v>-1.2069452478383078E-2</v>
      </c>
      <c r="P369" s="116"/>
      <c r="Q369" s="293">
        <f t="shared" si="362"/>
        <v>41544.082000000002</v>
      </c>
      <c r="R369" s="8">
        <f t="shared" ca="1" si="390"/>
        <v>1.1605138383697099E-6</v>
      </c>
      <c r="S369" s="116">
        <v>1</v>
      </c>
      <c r="T369" s="167">
        <f t="shared" ca="1" si="391"/>
        <v>1.1605138383697099E-6</v>
      </c>
      <c r="U369" s="116"/>
      <c r="V369" s="116"/>
      <c r="W369" s="25"/>
      <c r="X369" s="252"/>
      <c r="Y369" s="41"/>
      <c r="Z369">
        <f t="shared" si="363"/>
        <v>35403</v>
      </c>
      <c r="AA369" s="246">
        <f t="shared" si="364"/>
        <v>-1.475058210513879E-2</v>
      </c>
      <c r="AB369" s="247">
        <f t="shared" si="365"/>
        <v>3.7584011052464918E-3</v>
      </c>
      <c r="AC369" s="247">
        <f t="shared" ca="1" si="366"/>
        <v>1.0772714784907794E-3</v>
      </c>
      <c r="AD369" s="248">
        <f t="shared" si="367"/>
        <v>1.4125578867918051E-5</v>
      </c>
      <c r="AH369">
        <f t="shared" si="368"/>
        <v>-3.919126101097653E-3</v>
      </c>
      <c r="AI369">
        <f t="shared" si="369"/>
        <v>0.52273749437343331</v>
      </c>
      <c r="AJ369">
        <f t="shared" si="370"/>
        <v>-9.1985810073964988E-2</v>
      </c>
      <c r="AK369">
        <f t="shared" si="371"/>
        <v>-0.22775530020631826</v>
      </c>
      <c r="AL369">
        <f t="shared" si="372"/>
        <v>-2.6963412330306418</v>
      </c>
      <c r="AM369">
        <f t="shared" si="373"/>
        <v>-4.4173892460702939</v>
      </c>
      <c r="AN369">
        <f t="shared" si="395"/>
        <v>3.9159733727056545</v>
      </c>
      <c r="AO369">
        <f t="shared" si="395"/>
        <v>3.9172005993329084</v>
      </c>
      <c r="AP369">
        <f t="shared" si="395"/>
        <v>3.9139554801805532</v>
      </c>
      <c r="AQ369">
        <f t="shared" si="395"/>
        <v>3.9225590371166654</v>
      </c>
      <c r="AR369">
        <f t="shared" si="395"/>
        <v>3.8999044558513245</v>
      </c>
      <c r="AS369">
        <f t="shared" si="395"/>
        <v>3.9607000182662189</v>
      </c>
      <c r="AT369">
        <f t="shared" si="395"/>
        <v>3.8047045851314256</v>
      </c>
      <c r="AU369">
        <f t="shared" si="375"/>
        <v>4.2862277572226155</v>
      </c>
      <c r="AV369" s="246">
        <f t="shared" si="376"/>
        <v>-1.2005392379659746E-2</v>
      </c>
      <c r="AW369" s="247">
        <f t="shared" si="377"/>
        <v>1.0132113797674484E-3</v>
      </c>
      <c r="AX369" s="248">
        <f t="shared" si="378"/>
        <v>1.0265973000902564E-6</v>
      </c>
      <c r="AY369" s="247">
        <f t="shared" si="379"/>
        <v>-9.8182446242736886E-3</v>
      </c>
      <c r="BA369">
        <f t="shared" si="380"/>
        <v>2.7451897254790435E-3</v>
      </c>
      <c r="BB369">
        <f t="shared" si="381"/>
        <v>1.0567151445747809</v>
      </c>
      <c r="BC369">
        <f t="shared" si="382"/>
        <v>0.48558130709916658</v>
      </c>
      <c r="BD369">
        <f t="shared" si="383"/>
        <v>4.9026888240496003E-2</v>
      </c>
      <c r="BE369">
        <f t="shared" si="384"/>
        <v>0.7128182139192355</v>
      </c>
      <c r="BF369">
        <f t="shared" si="385"/>
        <v>0.37230872020572647</v>
      </c>
      <c r="BG369">
        <f t="shared" si="396"/>
        <v>6.9482723224233922</v>
      </c>
      <c r="BH369">
        <f t="shared" si="396"/>
        <v>6.9482723205541559</v>
      </c>
      <c r="BI369">
        <f t="shared" si="396"/>
        <v>6.9482722888666908</v>
      </c>
      <c r="BJ369">
        <f t="shared" si="396"/>
        <v>6.9482717516980363</v>
      </c>
      <c r="BK369">
        <f t="shared" si="396"/>
        <v>6.9482626456029308</v>
      </c>
      <c r="BL369">
        <f t="shared" si="396"/>
        <v>6.9481082887676564</v>
      </c>
      <c r="BM369">
        <f t="shared" si="396"/>
        <v>6.9454946292063164</v>
      </c>
      <c r="BN369">
        <f t="shared" si="387"/>
        <v>6.9020073259110308</v>
      </c>
    </row>
    <row r="370" spans="1:66">
      <c r="A370" s="94" t="s">
        <v>174</v>
      </c>
      <c r="B370" s="95" t="s">
        <v>49</v>
      </c>
      <c r="C370" s="73">
        <v>56563.3053</v>
      </c>
      <c r="D370" s="96">
        <v>1E-4</v>
      </c>
      <c r="E370" s="58">
        <f t="shared" si="360"/>
        <v>35404.970411142291</v>
      </c>
      <c r="F370">
        <f t="shared" si="361"/>
        <v>35405</v>
      </c>
      <c r="G370">
        <f t="shared" si="388"/>
        <v>-1.0696434997953475E-2</v>
      </c>
      <c r="H370" s="116"/>
      <c r="I370" s="117"/>
      <c r="J370" s="117"/>
      <c r="K370" s="117">
        <f t="shared" si="389"/>
        <v>-1.0696434997953475E-2</v>
      </c>
      <c r="L370" s="116"/>
      <c r="M370" s="116"/>
      <c r="N370" s="118"/>
      <c r="O370" s="40">
        <f t="shared" ca="1" si="394"/>
        <v>-1.2075947005870294E-2</v>
      </c>
      <c r="P370" s="116"/>
      <c r="Q370" s="293">
        <f t="shared" si="362"/>
        <v>41544.8053</v>
      </c>
      <c r="R370" s="8">
        <f t="shared" ca="1" si="390"/>
        <v>1.9030533799866947E-6</v>
      </c>
      <c r="S370" s="116">
        <v>1</v>
      </c>
      <c r="T370" s="167">
        <f t="shared" ca="1" si="391"/>
        <v>1.9030533799866947E-6</v>
      </c>
      <c r="U370" s="116"/>
      <c r="V370" s="116"/>
      <c r="W370" s="25"/>
      <c r="X370" s="252"/>
      <c r="Y370" s="41"/>
      <c r="Z370">
        <f t="shared" si="363"/>
        <v>35405</v>
      </c>
      <c r="AA370" s="246">
        <f t="shared" si="364"/>
        <v>-1.4754209193273426E-2</v>
      </c>
      <c r="AB370" s="247">
        <f t="shared" si="365"/>
        <v>4.0577741953199513E-3</v>
      </c>
      <c r="AC370" s="247">
        <f t="shared" ca="1" si="366"/>
        <v>1.3795120079168194E-3</v>
      </c>
      <c r="AD370" s="248">
        <f t="shared" si="367"/>
        <v>1.6465531420204478E-5</v>
      </c>
      <c r="AH370">
        <f t="shared" si="368"/>
        <v>-3.9218376459864398E-3</v>
      </c>
      <c r="AI370">
        <f t="shared" si="369"/>
        <v>0.52277455414241913</v>
      </c>
      <c r="AJ370">
        <f t="shared" si="370"/>
        <v>-9.2147808854040711E-2</v>
      </c>
      <c r="AK370">
        <f t="shared" si="371"/>
        <v>-0.22783294291004547</v>
      </c>
      <c r="AL370">
        <f t="shared" si="372"/>
        <v>-2.6961785432796916</v>
      </c>
      <c r="AM370">
        <f t="shared" si="373"/>
        <v>-4.4157211913605048</v>
      </c>
      <c r="AN370">
        <f t="shared" si="395"/>
        <v>3.9162375115866297</v>
      </c>
      <c r="AO370">
        <f t="shared" si="395"/>
        <v>3.9174628664952511</v>
      </c>
      <c r="AP370">
        <f t="shared" si="395"/>
        <v>3.91422185922475</v>
      </c>
      <c r="AQ370">
        <f t="shared" si="395"/>
        <v>3.9228167280154138</v>
      </c>
      <c r="AR370">
        <f t="shared" si="395"/>
        <v>3.900179184662667</v>
      </c>
      <c r="AS370">
        <f t="shared" si="395"/>
        <v>3.9609449096644895</v>
      </c>
      <c r="AT370">
        <f t="shared" si="395"/>
        <v>3.8049883826077697</v>
      </c>
      <c r="AU370">
        <f t="shared" si="375"/>
        <v>4.2865909091655165</v>
      </c>
      <c r="AV370" s="246">
        <f t="shared" si="376"/>
        <v>-1.2011820985622855E-2</v>
      </c>
      <c r="AW370" s="247">
        <f t="shared" si="377"/>
        <v>1.3153859876693808E-3</v>
      </c>
      <c r="AX370" s="248">
        <f t="shared" si="378"/>
        <v>1.7302402965569526E-6</v>
      </c>
      <c r="AY370" s="247">
        <f t="shared" si="379"/>
        <v>-9.5169855596176044E-3</v>
      </c>
      <c r="BA370">
        <f t="shared" si="380"/>
        <v>2.74238820765057E-3</v>
      </c>
      <c r="BB370">
        <f t="shared" si="381"/>
        <v>1.0566822172101671</v>
      </c>
      <c r="BC370">
        <f t="shared" si="382"/>
        <v>0.48499430239038305</v>
      </c>
      <c r="BD370">
        <f t="shared" si="383"/>
        <v>4.9064953345782578E-2</v>
      </c>
      <c r="BE370">
        <f t="shared" si="384"/>
        <v>0.71348957175786021</v>
      </c>
      <c r="BF370">
        <f t="shared" si="385"/>
        <v>0.37269097663727507</v>
      </c>
      <c r="BG370">
        <f t="shared" si="396"/>
        <v>6.9489058697098107</v>
      </c>
      <c r="BH370">
        <f t="shared" si="396"/>
        <v>6.9489058678445064</v>
      </c>
      <c r="BI370">
        <f t="shared" si="396"/>
        <v>6.9489058362079739</v>
      </c>
      <c r="BJ370">
        <f t="shared" si="396"/>
        <v>6.9489052996360083</v>
      </c>
      <c r="BK370">
        <f t="shared" si="396"/>
        <v>6.9488961991322871</v>
      </c>
      <c r="BL370">
        <f t="shared" si="396"/>
        <v>6.948741860368667</v>
      </c>
      <c r="BM370">
        <f t="shared" si="396"/>
        <v>6.9461272119979709</v>
      </c>
      <c r="BN370">
        <f t="shared" si="387"/>
        <v>6.9026035096731455</v>
      </c>
    </row>
    <row r="371" spans="1:66">
      <c r="A371" s="68" t="s">
        <v>175</v>
      </c>
      <c r="B371" s="68" t="s">
        <v>49</v>
      </c>
      <c r="C371" s="69">
        <v>56573.427300000003</v>
      </c>
      <c r="D371" s="69" t="s">
        <v>76</v>
      </c>
      <c r="E371" s="58">
        <f t="shared" si="360"/>
        <v>35432.970246396377</v>
      </c>
      <c r="F371">
        <f t="shared" si="361"/>
        <v>35433</v>
      </c>
      <c r="G371">
        <f t="shared" si="388"/>
        <v>-1.0755990995676257E-2</v>
      </c>
      <c r="H371" s="116"/>
      <c r="I371" s="117"/>
      <c r="J371" s="117"/>
      <c r="K371" s="117">
        <f t="shared" si="389"/>
        <v>-1.0755990995676257E-2</v>
      </c>
      <c r="L371" s="116"/>
      <c r="M371" s="116"/>
      <c r="N371" s="118"/>
      <c r="O371" s="40">
        <f t="shared" ca="1" si="394"/>
        <v>-1.2166870390691337E-2</v>
      </c>
      <c r="P371" s="116"/>
      <c r="Q371" s="293">
        <f t="shared" si="362"/>
        <v>41554.927300000003</v>
      </c>
      <c r="R371" s="8">
        <f t="shared" ca="1" si="390"/>
        <v>1.9905806672781181E-6</v>
      </c>
      <c r="S371" s="116">
        <v>1</v>
      </c>
      <c r="T371" s="167">
        <f t="shared" ca="1" si="391"/>
        <v>1.9905806672781181E-6</v>
      </c>
      <c r="U371" s="116"/>
      <c r="V371" s="116"/>
      <c r="W371" s="25"/>
      <c r="X371" s="252"/>
      <c r="Y371" s="41"/>
      <c r="Z371">
        <f t="shared" si="363"/>
        <v>35433</v>
      </c>
      <c r="AA371" s="246">
        <f t="shared" si="364"/>
        <v>-1.4804977611472529E-2</v>
      </c>
      <c r="AB371" s="247">
        <f t="shared" si="365"/>
        <v>4.0489866157962726E-3</v>
      </c>
      <c r="AC371" s="247">
        <f t="shared" ca="1" si="366"/>
        <v>1.41087939501508E-3</v>
      </c>
      <c r="AD371" s="248">
        <f t="shared" si="367"/>
        <v>1.6394292614897352E-5</v>
      </c>
      <c r="AH371">
        <f t="shared" si="368"/>
        <v>-3.9597900100678306E-3</v>
      </c>
      <c r="AI371">
        <f t="shared" si="369"/>
        <v>0.52329526373645763</v>
      </c>
      <c r="AJ371">
        <f t="shared" si="370"/>
        <v>-9.4417912545702753E-2</v>
      </c>
      <c r="AK371">
        <f t="shared" si="371"/>
        <v>-0.22892044572935227</v>
      </c>
      <c r="AL371">
        <f t="shared" si="372"/>
        <v>-2.6938984972793367</v>
      </c>
      <c r="AM371">
        <f t="shared" si="373"/>
        <v>-4.3924693633206049</v>
      </c>
      <c r="AN371">
        <f t="shared" ref="AN371:AT380" si="397">$AU371+$AB$7*SIN(AO371)</f>
        <v>3.9199373633580978</v>
      </c>
      <c r="AO371">
        <f t="shared" si="397"/>
        <v>3.9211366552602454</v>
      </c>
      <c r="AP371">
        <f t="shared" si="397"/>
        <v>3.9179530343291327</v>
      </c>
      <c r="AQ371">
        <f t="shared" si="397"/>
        <v>3.9264263537793243</v>
      </c>
      <c r="AR371">
        <f t="shared" si="397"/>
        <v>3.9040278286218606</v>
      </c>
      <c r="AS371">
        <f t="shared" si="397"/>
        <v>3.964373375504942</v>
      </c>
      <c r="AT371">
        <f t="shared" si="397"/>
        <v>3.8089682209320617</v>
      </c>
      <c r="AU371">
        <f t="shared" si="375"/>
        <v>4.2916750363661258</v>
      </c>
      <c r="AV371" s="246">
        <f t="shared" si="376"/>
        <v>-1.2101916469539856E-2</v>
      </c>
      <c r="AW371" s="247">
        <f t="shared" si="377"/>
        <v>1.345925473863599E-3</v>
      </c>
      <c r="AX371" s="248">
        <f t="shared" si="378"/>
        <v>1.8115153811949535E-6</v>
      </c>
      <c r="AY371" s="247">
        <f t="shared" si="379"/>
        <v>-9.4992621275410988E-3</v>
      </c>
      <c r="BA371">
        <f t="shared" si="380"/>
        <v>2.7030611419326732E-3</v>
      </c>
      <c r="BB371">
        <f t="shared" si="381"/>
        <v>1.0562187769491644</v>
      </c>
      <c r="BC371">
        <f t="shared" si="382"/>
        <v>0.47675727877270219</v>
      </c>
      <c r="BD371">
        <f t="shared" si="383"/>
        <v>4.9595287205786653E-2</v>
      </c>
      <c r="BE371">
        <f t="shared" si="384"/>
        <v>0.72288417387639425</v>
      </c>
      <c r="BF371">
        <f t="shared" si="385"/>
        <v>0.37805014747282117</v>
      </c>
      <c r="BG371">
        <f t="shared" ref="BG371:BM380" si="398">$BN371+$BB$7*SIN(BH371)</f>
        <v>6.9577734517115246</v>
      </c>
      <c r="BH371">
        <f t="shared" si="398"/>
        <v>6.9577734499013246</v>
      </c>
      <c r="BI371">
        <f t="shared" si="398"/>
        <v>6.9577734189828639</v>
      </c>
      <c r="BJ371">
        <f t="shared" si="398"/>
        <v>6.9577728908915226</v>
      </c>
      <c r="BK371">
        <f t="shared" si="398"/>
        <v>6.9577638710570229</v>
      </c>
      <c r="BL371">
        <f t="shared" si="398"/>
        <v>6.9576098217408768</v>
      </c>
      <c r="BM371">
        <f t="shared" si="398"/>
        <v>6.9549817408703438</v>
      </c>
      <c r="BN371">
        <f t="shared" si="387"/>
        <v>6.910950082342751</v>
      </c>
    </row>
    <row r="372" spans="1:66">
      <c r="A372" s="73" t="s">
        <v>176</v>
      </c>
      <c r="B372" s="74" t="s">
        <v>49</v>
      </c>
      <c r="C372" s="97">
        <v>56573.427309999999</v>
      </c>
      <c r="D372" s="73">
        <v>1E-4</v>
      </c>
      <c r="E372" s="58">
        <f t="shared" si="360"/>
        <v>35432.970274058724</v>
      </c>
      <c r="F372">
        <f t="shared" si="361"/>
        <v>35433</v>
      </c>
      <c r="G372">
        <f t="shared" si="388"/>
        <v>-1.0745990999566857E-2</v>
      </c>
      <c r="H372" s="116"/>
      <c r="I372" s="117"/>
      <c r="J372" s="117"/>
      <c r="K372" s="117">
        <f t="shared" si="389"/>
        <v>-1.0745990999566857E-2</v>
      </c>
      <c r="L372" s="116"/>
      <c r="M372" s="116"/>
      <c r="N372" s="118"/>
      <c r="O372" s="40">
        <f t="shared" ca="1" si="394"/>
        <v>-1.2166870390691337E-2</v>
      </c>
      <c r="P372" s="116"/>
      <c r="Q372" s="293">
        <f t="shared" si="362"/>
        <v>41554.927309999999</v>
      </c>
      <c r="R372" s="8">
        <f t="shared" ca="1" si="390"/>
        <v>2.0188982441222728E-6</v>
      </c>
      <c r="S372" s="116">
        <v>1</v>
      </c>
      <c r="T372" s="167">
        <f t="shared" ca="1" si="391"/>
        <v>2.0188982441222728E-6</v>
      </c>
      <c r="U372" s="116"/>
      <c r="V372" s="116"/>
      <c r="W372" s="25"/>
      <c r="X372" s="252"/>
      <c r="Y372" s="41"/>
      <c r="Z372">
        <f t="shared" si="363"/>
        <v>35433</v>
      </c>
      <c r="AA372" s="246">
        <f t="shared" si="364"/>
        <v>-1.4804977611472529E-2</v>
      </c>
      <c r="AB372" s="247">
        <f t="shared" si="365"/>
        <v>4.0589866119056725E-3</v>
      </c>
      <c r="AC372" s="247">
        <f t="shared" ca="1" si="366"/>
        <v>1.4208793911244799E-3</v>
      </c>
      <c r="AD372" s="248">
        <f t="shared" si="367"/>
        <v>1.6475372315629489E-5</v>
      </c>
      <c r="AH372">
        <f t="shared" si="368"/>
        <v>-3.9597900100678306E-3</v>
      </c>
      <c r="AI372">
        <f t="shared" si="369"/>
        <v>0.52329526373645763</v>
      </c>
      <c r="AJ372">
        <f t="shared" si="370"/>
        <v>-9.4417912545702753E-2</v>
      </c>
      <c r="AK372">
        <f t="shared" si="371"/>
        <v>-0.22892044572935227</v>
      </c>
      <c r="AL372">
        <f t="shared" si="372"/>
        <v>-2.6938984972793367</v>
      </c>
      <c r="AM372">
        <f t="shared" si="373"/>
        <v>-4.3924693633206049</v>
      </c>
      <c r="AN372">
        <f t="shared" si="397"/>
        <v>3.9199373633580978</v>
      </c>
      <c r="AO372">
        <f t="shared" si="397"/>
        <v>3.9211366552602454</v>
      </c>
      <c r="AP372">
        <f t="shared" si="397"/>
        <v>3.9179530343291327</v>
      </c>
      <c r="AQ372">
        <f t="shared" si="397"/>
        <v>3.9264263537793243</v>
      </c>
      <c r="AR372">
        <f t="shared" si="397"/>
        <v>3.9040278286218606</v>
      </c>
      <c r="AS372">
        <f t="shared" si="397"/>
        <v>3.964373375504942</v>
      </c>
      <c r="AT372">
        <f t="shared" si="397"/>
        <v>3.8089682209320617</v>
      </c>
      <c r="AU372">
        <f t="shared" si="375"/>
        <v>4.2916750363661258</v>
      </c>
      <c r="AV372" s="246">
        <f t="shared" si="376"/>
        <v>-1.2101916469539856E-2</v>
      </c>
      <c r="AW372" s="247">
        <f t="shared" si="377"/>
        <v>1.3559254699729989E-3</v>
      </c>
      <c r="AX372" s="248">
        <f t="shared" si="378"/>
        <v>1.8385338801214979E-6</v>
      </c>
      <c r="AY372" s="247">
        <f t="shared" si="379"/>
        <v>-9.4892621314316989E-3</v>
      </c>
      <c r="BA372">
        <f t="shared" si="380"/>
        <v>2.7030611419326732E-3</v>
      </c>
      <c r="BB372">
        <f t="shared" si="381"/>
        <v>1.0562187769491644</v>
      </c>
      <c r="BC372">
        <f t="shared" si="382"/>
        <v>0.47675727877270219</v>
      </c>
      <c r="BD372">
        <f t="shared" si="383"/>
        <v>4.9595287205786653E-2</v>
      </c>
      <c r="BE372">
        <f t="shared" si="384"/>
        <v>0.72288417387639425</v>
      </c>
      <c r="BF372">
        <f t="shared" si="385"/>
        <v>0.37805014747282117</v>
      </c>
      <c r="BG372">
        <f t="shared" si="398"/>
        <v>6.9577734517115246</v>
      </c>
      <c r="BH372">
        <f t="shared" si="398"/>
        <v>6.9577734499013246</v>
      </c>
      <c r="BI372">
        <f t="shared" si="398"/>
        <v>6.9577734189828639</v>
      </c>
      <c r="BJ372">
        <f t="shared" si="398"/>
        <v>6.9577728908915226</v>
      </c>
      <c r="BK372">
        <f t="shared" si="398"/>
        <v>6.9577638710570229</v>
      </c>
      <c r="BL372">
        <f t="shared" si="398"/>
        <v>6.9576098217408768</v>
      </c>
      <c r="BM372">
        <f t="shared" si="398"/>
        <v>6.9549817408703438</v>
      </c>
      <c r="BN372">
        <f t="shared" si="387"/>
        <v>6.910950082342751</v>
      </c>
    </row>
    <row r="373" spans="1:66">
      <c r="A373" s="86" t="s">
        <v>177</v>
      </c>
      <c r="B373" s="74" t="s">
        <v>49</v>
      </c>
      <c r="C373" s="73">
        <v>56580.656999999999</v>
      </c>
      <c r="D373" s="73">
        <v>1E-4</v>
      </c>
      <c r="E373" s="58">
        <f t="shared" si="360"/>
        <v>35452.969298850076</v>
      </c>
      <c r="F373">
        <f t="shared" si="361"/>
        <v>35453</v>
      </c>
      <c r="G373">
        <f t="shared" si="388"/>
        <v>-1.1098530994786415E-2</v>
      </c>
      <c r="H373" s="116"/>
      <c r="I373" s="117"/>
      <c r="J373" s="117"/>
      <c r="K373" s="117">
        <f t="shared" si="389"/>
        <v>-1.1098530994786415E-2</v>
      </c>
      <c r="L373" s="116"/>
      <c r="M373" s="116"/>
      <c r="N373" s="118"/>
      <c r="O373" s="40">
        <f t="shared" ca="1" si="394"/>
        <v>-1.22318156655635E-2</v>
      </c>
      <c r="P373" s="116"/>
      <c r="Q373" s="293">
        <f t="shared" si="362"/>
        <v>41562.156999999999</v>
      </c>
      <c r="R373" s="8">
        <f t="shared" ca="1" si="390"/>
        <v>1.2843341450183258E-6</v>
      </c>
      <c r="S373" s="116">
        <v>1</v>
      </c>
      <c r="T373" s="167">
        <f t="shared" ca="1" si="391"/>
        <v>1.2843341450183258E-6</v>
      </c>
      <c r="U373" s="116"/>
      <c r="V373" s="116"/>
      <c r="W373" s="25"/>
      <c r="X373" s="252"/>
      <c r="Y373" s="41"/>
      <c r="Z373">
        <f t="shared" si="363"/>
        <v>35453</v>
      </c>
      <c r="AA373" s="246">
        <f t="shared" si="364"/>
        <v>-1.4841228249087537E-2</v>
      </c>
      <c r="AB373" s="247">
        <f t="shared" si="365"/>
        <v>3.7426972543011215E-3</v>
      </c>
      <c r="AC373" s="247">
        <f t="shared" ca="1" si="366"/>
        <v>1.1332846707770849E-3</v>
      </c>
      <c r="AD373" s="248">
        <f t="shared" si="367"/>
        <v>1.4007782737353154E-5</v>
      </c>
      <c r="AH373">
        <f t="shared" si="368"/>
        <v>-3.9868880962549407E-3</v>
      </c>
      <c r="AI373">
        <f t="shared" si="369"/>
        <v>0.52366934672439691</v>
      </c>
      <c r="AJ373">
        <f t="shared" si="370"/>
        <v>-9.6041846022978702E-2</v>
      </c>
      <c r="AK373">
        <f t="shared" si="371"/>
        <v>-0.22969781191612601</v>
      </c>
      <c r="AL373">
        <f t="shared" si="372"/>
        <v>-2.6922671496443877</v>
      </c>
      <c r="AM373">
        <f t="shared" si="373"/>
        <v>-4.3759753440009606</v>
      </c>
      <c r="AN373">
        <f t="shared" si="397"/>
        <v>3.9225823032215956</v>
      </c>
      <c r="AO373">
        <f t="shared" si="397"/>
        <v>3.9237631414681307</v>
      </c>
      <c r="AP373">
        <f t="shared" si="397"/>
        <v>3.9206203006050218</v>
      </c>
      <c r="AQ373">
        <f t="shared" si="397"/>
        <v>3.9290069061978632</v>
      </c>
      <c r="AR373">
        <f t="shared" si="397"/>
        <v>3.9067796462858602</v>
      </c>
      <c r="AS373">
        <f t="shared" si="397"/>
        <v>3.9668222869621523</v>
      </c>
      <c r="AT373">
        <f t="shared" si="397"/>
        <v>3.8118186000105765</v>
      </c>
      <c r="AU373">
        <f t="shared" si="375"/>
        <v>4.2953065557951335</v>
      </c>
      <c r="AV373" s="246">
        <f t="shared" si="376"/>
        <v>-1.2166377508761572E-2</v>
      </c>
      <c r="AW373" s="247">
        <f t="shared" si="377"/>
        <v>1.0678465139751566E-3</v>
      </c>
      <c r="AX373" s="248">
        <f t="shared" si="378"/>
        <v>1.1402961774088943E-6</v>
      </c>
      <c r="AY373" s="247">
        <f t="shared" si="379"/>
        <v>-9.7864936388574394E-3</v>
      </c>
      <c r="BA373">
        <f t="shared" si="380"/>
        <v>2.6748507403259645E-3</v>
      </c>
      <c r="BB373">
        <f t="shared" si="381"/>
        <v>1.0558849611144039</v>
      </c>
      <c r="BC373">
        <f t="shared" si="382"/>
        <v>0.47085235504354023</v>
      </c>
      <c r="BD373">
        <f t="shared" si="383"/>
        <v>4.9971136828432655E-2</v>
      </c>
      <c r="BE373">
        <f t="shared" si="384"/>
        <v>0.72958953840560625</v>
      </c>
      <c r="BF373">
        <f t="shared" si="385"/>
        <v>0.38188687886738454</v>
      </c>
      <c r="BG373">
        <f t="shared" si="398"/>
        <v>6.9641050477351651</v>
      </c>
      <c r="BH373">
        <f t="shared" si="398"/>
        <v>6.9641050459643514</v>
      </c>
      <c r="BI373">
        <f t="shared" si="398"/>
        <v>6.9641050155640656</v>
      </c>
      <c r="BJ373">
        <f t="shared" si="398"/>
        <v>6.9641044936700727</v>
      </c>
      <c r="BK373">
        <f t="shared" si="398"/>
        <v>6.9640955341393234</v>
      </c>
      <c r="BL373">
        <f t="shared" si="398"/>
        <v>6.9639417329834687</v>
      </c>
      <c r="BM373">
        <f t="shared" si="398"/>
        <v>6.9613045283689283</v>
      </c>
      <c r="BN373">
        <f t="shared" si="387"/>
        <v>6.9169119199638978</v>
      </c>
    </row>
    <row r="374" spans="1:66">
      <c r="A374" s="86" t="s">
        <v>177</v>
      </c>
      <c r="B374" s="74" t="s">
        <v>49</v>
      </c>
      <c r="C374" s="73">
        <v>56593.670899999997</v>
      </c>
      <c r="D374" s="73">
        <v>1E-4</v>
      </c>
      <c r="E374" s="58">
        <f t="shared" si="360"/>
        <v>35488.968810410348</v>
      </c>
      <c r="F374">
        <f t="shared" si="361"/>
        <v>35489</v>
      </c>
      <c r="G374">
        <f t="shared" si="388"/>
        <v>-1.1275103002844844E-2</v>
      </c>
      <c r="H374" s="116"/>
      <c r="I374" s="117"/>
      <c r="J374" s="117"/>
      <c r="K374" s="117">
        <f t="shared" si="389"/>
        <v>-1.1275103002844844E-2</v>
      </c>
      <c r="L374" s="116"/>
      <c r="M374" s="116"/>
      <c r="N374" s="118"/>
      <c r="O374" s="40">
        <f t="shared" ca="1" si="394"/>
        <v>-1.2348717160333408E-2</v>
      </c>
      <c r="P374" s="116"/>
      <c r="Q374" s="293">
        <f t="shared" si="362"/>
        <v>41575.170899999997</v>
      </c>
      <c r="R374" s="8">
        <f t="shared" ca="1" si="390"/>
        <v>1.1526473591598799E-6</v>
      </c>
      <c r="S374" s="116">
        <v>1</v>
      </c>
      <c r="T374" s="167">
        <f t="shared" ca="1" si="391"/>
        <v>1.1526473591598799E-6</v>
      </c>
      <c r="U374" s="116"/>
      <c r="V374" s="116"/>
      <c r="W374" s="25"/>
      <c r="X374" s="252"/>
      <c r="Y374" s="41"/>
      <c r="Z374">
        <f t="shared" si="363"/>
        <v>35489</v>
      </c>
      <c r="AA374" s="246">
        <f t="shared" si="364"/>
        <v>-1.4906452551281407E-2</v>
      </c>
      <c r="AB374" s="247">
        <f t="shared" si="365"/>
        <v>3.6313495484365625E-3</v>
      </c>
      <c r="AC374" s="247">
        <f t="shared" ca="1" si="366"/>
        <v>1.0736141574885644E-3</v>
      </c>
      <c r="AD374" s="248">
        <f t="shared" si="367"/>
        <v>1.3186699542930427E-5</v>
      </c>
      <c r="AH374">
        <f t="shared" si="368"/>
        <v>-4.0356415290565828E-3</v>
      </c>
      <c r="AI374">
        <f t="shared" si="369"/>
        <v>0.52434723154761786</v>
      </c>
      <c r="AJ374">
        <f t="shared" si="370"/>
        <v>-9.8970056230981415E-2</v>
      </c>
      <c r="AK374">
        <f t="shared" si="371"/>
        <v>-0.23109829058780024</v>
      </c>
      <c r="AL374">
        <f t="shared" si="372"/>
        <v>-2.6893249184470513</v>
      </c>
      <c r="AM374">
        <f t="shared" si="373"/>
        <v>-4.3465231791106262</v>
      </c>
      <c r="AN374">
        <f t="shared" si="397"/>
        <v>3.9273478218203528</v>
      </c>
      <c r="AO374">
        <f t="shared" si="397"/>
        <v>3.9284957907005036</v>
      </c>
      <c r="AP374">
        <f t="shared" si="397"/>
        <v>3.9254258971213702</v>
      </c>
      <c r="AQ374">
        <f t="shared" si="397"/>
        <v>3.9336566788218637</v>
      </c>
      <c r="AR374">
        <f t="shared" si="397"/>
        <v>3.9117387586577217</v>
      </c>
      <c r="AS374">
        <f t="shared" si="397"/>
        <v>3.9712304248043955</v>
      </c>
      <c r="AT374">
        <f t="shared" si="397"/>
        <v>3.8169653572447464</v>
      </c>
      <c r="AU374">
        <f t="shared" si="375"/>
        <v>4.3018432907673461</v>
      </c>
      <c r="AV374" s="246">
        <f t="shared" si="376"/>
        <v>-1.228262720963238E-2</v>
      </c>
      <c r="AW374" s="247">
        <f t="shared" si="377"/>
        <v>1.007524206787536E-3</v>
      </c>
      <c r="AX374" s="248">
        <f t="shared" si="378"/>
        <v>1.0151050272628535E-6</v>
      </c>
      <c r="AY374" s="247">
        <f t="shared" si="379"/>
        <v>-9.8632868154372878E-3</v>
      </c>
      <c r="BA374">
        <f t="shared" si="380"/>
        <v>2.6238253416490261E-3</v>
      </c>
      <c r="BB374">
        <f t="shared" si="381"/>
        <v>1.0552783145067259</v>
      </c>
      <c r="BC374">
        <f t="shared" si="382"/>
        <v>0.46017985406627049</v>
      </c>
      <c r="BD374">
        <f t="shared" si="383"/>
        <v>5.0641399467035393E-2</v>
      </c>
      <c r="BE374">
        <f t="shared" si="384"/>
        <v>0.74164845826936232</v>
      </c>
      <c r="BF374">
        <f t="shared" si="385"/>
        <v>0.38881168948263395</v>
      </c>
      <c r="BG374">
        <f t="shared" si="398"/>
        <v>6.9754968504257597</v>
      </c>
      <c r="BH374">
        <f t="shared" si="398"/>
        <v>6.9754968487257738</v>
      </c>
      <c r="BI374">
        <f t="shared" si="398"/>
        <v>6.9754968192676259</v>
      </c>
      <c r="BJ374">
        <f t="shared" si="398"/>
        <v>6.975496308803371</v>
      </c>
      <c r="BK374">
        <f t="shared" si="398"/>
        <v>6.9754874632795998</v>
      </c>
      <c r="BL374">
        <f t="shared" si="398"/>
        <v>6.9753341948938372</v>
      </c>
      <c r="BM374">
        <f t="shared" si="398"/>
        <v>6.9726815610626609</v>
      </c>
      <c r="BN374">
        <f t="shared" si="387"/>
        <v>6.9276432276819619</v>
      </c>
    </row>
    <row r="375" spans="1:66">
      <c r="A375" s="91" t="s">
        <v>172</v>
      </c>
      <c r="B375" s="92" t="s">
        <v>45</v>
      </c>
      <c r="C375" s="93">
        <v>56857.746200000001</v>
      </c>
      <c r="D375" s="93">
        <v>2.0000000000000001E-4</v>
      </c>
      <c r="E375" s="58">
        <f t="shared" si="360"/>
        <v>36219.463267501058</v>
      </c>
      <c r="F375">
        <f t="shared" si="361"/>
        <v>36219.5</v>
      </c>
      <c r="G375">
        <f t="shared" si="388"/>
        <v>-1.3278876496769954E-2</v>
      </c>
      <c r="H375" s="116"/>
      <c r="I375" s="117"/>
      <c r="J375" s="117"/>
      <c r="K375" s="117">
        <f t="shared" si="389"/>
        <v>-1.3278876496769954E-2</v>
      </c>
      <c r="L375" s="116"/>
      <c r="M375" s="116"/>
      <c r="N375" s="118"/>
      <c r="O375" s="40">
        <f t="shared" ca="1" si="394"/>
        <v>-1.4720843325039437E-2</v>
      </c>
      <c r="P375" s="116"/>
      <c r="Q375" s="293">
        <f t="shared" si="362"/>
        <v>41839.246200000001</v>
      </c>
      <c r="R375" s="8">
        <f t="shared" ca="1" si="390"/>
        <v>2.0792683338295544E-6</v>
      </c>
      <c r="S375" s="116">
        <v>1</v>
      </c>
      <c r="T375" s="167">
        <f t="shared" ca="1" si="391"/>
        <v>2.0792683338295544E-6</v>
      </c>
      <c r="U375" s="116"/>
      <c r="V375" s="116"/>
      <c r="W375" s="25"/>
      <c r="X375" s="252"/>
      <c r="Y375" s="41"/>
      <c r="Z375">
        <f t="shared" si="363"/>
        <v>36219.5</v>
      </c>
      <c r="AA375" s="246">
        <f t="shared" si="364"/>
        <v>-1.6221010229584512E-2</v>
      </c>
      <c r="AB375" s="247">
        <f t="shared" si="365"/>
        <v>2.9421337328145586E-3</v>
      </c>
      <c r="AC375" s="247">
        <f t="shared" ca="1" si="366"/>
        <v>1.4419668282694836E-3</v>
      </c>
      <c r="AD375" s="248">
        <f t="shared" si="367"/>
        <v>8.656150901765328E-6</v>
      </c>
      <c r="AH375">
        <f t="shared" si="368"/>
        <v>-5.017011899541326E-3</v>
      </c>
      <c r="AI375">
        <f t="shared" si="369"/>
        <v>0.53943407217815253</v>
      </c>
      <c r="AJ375">
        <f t="shared" si="370"/>
        <v>-0.15988173425357269</v>
      </c>
      <c r="AK375">
        <f t="shared" si="371"/>
        <v>-0.25986727800671577</v>
      </c>
      <c r="AL375">
        <f t="shared" si="372"/>
        <v>-2.6278864159599129</v>
      </c>
      <c r="AM375">
        <f t="shared" si="373"/>
        <v>-3.8072790220114308</v>
      </c>
      <c r="AN375">
        <f t="shared" si="397"/>
        <v>4.0254184318099426</v>
      </c>
      <c r="AO375">
        <f t="shared" si="397"/>
        <v>4.0260057286877755</v>
      </c>
      <c r="AP375">
        <f t="shared" si="397"/>
        <v>4.0242551903122825</v>
      </c>
      <c r="AQ375">
        <f t="shared" si="397"/>
        <v>4.0294840614075547</v>
      </c>
      <c r="AR375">
        <f t="shared" si="397"/>
        <v>4.0139627086134766</v>
      </c>
      <c r="AS375">
        <f t="shared" si="397"/>
        <v>4.0609397516619694</v>
      </c>
      <c r="AT375">
        <f t="shared" si="397"/>
        <v>3.9259528093083271</v>
      </c>
      <c r="AU375">
        <f t="shared" si="375"/>
        <v>4.4344845379118345</v>
      </c>
      <c r="AV375" s="246">
        <f t="shared" si="376"/>
        <v>-1.4689038681313027E-2</v>
      </c>
      <c r="AW375" s="247">
        <f t="shared" si="377"/>
        <v>1.4101621845430731E-3</v>
      </c>
      <c r="AX375" s="248">
        <f t="shared" si="378"/>
        <v>1.9885573867152919E-6</v>
      </c>
      <c r="AY375" s="247">
        <f t="shared" si="379"/>
        <v>-9.7938361455001139E-3</v>
      </c>
      <c r="BA375">
        <f t="shared" si="380"/>
        <v>1.5319715482714862E-3</v>
      </c>
      <c r="BB375">
        <f t="shared" si="381"/>
        <v>1.0415637037497005</v>
      </c>
      <c r="BC375">
        <f t="shared" si="382"/>
        <v>0.23450797222960504</v>
      </c>
      <c r="BD375">
        <f t="shared" si="383"/>
        <v>6.2391521261237953E-2</v>
      </c>
      <c r="BE375">
        <f t="shared" si="384"/>
        <v>0.98313382905341518</v>
      </c>
      <c r="BF375">
        <f t="shared" si="385"/>
        <v>0.53540253813817285</v>
      </c>
      <c r="BG375">
        <f t="shared" si="398"/>
        <v>7.2051325596593374</v>
      </c>
      <c r="BH375">
        <f t="shared" si="398"/>
        <v>7.2051325591463629</v>
      </c>
      <c r="BI375">
        <f t="shared" si="398"/>
        <v>7.2051325478226751</v>
      </c>
      <c r="BJ375">
        <f t="shared" si="398"/>
        <v>7.2051322978575874</v>
      </c>
      <c r="BK375">
        <f t="shared" si="398"/>
        <v>7.2051267800164185</v>
      </c>
      <c r="BL375">
        <f t="shared" si="398"/>
        <v>7.2050049869445782</v>
      </c>
      <c r="BM375">
        <f t="shared" si="398"/>
        <v>7.2023216562336208</v>
      </c>
      <c r="BN375">
        <f t="shared" si="387"/>
        <v>7.1453993467943544</v>
      </c>
    </row>
    <row r="376" spans="1:66">
      <c r="A376" s="91" t="s">
        <v>173</v>
      </c>
      <c r="B376" s="92" t="s">
        <v>45</v>
      </c>
      <c r="C376" s="93">
        <v>56857.746200000001</v>
      </c>
      <c r="D376" s="93">
        <v>2.0000000000000001E-4</v>
      </c>
      <c r="E376" s="58">
        <f t="shared" si="360"/>
        <v>36219.463267501058</v>
      </c>
      <c r="F376">
        <f t="shared" si="361"/>
        <v>36219.5</v>
      </c>
      <c r="G376">
        <f t="shared" ref="G376:G382" si="399">+C376-(C$7+F376*C$8)</f>
        <v>-1.3278876496769954E-2</v>
      </c>
      <c r="H376" s="116"/>
      <c r="I376" s="117"/>
      <c r="J376" s="117"/>
      <c r="K376" s="117">
        <f t="shared" ref="K376:K382" si="400">G376</f>
        <v>-1.3278876496769954E-2</v>
      </c>
      <c r="L376" s="116"/>
      <c r="M376" s="116"/>
      <c r="N376" s="118"/>
      <c r="O376" s="40">
        <f t="shared" ca="1" si="394"/>
        <v>-1.4720843325039437E-2</v>
      </c>
      <c r="P376" s="116"/>
      <c r="Q376" s="293">
        <f t="shared" si="362"/>
        <v>41839.246200000001</v>
      </c>
      <c r="R376" s="8">
        <f t="shared" ref="R376:R382" ca="1" si="401">+(O376-G376)^2</f>
        <v>2.0792683338295544E-6</v>
      </c>
      <c r="S376" s="116">
        <v>1</v>
      </c>
      <c r="T376" s="167">
        <f t="shared" ref="T376:T407" ca="1" si="402">+S376*R376</f>
        <v>2.0792683338295544E-6</v>
      </c>
      <c r="U376" s="116"/>
      <c r="V376" s="116"/>
      <c r="W376" s="25"/>
      <c r="X376" s="252"/>
      <c r="Y376" s="41"/>
      <c r="Z376">
        <f t="shared" si="363"/>
        <v>36219.5</v>
      </c>
      <c r="AA376" s="246">
        <f t="shared" si="364"/>
        <v>-1.6221010229584512E-2</v>
      </c>
      <c r="AB376" s="247">
        <f t="shared" si="365"/>
        <v>2.9421337328145586E-3</v>
      </c>
      <c r="AC376" s="247">
        <f t="shared" ca="1" si="366"/>
        <v>1.4419668282694836E-3</v>
      </c>
      <c r="AD376" s="248">
        <f t="shared" si="367"/>
        <v>8.656150901765328E-6</v>
      </c>
      <c r="AH376">
        <f t="shared" si="368"/>
        <v>-5.017011899541326E-3</v>
      </c>
      <c r="AI376">
        <f t="shared" si="369"/>
        <v>0.53943407217815253</v>
      </c>
      <c r="AJ376">
        <f t="shared" si="370"/>
        <v>-0.15988173425357269</v>
      </c>
      <c r="AK376">
        <f t="shared" si="371"/>
        <v>-0.25986727800671577</v>
      </c>
      <c r="AL376">
        <f t="shared" si="372"/>
        <v>-2.6278864159599129</v>
      </c>
      <c r="AM376">
        <f t="shared" si="373"/>
        <v>-3.8072790220114308</v>
      </c>
      <c r="AN376">
        <f t="shared" si="397"/>
        <v>4.0254184318099426</v>
      </c>
      <c r="AO376">
        <f t="shared" si="397"/>
        <v>4.0260057286877755</v>
      </c>
      <c r="AP376">
        <f t="shared" si="397"/>
        <v>4.0242551903122825</v>
      </c>
      <c r="AQ376">
        <f t="shared" si="397"/>
        <v>4.0294840614075547</v>
      </c>
      <c r="AR376">
        <f t="shared" si="397"/>
        <v>4.0139627086134766</v>
      </c>
      <c r="AS376">
        <f t="shared" si="397"/>
        <v>4.0609397516619694</v>
      </c>
      <c r="AT376">
        <f t="shared" si="397"/>
        <v>3.9259528093083271</v>
      </c>
      <c r="AU376">
        <f t="shared" si="375"/>
        <v>4.4344845379118345</v>
      </c>
      <c r="AV376" s="246">
        <f t="shared" si="376"/>
        <v>-1.4689038681313027E-2</v>
      </c>
      <c r="AW376" s="247">
        <f t="shared" si="377"/>
        <v>1.4101621845430731E-3</v>
      </c>
      <c r="AX376" s="248">
        <f t="shared" si="378"/>
        <v>1.9885573867152919E-6</v>
      </c>
      <c r="AY376" s="247">
        <f t="shared" si="379"/>
        <v>-9.7938361455001139E-3</v>
      </c>
      <c r="BA376">
        <f t="shared" si="380"/>
        <v>1.5319715482714862E-3</v>
      </c>
      <c r="BB376">
        <f t="shared" si="381"/>
        <v>1.0415637037497005</v>
      </c>
      <c r="BC376">
        <f t="shared" si="382"/>
        <v>0.23450797222960504</v>
      </c>
      <c r="BD376">
        <f t="shared" si="383"/>
        <v>6.2391521261237953E-2</v>
      </c>
      <c r="BE376">
        <f t="shared" si="384"/>
        <v>0.98313382905341518</v>
      </c>
      <c r="BF376">
        <f t="shared" si="385"/>
        <v>0.53540253813817285</v>
      </c>
      <c r="BG376">
        <f t="shared" si="398"/>
        <v>7.2051325596593374</v>
      </c>
      <c r="BH376">
        <f t="shared" si="398"/>
        <v>7.2051325591463629</v>
      </c>
      <c r="BI376">
        <f t="shared" si="398"/>
        <v>7.2051325478226751</v>
      </c>
      <c r="BJ376">
        <f t="shared" si="398"/>
        <v>7.2051322978575874</v>
      </c>
      <c r="BK376">
        <f t="shared" si="398"/>
        <v>7.2051267800164185</v>
      </c>
      <c r="BL376">
        <f t="shared" si="398"/>
        <v>7.2050049869445782</v>
      </c>
      <c r="BM376">
        <f t="shared" si="398"/>
        <v>7.2023216562336208</v>
      </c>
      <c r="BN376">
        <f t="shared" si="387"/>
        <v>7.1453993467943544</v>
      </c>
    </row>
    <row r="377" spans="1:66">
      <c r="A377" s="91" t="s">
        <v>172</v>
      </c>
      <c r="B377" s="92" t="s">
        <v>45</v>
      </c>
      <c r="C377" s="93">
        <v>56882.690199999997</v>
      </c>
      <c r="D377" s="93">
        <v>1E-4</v>
      </c>
      <c r="E377" s="58">
        <f t="shared" si="360"/>
        <v>36288.464244637762</v>
      </c>
      <c r="F377">
        <f t="shared" si="361"/>
        <v>36288.5</v>
      </c>
      <c r="G377">
        <f t="shared" si="399"/>
        <v>-1.2925639501190744E-2</v>
      </c>
      <c r="H377" s="116"/>
      <c r="I377" s="117"/>
      <c r="J377" s="117"/>
      <c r="K377" s="117">
        <f t="shared" si="400"/>
        <v>-1.2925639501190744E-2</v>
      </c>
      <c r="L377" s="116"/>
      <c r="M377" s="116"/>
      <c r="N377" s="118"/>
      <c r="O377" s="40">
        <f t="shared" ca="1" si="394"/>
        <v>-1.4944904523348429E-2</v>
      </c>
      <c r="P377" s="116"/>
      <c r="Q377" s="293">
        <f t="shared" si="362"/>
        <v>41864.190199999997</v>
      </c>
      <c r="R377" s="8">
        <f t="shared" ca="1" si="401"/>
        <v>4.0774312297094746E-6</v>
      </c>
      <c r="S377" s="116">
        <v>1</v>
      </c>
      <c r="T377" s="167">
        <f t="shared" ca="1" si="402"/>
        <v>4.0774312297094746E-6</v>
      </c>
      <c r="U377" s="116"/>
      <c r="V377" s="116"/>
      <c r="W377" s="25"/>
      <c r="X377" s="252"/>
      <c r="Y377" s="41"/>
      <c r="Z377">
        <f t="shared" si="363"/>
        <v>36288.5</v>
      </c>
      <c r="AA377" s="246">
        <f t="shared" si="364"/>
        <v>-1.6344133487994406E-2</v>
      </c>
      <c r="AB377" s="247">
        <f t="shared" si="365"/>
        <v>3.4184939868036612E-3</v>
      </c>
      <c r="AC377" s="247">
        <f t="shared" ca="1" si="366"/>
        <v>2.0192650221576847E-3</v>
      </c>
      <c r="AD377" s="248">
        <f t="shared" si="367"/>
        <v>1.168610113781279E-5</v>
      </c>
      <c r="AH377">
        <f t="shared" si="368"/>
        <v>-5.1087655473077524E-3</v>
      </c>
      <c r="AI377">
        <f t="shared" si="369"/>
        <v>0.5409984185852259</v>
      </c>
      <c r="AJ377">
        <f t="shared" si="370"/>
        <v>-0.16578985435183685</v>
      </c>
      <c r="AK377">
        <f t="shared" si="371"/>
        <v>-0.26262049483571392</v>
      </c>
      <c r="AL377">
        <f t="shared" si="372"/>
        <v>-2.6218983648933989</v>
      </c>
      <c r="AM377">
        <f t="shared" si="373"/>
        <v>-3.7614082262431778</v>
      </c>
      <c r="AN377">
        <f t="shared" si="397"/>
        <v>4.0348262831843273</v>
      </c>
      <c r="AO377">
        <f t="shared" si="397"/>
        <v>4.0353716806398729</v>
      </c>
      <c r="AP377">
        <f t="shared" si="397"/>
        <v>4.0337270843169239</v>
      </c>
      <c r="AQ377">
        <f t="shared" si="397"/>
        <v>4.0386964871520981</v>
      </c>
      <c r="AR377">
        <f t="shared" si="397"/>
        <v>4.0237729284827735</v>
      </c>
      <c r="AS377">
        <f t="shared" si="397"/>
        <v>4.0694658095051883</v>
      </c>
      <c r="AT377">
        <f t="shared" si="397"/>
        <v>3.9367038727849066</v>
      </c>
      <c r="AU377">
        <f t="shared" si="375"/>
        <v>4.4470132799419098</v>
      </c>
      <c r="AV377" s="246">
        <f t="shared" si="376"/>
        <v>-1.4919585644211971E-2</v>
      </c>
      <c r="AW377" s="247">
        <f t="shared" si="377"/>
        <v>1.9939461430212267E-3</v>
      </c>
      <c r="AX377" s="248">
        <f t="shared" si="378"/>
        <v>3.9758212212692259E-6</v>
      </c>
      <c r="AY377" s="247">
        <f t="shared" si="379"/>
        <v>-9.2414217976654264E-3</v>
      </c>
      <c r="BA377">
        <f t="shared" si="380"/>
        <v>1.4245478437824352E-3</v>
      </c>
      <c r="BB377">
        <f t="shared" si="381"/>
        <v>1.0401512231653778</v>
      </c>
      <c r="BC377">
        <f t="shared" si="382"/>
        <v>0.21260460082232766</v>
      </c>
      <c r="BD377">
        <f t="shared" si="383"/>
        <v>6.3309736004886347E-2</v>
      </c>
      <c r="BE377">
        <f t="shared" si="384"/>
        <v>1.0056064943268597</v>
      </c>
      <c r="BF377">
        <f t="shared" si="385"/>
        <v>0.54994794834089999</v>
      </c>
      <c r="BG377">
        <f t="shared" si="398"/>
        <v>7.2266623008312516</v>
      </c>
      <c r="BH377">
        <f t="shared" si="398"/>
        <v>7.2266623003916974</v>
      </c>
      <c r="BI377">
        <f t="shared" si="398"/>
        <v>7.2266622904028681</v>
      </c>
      <c r="BJ377">
        <f t="shared" si="398"/>
        <v>7.226662063407935</v>
      </c>
      <c r="BK377">
        <f t="shared" si="398"/>
        <v>7.2266569049946705</v>
      </c>
      <c r="BL377">
        <f t="shared" si="398"/>
        <v>7.2265396910037571</v>
      </c>
      <c r="BM377">
        <f t="shared" si="398"/>
        <v>7.2238813363219947</v>
      </c>
      <c r="BN377">
        <f t="shared" si="387"/>
        <v>7.1659676865873116</v>
      </c>
    </row>
    <row r="378" spans="1:66">
      <c r="A378" s="91" t="s">
        <v>173</v>
      </c>
      <c r="B378" s="92" t="s">
        <v>45</v>
      </c>
      <c r="C378" s="93">
        <v>56882.690199999997</v>
      </c>
      <c r="D378" s="93">
        <v>1E-4</v>
      </c>
      <c r="E378" s="58">
        <f t="shared" si="360"/>
        <v>36288.464244637762</v>
      </c>
      <c r="F378">
        <f t="shared" si="361"/>
        <v>36288.5</v>
      </c>
      <c r="G378">
        <f t="shared" si="399"/>
        <v>-1.2925639501190744E-2</v>
      </c>
      <c r="H378" s="116"/>
      <c r="I378" s="117"/>
      <c r="J378" s="117"/>
      <c r="K378" s="117">
        <f t="shared" si="400"/>
        <v>-1.2925639501190744E-2</v>
      </c>
      <c r="L378" s="116"/>
      <c r="M378" s="116"/>
      <c r="N378" s="118"/>
      <c r="O378" s="40">
        <f t="shared" ca="1" si="394"/>
        <v>-1.4944904523348429E-2</v>
      </c>
      <c r="P378" s="116"/>
      <c r="Q378" s="293">
        <f t="shared" si="362"/>
        <v>41864.190199999997</v>
      </c>
      <c r="R378" s="8">
        <f t="shared" ca="1" si="401"/>
        <v>4.0774312297094746E-6</v>
      </c>
      <c r="S378" s="116">
        <v>1</v>
      </c>
      <c r="T378" s="167">
        <f t="shared" ca="1" si="402"/>
        <v>4.0774312297094746E-6</v>
      </c>
      <c r="U378" s="116"/>
      <c r="V378" s="116"/>
      <c r="W378" s="25"/>
      <c r="X378" s="252"/>
      <c r="Y378" s="41"/>
      <c r="Z378">
        <f t="shared" si="363"/>
        <v>36288.5</v>
      </c>
      <c r="AA378" s="246">
        <f t="shared" si="364"/>
        <v>-1.6344133487994406E-2</v>
      </c>
      <c r="AB378" s="247">
        <f t="shared" si="365"/>
        <v>3.4184939868036612E-3</v>
      </c>
      <c r="AC378" s="247">
        <f t="shared" ca="1" si="366"/>
        <v>2.0192650221576847E-3</v>
      </c>
      <c r="AD378" s="248">
        <f t="shared" si="367"/>
        <v>1.168610113781279E-5</v>
      </c>
      <c r="AH378">
        <f t="shared" si="368"/>
        <v>-5.1087655473077524E-3</v>
      </c>
      <c r="AI378">
        <f t="shared" si="369"/>
        <v>0.5409984185852259</v>
      </c>
      <c r="AJ378">
        <f t="shared" si="370"/>
        <v>-0.16578985435183685</v>
      </c>
      <c r="AK378">
        <f t="shared" si="371"/>
        <v>-0.26262049483571392</v>
      </c>
      <c r="AL378">
        <f t="shared" si="372"/>
        <v>-2.6218983648933989</v>
      </c>
      <c r="AM378">
        <f t="shared" si="373"/>
        <v>-3.7614082262431778</v>
      </c>
      <c r="AN378">
        <f t="shared" si="397"/>
        <v>4.0348262831843273</v>
      </c>
      <c r="AO378">
        <f t="shared" si="397"/>
        <v>4.0353716806398729</v>
      </c>
      <c r="AP378">
        <f t="shared" si="397"/>
        <v>4.0337270843169239</v>
      </c>
      <c r="AQ378">
        <f t="shared" si="397"/>
        <v>4.0386964871520981</v>
      </c>
      <c r="AR378">
        <f t="shared" si="397"/>
        <v>4.0237729284827735</v>
      </c>
      <c r="AS378">
        <f t="shared" si="397"/>
        <v>4.0694658095051883</v>
      </c>
      <c r="AT378">
        <f t="shared" si="397"/>
        <v>3.9367038727849066</v>
      </c>
      <c r="AU378">
        <f t="shared" si="375"/>
        <v>4.4470132799419098</v>
      </c>
      <c r="AV378" s="246">
        <f t="shared" si="376"/>
        <v>-1.4919585644211971E-2</v>
      </c>
      <c r="AW378" s="247">
        <f t="shared" si="377"/>
        <v>1.9939461430212267E-3</v>
      </c>
      <c r="AX378" s="248">
        <f t="shared" si="378"/>
        <v>3.9758212212692259E-6</v>
      </c>
      <c r="AY378" s="247">
        <f t="shared" si="379"/>
        <v>-9.2414217976654264E-3</v>
      </c>
      <c r="BA378">
        <f t="shared" si="380"/>
        <v>1.4245478437824352E-3</v>
      </c>
      <c r="BB378">
        <f t="shared" si="381"/>
        <v>1.0401512231653778</v>
      </c>
      <c r="BC378">
        <f t="shared" si="382"/>
        <v>0.21260460082232766</v>
      </c>
      <c r="BD378">
        <f t="shared" si="383"/>
        <v>6.3309736004886347E-2</v>
      </c>
      <c r="BE378">
        <f t="shared" si="384"/>
        <v>1.0056064943268597</v>
      </c>
      <c r="BF378">
        <f t="shared" si="385"/>
        <v>0.54994794834089999</v>
      </c>
      <c r="BG378">
        <f t="shared" si="398"/>
        <v>7.2266623008312516</v>
      </c>
      <c r="BH378">
        <f t="shared" si="398"/>
        <v>7.2266623003916974</v>
      </c>
      <c r="BI378">
        <f t="shared" si="398"/>
        <v>7.2266622904028681</v>
      </c>
      <c r="BJ378">
        <f t="shared" si="398"/>
        <v>7.226662063407935</v>
      </c>
      <c r="BK378">
        <f t="shared" si="398"/>
        <v>7.2266569049946705</v>
      </c>
      <c r="BL378">
        <f t="shared" si="398"/>
        <v>7.2265396910037571</v>
      </c>
      <c r="BM378">
        <f t="shared" si="398"/>
        <v>7.2238813363219947</v>
      </c>
      <c r="BN378">
        <f t="shared" si="387"/>
        <v>7.1659676865873116</v>
      </c>
    </row>
    <row r="379" spans="1:66">
      <c r="A379" s="91" t="s">
        <v>172</v>
      </c>
      <c r="B379" s="92" t="s">
        <v>49</v>
      </c>
      <c r="C379" s="93">
        <v>56882.869500000001</v>
      </c>
      <c r="D379" s="93">
        <v>2.0000000000000001E-4</v>
      </c>
      <c r="E379" s="58">
        <f t="shared" si="360"/>
        <v>36288.960230654477</v>
      </c>
      <c r="F379">
        <f t="shared" si="361"/>
        <v>36289</v>
      </c>
      <c r="G379">
        <f t="shared" si="399"/>
        <v>-1.4376702994923107E-2</v>
      </c>
      <c r="H379" s="116"/>
      <c r="I379" s="117"/>
      <c r="J379" s="117"/>
      <c r="K379" s="117">
        <f t="shared" si="400"/>
        <v>-1.4376702994923107E-2</v>
      </c>
      <c r="L379" s="116"/>
      <c r="M379" s="116"/>
      <c r="N379" s="118"/>
      <c r="O379" s="40">
        <f t="shared" ca="1" si="394"/>
        <v>-1.4946528155220226E-2</v>
      </c>
      <c r="P379" s="116"/>
      <c r="Q379" s="293">
        <f t="shared" si="362"/>
        <v>41864.369500000001</v>
      </c>
      <c r="R379" s="8">
        <f t="shared" ca="1" si="401"/>
        <v>3.2470071330763716E-7</v>
      </c>
      <c r="S379" s="116">
        <v>1</v>
      </c>
      <c r="T379" s="167">
        <f t="shared" ca="1" si="402"/>
        <v>3.2470071330763716E-7</v>
      </c>
      <c r="U379" s="116"/>
      <c r="V379" s="116"/>
      <c r="W379" s="25"/>
      <c r="X379" s="252"/>
      <c r="Y379" s="41"/>
      <c r="Z379">
        <f t="shared" si="363"/>
        <v>36289</v>
      </c>
      <c r="AA379" s="246">
        <f t="shared" si="364"/>
        <v>-1.6345024925776098E-2</v>
      </c>
      <c r="AB379" s="247">
        <f t="shared" si="365"/>
        <v>1.9683219308529905E-3</v>
      </c>
      <c r="AC379" s="247">
        <f t="shared" ca="1" si="366"/>
        <v>5.6982516029711883E-4</v>
      </c>
      <c r="AD379" s="248">
        <f t="shared" si="367"/>
        <v>3.8742912234768443E-6</v>
      </c>
      <c r="AH379">
        <f t="shared" si="368"/>
        <v>-5.1094297332470928E-3</v>
      </c>
      <c r="AI379">
        <f t="shared" si="369"/>
        <v>0.54100984747685699</v>
      </c>
      <c r="AJ379">
        <f t="shared" si="370"/>
        <v>-0.16583276897119265</v>
      </c>
      <c r="AK379">
        <f t="shared" si="371"/>
        <v>-0.26264046896051774</v>
      </c>
      <c r="AL379">
        <f t="shared" si="372"/>
        <v>-2.6218548478897872</v>
      </c>
      <c r="AM379">
        <f t="shared" si="373"/>
        <v>-3.7610786512567986</v>
      </c>
      <c r="AN379">
        <f t="shared" si="397"/>
        <v>4.0348945531344942</v>
      </c>
      <c r="AO379">
        <f t="shared" si="397"/>
        <v>4.0354396540365682</v>
      </c>
      <c r="AP379">
        <f t="shared" si="397"/>
        <v>4.0337958123814106</v>
      </c>
      <c r="AQ379">
        <f t="shared" si="397"/>
        <v>4.0387633546264698</v>
      </c>
      <c r="AR379">
        <f t="shared" si="397"/>
        <v>4.0238441130393108</v>
      </c>
      <c r="AS379">
        <f t="shared" si="397"/>
        <v>4.0695276431203125</v>
      </c>
      <c r="AT379">
        <f t="shared" si="397"/>
        <v>3.936782071039965</v>
      </c>
      <c r="AU379">
        <f t="shared" si="375"/>
        <v>4.4471040679276346</v>
      </c>
      <c r="AV379" s="246">
        <f t="shared" si="376"/>
        <v>-1.4921257449886592E-2</v>
      </c>
      <c r="AW379" s="247">
        <f t="shared" si="377"/>
        <v>5.4455445496348447E-4</v>
      </c>
      <c r="AX379" s="248">
        <f t="shared" si="378"/>
        <v>2.9653955442057764E-7</v>
      </c>
      <c r="AY379" s="247">
        <f t="shared" si="379"/>
        <v>-1.069104073756552E-2</v>
      </c>
      <c r="BA379">
        <f t="shared" si="380"/>
        <v>1.423767475889506E-3</v>
      </c>
      <c r="BB379">
        <f t="shared" si="381"/>
        <v>1.0401409270522575</v>
      </c>
      <c r="BC379">
        <f t="shared" si="382"/>
        <v>0.21244569341814293</v>
      </c>
      <c r="BD379">
        <f t="shared" si="383"/>
        <v>6.3316264656640239E-2</v>
      </c>
      <c r="BE379">
        <f t="shared" si="384"/>
        <v>1.0057691167431684</v>
      </c>
      <c r="BF379">
        <f t="shared" si="385"/>
        <v>0.55005385627023085</v>
      </c>
      <c r="BG379">
        <f t="shared" si="398"/>
        <v>7.2268182066097655</v>
      </c>
      <c r="BH379">
        <f t="shared" si="398"/>
        <v>7.2268182061707158</v>
      </c>
      <c r="BI379">
        <f t="shared" si="398"/>
        <v>7.226818196191215</v>
      </c>
      <c r="BJ379">
        <f t="shared" si="398"/>
        <v>7.2268179693595043</v>
      </c>
      <c r="BK379">
        <f t="shared" si="398"/>
        <v>7.2268128135466609</v>
      </c>
      <c r="BL379">
        <f t="shared" si="398"/>
        <v>7.226695633445483</v>
      </c>
      <c r="BM379">
        <f t="shared" si="398"/>
        <v>7.2240374769771289</v>
      </c>
      <c r="BN379">
        <f t="shared" si="387"/>
        <v>7.1661167325278416</v>
      </c>
    </row>
    <row r="380" spans="1:66">
      <c r="A380" s="91" t="s">
        <v>173</v>
      </c>
      <c r="B380" s="92" t="s">
        <v>49</v>
      </c>
      <c r="C380" s="93">
        <v>56882.869500000001</v>
      </c>
      <c r="D380" s="93">
        <v>2.0000000000000001E-4</v>
      </c>
      <c r="E380" s="58">
        <f t="shared" si="360"/>
        <v>36288.960230654477</v>
      </c>
      <c r="F380">
        <f t="shared" si="361"/>
        <v>36289</v>
      </c>
      <c r="G380">
        <f t="shared" si="399"/>
        <v>-1.4376702994923107E-2</v>
      </c>
      <c r="H380" s="116"/>
      <c r="I380" s="117"/>
      <c r="J380" s="117"/>
      <c r="K380" s="117">
        <f t="shared" si="400"/>
        <v>-1.4376702994923107E-2</v>
      </c>
      <c r="L380" s="116"/>
      <c r="M380" s="116"/>
      <c r="N380" s="118"/>
      <c r="O380" s="40">
        <f t="shared" ca="1" si="394"/>
        <v>-1.4946528155220226E-2</v>
      </c>
      <c r="P380" s="116"/>
      <c r="Q380" s="293">
        <f t="shared" si="362"/>
        <v>41864.369500000001</v>
      </c>
      <c r="R380" s="8">
        <f t="shared" ca="1" si="401"/>
        <v>3.2470071330763716E-7</v>
      </c>
      <c r="S380" s="116">
        <v>1</v>
      </c>
      <c r="T380" s="167">
        <f t="shared" ca="1" si="402"/>
        <v>3.2470071330763716E-7</v>
      </c>
      <c r="U380" s="116"/>
      <c r="V380" s="116"/>
      <c r="W380" s="25"/>
      <c r="X380" s="252"/>
      <c r="Y380" s="41"/>
      <c r="Z380">
        <f t="shared" si="363"/>
        <v>36289</v>
      </c>
      <c r="AA380" s="246">
        <f t="shared" si="364"/>
        <v>-1.6345024925776098E-2</v>
      </c>
      <c r="AB380" s="247">
        <f t="shared" si="365"/>
        <v>1.9683219308529905E-3</v>
      </c>
      <c r="AC380" s="247">
        <f t="shared" ca="1" si="366"/>
        <v>5.6982516029711883E-4</v>
      </c>
      <c r="AD380" s="248">
        <f t="shared" si="367"/>
        <v>3.8742912234768443E-6</v>
      </c>
      <c r="AH380">
        <f t="shared" si="368"/>
        <v>-5.1094297332470928E-3</v>
      </c>
      <c r="AI380">
        <f t="shared" si="369"/>
        <v>0.54100984747685699</v>
      </c>
      <c r="AJ380">
        <f t="shared" si="370"/>
        <v>-0.16583276897119265</v>
      </c>
      <c r="AK380">
        <f t="shared" si="371"/>
        <v>-0.26264046896051774</v>
      </c>
      <c r="AL380">
        <f t="shared" si="372"/>
        <v>-2.6218548478897872</v>
      </c>
      <c r="AM380">
        <f t="shared" si="373"/>
        <v>-3.7610786512567986</v>
      </c>
      <c r="AN380">
        <f t="shared" si="397"/>
        <v>4.0348945531344942</v>
      </c>
      <c r="AO380">
        <f t="shared" si="397"/>
        <v>4.0354396540365682</v>
      </c>
      <c r="AP380">
        <f t="shared" si="397"/>
        <v>4.0337958123814106</v>
      </c>
      <c r="AQ380">
        <f t="shared" si="397"/>
        <v>4.0387633546264698</v>
      </c>
      <c r="AR380">
        <f t="shared" si="397"/>
        <v>4.0238441130393108</v>
      </c>
      <c r="AS380">
        <f t="shared" si="397"/>
        <v>4.0695276431203125</v>
      </c>
      <c r="AT380">
        <f t="shared" si="397"/>
        <v>3.936782071039965</v>
      </c>
      <c r="AU380">
        <f t="shared" si="375"/>
        <v>4.4471040679276346</v>
      </c>
      <c r="AV380" s="246">
        <f t="shared" si="376"/>
        <v>-1.4921257449886592E-2</v>
      </c>
      <c r="AW380" s="247">
        <f t="shared" si="377"/>
        <v>5.4455445496348447E-4</v>
      </c>
      <c r="AX380" s="248">
        <f t="shared" si="378"/>
        <v>2.9653955442057764E-7</v>
      </c>
      <c r="AY380" s="247">
        <f t="shared" si="379"/>
        <v>-1.069104073756552E-2</v>
      </c>
      <c r="BA380">
        <f t="shared" si="380"/>
        <v>1.423767475889506E-3</v>
      </c>
      <c r="BB380">
        <f t="shared" si="381"/>
        <v>1.0401409270522575</v>
      </c>
      <c r="BC380">
        <f t="shared" si="382"/>
        <v>0.21244569341814293</v>
      </c>
      <c r="BD380">
        <f t="shared" si="383"/>
        <v>6.3316264656640239E-2</v>
      </c>
      <c r="BE380">
        <f t="shared" si="384"/>
        <v>1.0057691167431684</v>
      </c>
      <c r="BF380">
        <f t="shared" si="385"/>
        <v>0.55005385627023085</v>
      </c>
      <c r="BG380">
        <f t="shared" si="398"/>
        <v>7.2268182066097655</v>
      </c>
      <c r="BH380">
        <f t="shared" si="398"/>
        <v>7.2268182061707158</v>
      </c>
      <c r="BI380">
        <f t="shared" si="398"/>
        <v>7.226818196191215</v>
      </c>
      <c r="BJ380">
        <f t="shared" si="398"/>
        <v>7.2268179693595043</v>
      </c>
      <c r="BK380">
        <f t="shared" si="398"/>
        <v>7.2268128135466609</v>
      </c>
      <c r="BL380">
        <f t="shared" si="398"/>
        <v>7.226695633445483</v>
      </c>
      <c r="BM380">
        <f t="shared" si="398"/>
        <v>7.2240374769771289</v>
      </c>
      <c r="BN380">
        <f t="shared" si="387"/>
        <v>7.1661167325278416</v>
      </c>
    </row>
    <row r="381" spans="1:66">
      <c r="A381" s="86" t="s">
        <v>177</v>
      </c>
      <c r="B381" s="74" t="s">
        <v>49</v>
      </c>
      <c r="C381" s="73">
        <v>56897.690999999999</v>
      </c>
      <c r="D381" s="73">
        <v>1E-4</v>
      </c>
      <c r="E381" s="58">
        <f t="shared" si="360"/>
        <v>36329.959989419374</v>
      </c>
      <c r="F381">
        <f t="shared" si="361"/>
        <v>36330</v>
      </c>
      <c r="G381">
        <f t="shared" si="399"/>
        <v>-1.4463909996266011E-2</v>
      </c>
      <c r="H381" s="116"/>
      <c r="I381" s="117"/>
      <c r="J381" s="117"/>
      <c r="K381" s="117">
        <f t="shared" si="400"/>
        <v>-1.4463909996266011E-2</v>
      </c>
      <c r="L381" s="116"/>
      <c r="M381" s="116"/>
      <c r="N381" s="118"/>
      <c r="O381" s="40">
        <f t="shared" ca="1" si="394"/>
        <v>-1.5079665968708175E-2</v>
      </c>
      <c r="P381" s="116"/>
      <c r="Q381" s="293">
        <f t="shared" si="362"/>
        <v>41879.190999999999</v>
      </c>
      <c r="R381" s="8">
        <f t="shared" ca="1" si="401"/>
        <v>3.7915541759819512E-7</v>
      </c>
      <c r="S381" s="116">
        <v>1</v>
      </c>
      <c r="T381" s="167">
        <f t="shared" ca="1" si="402"/>
        <v>3.7915541759819512E-7</v>
      </c>
      <c r="U381" s="116"/>
      <c r="V381" s="116"/>
      <c r="W381" s="25"/>
      <c r="X381" s="252"/>
      <c r="Y381" s="41"/>
      <c r="Z381">
        <f t="shared" si="363"/>
        <v>36330</v>
      </c>
      <c r="AA381" s="246">
        <f t="shared" si="364"/>
        <v>-1.6418084905314236E-2</v>
      </c>
      <c r="AB381" s="247">
        <f t="shared" si="365"/>
        <v>1.9541749090482251E-3</v>
      </c>
      <c r="AC381" s="247">
        <f t="shared" ca="1" si="366"/>
        <v>6.1575597244216407E-4</v>
      </c>
      <c r="AD381" s="248">
        <f t="shared" si="367"/>
        <v>3.8187995751536387E-6</v>
      </c>
      <c r="AH381">
        <f t="shared" si="368"/>
        <v>-5.1638582040671671E-3</v>
      </c>
      <c r="AI381">
        <f t="shared" si="369"/>
        <v>0.54195161127547387</v>
      </c>
      <c r="AJ381">
        <f t="shared" si="370"/>
        <v>-0.16935680299628664</v>
      </c>
      <c r="AK381">
        <f t="shared" si="371"/>
        <v>-0.26427949151586505</v>
      </c>
      <c r="AL381">
        <f t="shared" si="372"/>
        <v>-2.6182802526326068</v>
      </c>
      <c r="AM381">
        <f t="shared" si="373"/>
        <v>-3.7341894798734998</v>
      </c>
      <c r="AN381">
        <f t="shared" ref="AN381:AT390" si="403">$AU381+$AB$7*SIN(AO381)</f>
        <v>4.040497487760252</v>
      </c>
      <c r="AO381">
        <f t="shared" si="403"/>
        <v>4.0410186162627317</v>
      </c>
      <c r="AP381">
        <f t="shared" si="403"/>
        <v>4.0394360140079799</v>
      </c>
      <c r="AQ381">
        <f t="shared" si="403"/>
        <v>4.0442519740215612</v>
      </c>
      <c r="AR381">
        <f t="shared" si="403"/>
        <v>4.0296859404160523</v>
      </c>
      <c r="AS381">
        <f t="shared" si="403"/>
        <v>4.074600604358448</v>
      </c>
      <c r="AT381">
        <f t="shared" si="403"/>
        <v>3.9432086514878169</v>
      </c>
      <c r="AU381">
        <f t="shared" si="375"/>
        <v>4.4545486827570997</v>
      </c>
      <c r="AV381" s="246">
        <f t="shared" si="376"/>
        <v>-1.5058397178823599E-2</v>
      </c>
      <c r="AW381" s="247">
        <f t="shared" si="377"/>
        <v>5.9448718255758828E-4</v>
      </c>
      <c r="AX381" s="248">
        <f t="shared" si="378"/>
        <v>3.5341501022525931E-7</v>
      </c>
      <c r="AY381" s="247">
        <f t="shared" si="379"/>
        <v>-1.0659739518689482E-2</v>
      </c>
      <c r="BA381">
        <f t="shared" si="380"/>
        <v>1.3596877264906364E-3</v>
      </c>
      <c r="BB381">
        <f t="shared" si="381"/>
        <v>1.0392937592196183</v>
      </c>
      <c r="BC381">
        <f t="shared" si="382"/>
        <v>0.19940731085935209</v>
      </c>
      <c r="BD381">
        <f t="shared" si="383"/>
        <v>6.3845468759145624E-2</v>
      </c>
      <c r="BE381">
        <f t="shared" si="384"/>
        <v>1.0190931770034841</v>
      </c>
      <c r="BF381">
        <f t="shared" si="385"/>
        <v>0.55876359066657466</v>
      </c>
      <c r="BG381">
        <f t="shared" ref="BG381:BM390" si="404">$BN381+$BB$7*SIN(BH381)</f>
        <v>7.2395972167767191</v>
      </c>
      <c r="BH381">
        <f t="shared" si="404"/>
        <v>7.2395972163777662</v>
      </c>
      <c r="BI381">
        <f t="shared" si="404"/>
        <v>7.2395972071461472</v>
      </c>
      <c r="BJ381">
        <f t="shared" si="404"/>
        <v>7.2395969935298643</v>
      </c>
      <c r="BK381">
        <f t="shared" si="404"/>
        <v>7.2395920505453066</v>
      </c>
      <c r="BL381">
        <f t="shared" si="404"/>
        <v>7.2394776817801541</v>
      </c>
      <c r="BM381">
        <f t="shared" si="404"/>
        <v>7.2368366176609866</v>
      </c>
      <c r="BN381">
        <f t="shared" si="387"/>
        <v>7.1783384996511916</v>
      </c>
    </row>
    <row r="382" spans="1:66">
      <c r="A382" s="73" t="s">
        <v>178</v>
      </c>
      <c r="B382" s="74" t="s">
        <v>45</v>
      </c>
      <c r="C382" s="73">
        <v>57243.465400000001</v>
      </c>
      <c r="D382" s="73">
        <v>2.0000000000000001E-4</v>
      </c>
      <c r="E382" s="58">
        <f t="shared" si="360"/>
        <v>37286.453393398711</v>
      </c>
      <c r="F382">
        <f t="shared" si="361"/>
        <v>37286.5</v>
      </c>
      <c r="G382">
        <f t="shared" si="399"/>
        <v>-1.684838549408596E-2</v>
      </c>
      <c r="H382" s="116"/>
      <c r="I382" s="117"/>
      <c r="J382" s="117"/>
      <c r="K382" s="117">
        <f t="shared" si="400"/>
        <v>-1.684838549408596E-2</v>
      </c>
      <c r="L382" s="116"/>
      <c r="M382" s="116"/>
      <c r="N382" s="118"/>
      <c r="O382" s="40">
        <f t="shared" ca="1" si="394"/>
        <v>-1.8185673739469735E-2</v>
      </c>
      <c r="P382" s="116"/>
      <c r="Q382" s="293">
        <f t="shared" si="362"/>
        <v>42224.965400000001</v>
      </c>
      <c r="R382" s="8">
        <f t="shared" ca="1" si="401"/>
        <v>1.788339851241615E-6</v>
      </c>
      <c r="S382" s="116">
        <v>1</v>
      </c>
      <c r="T382" s="167">
        <f t="shared" ca="1" si="402"/>
        <v>1.788339851241615E-6</v>
      </c>
      <c r="U382" s="116"/>
      <c r="V382" s="116"/>
      <c r="W382" s="25"/>
      <c r="X382" s="252"/>
      <c r="Y382" s="41"/>
      <c r="Z382">
        <f t="shared" si="363"/>
        <v>37286.5</v>
      </c>
      <c r="AA382" s="246">
        <f t="shared" si="364"/>
        <v>-1.8097379216490395E-2</v>
      </c>
      <c r="AB382" s="247">
        <f t="shared" si="365"/>
        <v>1.2489937224044352E-3</v>
      </c>
      <c r="AC382" s="247">
        <f t="shared" ca="1" si="366"/>
        <v>1.3372882453837748E-3</v>
      </c>
      <c r="AD382" s="248">
        <f t="shared" si="367"/>
        <v>1.5599853186056874E-6</v>
      </c>
      <c r="AH382">
        <f t="shared" si="368"/>
        <v>-6.4102551115155218E-3</v>
      </c>
      <c r="AI382">
        <f t="shared" si="369"/>
        <v>0.56671576246951538</v>
      </c>
      <c r="AJ382">
        <f t="shared" si="370"/>
        <v>-0.25456976125687281</v>
      </c>
      <c r="AK382">
        <f t="shared" si="371"/>
        <v>-0.30317774581364865</v>
      </c>
      <c r="AL382">
        <f t="shared" si="372"/>
        <v>-2.5310544797971364</v>
      </c>
      <c r="AM382">
        <f t="shared" si="373"/>
        <v>-3.1734042457132947</v>
      </c>
      <c r="AN382">
        <f t="shared" si="403"/>
        <v>4.1741381610606547</v>
      </c>
      <c r="AO382">
        <f t="shared" si="403"/>
        <v>4.1742799292363184</v>
      </c>
      <c r="AP382">
        <f t="shared" si="403"/>
        <v>4.1737570822615799</v>
      </c>
      <c r="AQ382">
        <f t="shared" si="403"/>
        <v>4.1756876398540435</v>
      </c>
      <c r="AR382">
        <f t="shared" si="403"/>
        <v>4.1685899745210664</v>
      </c>
      <c r="AS382">
        <f t="shared" si="403"/>
        <v>4.1951160170140387</v>
      </c>
      <c r="AT382">
        <f t="shared" si="403"/>
        <v>4.1012766098384601</v>
      </c>
      <c r="AU382">
        <f t="shared" si="375"/>
        <v>4.6282260994493685</v>
      </c>
      <c r="AV382" s="246">
        <f t="shared" si="376"/>
        <v>-1.8257124295995728E-2</v>
      </c>
      <c r="AW382" s="247">
        <f t="shared" si="377"/>
        <v>1.4087388019097674E-3</v>
      </c>
      <c r="AX382" s="248">
        <f t="shared" si="378"/>
        <v>1.9845450120061669E-6</v>
      </c>
      <c r="AY382" s="247">
        <f t="shared" si="379"/>
        <v>-1.0278385303065105E-2</v>
      </c>
      <c r="BA382">
        <f t="shared" si="380"/>
        <v>-1.5974507950533218E-4</v>
      </c>
      <c r="BB382">
        <f t="shared" si="381"/>
        <v>1.018347119701561</v>
      </c>
      <c r="BC382">
        <f t="shared" si="382"/>
        <v>-0.10352127529724037</v>
      </c>
      <c r="BD382">
        <f t="shared" si="383"/>
        <v>7.2688558888871671E-2</v>
      </c>
      <c r="BE382">
        <f t="shared" si="384"/>
        <v>1.3235532972742206</v>
      </c>
      <c r="BF382">
        <f t="shared" si="385"/>
        <v>0.77895563972140514</v>
      </c>
      <c r="BG382">
        <f t="shared" si="404"/>
        <v>7.5346414782449456</v>
      </c>
      <c r="BH382">
        <f t="shared" si="404"/>
        <v>7.5346414782318343</v>
      </c>
      <c r="BI382">
        <f t="shared" si="404"/>
        <v>7.5346414776747563</v>
      </c>
      <c r="BJ382">
        <f t="shared" si="404"/>
        <v>7.5346414540051123</v>
      </c>
      <c r="BK382">
        <f t="shared" si="404"/>
        <v>7.5346404483093545</v>
      </c>
      <c r="BL382">
        <f t="shared" si="404"/>
        <v>7.534597720287171</v>
      </c>
      <c r="BM382">
        <f t="shared" si="404"/>
        <v>7.5327874471404774</v>
      </c>
      <c r="BN382">
        <f t="shared" si="387"/>
        <v>7.4634633838825462</v>
      </c>
    </row>
    <row r="383" spans="1:66">
      <c r="A383" s="73" t="s">
        <v>178</v>
      </c>
      <c r="B383" s="74" t="s">
        <v>49</v>
      </c>
      <c r="C383" s="73">
        <v>57243.536399999997</v>
      </c>
      <c r="D383" s="73">
        <v>2.0000000000000001E-4</v>
      </c>
      <c r="E383" s="58">
        <f t="shared" si="360"/>
        <v>37286.64979611586</v>
      </c>
      <c r="F383">
        <f t="shared" si="361"/>
        <v>37286.5</v>
      </c>
      <c r="G383"/>
      <c r="H383" s="116"/>
      <c r="I383" s="117"/>
      <c r="J383" s="117"/>
      <c r="K383" s="117"/>
      <c r="L383" s="116"/>
      <c r="M383" s="116"/>
      <c r="N383" s="118"/>
      <c r="O383" s="40">
        <f t="shared" ca="1" si="394"/>
        <v>-1.8185673739469735E-2</v>
      </c>
      <c r="P383" s="116"/>
      <c r="Q383" s="293">
        <f t="shared" si="362"/>
        <v>42225.036399999997</v>
      </c>
      <c r="R383" s="8">
        <f ca="1">+(O383-U383)^2</f>
        <v>5.2326832701567825E-3</v>
      </c>
      <c r="S383" s="116"/>
      <c r="T383" s="167">
        <f t="shared" ca="1" si="402"/>
        <v>0</v>
      </c>
      <c r="U383" s="58">
        <f>+C383-(C$7+F383*C$8)</f>
        <v>5.415161450218875E-2</v>
      </c>
      <c r="V383" s="116"/>
      <c r="W383" s="25"/>
      <c r="X383" s="252"/>
      <c r="Y383" s="41"/>
      <c r="Z383">
        <f t="shared" si="363"/>
        <v>37286.5</v>
      </c>
      <c r="AA383" s="246">
        <f t="shared" si="364"/>
        <v>-1.8097379216490395E-2</v>
      </c>
      <c r="AB383" s="247">
        <f t="shared" si="365"/>
        <v>1.8097379216490395E-2</v>
      </c>
      <c r="AC383" s="247">
        <f t="shared" ca="1" si="366"/>
        <v>1.8185673739469735E-2</v>
      </c>
      <c r="AD383" s="248">
        <f t="shared" si="367"/>
        <v>0</v>
      </c>
      <c r="AH383">
        <f t="shared" si="368"/>
        <v>-6.4102551115155218E-3</v>
      </c>
      <c r="AI383">
        <f t="shared" si="369"/>
        <v>0.56671576246951538</v>
      </c>
      <c r="AJ383">
        <f t="shared" si="370"/>
        <v>-0.25456976125687281</v>
      </c>
      <c r="AK383">
        <f t="shared" si="371"/>
        <v>-0.30317774581364865</v>
      </c>
      <c r="AL383">
        <f t="shared" si="372"/>
        <v>-2.5310544797971364</v>
      </c>
      <c r="AM383">
        <f t="shared" si="373"/>
        <v>-3.1734042457132947</v>
      </c>
      <c r="AN383">
        <f t="shared" si="403"/>
        <v>4.1741381610606547</v>
      </c>
      <c r="AO383">
        <f t="shared" si="403"/>
        <v>4.1742799292363184</v>
      </c>
      <c r="AP383">
        <f t="shared" si="403"/>
        <v>4.1737570822615799</v>
      </c>
      <c r="AQ383">
        <f t="shared" si="403"/>
        <v>4.1756876398540435</v>
      </c>
      <c r="AR383">
        <f t="shared" si="403"/>
        <v>4.1685899745210664</v>
      </c>
      <c r="AS383">
        <f t="shared" si="403"/>
        <v>4.1951160170140387</v>
      </c>
      <c r="AT383">
        <f t="shared" si="403"/>
        <v>4.1012766098384601</v>
      </c>
      <c r="AU383">
        <f t="shared" si="375"/>
        <v>4.6282260994493685</v>
      </c>
      <c r="AV383" s="246">
        <f t="shared" si="376"/>
        <v>-1.8257124295995728E-2</v>
      </c>
      <c r="AW383" s="247">
        <f t="shared" si="377"/>
        <v>-9999</v>
      </c>
      <c r="AX383" s="248">
        <f t="shared" si="378"/>
        <v>0</v>
      </c>
      <c r="AY383" s="247">
        <f t="shared" si="379"/>
        <v>-9999</v>
      </c>
      <c r="BA383">
        <f t="shared" si="380"/>
        <v>-1.5974507950533218E-4</v>
      </c>
      <c r="BB383">
        <f t="shared" si="381"/>
        <v>1.018347119701561</v>
      </c>
      <c r="BC383">
        <f t="shared" si="382"/>
        <v>-0.10352127529724037</v>
      </c>
      <c r="BD383">
        <f t="shared" si="383"/>
        <v>7.2688558888871671E-2</v>
      </c>
      <c r="BE383">
        <f t="shared" si="384"/>
        <v>1.3235532972742206</v>
      </c>
      <c r="BF383">
        <f t="shared" si="385"/>
        <v>0.77895563972140514</v>
      </c>
      <c r="BG383">
        <f t="shared" si="404"/>
        <v>7.5346414782449456</v>
      </c>
      <c r="BH383">
        <f t="shared" si="404"/>
        <v>7.5346414782318343</v>
      </c>
      <c r="BI383">
        <f t="shared" si="404"/>
        <v>7.5346414776747563</v>
      </c>
      <c r="BJ383">
        <f t="shared" si="404"/>
        <v>7.5346414540051123</v>
      </c>
      <c r="BK383">
        <f t="shared" si="404"/>
        <v>7.5346404483093545</v>
      </c>
      <c r="BL383">
        <f t="shared" si="404"/>
        <v>7.534597720287171</v>
      </c>
      <c r="BM383">
        <f t="shared" si="404"/>
        <v>7.5327874471404774</v>
      </c>
      <c r="BN383">
        <f t="shared" si="387"/>
        <v>7.4634633838825462</v>
      </c>
    </row>
    <row r="384" spans="1:66">
      <c r="A384" s="73" t="s">
        <v>178</v>
      </c>
      <c r="B384" s="74" t="s">
        <v>45</v>
      </c>
      <c r="C384" s="73">
        <v>57246.357199999999</v>
      </c>
      <c r="D384" s="73">
        <v>2.0000000000000001E-4</v>
      </c>
      <c r="E384" s="58">
        <f t="shared" si="360"/>
        <v>37294.452793081357</v>
      </c>
      <c r="F384">
        <f t="shared" si="361"/>
        <v>37294.5</v>
      </c>
      <c r="G384">
        <f t="shared" ref="G384:G415" si="405">+C384-(C$7+F384*C$8)</f>
        <v>-1.7065401501895394E-2</v>
      </c>
      <c r="H384" s="116"/>
      <c r="I384" s="117"/>
      <c r="J384" s="117"/>
      <c r="K384" s="117">
        <f t="shared" ref="K384:K407" si="406">G384</f>
        <v>-1.7065401501895394E-2</v>
      </c>
      <c r="L384" s="116"/>
      <c r="M384" s="116"/>
      <c r="N384" s="118"/>
      <c r="O384" s="40">
        <f t="shared" ca="1" si="394"/>
        <v>-1.82116518494186E-2</v>
      </c>
      <c r="P384" s="116"/>
      <c r="Q384" s="293">
        <f t="shared" si="362"/>
        <v>42227.857199999999</v>
      </c>
      <c r="R384" s="8">
        <f t="shared" ref="R384:R415" ca="1" si="407">+(O384-G384)^2</f>
        <v>1.3138898591970707E-6</v>
      </c>
      <c r="S384" s="116">
        <v>1</v>
      </c>
      <c r="T384" s="167">
        <f t="shared" ca="1" si="402"/>
        <v>1.3138898591970707E-6</v>
      </c>
      <c r="U384" s="116"/>
      <c r="V384" s="116"/>
      <c r="W384" s="25"/>
      <c r="X384" s="252"/>
      <c r="Y384" s="41"/>
      <c r="Z384">
        <f t="shared" si="363"/>
        <v>37294.5</v>
      </c>
      <c r="AA384" s="246">
        <f t="shared" si="364"/>
        <v>-1.8111187516544905E-2</v>
      </c>
      <c r="AB384" s="247">
        <f t="shared" si="365"/>
        <v>1.0457860146495107E-3</v>
      </c>
      <c r="AC384" s="247">
        <f t="shared" ca="1" si="366"/>
        <v>1.1462503475232061E-3</v>
      </c>
      <c r="AD384" s="248">
        <f t="shared" si="367"/>
        <v>1.0936683884365067E-6</v>
      </c>
      <c r="AH384">
        <f t="shared" si="368"/>
        <v>-6.420456982834854E-3</v>
      </c>
      <c r="AI384">
        <f t="shared" si="369"/>
        <v>0.56694742263290532</v>
      </c>
      <c r="AJ384">
        <f t="shared" si="370"/>
        <v>-0.25530821680613414</v>
      </c>
      <c r="AK384">
        <f t="shared" si="371"/>
        <v>-0.30350855224315404</v>
      </c>
      <c r="AL384">
        <f t="shared" si="372"/>
        <v>-2.5302907897224705</v>
      </c>
      <c r="AM384">
        <f t="shared" si="373"/>
        <v>-3.16918214824085</v>
      </c>
      <c r="AN384">
        <f t="shared" si="403"/>
        <v>4.1752816561535901</v>
      </c>
      <c r="AO384">
        <f t="shared" si="403"/>
        <v>4.1754215410483546</v>
      </c>
      <c r="AP384">
        <f t="shared" si="403"/>
        <v>4.1749046487099992</v>
      </c>
      <c r="AQ384">
        <f t="shared" si="403"/>
        <v>4.1768168715296126</v>
      </c>
      <c r="AR384">
        <f t="shared" si="403"/>
        <v>4.1697730311899628</v>
      </c>
      <c r="AS384">
        <f t="shared" si="403"/>
        <v>4.1961477079037754</v>
      </c>
      <c r="AT384">
        <f t="shared" si="403"/>
        <v>4.1026651984854299</v>
      </c>
      <c r="AU384">
        <f t="shared" si="375"/>
        <v>4.6296787072209717</v>
      </c>
      <c r="AV384" s="246">
        <f t="shared" si="376"/>
        <v>-1.8283634374425217E-2</v>
      </c>
      <c r="AW384" s="247">
        <f t="shared" si="377"/>
        <v>1.2182328725298223E-3</v>
      </c>
      <c r="AX384" s="248">
        <f t="shared" si="378"/>
        <v>1.4840913317122623E-6</v>
      </c>
      <c r="AY384" s="247">
        <f t="shared" si="379"/>
        <v>-1.0472497661180229E-2</v>
      </c>
      <c r="BA384">
        <f t="shared" si="380"/>
        <v>-1.7244685788031202E-4</v>
      </c>
      <c r="BB384">
        <f t="shared" si="381"/>
        <v>1.0181658069542878</v>
      </c>
      <c r="BC384">
        <f t="shared" si="382"/>
        <v>-0.10600114930314361</v>
      </c>
      <c r="BD384">
        <f t="shared" si="383"/>
        <v>7.2734083154900098E-2</v>
      </c>
      <c r="BE384">
        <f t="shared" si="384"/>
        <v>1.3260468931926348</v>
      </c>
      <c r="BF384">
        <f t="shared" si="385"/>
        <v>0.78096090818949859</v>
      </c>
      <c r="BG384">
        <f t="shared" si="404"/>
        <v>7.5370834747458098</v>
      </c>
      <c r="BH384">
        <f t="shared" si="404"/>
        <v>7.5370834747332456</v>
      </c>
      <c r="BI384">
        <f t="shared" si="404"/>
        <v>7.5370834741954411</v>
      </c>
      <c r="BJ384">
        <f t="shared" si="404"/>
        <v>7.5370834511746212</v>
      </c>
      <c r="BK384">
        <f t="shared" si="404"/>
        <v>7.5370824657661943</v>
      </c>
      <c r="BL384">
        <f t="shared" si="404"/>
        <v>7.5370402880379928</v>
      </c>
      <c r="BM384">
        <f t="shared" si="404"/>
        <v>7.5352400405802342</v>
      </c>
      <c r="BN384">
        <f t="shared" si="387"/>
        <v>7.4658481189310049</v>
      </c>
    </row>
    <row r="385" spans="1:66">
      <c r="A385" s="91" t="s">
        <v>179</v>
      </c>
      <c r="B385" s="92" t="s">
        <v>49</v>
      </c>
      <c r="C385" s="93">
        <v>57246.898399999998</v>
      </c>
      <c r="D385" s="93">
        <v>2.0000000000000001E-4</v>
      </c>
      <c r="E385" s="58">
        <f t="shared" si="360"/>
        <v>37295.949879708452</v>
      </c>
      <c r="F385">
        <f t="shared" si="361"/>
        <v>37296</v>
      </c>
      <c r="G385">
        <f t="shared" si="405"/>
        <v>-1.8118592000973877E-2</v>
      </c>
      <c r="H385" s="116"/>
      <c r="I385" s="117"/>
      <c r="J385" s="117"/>
      <c r="K385" s="117">
        <f t="shared" si="406"/>
        <v>-1.8118592000973877E-2</v>
      </c>
      <c r="L385" s="116"/>
      <c r="M385" s="116"/>
      <c r="N385" s="118"/>
      <c r="O385" s="40">
        <f t="shared" ca="1" si="394"/>
        <v>-1.8216522745034006E-2</v>
      </c>
      <c r="P385" s="116"/>
      <c r="Q385" s="293">
        <f t="shared" si="362"/>
        <v>42228.398399999998</v>
      </c>
      <c r="R385" s="8">
        <f t="shared" ca="1" si="407"/>
        <v>9.5904306321704968E-9</v>
      </c>
      <c r="S385" s="116">
        <v>1</v>
      </c>
      <c r="T385" s="167">
        <f t="shared" ca="1" si="402"/>
        <v>9.5904306321704968E-9</v>
      </c>
      <c r="U385" s="116"/>
      <c r="V385" s="116"/>
      <c r="W385" s="25"/>
      <c r="X385" s="252"/>
      <c r="Y385" s="41"/>
      <c r="Z385">
        <f t="shared" si="363"/>
        <v>37296</v>
      </c>
      <c r="AA385" s="246">
        <f t="shared" si="364"/>
        <v>-1.8113776071091908E-2</v>
      </c>
      <c r="AB385" s="247">
        <f t="shared" si="365"/>
        <v>-4.8159298819683283E-6</v>
      </c>
      <c r="AC385" s="247">
        <f t="shared" ca="1" si="366"/>
        <v>9.7930744060129027E-5</v>
      </c>
      <c r="AD385" s="248">
        <f t="shared" si="367"/>
        <v>2.3193180628035478E-11</v>
      </c>
      <c r="AH385">
        <f t="shared" si="368"/>
        <v>-6.4223693583111184E-3</v>
      </c>
      <c r="AI385">
        <f t="shared" si="369"/>
        <v>0.56699090802276386</v>
      </c>
      <c r="AJ385">
        <f t="shared" si="370"/>
        <v>-0.25544672749930092</v>
      </c>
      <c r="AK385">
        <f t="shared" si="371"/>
        <v>-0.30357058868419423</v>
      </c>
      <c r="AL385">
        <f t="shared" si="372"/>
        <v>-2.5301475286981576</v>
      </c>
      <c r="AM385">
        <f t="shared" si="373"/>
        <v>-3.1683912607824039</v>
      </c>
      <c r="AN385">
        <f t="shared" si="403"/>
        <v>4.175496112941536</v>
      </c>
      <c r="AO385">
        <f t="shared" si="403"/>
        <v>4.1756356467332267</v>
      </c>
      <c r="AP385">
        <f t="shared" si="403"/>
        <v>4.1751198658798065</v>
      </c>
      <c r="AQ385">
        <f t="shared" si="403"/>
        <v>4.177028662102904</v>
      </c>
      <c r="AR385">
        <f t="shared" si="403"/>
        <v>4.1699948943049359</v>
      </c>
      <c r="AS385">
        <f t="shared" si="403"/>
        <v>4.1963412055083813</v>
      </c>
      <c r="AT385">
        <f t="shared" si="403"/>
        <v>4.1029256826534564</v>
      </c>
      <c r="AU385">
        <f t="shared" si="375"/>
        <v>4.6299510711781471</v>
      </c>
      <c r="AV385" s="246">
        <f t="shared" si="376"/>
        <v>-1.8288604148422892E-2</v>
      </c>
      <c r="AW385" s="247">
        <f t="shared" si="377"/>
        <v>1.7001214744901544E-4</v>
      </c>
      <c r="AX385" s="248">
        <f t="shared" si="378"/>
        <v>2.8904130280225766E-8</v>
      </c>
      <c r="AY385" s="247">
        <f t="shared" si="379"/>
        <v>-1.1521394565331773E-2</v>
      </c>
      <c r="BA385">
        <f t="shared" si="380"/>
        <v>-1.748280773309848E-4</v>
      </c>
      <c r="BB385">
        <f t="shared" si="381"/>
        <v>1.018131805396739</v>
      </c>
      <c r="BC385">
        <f t="shared" si="382"/>
        <v>-0.10646595446307776</v>
      </c>
      <c r="BD385">
        <f t="shared" si="383"/>
        <v>7.2742566821216589E-2</v>
      </c>
      <c r="BE385">
        <f t="shared" si="384"/>
        <v>1.3265143435626463</v>
      </c>
      <c r="BF385">
        <f t="shared" si="385"/>
        <v>0.78133725105164697</v>
      </c>
      <c r="BG385">
        <f t="shared" si="404"/>
        <v>7.537541300678293</v>
      </c>
      <c r="BH385">
        <f t="shared" si="404"/>
        <v>7.5375413006658292</v>
      </c>
      <c r="BI385">
        <f t="shared" si="404"/>
        <v>7.537541300131581</v>
      </c>
      <c r="BJ385">
        <f t="shared" si="404"/>
        <v>7.5375412772310186</v>
      </c>
      <c r="BK385">
        <f t="shared" si="404"/>
        <v>7.5375402955997162</v>
      </c>
      <c r="BL385">
        <f t="shared" si="404"/>
        <v>7.5374982207965999</v>
      </c>
      <c r="BM385">
        <f t="shared" si="404"/>
        <v>7.5356998579284831</v>
      </c>
      <c r="BN385">
        <f t="shared" si="387"/>
        <v>7.4662952567525913</v>
      </c>
    </row>
    <row r="386" spans="1:66">
      <c r="A386" s="98" t="s">
        <v>180</v>
      </c>
      <c r="B386" s="99" t="s">
        <v>49</v>
      </c>
      <c r="C386" s="98">
        <v>57272.202400000002</v>
      </c>
      <c r="D386" s="98" t="s">
        <v>181</v>
      </c>
      <c r="E386" s="58">
        <f t="shared" si="360"/>
        <v>37365.946701608213</v>
      </c>
      <c r="F386">
        <f t="shared" si="361"/>
        <v>37366</v>
      </c>
      <c r="G386">
        <f t="shared" si="405"/>
        <v>-1.926748199184658E-2</v>
      </c>
      <c r="H386" s="116"/>
      <c r="I386" s="117"/>
      <c r="J386" s="117"/>
      <c r="K386" s="117">
        <f t="shared" si="406"/>
        <v>-1.926748199184658E-2</v>
      </c>
      <c r="L386" s="116"/>
      <c r="M386" s="116"/>
      <c r="N386" s="118"/>
      <c r="O386" s="40">
        <f t="shared" ca="1" si="394"/>
        <v>-1.8443831207086606E-2</v>
      </c>
      <c r="P386" s="116"/>
      <c r="Q386" s="293">
        <f t="shared" si="362"/>
        <v>42253.702400000002</v>
      </c>
      <c r="R386" s="8">
        <f t="shared" ca="1" si="407"/>
        <v>6.7840061523572169E-7</v>
      </c>
      <c r="S386" s="116">
        <v>1</v>
      </c>
      <c r="T386" s="167">
        <f t="shared" ca="1" si="402"/>
        <v>6.7840061523572169E-7</v>
      </c>
      <c r="U386" s="116"/>
      <c r="V386" s="116"/>
      <c r="W386" s="25"/>
      <c r="X386" s="252"/>
      <c r="Y386" s="41"/>
      <c r="Z386">
        <f t="shared" si="363"/>
        <v>37366</v>
      </c>
      <c r="AA386" s="246">
        <f t="shared" si="364"/>
        <v>-1.8234397079463279E-2</v>
      </c>
      <c r="AB386" s="247">
        <f t="shared" si="365"/>
        <v>-1.0330849123833009E-3</v>
      </c>
      <c r="AC386" s="247">
        <f t="shared" ca="1" si="366"/>
        <v>-8.2365078475997444E-4</v>
      </c>
      <c r="AD386" s="248">
        <f t="shared" si="367"/>
        <v>1.0672644361940126E-6</v>
      </c>
      <c r="AH386">
        <f t="shared" si="368"/>
        <v>-6.5114445866877478E-3</v>
      </c>
      <c r="AI386">
        <f t="shared" si="369"/>
        <v>0.56903759548618793</v>
      </c>
      <c r="AJ386">
        <f t="shared" si="370"/>
        <v>-0.26192829950302648</v>
      </c>
      <c r="AK386">
        <f t="shared" si="371"/>
        <v>-0.30646921859249143</v>
      </c>
      <c r="AL386">
        <f t="shared" si="372"/>
        <v>-2.5234375410552365</v>
      </c>
      <c r="AM386">
        <f t="shared" si="373"/>
        <v>-3.1317458802619913</v>
      </c>
      <c r="AN386">
        <f t="shared" si="403"/>
        <v>4.1855222902715381</v>
      </c>
      <c r="AO386">
        <f t="shared" si="403"/>
        <v>4.1856461337092039</v>
      </c>
      <c r="AP386">
        <f t="shared" si="403"/>
        <v>4.1851804792697829</v>
      </c>
      <c r="AQ386">
        <f t="shared" si="403"/>
        <v>4.1869332909704422</v>
      </c>
      <c r="AR386">
        <f t="shared" si="403"/>
        <v>4.1803625883562674</v>
      </c>
      <c r="AS386">
        <f t="shared" si="403"/>
        <v>4.2053909703429797</v>
      </c>
      <c r="AT386">
        <f t="shared" si="403"/>
        <v>4.1151251081052402</v>
      </c>
      <c r="AU386">
        <f t="shared" si="375"/>
        <v>4.642661389179672</v>
      </c>
      <c r="AV386" s="246">
        <f t="shared" si="376"/>
        <v>-1.8520211098544799E-2</v>
      </c>
      <c r="AW386" s="247">
        <f t="shared" si="377"/>
        <v>-7.4727089330178104E-4</v>
      </c>
      <c r="AX386" s="248">
        <f t="shared" si="378"/>
        <v>5.5841378797604184E-7</v>
      </c>
      <c r="AY386" s="247">
        <f t="shared" si="379"/>
        <v>-1.2470223386077312E-2</v>
      </c>
      <c r="BA386">
        <f t="shared" si="380"/>
        <v>-2.8581401908152023E-4</v>
      </c>
      <c r="BB386">
        <f t="shared" si="381"/>
        <v>1.0165433250706017</v>
      </c>
      <c r="BC386">
        <f t="shared" si="382"/>
        <v>-0.1280948225238186</v>
      </c>
      <c r="BD386">
        <f t="shared" si="383"/>
        <v>7.3120187296619857E-2</v>
      </c>
      <c r="BE386">
        <f t="shared" si="384"/>
        <v>1.3482939615838545</v>
      </c>
      <c r="BF386">
        <f t="shared" si="385"/>
        <v>0.799026365778579</v>
      </c>
      <c r="BG386">
        <f t="shared" si="404"/>
        <v>7.5588894931861397</v>
      </c>
      <c r="BH386">
        <f t="shared" si="404"/>
        <v>7.5588894931776958</v>
      </c>
      <c r="BI386">
        <f t="shared" si="404"/>
        <v>7.558889492790402</v>
      </c>
      <c r="BJ386">
        <f t="shared" si="404"/>
        <v>7.5588894750269811</v>
      </c>
      <c r="BK386">
        <f t="shared" si="404"/>
        <v>7.5588886602997984</v>
      </c>
      <c r="BL386">
        <f t="shared" si="404"/>
        <v>7.558851294822718</v>
      </c>
      <c r="BM386">
        <f t="shared" si="404"/>
        <v>7.5571425250631394</v>
      </c>
      <c r="BN386">
        <f t="shared" si="387"/>
        <v>7.487161688426605</v>
      </c>
    </row>
    <row r="387" spans="1:66">
      <c r="A387" s="100" t="s">
        <v>179</v>
      </c>
      <c r="B387" s="101" t="s">
        <v>45</v>
      </c>
      <c r="C387" s="102">
        <v>57279.614999999998</v>
      </c>
      <c r="D387" s="102">
        <v>2.0000000000000001E-4</v>
      </c>
      <c r="E387" s="58">
        <f t="shared" si="360"/>
        <v>37386.451698526245</v>
      </c>
      <c r="F387">
        <f t="shared" si="361"/>
        <v>37386.5</v>
      </c>
      <c r="G387">
        <f t="shared" si="405"/>
        <v>-1.7461085495597217E-2</v>
      </c>
      <c r="H387" s="116"/>
      <c r="I387" s="117"/>
      <c r="J387" s="117"/>
      <c r="K387" s="117">
        <f t="shared" si="406"/>
        <v>-1.7461085495597217E-2</v>
      </c>
      <c r="L387" s="116"/>
      <c r="M387" s="116"/>
      <c r="N387" s="118"/>
      <c r="O387" s="40">
        <f t="shared" ref="O387:O418" ca="1" si="408">+C$11+C$12*F387</f>
        <v>-1.851040011383058E-2</v>
      </c>
      <c r="P387" s="116"/>
      <c r="Q387" s="293">
        <f t="shared" si="362"/>
        <v>42261.114999999998</v>
      </c>
      <c r="R387" s="8">
        <f t="shared" ca="1" si="407"/>
        <v>1.1010611680382282E-6</v>
      </c>
      <c r="S387" s="116">
        <v>1</v>
      </c>
      <c r="T387" s="167">
        <f t="shared" ca="1" si="402"/>
        <v>1.1010611680382282E-6</v>
      </c>
      <c r="U387" s="116"/>
      <c r="V387" s="116"/>
      <c r="W387" s="25"/>
      <c r="X387" s="252"/>
      <c r="Y387" s="41"/>
      <c r="Z387">
        <f t="shared" si="363"/>
        <v>37386.5</v>
      </c>
      <c r="AA387" s="246">
        <f t="shared" si="364"/>
        <v>-1.8269654887684832E-2</v>
      </c>
      <c r="AB387" s="247">
        <f t="shared" si="365"/>
        <v>8.0856939208761441E-4</v>
      </c>
      <c r="AC387" s="247">
        <f t="shared" ca="1" si="366"/>
        <v>1.0493146182333629E-3</v>
      </c>
      <c r="AD387" s="248">
        <f t="shared" si="367"/>
        <v>6.5378446182093433E-7</v>
      </c>
      <c r="AH387">
        <f t="shared" si="368"/>
        <v>-6.5374674142134014E-3</v>
      </c>
      <c r="AI387">
        <f t="shared" si="369"/>
        <v>0.56964347324688114</v>
      </c>
      <c r="AJ387">
        <f t="shared" si="370"/>
        <v>-0.26383308457371729</v>
      </c>
      <c r="AK387">
        <f t="shared" si="371"/>
        <v>-0.30731943630367892</v>
      </c>
      <c r="AL387">
        <f t="shared" si="372"/>
        <v>-2.5214633189542792</v>
      </c>
      <c r="AM387">
        <f t="shared" si="373"/>
        <v>-3.1211102250156348</v>
      </c>
      <c r="AN387">
        <f t="shared" si="403"/>
        <v>4.1884653239845404</v>
      </c>
      <c r="AO387">
        <f t="shared" si="403"/>
        <v>4.1885848245211212</v>
      </c>
      <c r="AP387">
        <f t="shared" si="403"/>
        <v>4.188133211222131</v>
      </c>
      <c r="AQ387">
        <f t="shared" si="403"/>
        <v>4.1898417949670774</v>
      </c>
      <c r="AR387">
        <f t="shared" si="403"/>
        <v>4.1834040780382411</v>
      </c>
      <c r="AS387">
        <f t="shared" si="403"/>
        <v>4.2080487823465553</v>
      </c>
      <c r="AT387">
        <f t="shared" si="403"/>
        <v>4.1187139274200382</v>
      </c>
      <c r="AU387">
        <f t="shared" si="375"/>
        <v>4.6463836965944045</v>
      </c>
      <c r="AV387" s="246">
        <f t="shared" si="376"/>
        <v>-1.858791673466003E-2</v>
      </c>
      <c r="AW387" s="247">
        <f t="shared" si="377"/>
        <v>1.126831239062813E-3</v>
      </c>
      <c r="AX387" s="248">
        <f t="shared" si="378"/>
        <v>1.2697486413278344E-6</v>
      </c>
      <c r="AY387" s="247">
        <f t="shared" si="379"/>
        <v>-1.0605356234408619E-2</v>
      </c>
      <c r="BA387">
        <f t="shared" si="380"/>
        <v>-3.1826184697519708E-4</v>
      </c>
      <c r="BB387">
        <f t="shared" si="381"/>
        <v>1.0160775509300446</v>
      </c>
      <c r="BC387">
        <f t="shared" si="382"/>
        <v>-0.13440518528680692</v>
      </c>
      <c r="BD387">
        <f t="shared" si="383"/>
        <v>7.3224010753141569E-2</v>
      </c>
      <c r="BE387">
        <f t="shared" si="384"/>
        <v>1.3546594010620847</v>
      </c>
      <c r="BF387">
        <f t="shared" si="385"/>
        <v>0.80425438398562132</v>
      </c>
      <c r="BG387">
        <f t="shared" si="404"/>
        <v>7.5651351501668289</v>
      </c>
      <c r="BH387">
        <f t="shared" si="404"/>
        <v>7.565135150159338</v>
      </c>
      <c r="BI387">
        <f t="shared" si="404"/>
        <v>7.5651351498085271</v>
      </c>
      <c r="BJ387">
        <f t="shared" si="404"/>
        <v>7.5651351333805437</v>
      </c>
      <c r="BK387">
        <f t="shared" si="404"/>
        <v>7.5651343640819348</v>
      </c>
      <c r="BL387">
        <f t="shared" si="404"/>
        <v>7.5650983411760633</v>
      </c>
      <c r="BM387">
        <f t="shared" si="404"/>
        <v>7.5634164060082725</v>
      </c>
      <c r="BN387">
        <f t="shared" si="387"/>
        <v>7.49327257198828</v>
      </c>
    </row>
    <row r="388" spans="1:66">
      <c r="A388" s="100" t="s">
        <v>179</v>
      </c>
      <c r="B388" s="101" t="s">
        <v>49</v>
      </c>
      <c r="C388" s="102">
        <v>57279.793599999997</v>
      </c>
      <c r="D388" s="102">
        <v>2.0000000000000001E-4</v>
      </c>
      <c r="E388" s="58">
        <f t="shared" si="360"/>
        <v>37386.945748178128</v>
      </c>
      <c r="F388">
        <f t="shared" si="361"/>
        <v>37387</v>
      </c>
      <c r="G388">
        <f t="shared" si="405"/>
        <v>-1.9612149000749923E-2</v>
      </c>
      <c r="H388" s="116"/>
      <c r="I388" s="117"/>
      <c r="J388" s="117"/>
      <c r="K388" s="117">
        <f t="shared" si="406"/>
        <v>-1.9612149000749923E-2</v>
      </c>
      <c r="L388" s="116"/>
      <c r="M388" s="116"/>
      <c r="N388" s="118"/>
      <c r="O388" s="40">
        <f t="shared" ca="1" si="408"/>
        <v>-1.8512023745702391E-2</v>
      </c>
      <c r="P388" s="116"/>
      <c r="Q388" s="293">
        <f t="shared" si="362"/>
        <v>42261.293599999997</v>
      </c>
      <c r="R388" s="8">
        <f t="shared" ca="1" si="407"/>
        <v>1.2102755767933976E-6</v>
      </c>
      <c r="S388" s="116">
        <v>1</v>
      </c>
      <c r="T388" s="167">
        <f t="shared" ca="1" si="402"/>
        <v>1.2102755767933976E-6</v>
      </c>
      <c r="U388" s="116"/>
      <c r="V388" s="116"/>
      <c r="W388" s="25"/>
      <c r="X388" s="252"/>
      <c r="Y388" s="41"/>
      <c r="Z388">
        <f t="shared" si="363"/>
        <v>37387</v>
      </c>
      <c r="AA388" s="246">
        <f t="shared" si="364"/>
        <v>-1.8270514450666773E-2</v>
      </c>
      <c r="AB388" s="247">
        <f t="shared" si="365"/>
        <v>-1.3416345500831504E-3</v>
      </c>
      <c r="AC388" s="247">
        <f t="shared" ca="1" si="366"/>
        <v>-1.1001252550475321E-3</v>
      </c>
      <c r="AD388" s="248">
        <f t="shared" si="367"/>
        <v>1.7999832659768175E-6</v>
      </c>
      <c r="AH388">
        <f t="shared" si="368"/>
        <v>-6.53810175315529E-3</v>
      </c>
      <c r="AI388">
        <f t="shared" si="369"/>
        <v>0.56965828778352301</v>
      </c>
      <c r="AJ388">
        <f t="shared" si="370"/>
        <v>-0.26387958035305814</v>
      </c>
      <c r="AK388">
        <f t="shared" si="371"/>
        <v>-0.30734018086740589</v>
      </c>
      <c r="AL388">
        <f t="shared" si="372"/>
        <v>-2.5214151149199644</v>
      </c>
      <c r="AM388">
        <f t="shared" si="373"/>
        <v>-3.1208513567922238</v>
      </c>
      <c r="AN388">
        <f t="shared" si="403"/>
        <v>4.1885371440503265</v>
      </c>
      <c r="AO388">
        <f t="shared" si="403"/>
        <v>4.1886565400596787</v>
      </c>
      <c r="AP388">
        <f t="shared" si="403"/>
        <v>4.1882052656545277</v>
      </c>
      <c r="AQ388">
        <f t="shared" si="403"/>
        <v>4.1899127788845005</v>
      </c>
      <c r="AR388">
        <f t="shared" si="403"/>
        <v>4.1834782904463204</v>
      </c>
      <c r="AS388">
        <f t="shared" si="403"/>
        <v>4.2081136504879657</v>
      </c>
      <c r="AT388">
        <f t="shared" si="403"/>
        <v>4.1188015509262552</v>
      </c>
      <c r="AU388">
        <f t="shared" si="375"/>
        <v>4.6464744845801302</v>
      </c>
      <c r="AV388" s="246">
        <f t="shared" si="376"/>
        <v>-1.8589567372372297E-2</v>
      </c>
      <c r="AW388" s="247">
        <f t="shared" si="377"/>
        <v>-1.0225816283776258E-3</v>
      </c>
      <c r="AX388" s="248">
        <f t="shared" si="378"/>
        <v>1.0456731866954368E-6</v>
      </c>
      <c r="AY388" s="247">
        <f t="shared" si="379"/>
        <v>-1.2754994325889111E-2</v>
      </c>
      <c r="BA388">
        <f t="shared" si="380"/>
        <v>-3.1905292170552311E-4</v>
      </c>
      <c r="BB388">
        <f t="shared" si="381"/>
        <v>1.0160661877076649</v>
      </c>
      <c r="BC388">
        <f t="shared" si="382"/>
        <v>-0.13455895735235338</v>
      </c>
      <c r="BD388">
        <f t="shared" si="383"/>
        <v>7.3226504813670087E-2</v>
      </c>
      <c r="BE388">
        <f t="shared" si="384"/>
        <v>1.3548145827944669</v>
      </c>
      <c r="BF388">
        <f t="shared" si="385"/>
        <v>0.80438217054718919</v>
      </c>
      <c r="BG388">
        <f t="shared" si="404"/>
        <v>7.5652874475023344</v>
      </c>
      <c r="BH388">
        <f t="shared" si="404"/>
        <v>7.5652874474948648</v>
      </c>
      <c r="BI388">
        <f t="shared" si="404"/>
        <v>7.5652874471449092</v>
      </c>
      <c r="BJ388">
        <f t="shared" si="404"/>
        <v>7.5652874307485805</v>
      </c>
      <c r="BK388">
        <f t="shared" si="404"/>
        <v>7.5652866625385951</v>
      </c>
      <c r="BL388">
        <f t="shared" si="404"/>
        <v>7.5652506721613495</v>
      </c>
      <c r="BM388">
        <f t="shared" si="404"/>
        <v>7.563569394796672</v>
      </c>
      <c r="BN388">
        <f t="shared" si="387"/>
        <v>7.49342161792881</v>
      </c>
    </row>
    <row r="389" spans="1:66">
      <c r="A389" s="100" t="s">
        <v>179</v>
      </c>
      <c r="B389" s="101" t="s">
        <v>49</v>
      </c>
      <c r="C389" s="102">
        <v>57281.602200000001</v>
      </c>
      <c r="D389" s="102">
        <v>1E-4</v>
      </c>
      <c r="E389" s="58">
        <f t="shared" si="360"/>
        <v>37391.948761618223</v>
      </c>
      <c r="F389">
        <f t="shared" si="361"/>
        <v>37392</v>
      </c>
      <c r="G389">
        <f t="shared" si="405"/>
        <v>-1.852278399746865E-2</v>
      </c>
      <c r="H389" s="116"/>
      <c r="I389" s="117"/>
      <c r="J389" s="117"/>
      <c r="K389" s="117">
        <f t="shared" si="406"/>
        <v>-1.852278399746865E-2</v>
      </c>
      <c r="L389" s="116"/>
      <c r="M389" s="116"/>
      <c r="N389" s="118"/>
      <c r="O389" s="40">
        <f t="shared" ca="1" si="408"/>
        <v>-1.8528260064420432E-2</v>
      </c>
      <c r="P389" s="116"/>
      <c r="Q389" s="293">
        <f t="shared" si="362"/>
        <v>42263.102200000001</v>
      </c>
      <c r="R389" s="8">
        <f t="shared" ca="1" si="407"/>
        <v>2.9987309260395838E-11</v>
      </c>
      <c r="S389" s="116">
        <v>1</v>
      </c>
      <c r="T389" s="167">
        <f t="shared" ca="1" si="402"/>
        <v>2.9987309260395838E-11</v>
      </c>
      <c r="U389" s="116"/>
      <c r="V389" s="116"/>
      <c r="W389" s="25"/>
      <c r="X389" s="252"/>
      <c r="Y389" s="41"/>
      <c r="Z389">
        <f t="shared" si="363"/>
        <v>37392</v>
      </c>
      <c r="AA389" s="246">
        <f t="shared" si="364"/>
        <v>-1.8279109072273765E-2</v>
      </c>
      <c r="AB389" s="247">
        <f t="shared" si="365"/>
        <v>-2.4367492519488526E-4</v>
      </c>
      <c r="AC389" s="247">
        <f t="shared" ca="1" si="366"/>
        <v>5.4760669517817107E-6</v>
      </c>
      <c r="AD389" s="248">
        <f t="shared" si="367"/>
        <v>5.937746916873293E-8</v>
      </c>
      <c r="AH389">
        <f t="shared" si="368"/>
        <v>-6.5444441851491286E-3</v>
      </c>
      <c r="AI389">
        <f t="shared" si="369"/>
        <v>0.56980653035704565</v>
      </c>
      <c r="AJ389">
        <f t="shared" si="370"/>
        <v>-0.26434463678645659</v>
      </c>
      <c r="AK389">
        <f t="shared" si="371"/>
        <v>-0.30754764626895686</v>
      </c>
      <c r="AL389">
        <f t="shared" si="372"/>
        <v>-2.5209329373125757</v>
      </c>
      <c r="AM389">
        <f t="shared" si="373"/>
        <v>-3.1182640788107681</v>
      </c>
      <c r="AN389">
        <f t="shared" si="403"/>
        <v>4.1892554464314999</v>
      </c>
      <c r="AO389">
        <f t="shared" si="403"/>
        <v>4.1893738008054626</v>
      </c>
      <c r="AP389">
        <f t="shared" si="403"/>
        <v>4.188925906013111</v>
      </c>
      <c r="AQ389">
        <f t="shared" si="403"/>
        <v>4.1906227356013677</v>
      </c>
      <c r="AR389">
        <f t="shared" si="403"/>
        <v>4.1842204924748474</v>
      </c>
      <c r="AS389">
        <f t="shared" si="403"/>
        <v>4.2087624463812778</v>
      </c>
      <c r="AT389">
        <f t="shared" si="403"/>
        <v>4.1196780252054257</v>
      </c>
      <c r="AU389">
        <f t="shared" si="375"/>
        <v>4.647382364437382</v>
      </c>
      <c r="AV389" s="246">
        <f t="shared" si="376"/>
        <v>-1.8606071844685549E-2</v>
      </c>
      <c r="AW389" s="247">
        <f t="shared" si="377"/>
        <v>8.3287847216898664E-5</v>
      </c>
      <c r="AX389" s="248">
        <f t="shared" si="378"/>
        <v>6.9368654940254544E-9</v>
      </c>
      <c r="AY389" s="247">
        <f t="shared" si="379"/>
        <v>-1.1651377039907738E-2</v>
      </c>
      <c r="BA389">
        <f t="shared" si="380"/>
        <v>-3.2696277241178306E-4</v>
      </c>
      <c r="BB389">
        <f t="shared" si="381"/>
        <v>1.0159525482336011</v>
      </c>
      <c r="BC389">
        <f t="shared" si="382"/>
        <v>-0.13609631005080114</v>
      </c>
      <c r="BD389">
        <f t="shared" si="383"/>
        <v>7.3251345376989477E-2</v>
      </c>
      <c r="BE389">
        <f t="shared" si="384"/>
        <v>1.3563662092160236</v>
      </c>
      <c r="BF389">
        <f t="shared" si="385"/>
        <v>0.8056607568631291</v>
      </c>
      <c r="BG389">
        <f t="shared" si="404"/>
        <v>7.5668103271767508</v>
      </c>
      <c r="BH389">
        <f t="shared" si="404"/>
        <v>7.5668103271694998</v>
      </c>
      <c r="BI389">
        <f t="shared" si="404"/>
        <v>7.5668103268280102</v>
      </c>
      <c r="BJ389">
        <f t="shared" si="404"/>
        <v>7.5668103107458595</v>
      </c>
      <c r="BK389">
        <f t="shared" si="404"/>
        <v>7.5668095533714421</v>
      </c>
      <c r="BL389">
        <f t="shared" si="404"/>
        <v>7.5667738877047785</v>
      </c>
      <c r="BM389">
        <f t="shared" si="404"/>
        <v>7.565099196959097</v>
      </c>
      <c r="BN389">
        <f t="shared" si="387"/>
        <v>7.4949120773340958</v>
      </c>
    </row>
    <row r="390" spans="1:66">
      <c r="A390" s="100" t="s">
        <v>179</v>
      </c>
      <c r="B390" s="101" t="s">
        <v>45</v>
      </c>
      <c r="C390" s="102">
        <v>57310.702499999999</v>
      </c>
      <c r="D390" s="102">
        <v>4.0000000000000002E-4</v>
      </c>
      <c r="E390" s="58">
        <f t="shared" si="360"/>
        <v>37472.447043167747</v>
      </c>
      <c r="F390">
        <f t="shared" si="361"/>
        <v>37472.5</v>
      </c>
      <c r="G390">
        <f t="shared" si="405"/>
        <v>-1.9144007499562576E-2</v>
      </c>
      <c r="H390" s="116"/>
      <c r="I390" s="117"/>
      <c r="J390" s="117"/>
      <c r="K390" s="117">
        <f t="shared" si="406"/>
        <v>-1.9144007499562576E-2</v>
      </c>
      <c r="L390" s="116"/>
      <c r="M390" s="116"/>
      <c r="N390" s="118"/>
      <c r="O390" s="40">
        <f t="shared" ca="1" si="408"/>
        <v>-1.8789664795780911E-2</v>
      </c>
      <c r="P390" s="116"/>
      <c r="Q390" s="293">
        <f t="shared" si="362"/>
        <v>42292.202499999999</v>
      </c>
      <c r="R390" s="8">
        <f t="shared" ca="1" si="407"/>
        <v>1.2555875172330109E-7</v>
      </c>
      <c r="S390" s="116">
        <v>1</v>
      </c>
      <c r="T390" s="167">
        <f t="shared" ca="1" si="402"/>
        <v>1.2555875172330109E-7</v>
      </c>
      <c r="U390" s="116"/>
      <c r="V390" s="116"/>
      <c r="W390" s="25"/>
      <c r="X390" s="252"/>
      <c r="Y390" s="41"/>
      <c r="Z390">
        <f t="shared" si="363"/>
        <v>37472.5</v>
      </c>
      <c r="AA390" s="246">
        <f t="shared" si="364"/>
        <v>-1.8417227096489033E-2</v>
      </c>
      <c r="AB390" s="247">
        <f t="shared" si="365"/>
        <v>-7.2678040307354308E-4</v>
      </c>
      <c r="AC390" s="247">
        <f t="shared" ca="1" si="366"/>
        <v>-3.5434270378166544E-4</v>
      </c>
      <c r="AD390" s="248">
        <f t="shared" si="367"/>
        <v>5.2820975429174176E-7</v>
      </c>
      <c r="AH390">
        <f t="shared" si="368"/>
        <v>-6.6463146677549602E-3</v>
      </c>
      <c r="AI390">
        <f t="shared" si="369"/>
        <v>0.57221775149857046</v>
      </c>
      <c r="AJ390">
        <f t="shared" si="370"/>
        <v>-0.2718568540329282</v>
      </c>
      <c r="AK390">
        <f t="shared" si="371"/>
        <v>-0.31089278524288733</v>
      </c>
      <c r="AL390">
        <f t="shared" si="372"/>
        <v>-2.513135229397812</v>
      </c>
      <c r="AM390">
        <f t="shared" si="373"/>
        <v>-3.0769564369093043</v>
      </c>
      <c r="AN390">
        <f t="shared" si="403"/>
        <v>4.2008457578265279</v>
      </c>
      <c r="AO390">
        <f t="shared" si="403"/>
        <v>4.2009482334844108</v>
      </c>
      <c r="AP390">
        <f t="shared" si="403"/>
        <v>4.2005524438519979</v>
      </c>
      <c r="AQ390">
        <f t="shared" si="403"/>
        <v>4.2020826401255276</v>
      </c>
      <c r="AR390">
        <f t="shared" si="403"/>
        <v>4.1961895200237862</v>
      </c>
      <c r="AS390">
        <f t="shared" si="403"/>
        <v>4.2192372614356843</v>
      </c>
      <c r="AT390">
        <f t="shared" si="403"/>
        <v>4.1338491520649576</v>
      </c>
      <c r="AU390">
        <f t="shared" si="375"/>
        <v>4.661999230139136</v>
      </c>
      <c r="AV390" s="246">
        <f t="shared" si="376"/>
        <v>-1.8871299755566642E-2</v>
      </c>
      <c r="AW390" s="247">
        <f t="shared" si="377"/>
        <v>-2.7270774399593481E-4</v>
      </c>
      <c r="AX390" s="248">
        <f t="shared" si="378"/>
        <v>7.4369513635352324E-8</v>
      </c>
      <c r="AY390" s="247">
        <f t="shared" si="379"/>
        <v>-1.2043620172730009E-2</v>
      </c>
      <c r="BA390">
        <f t="shared" si="380"/>
        <v>-4.5407265907760854E-4</v>
      </c>
      <c r="BB390">
        <f t="shared" si="381"/>
        <v>1.0141213733970165</v>
      </c>
      <c r="BC390">
        <f t="shared" si="382"/>
        <v>-0.16075286695354518</v>
      </c>
      <c r="BD390">
        <f t="shared" si="383"/>
        <v>7.3626287479856056E-2</v>
      </c>
      <c r="BE390">
        <f t="shared" si="384"/>
        <v>1.381299617165358</v>
      </c>
      <c r="BF390">
        <f t="shared" si="385"/>
        <v>0.826429136616459</v>
      </c>
      <c r="BG390">
        <f t="shared" si="404"/>
        <v>7.5913052292685199</v>
      </c>
      <c r="BH390">
        <f t="shared" si="404"/>
        <v>7.591305229264127</v>
      </c>
      <c r="BI390">
        <f t="shared" si="404"/>
        <v>7.5913052290384675</v>
      </c>
      <c r="BJ390">
        <f t="shared" si="404"/>
        <v>7.5913052174464069</v>
      </c>
      <c r="BK390">
        <f t="shared" si="404"/>
        <v>7.5913046219661577</v>
      </c>
      <c r="BL390">
        <f t="shared" si="404"/>
        <v>7.5912740341199552</v>
      </c>
      <c r="BM390">
        <f t="shared" si="404"/>
        <v>7.5897074893455345</v>
      </c>
      <c r="BN390">
        <f t="shared" si="387"/>
        <v>7.5189084737592129</v>
      </c>
    </row>
    <row r="391" spans="1:66">
      <c r="A391" s="103" t="s">
        <v>182</v>
      </c>
      <c r="B391" s="104" t="s">
        <v>49</v>
      </c>
      <c r="C391" s="105">
        <v>57329.323499999999</v>
      </c>
      <c r="D391" s="105">
        <v>1.1000000000000001E-3</v>
      </c>
      <c r="E391" s="58">
        <f t="shared" si="360"/>
        <v>37523.957113535878</v>
      </c>
      <c r="F391">
        <f t="shared" si="361"/>
        <v>37524</v>
      </c>
      <c r="G391">
        <f t="shared" si="405"/>
        <v>-1.5503547998378053E-2</v>
      </c>
      <c r="H391" s="116"/>
      <c r="I391" s="117"/>
      <c r="J391" s="117"/>
      <c r="K391" s="117">
        <f t="shared" si="406"/>
        <v>-1.5503547998378053E-2</v>
      </c>
      <c r="L391" s="116"/>
      <c r="M391" s="116"/>
      <c r="N391" s="118"/>
      <c r="O391" s="40">
        <f t="shared" ca="1" si="408"/>
        <v>-1.8956898878576753E-2</v>
      </c>
      <c r="P391" s="116"/>
      <c r="Q391" s="293">
        <f t="shared" si="362"/>
        <v>42310.823499999999</v>
      </c>
      <c r="R391" s="8">
        <f t="shared" ca="1" si="407"/>
        <v>1.1925632301769132E-5</v>
      </c>
      <c r="S391" s="116">
        <v>1</v>
      </c>
      <c r="T391" s="167">
        <f t="shared" ca="1" si="402"/>
        <v>1.1925632301769132E-5</v>
      </c>
      <c r="U391" s="116"/>
      <c r="V391" s="116"/>
      <c r="W391" s="25"/>
      <c r="X391" s="252"/>
      <c r="Y391" s="41"/>
      <c r="Z391">
        <f t="shared" si="363"/>
        <v>37524</v>
      </c>
      <c r="AA391" s="246">
        <f t="shared" si="364"/>
        <v>-1.8505331234214072E-2</v>
      </c>
      <c r="AB391" s="247">
        <f t="shared" si="365"/>
        <v>3.0017832358360183E-3</v>
      </c>
      <c r="AC391" s="247">
        <f t="shared" ca="1" si="366"/>
        <v>3.4533508801986995E-3</v>
      </c>
      <c r="AD391" s="248">
        <f t="shared" si="367"/>
        <v>9.010702594946156E-6</v>
      </c>
      <c r="AH391">
        <f t="shared" si="368"/>
        <v>-6.7112419390951816E-3</v>
      </c>
      <c r="AI391">
        <f t="shared" si="369"/>
        <v>0.5737848452166181</v>
      </c>
      <c r="AJ391">
        <f t="shared" si="370"/>
        <v>-0.27668750041753964</v>
      </c>
      <c r="AK391">
        <f t="shared" si="371"/>
        <v>-0.31303772597244034</v>
      </c>
      <c r="AL391">
        <f t="shared" si="372"/>
        <v>-2.5081119442895519</v>
      </c>
      <c r="AM391">
        <f t="shared" si="373"/>
        <v>-3.0508669843448741</v>
      </c>
      <c r="AN391">
        <f t="shared" ref="AN391:AT400" si="409">$AU391+$AB$7*SIN(AO391)</f>
        <v>4.2082862961520036</v>
      </c>
      <c r="AO391">
        <f t="shared" si="409"/>
        <v>4.208379464537245</v>
      </c>
      <c r="AP391">
        <f t="shared" si="409"/>
        <v>4.2080147756162152</v>
      </c>
      <c r="AQ391">
        <f t="shared" si="409"/>
        <v>4.2094436553859911</v>
      </c>
      <c r="AR391">
        <f t="shared" si="409"/>
        <v>4.2038661683448204</v>
      </c>
      <c r="AS391">
        <f t="shared" si="409"/>
        <v>4.2259682523300466</v>
      </c>
      <c r="AT391">
        <f t="shared" si="409"/>
        <v>4.1429743332833775</v>
      </c>
      <c r="AU391">
        <f t="shared" si="375"/>
        <v>4.6713503926688293</v>
      </c>
      <c r="AV391" s="246">
        <f t="shared" si="376"/>
        <v>-1.9040464500752256E-2</v>
      </c>
      <c r="AW391" s="247">
        <f t="shared" si="377"/>
        <v>3.5369165023742023E-3</v>
      </c>
      <c r="AX391" s="248">
        <f t="shared" si="378"/>
        <v>1.2509778344766962E-5</v>
      </c>
      <c r="AY391" s="247">
        <f t="shared" si="379"/>
        <v>-8.2571727927446877E-3</v>
      </c>
      <c r="BA391">
        <f t="shared" si="380"/>
        <v>-5.3513326653818435E-4</v>
      </c>
      <c r="BB391">
        <f t="shared" si="381"/>
        <v>1.012948683807984</v>
      </c>
      <c r="BC391">
        <f t="shared" si="382"/>
        <v>-0.17642904702799994</v>
      </c>
      <c r="BD391">
        <f t="shared" si="383"/>
        <v>7.3841553222594294E-2</v>
      </c>
      <c r="BE391">
        <f t="shared" si="384"/>
        <v>1.397203625323977</v>
      </c>
      <c r="BF391">
        <f t="shared" si="385"/>
        <v>0.83990105945263471</v>
      </c>
      <c r="BG391">
        <f t="shared" ref="BG391:BM400" si="410">$BN391+$BB$7*SIN(BH391)</f>
        <v>7.6069526907230953</v>
      </c>
      <c r="BH391">
        <f t="shared" si="410"/>
        <v>7.6069526907199903</v>
      </c>
      <c r="BI391">
        <f t="shared" si="410"/>
        <v>7.6069526905505942</v>
      </c>
      <c r="BJ391">
        <f t="shared" si="410"/>
        <v>7.6069526813099486</v>
      </c>
      <c r="BK391">
        <f t="shared" si="410"/>
        <v>7.6069521772264324</v>
      </c>
      <c r="BL391">
        <f t="shared" si="410"/>
        <v>7.6069246806536137</v>
      </c>
      <c r="BM391">
        <f t="shared" si="410"/>
        <v>7.6054293213611217</v>
      </c>
      <c r="BN391">
        <f t="shared" si="387"/>
        <v>7.5342602056336663</v>
      </c>
    </row>
    <row r="392" spans="1:66">
      <c r="A392" s="100" t="s">
        <v>183</v>
      </c>
      <c r="B392" s="101" t="s">
        <v>45</v>
      </c>
      <c r="C392" s="102">
        <v>57330.585599999999</v>
      </c>
      <c r="D392" s="102">
        <v>1E-4</v>
      </c>
      <c r="E392" s="58">
        <f t="shared" si="360"/>
        <v>37527.448379300964</v>
      </c>
      <c r="F392">
        <f t="shared" si="361"/>
        <v>37527.5</v>
      </c>
      <c r="G392">
        <f t="shared" si="405"/>
        <v>-1.8660992500372231E-2</v>
      </c>
      <c r="H392" s="116"/>
      <c r="I392" s="117"/>
      <c r="J392" s="117"/>
      <c r="K392" s="117">
        <f t="shared" si="406"/>
        <v>-1.8660992500372231E-2</v>
      </c>
      <c r="L392" s="116"/>
      <c r="M392" s="116"/>
      <c r="N392" s="118"/>
      <c r="O392" s="40">
        <f t="shared" ca="1" si="408"/>
        <v>-1.8968264301679388E-2</v>
      </c>
      <c r="P392" s="116"/>
      <c r="Q392" s="293">
        <f t="shared" si="362"/>
        <v>42312.085599999999</v>
      </c>
      <c r="R392" s="8">
        <f t="shared" ca="1" si="407"/>
        <v>9.4415959878545193E-8</v>
      </c>
      <c r="S392" s="116">
        <v>1</v>
      </c>
      <c r="T392" s="167">
        <f t="shared" ca="1" si="402"/>
        <v>9.4415959878545193E-8</v>
      </c>
      <c r="U392" s="116"/>
      <c r="V392" s="116"/>
      <c r="W392" s="25"/>
      <c r="X392" s="252"/>
      <c r="Y392" s="41"/>
      <c r="Z392">
        <f t="shared" si="363"/>
        <v>37527.5</v>
      </c>
      <c r="AA392" s="246">
        <f t="shared" si="364"/>
        <v>-1.8511311477086859E-2</v>
      </c>
      <c r="AB392" s="247">
        <f t="shared" si="365"/>
        <v>-1.4968102328537236E-4</v>
      </c>
      <c r="AC392" s="247">
        <f t="shared" ca="1" si="366"/>
        <v>3.0727180130715737E-4</v>
      </c>
      <c r="AD392" s="248">
        <f t="shared" si="367"/>
        <v>2.2404408731756185E-8</v>
      </c>
      <c r="AH392">
        <f t="shared" si="368"/>
        <v>-6.7156474106380712E-3</v>
      </c>
      <c r="AI392">
        <f t="shared" si="369"/>
        <v>0.57389204926319359</v>
      </c>
      <c r="AJ392">
        <f t="shared" si="370"/>
        <v>-0.27701650137640454</v>
      </c>
      <c r="AK392">
        <f t="shared" si="371"/>
        <v>-0.3131836368137681</v>
      </c>
      <c r="AL392">
        <f t="shared" si="372"/>
        <v>-2.5077695604237213</v>
      </c>
      <c r="AM392">
        <f t="shared" si="373"/>
        <v>-3.0491032950900343</v>
      </c>
      <c r="AN392">
        <f t="shared" si="409"/>
        <v>4.208792697481897</v>
      </c>
      <c r="AO392">
        <f t="shared" si="409"/>
        <v>4.2088852566074886</v>
      </c>
      <c r="AP392">
        <f t="shared" si="409"/>
        <v>4.2085226193635066</v>
      </c>
      <c r="AQ392">
        <f t="shared" si="409"/>
        <v>4.2099447625926976</v>
      </c>
      <c r="AR392">
        <f t="shared" si="409"/>
        <v>4.2043884362070001</v>
      </c>
      <c r="AS392">
        <f t="shared" si="409"/>
        <v>4.2264265642059584</v>
      </c>
      <c r="AT392">
        <f t="shared" si="409"/>
        <v>4.1435961677390969</v>
      </c>
      <c r="AU392">
        <f t="shared" si="375"/>
        <v>4.6719859085689057</v>
      </c>
      <c r="AV392" s="246">
        <f t="shared" si="376"/>
        <v>-1.9051945784778757E-2</v>
      </c>
      <c r="AW392" s="247">
        <f t="shared" si="377"/>
        <v>3.9095328440652555E-4</v>
      </c>
      <c r="AX392" s="248">
        <f t="shared" si="378"/>
        <v>1.5284447058824966E-7</v>
      </c>
      <c r="AY392" s="247">
        <f t="shared" si="379"/>
        <v>-1.1404710782042263E-2</v>
      </c>
      <c r="BA392">
        <f t="shared" si="380"/>
        <v>-5.4063430769189747E-4</v>
      </c>
      <c r="BB392">
        <f t="shared" si="381"/>
        <v>1.0128689628823557</v>
      </c>
      <c r="BC392">
        <f t="shared" si="382"/>
        <v>-0.17749152948026256</v>
      </c>
      <c r="BD392">
        <f t="shared" si="383"/>
        <v>7.3855488550390896E-2</v>
      </c>
      <c r="BE392">
        <f t="shared" si="384"/>
        <v>1.3982831448177899</v>
      </c>
      <c r="BF392">
        <f t="shared" si="385"/>
        <v>0.84082200155704723</v>
      </c>
      <c r="BG392">
        <f t="shared" si="410"/>
        <v>7.608015453345641</v>
      </c>
      <c r="BH392">
        <f t="shared" si="410"/>
        <v>7.6080154533426105</v>
      </c>
      <c r="BI392">
        <f t="shared" si="410"/>
        <v>7.6080154531765967</v>
      </c>
      <c r="BJ392">
        <f t="shared" si="410"/>
        <v>7.6080154440821275</v>
      </c>
      <c r="BK392">
        <f t="shared" si="410"/>
        <v>7.6080149458727275</v>
      </c>
      <c r="BL392">
        <f t="shared" si="410"/>
        <v>7.6079876546854122</v>
      </c>
      <c r="BM392">
        <f t="shared" si="410"/>
        <v>7.60649718766894</v>
      </c>
      <c r="BN392">
        <f t="shared" si="387"/>
        <v>7.5353035272173674</v>
      </c>
    </row>
    <row r="393" spans="1:66">
      <c r="A393" s="100" t="s">
        <v>184</v>
      </c>
      <c r="B393" s="101" t="s">
        <v>49</v>
      </c>
      <c r="C393" s="102">
        <v>57579.835800000001</v>
      </c>
      <c r="D393" s="102">
        <v>1E-4</v>
      </c>
      <c r="E393" s="58">
        <f t="shared" si="360"/>
        <v>38216.933119179135</v>
      </c>
      <c r="F393">
        <f t="shared" si="361"/>
        <v>38217</v>
      </c>
      <c r="G393">
        <f t="shared" si="405"/>
        <v>-2.4177558996598236E-2</v>
      </c>
      <c r="H393" s="116"/>
      <c r="I393" s="117"/>
      <c r="J393" s="117"/>
      <c r="K393" s="117">
        <f t="shared" si="406"/>
        <v>-2.4177558996598236E-2</v>
      </c>
      <c r="L393" s="116"/>
      <c r="M393" s="116"/>
      <c r="N393" s="118"/>
      <c r="O393" s="40">
        <f t="shared" ca="1" si="408"/>
        <v>-2.1207252652897468E-2</v>
      </c>
      <c r="P393" s="116"/>
      <c r="Q393" s="293">
        <f t="shared" si="362"/>
        <v>42561.335800000001</v>
      </c>
      <c r="R393" s="8">
        <f t="shared" ca="1" si="407"/>
        <v>8.8227197754290252E-6</v>
      </c>
      <c r="S393" s="116">
        <v>1</v>
      </c>
      <c r="T393" s="167">
        <f t="shared" ca="1" si="402"/>
        <v>8.8227197754290252E-6</v>
      </c>
      <c r="U393" s="116"/>
      <c r="V393" s="116"/>
      <c r="W393" s="25"/>
      <c r="X393" s="252"/>
      <c r="Y393" s="41"/>
      <c r="Z393">
        <f t="shared" si="363"/>
        <v>38217</v>
      </c>
      <c r="AA393" s="246">
        <f t="shared" si="364"/>
        <v>-1.966901210837196E-2</v>
      </c>
      <c r="AB393" s="247">
        <f t="shared" si="365"/>
        <v>-4.5085468882262759E-3</v>
      </c>
      <c r="AC393" s="247">
        <f t="shared" ca="1" si="366"/>
        <v>-2.9703063437007682E-3</v>
      </c>
      <c r="AD393" s="248">
        <f t="shared" si="367"/>
        <v>2.0326995043334836E-5</v>
      </c>
      <c r="AH393">
        <f t="shared" si="368"/>
        <v>-7.5640005412908476E-3</v>
      </c>
      <c r="AI393">
        <f t="shared" si="369"/>
        <v>0.59687997455590269</v>
      </c>
      <c r="AJ393">
        <f t="shared" si="370"/>
        <v>-0.34365193420151563</v>
      </c>
      <c r="AK393">
        <f t="shared" si="371"/>
        <v>-0.34226630148901482</v>
      </c>
      <c r="AL393">
        <f t="shared" si="372"/>
        <v>-2.4376543448545864</v>
      </c>
      <c r="AM393">
        <f t="shared" si="373"/>
        <v>-2.7228544838625988</v>
      </c>
      <c r="AN393">
        <f t="shared" si="409"/>
        <v>4.3104931919565006</v>
      </c>
      <c r="AO393">
        <f t="shared" si="409"/>
        <v>4.3105122830713922</v>
      </c>
      <c r="AP393">
        <f t="shared" si="409"/>
        <v>4.3104199970183181</v>
      </c>
      <c r="AQ393">
        <f t="shared" si="409"/>
        <v>4.3108662917398854</v>
      </c>
      <c r="AR393">
        <f t="shared" si="409"/>
        <v>4.3087123411358572</v>
      </c>
      <c r="AS393">
        <f t="shared" si="409"/>
        <v>4.3192109408191524</v>
      </c>
      <c r="AT393">
        <f t="shared" si="409"/>
        <v>4.2702611926776539</v>
      </c>
      <c r="AU393">
        <f t="shared" si="375"/>
        <v>4.797182540883929</v>
      </c>
      <c r="AV393" s="246">
        <f t="shared" si="376"/>
        <v>-2.1265523528489365E-2</v>
      </c>
      <c r="AW393" s="247">
        <f t="shared" si="377"/>
        <v>-2.9120354681088714E-3</v>
      </c>
      <c r="AX393" s="248">
        <f t="shared" si="378"/>
        <v>8.4799505675240534E-6</v>
      </c>
      <c r="AY393" s="247">
        <f t="shared" si="379"/>
        <v>-1.5017047035189987E-2</v>
      </c>
      <c r="BA393">
        <f t="shared" si="380"/>
        <v>-1.5965114201174034E-3</v>
      </c>
      <c r="BB393">
        <f t="shared" si="381"/>
        <v>0.99723719831682001</v>
      </c>
      <c r="BC393">
        <f t="shared" si="382"/>
        <v>-0.37816324130481888</v>
      </c>
      <c r="BD393">
        <f t="shared" si="383"/>
        <v>7.491735661076003E-2</v>
      </c>
      <c r="BE393">
        <f t="shared" si="384"/>
        <v>1.6076576146410786</v>
      </c>
      <c r="BF393">
        <f t="shared" si="385"/>
        <v>1.0375577541838259</v>
      </c>
      <c r="BG393">
        <f t="shared" si="410"/>
        <v>7.8157513834461918</v>
      </c>
      <c r="BH393">
        <f t="shared" si="410"/>
        <v>7.8157513834461909</v>
      </c>
      <c r="BI393">
        <f t="shared" si="410"/>
        <v>7.8157513834461625</v>
      </c>
      <c r="BJ393">
        <f t="shared" si="410"/>
        <v>7.8157513834361474</v>
      </c>
      <c r="BK393">
        <f t="shared" si="410"/>
        <v>7.8157513799410046</v>
      </c>
      <c r="BL393">
        <f t="shared" si="410"/>
        <v>7.8157501601678891</v>
      </c>
      <c r="BM393">
        <f t="shared" si="410"/>
        <v>7.8153268199021975</v>
      </c>
      <c r="BN393">
        <f t="shared" si="387"/>
        <v>7.7408378792064081</v>
      </c>
    </row>
    <row r="394" spans="1:66">
      <c r="A394" s="53" t="s">
        <v>185</v>
      </c>
      <c r="B394" s="53" t="s">
        <v>49</v>
      </c>
      <c r="C394" s="54">
        <v>57621.409399999997</v>
      </c>
      <c r="D394" s="54" t="s">
        <v>76</v>
      </c>
      <c r="E394" s="58">
        <f t="shared" si="360"/>
        <v>38331.935485403104</v>
      </c>
      <c r="F394">
        <f t="shared" si="361"/>
        <v>38332</v>
      </c>
      <c r="G394">
        <f t="shared" si="405"/>
        <v>-2.3322164001001511E-2</v>
      </c>
      <c r="H394" s="116"/>
      <c r="I394" s="117"/>
      <c r="J394" s="117"/>
      <c r="K394" s="117">
        <f t="shared" si="406"/>
        <v>-2.3322164001001511E-2</v>
      </c>
      <c r="L394" s="116"/>
      <c r="M394" s="116"/>
      <c r="N394" s="118"/>
      <c r="O394" s="40">
        <f t="shared" ca="1" si="408"/>
        <v>-2.1580687983412436E-2</v>
      </c>
      <c r="P394" s="116"/>
      <c r="Q394" s="293">
        <f t="shared" si="362"/>
        <v>42602.909399999997</v>
      </c>
      <c r="R394" s="8">
        <f t="shared" ca="1" si="407"/>
        <v>3.0327387198379034E-6</v>
      </c>
      <c r="S394" s="116">
        <v>1</v>
      </c>
      <c r="T394" s="167">
        <f t="shared" ca="1" si="402"/>
        <v>3.0327387198379034E-6</v>
      </c>
      <c r="U394" s="116"/>
      <c r="V394" s="116"/>
      <c r="W394" s="25"/>
      <c r="X394" s="252"/>
      <c r="Y394" s="41"/>
      <c r="Z394">
        <f t="shared" si="363"/>
        <v>38332</v>
      </c>
      <c r="AA394" s="246">
        <f t="shared" si="364"/>
        <v>-1.9857701028372941E-2</v>
      </c>
      <c r="AB394" s="247">
        <f t="shared" si="365"/>
        <v>-3.4644629726285694E-3</v>
      </c>
      <c r="AC394" s="247">
        <f t="shared" ca="1" si="366"/>
        <v>-1.7414760175890748E-3</v>
      </c>
      <c r="AD394" s="248">
        <f t="shared" si="367"/>
        <v>1.2002503688714384E-5</v>
      </c>
      <c r="AH394">
        <f t="shared" si="368"/>
        <v>-7.7012650192763337E-3</v>
      </c>
      <c r="AI394">
        <f t="shared" si="369"/>
        <v>0.60110446755214397</v>
      </c>
      <c r="AJ394">
        <f t="shared" si="370"/>
        <v>-0.35513408128780077</v>
      </c>
      <c r="AK394">
        <f t="shared" si="371"/>
        <v>-0.34718054415845417</v>
      </c>
      <c r="AL394">
        <f t="shared" si="372"/>
        <v>-2.4253997666949525</v>
      </c>
      <c r="AM394">
        <f t="shared" si="373"/>
        <v>-2.6721452463211133</v>
      </c>
      <c r="AN394">
        <f t="shared" si="409"/>
        <v>4.327857353084128</v>
      </c>
      <c r="AO394">
        <f t="shared" si="409"/>
        <v>4.3278709543740845</v>
      </c>
      <c r="AP394">
        <f t="shared" si="409"/>
        <v>4.3278023940371719</v>
      </c>
      <c r="AQ394">
        <f t="shared" si="409"/>
        <v>4.3281481060955249</v>
      </c>
      <c r="AR394">
        <f t="shared" si="409"/>
        <v>4.326407869218535</v>
      </c>
      <c r="AS394">
        <f t="shared" si="409"/>
        <v>4.3352452795769603</v>
      </c>
      <c r="AT394">
        <f t="shared" si="409"/>
        <v>4.2921924394057083</v>
      </c>
      <c r="AU394">
        <f t="shared" si="375"/>
        <v>4.8180637776007202</v>
      </c>
      <c r="AV394" s="246">
        <f t="shared" si="376"/>
        <v>-2.1623301732463799E-2</v>
      </c>
      <c r="AW394" s="247">
        <f t="shared" si="377"/>
        <v>-1.6988622685377118E-3</v>
      </c>
      <c r="AX394" s="248">
        <f t="shared" si="378"/>
        <v>2.8861330074611004E-6</v>
      </c>
      <c r="AY394" s="247">
        <f t="shared" si="379"/>
        <v>-1.3855298277634322E-2</v>
      </c>
      <c r="BA394">
        <f t="shared" si="380"/>
        <v>-1.7656007040908566E-3</v>
      </c>
      <c r="BB394">
        <f t="shared" si="381"/>
        <v>0.99467023642783248</v>
      </c>
      <c r="BC394">
        <f t="shared" si="382"/>
        <v>-0.40968042079974287</v>
      </c>
      <c r="BD394">
        <f t="shared" si="383"/>
        <v>7.4778586607057287E-2</v>
      </c>
      <c r="BE394">
        <f t="shared" si="384"/>
        <v>1.6419499311132582</v>
      </c>
      <c r="BF394">
        <f t="shared" si="385"/>
        <v>1.0738106964415177</v>
      </c>
      <c r="BG394">
        <f t="shared" si="410"/>
        <v>7.8500861593085354</v>
      </c>
      <c r="BH394">
        <f t="shared" si="410"/>
        <v>7.8500861593085354</v>
      </c>
      <c r="BI394">
        <f t="shared" si="410"/>
        <v>7.8500861593085354</v>
      </c>
      <c r="BJ394">
        <f t="shared" si="410"/>
        <v>7.8500861593085292</v>
      </c>
      <c r="BK394">
        <f t="shared" si="410"/>
        <v>7.8500861592881197</v>
      </c>
      <c r="BL394">
        <f t="shared" si="410"/>
        <v>7.8500860894026268</v>
      </c>
      <c r="BM394">
        <f t="shared" si="410"/>
        <v>7.8498537199593468</v>
      </c>
      <c r="BN394">
        <f t="shared" si="387"/>
        <v>7.7751184455280029</v>
      </c>
    </row>
    <row r="395" spans="1:66">
      <c r="A395" s="106" t="s">
        <v>186</v>
      </c>
      <c r="B395" s="107" t="s">
        <v>49</v>
      </c>
      <c r="C395" s="108">
        <v>57621.40941</v>
      </c>
      <c r="D395" s="108">
        <v>1E-4</v>
      </c>
      <c r="E395" s="58">
        <f t="shared" si="360"/>
        <v>38331.935513065466</v>
      </c>
      <c r="F395">
        <f t="shared" si="361"/>
        <v>38332</v>
      </c>
      <c r="G395">
        <f t="shared" si="405"/>
        <v>-2.3312163997616153E-2</v>
      </c>
      <c r="H395" s="116"/>
      <c r="I395" s="117"/>
      <c r="J395" s="117"/>
      <c r="K395" s="117">
        <f t="shared" si="406"/>
        <v>-2.3312163997616153E-2</v>
      </c>
      <c r="L395" s="116"/>
      <c r="M395" s="116"/>
      <c r="N395" s="118"/>
      <c r="O395" s="40">
        <f t="shared" ca="1" si="408"/>
        <v>-2.1580687983412436E-2</v>
      </c>
      <c r="P395" s="116"/>
      <c r="Q395" s="293">
        <f t="shared" si="362"/>
        <v>42602.90941</v>
      </c>
      <c r="R395" s="8">
        <f t="shared" ca="1" si="407"/>
        <v>2.9980091877627912E-6</v>
      </c>
      <c r="S395" s="116">
        <v>1</v>
      </c>
      <c r="T395" s="167">
        <f t="shared" ca="1" si="402"/>
        <v>2.9980091877627912E-6</v>
      </c>
      <c r="U395" s="116"/>
      <c r="V395" s="116"/>
      <c r="W395" s="25"/>
      <c r="X395" s="252"/>
      <c r="Y395" s="41"/>
      <c r="Z395">
        <f t="shared" si="363"/>
        <v>38332</v>
      </c>
      <c r="AA395" s="246">
        <f t="shared" si="364"/>
        <v>-1.9857701028372941E-2</v>
      </c>
      <c r="AB395" s="247">
        <f t="shared" si="365"/>
        <v>-3.4544629692432119E-3</v>
      </c>
      <c r="AC395" s="247">
        <f t="shared" ca="1" si="366"/>
        <v>-1.7314760142037172E-3</v>
      </c>
      <c r="AD395" s="248">
        <f t="shared" si="367"/>
        <v>1.1933314405872628E-5</v>
      </c>
      <c r="AH395">
        <f t="shared" si="368"/>
        <v>-7.7012650192763337E-3</v>
      </c>
      <c r="AI395">
        <f t="shared" si="369"/>
        <v>0.60110446755214397</v>
      </c>
      <c r="AJ395">
        <f t="shared" si="370"/>
        <v>-0.35513408128780077</v>
      </c>
      <c r="AK395">
        <f t="shared" si="371"/>
        <v>-0.34718054415845417</v>
      </c>
      <c r="AL395">
        <f t="shared" si="372"/>
        <v>-2.4253997666949525</v>
      </c>
      <c r="AM395">
        <f t="shared" si="373"/>
        <v>-2.6721452463211133</v>
      </c>
      <c r="AN395">
        <f t="shared" si="409"/>
        <v>4.327857353084128</v>
      </c>
      <c r="AO395">
        <f t="shared" si="409"/>
        <v>4.3278709543740845</v>
      </c>
      <c r="AP395">
        <f t="shared" si="409"/>
        <v>4.3278023940371719</v>
      </c>
      <c r="AQ395">
        <f t="shared" si="409"/>
        <v>4.3281481060955249</v>
      </c>
      <c r="AR395">
        <f t="shared" si="409"/>
        <v>4.326407869218535</v>
      </c>
      <c r="AS395">
        <f t="shared" si="409"/>
        <v>4.3352452795769603</v>
      </c>
      <c r="AT395">
        <f t="shared" si="409"/>
        <v>4.2921924394057083</v>
      </c>
      <c r="AU395">
        <f t="shared" si="375"/>
        <v>4.8180637776007202</v>
      </c>
      <c r="AV395" s="246">
        <f t="shared" si="376"/>
        <v>-2.1623301732463799E-2</v>
      </c>
      <c r="AW395" s="247">
        <f t="shared" si="377"/>
        <v>-1.6888622651523542E-3</v>
      </c>
      <c r="AX395" s="248">
        <f t="shared" si="378"/>
        <v>2.8522557506555408E-6</v>
      </c>
      <c r="AY395" s="247">
        <f t="shared" si="379"/>
        <v>-1.3845298274248964E-2</v>
      </c>
      <c r="BA395">
        <f t="shared" si="380"/>
        <v>-1.7656007040908566E-3</v>
      </c>
      <c r="BB395">
        <f t="shared" si="381"/>
        <v>0.99467023642783248</v>
      </c>
      <c r="BC395">
        <f t="shared" si="382"/>
        <v>-0.40968042079974287</v>
      </c>
      <c r="BD395">
        <f t="shared" si="383"/>
        <v>7.4778586607057287E-2</v>
      </c>
      <c r="BE395">
        <f t="shared" si="384"/>
        <v>1.6419499311132582</v>
      </c>
      <c r="BF395">
        <f t="shared" si="385"/>
        <v>1.0738106964415177</v>
      </c>
      <c r="BG395">
        <f t="shared" si="410"/>
        <v>7.8500861593085354</v>
      </c>
      <c r="BH395">
        <f t="shared" si="410"/>
        <v>7.8500861593085354</v>
      </c>
      <c r="BI395">
        <f t="shared" si="410"/>
        <v>7.8500861593085354</v>
      </c>
      <c r="BJ395">
        <f t="shared" si="410"/>
        <v>7.8500861593085292</v>
      </c>
      <c r="BK395">
        <f t="shared" si="410"/>
        <v>7.8500861592881197</v>
      </c>
      <c r="BL395">
        <f t="shared" si="410"/>
        <v>7.8500860894026268</v>
      </c>
      <c r="BM395">
        <f t="shared" si="410"/>
        <v>7.8498537199593468</v>
      </c>
      <c r="BN395">
        <f t="shared" si="387"/>
        <v>7.7751184455280029</v>
      </c>
    </row>
    <row r="396" spans="1:66">
      <c r="A396" s="100" t="s">
        <v>187</v>
      </c>
      <c r="B396" s="101" t="s">
        <v>49</v>
      </c>
      <c r="C396" s="102">
        <v>57622.855100000001</v>
      </c>
      <c r="D396" s="102">
        <v>1E-4</v>
      </c>
      <c r="E396" s="58">
        <f t="shared" si="360"/>
        <v>38335.934631997348</v>
      </c>
      <c r="F396">
        <f t="shared" si="361"/>
        <v>38336</v>
      </c>
      <c r="G396">
        <f t="shared" si="405"/>
        <v>-2.3630671996215824E-2</v>
      </c>
      <c r="H396" s="116"/>
      <c r="I396" s="117"/>
      <c r="J396" s="117"/>
      <c r="K396" s="117">
        <f t="shared" si="406"/>
        <v>-2.3630671996215824E-2</v>
      </c>
      <c r="L396" s="116"/>
      <c r="M396" s="116"/>
      <c r="N396" s="118"/>
      <c r="O396" s="40">
        <f t="shared" ca="1" si="408"/>
        <v>-2.1593677038386883E-2</v>
      </c>
      <c r="P396" s="116"/>
      <c r="Q396" s="293">
        <f t="shared" si="362"/>
        <v>42604.355100000001</v>
      </c>
      <c r="R396" s="8">
        <f t="shared" ca="1" si="407"/>
        <v>4.1493484582205314E-6</v>
      </c>
      <c r="S396" s="116">
        <v>1</v>
      </c>
      <c r="T396" s="167">
        <f t="shared" ca="1" si="402"/>
        <v>4.1493484582205314E-6</v>
      </c>
      <c r="U396" s="116"/>
      <c r="V396" s="116"/>
      <c r="W396" s="25"/>
      <c r="X396" s="252"/>
      <c r="Y396" s="41"/>
      <c r="Z396">
        <f t="shared" si="363"/>
        <v>38336</v>
      </c>
      <c r="AA396" s="246">
        <f t="shared" si="364"/>
        <v>-1.9864239003574615E-2</v>
      </c>
      <c r="AB396" s="247">
        <f t="shared" si="365"/>
        <v>-3.7664329926412089E-3</v>
      </c>
      <c r="AC396" s="247">
        <f t="shared" ca="1" si="366"/>
        <v>-2.0369949578289415E-3</v>
      </c>
      <c r="AD396" s="248">
        <f t="shared" si="367"/>
        <v>1.4186017488056213E-5</v>
      </c>
      <c r="AH396">
        <f t="shared" si="368"/>
        <v>-7.7060151973176831E-3</v>
      </c>
      <c r="AI396">
        <f t="shared" si="369"/>
        <v>0.60125357422930148</v>
      </c>
      <c r="AJ396">
        <f t="shared" si="370"/>
        <v>-0.35553543291186901</v>
      </c>
      <c r="AK396">
        <f t="shared" si="371"/>
        <v>-0.34735178707487846</v>
      </c>
      <c r="AL396">
        <f t="shared" si="372"/>
        <v>-2.4249703938114702</v>
      </c>
      <c r="AM396">
        <f t="shared" si="373"/>
        <v>-2.6703986233157853</v>
      </c>
      <c r="AN396">
        <f t="shared" si="409"/>
        <v>4.3284635336211075</v>
      </c>
      <c r="AO396">
        <f t="shared" si="409"/>
        <v>4.3284769680264379</v>
      </c>
      <c r="AP396">
        <f t="shared" si="409"/>
        <v>4.3284091472770667</v>
      </c>
      <c r="AQ396">
        <f t="shared" si="409"/>
        <v>4.3287516423983021</v>
      </c>
      <c r="AR396">
        <f t="shared" si="409"/>
        <v>4.3270249987540383</v>
      </c>
      <c r="AS396">
        <f t="shared" si="409"/>
        <v>4.3358062722983979</v>
      </c>
      <c r="AT396">
        <f t="shared" si="409"/>
        <v>4.2929593945923425</v>
      </c>
      <c r="AU396">
        <f t="shared" si="375"/>
        <v>4.8187900814865214</v>
      </c>
      <c r="AV396" s="246">
        <f t="shared" si="376"/>
        <v>-2.1635676983980317E-2</v>
      </c>
      <c r="AW396" s="247">
        <f t="shared" si="377"/>
        <v>-1.9949950122355072E-3</v>
      </c>
      <c r="AX396" s="248">
        <f t="shared" si="378"/>
        <v>3.9800050988445516E-6</v>
      </c>
      <c r="AY396" s="247">
        <f t="shared" si="379"/>
        <v>-1.4153218818492441E-2</v>
      </c>
      <c r="BA396">
        <f t="shared" si="380"/>
        <v>-1.7714379804057007E-3</v>
      </c>
      <c r="BB396">
        <f t="shared" si="381"/>
        <v>0.99458128357730924</v>
      </c>
      <c r="BC396">
        <f t="shared" si="382"/>
        <v>-0.4107653188561658</v>
      </c>
      <c r="BD396">
        <f t="shared" si="383"/>
        <v>7.4772193407809245E-2</v>
      </c>
      <c r="BE396">
        <f t="shared" si="384"/>
        <v>1.6431395315957735</v>
      </c>
      <c r="BF396">
        <f t="shared" si="385"/>
        <v>1.0750921612734732</v>
      </c>
      <c r="BG396">
        <f t="shared" si="410"/>
        <v>7.85127882181476</v>
      </c>
      <c r="BH396">
        <f t="shared" si="410"/>
        <v>7.85127882181476</v>
      </c>
      <c r="BI396">
        <f t="shared" si="410"/>
        <v>7.85127882181476</v>
      </c>
      <c r="BJ396">
        <f t="shared" si="410"/>
        <v>7.8512788218147582</v>
      </c>
      <c r="BK396">
        <f t="shared" si="410"/>
        <v>7.8512788218051046</v>
      </c>
      <c r="BL396">
        <f t="shared" si="410"/>
        <v>7.8512787741629335</v>
      </c>
      <c r="BM396">
        <f t="shared" si="410"/>
        <v>7.8510530766101132</v>
      </c>
      <c r="BN396">
        <f t="shared" si="387"/>
        <v>7.7763108130522323</v>
      </c>
    </row>
    <row r="397" spans="1:66">
      <c r="A397" s="109" t="s">
        <v>188</v>
      </c>
      <c r="B397" s="110" t="s">
        <v>45</v>
      </c>
      <c r="C397" s="109">
        <v>57630.990100000003</v>
      </c>
      <c r="D397" s="109" t="s">
        <v>189</v>
      </c>
      <c r="E397" s="58">
        <f t="shared" si="360"/>
        <v>38358.437957406553</v>
      </c>
      <c r="F397">
        <f t="shared" si="361"/>
        <v>38358.5</v>
      </c>
      <c r="G397">
        <f t="shared" si="405"/>
        <v>-2.2428529497119598E-2</v>
      </c>
      <c r="H397" s="116"/>
      <c r="I397" s="117"/>
      <c r="J397" s="117"/>
      <c r="K397" s="117">
        <f t="shared" si="406"/>
        <v>-2.2428529497119598E-2</v>
      </c>
      <c r="L397" s="116"/>
      <c r="M397" s="116"/>
      <c r="N397" s="118"/>
      <c r="O397" s="40">
        <f t="shared" ca="1" si="408"/>
        <v>-2.1666740472618073E-2</v>
      </c>
      <c r="P397" s="116"/>
      <c r="Q397" s="293">
        <f t="shared" si="362"/>
        <v>42612.490100000003</v>
      </c>
      <c r="R397" s="8">
        <f t="shared" ca="1" si="407"/>
        <v>5.8032251785098448E-7</v>
      </c>
      <c r="S397" s="116">
        <v>1</v>
      </c>
      <c r="T397" s="167">
        <f t="shared" ca="1" si="402"/>
        <v>5.8032251785098448E-7</v>
      </c>
      <c r="U397" s="116"/>
      <c r="V397" s="116"/>
      <c r="W397" s="25"/>
      <c r="X397" s="252"/>
      <c r="Y397" s="41"/>
      <c r="Z397">
        <f t="shared" si="363"/>
        <v>38358.5</v>
      </c>
      <c r="AA397" s="246">
        <f t="shared" si="364"/>
        <v>-1.9900983070470488E-2</v>
      </c>
      <c r="AB397" s="247">
        <f t="shared" si="365"/>
        <v>-2.5275464266491104E-3</v>
      </c>
      <c r="AC397" s="247">
        <f t="shared" ca="1" si="366"/>
        <v>-7.6178902450152464E-4</v>
      </c>
      <c r="AD397" s="248">
        <f t="shared" si="367"/>
        <v>6.3884909388666874E-6</v>
      </c>
      <c r="AH397">
        <f t="shared" si="368"/>
        <v>-7.7327040063498581E-3</v>
      </c>
      <c r="AI397">
        <f t="shared" si="369"/>
        <v>0.60209505256350826</v>
      </c>
      <c r="AJ397">
        <f t="shared" si="370"/>
        <v>-0.35779552355051319</v>
      </c>
      <c r="AK397">
        <f t="shared" si="371"/>
        <v>-0.34831541575787534</v>
      </c>
      <c r="AL397">
        <f t="shared" si="372"/>
        <v>-2.4225511970450184</v>
      </c>
      <c r="AM397">
        <f t="shared" si="373"/>
        <v>-2.6605950059960066</v>
      </c>
      <c r="AN397">
        <f t="shared" si="409"/>
        <v>4.3318761000798078</v>
      </c>
      <c r="AO397">
        <f t="shared" si="409"/>
        <v>4.3318886238061358</v>
      </c>
      <c r="AP397">
        <f t="shared" si="409"/>
        <v>4.3318248612749457</v>
      </c>
      <c r="AQ397">
        <f t="shared" si="409"/>
        <v>4.3321496038461786</v>
      </c>
      <c r="AR397">
        <f t="shared" si="409"/>
        <v>4.3304984279369192</v>
      </c>
      <c r="AS397">
        <f t="shared" si="409"/>
        <v>4.3389660505940206</v>
      </c>
      <c r="AT397">
        <f t="shared" si="409"/>
        <v>4.2972786853519347</v>
      </c>
      <c r="AU397">
        <f t="shared" si="375"/>
        <v>4.822875540844155</v>
      </c>
      <c r="AV397" s="246">
        <f t="shared" si="376"/>
        <v>-2.1705198845398177E-2</v>
      </c>
      <c r="AW397" s="247">
        <f t="shared" si="377"/>
        <v>-7.2333065172142108E-4</v>
      </c>
      <c r="AX397" s="248">
        <f t="shared" si="378"/>
        <v>5.2320723171973575E-7</v>
      </c>
      <c r="AY397" s="247">
        <f t="shared" si="379"/>
        <v>-1.2891609715842052E-2</v>
      </c>
      <c r="BA397">
        <f t="shared" si="380"/>
        <v>-1.8042157749276878E-3</v>
      </c>
      <c r="BB397">
        <f t="shared" si="381"/>
        <v>0.99408136637376288</v>
      </c>
      <c r="BC397">
        <f t="shared" si="382"/>
        <v>-0.41685339403811605</v>
      </c>
      <c r="BD397">
        <f t="shared" si="383"/>
        <v>7.4734283770454019E-2</v>
      </c>
      <c r="BE397">
        <f t="shared" si="384"/>
        <v>1.6498270724946296</v>
      </c>
      <c r="BF397">
        <f t="shared" si="385"/>
        <v>1.082326773425031</v>
      </c>
      <c r="BG397">
        <f t="shared" si="410"/>
        <v>7.8579855620433339</v>
      </c>
      <c r="BH397">
        <f t="shared" si="410"/>
        <v>7.8579855620433339</v>
      </c>
      <c r="BI397">
        <f t="shared" si="410"/>
        <v>7.8579855620433339</v>
      </c>
      <c r="BJ397">
        <f t="shared" si="410"/>
        <v>7.8579855620433392</v>
      </c>
      <c r="BK397">
        <f t="shared" si="410"/>
        <v>7.8579855620267853</v>
      </c>
      <c r="BL397">
        <f t="shared" si="410"/>
        <v>7.8579856171740516</v>
      </c>
      <c r="BM397">
        <f t="shared" si="410"/>
        <v>7.8577974774948922</v>
      </c>
      <c r="BN397">
        <f t="shared" si="387"/>
        <v>7.7830178803760237</v>
      </c>
    </row>
    <row r="398" spans="1:66">
      <c r="A398" s="109" t="s">
        <v>188</v>
      </c>
      <c r="B398" s="110" t="s">
        <v>49</v>
      </c>
      <c r="C398" s="109">
        <v>57631.169600000001</v>
      </c>
      <c r="D398" s="109" t="s">
        <v>189</v>
      </c>
      <c r="E398" s="58">
        <f t="shared" si="360"/>
        <v>38358.934496670343</v>
      </c>
      <c r="F398">
        <f t="shared" si="361"/>
        <v>38359</v>
      </c>
      <c r="G398">
        <f t="shared" si="405"/>
        <v>-2.3679592995904386E-2</v>
      </c>
      <c r="H398" s="116"/>
      <c r="I398" s="117"/>
      <c r="J398" s="117"/>
      <c r="K398" s="117">
        <f t="shared" si="406"/>
        <v>-2.3679592995904386E-2</v>
      </c>
      <c r="L398" s="116"/>
      <c r="M398" s="116"/>
      <c r="N398" s="118"/>
      <c r="O398" s="40">
        <f t="shared" ca="1" si="408"/>
        <v>-2.1668364104489871E-2</v>
      </c>
      <c r="P398" s="116"/>
      <c r="Q398" s="293">
        <f t="shared" si="362"/>
        <v>42612.669600000001</v>
      </c>
      <c r="R398" s="8">
        <f t="shared" ca="1" si="407"/>
        <v>4.0450416536604608E-6</v>
      </c>
      <c r="S398" s="116">
        <v>1</v>
      </c>
      <c r="T398" s="167">
        <f t="shared" ca="1" si="402"/>
        <v>4.0450416536604608E-6</v>
      </c>
      <c r="U398" s="116"/>
      <c r="V398" s="116"/>
      <c r="W398" s="25"/>
      <c r="X398" s="252"/>
      <c r="Y398" s="41"/>
      <c r="Z398">
        <f t="shared" si="363"/>
        <v>38359</v>
      </c>
      <c r="AA398" s="246">
        <f t="shared" si="364"/>
        <v>-1.9901798985096072E-2</v>
      </c>
      <c r="AB398" s="247">
        <f t="shared" si="365"/>
        <v>-3.7777940108083136E-3</v>
      </c>
      <c r="AC398" s="247">
        <f t="shared" ca="1" si="366"/>
        <v>-2.0112288914145154E-3</v>
      </c>
      <c r="AD398" s="248">
        <f t="shared" si="367"/>
        <v>1.4271727588099164E-5</v>
      </c>
      <c r="AH398">
        <f t="shared" si="368"/>
        <v>-7.7332964920390603E-3</v>
      </c>
      <c r="AI398">
        <f t="shared" si="369"/>
        <v>0.60211380532631331</v>
      </c>
      <c r="AJ398">
        <f t="shared" si="370"/>
        <v>-0.35784579583037107</v>
      </c>
      <c r="AK398">
        <f t="shared" si="371"/>
        <v>-0.34833683718078395</v>
      </c>
      <c r="AL398">
        <f t="shared" si="372"/>
        <v>-2.4224973602484776</v>
      </c>
      <c r="AM398">
        <f t="shared" si="373"/>
        <v>-2.6603775541346719</v>
      </c>
      <c r="AN398">
        <f t="shared" si="409"/>
        <v>4.3319519890348781</v>
      </c>
      <c r="AO398">
        <f t="shared" si="409"/>
        <v>4.3319644930573133</v>
      </c>
      <c r="AP398">
        <f t="shared" si="409"/>
        <v>4.3319008187617074</v>
      </c>
      <c r="AQ398">
        <f t="shared" si="409"/>
        <v>4.3322251734043098</v>
      </c>
      <c r="AR398">
        <f t="shared" si="409"/>
        <v>4.3305756553982295</v>
      </c>
      <c r="AS398">
        <f t="shared" si="409"/>
        <v>4.3390363491165935</v>
      </c>
      <c r="AT398">
        <f t="shared" si="409"/>
        <v>4.2973747692464546</v>
      </c>
      <c r="AU398">
        <f t="shared" si="375"/>
        <v>4.8229663288298799</v>
      </c>
      <c r="AV398" s="246">
        <f t="shared" si="376"/>
        <v>-2.1706742052273891E-2</v>
      </c>
      <c r="AW398" s="247">
        <f t="shared" si="377"/>
        <v>-1.9728509436304949E-3</v>
      </c>
      <c r="AX398" s="248">
        <f t="shared" si="378"/>
        <v>3.8921408457837344E-6</v>
      </c>
      <c r="AY398" s="247">
        <f t="shared" si="379"/>
        <v>-1.4141353436687508E-2</v>
      </c>
      <c r="BA398">
        <f t="shared" si="380"/>
        <v>-1.8049430671778183E-3</v>
      </c>
      <c r="BB398">
        <f t="shared" si="381"/>
        <v>0.99407026573224777</v>
      </c>
      <c r="BC398">
        <f t="shared" si="382"/>
        <v>-0.41698840446083646</v>
      </c>
      <c r="BD398">
        <f t="shared" si="383"/>
        <v>7.4733403817825769E-2</v>
      </c>
      <c r="BE398">
        <f t="shared" si="384"/>
        <v>1.6499756081637611</v>
      </c>
      <c r="BF398">
        <f t="shared" si="385"/>
        <v>1.0824880538858195</v>
      </c>
      <c r="BG398">
        <f t="shared" si="410"/>
        <v>7.8581345624267103</v>
      </c>
      <c r="BH398">
        <f t="shared" si="410"/>
        <v>7.8581345624267103</v>
      </c>
      <c r="BI398">
        <f t="shared" si="410"/>
        <v>7.8581345624267103</v>
      </c>
      <c r="BJ398">
        <f t="shared" si="410"/>
        <v>7.8581345624267156</v>
      </c>
      <c r="BK398">
        <f t="shared" si="410"/>
        <v>7.8581345624089689</v>
      </c>
      <c r="BL398">
        <f t="shared" si="410"/>
        <v>7.8581346194095616</v>
      </c>
      <c r="BM398">
        <f t="shared" si="410"/>
        <v>7.8579473148684542</v>
      </c>
      <c r="BN398">
        <f t="shared" si="387"/>
        <v>7.7831669263165519</v>
      </c>
    </row>
    <row r="399" spans="1:66">
      <c r="A399" s="53" t="s">
        <v>319</v>
      </c>
      <c r="B399" s="260" t="s">
        <v>45</v>
      </c>
      <c r="C399" s="54">
        <v>57641.473140000002</v>
      </c>
      <c r="D399" s="54" t="s">
        <v>76</v>
      </c>
      <c r="E399" s="58">
        <f t="shared" si="360"/>
        <v>38387.436514308545</v>
      </c>
      <c r="F399">
        <f t="shared" si="361"/>
        <v>38387.5</v>
      </c>
      <c r="G399">
        <f t="shared" si="405"/>
        <v>-2.2950212500290945E-2</v>
      </c>
      <c r="H399" s="116"/>
      <c r="I399" s="117"/>
      <c r="J399" s="117"/>
      <c r="K399" s="117">
        <f t="shared" si="406"/>
        <v>-2.2950212500290945E-2</v>
      </c>
      <c r="L399" s="116"/>
      <c r="M399" s="116"/>
      <c r="N399" s="118"/>
      <c r="O399" s="40">
        <f t="shared" ca="1" si="408"/>
        <v>-2.1760911121182711E-2</v>
      </c>
      <c r="P399" s="116"/>
      <c r="Q399" s="293">
        <f t="shared" si="362"/>
        <v>42622.973140000002</v>
      </c>
      <c r="R399" s="8">
        <f t="shared" ca="1" si="407"/>
        <v>1.4144377703487488E-6</v>
      </c>
      <c r="S399" s="116">
        <v>1</v>
      </c>
      <c r="T399" s="167">
        <f t="shared" ca="1" si="402"/>
        <v>1.4144377703487488E-6</v>
      </c>
      <c r="U399" s="116"/>
      <c r="V399" s="116"/>
      <c r="W399" s="25"/>
      <c r="X399" s="252"/>
      <c r="Y399" s="41"/>
      <c r="Z399">
        <f t="shared" si="363"/>
        <v>38387.5</v>
      </c>
      <c r="AA399" s="246">
        <f t="shared" si="364"/>
        <v>-1.9948261247830956E-2</v>
      </c>
      <c r="AB399" s="247">
        <f t="shared" si="365"/>
        <v>-3.0019512524599896E-3</v>
      </c>
      <c r="AC399" s="247">
        <f t="shared" ca="1" si="366"/>
        <v>-1.1893013791082346E-3</v>
      </c>
      <c r="AD399" s="248">
        <f t="shared" si="367"/>
        <v>9.0117113221461003E-6</v>
      </c>
      <c r="AH399">
        <f t="shared" si="368"/>
        <v>-7.7670248317923138E-3</v>
      </c>
      <c r="AI399">
        <f t="shared" si="369"/>
        <v>0.6031865589219938</v>
      </c>
      <c r="AJ399">
        <f t="shared" si="370"/>
        <v>-0.36071477707231114</v>
      </c>
      <c r="AK399">
        <f t="shared" si="371"/>
        <v>-0.34955839144390538</v>
      </c>
      <c r="AL399">
        <f t="shared" si="372"/>
        <v>-2.4194231086794864</v>
      </c>
      <c r="AM399">
        <f t="shared" si="373"/>
        <v>-2.6480118114025584</v>
      </c>
      <c r="AN399">
        <f t="shared" si="409"/>
        <v>4.3362815677113984</v>
      </c>
      <c r="AO399">
        <f t="shared" si="409"/>
        <v>4.3362929859269359</v>
      </c>
      <c r="AP399">
        <f t="shared" si="409"/>
        <v>4.3362342037949375</v>
      </c>
      <c r="AQ399">
        <f t="shared" si="409"/>
        <v>4.3365369136622407</v>
      </c>
      <c r="AR399">
        <f t="shared" si="409"/>
        <v>4.3349805219003015</v>
      </c>
      <c r="AS399">
        <f t="shared" si="409"/>
        <v>4.3430492482262597</v>
      </c>
      <c r="AT399">
        <f t="shared" si="409"/>
        <v>4.3028587109422176</v>
      </c>
      <c r="AU399">
        <f t="shared" si="375"/>
        <v>4.8281412440162148</v>
      </c>
      <c r="AV399" s="246">
        <f t="shared" si="376"/>
        <v>-2.1794579863803763E-2</v>
      </c>
      <c r="AW399" s="247">
        <f t="shared" si="377"/>
        <v>-1.1556326364871826E-3</v>
      </c>
      <c r="AX399" s="248">
        <f t="shared" si="378"/>
        <v>1.3354867905143166E-6</v>
      </c>
      <c r="AY399" s="247">
        <f t="shared" si="379"/>
        <v>-1.3336869052525825E-2</v>
      </c>
      <c r="BA399">
        <f t="shared" si="380"/>
        <v>-1.8463186159728075E-3</v>
      </c>
      <c r="BB399">
        <f t="shared" si="381"/>
        <v>0.9934381621355588</v>
      </c>
      <c r="BC399">
        <f t="shared" si="382"/>
        <v>-0.4246637390172</v>
      </c>
      <c r="BD399">
        <f t="shared" si="383"/>
        <v>7.4680557567047917E-2</v>
      </c>
      <c r="BE399">
        <f t="shared" si="384"/>
        <v>1.6584366625368647</v>
      </c>
      <c r="BF399">
        <f t="shared" si="385"/>
        <v>1.0917181541194674</v>
      </c>
      <c r="BG399">
        <f t="shared" si="410"/>
        <v>7.866624835737138</v>
      </c>
      <c r="BH399">
        <f t="shared" si="410"/>
        <v>7.866624835737138</v>
      </c>
      <c r="BI399">
        <f t="shared" si="410"/>
        <v>7.866624835737138</v>
      </c>
      <c r="BJ399">
        <f t="shared" si="410"/>
        <v>7.8666248357372561</v>
      </c>
      <c r="BK399">
        <f t="shared" si="410"/>
        <v>7.8666248356124759</v>
      </c>
      <c r="BL399">
        <f t="shared" si="410"/>
        <v>7.8666249672625597</v>
      </c>
      <c r="BM399">
        <f t="shared" si="410"/>
        <v>7.8664852986336511</v>
      </c>
      <c r="BN399">
        <f t="shared" si="387"/>
        <v>7.7916625449266856</v>
      </c>
    </row>
    <row r="400" spans="1:66">
      <c r="A400" s="53" t="s">
        <v>319</v>
      </c>
      <c r="B400" s="260" t="s">
        <v>45</v>
      </c>
      <c r="C400" s="54">
        <v>57641.473660000003</v>
      </c>
      <c r="D400" s="54" t="s">
        <v>76</v>
      </c>
      <c r="E400" s="58">
        <f t="shared" si="360"/>
        <v>38387.437952750981</v>
      </c>
      <c r="F400">
        <f t="shared" si="361"/>
        <v>38387.5</v>
      </c>
      <c r="G400">
        <f t="shared" si="405"/>
        <v>-2.2430212498875335E-2</v>
      </c>
      <c r="H400" s="116"/>
      <c r="I400" s="117"/>
      <c r="J400" s="117"/>
      <c r="K400" s="117">
        <f t="shared" si="406"/>
        <v>-2.2430212498875335E-2</v>
      </c>
      <c r="L400" s="116"/>
      <c r="M400" s="116"/>
      <c r="N400" s="118"/>
      <c r="O400" s="40">
        <f t="shared" ca="1" si="408"/>
        <v>-2.1760911121182711E-2</v>
      </c>
      <c r="P400" s="116"/>
      <c r="Q400" s="293">
        <f t="shared" si="362"/>
        <v>42622.973660000003</v>
      </c>
      <c r="R400" s="8">
        <f t="shared" ca="1" si="407"/>
        <v>4.4796433418124493E-7</v>
      </c>
      <c r="S400" s="116">
        <v>1</v>
      </c>
      <c r="T400" s="167">
        <f t="shared" ca="1" si="402"/>
        <v>4.4796433418124493E-7</v>
      </c>
      <c r="U400" s="116"/>
      <c r="V400" s="116"/>
      <c r="W400" s="25"/>
      <c r="X400" s="252"/>
      <c r="Y400" s="41"/>
      <c r="Z400">
        <f t="shared" si="363"/>
        <v>38387.5</v>
      </c>
      <c r="AA400" s="246">
        <f t="shared" si="364"/>
        <v>-1.9948261247830956E-2</v>
      </c>
      <c r="AB400" s="247">
        <f t="shared" si="365"/>
        <v>-2.4819512510443793E-3</v>
      </c>
      <c r="AC400" s="247">
        <f t="shared" ca="1" si="366"/>
        <v>-6.6930137769262432E-4</v>
      </c>
      <c r="AD400" s="248">
        <f t="shared" si="367"/>
        <v>6.1600820125607596E-6</v>
      </c>
      <c r="AH400">
        <f t="shared" si="368"/>
        <v>-7.7670248317923138E-3</v>
      </c>
      <c r="AI400">
        <f t="shared" si="369"/>
        <v>0.6031865589219938</v>
      </c>
      <c r="AJ400">
        <f t="shared" si="370"/>
        <v>-0.36071477707231114</v>
      </c>
      <c r="AK400">
        <f t="shared" si="371"/>
        <v>-0.34955839144390538</v>
      </c>
      <c r="AL400">
        <f t="shared" si="372"/>
        <v>-2.4194231086794864</v>
      </c>
      <c r="AM400">
        <f t="shared" si="373"/>
        <v>-2.6480118114025584</v>
      </c>
      <c r="AN400">
        <f t="shared" si="409"/>
        <v>4.3362815677113984</v>
      </c>
      <c r="AO400">
        <f t="shared" si="409"/>
        <v>4.3362929859269359</v>
      </c>
      <c r="AP400">
        <f t="shared" si="409"/>
        <v>4.3362342037949375</v>
      </c>
      <c r="AQ400">
        <f t="shared" si="409"/>
        <v>4.3365369136622407</v>
      </c>
      <c r="AR400">
        <f t="shared" si="409"/>
        <v>4.3349805219003015</v>
      </c>
      <c r="AS400">
        <f t="shared" si="409"/>
        <v>4.3430492482262597</v>
      </c>
      <c r="AT400">
        <f t="shared" si="409"/>
        <v>4.3028587109422176</v>
      </c>
      <c r="AU400">
        <f t="shared" si="375"/>
        <v>4.8281412440162148</v>
      </c>
      <c r="AV400" s="246">
        <f t="shared" si="376"/>
        <v>-2.1794579863803763E-2</v>
      </c>
      <c r="AW400" s="247">
        <f t="shared" si="377"/>
        <v>-6.3563263507157228E-4</v>
      </c>
      <c r="AX400" s="248">
        <f t="shared" si="378"/>
        <v>4.0402884676803055E-7</v>
      </c>
      <c r="AY400" s="247">
        <f t="shared" si="379"/>
        <v>-1.2816869051110215E-2</v>
      </c>
      <c r="BA400">
        <f t="shared" si="380"/>
        <v>-1.8463186159728075E-3</v>
      </c>
      <c r="BB400">
        <f t="shared" si="381"/>
        <v>0.9934381621355588</v>
      </c>
      <c r="BC400">
        <f t="shared" si="382"/>
        <v>-0.4246637390172</v>
      </c>
      <c r="BD400">
        <f t="shared" si="383"/>
        <v>7.4680557567047917E-2</v>
      </c>
      <c r="BE400">
        <f t="shared" si="384"/>
        <v>1.6584366625368647</v>
      </c>
      <c r="BF400">
        <f t="shared" si="385"/>
        <v>1.0917181541194674</v>
      </c>
      <c r="BG400">
        <f t="shared" si="410"/>
        <v>7.866624835737138</v>
      </c>
      <c r="BH400">
        <f t="shared" si="410"/>
        <v>7.866624835737138</v>
      </c>
      <c r="BI400">
        <f t="shared" si="410"/>
        <v>7.866624835737138</v>
      </c>
      <c r="BJ400">
        <f t="shared" si="410"/>
        <v>7.8666248357372561</v>
      </c>
      <c r="BK400">
        <f t="shared" si="410"/>
        <v>7.8666248356124759</v>
      </c>
      <c r="BL400">
        <f t="shared" si="410"/>
        <v>7.8666249672625597</v>
      </c>
      <c r="BM400">
        <f t="shared" si="410"/>
        <v>7.8664852986336511</v>
      </c>
      <c r="BN400">
        <f t="shared" si="387"/>
        <v>7.7916625449266856</v>
      </c>
    </row>
    <row r="401" spans="1:66">
      <c r="A401" s="100" t="s">
        <v>187</v>
      </c>
      <c r="B401" s="101" t="s">
        <v>45</v>
      </c>
      <c r="C401" s="102">
        <v>57657.741300000002</v>
      </c>
      <c r="D401" s="102">
        <v>1E-4</v>
      </c>
      <c r="E401" s="58">
        <f t="shared" si="360"/>
        <v>38432.438075253711</v>
      </c>
      <c r="F401">
        <f t="shared" si="361"/>
        <v>38432.5</v>
      </c>
      <c r="G401">
        <f t="shared" si="405"/>
        <v>-2.2385927491995972E-2</v>
      </c>
      <c r="H401" s="116"/>
      <c r="I401" s="117"/>
      <c r="J401" s="117"/>
      <c r="K401" s="117">
        <f t="shared" si="406"/>
        <v>-2.2385927491995972E-2</v>
      </c>
      <c r="L401" s="116"/>
      <c r="M401" s="116"/>
      <c r="N401" s="118"/>
      <c r="O401" s="40">
        <f t="shared" ca="1" si="408"/>
        <v>-2.1907037989645092E-2</v>
      </c>
      <c r="P401" s="116"/>
      <c r="Q401" s="293">
        <f t="shared" si="362"/>
        <v>42639.241300000002</v>
      </c>
      <c r="R401" s="8">
        <f t="shared" ca="1" si="407"/>
        <v>2.2933515546187287E-7</v>
      </c>
      <c r="S401" s="116">
        <v>1</v>
      </c>
      <c r="T401" s="167">
        <f t="shared" ca="1" si="402"/>
        <v>2.2933515546187287E-7</v>
      </c>
      <c r="U401" s="116"/>
      <c r="V401" s="116"/>
      <c r="W401" s="25"/>
      <c r="X401" s="252"/>
      <c r="Y401" s="41"/>
      <c r="Z401">
        <f t="shared" si="363"/>
        <v>38432.5</v>
      </c>
      <c r="AA401" s="246">
        <f t="shared" si="364"/>
        <v>-2.0021441423517285E-2</v>
      </c>
      <c r="AB401" s="247">
        <f t="shared" si="365"/>
        <v>-2.364486068478687E-3</v>
      </c>
      <c r="AC401" s="247">
        <f t="shared" ca="1" si="366"/>
        <v>-4.7888950235087935E-4</v>
      </c>
      <c r="AD401" s="248">
        <f t="shared" si="367"/>
        <v>5.5907943680297976E-6</v>
      </c>
      <c r="AH401">
        <f t="shared" si="368"/>
        <v>-7.8201049216360102E-3</v>
      </c>
      <c r="AI401">
        <f t="shared" si="369"/>
        <v>0.60489588489995205</v>
      </c>
      <c r="AJ401">
        <f t="shared" si="370"/>
        <v>-0.36525864717105833</v>
      </c>
      <c r="AK401">
        <f t="shared" si="371"/>
        <v>-0.35148928046247285</v>
      </c>
      <c r="AL401">
        <f t="shared" si="372"/>
        <v>-2.4145466283511636</v>
      </c>
      <c r="AM401">
        <f t="shared" si="373"/>
        <v>-2.6286019935649967</v>
      </c>
      <c r="AN401">
        <f t="shared" ref="AN401:AT410" si="411">$AU401+$AB$7*SIN(AO401)</f>
        <v>4.3431334822533181</v>
      </c>
      <c r="AO401">
        <f t="shared" si="411"/>
        <v>4.3431433295974831</v>
      </c>
      <c r="AP401">
        <f t="shared" si="411"/>
        <v>4.3430917378941887</v>
      </c>
      <c r="AQ401">
        <f t="shared" si="411"/>
        <v>4.3433621109366438</v>
      </c>
      <c r="AR401">
        <f t="shared" si="411"/>
        <v>4.341947277996475</v>
      </c>
      <c r="AS401">
        <f t="shared" si="411"/>
        <v>4.3494092112602774</v>
      </c>
      <c r="AT401">
        <f t="shared" si="411"/>
        <v>4.3115462032356922</v>
      </c>
      <c r="AU401">
        <f t="shared" si="375"/>
        <v>4.8363121627314811</v>
      </c>
      <c r="AV401" s="246">
        <f t="shared" si="376"/>
        <v>-2.1932764563721775E-2</v>
      </c>
      <c r="AW401" s="247">
        <f t="shared" si="377"/>
        <v>-4.531629282741971E-4</v>
      </c>
      <c r="AX401" s="248">
        <f t="shared" si="378"/>
        <v>2.053566395620451E-7</v>
      </c>
      <c r="AY401" s="247">
        <f t="shared" si="379"/>
        <v>-1.265449943015547E-2</v>
      </c>
      <c r="BA401">
        <f t="shared" si="380"/>
        <v>-1.9113231402044907E-3</v>
      </c>
      <c r="BB401">
        <f t="shared" si="381"/>
        <v>0.99244270959236536</v>
      </c>
      <c r="BC401">
        <f t="shared" si="382"/>
        <v>-0.43670089714200894</v>
      </c>
      <c r="BD401">
        <f t="shared" si="383"/>
        <v>7.4586397931385898E-2</v>
      </c>
      <c r="BE401">
        <f t="shared" si="384"/>
        <v>1.6717743471269146</v>
      </c>
      <c r="BF401">
        <f t="shared" si="385"/>
        <v>1.1064426663266567</v>
      </c>
      <c r="BG401">
        <f t="shared" ref="BG401:BM410" si="412">$BN401+$BB$7*SIN(BH401)</f>
        <v>7.880019550362201</v>
      </c>
      <c r="BH401">
        <f t="shared" si="412"/>
        <v>7.880019550362201</v>
      </c>
      <c r="BI401">
        <f t="shared" si="412"/>
        <v>7.8800195503622001</v>
      </c>
      <c r="BJ401">
        <f t="shared" si="412"/>
        <v>7.880019550362678</v>
      </c>
      <c r="BK401">
        <f t="shared" si="412"/>
        <v>7.8800195501178516</v>
      </c>
      <c r="BL401">
        <f t="shared" si="412"/>
        <v>7.8800196755539282</v>
      </c>
      <c r="BM401">
        <f t="shared" si="412"/>
        <v>7.8799553294151794</v>
      </c>
      <c r="BN401">
        <f t="shared" si="387"/>
        <v>7.8050766795742668</v>
      </c>
    </row>
    <row r="402" spans="1:66">
      <c r="A402" s="53" t="s">
        <v>319</v>
      </c>
      <c r="B402" s="260" t="s">
        <v>49</v>
      </c>
      <c r="C402" s="54">
        <v>57664.427600000003</v>
      </c>
      <c r="D402" s="54" t="s">
        <v>76</v>
      </c>
      <c r="E402" s="58">
        <f t="shared" si="360"/>
        <v>38450.933955362329</v>
      </c>
      <c r="F402">
        <f t="shared" si="361"/>
        <v>38451</v>
      </c>
      <c r="G402">
        <f t="shared" si="405"/>
        <v>-2.3875276994658634E-2</v>
      </c>
      <c r="H402" s="116"/>
      <c r="I402" s="117"/>
      <c r="J402" s="117"/>
      <c r="K402" s="117">
        <f t="shared" si="406"/>
        <v>-2.3875276994658634E-2</v>
      </c>
      <c r="L402" s="116"/>
      <c r="M402" s="116"/>
      <c r="N402" s="118"/>
      <c r="O402" s="40">
        <f t="shared" ca="1" si="408"/>
        <v>-2.196711236890185E-2</v>
      </c>
      <c r="P402" s="116"/>
      <c r="Q402" s="293">
        <f t="shared" si="362"/>
        <v>42645.927600000003</v>
      </c>
      <c r="R402" s="8">
        <f t="shared" ca="1" si="407"/>
        <v>3.6410922389895261E-6</v>
      </c>
      <c r="S402" s="116">
        <v>1</v>
      </c>
      <c r="T402" s="167">
        <f t="shared" ca="1" si="402"/>
        <v>3.6410922389895261E-6</v>
      </c>
      <c r="U402" s="116"/>
      <c r="V402" s="116"/>
      <c r="W402" s="25"/>
      <c r="X402" s="252"/>
      <c r="Y402" s="41"/>
      <c r="Z402">
        <f t="shared" si="363"/>
        <v>38451</v>
      </c>
      <c r="AA402" s="246">
        <f t="shared" si="364"/>
        <v>-2.0051461447592123E-2</v>
      </c>
      <c r="AB402" s="247">
        <f t="shared" si="365"/>
        <v>-3.8238155470665114E-3</v>
      </c>
      <c r="AC402" s="247">
        <f t="shared" ca="1" si="366"/>
        <v>-1.9081646257567836E-3</v>
      </c>
      <c r="AD402" s="248">
        <f t="shared" si="367"/>
        <v>1.4621565337987564E-5</v>
      </c>
      <c r="AH402">
        <f t="shared" si="368"/>
        <v>-7.8418637466319639E-3</v>
      </c>
      <c r="AI402">
        <f t="shared" si="369"/>
        <v>0.60560416505193482</v>
      </c>
      <c r="AJ402">
        <f t="shared" si="370"/>
        <v>-0.36713164075589716</v>
      </c>
      <c r="AK402">
        <f t="shared" si="371"/>
        <v>-0.35228383645100336</v>
      </c>
      <c r="AL402">
        <f t="shared" si="372"/>
        <v>-2.4125338208260279</v>
      </c>
      <c r="AM402">
        <f t="shared" si="373"/>
        <v>-2.620662794209133</v>
      </c>
      <c r="AN402">
        <f t="shared" si="411"/>
        <v>4.3459560135176227</v>
      </c>
      <c r="AO402">
        <f t="shared" si="411"/>
        <v>4.3459652635482628</v>
      </c>
      <c r="AP402">
        <f t="shared" si="411"/>
        <v>4.3459164449372727</v>
      </c>
      <c r="AQ402">
        <f t="shared" si="411"/>
        <v>4.3461741636079934</v>
      </c>
      <c r="AR402">
        <f t="shared" si="411"/>
        <v>4.3448155879685819</v>
      </c>
      <c r="AS402">
        <f t="shared" si="411"/>
        <v>4.3520324344594181</v>
      </c>
      <c r="AT402">
        <f t="shared" si="411"/>
        <v>4.3151278922696905</v>
      </c>
      <c r="AU402">
        <f t="shared" si="375"/>
        <v>4.8396713182033126</v>
      </c>
      <c r="AV402" s="246">
        <f t="shared" si="376"/>
        <v>-2.1989391069925528E-2</v>
      </c>
      <c r="AW402" s="247">
        <f t="shared" si="377"/>
        <v>-1.8858859247331064E-3</v>
      </c>
      <c r="AX402" s="248">
        <f t="shared" si="378"/>
        <v>3.5565657211064437E-6</v>
      </c>
      <c r="AY402" s="247">
        <f t="shared" si="379"/>
        <v>-1.4095483625693265E-2</v>
      </c>
      <c r="BA402">
        <f t="shared" si="380"/>
        <v>-1.9379296223334067E-3</v>
      </c>
      <c r="BB402">
        <f t="shared" si="381"/>
        <v>0.99203442535728414</v>
      </c>
      <c r="BC402">
        <f t="shared" si="382"/>
        <v>-0.44162014394546772</v>
      </c>
      <c r="BD402">
        <f t="shared" si="383"/>
        <v>7.454389992008531E-2</v>
      </c>
      <c r="BE402">
        <f t="shared" si="384"/>
        <v>1.6772498704898611</v>
      </c>
      <c r="BF402">
        <f t="shared" si="385"/>
        <v>1.112550555080885</v>
      </c>
      <c r="BG402">
        <f t="shared" si="412"/>
        <v>7.8855223751446557</v>
      </c>
      <c r="BH402">
        <f t="shared" si="412"/>
        <v>7.8855223751446557</v>
      </c>
      <c r="BI402">
        <f t="shared" si="412"/>
        <v>7.8855223751446548</v>
      </c>
      <c r="BJ402">
        <f t="shared" si="412"/>
        <v>7.8855223751450954</v>
      </c>
      <c r="BK402">
        <f t="shared" si="412"/>
        <v>7.8855223749587759</v>
      </c>
      <c r="BL402">
        <f t="shared" si="412"/>
        <v>7.8855224537684183</v>
      </c>
      <c r="BM402">
        <f t="shared" si="412"/>
        <v>7.8854891011117525</v>
      </c>
      <c r="BN402">
        <f t="shared" si="387"/>
        <v>7.8105913793738271</v>
      </c>
    </row>
    <row r="403" spans="1:66">
      <c r="A403" s="53" t="s">
        <v>319</v>
      </c>
      <c r="B403" s="260" t="s">
        <v>49</v>
      </c>
      <c r="C403" s="54">
        <v>57664.428110000001</v>
      </c>
      <c r="D403" s="54" t="s">
        <v>76</v>
      </c>
      <c r="E403" s="58">
        <f t="shared" si="360"/>
        <v>38450.935366142403</v>
      </c>
      <c r="F403">
        <f t="shared" si="361"/>
        <v>38451</v>
      </c>
      <c r="G403">
        <f t="shared" si="405"/>
        <v>-2.3365276996628381E-2</v>
      </c>
      <c r="H403" s="116"/>
      <c r="I403" s="117"/>
      <c r="J403" s="117"/>
      <c r="K403" s="117">
        <f t="shared" si="406"/>
        <v>-2.3365276996628381E-2</v>
      </c>
      <c r="L403" s="116"/>
      <c r="M403" s="116"/>
      <c r="N403" s="118"/>
      <c r="O403" s="40">
        <f t="shared" ca="1" si="408"/>
        <v>-2.196711236890185E-2</v>
      </c>
      <c r="P403" s="116"/>
      <c r="Q403" s="293">
        <f t="shared" si="362"/>
        <v>42645.928110000001</v>
      </c>
      <c r="R403" s="8">
        <f t="shared" ca="1" si="407"/>
        <v>1.9548643262256687E-6</v>
      </c>
      <c r="S403" s="116">
        <v>1</v>
      </c>
      <c r="T403" s="167">
        <f t="shared" ca="1" si="402"/>
        <v>1.9548643262256687E-6</v>
      </c>
      <c r="U403" s="116"/>
      <c r="V403" s="116"/>
      <c r="W403" s="25"/>
      <c r="X403" s="252"/>
      <c r="Y403" s="41"/>
      <c r="Z403">
        <f t="shared" si="363"/>
        <v>38451</v>
      </c>
      <c r="AA403" s="246">
        <f t="shared" si="364"/>
        <v>-2.0051461447592123E-2</v>
      </c>
      <c r="AB403" s="247">
        <f t="shared" si="365"/>
        <v>-3.3138155490362586E-3</v>
      </c>
      <c r="AC403" s="247">
        <f t="shared" ca="1" si="366"/>
        <v>-1.3981646277265308E-3</v>
      </c>
      <c r="AD403" s="248">
        <f t="shared" si="367"/>
        <v>1.0981373493034481E-5</v>
      </c>
      <c r="AH403">
        <f t="shared" si="368"/>
        <v>-7.8418637466319639E-3</v>
      </c>
      <c r="AI403">
        <f t="shared" si="369"/>
        <v>0.60560416505193482</v>
      </c>
      <c r="AJ403">
        <f t="shared" si="370"/>
        <v>-0.36713164075589716</v>
      </c>
      <c r="AK403">
        <f t="shared" si="371"/>
        <v>-0.35228383645100336</v>
      </c>
      <c r="AL403">
        <f t="shared" si="372"/>
        <v>-2.4125338208260279</v>
      </c>
      <c r="AM403">
        <f t="shared" si="373"/>
        <v>-2.620662794209133</v>
      </c>
      <c r="AN403">
        <f t="shared" si="411"/>
        <v>4.3459560135176227</v>
      </c>
      <c r="AO403">
        <f t="shared" si="411"/>
        <v>4.3459652635482628</v>
      </c>
      <c r="AP403">
        <f t="shared" si="411"/>
        <v>4.3459164449372727</v>
      </c>
      <c r="AQ403">
        <f t="shared" si="411"/>
        <v>4.3461741636079934</v>
      </c>
      <c r="AR403">
        <f t="shared" si="411"/>
        <v>4.3448155879685819</v>
      </c>
      <c r="AS403">
        <f t="shared" si="411"/>
        <v>4.3520324344594181</v>
      </c>
      <c r="AT403">
        <f t="shared" si="411"/>
        <v>4.3151278922696905</v>
      </c>
      <c r="AU403">
        <f t="shared" si="375"/>
        <v>4.8396713182033126</v>
      </c>
      <c r="AV403" s="246">
        <f t="shared" si="376"/>
        <v>-2.1989391069925528E-2</v>
      </c>
      <c r="AW403" s="247">
        <f t="shared" si="377"/>
        <v>-1.3758859267028536E-3</v>
      </c>
      <c r="AX403" s="248">
        <f t="shared" si="378"/>
        <v>1.8930620832989704E-6</v>
      </c>
      <c r="AY403" s="247">
        <f t="shared" si="379"/>
        <v>-1.3585483627663011E-2</v>
      </c>
      <c r="BA403">
        <f t="shared" si="380"/>
        <v>-1.9379296223334067E-3</v>
      </c>
      <c r="BB403">
        <f t="shared" si="381"/>
        <v>0.99203442535728414</v>
      </c>
      <c r="BC403">
        <f t="shared" si="382"/>
        <v>-0.44162014394546772</v>
      </c>
      <c r="BD403">
        <f t="shared" si="383"/>
        <v>7.454389992008531E-2</v>
      </c>
      <c r="BE403">
        <f t="shared" si="384"/>
        <v>1.6772498704898611</v>
      </c>
      <c r="BF403">
        <f t="shared" si="385"/>
        <v>1.112550555080885</v>
      </c>
      <c r="BG403">
        <f t="shared" si="412"/>
        <v>7.8855223751446557</v>
      </c>
      <c r="BH403">
        <f t="shared" si="412"/>
        <v>7.8855223751446557</v>
      </c>
      <c r="BI403">
        <f t="shared" si="412"/>
        <v>7.8855223751446548</v>
      </c>
      <c r="BJ403">
        <f t="shared" si="412"/>
        <v>7.8855223751450954</v>
      </c>
      <c r="BK403">
        <f t="shared" si="412"/>
        <v>7.8855223749587759</v>
      </c>
      <c r="BL403">
        <f t="shared" si="412"/>
        <v>7.8855224537684183</v>
      </c>
      <c r="BM403">
        <f t="shared" si="412"/>
        <v>7.8854891011117525</v>
      </c>
      <c r="BN403">
        <f t="shared" si="387"/>
        <v>7.8105913793738271</v>
      </c>
    </row>
    <row r="404" spans="1:66">
      <c r="A404" s="100" t="s">
        <v>187</v>
      </c>
      <c r="B404" s="101" t="s">
        <v>49</v>
      </c>
      <c r="C404" s="102">
        <v>57670.572999999997</v>
      </c>
      <c r="D404" s="102">
        <v>1E-4</v>
      </c>
      <c r="E404" s="58">
        <f t="shared" si="360"/>
        <v>38467.933578714459</v>
      </c>
      <c r="F404">
        <f t="shared" si="361"/>
        <v>38468</v>
      </c>
      <c r="G404">
        <f t="shared" si="405"/>
        <v>-2.4011435998545494E-2</v>
      </c>
      <c r="H404" s="116"/>
      <c r="I404" s="117"/>
      <c r="J404" s="117"/>
      <c r="K404" s="117">
        <f t="shared" si="406"/>
        <v>-2.4011435998545494E-2</v>
      </c>
      <c r="L404" s="116"/>
      <c r="M404" s="116"/>
      <c r="N404" s="118"/>
      <c r="O404" s="40">
        <f t="shared" ca="1" si="408"/>
        <v>-2.2022315852543203E-2</v>
      </c>
      <c r="P404" s="116"/>
      <c r="Q404" s="293">
        <f t="shared" si="362"/>
        <v>42652.072999999997</v>
      </c>
      <c r="R404" s="8">
        <f t="shared" ca="1" si="407"/>
        <v>3.9565989552321735E-6</v>
      </c>
      <c r="S404" s="116">
        <v>1</v>
      </c>
      <c r="T404" s="167">
        <f t="shared" ca="1" si="402"/>
        <v>3.9565989552321735E-6</v>
      </c>
      <c r="U404" s="116"/>
      <c r="V404" s="116"/>
      <c r="W404" s="25"/>
      <c r="X404" s="252"/>
      <c r="Y404" s="41"/>
      <c r="Z404">
        <f t="shared" si="363"/>
        <v>38468</v>
      </c>
      <c r="AA404" s="246">
        <f t="shared" si="364"/>
        <v>-2.0079013592970985E-2</v>
      </c>
      <c r="AB404" s="247">
        <f t="shared" si="365"/>
        <v>-3.9324224055745094E-3</v>
      </c>
      <c r="AC404" s="247">
        <f t="shared" ca="1" si="366"/>
        <v>-1.9891201460022906E-3</v>
      </c>
      <c r="AD404" s="248">
        <f t="shared" si="367"/>
        <v>1.5463945975864411E-5</v>
      </c>
      <c r="AH404">
        <f t="shared" si="368"/>
        <v>-7.8618256344368202E-3</v>
      </c>
      <c r="AI404">
        <f t="shared" si="369"/>
        <v>0.60625789489176007</v>
      </c>
      <c r="AJ404">
        <f t="shared" si="370"/>
        <v>-0.3688553265988091</v>
      </c>
      <c r="AK404">
        <f t="shared" si="371"/>
        <v>-0.35301434916154684</v>
      </c>
      <c r="AL404">
        <f t="shared" si="372"/>
        <v>-2.4106800526866756</v>
      </c>
      <c r="AM404">
        <f t="shared" si="373"/>
        <v>-2.6133878567253084</v>
      </c>
      <c r="AN404">
        <f t="shared" si="411"/>
        <v>4.348552604400143</v>
      </c>
      <c r="AO404">
        <f t="shared" si="411"/>
        <v>4.3485613293590939</v>
      </c>
      <c r="AP404">
        <f t="shared" si="411"/>
        <v>4.3485149679911732</v>
      </c>
      <c r="AQ404">
        <f t="shared" si="411"/>
        <v>4.3487613807463088</v>
      </c>
      <c r="AR404">
        <f t="shared" si="411"/>
        <v>4.3474535089301147</v>
      </c>
      <c r="AS404">
        <f t="shared" si="411"/>
        <v>4.3544474197504304</v>
      </c>
      <c r="AT404">
        <f t="shared" si="411"/>
        <v>4.3184243926383079</v>
      </c>
      <c r="AU404">
        <f t="shared" si="375"/>
        <v>4.8427581097179688</v>
      </c>
      <c r="AV404" s="246">
        <f t="shared" si="376"/>
        <v>-2.2041331080173022E-2</v>
      </c>
      <c r="AW404" s="247">
        <f t="shared" si="377"/>
        <v>-1.9701049183724721E-3</v>
      </c>
      <c r="AX404" s="248">
        <f t="shared" si="378"/>
        <v>3.8813133893954049E-6</v>
      </c>
      <c r="AY404" s="247">
        <f t="shared" si="379"/>
        <v>-1.4187292876906638E-2</v>
      </c>
      <c r="BA404">
        <f t="shared" si="380"/>
        <v>-1.9623174872020373E-3</v>
      </c>
      <c r="BB404">
        <f t="shared" si="381"/>
        <v>0.99165975125323058</v>
      </c>
      <c r="BC404">
        <f t="shared" si="382"/>
        <v>-0.44612531029546471</v>
      </c>
      <c r="BD404">
        <f t="shared" si="383"/>
        <v>7.4502910315815046E-2</v>
      </c>
      <c r="BE404">
        <f t="shared" si="384"/>
        <v>1.6822774630193533</v>
      </c>
      <c r="BF404">
        <f t="shared" si="385"/>
        <v>1.1181916382178461</v>
      </c>
      <c r="BG404">
        <f t="shared" si="412"/>
        <v>7.8905770299208697</v>
      </c>
      <c r="BH404">
        <f t="shared" si="412"/>
        <v>7.8905770299208697</v>
      </c>
      <c r="BI404">
        <f t="shared" si="412"/>
        <v>7.8905770299208697</v>
      </c>
      <c r="BJ404">
        <f t="shared" si="412"/>
        <v>7.8905770299209701</v>
      </c>
      <c r="BK404">
        <f t="shared" si="412"/>
        <v>7.8905770298843878</v>
      </c>
      <c r="BL404">
        <f t="shared" si="412"/>
        <v>7.8905770432216737</v>
      </c>
      <c r="BM404">
        <f t="shared" si="412"/>
        <v>7.8905721803917919</v>
      </c>
      <c r="BN404">
        <f t="shared" si="387"/>
        <v>7.8156589413518027</v>
      </c>
    </row>
    <row r="405" spans="1:66">
      <c r="A405" s="298" t="s">
        <v>323</v>
      </c>
      <c r="B405" s="300" t="s">
        <v>49</v>
      </c>
      <c r="C405" s="302">
        <v>57731.305230000056</v>
      </c>
      <c r="D405" s="302">
        <v>2.0000000000000001E-4</v>
      </c>
      <c r="E405" s="58">
        <f t="shared" ref="E405:E434" si="413">+(C405-C$7)/C$8</f>
        <v>38635.933226473266</v>
      </c>
      <c r="F405">
        <f t="shared" ref="F405:F434" si="414">ROUND(2*E405,0)/2</f>
        <v>38636</v>
      </c>
      <c r="G405">
        <f t="shared" si="405"/>
        <v>-2.4138771943398751E-2</v>
      </c>
      <c r="H405" s="116"/>
      <c r="I405" s="117"/>
      <c r="J405" s="117"/>
      <c r="K405" s="117">
        <f t="shared" si="406"/>
        <v>-2.4138771943398751E-2</v>
      </c>
      <c r="L405" s="116"/>
      <c r="M405" s="116"/>
      <c r="N405" s="118"/>
      <c r="O405" s="40">
        <f t="shared" ca="1" si="408"/>
        <v>-2.2567856161469432E-2</v>
      </c>
      <c r="P405" s="116"/>
      <c r="Q405" s="293">
        <f t="shared" ref="Q405:Q434" si="415">C405-15018.5</f>
        <v>42712.805230000056</v>
      </c>
      <c r="R405" s="8">
        <f t="shared" ca="1" si="407"/>
        <v>2.4677763939146039E-6</v>
      </c>
      <c r="S405" s="116">
        <v>1</v>
      </c>
      <c r="T405" s="167">
        <f t="shared" ca="1" si="402"/>
        <v>2.4677763939146039E-6</v>
      </c>
      <c r="U405" s="116"/>
      <c r="V405" s="116"/>
      <c r="W405" s="25"/>
      <c r="X405" s="252"/>
      <c r="Y405" s="41"/>
      <c r="Z405">
        <f t="shared" ref="Z405:Z434" si="416">F405</f>
        <v>38636</v>
      </c>
      <c r="AA405" s="246">
        <f t="shared" ref="AA405:AA434" si="417">AB$3+AB$4*Z405+AB$5*Z405^2+AH405</f>
        <v>-2.0349505392090999E-2</v>
      </c>
      <c r="AB405" s="247">
        <f t="shared" ref="AB405:AB434" si="418">+G405-AA405</f>
        <v>-3.7892665513077524E-3</v>
      </c>
      <c r="AC405" s="247">
        <f t="shared" ref="AC405:AC434" ca="1" si="419">+G405-O405</f>
        <v>-1.570915781929319E-3</v>
      </c>
      <c r="AD405" s="248">
        <f t="shared" ref="AD405:AD434" si="420">S405*(G405-AA405)^2</f>
        <v>1.4358540996859748E-5</v>
      </c>
      <c r="AH405">
        <f t="shared" ref="AH405:AH434" si="421">$AB$6*($AB$11/AI405*AJ405+$AB$12)</f>
        <v>-8.0573652282900643E-3</v>
      </c>
      <c r="AI405">
        <f t="shared" ref="AI405:AI434" si="422">1+$AB$7*COS(AL405)</f>
        <v>0.61286954757196099</v>
      </c>
      <c r="AJ405">
        <f t="shared" ref="AJ405:AJ434" si="423">SIN(AL405+RADIANS($AB$9))</f>
        <v>-0.38602228303723063</v>
      </c>
      <c r="AK405">
        <f t="shared" ref="AK405:AK434" si="424">$AB$7*SIN(AL405)</f>
        <v>-0.360252673622113</v>
      </c>
      <c r="AL405">
        <f t="shared" ref="AL405:AL434" si="425">2*ATAN(AM405)</f>
        <v>-2.3921415163134343</v>
      </c>
      <c r="AM405">
        <f t="shared" ref="AM405:AM434" si="426">TAN(AN405/2)*SQRT((1+$AB$7)/(1-$AB$7))</f>
        <v>-2.5425259206519053</v>
      </c>
      <c r="AN405">
        <f t="shared" si="411"/>
        <v>4.3743656792951748</v>
      </c>
      <c r="AO405">
        <f t="shared" si="411"/>
        <v>4.3743703060373358</v>
      </c>
      <c r="AP405">
        <f t="shared" si="411"/>
        <v>4.3743439238221642</v>
      </c>
      <c r="AQ405">
        <f t="shared" si="411"/>
        <v>4.3744943847978108</v>
      </c>
      <c r="AR405">
        <f t="shared" si="411"/>
        <v>4.3736371494601496</v>
      </c>
      <c r="AS405">
        <f t="shared" si="411"/>
        <v>4.3785494784117862</v>
      </c>
      <c r="AT405">
        <f t="shared" si="411"/>
        <v>4.3512698749350474</v>
      </c>
      <c r="AU405">
        <f t="shared" ref="AU405:AU434" si="427">RADIANS($AB$9)+$AB$18*(F405-AB$15)</f>
        <v>4.8732628729216296</v>
      </c>
      <c r="AV405" s="246">
        <f t="shared" ref="AV405:AV434" si="428">AA405+BA405</f>
        <v>-2.2549555960320239E-2</v>
      </c>
      <c r="AW405" s="247">
        <f t="shared" ref="AW405:AW434" si="429">IF(S405&lt;&gt;0,G405-AV405,-9999)</f>
        <v>-1.5892159830785124E-3</v>
      </c>
      <c r="AX405" s="248">
        <f t="shared" ref="AX405:AX434" si="430">S405*(G405-AV405)^2</f>
        <v>2.5256074408722028E-6</v>
      </c>
      <c r="AY405" s="247">
        <f t="shared" ref="AY405:AY434" si="431">IF(S405&lt;&gt;0,G405-AH405-BA405,-9999)</f>
        <v>-1.3881356146879447E-2</v>
      </c>
      <c r="BA405">
        <f t="shared" ref="BA405:BA434" si="432">$BB$6*($BB$11/BB405*BC405+$BB$12)</f>
        <v>-2.2000505682292408E-3</v>
      </c>
      <c r="BB405">
        <f t="shared" ref="BB405:BB434" si="433">1+$BB$7*COS(BE405)</f>
        <v>0.98798495322972213</v>
      </c>
      <c r="BC405">
        <f t="shared" ref="BC405:BC434" si="434">SIN(BE405+RADIANS($BB$9))</f>
        <v>-0.48984562106608431</v>
      </c>
      <c r="BD405">
        <f t="shared" ref="BD405:BD434" si="435">$BB$7*SIN(BE405)</f>
        <v>7.3999203007818981E-2</v>
      </c>
      <c r="BE405">
        <f t="shared" ref="BE405:BE434" si="436">2*ATAN(BF405)</f>
        <v>1.7317588895909533</v>
      </c>
      <c r="BF405">
        <f t="shared" ref="BF405:BF434" si="437">TAN(BG405/2)*SQRT((1+$BB$7)/(1-$BB$7))</f>
        <v>1.1754630567082731</v>
      </c>
      <c r="BG405">
        <f t="shared" si="412"/>
        <v>7.9404267245945928</v>
      </c>
      <c r="BH405">
        <f t="shared" si="412"/>
        <v>7.9404267245945892</v>
      </c>
      <c r="BI405">
        <f t="shared" si="412"/>
        <v>7.9404267245950759</v>
      </c>
      <c r="BJ405">
        <f t="shared" si="412"/>
        <v>7.9404267245199724</v>
      </c>
      <c r="BK405">
        <f t="shared" si="412"/>
        <v>7.9404267361233289</v>
      </c>
      <c r="BL405">
        <f t="shared" si="412"/>
        <v>7.9404249434084271</v>
      </c>
      <c r="BM405">
        <f t="shared" si="412"/>
        <v>7.9407014789243187</v>
      </c>
      <c r="BN405">
        <f t="shared" ref="BN405:BN434" si="438">RADIANS($BB$9)+$BB$18*(F405-BB$15)</f>
        <v>7.8657383773694374</v>
      </c>
    </row>
    <row r="406" spans="1:66">
      <c r="A406" s="111" t="s">
        <v>191</v>
      </c>
      <c r="B406" s="112" t="s">
        <v>49</v>
      </c>
      <c r="C406" s="113">
        <v>57926.874600000003</v>
      </c>
      <c r="D406" s="113">
        <v>1E-4</v>
      </c>
      <c r="E406" s="58">
        <f t="shared" si="413"/>
        <v>39176.924151265106</v>
      </c>
      <c r="F406">
        <f t="shared" si="414"/>
        <v>39177</v>
      </c>
      <c r="G406">
        <f t="shared" si="405"/>
        <v>-2.7419478996307589E-2</v>
      </c>
      <c r="H406" s="116"/>
      <c r="I406" s="117"/>
      <c r="J406" s="117"/>
      <c r="K406" s="117">
        <f t="shared" si="406"/>
        <v>-2.7419478996307589E-2</v>
      </c>
      <c r="L406" s="116"/>
      <c r="M406" s="116"/>
      <c r="N406" s="118"/>
      <c r="O406" s="40">
        <f t="shared" ca="1" si="408"/>
        <v>-2.4324625846761636E-2</v>
      </c>
      <c r="P406" s="116"/>
      <c r="Q406" s="293">
        <f t="shared" si="415"/>
        <v>42908.374600000003</v>
      </c>
      <c r="R406" s="8">
        <f t="shared" ca="1" si="407"/>
        <v>9.5781160172545078E-6</v>
      </c>
      <c r="S406" s="116">
        <v>1</v>
      </c>
      <c r="T406" s="167">
        <f t="shared" ca="1" si="402"/>
        <v>9.5781160172545078E-6</v>
      </c>
      <c r="U406" s="116"/>
      <c r="V406" s="116"/>
      <c r="W406" s="25"/>
      <c r="X406" s="252"/>
      <c r="Y406" s="41"/>
      <c r="Z406">
        <f t="shared" si="416"/>
        <v>39177</v>
      </c>
      <c r="AA406" s="246">
        <f t="shared" si="417"/>
        <v>-2.1196304222164272E-2</v>
      </c>
      <c r="AB406" s="247">
        <f t="shared" si="418"/>
        <v>-6.2231747741433169E-3</v>
      </c>
      <c r="AC406" s="247">
        <f t="shared" ca="1" si="419"/>
        <v>-3.0948531495459536E-3</v>
      </c>
      <c r="AD406" s="248">
        <f t="shared" si="420"/>
        <v>3.872790426953372E-5</v>
      </c>
      <c r="AH406">
        <f t="shared" si="421"/>
        <v>-8.6635084924238034E-3</v>
      </c>
      <c r="AI406">
        <f t="shared" si="422"/>
        <v>0.63617288161052421</v>
      </c>
      <c r="AJ406">
        <f t="shared" si="423"/>
        <v>-0.44299488012207688</v>
      </c>
      <c r="AK406">
        <f t="shared" si="424"/>
        <v>-0.38377311523011765</v>
      </c>
      <c r="AL406">
        <f t="shared" si="425"/>
        <v>-2.3295207877450816</v>
      </c>
      <c r="AM406">
        <f t="shared" si="426"/>
        <v>-2.3259795728383974</v>
      </c>
      <c r="AN406">
        <f t="shared" si="411"/>
        <v>4.4594947490534906</v>
      </c>
      <c r="AO406">
        <f t="shared" si="411"/>
        <v>4.4594947109085528</v>
      </c>
      <c r="AP406">
        <f t="shared" si="411"/>
        <v>4.4594949991977577</v>
      </c>
      <c r="AQ406">
        <f t="shared" si="411"/>
        <v>4.4594928203932636</v>
      </c>
      <c r="AR406">
        <f t="shared" si="411"/>
        <v>4.4595092876080864</v>
      </c>
      <c r="AS406">
        <f t="shared" si="411"/>
        <v>4.4593848558237266</v>
      </c>
      <c r="AT406">
        <f t="shared" si="411"/>
        <v>4.4603265930108726</v>
      </c>
      <c r="AU406">
        <f t="shared" si="427"/>
        <v>4.9714954734762742</v>
      </c>
      <c r="AV406" s="246">
        <f t="shared" si="428"/>
        <v>-2.4116584655676742E-2</v>
      </c>
      <c r="AW406" s="247">
        <f t="shared" si="429"/>
        <v>-3.3028943406308471E-3</v>
      </c>
      <c r="AX406" s="248">
        <f t="shared" si="430"/>
        <v>1.0909111025371278E-5</v>
      </c>
      <c r="AY406" s="247">
        <f t="shared" si="431"/>
        <v>-1.5835690070371316E-2</v>
      </c>
      <c r="BA406">
        <f t="shared" si="432"/>
        <v>-2.9202804335124689E-3</v>
      </c>
      <c r="BB406">
        <f t="shared" si="433"/>
        <v>0.97656920275263148</v>
      </c>
      <c r="BC406">
        <f t="shared" si="434"/>
        <v>-0.62005975681231329</v>
      </c>
      <c r="BD406">
        <f t="shared" si="435"/>
        <v>7.12126472969309E-2</v>
      </c>
      <c r="BE406">
        <f t="shared" si="436"/>
        <v>1.888665091732749</v>
      </c>
      <c r="BF406">
        <f t="shared" si="437"/>
        <v>1.3817641047432074</v>
      </c>
      <c r="BG406">
        <f t="shared" si="412"/>
        <v>8.0997221290285317</v>
      </c>
      <c r="BH406">
        <f t="shared" si="412"/>
        <v>8.0997221290261994</v>
      </c>
      <c r="BI406">
        <f t="shared" si="412"/>
        <v>8.0997221291541024</v>
      </c>
      <c r="BJ406">
        <f t="shared" si="412"/>
        <v>8.0997221221410207</v>
      </c>
      <c r="BK406">
        <f t="shared" si="412"/>
        <v>8.0997225066745493</v>
      </c>
      <c r="BL406">
        <f t="shared" si="412"/>
        <v>8.0997014214895788</v>
      </c>
      <c r="BM406">
        <f t="shared" si="412"/>
        <v>8.1008549844166904</v>
      </c>
      <c r="BN406">
        <f t="shared" si="438"/>
        <v>8.027006085021462</v>
      </c>
    </row>
    <row r="407" spans="1:66">
      <c r="A407" s="111" t="s">
        <v>191</v>
      </c>
      <c r="B407" s="112" t="s">
        <v>45</v>
      </c>
      <c r="C407" s="113">
        <v>57949.831299999998</v>
      </c>
      <c r="D407" s="113">
        <v>2.0000000000000001E-4</v>
      </c>
      <c r="E407" s="58">
        <f t="shared" si="413"/>
        <v>39240.427788686291</v>
      </c>
      <c r="F407">
        <f t="shared" si="414"/>
        <v>39240.5</v>
      </c>
      <c r="G407">
        <f t="shared" si="405"/>
        <v>-2.6104543496330734E-2</v>
      </c>
      <c r="H407" s="116"/>
      <c r="I407" s="117"/>
      <c r="J407" s="117"/>
      <c r="K407" s="116">
        <f t="shared" si="406"/>
        <v>-2.6104543496330734E-2</v>
      </c>
      <c r="L407" s="117"/>
      <c r="M407" s="116"/>
      <c r="N407" s="118"/>
      <c r="O407" s="40">
        <f t="shared" ca="1" si="408"/>
        <v>-2.4530827094480775E-2</v>
      </c>
      <c r="P407" s="116"/>
      <c r="Q407" s="293">
        <f t="shared" si="415"/>
        <v>42931.331299999998</v>
      </c>
      <c r="R407" s="8">
        <f t="shared" ca="1" si="407"/>
        <v>2.4765833134515813E-6</v>
      </c>
      <c r="S407" s="116">
        <v>1</v>
      </c>
      <c r="T407" s="167">
        <f t="shared" ca="1" si="402"/>
        <v>2.4765833134515813E-6</v>
      </c>
      <c r="U407" s="116"/>
      <c r="V407" s="116"/>
      <c r="W407" s="25"/>
      <c r="X407" s="252"/>
      <c r="Y407" s="41"/>
      <c r="Z407">
        <f t="shared" si="416"/>
        <v>39240.5</v>
      </c>
      <c r="AA407" s="246">
        <f t="shared" si="417"/>
        <v>-2.12930217807978E-2</v>
      </c>
      <c r="AB407" s="247">
        <f t="shared" si="418"/>
        <v>-4.8115217155329341E-3</v>
      </c>
      <c r="AC407" s="247">
        <f t="shared" ca="1" si="419"/>
        <v>-1.5737164018499589E-3</v>
      </c>
      <c r="AD407" s="248">
        <f t="shared" si="420"/>
        <v>2.3150741219044991E-5</v>
      </c>
      <c r="AH407">
        <f t="shared" si="421"/>
        <v>-8.7320499397597045E-3</v>
      </c>
      <c r="AI407">
        <f t="shared" si="422"/>
        <v>0.63912629618449301</v>
      </c>
      <c r="AJ407">
        <f t="shared" si="423"/>
        <v>-0.44985627856993682</v>
      </c>
      <c r="AK407">
        <f t="shared" si="424"/>
        <v>-0.38655160838301594</v>
      </c>
      <c r="AL407">
        <f t="shared" si="425"/>
        <v>-2.3218528523605038</v>
      </c>
      <c r="AM407">
        <f t="shared" si="426"/>
        <v>-2.3016202565487309</v>
      </c>
      <c r="AN407">
        <f t="shared" si="411"/>
        <v>4.4697010772799377</v>
      </c>
      <c r="AO407">
        <f t="shared" si="411"/>
        <v>4.4697009380649728</v>
      </c>
      <c r="AP407">
        <f t="shared" si="411"/>
        <v>4.469702033536521</v>
      </c>
      <c r="AQ407">
        <f t="shared" si="411"/>
        <v>4.4696934134885637</v>
      </c>
      <c r="AR407">
        <f t="shared" si="411"/>
        <v>4.4697612510464664</v>
      </c>
      <c r="AS407">
        <f t="shared" si="411"/>
        <v>4.4692278884352881</v>
      </c>
      <c r="AT407">
        <f t="shared" si="411"/>
        <v>4.4734528545538499</v>
      </c>
      <c r="AU407">
        <f t="shared" si="427"/>
        <v>4.983025547663372</v>
      </c>
      <c r="AV407" s="246">
        <f t="shared" si="428"/>
        <v>-2.4292815112296109E-2</v>
      </c>
      <c r="AW407" s="247">
        <f t="shared" si="429"/>
        <v>-1.8117283840346256E-3</v>
      </c>
      <c r="AX407" s="248">
        <f t="shared" si="430"/>
        <v>3.2823597375167156E-6</v>
      </c>
      <c r="AY407" s="247">
        <f t="shared" si="431"/>
        <v>-1.437270022507272E-2</v>
      </c>
      <c r="BA407">
        <f t="shared" si="432"/>
        <v>-2.9997933314983081E-3</v>
      </c>
      <c r="BB407">
        <f t="shared" si="433"/>
        <v>0.97527840345991357</v>
      </c>
      <c r="BC407">
        <f t="shared" si="434"/>
        <v>-0.63422076350061163</v>
      </c>
      <c r="BD407">
        <f t="shared" si="435"/>
        <v>7.077489709772497E-2</v>
      </c>
      <c r="BE407">
        <f t="shared" si="436"/>
        <v>1.9068464574375465</v>
      </c>
      <c r="BF407">
        <f t="shared" si="437"/>
        <v>1.4085485563293025</v>
      </c>
      <c r="BG407">
        <f t="shared" si="412"/>
        <v>8.1182996212177354</v>
      </c>
      <c r="BH407">
        <f t="shared" si="412"/>
        <v>8.1182996212141241</v>
      </c>
      <c r="BI407">
        <f t="shared" si="412"/>
        <v>8.118299621398565</v>
      </c>
      <c r="BJ407">
        <f t="shared" si="412"/>
        <v>8.1182996119813353</v>
      </c>
      <c r="BK407">
        <f t="shared" si="412"/>
        <v>8.1183000928066296</v>
      </c>
      <c r="BL407">
        <f t="shared" si="412"/>
        <v>8.1182755417198305</v>
      </c>
      <c r="BM407">
        <f t="shared" si="412"/>
        <v>8.11952629459973</v>
      </c>
      <c r="BN407">
        <f t="shared" si="438"/>
        <v>8.0459349194686034</v>
      </c>
    </row>
    <row r="408" spans="1:66">
      <c r="A408" s="114" t="s">
        <v>192</v>
      </c>
      <c r="B408" s="47"/>
      <c r="C408" s="115">
        <v>57960.855499999998</v>
      </c>
      <c r="D408" s="115">
        <v>2.9999999999999997E-4</v>
      </c>
      <c r="E408" s="58">
        <f t="shared" si="413"/>
        <v>39270.923321565962</v>
      </c>
      <c r="F408">
        <f t="shared" si="414"/>
        <v>39271</v>
      </c>
      <c r="G408">
        <f t="shared" si="405"/>
        <v>-2.7719416997570079E-2</v>
      </c>
      <c r="H408" s="116"/>
      <c r="I408" s="117"/>
      <c r="J408" s="117"/>
      <c r="K408" s="9"/>
      <c r="L408" s="116">
        <f>G408</f>
        <v>-2.7719416997570079E-2</v>
      </c>
      <c r="M408" s="116"/>
      <c r="N408" s="118"/>
      <c r="O408" s="40">
        <f t="shared" ca="1" si="408"/>
        <v>-2.4629868638660832E-2</v>
      </c>
      <c r="P408" s="116"/>
      <c r="Q408" s="293">
        <f t="shared" si="415"/>
        <v>42942.355499999998</v>
      </c>
      <c r="R408" s="8">
        <f t="shared" ca="1" si="407"/>
        <v>9.545309062038822E-6</v>
      </c>
      <c r="S408" s="116">
        <v>1</v>
      </c>
      <c r="T408" s="167">
        <f t="shared" ref="T408:T434" ca="1" si="439">+S408*R408</f>
        <v>9.545309062038822E-6</v>
      </c>
      <c r="U408" s="116"/>
      <c r="V408" s="116"/>
      <c r="W408" s="25"/>
      <c r="X408" s="252"/>
      <c r="Y408" s="41"/>
      <c r="Z408">
        <f t="shared" si="416"/>
        <v>39271</v>
      </c>
      <c r="AA408" s="246">
        <f t="shared" si="417"/>
        <v>-2.1339260422691887E-2</v>
      </c>
      <c r="AB408" s="247">
        <f t="shared" si="418"/>
        <v>-6.3801565748781916E-3</v>
      </c>
      <c r="AC408" s="247">
        <f t="shared" ca="1" si="419"/>
        <v>-3.0895483589092471E-3</v>
      </c>
      <c r="AD408" s="248">
        <f t="shared" si="420"/>
        <v>4.0706397919961419E-5</v>
      </c>
      <c r="AH408">
        <f t="shared" si="421"/>
        <v>-8.7647604686822769E-3</v>
      </c>
      <c r="AI408">
        <f t="shared" si="422"/>
        <v>0.64056228174667684</v>
      </c>
      <c r="AJ408">
        <f t="shared" si="423"/>
        <v>-0.4531651980418917</v>
      </c>
      <c r="AK408">
        <f t="shared" si="424"/>
        <v>-0.38788722941837556</v>
      </c>
      <c r="AL408">
        <f t="shared" si="425"/>
        <v>-2.3181444021992266</v>
      </c>
      <c r="AM408">
        <f t="shared" si="426"/>
        <v>-2.2899929647737403</v>
      </c>
      <c r="AN408">
        <f t="shared" si="411"/>
        <v>4.4746202242235009</v>
      </c>
      <c r="AO408">
        <f t="shared" si="411"/>
        <v>4.4746200518659442</v>
      </c>
      <c r="AP408">
        <f t="shared" si="411"/>
        <v>4.4746214356468492</v>
      </c>
      <c r="AQ408">
        <f t="shared" si="411"/>
        <v>4.474610326118456</v>
      </c>
      <c r="AR408">
        <f t="shared" si="411"/>
        <v>4.4746995320827088</v>
      </c>
      <c r="AS408">
        <f t="shared" si="411"/>
        <v>4.4739841609234761</v>
      </c>
      <c r="AT408">
        <f t="shared" si="411"/>
        <v>4.4797816910507855</v>
      </c>
      <c r="AU408">
        <f t="shared" si="427"/>
        <v>4.988563614792608</v>
      </c>
      <c r="AV408" s="246">
        <f t="shared" si="428"/>
        <v>-2.4376841813439739E-2</v>
      </c>
      <c r="AW408" s="247">
        <f t="shared" si="429"/>
        <v>-3.3425751841303399E-3</v>
      </c>
      <c r="AX408" s="248">
        <f t="shared" si="430"/>
        <v>1.1172808861563975E-5</v>
      </c>
      <c r="AY408" s="247">
        <f t="shared" si="431"/>
        <v>-1.591707513813995E-2</v>
      </c>
      <c r="BA408">
        <f t="shared" si="432"/>
        <v>-3.037581390747853E-3</v>
      </c>
      <c r="BB408">
        <f t="shared" si="433"/>
        <v>0.97466249459727561</v>
      </c>
      <c r="BC408">
        <f t="shared" si="434"/>
        <v>-0.64093518164130792</v>
      </c>
      <c r="BD408">
        <f t="shared" si="435"/>
        <v>7.0556744643239341E-2</v>
      </c>
      <c r="BE408">
        <f t="shared" si="436"/>
        <v>1.9155621980336486</v>
      </c>
      <c r="BF408">
        <f t="shared" si="437"/>
        <v>1.421632878630896</v>
      </c>
      <c r="BG408">
        <f t="shared" si="412"/>
        <v>8.1272139585746075</v>
      </c>
      <c r="BH408">
        <f t="shared" si="412"/>
        <v>8.1272139585702057</v>
      </c>
      <c r="BI408">
        <f t="shared" si="412"/>
        <v>8.1272139587878751</v>
      </c>
      <c r="BJ408">
        <f t="shared" si="412"/>
        <v>8.1272139480280003</v>
      </c>
      <c r="BK408">
        <f t="shared" si="412"/>
        <v>8.1272144799090142</v>
      </c>
      <c r="BL408">
        <f t="shared" si="412"/>
        <v>8.1271881868145801</v>
      </c>
      <c r="BM408">
        <f t="shared" si="412"/>
        <v>8.1284850244524911</v>
      </c>
      <c r="BN408">
        <f t="shared" si="438"/>
        <v>8.0550267218408536</v>
      </c>
    </row>
    <row r="409" spans="1:66">
      <c r="A409" s="198" t="s">
        <v>320</v>
      </c>
      <c r="B409" s="199" t="s">
        <v>49</v>
      </c>
      <c r="C409" s="200">
        <v>58361.759100000003</v>
      </c>
      <c r="D409" s="200">
        <v>1E-4</v>
      </c>
      <c r="E409" s="58">
        <f t="shared" si="413"/>
        <v>40379.917073074386</v>
      </c>
      <c r="F409">
        <f t="shared" si="414"/>
        <v>40380</v>
      </c>
      <c r="G409">
        <f t="shared" si="405"/>
        <v>-2.9978259997733403E-2</v>
      </c>
      <c r="H409" s="116"/>
      <c r="I409" s="117"/>
      <c r="J409" s="117"/>
      <c r="K409" s="117">
        <f t="shared" ref="K409:K434" si="440">G409</f>
        <v>-2.9978259997733403E-2</v>
      </c>
      <c r="L409" s="116"/>
      <c r="M409" s="116"/>
      <c r="N409" s="118"/>
      <c r="O409" s="40">
        <f t="shared" ca="1" si="408"/>
        <v>-2.8231084130322701E-2</v>
      </c>
      <c r="P409" s="116"/>
      <c r="Q409" s="293">
        <f t="shared" si="415"/>
        <v>43343.259100000003</v>
      </c>
      <c r="R409" s="8">
        <f t="shared" ca="1" si="407"/>
        <v>3.0526235116623404E-6</v>
      </c>
      <c r="S409" s="116">
        <v>1</v>
      </c>
      <c r="T409" s="167">
        <f t="shared" ca="1" si="439"/>
        <v>3.0526235116623404E-6</v>
      </c>
      <c r="U409" s="116"/>
      <c r="V409" s="116"/>
      <c r="W409" s="25"/>
      <c r="X409" s="252"/>
      <c r="Y409" s="41"/>
      <c r="Z409">
        <f t="shared" si="416"/>
        <v>40380</v>
      </c>
      <c r="AA409" s="246">
        <f t="shared" si="417"/>
        <v>-2.2909074523879087E-2</v>
      </c>
      <c r="AB409" s="247">
        <f t="shared" si="418"/>
        <v>-7.0691854738543156E-3</v>
      </c>
      <c r="AC409" s="247">
        <f t="shared" ca="1" si="419"/>
        <v>-1.7471758674107024E-3</v>
      </c>
      <c r="AD409" s="248">
        <f t="shared" si="420"/>
        <v>4.9973383263752865E-5</v>
      </c>
      <c r="AH409">
        <f t="shared" si="421"/>
        <v>-9.8450173409451117E-3</v>
      </c>
      <c r="AI409">
        <f t="shared" si="422"/>
        <v>0.70158209840881647</v>
      </c>
      <c r="AJ409">
        <f t="shared" si="423"/>
        <v>-0.57946050492913892</v>
      </c>
      <c r="AK409">
        <f t="shared" si="424"/>
        <v>-0.43657614691933583</v>
      </c>
      <c r="AL409">
        <f t="shared" si="425"/>
        <v>-2.1703906829327204</v>
      </c>
      <c r="AM409">
        <f t="shared" si="426"/>
        <v>-1.8948337321424091</v>
      </c>
      <c r="AN409">
        <f t="shared" si="411"/>
        <v>4.661786955101892</v>
      </c>
      <c r="AO409">
        <f t="shared" si="411"/>
        <v>4.6617869547525652</v>
      </c>
      <c r="AP409">
        <f t="shared" si="411"/>
        <v>4.6617869678124686</v>
      </c>
      <c r="AQ409">
        <f t="shared" si="411"/>
        <v>4.6617864795577031</v>
      </c>
      <c r="AR409">
        <f t="shared" si="411"/>
        <v>4.6618047365490112</v>
      </c>
      <c r="AS409">
        <f t="shared" si="411"/>
        <v>4.661126484905556</v>
      </c>
      <c r="AT409">
        <f t="shared" si="411"/>
        <v>4.7202708229200043</v>
      </c>
      <c r="AU409">
        <f t="shared" si="427"/>
        <v>5.1899313671310576</v>
      </c>
      <c r="AV409" s="246">
        <f t="shared" si="428"/>
        <v>-2.7123296247051735E-2</v>
      </c>
      <c r="AW409" s="247">
        <f t="shared" si="429"/>
        <v>-2.8549637506816682E-3</v>
      </c>
      <c r="AX409" s="248">
        <f t="shared" si="430"/>
        <v>8.1508180177063386E-6</v>
      </c>
      <c r="AY409" s="247">
        <f t="shared" si="431"/>
        <v>-1.5919020933615646E-2</v>
      </c>
      <c r="BA409">
        <f t="shared" si="432"/>
        <v>-4.2142217231726474E-3</v>
      </c>
      <c r="BB409">
        <f t="shared" si="433"/>
        <v>0.95435074225222905</v>
      </c>
      <c r="BC409">
        <f t="shared" si="434"/>
        <v>-0.84450555946129913</v>
      </c>
      <c r="BD409">
        <f t="shared" si="435"/>
        <v>5.9467542926893734E-2</v>
      </c>
      <c r="BE409">
        <f t="shared" si="436"/>
        <v>2.2254874738330104</v>
      </c>
      <c r="BF409">
        <f t="shared" si="437"/>
        <v>2.0282919791611507</v>
      </c>
      <c r="BG409">
        <f t="shared" si="412"/>
        <v>8.4477473081658516</v>
      </c>
      <c r="BH409">
        <f t="shared" si="412"/>
        <v>8.4477473078291769</v>
      </c>
      <c r="BI409">
        <f t="shared" si="412"/>
        <v>8.4477473158559899</v>
      </c>
      <c r="BJ409">
        <f t="shared" si="412"/>
        <v>8.4477471244849145</v>
      </c>
      <c r="BK409">
        <f t="shared" si="412"/>
        <v>8.4477516870394389</v>
      </c>
      <c r="BL409">
        <f t="shared" si="412"/>
        <v>8.4476429009496794</v>
      </c>
      <c r="BM409">
        <f t="shared" si="412"/>
        <v>8.4502319596153139</v>
      </c>
      <c r="BN409">
        <f t="shared" si="438"/>
        <v>8.3856106179334517</v>
      </c>
    </row>
    <row r="410" spans="1:66">
      <c r="A410" s="109" t="s">
        <v>193</v>
      </c>
      <c r="B410" s="110" t="s">
        <v>49</v>
      </c>
      <c r="C410" s="109">
        <v>58411.6443</v>
      </c>
      <c r="D410" s="109">
        <v>1E-4</v>
      </c>
      <c r="E410" s="58">
        <f t="shared" si="413"/>
        <v>40517.911281888533</v>
      </c>
      <c r="F410">
        <f t="shared" si="414"/>
        <v>40518</v>
      </c>
      <c r="G410">
        <f t="shared" si="405"/>
        <v>-3.2071786001324654E-2</v>
      </c>
      <c r="H410" s="116"/>
      <c r="I410" s="117"/>
      <c r="J410" s="117"/>
      <c r="K410" s="117">
        <f t="shared" si="440"/>
        <v>-3.2071786001324654E-2</v>
      </c>
      <c r="L410" s="116"/>
      <c r="M410" s="116"/>
      <c r="N410" s="118"/>
      <c r="O410" s="40">
        <f t="shared" ca="1" si="408"/>
        <v>-2.8679206526940684E-2</v>
      </c>
      <c r="P410" s="116"/>
      <c r="Q410" s="293">
        <f t="shared" si="415"/>
        <v>43393.1443</v>
      </c>
      <c r="R410" s="8">
        <f t="shared" ca="1" si="407"/>
        <v>1.150959549001141E-5</v>
      </c>
      <c r="S410" s="116">
        <v>1</v>
      </c>
      <c r="T410" s="167">
        <f t="shared" ca="1" si="439"/>
        <v>1.150959549001141E-5</v>
      </c>
      <c r="U410" s="116"/>
      <c r="V410" s="116"/>
      <c r="W410" s="25"/>
      <c r="X410" s="252"/>
      <c r="Y410" s="41"/>
      <c r="Z410">
        <f t="shared" si="416"/>
        <v>40518</v>
      </c>
      <c r="AA410" s="246">
        <f t="shared" si="417"/>
        <v>-2.3086581937566342E-2</v>
      </c>
      <c r="AB410" s="247">
        <f t="shared" si="418"/>
        <v>-8.9852040637583112E-3</v>
      </c>
      <c r="AC410" s="247">
        <f t="shared" ca="1" si="419"/>
        <v>-3.3925794743839693E-3</v>
      </c>
      <c r="AD410" s="248">
        <f t="shared" si="420"/>
        <v>8.073389206737887E-5</v>
      </c>
      <c r="AH410">
        <f t="shared" si="421"/>
        <v>-9.961923812084687E-3</v>
      </c>
      <c r="AI410">
        <f t="shared" si="422"/>
        <v>0.71056351131417983</v>
      </c>
      <c r="AJ410">
        <f t="shared" si="423"/>
        <v>-0.5959897987766718</v>
      </c>
      <c r="AK410">
        <f t="shared" si="424"/>
        <v>-0.44258162531474565</v>
      </c>
      <c r="AL410">
        <f t="shared" si="425"/>
        <v>-2.1499595367616817</v>
      </c>
      <c r="AM410">
        <f t="shared" si="426"/>
        <v>-1.8488291201521154</v>
      </c>
      <c r="AN410">
        <f t="shared" si="411"/>
        <v>4.6863468540971178</v>
      </c>
      <c r="AO410">
        <f t="shared" si="411"/>
        <v>4.6863468541053361</v>
      </c>
      <c r="AP410">
        <f t="shared" si="411"/>
        <v>4.686346853508506</v>
      </c>
      <c r="AQ410">
        <f t="shared" si="411"/>
        <v>4.6863468968511155</v>
      </c>
      <c r="AR410">
        <f t="shared" si="411"/>
        <v>4.6863437494417335</v>
      </c>
      <c r="AS410">
        <f t="shared" si="411"/>
        <v>4.6865733023669094</v>
      </c>
      <c r="AT410">
        <f t="shared" si="411"/>
        <v>4.7515652068201302</v>
      </c>
      <c r="AU410">
        <f t="shared" si="427"/>
        <v>5.2149888511912073</v>
      </c>
      <c r="AV410" s="246">
        <f t="shared" si="428"/>
        <v>-2.7417900734082401E-2</v>
      </c>
      <c r="AW410" s="247">
        <f t="shared" si="429"/>
        <v>-4.6538852672422526E-3</v>
      </c>
      <c r="AX410" s="248">
        <f t="shared" si="430"/>
        <v>2.1658648080654492E-5</v>
      </c>
      <c r="AY410" s="247">
        <f t="shared" si="431"/>
        <v>-1.7778543392723906E-2</v>
      </c>
      <c r="BA410">
        <f t="shared" si="432"/>
        <v>-4.3313187965160578E-3</v>
      </c>
      <c r="BB410">
        <f t="shared" si="433"/>
        <v>0.95214196307451127</v>
      </c>
      <c r="BC410">
        <f t="shared" si="434"/>
        <v>-0.86408925196176289</v>
      </c>
      <c r="BD410">
        <f t="shared" si="435"/>
        <v>5.7704867180532811E-2</v>
      </c>
      <c r="BE410">
        <f t="shared" si="436"/>
        <v>2.2631843617444325</v>
      </c>
      <c r="BF410">
        <f t="shared" si="437"/>
        <v>2.1285261628362977</v>
      </c>
      <c r="BG410">
        <f t="shared" si="412"/>
        <v>8.4871820680140573</v>
      </c>
      <c r="BH410">
        <f t="shared" si="412"/>
        <v>8.4871820675523839</v>
      </c>
      <c r="BI410">
        <f t="shared" si="412"/>
        <v>8.4871820779596021</v>
      </c>
      <c r="BJ410">
        <f t="shared" si="412"/>
        <v>8.4871818433557262</v>
      </c>
      <c r="BK410">
        <f t="shared" si="412"/>
        <v>8.4871871318767198</v>
      </c>
      <c r="BL410">
        <f t="shared" si="412"/>
        <v>8.4870679069698287</v>
      </c>
      <c r="BM410">
        <f t="shared" si="412"/>
        <v>8.489751040783645</v>
      </c>
      <c r="BN410">
        <f t="shared" si="438"/>
        <v>8.4267472975193662</v>
      </c>
    </row>
    <row r="411" spans="1:66">
      <c r="A411" s="299" t="s">
        <v>193</v>
      </c>
      <c r="B411" s="301" t="s">
        <v>49</v>
      </c>
      <c r="C411" s="299">
        <v>58422.488400000002</v>
      </c>
      <c r="D411" s="299">
        <v>4.0000000000000002E-4</v>
      </c>
      <c r="E411" s="58">
        <f t="shared" si="413"/>
        <v>40547.908615763146</v>
      </c>
      <c r="F411">
        <f t="shared" si="414"/>
        <v>40548</v>
      </c>
      <c r="G411">
        <f t="shared" si="405"/>
        <v>-3.3035595995897893E-2</v>
      </c>
      <c r="H411" s="116"/>
      <c r="I411" s="117"/>
      <c r="J411" s="117"/>
      <c r="K411" s="117">
        <f t="shared" si="440"/>
        <v>-3.3035595995897893E-2</v>
      </c>
      <c r="L411" s="116"/>
      <c r="M411" s="116"/>
      <c r="N411" s="118"/>
      <c r="O411" s="40">
        <f t="shared" ca="1" si="408"/>
        <v>-2.877662443924893E-2</v>
      </c>
      <c r="P411" s="116"/>
      <c r="Q411" s="293">
        <f t="shared" si="415"/>
        <v>43403.988400000002</v>
      </c>
      <c r="R411" s="8">
        <f t="shared" ca="1" si="407"/>
        <v>1.8138838720344893E-5</v>
      </c>
      <c r="S411" s="116">
        <v>1</v>
      </c>
      <c r="T411" s="167">
        <f t="shared" ca="1" si="439"/>
        <v>1.8138838720344893E-5</v>
      </c>
      <c r="U411" s="116"/>
      <c r="V411" s="116"/>
      <c r="W411" s="25"/>
      <c r="X411" s="252"/>
      <c r="Y411" s="41"/>
      <c r="Z411">
        <f t="shared" si="416"/>
        <v>40548</v>
      </c>
      <c r="AA411" s="246">
        <f t="shared" si="417"/>
        <v>-2.3124559790162789E-2</v>
      </c>
      <c r="AB411" s="247">
        <f t="shared" si="418"/>
        <v>-9.9110362057351041E-3</v>
      </c>
      <c r="AC411" s="247">
        <f t="shared" ca="1" si="419"/>
        <v>-4.2589715566489633E-3</v>
      </c>
      <c r="AD411" s="248">
        <f t="shared" si="420"/>
        <v>9.8228638671392094E-5</v>
      </c>
      <c r="AH411">
        <f t="shared" si="421"/>
        <v>-9.9867368546809557E-3</v>
      </c>
      <c r="AI411">
        <f t="shared" si="422"/>
        <v>0.71256302198703836</v>
      </c>
      <c r="AJ411">
        <f t="shared" si="423"/>
        <v>-0.59960617608337674</v>
      </c>
      <c r="AK411">
        <f t="shared" si="424"/>
        <v>-0.44388282205982588</v>
      </c>
      <c r="AL411">
        <f t="shared" si="425"/>
        <v>-2.1454483411061882</v>
      </c>
      <c r="AM411">
        <f t="shared" si="426"/>
        <v>-1.8389048768895186</v>
      </c>
      <c r="AN411">
        <f t="shared" ref="AN411:AT420" si="441">$AU411+$AB$7*SIN(AO411)</f>
        <v>4.6917276920354158</v>
      </c>
      <c r="AO411">
        <f t="shared" si="441"/>
        <v>4.6917276920417841</v>
      </c>
      <c r="AP411">
        <f t="shared" si="441"/>
        <v>4.6917276914588442</v>
      </c>
      <c r="AQ411">
        <f t="shared" si="441"/>
        <v>4.6917277448155339</v>
      </c>
      <c r="AR411">
        <f t="shared" si="441"/>
        <v>4.6917228616299651</v>
      </c>
      <c r="AS411">
        <f t="shared" si="441"/>
        <v>4.6921746540160907</v>
      </c>
      <c r="AT411">
        <f t="shared" si="441"/>
        <v>4.7584069735061405</v>
      </c>
      <c r="AU411">
        <f t="shared" si="427"/>
        <v>5.2204361303347184</v>
      </c>
      <c r="AV411" s="246">
        <f t="shared" si="428"/>
        <v>-2.7480415236636233E-2</v>
      </c>
      <c r="AW411" s="247">
        <f t="shared" si="429"/>
        <v>-5.5551807592616603E-3</v>
      </c>
      <c r="AX411" s="248">
        <f t="shared" si="430"/>
        <v>3.0860033268070955E-5</v>
      </c>
      <c r="AY411" s="247">
        <f t="shared" si="431"/>
        <v>-1.8693003694743495E-2</v>
      </c>
      <c r="BA411">
        <f t="shared" si="432"/>
        <v>-4.3558554464734438E-3</v>
      </c>
      <c r="BB411">
        <f t="shared" si="433"/>
        <v>0.95167199850636008</v>
      </c>
      <c r="BC411">
        <f t="shared" si="434"/>
        <v>-0.86817366851870093</v>
      </c>
      <c r="BD411">
        <f t="shared" si="435"/>
        <v>5.7311845776550491E-2</v>
      </c>
      <c r="BE411">
        <f t="shared" si="436"/>
        <v>2.2713564254490883</v>
      </c>
      <c r="BF411">
        <f t="shared" si="437"/>
        <v>2.1513228620418374</v>
      </c>
      <c r="BG411">
        <f t="shared" ref="BG411:BM420" si="442">$BN411+$BB$7*SIN(BH411)</f>
        <v>8.4957428512364661</v>
      </c>
      <c r="BH411">
        <f t="shared" si="442"/>
        <v>8.4957428507440227</v>
      </c>
      <c r="BI411">
        <f t="shared" si="442"/>
        <v>8.4957428617173001</v>
      </c>
      <c r="BJ411">
        <f t="shared" si="442"/>
        <v>8.4957426171958783</v>
      </c>
      <c r="BK411">
        <f t="shared" si="442"/>
        <v>8.4957480659345901</v>
      </c>
      <c r="BL411">
        <f t="shared" si="442"/>
        <v>8.4956266407549297</v>
      </c>
      <c r="BM411">
        <f t="shared" si="442"/>
        <v>8.4983279413554964</v>
      </c>
      <c r="BN411">
        <f t="shared" si="438"/>
        <v>8.4356900539510864</v>
      </c>
    </row>
    <row r="412" spans="1:66">
      <c r="A412" s="299" t="s">
        <v>193</v>
      </c>
      <c r="B412" s="301" t="s">
        <v>45</v>
      </c>
      <c r="C412" s="299">
        <v>58459.544800000003</v>
      </c>
      <c r="D412" s="299">
        <v>2.0000000000000001E-4</v>
      </c>
      <c r="E412" s="58">
        <f t="shared" si="413"/>
        <v>40650.415343199362</v>
      </c>
      <c r="F412">
        <f t="shared" si="414"/>
        <v>40650.5</v>
      </c>
      <c r="G412">
        <f t="shared" si="405"/>
        <v>-3.0603613493440207E-2</v>
      </c>
      <c r="H412" s="116"/>
      <c r="I412" s="117"/>
      <c r="J412" s="117"/>
      <c r="K412" s="117">
        <f t="shared" si="440"/>
        <v>-3.0603613493440207E-2</v>
      </c>
      <c r="L412" s="116"/>
      <c r="M412" s="116"/>
      <c r="N412" s="118"/>
      <c r="O412" s="40">
        <f t="shared" ca="1" si="408"/>
        <v>-2.9109468972968802E-2</v>
      </c>
      <c r="P412" s="116"/>
      <c r="Q412" s="293">
        <f t="shared" si="415"/>
        <v>43441.044800000003</v>
      </c>
      <c r="R412" s="8">
        <f t="shared" ca="1" si="407"/>
        <v>2.2324678480547243E-6</v>
      </c>
      <c r="S412" s="116">
        <v>1</v>
      </c>
      <c r="T412" s="167">
        <f t="shared" ca="1" si="439"/>
        <v>2.2324678480547243E-6</v>
      </c>
      <c r="U412" s="116"/>
      <c r="V412" s="116"/>
      <c r="W412" s="25"/>
      <c r="X412" s="252"/>
      <c r="Y412" s="41"/>
      <c r="Z412">
        <f t="shared" si="416"/>
        <v>40650.5</v>
      </c>
      <c r="AA412" s="246">
        <f t="shared" si="417"/>
        <v>-2.3252613992066424E-2</v>
      </c>
      <c r="AB412" s="247">
        <f t="shared" si="418"/>
        <v>-7.3509995013737832E-3</v>
      </c>
      <c r="AC412" s="247">
        <f t="shared" ca="1" si="419"/>
        <v>-1.4941445204714049E-3</v>
      </c>
      <c r="AD412" s="248">
        <f t="shared" si="420"/>
        <v>5.4037193669197607E-5</v>
      </c>
      <c r="AH412">
        <f t="shared" si="421"/>
        <v>-1.0069836371133121E-2</v>
      </c>
      <c r="AI412">
        <f t="shared" si="422"/>
        <v>0.71952561618623057</v>
      </c>
      <c r="AJ412">
        <f t="shared" si="423"/>
        <v>-0.61202318793166299</v>
      </c>
      <c r="AK412">
        <f t="shared" si="424"/>
        <v>-0.44831472881593487</v>
      </c>
      <c r="AL412">
        <f t="shared" si="425"/>
        <v>-2.1298409168178298</v>
      </c>
      <c r="AM412">
        <f t="shared" si="426"/>
        <v>-1.8051954130339924</v>
      </c>
      <c r="AN412">
        <f t="shared" si="441"/>
        <v>4.710227594385584</v>
      </c>
      <c r="AO412">
        <f t="shared" si="441"/>
        <v>4.7102275943855858</v>
      </c>
      <c r="AP412">
        <f t="shared" si="441"/>
        <v>4.7102275943842411</v>
      </c>
      <c r="AQ412">
        <f t="shared" si="441"/>
        <v>4.7102275955604238</v>
      </c>
      <c r="AR412">
        <f t="shared" si="441"/>
        <v>4.7102265667611514</v>
      </c>
      <c r="AS412">
        <f t="shared" si="441"/>
        <v>4.7115029124876759</v>
      </c>
      <c r="AT412">
        <f t="shared" si="441"/>
        <v>4.7818861963394284</v>
      </c>
      <c r="AU412">
        <f t="shared" si="427"/>
        <v>5.2390476674083803</v>
      </c>
      <c r="AV412" s="246">
        <f t="shared" si="428"/>
        <v>-2.7689797834364958E-2</v>
      </c>
      <c r="AW412" s="247">
        <f t="shared" si="429"/>
        <v>-2.9138156590752494E-3</v>
      </c>
      <c r="AX412" s="248">
        <f t="shared" si="430"/>
        <v>8.4903216950721294E-6</v>
      </c>
      <c r="AY412" s="247">
        <f t="shared" si="431"/>
        <v>-1.609659328000855E-2</v>
      </c>
      <c r="BA412">
        <f t="shared" si="432"/>
        <v>-4.4371838422985329E-3</v>
      </c>
      <c r="BB412">
        <f t="shared" si="433"/>
        <v>0.95009419564123987</v>
      </c>
      <c r="BC412">
        <f t="shared" si="434"/>
        <v>-0.88166126044967386</v>
      </c>
      <c r="BD412">
        <f t="shared" si="435"/>
        <v>5.5943311360604459E-2</v>
      </c>
      <c r="BE412">
        <f t="shared" si="436"/>
        <v>2.2992174225375939</v>
      </c>
      <c r="BF412">
        <f t="shared" si="437"/>
        <v>2.2321540129275581</v>
      </c>
      <c r="BG412">
        <f t="shared" si="442"/>
        <v>8.5249606312953681</v>
      </c>
      <c r="BH412">
        <f t="shared" si="442"/>
        <v>8.5249606306878167</v>
      </c>
      <c r="BI412">
        <f t="shared" si="442"/>
        <v>8.5249606437221264</v>
      </c>
      <c r="BJ412">
        <f t="shared" si="442"/>
        <v>8.524960364086434</v>
      </c>
      <c r="BK412">
        <f t="shared" si="442"/>
        <v>8.5249663633179491</v>
      </c>
      <c r="BL412">
        <f t="shared" si="442"/>
        <v>8.5248376474138272</v>
      </c>
      <c r="BM412">
        <f t="shared" si="442"/>
        <v>8.5275947369058382</v>
      </c>
      <c r="BN412">
        <f t="shared" si="438"/>
        <v>8.4662444717594649</v>
      </c>
    </row>
    <row r="413" spans="1:66">
      <c r="A413" s="264" t="s">
        <v>321</v>
      </c>
      <c r="B413" s="265" t="s">
        <v>49</v>
      </c>
      <c r="C413" s="266">
        <v>58704.821000000004</v>
      </c>
      <c r="D413" s="266">
        <v>1E-4</v>
      </c>
      <c r="E413" s="58">
        <f t="shared" si="413"/>
        <v>41328.907063387778</v>
      </c>
      <c r="F413">
        <f t="shared" si="414"/>
        <v>41329</v>
      </c>
      <c r="G413">
        <f t="shared" si="405"/>
        <v>-3.3596782996028196E-2</v>
      </c>
      <c r="H413" s="116"/>
      <c r="I413" s="117"/>
      <c r="J413" s="117"/>
      <c r="K413" s="117">
        <f t="shared" si="440"/>
        <v>-3.3596782996028196E-2</v>
      </c>
      <c r="L413" s="116"/>
      <c r="M413" s="116"/>
      <c r="N413" s="118"/>
      <c r="O413" s="40">
        <f t="shared" ca="1" si="408"/>
        <v>-3.1312737423007178E-2</v>
      </c>
      <c r="P413" s="116"/>
      <c r="Q413" s="293">
        <f t="shared" si="415"/>
        <v>43686.321000000004</v>
      </c>
      <c r="R413" s="8">
        <f t="shared" ca="1" si="407"/>
        <v>5.2168641796369101E-6</v>
      </c>
      <c r="S413" s="116">
        <v>1</v>
      </c>
      <c r="T413" s="167">
        <f t="shared" ca="1" si="439"/>
        <v>5.2168641796369101E-6</v>
      </c>
      <c r="U413" s="116"/>
      <c r="V413" s="116"/>
      <c r="W413" s="25"/>
      <c r="X413" s="252"/>
      <c r="Y413" s="41"/>
      <c r="Z413">
        <f t="shared" si="416"/>
        <v>41329</v>
      </c>
      <c r="AA413" s="246">
        <f t="shared" si="417"/>
        <v>-2.4026322235491886E-2</v>
      </c>
      <c r="AB413" s="247">
        <f t="shared" si="418"/>
        <v>-9.5704607605363104E-3</v>
      </c>
      <c r="AC413" s="247">
        <f t="shared" ca="1" si="419"/>
        <v>-2.284045573021018E-3</v>
      </c>
      <c r="AD413" s="248">
        <f t="shared" si="420"/>
        <v>9.1593719168965254E-5</v>
      </c>
      <c r="AH413">
        <f t="shared" si="421"/>
        <v>-1.054694516867467E-2</v>
      </c>
      <c r="AI413">
        <f t="shared" si="422"/>
        <v>0.77126878390290365</v>
      </c>
      <c r="AJ413">
        <f t="shared" si="423"/>
        <v>-0.69639629198629482</v>
      </c>
      <c r="AK413">
        <f t="shared" si="424"/>
        <v>-0.4767955608347903</v>
      </c>
      <c r="AL413">
        <f t="shared" si="425"/>
        <v>-2.0180935673826261</v>
      </c>
      <c r="AM413">
        <f t="shared" si="426"/>
        <v>-1.5888413956939558</v>
      </c>
      <c r="AN413">
        <f t="shared" si="441"/>
        <v>4.8375632018900543</v>
      </c>
      <c r="AO413">
        <f t="shared" si="441"/>
        <v>4.8375633801445987</v>
      </c>
      <c r="AP413">
        <f t="shared" si="441"/>
        <v>4.8375660800354945</v>
      </c>
      <c r="AQ413">
        <f t="shared" si="441"/>
        <v>4.8376069662223644</v>
      </c>
      <c r="AR413">
        <f t="shared" si="441"/>
        <v>4.8382245167169549</v>
      </c>
      <c r="AS413">
        <f t="shared" si="441"/>
        <v>4.8472103008012919</v>
      </c>
      <c r="AT413">
        <f t="shared" si="441"/>
        <v>4.94121544219733</v>
      </c>
      <c r="AU413">
        <f t="shared" si="427"/>
        <v>5.3622469640374488</v>
      </c>
      <c r="AV413" s="246">
        <f t="shared" si="428"/>
        <v>-2.8901320845201563E-2</v>
      </c>
      <c r="AW413" s="247">
        <f t="shared" si="429"/>
        <v>-4.6954621508266334E-3</v>
      </c>
      <c r="AX413" s="248">
        <f t="shared" si="430"/>
        <v>2.2047364809845473E-5</v>
      </c>
      <c r="AY413" s="247">
        <f t="shared" si="431"/>
        <v>-1.8174839217643849E-2</v>
      </c>
      <c r="BA413">
        <f t="shared" si="432"/>
        <v>-4.874998609709677E-3</v>
      </c>
      <c r="BB413">
        <f t="shared" si="433"/>
        <v>0.94078100984324498</v>
      </c>
      <c r="BC413">
        <f t="shared" si="434"/>
        <v>-0.95258743433365223</v>
      </c>
      <c r="BD413">
        <f t="shared" si="435"/>
        <v>4.5971236654004842E-2</v>
      </c>
      <c r="BE413">
        <f t="shared" si="436"/>
        <v>2.4814758174191822</v>
      </c>
      <c r="BF413">
        <f t="shared" si="437"/>
        <v>2.9189398092107717</v>
      </c>
      <c r="BG413">
        <f t="shared" si="442"/>
        <v>8.7172272740419103</v>
      </c>
      <c r="BH413">
        <f t="shared" si="442"/>
        <v>8.7172272723161051</v>
      </c>
      <c r="BI413">
        <f t="shared" si="442"/>
        <v>8.7172273026079345</v>
      </c>
      <c r="BJ413">
        <f t="shared" si="442"/>
        <v>8.7172267709167137</v>
      </c>
      <c r="BK413">
        <f t="shared" si="442"/>
        <v>8.717236103284602</v>
      </c>
      <c r="BL413">
        <f t="shared" si="442"/>
        <v>8.7170722885718455</v>
      </c>
      <c r="BM413">
        <f t="shared" si="442"/>
        <v>8.7199444690135124</v>
      </c>
      <c r="BN413">
        <f t="shared" si="438"/>
        <v>8.6684998130568758</v>
      </c>
    </row>
    <row r="414" spans="1:66">
      <c r="A414" s="264" t="s">
        <v>321</v>
      </c>
      <c r="B414" s="265" t="s">
        <v>49</v>
      </c>
      <c r="C414" s="266">
        <v>58724.703699999998</v>
      </c>
      <c r="D414" s="266">
        <v>1E-4</v>
      </c>
      <c r="E414" s="58">
        <f t="shared" si="413"/>
        <v>41383.907293026801</v>
      </c>
      <c r="F414">
        <f t="shared" si="414"/>
        <v>41384</v>
      </c>
      <c r="G414">
        <f t="shared" si="405"/>
        <v>-3.3513768001284916E-2</v>
      </c>
      <c r="H414" s="116"/>
      <c r="I414" s="117"/>
      <c r="J414" s="117"/>
      <c r="K414" s="117">
        <f t="shared" si="440"/>
        <v>-3.3513768001284916E-2</v>
      </c>
      <c r="L414" s="116"/>
      <c r="M414" s="116"/>
      <c r="N414" s="118"/>
      <c r="O414" s="40">
        <f t="shared" ca="1" si="408"/>
        <v>-3.1491336928905642E-2</v>
      </c>
      <c r="P414" s="116"/>
      <c r="Q414" s="293">
        <f t="shared" si="415"/>
        <v>43706.203699999998</v>
      </c>
      <c r="R414" s="8">
        <f t="shared" ca="1" si="407"/>
        <v>4.0902274425251812E-6</v>
      </c>
      <c r="S414" s="116">
        <v>1</v>
      </c>
      <c r="T414" s="167">
        <f t="shared" ca="1" si="439"/>
        <v>4.0902274425251812E-6</v>
      </c>
      <c r="U414" s="116"/>
      <c r="V414" s="116"/>
      <c r="W414" s="25"/>
      <c r="X414" s="252"/>
      <c r="Y414" s="41"/>
      <c r="Z414">
        <f t="shared" si="416"/>
        <v>41384</v>
      </c>
      <c r="AA414" s="246">
        <f t="shared" si="417"/>
        <v>-2.4082765295565585E-2</v>
      </c>
      <c r="AB414" s="247">
        <f t="shared" si="418"/>
        <v>-9.431002705719331E-3</v>
      </c>
      <c r="AC414" s="247">
        <f t="shared" ca="1" si="419"/>
        <v>-2.0224310723792743E-3</v>
      </c>
      <c r="AD414" s="248">
        <f t="shared" si="420"/>
        <v>8.8943812035285346E-5</v>
      </c>
      <c r="AH414">
        <f t="shared" si="421"/>
        <v>-1.0579420037437559E-2</v>
      </c>
      <c r="AI414">
        <f t="shared" si="422"/>
        <v>0.77594056466033923</v>
      </c>
      <c r="AJ414">
        <f t="shared" si="423"/>
        <v>-0.703378383584366</v>
      </c>
      <c r="AK414">
        <f t="shared" si="424"/>
        <v>-0.47900871128225964</v>
      </c>
      <c r="AL414">
        <f t="shared" si="425"/>
        <v>-2.0083180438986252</v>
      </c>
      <c r="AM414">
        <f t="shared" si="426"/>
        <v>-1.5717474982127293</v>
      </c>
      <c r="AN414">
        <f t="shared" si="441"/>
        <v>4.8482881316056794</v>
      </c>
      <c r="AO414">
        <f t="shared" si="441"/>
        <v>4.8482884001114792</v>
      </c>
      <c r="AP414">
        <f t="shared" si="441"/>
        <v>4.848292147759552</v>
      </c>
      <c r="AQ414">
        <f t="shared" si="441"/>
        <v>4.8483444445387471</v>
      </c>
      <c r="AR414">
        <f t="shared" si="441"/>
        <v>4.849072148135301</v>
      </c>
      <c r="AS414">
        <f t="shared" si="441"/>
        <v>4.8588256039050908</v>
      </c>
      <c r="AT414">
        <f t="shared" si="441"/>
        <v>4.9544185570502135</v>
      </c>
      <c r="AU414">
        <f t="shared" si="427"/>
        <v>5.3722336424672186</v>
      </c>
      <c r="AV414" s="246">
        <f t="shared" si="428"/>
        <v>-2.8985414613492837E-2</v>
      </c>
      <c r="AW414" s="247">
        <f t="shared" si="429"/>
        <v>-4.5283533877920785E-3</v>
      </c>
      <c r="AX414" s="248">
        <f t="shared" si="430"/>
        <v>2.0505984404727995E-5</v>
      </c>
      <c r="AY414" s="247">
        <f t="shared" si="431"/>
        <v>-1.8031698645920104E-2</v>
      </c>
      <c r="BA414">
        <f t="shared" si="432"/>
        <v>-4.9026493179272516E-3</v>
      </c>
      <c r="BB414">
        <f t="shared" si="433"/>
        <v>0.94011510264216713</v>
      </c>
      <c r="BC414">
        <f t="shared" si="434"/>
        <v>-0.95693485918333543</v>
      </c>
      <c r="BD414">
        <f t="shared" si="435"/>
        <v>4.5100359900184725E-2</v>
      </c>
      <c r="BE414">
        <f t="shared" si="436"/>
        <v>2.4960993742535251</v>
      </c>
      <c r="BF414">
        <f t="shared" si="437"/>
        <v>2.990068820904233</v>
      </c>
      <c r="BG414">
        <f t="shared" si="442"/>
        <v>8.7327330980224325</v>
      </c>
      <c r="BH414">
        <f t="shared" si="442"/>
        <v>8.7327330961869141</v>
      </c>
      <c r="BI414">
        <f t="shared" si="442"/>
        <v>8.7327331279865952</v>
      </c>
      <c r="BJ414">
        <f t="shared" si="442"/>
        <v>8.7327325770687434</v>
      </c>
      <c r="BK414">
        <f t="shared" si="442"/>
        <v>8.732742121483577</v>
      </c>
      <c r="BL414">
        <f t="shared" si="442"/>
        <v>8.7325767579236189</v>
      </c>
      <c r="BM414">
        <f t="shared" si="442"/>
        <v>8.7354386007733176</v>
      </c>
      <c r="BN414">
        <f t="shared" si="438"/>
        <v>8.6848948665150303</v>
      </c>
    </row>
    <row r="415" spans="1:66">
      <c r="A415" s="264" t="s">
        <v>321</v>
      </c>
      <c r="B415" s="265" t="s">
        <v>45</v>
      </c>
      <c r="C415" s="266">
        <v>58739.706100000003</v>
      </c>
      <c r="D415" s="266">
        <v>2.0000000000000001E-4</v>
      </c>
      <c r="E415" s="58">
        <f t="shared" si="413"/>
        <v>41425.407463785145</v>
      </c>
      <c r="F415">
        <f t="shared" si="414"/>
        <v>41425.5</v>
      </c>
      <c r="G415">
        <f t="shared" si="405"/>
        <v>-3.3452038493123837E-2</v>
      </c>
      <c r="H415" s="116"/>
      <c r="I415" s="117"/>
      <c r="J415" s="117"/>
      <c r="K415" s="117">
        <f t="shared" si="440"/>
        <v>-3.3452038493123837E-2</v>
      </c>
      <c r="L415" s="116"/>
      <c r="M415" s="116"/>
      <c r="N415" s="118"/>
      <c r="O415" s="40">
        <f t="shared" ca="1" si="408"/>
        <v>-3.1626098374265402E-2</v>
      </c>
      <c r="P415" s="116"/>
      <c r="Q415" s="293">
        <f t="shared" si="415"/>
        <v>43721.206100000003</v>
      </c>
      <c r="R415" s="8">
        <f t="shared" ca="1" si="407"/>
        <v>3.3340573176567559E-6</v>
      </c>
      <c r="S415" s="116">
        <v>1</v>
      </c>
      <c r="T415" s="167">
        <f t="shared" ca="1" si="439"/>
        <v>3.3340573176567559E-6</v>
      </c>
      <c r="U415" s="116"/>
      <c r="V415" s="116"/>
      <c r="W415" s="25"/>
      <c r="X415" s="252"/>
      <c r="Y415" s="41"/>
      <c r="Z415">
        <f t="shared" si="416"/>
        <v>41425.5</v>
      </c>
      <c r="AA415" s="246">
        <f t="shared" si="417"/>
        <v>-2.4124666029203413E-2</v>
      </c>
      <c r="AB415" s="247">
        <f t="shared" si="418"/>
        <v>-9.3273724639204234E-3</v>
      </c>
      <c r="AC415" s="247">
        <f t="shared" ca="1" si="419"/>
        <v>-1.8259401188584351E-3</v>
      </c>
      <c r="AD415" s="248">
        <f t="shared" si="420"/>
        <v>8.6999877080700953E-5</v>
      </c>
      <c r="AH415">
        <f t="shared" si="421"/>
        <v>-1.0603243077298425E-2</v>
      </c>
      <c r="AI415">
        <f t="shared" si="422"/>
        <v>0.77951775997275452</v>
      </c>
      <c r="AJ415">
        <f t="shared" si="423"/>
        <v>-0.70865790776588367</v>
      </c>
      <c r="AK415">
        <f t="shared" si="424"/>
        <v>-0.48066574444366944</v>
      </c>
      <c r="AL415">
        <f t="shared" si="425"/>
        <v>-2.0008630601306625</v>
      </c>
      <c r="AM415">
        <f t="shared" si="426"/>
        <v>-1.5588869332363935</v>
      </c>
      <c r="AN415">
        <f t="shared" si="441"/>
        <v>4.8564237551291871</v>
      </c>
      <c r="AO415">
        <f t="shared" si="441"/>
        <v>4.8564241141097479</v>
      </c>
      <c r="AP415">
        <f t="shared" si="441"/>
        <v>4.856428843325844</v>
      </c>
      <c r="AQ415">
        <f t="shared" si="441"/>
        <v>4.8564911317098742</v>
      </c>
      <c r="AR415">
        <f t="shared" si="441"/>
        <v>4.8573090492874531</v>
      </c>
      <c r="AS415">
        <f t="shared" si="441"/>
        <v>4.8676527753659045</v>
      </c>
      <c r="AT415">
        <f t="shared" si="441"/>
        <v>4.9644085079515339</v>
      </c>
      <c r="AU415">
        <f t="shared" si="427"/>
        <v>5.3797690452824085</v>
      </c>
      <c r="AV415" s="246">
        <f t="shared" si="428"/>
        <v>-2.9047387005079306E-2</v>
      </c>
      <c r="AW415" s="247">
        <f t="shared" si="429"/>
        <v>-4.4046514880445309E-3</v>
      </c>
      <c r="AX415" s="248">
        <f t="shared" si="430"/>
        <v>1.9400954731132901E-5</v>
      </c>
      <c r="AY415" s="247">
        <f t="shared" si="431"/>
        <v>-1.7926074439949521E-2</v>
      </c>
      <c r="BA415">
        <f t="shared" si="432"/>
        <v>-4.9227209758758907E-3</v>
      </c>
      <c r="BB415">
        <f t="shared" si="433"/>
        <v>0.93962171839386932</v>
      </c>
      <c r="BC415">
        <f t="shared" si="434"/>
        <v>-0.9600759802384371</v>
      </c>
      <c r="BD415">
        <f t="shared" si="435"/>
        <v>4.4437669886878126E-2</v>
      </c>
      <c r="BE415">
        <f t="shared" si="436"/>
        <v>2.5071199262110739</v>
      </c>
      <c r="BF415">
        <f t="shared" si="437"/>
        <v>3.0457619524592983</v>
      </c>
      <c r="BG415">
        <f t="shared" si="442"/>
        <v>8.7444257418806171</v>
      </c>
      <c r="BH415">
        <f t="shared" si="442"/>
        <v>8.7444257399616863</v>
      </c>
      <c r="BI415">
        <f t="shared" si="442"/>
        <v>8.7444257728896275</v>
      </c>
      <c r="BJ415">
        <f t="shared" si="442"/>
        <v>8.7444252078618163</v>
      </c>
      <c r="BK415">
        <f t="shared" si="442"/>
        <v>8.7444349034346711</v>
      </c>
      <c r="BL415">
        <f t="shared" si="442"/>
        <v>8.7442685220784302</v>
      </c>
      <c r="BM415">
        <f t="shared" si="442"/>
        <v>8.7471206212395085</v>
      </c>
      <c r="BN415">
        <f t="shared" si="438"/>
        <v>8.6972656795789103</v>
      </c>
    </row>
    <row r="416" spans="1:66">
      <c r="A416" s="264" t="s">
        <v>321</v>
      </c>
      <c r="B416" s="265" t="s">
        <v>45</v>
      </c>
      <c r="C416" s="266">
        <v>58743.6826</v>
      </c>
      <c r="D416" s="266">
        <v>1E-4</v>
      </c>
      <c r="E416" s="58">
        <f t="shared" si="413"/>
        <v>41436.407399063522</v>
      </c>
      <c r="F416">
        <f t="shared" si="414"/>
        <v>41436.5</v>
      </c>
      <c r="G416">
        <f t="shared" ref="G416:G434" si="443">+C416-(C$7+F416*C$8)</f>
        <v>-3.3475435498985462E-2</v>
      </c>
      <c r="H416" s="116"/>
      <c r="I416" s="117"/>
      <c r="J416" s="117"/>
      <c r="K416" s="117">
        <f t="shared" si="440"/>
        <v>-3.3475435498985462E-2</v>
      </c>
      <c r="L416" s="116"/>
      <c r="M416" s="116"/>
      <c r="N416" s="118"/>
      <c r="O416" s="40">
        <f t="shared" ca="1" si="408"/>
        <v>-3.1661818275445106E-2</v>
      </c>
      <c r="P416" s="116"/>
      <c r="Q416" s="293">
        <f t="shared" si="415"/>
        <v>43725.1826</v>
      </c>
      <c r="R416" s="8">
        <f t="shared" ref="R416:R434" ca="1" si="444">+(O416-G416)^2</f>
        <v>3.2892074335222309E-6</v>
      </c>
      <c r="S416" s="116">
        <v>1</v>
      </c>
      <c r="T416" s="167">
        <f t="shared" ca="1" si="439"/>
        <v>3.2892074335222309E-6</v>
      </c>
      <c r="U416" s="116"/>
      <c r="V416" s="116"/>
      <c r="W416" s="25"/>
      <c r="X416" s="252"/>
      <c r="Y416" s="41"/>
      <c r="Z416">
        <f t="shared" si="416"/>
        <v>41436.5</v>
      </c>
      <c r="AA416" s="246">
        <f t="shared" si="417"/>
        <v>-2.4135671597374467E-2</v>
      </c>
      <c r="AB416" s="247">
        <f t="shared" si="418"/>
        <v>-9.3397639016109951E-3</v>
      </c>
      <c r="AC416" s="247">
        <f t="shared" ca="1" si="419"/>
        <v>-1.8136172235403564E-3</v>
      </c>
      <c r="AD416" s="248">
        <f t="shared" si="420"/>
        <v>8.7231189737835841E-5</v>
      </c>
      <c r="AH416">
        <f t="shared" si="421"/>
        <v>-1.0609458034136248E-2</v>
      </c>
      <c r="AI416">
        <f t="shared" si="422"/>
        <v>0.78047355111187466</v>
      </c>
      <c r="AJ416">
        <f t="shared" si="423"/>
        <v>-0.71005884076563996</v>
      </c>
      <c r="AK416">
        <f t="shared" si="424"/>
        <v>-0.48110301837297603</v>
      </c>
      <c r="AL416">
        <f t="shared" si="425"/>
        <v>-1.9988754912649984</v>
      </c>
      <c r="AM416">
        <f t="shared" si="426"/>
        <v>-1.5554833965899209</v>
      </c>
      <c r="AN416">
        <f t="shared" si="441"/>
        <v>4.8585864800301763</v>
      </c>
      <c r="AO416">
        <f t="shared" si="441"/>
        <v>4.8585868667819812</v>
      </c>
      <c r="AP416">
        <f t="shared" si="441"/>
        <v>4.8585918870060087</v>
      </c>
      <c r="AQ416">
        <f t="shared" si="441"/>
        <v>4.8586570364003139</v>
      </c>
      <c r="AR416">
        <f t="shared" si="441"/>
        <v>4.8594999073301173</v>
      </c>
      <c r="AS416">
        <f t="shared" si="441"/>
        <v>4.8700016092874874</v>
      </c>
      <c r="AT416">
        <f t="shared" si="441"/>
        <v>4.9670604067303508</v>
      </c>
      <c r="AU416">
        <f t="shared" si="427"/>
        <v>5.3817663809683634</v>
      </c>
      <c r="AV416" s="246">
        <f t="shared" si="428"/>
        <v>-2.9063598331007481E-2</v>
      </c>
      <c r="AW416" s="247">
        <f t="shared" si="429"/>
        <v>-4.4118371679779805E-3</v>
      </c>
      <c r="AX416" s="248">
        <f t="shared" si="430"/>
        <v>1.9464307196751969E-5</v>
      </c>
      <c r="AY416" s="247">
        <f t="shared" si="431"/>
        <v>-1.7938050731216199E-2</v>
      </c>
      <c r="BA416">
        <f t="shared" si="432"/>
        <v>-4.9279267336330137E-3</v>
      </c>
      <c r="BB416">
        <f t="shared" si="433"/>
        <v>0.93949225435314965</v>
      </c>
      <c r="BC416">
        <f t="shared" si="434"/>
        <v>-0.96088849749063998</v>
      </c>
      <c r="BD416">
        <f t="shared" si="435"/>
        <v>4.4261225823743713E-2</v>
      </c>
      <c r="BE416">
        <f t="shared" si="436"/>
        <v>2.5100391045784183</v>
      </c>
      <c r="BF416">
        <f t="shared" si="437"/>
        <v>3.0608286534496285</v>
      </c>
      <c r="BG416">
        <f t="shared" si="442"/>
        <v>8.7475239719423588</v>
      </c>
      <c r="BH416">
        <f t="shared" si="442"/>
        <v>8.7475239700012608</v>
      </c>
      <c r="BI416">
        <f t="shared" si="442"/>
        <v>8.747524003226415</v>
      </c>
      <c r="BJ416">
        <f t="shared" si="442"/>
        <v>8.7475234345217068</v>
      </c>
      <c r="BK416">
        <f t="shared" si="442"/>
        <v>8.7475331688289018</v>
      </c>
      <c r="BL416">
        <f t="shared" si="442"/>
        <v>8.7473665397974045</v>
      </c>
      <c r="BM416">
        <f t="shared" si="442"/>
        <v>8.750215776882186</v>
      </c>
      <c r="BN416">
        <f t="shared" si="438"/>
        <v>8.7005446902705401</v>
      </c>
    </row>
    <row r="417" spans="1:66">
      <c r="A417" s="264" t="s">
        <v>321</v>
      </c>
      <c r="B417" s="265" t="s">
        <v>49</v>
      </c>
      <c r="C417" s="266">
        <v>58795.5573</v>
      </c>
      <c r="D417" s="266">
        <v>1E-4</v>
      </c>
      <c r="E417" s="58">
        <f t="shared" si="413"/>
        <v>41579.905033311195</v>
      </c>
      <c r="F417">
        <f t="shared" si="414"/>
        <v>41580</v>
      </c>
      <c r="G417">
        <f t="shared" si="443"/>
        <v>-3.4330659997067414E-2</v>
      </c>
      <c r="H417" s="116"/>
      <c r="I417" s="117"/>
      <c r="J417" s="117"/>
      <c r="K417" s="117">
        <f t="shared" si="440"/>
        <v>-3.4330659997067414E-2</v>
      </c>
      <c r="L417" s="116"/>
      <c r="M417" s="116"/>
      <c r="N417" s="118"/>
      <c r="O417" s="40">
        <f t="shared" ca="1" si="408"/>
        <v>-3.2127800622652927E-2</v>
      </c>
      <c r="P417" s="116"/>
      <c r="Q417" s="293">
        <f t="shared" si="415"/>
        <v>43777.0573</v>
      </c>
      <c r="R417" s="8">
        <f t="shared" ca="1" si="444"/>
        <v>4.8525894234457852E-6</v>
      </c>
      <c r="S417" s="116">
        <v>1</v>
      </c>
      <c r="T417" s="167">
        <f t="shared" ca="1" si="439"/>
        <v>4.8525894234457852E-6</v>
      </c>
      <c r="U417" s="116"/>
      <c r="V417" s="116"/>
      <c r="W417" s="25"/>
      <c r="X417" s="252"/>
      <c r="Y417" s="41"/>
      <c r="Z417">
        <f t="shared" si="416"/>
        <v>41580</v>
      </c>
      <c r="AA417" s="246">
        <f t="shared" si="417"/>
        <v>-2.4275277886533671E-2</v>
      </c>
      <c r="AB417" s="247">
        <f t="shared" si="418"/>
        <v>-1.0055382110533743E-2</v>
      </c>
      <c r="AC417" s="247">
        <f t="shared" ca="1" si="419"/>
        <v>-2.202859374414487E-3</v>
      </c>
      <c r="AD417" s="248">
        <f t="shared" si="420"/>
        <v>1.0111070938884205E-4</v>
      </c>
      <c r="AH417">
        <f t="shared" si="421"/>
        <v>-1.0686609566164932E-2</v>
      </c>
      <c r="AI417">
        <f t="shared" si="422"/>
        <v>0.79324212097679558</v>
      </c>
      <c r="AJ417">
        <f t="shared" si="423"/>
        <v>-0.7283879554257241</v>
      </c>
      <c r="AK417">
        <f t="shared" si="424"/>
        <v>-0.48672698251776098</v>
      </c>
      <c r="AL417">
        <f t="shared" si="425"/>
        <v>-1.9724910454023186</v>
      </c>
      <c r="AM417">
        <f t="shared" si="426"/>
        <v>-1.5112767807909584</v>
      </c>
      <c r="AN417">
        <f t="shared" si="441"/>
        <v>4.8870467649476783</v>
      </c>
      <c r="AO417">
        <f t="shared" si="441"/>
        <v>4.8870477077422185</v>
      </c>
      <c r="AP417">
        <f t="shared" si="441"/>
        <v>4.8870579669900245</v>
      </c>
      <c r="AQ417">
        <f t="shared" si="441"/>
        <v>4.8871695669536726</v>
      </c>
      <c r="AR417">
        <f t="shared" si="441"/>
        <v>4.8883790246328305</v>
      </c>
      <c r="AS417">
        <f t="shared" si="441"/>
        <v>4.9009947169231189</v>
      </c>
      <c r="AT417">
        <f t="shared" si="441"/>
        <v>5.001806229977265</v>
      </c>
      <c r="AU417">
        <f t="shared" si="427"/>
        <v>5.4078225328714895</v>
      </c>
      <c r="AV417" s="246">
        <f t="shared" si="428"/>
        <v>-2.926670819962884E-2</v>
      </c>
      <c r="AW417" s="247">
        <f t="shared" si="429"/>
        <v>-5.0639517974385741E-3</v>
      </c>
      <c r="AX417" s="248">
        <f t="shared" si="430"/>
        <v>2.5643607806781364E-5</v>
      </c>
      <c r="AY417" s="247">
        <f t="shared" si="431"/>
        <v>-1.8652620117807311E-2</v>
      </c>
      <c r="BA417">
        <f t="shared" si="432"/>
        <v>-4.9914303130951694E-3</v>
      </c>
      <c r="BB417">
        <f t="shared" si="433"/>
        <v>0.93785400419185494</v>
      </c>
      <c r="BC417">
        <f t="shared" si="434"/>
        <v>-0.97071818472584992</v>
      </c>
      <c r="BD417">
        <f t="shared" si="435"/>
        <v>4.1929924871127365E-2</v>
      </c>
      <c r="BE417">
        <f t="shared" si="436"/>
        <v>2.5480488748588059</v>
      </c>
      <c r="BF417">
        <f t="shared" si="437"/>
        <v>3.2700816617448782</v>
      </c>
      <c r="BG417">
        <f t="shared" si="442"/>
        <v>8.7879034334639936</v>
      </c>
      <c r="BH417">
        <f t="shared" si="442"/>
        <v>8.787903431234108</v>
      </c>
      <c r="BI417">
        <f t="shared" si="442"/>
        <v>8.7879034682315176</v>
      </c>
      <c r="BJ417">
        <f t="shared" si="442"/>
        <v>8.7879028543843187</v>
      </c>
      <c r="BK417">
        <f t="shared" si="442"/>
        <v>8.7879130390719418</v>
      </c>
      <c r="BL417">
        <f t="shared" si="442"/>
        <v>8.7877440492071219</v>
      </c>
      <c r="BM417">
        <f t="shared" si="442"/>
        <v>8.7905452965607598</v>
      </c>
      <c r="BN417">
        <f t="shared" si="438"/>
        <v>8.7433208752022704</v>
      </c>
    </row>
    <row r="418" spans="1:66">
      <c r="A418" s="264" t="s">
        <v>321</v>
      </c>
      <c r="B418" s="265" t="s">
        <v>45</v>
      </c>
      <c r="C418" s="266">
        <v>58840.5651</v>
      </c>
      <c r="D418" s="266">
        <v>2.0000000000000001E-4</v>
      </c>
      <c r="E418" s="58">
        <f t="shared" si="413"/>
        <v>41704.407205327458</v>
      </c>
      <c r="F418">
        <f t="shared" si="414"/>
        <v>41704.5</v>
      </c>
      <c r="G418">
        <f t="shared" si="443"/>
        <v>-3.3545471502293367E-2</v>
      </c>
      <c r="H418" s="116"/>
      <c r="I418" s="117"/>
      <c r="J418" s="117"/>
      <c r="K418" s="117">
        <f t="shared" si="440"/>
        <v>-3.3545471502293367E-2</v>
      </c>
      <c r="L418" s="116"/>
      <c r="M418" s="116"/>
      <c r="N418" s="118"/>
      <c r="O418" s="40">
        <f t="shared" ca="1" si="408"/>
        <v>-3.253208495873218E-2</v>
      </c>
      <c r="P418" s="116"/>
      <c r="Q418" s="293">
        <f t="shared" si="415"/>
        <v>43822.0651</v>
      </c>
      <c r="R418" s="8">
        <f t="shared" ca="1" si="444"/>
        <v>1.0269522866708899E-6</v>
      </c>
      <c r="S418" s="116">
        <v>1</v>
      </c>
      <c r="T418" s="167">
        <f t="shared" ca="1" si="439"/>
        <v>1.0269522866708899E-6</v>
      </c>
      <c r="U418" s="116"/>
      <c r="V418" s="116"/>
      <c r="W418" s="25"/>
      <c r="X418" s="252"/>
      <c r="Y418" s="41"/>
      <c r="Z418">
        <f t="shared" si="416"/>
        <v>41704.5</v>
      </c>
      <c r="AA418" s="246">
        <f t="shared" si="417"/>
        <v>-2.4390203327138274E-2</v>
      </c>
      <c r="AB418" s="247">
        <f t="shared" si="418"/>
        <v>-9.1552681751550929E-3</v>
      </c>
      <c r="AC418" s="247">
        <f t="shared" ca="1" si="419"/>
        <v>-1.0133865435611872E-3</v>
      </c>
      <c r="AD418" s="248">
        <f t="shared" si="420"/>
        <v>8.3818935359007671E-5</v>
      </c>
      <c r="AH418">
        <f t="shared" si="421"/>
        <v>-1.0747411141429851E-2</v>
      </c>
      <c r="AI418">
        <f t="shared" si="422"/>
        <v>0.80478755301860394</v>
      </c>
      <c r="AJ418">
        <f t="shared" si="423"/>
        <v>-0.74435645821276297</v>
      </c>
      <c r="AK418">
        <f t="shared" si="424"/>
        <v>-0.49147133852601665</v>
      </c>
      <c r="AL418">
        <f t="shared" si="425"/>
        <v>-1.9488866377350762</v>
      </c>
      <c r="AM418">
        <f t="shared" si="426"/>
        <v>-1.4731962954201911</v>
      </c>
      <c r="AN418">
        <f t="shared" si="441"/>
        <v>4.9121206757563769</v>
      </c>
      <c r="AO418">
        <f t="shared" si="441"/>
        <v>4.9121225236000221</v>
      </c>
      <c r="AP418">
        <f t="shared" si="441"/>
        <v>4.9121401343484994</v>
      </c>
      <c r="AQ418">
        <f t="shared" si="441"/>
        <v>4.912307895584977</v>
      </c>
      <c r="AR418">
        <f t="shared" si="441"/>
        <v>4.9138990923509214</v>
      </c>
      <c r="AS418">
        <f t="shared" si="441"/>
        <v>4.9284172562143462</v>
      </c>
      <c r="AT418">
        <f t="shared" si="441"/>
        <v>5.0321750875429396</v>
      </c>
      <c r="AU418">
        <f t="shared" si="427"/>
        <v>5.4304287413170593</v>
      </c>
      <c r="AV418" s="246">
        <f t="shared" si="428"/>
        <v>-2.9430067746298277E-2</v>
      </c>
      <c r="AW418" s="247">
        <f t="shared" si="429"/>
        <v>-4.1154037559950896E-3</v>
      </c>
      <c r="AX418" s="248">
        <f t="shared" si="430"/>
        <v>1.6936548074858489E-5</v>
      </c>
      <c r="AY418" s="247">
        <f t="shared" si="431"/>
        <v>-1.7758195941703511E-2</v>
      </c>
      <c r="BA418">
        <f t="shared" si="432"/>
        <v>-5.0398644191600034E-3</v>
      </c>
      <c r="BB418">
        <f t="shared" si="433"/>
        <v>0.93650948386986044</v>
      </c>
      <c r="BC418">
        <f t="shared" si="434"/>
        <v>-0.97808900858740144</v>
      </c>
      <c r="BD418">
        <f t="shared" si="435"/>
        <v>3.986474327288278E-2</v>
      </c>
      <c r="BE418">
        <f t="shared" si="436"/>
        <v>2.5809214147401929</v>
      </c>
      <c r="BF418">
        <f t="shared" si="437"/>
        <v>3.4732143582018891</v>
      </c>
      <c r="BG418">
        <f t="shared" si="442"/>
        <v>8.8228808939168104</v>
      </c>
      <c r="BH418">
        <f t="shared" si="442"/>
        <v>8.8228808914427752</v>
      </c>
      <c r="BI418">
        <f t="shared" si="442"/>
        <v>8.82288093147986</v>
      </c>
      <c r="BJ418">
        <f t="shared" si="442"/>
        <v>8.8228802835631512</v>
      </c>
      <c r="BK418">
        <f t="shared" si="442"/>
        <v>8.8228907687083336</v>
      </c>
      <c r="BL418">
        <f t="shared" si="442"/>
        <v>8.8227210797956701</v>
      </c>
      <c r="BM418">
        <f t="shared" si="442"/>
        <v>8.8254648587905109</v>
      </c>
      <c r="BN418">
        <f t="shared" si="438"/>
        <v>8.7804333143939104</v>
      </c>
    </row>
    <row r="419" spans="1:66">
      <c r="A419" s="264" t="s">
        <v>322</v>
      </c>
      <c r="B419" s="265" t="s">
        <v>49</v>
      </c>
      <c r="C419" s="266">
        <v>59055.837</v>
      </c>
      <c r="D419" s="266">
        <v>2.9999999999999997E-4</v>
      </c>
      <c r="E419" s="58">
        <f t="shared" si="413"/>
        <v>42299.899967116937</v>
      </c>
      <c r="F419">
        <f t="shared" si="414"/>
        <v>42300</v>
      </c>
      <c r="G419">
        <f t="shared" si="443"/>
        <v>-3.6162099997454789E-2</v>
      </c>
      <c r="H419" s="116"/>
      <c r="I419" s="117"/>
      <c r="J419" s="117"/>
      <c r="K419" s="117">
        <f t="shared" si="440"/>
        <v>-3.6162099997454789E-2</v>
      </c>
      <c r="L419" s="116"/>
      <c r="M419" s="116"/>
      <c r="N419" s="118"/>
      <c r="O419" s="40">
        <f t="shared" ref="O419:O434" ca="1" si="445">+C$11+C$12*F419</f>
        <v>-3.4465830518051063E-2</v>
      </c>
      <c r="P419" s="116"/>
      <c r="Q419" s="293">
        <f t="shared" si="415"/>
        <v>44037.337</v>
      </c>
      <c r="R419" s="8">
        <f t="shared" ca="1" si="444"/>
        <v>2.8773301467565853E-6</v>
      </c>
      <c r="S419" s="116">
        <v>1</v>
      </c>
      <c r="T419" s="167">
        <f t="shared" ca="1" si="439"/>
        <v>2.8773301467565853E-6</v>
      </c>
      <c r="U419" s="116"/>
      <c r="V419" s="116"/>
      <c r="W419" s="25"/>
      <c r="X419" s="252"/>
      <c r="Y419" s="41"/>
      <c r="Z419">
        <f t="shared" si="416"/>
        <v>42300</v>
      </c>
      <c r="AA419" s="246">
        <f t="shared" si="417"/>
        <v>-2.485028107557204E-2</v>
      </c>
      <c r="AB419" s="247">
        <f t="shared" si="418"/>
        <v>-1.1311818921882748E-2</v>
      </c>
      <c r="AC419" s="247">
        <f t="shared" ca="1" si="419"/>
        <v>-1.6962694794037253E-3</v>
      </c>
      <c r="AD419" s="248">
        <f t="shared" si="420"/>
        <v>1.279572473214646E-4</v>
      </c>
      <c r="AH419">
        <f t="shared" si="421"/>
        <v>-1.0949399109077228E-2</v>
      </c>
      <c r="AI419">
        <f t="shared" si="422"/>
        <v>0.86671724027950103</v>
      </c>
      <c r="AJ419">
        <f t="shared" si="423"/>
        <v>-0.820837543932596</v>
      </c>
      <c r="AK419">
        <f t="shared" si="424"/>
        <v>-0.51174962824637849</v>
      </c>
      <c r="AL419">
        <f t="shared" si="425"/>
        <v>-1.8255813967892478</v>
      </c>
      <c r="AM419">
        <f t="shared" si="426"/>
        <v>-1.2938046877135547</v>
      </c>
      <c r="AN419">
        <f t="shared" si="441"/>
        <v>5.0374297133942703</v>
      </c>
      <c r="AO419">
        <f t="shared" si="441"/>
        <v>5.0374504348224054</v>
      </c>
      <c r="AP419">
        <f t="shared" si="441"/>
        <v>5.0375731057465067</v>
      </c>
      <c r="AQ419">
        <f t="shared" si="441"/>
        <v>5.0382984058257545</v>
      </c>
      <c r="AR419">
        <f t="shared" si="441"/>
        <v>5.0425553914235506</v>
      </c>
      <c r="AS419">
        <f t="shared" si="441"/>
        <v>5.0665480540855636</v>
      </c>
      <c r="AT419">
        <f t="shared" si="441"/>
        <v>5.1801758958668582</v>
      </c>
      <c r="AU419">
        <f t="shared" si="427"/>
        <v>5.5385572323157488</v>
      </c>
      <c r="AV419" s="246">
        <f t="shared" si="428"/>
        <v>-3.0035455771019466E-2</v>
      </c>
      <c r="AW419" s="247">
        <f t="shared" si="429"/>
        <v>-6.1266442264353224E-3</v>
      </c>
      <c r="AX419" s="248">
        <f t="shared" si="430"/>
        <v>3.7535769477313273E-5</v>
      </c>
      <c r="AY419" s="247">
        <f t="shared" si="431"/>
        <v>-2.0027526192930134E-2</v>
      </c>
      <c r="BA419">
        <f t="shared" si="432"/>
        <v>-5.1851746954474252E-3</v>
      </c>
      <c r="BB419">
        <f t="shared" si="433"/>
        <v>0.93108511885083844</v>
      </c>
      <c r="BC419">
        <f t="shared" si="434"/>
        <v>-0.99856035864613424</v>
      </c>
      <c r="BD419">
        <f t="shared" si="435"/>
        <v>2.9512413504850881E-2</v>
      </c>
      <c r="BE419">
        <f t="shared" si="436"/>
        <v>2.7369771634484992</v>
      </c>
      <c r="BF419">
        <f t="shared" si="437"/>
        <v>4.8753438520635024</v>
      </c>
      <c r="BG419">
        <f t="shared" si="442"/>
        <v>8.9895546267527688</v>
      </c>
      <c r="BH419">
        <f t="shared" si="442"/>
        <v>8.9895546234449242</v>
      </c>
      <c r="BI419">
        <f t="shared" si="442"/>
        <v>8.9895546721044237</v>
      </c>
      <c r="BJ419">
        <f t="shared" si="442"/>
        <v>8.9895539563069438</v>
      </c>
      <c r="BK419">
        <f t="shared" si="442"/>
        <v>8.9895644859028287</v>
      </c>
      <c r="BL419">
        <f t="shared" si="442"/>
        <v>8.989409587185806</v>
      </c>
      <c r="BM419">
        <f t="shared" si="442"/>
        <v>8.9916871479744795</v>
      </c>
      <c r="BN419">
        <f t="shared" si="438"/>
        <v>8.9579470295635613</v>
      </c>
    </row>
    <row r="420" spans="1:66">
      <c r="A420" s="261" t="s">
        <v>1303</v>
      </c>
      <c r="B420" s="262" t="s">
        <v>49</v>
      </c>
      <c r="C420" s="263">
        <v>59081.865299999998</v>
      </c>
      <c r="D420" s="263">
        <v>2.0000000000000001E-4</v>
      </c>
      <c r="E420" s="58">
        <f t="shared" si="413"/>
        <v>42371.900373355202</v>
      </c>
      <c r="F420">
        <f t="shared" si="414"/>
        <v>42372</v>
      </c>
      <c r="G420">
        <f t="shared" si="443"/>
        <v>-3.6015244004374836E-2</v>
      </c>
      <c r="H420" s="116"/>
      <c r="I420" s="117"/>
      <c r="J420" s="117"/>
      <c r="K420" s="117">
        <f t="shared" si="440"/>
        <v>-3.6015244004374836E-2</v>
      </c>
      <c r="L420" s="116"/>
      <c r="M420" s="116"/>
      <c r="N420" s="118"/>
      <c r="O420" s="40">
        <f t="shared" ca="1" si="445"/>
        <v>-3.469963350759088E-2</v>
      </c>
      <c r="P420" s="116"/>
      <c r="Q420" s="293">
        <f t="shared" si="415"/>
        <v>44063.365299999998</v>
      </c>
      <c r="R420" s="8">
        <f t="shared" ca="1" si="444"/>
        <v>1.7308309792481276E-6</v>
      </c>
      <c r="S420" s="116">
        <v>1</v>
      </c>
      <c r="T420" s="167">
        <f t="shared" ca="1" si="439"/>
        <v>1.7308309792481276E-6</v>
      </c>
      <c r="U420" s="116"/>
      <c r="V420" s="116"/>
      <c r="W420" s="25"/>
      <c r="X420" s="252"/>
      <c r="Y420" s="41"/>
      <c r="Z420">
        <f t="shared" si="416"/>
        <v>42372</v>
      </c>
      <c r="AA420" s="246">
        <f t="shared" si="417"/>
        <v>-2.4894716317148412E-2</v>
      </c>
      <c r="AB420" s="247">
        <f t="shared" si="418"/>
        <v>-1.1120527687226423E-2</v>
      </c>
      <c r="AC420" s="247">
        <f t="shared" ca="1" si="419"/>
        <v>-1.315610496783956E-3</v>
      </c>
      <c r="AD420" s="248">
        <f t="shared" si="420"/>
        <v>1.2366613604236946E-4</v>
      </c>
      <c r="AH420">
        <f t="shared" si="421"/>
        <v>-1.0962718298789805E-2</v>
      </c>
      <c r="AI420">
        <f t="shared" si="422"/>
        <v>0.8750342791855783</v>
      </c>
      <c r="AJ420">
        <f t="shared" si="423"/>
        <v>-0.82999263814670665</v>
      </c>
      <c r="AK420">
        <f t="shared" si="424"/>
        <v>-0.51384389134283859</v>
      </c>
      <c r="AL420">
        <f t="shared" si="425"/>
        <v>-1.8093627752118382</v>
      </c>
      <c r="AM420">
        <f t="shared" si="426"/>
        <v>-1.2723456288371968</v>
      </c>
      <c r="AN420">
        <f t="shared" si="441"/>
        <v>5.0532361376798809</v>
      </c>
      <c r="AO420">
        <f t="shared" si="441"/>
        <v>5.0532622238894289</v>
      </c>
      <c r="AP420">
        <f t="shared" si="441"/>
        <v>5.0534097476864641</v>
      </c>
      <c r="AQ420">
        <f t="shared" si="441"/>
        <v>5.0542428790442111</v>
      </c>
      <c r="AR420">
        <f t="shared" si="441"/>
        <v>5.058911812556171</v>
      </c>
      <c r="AS420">
        <f t="shared" si="441"/>
        <v>5.0840362544105169</v>
      </c>
      <c r="AT420">
        <f t="shared" si="441"/>
        <v>5.1983636418539403</v>
      </c>
      <c r="AU420">
        <f t="shared" si="427"/>
        <v>5.5516307022601747</v>
      </c>
      <c r="AV420" s="246">
        <f t="shared" si="428"/>
        <v>-3.0087739205887094E-2</v>
      </c>
      <c r="AW420" s="247">
        <f t="shared" si="429"/>
        <v>-5.9275047984877413E-3</v>
      </c>
      <c r="AX420" s="248">
        <f t="shared" si="430"/>
        <v>3.51353131360952E-5</v>
      </c>
      <c r="AY420" s="247">
        <f t="shared" si="431"/>
        <v>-1.9859502816846349E-2</v>
      </c>
      <c r="BA420">
        <f t="shared" si="432"/>
        <v>-5.1930228887386836E-3</v>
      </c>
      <c r="BB420">
        <f t="shared" si="433"/>
        <v>0.93054381296348465</v>
      </c>
      <c r="BC420">
        <f t="shared" si="434"/>
        <v>-0.99939063624859725</v>
      </c>
      <c r="BD420">
        <f t="shared" si="435"/>
        <v>2.8214915860816866E-2</v>
      </c>
      <c r="BE420">
        <f t="shared" si="436"/>
        <v>2.755730500178013</v>
      </c>
      <c r="BF420">
        <f t="shared" si="437"/>
        <v>5.1187276382543523</v>
      </c>
      <c r="BG420">
        <f t="shared" si="442"/>
        <v>9.0096452089973127</v>
      </c>
      <c r="BH420">
        <f t="shared" si="442"/>
        <v>9.0096452056513705</v>
      </c>
      <c r="BI420">
        <f t="shared" si="442"/>
        <v>9.0096452544255641</v>
      </c>
      <c r="BJ420">
        <f t="shared" si="442"/>
        <v>9.0096445434384815</v>
      </c>
      <c r="BK420">
        <f t="shared" si="442"/>
        <v>9.0096549075574472</v>
      </c>
      <c r="BL420">
        <f t="shared" si="442"/>
        <v>9.0095038242312508</v>
      </c>
      <c r="BM420">
        <f t="shared" si="442"/>
        <v>9.0117052537106286</v>
      </c>
      <c r="BN420">
        <f t="shared" si="438"/>
        <v>8.9794096449996896</v>
      </c>
    </row>
    <row r="421" spans="1:66">
      <c r="A421" s="261" t="s">
        <v>1303</v>
      </c>
      <c r="B421" s="262" t="s">
        <v>45</v>
      </c>
      <c r="C421" s="263">
        <v>59153.624100000001</v>
      </c>
      <c r="D421" s="263">
        <v>1E-4</v>
      </c>
      <c r="E421" s="58">
        <f t="shared" si="413"/>
        <v>42570.402109971546</v>
      </c>
      <c r="F421">
        <f t="shared" si="414"/>
        <v>42570.5</v>
      </c>
      <c r="G421">
        <f t="shared" si="443"/>
        <v>-3.5387453499424737E-2</v>
      </c>
      <c r="H421" s="116"/>
      <c r="I421" s="117"/>
      <c r="J421" s="117"/>
      <c r="K421" s="117">
        <f t="shared" si="440"/>
        <v>-3.5387453499424737E-2</v>
      </c>
      <c r="L421" s="116"/>
      <c r="M421" s="116"/>
      <c r="N421" s="118"/>
      <c r="O421" s="40">
        <f t="shared" ca="1" si="445"/>
        <v>-3.5344215360697165E-2</v>
      </c>
      <c r="P421" s="116"/>
      <c r="Q421" s="293">
        <f t="shared" si="415"/>
        <v>44135.124100000001</v>
      </c>
      <c r="R421" s="8">
        <f t="shared" ca="1" si="444"/>
        <v>1.86953664062477E-9</v>
      </c>
      <c r="S421" s="116">
        <v>1</v>
      </c>
      <c r="T421" s="167">
        <f t="shared" ca="1" si="439"/>
        <v>1.86953664062477E-9</v>
      </c>
      <c r="U421" s="116"/>
      <c r="V421" s="116"/>
      <c r="W421" s="25"/>
      <c r="X421" s="252"/>
      <c r="Y421" s="41"/>
      <c r="Z421">
        <f t="shared" si="416"/>
        <v>42570.5</v>
      </c>
      <c r="AA421" s="246">
        <f t="shared" si="417"/>
        <v>-2.5003150405840103E-2</v>
      </c>
      <c r="AB421" s="247">
        <f t="shared" si="418"/>
        <v>-1.0384303093584634E-2</v>
      </c>
      <c r="AC421" s="247">
        <f t="shared" ca="1" si="419"/>
        <v>-4.3238138727572095E-5</v>
      </c>
      <c r="AD421" s="248">
        <f t="shared" si="420"/>
        <v>1.0783375073943141E-4</v>
      </c>
      <c r="AH421">
        <f t="shared" si="421"/>
        <v>-1.0985466324480856E-2</v>
      </c>
      <c r="AI421">
        <f t="shared" si="422"/>
        <v>0.89899176108440837</v>
      </c>
      <c r="AJ421">
        <f t="shared" si="423"/>
        <v>-0.85495996098671756</v>
      </c>
      <c r="AK421">
        <f t="shared" si="424"/>
        <v>-0.51908507175624841</v>
      </c>
      <c r="AL421">
        <f t="shared" si="425"/>
        <v>-1.7629836181359464</v>
      </c>
      <c r="AM421">
        <f t="shared" si="426"/>
        <v>-1.2133455216213209</v>
      </c>
      <c r="AN421">
        <f t="shared" ref="AN421:AT430" si="446">$AU421+$AB$7*SIN(AO421)</f>
        <v>5.0976174730504189</v>
      </c>
      <c r="AO421">
        <f t="shared" si="446"/>
        <v>5.0976643102487289</v>
      </c>
      <c r="AP421">
        <f t="shared" si="446"/>
        <v>5.0978999141797221</v>
      </c>
      <c r="AQ421">
        <f t="shared" si="446"/>
        <v>5.0990829981626735</v>
      </c>
      <c r="AR421">
        <f t="shared" si="446"/>
        <v>5.1049726570742378</v>
      </c>
      <c r="AS421">
        <f t="shared" si="446"/>
        <v>5.1331304260817685</v>
      </c>
      <c r="AT421">
        <f t="shared" si="446"/>
        <v>5.248816247054612</v>
      </c>
      <c r="AU421">
        <f t="shared" si="427"/>
        <v>5.5876735325930715</v>
      </c>
      <c r="AV421" s="246">
        <f t="shared" si="428"/>
        <v>-3.0206946020412809E-2</v>
      </c>
      <c r="AW421" s="247">
        <f t="shared" si="429"/>
        <v>-5.1805074790119282E-3</v>
      </c>
      <c r="AX421" s="248">
        <f t="shared" si="430"/>
        <v>2.6837657740098525E-5</v>
      </c>
      <c r="AY421" s="247">
        <f t="shared" si="431"/>
        <v>-1.9198191560371173E-2</v>
      </c>
      <c r="BA421">
        <f t="shared" si="432"/>
        <v>-5.203795614572705E-3</v>
      </c>
      <c r="BB421">
        <f t="shared" si="433"/>
        <v>0.92918114524750384</v>
      </c>
      <c r="BC421">
        <f t="shared" si="434"/>
        <v>-0.9998608481691319</v>
      </c>
      <c r="BD421">
        <f t="shared" si="435"/>
        <v>2.4595389938548044E-2</v>
      </c>
      <c r="BE421">
        <f t="shared" si="436"/>
        <v>2.8073251802532306</v>
      </c>
      <c r="BF421">
        <f t="shared" si="437"/>
        <v>5.9274171992400388</v>
      </c>
      <c r="BG421">
        <f t="shared" ref="BG421:BM430" si="447">$BN421+$BB$7*SIN(BH421)</f>
        <v>9.0649763573590327</v>
      </c>
      <c r="BH421">
        <f t="shared" si="447"/>
        <v>9.0649763540036847</v>
      </c>
      <c r="BI421">
        <f t="shared" si="447"/>
        <v>9.0649764018225696</v>
      </c>
      <c r="BJ421">
        <f t="shared" si="447"/>
        <v>9.0649757203293522</v>
      </c>
      <c r="BK421">
        <f t="shared" si="447"/>
        <v>9.0649854326473225</v>
      </c>
      <c r="BL421">
        <f t="shared" si="447"/>
        <v>9.0648470139491604</v>
      </c>
      <c r="BM421">
        <f t="shared" si="447"/>
        <v>9.066819060209232</v>
      </c>
      <c r="BN421">
        <f t="shared" si="438"/>
        <v>9.0385808833895744</v>
      </c>
    </row>
    <row r="422" spans="1:66">
      <c r="A422" s="261" t="s">
        <v>1303</v>
      </c>
      <c r="B422" s="262" t="s">
        <v>45</v>
      </c>
      <c r="C422" s="263">
        <v>59182.543899999997</v>
      </c>
      <c r="D422" s="263">
        <v>1E-4</v>
      </c>
      <c r="E422" s="58">
        <f t="shared" si="413"/>
        <v>42650.401086021826</v>
      </c>
      <c r="F422">
        <f t="shared" si="414"/>
        <v>42650.5</v>
      </c>
      <c r="G422">
        <f t="shared" si="443"/>
        <v>-3.5757613499299623E-2</v>
      </c>
      <c r="H422" s="116"/>
      <c r="I422" s="117"/>
      <c r="J422" s="117"/>
      <c r="K422" s="117">
        <f t="shared" si="440"/>
        <v>-3.5757613499299623E-2</v>
      </c>
      <c r="L422" s="116"/>
      <c r="M422" s="116"/>
      <c r="N422" s="118"/>
      <c r="O422" s="40">
        <f t="shared" ca="1" si="445"/>
        <v>-3.5603996460185847E-2</v>
      </c>
      <c r="P422" s="116"/>
      <c r="Q422" s="293">
        <f t="shared" si="415"/>
        <v>44164.043899999997</v>
      </c>
      <c r="R422" s="8">
        <f t="shared" ca="1" si="444"/>
        <v>2.3598194706083521E-8</v>
      </c>
      <c r="S422" s="116">
        <v>1</v>
      </c>
      <c r="T422" s="167">
        <f t="shared" ca="1" si="439"/>
        <v>2.3598194706083521E-8</v>
      </c>
      <c r="U422" s="116"/>
      <c r="V422" s="116"/>
      <c r="W422" s="25"/>
      <c r="X422" s="252"/>
      <c r="Y422" s="41"/>
      <c r="Z422">
        <f t="shared" si="416"/>
        <v>42650.5</v>
      </c>
      <c r="AA422" s="246">
        <f t="shared" si="417"/>
        <v>-2.5040719541915508E-2</v>
      </c>
      <c r="AB422" s="247">
        <f t="shared" si="418"/>
        <v>-1.0716893957384115E-2</v>
      </c>
      <c r="AC422" s="247">
        <f t="shared" ca="1" si="419"/>
        <v>-1.5361703911377644E-4</v>
      </c>
      <c r="AD422" s="248">
        <f t="shared" si="420"/>
        <v>1.1485181609381614E-4</v>
      </c>
      <c r="AH422">
        <f t="shared" si="421"/>
        <v>-1.0988543181688374E-2</v>
      </c>
      <c r="AI422">
        <f t="shared" si="422"/>
        <v>0.90909148276514884</v>
      </c>
      <c r="AJ422">
        <f t="shared" si="423"/>
        <v>-0.86487180435564026</v>
      </c>
      <c r="AK422">
        <f t="shared" si="424"/>
        <v>-0.5209487667162479</v>
      </c>
      <c r="AL422">
        <f t="shared" si="425"/>
        <v>-1.7435623188506963</v>
      </c>
      <c r="AM422">
        <f t="shared" si="426"/>
        <v>-1.1896176074695308</v>
      </c>
      <c r="AN422">
        <f t="shared" si="446"/>
        <v>5.1158508456018987</v>
      </c>
      <c r="AO422">
        <f t="shared" si="446"/>
        <v>5.1159090569982144</v>
      </c>
      <c r="AP422">
        <f t="shared" si="446"/>
        <v>5.1161893046439681</v>
      </c>
      <c r="AQ422">
        <f t="shared" si="446"/>
        <v>5.1175359392628144</v>
      </c>
      <c r="AR422">
        <f t="shared" si="446"/>
        <v>5.1239486733083073</v>
      </c>
      <c r="AS422">
        <f t="shared" si="446"/>
        <v>5.1532805884327999</v>
      </c>
      <c r="AT422">
        <f t="shared" si="446"/>
        <v>5.2692753067202869</v>
      </c>
      <c r="AU422">
        <f t="shared" si="427"/>
        <v>5.6021996103090999</v>
      </c>
      <c r="AV422" s="246">
        <f t="shared" si="428"/>
        <v>-3.0244355334120208E-2</v>
      </c>
      <c r="AW422" s="247">
        <f t="shared" si="429"/>
        <v>-5.5132581651794153E-3</v>
      </c>
      <c r="AX422" s="248">
        <f t="shared" si="430"/>
        <v>3.0396015595917493E-5</v>
      </c>
      <c r="AY422" s="247">
        <f t="shared" si="431"/>
        <v>-1.9565434525406548E-2</v>
      </c>
      <c r="BA422">
        <f t="shared" si="432"/>
        <v>-5.2036357922046984E-3</v>
      </c>
      <c r="BB422">
        <f t="shared" si="433"/>
        <v>0.92868600608632923</v>
      </c>
      <c r="BC422">
        <f t="shared" si="434"/>
        <v>-0.99929937270184843</v>
      </c>
      <c r="BD422">
        <f t="shared" si="435"/>
        <v>2.3120503168514744E-2</v>
      </c>
      <c r="BE422">
        <f t="shared" si="436"/>
        <v>2.828078072346742</v>
      </c>
      <c r="BF422">
        <f t="shared" si="437"/>
        <v>6.3269503885255158</v>
      </c>
      <c r="BG422">
        <f t="shared" si="447"/>
        <v>9.0872541064096009</v>
      </c>
      <c r="BH422">
        <f t="shared" si="447"/>
        <v>9.0872541030929312</v>
      </c>
      <c r="BI422">
        <f t="shared" si="447"/>
        <v>9.0872541499793495</v>
      </c>
      <c r="BJ422">
        <f t="shared" si="447"/>
        <v>9.0872534871649204</v>
      </c>
      <c r="BK422">
        <f t="shared" si="447"/>
        <v>9.0872628570913321</v>
      </c>
      <c r="BL422">
        <f t="shared" si="447"/>
        <v>9.0871303955553202</v>
      </c>
      <c r="BM422">
        <f t="shared" si="447"/>
        <v>9.089002417981801</v>
      </c>
      <c r="BN422">
        <f t="shared" si="438"/>
        <v>9.0624282338741615</v>
      </c>
    </row>
    <row r="423" spans="1:66">
      <c r="A423" s="261" t="s">
        <v>1304</v>
      </c>
      <c r="B423" s="262" t="s">
        <v>45</v>
      </c>
      <c r="C423" s="263">
        <v>59378.837699999996</v>
      </c>
      <c r="D423" s="263">
        <v>1E-4</v>
      </c>
      <c r="E423" s="58">
        <f t="shared" si="413"/>
        <v>43193.395954762942</v>
      </c>
      <c r="F423">
        <f t="shared" si="414"/>
        <v>43193.5</v>
      </c>
      <c r="G423">
        <f t="shared" si="443"/>
        <v>-3.7612574502418283E-2</v>
      </c>
      <c r="H423" s="116"/>
      <c r="I423" s="117"/>
      <c r="J423" s="117"/>
      <c r="K423" s="117">
        <f t="shared" si="440"/>
        <v>-3.7612574502418283E-2</v>
      </c>
      <c r="L423" s="116"/>
      <c r="M423" s="116"/>
      <c r="N423" s="118"/>
      <c r="O423" s="40">
        <f t="shared" ca="1" si="445"/>
        <v>-3.7367260672965266E-2</v>
      </c>
      <c r="P423" s="116"/>
      <c r="Q423" s="293">
        <f t="shared" si="415"/>
        <v>44360.337699999996</v>
      </c>
      <c r="R423" s="8">
        <f t="shared" ca="1" si="444"/>
        <v>6.0178874920903993E-8</v>
      </c>
      <c r="S423" s="116">
        <v>1</v>
      </c>
      <c r="T423" s="167">
        <f t="shared" ca="1" si="439"/>
        <v>6.0178874920903993E-8</v>
      </c>
      <c r="U423" s="116"/>
      <c r="V423" s="116"/>
      <c r="W423" s="25"/>
      <c r="X423" s="252"/>
      <c r="Y423" s="41"/>
      <c r="Z423">
        <f t="shared" si="416"/>
        <v>43193.5</v>
      </c>
      <c r="AA423" s="246">
        <f t="shared" si="417"/>
        <v>-2.5191014707967828E-2</v>
      </c>
      <c r="AB423" s="247">
        <f t="shared" si="418"/>
        <v>-1.2421559794450455E-2</v>
      </c>
      <c r="AC423" s="247">
        <f t="shared" ca="1" si="419"/>
        <v>-2.4531382945301716E-4</v>
      </c>
      <c r="AD423" s="248">
        <f t="shared" si="420"/>
        <v>1.5429514772710804E-4</v>
      </c>
      <c r="AH423">
        <f t="shared" si="421"/>
        <v>-1.0905346761947944E-2</v>
      </c>
      <c r="AI423">
        <f t="shared" si="422"/>
        <v>0.98502494867335644</v>
      </c>
      <c r="AJ423">
        <f t="shared" si="423"/>
        <v>-0.9281232301528175</v>
      </c>
      <c r="AK423">
        <f t="shared" si="424"/>
        <v>-0.52860923552921701</v>
      </c>
      <c r="AL423">
        <f t="shared" si="425"/>
        <v>-1.5991179039036016</v>
      </c>
      <c r="AM423">
        <f t="shared" si="426"/>
        <v>-1.0287303418423184</v>
      </c>
      <c r="AN423">
        <f t="shared" si="446"/>
        <v>5.2453809049435893</v>
      </c>
      <c r="AO423">
        <f t="shared" si="446"/>
        <v>5.2455833757706527</v>
      </c>
      <c r="AP423">
        <f t="shared" si="446"/>
        <v>5.2463361552354453</v>
      </c>
      <c r="AQ423">
        <f t="shared" si="446"/>
        <v>5.2491265995330947</v>
      </c>
      <c r="AR423">
        <f t="shared" si="446"/>
        <v>5.2593583101528409</v>
      </c>
      <c r="AS423">
        <f t="shared" si="446"/>
        <v>5.2954948025640665</v>
      </c>
      <c r="AT423">
        <f t="shared" si="446"/>
        <v>5.4099322900193316</v>
      </c>
      <c r="AU423">
        <f t="shared" si="427"/>
        <v>5.7007953628066454</v>
      </c>
      <c r="AV423" s="246">
        <f t="shared" si="428"/>
        <v>-3.0325687303466724E-2</v>
      </c>
      <c r="AW423" s="247">
        <f t="shared" si="429"/>
        <v>-7.2868871989515589E-3</v>
      </c>
      <c r="AX423" s="248">
        <f t="shared" si="430"/>
        <v>5.3098725050244099E-5</v>
      </c>
      <c r="AY423" s="247">
        <f t="shared" si="431"/>
        <v>-2.1572555144971441E-2</v>
      </c>
      <c r="BA423">
        <f t="shared" si="432"/>
        <v>-5.1346725954988966E-3</v>
      </c>
      <c r="BB423">
        <f t="shared" si="433"/>
        <v>0.92615270620490397</v>
      </c>
      <c r="BC423">
        <f t="shared" si="434"/>
        <v>-0.98423494751963436</v>
      </c>
      <c r="BD423">
        <f t="shared" si="435"/>
        <v>1.2915904684734185E-2</v>
      </c>
      <c r="BE423">
        <f t="shared" si="436"/>
        <v>2.9684438464734368</v>
      </c>
      <c r="BF423">
        <f t="shared" si="437"/>
        <v>11.521885614583084</v>
      </c>
      <c r="BG423">
        <f t="shared" si="447"/>
        <v>9.2381986423844467</v>
      </c>
      <c r="BH423">
        <f t="shared" si="447"/>
        <v>9.2381986400011051</v>
      </c>
      <c r="BI423">
        <f t="shared" si="447"/>
        <v>9.2381986723539562</v>
      </c>
      <c r="BJ423">
        <f t="shared" si="447"/>
        <v>9.2381982331779682</v>
      </c>
      <c r="BK423">
        <f t="shared" si="447"/>
        <v>9.2382041947992022</v>
      </c>
      <c r="BL423">
        <f t="shared" si="447"/>
        <v>9.2381232678354994</v>
      </c>
      <c r="BM423">
        <f t="shared" si="447"/>
        <v>9.2392217182939316</v>
      </c>
      <c r="BN423">
        <f t="shared" si="438"/>
        <v>9.2242921252883026</v>
      </c>
    </row>
    <row r="424" spans="1:66">
      <c r="A424" s="297" t="s">
        <v>1306</v>
      </c>
      <c r="B424" s="296" t="s">
        <v>45</v>
      </c>
      <c r="C424" s="305">
        <v>59414.4372</v>
      </c>
      <c r="D424" s="295">
        <v>2.0000000000000001E-4</v>
      </c>
      <c r="E424" s="58">
        <f t="shared" si="413"/>
        <v>43291.872553767855</v>
      </c>
      <c r="F424">
        <f t="shared" si="414"/>
        <v>43292</v>
      </c>
      <c r="G424">
        <f t="shared" si="443"/>
        <v>-4.6072083998296876E-2</v>
      </c>
      <c r="H424" s="116"/>
      <c r="I424" s="117"/>
      <c r="J424" s="117"/>
      <c r="K424" s="117">
        <f t="shared" si="440"/>
        <v>-4.6072083998296876E-2</v>
      </c>
      <c r="L424" s="116"/>
      <c r="M424" s="116"/>
      <c r="N424" s="118"/>
      <c r="O424" s="40">
        <f t="shared" ca="1" si="445"/>
        <v>-3.7687116151710706E-2</v>
      </c>
      <c r="P424" s="116"/>
      <c r="Q424" s="293">
        <f t="shared" si="415"/>
        <v>44395.9372</v>
      </c>
      <c r="R424" s="8">
        <f t="shared" ca="1" si="444"/>
        <v>7.0307685788283897E-5</v>
      </c>
      <c r="S424" s="116">
        <v>1</v>
      </c>
      <c r="T424" s="167">
        <f t="shared" ca="1" si="439"/>
        <v>7.0307685788283897E-5</v>
      </c>
      <c r="U424" s="116"/>
      <c r="V424" s="116"/>
      <c r="W424" s="25"/>
      <c r="X424" s="252"/>
      <c r="Y424" s="41"/>
      <c r="Z424">
        <f t="shared" si="416"/>
        <v>43292</v>
      </c>
      <c r="AA424" s="246">
        <f t="shared" si="417"/>
        <v>-2.5196608908502362E-2</v>
      </c>
      <c r="AB424" s="247">
        <f t="shared" si="418"/>
        <v>-2.0875475089794513E-2</v>
      </c>
      <c r="AC424" s="247">
        <f t="shared" ca="1" si="419"/>
        <v>-8.3849678465861693E-3</v>
      </c>
      <c r="AD424" s="248">
        <f t="shared" si="420"/>
        <v>4.3578546022463125E-4</v>
      </c>
      <c r="AH424">
        <f t="shared" si="421"/>
        <v>-1.086870237087181E-2</v>
      </c>
      <c r="AI424">
        <f t="shared" si="422"/>
        <v>1.0002774667061316</v>
      </c>
      <c r="AJ424">
        <f t="shared" si="423"/>
        <v>-0.93847430799106202</v>
      </c>
      <c r="AK424">
        <f t="shared" si="424"/>
        <v>-0.52882123544846971</v>
      </c>
      <c r="AL424">
        <f t="shared" si="425"/>
        <v>-1.5702716378034756</v>
      </c>
      <c r="AM424">
        <f t="shared" si="426"/>
        <v>-0.99947544860971482</v>
      </c>
      <c r="AN424">
        <f t="shared" si="446"/>
        <v>5.2700454371414542</v>
      </c>
      <c r="AO424">
        <f t="shared" si="446"/>
        <v>5.2702900677089595</v>
      </c>
      <c r="AP424">
        <f t="shared" si="446"/>
        <v>5.2711632574882197</v>
      </c>
      <c r="AQ424">
        <f t="shared" si="446"/>
        <v>5.2742701494786193</v>
      </c>
      <c r="AR424">
        <f t="shared" si="446"/>
        <v>5.2852027666594568</v>
      </c>
      <c r="AS424">
        <f t="shared" si="446"/>
        <v>5.3222883202458879</v>
      </c>
      <c r="AT424">
        <f t="shared" si="446"/>
        <v>5.4357625524757811</v>
      </c>
      <c r="AU424">
        <f t="shared" si="427"/>
        <v>5.7186805959945062</v>
      </c>
      <c r="AV424" s="246">
        <f t="shared" si="428"/>
        <v>-3.0306208986690709E-2</v>
      </c>
      <c r="AW424" s="247">
        <f t="shared" si="429"/>
        <v>-1.5765875011606166E-2</v>
      </c>
      <c r="AX424" s="248">
        <f t="shared" si="430"/>
        <v>2.4856281488158774E-4</v>
      </c>
      <c r="AY424" s="247">
        <f t="shared" si="431"/>
        <v>-3.0093781549236715E-2</v>
      </c>
      <c r="BA424">
        <f t="shared" si="432"/>
        <v>-5.109600078188347E-3</v>
      </c>
      <c r="BB424">
        <f t="shared" si="433"/>
        <v>0.92584859914117845</v>
      </c>
      <c r="BC424">
        <f t="shared" si="434"/>
        <v>-0.97942740925804828</v>
      </c>
      <c r="BD424">
        <f t="shared" si="435"/>
        <v>1.1036899263775723E-2</v>
      </c>
      <c r="BE424">
        <f t="shared" si="436"/>
        <v>2.9938346713809447</v>
      </c>
      <c r="BF424">
        <f t="shared" si="437"/>
        <v>13.511012457957017</v>
      </c>
      <c r="BG424">
        <f t="shared" si="447"/>
        <v>9.2655414762464137</v>
      </c>
      <c r="BH424">
        <f t="shared" si="447"/>
        <v>9.2655414741485007</v>
      </c>
      <c r="BI424">
        <f t="shared" si="447"/>
        <v>9.2655415024910894</v>
      </c>
      <c r="BJ424">
        <f t="shared" si="447"/>
        <v>9.2655411195857393</v>
      </c>
      <c r="BK424">
        <f t="shared" si="447"/>
        <v>9.2655462925941574</v>
      </c>
      <c r="BL424">
        <f t="shared" si="447"/>
        <v>9.2654764054661722</v>
      </c>
      <c r="BM424">
        <f t="shared" si="447"/>
        <v>9.2664205114885583</v>
      </c>
      <c r="BN424">
        <f t="shared" si="438"/>
        <v>9.25365417557245</v>
      </c>
    </row>
    <row r="425" spans="1:66">
      <c r="A425" s="261" t="s">
        <v>1304</v>
      </c>
      <c r="B425" s="262" t="s">
        <v>49</v>
      </c>
      <c r="C425" s="263">
        <v>59414.807000000001</v>
      </c>
      <c r="D425" s="263">
        <v>2.0000000000000001E-4</v>
      </c>
      <c r="E425" s="58">
        <f t="shared" si="413"/>
        <v>43292.895507638335</v>
      </c>
      <c r="F425">
        <f t="shared" si="414"/>
        <v>43293</v>
      </c>
      <c r="G425">
        <f t="shared" si="443"/>
        <v>-3.7774210999486968E-2</v>
      </c>
      <c r="H425" s="116"/>
      <c r="I425" s="117"/>
      <c r="J425" s="117"/>
      <c r="K425" s="117">
        <f t="shared" si="440"/>
        <v>-3.7774210999486968E-2</v>
      </c>
      <c r="L425" s="116"/>
      <c r="M425" s="116"/>
      <c r="N425" s="118"/>
      <c r="O425" s="40">
        <f t="shared" ca="1" si="445"/>
        <v>-3.7690363415454328E-2</v>
      </c>
      <c r="P425" s="116"/>
      <c r="Q425" s="293">
        <f t="shared" si="415"/>
        <v>44396.307000000001</v>
      </c>
      <c r="R425" s="8">
        <f t="shared" ca="1" si="444"/>
        <v>7.0304173481105762E-9</v>
      </c>
      <c r="S425" s="116">
        <v>1</v>
      </c>
      <c r="T425" s="167">
        <f t="shared" ca="1" si="439"/>
        <v>7.0304173481105762E-9</v>
      </c>
      <c r="U425" s="116"/>
      <c r="V425" s="116"/>
      <c r="W425" s="25"/>
      <c r="X425" s="252"/>
      <c r="Y425" s="41"/>
      <c r="Z425">
        <f t="shared" si="416"/>
        <v>43293</v>
      </c>
      <c r="AA425" s="246">
        <f t="shared" si="417"/>
        <v>-2.5196628376232148E-2</v>
      </c>
      <c r="AB425" s="247">
        <f t="shared" si="418"/>
        <v>-1.257758262325482E-2</v>
      </c>
      <c r="AC425" s="247">
        <f t="shared" ca="1" si="419"/>
        <v>-8.3847584032639699E-5</v>
      </c>
      <c r="AD425" s="248">
        <f t="shared" si="420"/>
        <v>1.5819558464480159E-4</v>
      </c>
      <c r="AH425">
        <f t="shared" si="421"/>
        <v>-1.0868293204170695E-2</v>
      </c>
      <c r="AI425">
        <f t="shared" si="422"/>
        <v>1.0004347691445892</v>
      </c>
      <c r="AJ425">
        <f t="shared" si="423"/>
        <v>-0.93857699353731394</v>
      </c>
      <c r="AK425">
        <f t="shared" si="424"/>
        <v>-0.52882112951811011</v>
      </c>
      <c r="AL425">
        <f t="shared" si="425"/>
        <v>-1.5699741791491928</v>
      </c>
      <c r="AM425">
        <f t="shared" si="426"/>
        <v>-0.99917819013252984</v>
      </c>
      <c r="AN425">
        <f t="shared" si="446"/>
        <v>5.2702978102992351</v>
      </c>
      <c r="AO425">
        <f t="shared" si="446"/>
        <v>5.2705428983122857</v>
      </c>
      <c r="AP425">
        <f t="shared" si="446"/>
        <v>5.2714173660878787</v>
      </c>
      <c r="AQ425">
        <f t="shared" si="446"/>
        <v>5.2745275376214753</v>
      </c>
      <c r="AR425">
        <f t="shared" si="446"/>
        <v>5.2854672160740996</v>
      </c>
      <c r="AS425">
        <f t="shared" si="446"/>
        <v>5.3225618659161968</v>
      </c>
      <c r="AT425">
        <f t="shared" si="446"/>
        <v>5.4360252570111962</v>
      </c>
      <c r="AU425">
        <f t="shared" si="427"/>
        <v>5.7188621719659567</v>
      </c>
      <c r="AV425" s="246">
        <f t="shared" si="428"/>
        <v>-3.0305954334260109E-2</v>
      </c>
      <c r="AW425" s="247">
        <f t="shared" si="429"/>
        <v>-7.4682566652268592E-3</v>
      </c>
      <c r="AX425" s="248">
        <f t="shared" si="430"/>
        <v>5.5774857617705407E-5</v>
      </c>
      <c r="AY425" s="247">
        <f t="shared" si="431"/>
        <v>-2.1796591837288312E-2</v>
      </c>
      <c r="BA425">
        <f t="shared" si="432"/>
        <v>-5.1093259580279595E-3</v>
      </c>
      <c r="BB425">
        <f t="shared" si="433"/>
        <v>0.92584575748641595</v>
      </c>
      <c r="BC425">
        <f t="shared" si="434"/>
        <v>-0.97937537538744912</v>
      </c>
      <c r="BD425">
        <f t="shared" si="435"/>
        <v>1.1017790700541163E-2</v>
      </c>
      <c r="BE425">
        <f t="shared" si="436"/>
        <v>2.9940923630330532</v>
      </c>
      <c r="BF425">
        <f t="shared" si="437"/>
        <v>13.534703023313789</v>
      </c>
      <c r="BG425">
        <f t="shared" si="447"/>
        <v>9.2658190236570466</v>
      </c>
      <c r="BH425">
        <f t="shared" si="447"/>
        <v>9.2658190215621854</v>
      </c>
      <c r="BI425">
        <f t="shared" si="447"/>
        <v>9.2658190498622677</v>
      </c>
      <c r="BJ425">
        <f t="shared" si="447"/>
        <v>9.2658186675481904</v>
      </c>
      <c r="BK425">
        <f t="shared" si="447"/>
        <v>9.2658238323385884</v>
      </c>
      <c r="BL425">
        <f t="shared" si="447"/>
        <v>9.265754059344161</v>
      </c>
      <c r="BM425">
        <f t="shared" si="447"/>
        <v>9.2666965817725746</v>
      </c>
      <c r="BN425">
        <f t="shared" si="438"/>
        <v>9.2539522674535082</v>
      </c>
    </row>
    <row r="426" spans="1:66">
      <c r="A426" s="297" t="s">
        <v>1307</v>
      </c>
      <c r="B426" s="296" t="s">
        <v>49</v>
      </c>
      <c r="C426" s="305">
        <v>59417.157199999783</v>
      </c>
      <c r="D426" s="295" t="s">
        <v>181</v>
      </c>
      <c r="E426" s="58">
        <f t="shared" si="413"/>
        <v>43299.396714199102</v>
      </c>
      <c r="F426">
        <f t="shared" si="414"/>
        <v>43299.5</v>
      </c>
      <c r="G426">
        <f t="shared" si="443"/>
        <v>-3.7338036716391798E-2</v>
      </c>
      <c r="H426" s="116"/>
      <c r="I426" s="117"/>
      <c r="J426" s="117"/>
      <c r="K426" s="117">
        <f t="shared" si="440"/>
        <v>-3.7338036716391798E-2</v>
      </c>
      <c r="L426" s="116"/>
      <c r="M426" s="116"/>
      <c r="N426" s="118"/>
      <c r="O426" s="40">
        <f t="shared" ca="1" si="445"/>
        <v>-3.7711470629787788E-2</v>
      </c>
      <c r="P426" s="116"/>
      <c r="Q426" s="293">
        <f t="shared" si="415"/>
        <v>44398.657199999783</v>
      </c>
      <c r="R426" s="8">
        <f t="shared" ca="1" si="444"/>
        <v>1.394528876742439E-7</v>
      </c>
      <c r="S426" s="116">
        <v>1</v>
      </c>
      <c r="T426" s="167">
        <f t="shared" ca="1" si="439"/>
        <v>1.394528876742439E-7</v>
      </c>
      <c r="U426" s="116"/>
      <c r="V426" s="116"/>
      <c r="W426" s="25"/>
      <c r="X426" s="252"/>
      <c r="Y426" s="41"/>
      <c r="Z426">
        <f t="shared" si="416"/>
        <v>43299.5</v>
      </c>
      <c r="AA426" s="246">
        <f t="shared" si="417"/>
        <v>-2.5196736351421882E-2</v>
      </c>
      <c r="AB426" s="247">
        <f t="shared" si="418"/>
        <v>-1.2141300364969916E-2</v>
      </c>
      <c r="AC426" s="247">
        <f t="shared" ca="1" si="419"/>
        <v>3.7343391339599019E-4</v>
      </c>
      <c r="AD426" s="248">
        <f t="shared" si="420"/>
        <v>1.4741117455241862E-4</v>
      </c>
      <c r="AH426">
        <f t="shared" si="421"/>
        <v>-1.0865615145591782E-2</v>
      </c>
      <c r="AI426">
        <f t="shared" si="422"/>
        <v>1.0014584463694112</v>
      </c>
      <c r="AJ426">
        <f t="shared" si="423"/>
        <v>-0.93924321222440721</v>
      </c>
      <c r="AK426">
        <f t="shared" si="424"/>
        <v>-0.52881929709798448</v>
      </c>
      <c r="AL426">
        <f t="shared" si="425"/>
        <v>-1.5680384042309914</v>
      </c>
      <c r="AM426">
        <f t="shared" si="426"/>
        <v>-0.9972458735241817</v>
      </c>
      <c r="AN426">
        <f t="shared" si="446"/>
        <v>5.2719392130943827</v>
      </c>
      <c r="AO426">
        <f t="shared" si="446"/>
        <v>5.2721872891789383</v>
      </c>
      <c r="AP426">
        <f t="shared" si="446"/>
        <v>5.2730700909167396</v>
      </c>
      <c r="AQ426">
        <f t="shared" si="446"/>
        <v>5.2762016100838238</v>
      </c>
      <c r="AR426">
        <f t="shared" si="446"/>
        <v>5.2871871541166158</v>
      </c>
      <c r="AS426">
        <f t="shared" si="446"/>
        <v>5.3243406588472721</v>
      </c>
      <c r="AT426">
        <f t="shared" si="446"/>
        <v>5.4377330636707999</v>
      </c>
      <c r="AU426">
        <f t="shared" si="427"/>
        <v>5.7200424157803837</v>
      </c>
      <c r="AV426" s="246">
        <f t="shared" si="428"/>
        <v>-3.0304270956361859E-2</v>
      </c>
      <c r="AW426" s="247">
        <f t="shared" si="429"/>
        <v>-7.0337657600299391E-3</v>
      </c>
      <c r="AX426" s="248">
        <f t="shared" si="430"/>
        <v>4.9473860766969548E-5</v>
      </c>
      <c r="AY426" s="247">
        <f t="shared" si="431"/>
        <v>-2.1364886965860037E-2</v>
      </c>
      <c r="BA426">
        <f t="shared" si="432"/>
        <v>-5.1075346049399752E-3</v>
      </c>
      <c r="BB426">
        <f t="shared" si="433"/>
        <v>0.92582740718483658</v>
      </c>
      <c r="BC426">
        <f t="shared" si="434"/>
        <v>-0.97903557796707041</v>
      </c>
      <c r="BD426">
        <f t="shared" si="435"/>
        <v>1.0893570110865418E-2</v>
      </c>
      <c r="BE426">
        <f t="shared" si="436"/>
        <v>2.9957673203711352</v>
      </c>
      <c r="BF426">
        <f t="shared" si="437"/>
        <v>13.690725252475016</v>
      </c>
      <c r="BG426">
        <f t="shared" si="447"/>
        <v>9.2676230611462618</v>
      </c>
      <c r="BH426">
        <f t="shared" si="447"/>
        <v>9.2676230590713189</v>
      </c>
      <c r="BI426">
        <f t="shared" si="447"/>
        <v>9.2676230870942771</v>
      </c>
      <c r="BJ426">
        <f t="shared" si="447"/>
        <v>9.2676227086327909</v>
      </c>
      <c r="BK426">
        <f t="shared" si="447"/>
        <v>9.2676278199075721</v>
      </c>
      <c r="BL426">
        <f t="shared" si="447"/>
        <v>9.2675587897337621</v>
      </c>
      <c r="BM426">
        <f t="shared" si="447"/>
        <v>9.2684910111028014</v>
      </c>
      <c r="BN426">
        <f t="shared" si="438"/>
        <v>9.2558898646803804</v>
      </c>
    </row>
    <row r="427" spans="1:66">
      <c r="A427" s="297" t="s">
        <v>1307</v>
      </c>
      <c r="B427" s="296" t="s">
        <v>49</v>
      </c>
      <c r="C427" s="305">
        <v>59418.241400000174</v>
      </c>
      <c r="D427" s="295" t="s">
        <v>181</v>
      </c>
      <c r="E427" s="58">
        <f t="shared" si="413"/>
        <v>43302.395866678191</v>
      </c>
      <c r="F427">
        <f t="shared" si="414"/>
        <v>43302.5</v>
      </c>
      <c r="G427">
        <f t="shared" si="443"/>
        <v>-3.7644417323463131E-2</v>
      </c>
      <c r="H427" s="116"/>
      <c r="I427" s="117"/>
      <c r="J427" s="117"/>
      <c r="K427" s="117">
        <f t="shared" si="440"/>
        <v>-3.7644417323463131E-2</v>
      </c>
      <c r="L427" s="116"/>
      <c r="M427" s="116"/>
      <c r="N427" s="118"/>
      <c r="O427" s="40">
        <f t="shared" ca="1" si="445"/>
        <v>-3.7721212421018599E-2</v>
      </c>
      <c r="P427" s="116"/>
      <c r="Q427" s="293">
        <f t="shared" si="415"/>
        <v>44399.741400000174</v>
      </c>
      <c r="R427" s="8">
        <f t="shared" ca="1" si="444"/>
        <v>5.8974870085538792E-9</v>
      </c>
      <c r="S427" s="116">
        <v>1</v>
      </c>
      <c r="T427" s="167">
        <f t="shared" ca="1" si="439"/>
        <v>5.8974870085538792E-9</v>
      </c>
      <c r="U427" s="116"/>
      <c r="V427" s="116"/>
      <c r="W427" s="25"/>
      <c r="X427" s="252"/>
      <c r="Y427" s="41"/>
      <c r="Z427">
        <f t="shared" si="416"/>
        <v>43302.5</v>
      </c>
      <c r="AA427" s="246">
        <f t="shared" si="417"/>
        <v>-2.5196775316484326E-2</v>
      </c>
      <c r="AB427" s="247">
        <f t="shared" si="418"/>
        <v>-1.2447642006978805E-2</v>
      </c>
      <c r="AC427" s="247">
        <f t="shared" ca="1" si="419"/>
        <v>7.6795097555468206E-5</v>
      </c>
      <c r="AD427" s="248">
        <f t="shared" si="420"/>
        <v>1.5494379153390333E-4</v>
      </c>
      <c r="AH427">
        <f t="shared" si="421"/>
        <v>-1.0864368301549066E-2</v>
      </c>
      <c r="AI427">
        <f t="shared" si="422"/>
        <v>1.0019316214568343</v>
      </c>
      <c r="AJ427">
        <f t="shared" si="423"/>
        <v>-0.93954997076917335</v>
      </c>
      <c r="AK427">
        <f t="shared" si="424"/>
        <v>-0.52881778041927296</v>
      </c>
      <c r="AL427">
        <f t="shared" si="425"/>
        <v>-1.5671436264931229</v>
      </c>
      <c r="AM427">
        <f t="shared" si="426"/>
        <v>-0.99635395459993037</v>
      </c>
      <c r="AN427">
        <f t="shared" si="446"/>
        <v>5.2726973555929417</v>
      </c>
      <c r="AO427">
        <f t="shared" si="446"/>
        <v>5.2729468193805653</v>
      </c>
      <c r="AP427">
        <f t="shared" si="446"/>
        <v>5.2738334833217895</v>
      </c>
      <c r="AQ427">
        <f t="shared" si="446"/>
        <v>5.2769748730020245</v>
      </c>
      <c r="AR427">
        <f t="shared" si="446"/>
        <v>5.2879815663052945</v>
      </c>
      <c r="AS427">
        <f t="shared" si="446"/>
        <v>5.3251620761475618</v>
      </c>
      <c r="AT427">
        <f t="shared" si="446"/>
        <v>5.4385214148081866</v>
      </c>
      <c r="AU427">
        <f t="shared" si="427"/>
        <v>5.7205871436947344</v>
      </c>
      <c r="AV427" s="246">
        <f t="shared" si="428"/>
        <v>-3.0303477548276461E-2</v>
      </c>
      <c r="AW427" s="247">
        <f t="shared" si="429"/>
        <v>-7.3409397751866695E-3</v>
      </c>
      <c r="AX427" s="248">
        <f t="shared" si="430"/>
        <v>5.3889396782917712E-5</v>
      </c>
      <c r="AY427" s="247">
        <f t="shared" si="431"/>
        <v>-2.1673346790121929E-2</v>
      </c>
      <c r="BA427">
        <f t="shared" si="432"/>
        <v>-5.1067022317921335E-3</v>
      </c>
      <c r="BB427">
        <f t="shared" si="433"/>
        <v>0.92581900823770602</v>
      </c>
      <c r="BC427">
        <f t="shared" si="434"/>
        <v>-0.97887782650171618</v>
      </c>
      <c r="BD427">
        <f t="shared" si="435"/>
        <v>1.0836228857256689E-2</v>
      </c>
      <c r="BE427">
        <f t="shared" si="436"/>
        <v>2.9965403552919501</v>
      </c>
      <c r="BF427">
        <f t="shared" si="437"/>
        <v>13.76394650927681</v>
      </c>
      <c r="BG427">
        <f t="shared" si="447"/>
        <v>9.2684556818177022</v>
      </c>
      <c r="BH427">
        <f t="shared" si="447"/>
        <v>9.2684556797519928</v>
      </c>
      <c r="BI427">
        <f t="shared" si="447"/>
        <v>9.2684557076465612</v>
      </c>
      <c r="BJ427">
        <f t="shared" si="447"/>
        <v>9.2684553309686173</v>
      </c>
      <c r="BK427">
        <f t="shared" si="447"/>
        <v>9.268460417486617</v>
      </c>
      <c r="BL427">
        <f t="shared" si="447"/>
        <v>9.2683917307067798</v>
      </c>
      <c r="BM427">
        <f t="shared" si="447"/>
        <v>9.2693191932666306</v>
      </c>
      <c r="BN427">
        <f t="shared" si="438"/>
        <v>9.2567841403235533</v>
      </c>
    </row>
    <row r="428" spans="1:66">
      <c r="A428" s="297" t="s">
        <v>1307</v>
      </c>
      <c r="B428" s="296" t="s">
        <v>49</v>
      </c>
      <c r="C428" s="305">
        <v>59420.229499999899</v>
      </c>
      <c r="D428" s="295" t="s">
        <v>181</v>
      </c>
      <c r="E428" s="58">
        <f t="shared" si="413"/>
        <v>43307.895419381312</v>
      </c>
      <c r="F428">
        <f t="shared" si="414"/>
        <v>43308</v>
      </c>
      <c r="G428">
        <f t="shared" si="443"/>
        <v>-3.7806116102728993E-2</v>
      </c>
      <c r="H428" s="116"/>
      <c r="I428" s="117"/>
      <c r="J428" s="117"/>
      <c r="K428" s="117">
        <f t="shared" si="440"/>
        <v>-3.7806116102728993E-2</v>
      </c>
      <c r="L428" s="116"/>
      <c r="M428" s="116"/>
      <c r="N428" s="118"/>
      <c r="O428" s="40">
        <f t="shared" ca="1" si="445"/>
        <v>-3.7739072371608465E-2</v>
      </c>
      <c r="P428" s="116"/>
      <c r="Q428" s="293">
        <f t="shared" si="415"/>
        <v>44401.729499999899</v>
      </c>
      <c r="R428" s="8">
        <f t="shared" ca="1" si="444"/>
        <v>4.494861882561651E-9</v>
      </c>
      <c r="S428" s="116">
        <v>1</v>
      </c>
      <c r="T428" s="167">
        <f t="shared" ca="1" si="439"/>
        <v>4.494861882561651E-9</v>
      </c>
      <c r="U428" s="116"/>
      <c r="V428" s="116"/>
      <c r="W428" s="25"/>
      <c r="X428" s="252"/>
      <c r="Y428" s="41"/>
      <c r="Z428">
        <f t="shared" si="416"/>
        <v>43308</v>
      </c>
      <c r="AA428" s="246">
        <f t="shared" si="417"/>
        <v>-2.5196828884327255E-2</v>
      </c>
      <c r="AB428" s="247">
        <f t="shared" si="418"/>
        <v>-1.2609287218401738E-2</v>
      </c>
      <c r="AC428" s="247">
        <f t="shared" ca="1" si="419"/>
        <v>-6.7043731120527972E-5</v>
      </c>
      <c r="AD428" s="248">
        <f t="shared" si="420"/>
        <v>1.5899412415614945E-4</v>
      </c>
      <c r="AH428">
        <f t="shared" si="421"/>
        <v>-1.0862064639037773E-2</v>
      </c>
      <c r="AI428">
        <f t="shared" si="422"/>
        <v>1.0028002727294647</v>
      </c>
      <c r="AJ428">
        <f t="shared" si="423"/>
        <v>-0.94011116037152176</v>
      </c>
      <c r="AK428">
        <f t="shared" si="424"/>
        <v>-0.52881389403235179</v>
      </c>
      <c r="AL428">
        <f t="shared" si="425"/>
        <v>-1.5655009921085938</v>
      </c>
      <c r="AM428">
        <f t="shared" si="426"/>
        <v>-0.99471863626693757</v>
      </c>
      <c r="AN428">
        <f t="shared" si="446"/>
        <v>5.2740882232775501</v>
      </c>
      <c r="AO428">
        <f t="shared" si="446"/>
        <v>5.2743402453147539</v>
      </c>
      <c r="AP428">
        <f t="shared" si="446"/>
        <v>5.2752340157716686</v>
      </c>
      <c r="AQ428">
        <f t="shared" si="446"/>
        <v>5.278393530213541</v>
      </c>
      <c r="AR428">
        <f t="shared" si="446"/>
        <v>5.2894389644388973</v>
      </c>
      <c r="AS428">
        <f t="shared" si="446"/>
        <v>5.3266687224566178</v>
      </c>
      <c r="AT428">
        <f t="shared" si="446"/>
        <v>5.4399669425541095</v>
      </c>
      <c r="AU428">
        <f t="shared" si="427"/>
        <v>5.7215858115377118</v>
      </c>
      <c r="AV428" s="246">
        <f t="shared" si="428"/>
        <v>-3.0301995923988592E-2</v>
      </c>
      <c r="AW428" s="247">
        <f t="shared" si="429"/>
        <v>-7.5041201787404005E-3</v>
      </c>
      <c r="AX428" s="248">
        <f t="shared" si="430"/>
        <v>5.6311819656978863E-5</v>
      </c>
      <c r="AY428" s="247">
        <f t="shared" si="431"/>
        <v>-2.1838884424029884E-2</v>
      </c>
      <c r="BA428">
        <f t="shared" si="432"/>
        <v>-5.1051670396613392E-3</v>
      </c>
      <c r="BB428">
        <f t="shared" si="433"/>
        <v>0.92580372569390235</v>
      </c>
      <c r="BC428">
        <f t="shared" si="434"/>
        <v>-0.97858710374435121</v>
      </c>
      <c r="BD428">
        <f t="shared" si="435"/>
        <v>1.0731089123602027E-2</v>
      </c>
      <c r="BE428">
        <f t="shared" si="436"/>
        <v>2.9979575497024329</v>
      </c>
      <c r="BF428">
        <f t="shared" si="437"/>
        <v>13.900225334005754</v>
      </c>
      <c r="BG428">
        <f t="shared" si="447"/>
        <v>9.2699821335115491</v>
      </c>
      <c r="BH428">
        <f t="shared" si="447"/>
        <v>9.2699821314628394</v>
      </c>
      <c r="BI428">
        <f t="shared" si="447"/>
        <v>9.2699821591212306</v>
      </c>
      <c r="BJ428">
        <f t="shared" si="447"/>
        <v>9.2699817857219422</v>
      </c>
      <c r="BK428">
        <f t="shared" si="447"/>
        <v>9.269986826759304</v>
      </c>
      <c r="BL428">
        <f t="shared" si="447"/>
        <v>9.2699187704359129</v>
      </c>
      <c r="BM428">
        <f t="shared" si="447"/>
        <v>9.2708375012355599</v>
      </c>
      <c r="BN428">
        <f t="shared" si="438"/>
        <v>9.2584236456693674</v>
      </c>
    </row>
    <row r="429" spans="1:66">
      <c r="A429" s="295" t="s">
        <v>1308</v>
      </c>
      <c r="B429" s="296" t="s">
        <v>49</v>
      </c>
      <c r="C429" s="305">
        <v>59495.422299999998</v>
      </c>
      <c r="D429" s="295">
        <v>1E-4</v>
      </c>
      <c r="E429" s="58">
        <f t="shared" si="413"/>
        <v>43515.896408543122</v>
      </c>
      <c r="F429">
        <f t="shared" si="414"/>
        <v>43516</v>
      </c>
      <c r="G429">
        <f t="shared" si="443"/>
        <v>-3.7448531998961698E-2</v>
      </c>
      <c r="H429" s="116"/>
      <c r="I429" s="117"/>
      <c r="J429" s="117"/>
      <c r="K429" s="117">
        <f t="shared" si="440"/>
        <v>-3.7448531998961698E-2</v>
      </c>
      <c r="L429" s="116"/>
      <c r="M429" s="116"/>
      <c r="N429" s="118"/>
      <c r="O429" s="40">
        <f t="shared" ca="1" si="445"/>
        <v>-3.8414503230279021E-2</v>
      </c>
      <c r="P429" s="116"/>
      <c r="Q429" s="293">
        <f t="shared" si="415"/>
        <v>44476.922299999998</v>
      </c>
      <c r="R429" s="8">
        <f t="shared" ca="1" si="444"/>
        <v>9.3310041973270409E-7</v>
      </c>
      <c r="S429" s="116">
        <v>1</v>
      </c>
      <c r="T429" s="167">
        <f t="shared" ca="1" si="439"/>
        <v>9.3310041973270409E-7</v>
      </c>
      <c r="U429" s="116"/>
      <c r="V429" s="116"/>
      <c r="W429" s="25"/>
      <c r="X429" s="252"/>
      <c r="Y429" s="41"/>
      <c r="Z429">
        <f t="shared" si="416"/>
        <v>43516</v>
      </c>
      <c r="AA429" s="246">
        <f t="shared" si="417"/>
        <v>-2.5181348069571723E-2</v>
      </c>
      <c r="AB429" s="247">
        <f t="shared" si="418"/>
        <v>-1.2267183929389976E-2</v>
      </c>
      <c r="AC429" s="247">
        <f t="shared" ca="1" si="419"/>
        <v>9.6597123131732243E-4</v>
      </c>
      <c r="AD429" s="248">
        <f t="shared" si="420"/>
        <v>1.5048380155748369E-4</v>
      </c>
      <c r="AH429">
        <f t="shared" si="421"/>
        <v>-1.0757519671496338E-2</v>
      </c>
      <c r="AI429">
        <f t="shared" si="422"/>
        <v>1.0367703514130089</v>
      </c>
      <c r="AJ429">
        <f t="shared" si="423"/>
        <v>-0.9600692780008202</v>
      </c>
      <c r="AK429">
        <f t="shared" si="424"/>
        <v>-0.52754138918759985</v>
      </c>
      <c r="AL429">
        <f t="shared" si="425"/>
        <v>-1.5012075167738288</v>
      </c>
      <c r="AM429">
        <f t="shared" si="426"/>
        <v>-0.93272483811189</v>
      </c>
      <c r="AN429">
        <f t="shared" si="446"/>
        <v>5.3276021228102302</v>
      </c>
      <c r="AO429">
        <f t="shared" si="446"/>
        <v>5.3279646467086339</v>
      </c>
      <c r="AP429">
        <f t="shared" si="446"/>
        <v>5.329150867254576</v>
      </c>
      <c r="AQ429">
        <f t="shared" si="446"/>
        <v>5.3330185325631714</v>
      </c>
      <c r="AR429">
        <f t="shared" si="446"/>
        <v>5.3454864849150612</v>
      </c>
      <c r="AS429">
        <f t="shared" si="446"/>
        <v>5.3843186905779223</v>
      </c>
      <c r="AT429">
        <f t="shared" si="446"/>
        <v>5.4948362965784048</v>
      </c>
      <c r="AU429">
        <f t="shared" si="427"/>
        <v>5.7593536135993864</v>
      </c>
      <c r="AV429" s="246">
        <f t="shared" si="428"/>
        <v>-3.021978135588823E-2</v>
      </c>
      <c r="AW429" s="247">
        <f t="shared" si="429"/>
        <v>-7.2287506430734685E-3</v>
      </c>
      <c r="AX429" s="248">
        <f t="shared" si="430"/>
        <v>5.2254835859735083E-5</v>
      </c>
      <c r="AY429" s="247">
        <f t="shared" si="431"/>
        <v>-2.1652579041148853E-2</v>
      </c>
      <c r="BA429">
        <f t="shared" si="432"/>
        <v>-5.0384332863165088E-3</v>
      </c>
      <c r="BB429">
        <f t="shared" si="433"/>
        <v>0.92533560207661347</v>
      </c>
      <c r="BC429">
        <f t="shared" si="434"/>
        <v>-0.96616320002995548</v>
      </c>
      <c r="BD429">
        <f t="shared" si="435"/>
        <v>6.7432245567363514E-3</v>
      </c>
      <c r="BE429">
        <f t="shared" si="436"/>
        <v>3.0515232220339077</v>
      </c>
      <c r="BF429">
        <f t="shared" si="437"/>
        <v>22.190078241599643</v>
      </c>
      <c r="BG429">
        <f t="shared" si="447"/>
        <v>9.3276935784511803</v>
      </c>
      <c r="BH429">
        <f t="shared" si="447"/>
        <v>9.3276935771040286</v>
      </c>
      <c r="BI429">
        <f t="shared" si="447"/>
        <v>9.327693595158669</v>
      </c>
      <c r="BJ429">
        <f t="shared" si="447"/>
        <v>9.3276933531888577</v>
      </c>
      <c r="BK429">
        <f t="shared" si="447"/>
        <v>9.3276965960883107</v>
      </c>
      <c r="BL429">
        <f t="shared" si="447"/>
        <v>9.327653134396181</v>
      </c>
      <c r="BM429">
        <f t="shared" si="447"/>
        <v>9.3282355974724691</v>
      </c>
      <c r="BN429">
        <f t="shared" si="438"/>
        <v>9.3204267569292973</v>
      </c>
    </row>
    <row r="430" spans="1:66">
      <c r="A430" s="295" t="s">
        <v>1308</v>
      </c>
      <c r="B430" s="296" t="s">
        <v>49</v>
      </c>
      <c r="C430" s="305">
        <v>59511.328099999999</v>
      </c>
      <c r="D430" s="295">
        <v>1E-4</v>
      </c>
      <c r="E430" s="58">
        <f t="shared" si="413"/>
        <v>43559.895596409595</v>
      </c>
      <c r="F430">
        <f t="shared" si="414"/>
        <v>43560</v>
      </c>
      <c r="G430">
        <f t="shared" si="443"/>
        <v>-3.7742119995527901E-2</v>
      </c>
      <c r="H430" s="116"/>
      <c r="I430" s="117"/>
      <c r="J430" s="117"/>
      <c r="K430" s="117">
        <f t="shared" si="440"/>
        <v>-3.7742119995527901E-2</v>
      </c>
      <c r="L430" s="116"/>
      <c r="M430" s="116"/>
      <c r="N430" s="118"/>
      <c r="O430" s="40">
        <f t="shared" ca="1" si="445"/>
        <v>-3.8557382834997808E-2</v>
      </c>
      <c r="P430" s="116"/>
      <c r="Q430" s="293">
        <f t="shared" si="415"/>
        <v>44492.828099999999</v>
      </c>
      <c r="R430" s="8">
        <f t="shared" ca="1" si="444"/>
        <v>6.6465349742053602E-7</v>
      </c>
      <c r="S430" s="116">
        <v>1</v>
      </c>
      <c r="T430" s="167">
        <f t="shared" ca="1" si="439"/>
        <v>6.6465349742053602E-7</v>
      </c>
      <c r="U430" s="116"/>
      <c r="V430" s="116"/>
      <c r="W430" s="25"/>
      <c r="X430" s="252"/>
      <c r="Y430" s="41"/>
      <c r="Z430">
        <f t="shared" si="416"/>
        <v>43560</v>
      </c>
      <c r="AA430" s="246">
        <f t="shared" si="417"/>
        <v>-2.5173539685241643E-2</v>
      </c>
      <c r="AB430" s="247">
        <f t="shared" si="418"/>
        <v>-1.2568580310286258E-2</v>
      </c>
      <c r="AC430" s="247">
        <f t="shared" ca="1" si="419"/>
        <v>8.1526283946990741E-4</v>
      </c>
      <c r="AD430" s="248">
        <f t="shared" si="420"/>
        <v>1.5796921101611541E-4</v>
      </c>
      <c r="AH430">
        <f t="shared" si="421"/>
        <v>-1.0730891270786642E-2</v>
      </c>
      <c r="AI430">
        <f t="shared" si="422"/>
        <v>1.0442392931522244</v>
      </c>
      <c r="AJ430">
        <f t="shared" si="423"/>
        <v>-0.96393579304135424</v>
      </c>
      <c r="AK430">
        <f t="shared" si="424"/>
        <v>-0.52696760905240692</v>
      </c>
      <c r="AL430">
        <f t="shared" si="425"/>
        <v>-1.4870420295992857</v>
      </c>
      <c r="AM430">
        <f t="shared" si="426"/>
        <v>-0.91956698431519424</v>
      </c>
      <c r="AN430">
        <f t="shared" si="446"/>
        <v>5.3391568629962176</v>
      </c>
      <c r="AO430">
        <f t="shared" si="446"/>
        <v>5.3395462569480623</v>
      </c>
      <c r="AP430">
        <f t="shared" si="446"/>
        <v>5.3407999211696646</v>
      </c>
      <c r="AQ430">
        <f t="shared" si="446"/>
        <v>5.3448215266274621</v>
      </c>
      <c r="AR430">
        <f t="shared" si="446"/>
        <v>5.357576278497139</v>
      </c>
      <c r="AS430">
        <f t="shared" si="446"/>
        <v>5.396679153622495</v>
      </c>
      <c r="AT430">
        <f t="shared" si="446"/>
        <v>5.506492451008115</v>
      </c>
      <c r="AU430">
        <f t="shared" si="427"/>
        <v>5.7673429563432022</v>
      </c>
      <c r="AV430" s="246">
        <f t="shared" si="428"/>
        <v>-3.0195702447615401E-2</v>
      </c>
      <c r="AW430" s="247">
        <f t="shared" si="429"/>
        <v>-7.5464175479124998E-3</v>
      </c>
      <c r="AX430" s="248">
        <f t="shared" si="430"/>
        <v>5.6948417807441704E-5</v>
      </c>
      <c r="AY430" s="247">
        <f t="shared" si="431"/>
        <v>-2.19890659623675E-2</v>
      </c>
      <c r="BA430">
        <f t="shared" si="432"/>
        <v>-5.0221627623737563E-3</v>
      </c>
      <c r="BB430">
        <f t="shared" si="433"/>
        <v>0.92526402464268487</v>
      </c>
      <c r="BC430">
        <f t="shared" si="434"/>
        <v>-0.9631802278874535</v>
      </c>
      <c r="BD430">
        <f t="shared" si="435"/>
        <v>5.8972351212378121E-3</v>
      </c>
      <c r="BE430">
        <f t="shared" si="436"/>
        <v>3.0628482324736663</v>
      </c>
      <c r="BF430">
        <f t="shared" si="437"/>
        <v>25.38549928413941</v>
      </c>
      <c r="BG430">
        <f t="shared" si="447"/>
        <v>9.3398984341395934</v>
      </c>
      <c r="BH430">
        <f t="shared" si="447"/>
        <v>9.3398984329532766</v>
      </c>
      <c r="BI430">
        <f t="shared" si="447"/>
        <v>9.3398984488347008</v>
      </c>
      <c r="BJ430">
        <f t="shared" si="447"/>
        <v>9.3398982362273752</v>
      </c>
      <c r="BK430">
        <f t="shared" si="447"/>
        <v>9.3399010824373967</v>
      </c>
      <c r="BL430">
        <f t="shared" si="447"/>
        <v>9.3398629796880037</v>
      </c>
      <c r="BM430">
        <f t="shared" si="447"/>
        <v>9.340373058143653</v>
      </c>
      <c r="BN430">
        <f t="shared" si="438"/>
        <v>9.3335427996958202</v>
      </c>
    </row>
    <row r="431" spans="1:66">
      <c r="A431" s="295" t="s">
        <v>1308</v>
      </c>
      <c r="B431" s="296" t="s">
        <v>45</v>
      </c>
      <c r="C431" s="305">
        <v>59511.508399999999</v>
      </c>
      <c r="D431" s="295">
        <v>1E-4</v>
      </c>
      <c r="E431" s="58">
        <f t="shared" si="413"/>
        <v>43560.39434866175</v>
      </c>
      <c r="F431">
        <f t="shared" si="414"/>
        <v>43560.5</v>
      </c>
      <c r="G431">
        <f t="shared" si="443"/>
        <v>-3.8193183499970473E-2</v>
      </c>
      <c r="H431" s="116"/>
      <c r="I431" s="117"/>
      <c r="J431" s="117"/>
      <c r="K431" s="117">
        <f t="shared" si="440"/>
        <v>-3.8193183499970473E-2</v>
      </c>
      <c r="L431" s="116"/>
      <c r="M431" s="116"/>
      <c r="N431" s="118"/>
      <c r="O431" s="40">
        <f t="shared" ca="1" si="445"/>
        <v>-3.8559006466869591E-2</v>
      </c>
      <c r="P431" s="116"/>
      <c r="Q431" s="293">
        <f t="shared" si="415"/>
        <v>44493.008399999999</v>
      </c>
      <c r="R431" s="8">
        <f t="shared" ca="1" si="444"/>
        <v>1.3382644311087324E-7</v>
      </c>
      <c r="S431" s="116">
        <v>1</v>
      </c>
      <c r="T431" s="167">
        <f t="shared" ca="1" si="439"/>
        <v>1.3382644311087324E-7</v>
      </c>
      <c r="U431" s="116"/>
      <c r="V431" s="116"/>
      <c r="W431" s="25"/>
      <c r="X431" s="252"/>
      <c r="Y431" s="41"/>
      <c r="Z431">
        <f t="shared" si="416"/>
        <v>43560.5</v>
      </c>
      <c r="AA431" s="246">
        <f t="shared" si="417"/>
        <v>-2.5173441528888348E-2</v>
      </c>
      <c r="AB431" s="247">
        <f t="shared" si="418"/>
        <v>-1.3019741971082126E-2</v>
      </c>
      <c r="AC431" s="247">
        <f t="shared" ca="1" si="419"/>
        <v>3.6582296689911808E-4</v>
      </c>
      <c r="AD431" s="248">
        <f t="shared" si="420"/>
        <v>1.6951368099355749E-4</v>
      </c>
      <c r="AH431">
        <f t="shared" si="421"/>
        <v>-1.0730579291702472E-2</v>
      </c>
      <c r="AI431">
        <f t="shared" si="422"/>
        <v>1.044324740772711</v>
      </c>
      <c r="AJ431">
        <f t="shared" si="423"/>
        <v>-0.96397893434781445</v>
      </c>
      <c r="AK431">
        <f t="shared" si="424"/>
        <v>-0.5269604286893379</v>
      </c>
      <c r="AL431">
        <f t="shared" si="425"/>
        <v>-1.4868798788314164</v>
      </c>
      <c r="AM431">
        <f t="shared" si="426"/>
        <v>-0.91941736246243189</v>
      </c>
      <c r="AN431">
        <f t="shared" ref="AN431:AT434" si="448">$AU431+$AB$7*SIN(AO431)</f>
        <v>5.3392886499425929</v>
      </c>
      <c r="AO431">
        <f t="shared" si="448"/>
        <v>5.3396783562840842</v>
      </c>
      <c r="AP431">
        <f t="shared" si="448"/>
        <v>5.340932797254391</v>
      </c>
      <c r="AQ431">
        <f t="shared" si="448"/>
        <v>5.344956157051679</v>
      </c>
      <c r="AR431">
        <f t="shared" si="448"/>
        <v>5.3577141327103108</v>
      </c>
      <c r="AS431">
        <f t="shared" si="448"/>
        <v>5.3968199402080357</v>
      </c>
      <c r="AT431">
        <f t="shared" si="448"/>
        <v>5.5066250034293809</v>
      </c>
      <c r="AU431">
        <f t="shared" si="427"/>
        <v>5.7674337443289279</v>
      </c>
      <c r="AV431" s="246">
        <f t="shared" si="428"/>
        <v>-3.019541510270107E-2</v>
      </c>
      <c r="AW431" s="247">
        <f t="shared" si="429"/>
        <v>-7.9977683972694037E-3</v>
      </c>
      <c r="AX431" s="248">
        <f t="shared" si="430"/>
        <v>6.3964299336361212E-5</v>
      </c>
      <c r="AY431" s="247">
        <f t="shared" si="431"/>
        <v>-2.244063063445528E-2</v>
      </c>
      <c r="BA431">
        <f t="shared" si="432"/>
        <v>-5.0219735738127229E-3</v>
      </c>
      <c r="BB431">
        <f t="shared" si="433"/>
        <v>0.92526326638484668</v>
      </c>
      <c r="BC431">
        <f t="shared" si="434"/>
        <v>-0.9631456225200038</v>
      </c>
      <c r="BD431">
        <f t="shared" si="435"/>
        <v>5.8876177883747001E-3</v>
      </c>
      <c r="BE431">
        <f t="shared" si="436"/>
        <v>3.0629769159358977</v>
      </c>
      <c r="BF431">
        <f t="shared" si="437"/>
        <v>25.427094894308489</v>
      </c>
      <c r="BG431">
        <f t="shared" ref="BG431:BM434" si="449">$BN431+$BB$7*SIN(BH431)</f>
        <v>9.3400371203801615</v>
      </c>
      <c r="BH431">
        <f t="shared" si="449"/>
        <v>9.3400371191956921</v>
      </c>
      <c r="BI431">
        <f t="shared" si="449"/>
        <v>9.3400371350521905</v>
      </c>
      <c r="BJ431">
        <f t="shared" si="449"/>
        <v>9.3400369227810529</v>
      </c>
      <c r="BK431">
        <f t="shared" si="449"/>
        <v>9.3400397644569839</v>
      </c>
      <c r="BL431">
        <f t="shared" si="449"/>
        <v>9.3400017228549785</v>
      </c>
      <c r="BM431">
        <f t="shared" si="449"/>
        <v>9.3405109767621219</v>
      </c>
      <c r="BN431">
        <f t="shared" si="438"/>
        <v>9.3336918456363485</v>
      </c>
    </row>
    <row r="432" spans="1:66">
      <c r="A432" s="297" t="s">
        <v>1309</v>
      </c>
      <c r="B432" s="296" t="s">
        <v>49</v>
      </c>
      <c r="C432" s="305">
        <v>59769.799899999998</v>
      </c>
      <c r="D432" s="295">
        <v>2.9999999999999997E-4</v>
      </c>
      <c r="E432" s="58">
        <f t="shared" ref="E432:E442" si="450">+(C432-C$7)/C$8</f>
        <v>44274.889453140066</v>
      </c>
      <c r="F432">
        <f t="shared" ref="F432:F442" si="451">ROUND(2*E432,0)/2</f>
        <v>44275</v>
      </c>
      <c r="G432">
        <f t="shared" ref="G432:G442" si="452">+C432-(C$7+F432*C$8)</f>
        <v>-3.996292500232812E-2</v>
      </c>
      <c r="H432" s="116"/>
      <c r="I432" s="117"/>
      <c r="J432" s="117"/>
      <c r="K432" s="117">
        <f t="shared" ref="K432:K442" si="453">G432</f>
        <v>-3.996292500232812E-2</v>
      </c>
      <c r="L432" s="116"/>
      <c r="M432" s="116"/>
      <c r="N432" s="118"/>
      <c r="O432" s="40">
        <f t="shared" ref="O432:O442" ca="1" si="454">+C$11+C$12*F432</f>
        <v>-4.0879176411677889E-2</v>
      </c>
      <c r="P432" s="116"/>
      <c r="Q432" s="293">
        <f t="shared" ref="Q432:Q442" si="455">C432-15018.5</f>
        <v>44751.299899999998</v>
      </c>
      <c r="R432" s="8">
        <f t="shared" ref="R432:R442" ca="1" si="456">+(O432-G432)^2</f>
        <v>8.3951664513543834E-7</v>
      </c>
      <c r="S432" s="116">
        <v>1</v>
      </c>
      <c r="T432" s="167">
        <f t="shared" ref="T432:T442" ca="1" si="457">+S432*R432</f>
        <v>8.3951664513543834E-7</v>
      </c>
      <c r="U432" s="116"/>
      <c r="V432" s="116"/>
      <c r="W432" s="25"/>
      <c r="X432" s="252"/>
      <c r="Y432" s="41"/>
      <c r="Z432">
        <f t="shared" ref="Z432:Z442" si="458">F432</f>
        <v>44275</v>
      </c>
      <c r="AA432" s="246">
        <f t="shared" ref="AA432:AA442" si="459">AB$3+AB$4*Z432+AB$5*Z432^2+AH432</f>
        <v>-2.4792519884428516E-2</v>
      </c>
      <c r="AB432" s="247">
        <f t="shared" ref="AB432:AB442" si="460">+G432-AA432</f>
        <v>-1.5170405117899605E-2</v>
      </c>
      <c r="AC432" s="247">
        <f t="shared" ref="AC432:AC442" ca="1" si="461">+G432-O432</f>
        <v>9.1625140934976923E-4</v>
      </c>
      <c r="AD432" s="248">
        <f t="shared" ref="AD432:AD442" si="462">S432*(G432-AA432)^2</f>
        <v>2.3014119144119453E-4</v>
      </c>
      <c r="AH432">
        <f t="shared" ref="AH432:AH442" si="463">$AB$6*($AB$11/AI432*AJ432+$AB$12)</f>
        <v>-1.0045048442319827E-2</v>
      </c>
      <c r="AI432">
        <f t="shared" ref="AI432:AI442" si="464">1+$AB$7*COS(AL432)</f>
        <v>1.1793915397334358</v>
      </c>
      <c r="AJ432">
        <f t="shared" ref="AJ432:AJ442" si="465">SIN(AL432+RADIANS($AB$9))</f>
        <v>-0.99997523209165295</v>
      </c>
      <c r="AK432">
        <f t="shared" ref="AK432:AK442" si="466">$AB$7*SIN(AL432)</f>
        <v>-0.49746422134771257</v>
      </c>
      <c r="AL432">
        <f t="shared" ref="AL432:AL442" si="467">2*ATAN(AM432)</f>
        <v>-1.2246991171205803</v>
      </c>
      <c r="AM432">
        <f t="shared" ref="AM432:AM442" si="468">TAN(AN432/2)*SQRT((1+$AB$7)/(1-$AB$7))</f>
        <v>-0.70242190998226128</v>
      </c>
      <c r="AN432">
        <f t="shared" ref="AN432:AN442" si="469">$AU432+$AB$7*SIN(AO432)</f>
        <v>5.5395543748603187</v>
      </c>
      <c r="AO432">
        <f t="shared" ref="AO432:AO442" si="470">$AU432+$AB$7*SIN(AP432)</f>
        <v>5.5405251259570427</v>
      </c>
      <c r="AP432">
        <f t="shared" ref="AP432:AP442" si="471">$AU432+$AB$7*SIN(AQ432)</f>
        <v>5.543014150782029</v>
      </c>
      <c r="AQ432">
        <f t="shared" ref="AQ432:AQ442" si="472">$AU432+$AB$7*SIN(AR432)</f>
        <v>5.5493703893198871</v>
      </c>
      <c r="AR432">
        <f t="shared" ref="AR432:AR442" si="473">$AU432+$AB$7*SIN(AS432)</f>
        <v>5.5654399810759116</v>
      </c>
      <c r="AS432">
        <f t="shared" ref="AS432:AS442" si="474">$AU432+$AB$7*SIN(AT432)</f>
        <v>5.6051034715449823</v>
      </c>
      <c r="AT432">
        <f t="shared" ref="AT432:AT442" si="475">$AU432+$AB$7*SIN(AU432)</f>
        <v>5.698068481617609</v>
      </c>
      <c r="AU432">
        <f t="shared" ref="AU432:AU442" si="476">RADIANS($AB$9)+$AB$18*(F432-AB$15)</f>
        <v>5.8971697759302097</v>
      </c>
      <c r="AV432" s="246">
        <f t="shared" ref="AV432:AV442" si="477">AA432+BA432</f>
        <v>-2.9447600351182473E-2</v>
      </c>
      <c r="AW432" s="247">
        <f t="shared" ref="AW432:AW442" si="478">IF(S432&lt;&gt;0,G432-AV432,-9999)</f>
        <v>-1.0515324651145647E-2</v>
      </c>
      <c r="AX432" s="248">
        <f t="shared" ref="AX432:AX442" si="479">S432*(G432-AV432)^2</f>
        <v>1.1057205251899132E-4</v>
      </c>
      <c r="AY432" s="247">
        <f t="shared" ref="AY432:AY442" si="480">IF(S432&lt;&gt;0,G432-AH432-BA432,-9999)</f>
        <v>-2.5262796093254335E-2</v>
      </c>
      <c r="BA432">
        <f t="shared" ref="BA432:BA442" si="481">$BB$6*($BB$11/BB432*BC432+$BB$12)</f>
        <v>-4.6550804667539573E-3</v>
      </c>
      <c r="BB432">
        <f t="shared" ref="BB432:BB442" si="482">1+$BB$7*COS(BE432)</f>
        <v>0.92544637277845154</v>
      </c>
      <c r="BC432">
        <f t="shared" ref="BC432:BC442" si="483">SIN(BE432+RADIANS($BB$9))</f>
        <v>-0.89774385512352139</v>
      </c>
      <c r="BD432">
        <f t="shared" ref="BD432:BD442" si="484">$BB$7*SIN(BE432)</f>
        <v>-7.8740118614821133E-3</v>
      </c>
      <c r="BE432">
        <f t="shared" ref="BE432:BE442" si="485">2*ATAN(BF432)</f>
        <v>-3.0363673364318955</v>
      </c>
      <c r="BF432">
        <f t="shared" ref="BF432:BF442" si="486">TAN(BG432/2)*SQRT((1+$BB$7)/(1-$BB$7))</f>
        <v>-18.989291919186066</v>
      </c>
      <c r="BG432">
        <f t="shared" ref="BG432:BG442" si="487">$BN432+$BB$7*SIN(BH432)</f>
        <v>9.5381940982667004</v>
      </c>
      <c r="BH432">
        <f t="shared" ref="BH432:BH442" si="488">$BN432+$BB$7*SIN(BI432)</f>
        <v>9.5381940998229933</v>
      </c>
      <c r="BI432">
        <f t="shared" ref="BI432:BI442" si="489">$BN432+$BB$7*SIN(BJ432)</f>
        <v>9.5381940789294042</v>
      </c>
      <c r="BJ432">
        <f t="shared" ref="BJ432:BJ442" si="490">$BN432+$BB$7*SIN(BK432)</f>
        <v>9.5381943594306033</v>
      </c>
      <c r="BK432">
        <f t="shared" ref="BK432:BK442" si="491">$BN432+$BB$7*SIN(BL432)</f>
        <v>9.5381905936388325</v>
      </c>
      <c r="BL432">
        <f t="shared" ref="BL432:BL442" si="492">$BN432+$BB$7*SIN(BM432)</f>
        <v>9.5382411503761659</v>
      </c>
      <c r="BM432">
        <f t="shared" ref="BM432:BM442" si="493">$BN432+$BB$7*SIN(BN432)</f>
        <v>9.5375624372222791</v>
      </c>
      <c r="BN432">
        <f t="shared" ref="BN432:BN442" si="494">RADIANS($BB$9)+$BB$18*(F432-BB$15)</f>
        <v>9.5466784946518235</v>
      </c>
    </row>
    <row r="433" spans="1:66">
      <c r="A433" s="297" t="s">
        <v>1309</v>
      </c>
      <c r="B433" s="296" t="s">
        <v>49</v>
      </c>
      <c r="C433" s="305">
        <v>59774.861499999999</v>
      </c>
      <c r="D433" s="295">
        <v>2.0000000000000001E-4</v>
      </c>
      <c r="E433" s="58">
        <f t="shared" si="450"/>
        <v>44288.891030508377</v>
      </c>
      <c r="F433">
        <f t="shared" si="451"/>
        <v>44289</v>
      </c>
      <c r="G433">
        <f t="shared" si="452"/>
        <v>-3.9392702994518913E-2</v>
      </c>
      <c r="H433" s="116"/>
      <c r="I433" s="117"/>
      <c r="J433" s="117"/>
      <c r="K433" s="117">
        <f t="shared" si="453"/>
        <v>-3.9392702994518913E-2</v>
      </c>
      <c r="L433" s="116"/>
      <c r="M433" s="116"/>
      <c r="N433" s="118"/>
      <c r="O433" s="40">
        <f t="shared" ca="1" si="454"/>
        <v>-4.0924638104088404E-2</v>
      </c>
      <c r="P433" s="116"/>
      <c r="Q433" s="293">
        <f t="shared" si="455"/>
        <v>44756.361499999999</v>
      </c>
      <c r="R433" s="8">
        <f t="shared" ca="1" si="456"/>
        <v>2.3468251799316868E-6</v>
      </c>
      <c r="S433" s="116">
        <v>1</v>
      </c>
      <c r="T433" s="167">
        <f t="shared" ca="1" si="457"/>
        <v>2.3468251799316868E-6</v>
      </c>
      <c r="U433" s="116"/>
      <c r="V433" s="116"/>
      <c r="W433" s="25"/>
      <c r="X433" s="252"/>
      <c r="Y433" s="41"/>
      <c r="Z433">
        <f t="shared" si="458"/>
        <v>44289</v>
      </c>
      <c r="AA433" s="246">
        <f t="shared" si="459"/>
        <v>-2.4779768606155668E-2</v>
      </c>
      <c r="AB433" s="247">
        <f t="shared" si="460"/>
        <v>-1.4612934388363245E-2</v>
      </c>
      <c r="AC433" s="247">
        <f t="shared" ca="1" si="461"/>
        <v>1.5319351095694905E-3</v>
      </c>
      <c r="AD433" s="248">
        <f t="shared" si="462"/>
        <v>2.135378514386091E-4</v>
      </c>
      <c r="AH433">
        <f t="shared" si="463"/>
        <v>-1.0026347449856312E-2</v>
      </c>
      <c r="AI433">
        <f t="shared" si="464"/>
        <v>1.1822800220748355</v>
      </c>
      <c r="AJ433">
        <f t="shared" si="465"/>
        <v>-0.99999924889554803</v>
      </c>
      <c r="AK433">
        <f t="shared" si="466"/>
        <v>-0.49641310377690107</v>
      </c>
      <c r="AL433">
        <f t="shared" si="467"/>
        <v>-1.2188865804302773</v>
      </c>
      <c r="AM433">
        <f t="shared" si="468"/>
        <v>-0.69809052889393963</v>
      </c>
      <c r="AN433">
        <f t="shared" si="469"/>
        <v>5.5437321726595927</v>
      </c>
      <c r="AO433">
        <f t="shared" si="470"/>
        <v>5.5447159187492465</v>
      </c>
      <c r="AP433">
        <f t="shared" si="471"/>
        <v>5.547228615609022</v>
      </c>
      <c r="AQ433">
        <f t="shared" si="472"/>
        <v>5.5536208085328447</v>
      </c>
      <c r="AR433">
        <f t="shared" si="473"/>
        <v>5.5697205094270199</v>
      </c>
      <c r="AS433">
        <f t="shared" si="474"/>
        <v>5.6093176061756456</v>
      </c>
      <c r="AT433">
        <f t="shared" si="475"/>
        <v>5.7018565665567715</v>
      </c>
      <c r="AU433">
        <f t="shared" si="476"/>
        <v>5.8997118395305153</v>
      </c>
      <c r="AV433" s="246">
        <f t="shared" si="477"/>
        <v>-2.9425778016433597E-2</v>
      </c>
      <c r="AW433" s="247">
        <f t="shared" si="478"/>
        <v>-9.9669249780853161E-3</v>
      </c>
      <c r="AX433" s="248">
        <f t="shared" si="479"/>
        <v>9.9339593518780976E-5</v>
      </c>
      <c r="AY433" s="247">
        <f t="shared" si="480"/>
        <v>-2.4720346134384674E-2</v>
      </c>
      <c r="BA433">
        <f t="shared" si="481"/>
        <v>-4.6460094102779275E-3</v>
      </c>
      <c r="BB433">
        <f t="shared" si="482"/>
        <v>0.92547524030908768</v>
      </c>
      <c r="BC433">
        <f t="shared" si="483"/>
        <v>-0.89615010372684567</v>
      </c>
      <c r="BD433">
        <f t="shared" si="484"/>
        <v>-8.1427014986515441E-3</v>
      </c>
      <c r="BE433">
        <f t="shared" si="485"/>
        <v>-3.0327626643959866</v>
      </c>
      <c r="BF433">
        <f t="shared" si="486"/>
        <v>-18.359145586626031</v>
      </c>
      <c r="BG433">
        <f t="shared" si="487"/>
        <v>9.542078140123877</v>
      </c>
      <c r="BH433">
        <f t="shared" si="488"/>
        <v>9.5420781417287852</v>
      </c>
      <c r="BI433">
        <f t="shared" si="489"/>
        <v>9.5420781201728371</v>
      </c>
      <c r="BJ433">
        <f t="shared" si="490"/>
        <v>9.5420784096966162</v>
      </c>
      <c r="BK433">
        <f t="shared" si="491"/>
        <v>9.5420745210250164</v>
      </c>
      <c r="BL433">
        <f t="shared" si="492"/>
        <v>9.5421267509660925</v>
      </c>
      <c r="BM433">
        <f t="shared" si="493"/>
        <v>9.5414252613957888</v>
      </c>
      <c r="BN433">
        <f t="shared" si="494"/>
        <v>9.5508517809866262</v>
      </c>
    </row>
    <row r="434" spans="1:66">
      <c r="A434" s="297" t="s">
        <v>1309</v>
      </c>
      <c r="B434" s="296" t="s">
        <v>49</v>
      </c>
      <c r="C434" s="305">
        <v>59787.6947</v>
      </c>
      <c r="D434" s="295">
        <v>5.9999999999999995E-4</v>
      </c>
      <c r="E434" s="58">
        <f t="shared" si="450"/>
        <v>44324.390683322323</v>
      </c>
      <c r="F434">
        <f t="shared" si="451"/>
        <v>44324.5</v>
      </c>
      <c r="G434">
        <f t="shared" si="452"/>
        <v>-3.9518211495305877E-2</v>
      </c>
      <c r="H434" s="116"/>
      <c r="I434" s="117"/>
      <c r="J434" s="117"/>
      <c r="K434" s="117">
        <f t="shared" si="453"/>
        <v>-3.9518211495305877E-2</v>
      </c>
      <c r="L434" s="116"/>
      <c r="M434" s="116"/>
      <c r="N434" s="118"/>
      <c r="O434" s="40">
        <f t="shared" ca="1" si="454"/>
        <v>-4.1039915966986515E-2</v>
      </c>
      <c r="P434" s="116"/>
      <c r="Q434" s="293">
        <f t="shared" si="455"/>
        <v>44769.1947</v>
      </c>
      <c r="R434" s="8">
        <f t="shared" ca="1" si="456"/>
        <v>2.3155844991328488E-6</v>
      </c>
      <c r="S434" s="116">
        <v>1</v>
      </c>
      <c r="T434" s="167">
        <f t="shared" ca="1" si="457"/>
        <v>2.3155844991328488E-6</v>
      </c>
      <c r="U434" s="116"/>
      <c r="V434" s="116"/>
      <c r="W434" s="25"/>
      <c r="X434" s="252"/>
      <c r="Y434" s="41"/>
      <c r="Z434">
        <f t="shared" si="458"/>
        <v>44324.5</v>
      </c>
      <c r="AA434" s="246">
        <f t="shared" si="459"/>
        <v>-2.4746435424824246E-2</v>
      </c>
      <c r="AB434" s="247">
        <f t="shared" si="460"/>
        <v>-1.4771776070481631E-2</v>
      </c>
      <c r="AC434" s="247">
        <f t="shared" ca="1" si="461"/>
        <v>1.5217044716806377E-3</v>
      </c>
      <c r="AD434" s="248">
        <f t="shared" si="462"/>
        <v>2.1820536827645375E-4</v>
      </c>
      <c r="AH434">
        <f t="shared" si="463"/>
        <v>-9.9779307385704386E-3</v>
      </c>
      <c r="AI434">
        <f t="shared" si="464"/>
        <v>1.1896399889394071</v>
      </c>
      <c r="AJ434">
        <f t="shared" si="465"/>
        <v>-0.99990695239752558</v>
      </c>
      <c r="AK434">
        <f t="shared" si="466"/>
        <v>-0.49364830663548354</v>
      </c>
      <c r="AL434">
        <f t="shared" si="467"/>
        <v>-1.2040191566201952</v>
      </c>
      <c r="AM434">
        <f t="shared" si="468"/>
        <v>-0.68709102156686486</v>
      </c>
      <c r="AN434">
        <f t="shared" si="469"/>
        <v>5.5543720593314045</v>
      </c>
      <c r="AO434">
        <f t="shared" si="470"/>
        <v>5.5553887310322931</v>
      </c>
      <c r="AP434">
        <f t="shared" si="471"/>
        <v>5.5579606812033528</v>
      </c>
      <c r="AQ434">
        <f t="shared" si="472"/>
        <v>5.5644411453881073</v>
      </c>
      <c r="AR434">
        <f t="shared" si="473"/>
        <v>5.5806097259120886</v>
      </c>
      <c r="AS434">
        <f t="shared" si="474"/>
        <v>5.6200246129411111</v>
      </c>
      <c r="AT434">
        <f t="shared" si="475"/>
        <v>5.7114677806460596</v>
      </c>
      <c r="AU434">
        <f t="shared" si="476"/>
        <v>5.906157786517003</v>
      </c>
      <c r="AV434" s="246">
        <f t="shared" si="477"/>
        <v>-2.9369128010352966E-2</v>
      </c>
      <c r="AW434" s="247">
        <f t="shared" si="478"/>
        <v>-1.0149083484952911E-2</v>
      </c>
      <c r="AX434" s="248">
        <f t="shared" si="479"/>
        <v>1.0300389558454392E-4</v>
      </c>
      <c r="AY434" s="247">
        <f t="shared" si="480"/>
        <v>-2.491758817120672E-2</v>
      </c>
      <c r="BA434">
        <f t="shared" si="481"/>
        <v>-4.6226925855287196E-3</v>
      </c>
      <c r="BB434">
        <f t="shared" si="482"/>
        <v>0.9255527893164448</v>
      </c>
      <c r="BC434">
        <f t="shared" si="483"/>
        <v>-0.89205618371995032</v>
      </c>
      <c r="BD434">
        <f t="shared" si="484"/>
        <v>-8.8236169524023265E-3</v>
      </c>
      <c r="BE434">
        <f t="shared" si="485"/>
        <v>-3.0236212036200629</v>
      </c>
      <c r="BF434">
        <f t="shared" si="486"/>
        <v>-16.933587901744115</v>
      </c>
      <c r="BG434">
        <f t="shared" si="487"/>
        <v>9.5519275221226874</v>
      </c>
      <c r="BH434">
        <f t="shared" si="488"/>
        <v>9.551927523848784</v>
      </c>
      <c r="BI434">
        <f t="shared" si="489"/>
        <v>9.551927500637051</v>
      </c>
      <c r="BJ434">
        <f t="shared" si="490"/>
        <v>9.5519278127775564</v>
      </c>
      <c r="BK434">
        <f t="shared" si="491"/>
        <v>9.5519236152593354</v>
      </c>
      <c r="BL434">
        <f t="shared" si="492"/>
        <v>9.5519800616920367</v>
      </c>
      <c r="BM434">
        <f t="shared" si="493"/>
        <v>9.5512210281969256</v>
      </c>
      <c r="BN434">
        <f t="shared" si="494"/>
        <v>9.5614340427641622</v>
      </c>
    </row>
    <row r="435" spans="1:66">
      <c r="A435" s="303" t="s">
        <v>1312</v>
      </c>
      <c r="B435" s="304" t="s">
        <v>45</v>
      </c>
      <c r="C435" s="305">
        <v>59856.742299999998</v>
      </c>
      <c r="D435" s="295">
        <v>1E-4</v>
      </c>
      <c r="E435" s="58">
        <f t="shared" si="450"/>
        <v>44515.392602378794</v>
      </c>
      <c r="F435">
        <f t="shared" si="451"/>
        <v>44515.5</v>
      </c>
      <c r="G435">
        <f t="shared" si="452"/>
        <v>-3.8824468501843512E-2</v>
      </c>
      <c r="H435" s="116"/>
      <c r="I435" s="117"/>
      <c r="J435" s="117"/>
      <c r="K435" s="117">
        <f t="shared" si="453"/>
        <v>-3.8824468501843512E-2</v>
      </c>
      <c r="L435" s="116"/>
      <c r="M435" s="116"/>
      <c r="N435" s="118"/>
      <c r="O435" s="40">
        <f t="shared" ca="1" si="454"/>
        <v>-4.1660143342015746E-2</v>
      </c>
      <c r="P435" s="116"/>
      <c r="Q435" s="293">
        <f t="shared" si="455"/>
        <v>44838.242299999998</v>
      </c>
      <c r="R435" s="8">
        <f t="shared" ca="1" si="456"/>
        <v>8.0410517991858239E-6</v>
      </c>
      <c r="S435" s="116">
        <v>1</v>
      </c>
      <c r="T435" s="167">
        <f t="shared" ca="1" si="457"/>
        <v>8.0410517991858239E-6</v>
      </c>
      <c r="U435" s="116"/>
      <c r="V435" s="116"/>
      <c r="W435" s="25"/>
      <c r="X435" s="252"/>
      <c r="Y435" s="41"/>
      <c r="Z435">
        <f t="shared" si="458"/>
        <v>44515.5</v>
      </c>
      <c r="AA435" s="246">
        <f t="shared" si="459"/>
        <v>-2.4541814844634843E-2</v>
      </c>
      <c r="AB435" s="247">
        <f t="shared" si="460"/>
        <v>-1.4282653657208669E-2</v>
      </c>
      <c r="AC435" s="247">
        <f t="shared" ca="1" si="461"/>
        <v>2.8356748401722337E-3</v>
      </c>
      <c r="AD435" s="248">
        <f t="shared" si="462"/>
        <v>2.0399419549177615E-4</v>
      </c>
      <c r="AH435">
        <f t="shared" si="463"/>
        <v>-9.6922364143089655E-3</v>
      </c>
      <c r="AI435">
        <f t="shared" si="464"/>
        <v>1.2300285266582522</v>
      </c>
      <c r="AJ435">
        <f t="shared" si="465"/>
        <v>-0.99531036453428023</v>
      </c>
      <c r="AK435">
        <f t="shared" si="466"/>
        <v>-0.47617103331938676</v>
      </c>
      <c r="AL435">
        <f t="shared" si="467"/>
        <v>-1.1207764099502993</v>
      </c>
      <c r="AM435">
        <f t="shared" si="468"/>
        <v>-0.62749046177630474</v>
      </c>
      <c r="AN435">
        <f t="shared" si="469"/>
        <v>5.6127687895063367</v>
      </c>
      <c r="AO435">
        <f t="shared" si="470"/>
        <v>5.6139585644167722</v>
      </c>
      <c r="AP435">
        <f t="shared" si="471"/>
        <v>5.6168239393675714</v>
      </c>
      <c r="AQ435">
        <f t="shared" si="472"/>
        <v>5.6236984079380417</v>
      </c>
      <c r="AR435">
        <f t="shared" si="473"/>
        <v>5.640044374967677</v>
      </c>
      <c r="AS435">
        <f t="shared" si="474"/>
        <v>5.6781372168695858</v>
      </c>
      <c r="AT435">
        <f t="shared" si="475"/>
        <v>5.7633143536073348</v>
      </c>
      <c r="AU435">
        <f t="shared" si="476"/>
        <v>5.9408387970640213</v>
      </c>
      <c r="AV435" s="246">
        <f t="shared" si="477"/>
        <v>-2.9031374833922766E-2</v>
      </c>
      <c r="AW435" s="247">
        <f t="shared" si="478"/>
        <v>-9.7930936679207457E-3</v>
      </c>
      <c r="AX435" s="248">
        <f t="shared" si="479"/>
        <v>9.5904683588669403E-5</v>
      </c>
      <c r="AY435" s="247">
        <f t="shared" si="480"/>
        <v>-2.4642672098246624E-2</v>
      </c>
      <c r="BA435">
        <f t="shared" si="481"/>
        <v>-4.4895599892879239E-3</v>
      </c>
      <c r="BB435">
        <f t="shared" si="482"/>
        <v>0.92607699852875991</v>
      </c>
      <c r="BC435">
        <f t="shared" si="483"/>
        <v>-0.86874403967618996</v>
      </c>
      <c r="BD435">
        <f t="shared" si="484"/>
        <v>-1.247530553403048E-2</v>
      </c>
      <c r="BE435">
        <f t="shared" si="485"/>
        <v>-2.9744071267692571</v>
      </c>
      <c r="BF435">
        <f t="shared" si="486"/>
        <v>-11.934880765553944</v>
      </c>
      <c r="BG435">
        <f t="shared" si="487"/>
        <v>9.6049363686865785</v>
      </c>
      <c r="BH435">
        <f t="shared" si="488"/>
        <v>9.604936371005703</v>
      </c>
      <c r="BI435">
        <f t="shared" si="489"/>
        <v>9.6049363395620624</v>
      </c>
      <c r="BJ435">
        <f t="shared" si="490"/>
        <v>9.6049367658879383</v>
      </c>
      <c r="BK435">
        <f t="shared" si="491"/>
        <v>9.6049309855882825</v>
      </c>
      <c r="BL435">
        <f t="shared" si="492"/>
        <v>9.6050093577604692</v>
      </c>
      <c r="BM435">
        <f t="shared" si="493"/>
        <v>9.6039468440094247</v>
      </c>
      <c r="BN435">
        <f t="shared" si="494"/>
        <v>9.6183695920461165</v>
      </c>
    </row>
    <row r="436" spans="1:66">
      <c r="A436" s="303" t="s">
        <v>1312</v>
      </c>
      <c r="B436" s="304" t="s">
        <v>45</v>
      </c>
      <c r="C436" s="305">
        <v>59863.610699999997</v>
      </c>
      <c r="D436" s="295">
        <v>2.0000000000000001E-4</v>
      </c>
      <c r="E436" s="58">
        <f t="shared" si="450"/>
        <v>44534.39221396338</v>
      </c>
      <c r="F436">
        <f t="shared" si="451"/>
        <v>44534.5</v>
      </c>
      <c r="G436">
        <f t="shared" si="452"/>
        <v>-3.8964881496212911E-2</v>
      </c>
      <c r="H436" s="116"/>
      <c r="I436" s="117"/>
      <c r="J436" s="117"/>
      <c r="K436" s="117">
        <f t="shared" si="453"/>
        <v>-3.8964881496212911E-2</v>
      </c>
      <c r="L436" s="116"/>
      <c r="M436" s="116"/>
      <c r="N436" s="118"/>
      <c r="O436" s="40">
        <f t="shared" ca="1" si="454"/>
        <v>-4.1721841353144315E-2</v>
      </c>
      <c r="P436" s="116"/>
      <c r="Q436" s="293">
        <f t="shared" si="455"/>
        <v>44845.110699999997</v>
      </c>
      <c r="R436" s="8">
        <f t="shared" ca="1" si="456"/>
        <v>7.6008276527312284E-6</v>
      </c>
      <c r="S436" s="116">
        <v>1</v>
      </c>
      <c r="T436" s="167">
        <f t="shared" ca="1" si="457"/>
        <v>7.6008276527312284E-6</v>
      </c>
      <c r="U436" s="116"/>
      <c r="V436" s="116"/>
      <c r="W436" s="25"/>
      <c r="X436" s="252"/>
      <c r="Y436" s="41"/>
      <c r="Z436">
        <f t="shared" si="458"/>
        <v>44534.5</v>
      </c>
      <c r="AA436" s="246">
        <f t="shared" si="459"/>
        <v>-2.4519066830836003E-2</v>
      </c>
      <c r="AB436" s="247">
        <f t="shared" si="460"/>
        <v>-1.4445814665376908E-2</v>
      </c>
      <c r="AC436" s="247">
        <f t="shared" ca="1" si="461"/>
        <v>2.7569598569314041E-3</v>
      </c>
      <c r="AD436" s="248">
        <f t="shared" si="462"/>
        <v>2.0868156134641854E-4</v>
      </c>
      <c r="AH436">
        <f t="shared" si="463"/>
        <v>-9.6614308418791102E-3</v>
      </c>
      <c r="AI436">
        <f t="shared" si="464"/>
        <v>1.2341096342031175</v>
      </c>
      <c r="AJ436">
        <f t="shared" si="465"/>
        <v>-0.99444286483631383</v>
      </c>
      <c r="AK436">
        <f t="shared" si="466"/>
        <v>-0.47417787297838071</v>
      </c>
      <c r="AL436">
        <f t="shared" si="467"/>
        <v>-1.1121878117392312</v>
      </c>
      <c r="AM436">
        <f t="shared" si="468"/>
        <v>-0.62152135481584103</v>
      </c>
      <c r="AN436">
        <f t="shared" si="469"/>
        <v>5.6186852001026049</v>
      </c>
      <c r="AO436">
        <f t="shared" si="470"/>
        <v>5.6198914772076831</v>
      </c>
      <c r="AP436">
        <f t="shared" si="471"/>
        <v>5.6227830860952404</v>
      </c>
      <c r="AQ436">
        <f t="shared" si="472"/>
        <v>5.629688404436048</v>
      </c>
      <c r="AR436">
        <f t="shared" si="473"/>
        <v>5.6460333930211384</v>
      </c>
      <c r="AS436">
        <f t="shared" si="474"/>
        <v>5.6839632421419202</v>
      </c>
      <c r="AT436">
        <f t="shared" si="475"/>
        <v>5.7684838827441718</v>
      </c>
      <c r="AU436">
        <f t="shared" si="476"/>
        <v>5.9442887405215785</v>
      </c>
      <c r="AV436" s="246">
        <f t="shared" si="477"/>
        <v>-2.8994682433674351E-2</v>
      </c>
      <c r="AW436" s="247">
        <f t="shared" si="478"/>
        <v>-9.9701990625385602E-3</v>
      </c>
      <c r="AX436" s="248">
        <f t="shared" si="479"/>
        <v>9.9404869346644787E-5</v>
      </c>
      <c r="AY436" s="247">
        <f t="shared" si="480"/>
        <v>-2.4827835051495453E-2</v>
      </c>
      <c r="BA436">
        <f t="shared" si="481"/>
        <v>-4.4756156028383466E-3</v>
      </c>
      <c r="BB436">
        <f t="shared" si="482"/>
        <v>0.926139000588734</v>
      </c>
      <c r="BC436">
        <f t="shared" si="483"/>
        <v>-0.86630738963553056</v>
      </c>
      <c r="BD436">
        <f t="shared" si="484"/>
        <v>-1.2837295690811571E-2</v>
      </c>
      <c r="BE436">
        <f t="shared" si="485"/>
        <v>-2.9695082279620428</v>
      </c>
      <c r="BF436">
        <f t="shared" si="486"/>
        <v>-11.593507354439248</v>
      </c>
      <c r="BG436">
        <f t="shared" si="487"/>
        <v>9.610211254220161</v>
      </c>
      <c r="BH436">
        <f t="shared" si="488"/>
        <v>9.6102112565921729</v>
      </c>
      <c r="BI436">
        <f t="shared" si="489"/>
        <v>9.6102112244000839</v>
      </c>
      <c r="BJ436">
        <f t="shared" si="490"/>
        <v>9.6102116612995605</v>
      </c>
      <c r="BK436">
        <f t="shared" si="491"/>
        <v>9.610205731859816</v>
      </c>
      <c r="BL436">
        <f t="shared" si="492"/>
        <v>9.6102862046078368</v>
      </c>
      <c r="BM436">
        <f t="shared" si="493"/>
        <v>9.6091941537376311</v>
      </c>
      <c r="BN436">
        <f t="shared" si="494"/>
        <v>9.6240333377862051</v>
      </c>
    </row>
    <row r="437" spans="1:66">
      <c r="A437" s="303" t="s">
        <v>1312</v>
      </c>
      <c r="B437" s="304" t="s">
        <v>45</v>
      </c>
      <c r="C437" s="305">
        <v>59905.544600000001</v>
      </c>
      <c r="D437" s="295">
        <v>1E-4</v>
      </c>
      <c r="E437" s="58">
        <f t="shared" si="450"/>
        <v>44650.391254821036</v>
      </c>
      <c r="F437">
        <f t="shared" si="451"/>
        <v>44650.5</v>
      </c>
      <c r="G437">
        <f t="shared" si="452"/>
        <v>-3.9311613494646735E-2</v>
      </c>
      <c r="H437" s="116"/>
      <c r="I437" s="117"/>
      <c r="J437" s="117"/>
      <c r="K437" s="117">
        <f t="shared" si="453"/>
        <v>-3.9311613494646735E-2</v>
      </c>
      <c r="L437" s="116"/>
      <c r="M437" s="116"/>
      <c r="N437" s="118"/>
      <c r="O437" s="40">
        <f t="shared" ca="1" si="454"/>
        <v>-4.2098523947402891E-2</v>
      </c>
      <c r="P437" s="116"/>
      <c r="Q437" s="293">
        <f t="shared" si="455"/>
        <v>44887.044600000001</v>
      </c>
      <c r="R437" s="8">
        <f t="shared" ca="1" si="456"/>
        <v>7.7668698716815199E-6</v>
      </c>
      <c r="S437" s="116">
        <v>1</v>
      </c>
      <c r="T437" s="167">
        <f t="shared" ca="1" si="457"/>
        <v>7.7668698716815199E-6</v>
      </c>
      <c r="U437" s="116"/>
      <c r="V437" s="116"/>
      <c r="W437" s="25"/>
      <c r="X437" s="252"/>
      <c r="Y437" s="41"/>
      <c r="Z437">
        <f t="shared" si="458"/>
        <v>44650.5</v>
      </c>
      <c r="AA437" s="246">
        <f t="shared" si="459"/>
        <v>-2.4370484812491273E-2</v>
      </c>
      <c r="AB437" s="247">
        <f t="shared" si="460"/>
        <v>-1.4941128682155462E-2</v>
      </c>
      <c r="AC437" s="247">
        <f t="shared" ca="1" si="461"/>
        <v>2.7869104527561556E-3</v>
      </c>
      <c r="AD437" s="248">
        <f t="shared" si="462"/>
        <v>2.2323732629672861E-4</v>
      </c>
      <c r="AH437">
        <f t="shared" si="463"/>
        <v>-9.4636842287966084E-3</v>
      </c>
      <c r="AI437">
        <f t="shared" si="464"/>
        <v>1.2592152468122806</v>
      </c>
      <c r="AJ437">
        <f t="shared" si="465"/>
        <v>-0.98736144512264412</v>
      </c>
      <c r="AK437">
        <f t="shared" si="466"/>
        <v>-0.46093321844825563</v>
      </c>
      <c r="AL437">
        <f t="shared" si="467"/>
        <v>-1.0585052420455332</v>
      </c>
      <c r="AM437">
        <f t="shared" si="468"/>
        <v>-0.58491349860982067</v>
      </c>
      <c r="AN437">
        <f t="shared" si="469"/>
        <v>5.6552320242547003</v>
      </c>
      <c r="AO437">
        <f t="shared" si="470"/>
        <v>5.6565342914394829</v>
      </c>
      <c r="AP437">
        <f t="shared" si="471"/>
        <v>5.6595712002801895</v>
      </c>
      <c r="AQ437">
        <f t="shared" si="472"/>
        <v>5.6666277235216951</v>
      </c>
      <c r="AR437">
        <f t="shared" si="473"/>
        <v>5.6828900391226016</v>
      </c>
      <c r="AS437">
        <f t="shared" si="474"/>
        <v>5.7197020950475927</v>
      </c>
      <c r="AT437">
        <f t="shared" si="475"/>
        <v>5.8000898458876602</v>
      </c>
      <c r="AU437">
        <f t="shared" si="476"/>
        <v>5.9653515532098202</v>
      </c>
      <c r="AV437" s="246">
        <f t="shared" si="477"/>
        <v>-2.8758257009336572E-2</v>
      </c>
      <c r="AW437" s="247">
        <f t="shared" si="478"/>
        <v>-1.0553356485310163E-2</v>
      </c>
      <c r="AX437" s="248">
        <f t="shared" si="479"/>
        <v>1.1137333310603808E-4</v>
      </c>
      <c r="AY437" s="247">
        <f t="shared" si="480"/>
        <v>-2.546015706900483E-2</v>
      </c>
      <c r="BA437">
        <f t="shared" si="481"/>
        <v>-4.3877721968452977E-3</v>
      </c>
      <c r="BB437">
        <f t="shared" si="482"/>
        <v>0.92655615623761656</v>
      </c>
      <c r="BC437">
        <f t="shared" si="483"/>
        <v>-0.85097430549258113</v>
      </c>
      <c r="BD437">
        <f t="shared" si="484"/>
        <v>-1.5041449667202066E-2</v>
      </c>
      <c r="BE437">
        <f t="shared" si="485"/>
        <v>-2.9395840319985371</v>
      </c>
      <c r="BF437">
        <f t="shared" si="486"/>
        <v>-9.8668765070740232</v>
      </c>
      <c r="BG437">
        <f t="shared" si="487"/>
        <v>9.6424239626072961</v>
      </c>
      <c r="BH437">
        <f t="shared" si="488"/>
        <v>9.6424239652752917</v>
      </c>
      <c r="BI437">
        <f t="shared" si="489"/>
        <v>9.6424239288271103</v>
      </c>
      <c r="BJ437">
        <f t="shared" si="490"/>
        <v>9.6424244267553636</v>
      </c>
      <c r="BK437">
        <f t="shared" si="491"/>
        <v>9.6424176244301307</v>
      </c>
      <c r="BL437">
        <f t="shared" si="492"/>
        <v>9.6425105536203386</v>
      </c>
      <c r="BM437">
        <f t="shared" si="493"/>
        <v>9.6412411769430513</v>
      </c>
      <c r="BN437">
        <f t="shared" si="494"/>
        <v>9.6586119959888581</v>
      </c>
    </row>
    <row r="438" spans="1:66">
      <c r="A438" s="303" t="s">
        <v>1313</v>
      </c>
      <c r="B438" s="308" t="s">
        <v>45</v>
      </c>
      <c r="C438" s="309">
        <v>60174.861900000004</v>
      </c>
      <c r="D438" s="309">
        <v>1E-4</v>
      </c>
      <c r="E438" s="58">
        <f t="shared" si="450"/>
        <v>45395.386318155761</v>
      </c>
      <c r="F438">
        <f t="shared" si="451"/>
        <v>45395.5</v>
      </c>
      <c r="G438">
        <f t="shared" si="452"/>
        <v>-4.1096228495007381E-2</v>
      </c>
      <c r="H438" s="116"/>
      <c r="I438" s="117"/>
      <c r="J438" s="117"/>
      <c r="K438" s="117">
        <f t="shared" si="453"/>
        <v>-4.1096228495007381E-2</v>
      </c>
      <c r="L438" s="116"/>
      <c r="M438" s="116"/>
      <c r="N438" s="118"/>
      <c r="O438" s="40">
        <f t="shared" ca="1" si="454"/>
        <v>-4.4517735436391245E-2</v>
      </c>
      <c r="P438" s="116"/>
      <c r="Q438" s="293">
        <f t="shared" si="455"/>
        <v>45156.361900000004</v>
      </c>
      <c r="R438" s="8">
        <f t="shared" ca="1" si="456"/>
        <v>1.1706709749937968E-5</v>
      </c>
      <c r="S438" s="116">
        <v>1</v>
      </c>
      <c r="T438" s="167">
        <f t="shared" ca="1" si="457"/>
        <v>1.1706709749937968E-5</v>
      </c>
      <c r="U438" s="116"/>
      <c r="V438" s="116"/>
      <c r="W438" s="25"/>
      <c r="X438" s="252"/>
      <c r="Y438" s="41"/>
      <c r="Z438">
        <f t="shared" si="458"/>
        <v>45395.5</v>
      </c>
      <c r="AA438" s="246">
        <f t="shared" si="459"/>
        <v>-2.2994095738450977E-2</v>
      </c>
      <c r="AB438" s="247">
        <f t="shared" si="460"/>
        <v>-1.8102132756556404E-2</v>
      </c>
      <c r="AC438" s="247">
        <f t="shared" ca="1" si="461"/>
        <v>3.4215069413838645E-3</v>
      </c>
      <c r="AD438" s="248">
        <f t="shared" si="462"/>
        <v>3.2768721033599234E-4</v>
      </c>
      <c r="AH438">
        <f t="shared" si="463"/>
        <v>-7.7727244132931141E-3</v>
      </c>
      <c r="AI438">
        <f t="shared" si="464"/>
        <v>1.4176588993800001</v>
      </c>
      <c r="AJ438">
        <f t="shared" si="465"/>
        <v>-0.84866791804284503</v>
      </c>
      <c r="AK438">
        <f t="shared" si="466"/>
        <v>-0.32436556509239045</v>
      </c>
      <c r="AL438">
        <f t="shared" si="467"/>
        <v>-0.6603263238490209</v>
      </c>
      <c r="AM438">
        <f t="shared" si="468"/>
        <v>-0.34270718233814829</v>
      </c>
      <c r="AN438">
        <f t="shared" si="469"/>
        <v>5.9071678667793162</v>
      </c>
      <c r="AO438">
        <f t="shared" si="470"/>
        <v>5.9086626980025976</v>
      </c>
      <c r="AP438">
        <f t="shared" si="471"/>
        <v>5.9116981500681742</v>
      </c>
      <c r="AQ438">
        <f t="shared" si="472"/>
        <v>5.917851046644711</v>
      </c>
      <c r="AR438">
        <f t="shared" si="473"/>
        <v>5.9302790645473245</v>
      </c>
      <c r="AS438">
        <f t="shared" si="474"/>
        <v>5.9552119816078868</v>
      </c>
      <c r="AT438">
        <f t="shared" si="475"/>
        <v>6.0046195792569099</v>
      </c>
      <c r="AU438">
        <f t="shared" si="476"/>
        <v>6.1006256519403381</v>
      </c>
      <c r="AV438" s="246">
        <f t="shared" si="477"/>
        <v>-2.6711818285637765E-2</v>
      </c>
      <c r="AW438" s="247">
        <f t="shared" si="478"/>
        <v>-1.4384410209369616E-2</v>
      </c>
      <c r="AX438" s="248">
        <f t="shared" si="479"/>
        <v>2.0691125707141683E-4</v>
      </c>
      <c r="AY438" s="247">
        <f t="shared" si="480"/>
        <v>-2.9605781534527476E-2</v>
      </c>
      <c r="BA438">
        <f t="shared" si="481"/>
        <v>-3.7177225471867891E-3</v>
      </c>
      <c r="BB438">
        <f t="shared" si="482"/>
        <v>0.93080662680032833</v>
      </c>
      <c r="BC438">
        <f t="shared" si="483"/>
        <v>-0.73439416656656042</v>
      </c>
      <c r="BD438">
        <f t="shared" si="484"/>
        <v>-2.885343133728353E-2</v>
      </c>
      <c r="BE438">
        <f t="shared" si="485"/>
        <v>-2.7465200712160494</v>
      </c>
      <c r="BF438">
        <f t="shared" si="486"/>
        <v>-4.99634355809388</v>
      </c>
      <c r="BG438">
        <f t="shared" si="487"/>
        <v>9.8497793700151366</v>
      </c>
      <c r="BH438">
        <f t="shared" si="488"/>
        <v>9.8497793733445391</v>
      </c>
      <c r="BI438">
        <f t="shared" si="489"/>
        <v>9.8497793245970673</v>
      </c>
      <c r="BJ438">
        <f t="shared" si="490"/>
        <v>9.8497800383337495</v>
      </c>
      <c r="BK438">
        <f t="shared" si="491"/>
        <v>9.8497695881724194</v>
      </c>
      <c r="BL438">
        <f t="shared" si="492"/>
        <v>9.8499225989369634</v>
      </c>
      <c r="BM438">
        <f t="shared" si="493"/>
        <v>9.8476832783316954</v>
      </c>
      <c r="BN438">
        <f t="shared" si="494"/>
        <v>9.8806904473765833</v>
      </c>
    </row>
    <row r="439" spans="1:66">
      <c r="A439" s="303" t="s">
        <v>1313</v>
      </c>
      <c r="B439" s="308" t="s">
        <v>49</v>
      </c>
      <c r="C439" s="309">
        <v>60191.671399999999</v>
      </c>
      <c r="D439" s="309">
        <v>1E-4</v>
      </c>
      <c r="E439" s="58">
        <f t="shared" si="450"/>
        <v>45441.88535300098</v>
      </c>
      <c r="F439">
        <f t="shared" si="451"/>
        <v>45442</v>
      </c>
      <c r="G439">
        <f t="shared" si="452"/>
        <v>-4.1445133996603545E-2</v>
      </c>
      <c r="H439" s="116"/>
      <c r="I439" s="117"/>
      <c r="J439" s="117"/>
      <c r="K439" s="117">
        <f t="shared" si="453"/>
        <v>-4.1445133996603545E-2</v>
      </c>
      <c r="L439" s="116"/>
      <c r="M439" s="116"/>
      <c r="N439" s="118"/>
      <c r="O439" s="40">
        <f t="shared" ca="1" si="454"/>
        <v>-4.4668733200469032E-2</v>
      </c>
      <c r="P439" s="116"/>
      <c r="Q439" s="293">
        <f t="shared" si="455"/>
        <v>45173.171399999999</v>
      </c>
      <c r="R439" s="8">
        <f t="shared" ca="1" si="456"/>
        <v>1.0391591827162206E-5</v>
      </c>
      <c r="S439" s="116">
        <v>1</v>
      </c>
      <c r="T439" s="167">
        <f t="shared" ca="1" si="457"/>
        <v>1.0391591827162206E-5</v>
      </c>
      <c r="U439" s="116"/>
      <c r="V439" s="116"/>
      <c r="W439" s="25"/>
      <c r="X439" s="252"/>
      <c r="Y439" s="41"/>
      <c r="Z439">
        <f t="shared" si="458"/>
        <v>45442</v>
      </c>
      <c r="AA439" s="246">
        <f t="shared" si="459"/>
        <v>-2.2883222329504103E-2</v>
      </c>
      <c r="AB439" s="247">
        <f t="shared" si="460"/>
        <v>-1.8561911667099442E-2</v>
      </c>
      <c r="AC439" s="247">
        <f t="shared" ca="1" si="461"/>
        <v>3.2235992038654876E-3</v>
      </c>
      <c r="AD439" s="248">
        <f t="shared" si="462"/>
        <v>3.4454456473720238E-4</v>
      </c>
      <c r="AH439">
        <f t="shared" si="463"/>
        <v>-7.6422846947128342E-3</v>
      </c>
      <c r="AI439">
        <f t="shared" si="464"/>
        <v>1.4265468844683853</v>
      </c>
      <c r="AJ439">
        <f t="shared" si="465"/>
        <v>-0.83357914620872353</v>
      </c>
      <c r="AK439">
        <f t="shared" si="466"/>
        <v>-0.31258555852651415</v>
      </c>
      <c r="AL439">
        <f t="shared" si="467"/>
        <v>-0.63242023197424113</v>
      </c>
      <c r="AM439">
        <f t="shared" si="468"/>
        <v>-0.3271885759983823</v>
      </c>
      <c r="AN439">
        <f t="shared" si="469"/>
        <v>5.9238223910753609</v>
      </c>
      <c r="AO439">
        <f t="shared" si="470"/>
        <v>5.9252930412246743</v>
      </c>
      <c r="AP439">
        <f t="shared" si="471"/>
        <v>5.9282605274276134</v>
      </c>
      <c r="AQ439">
        <f t="shared" si="472"/>
        <v>5.9342384498667995</v>
      </c>
      <c r="AR439">
        <f t="shared" si="473"/>
        <v>5.9462417268957637</v>
      </c>
      <c r="AS439">
        <f t="shared" si="474"/>
        <v>5.9701940805547498</v>
      </c>
      <c r="AT439">
        <f t="shared" si="475"/>
        <v>6.0174570214170036</v>
      </c>
      <c r="AU439">
        <f t="shared" si="476"/>
        <v>6.1090689346127798</v>
      </c>
      <c r="AV439" s="246">
        <f t="shared" si="477"/>
        <v>-2.6553375253714782E-2</v>
      </c>
      <c r="AW439" s="247">
        <f t="shared" si="478"/>
        <v>-1.4891758742888762E-2</v>
      </c>
      <c r="AX439" s="248">
        <f t="shared" si="479"/>
        <v>2.2176447845640389E-4</v>
      </c>
      <c r="AY439" s="247">
        <f t="shared" si="480"/>
        <v>-3.013269637768003E-2</v>
      </c>
      <c r="BA439">
        <f t="shared" si="481"/>
        <v>-3.6701529242106792E-3</v>
      </c>
      <c r="BB439">
        <f t="shared" si="482"/>
        <v>0.93116128424789579</v>
      </c>
      <c r="BC439">
        <f t="shared" si="483"/>
        <v>-0.72611707321917607</v>
      </c>
      <c r="BD439">
        <f t="shared" si="484"/>
        <v>-2.9689638062552471E-2</v>
      </c>
      <c r="BE439">
        <f t="shared" si="485"/>
        <v>-2.7344040987313587</v>
      </c>
      <c r="BF439">
        <f t="shared" si="486"/>
        <v>-4.84367637087355</v>
      </c>
      <c r="BG439">
        <f t="shared" si="487"/>
        <v>9.8627569172491718</v>
      </c>
      <c r="BH439">
        <f t="shared" si="488"/>
        <v>9.8627569205504546</v>
      </c>
      <c r="BI439">
        <f t="shared" si="489"/>
        <v>9.8627568719250007</v>
      </c>
      <c r="BJ439">
        <f t="shared" si="490"/>
        <v>9.8627575881420295</v>
      </c>
      <c r="BK439">
        <f t="shared" si="491"/>
        <v>9.8627470388182896</v>
      </c>
      <c r="BL439">
        <f t="shared" si="492"/>
        <v>9.862902427480682</v>
      </c>
      <c r="BM439">
        <f t="shared" si="493"/>
        <v>9.8606147354853118</v>
      </c>
      <c r="BN439">
        <f t="shared" si="494"/>
        <v>9.8945517198457491</v>
      </c>
    </row>
    <row r="440" spans="1:66">
      <c r="A440" s="303" t="s">
        <v>1313</v>
      </c>
      <c r="B440" s="308" t="s">
        <v>45</v>
      </c>
      <c r="C440" s="309">
        <v>60217.518199999999</v>
      </c>
      <c r="D440" s="309">
        <v>2.0000000000000001E-4</v>
      </c>
      <c r="E440" s="58">
        <f t="shared" si="450"/>
        <v>45513.38368750456</v>
      </c>
      <c r="F440">
        <f t="shared" si="451"/>
        <v>45513.5</v>
      </c>
      <c r="G440">
        <f t="shared" si="452"/>
        <v>-4.20472144978703E-2</v>
      </c>
      <c r="H440" s="116"/>
      <c r="I440" s="117"/>
      <c r="J440" s="117"/>
      <c r="K440" s="117">
        <f t="shared" si="453"/>
        <v>-4.20472144978703E-2</v>
      </c>
      <c r="L440" s="116"/>
      <c r="M440" s="116"/>
      <c r="N440" s="118"/>
      <c r="O440" s="40">
        <f t="shared" ca="1" si="454"/>
        <v>-4.4900912558137038E-2</v>
      </c>
      <c r="P440" s="116"/>
      <c r="Q440" s="293">
        <f t="shared" si="455"/>
        <v>45199.018199999999</v>
      </c>
      <c r="R440" s="8">
        <f t="shared" ca="1" si="456"/>
        <v>8.1435926191701417E-6</v>
      </c>
      <c r="S440" s="116">
        <v>1</v>
      </c>
      <c r="T440" s="167">
        <f t="shared" ca="1" si="457"/>
        <v>8.1435926191701417E-6</v>
      </c>
      <c r="U440" s="116"/>
      <c r="V440" s="116"/>
      <c r="W440" s="25"/>
      <c r="X440" s="252"/>
      <c r="Y440" s="41"/>
      <c r="Z440">
        <f t="shared" si="458"/>
        <v>45513.5</v>
      </c>
      <c r="AA440" s="246">
        <f t="shared" si="459"/>
        <v>-2.2707077753529516E-2</v>
      </c>
      <c r="AB440" s="247">
        <f t="shared" si="460"/>
        <v>-1.9340136744340784E-2</v>
      </c>
      <c r="AC440" s="247">
        <f t="shared" ca="1" si="461"/>
        <v>2.8536980602667378E-3</v>
      </c>
      <c r="AD440" s="248">
        <f t="shared" si="462"/>
        <v>3.7404088928980056E-4</v>
      </c>
      <c r="AH440">
        <f t="shared" si="463"/>
        <v>-7.4360698693703153E-3</v>
      </c>
      <c r="AI440">
        <f t="shared" si="464"/>
        <v>1.4397547185922726</v>
      </c>
      <c r="AJ440">
        <f t="shared" si="465"/>
        <v>-0.80873242659317035</v>
      </c>
      <c r="AK440">
        <f t="shared" si="466"/>
        <v>-0.29371374418785734</v>
      </c>
      <c r="AL440">
        <f t="shared" si="467"/>
        <v>-0.58885842886449058</v>
      </c>
      <c r="AM440">
        <f t="shared" si="468"/>
        <v>-0.3032428390245695</v>
      </c>
      <c r="AN440">
        <f t="shared" si="469"/>
        <v>5.9496192872214761</v>
      </c>
      <c r="AO440">
        <f t="shared" si="470"/>
        <v>5.9510428079386894</v>
      </c>
      <c r="AP440">
        <f t="shared" si="471"/>
        <v>5.9538889171765321</v>
      </c>
      <c r="AQ440">
        <f t="shared" si="472"/>
        <v>5.9595710107622155</v>
      </c>
      <c r="AR440">
        <f t="shared" si="473"/>
        <v>5.9708828958974438</v>
      </c>
      <c r="AS440">
        <f t="shared" si="474"/>
        <v>5.9932818229808662</v>
      </c>
      <c r="AT440">
        <f t="shared" si="475"/>
        <v>6.0372089461372695</v>
      </c>
      <c r="AU440">
        <f t="shared" si="476"/>
        <v>6.1220516165714809</v>
      </c>
      <c r="AV440" s="246">
        <f t="shared" si="477"/>
        <v>-2.6302845903335405E-2</v>
      </c>
      <c r="AW440" s="247">
        <f t="shared" si="478"/>
        <v>-1.5744368594534895E-2</v>
      </c>
      <c r="AX440" s="248">
        <f t="shared" si="479"/>
        <v>2.4788514244057668E-4</v>
      </c>
      <c r="AY440" s="247">
        <f t="shared" si="480"/>
        <v>-3.1015376478694096E-2</v>
      </c>
      <c r="BA440">
        <f t="shared" si="481"/>
        <v>-3.5957681498058887E-3</v>
      </c>
      <c r="BB440">
        <f t="shared" si="482"/>
        <v>0.9317268830193316</v>
      </c>
      <c r="BC440">
        <f t="shared" si="483"/>
        <v>-0.71316952480166673</v>
      </c>
      <c r="BD440">
        <f t="shared" si="484"/>
        <v>-3.0968127041013354E-2</v>
      </c>
      <c r="BE440">
        <f t="shared" si="485"/>
        <v>-2.7157557895050179</v>
      </c>
      <c r="BF440">
        <f t="shared" si="486"/>
        <v>-4.6254460071877235</v>
      </c>
      <c r="BG440">
        <f t="shared" si="487"/>
        <v>9.8827214775846475</v>
      </c>
      <c r="BH440">
        <f t="shared" si="488"/>
        <v>9.8827214808292378</v>
      </c>
      <c r="BI440">
        <f t="shared" si="489"/>
        <v>9.882721432578121</v>
      </c>
      <c r="BJ440">
        <f t="shared" si="490"/>
        <v>9.8827221501329099</v>
      </c>
      <c r="BK440">
        <f t="shared" si="491"/>
        <v>9.8827114792169226</v>
      </c>
      <c r="BL440">
        <f t="shared" si="492"/>
        <v>9.8828701745586613</v>
      </c>
      <c r="BM440">
        <f t="shared" si="493"/>
        <v>9.8805113721327</v>
      </c>
      <c r="BN440">
        <f t="shared" si="494"/>
        <v>9.9158652893413493</v>
      </c>
    </row>
    <row r="441" spans="1:66">
      <c r="A441" s="303" t="s">
        <v>1313</v>
      </c>
      <c r="B441" s="308" t="s">
        <v>49</v>
      </c>
      <c r="C441" s="309">
        <v>60223.4827</v>
      </c>
      <c r="D441" s="309">
        <v>4.0000000000000002E-4</v>
      </c>
      <c r="E441" s="58">
        <f t="shared" si="450"/>
        <v>45529.882898863281</v>
      </c>
      <c r="F441">
        <f t="shared" si="451"/>
        <v>45530</v>
      </c>
      <c r="G441">
        <f t="shared" si="452"/>
        <v>-4.2332309996709228E-2</v>
      </c>
      <c r="H441" s="116"/>
      <c r="I441" s="117"/>
      <c r="J441" s="117"/>
      <c r="K441" s="117">
        <f t="shared" si="453"/>
        <v>-4.2332309996709228E-2</v>
      </c>
      <c r="L441" s="116"/>
      <c r="M441" s="116"/>
      <c r="N441" s="118"/>
      <c r="O441" s="40">
        <f t="shared" ca="1" si="454"/>
        <v>-4.495449240990658E-2</v>
      </c>
      <c r="P441" s="116"/>
      <c r="Q441" s="293">
        <f t="shared" si="455"/>
        <v>45204.9827</v>
      </c>
      <c r="R441" s="8">
        <f t="shared" ca="1" si="456"/>
        <v>6.8758406080814882E-6</v>
      </c>
      <c r="S441" s="116">
        <v>1</v>
      </c>
      <c r="T441" s="167">
        <f t="shared" ca="1" si="457"/>
        <v>6.8758406080814882E-6</v>
      </c>
      <c r="U441" s="116"/>
      <c r="V441" s="116"/>
      <c r="W441" s="25"/>
      <c r="X441" s="252"/>
      <c r="Y441" s="41"/>
      <c r="Z441">
        <f t="shared" si="458"/>
        <v>45530</v>
      </c>
      <c r="AA441" s="246">
        <f t="shared" si="459"/>
        <v>-2.2665462884033313E-2</v>
      </c>
      <c r="AB441" s="247">
        <f t="shared" si="460"/>
        <v>-1.9666847112675915E-2</v>
      </c>
      <c r="AC441" s="247">
        <f t="shared" ca="1" si="461"/>
        <v>2.622182413197352E-3</v>
      </c>
      <c r="AD441" s="248">
        <f t="shared" si="462"/>
        <v>3.8678487535336899E-4</v>
      </c>
      <c r="AH441">
        <f t="shared" si="463"/>
        <v>-7.3875183931330548E-3</v>
      </c>
      <c r="AI441">
        <f t="shared" si="464"/>
        <v>1.4427168004520947</v>
      </c>
      <c r="AJ441">
        <f t="shared" si="465"/>
        <v>-0.80271347337272847</v>
      </c>
      <c r="AK441">
        <f t="shared" si="466"/>
        <v>-0.28922968493306334</v>
      </c>
      <c r="AL441">
        <f t="shared" si="467"/>
        <v>-0.5786960144020441</v>
      </c>
      <c r="AM441">
        <f t="shared" si="468"/>
        <v>-0.29770287170961407</v>
      </c>
      <c r="AN441">
        <f t="shared" si="469"/>
        <v>5.955603845039299</v>
      </c>
      <c r="AO441">
        <f t="shared" si="470"/>
        <v>5.9570147690704918</v>
      </c>
      <c r="AP441">
        <f t="shared" si="471"/>
        <v>5.959829985898863</v>
      </c>
      <c r="AQ441">
        <f t="shared" si="472"/>
        <v>5.9654392884394847</v>
      </c>
      <c r="AR441">
        <f t="shared" si="473"/>
        <v>5.9765852235712913</v>
      </c>
      <c r="AS441">
        <f t="shared" si="474"/>
        <v>5.9986181057987009</v>
      </c>
      <c r="AT441">
        <f t="shared" si="475"/>
        <v>6.0417691549809263</v>
      </c>
      <c r="AU441">
        <f t="shared" si="476"/>
        <v>6.1250476201004114</v>
      </c>
      <c r="AV441" s="246">
        <f t="shared" si="477"/>
        <v>-2.6243854124906287E-2</v>
      </c>
      <c r="AW441" s="247">
        <f t="shared" si="478"/>
        <v>-1.608845587180294E-2</v>
      </c>
      <c r="AX441" s="248">
        <f t="shared" si="479"/>
        <v>2.5883841233895053E-4</v>
      </c>
      <c r="AY441" s="247">
        <f t="shared" si="480"/>
        <v>-3.1366400362703196E-2</v>
      </c>
      <c r="BA441">
        <f t="shared" si="481"/>
        <v>-3.5783912408729746E-3</v>
      </c>
      <c r="BB441">
        <f t="shared" si="482"/>
        <v>0.93186088640031639</v>
      </c>
      <c r="BC441">
        <f t="shared" si="483"/>
        <v>-0.71014395510258399</v>
      </c>
      <c r="BD441">
        <f t="shared" si="484"/>
        <v>-3.1261871225724651E-2</v>
      </c>
      <c r="BE441">
        <f t="shared" si="485"/>
        <v>-2.7114490828492048</v>
      </c>
      <c r="BF441">
        <f t="shared" si="486"/>
        <v>-4.5776977058619872</v>
      </c>
      <c r="BG441">
        <f t="shared" si="487"/>
        <v>9.8873304236157775</v>
      </c>
      <c r="BH441">
        <f t="shared" si="488"/>
        <v>9.8873304268450735</v>
      </c>
      <c r="BI441">
        <f t="shared" si="489"/>
        <v>9.8873303787115123</v>
      </c>
      <c r="BJ441">
        <f t="shared" si="490"/>
        <v>9.8873310961555578</v>
      </c>
      <c r="BK441">
        <f t="shared" si="491"/>
        <v>9.8873204024804533</v>
      </c>
      <c r="BL441">
        <f t="shared" si="492"/>
        <v>9.8874798001758215</v>
      </c>
      <c r="BM441">
        <f t="shared" si="493"/>
        <v>9.8851051610223166</v>
      </c>
      <c r="BN441">
        <f t="shared" si="494"/>
        <v>9.9207838053787967</v>
      </c>
    </row>
    <row r="442" spans="1:66">
      <c r="A442" s="303" t="s">
        <v>1313</v>
      </c>
      <c r="B442" s="308" t="s">
        <v>45</v>
      </c>
      <c r="C442" s="309">
        <v>60264.513599999998</v>
      </c>
      <c r="D442" s="309">
        <v>1E-4</v>
      </c>
      <c r="E442" s="58">
        <f t="shared" si="450"/>
        <v>45643.384029106972</v>
      </c>
      <c r="F442">
        <f t="shared" si="451"/>
        <v>45643.5</v>
      </c>
      <c r="G442">
        <f t="shared" si="452"/>
        <v>-4.192372450052062E-2</v>
      </c>
      <c r="H442" s="116"/>
      <c r="I442" s="117"/>
      <c r="J442" s="117"/>
      <c r="K442" s="117">
        <f t="shared" si="453"/>
        <v>-4.192372450052062E-2</v>
      </c>
      <c r="L442" s="116"/>
      <c r="M442" s="116"/>
      <c r="N442" s="118"/>
      <c r="O442" s="40">
        <f t="shared" ca="1" si="454"/>
        <v>-4.5323056844806156E-2</v>
      </c>
      <c r="P442" s="116"/>
      <c r="Q442" s="293">
        <f t="shared" si="455"/>
        <v>45246.013599999998</v>
      </c>
      <c r="R442" s="8">
        <f t="shared" ca="1" si="456"/>
        <v>1.1555460386905794E-5</v>
      </c>
      <c r="S442" s="116">
        <v>1</v>
      </c>
      <c r="T442" s="167">
        <f t="shared" ca="1" si="457"/>
        <v>1.1555460386905794E-5</v>
      </c>
      <c r="U442" s="116"/>
      <c r="V442" s="116"/>
      <c r="W442" s="25"/>
      <c r="X442" s="252"/>
      <c r="Y442" s="41"/>
      <c r="Z442">
        <f t="shared" si="458"/>
        <v>45643.5</v>
      </c>
      <c r="AA442" s="246">
        <f t="shared" si="459"/>
        <v>-2.2369544189512737E-2</v>
      </c>
      <c r="AB442" s="247">
        <f t="shared" si="460"/>
        <v>-1.9554180311007884E-2</v>
      </c>
      <c r="AC442" s="247">
        <f t="shared" ca="1" si="461"/>
        <v>3.3993323442855355E-3</v>
      </c>
      <c r="AD442" s="248">
        <f t="shared" si="462"/>
        <v>3.8236596763540839E-4</v>
      </c>
      <c r="AH442">
        <f t="shared" si="463"/>
        <v>-7.0439115019898212E-3</v>
      </c>
      <c r="AI442">
        <f t="shared" si="464"/>
        <v>1.4621127528542068</v>
      </c>
      <c r="AJ442">
        <f t="shared" si="465"/>
        <v>-0.75840174678882111</v>
      </c>
      <c r="AK442">
        <f t="shared" si="466"/>
        <v>-0.25710655320027442</v>
      </c>
      <c r="AL442">
        <f t="shared" si="467"/>
        <v>-0.50772210333519352</v>
      </c>
      <c r="AM442">
        <f t="shared" si="468"/>
        <v>-0.2594587907456587</v>
      </c>
      <c r="AN442">
        <f t="shared" si="469"/>
        <v>5.9970733554863305</v>
      </c>
      <c r="AO442">
        <f t="shared" si="470"/>
        <v>5.9983802097587775</v>
      </c>
      <c r="AP442">
        <f t="shared" si="471"/>
        <v>6.000954231181387</v>
      </c>
      <c r="AQ442">
        <f t="shared" si="472"/>
        <v>6.0060185105792323</v>
      </c>
      <c r="AR442">
        <f t="shared" si="473"/>
        <v>6.0159611503430845</v>
      </c>
      <c r="AS442">
        <f t="shared" si="474"/>
        <v>6.0354040089006551</v>
      </c>
      <c r="AT442">
        <f t="shared" si="475"/>
        <v>6.0731573741751417</v>
      </c>
      <c r="AU442">
        <f t="shared" si="476"/>
        <v>6.1456564928600272</v>
      </c>
      <c r="AV442" s="246">
        <f t="shared" si="477"/>
        <v>-2.582629177881398E-2</v>
      </c>
      <c r="AW442" s="247">
        <f t="shared" si="478"/>
        <v>-1.6097432721706641E-2</v>
      </c>
      <c r="AX442" s="248">
        <f t="shared" si="479"/>
        <v>2.5912734022987167E-4</v>
      </c>
      <c r="AY442" s="247">
        <f t="shared" si="480"/>
        <v>-3.1423065409229553E-2</v>
      </c>
      <c r="BA442">
        <f t="shared" si="481"/>
        <v>-3.4567475893012424E-3</v>
      </c>
      <c r="BB442">
        <f t="shared" si="482"/>
        <v>0.93281792369499628</v>
      </c>
      <c r="BC442">
        <f t="shared" si="483"/>
        <v>-0.68895286644120823</v>
      </c>
      <c r="BD442">
        <f t="shared" si="484"/>
        <v>-3.3268784438765284E-2</v>
      </c>
      <c r="BE442">
        <f t="shared" si="485"/>
        <v>-2.6817897797771679</v>
      </c>
      <c r="BF442">
        <f t="shared" si="486"/>
        <v>-4.2727848730967457</v>
      </c>
      <c r="BG442">
        <f t="shared" si="487"/>
        <v>9.9190527762011751</v>
      </c>
      <c r="BH442">
        <f t="shared" si="488"/>
        <v>9.9190527793045931</v>
      </c>
      <c r="BI442">
        <f t="shared" si="489"/>
        <v>9.9190527322799262</v>
      </c>
      <c r="BJ442">
        <f t="shared" si="490"/>
        <v>9.9190534448230387</v>
      </c>
      <c r="BK442">
        <f t="shared" si="491"/>
        <v>9.9190426480149867</v>
      </c>
      <c r="BL442">
        <f t="shared" si="492"/>
        <v>9.9192062533635177</v>
      </c>
      <c r="BM442">
        <f t="shared" si="493"/>
        <v>9.9167286643093995</v>
      </c>
      <c r="BN442">
        <f t="shared" si="494"/>
        <v>9.954617233878805</v>
      </c>
    </row>
  </sheetData>
  <sheetProtection selectLockedCells="1" selectUnlockedCells="1"/>
  <sortState xmlns:xlrd2="http://schemas.microsoft.com/office/spreadsheetml/2017/richdata2" ref="A21:BN434">
    <sortCondition ref="C21:C434"/>
  </sortState>
  <hyperlinks>
    <hyperlink ref="A248" r:id="rId1" xr:uid="{00000000-0004-0000-0300-000000000000}"/>
    <hyperlink ref="A249" r:id="rId2" xr:uid="{00000000-0004-0000-0300-000001000000}"/>
    <hyperlink ref="A256" r:id="rId3" xr:uid="{00000000-0004-0000-0300-000002000000}"/>
    <hyperlink ref="A269" r:id="rId4" xr:uid="{00000000-0004-0000-0300-000003000000}"/>
    <hyperlink ref="A270" r:id="rId5" xr:uid="{00000000-0004-0000-0300-000004000000}"/>
    <hyperlink ref="A271" r:id="rId6" xr:uid="{00000000-0004-0000-0300-000005000000}"/>
    <hyperlink ref="A272" r:id="rId7" xr:uid="{00000000-0004-0000-0300-000006000000}"/>
    <hyperlink ref="A273" r:id="rId8" xr:uid="{00000000-0004-0000-0300-000007000000}"/>
    <hyperlink ref="A275" r:id="rId9" xr:uid="{00000000-0004-0000-0300-000008000000}"/>
    <hyperlink ref="A308" r:id="rId10" xr:uid="{00000000-0004-0000-0300-000009000000}"/>
    <hyperlink ref="A320" r:id="rId11" xr:uid="{00000000-0004-0000-0300-00000A000000}"/>
    <hyperlink ref="A322" r:id="rId12" xr:uid="{00000000-0004-0000-0300-00000B000000}"/>
    <hyperlink ref="A325" r:id="rId13" xr:uid="{00000000-0004-0000-0300-00000C000000}"/>
    <hyperlink ref="A333" r:id="rId14" xr:uid="{00000000-0004-0000-0300-00000D000000}"/>
    <hyperlink ref="A334" r:id="rId15" xr:uid="{00000000-0004-0000-0300-00000E000000}"/>
    <hyperlink ref="A335" r:id="rId16" xr:uid="{00000000-0004-0000-0300-00000F000000}"/>
    <hyperlink ref="A337" r:id="rId17" xr:uid="{00000000-0004-0000-0300-000010000000}"/>
    <hyperlink ref="A340" r:id="rId18" xr:uid="{00000000-0004-0000-0300-000011000000}"/>
    <hyperlink ref="A352" r:id="rId19" xr:uid="{00000000-0004-0000-0300-000012000000}"/>
    <hyperlink ref="A353" r:id="rId20" xr:uid="{00000000-0004-0000-0300-000013000000}"/>
    <hyperlink ref="A361" r:id="rId21" xr:uid="{00000000-0004-0000-0300-000014000000}"/>
  </hyperlinks>
  <pageMargins left="0.75" right="0.75" top="1" bottom="1" header="0.51180555555555551" footer="0.51180555555555551"/>
  <pageSetup firstPageNumber="0" orientation="portrait" horizontalDpi="300" verticalDpi="300"/>
  <headerFooter alignWithMargins="0"/>
  <drawing r:id="rId2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5"/>
  </sheetPr>
  <dimension ref="A1:BO449"/>
  <sheetViews>
    <sheetView workbookViewId="0">
      <pane xSplit="13" ySplit="20" topLeftCell="AI404" activePane="bottomRight" state="frozen"/>
      <selection pane="topRight" activeCell="N1" sqref="N1"/>
      <selection pane="bottomLeft" activeCell="A21" sqref="A21"/>
      <selection pane="bottomRight" activeCell="E410" sqref="E410:AU424"/>
    </sheetView>
  </sheetViews>
  <sheetFormatPr defaultRowHeight="12.75"/>
  <cols>
    <col min="1" max="1" width="16.140625" style="116" customWidth="1"/>
    <col min="2" max="2" width="4.85546875" style="116" customWidth="1"/>
    <col min="3" max="3" width="13" style="12" customWidth="1"/>
    <col min="4" max="4" width="10.28515625" style="12" customWidth="1"/>
    <col min="5" max="5" width="9.85546875" style="116" customWidth="1"/>
    <col min="6" max="6" width="16.85546875" style="116" customWidth="1"/>
    <col min="7" max="7" width="9.140625" style="116"/>
    <col min="8" max="8" width="8.42578125" style="116" customWidth="1"/>
    <col min="9" max="9" width="9.140625" style="116"/>
    <col min="10" max="10" width="8.42578125" style="116" customWidth="1"/>
    <col min="11" max="11" width="9.140625" style="117"/>
    <col min="12" max="12" width="9.140625" style="116"/>
    <col min="13" max="15" width="9.140625" style="118"/>
    <col min="16" max="16" width="7.140625" style="116" customWidth="1"/>
    <col min="17" max="17" width="10.7109375" style="116" customWidth="1"/>
    <col min="18" max="18" width="12.42578125" style="116" customWidth="1"/>
    <col min="19" max="19" width="9.140625" style="116"/>
    <col min="20" max="20" width="12.42578125" style="116" customWidth="1"/>
    <col min="21" max="25" width="9.140625" style="116"/>
    <col min="26" max="26" width="10.28515625" customWidth="1"/>
    <col min="27" max="27" width="12.140625" customWidth="1"/>
    <col min="28" max="28" width="9.42578125" customWidth="1"/>
    <col min="29" max="31" width="10.42578125" customWidth="1"/>
    <col min="32" max="32" width="10.5703125" customWidth="1"/>
    <col min="33" max="33" width="10.28515625" customWidth="1"/>
    <col min="34" max="37" width="9.42578125" customWidth="1"/>
    <col min="38" max="52" width="10.28515625" customWidth="1"/>
    <col min="53" max="53" width="11.85546875" customWidth="1"/>
    <col min="54" max="54" width="14.7109375" customWidth="1"/>
    <col min="55" max="67" width="10.28515625" customWidth="1"/>
    <col min="68" max="16384" width="9.140625" style="116"/>
  </cols>
  <sheetData>
    <row r="1" spans="1:67" s="8" customFormat="1" ht="20.25">
      <c r="A1" s="5" t="s">
        <v>0</v>
      </c>
      <c r="B1" s="11"/>
      <c r="C1" s="7"/>
      <c r="D1" s="12"/>
      <c r="E1" s="116"/>
      <c r="K1" s="9"/>
      <c r="M1" s="10"/>
      <c r="N1" s="10"/>
      <c r="O1" s="10"/>
      <c r="Z1"/>
      <c r="AA1" s="119" t="s">
        <v>194</v>
      </c>
      <c r="AB1" s="120"/>
      <c r="AC1" s="120" t="s">
        <v>195</v>
      </c>
      <c r="AD1" s="120" t="s">
        <v>196</v>
      </c>
      <c r="AE1" s="121"/>
      <c r="AF1"/>
      <c r="AG1"/>
      <c r="AH1" t="s">
        <v>197</v>
      </c>
      <c r="AI1" t="s">
        <v>197</v>
      </c>
      <c r="AJ1"/>
      <c r="AK1"/>
      <c r="AL1"/>
      <c r="AM1"/>
      <c r="AN1"/>
      <c r="AO1"/>
      <c r="AP1"/>
      <c r="AQ1"/>
      <c r="AR1"/>
      <c r="AS1"/>
      <c r="AT1"/>
      <c r="AU1"/>
      <c r="AV1"/>
      <c r="AW1" s="122" t="s">
        <v>28</v>
      </c>
      <c r="AX1" s="123" t="s">
        <v>198</v>
      </c>
      <c r="AY1" s="124" t="s">
        <v>199</v>
      </c>
      <c r="AZ1" s="125" t="s">
        <v>200</v>
      </c>
      <c r="BA1" s="126" t="s">
        <v>201</v>
      </c>
      <c r="BB1" s="125" t="s">
        <v>202</v>
      </c>
      <c r="BC1" s="126" t="s">
        <v>203</v>
      </c>
      <c r="BD1" s="125" t="s">
        <v>204</v>
      </c>
      <c r="BE1" s="127" t="s">
        <v>205</v>
      </c>
      <c r="BF1" s="126" t="s">
        <v>206</v>
      </c>
      <c r="BG1" s="125" t="s">
        <v>207</v>
      </c>
      <c r="BH1" s="127" t="s">
        <v>208</v>
      </c>
      <c r="BI1" s="126" t="s">
        <v>209</v>
      </c>
      <c r="BJ1" s="125" t="s">
        <v>210</v>
      </c>
      <c r="BK1" s="127" t="s">
        <v>211</v>
      </c>
      <c r="BL1" s="126" t="s">
        <v>212</v>
      </c>
      <c r="BM1"/>
      <c r="BN1"/>
      <c r="BO1"/>
    </row>
    <row r="2" spans="1:67" s="8" customFormat="1" ht="15.75">
      <c r="A2" t="s">
        <v>1</v>
      </c>
      <c r="B2" s="11" t="s">
        <v>2</v>
      </c>
      <c r="C2" s="12" t="s">
        <v>3</v>
      </c>
      <c r="D2" s="12"/>
      <c r="E2" s="116"/>
      <c r="K2" s="9"/>
      <c r="M2" s="10"/>
      <c r="N2" s="10"/>
      <c r="O2" s="10"/>
      <c r="Z2"/>
      <c r="AA2" s="128" t="s">
        <v>213</v>
      </c>
      <c r="AB2" s="129">
        <f>C7</f>
        <v>50001.335099999997</v>
      </c>
      <c r="AC2" s="130" t="s">
        <v>214</v>
      </c>
      <c r="AD2" s="129">
        <f>C8</f>
        <v>0.36150209999999999</v>
      </c>
      <c r="AE2" s="131" t="s">
        <v>215</v>
      </c>
      <c r="AF2"/>
      <c r="AG2"/>
      <c r="AH2" t="s">
        <v>216</v>
      </c>
      <c r="AI2" t="s">
        <v>217</v>
      </c>
      <c r="AJ2"/>
      <c r="AK2"/>
      <c r="AL2" s="25"/>
      <c r="AM2"/>
      <c r="AN2"/>
      <c r="AO2"/>
      <c r="AP2"/>
      <c r="AQ2"/>
      <c r="AR2"/>
      <c r="AS2"/>
      <c r="AT2"/>
      <c r="AU2"/>
      <c r="AV2"/>
      <c r="AW2">
        <v>-70000</v>
      </c>
      <c r="AX2">
        <f t="shared" ref="AX2:AX65" si="0">AB$3+AB$4*AW2+AB$5*AW2^2+AZ2</f>
        <v>6.6958936838700508E-2</v>
      </c>
      <c r="AY2">
        <f t="shared" ref="AY2:AY65" si="1">AB$3+AB$4*AW2+AB$5*AW2^2</f>
        <v>5.2880300561832017E-2</v>
      </c>
      <c r="AZ2">
        <f t="shared" ref="AZ2:AZ65" si="2">$AB$6*($AB$11/BA2*BB2+$AB$12)</f>
        <v>1.4078636276868497E-2</v>
      </c>
      <c r="BA2">
        <f t="shared" ref="BA2:BA65" si="3">1+$AB$7*COS(BC2)</f>
        <v>0.54659520113339521</v>
      </c>
      <c r="BB2">
        <f t="shared" ref="BB2:BB65" si="4">SIN(BC2+RADIANS($AB$9))</f>
        <v>0.99114750891181025</v>
      </c>
      <c r="BC2">
        <f t="shared" ref="BC2:BC65" si="5">2*ATAN(BD2)</f>
        <v>2.7064492417509771</v>
      </c>
      <c r="BD2">
        <f t="shared" ref="BD2:BD65" si="6">SQRT((1+$AB$7)/(1-$AB$7))*TAN(BE2/2)</f>
        <v>4.5234320560840926</v>
      </c>
      <c r="BE2">
        <f t="shared" ref="BE2:BK17" si="7">$BL2+$AB$7*SIN(BF2)</f>
        <v>-3.8729610015731044</v>
      </c>
      <c r="BF2">
        <f t="shared" si="7"/>
        <v>-3.8740041565938954</v>
      </c>
      <c r="BG2">
        <f t="shared" si="7"/>
        <v>-3.8712018597085884</v>
      </c>
      <c r="BH2">
        <f t="shared" si="7"/>
        <v>-3.8787459324567308</v>
      </c>
      <c r="BI2">
        <f t="shared" si="7"/>
        <v>-3.8585509072200654</v>
      </c>
      <c r="BJ2">
        <f t="shared" si="7"/>
        <v>-3.9134743191749095</v>
      </c>
      <c r="BK2">
        <f t="shared" si="7"/>
        <v>-3.7697292434639391</v>
      </c>
      <c r="BL2">
        <f t="shared" ref="BL2:BL65" si="8">RADIANS($AB$9)+$AB$18*(AW2-AB$15)</f>
        <v>-4.2072933438399582</v>
      </c>
      <c r="BM2"/>
      <c r="BN2"/>
      <c r="BO2"/>
    </row>
    <row r="3" spans="1:67" s="8" customFormat="1">
      <c r="A3" s="132" t="s">
        <v>218</v>
      </c>
      <c r="B3" s="133"/>
      <c r="C3" s="134"/>
      <c r="D3" s="134"/>
      <c r="E3" s="133"/>
      <c r="F3" s="135"/>
      <c r="G3" s="135"/>
      <c r="H3" s="135"/>
      <c r="I3" s="135"/>
      <c r="K3" s="9"/>
      <c r="M3" s="10"/>
      <c r="N3" s="10"/>
      <c r="O3" s="10"/>
      <c r="Z3">
        <f>AC3-AF3</f>
        <v>-1.5085109721449859</v>
      </c>
      <c r="AA3" s="136" t="s">
        <v>219</v>
      </c>
      <c r="AB3" s="137">
        <f t="shared" ref="AB3:AB10" si="9">AC3*AD3</f>
        <v>-1.5085109721449859E-2</v>
      </c>
      <c r="AC3" s="138">
        <v>-1.5085109721449859</v>
      </c>
      <c r="AD3">
        <v>0.01</v>
      </c>
      <c r="AE3" s="139"/>
      <c r="AF3" s="138">
        <v>0</v>
      </c>
      <c r="AG3" s="138">
        <v>7.9088944128143407E-2</v>
      </c>
      <c r="AH3" s="138">
        <v>-7.830247874216352E-2</v>
      </c>
      <c r="AI3" s="138">
        <v>-0.56899758193918948</v>
      </c>
      <c r="AJ3" s="138"/>
      <c r="AK3" s="138"/>
      <c r="AL3" s="138"/>
      <c r="AM3" s="138"/>
      <c r="AN3"/>
      <c r="AO3"/>
      <c r="AP3"/>
      <c r="AQ3"/>
      <c r="AR3"/>
      <c r="AS3"/>
      <c r="AT3"/>
      <c r="AU3"/>
      <c r="AV3"/>
      <c r="AW3">
        <v>-69000</v>
      </c>
      <c r="AX3">
        <f t="shared" si="0"/>
        <v>6.5723443033738838E-2</v>
      </c>
      <c r="AY3">
        <f t="shared" si="1"/>
        <v>5.1346587902775659E-2</v>
      </c>
      <c r="AZ3">
        <f t="shared" si="2"/>
        <v>1.4376855130963175E-2</v>
      </c>
      <c r="BA3">
        <f t="shared" si="3"/>
        <v>0.53128500556758951</v>
      </c>
      <c r="BB3">
        <f t="shared" si="4"/>
        <v>0.97746883610626312</v>
      </c>
      <c r="BC3">
        <f t="shared" si="5"/>
        <v>2.7859703164560705</v>
      </c>
      <c r="BD3">
        <f t="shared" si="6"/>
        <v>5.5645479966868114</v>
      </c>
      <c r="BE3">
        <f t="shared" si="7"/>
        <v>-3.7451119324522786</v>
      </c>
      <c r="BF3">
        <f t="shared" si="7"/>
        <v>-3.7468822461593549</v>
      </c>
      <c r="BG3">
        <f t="shared" si="7"/>
        <v>-3.7425830617863305</v>
      </c>
      <c r="BH3">
        <f t="shared" si="7"/>
        <v>-3.7530458742796586</v>
      </c>
      <c r="BI3">
        <f t="shared" si="7"/>
        <v>-3.7277121325384623</v>
      </c>
      <c r="BJ3">
        <f t="shared" si="7"/>
        <v>-3.7898520743098927</v>
      </c>
      <c r="BK3">
        <f t="shared" si="7"/>
        <v>-3.6417002484328616</v>
      </c>
      <c r="BL3">
        <f t="shared" si="8"/>
        <v>-4.0296120539033806</v>
      </c>
      <c r="BM3"/>
      <c r="BN3"/>
      <c r="BO3"/>
    </row>
    <row r="4" spans="1:67" s="8" customFormat="1">
      <c r="A4" s="14" t="s">
        <v>4</v>
      </c>
      <c r="B4" s="140"/>
      <c r="C4" s="141">
        <v>43764.333400000003</v>
      </c>
      <c r="D4" s="142">
        <v>0.36150209999999999</v>
      </c>
      <c r="E4" s="118"/>
      <c r="K4" s="9"/>
      <c r="M4" s="10"/>
      <c r="N4" s="10"/>
      <c r="O4" s="10"/>
      <c r="Z4">
        <f t="shared" ref="Z4:Z10" si="10">AC4-AF4</f>
        <v>-0.4</v>
      </c>
      <c r="AA4" s="143" t="s">
        <v>220</v>
      </c>
      <c r="AB4" s="144">
        <f t="shared" si="9"/>
        <v>-3.9999999999999998E-7</v>
      </c>
      <c r="AC4" s="145">
        <v>-0.4</v>
      </c>
      <c r="AD4" s="146">
        <v>9.9999999999999995E-7</v>
      </c>
      <c r="AE4" s="139"/>
      <c r="AF4" s="145">
        <v>0</v>
      </c>
      <c r="AG4" s="145">
        <v>-1.7124133307800743E-2</v>
      </c>
      <c r="AH4" s="145">
        <v>5.5580148291519992E-2</v>
      </c>
      <c r="AI4" s="145">
        <v>-0.6218644624057903</v>
      </c>
      <c r="AJ4" s="145"/>
      <c r="AK4" s="145"/>
      <c r="AL4" s="145"/>
      <c r="AM4" s="145"/>
      <c r="AN4"/>
      <c r="AO4"/>
      <c r="AP4"/>
      <c r="AQ4"/>
      <c r="AR4"/>
      <c r="AS4"/>
      <c r="AT4"/>
      <c r="AU4"/>
      <c r="AV4"/>
      <c r="AW4">
        <v>-68000</v>
      </c>
      <c r="AX4">
        <f t="shared" si="0"/>
        <v>6.4270879662758906E-2</v>
      </c>
      <c r="AY4">
        <f t="shared" si="1"/>
        <v>4.9829187656079812E-2</v>
      </c>
      <c r="AZ4">
        <f t="shared" si="2"/>
        <v>1.4441692006679097E-2</v>
      </c>
      <c r="BA4">
        <f t="shared" si="3"/>
        <v>0.51947853128917387</v>
      </c>
      <c r="BB4">
        <f t="shared" si="4"/>
        <v>0.95874094643751639</v>
      </c>
      <c r="BC4">
        <f t="shared" si="5"/>
        <v>2.8615474223593358</v>
      </c>
      <c r="BD4">
        <f t="shared" si="6"/>
        <v>7.0949681446218973</v>
      </c>
      <c r="BE4">
        <f t="shared" si="7"/>
        <v>-3.620473755500532</v>
      </c>
      <c r="BF4">
        <f t="shared" si="7"/>
        <v>-3.6228725029691398</v>
      </c>
      <c r="BG4">
        <f t="shared" si="7"/>
        <v>-3.6174677873057934</v>
      </c>
      <c r="BH4">
        <f t="shared" si="7"/>
        <v>-3.6296670046543031</v>
      </c>
      <c r="BI4">
        <f t="shared" si="7"/>
        <v>-3.6022393841601978</v>
      </c>
      <c r="BJ4">
        <f t="shared" si="7"/>
        <v>-3.6644788479020218</v>
      </c>
      <c r="BK4">
        <f t="shared" si="7"/>
        <v>-3.5258856920777619</v>
      </c>
      <c r="BL4">
        <f t="shared" si="8"/>
        <v>-3.851930763966803</v>
      </c>
      <c r="BM4"/>
      <c r="BN4"/>
      <c r="BO4"/>
    </row>
    <row r="5" spans="1:67" s="8" customFormat="1">
      <c r="A5" s="18" t="s">
        <v>5</v>
      </c>
      <c r="B5"/>
      <c r="C5" s="19">
        <v>8</v>
      </c>
      <c r="D5" t="s">
        <v>6</v>
      </c>
      <c r="E5" s="116"/>
      <c r="K5" s="9"/>
      <c r="M5" s="10"/>
      <c r="N5" s="10"/>
      <c r="O5" s="10"/>
      <c r="Z5">
        <f t="shared" si="10"/>
        <v>7.1395877982429532</v>
      </c>
      <c r="AA5" s="143" t="s">
        <v>221</v>
      </c>
      <c r="AB5" s="144">
        <f t="shared" si="9"/>
        <v>8.1562061802616077E-12</v>
      </c>
      <c r="AC5" s="145">
        <v>0.81562061802616082</v>
      </c>
      <c r="AD5">
        <v>9.9999999999999994E-12</v>
      </c>
      <c r="AE5" s="139"/>
      <c r="AF5" s="145">
        <v>-6.3239671802167923</v>
      </c>
      <c r="AG5" s="145">
        <v>-6.1213075058963833</v>
      </c>
      <c r="AH5" s="145">
        <v>-5.7834134437420799</v>
      </c>
      <c r="AI5" s="145">
        <v>-0.2884550797102069</v>
      </c>
      <c r="AJ5" s="145"/>
      <c r="AK5" s="145"/>
      <c r="AL5" s="145"/>
      <c r="AM5" s="145"/>
      <c r="AN5"/>
      <c r="AO5"/>
      <c r="AP5"/>
      <c r="AQ5"/>
      <c r="AR5"/>
      <c r="AS5"/>
      <c r="AT5"/>
      <c r="AU5"/>
      <c r="AV5"/>
      <c r="AW5">
        <v>-67000</v>
      </c>
      <c r="AX5">
        <f t="shared" si="0"/>
        <v>6.261605736892864E-2</v>
      </c>
      <c r="AY5">
        <f t="shared" si="1"/>
        <v>4.8328099821744498E-2</v>
      </c>
      <c r="AZ5">
        <f t="shared" si="2"/>
        <v>1.4287957547184139E-2</v>
      </c>
      <c r="BA5">
        <f t="shared" si="3"/>
        <v>0.5107212502978431</v>
      </c>
      <c r="BB5">
        <f t="shared" si="4"/>
        <v>0.93559950255014079</v>
      </c>
      <c r="BC5">
        <f t="shared" si="5"/>
        <v>2.9341338772092596</v>
      </c>
      <c r="BD5">
        <f t="shared" si="6"/>
        <v>9.6058681795665777</v>
      </c>
      <c r="BE5">
        <f t="shared" si="7"/>
        <v>-3.498382410806804</v>
      </c>
      <c r="BF5">
        <f t="shared" si="7"/>
        <v>-3.5010156153996435</v>
      </c>
      <c r="BG5">
        <f t="shared" si="7"/>
        <v>-3.4953956148074341</v>
      </c>
      <c r="BH5">
        <f t="shared" si="7"/>
        <v>-3.5074046891787245</v>
      </c>
      <c r="BI5">
        <f t="shared" si="7"/>
        <v>-3.4818074340232759</v>
      </c>
      <c r="BJ5">
        <f t="shared" si="7"/>
        <v>-3.5366748776299186</v>
      </c>
      <c r="BK5">
        <f t="shared" si="7"/>
        <v>-3.4203375351465297</v>
      </c>
      <c r="BL5">
        <f t="shared" si="8"/>
        <v>-3.6742494740302254</v>
      </c>
      <c r="BM5"/>
      <c r="BN5"/>
      <c r="BO5"/>
    </row>
    <row r="6" spans="1:67" s="8" customFormat="1">
      <c r="A6" s="14" t="s">
        <v>7</v>
      </c>
      <c r="B6" s="11"/>
      <c r="C6" s="12"/>
      <c r="D6" s="12"/>
      <c r="E6" s="116"/>
      <c r="K6" s="9"/>
      <c r="M6" s="10"/>
      <c r="N6" s="10"/>
      <c r="O6" s="10"/>
      <c r="Z6">
        <f t="shared" si="10"/>
        <v>1</v>
      </c>
      <c r="AA6" s="143" t="s">
        <v>222</v>
      </c>
      <c r="AB6" s="144">
        <f t="shared" si="9"/>
        <v>1.4999999999999999E-2</v>
      </c>
      <c r="AC6" s="145">
        <v>1.5</v>
      </c>
      <c r="AD6">
        <v>0.01</v>
      </c>
      <c r="AE6" s="139" t="s">
        <v>215</v>
      </c>
      <c r="AF6" s="145">
        <v>0.5</v>
      </c>
      <c r="AG6" s="145">
        <v>0.5</v>
      </c>
      <c r="AH6" s="145">
        <v>0.36761589562789954</v>
      </c>
      <c r="AI6" s="145">
        <v>0.65277890558206941</v>
      </c>
      <c r="AJ6" s="145"/>
      <c r="AK6" s="145"/>
      <c r="AL6" s="145"/>
      <c r="AM6" s="145"/>
      <c r="AN6"/>
      <c r="AO6"/>
      <c r="AP6"/>
      <c r="AQ6"/>
      <c r="AR6"/>
      <c r="AS6"/>
      <c r="AT6"/>
      <c r="AU6"/>
      <c r="AV6"/>
      <c r="AW6">
        <v>-66000</v>
      </c>
      <c r="AX6">
        <f t="shared" si="0"/>
        <v>6.077233133540761E-2</v>
      </c>
      <c r="AY6">
        <f t="shared" si="1"/>
        <v>4.6843324399769702E-2</v>
      </c>
      <c r="AZ6">
        <f t="shared" si="2"/>
        <v>1.3929006935637908E-2</v>
      </c>
      <c r="BA6">
        <f t="shared" si="3"/>
        <v>0.5046886903365605</v>
      </c>
      <c r="BB6">
        <f t="shared" si="4"/>
        <v>0.90844538551913379</v>
      </c>
      <c r="BC6">
        <f t="shared" si="5"/>
        <v>3.0045373850956274</v>
      </c>
      <c r="BD6">
        <f t="shared" si="6"/>
        <v>14.569803483476456</v>
      </c>
      <c r="BE6">
        <f t="shared" si="7"/>
        <v>-3.378241006244604</v>
      </c>
      <c r="BF6">
        <f t="shared" si="7"/>
        <v>-3.3805135929821786</v>
      </c>
      <c r="BG6">
        <f t="shared" si="7"/>
        <v>-3.3758381792780789</v>
      </c>
      <c r="BH6">
        <f t="shared" si="7"/>
        <v>-3.3854627511222586</v>
      </c>
      <c r="BI6">
        <f t="shared" si="7"/>
        <v>-3.3656740983932609</v>
      </c>
      <c r="BJ6">
        <f t="shared" si="7"/>
        <v>-3.4064671788946548</v>
      </c>
      <c r="BK6">
        <f t="shared" si="7"/>
        <v>-3.3227844733963581</v>
      </c>
      <c r="BL6">
        <f t="shared" si="8"/>
        <v>-3.4965681840936496</v>
      </c>
      <c r="BM6"/>
      <c r="BN6"/>
      <c r="BO6"/>
    </row>
    <row r="7" spans="1:67" s="8" customFormat="1">
      <c r="A7" t="s">
        <v>8</v>
      </c>
      <c r="B7" s="11"/>
      <c r="C7" s="12">
        <v>50001.335099999997</v>
      </c>
      <c r="D7" s="12"/>
      <c r="E7" s="116"/>
      <c r="K7" s="9"/>
      <c r="M7" s="10"/>
      <c r="N7" s="10"/>
      <c r="O7" s="10"/>
      <c r="Z7">
        <f t="shared" si="10"/>
        <v>0.31</v>
      </c>
      <c r="AA7" s="143" t="s">
        <v>223</v>
      </c>
      <c r="AB7" s="144">
        <f t="shared" si="9"/>
        <v>0.5</v>
      </c>
      <c r="AC7" s="145">
        <v>0.5</v>
      </c>
      <c r="AD7">
        <v>1</v>
      </c>
      <c r="AE7" s="139"/>
      <c r="AF7" s="145">
        <v>0.19</v>
      </c>
      <c r="AG7" s="145">
        <v>0.15979709547609794</v>
      </c>
      <c r="AH7" s="145">
        <v>0.55342332566571928</v>
      </c>
      <c r="AI7" s="145">
        <v>0.79225502919534085</v>
      </c>
      <c r="AJ7" s="145"/>
      <c r="AK7" s="145"/>
      <c r="AL7" s="145"/>
      <c r="AM7" s="145"/>
      <c r="AN7"/>
      <c r="AO7"/>
      <c r="AP7"/>
      <c r="AQ7"/>
      <c r="AR7"/>
      <c r="AS7"/>
      <c r="AT7"/>
      <c r="AU7"/>
      <c r="AV7"/>
      <c r="AW7">
        <v>-65000</v>
      </c>
      <c r="AX7">
        <f t="shared" si="0"/>
        <v>5.8751452008802205E-2</v>
      </c>
      <c r="AY7">
        <f t="shared" si="1"/>
        <v>4.5374861390155431E-2</v>
      </c>
      <c r="AZ7">
        <f t="shared" si="2"/>
        <v>1.3376590618646772E-2</v>
      </c>
      <c r="BA7">
        <f t="shared" si="3"/>
        <v>0.50115873559710122</v>
      </c>
      <c r="BB7">
        <f t="shared" si="4"/>
        <v>0.87748269233619558</v>
      </c>
      <c r="BC7">
        <f t="shared" si="5"/>
        <v>3.0734990876689254</v>
      </c>
      <c r="BD7">
        <f t="shared" si="6"/>
        <v>29.360000820681783</v>
      </c>
      <c r="BE7">
        <f t="shared" si="7"/>
        <v>-3.2594431731645161</v>
      </c>
      <c r="BF7">
        <f t="shared" si="7"/>
        <v>-3.2607619556439555</v>
      </c>
      <c r="BG7">
        <f t="shared" si="7"/>
        <v>-3.2581059699694386</v>
      </c>
      <c r="BH7">
        <f t="shared" si="7"/>
        <v>-3.2634559028526828</v>
      </c>
      <c r="BI7">
        <f t="shared" si="7"/>
        <v>-3.2526829907210852</v>
      </c>
      <c r="BJ7">
        <f t="shared" si="7"/>
        <v>-3.2743904368146608</v>
      </c>
      <c r="BK7">
        <f t="shared" si="7"/>
        <v>-3.2307034556707834</v>
      </c>
      <c r="BL7">
        <f t="shared" si="8"/>
        <v>-3.3188868941570719</v>
      </c>
      <c r="BM7"/>
      <c r="BN7"/>
      <c r="BO7"/>
    </row>
    <row r="8" spans="1:67" s="8" customFormat="1" ht="15.75">
      <c r="A8" t="s">
        <v>9</v>
      </c>
      <c r="B8" s="11"/>
      <c r="C8" s="12">
        <v>0.36150209999999999</v>
      </c>
      <c r="D8" s="12"/>
      <c r="E8" s="116"/>
      <c r="K8" s="9"/>
      <c r="M8" s="10"/>
      <c r="N8" s="10"/>
      <c r="O8" s="10"/>
      <c r="Z8">
        <f t="shared" si="10"/>
        <v>1.8576085984581352</v>
      </c>
      <c r="AA8" s="143" t="s">
        <v>224</v>
      </c>
      <c r="AB8" s="144">
        <f t="shared" si="9"/>
        <v>35</v>
      </c>
      <c r="AC8" s="145">
        <v>3.5</v>
      </c>
      <c r="AD8">
        <v>10</v>
      </c>
      <c r="AE8" s="139" t="s">
        <v>225</v>
      </c>
      <c r="AF8" s="145">
        <v>1.6423914015418648</v>
      </c>
      <c r="AG8" s="145">
        <v>1.569969765444005</v>
      </c>
      <c r="AH8" s="145">
        <v>1.5857814506202788</v>
      </c>
      <c r="AI8" s="145">
        <v>1.9015335815658916</v>
      </c>
      <c r="AJ8" s="145"/>
      <c r="AK8" s="145"/>
      <c r="AL8" s="145"/>
      <c r="AM8" s="145"/>
      <c r="AN8"/>
      <c r="AO8"/>
      <c r="AP8"/>
      <c r="AQ8"/>
      <c r="AR8"/>
      <c r="AS8"/>
      <c r="AT8"/>
      <c r="AU8"/>
      <c r="AV8"/>
      <c r="AW8">
        <v>-64000</v>
      </c>
      <c r="AX8">
        <f t="shared" si="0"/>
        <v>5.6563155558641491E-2</v>
      </c>
      <c r="AY8">
        <f t="shared" si="1"/>
        <v>4.3922710792901686E-2</v>
      </c>
      <c r="AZ8">
        <f t="shared" si="2"/>
        <v>1.2640444765739804E-2</v>
      </c>
      <c r="BA8">
        <f t="shared" si="3"/>
        <v>0.50000000550515311</v>
      </c>
      <c r="BB8">
        <f t="shared" si="4"/>
        <v>0.84273626906568877</v>
      </c>
      <c r="BC8">
        <f t="shared" si="5"/>
        <v>-3.1414442601518919</v>
      </c>
      <c r="BD8">
        <f t="shared" si="6"/>
        <v>-13477.684893713473</v>
      </c>
      <c r="BE8">
        <f t="shared" si="7"/>
        <v>-3.1413356286167815</v>
      </c>
      <c r="BF8">
        <f t="shared" si="7"/>
        <v>-3.1413326047942882</v>
      </c>
      <c r="BG8">
        <f t="shared" si="7"/>
        <v>-3.1413386524394746</v>
      </c>
      <c r="BH8">
        <f t="shared" si="7"/>
        <v>-3.1413265571486928</v>
      </c>
      <c r="BI8">
        <f t="shared" si="7"/>
        <v>-3.1413507477310367</v>
      </c>
      <c r="BJ8">
        <f t="shared" si="7"/>
        <v>-3.1413023665646311</v>
      </c>
      <c r="BK8">
        <f t="shared" si="7"/>
        <v>-3.141399128900312</v>
      </c>
      <c r="BL8">
        <f t="shared" si="8"/>
        <v>-3.1412056042204943</v>
      </c>
      <c r="BM8"/>
      <c r="BN8"/>
      <c r="BO8"/>
    </row>
    <row r="9" spans="1:67" customFormat="1" ht="15.75">
      <c r="A9" s="20" t="s">
        <v>10</v>
      </c>
      <c r="B9" s="21">
        <v>355</v>
      </c>
      <c r="C9" s="22" t="str">
        <f>"F"&amp;B9</f>
        <v>F355</v>
      </c>
      <c r="D9" s="23" t="str">
        <f>"G"&amp;B9</f>
        <v>G355</v>
      </c>
      <c r="Z9">
        <f t="shared" si="10"/>
        <v>7.8815243957504215</v>
      </c>
      <c r="AA9" s="143" t="s">
        <v>226</v>
      </c>
      <c r="AB9" s="144">
        <f t="shared" si="9"/>
        <v>302.56129675527393</v>
      </c>
      <c r="AC9" s="145">
        <v>30.256129675527394</v>
      </c>
      <c r="AD9">
        <v>10</v>
      </c>
      <c r="AE9" s="139" t="s">
        <v>227</v>
      </c>
      <c r="AF9" s="145">
        <v>22.374605279776972</v>
      </c>
      <c r="AG9" s="145">
        <v>22.37309868023754</v>
      </c>
      <c r="AH9" s="145">
        <v>22.35051112039687</v>
      </c>
      <c r="AI9" s="145">
        <v>24.950226971944172</v>
      </c>
      <c r="AJ9" s="145"/>
      <c r="AK9" s="145"/>
      <c r="AL9" s="145"/>
      <c r="AM9" s="145"/>
      <c r="AW9">
        <v>-63000</v>
      </c>
      <c r="AX9">
        <f t="shared" si="0"/>
        <v>5.4215037025904987E-2</v>
      </c>
      <c r="AY9">
        <f t="shared" si="1"/>
        <v>4.2486872608008465E-2</v>
      </c>
      <c r="AZ9">
        <f t="shared" si="2"/>
        <v>1.1728164417896524E-2</v>
      </c>
      <c r="BA9">
        <f t="shared" si="3"/>
        <v>0.5011689081241345</v>
      </c>
      <c r="BB9">
        <f t="shared" si="4"/>
        <v>0.80406584045633112</v>
      </c>
      <c r="BC9">
        <f t="shared" si="5"/>
        <v>-3.0732007284226497</v>
      </c>
      <c r="BD9">
        <f t="shared" si="6"/>
        <v>-29.231818791893691</v>
      </c>
      <c r="BE9">
        <f t="shared" si="7"/>
        <v>-3.0232265607087485</v>
      </c>
      <c r="BF9">
        <f t="shared" si="7"/>
        <v>-3.0219025911580402</v>
      </c>
      <c r="BG9">
        <f t="shared" si="7"/>
        <v>-3.0245691865166324</v>
      </c>
      <c r="BH9">
        <f t="shared" si="7"/>
        <v>-3.0191975466873182</v>
      </c>
      <c r="BI9">
        <f t="shared" si="7"/>
        <v>-3.0300148160233138</v>
      </c>
      <c r="BJ9">
        <f t="shared" si="7"/>
        <v>-3.0082165597477917</v>
      </c>
      <c r="BK9">
        <f t="shared" si="7"/>
        <v>-3.0520887084887081</v>
      </c>
      <c r="BL9">
        <f t="shared" si="8"/>
        <v>-2.9635243142839185</v>
      </c>
    </row>
    <row r="10" spans="1:67" customFormat="1">
      <c r="C10" s="24" t="s">
        <v>11</v>
      </c>
      <c r="D10" s="24" t="s">
        <v>12</v>
      </c>
      <c r="Z10">
        <f t="shared" si="10"/>
        <v>4.5258975454149031E-2</v>
      </c>
      <c r="AA10" s="147" t="s">
        <v>228</v>
      </c>
      <c r="AB10" s="148">
        <f t="shared" si="9"/>
        <v>44000</v>
      </c>
      <c r="AC10" s="149">
        <v>4.4000000000000004</v>
      </c>
      <c r="AD10">
        <v>10000</v>
      </c>
      <c r="AE10" s="139" t="s">
        <v>229</v>
      </c>
      <c r="AF10" s="149">
        <v>4.3547410245458513</v>
      </c>
      <c r="AG10" s="149">
        <v>4.405905371726397</v>
      </c>
      <c r="AH10" s="149">
        <v>4.3832941303958428</v>
      </c>
      <c r="AI10" s="149">
        <v>4.1636758659664768</v>
      </c>
      <c r="AJ10" s="149"/>
      <c r="AK10" s="149"/>
      <c r="AL10" s="149"/>
      <c r="AM10" s="149"/>
      <c r="AW10">
        <v>-62000</v>
      </c>
      <c r="AX10">
        <f t="shared" si="0"/>
        <v>5.1713048376609221E-2</v>
      </c>
      <c r="AY10">
        <f t="shared" si="1"/>
        <v>4.1067346835475756E-2</v>
      </c>
      <c r="AZ10">
        <f t="shared" si="2"/>
        <v>1.0645701541133465E-2</v>
      </c>
      <c r="BA10">
        <f t="shared" si="3"/>
        <v>0.5047094168716848</v>
      </c>
      <c r="BB10">
        <f t="shared" si="4"/>
        <v>0.7611835689784745</v>
      </c>
      <c r="BC10">
        <f t="shared" si="5"/>
        <v>-3.0042343139701218</v>
      </c>
      <c r="BD10">
        <f t="shared" si="6"/>
        <v>-14.537555302575077</v>
      </c>
      <c r="BE10">
        <f t="shared" si="7"/>
        <v>-2.9044242538019915</v>
      </c>
      <c r="BF10">
        <f t="shared" si="7"/>
        <v>-2.9021487224446445</v>
      </c>
      <c r="BG10">
        <f t="shared" si="7"/>
        <v>-2.9068307814080594</v>
      </c>
      <c r="BH10">
        <f t="shared" si="7"/>
        <v>-2.8971912979505507</v>
      </c>
      <c r="BI10">
        <f t="shared" si="7"/>
        <v>-2.9170130451573408</v>
      </c>
      <c r="BJ10">
        <f t="shared" si="7"/>
        <v>-2.8761462719445516</v>
      </c>
      <c r="BK10">
        <f t="shared" si="7"/>
        <v>-2.9599896017142906</v>
      </c>
      <c r="BL10">
        <f t="shared" si="8"/>
        <v>-2.7858430243473409</v>
      </c>
    </row>
    <row r="11" spans="1:67" customFormat="1" ht="14.25">
      <c r="A11" t="s">
        <v>13</v>
      </c>
      <c r="C11" s="23">
        <f ca="1">INTERCEPT(INDIRECT($D$9):G1965,INDIRECT($C$9):F1965)</f>
        <v>4.8581655996108156E-2</v>
      </c>
      <c r="D11" s="25"/>
      <c r="AA11" s="150" t="s">
        <v>230</v>
      </c>
      <c r="AB11" s="23">
        <f>1-AB7^2</f>
        <v>0.75</v>
      </c>
      <c r="AC11" s="23">
        <f>SUM(AE21:AE21950)</f>
        <v>1.3118582185224437E-2</v>
      </c>
      <c r="AD11" s="150" t="s">
        <v>231</v>
      </c>
      <c r="AE11" s="139"/>
      <c r="AF11" s="23">
        <v>6.4664851253437364E-3</v>
      </c>
      <c r="AG11" s="23">
        <v>5.1637553910416974E-4</v>
      </c>
      <c r="AH11" s="23">
        <v>1.222764917397275E-3</v>
      </c>
      <c r="AI11" s="23">
        <v>6.4137632095206884E-3</v>
      </c>
      <c r="AJ11" s="23"/>
      <c r="AK11" s="23"/>
      <c r="AL11" s="23"/>
      <c r="AM11" s="23"/>
      <c r="AW11">
        <v>-61000</v>
      </c>
      <c r="AX11">
        <f t="shared" si="0"/>
        <v>4.9062532834808464E-2</v>
      </c>
      <c r="AY11">
        <f t="shared" si="1"/>
        <v>3.9664133475303578E-2</v>
      </c>
      <c r="AZ11">
        <f t="shared" si="2"/>
        <v>9.3983993595048824E-3</v>
      </c>
      <c r="BA11">
        <f t="shared" si="3"/>
        <v>0.51075329749151877</v>
      </c>
      <c r="BB11">
        <f t="shared" si="4"/>
        <v>0.71367083548350874</v>
      </c>
      <c r="BC11">
        <f t="shared" si="5"/>
        <v>-2.9338229295539766</v>
      </c>
      <c r="BD11">
        <f t="shared" si="6"/>
        <v>-9.5913883403014975</v>
      </c>
      <c r="BE11">
        <f t="shared" si="7"/>
        <v>-2.7842756417848502</v>
      </c>
      <c r="BF11">
        <f t="shared" si="7"/>
        <v>-2.7816422510373751</v>
      </c>
      <c r="BG11">
        <f t="shared" si="7"/>
        <v>-2.7872637527347881</v>
      </c>
      <c r="BH11">
        <f t="shared" si="7"/>
        <v>-2.7752490792349942</v>
      </c>
      <c r="BI11">
        <f t="shared" si="7"/>
        <v>-2.8008632100601134</v>
      </c>
      <c r="BJ11">
        <f t="shared" si="7"/>
        <v>-2.7459481848369203</v>
      </c>
      <c r="BK11">
        <f t="shared" si="7"/>
        <v>-2.8624070250895555</v>
      </c>
      <c r="BL11">
        <f t="shared" si="8"/>
        <v>-2.6081617344107633</v>
      </c>
    </row>
    <row r="12" spans="1:67" customFormat="1">
      <c r="A12" t="s">
        <v>14</v>
      </c>
      <c r="C12" s="23">
        <f ca="1">SLOPE(INDIRECT($D$9):G1965,INDIRECT($C$9):F1965)</f>
        <v>-3.5963121341760829E-6</v>
      </c>
      <c r="D12" s="25"/>
      <c r="AA12" s="151" t="s">
        <v>232</v>
      </c>
      <c r="AB12" s="23">
        <f>AB7*SIN(RADIANS(AB9))</f>
        <v>-0.4214080719643698</v>
      </c>
      <c r="AE12" s="139"/>
      <c r="AW12">
        <v>-60000</v>
      </c>
      <c r="AX12">
        <f t="shared" si="0"/>
        <v>4.6269337854534888E-2</v>
      </c>
      <c r="AY12">
        <f t="shared" si="1"/>
        <v>3.8277232527491926E-2</v>
      </c>
      <c r="AZ12">
        <f t="shared" si="2"/>
        <v>7.9921053270429632E-3</v>
      </c>
      <c r="BA12">
        <f t="shared" si="3"/>
        <v>0.51952307754845672</v>
      </c>
      <c r="BB12">
        <f t="shared" si="4"/>
        <v>0.66098234954285684</v>
      </c>
      <c r="BC12">
        <f t="shared" si="5"/>
        <v>-2.8612252699184109</v>
      </c>
      <c r="BD12">
        <f t="shared" si="6"/>
        <v>-7.0867081610144629</v>
      </c>
      <c r="BE12">
        <f t="shared" si="7"/>
        <v>-2.6621745126643663</v>
      </c>
      <c r="BF12">
        <f t="shared" si="7"/>
        <v>-2.6597778493342812</v>
      </c>
      <c r="BG12">
        <f t="shared" si="7"/>
        <v>-2.6651793735034017</v>
      </c>
      <c r="BH12">
        <f t="shared" si="7"/>
        <v>-2.6529839369459465</v>
      </c>
      <c r="BI12">
        <f t="shared" si="7"/>
        <v>-2.680410592957581</v>
      </c>
      <c r="BJ12">
        <f t="shared" si="7"/>
        <v>-2.6181551856484826</v>
      </c>
      <c r="BK12">
        <f t="shared" si="7"/>
        <v>-2.7568188568126519</v>
      </c>
      <c r="BL12">
        <f t="shared" si="8"/>
        <v>-2.4304804444741865</v>
      </c>
    </row>
    <row r="13" spans="1:67" customFormat="1" ht="15.75">
      <c r="A13" t="s">
        <v>15</v>
      </c>
      <c r="C13" s="25" t="s">
        <v>16</v>
      </c>
      <c r="AA13" s="152" t="s">
        <v>233</v>
      </c>
      <c r="AB13" s="153">
        <f>AB6*86400*300000/149600000</f>
        <v>2.5989304812834226</v>
      </c>
      <c r="AC13" t="s">
        <v>234</v>
      </c>
      <c r="AE13" s="139"/>
      <c r="AL13" s="25"/>
      <c r="AW13">
        <v>-59000</v>
      </c>
      <c r="AX13">
        <f t="shared" si="0"/>
        <v>4.3340494643289103E-2</v>
      </c>
      <c r="AY13">
        <f t="shared" si="1"/>
        <v>3.69066439920408E-2</v>
      </c>
      <c r="AZ13">
        <f t="shared" si="2"/>
        <v>6.4338506512483015E-3</v>
      </c>
      <c r="BA13">
        <f t="shared" si="3"/>
        <v>0.53134372152455456</v>
      </c>
      <c r="BB13">
        <f t="shared" si="4"/>
        <v>0.60242436865226534</v>
      </c>
      <c r="BC13">
        <f t="shared" si="5"/>
        <v>-2.7856331898988178</v>
      </c>
      <c r="BD13">
        <f t="shared" si="6"/>
        <v>-5.5591650563099568</v>
      </c>
      <c r="BE13">
        <f t="shared" si="7"/>
        <v>-2.5375238692261597</v>
      </c>
      <c r="BF13">
        <f t="shared" si="7"/>
        <v>-2.5357567263399745</v>
      </c>
      <c r="BG13">
        <f t="shared" si="7"/>
        <v>-2.5400498354955872</v>
      </c>
      <c r="BH13">
        <f t="shared" si="7"/>
        <v>-2.5295978428161026</v>
      </c>
      <c r="BI13">
        <f t="shared" si="7"/>
        <v>-2.5549148896503535</v>
      </c>
      <c r="BJ13">
        <f t="shared" si="7"/>
        <v>-2.4927916488917412</v>
      </c>
      <c r="BK13">
        <f t="shared" si="7"/>
        <v>-2.6409550525047965</v>
      </c>
      <c r="BL13">
        <f t="shared" si="8"/>
        <v>-2.2527991545376089</v>
      </c>
    </row>
    <row r="14" spans="1:67" customFormat="1">
      <c r="AA14" s="152" t="s">
        <v>235</v>
      </c>
      <c r="AB14" s="23">
        <f>2*AB5*365.24/C8</f>
        <v>1.6481081273269227E-8</v>
      </c>
      <c r="AC14" t="s">
        <v>236</v>
      </c>
      <c r="AE14" s="139"/>
      <c r="AL14" s="25"/>
      <c r="AW14">
        <v>-58000</v>
      </c>
      <c r="AX14">
        <f t="shared" si="0"/>
        <v>4.0284278758205859E-2</v>
      </c>
      <c r="AY14">
        <f t="shared" si="1"/>
        <v>3.5552367868950184E-2</v>
      </c>
      <c r="AZ14">
        <f t="shared" si="2"/>
        <v>4.7319108892556732E-3</v>
      </c>
      <c r="BA14">
        <f t="shared" si="3"/>
        <v>0.54667041573683584</v>
      </c>
      <c r="BB14">
        <f t="shared" si="4"/>
        <v>0.53709916279941039</v>
      </c>
      <c r="BC14">
        <f t="shared" si="5"/>
        <v>-2.7060925226889059</v>
      </c>
      <c r="BD14">
        <f t="shared" si="6"/>
        <v>-4.5196072899146227</v>
      </c>
      <c r="BE14">
        <f t="shared" si="7"/>
        <v>-2.4096591588238425</v>
      </c>
      <c r="BF14">
        <f t="shared" si="7"/>
        <v>-2.4086189803483817</v>
      </c>
      <c r="BG14">
        <f t="shared" si="7"/>
        <v>-2.4114146992070098</v>
      </c>
      <c r="BH14">
        <f t="shared" si="7"/>
        <v>-2.403884522316349</v>
      </c>
      <c r="BI14">
        <f t="shared" si="7"/>
        <v>-2.4240525489309599</v>
      </c>
      <c r="BJ14">
        <f t="shared" si="7"/>
        <v>-2.369174292279892</v>
      </c>
      <c r="BK14">
        <f t="shared" si="7"/>
        <v>-2.5128691236171323</v>
      </c>
      <c r="BL14">
        <f t="shared" si="8"/>
        <v>-2.0751178646010322</v>
      </c>
    </row>
    <row r="15" spans="1:67" customFormat="1" ht="15.75">
      <c r="A15" s="14" t="s">
        <v>17</v>
      </c>
      <c r="C15" s="26">
        <f ca="1">(C7+C11)+(C8+C12)*INT(MAX(F21:F3506))</f>
        <v>59414.804717688021</v>
      </c>
      <c r="E15" s="27" t="s">
        <v>18</v>
      </c>
      <c r="F15" s="19">
        <v>1</v>
      </c>
      <c r="AA15" s="151" t="s">
        <v>237</v>
      </c>
      <c r="AB15" s="154">
        <f>(AB10-AB2)/AD2</f>
        <v>-16601.107158160346</v>
      </c>
      <c r="AC15" t="s">
        <v>238</v>
      </c>
      <c r="AE15" s="139"/>
      <c r="AW15">
        <v>-57000</v>
      </c>
      <c r="AX15">
        <f t="shared" si="0"/>
        <v>3.7109994336780576E-2</v>
      </c>
      <c r="AY15">
        <f t="shared" si="1"/>
        <v>3.4214404158220101E-2</v>
      </c>
      <c r="AZ15">
        <f t="shared" si="2"/>
        <v>2.895590178560478E-3</v>
      </c>
      <c r="BA15">
        <f t="shared" si="3"/>
        <v>0.56613905538024722</v>
      </c>
      <c r="BB15">
        <f t="shared" si="4"/>
        <v>0.46381690714056384</v>
      </c>
      <c r="BC15">
        <f t="shared" si="5"/>
        <v>-2.6213968844263134</v>
      </c>
      <c r="BD15">
        <f t="shared" si="6"/>
        <v>-3.7576135439057792</v>
      </c>
      <c r="BE15">
        <f t="shared" si="7"/>
        <v>-2.2777568504308348</v>
      </c>
      <c r="BF15">
        <f t="shared" si="7"/>
        <v>-2.2772933892740737</v>
      </c>
      <c r="BG15">
        <f t="shared" si="7"/>
        <v>-2.2787200477111504</v>
      </c>
      <c r="BH15">
        <f t="shared" si="7"/>
        <v>-2.2743207497902924</v>
      </c>
      <c r="BI15">
        <f t="shared" si="7"/>
        <v>-2.2878148113480994</v>
      </c>
      <c r="BJ15">
        <f t="shared" si="7"/>
        <v>-2.2457170742755395</v>
      </c>
      <c r="BK15">
        <f t="shared" si="7"/>
        <v>-2.3709994278185871</v>
      </c>
      <c r="BL15">
        <f t="shared" si="8"/>
        <v>-1.8974365746644546</v>
      </c>
    </row>
    <row r="16" spans="1:67" customFormat="1" ht="15.75">
      <c r="A16" s="14" t="s">
        <v>19</v>
      </c>
      <c r="C16" s="26">
        <f ca="1">+C8+C12</f>
        <v>0.36149850368786579</v>
      </c>
      <c r="E16" s="27" t="s">
        <v>20</v>
      </c>
      <c r="F16" s="155">
        <f ca="1">NOW()+15018.5+$C$5/24</f>
        <v>60582.479460648152</v>
      </c>
      <c r="AA16" s="150" t="s">
        <v>239</v>
      </c>
      <c r="AB16" s="154">
        <f>365.24*AB8</f>
        <v>12783.4</v>
      </c>
      <c r="AC16" t="s">
        <v>215</v>
      </c>
      <c r="AD16" s="23"/>
      <c r="AE16" s="139"/>
      <c r="AW16">
        <v>-56000</v>
      </c>
      <c r="AX16">
        <f t="shared" si="0"/>
        <v>3.3828206472768296E-2</v>
      </c>
      <c r="AY16">
        <f t="shared" si="1"/>
        <v>3.2892752859850542E-2</v>
      </c>
      <c r="AZ16">
        <f t="shared" si="2"/>
        <v>9.3545361291775479E-4</v>
      </c>
      <c r="BA16">
        <f t="shared" si="3"/>
        <v>0.59064492097023402</v>
      </c>
      <c r="BB16">
        <f t="shared" si="4"/>
        <v>0.38098302095087427</v>
      </c>
      <c r="BC16">
        <f t="shared" si="5"/>
        <v>-2.5299574335394133</v>
      </c>
      <c r="BD16">
        <f t="shared" si="6"/>
        <v>-3.1673423746323257</v>
      </c>
      <c r="BE16">
        <f t="shared" si="7"/>
        <v>-2.1407545573976177</v>
      </c>
      <c r="BF16">
        <f t="shared" si="7"/>
        <v>-2.1406154925700194</v>
      </c>
      <c r="BG16">
        <f t="shared" si="7"/>
        <v>-2.1411308369090989</v>
      </c>
      <c r="BH16">
        <f t="shared" si="7"/>
        <v>-2.1392189985678147</v>
      </c>
      <c r="BI16">
        <f t="shared" si="7"/>
        <v>-2.1462831939370308</v>
      </c>
      <c r="BJ16">
        <f t="shared" si="7"/>
        <v>-2.1197790117111488</v>
      </c>
      <c r="BK16">
        <f t="shared" si="7"/>
        <v>-2.2142183414732757</v>
      </c>
      <c r="BL16">
        <f t="shared" si="8"/>
        <v>-1.7197552847278779</v>
      </c>
    </row>
    <row r="17" spans="1:67" customFormat="1" ht="15.75">
      <c r="A17" s="27" t="s">
        <v>21</v>
      </c>
      <c r="C17">
        <f>COUNT(C21:C2164)</f>
        <v>404</v>
      </c>
      <c r="E17" s="27" t="s">
        <v>22</v>
      </c>
      <c r="F17" s="23">
        <f ca="1">ROUND(2*(F16-$C$7)/$C$8,0)/2+F15</f>
        <v>29271</v>
      </c>
      <c r="AA17" s="150" t="s">
        <v>240</v>
      </c>
      <c r="AB17" s="156">
        <f>AB13^3/AB8^2</f>
        <v>1.4330056392973588E-2</v>
      </c>
      <c r="AC17" t="s">
        <v>241</v>
      </c>
      <c r="AE17" s="139"/>
      <c r="AW17">
        <v>-55000</v>
      </c>
      <c r="AX17">
        <f t="shared" si="0"/>
        <v>3.0452099350551192E-2</v>
      </c>
      <c r="AY17">
        <f t="shared" si="1"/>
        <v>3.1587413973841502E-2</v>
      </c>
      <c r="AZ17">
        <f t="shared" si="2"/>
        <v>-1.1353146232903088E-3</v>
      </c>
      <c r="BA17">
        <f t="shared" si="3"/>
        <v>0.62145754069142312</v>
      </c>
      <c r="BB17">
        <f t="shared" si="4"/>
        <v>0.28646742460056601</v>
      </c>
      <c r="BC17">
        <f t="shared" si="5"/>
        <v>-2.4296358567188201</v>
      </c>
      <c r="BD17">
        <f t="shared" si="6"/>
        <v>-2.6894850601634714</v>
      </c>
      <c r="BE17">
        <f t="shared" si="7"/>
        <v>-1.9972894167331576</v>
      </c>
      <c r="BF17">
        <f t="shared" si="7"/>
        <v>-1.9972682448120873</v>
      </c>
      <c r="BG17">
        <f t="shared" si="7"/>
        <v>-1.9973705968389572</v>
      </c>
      <c r="BH17">
        <f t="shared" si="7"/>
        <v>-1.9968755796048394</v>
      </c>
      <c r="BI17">
        <f t="shared" si="7"/>
        <v>-1.9992647099326863</v>
      </c>
      <c r="BJ17">
        <f t="shared" si="7"/>
        <v>-1.9876152630255939</v>
      </c>
      <c r="BK17">
        <f t="shared" si="7"/>
        <v>-2.0418677658807174</v>
      </c>
      <c r="BL17">
        <f t="shared" si="8"/>
        <v>-1.5420739947913011</v>
      </c>
    </row>
    <row r="18" spans="1:67" customFormat="1" ht="15.75">
      <c r="A18" s="14" t="s">
        <v>23</v>
      </c>
      <c r="C18" s="28">
        <f ca="1">+C15</f>
        <v>59414.804717688021</v>
      </c>
      <c r="D18" s="29">
        <f ca="1">+C16</f>
        <v>0.36149850368786579</v>
      </c>
      <c r="E18" s="27" t="s">
        <v>24</v>
      </c>
      <c r="F18" s="23">
        <f ca="1">ROUND(2*(F16-$C$15)/$C$16,0)/2+F15</f>
        <v>3231</v>
      </c>
      <c r="AA18" s="157" t="s">
        <v>242</v>
      </c>
      <c r="AB18" s="158">
        <f>2*PI()/(AB8*365.2422)*AD2</f>
        <v>1.7768128993657712E-4</v>
      </c>
      <c r="AC18" s="159" t="s">
        <v>243</v>
      </c>
      <c r="AD18" s="159"/>
      <c r="AE18" s="160"/>
      <c r="AH18" s="25" t="s">
        <v>244</v>
      </c>
      <c r="AW18">
        <v>-54000</v>
      </c>
      <c r="AX18">
        <f t="shared" si="0"/>
        <v>2.7000243064311407E-2</v>
      </c>
      <c r="AY18">
        <f t="shared" si="1"/>
        <v>3.0298387500192987E-2</v>
      </c>
      <c r="AZ18">
        <f t="shared" si="2"/>
        <v>-3.2981444358815802E-3</v>
      </c>
      <c r="BA18">
        <f t="shared" si="3"/>
        <v>0.66038999469810045</v>
      </c>
      <c r="BB18">
        <f t="shared" si="4"/>
        <v>0.17745275818923534</v>
      </c>
      <c r="BC18">
        <f t="shared" si="5"/>
        <v>-2.3174956877528352</v>
      </c>
      <c r="BD18">
        <f t="shared" si="6"/>
        <v>-2.287969159450153</v>
      </c>
      <c r="BE18">
        <f t="shared" ref="BE18:BK33" si="11">$BL18+$AB$7*SIN(BF18)</f>
        <v>-1.8456281846319751</v>
      </c>
      <c r="BF18">
        <f t="shared" si="11"/>
        <v>-1.8456277533555649</v>
      </c>
      <c r="BG18">
        <f t="shared" si="11"/>
        <v>-1.8456309316776247</v>
      </c>
      <c r="BH18">
        <f t="shared" si="11"/>
        <v>-1.8456075079671102</v>
      </c>
      <c r="BI18">
        <f t="shared" si="11"/>
        <v>-1.8457800912098816</v>
      </c>
      <c r="BJ18">
        <f t="shared" si="11"/>
        <v>-1.8445060292927333</v>
      </c>
      <c r="BK18">
        <f t="shared" si="11"/>
        <v>-1.8537798492701323</v>
      </c>
      <c r="BL18">
        <f t="shared" si="8"/>
        <v>-1.3643927048547235</v>
      </c>
    </row>
    <row r="19" spans="1:67" customFormat="1">
      <c r="E19" s="27" t="s">
        <v>25</v>
      </c>
      <c r="F19" s="30">
        <f ca="1">+$C$15+$C$16*F18-15018.5-$C$5/24</f>
        <v>45563.973049770182</v>
      </c>
      <c r="AA19" s="161"/>
      <c r="AC19" s="161"/>
      <c r="AE19">
        <f>COUNT(AE21:AE2604)</f>
        <v>403</v>
      </c>
      <c r="AH19" s="25" t="s">
        <v>245</v>
      </c>
      <c r="AW19">
        <v>-53000</v>
      </c>
      <c r="AX19">
        <f t="shared" si="0"/>
        <v>2.3500894451457779E-2</v>
      </c>
      <c r="AY19">
        <f t="shared" si="1"/>
        <v>2.9025673438904998E-2</v>
      </c>
      <c r="AZ19">
        <f t="shared" si="2"/>
        <v>-5.5247789874472179E-3</v>
      </c>
      <c r="BA19">
        <f t="shared" si="3"/>
        <v>0.71005844969718135</v>
      </c>
      <c r="BB19">
        <f t="shared" si="4"/>
        <v>5.0262171669968457E-2</v>
      </c>
      <c r="BC19">
        <f t="shared" si="5"/>
        <v>-2.1893815224272979</v>
      </c>
      <c r="BD19">
        <f t="shared" si="6"/>
        <v>-1.9392214264342396</v>
      </c>
      <c r="BE19">
        <f t="shared" si="11"/>
        <v>-1.6835371547299443</v>
      </c>
      <c r="BF19">
        <f t="shared" si="11"/>
        <v>-1.6835371717161345</v>
      </c>
      <c r="BG19">
        <f t="shared" si="11"/>
        <v>-1.6835368697448276</v>
      </c>
      <c r="BH19">
        <f t="shared" si="11"/>
        <v>-1.6835422379073812</v>
      </c>
      <c r="BI19">
        <f t="shared" si="11"/>
        <v>-1.6834467697648658</v>
      </c>
      <c r="BJ19">
        <f t="shared" si="11"/>
        <v>-1.6851327424801263</v>
      </c>
      <c r="BK19">
        <f t="shared" si="11"/>
        <v>-1.6502822720615071</v>
      </c>
      <c r="BL19">
        <f t="shared" si="8"/>
        <v>-1.1867114149181468</v>
      </c>
    </row>
    <row r="20" spans="1:67" s="8" customFormat="1" ht="14.25">
      <c r="A20" s="162"/>
      <c r="B20" s="32" t="s">
        <v>26</v>
      </c>
      <c r="C20" s="163"/>
      <c r="D20" s="163"/>
      <c r="E20" s="162" t="s">
        <v>27</v>
      </c>
      <c r="F20" s="162" t="s">
        <v>28</v>
      </c>
      <c r="G20" s="162" t="s">
        <v>29</v>
      </c>
      <c r="H20" s="33" t="s">
        <v>30</v>
      </c>
      <c r="I20" s="33" t="s">
        <v>31</v>
      </c>
      <c r="J20" s="33" t="s">
        <v>32</v>
      </c>
      <c r="K20" s="34" t="s">
        <v>33</v>
      </c>
      <c r="L20" s="33" t="s">
        <v>34</v>
      </c>
      <c r="M20" s="33" t="s">
        <v>35</v>
      </c>
      <c r="N20" s="33" t="s">
        <v>36</v>
      </c>
      <c r="O20" s="33" t="s">
        <v>37</v>
      </c>
      <c r="P20" s="33" t="s">
        <v>38</v>
      </c>
      <c r="Q20" s="33" t="s">
        <v>39</v>
      </c>
      <c r="R20" s="35" t="s">
        <v>40</v>
      </c>
      <c r="S20" s="35" t="s">
        <v>41</v>
      </c>
      <c r="T20" s="35" t="s">
        <v>42</v>
      </c>
      <c r="U20" s="36" t="s">
        <v>43</v>
      </c>
      <c r="Z20" s="24" t="s">
        <v>28</v>
      </c>
      <c r="AA20" s="124" t="s">
        <v>246</v>
      </c>
      <c r="AB20" s="124" t="s">
        <v>247</v>
      </c>
      <c r="AC20" s="124" t="s">
        <v>248</v>
      </c>
      <c r="AD20" s="124" t="s">
        <v>249</v>
      </c>
      <c r="AE20" s="124" t="s">
        <v>250</v>
      </c>
      <c r="AF20" s="124" t="s">
        <v>251</v>
      </c>
      <c r="AG20" s="126"/>
      <c r="AH20" s="124" t="s">
        <v>200</v>
      </c>
      <c r="AI20" s="124" t="s">
        <v>201</v>
      </c>
      <c r="AJ20" s="124" t="s">
        <v>202</v>
      </c>
      <c r="AK20" s="124" t="s">
        <v>252</v>
      </c>
      <c r="AL20" s="124" t="s">
        <v>203</v>
      </c>
      <c r="AM20" s="124" t="s">
        <v>204</v>
      </c>
      <c r="AN20" s="24" t="s">
        <v>253</v>
      </c>
      <c r="AO20" s="24" t="s">
        <v>254</v>
      </c>
      <c r="AP20" s="24" t="s">
        <v>255</v>
      </c>
      <c r="AQ20" s="24" t="s">
        <v>256</v>
      </c>
      <c r="AR20" s="24" t="s">
        <v>257</v>
      </c>
      <c r="AS20" s="24" t="s">
        <v>258</v>
      </c>
      <c r="AT20" s="24" t="s">
        <v>259</v>
      </c>
      <c r="AU20" s="24" t="s">
        <v>212</v>
      </c>
      <c r="AV20" s="164"/>
      <c r="AW20">
        <v>-52000</v>
      </c>
      <c r="AX20">
        <f t="shared" si="0"/>
        <v>1.9998804629703874E-2</v>
      </c>
      <c r="AY20">
        <f t="shared" si="1"/>
        <v>2.7769271789977526E-2</v>
      </c>
      <c r="AZ20">
        <f t="shared" si="2"/>
        <v>-7.7704671602736516E-3</v>
      </c>
      <c r="BA20">
        <f t="shared" si="3"/>
        <v>0.77427711258197474</v>
      </c>
      <c r="BB20">
        <f t="shared" si="4"/>
        <v>-9.9750710984897906E-2</v>
      </c>
      <c r="BC20">
        <f t="shared" si="5"/>
        <v>-2.0391812844671713</v>
      </c>
      <c r="BD20">
        <f t="shared" si="6"/>
        <v>-1.626636920652939</v>
      </c>
      <c r="BE20">
        <f t="shared" si="11"/>
        <v>-1.5080460484806926</v>
      </c>
      <c r="BF20">
        <f t="shared" si="11"/>
        <v>-1.5080460448006265</v>
      </c>
      <c r="BG20">
        <f t="shared" si="11"/>
        <v>-1.5080459274313134</v>
      </c>
      <c r="BH20">
        <f t="shared" si="11"/>
        <v>-1.5080421842558933</v>
      </c>
      <c r="BI20">
        <f t="shared" si="11"/>
        <v>-1.5079229225765574</v>
      </c>
      <c r="BJ20">
        <f t="shared" si="11"/>
        <v>-1.5042347379054206</v>
      </c>
      <c r="BK20">
        <f t="shared" si="11"/>
        <v>-1.432187928972863</v>
      </c>
      <c r="BL20">
        <f t="shared" si="8"/>
        <v>-1.0090301249815692</v>
      </c>
      <c r="BM20"/>
      <c r="BN20"/>
      <c r="BO20"/>
    </row>
    <row r="21" spans="1:67" s="8" customFormat="1">
      <c r="A21" s="37" t="s">
        <v>44</v>
      </c>
      <c r="B21" s="38" t="s">
        <v>45</v>
      </c>
      <c r="C21" s="37">
        <v>26582.013999999999</v>
      </c>
      <c r="D21" s="37" t="s">
        <v>46</v>
      </c>
      <c r="E21">
        <f t="shared" ref="E21:E84" si="12">+(C21-C$7)/C$8</f>
        <v>-64783.361147832882</v>
      </c>
      <c r="F21">
        <f t="shared" ref="F21:F84" si="13">ROUND(2*E21,0)/2</f>
        <v>-64783.5</v>
      </c>
      <c r="G21">
        <f t="shared" ref="G21:G84" si="14">+C21-(C$7+F21*C$8)</f>
        <v>5.0195350002468331E-2</v>
      </c>
      <c r="H21" s="116"/>
      <c r="I21" s="116">
        <f t="shared" ref="I21:I26" si="15">G21</f>
        <v>5.0195350002468331E-2</v>
      </c>
      <c r="J21" s="116"/>
      <c r="K21" s="165"/>
      <c r="L21" s="116"/>
      <c r="M21" s="116"/>
      <c r="N21" s="116"/>
      <c r="O21" s="40"/>
      <c r="P21" s="116"/>
      <c r="Q21" s="293">
        <f t="shared" ref="Q21:Q84" si="16">C21-15018.5</f>
        <v>11563.513999999999</v>
      </c>
      <c r="R21" s="41">
        <f t="shared" ref="R21:R84" si="17">+(O21-G21)^2</f>
        <v>2.5195731618702973E-3</v>
      </c>
      <c r="S21" s="41">
        <v>0.1</v>
      </c>
      <c r="T21" s="167">
        <f t="shared" ref="T21:T84" si="18">+S21*R21</f>
        <v>2.5195731618702977E-4</v>
      </c>
      <c r="U21" s="116"/>
      <c r="V21" s="116"/>
      <c r="W21" s="41">
        <v>0.1</v>
      </c>
      <c r="Z21">
        <f t="shared" ref="Z21:Z84" si="19">F21</f>
        <v>-64783.5</v>
      </c>
      <c r="AA21">
        <f t="shared" ref="AA21:AA84" si="20">AB$3+AB$4*Z21+AB$5*Z21^2+AH21</f>
        <v>5.8291592299987982E-2</v>
      </c>
      <c r="AB21">
        <f t="shared" ref="AB21:AB84" si="21">IF(S21&lt;&gt;0,G21-AH21,-9999)</f>
        <v>3.696284496942745E-2</v>
      </c>
      <c r="AC21">
        <f t="shared" ref="AC21:AC84" si="22">+G21-P21</f>
        <v>5.0195350002468331E-2</v>
      </c>
      <c r="AD21">
        <f>IF(S21&lt;&gt;0,G21-AA21,-9999)</f>
        <v>-8.0962422975196513E-3</v>
      </c>
      <c r="AE21">
        <f t="shared" ref="AE21:AE83" si="23">+(G21-AA21)^2*S21</f>
        <v>6.5549139340146279E-6</v>
      </c>
      <c r="AF21">
        <f>IF(S21&lt;&gt;0,G21-P21,-9999)</f>
        <v>5.0195350002468331E-2</v>
      </c>
      <c r="AG21" s="25"/>
      <c r="AH21">
        <f t="shared" ref="AH21:AH84" si="24">$AB$6*($AB$11/AI21*AJ21+$AB$12)</f>
        <v>1.3232505033040881E-2</v>
      </c>
      <c r="AI21">
        <f t="shared" ref="AI21:AI84" si="25">1+$AB$7*COS(AL21)</f>
        <v>0.50070959945762783</v>
      </c>
      <c r="AJ21">
        <f t="shared" ref="AJ21:AJ84" si="26">SIN(AL21+RADIANS($AB$9))</f>
        <v>0.87028340433220497</v>
      </c>
      <c r="AK21">
        <f t="shared" ref="AK21:AK84" si="27">$AB$7*SIN(AL21)</f>
        <v>2.6628855143199841E-2</v>
      </c>
      <c r="AL21">
        <f t="shared" ref="AL21:AL84" si="28">2*ATAN(AM21)</f>
        <v>3.0883097345641044</v>
      </c>
      <c r="AM21">
        <f t="shared" ref="AM21:AM84" si="29">SQRT((1+$AB$7)/(1-$AB$7))*TAN(AN21/2)</f>
        <v>37.526600192481638</v>
      </c>
      <c r="AN21">
        <f t="shared" ref="AN21:AT36" si="30">$AU21+$AB$7*SIN(AO21)</f>
        <v>-3.2338377508442129</v>
      </c>
      <c r="AO21">
        <f t="shared" si="30"/>
        <v>-3.2348902332831955</v>
      </c>
      <c r="AP21">
        <f t="shared" si="30"/>
        <v>-3.2327762812883325</v>
      </c>
      <c r="AQ21">
        <f t="shared" si="30"/>
        <v>-3.2370226598776384</v>
      </c>
      <c r="AR21">
        <f t="shared" si="30"/>
        <v>-3.228494461624094</v>
      </c>
      <c r="AS21">
        <f t="shared" si="30"/>
        <v>-3.2456290930408334</v>
      </c>
      <c r="AT21">
        <f t="shared" si="30"/>
        <v>-3.2112285228149005</v>
      </c>
      <c r="AU21">
        <f t="shared" ref="AU21:AU84" si="31">RADIANS($AB$9)+$AB$18*(F21-AB$15)</f>
        <v>-3.2804188948858028</v>
      </c>
      <c r="AV21"/>
      <c r="AW21">
        <v>-51000</v>
      </c>
      <c r="AX21">
        <f t="shared" si="0"/>
        <v>1.656748803038334E-2</v>
      </c>
      <c r="AY21">
        <f t="shared" si="1"/>
        <v>2.652918255341058E-2</v>
      </c>
      <c r="AZ21">
        <f t="shared" si="2"/>
        <v>-9.9616945230272414E-3</v>
      </c>
      <c r="BA21">
        <f t="shared" si="3"/>
        <v>0.85857937718203292</v>
      </c>
      <c r="BB21">
        <f t="shared" si="4"/>
        <v>-0.27784189153410205</v>
      </c>
      <c r="BC21">
        <f t="shared" si="5"/>
        <v>-1.8575513497217455</v>
      </c>
      <c r="BD21">
        <f t="shared" si="6"/>
        <v>-1.3374538501715532</v>
      </c>
      <c r="BE21">
        <f t="shared" si="11"/>
        <v>-1.3150908725940957</v>
      </c>
      <c r="BF21">
        <f t="shared" si="11"/>
        <v>-1.3150867914817028</v>
      </c>
      <c r="BG21">
        <f t="shared" si="11"/>
        <v>-1.3150545230334896</v>
      </c>
      <c r="BH21">
        <f t="shared" si="11"/>
        <v>-1.3147995236755348</v>
      </c>
      <c r="BI21">
        <f t="shared" si="11"/>
        <v>-1.3127930782786155</v>
      </c>
      <c r="BJ21">
        <f t="shared" si="11"/>
        <v>-1.2975076269664829</v>
      </c>
      <c r="BK21">
        <f t="shared" si="11"/>
        <v>-1.200769332860149</v>
      </c>
      <c r="BL21">
        <f t="shared" si="8"/>
        <v>-0.83134883504499246</v>
      </c>
      <c r="BM21"/>
      <c r="BN21"/>
      <c r="BO21"/>
    </row>
    <row r="22" spans="1:67" s="8" customFormat="1">
      <c r="A22" s="37" t="s">
        <v>44</v>
      </c>
      <c r="B22" s="38" t="s">
        <v>49</v>
      </c>
      <c r="C22" s="37">
        <v>26582.19</v>
      </c>
      <c r="D22" s="37" t="s">
        <v>46</v>
      </c>
      <c r="E22">
        <f t="shared" si="12"/>
        <v>-64782.874290356813</v>
      </c>
      <c r="F22">
        <f t="shared" si="13"/>
        <v>-64783</v>
      </c>
      <c r="G22">
        <f t="shared" si="14"/>
        <v>4.5444300001690863E-2</v>
      </c>
      <c r="H22" s="116"/>
      <c r="I22" s="116">
        <f t="shared" si="15"/>
        <v>4.5444300001690863E-2</v>
      </c>
      <c r="J22" s="116"/>
      <c r="K22" s="165"/>
      <c r="L22" s="116"/>
      <c r="M22" s="116"/>
      <c r="N22" s="116"/>
      <c r="O22" s="40"/>
      <c r="P22" s="116"/>
      <c r="Q22" s="293">
        <f t="shared" si="16"/>
        <v>11563.689999999999</v>
      </c>
      <c r="R22" s="8">
        <f t="shared" si="17"/>
        <v>2.06518440264368E-3</v>
      </c>
      <c r="S22" s="8">
        <v>0.1</v>
      </c>
      <c r="T22" s="167">
        <f t="shared" si="18"/>
        <v>2.06518440264368E-4</v>
      </c>
      <c r="U22" s="116"/>
      <c r="V22" s="116"/>
      <c r="W22" s="8">
        <v>0.1</v>
      </c>
      <c r="Z22">
        <f t="shared" si="19"/>
        <v>-64783</v>
      </c>
      <c r="AA22">
        <f t="shared" si="20"/>
        <v>5.8290521262254348E-2</v>
      </c>
      <c r="AB22">
        <f t="shared" si="21"/>
        <v>3.221213762083959E-2</v>
      </c>
      <c r="AC22">
        <f t="shared" si="22"/>
        <v>4.5444300001690863E-2</v>
      </c>
      <c r="AD22">
        <f t="shared" ref="AD22:AD85" si="32">IF(S22&lt;&gt;0,G22-AA22,-9999)</f>
        <v>-1.2846221260563485E-2</v>
      </c>
      <c r="AE22">
        <f t="shared" si="23"/>
        <v>1.6502540067535332E-5</v>
      </c>
      <c r="AF22">
        <f t="shared" ref="AF22:AF85" si="33">IF(S22&lt;&gt;0,G22-P22,-9999)</f>
        <v>4.5444300001690863E-2</v>
      </c>
      <c r="AG22" s="25"/>
      <c r="AH22">
        <f t="shared" si="24"/>
        <v>1.3232162380851273E-2</v>
      </c>
      <c r="AI22">
        <f t="shared" si="25"/>
        <v>0.5007086898059796</v>
      </c>
      <c r="AJ22">
        <f t="shared" si="26"/>
        <v>0.87026657269512597</v>
      </c>
      <c r="AK22">
        <f t="shared" si="27"/>
        <v>2.6611793715163611E-2</v>
      </c>
      <c r="AL22">
        <f t="shared" si="28"/>
        <v>3.0883439058849911</v>
      </c>
      <c r="AM22">
        <f t="shared" si="29"/>
        <v>37.550693534220983</v>
      </c>
      <c r="AN22">
        <f t="shared" si="30"/>
        <v>-3.2337786482049085</v>
      </c>
      <c r="AO22">
        <f t="shared" si="30"/>
        <v>-3.2348304976439826</v>
      </c>
      <c r="AP22">
        <f t="shared" si="30"/>
        <v>-3.2327178285995739</v>
      </c>
      <c r="AQ22">
        <f t="shared" si="30"/>
        <v>-3.2369616063499236</v>
      </c>
      <c r="AR22">
        <f t="shared" si="30"/>
        <v>-3.2284386770165674</v>
      </c>
      <c r="AS22">
        <f t="shared" si="30"/>
        <v>-3.2455626217912021</v>
      </c>
      <c r="AT22">
        <f t="shared" si="30"/>
        <v>-3.2111836754021037</v>
      </c>
      <c r="AU22">
        <f t="shared" si="31"/>
        <v>-3.2803300542408342</v>
      </c>
      <c r="AV22"/>
      <c r="AW22">
        <v>-50000</v>
      </c>
      <c r="AX22">
        <f t="shared" si="0"/>
        <v>1.3332293678982773E-2</v>
      </c>
      <c r="AY22">
        <f t="shared" si="1"/>
        <v>2.5305405729204158E-2</v>
      </c>
      <c r="AZ22">
        <f t="shared" si="2"/>
        <v>-1.1973112050221385E-2</v>
      </c>
      <c r="BA22">
        <f t="shared" si="3"/>
        <v>0.97053251778804095</v>
      </c>
      <c r="BB22">
        <f t="shared" si="4"/>
        <v>-0.4875947579878166</v>
      </c>
      <c r="BC22">
        <f t="shared" si="5"/>
        <v>-1.6297654614174142</v>
      </c>
      <c r="BD22">
        <f t="shared" si="6"/>
        <v>-1.0607787842694603</v>
      </c>
      <c r="BE22">
        <f t="shared" si="11"/>
        <v>-1.0990340951359714</v>
      </c>
      <c r="BF22">
        <f t="shared" si="11"/>
        <v>-1.098955515843137</v>
      </c>
      <c r="BG22">
        <f t="shared" si="11"/>
        <v>-1.0986098697647022</v>
      </c>
      <c r="BH22">
        <f t="shared" si="11"/>
        <v>-1.0970922480173535</v>
      </c>
      <c r="BI22">
        <f t="shared" si="11"/>
        <v>-1.090481299704215</v>
      </c>
      <c r="BJ22">
        <f t="shared" si="11"/>
        <v>-1.0626080341869486</v>
      </c>
      <c r="BK22">
        <f t="shared" si="11"/>
        <v>-0.95771854625315567</v>
      </c>
      <c r="BL22">
        <f t="shared" si="8"/>
        <v>-0.65366754510841485</v>
      </c>
      <c r="BM22"/>
      <c r="BN22"/>
      <c r="BO22"/>
    </row>
    <row r="23" spans="1:67" s="8" customFormat="1">
      <c r="A23" s="37" t="s">
        <v>44</v>
      </c>
      <c r="B23" s="38" t="s">
        <v>45</v>
      </c>
      <c r="C23" s="37">
        <v>26965.204000000002</v>
      </c>
      <c r="D23" s="37" t="s">
        <v>46</v>
      </c>
      <c r="E23">
        <f t="shared" si="12"/>
        <v>-63723.367305473454</v>
      </c>
      <c r="F23">
        <f t="shared" si="13"/>
        <v>-63723.5</v>
      </c>
      <c r="G23">
        <f t="shared" si="14"/>
        <v>4.796935000558733E-2</v>
      </c>
      <c r="H23" s="116"/>
      <c r="I23" s="116">
        <f t="shared" si="15"/>
        <v>4.796935000558733E-2</v>
      </c>
      <c r="J23" s="116"/>
      <c r="K23" s="165"/>
      <c r="L23" s="116"/>
      <c r="M23" s="116"/>
      <c r="N23" s="116"/>
      <c r="O23" s="40"/>
      <c r="P23" s="116"/>
      <c r="Q23" s="293">
        <f t="shared" si="16"/>
        <v>11946.704000000002</v>
      </c>
      <c r="R23" s="8">
        <f t="shared" si="17"/>
        <v>2.3010585399585413E-3</v>
      </c>
      <c r="S23" s="8">
        <v>0.1</v>
      </c>
      <c r="T23" s="167">
        <f t="shared" si="18"/>
        <v>2.3010585399585416E-4</v>
      </c>
      <c r="U23" s="116"/>
      <c r="V23" s="116"/>
      <c r="W23" s="8">
        <v>0.1</v>
      </c>
      <c r="Z23">
        <f t="shared" si="19"/>
        <v>-63723.5</v>
      </c>
      <c r="AA23">
        <f t="shared" si="20"/>
        <v>5.5929610559728456E-2</v>
      </c>
      <c r="AB23">
        <f t="shared" si="21"/>
        <v>3.5563809349942681E-2</v>
      </c>
      <c r="AC23">
        <f t="shared" si="22"/>
        <v>4.796935000558733E-2</v>
      </c>
      <c r="AD23">
        <f t="shared" si="32"/>
        <v>-7.9602605541411256E-3</v>
      </c>
      <c r="AE23">
        <f t="shared" si="23"/>
        <v>6.3365748089815186E-6</v>
      </c>
      <c r="AF23">
        <f t="shared" si="33"/>
        <v>4.796935000558733E-2</v>
      </c>
      <c r="AG23" s="25"/>
      <c r="AH23">
        <f t="shared" si="24"/>
        <v>1.2405540655644649E-2</v>
      </c>
      <c r="AI23">
        <f t="shared" si="25"/>
        <v>0.50009012237221406</v>
      </c>
      <c r="AJ23">
        <f t="shared" si="26"/>
        <v>0.83244609410971704</v>
      </c>
      <c r="AK23">
        <f t="shared" si="27"/>
        <v>-9.4928525834997203E-3</v>
      </c>
      <c r="AL23">
        <f t="shared" si="28"/>
        <v>-3.1226058076493541</v>
      </c>
      <c r="AM23">
        <f t="shared" si="29"/>
        <v>-105.33291956580126</v>
      </c>
      <c r="AN23">
        <f t="shared" si="30"/>
        <v>-3.1087084474093687</v>
      </c>
      <c r="AO23">
        <f t="shared" si="30"/>
        <v>-3.1083230767298287</v>
      </c>
      <c r="AP23">
        <f t="shared" si="30"/>
        <v>-3.1090942350192607</v>
      </c>
      <c r="AQ23">
        <f t="shared" si="30"/>
        <v>-3.1075510643035824</v>
      </c>
      <c r="AR23">
        <f t="shared" si="30"/>
        <v>-3.1106390374129105</v>
      </c>
      <c r="AS23">
        <f t="shared" si="30"/>
        <v>-3.1044595008202243</v>
      </c>
      <c r="AT23">
        <f t="shared" si="30"/>
        <v>-3.1168245747715191</v>
      </c>
      <c r="AU23">
        <f t="shared" si="31"/>
        <v>-3.0920767275530308</v>
      </c>
      <c r="AV23"/>
      <c r="AW23">
        <v>-49000</v>
      </c>
      <c r="AX23">
        <f t="shared" si="0"/>
        <v>1.0512588577494266E-2</v>
      </c>
      <c r="AY23">
        <f t="shared" si="1"/>
        <v>2.4097941317358262E-2</v>
      </c>
      <c r="AZ23">
        <f t="shared" si="2"/>
        <v>-1.3585352739863997E-2</v>
      </c>
      <c r="BA23">
        <f t="shared" si="3"/>
        <v>1.1179994270483904</v>
      </c>
      <c r="BB23">
        <f t="shared" si="4"/>
        <v>-0.7219028297130885</v>
      </c>
      <c r="BC23">
        <f t="shared" si="5"/>
        <v>-1.3325499982631637</v>
      </c>
      <c r="BD23">
        <f t="shared" si="6"/>
        <v>-0.78620892739745463</v>
      </c>
      <c r="BE23">
        <f t="shared" si="11"/>
        <v>-0.85221460671679683</v>
      </c>
      <c r="BF23">
        <f t="shared" si="11"/>
        <v>-0.85178412780109958</v>
      </c>
      <c r="BG23">
        <f t="shared" si="11"/>
        <v>-0.85047793028495589</v>
      </c>
      <c r="BH23">
        <f t="shared" si="11"/>
        <v>-0.84652638545508097</v>
      </c>
      <c r="BI23">
        <f t="shared" si="11"/>
        <v>-0.8346778607114117</v>
      </c>
      <c r="BJ23">
        <f t="shared" si="11"/>
        <v>-0.80003892703023693</v>
      </c>
      <c r="BK23">
        <f t="shared" si="11"/>
        <v>-0.70509390225002777</v>
      </c>
      <c r="BL23">
        <f t="shared" si="8"/>
        <v>-0.47598625517183812</v>
      </c>
      <c r="BM23"/>
      <c r="BN23"/>
      <c r="BO23"/>
    </row>
    <row r="24" spans="1:67" s="8" customFormat="1">
      <c r="A24" s="37" t="s">
        <v>44</v>
      </c>
      <c r="B24" s="38" t="s">
        <v>49</v>
      </c>
      <c r="C24" s="37">
        <v>26965.384999999998</v>
      </c>
      <c r="D24" s="37" t="s">
        <v>46</v>
      </c>
      <c r="E24">
        <f t="shared" si="12"/>
        <v>-63722.866616819098</v>
      </c>
      <c r="F24">
        <f t="shared" si="13"/>
        <v>-63723</v>
      </c>
      <c r="G24">
        <f t="shared" si="14"/>
        <v>4.8218300002190517E-2</v>
      </c>
      <c r="H24" s="116"/>
      <c r="I24" s="116">
        <f t="shared" si="15"/>
        <v>4.8218300002190517E-2</v>
      </c>
      <c r="J24" s="116"/>
      <c r="K24" s="165"/>
      <c r="L24" s="116"/>
      <c r="M24" s="116"/>
      <c r="N24" s="116"/>
      <c r="O24" s="40"/>
      <c r="P24" s="116"/>
      <c r="Q24" s="293">
        <f t="shared" si="16"/>
        <v>11946.884999999998</v>
      </c>
      <c r="R24" s="8">
        <f t="shared" si="17"/>
        <v>2.3250044551012461E-3</v>
      </c>
      <c r="S24" s="8">
        <v>0.1</v>
      </c>
      <c r="T24" s="167">
        <f t="shared" si="18"/>
        <v>2.3250044551012463E-4</v>
      </c>
      <c r="U24" s="116"/>
      <c r="V24" s="116"/>
      <c r="W24" s="8">
        <v>0.1</v>
      </c>
      <c r="Z24">
        <f t="shared" si="19"/>
        <v>-63723</v>
      </c>
      <c r="AA24">
        <f t="shared" si="20"/>
        <v>5.5928453932632738E-2</v>
      </c>
      <c r="AB24">
        <f t="shared" si="21"/>
        <v>3.5813196233676112E-2</v>
      </c>
      <c r="AC24">
        <f t="shared" si="22"/>
        <v>4.8218300002190517E-2</v>
      </c>
      <c r="AD24">
        <f t="shared" si="32"/>
        <v>-7.7101539304422206E-3</v>
      </c>
      <c r="AE24">
        <f t="shared" si="23"/>
        <v>5.9446473631113626E-6</v>
      </c>
      <c r="AF24">
        <f t="shared" si="33"/>
        <v>4.8218300002190517E-2</v>
      </c>
      <c r="AG24" s="25"/>
      <c r="AH24">
        <f t="shared" si="24"/>
        <v>1.2405103768514407E-2</v>
      </c>
      <c r="AI24">
        <f t="shared" si="25"/>
        <v>0.50009044613380471</v>
      </c>
      <c r="AJ24">
        <f t="shared" si="26"/>
        <v>0.83242721232250971</v>
      </c>
      <c r="AK24">
        <f t="shared" si="27"/>
        <v>-9.5098871340119941E-3</v>
      </c>
      <c r="AL24">
        <f t="shared" si="28"/>
        <v>-3.1225717323954152</v>
      </c>
      <c r="AM24">
        <f t="shared" si="29"/>
        <v>-105.14420831452715</v>
      </c>
      <c r="AN24">
        <f t="shared" si="30"/>
        <v>-3.1086494379935021</v>
      </c>
      <c r="AO24">
        <f t="shared" si="30"/>
        <v>-3.1082633811779172</v>
      </c>
      <c r="AP24">
        <f t="shared" si="30"/>
        <v>-3.1090359139827641</v>
      </c>
      <c r="AQ24">
        <f t="shared" si="30"/>
        <v>-3.1074899896389692</v>
      </c>
      <c r="AR24">
        <f t="shared" si="30"/>
        <v>-3.1105834787904407</v>
      </c>
      <c r="AS24">
        <f t="shared" si="30"/>
        <v>-3.104392890774764</v>
      </c>
      <c r="AT24">
        <f t="shared" si="30"/>
        <v>-3.116780099906967</v>
      </c>
      <c r="AU24">
        <f t="shared" si="31"/>
        <v>-3.0919878869080621</v>
      </c>
      <c r="AV24"/>
      <c r="AW24">
        <v>-48000</v>
      </c>
      <c r="AX24">
        <f t="shared" si="0"/>
        <v>8.4868575184888582E-3</v>
      </c>
      <c r="AY24">
        <f t="shared" si="1"/>
        <v>2.2906789317872885E-2</v>
      </c>
      <c r="AZ24">
        <f t="shared" si="2"/>
        <v>-1.4419931799384026E-2</v>
      </c>
      <c r="BA24">
        <f t="shared" si="3"/>
        <v>1.2976232621242494</v>
      </c>
      <c r="BB24">
        <f t="shared" si="4"/>
        <v>-0.93415157206288524</v>
      </c>
      <c r="BC24">
        <f t="shared" si="5"/>
        <v>-0.93322391641198377</v>
      </c>
      <c r="BD24">
        <f t="shared" si="6"/>
        <v>-0.50371094764866364</v>
      </c>
      <c r="BE24">
        <f t="shared" si="11"/>
        <v>-0.56602295624564514</v>
      </c>
      <c r="BF24">
        <f t="shared" si="11"/>
        <v>-0.56502387690551314</v>
      </c>
      <c r="BG24">
        <f t="shared" si="11"/>
        <v>-0.56265977384763488</v>
      </c>
      <c r="BH24">
        <f t="shared" si="11"/>
        <v>-0.55707960563709857</v>
      </c>
      <c r="BI24">
        <f t="shared" si="11"/>
        <v>-0.54398431209735598</v>
      </c>
      <c r="BJ24">
        <f t="shared" si="11"/>
        <v>-0.51364906806960375</v>
      </c>
      <c r="BK24">
        <f t="shared" si="11"/>
        <v>-0.44525519240520606</v>
      </c>
      <c r="BL24">
        <f t="shared" si="8"/>
        <v>-0.29830496523526051</v>
      </c>
      <c r="BM24"/>
      <c r="BN24"/>
      <c r="BO24"/>
    </row>
    <row r="25" spans="1:67" s="8" customFormat="1">
      <c r="A25" s="37" t="s">
        <v>44</v>
      </c>
      <c r="B25" s="38" t="s">
        <v>45</v>
      </c>
      <c r="C25" s="37">
        <v>27393.223000000002</v>
      </c>
      <c r="D25" s="37" t="s">
        <v>46</v>
      </c>
      <c r="E25">
        <f t="shared" si="12"/>
        <v>-62539.36588473482</v>
      </c>
      <c r="F25">
        <f t="shared" si="13"/>
        <v>-62539.5</v>
      </c>
      <c r="G25">
        <f t="shared" si="14"/>
        <v>4.8482950005563907E-2</v>
      </c>
      <c r="H25" s="116"/>
      <c r="I25" s="116">
        <f t="shared" si="15"/>
        <v>4.8482950005563907E-2</v>
      </c>
      <c r="J25" s="116"/>
      <c r="K25" s="165"/>
      <c r="L25" s="116"/>
      <c r="M25" s="116"/>
      <c r="N25" s="116"/>
      <c r="O25" s="40"/>
      <c r="P25" s="116"/>
      <c r="Q25" s="293">
        <f t="shared" si="16"/>
        <v>12374.723000000002</v>
      </c>
      <c r="R25" s="8">
        <f t="shared" si="17"/>
        <v>2.3505964412420094E-3</v>
      </c>
      <c r="S25" s="8">
        <v>0.1</v>
      </c>
      <c r="T25" s="167">
        <f t="shared" si="18"/>
        <v>2.3505964412420094E-4</v>
      </c>
      <c r="W25" s="8">
        <v>0.1</v>
      </c>
      <c r="Z25">
        <f t="shared" si="19"/>
        <v>-62539.5</v>
      </c>
      <c r="AA25">
        <f t="shared" si="20"/>
        <v>5.3081661432155113E-2</v>
      </c>
      <c r="AB25">
        <f t="shared" si="21"/>
        <v>3.7232443237341574E-2</v>
      </c>
      <c r="AC25">
        <f t="shared" si="22"/>
        <v>4.8482950005563907E-2</v>
      </c>
      <c r="AD25">
        <f t="shared" si="32"/>
        <v>-4.5987114265912052E-3</v>
      </c>
      <c r="AE25">
        <f t="shared" si="23"/>
        <v>2.1148146785060519E-6</v>
      </c>
      <c r="AF25">
        <f t="shared" si="33"/>
        <v>4.8482950005563907E-2</v>
      </c>
      <c r="AG25" s="25"/>
      <c r="AH25">
        <f t="shared" si="24"/>
        <v>1.1250506768222335E-2</v>
      </c>
      <c r="AI25">
        <f t="shared" si="25"/>
        <v>0.5024987960627324</v>
      </c>
      <c r="AJ25">
        <f t="shared" si="26"/>
        <v>0.78486416340671494</v>
      </c>
      <c r="AK25">
        <f t="shared" si="27"/>
        <v>-4.9925465255411451E-2</v>
      </c>
      <c r="AL25">
        <f t="shared" si="28"/>
        <v>-3.0415750517745725</v>
      </c>
      <c r="AM25">
        <f t="shared" si="29"/>
        <v>-19.979807876285133</v>
      </c>
      <c r="AN25">
        <f t="shared" si="30"/>
        <v>-2.9686449060845947</v>
      </c>
      <c r="AO25">
        <f t="shared" si="30"/>
        <v>-2.9668185858766249</v>
      </c>
      <c r="AP25">
        <f t="shared" si="30"/>
        <v>-2.9705265266234315</v>
      </c>
      <c r="AQ25">
        <f t="shared" si="30"/>
        <v>-2.9629958286395373</v>
      </c>
      <c r="AR25">
        <f t="shared" si="30"/>
        <v>-2.9782801740581437</v>
      </c>
      <c r="AS25">
        <f t="shared" si="30"/>
        <v>-2.947214753764976</v>
      </c>
      <c r="AT25">
        <f t="shared" si="30"/>
        <v>-3.0101894810220844</v>
      </c>
      <c r="AU25">
        <f t="shared" si="31"/>
        <v>-2.8817020802681244</v>
      </c>
      <c r="AV25"/>
      <c r="AW25">
        <v>-47000</v>
      </c>
      <c r="AX25">
        <f t="shared" si="0"/>
        <v>7.7969958087585091E-3</v>
      </c>
      <c r="AY25">
        <f t="shared" si="1"/>
        <v>2.1731949730748032E-2</v>
      </c>
      <c r="AZ25">
        <f t="shared" si="2"/>
        <v>-1.3934953921989523E-2</v>
      </c>
      <c r="BA25">
        <f t="shared" si="3"/>
        <v>1.4588079677674988</v>
      </c>
      <c r="BB25">
        <f t="shared" si="4"/>
        <v>-0.98729955697100802</v>
      </c>
      <c r="BC25">
        <f t="shared" si="5"/>
        <v>-0.40875611955440294</v>
      </c>
      <c r="BD25">
        <f t="shared" si="6"/>
        <v>-0.20727207355947314</v>
      </c>
      <c r="BE25">
        <f t="shared" si="11"/>
        <v>-0.23820441056058136</v>
      </c>
      <c r="BF25">
        <f t="shared" si="11"/>
        <v>-0.23738469416068178</v>
      </c>
      <c r="BG25">
        <f t="shared" si="11"/>
        <v>-0.23569830233660397</v>
      </c>
      <c r="BH25">
        <f t="shared" si="11"/>
        <v>-0.23223105135705041</v>
      </c>
      <c r="BI25">
        <f t="shared" si="11"/>
        <v>-0.22511119411133412</v>
      </c>
      <c r="BJ25">
        <f t="shared" si="11"/>
        <v>-0.21052673868918334</v>
      </c>
      <c r="BK25">
        <f t="shared" si="11"/>
        <v>-0.18078936239318366</v>
      </c>
      <c r="BL25">
        <f t="shared" si="8"/>
        <v>-0.12062367529868379</v>
      </c>
      <c r="BM25"/>
      <c r="BN25"/>
      <c r="BO25"/>
    </row>
    <row r="26" spans="1:67" s="8" customFormat="1">
      <c r="A26" s="37" t="s">
        <v>44</v>
      </c>
      <c r="B26" s="38" t="s">
        <v>49</v>
      </c>
      <c r="C26" s="37">
        <v>27393.402999999998</v>
      </c>
      <c r="D26" s="37" t="s">
        <v>46</v>
      </c>
      <c r="E26">
        <f t="shared" si="12"/>
        <v>-62538.867962316122</v>
      </c>
      <c r="F26">
        <f t="shared" si="13"/>
        <v>-62539</v>
      </c>
      <c r="G26">
        <f t="shared" si="14"/>
        <v>4.7731900001963368E-2</v>
      </c>
      <c r="H26" s="116"/>
      <c r="I26" s="116">
        <f t="shared" si="15"/>
        <v>4.7731900001963368E-2</v>
      </c>
      <c r="J26" s="116"/>
      <c r="K26" s="165"/>
      <c r="L26" s="116"/>
      <c r="M26" s="116"/>
      <c r="N26" s="116"/>
      <c r="O26" s="40"/>
      <c r="P26" s="116"/>
      <c r="Q26" s="293">
        <f t="shared" si="16"/>
        <v>12374.902999999998</v>
      </c>
      <c r="R26" s="8">
        <f t="shared" si="17"/>
        <v>2.2783342777974304E-3</v>
      </c>
      <c r="S26" s="8">
        <v>0.1</v>
      </c>
      <c r="T26" s="167">
        <f t="shared" si="18"/>
        <v>2.2783342777974304E-4</v>
      </c>
      <c r="U26" s="116"/>
      <c r="V26" s="116"/>
      <c r="W26" s="8">
        <v>0.1</v>
      </c>
      <c r="Z26">
        <f t="shared" si="19"/>
        <v>-62539</v>
      </c>
      <c r="AA26">
        <f t="shared" si="20"/>
        <v>5.3080413298568808E-2</v>
      </c>
      <c r="AB26">
        <f t="shared" si="21"/>
        <v>3.6481931284309981E-2</v>
      </c>
      <c r="AC26">
        <f t="shared" si="22"/>
        <v>4.7731900001963368E-2</v>
      </c>
      <c r="AD26">
        <f t="shared" si="32"/>
        <v>-5.3485132966054408E-3</v>
      </c>
      <c r="AE26">
        <f t="shared" si="23"/>
        <v>2.8606594483965201E-6</v>
      </c>
      <c r="AF26">
        <f t="shared" si="33"/>
        <v>4.7731900001963368E-2</v>
      </c>
      <c r="AG26" s="25"/>
      <c r="AH26">
        <f t="shared" si="24"/>
        <v>1.1249968717653387E-2</v>
      </c>
      <c r="AI26">
        <f t="shared" si="25"/>
        <v>0.5025005161517121</v>
      </c>
      <c r="AJ26">
        <f t="shared" si="26"/>
        <v>0.78484281710225301</v>
      </c>
      <c r="AK26">
        <f t="shared" si="27"/>
        <v>-4.9942602762442459E-2</v>
      </c>
      <c r="AL26">
        <f t="shared" si="28"/>
        <v>-3.0415406045480737</v>
      </c>
      <c r="AM26">
        <f t="shared" si="29"/>
        <v>-19.972917482755275</v>
      </c>
      <c r="AN26">
        <f t="shared" si="30"/>
        <v>-2.9685855385350286</v>
      </c>
      <c r="AO26">
        <f t="shared" si="30"/>
        <v>-2.9667587274825373</v>
      </c>
      <c r="AP26">
        <f t="shared" si="30"/>
        <v>-2.9704677032312947</v>
      </c>
      <c r="AQ26">
        <f t="shared" si="30"/>
        <v>-2.9629348234507034</v>
      </c>
      <c r="AR26">
        <f t="shared" si="30"/>
        <v>-2.9782237521443942</v>
      </c>
      <c r="AS26">
        <f t="shared" si="30"/>
        <v>-2.9471486714194635</v>
      </c>
      <c r="AT26">
        <f t="shared" si="30"/>
        <v>-3.0101435684738318</v>
      </c>
      <c r="AU26">
        <f t="shared" si="31"/>
        <v>-2.8816132396231557</v>
      </c>
      <c r="AV26"/>
      <c r="AW26">
        <v>-46000</v>
      </c>
      <c r="AX26">
        <f t="shared" si="0"/>
        <v>8.8038701286904143E-3</v>
      </c>
      <c r="AY26">
        <f t="shared" si="1"/>
        <v>2.0573422555983704E-2</v>
      </c>
      <c r="AZ26">
        <f t="shared" si="2"/>
        <v>-1.176955242729329E-2</v>
      </c>
      <c r="BA26">
        <f t="shared" si="3"/>
        <v>1.4904199759158996</v>
      </c>
      <c r="BB26">
        <f t="shared" si="4"/>
        <v>-0.72181785939634291</v>
      </c>
      <c r="BC26">
        <f t="shared" si="5"/>
        <v>0.19606910666466607</v>
      </c>
      <c r="BD26">
        <f t="shared" si="6"/>
        <v>9.8349828035237313E-2</v>
      </c>
      <c r="BE26">
        <f t="shared" si="11"/>
        <v>0.11344278217571979</v>
      </c>
      <c r="BF26">
        <f t="shared" si="11"/>
        <v>0.11301073287705665</v>
      </c>
      <c r="BG26">
        <f t="shared" si="11"/>
        <v>0.11214112968101553</v>
      </c>
      <c r="BH26">
        <f t="shared" si="11"/>
        <v>0.11039110143359679</v>
      </c>
      <c r="BI26">
        <f t="shared" si="11"/>
        <v>0.10687028965663452</v>
      </c>
      <c r="BJ26">
        <f t="shared" si="11"/>
        <v>9.9790890897311552E-2</v>
      </c>
      <c r="BK26">
        <f t="shared" si="11"/>
        <v>8.5570944881582719E-2</v>
      </c>
      <c r="BL26">
        <f t="shared" si="8"/>
        <v>5.7057614637892939E-2</v>
      </c>
      <c r="BM26"/>
      <c r="BN26"/>
      <c r="BO26"/>
    </row>
    <row r="27" spans="1:67" s="8" customFormat="1">
      <c r="A27" s="37" t="s">
        <v>52</v>
      </c>
      <c r="B27" s="38" t="s">
        <v>49</v>
      </c>
      <c r="C27" s="37">
        <v>27655.485000000001</v>
      </c>
      <c r="D27" s="37" t="s">
        <v>53</v>
      </c>
      <c r="E27">
        <f t="shared" si="12"/>
        <v>-61813.887388206036</v>
      </c>
      <c r="F27">
        <f t="shared" si="13"/>
        <v>-61814</v>
      </c>
      <c r="G27">
        <f t="shared" si="14"/>
        <v>4.0709400003834162E-2</v>
      </c>
      <c r="H27" s="116">
        <f>G27</f>
        <v>4.0709400003834162E-2</v>
      </c>
      <c r="I27" s="116"/>
      <c r="J27" s="116"/>
      <c r="K27" s="165"/>
      <c r="L27" s="116"/>
      <c r="M27" s="116"/>
      <c r="N27" s="116"/>
      <c r="O27" s="40"/>
      <c r="P27" s="116"/>
      <c r="Q27" s="293">
        <f t="shared" si="16"/>
        <v>12636.985000000001</v>
      </c>
      <c r="R27" s="8">
        <f t="shared" si="17"/>
        <v>1.6572552486721728E-3</v>
      </c>
      <c r="S27" s="116">
        <v>0.1</v>
      </c>
      <c r="T27" s="167">
        <f t="shared" si="18"/>
        <v>1.6572552486721729E-4</v>
      </c>
      <c r="U27" s="116"/>
      <c r="V27" s="116"/>
      <c r="W27" s="116">
        <v>0.1</v>
      </c>
      <c r="Z27">
        <f t="shared" si="19"/>
        <v>-61814</v>
      </c>
      <c r="AA27">
        <f t="shared" si="20"/>
        <v>5.1231133879207233E-2</v>
      </c>
      <c r="AB27">
        <f t="shared" si="21"/>
        <v>3.0283380392870155E-2</v>
      </c>
      <c r="AC27">
        <f t="shared" si="22"/>
        <v>4.0709400003834162E-2</v>
      </c>
      <c r="AD27">
        <f t="shared" si="32"/>
        <v>-1.0521733875373071E-2</v>
      </c>
      <c r="AE27">
        <f t="shared" si="23"/>
        <v>1.1070688374417324E-5</v>
      </c>
      <c r="AF27">
        <f t="shared" si="33"/>
        <v>4.0709400003834162E-2</v>
      </c>
      <c r="AG27" s="25"/>
      <c r="AH27">
        <f t="shared" si="24"/>
        <v>1.0426019610964007E-2</v>
      </c>
      <c r="AI27">
        <f t="shared" si="25"/>
        <v>0.50563867634314863</v>
      </c>
      <c r="AJ27">
        <f t="shared" si="26"/>
        <v>0.7527112934436696</v>
      </c>
      <c r="AK27">
        <f t="shared" si="27"/>
        <v>-7.4879113725029076E-2</v>
      </c>
      <c r="AL27">
        <f t="shared" si="28"/>
        <v>-2.9912689155474661</v>
      </c>
      <c r="AM27">
        <f t="shared" si="29"/>
        <v>-13.279555194901789</v>
      </c>
      <c r="AN27">
        <f t="shared" si="30"/>
        <v>-2.882197217949539</v>
      </c>
      <c r="AO27">
        <f t="shared" si="30"/>
        <v>-2.8798069500892987</v>
      </c>
      <c r="AP27">
        <f t="shared" si="30"/>
        <v>-2.8847528497777786</v>
      </c>
      <c r="AQ27">
        <f t="shared" si="30"/>
        <v>-2.8745116187238318</v>
      </c>
      <c r="AR27">
        <f t="shared" si="30"/>
        <v>-2.895687211292933</v>
      </c>
      <c r="AS27">
        <f t="shared" si="30"/>
        <v>-2.8517663119356187</v>
      </c>
      <c r="AT27">
        <f t="shared" si="30"/>
        <v>-2.942332666000385</v>
      </c>
      <c r="AU27">
        <f t="shared" si="31"/>
        <v>-2.7527943044191376</v>
      </c>
      <c r="AV27"/>
      <c r="AW27">
        <v>-45000</v>
      </c>
      <c r="AX27">
        <f t="shared" si="0"/>
        <v>1.1125797501911415E-2</v>
      </c>
      <c r="AY27">
        <f t="shared" si="1"/>
        <v>1.9431207793579895E-2</v>
      </c>
      <c r="AZ27">
        <f t="shared" si="2"/>
        <v>-8.3054102916684802E-3</v>
      </c>
      <c r="BA27">
        <f t="shared" si="3"/>
        <v>1.3624861857116175</v>
      </c>
      <c r="BB27">
        <f t="shared" si="4"/>
        <v>-0.24031703467405188</v>
      </c>
      <c r="BC27">
        <f t="shared" si="5"/>
        <v>0.75980204581255295</v>
      </c>
      <c r="BD27">
        <f t="shared" si="6"/>
        <v>0.39929795902856424</v>
      </c>
      <c r="BE27">
        <f t="shared" si="11"/>
        <v>0.45315248805835889</v>
      </c>
      <c r="BF27">
        <f t="shared" si="11"/>
        <v>0.45206848876661382</v>
      </c>
      <c r="BG27">
        <f t="shared" si="11"/>
        <v>0.4496597906083889</v>
      </c>
      <c r="BH27">
        <f t="shared" si="11"/>
        <v>0.44431752630757065</v>
      </c>
      <c r="BI27">
        <f t="shared" si="11"/>
        <v>0.43251688672775046</v>
      </c>
      <c r="BJ27">
        <f t="shared" si="11"/>
        <v>0.40667310643869747</v>
      </c>
      <c r="BK27">
        <f t="shared" si="11"/>
        <v>0.3510334338409552</v>
      </c>
      <c r="BL27">
        <f t="shared" si="8"/>
        <v>0.23473890457447055</v>
      </c>
      <c r="BM27"/>
      <c r="BN27"/>
      <c r="BO27"/>
    </row>
    <row r="28" spans="1:67" s="8" customFormat="1">
      <c r="A28" s="37" t="s">
        <v>54</v>
      </c>
      <c r="B28" s="38" t="s">
        <v>49</v>
      </c>
      <c r="C28" s="37">
        <v>28058.561399999999</v>
      </c>
      <c r="D28" s="37" t="s">
        <v>46</v>
      </c>
      <c r="E28">
        <f t="shared" si="12"/>
        <v>-60698.883077027764</v>
      </c>
      <c r="F28">
        <f t="shared" si="13"/>
        <v>-60699</v>
      </c>
      <c r="G28">
        <f t="shared" si="14"/>
        <v>4.2267900000297232E-2</v>
      </c>
      <c r="H28" s="116"/>
      <c r="I28" s="116">
        <f>G28</f>
        <v>4.2267900000297232E-2</v>
      </c>
      <c r="J28" s="116"/>
      <c r="K28" s="165"/>
      <c r="L28" s="116"/>
      <c r="M28" s="116"/>
      <c r="N28" s="116"/>
      <c r="O28" s="40"/>
      <c r="P28" s="116"/>
      <c r="Q28" s="293">
        <f t="shared" si="16"/>
        <v>13040.061399999999</v>
      </c>
      <c r="R28" s="8">
        <f t="shared" si="17"/>
        <v>1.7865753704351267E-3</v>
      </c>
      <c r="S28" s="8">
        <v>0.1</v>
      </c>
      <c r="T28" s="167">
        <f t="shared" si="18"/>
        <v>1.7865753704351267E-4</v>
      </c>
      <c r="U28" s="116"/>
      <c r="V28" s="116"/>
      <c r="W28" s="8">
        <v>0.1</v>
      </c>
      <c r="Z28">
        <f t="shared" si="19"/>
        <v>-60699</v>
      </c>
      <c r="AA28">
        <f t="shared" si="20"/>
        <v>4.8236495967049729E-2</v>
      </c>
      <c r="AB28">
        <f t="shared" si="21"/>
        <v>3.3276364265635655E-2</v>
      </c>
      <c r="AC28">
        <f t="shared" si="22"/>
        <v>4.2267900000297232E-2</v>
      </c>
      <c r="AD28">
        <f t="shared" si="32"/>
        <v>-5.9685959667524977E-3</v>
      </c>
      <c r="AE28">
        <f t="shared" si="23"/>
        <v>3.5624137814334182E-6</v>
      </c>
      <c r="AF28">
        <f t="shared" si="33"/>
        <v>4.2267900000297232E-2</v>
      </c>
      <c r="AG28" s="25"/>
      <c r="AH28">
        <f t="shared" si="24"/>
        <v>8.9915357346615783E-3</v>
      </c>
      <c r="AI28">
        <f t="shared" si="25"/>
        <v>0.513093566908007</v>
      </c>
      <c r="AJ28">
        <f t="shared" si="26"/>
        <v>0.69838450698654997</v>
      </c>
      <c r="AK28">
        <f t="shared" si="27"/>
        <v>-0.11367552688961897</v>
      </c>
      <c r="AL28">
        <f t="shared" si="28"/>
        <v>-2.9122360183196019</v>
      </c>
      <c r="AM28">
        <f t="shared" si="29"/>
        <v>-8.6817845502515034</v>
      </c>
      <c r="AN28">
        <f t="shared" si="30"/>
        <v>-2.7477554570811824</v>
      </c>
      <c r="AO28">
        <f t="shared" si="30"/>
        <v>-2.7451367420124493</v>
      </c>
      <c r="AP28">
        <f t="shared" si="30"/>
        <v>-2.7508078696533369</v>
      </c>
      <c r="AQ28">
        <f t="shared" si="30"/>
        <v>-2.7385093395625995</v>
      </c>
      <c r="AR28">
        <f t="shared" si="30"/>
        <v>-2.7651018272144854</v>
      </c>
      <c r="AS28">
        <f t="shared" si="30"/>
        <v>-2.7072167751862803</v>
      </c>
      <c r="AT28">
        <f t="shared" si="30"/>
        <v>-2.8315762920010226</v>
      </c>
      <c r="AU28">
        <f t="shared" si="31"/>
        <v>-2.5546796661398536</v>
      </c>
      <c r="AV28"/>
      <c r="AW28">
        <v>-44000</v>
      </c>
      <c r="AX28">
        <f t="shared" si="0"/>
        <v>1.388582694191812E-2</v>
      </c>
      <c r="AY28">
        <f t="shared" si="1"/>
        <v>1.8305305443536611E-2</v>
      </c>
      <c r="AZ28">
        <f t="shared" si="2"/>
        <v>-4.4194785016184908E-3</v>
      </c>
      <c r="BA28">
        <f t="shared" si="3"/>
        <v>1.1796657619358244</v>
      </c>
      <c r="BB28">
        <f t="shared" si="4"/>
        <v>0.19940467915782686</v>
      </c>
      <c r="BC28">
        <f t="shared" si="5"/>
        <v>1.2032448513331164</v>
      </c>
      <c r="BD28">
        <f t="shared" si="6"/>
        <v>0.68652124799187486</v>
      </c>
      <c r="BE28">
        <f t="shared" si="11"/>
        <v>0.75473460394331626</v>
      </c>
      <c r="BF28">
        <f t="shared" si="11"/>
        <v>0.75409433666129633</v>
      </c>
      <c r="BG28">
        <f t="shared" si="11"/>
        <v>0.75233895914001248</v>
      </c>
      <c r="BH28">
        <f t="shared" si="11"/>
        <v>0.74754106978124435</v>
      </c>
      <c r="BI28">
        <f t="shared" si="11"/>
        <v>0.73453448620289286</v>
      </c>
      <c r="BJ28">
        <f t="shared" si="11"/>
        <v>0.70001424635245835</v>
      </c>
      <c r="BK28">
        <f t="shared" si="11"/>
        <v>0.61283407911306287</v>
      </c>
      <c r="BL28">
        <f t="shared" si="8"/>
        <v>0.41242019451104728</v>
      </c>
      <c r="BM28"/>
      <c r="BN28"/>
      <c r="BO28"/>
    </row>
    <row r="29" spans="1:67" s="8" customFormat="1">
      <c r="A29" s="37" t="s">
        <v>55</v>
      </c>
      <c r="B29" s="38" t="s">
        <v>49</v>
      </c>
      <c r="C29" s="37">
        <v>28498.522000000001</v>
      </c>
      <c r="D29" s="37" t="s">
        <v>46</v>
      </c>
      <c r="E29">
        <f t="shared" si="12"/>
        <v>-59481.848376537775</v>
      </c>
      <c r="F29">
        <f t="shared" si="13"/>
        <v>-59482</v>
      </c>
      <c r="G29">
        <f t="shared" si="14"/>
        <v>5.4812200003652833E-2</v>
      </c>
      <c r="H29" s="116"/>
      <c r="I29" s="116">
        <f>G29</f>
        <v>5.4812200003652833E-2</v>
      </c>
      <c r="J29" s="116"/>
      <c r="K29" s="165"/>
      <c r="L29" s="116"/>
      <c r="M29" s="116"/>
      <c r="N29" s="116"/>
      <c r="O29" s="40"/>
      <c r="P29" s="116"/>
      <c r="Q29" s="293">
        <f t="shared" si="16"/>
        <v>13480.022000000001</v>
      </c>
      <c r="R29" s="8">
        <f t="shared" si="17"/>
        <v>3.0043772692404398E-3</v>
      </c>
      <c r="S29" s="8">
        <v>0.1</v>
      </c>
      <c r="T29" s="167">
        <f t="shared" si="18"/>
        <v>3.0043772692404399E-4</v>
      </c>
      <c r="U29" s="116"/>
      <c r="V29" s="116"/>
      <c r="W29" s="8">
        <v>0.1</v>
      </c>
      <c r="Z29">
        <f t="shared" si="19"/>
        <v>-59482</v>
      </c>
      <c r="AA29">
        <f t="shared" si="20"/>
        <v>4.4768634743467532E-2</v>
      </c>
      <c r="AB29">
        <f t="shared" si="21"/>
        <v>4.760879651737928E-2</v>
      </c>
      <c r="AC29">
        <f t="shared" si="22"/>
        <v>5.4812200003652833E-2</v>
      </c>
      <c r="AD29">
        <f t="shared" si="32"/>
        <v>1.0043565260185301E-2</v>
      </c>
      <c r="AE29">
        <f t="shared" si="23"/>
        <v>1.0087320313560105E-5</v>
      </c>
      <c r="AF29">
        <f t="shared" si="33"/>
        <v>5.4812200003652833E-2</v>
      </c>
      <c r="AG29" s="25"/>
      <c r="AH29">
        <f t="shared" si="24"/>
        <v>7.203403486273555E-3</v>
      </c>
      <c r="AI29">
        <f t="shared" si="25"/>
        <v>0.52524007238453874</v>
      </c>
      <c r="AJ29">
        <f t="shared" si="26"/>
        <v>0.63143308994446912</v>
      </c>
      <c r="AK29">
        <f t="shared" si="27"/>
        <v>-0.15685347025348856</v>
      </c>
      <c r="AL29">
        <f t="shared" si="28"/>
        <v>-2.822498109982718</v>
      </c>
      <c r="AM29">
        <f t="shared" si="29"/>
        <v>-6.214461981874968</v>
      </c>
      <c r="AN29">
        <f t="shared" si="30"/>
        <v>-2.5979630732892769</v>
      </c>
      <c r="AO29">
        <f t="shared" si="30"/>
        <v>-2.5958616254911426</v>
      </c>
      <c r="AP29">
        <f t="shared" si="30"/>
        <v>-2.6007714421304762</v>
      </c>
      <c r="AQ29">
        <f t="shared" si="30"/>
        <v>-2.5892771944760589</v>
      </c>
      <c r="AR29">
        <f t="shared" si="30"/>
        <v>-2.6160629305283503</v>
      </c>
      <c r="AS29">
        <f t="shared" si="30"/>
        <v>-2.5529377934478599</v>
      </c>
      <c r="AT29">
        <f t="shared" si="30"/>
        <v>-2.6982155014510005</v>
      </c>
      <c r="AU29">
        <f t="shared" si="31"/>
        <v>-2.3384415362870392</v>
      </c>
      <c r="AV29"/>
      <c r="AW29">
        <v>-43000</v>
      </c>
      <c r="AX29">
        <f t="shared" si="0"/>
        <v>1.6460577512928187E-2</v>
      </c>
      <c r="AY29">
        <f t="shared" si="1"/>
        <v>1.7195715505853852E-2</v>
      </c>
      <c r="AZ29">
        <f t="shared" si="2"/>
        <v>-7.3513799292566678E-4</v>
      </c>
      <c r="BA29">
        <f t="shared" si="3"/>
        <v>1.0189189910196066</v>
      </c>
      <c r="BB29">
        <f t="shared" si="4"/>
        <v>0.50592571114576024</v>
      </c>
      <c r="BC29">
        <f t="shared" si="5"/>
        <v>1.5329493100792906</v>
      </c>
      <c r="BD29">
        <f t="shared" si="6"/>
        <v>0.96285152831401755</v>
      </c>
      <c r="BE29">
        <f t="shared" si="11"/>
        <v>1.0147273026087011</v>
      </c>
      <c r="BF29">
        <f t="shared" si="11"/>
        <v>1.0145662871259289</v>
      </c>
      <c r="BG29">
        <f t="shared" si="11"/>
        <v>1.0139566653399343</v>
      </c>
      <c r="BH29">
        <f t="shared" si="11"/>
        <v>1.0116539590543558</v>
      </c>
      <c r="BI29">
        <f t="shared" si="11"/>
        <v>1.0030313271071263</v>
      </c>
      <c r="BJ29">
        <f t="shared" si="11"/>
        <v>0.97172510294446024</v>
      </c>
      <c r="BK29">
        <f t="shared" si="11"/>
        <v>0.86832415824935461</v>
      </c>
      <c r="BL29">
        <f t="shared" si="8"/>
        <v>0.59010148444762489</v>
      </c>
      <c r="BM29"/>
      <c r="BN29"/>
      <c r="BO29"/>
    </row>
    <row r="30" spans="1:67" s="8" customFormat="1">
      <c r="A30" s="37" t="s">
        <v>56</v>
      </c>
      <c r="B30" s="38" t="s">
        <v>49</v>
      </c>
      <c r="C30" s="37">
        <v>30226.826000000001</v>
      </c>
      <c r="D30" s="37" t="s">
        <v>53</v>
      </c>
      <c r="E30">
        <f t="shared" si="12"/>
        <v>-54700.952221301057</v>
      </c>
      <c r="F30">
        <f t="shared" si="13"/>
        <v>-54701</v>
      </c>
      <c r="G30">
        <f t="shared" si="14"/>
        <v>1.7272100005357061E-2</v>
      </c>
      <c r="H30" s="116">
        <f t="shared" ref="H30:H38" si="34">G30</f>
        <v>1.7272100005357061E-2</v>
      </c>
      <c r="I30" s="116"/>
      <c r="J30" s="116"/>
      <c r="K30" s="165"/>
      <c r="L30" s="116"/>
      <c r="M30" s="116"/>
      <c r="N30" s="116"/>
      <c r="O30" s="40"/>
      <c r="P30" s="116"/>
      <c r="Q30" s="293">
        <f t="shared" si="16"/>
        <v>15208.326000000001</v>
      </c>
      <c r="R30" s="8">
        <f t="shared" si="17"/>
        <v>2.9832543859505535E-4</v>
      </c>
      <c r="S30" s="116">
        <v>0.1</v>
      </c>
      <c r="T30" s="167">
        <f t="shared" si="18"/>
        <v>2.9832543859505535E-5</v>
      </c>
      <c r="U30" s="116"/>
      <c r="V30" s="116"/>
      <c r="W30" s="116">
        <v>0.1</v>
      </c>
      <c r="Z30">
        <f t="shared" si="19"/>
        <v>-54701</v>
      </c>
      <c r="AA30">
        <f t="shared" si="20"/>
        <v>2.9426884380047071E-2</v>
      </c>
      <c r="AB30">
        <f t="shared" si="21"/>
        <v>1.9045501150871412E-2</v>
      </c>
      <c r="AC30">
        <f t="shared" si="22"/>
        <v>1.7272100005357061E-2</v>
      </c>
      <c r="AD30">
        <f t="shared" si="32"/>
        <v>-1.215478437469001E-2</v>
      </c>
      <c r="AE30">
        <f t="shared" si="23"/>
        <v>1.4773878319520842E-5</v>
      </c>
      <c r="AF30">
        <f t="shared" si="33"/>
        <v>1.7272100005357061E-2</v>
      </c>
      <c r="AG30" s="25"/>
      <c r="AH30">
        <f t="shared" si="24"/>
        <v>-1.7734011455143505E-3</v>
      </c>
      <c r="AI30">
        <f t="shared" si="25"/>
        <v>0.63214705623881473</v>
      </c>
      <c r="AJ30">
        <f t="shared" si="26"/>
        <v>0.255540246119629</v>
      </c>
      <c r="AK30">
        <f t="shared" si="27"/>
        <v>-0.33865057473187654</v>
      </c>
      <c r="AL30">
        <f t="shared" si="28"/>
        <v>-2.3975046250028949</v>
      </c>
      <c r="AM30">
        <f t="shared" si="29"/>
        <v>-2.5626796719547871</v>
      </c>
      <c r="AN30">
        <f t="shared" si="30"/>
        <v>-1.9528917443397487</v>
      </c>
      <c r="AO30">
        <f t="shared" si="30"/>
        <v>-1.9528822331032449</v>
      </c>
      <c r="AP30">
        <f t="shared" si="30"/>
        <v>-1.9529332480430202</v>
      </c>
      <c r="AQ30">
        <f t="shared" si="30"/>
        <v>-1.9526595459454641</v>
      </c>
      <c r="AR30">
        <f t="shared" si="30"/>
        <v>-1.9541258189907496</v>
      </c>
      <c r="AS30">
        <f t="shared" si="30"/>
        <v>-1.9462071782491792</v>
      </c>
      <c r="AT30">
        <f t="shared" si="30"/>
        <v>-1.9872734076517595</v>
      </c>
      <c r="AU30">
        <f t="shared" si="31"/>
        <v>-1.4889472891002642</v>
      </c>
      <c r="AV30"/>
      <c r="AW30">
        <v>-42000</v>
      </c>
      <c r="AX30">
        <f t="shared" si="0"/>
        <v>1.8620098848974628E-2</v>
      </c>
      <c r="AY30">
        <f t="shared" si="1"/>
        <v>1.6102437980531615E-2</v>
      </c>
      <c r="AZ30">
        <f t="shared" si="2"/>
        <v>2.5176608684430138E-3</v>
      </c>
      <c r="BA30">
        <f t="shared" si="3"/>
        <v>0.89500786513803388</v>
      </c>
      <c r="BB30">
        <f t="shared" si="4"/>
        <v>0.70318038769939861</v>
      </c>
      <c r="BC30">
        <f t="shared" si="5"/>
        <v>1.782355197541444</v>
      </c>
      <c r="BD30">
        <f t="shared" si="6"/>
        <v>1.2375763253839804</v>
      </c>
      <c r="BE30">
        <f t="shared" si="11"/>
        <v>1.2408026202615468</v>
      </c>
      <c r="BF30">
        <f t="shared" si="11"/>
        <v>1.2407881434927184</v>
      </c>
      <c r="BG30">
        <f t="shared" si="11"/>
        <v>1.2406988063729369</v>
      </c>
      <c r="BH30">
        <f t="shared" si="11"/>
        <v>1.2401480155125175</v>
      </c>
      <c r="BI30">
        <f t="shared" si="11"/>
        <v>1.23677154526234</v>
      </c>
      <c r="BJ30">
        <f t="shared" si="11"/>
        <v>1.2167499762348823</v>
      </c>
      <c r="BK30">
        <f t="shared" si="11"/>
        <v>1.1150536538213067</v>
      </c>
      <c r="BL30">
        <f t="shared" si="8"/>
        <v>0.76778277438420162</v>
      </c>
      <c r="BM30"/>
      <c r="BN30"/>
      <c r="BO30"/>
    </row>
    <row r="31" spans="1:67" s="8" customFormat="1">
      <c r="A31" s="37" t="s">
        <v>56</v>
      </c>
      <c r="B31" s="38" t="s">
        <v>49</v>
      </c>
      <c r="C31" s="37">
        <v>30235.865000000002</v>
      </c>
      <c r="D31" s="37" t="s">
        <v>53</v>
      </c>
      <c r="E31">
        <f t="shared" si="12"/>
        <v>-54675.948217174933</v>
      </c>
      <c r="F31">
        <f t="shared" si="13"/>
        <v>-54676</v>
      </c>
      <c r="G31">
        <f t="shared" si="14"/>
        <v>1.8719600004260428E-2</v>
      </c>
      <c r="H31" s="116">
        <f t="shared" si="34"/>
        <v>1.8719600004260428E-2</v>
      </c>
      <c r="I31" s="116"/>
      <c r="J31" s="116"/>
      <c r="K31" s="165"/>
      <c r="L31" s="116"/>
      <c r="M31" s="116"/>
      <c r="N31" s="116"/>
      <c r="O31" s="40"/>
      <c r="P31" s="116"/>
      <c r="Q31" s="293">
        <f t="shared" si="16"/>
        <v>15217.365000000002</v>
      </c>
      <c r="R31" s="8">
        <f t="shared" si="17"/>
        <v>3.5042342431950704E-4</v>
      </c>
      <c r="S31" s="116">
        <v>0.1</v>
      </c>
      <c r="T31" s="167">
        <f t="shared" si="18"/>
        <v>3.5042342431950702E-5</v>
      </c>
      <c r="U31" s="116"/>
      <c r="V31" s="116"/>
      <c r="W31" s="116">
        <v>0.1</v>
      </c>
      <c r="Z31">
        <f t="shared" si="19"/>
        <v>-54676</v>
      </c>
      <c r="AA31">
        <f t="shared" si="20"/>
        <v>2.9340873677893328E-2</v>
      </c>
      <c r="AB31">
        <f t="shared" si="21"/>
        <v>2.054670931784406E-2</v>
      </c>
      <c r="AC31">
        <f t="shared" si="22"/>
        <v>1.8719600004260428E-2</v>
      </c>
      <c r="AD31">
        <f t="shared" si="32"/>
        <v>-1.06212736736329E-2</v>
      </c>
      <c r="AE31">
        <f t="shared" si="23"/>
        <v>1.1281145445020734E-5</v>
      </c>
      <c r="AF31">
        <f t="shared" si="33"/>
        <v>1.8719600004260428E-2</v>
      </c>
      <c r="AG31" s="25"/>
      <c r="AH31">
        <f t="shared" si="24"/>
        <v>-1.8271093135836319E-3</v>
      </c>
      <c r="AI31">
        <f t="shared" si="25"/>
        <v>0.63307532422568746</v>
      </c>
      <c r="AJ31">
        <f t="shared" si="26"/>
        <v>0.25289315162308867</v>
      </c>
      <c r="AK31">
        <f t="shared" si="27"/>
        <v>-0.33965612361315611</v>
      </c>
      <c r="AL31">
        <f t="shared" si="28"/>
        <v>-2.3947676111722864</v>
      </c>
      <c r="AM31">
        <f t="shared" si="29"/>
        <v>-2.5523599178847061</v>
      </c>
      <c r="AN31">
        <f t="shared" si="30"/>
        <v>-1.9491448539447176</v>
      </c>
      <c r="AO31">
        <f t="shared" si="30"/>
        <v>-1.949136027842187</v>
      </c>
      <c r="AP31">
        <f t="shared" si="30"/>
        <v>-1.9491838139566176</v>
      </c>
      <c r="AQ31">
        <f t="shared" si="30"/>
        <v>-1.9489250226091916</v>
      </c>
      <c r="AR31">
        <f t="shared" si="30"/>
        <v>-1.9503245294256319</v>
      </c>
      <c r="AS31">
        <f t="shared" si="30"/>
        <v>-1.9426964608141901</v>
      </c>
      <c r="AT31">
        <f t="shared" si="30"/>
        <v>-1.9826448744841061</v>
      </c>
      <c r="AU31">
        <f t="shared" si="31"/>
        <v>-1.4845052568518495</v>
      </c>
      <c r="AV31"/>
      <c r="AW31">
        <v>-41000</v>
      </c>
      <c r="AX31">
        <f t="shared" si="0"/>
        <v>2.0325503425465224E-2</v>
      </c>
      <c r="AY31">
        <f t="shared" si="1"/>
        <v>1.5025472867569901E-2</v>
      </c>
      <c r="AZ31">
        <f t="shared" si="2"/>
        <v>5.3000305578953218E-3</v>
      </c>
      <c r="BA31">
        <f t="shared" si="3"/>
        <v>0.80177822146454869</v>
      </c>
      <c r="BB31">
        <f t="shared" si="4"/>
        <v>0.82822989254871338</v>
      </c>
      <c r="BC31">
        <f t="shared" si="5"/>
        <v>1.978436046056878</v>
      </c>
      <c r="BD31">
        <f t="shared" si="6"/>
        <v>1.5210824240429706</v>
      </c>
      <c r="BE31">
        <f t="shared" si="11"/>
        <v>1.4412760391589539</v>
      </c>
      <c r="BF31">
        <f t="shared" si="11"/>
        <v>1.4412759071815779</v>
      </c>
      <c r="BG31">
        <f t="shared" si="11"/>
        <v>1.4412738635492288</v>
      </c>
      <c r="BH31">
        <f t="shared" si="11"/>
        <v>1.4412422225715305</v>
      </c>
      <c r="BI31">
        <f t="shared" si="11"/>
        <v>1.4407533111525002</v>
      </c>
      <c r="BJ31">
        <f t="shared" si="11"/>
        <v>1.4334184701471144</v>
      </c>
      <c r="BK31">
        <f t="shared" si="11"/>
        <v>1.3508483987591757</v>
      </c>
      <c r="BL31">
        <f t="shared" si="8"/>
        <v>0.94546406432077923</v>
      </c>
      <c r="BM31"/>
      <c r="BN31"/>
      <c r="BO31"/>
    </row>
    <row r="32" spans="1:67" s="8" customFormat="1">
      <c r="A32" s="37" t="s">
        <v>56</v>
      </c>
      <c r="B32" s="38" t="s">
        <v>49</v>
      </c>
      <c r="C32" s="37">
        <v>30258.637999999999</v>
      </c>
      <c r="D32" s="37" t="s">
        <v>53</v>
      </c>
      <c r="E32">
        <f t="shared" si="12"/>
        <v>-54612.952732501413</v>
      </c>
      <c r="F32">
        <f t="shared" si="13"/>
        <v>-54613</v>
      </c>
      <c r="G32">
        <f t="shared" si="14"/>
        <v>1.7087300002458505E-2</v>
      </c>
      <c r="H32" s="116">
        <f t="shared" si="34"/>
        <v>1.7087300002458505E-2</v>
      </c>
      <c r="I32" s="116"/>
      <c r="J32" s="116"/>
      <c r="K32" s="165"/>
      <c r="L32" s="116"/>
      <c r="M32" s="116"/>
      <c r="N32" s="116"/>
      <c r="O32" s="40"/>
      <c r="P32" s="116"/>
      <c r="Q32" s="293">
        <f t="shared" si="16"/>
        <v>15240.137999999999</v>
      </c>
      <c r="R32" s="8">
        <f t="shared" si="17"/>
        <v>2.9197582137401842E-4</v>
      </c>
      <c r="S32" s="116">
        <v>0.1</v>
      </c>
      <c r="T32" s="167">
        <f t="shared" si="18"/>
        <v>2.9197582137401843E-5</v>
      </c>
      <c r="U32" s="116"/>
      <c r="V32" s="116"/>
      <c r="W32" s="116">
        <v>0.1</v>
      </c>
      <c r="Z32">
        <f t="shared" si="19"/>
        <v>-54613</v>
      </c>
      <c r="AA32">
        <f t="shared" si="20"/>
        <v>2.9123936773134015E-2</v>
      </c>
      <c r="AB32">
        <f t="shared" si="21"/>
        <v>1.9049989052915672E-2</v>
      </c>
      <c r="AC32">
        <f t="shared" si="22"/>
        <v>1.7087300002458505E-2</v>
      </c>
      <c r="AD32">
        <f t="shared" si="32"/>
        <v>-1.2036636770675509E-2</v>
      </c>
      <c r="AE32">
        <f t="shared" si="23"/>
        <v>1.4488062474917776E-5</v>
      </c>
      <c r="AF32">
        <f t="shared" si="33"/>
        <v>1.7087300002458505E-2</v>
      </c>
      <c r="AG32" s="25"/>
      <c r="AH32">
        <f t="shared" si="24"/>
        <v>-1.9626890504571668E-3</v>
      </c>
      <c r="AI32">
        <f t="shared" si="25"/>
        <v>0.63543900793721875</v>
      </c>
      <c r="AJ32">
        <f t="shared" si="26"/>
        <v>0.24617935330443422</v>
      </c>
      <c r="AK32">
        <f t="shared" si="27"/>
        <v>-0.34219188047965249</v>
      </c>
      <c r="AL32">
        <f t="shared" si="28"/>
        <v>-2.3878344699762466</v>
      </c>
      <c r="AM32">
        <f t="shared" si="29"/>
        <v>-2.5265385924730905</v>
      </c>
      <c r="AN32">
        <f t="shared" si="30"/>
        <v>-1.9396781935058844</v>
      </c>
      <c r="AO32">
        <f t="shared" si="30"/>
        <v>-1.9396709303427264</v>
      </c>
      <c r="AP32">
        <f t="shared" si="30"/>
        <v>-1.9397112158129102</v>
      </c>
      <c r="AQ32">
        <f t="shared" si="30"/>
        <v>-1.9394877176291967</v>
      </c>
      <c r="AR32">
        <f t="shared" si="30"/>
        <v>-1.9407260289532566</v>
      </c>
      <c r="AS32">
        <f t="shared" si="30"/>
        <v>-1.933814362555563</v>
      </c>
      <c r="AT32">
        <f t="shared" si="30"/>
        <v>-1.9709373856362846</v>
      </c>
      <c r="AU32">
        <f t="shared" si="31"/>
        <v>-1.4733113355858451</v>
      </c>
      <c r="AV32"/>
      <c r="AW32">
        <v>-40000</v>
      </c>
      <c r="AX32">
        <f t="shared" si="0"/>
        <v>2.1600007347091128E-2</v>
      </c>
      <c r="AY32">
        <f t="shared" si="1"/>
        <v>1.3964820166968714E-2</v>
      </c>
      <c r="AZ32">
        <f t="shared" si="2"/>
        <v>7.6351871801224134E-3</v>
      </c>
      <c r="BA32">
        <f t="shared" si="3"/>
        <v>0.73111585151700431</v>
      </c>
      <c r="BB32">
        <f t="shared" si="4"/>
        <v>0.9069936175326625</v>
      </c>
      <c r="BC32">
        <f t="shared" si="5"/>
        <v>2.1385841510900803</v>
      </c>
      <c r="BD32">
        <f t="shared" si="6"/>
        <v>1.8239611639550064</v>
      </c>
      <c r="BE32">
        <f t="shared" si="11"/>
        <v>1.6224777602226865</v>
      </c>
      <c r="BF32">
        <f t="shared" si="11"/>
        <v>1.6224777605283176</v>
      </c>
      <c r="BG32">
        <f t="shared" si="11"/>
        <v>1.6224777486955544</v>
      </c>
      <c r="BH32">
        <f t="shared" si="11"/>
        <v>1.6224782068091104</v>
      </c>
      <c r="BI32">
        <f t="shared" si="11"/>
        <v>1.6224604676650674</v>
      </c>
      <c r="BJ32">
        <f t="shared" si="11"/>
        <v>1.6231429792561394</v>
      </c>
      <c r="BK32">
        <f t="shared" si="11"/>
        <v>1.5738785358058398</v>
      </c>
      <c r="BL32">
        <f t="shared" si="8"/>
        <v>1.123145354257356</v>
      </c>
      <c r="BM32"/>
      <c r="BN32"/>
      <c r="BO32"/>
    </row>
    <row r="33" spans="1:67" s="8" customFormat="1">
      <c r="A33" s="37" t="s">
        <v>56</v>
      </c>
      <c r="B33" s="38" t="s">
        <v>49</v>
      </c>
      <c r="C33" s="37">
        <v>30264.796999999999</v>
      </c>
      <c r="D33" s="37" t="s">
        <v>53</v>
      </c>
      <c r="E33">
        <f t="shared" si="12"/>
        <v>-54595.915487074621</v>
      </c>
      <c r="F33">
        <f t="shared" si="13"/>
        <v>-54596</v>
      </c>
      <c r="G33">
        <f t="shared" si="14"/>
        <v>3.0551600000762846E-2</v>
      </c>
      <c r="H33" s="116">
        <f t="shared" si="34"/>
        <v>3.0551600000762846E-2</v>
      </c>
      <c r="I33" s="116"/>
      <c r="J33" s="116"/>
      <c r="K33" s="165"/>
      <c r="L33" s="116"/>
      <c r="M33" s="116"/>
      <c r="N33" s="116"/>
      <c r="O33" s="40"/>
      <c r="P33" s="116"/>
      <c r="Q33" s="293">
        <f t="shared" si="16"/>
        <v>15246.296999999999</v>
      </c>
      <c r="R33" s="8">
        <f t="shared" si="17"/>
        <v>9.3340026260661237E-4</v>
      </c>
      <c r="S33" s="116">
        <v>0.1</v>
      </c>
      <c r="T33" s="167">
        <f t="shared" si="18"/>
        <v>9.3340026260661246E-5</v>
      </c>
      <c r="U33" s="116"/>
      <c r="V33" s="116"/>
      <c r="W33" s="116">
        <v>0.1</v>
      </c>
      <c r="Z33">
        <f t="shared" si="19"/>
        <v>-54596</v>
      </c>
      <c r="AA33">
        <f t="shared" si="20"/>
        <v>2.9065352263154903E-2</v>
      </c>
      <c r="AB33">
        <f t="shared" si="21"/>
        <v>3.2550931132146535E-2</v>
      </c>
      <c r="AC33">
        <f t="shared" si="22"/>
        <v>3.0551600000762846E-2</v>
      </c>
      <c r="AD33">
        <f t="shared" si="32"/>
        <v>1.486247737607943E-3</v>
      </c>
      <c r="AE33">
        <f t="shared" si="23"/>
        <v>2.2089323375447291E-7</v>
      </c>
      <c r="AF33">
        <f t="shared" si="33"/>
        <v>3.0551600000762846E-2</v>
      </c>
      <c r="AG33" s="25"/>
      <c r="AH33">
        <f t="shared" si="24"/>
        <v>-1.9993311313836882E-3</v>
      </c>
      <c r="AI33">
        <f t="shared" si="25"/>
        <v>0.63608288266220359</v>
      </c>
      <c r="AJ33">
        <f t="shared" si="26"/>
        <v>0.2443570318610172</v>
      </c>
      <c r="AK33">
        <f t="shared" si="27"/>
        <v>-0.34287655462068056</v>
      </c>
      <c r="AL33">
        <f t="shared" si="28"/>
        <v>-2.3859547321211494</v>
      </c>
      <c r="AM33">
        <f t="shared" si="29"/>
        <v>-2.519615604203489</v>
      </c>
      <c r="AN33">
        <f t="shared" si="30"/>
        <v>-1.9371176380631996</v>
      </c>
      <c r="AO33">
        <f t="shared" si="30"/>
        <v>-1.9371107586686711</v>
      </c>
      <c r="AP33">
        <f t="shared" si="30"/>
        <v>-1.9371491701437202</v>
      </c>
      <c r="AQ33">
        <f t="shared" si="30"/>
        <v>-1.9369346483370291</v>
      </c>
      <c r="AR33">
        <f t="shared" si="30"/>
        <v>-1.9381311859931192</v>
      </c>
      <c r="AS33">
        <f t="shared" si="30"/>
        <v>-1.9314088707158303</v>
      </c>
      <c r="AT33">
        <f t="shared" si="30"/>
        <v>-1.9677675361683384</v>
      </c>
      <c r="AU33">
        <f t="shared" si="31"/>
        <v>-1.4702907536569239</v>
      </c>
      <c r="AV33"/>
      <c r="AW33">
        <v>-39000</v>
      </c>
      <c r="AX33">
        <f t="shared" si="0"/>
        <v>2.2482599212052947E-2</v>
      </c>
      <c r="AY33">
        <f t="shared" si="1"/>
        <v>1.2920479878728046E-2</v>
      </c>
      <c r="AZ33">
        <f t="shared" si="2"/>
        <v>9.5621193333249015E-3</v>
      </c>
      <c r="BA33">
        <f t="shared" si="3"/>
        <v>0.67675778070058734</v>
      </c>
      <c r="BB33">
        <f t="shared" si="4"/>
        <v>0.95547613618612848</v>
      </c>
      <c r="BC33">
        <f t="shared" si="5"/>
        <v>2.2737637245675977</v>
      </c>
      <c r="BD33">
        <f t="shared" si="6"/>
        <v>2.1581148211656225</v>
      </c>
      <c r="BE33">
        <f t="shared" si="11"/>
        <v>1.7889734499183936</v>
      </c>
      <c r="BF33">
        <f t="shared" si="11"/>
        <v>1.7889735515601477</v>
      </c>
      <c r="BG33">
        <f t="shared" si="11"/>
        <v>1.7889726123892318</v>
      </c>
      <c r="BH33">
        <f t="shared" si="11"/>
        <v>1.7889812901872724</v>
      </c>
      <c r="BI33">
        <f t="shared" si="11"/>
        <v>1.7889010957040583</v>
      </c>
      <c r="BJ33">
        <f t="shared" si="11"/>
        <v>1.7896410989448257</v>
      </c>
      <c r="BK33">
        <f t="shared" si="11"/>
        <v>1.7827161354571173</v>
      </c>
      <c r="BL33">
        <f t="shared" si="8"/>
        <v>1.3008266441939331</v>
      </c>
      <c r="BM33"/>
      <c r="BN33"/>
      <c r="BO33"/>
    </row>
    <row r="34" spans="1:67" s="8" customFormat="1">
      <c r="A34" s="37" t="s">
        <v>56</v>
      </c>
      <c r="B34" s="38" t="s">
        <v>49</v>
      </c>
      <c r="C34" s="37">
        <v>30281.776000000002</v>
      </c>
      <c r="D34" s="37" t="s">
        <v>53</v>
      </c>
      <c r="E34">
        <f t="shared" si="12"/>
        <v>-54548.947571812154</v>
      </c>
      <c r="F34">
        <f t="shared" si="13"/>
        <v>-54549</v>
      </c>
      <c r="G34">
        <f t="shared" si="14"/>
        <v>1.8952900005388074E-2</v>
      </c>
      <c r="H34" s="116">
        <f t="shared" si="34"/>
        <v>1.8952900005388074E-2</v>
      </c>
      <c r="I34" s="116"/>
      <c r="J34" s="116"/>
      <c r="K34" s="165"/>
      <c r="L34" s="116"/>
      <c r="M34" s="116"/>
      <c r="N34" s="116"/>
      <c r="O34" s="40"/>
      <c r="P34" s="116"/>
      <c r="Q34" s="293">
        <f t="shared" si="16"/>
        <v>15263.276000000002</v>
      </c>
      <c r="R34" s="8">
        <f t="shared" si="17"/>
        <v>3.5921241861423922E-4</v>
      </c>
      <c r="S34" s="116">
        <v>0.1</v>
      </c>
      <c r="T34" s="167">
        <f t="shared" si="18"/>
        <v>3.5921241861423925E-5</v>
      </c>
      <c r="U34" s="116"/>
      <c r="V34" s="116"/>
      <c r="W34" s="116">
        <v>0.1</v>
      </c>
      <c r="Z34">
        <f t="shared" si="19"/>
        <v>-54549</v>
      </c>
      <c r="AA34">
        <f t="shared" si="20"/>
        <v>2.8903283293808382E-2</v>
      </c>
      <c r="AB34">
        <f t="shared" si="21"/>
        <v>2.1053660277311689E-2</v>
      </c>
      <c r="AC34">
        <f t="shared" si="22"/>
        <v>1.8952900005388074E-2</v>
      </c>
      <c r="AD34">
        <f t="shared" si="32"/>
        <v>-9.9503832884203086E-3</v>
      </c>
      <c r="AE34">
        <f t="shared" si="23"/>
        <v>9.9010127586474157E-6</v>
      </c>
      <c r="AF34">
        <f t="shared" si="33"/>
        <v>1.8952900005388074E-2</v>
      </c>
      <c r="AG34" s="25"/>
      <c r="AH34">
        <f t="shared" si="24"/>
        <v>-2.1007602719236144E-3</v>
      </c>
      <c r="AI34">
        <f t="shared" si="25"/>
        <v>0.63787655683424371</v>
      </c>
      <c r="AJ34">
        <f t="shared" si="26"/>
        <v>0.23929504182338102</v>
      </c>
      <c r="AK34">
        <f t="shared" si="27"/>
        <v>-0.34477037562670215</v>
      </c>
      <c r="AL34">
        <f t="shared" si="28"/>
        <v>-2.3807378976522298</v>
      </c>
      <c r="AM34">
        <f t="shared" si="29"/>
        <v>-2.5005728569301868</v>
      </c>
      <c r="AN34">
        <f t="shared" si="30"/>
        <v>-1.9300249161723375</v>
      </c>
      <c r="AO34">
        <f t="shared" si="30"/>
        <v>-1.9300190193842373</v>
      </c>
      <c r="AP34">
        <f t="shared" si="30"/>
        <v>-1.9300525655708736</v>
      </c>
      <c r="AQ34">
        <f t="shared" si="30"/>
        <v>-1.9298616849742902</v>
      </c>
      <c r="AR34">
        <f t="shared" si="30"/>
        <v>-1.9309465201055906</v>
      </c>
      <c r="AS34">
        <f t="shared" si="30"/>
        <v>-1.924738731938149</v>
      </c>
      <c r="AT34">
        <f t="shared" si="30"/>
        <v>-1.9589802177223972</v>
      </c>
      <c r="AU34">
        <f t="shared" si="31"/>
        <v>-1.4619397330299044</v>
      </c>
      <c r="AV34"/>
      <c r="AW34">
        <v>-38000</v>
      </c>
      <c r="AX34">
        <f t="shared" si="0"/>
        <v>2.3012713323606902E-2</v>
      </c>
      <c r="AY34">
        <f t="shared" si="1"/>
        <v>1.1892452002847902E-2</v>
      </c>
      <c r="AZ34">
        <f t="shared" si="2"/>
        <v>1.1120261320759002E-2</v>
      </c>
      <c r="BA34">
        <f t="shared" si="3"/>
        <v>0.63433732893649464</v>
      </c>
      <c r="BB34">
        <f t="shared" si="4"/>
        <v>0.98344177108608266</v>
      </c>
      <c r="BC34">
        <f t="shared" si="5"/>
        <v>2.3910594932262472</v>
      </c>
      <c r="BD34">
        <f t="shared" si="6"/>
        <v>2.5384931203645351</v>
      </c>
      <c r="BE34">
        <f t="shared" ref="BE34:BK70" si="35">$BL34+$AB$7*SIN(BF34)</f>
        <v>1.9440773212484947</v>
      </c>
      <c r="BF34">
        <f t="shared" si="35"/>
        <v>1.9440693607630688</v>
      </c>
      <c r="BG34">
        <f t="shared" si="35"/>
        <v>1.944113017495338</v>
      </c>
      <c r="BH34">
        <f t="shared" si="35"/>
        <v>1.9438735362615862</v>
      </c>
      <c r="BI34">
        <f t="shared" si="35"/>
        <v>1.9451854264998509</v>
      </c>
      <c r="BJ34">
        <f t="shared" si="35"/>
        <v>1.9379440341486212</v>
      </c>
      <c r="BK34">
        <f t="shared" si="35"/>
        <v>1.9763801581338734</v>
      </c>
      <c r="BL34">
        <f t="shared" si="8"/>
        <v>1.4785079341305103</v>
      </c>
      <c r="BM34"/>
      <c r="BN34"/>
      <c r="BO34"/>
    </row>
    <row r="35" spans="1:67" s="8" customFormat="1">
      <c r="A35" s="37" t="s">
        <v>56</v>
      </c>
      <c r="B35" s="38" t="s">
        <v>49</v>
      </c>
      <c r="C35" s="37">
        <v>30285.753000000001</v>
      </c>
      <c r="D35" s="37" t="s">
        <v>53</v>
      </c>
      <c r="E35">
        <f t="shared" si="12"/>
        <v>-54537.946252594375</v>
      </c>
      <c r="F35">
        <f t="shared" si="13"/>
        <v>-54538</v>
      </c>
      <c r="G35">
        <f t="shared" si="14"/>
        <v>1.9429800002399134E-2</v>
      </c>
      <c r="H35" s="116">
        <f t="shared" si="34"/>
        <v>1.9429800002399134E-2</v>
      </c>
      <c r="I35" s="116"/>
      <c r="J35" s="116"/>
      <c r="K35" s="165"/>
      <c r="L35" s="116"/>
      <c r="M35" s="116"/>
      <c r="N35" s="116"/>
      <c r="O35" s="40"/>
      <c r="P35" s="116"/>
      <c r="Q35" s="293">
        <f t="shared" si="16"/>
        <v>15267.253000000001</v>
      </c>
      <c r="R35" s="8">
        <f t="shared" si="17"/>
        <v>3.7751712813322935E-4</v>
      </c>
      <c r="S35" s="116">
        <v>0.1</v>
      </c>
      <c r="T35" s="167">
        <f t="shared" si="18"/>
        <v>3.7751712813322939E-5</v>
      </c>
      <c r="U35" s="116"/>
      <c r="V35" s="116"/>
      <c r="W35" s="116">
        <v>0.1</v>
      </c>
      <c r="Z35">
        <f t="shared" si="19"/>
        <v>-54538</v>
      </c>
      <c r="AA35">
        <f t="shared" si="20"/>
        <v>2.8865331253965572E-2</v>
      </c>
      <c r="AB35">
        <f t="shared" si="21"/>
        <v>2.1554325217466114E-2</v>
      </c>
      <c r="AC35">
        <f t="shared" si="22"/>
        <v>1.9429800002399134E-2</v>
      </c>
      <c r="AD35">
        <f t="shared" si="32"/>
        <v>-9.4355312515664383E-3</v>
      </c>
      <c r="AE35">
        <f t="shared" si="23"/>
        <v>8.9029249999286925E-6</v>
      </c>
      <c r="AF35">
        <f t="shared" si="33"/>
        <v>1.9429800002399134E-2</v>
      </c>
      <c r="AG35" s="25"/>
      <c r="AH35">
        <f t="shared" si="24"/>
        <v>-2.1245252150669794E-3</v>
      </c>
      <c r="AI35">
        <f t="shared" si="25"/>
        <v>0.63829924679132843</v>
      </c>
      <c r="AJ35">
        <f t="shared" si="26"/>
        <v>0.23810524260739638</v>
      </c>
      <c r="AK35">
        <f t="shared" si="27"/>
        <v>-0.34521379626005638</v>
      </c>
      <c r="AL35">
        <f t="shared" si="28"/>
        <v>-2.379512681418495</v>
      </c>
      <c r="AM35">
        <f t="shared" si="29"/>
        <v>-2.4961364885878878</v>
      </c>
      <c r="AN35">
        <f t="shared" si="30"/>
        <v>-1.928362028512792</v>
      </c>
      <c r="AO35">
        <f t="shared" si="30"/>
        <v>-1.9283563457484936</v>
      </c>
      <c r="AP35">
        <f t="shared" si="30"/>
        <v>-1.9283888182396203</v>
      </c>
      <c r="AQ35">
        <f t="shared" si="30"/>
        <v>-1.9282032256763446</v>
      </c>
      <c r="AR35">
        <f t="shared" si="30"/>
        <v>-1.9292627181801745</v>
      </c>
      <c r="AS35">
        <f t="shared" si="30"/>
        <v>-1.9231734225855268</v>
      </c>
      <c r="AT35">
        <f t="shared" si="30"/>
        <v>-1.9569186044232132</v>
      </c>
      <c r="AU35">
        <f t="shared" si="31"/>
        <v>-1.4599852388406021</v>
      </c>
      <c r="AV35"/>
      <c r="AW35">
        <v>-37000</v>
      </c>
      <c r="AX35">
        <f t="shared" si="0"/>
        <v>2.3225650690462642E-2</v>
      </c>
      <c r="AY35">
        <f t="shared" si="1"/>
        <v>1.088073653932828E-2</v>
      </c>
      <c r="AZ35">
        <f t="shared" si="2"/>
        <v>1.2344914151134362E-2</v>
      </c>
      <c r="BA35">
        <f t="shared" si="3"/>
        <v>0.60086314543910091</v>
      </c>
      <c r="BB35">
        <f t="shared" si="4"/>
        <v>0.99695401258091865</v>
      </c>
      <c r="BC35">
        <f t="shared" si="5"/>
        <v>2.4952198869946014</v>
      </c>
      <c r="BD35">
        <f t="shared" si="6"/>
        <v>2.9857032840794586</v>
      </c>
      <c r="BE35">
        <f t="shared" si="35"/>
        <v>2.0902531979930972</v>
      </c>
      <c r="BF35">
        <f t="shared" si="35"/>
        <v>2.0901745753718344</v>
      </c>
      <c r="BG35">
        <f t="shared" si="35"/>
        <v>2.090491296879212</v>
      </c>
      <c r="BH35">
        <f t="shared" si="35"/>
        <v>2.0892143513109525</v>
      </c>
      <c r="BI35">
        <f t="shared" si="35"/>
        <v>2.094345398847127</v>
      </c>
      <c r="BJ35">
        <f t="shared" si="35"/>
        <v>2.0734393827472379</v>
      </c>
      <c r="BK35">
        <f t="shared" si="35"/>
        <v>2.1543673448319316</v>
      </c>
      <c r="BL35">
        <f t="shared" si="8"/>
        <v>1.6561892240670875</v>
      </c>
      <c r="BM35"/>
      <c r="BN35"/>
      <c r="BO35"/>
    </row>
    <row r="36" spans="1:67" s="8" customFormat="1">
      <c r="A36" s="37" t="s">
        <v>56</v>
      </c>
      <c r="B36" s="38" t="s">
        <v>49</v>
      </c>
      <c r="C36" s="37">
        <v>30530.861000000001</v>
      </c>
      <c r="D36" s="37" t="s">
        <v>53</v>
      </c>
      <c r="E36">
        <f t="shared" si="12"/>
        <v>-53859.919762568454</v>
      </c>
      <c r="F36">
        <f t="shared" si="13"/>
        <v>-53860</v>
      </c>
      <c r="G36">
        <f t="shared" si="14"/>
        <v>2.9006000004301313E-2</v>
      </c>
      <c r="H36" s="116">
        <f t="shared" si="34"/>
        <v>2.9006000004301313E-2</v>
      </c>
      <c r="I36" s="116"/>
      <c r="J36" s="116"/>
      <c r="K36" s="165"/>
      <c r="L36" s="116"/>
      <c r="M36" s="116"/>
      <c r="N36" s="116"/>
      <c r="O36" s="40"/>
      <c r="P36" s="116"/>
      <c r="Q36" s="293">
        <f t="shared" si="16"/>
        <v>15512.361000000001</v>
      </c>
      <c r="R36" s="8">
        <f t="shared" si="17"/>
        <v>8.413480362495278E-4</v>
      </c>
      <c r="S36" s="116">
        <v>0.1</v>
      </c>
      <c r="T36" s="167">
        <f t="shared" si="18"/>
        <v>8.4134803624952788E-5</v>
      </c>
      <c r="U36" s="116"/>
      <c r="V36" s="116"/>
      <c r="W36" s="116">
        <v>0.1</v>
      </c>
      <c r="Z36">
        <f t="shared" si="19"/>
        <v>-53860</v>
      </c>
      <c r="AA36">
        <f t="shared" si="20"/>
        <v>2.6512384946843017E-2</v>
      </c>
      <c r="AB36">
        <f t="shared" si="21"/>
        <v>3.2612840581846866E-2</v>
      </c>
      <c r="AC36">
        <f t="shared" si="22"/>
        <v>2.9006000004301313E-2</v>
      </c>
      <c r="AD36">
        <f t="shared" si="32"/>
        <v>2.4936150574582962E-3</v>
      </c>
      <c r="AE36">
        <f t="shared" si="23"/>
        <v>6.2181160547827427E-7</v>
      </c>
      <c r="AF36">
        <f t="shared" si="33"/>
        <v>2.9006000004301313E-2</v>
      </c>
      <c r="AG36" s="25"/>
      <c r="AH36">
        <f t="shared" si="24"/>
        <v>-3.6068405775455509E-3</v>
      </c>
      <c r="AI36">
        <f t="shared" si="25"/>
        <v>0.6666249332268066</v>
      </c>
      <c r="AJ36">
        <f t="shared" si="26"/>
        <v>0.16083618296455471</v>
      </c>
      <c r="AK36">
        <f t="shared" si="27"/>
        <v>-0.37264066452008276</v>
      </c>
      <c r="AL36">
        <f t="shared" si="28"/>
        <v>-2.3006359712009146</v>
      </c>
      <c r="AM36">
        <f t="shared" si="29"/>
        <v>-2.2364039841075378</v>
      </c>
      <c r="AN36">
        <f t="shared" si="30"/>
        <v>-1.8236220634026539</v>
      </c>
      <c r="AO36">
        <f t="shared" si="30"/>
        <v>-1.8236219740972281</v>
      </c>
      <c r="AP36">
        <f t="shared" si="30"/>
        <v>-1.8236226881375763</v>
      </c>
      <c r="AQ36">
        <f t="shared" si="30"/>
        <v>-1.8236169789822354</v>
      </c>
      <c r="AR36">
        <f t="shared" si="30"/>
        <v>-1.8236626233716839</v>
      </c>
      <c r="AS36">
        <f t="shared" si="30"/>
        <v>-1.8232974731562166</v>
      </c>
      <c r="AT36">
        <f t="shared" si="30"/>
        <v>-1.8262043316988248</v>
      </c>
      <c r="AU36">
        <f t="shared" si="31"/>
        <v>-1.3395173242636025</v>
      </c>
      <c r="AV36"/>
      <c r="AW36">
        <v>-36000</v>
      </c>
      <c r="AX36">
        <f t="shared" si="0"/>
        <v>2.3151681886404034E-2</v>
      </c>
      <c r="AY36">
        <f t="shared" si="1"/>
        <v>9.8853334881691835E-3</v>
      </c>
      <c r="AZ36">
        <f t="shared" si="2"/>
        <v>1.3266348398234849E-2</v>
      </c>
      <c r="BA36">
        <f t="shared" si="3"/>
        <v>0.57427080397690333</v>
      </c>
      <c r="BB36">
        <f t="shared" si="4"/>
        <v>0.9998677195406277</v>
      </c>
      <c r="BC36">
        <f t="shared" si="5"/>
        <v>2.5895563245269444</v>
      </c>
      <c r="BD36">
        <f t="shared" si="6"/>
        <v>3.5304731901014015</v>
      </c>
      <c r="BE36">
        <f t="shared" si="35"/>
        <v>2.2293936111162855</v>
      </c>
      <c r="BF36">
        <f t="shared" si="35"/>
        <v>2.2290753937138401</v>
      </c>
      <c r="BG36">
        <f t="shared" si="35"/>
        <v>2.2301150353011221</v>
      </c>
      <c r="BH36">
        <f t="shared" si="35"/>
        <v>2.2267132499383955</v>
      </c>
      <c r="BI36">
        <f t="shared" si="35"/>
        <v>2.2377892498277063</v>
      </c>
      <c r="BJ36">
        <f t="shared" si="35"/>
        <v>2.2011188190972573</v>
      </c>
      <c r="BK36">
        <f t="shared" si="35"/>
        <v>2.3166680635752037</v>
      </c>
      <c r="BL36">
        <f t="shared" si="8"/>
        <v>1.8338705140036646</v>
      </c>
      <c r="BM36"/>
      <c r="BN36"/>
      <c r="BO36"/>
    </row>
    <row r="37" spans="1:67" s="8" customFormat="1">
      <c r="A37" s="37" t="s">
        <v>56</v>
      </c>
      <c r="B37" s="38" t="s">
        <v>49</v>
      </c>
      <c r="C37" s="37">
        <v>30552.902999999998</v>
      </c>
      <c r="D37" s="37" t="s">
        <v>53</v>
      </c>
      <c r="E37">
        <f t="shared" si="12"/>
        <v>-53798.946396162013</v>
      </c>
      <c r="F37">
        <f t="shared" si="13"/>
        <v>-53799</v>
      </c>
      <c r="G37">
        <f t="shared" si="14"/>
        <v>1.9377900000108639E-2</v>
      </c>
      <c r="H37" s="116">
        <f t="shared" si="34"/>
        <v>1.9377900000108639E-2</v>
      </c>
      <c r="I37" s="116"/>
      <c r="J37" s="116"/>
      <c r="K37" s="165"/>
      <c r="L37" s="116"/>
      <c r="M37" s="116"/>
      <c r="N37" s="116"/>
      <c r="O37" s="40"/>
      <c r="P37" s="116"/>
      <c r="Q37" s="293">
        <f t="shared" si="16"/>
        <v>15534.402999999998</v>
      </c>
      <c r="R37" s="8">
        <f t="shared" si="17"/>
        <v>3.7550300841421037E-4</v>
      </c>
      <c r="S37" s="116">
        <v>0.1</v>
      </c>
      <c r="T37" s="167">
        <f t="shared" si="18"/>
        <v>3.7550300841421041E-5</v>
      </c>
      <c r="U37" s="116"/>
      <c r="V37" s="116"/>
      <c r="W37" s="116">
        <v>0.1</v>
      </c>
      <c r="Z37">
        <f t="shared" si="19"/>
        <v>-53799</v>
      </c>
      <c r="AA37">
        <f t="shared" si="20"/>
        <v>2.6299543629865516E-2</v>
      </c>
      <c r="AB37">
        <f t="shared" si="21"/>
        <v>2.3119618465560883E-2</v>
      </c>
      <c r="AC37">
        <f t="shared" si="22"/>
        <v>1.9377900000108639E-2</v>
      </c>
      <c r="AD37">
        <f t="shared" si="32"/>
        <v>-6.9216436297568767E-3</v>
      </c>
      <c r="AE37">
        <f t="shared" si="23"/>
        <v>4.7909150537353953E-6</v>
      </c>
      <c r="AF37">
        <f t="shared" si="33"/>
        <v>1.9377900000108639E-2</v>
      </c>
      <c r="AG37" s="25"/>
      <c r="AH37">
        <f t="shared" si="24"/>
        <v>-3.7417184654522425E-3</v>
      </c>
      <c r="AI37">
        <f t="shared" si="25"/>
        <v>0.66940901262642649</v>
      </c>
      <c r="AJ37">
        <f t="shared" si="26"/>
        <v>0.15348225395668175</v>
      </c>
      <c r="AK37">
        <f t="shared" si="27"/>
        <v>-0.37511278179684276</v>
      </c>
      <c r="AL37">
        <f t="shared" si="28"/>
        <v>-2.2931894885440176</v>
      </c>
      <c r="AM37">
        <f t="shared" si="29"/>
        <v>-2.2142433627426028</v>
      </c>
      <c r="AN37">
        <f t="shared" ref="AN37:AT52" si="36">$AU37+$AB$7*SIN(AO37)</f>
        <v>-1.8139683157361755</v>
      </c>
      <c r="AO37">
        <f t="shared" si="36"/>
        <v>-1.813968312145875</v>
      </c>
      <c r="AP37">
        <f t="shared" si="36"/>
        <v>-1.8139683419678145</v>
      </c>
      <c r="AQ37">
        <f t="shared" si="36"/>
        <v>-1.8139680942591854</v>
      </c>
      <c r="AR37">
        <f t="shared" si="36"/>
        <v>-1.8139701517826707</v>
      </c>
      <c r="AS37">
        <f t="shared" si="36"/>
        <v>-1.8139530610128412</v>
      </c>
      <c r="AT37">
        <f t="shared" si="36"/>
        <v>-1.8140949893747023</v>
      </c>
      <c r="AU37">
        <f t="shared" si="31"/>
        <v>-1.3286787655774717</v>
      </c>
      <c r="AV37"/>
      <c r="AW37">
        <v>-35000</v>
      </c>
      <c r="AX37">
        <f t="shared" si="0"/>
        <v>2.281616398204523E-2</v>
      </c>
      <c r="AY37">
        <f t="shared" si="1"/>
        <v>8.9062428493706085E-3</v>
      </c>
      <c r="AZ37">
        <f t="shared" si="2"/>
        <v>1.3909921132674622E-2</v>
      </c>
      <c r="BA37">
        <f t="shared" si="3"/>
        <v>0.55311950516309372</v>
      </c>
      <c r="BB37">
        <f t="shared" si="4"/>
        <v>0.99468302731667846</v>
      </c>
      <c r="BC37">
        <f t="shared" si="5"/>
        <v>2.6764575851238623</v>
      </c>
      <c r="BD37">
        <f t="shared" si="6"/>
        <v>4.2220228057977938</v>
      </c>
      <c r="BE37">
        <f t="shared" si="35"/>
        <v>2.3629839890105528</v>
      </c>
      <c r="BF37">
        <f t="shared" si="35"/>
        <v>2.3621763100731439</v>
      </c>
      <c r="BG37">
        <f t="shared" si="35"/>
        <v>2.3644446873540717</v>
      </c>
      <c r="BH37">
        <f t="shared" si="35"/>
        <v>2.3580609458705615</v>
      </c>
      <c r="BI37">
        <f t="shared" si="35"/>
        <v>2.3759252688709731</v>
      </c>
      <c r="BJ37">
        <f t="shared" si="35"/>
        <v>2.325102368031613</v>
      </c>
      <c r="BK37">
        <f t="shared" si="35"/>
        <v>2.4637666127041715</v>
      </c>
      <c r="BL37">
        <f t="shared" si="8"/>
        <v>2.0115518039402418</v>
      </c>
      <c r="BM37"/>
      <c r="BN37"/>
      <c r="BO37"/>
    </row>
    <row r="38" spans="1:67" s="8" customFormat="1">
      <c r="A38" s="37" t="s">
        <v>56</v>
      </c>
      <c r="B38" s="38" t="s">
        <v>49</v>
      </c>
      <c r="C38" s="37">
        <v>30584.721000000001</v>
      </c>
      <c r="D38" s="37" t="s">
        <v>53</v>
      </c>
      <c r="E38">
        <f t="shared" si="12"/>
        <v>-53710.930309948395</v>
      </c>
      <c r="F38">
        <f t="shared" si="13"/>
        <v>-53711</v>
      </c>
      <c r="G38">
        <f t="shared" si="14"/>
        <v>2.5193100005708402E-2</v>
      </c>
      <c r="H38" s="116">
        <f t="shared" si="34"/>
        <v>2.5193100005708402E-2</v>
      </c>
      <c r="I38" s="116"/>
      <c r="J38" s="116"/>
      <c r="K38" s="165"/>
      <c r="L38" s="116"/>
      <c r="M38" s="116"/>
      <c r="N38" s="116"/>
      <c r="O38" s="40"/>
      <c r="P38" s="116"/>
      <c r="Q38" s="293">
        <f t="shared" si="16"/>
        <v>15566.221000000001</v>
      </c>
      <c r="R38" s="8">
        <f t="shared" si="17"/>
        <v>6.3469228789762465E-4</v>
      </c>
      <c r="S38" s="116">
        <v>0.1</v>
      </c>
      <c r="T38" s="167">
        <f t="shared" si="18"/>
        <v>6.346922878976247E-5</v>
      </c>
      <c r="U38" s="116"/>
      <c r="V38" s="116"/>
      <c r="W38" s="116">
        <v>0.1</v>
      </c>
      <c r="Z38">
        <f t="shared" si="19"/>
        <v>-53711</v>
      </c>
      <c r="AA38">
        <f t="shared" si="20"/>
        <v>2.5992223569575874E-2</v>
      </c>
      <c r="AB38">
        <f t="shared" si="21"/>
        <v>2.9129773643523572E-2</v>
      </c>
      <c r="AC38">
        <f t="shared" si="22"/>
        <v>2.5193100005708402E-2</v>
      </c>
      <c r="AD38">
        <f t="shared" si="32"/>
        <v>-7.9912356386747235E-4</v>
      </c>
      <c r="AE38">
        <f t="shared" si="23"/>
        <v>6.385984703282502E-8</v>
      </c>
      <c r="AF38">
        <f t="shared" si="33"/>
        <v>2.5193100005708402E-2</v>
      </c>
      <c r="AG38" s="25"/>
      <c r="AH38">
        <f t="shared" si="24"/>
        <v>-3.9366736378151704E-3</v>
      </c>
      <c r="AI38">
        <f t="shared" si="25"/>
        <v>0.67349957340742617</v>
      </c>
      <c r="AJ38">
        <f t="shared" si="26"/>
        <v>0.14274882975679615</v>
      </c>
      <c r="AK38">
        <f t="shared" si="27"/>
        <v>-0.37867858592065556</v>
      </c>
      <c r="AL38">
        <f t="shared" si="28"/>
        <v>-2.2823362981169364</v>
      </c>
      <c r="AM38">
        <f t="shared" si="29"/>
        <v>-2.1825908760675214</v>
      </c>
      <c r="AN38">
        <f t="shared" si="36"/>
        <v>-1.7999700243635999</v>
      </c>
      <c r="AO38">
        <f t="shared" si="36"/>
        <v>-1.7999700964098564</v>
      </c>
      <c r="AP38">
        <f t="shared" si="36"/>
        <v>-1.7999694621235358</v>
      </c>
      <c r="AQ38">
        <f t="shared" si="36"/>
        <v>-1.7999750462424997</v>
      </c>
      <c r="AR38">
        <f t="shared" si="36"/>
        <v>-1.7999258802795519</v>
      </c>
      <c r="AS38">
        <f t="shared" si="36"/>
        <v>-1.8003584117361133</v>
      </c>
      <c r="AT38">
        <f t="shared" si="36"/>
        <v>-1.796525345455092</v>
      </c>
      <c r="AU38">
        <f t="shared" si="31"/>
        <v>-1.3130428120630526</v>
      </c>
      <c r="AV38"/>
      <c r="AW38">
        <v>-34000</v>
      </c>
      <c r="AX38">
        <f t="shared" si="0"/>
        <v>2.2240113520302175E-2</v>
      </c>
      <c r="AY38">
        <f t="shared" si="1"/>
        <v>7.9434646229325587E-3</v>
      </c>
      <c r="AZ38">
        <f t="shared" si="2"/>
        <v>1.4296648897369615E-2</v>
      </c>
      <c r="BA38">
        <f t="shared" si="3"/>
        <v>0.5363955610066502</v>
      </c>
      <c r="BB38">
        <f t="shared" si="4"/>
        <v>0.98304713719382819</v>
      </c>
      <c r="BC38">
        <f t="shared" si="5"/>
        <v>2.7576870228718375</v>
      </c>
      <c r="BD38">
        <f t="shared" si="6"/>
        <v>5.1454716174464226</v>
      </c>
      <c r="BE38">
        <f t="shared" si="35"/>
        <v>2.4921876208172935</v>
      </c>
      <c r="BF38">
        <f t="shared" si="35"/>
        <v>2.4906845861730096</v>
      </c>
      <c r="BG38">
        <f t="shared" si="35"/>
        <v>2.4944578546761642</v>
      </c>
      <c r="BH38">
        <f t="shared" si="35"/>
        <v>2.4849646484570513</v>
      </c>
      <c r="BI38">
        <f t="shared" si="35"/>
        <v>2.5087204934212668</v>
      </c>
      <c r="BJ38">
        <f t="shared" si="35"/>
        <v>2.4484278934795016</v>
      </c>
      <c r="BK38">
        <f t="shared" si="35"/>
        <v>2.5966259714498596</v>
      </c>
      <c r="BL38">
        <f t="shared" si="8"/>
        <v>2.1892330938768185</v>
      </c>
      <c r="BM38"/>
      <c r="BN38"/>
      <c r="BO38"/>
    </row>
    <row r="39" spans="1:67" s="8" customFormat="1">
      <c r="A39" s="37" t="s">
        <v>44</v>
      </c>
      <c r="B39" s="38" t="s">
        <v>45</v>
      </c>
      <c r="C39" s="37">
        <v>30994.128000000001</v>
      </c>
      <c r="D39" s="37" t="s">
        <v>46</v>
      </c>
      <c r="E39">
        <f t="shared" si="12"/>
        <v>-52578.414067304162</v>
      </c>
      <c r="F39">
        <f t="shared" si="13"/>
        <v>-52578.5</v>
      </c>
      <c r="G39">
        <f t="shared" si="14"/>
        <v>3.1064850005350308E-2</v>
      </c>
      <c r="H39" s="116"/>
      <c r="I39" s="116">
        <f>G39</f>
        <v>3.1064850005350308E-2</v>
      </c>
      <c r="J39" s="116"/>
      <c r="K39" s="165"/>
      <c r="L39" s="116"/>
      <c r="M39" s="116"/>
      <c r="N39" s="116"/>
      <c r="O39" s="40"/>
      <c r="P39" s="116"/>
      <c r="Q39" s="293">
        <f t="shared" si="16"/>
        <v>15975.628000000001</v>
      </c>
      <c r="R39" s="8">
        <f t="shared" si="17"/>
        <v>9.6502490585491309E-4</v>
      </c>
      <c r="S39" s="8">
        <v>0.1</v>
      </c>
      <c r="T39" s="167">
        <f t="shared" si="18"/>
        <v>9.6502490585491317E-5</v>
      </c>
      <c r="W39" s="8">
        <v>0.1</v>
      </c>
      <c r="Z39">
        <f t="shared" si="19"/>
        <v>-52578.5</v>
      </c>
      <c r="AA39">
        <f t="shared" si="20"/>
        <v>2.202169464734648E-2</v>
      </c>
      <c r="AB39">
        <f t="shared" si="21"/>
        <v>3.7537266710922362E-2</v>
      </c>
      <c r="AC39">
        <f t="shared" si="22"/>
        <v>3.1064850005350308E-2</v>
      </c>
      <c r="AD39">
        <f t="shared" si="32"/>
        <v>9.0431553580038286E-3</v>
      </c>
      <c r="AE39">
        <f t="shared" si="23"/>
        <v>8.1778658828993353E-6</v>
      </c>
      <c r="AF39">
        <f t="shared" si="33"/>
        <v>3.1064850005350308E-2</v>
      </c>
      <c r="AG39" s="25"/>
      <c r="AH39">
        <f t="shared" si="24"/>
        <v>-6.4724167055720564E-3</v>
      </c>
      <c r="AI39">
        <f t="shared" si="25"/>
        <v>0.73507827022660832</v>
      </c>
      <c r="AJ39">
        <f t="shared" si="26"/>
        <v>-9.8857001894421918E-3</v>
      </c>
      <c r="AK39">
        <f t="shared" si="27"/>
        <v>-0.42404772973554994</v>
      </c>
      <c r="AL39">
        <f t="shared" si="28"/>
        <v>-2.1292123026801</v>
      </c>
      <c r="AM39">
        <f t="shared" si="29"/>
        <v>-1.8038576229388661</v>
      </c>
      <c r="AN39">
        <f t="shared" si="36"/>
        <v>-1.6114065111009419</v>
      </c>
      <c r="AO39">
        <f t="shared" si="36"/>
        <v>-1.6114065111676876</v>
      </c>
      <c r="AP39">
        <f t="shared" si="36"/>
        <v>-1.6114065078796433</v>
      </c>
      <c r="AQ39">
        <f t="shared" si="36"/>
        <v>-1.6114066698558587</v>
      </c>
      <c r="AR39">
        <f t="shared" si="36"/>
        <v>-1.6113986897874701</v>
      </c>
      <c r="AS39">
        <f t="shared" si="36"/>
        <v>-1.6117899971740948</v>
      </c>
      <c r="AT39">
        <f t="shared" si="36"/>
        <v>-1.5600717174523986</v>
      </c>
      <c r="AU39">
        <f t="shared" si="31"/>
        <v>-1.1118187512098796</v>
      </c>
      <c r="AV39"/>
      <c r="AW39">
        <v>-33000</v>
      </c>
      <c r="AX39">
        <f t="shared" si="0"/>
        <v>2.1441199909200535E-2</v>
      </c>
      <c r="AY39">
        <f t="shared" si="1"/>
        <v>6.9969988088550306E-3</v>
      </c>
      <c r="AZ39">
        <f t="shared" si="2"/>
        <v>1.4444201100345506E-2</v>
      </c>
      <c r="BA39">
        <f t="shared" si="3"/>
        <v>0.52338096754591168</v>
      </c>
      <c r="BB39">
        <f t="shared" si="4"/>
        <v>0.96605994789974126</v>
      </c>
      <c r="BC39">
        <f t="shared" si="5"/>
        <v>2.8345714960873303</v>
      </c>
      <c r="BD39">
        <f t="shared" si="6"/>
        <v>6.4629582772258729</v>
      </c>
      <c r="BE39">
        <f t="shared" si="35"/>
        <v>2.6179054258993442</v>
      </c>
      <c r="BF39">
        <f t="shared" si="35"/>
        <v>2.6157036481845295</v>
      </c>
      <c r="BG39">
        <f t="shared" si="35"/>
        <v>2.6207877025514774</v>
      </c>
      <c r="BH39">
        <f t="shared" si="35"/>
        <v>2.6090254927598795</v>
      </c>
      <c r="BI39">
        <f t="shared" si="35"/>
        <v>2.636118654465708</v>
      </c>
      <c r="BJ39">
        <f t="shared" si="35"/>
        <v>2.5730452454949133</v>
      </c>
      <c r="BK39">
        <f t="shared" si="35"/>
        <v>2.7166574779622019</v>
      </c>
      <c r="BL39">
        <f t="shared" si="8"/>
        <v>2.3669143838133957</v>
      </c>
      <c r="BM39"/>
      <c r="BN39"/>
      <c r="BO39"/>
    </row>
    <row r="40" spans="1:67" s="8" customFormat="1">
      <c r="A40" s="37" t="s">
        <v>44</v>
      </c>
      <c r="B40" s="38" t="s">
        <v>49</v>
      </c>
      <c r="C40" s="37">
        <v>30994.308000000001</v>
      </c>
      <c r="D40" s="37" t="s">
        <v>46</v>
      </c>
      <c r="E40">
        <f t="shared" si="12"/>
        <v>-52577.916144885457</v>
      </c>
      <c r="F40">
        <f t="shared" si="13"/>
        <v>-52578</v>
      </c>
      <c r="G40">
        <f t="shared" si="14"/>
        <v>3.0313800005387748E-2</v>
      </c>
      <c r="H40" s="116"/>
      <c r="I40" s="116">
        <f>G40</f>
        <v>3.0313800005387748E-2</v>
      </c>
      <c r="J40" s="116"/>
      <c r="K40" s="165"/>
      <c r="L40" s="116"/>
      <c r="M40" s="116"/>
      <c r="N40" s="116"/>
      <c r="O40" s="40"/>
      <c r="P40" s="116"/>
      <c r="Q40" s="293">
        <f t="shared" si="16"/>
        <v>15975.808000000001</v>
      </c>
      <c r="R40" s="8">
        <f t="shared" si="17"/>
        <v>9.1892647076664618E-4</v>
      </c>
      <c r="S40" s="8">
        <v>0.1</v>
      </c>
      <c r="T40" s="167">
        <f t="shared" si="18"/>
        <v>9.1892647076664624E-5</v>
      </c>
      <c r="U40" s="116"/>
      <c r="V40" s="116"/>
      <c r="W40" s="8">
        <v>0.1</v>
      </c>
      <c r="Z40">
        <f t="shared" si="19"/>
        <v>-52578</v>
      </c>
      <c r="AA40">
        <f t="shared" si="20"/>
        <v>2.2019941201856658E-2</v>
      </c>
      <c r="AB40">
        <f t="shared" si="21"/>
        <v>3.6787341317402029E-2</v>
      </c>
      <c r="AC40">
        <f t="shared" si="22"/>
        <v>3.0313800005387748E-2</v>
      </c>
      <c r="AD40">
        <f t="shared" si="32"/>
        <v>8.2938588035310901E-3</v>
      </c>
      <c r="AE40">
        <f t="shared" si="23"/>
        <v>6.8788093852910165E-6</v>
      </c>
      <c r="AF40">
        <f t="shared" si="33"/>
        <v>3.0313800005387748E-2</v>
      </c>
      <c r="AG40" s="25"/>
      <c r="AH40">
        <f t="shared" si="24"/>
        <v>-6.4735413120142809E-3</v>
      </c>
      <c r="AI40">
        <f t="shared" si="25"/>
        <v>0.73510961248326057</v>
      </c>
      <c r="AJ40">
        <f t="shared" si="26"/>
        <v>-9.9596069407563142E-3</v>
      </c>
      <c r="AK40">
        <f t="shared" si="27"/>
        <v>-0.42406730904566509</v>
      </c>
      <c r="AL40">
        <f t="shared" si="28"/>
        <v>-2.1291383922901059</v>
      </c>
      <c r="AM40">
        <f t="shared" si="29"/>
        <v>-1.8037004296277253</v>
      </c>
      <c r="AN40">
        <f t="shared" si="36"/>
        <v>-1.6113194361411882</v>
      </c>
      <c r="AO40">
        <f t="shared" si="36"/>
        <v>-1.6113194362069541</v>
      </c>
      <c r="AP40">
        <f t="shared" si="36"/>
        <v>-1.611319432960225</v>
      </c>
      <c r="AQ40">
        <f t="shared" si="36"/>
        <v>-1.6113195932446436</v>
      </c>
      <c r="AR40">
        <f t="shared" si="36"/>
        <v>-1.611311679571481</v>
      </c>
      <c r="AS40">
        <f t="shared" si="36"/>
        <v>-1.6117005716680264</v>
      </c>
      <c r="AT40">
        <f t="shared" si="36"/>
        <v>-1.5599631954262227</v>
      </c>
      <c r="AU40">
        <f t="shared" si="31"/>
        <v>-1.111729910564911</v>
      </c>
      <c r="AV40"/>
      <c r="AW40">
        <v>-32000</v>
      </c>
      <c r="AX40">
        <f t="shared" si="0"/>
        <v>2.0434842464600311E-2</v>
      </c>
      <c r="AY40">
        <f t="shared" si="1"/>
        <v>6.0668454071380259E-3</v>
      </c>
      <c r="AZ40">
        <f t="shared" si="2"/>
        <v>1.4367997057462285E-2</v>
      </c>
      <c r="BA40">
        <f t="shared" si="3"/>
        <v>0.51356303867137743</v>
      </c>
      <c r="BB40">
        <f t="shared" si="4"/>
        <v>0.94445923358504569</v>
      </c>
      <c r="BC40">
        <f t="shared" si="5"/>
        <v>2.908141975242907</v>
      </c>
      <c r="BD40">
        <f t="shared" si="6"/>
        <v>8.5281762713912883</v>
      </c>
      <c r="BE40">
        <f t="shared" si="35"/>
        <v>2.7408484733212481</v>
      </c>
      <c r="BF40">
        <f t="shared" si="35"/>
        <v>2.7382384204884054</v>
      </c>
      <c r="BG40">
        <f t="shared" si="35"/>
        <v>2.7439071666330754</v>
      </c>
      <c r="BH40">
        <f t="shared" si="35"/>
        <v>2.7315777615214381</v>
      </c>
      <c r="BI40">
        <f t="shared" si="35"/>
        <v>2.7583129912487117</v>
      </c>
      <c r="BJ40">
        <f t="shared" si="35"/>
        <v>2.6999394345373688</v>
      </c>
      <c r="BK40">
        <f t="shared" si="35"/>
        <v>2.8256763895610026</v>
      </c>
      <c r="BL40">
        <f t="shared" si="8"/>
        <v>2.5445956737499729</v>
      </c>
      <c r="BM40"/>
      <c r="BN40"/>
      <c r="BO40"/>
    </row>
    <row r="41" spans="1:67" s="8" customFormat="1">
      <c r="A41" s="37" t="s">
        <v>57</v>
      </c>
      <c r="B41" s="38" t="s">
        <v>49</v>
      </c>
      <c r="C41" s="37">
        <v>31731.756000000001</v>
      </c>
      <c r="D41" s="37" t="s">
        <v>53</v>
      </c>
      <c r="E41">
        <f t="shared" si="12"/>
        <v>-50537.961190266935</v>
      </c>
      <c r="F41">
        <f t="shared" si="13"/>
        <v>-50538</v>
      </c>
      <c r="G41">
        <f t="shared" si="14"/>
        <v>1.4029800004209392E-2</v>
      </c>
      <c r="H41" s="116">
        <f t="shared" ref="H41:H59" si="37">G41</f>
        <v>1.4029800004209392E-2</v>
      </c>
      <c r="I41" s="116"/>
      <c r="J41" s="116"/>
      <c r="K41" s="165"/>
      <c r="L41" s="116"/>
      <c r="M41" s="116"/>
      <c r="N41" s="116"/>
      <c r="O41" s="40"/>
      <c r="P41" s="116"/>
      <c r="Q41" s="293">
        <f t="shared" si="16"/>
        <v>16713.256000000001</v>
      </c>
      <c r="R41" s="8">
        <f t="shared" si="17"/>
        <v>1.9683528815811385E-4</v>
      </c>
      <c r="S41" s="116">
        <v>0.1</v>
      </c>
      <c r="T41" s="167">
        <f t="shared" si="18"/>
        <v>1.9683528815811386E-5</v>
      </c>
      <c r="U41" s="116"/>
      <c r="V41" s="116"/>
      <c r="W41" s="116">
        <v>0.1</v>
      </c>
      <c r="Z41">
        <f t="shared" si="19"/>
        <v>-50538</v>
      </c>
      <c r="AA41">
        <f t="shared" si="20"/>
        <v>1.5038014134569682E-2</v>
      </c>
      <c r="AB41">
        <f t="shared" si="21"/>
        <v>2.4953556256283579E-2</v>
      </c>
      <c r="AC41">
        <f t="shared" si="22"/>
        <v>1.4029800004209392E-2</v>
      </c>
      <c r="AD41">
        <f t="shared" si="32"/>
        <v>-1.0082141303602906E-3</v>
      </c>
      <c r="AE41">
        <f t="shared" si="23"/>
        <v>1.0164957326581571E-7</v>
      </c>
      <c r="AF41">
        <f t="shared" si="33"/>
        <v>1.4029800004209392E-2</v>
      </c>
      <c r="AG41" s="25"/>
      <c r="AH41">
        <f t="shared" si="24"/>
        <v>-1.0923756252074189E-2</v>
      </c>
      <c r="AI41">
        <f t="shared" si="25"/>
        <v>0.9063441328880153</v>
      </c>
      <c r="AJ41">
        <f t="shared" si="26"/>
        <v>-0.37080634529047651</v>
      </c>
      <c r="AK41">
        <f t="shared" si="27"/>
        <v>-0.49115026066928058</v>
      </c>
      <c r="AL41">
        <f t="shared" si="28"/>
        <v>-1.7592210514436486</v>
      </c>
      <c r="AM41">
        <f t="shared" si="29"/>
        <v>-1.2087051858692326</v>
      </c>
      <c r="AN41">
        <f t="shared" si="36"/>
        <v>-1.2185580825135034</v>
      </c>
      <c r="AO41">
        <f t="shared" si="36"/>
        <v>-1.2185381856639477</v>
      </c>
      <c r="AP41">
        <f t="shared" si="36"/>
        <v>-1.2184228657709752</v>
      </c>
      <c r="AQ41">
        <f t="shared" si="36"/>
        <v>-1.2177551955958033</v>
      </c>
      <c r="AR41">
        <f t="shared" si="36"/>
        <v>-1.2139130942396432</v>
      </c>
      <c r="AS41">
        <f t="shared" si="36"/>
        <v>-1.1925292845167799</v>
      </c>
      <c r="AT41">
        <f t="shared" si="36"/>
        <v>-1.0898086698889895</v>
      </c>
      <c r="AU41">
        <f t="shared" si="31"/>
        <v>-0.74926007909429337</v>
      </c>
      <c r="AV41"/>
      <c r="AW41">
        <v>-31000</v>
      </c>
      <c r="AX41">
        <f t="shared" si="0"/>
        <v>1.9234911854556003E-2</v>
      </c>
      <c r="AY41">
        <f t="shared" si="1"/>
        <v>5.1530044177815447E-3</v>
      </c>
      <c r="AZ41">
        <f t="shared" si="2"/>
        <v>1.4081907436774456E-2</v>
      </c>
      <c r="BA41">
        <f t="shared" si="3"/>
        <v>0.50657447083916241</v>
      </c>
      <c r="BB41">
        <f t="shared" si="4"/>
        <v>0.91872474436716633</v>
      </c>
      <c r="BC41">
        <f t="shared" si="5"/>
        <v>2.9792482115879801</v>
      </c>
      <c r="BD41">
        <f t="shared" si="6"/>
        <v>12.29241620488555</v>
      </c>
      <c r="BE41">
        <f t="shared" si="35"/>
        <v>2.8616277157098202</v>
      </c>
      <c r="BF41">
        <f t="shared" si="35"/>
        <v>2.8591508780442951</v>
      </c>
      <c r="BG41">
        <f t="shared" si="35"/>
        <v>2.8643050948506761</v>
      </c>
      <c r="BH41">
        <f t="shared" si="35"/>
        <v>2.8535706517491803</v>
      </c>
      <c r="BI41">
        <f t="shared" si="35"/>
        <v>2.8758899513150582</v>
      </c>
      <c r="BJ41">
        <f t="shared" si="35"/>
        <v>2.8293160024923316</v>
      </c>
      <c r="BK41">
        <f t="shared" si="35"/>
        <v>2.9258447245136261</v>
      </c>
      <c r="BL41">
        <f t="shared" si="8"/>
        <v>2.72227696368655</v>
      </c>
      <c r="BM41"/>
      <c r="BN41"/>
      <c r="BO41"/>
    </row>
    <row r="42" spans="1:67" s="8" customFormat="1">
      <c r="A42" s="37" t="s">
        <v>57</v>
      </c>
      <c r="B42" s="38" t="s">
        <v>49</v>
      </c>
      <c r="C42" s="37">
        <v>31783.455000000002</v>
      </c>
      <c r="D42" s="37" t="s">
        <v>53</v>
      </c>
      <c r="E42">
        <f t="shared" si="12"/>
        <v>-50394.949572907033</v>
      </c>
      <c r="F42">
        <f t="shared" si="13"/>
        <v>-50395</v>
      </c>
      <c r="G42">
        <f t="shared" si="14"/>
        <v>1.8229500004963484E-2</v>
      </c>
      <c r="H42" s="116">
        <f t="shared" si="37"/>
        <v>1.8229500004963484E-2</v>
      </c>
      <c r="I42" s="116"/>
      <c r="J42" s="116"/>
      <c r="K42" s="165"/>
      <c r="L42" s="116"/>
      <c r="M42" s="116"/>
      <c r="N42" s="116"/>
      <c r="O42" s="40"/>
      <c r="P42" s="116"/>
      <c r="Q42" s="293">
        <f t="shared" si="16"/>
        <v>16764.955000000002</v>
      </c>
      <c r="R42" s="8">
        <f t="shared" si="17"/>
        <v>3.3231467043096362E-4</v>
      </c>
      <c r="S42" s="116">
        <v>0.1</v>
      </c>
      <c r="T42" s="167">
        <f t="shared" si="18"/>
        <v>3.3231467043096364E-5</v>
      </c>
      <c r="U42" s="116"/>
      <c r="V42" s="116"/>
      <c r="W42" s="116">
        <v>0.1</v>
      </c>
      <c r="Z42">
        <f t="shared" si="19"/>
        <v>-50395</v>
      </c>
      <c r="AA42">
        <f t="shared" si="20"/>
        <v>1.4575507531353987E-2</v>
      </c>
      <c r="AB42">
        <f t="shared" si="21"/>
        <v>2.9440840919003262E-2</v>
      </c>
      <c r="AC42">
        <f t="shared" si="22"/>
        <v>1.8229500004963484E-2</v>
      </c>
      <c r="AD42">
        <f t="shared" si="32"/>
        <v>3.6539924736094971E-3</v>
      </c>
      <c r="AE42">
        <f t="shared" si="23"/>
        <v>1.3351660997194853E-6</v>
      </c>
      <c r="AF42">
        <f t="shared" si="33"/>
        <v>1.8229500004963484E-2</v>
      </c>
      <c r="AG42" s="25"/>
      <c r="AH42">
        <f t="shared" si="24"/>
        <v>-1.1211340914039778E-2</v>
      </c>
      <c r="AI42">
        <f t="shared" si="25"/>
        <v>0.92245590739063621</v>
      </c>
      <c r="AJ42">
        <f t="shared" si="26"/>
        <v>-0.40097885998594313</v>
      </c>
      <c r="AK42">
        <f t="shared" si="27"/>
        <v>-0.49395031501294784</v>
      </c>
      <c r="AL42">
        <f t="shared" si="28"/>
        <v>-1.7265130447860306</v>
      </c>
      <c r="AM42">
        <f t="shared" si="29"/>
        <v>-1.1692351944227926</v>
      </c>
      <c r="AN42">
        <f t="shared" si="36"/>
        <v>-1.1875793714427916</v>
      </c>
      <c r="AO42">
        <f t="shared" si="36"/>
        <v>-1.1875495143835564</v>
      </c>
      <c r="AP42">
        <f t="shared" si="36"/>
        <v>-1.1873898542719994</v>
      </c>
      <c r="AQ42">
        <f t="shared" si="36"/>
        <v>-1.186537144740712</v>
      </c>
      <c r="AR42">
        <f t="shared" si="36"/>
        <v>-1.1820131054769163</v>
      </c>
      <c r="AS42">
        <f t="shared" si="36"/>
        <v>-1.1587991517670588</v>
      </c>
      <c r="AT42">
        <f t="shared" si="36"/>
        <v>-1.0549893895192521</v>
      </c>
      <c r="AU42">
        <f t="shared" si="31"/>
        <v>-0.72385165463336332</v>
      </c>
      <c r="AV42"/>
      <c r="AW42">
        <v>-30000</v>
      </c>
      <c r="AX42">
        <f t="shared" si="0"/>
        <v>1.785378483476692E-2</v>
      </c>
      <c r="AY42">
        <f t="shared" si="1"/>
        <v>4.2554758407855877E-3</v>
      </c>
      <c r="AZ42">
        <f t="shared" si="2"/>
        <v>1.3598308993981333E-2</v>
      </c>
      <c r="BA42">
        <f t="shared" si="3"/>
        <v>0.50215811038986291</v>
      </c>
      <c r="BB42">
        <f t="shared" si="4"/>
        <v>0.88912918806445274</v>
      </c>
      <c r="BC42">
        <f t="shared" si="5"/>
        <v>3.048648268941986</v>
      </c>
      <c r="BD42">
        <f t="shared" si="6"/>
        <v>21.502751605653813</v>
      </c>
      <c r="BE42">
        <f t="shared" si="35"/>
        <v>2.9808393403261899</v>
      </c>
      <c r="BF42">
        <f t="shared" si="35"/>
        <v>2.9791165695917714</v>
      </c>
      <c r="BG42">
        <f t="shared" si="35"/>
        <v>2.9826071037449839</v>
      </c>
      <c r="BH42">
        <f t="shared" si="35"/>
        <v>2.9755327972973538</v>
      </c>
      <c r="BI42">
        <f t="shared" si="35"/>
        <v>2.98986204116372</v>
      </c>
      <c r="BJ42">
        <f t="shared" si="35"/>
        <v>2.9608018189008507</v>
      </c>
      <c r="BK42">
        <f t="shared" si="35"/>
        <v>3.0196031851186191</v>
      </c>
      <c r="BL42">
        <f t="shared" si="8"/>
        <v>2.8999582536231272</v>
      </c>
      <c r="BM42"/>
      <c r="BN42"/>
      <c r="BO42"/>
    </row>
    <row r="43" spans="1:67" s="8" customFormat="1">
      <c r="A43" s="37" t="s">
        <v>57</v>
      </c>
      <c r="B43" s="38" t="s">
        <v>45</v>
      </c>
      <c r="C43" s="37">
        <v>32433.631000000001</v>
      </c>
      <c r="D43" s="37" t="s">
        <v>53</v>
      </c>
      <c r="E43">
        <f t="shared" si="12"/>
        <v>-48596.4095367634</v>
      </c>
      <c r="F43">
        <f t="shared" si="13"/>
        <v>-48596.5</v>
      </c>
      <c r="G43">
        <f t="shared" si="14"/>
        <v>3.2702650005376199E-2</v>
      </c>
      <c r="H43" s="116">
        <f t="shared" si="37"/>
        <v>3.2702650005376199E-2</v>
      </c>
      <c r="I43" s="116"/>
      <c r="J43" s="116"/>
      <c r="K43" s="165"/>
      <c r="L43" s="116"/>
      <c r="M43" s="116"/>
      <c r="N43" s="116"/>
      <c r="O43" s="40"/>
      <c r="P43" s="116"/>
      <c r="Q43" s="293">
        <f t="shared" si="16"/>
        <v>17415.131000000001</v>
      </c>
      <c r="R43" s="8">
        <f t="shared" si="17"/>
        <v>1.0694633173741318E-3</v>
      </c>
      <c r="S43" s="116">
        <v>0.1</v>
      </c>
      <c r="T43" s="167">
        <f t="shared" si="18"/>
        <v>1.0694633173741319E-4</v>
      </c>
      <c r="W43" s="116">
        <v>0.1</v>
      </c>
      <c r="Z43">
        <f t="shared" si="19"/>
        <v>-48596.5</v>
      </c>
      <c r="AA43">
        <f t="shared" si="20"/>
        <v>9.5715640220490113E-3</v>
      </c>
      <c r="AB43">
        <f t="shared" si="21"/>
        <v>4.6746434369979037E-2</v>
      </c>
      <c r="AC43">
        <f t="shared" si="22"/>
        <v>3.2702650005376199E-2</v>
      </c>
      <c r="AD43">
        <f t="shared" si="32"/>
        <v>2.3131085983327186E-2</v>
      </c>
      <c r="AE43">
        <f t="shared" si="23"/>
        <v>5.350471387680755E-5</v>
      </c>
      <c r="AF43">
        <f t="shared" si="33"/>
        <v>3.2702650005376199E-2</v>
      </c>
      <c r="AG43" s="25"/>
      <c r="AH43">
        <f t="shared" si="24"/>
        <v>-1.4043784364602839E-2</v>
      </c>
      <c r="AI43">
        <f t="shared" si="25"/>
        <v>1.1878332804508909</v>
      </c>
      <c r="AJ43">
        <f t="shared" si="26"/>
        <v>-0.81539879678242533</v>
      </c>
      <c r="AK43">
        <f t="shared" si="27"/>
        <v>-0.46337744739581033</v>
      </c>
      <c r="AL43">
        <f t="shared" si="28"/>
        <v>-1.1856804152076026</v>
      </c>
      <c r="AM43">
        <f t="shared" si="29"/>
        <v>-0.67367698040440194</v>
      </c>
      <c r="AN43">
        <f t="shared" si="36"/>
        <v>-0.7418845480355456</v>
      </c>
      <c r="AO43">
        <f t="shared" si="36"/>
        <v>-0.74121599464764243</v>
      </c>
      <c r="AP43">
        <f t="shared" si="36"/>
        <v>-0.7394048327528957</v>
      </c>
      <c r="AQ43">
        <f t="shared" si="36"/>
        <v>-0.73451320425174305</v>
      </c>
      <c r="AR43">
        <f t="shared" si="36"/>
        <v>-0.72140818465533907</v>
      </c>
      <c r="AS43">
        <f t="shared" si="36"/>
        <v>-0.68701562019937867</v>
      </c>
      <c r="AT43">
        <f t="shared" si="36"/>
        <v>-0.60097575646843382</v>
      </c>
      <c r="AU43">
        <f t="shared" si="31"/>
        <v>-0.40429185468242945</v>
      </c>
      <c r="AV43"/>
      <c r="AW43">
        <v>-29000</v>
      </c>
      <c r="AX43">
        <f t="shared" si="0"/>
        <v>1.6301967394047146E-2</v>
      </c>
      <c r="AY43">
        <f t="shared" si="1"/>
        <v>3.3742596761501516E-3</v>
      </c>
      <c r="AZ43">
        <f t="shared" si="2"/>
        <v>1.2927707717896994E-2</v>
      </c>
      <c r="BA43">
        <f t="shared" si="3"/>
        <v>0.50015036163506665</v>
      </c>
      <c r="BB43">
        <f t="shared" si="4"/>
        <v>0.85576077191576527</v>
      </c>
      <c r="BC43">
        <f t="shared" si="5"/>
        <v>3.1170676319279806</v>
      </c>
      <c r="BD43">
        <f t="shared" si="6"/>
        <v>81.54527977418627</v>
      </c>
      <c r="BE43">
        <f t="shared" si="35"/>
        <v>3.0991183274315386</v>
      </c>
      <c r="BF43">
        <f t="shared" si="35"/>
        <v>3.0986218628859743</v>
      </c>
      <c r="BG43">
        <f t="shared" si="35"/>
        <v>3.0996156883288171</v>
      </c>
      <c r="BH43">
        <f t="shared" si="35"/>
        <v>3.0976262005359336</v>
      </c>
      <c r="BI43">
        <f t="shared" si="35"/>
        <v>3.1016086866435626</v>
      </c>
      <c r="BJ43">
        <f t="shared" si="35"/>
        <v>3.0936359874112682</v>
      </c>
      <c r="BK43">
        <f t="shared" si="35"/>
        <v>3.1095943056786997</v>
      </c>
      <c r="BL43">
        <f t="shared" si="8"/>
        <v>3.0776395435597044</v>
      </c>
      <c r="BM43"/>
      <c r="BN43"/>
      <c r="BO43"/>
    </row>
    <row r="44" spans="1:67" s="8" customFormat="1">
      <c r="A44" s="37" t="s">
        <v>57</v>
      </c>
      <c r="B44" s="38" t="s">
        <v>49</v>
      </c>
      <c r="C44" s="37">
        <v>32433.800999999999</v>
      </c>
      <c r="D44" s="37" t="s">
        <v>53</v>
      </c>
      <c r="E44">
        <f t="shared" si="12"/>
        <v>-48595.939276701291</v>
      </c>
      <c r="F44">
        <f t="shared" si="13"/>
        <v>-48596</v>
      </c>
      <c r="G44">
        <f t="shared" si="14"/>
        <v>2.195160000337637E-2</v>
      </c>
      <c r="H44" s="116">
        <f t="shared" si="37"/>
        <v>2.195160000337637E-2</v>
      </c>
      <c r="I44" s="116"/>
      <c r="J44" s="116"/>
      <c r="K44" s="165"/>
      <c r="L44" s="116"/>
      <c r="M44" s="116"/>
      <c r="N44" s="116"/>
      <c r="O44" s="40"/>
      <c r="P44" s="116"/>
      <c r="Q44" s="293">
        <f t="shared" si="16"/>
        <v>17415.300999999999</v>
      </c>
      <c r="R44" s="8">
        <f t="shared" si="17"/>
        <v>4.8187274270823345E-4</v>
      </c>
      <c r="S44" s="116">
        <v>0.1</v>
      </c>
      <c r="T44" s="167">
        <f t="shared" si="18"/>
        <v>4.8187274270823349E-5</v>
      </c>
      <c r="U44" s="116"/>
      <c r="V44" s="116"/>
      <c r="W44" s="116">
        <v>0.1</v>
      </c>
      <c r="Z44">
        <f t="shared" si="19"/>
        <v>-48596</v>
      </c>
      <c r="AA44">
        <f t="shared" si="20"/>
        <v>9.5704902912401146E-3</v>
      </c>
      <c r="AB44">
        <f t="shared" si="21"/>
        <v>3.5995861737753515E-2</v>
      </c>
      <c r="AC44">
        <f t="shared" si="22"/>
        <v>2.195160000337637E-2</v>
      </c>
      <c r="AD44">
        <f t="shared" si="32"/>
        <v>1.2381109712136256E-2</v>
      </c>
      <c r="AE44">
        <f t="shared" si="23"/>
        <v>1.5329187770395473E-5</v>
      </c>
      <c r="AF44">
        <f t="shared" si="33"/>
        <v>2.195160000337637E-2</v>
      </c>
      <c r="AG44" s="25"/>
      <c r="AH44">
        <f t="shared" si="24"/>
        <v>-1.4044261734377146E-2</v>
      </c>
      <c r="AI44">
        <f t="shared" si="25"/>
        <v>1.1879228570757265</v>
      </c>
      <c r="AJ44">
        <f t="shared" si="26"/>
        <v>-0.81551069443380308</v>
      </c>
      <c r="AK44">
        <f t="shared" si="27"/>
        <v>-0.46334112680453488</v>
      </c>
      <c r="AL44">
        <f t="shared" si="28"/>
        <v>-1.185487095192119</v>
      </c>
      <c r="AM44">
        <f t="shared" si="29"/>
        <v>-0.67353646130343692</v>
      </c>
      <c r="AN44">
        <f t="shared" si="36"/>
        <v>-0.74174360760666813</v>
      </c>
      <c r="AO44">
        <f t="shared" si="36"/>
        <v>-0.74107474459205003</v>
      </c>
      <c r="AP44">
        <f t="shared" si="36"/>
        <v>-0.73926297819340681</v>
      </c>
      <c r="AQ44">
        <f t="shared" si="36"/>
        <v>-0.73437034906662157</v>
      </c>
      <c r="AR44">
        <f t="shared" si="36"/>
        <v>-0.72126432310985811</v>
      </c>
      <c r="AS44">
        <f t="shared" si="36"/>
        <v>-0.68687329790548557</v>
      </c>
      <c r="AT44">
        <f t="shared" si="36"/>
        <v>-0.60084607583842764</v>
      </c>
      <c r="AU44">
        <f t="shared" si="31"/>
        <v>-0.40420301403746084</v>
      </c>
      <c r="AV44"/>
      <c r="AW44">
        <v>-28000</v>
      </c>
      <c r="AX44">
        <f t="shared" si="0"/>
        <v>1.4587808007394502E-2</v>
      </c>
      <c r="AY44">
        <f t="shared" si="1"/>
        <v>2.5093559238752406E-3</v>
      </c>
      <c r="AZ44">
        <f t="shared" si="2"/>
        <v>1.2078452083519261E-2</v>
      </c>
      <c r="BA44">
        <f t="shared" si="3"/>
        <v>0.50047591830024252</v>
      </c>
      <c r="BB44">
        <f t="shared" si="4"/>
        <v>0.81853718000687292</v>
      </c>
      <c r="BC44">
        <f t="shared" si="5"/>
        <v>-3.0979580884460245</v>
      </c>
      <c r="BD44">
        <f t="shared" si="6"/>
        <v>-45.827949794585926</v>
      </c>
      <c r="BE44">
        <f t="shared" si="35"/>
        <v>3.2171459704744918</v>
      </c>
      <c r="BF44">
        <f t="shared" si="35"/>
        <v>3.2180167522217591</v>
      </c>
      <c r="BG44">
        <f t="shared" si="35"/>
        <v>3.2162702062978421</v>
      </c>
      <c r="BH44">
        <f t="shared" si="35"/>
        <v>3.2197735271444046</v>
      </c>
      <c r="BI44">
        <f t="shared" si="35"/>
        <v>3.2127472935485795</v>
      </c>
      <c r="BJ44">
        <f t="shared" si="35"/>
        <v>3.226842957021745</v>
      </c>
      <c r="BK44">
        <f t="shared" si="35"/>
        <v>3.1985792452543307</v>
      </c>
      <c r="BL44">
        <f t="shared" si="8"/>
        <v>3.2553208334962815</v>
      </c>
      <c r="BM44"/>
      <c r="BN44"/>
      <c r="BO44"/>
    </row>
    <row r="45" spans="1:67" s="8" customFormat="1">
      <c r="A45" s="37" t="s">
        <v>57</v>
      </c>
      <c r="B45" s="38" t="s">
        <v>49</v>
      </c>
      <c r="C45" s="37">
        <v>32436.687000000002</v>
      </c>
      <c r="D45" s="37" t="s">
        <v>53</v>
      </c>
      <c r="E45">
        <f t="shared" si="12"/>
        <v>-48587.955920588</v>
      </c>
      <c r="F45">
        <f t="shared" si="13"/>
        <v>-48588</v>
      </c>
      <c r="G45">
        <f t="shared" si="14"/>
        <v>1.5934800005197758E-2</v>
      </c>
      <c r="H45" s="116">
        <f t="shared" si="37"/>
        <v>1.5934800005197758E-2</v>
      </c>
      <c r="I45" s="116"/>
      <c r="J45" s="116"/>
      <c r="K45" s="165"/>
      <c r="L45" s="116"/>
      <c r="M45" s="116"/>
      <c r="N45" s="116"/>
      <c r="O45" s="40"/>
      <c r="P45" s="116"/>
      <c r="Q45" s="293">
        <f t="shared" si="16"/>
        <v>17418.187000000002</v>
      </c>
      <c r="R45" s="8">
        <f t="shared" si="17"/>
        <v>2.5391785120565044E-4</v>
      </c>
      <c r="S45" s="116">
        <v>0.1</v>
      </c>
      <c r="T45" s="167">
        <f t="shared" si="18"/>
        <v>2.5391785120565045E-5</v>
      </c>
      <c r="U45" s="116"/>
      <c r="V45" s="116"/>
      <c r="W45" s="116">
        <v>0.1</v>
      </c>
      <c r="Z45">
        <f t="shared" si="19"/>
        <v>-48588</v>
      </c>
      <c r="AA45">
        <f t="shared" si="20"/>
        <v>9.5533442289825517E-3</v>
      </c>
      <c r="AB45">
        <f t="shared" si="21"/>
        <v>2.9986666579901088E-2</v>
      </c>
      <c r="AC45">
        <f t="shared" si="22"/>
        <v>1.5934800005197758E-2</v>
      </c>
      <c r="AD45">
        <f t="shared" si="32"/>
        <v>6.3814557762152061E-3</v>
      </c>
      <c r="AE45">
        <f t="shared" si="23"/>
        <v>4.0722977823790419E-6</v>
      </c>
      <c r="AF45">
        <f t="shared" si="33"/>
        <v>1.5934800005197758E-2</v>
      </c>
      <c r="AG45" s="25"/>
      <c r="AH45">
        <f t="shared" si="24"/>
        <v>-1.4051866574703331E-2</v>
      </c>
      <c r="AI45">
        <f t="shared" si="25"/>
        <v>1.1893569660507994</v>
      </c>
      <c r="AJ45">
        <f t="shared" si="26"/>
        <v>-0.81729920066905748</v>
      </c>
      <c r="AK45">
        <f t="shared" si="27"/>
        <v>-0.4627568901788891</v>
      </c>
      <c r="AL45">
        <f t="shared" si="28"/>
        <v>-1.1823899979034076</v>
      </c>
      <c r="AM45">
        <f t="shared" si="29"/>
        <v>-0.67128775506533145</v>
      </c>
      <c r="AN45">
        <f t="shared" si="36"/>
        <v>-0.73948710848608756</v>
      </c>
      <c r="AO45">
        <f t="shared" si="36"/>
        <v>-0.73881329070201507</v>
      </c>
      <c r="AP45">
        <f t="shared" si="36"/>
        <v>-0.73699186888829615</v>
      </c>
      <c r="AQ45">
        <f t="shared" si="36"/>
        <v>-0.73208330239371</v>
      </c>
      <c r="AR45">
        <f t="shared" si="36"/>
        <v>-0.71896138180135494</v>
      </c>
      <c r="AS45">
        <f t="shared" si="36"/>
        <v>-0.68459540822660359</v>
      </c>
      <c r="AT45">
        <f t="shared" si="36"/>
        <v>-0.59877097490054898</v>
      </c>
      <c r="AU45">
        <f t="shared" si="31"/>
        <v>-0.40278156371796836</v>
      </c>
      <c r="AV45"/>
      <c r="AW45">
        <v>-27000</v>
      </c>
      <c r="AX45">
        <f t="shared" si="0"/>
        <v>1.2717755207260071E-2</v>
      </c>
      <c r="AY45">
        <f t="shared" si="1"/>
        <v>1.6607645839608514E-3</v>
      </c>
      <c r="AZ45">
        <f t="shared" si="2"/>
        <v>1.1056990623299219E-2</v>
      </c>
      <c r="BA45">
        <f t="shared" si="3"/>
        <v>0.50314704601349769</v>
      </c>
      <c r="BB45">
        <f t="shared" si="4"/>
        <v>0.77722182831455</v>
      </c>
      <c r="BC45">
        <f t="shared" si="5"/>
        <v>-3.0293366450156074</v>
      </c>
      <c r="BD45">
        <f t="shared" si="6"/>
        <v>-17.797704986143046</v>
      </c>
      <c r="BE45">
        <f t="shared" si="35"/>
        <v>3.3356192003845861</v>
      </c>
      <c r="BF45">
        <f t="shared" si="35"/>
        <v>3.337611372539258</v>
      </c>
      <c r="BG45">
        <f t="shared" si="35"/>
        <v>3.3335508632069391</v>
      </c>
      <c r="BH45">
        <f t="shared" si="35"/>
        <v>3.3418305917952602</v>
      </c>
      <c r="BI45">
        <f t="shared" si="35"/>
        <v>3.3249615953379954</v>
      </c>
      <c r="BJ45">
        <f t="shared" si="35"/>
        <v>3.3593915616746028</v>
      </c>
      <c r="BK45">
        <f t="shared" si="35"/>
        <v>3.2893508452001408</v>
      </c>
      <c r="BL45">
        <f t="shared" si="8"/>
        <v>3.4330021234328587</v>
      </c>
      <c r="BM45"/>
      <c r="BN45"/>
      <c r="BO45"/>
    </row>
    <row r="46" spans="1:67" s="8" customFormat="1">
      <c r="A46" s="37" t="s">
        <v>57</v>
      </c>
      <c r="B46" s="38" t="s">
        <v>45</v>
      </c>
      <c r="C46" s="37">
        <v>32436.866000000002</v>
      </c>
      <c r="D46" s="37" t="s">
        <v>53</v>
      </c>
      <c r="E46">
        <f t="shared" si="12"/>
        <v>-48587.460764404954</v>
      </c>
      <c r="F46">
        <f t="shared" si="13"/>
        <v>-48587.5</v>
      </c>
      <c r="G46">
        <f t="shared" si="14"/>
        <v>1.418375000503147E-2</v>
      </c>
      <c r="H46" s="116">
        <f t="shared" si="37"/>
        <v>1.418375000503147E-2</v>
      </c>
      <c r="I46" s="116"/>
      <c r="J46" s="116"/>
      <c r="K46" s="165"/>
      <c r="L46" s="116"/>
      <c r="M46" s="116"/>
      <c r="N46" s="116"/>
      <c r="O46" s="40"/>
      <c r="P46" s="116"/>
      <c r="Q46" s="293">
        <f t="shared" si="16"/>
        <v>17418.366000000002</v>
      </c>
      <c r="R46" s="8">
        <f t="shared" si="17"/>
        <v>2.0117876420523023E-4</v>
      </c>
      <c r="S46" s="116">
        <v>0.1</v>
      </c>
      <c r="T46" s="167">
        <f t="shared" si="18"/>
        <v>2.0117876420523026E-5</v>
      </c>
      <c r="V46" s="116"/>
      <c r="W46" s="116">
        <v>0.1</v>
      </c>
      <c r="Z46">
        <f t="shared" si="19"/>
        <v>-48587.5</v>
      </c>
      <c r="AA46">
        <f t="shared" si="20"/>
        <v>9.5522747056099415E-3</v>
      </c>
      <c r="AB46">
        <f t="shared" si="21"/>
        <v>2.8236089811400574E-2</v>
      </c>
      <c r="AC46">
        <f t="shared" si="22"/>
        <v>1.418375000503147E-2</v>
      </c>
      <c r="AD46">
        <f t="shared" si="32"/>
        <v>4.6314752994215287E-3</v>
      </c>
      <c r="AE46">
        <f t="shared" si="23"/>
        <v>2.1450563449151738E-6</v>
      </c>
      <c r="AF46">
        <f t="shared" si="33"/>
        <v>1.418375000503147E-2</v>
      </c>
      <c r="AG46" s="25"/>
      <c r="AH46">
        <f t="shared" si="24"/>
        <v>-1.4052339806369104E-2</v>
      </c>
      <c r="AI46">
        <f t="shared" si="25"/>
        <v>1.1894466528126852</v>
      </c>
      <c r="AJ46">
        <f t="shared" si="26"/>
        <v>-0.81741086550028319</v>
      </c>
      <c r="AK46">
        <f t="shared" si="27"/>
        <v>-0.46272018081997451</v>
      </c>
      <c r="AL46">
        <f t="shared" si="28"/>
        <v>-1.1821961805427932</v>
      </c>
      <c r="AM46">
        <f t="shared" si="29"/>
        <v>-0.67114718583700228</v>
      </c>
      <c r="AN46">
        <f t="shared" si="36"/>
        <v>-0.73934598648959204</v>
      </c>
      <c r="AO46">
        <f t="shared" si="36"/>
        <v>-0.73867185899272103</v>
      </c>
      <c r="AP46">
        <f t="shared" si="36"/>
        <v>-0.73684983477004384</v>
      </c>
      <c r="AQ46">
        <f t="shared" si="36"/>
        <v>-0.73194027675398443</v>
      </c>
      <c r="AR46">
        <f t="shared" si="36"/>
        <v>-0.71881737572010707</v>
      </c>
      <c r="AS46">
        <f t="shared" si="36"/>
        <v>-0.68445299435466278</v>
      </c>
      <c r="AT46">
        <f t="shared" si="36"/>
        <v>-0.5986412679297638</v>
      </c>
      <c r="AU46">
        <f t="shared" si="31"/>
        <v>-0.40269272307299975</v>
      </c>
      <c r="AV46"/>
      <c r="AW46">
        <v>-26000</v>
      </c>
      <c r="AX46">
        <f t="shared" si="0"/>
        <v>1.0697235995674088E-2</v>
      </c>
      <c r="AY46">
        <f t="shared" si="1"/>
        <v>8.2848565640698726E-4</v>
      </c>
      <c r="AZ46">
        <f t="shared" si="2"/>
        <v>9.8687503392671013E-3</v>
      </c>
      <c r="BA46">
        <f t="shared" si="3"/>
        <v>0.50826361966973099</v>
      </c>
      <c r="BB46">
        <f t="shared" si="4"/>
        <v>0.73144201326867375</v>
      </c>
      <c r="BC46">
        <f t="shared" si="5"/>
        <v>-2.959532410856327</v>
      </c>
      <c r="BD46">
        <f t="shared" si="6"/>
        <v>-10.955014635999971</v>
      </c>
      <c r="BE46">
        <f t="shared" si="35"/>
        <v>3.4552081553806189</v>
      </c>
      <c r="BF46">
        <f t="shared" si="35"/>
        <v>3.4577856171977124</v>
      </c>
      <c r="BG46">
        <f t="shared" si="35"/>
        <v>3.4523665917968964</v>
      </c>
      <c r="BH46">
        <f t="shared" si="35"/>
        <v>3.4637710705690239</v>
      </c>
      <c r="BI46">
        <f t="shared" si="35"/>
        <v>3.4398183501920165</v>
      </c>
      <c r="BJ46">
        <f t="shared" si="35"/>
        <v>3.4903498917023046</v>
      </c>
      <c r="BK46">
        <f t="shared" si="35"/>
        <v>3.3846456890997438</v>
      </c>
      <c r="BL46">
        <f t="shared" si="8"/>
        <v>3.6106834133694354</v>
      </c>
      <c r="BM46"/>
      <c r="BN46"/>
      <c r="BO46"/>
    </row>
    <row r="47" spans="1:67" s="8" customFormat="1">
      <c r="A47" s="37" t="s">
        <v>57</v>
      </c>
      <c r="B47" s="38" t="s">
        <v>45</v>
      </c>
      <c r="C47" s="37">
        <v>32451.697</v>
      </c>
      <c r="D47" s="37" t="s">
        <v>53</v>
      </c>
      <c r="E47">
        <f t="shared" si="12"/>
        <v>-48546.43472333908</v>
      </c>
      <c r="F47">
        <f t="shared" si="13"/>
        <v>-48546.5</v>
      </c>
      <c r="G47">
        <f t="shared" si="14"/>
        <v>2.3597650004376192E-2</v>
      </c>
      <c r="H47" s="116">
        <f t="shared" si="37"/>
        <v>2.3597650004376192E-2</v>
      </c>
      <c r="I47" s="116"/>
      <c r="J47" s="116"/>
      <c r="K47" s="165"/>
      <c r="L47" s="116"/>
      <c r="M47" s="116"/>
      <c r="N47" s="116"/>
      <c r="O47" s="40"/>
      <c r="P47" s="116"/>
      <c r="Q47" s="293">
        <f t="shared" si="16"/>
        <v>17433.197</v>
      </c>
      <c r="R47" s="8">
        <f t="shared" si="17"/>
        <v>5.5684908572903563E-4</v>
      </c>
      <c r="S47" s="116">
        <v>0.1</v>
      </c>
      <c r="T47" s="167">
        <f t="shared" si="18"/>
        <v>5.5684908572903563E-5</v>
      </c>
      <c r="W47" s="116">
        <v>0.1</v>
      </c>
      <c r="Z47">
        <f t="shared" si="19"/>
        <v>-48546.5</v>
      </c>
      <c r="AA47">
        <f t="shared" si="20"/>
        <v>9.4654246993624482E-3</v>
      </c>
      <c r="AB47">
        <f t="shared" si="21"/>
        <v>3.7687957774817128E-2</v>
      </c>
      <c r="AC47">
        <f t="shared" si="22"/>
        <v>2.3597650004376192E-2</v>
      </c>
      <c r="AD47">
        <f t="shared" si="32"/>
        <v>1.4132225305013743E-2</v>
      </c>
      <c r="AE47">
        <f t="shared" si="23"/>
        <v>1.9971979207167082E-5</v>
      </c>
      <c r="AF47">
        <f t="shared" si="33"/>
        <v>2.3597650004376192E-2</v>
      </c>
      <c r="AG47" s="25"/>
      <c r="AH47">
        <f t="shared" si="24"/>
        <v>-1.4090307770440938E-2</v>
      </c>
      <c r="AI47">
        <f t="shared" si="25"/>
        <v>1.1968224366644027</v>
      </c>
      <c r="AJ47">
        <f t="shared" si="26"/>
        <v>-0.8265188396794505</v>
      </c>
      <c r="AK47">
        <f t="shared" si="27"/>
        <v>-0.45963129617715026</v>
      </c>
      <c r="AL47">
        <f t="shared" si="28"/>
        <v>-1.1662030871922622</v>
      </c>
      <c r="AM47">
        <f t="shared" si="29"/>
        <v>-0.65961035694738068</v>
      </c>
      <c r="AN47">
        <f t="shared" si="36"/>
        <v>-0.72773755430779441</v>
      </c>
      <c r="AO47">
        <f t="shared" si="36"/>
        <v>-0.72703802939521767</v>
      </c>
      <c r="AP47">
        <f t="shared" si="36"/>
        <v>-0.72516706093102878</v>
      </c>
      <c r="AQ47">
        <f t="shared" si="36"/>
        <v>-0.72017807788637134</v>
      </c>
      <c r="AR47">
        <f t="shared" si="36"/>
        <v>-0.70698003453023106</v>
      </c>
      <c r="AS47">
        <f t="shared" si="36"/>
        <v>-0.67275683138933284</v>
      </c>
      <c r="AT47">
        <f t="shared" si="36"/>
        <v>-0.58800006305694075</v>
      </c>
      <c r="AU47">
        <f t="shared" si="31"/>
        <v>-0.39540779018560013</v>
      </c>
      <c r="AV47"/>
      <c r="AW47">
        <v>-25000</v>
      </c>
      <c r="AX47">
        <f t="shared" si="0"/>
        <v>8.5318052156162123E-3</v>
      </c>
      <c r="AY47">
        <f t="shared" si="1"/>
        <v>1.251914121364571E-5</v>
      </c>
      <c r="AZ47">
        <f t="shared" si="2"/>
        <v>8.5192860744025666E-3</v>
      </c>
      <c r="BA47">
        <f t="shared" si="3"/>
        <v>0.51601456524398648</v>
      </c>
      <c r="BB47">
        <f t="shared" si="4"/>
        <v>0.68069922182640008</v>
      </c>
      <c r="BC47">
        <f t="shared" si="5"/>
        <v>-2.8878148627359486</v>
      </c>
      <c r="BD47">
        <f t="shared" si="6"/>
        <v>-7.8385685084784384</v>
      </c>
      <c r="BE47">
        <f t="shared" si="35"/>
        <v>3.5765341598013811</v>
      </c>
      <c r="BF47">
        <f t="shared" si="35"/>
        <v>3.5790759060670565</v>
      </c>
      <c r="BG47">
        <f t="shared" si="35"/>
        <v>3.5734711936819301</v>
      </c>
      <c r="BH47">
        <f t="shared" si="35"/>
        <v>3.5858495399895016</v>
      </c>
      <c r="BI47">
        <f t="shared" si="35"/>
        <v>3.558604653084473</v>
      </c>
      <c r="BJ47">
        <f t="shared" si="35"/>
        <v>3.6190474509478201</v>
      </c>
      <c r="BK47">
        <f t="shared" si="35"/>
        <v>3.4870579341266499</v>
      </c>
      <c r="BL47">
        <f t="shared" si="8"/>
        <v>3.788364703306013</v>
      </c>
      <c r="BM47"/>
      <c r="BN47"/>
      <c r="BO47"/>
    </row>
    <row r="48" spans="1:67" s="8" customFormat="1">
      <c r="A48" s="37" t="s">
        <v>57</v>
      </c>
      <c r="B48" s="38" t="s">
        <v>45</v>
      </c>
      <c r="C48" s="37">
        <v>32455.683000000001</v>
      </c>
      <c r="D48" s="37" t="s">
        <v>53</v>
      </c>
      <c r="E48">
        <f t="shared" si="12"/>
        <v>-48535.408508000357</v>
      </c>
      <c r="F48">
        <f t="shared" si="13"/>
        <v>-48535.5</v>
      </c>
      <c r="G48">
        <f t="shared" si="14"/>
        <v>3.3074550003220793E-2</v>
      </c>
      <c r="H48" s="116">
        <f t="shared" si="37"/>
        <v>3.3074550003220793E-2</v>
      </c>
      <c r="I48" s="116"/>
      <c r="J48" s="116"/>
      <c r="K48" s="165"/>
      <c r="L48" s="116"/>
      <c r="M48" s="116"/>
      <c r="N48" s="116"/>
      <c r="O48" s="40"/>
      <c r="P48" s="116"/>
      <c r="Q48" s="293">
        <f t="shared" si="16"/>
        <v>17437.183000000001</v>
      </c>
      <c r="R48" s="8">
        <f t="shared" si="17"/>
        <v>1.0939258579155526E-3</v>
      </c>
      <c r="S48" s="116">
        <v>0.1</v>
      </c>
      <c r="T48" s="167">
        <f t="shared" si="18"/>
        <v>1.0939258579155526E-4</v>
      </c>
      <c r="W48" s="116">
        <v>0.1</v>
      </c>
      <c r="Z48">
        <f t="shared" si="19"/>
        <v>-48535.5</v>
      </c>
      <c r="AA48">
        <f t="shared" si="20"/>
        <v>9.4424123833929327E-3</v>
      </c>
      <c r="AB48">
        <f t="shared" si="21"/>
        <v>4.7174760060738938E-2</v>
      </c>
      <c r="AC48">
        <f t="shared" si="22"/>
        <v>3.3074550003220793E-2</v>
      </c>
      <c r="AD48">
        <f t="shared" si="32"/>
        <v>2.363213761982786E-2</v>
      </c>
      <c r="AE48">
        <f t="shared" si="23"/>
        <v>5.5847792848248327E-5</v>
      </c>
      <c r="AF48">
        <f t="shared" si="33"/>
        <v>3.3074550003220793E-2</v>
      </c>
      <c r="AG48" s="25"/>
      <c r="AH48">
        <f t="shared" si="24"/>
        <v>-1.4100210057518145E-2</v>
      </c>
      <c r="AI48">
        <f t="shared" si="25"/>
        <v>1.1988083283428703</v>
      </c>
      <c r="AJ48">
        <f t="shared" si="26"/>
        <v>-0.82894548033863846</v>
      </c>
      <c r="AK48">
        <f t="shared" si="27"/>
        <v>-0.45877581516631127</v>
      </c>
      <c r="AL48">
        <f t="shared" si="28"/>
        <v>-1.1618784504187736</v>
      </c>
      <c r="AM48">
        <f t="shared" si="29"/>
        <v>-0.65651165929037536</v>
      </c>
      <c r="AN48">
        <f t="shared" si="36"/>
        <v>-0.72461082438213709</v>
      </c>
      <c r="AO48">
        <f t="shared" si="36"/>
        <v>-0.72390449063322926</v>
      </c>
      <c r="AP48">
        <f t="shared" si="36"/>
        <v>-0.72202055436901813</v>
      </c>
      <c r="AQ48">
        <f t="shared" si="36"/>
        <v>-0.71701091278724371</v>
      </c>
      <c r="AR48">
        <f t="shared" si="36"/>
        <v>-0.70379449661681337</v>
      </c>
      <c r="AS48">
        <f t="shared" si="36"/>
        <v>-0.6696127445148754</v>
      </c>
      <c r="AT48">
        <f t="shared" si="36"/>
        <v>-0.5851433593008073</v>
      </c>
      <c r="AU48">
        <f t="shared" si="31"/>
        <v>-0.39345329599629775</v>
      </c>
      <c r="AV48"/>
      <c r="AW48">
        <v>-24000</v>
      </c>
      <c r="AX48">
        <f t="shared" si="0"/>
        <v>6.2280278005310188E-3</v>
      </c>
      <c r="AY48">
        <f t="shared" si="1"/>
        <v>-7.8713496161917414E-4</v>
      </c>
      <c r="AZ48">
        <f t="shared" si="2"/>
        <v>7.0151627621501929E-3</v>
      </c>
      <c r="BA48">
        <f t="shared" si="3"/>
        <v>0.52668554703967807</v>
      </c>
      <c r="BB48">
        <f t="shared" si="4"/>
        <v>0.62435804005313822</v>
      </c>
      <c r="BC48">
        <f t="shared" si="5"/>
        <v>-2.8134076004024702</v>
      </c>
      <c r="BD48">
        <f t="shared" si="6"/>
        <v>-6.0393268052238742</v>
      </c>
      <c r="BE48">
        <f t="shared" si="35"/>
        <v>3.7001903379128565</v>
      </c>
      <c r="BF48">
        <f t="shared" si="35"/>
        <v>3.7022125552309721</v>
      </c>
      <c r="BG48">
        <f t="shared" si="35"/>
        <v>3.6974442438988984</v>
      </c>
      <c r="BH48">
        <f t="shared" si="35"/>
        <v>3.7087107084533515</v>
      </c>
      <c r="BI48">
        <f t="shared" si="35"/>
        <v>3.6822160329127356</v>
      </c>
      <c r="BJ48">
        <f t="shared" si="35"/>
        <v>3.7452532700587868</v>
      </c>
      <c r="BK48">
        <f t="shared" si="35"/>
        <v>3.5989576270808863</v>
      </c>
      <c r="BL48">
        <f t="shared" si="8"/>
        <v>3.9660459932425898</v>
      </c>
      <c r="BM48"/>
      <c r="BN48"/>
      <c r="BO48"/>
    </row>
    <row r="49" spans="1:67" s="8" customFormat="1">
      <c r="A49" s="37" t="s">
        <v>57</v>
      </c>
      <c r="B49" s="38" t="s">
        <v>49</v>
      </c>
      <c r="C49" s="37">
        <v>32473.566999999999</v>
      </c>
      <c r="D49" s="37" t="s">
        <v>53</v>
      </c>
      <c r="E49">
        <f t="shared" si="12"/>
        <v>-48485.937149466066</v>
      </c>
      <c r="F49">
        <f t="shared" si="13"/>
        <v>-48486</v>
      </c>
      <c r="G49">
        <f t="shared" si="14"/>
        <v>2.2720600001775892E-2</v>
      </c>
      <c r="H49" s="116">
        <f t="shared" si="37"/>
        <v>2.2720600001775892E-2</v>
      </c>
      <c r="I49" s="116"/>
      <c r="J49" s="116"/>
      <c r="K49" s="165"/>
      <c r="L49" s="116"/>
      <c r="M49" s="116"/>
      <c r="N49" s="116"/>
      <c r="O49" s="40"/>
      <c r="P49" s="116"/>
      <c r="Q49" s="293">
        <f t="shared" si="16"/>
        <v>17455.066999999999</v>
      </c>
      <c r="R49" s="8">
        <f t="shared" si="17"/>
        <v>5.1622566444069868E-4</v>
      </c>
      <c r="S49" s="116">
        <v>0.1</v>
      </c>
      <c r="T49" s="167">
        <f t="shared" si="18"/>
        <v>5.1622566444069873E-5</v>
      </c>
      <c r="U49" s="116"/>
      <c r="V49" s="116"/>
      <c r="W49" s="116">
        <v>0.1</v>
      </c>
      <c r="Z49">
        <f t="shared" si="19"/>
        <v>-48486</v>
      </c>
      <c r="AA49">
        <f t="shared" si="20"/>
        <v>9.3403986283725118E-3</v>
      </c>
      <c r="AB49">
        <f t="shared" si="21"/>
        <v>3.6863853110097503E-2</v>
      </c>
      <c r="AC49">
        <f t="shared" si="22"/>
        <v>2.2720600001775892E-2</v>
      </c>
      <c r="AD49">
        <f t="shared" si="32"/>
        <v>1.3380201373403381E-2</v>
      </c>
      <c r="AE49">
        <f t="shared" si="23"/>
        <v>1.7902978879282572E-5</v>
      </c>
      <c r="AF49">
        <f t="shared" si="33"/>
        <v>2.2720600001775892E-2</v>
      </c>
      <c r="AG49" s="25"/>
      <c r="AH49">
        <f t="shared" si="24"/>
        <v>-1.4143253108321612E-2</v>
      </c>
      <c r="AI49">
        <f t="shared" si="25"/>
        <v>1.2077795438690289</v>
      </c>
      <c r="AJ49">
        <f t="shared" si="26"/>
        <v>-0.83976987145734217</v>
      </c>
      <c r="AK49">
        <f t="shared" si="27"/>
        <v>-0.45478309241832893</v>
      </c>
      <c r="AL49">
        <f t="shared" si="28"/>
        <v>-1.1422389349105679</v>
      </c>
      <c r="AM49">
        <f t="shared" si="29"/>
        <v>-0.64254907669736816</v>
      </c>
      <c r="AN49">
        <f t="shared" si="36"/>
        <v>-0.71047603548499816</v>
      </c>
      <c r="AO49">
        <f t="shared" si="36"/>
        <v>-0.70973914542401073</v>
      </c>
      <c r="AP49">
        <f t="shared" si="36"/>
        <v>-0.70779782540759517</v>
      </c>
      <c r="AQ49">
        <f t="shared" si="36"/>
        <v>-0.70269881544297497</v>
      </c>
      <c r="AR49">
        <f t="shared" si="36"/>
        <v>-0.68940928758720021</v>
      </c>
      <c r="AS49">
        <f t="shared" si="36"/>
        <v>-0.65543281699848643</v>
      </c>
      <c r="AT49">
        <f t="shared" si="36"/>
        <v>-0.57227918044387172</v>
      </c>
      <c r="AU49">
        <f t="shared" si="31"/>
        <v>-0.38465807214443704</v>
      </c>
      <c r="AV49"/>
      <c r="AW49">
        <v>-23000</v>
      </c>
      <c r="AX49">
        <f t="shared" si="0"/>
        <v>3.793752350326105E-3</v>
      </c>
      <c r="AY49">
        <f t="shared" si="1"/>
        <v>-1.5704766520914688E-3</v>
      </c>
      <c r="AZ49">
        <f t="shared" si="2"/>
        <v>5.3642290024175738E-3</v>
      </c>
      <c r="BA49">
        <f t="shared" si="3"/>
        <v>0.54068007912719651</v>
      </c>
      <c r="BB49">
        <f t="shared" si="4"/>
        <v>0.56160320061347191</v>
      </c>
      <c r="BC49">
        <f t="shared" si="5"/>
        <v>-2.7354203136554829</v>
      </c>
      <c r="BD49">
        <f t="shared" si="6"/>
        <v>-4.8561359549795</v>
      </c>
      <c r="BE49">
        <f t="shared" si="35"/>
        <v>3.826806351266363</v>
      </c>
      <c r="BF49">
        <f t="shared" si="35"/>
        <v>3.8281029138107616</v>
      </c>
      <c r="BG49">
        <f t="shared" si="35"/>
        <v>3.824754882178774</v>
      </c>
      <c r="BH49">
        <f t="shared" si="35"/>
        <v>3.833419155527177</v>
      </c>
      <c r="BI49">
        <f t="shared" si="35"/>
        <v>3.8111210377847353</v>
      </c>
      <c r="BJ49">
        <f t="shared" si="35"/>
        <v>3.8693710261938357</v>
      </c>
      <c r="BK49">
        <f t="shared" si="35"/>
        <v>3.7224160771389672</v>
      </c>
      <c r="BL49">
        <f t="shared" si="8"/>
        <v>4.1437272831791674</v>
      </c>
      <c r="BM49"/>
      <c r="BN49"/>
      <c r="BO49"/>
    </row>
    <row r="50" spans="1:67" s="8" customFormat="1">
      <c r="A50" s="37" t="s">
        <v>57</v>
      </c>
      <c r="B50" s="38" t="s">
        <v>49</v>
      </c>
      <c r="C50" s="37">
        <v>32477.538</v>
      </c>
      <c r="D50" s="37" t="s">
        <v>53</v>
      </c>
      <c r="E50">
        <f t="shared" si="12"/>
        <v>-48474.95242766224</v>
      </c>
      <c r="F50">
        <f t="shared" si="13"/>
        <v>-48475</v>
      </c>
      <c r="G50">
        <f t="shared" si="14"/>
        <v>1.7197500004840549E-2</v>
      </c>
      <c r="H50" s="116">
        <f t="shared" si="37"/>
        <v>1.7197500004840549E-2</v>
      </c>
      <c r="I50" s="116"/>
      <c r="J50" s="116"/>
      <c r="K50" s="165"/>
      <c r="L50" s="116"/>
      <c r="M50" s="116"/>
      <c r="N50" s="116"/>
      <c r="O50" s="40"/>
      <c r="P50" s="116"/>
      <c r="Q50" s="293">
        <f t="shared" si="16"/>
        <v>17459.038</v>
      </c>
      <c r="R50" s="8">
        <f t="shared" si="17"/>
        <v>2.9575400641649067E-4</v>
      </c>
      <c r="S50" s="116">
        <v>0.1</v>
      </c>
      <c r="T50" s="167">
        <f t="shared" si="18"/>
        <v>2.9575400641649069E-5</v>
      </c>
      <c r="U50" s="116"/>
      <c r="V50" s="116"/>
      <c r="W50" s="116">
        <v>0.1</v>
      </c>
      <c r="Z50">
        <f t="shared" si="19"/>
        <v>-48475</v>
      </c>
      <c r="AA50">
        <f t="shared" si="20"/>
        <v>9.3180760867745023E-3</v>
      </c>
      <c r="AB50">
        <f t="shared" si="21"/>
        <v>3.1349976481778286E-2</v>
      </c>
      <c r="AC50">
        <f t="shared" si="22"/>
        <v>1.7197500004840549E-2</v>
      </c>
      <c r="AD50">
        <f t="shared" si="32"/>
        <v>7.8794239180660468E-3</v>
      </c>
      <c r="AE50">
        <f t="shared" si="23"/>
        <v>6.2085321280591301E-6</v>
      </c>
      <c r="AF50">
        <f t="shared" si="33"/>
        <v>1.7197500004840549E-2</v>
      </c>
      <c r="AG50" s="25"/>
      <c r="AH50">
        <f t="shared" si="24"/>
        <v>-1.4152476476937733E-2</v>
      </c>
      <c r="AI50">
        <f t="shared" si="25"/>
        <v>1.2097805188223765</v>
      </c>
      <c r="AJ50">
        <f t="shared" si="26"/>
        <v>-0.84215299518545061</v>
      </c>
      <c r="AK50">
        <f t="shared" si="27"/>
        <v>-0.45386356311408671</v>
      </c>
      <c r="AL50">
        <f t="shared" si="28"/>
        <v>-1.1378346448455015</v>
      </c>
      <c r="AM50">
        <f t="shared" si="29"/>
        <v>-0.63944212482347196</v>
      </c>
      <c r="AN50">
        <f t="shared" si="36"/>
        <v>-0.70732060042722122</v>
      </c>
      <c r="AO50">
        <f t="shared" si="36"/>
        <v>-0.70657694779853597</v>
      </c>
      <c r="AP50">
        <f t="shared" si="36"/>
        <v>-0.70462310993105404</v>
      </c>
      <c r="AQ50">
        <f t="shared" si="36"/>
        <v>-0.69950506862100026</v>
      </c>
      <c r="AR50">
        <f t="shared" si="36"/>
        <v>-0.68620145116471043</v>
      </c>
      <c r="AS50">
        <f t="shared" si="36"/>
        <v>-0.65227477062172667</v>
      </c>
      <c r="AT50">
        <f t="shared" si="36"/>
        <v>-0.56941849195558514</v>
      </c>
      <c r="AU50">
        <f t="shared" si="31"/>
        <v>-0.38270357795513466</v>
      </c>
      <c r="AV50"/>
      <c r="AW50">
        <v>-22000</v>
      </c>
      <c r="AX50">
        <f t="shared" si="0"/>
        <v>1.2379244483634831E-3</v>
      </c>
      <c r="AY50">
        <f t="shared" si="1"/>
        <v>-2.3375059302032427E-3</v>
      </c>
      <c r="AZ50">
        <f t="shared" si="2"/>
        <v>3.5754303785667258E-3</v>
      </c>
      <c r="BA50">
        <f t="shared" si="3"/>
        <v>0.55856113103986083</v>
      </c>
      <c r="BB50">
        <f t="shared" si="4"/>
        <v>0.49136257562601693</v>
      </c>
      <c r="BC50">
        <f t="shared" si="5"/>
        <v>-2.6527516890203624</v>
      </c>
      <c r="BD50">
        <f t="shared" si="6"/>
        <v>-4.0095103091938036</v>
      </c>
      <c r="BE50">
        <f t="shared" si="35"/>
        <v>3.9571378985124279</v>
      </c>
      <c r="BF50">
        <f t="shared" si="35"/>
        <v>3.9577827742866178</v>
      </c>
      <c r="BG50">
        <f t="shared" si="35"/>
        <v>3.9559018106745567</v>
      </c>
      <c r="BH50">
        <f t="shared" si="35"/>
        <v>3.9613987412668279</v>
      </c>
      <c r="BI50">
        <f t="shared" si="35"/>
        <v>3.9454233078568466</v>
      </c>
      <c r="BJ50">
        <f t="shared" si="35"/>
        <v>3.9926389480795428</v>
      </c>
      <c r="BK50">
        <f t="shared" si="35"/>
        <v>3.8591406351553714</v>
      </c>
      <c r="BL50">
        <f t="shared" si="8"/>
        <v>4.3214085731157441</v>
      </c>
      <c r="BM50"/>
      <c r="BN50"/>
      <c r="BO50"/>
    </row>
    <row r="51" spans="1:67" s="8" customFormat="1">
      <c r="A51" s="37" t="s">
        <v>57</v>
      </c>
      <c r="B51" s="38" t="s">
        <v>45</v>
      </c>
      <c r="C51" s="37">
        <v>32477.743999999999</v>
      </c>
      <c r="D51" s="37" t="s">
        <v>53</v>
      </c>
      <c r="E51">
        <f t="shared" si="12"/>
        <v>-48474.382583116385</v>
      </c>
      <c r="F51">
        <f t="shared" si="13"/>
        <v>-48474.5</v>
      </c>
      <c r="G51">
        <f t="shared" si="14"/>
        <v>4.2446450002898928E-2</v>
      </c>
      <c r="H51" s="116">
        <f t="shared" si="37"/>
        <v>4.2446450002898928E-2</v>
      </c>
      <c r="I51" s="116"/>
      <c r="J51" s="116"/>
      <c r="K51" s="165"/>
      <c r="L51" s="116"/>
      <c r="M51" s="116"/>
      <c r="N51" s="116"/>
      <c r="O51" s="40"/>
      <c r="P51" s="116"/>
      <c r="Q51" s="293">
        <f t="shared" si="16"/>
        <v>17459.243999999999</v>
      </c>
      <c r="R51" s="8">
        <f t="shared" si="17"/>
        <v>1.8017011178485985E-3</v>
      </c>
      <c r="S51" s="116">
        <v>0.1</v>
      </c>
      <c r="T51" s="167">
        <f t="shared" si="18"/>
        <v>1.8017011178485986E-4</v>
      </c>
      <c r="U51" s="116"/>
      <c r="V51" s="116"/>
      <c r="W51" s="116">
        <v>0.1</v>
      </c>
      <c r="Z51">
        <f t="shared" si="19"/>
        <v>-48474.5</v>
      </c>
      <c r="AA51">
        <f t="shared" si="20"/>
        <v>9.3170644594791872E-3</v>
      </c>
      <c r="AB51">
        <f t="shared" si="21"/>
        <v>5.6599342737076438E-2</v>
      </c>
      <c r="AC51">
        <f t="shared" si="22"/>
        <v>4.2446450002898928E-2</v>
      </c>
      <c r="AD51">
        <f t="shared" si="32"/>
        <v>3.3129385543419737E-2</v>
      </c>
      <c r="AE51">
        <f t="shared" si="23"/>
        <v>1.0975561864845487E-4</v>
      </c>
      <c r="AF51">
        <f t="shared" si="33"/>
        <v>4.2446450002898928E-2</v>
      </c>
      <c r="AG51" s="25"/>
      <c r="AH51">
        <f t="shared" si="24"/>
        <v>-1.4152892734177507E-2</v>
      </c>
      <c r="AI51">
        <f t="shared" si="25"/>
        <v>1.2098715333303058</v>
      </c>
      <c r="AJ51">
        <f t="shared" si="26"/>
        <v>-0.84226111827370531</v>
      </c>
      <c r="AK51">
        <f t="shared" si="27"/>
        <v>-0.45382148417366308</v>
      </c>
      <c r="AL51">
        <f t="shared" si="28"/>
        <v>-1.1376341028008872</v>
      </c>
      <c r="AM51">
        <f t="shared" si="29"/>
        <v>-0.63930086341763226</v>
      </c>
      <c r="AN51">
        <f t="shared" si="36"/>
        <v>-0.70717704713823548</v>
      </c>
      <c r="AO51">
        <f t="shared" si="36"/>
        <v>-0.70643308742868594</v>
      </c>
      <c r="AP51">
        <f t="shared" si="36"/>
        <v>-0.70447868272611014</v>
      </c>
      <c r="AQ51">
        <f t="shared" si="36"/>
        <v>-0.69935978372737062</v>
      </c>
      <c r="AR51">
        <f t="shared" si="36"/>
        <v>-0.6860555447040706</v>
      </c>
      <c r="AS51">
        <f t="shared" si="36"/>
        <v>-0.65213116342001742</v>
      </c>
      <c r="AT51">
        <f t="shared" si="36"/>
        <v>-0.56928844368719811</v>
      </c>
      <c r="AU51">
        <f t="shared" si="31"/>
        <v>-0.38261473731016693</v>
      </c>
      <c r="AV51"/>
      <c r="AW51">
        <v>-21000</v>
      </c>
      <c r="AX51">
        <f t="shared" si="0"/>
        <v>-1.4294345010790182E-3</v>
      </c>
      <c r="AY51">
        <f t="shared" si="1"/>
        <v>-3.088222795954491E-3</v>
      </c>
      <c r="AZ51">
        <f t="shared" si="2"/>
        <v>1.6587882948754728E-3</v>
      </c>
      <c r="BA51">
        <f t="shared" si="3"/>
        <v>0.58111893535656933</v>
      </c>
      <c r="BB51">
        <f t="shared" si="4"/>
        <v>0.41220235020968543</v>
      </c>
      <c r="BC51">
        <f t="shared" si="5"/>
        <v>-2.5639681715603477</v>
      </c>
      <c r="BD51">
        <f t="shared" si="6"/>
        <v>-3.3656467379144401</v>
      </c>
      <c r="BE51">
        <f t="shared" si="35"/>
        <v>4.0921530095852869</v>
      </c>
      <c r="BF51">
        <f t="shared" si="35"/>
        <v>4.0923808058341695</v>
      </c>
      <c r="BG51">
        <f t="shared" si="35"/>
        <v>4.0915971399762157</v>
      </c>
      <c r="BH51">
        <f t="shared" si="35"/>
        <v>4.0942967327894424</v>
      </c>
      <c r="BI51">
        <f t="shared" si="35"/>
        <v>4.0850395896122285</v>
      </c>
      <c r="BJ51">
        <f t="shared" si="35"/>
        <v>4.1173034350138487</v>
      </c>
      <c r="BK51">
        <f t="shared" si="35"/>
        <v>4.010420933163342</v>
      </c>
      <c r="BL51">
        <f t="shared" si="8"/>
        <v>4.4990898630523208</v>
      </c>
      <c r="BM51"/>
      <c r="BN51"/>
      <c r="BO51"/>
    </row>
    <row r="52" spans="1:67" s="8" customFormat="1">
      <c r="A52" s="37" t="s">
        <v>57</v>
      </c>
      <c r="B52" s="38" t="s">
        <v>49</v>
      </c>
      <c r="C52" s="37">
        <v>32479.71</v>
      </c>
      <c r="D52" s="37" t="s">
        <v>53</v>
      </c>
      <c r="E52">
        <f t="shared" si="12"/>
        <v>-48468.944163809829</v>
      </c>
      <c r="F52">
        <f t="shared" si="13"/>
        <v>-48469</v>
      </c>
      <c r="G52">
        <f t="shared" si="14"/>
        <v>2.0184900000458583E-2</v>
      </c>
      <c r="H52" s="116">
        <f t="shared" si="37"/>
        <v>2.0184900000458583E-2</v>
      </c>
      <c r="I52" s="116"/>
      <c r="J52" s="116"/>
      <c r="K52" s="165"/>
      <c r="L52" s="116"/>
      <c r="M52" s="116"/>
      <c r="N52" s="116"/>
      <c r="O52" s="40"/>
      <c r="P52" s="116"/>
      <c r="Q52" s="293">
        <f t="shared" si="16"/>
        <v>17461.21</v>
      </c>
      <c r="R52" s="8">
        <f t="shared" si="17"/>
        <v>4.0743018802851292E-4</v>
      </c>
      <c r="S52" s="116">
        <v>0.1</v>
      </c>
      <c r="T52" s="167">
        <f t="shared" si="18"/>
        <v>4.0743018802851297E-5</v>
      </c>
      <c r="U52" s="116"/>
      <c r="V52" s="116"/>
      <c r="W52" s="116">
        <v>0.1</v>
      </c>
      <c r="Z52">
        <f t="shared" si="19"/>
        <v>-48469</v>
      </c>
      <c r="AA52">
        <f t="shared" si="20"/>
        <v>9.3059540245641788E-3</v>
      </c>
      <c r="AB52">
        <f t="shared" si="21"/>
        <v>3.4342354368095004E-2</v>
      </c>
      <c r="AC52">
        <f t="shared" si="22"/>
        <v>2.0184900000458583E-2</v>
      </c>
      <c r="AD52">
        <f t="shared" si="32"/>
        <v>1.0878945975894404E-2</v>
      </c>
      <c r="AE52">
        <f t="shared" si="23"/>
        <v>1.1835146554642905E-5</v>
      </c>
      <c r="AF52">
        <f t="shared" si="33"/>
        <v>2.0184900000458583E-2</v>
      </c>
      <c r="AG52" s="25"/>
      <c r="AH52">
        <f t="shared" si="24"/>
        <v>-1.4157454367636418E-2</v>
      </c>
      <c r="AI52">
        <f t="shared" si="25"/>
        <v>1.2108730393197393</v>
      </c>
      <c r="AJ52">
        <f t="shared" si="26"/>
        <v>-0.84344930717954758</v>
      </c>
      <c r="AK52">
        <f t="shared" si="27"/>
        <v>-0.45335699099942828</v>
      </c>
      <c r="AL52">
        <f t="shared" si="28"/>
        <v>-1.1354261456899686</v>
      </c>
      <c r="AM52">
        <f t="shared" si="29"/>
        <v>-0.63774677885275033</v>
      </c>
      <c r="AN52">
        <f t="shared" si="36"/>
        <v>-0.70559724648995226</v>
      </c>
      <c r="AO52">
        <f t="shared" si="36"/>
        <v>-0.70484991077427539</v>
      </c>
      <c r="AP52">
        <f t="shared" si="36"/>
        <v>-0.7028892834897964</v>
      </c>
      <c r="AQ52">
        <f t="shared" si="36"/>
        <v>-0.69776099257104585</v>
      </c>
      <c r="AR52">
        <f t="shared" si="36"/>
        <v>-0.68445002496349705</v>
      </c>
      <c r="AS52">
        <f t="shared" si="36"/>
        <v>-0.65055114260344238</v>
      </c>
      <c r="AT52">
        <f t="shared" si="36"/>
        <v>-0.56785781556525139</v>
      </c>
      <c r="AU52">
        <f t="shared" si="31"/>
        <v>-0.38163749021551574</v>
      </c>
      <c r="AV52"/>
      <c r="AW52">
        <v>-20000</v>
      </c>
      <c r="AX52">
        <f t="shared" si="0"/>
        <v>-4.1963331002689589E-3</v>
      </c>
      <c r="AY52">
        <f t="shared" si="1"/>
        <v>-3.8226272493452158E-3</v>
      </c>
      <c r="AZ52">
        <f t="shared" si="2"/>
        <v>-3.7370585092374314E-4</v>
      </c>
      <c r="BA52">
        <f t="shared" si="3"/>
        <v>0.60947137480276115</v>
      </c>
      <c r="BB52">
        <f t="shared" si="4"/>
        <v>0.3222026076322001</v>
      </c>
      <c r="BC52">
        <f t="shared" si="5"/>
        <v>-2.46715342096963</v>
      </c>
      <c r="BD52">
        <f t="shared" si="6"/>
        <v>-2.8521584963728257</v>
      </c>
      <c r="BE52">
        <f t="shared" si="35"/>
        <v>4.2330990600492342</v>
      </c>
      <c r="BF52">
        <f t="shared" si="35"/>
        <v>4.2331458729115417</v>
      </c>
      <c r="BG52">
        <f t="shared" si="35"/>
        <v>4.2329428673136826</v>
      </c>
      <c r="BH52">
        <f t="shared" si="35"/>
        <v>4.2338237826512479</v>
      </c>
      <c r="BI52">
        <f t="shared" si="35"/>
        <v>4.2300119195493568</v>
      </c>
      <c r="BJ52">
        <f t="shared" si="35"/>
        <v>4.2467135132941012</v>
      </c>
      <c r="BK52">
        <f t="shared" si="35"/>
        <v>4.1770882768678081</v>
      </c>
      <c r="BL52">
        <f t="shared" si="8"/>
        <v>4.6767711529888985</v>
      </c>
      <c r="BM52"/>
      <c r="BN52"/>
      <c r="BO52"/>
    </row>
    <row r="53" spans="1:67" s="8" customFormat="1">
      <c r="A53" s="37" t="s">
        <v>57</v>
      </c>
      <c r="B53" s="38" t="s">
        <v>49</v>
      </c>
      <c r="C53" s="37">
        <v>34711.614999999998</v>
      </c>
      <c r="D53" s="37" t="s">
        <v>53</v>
      </c>
      <c r="E53">
        <f t="shared" si="12"/>
        <v>-42294.968964219013</v>
      </c>
      <c r="F53">
        <f t="shared" si="13"/>
        <v>-42295</v>
      </c>
      <c r="G53">
        <f t="shared" si="14"/>
        <v>1.1219500003790017E-2</v>
      </c>
      <c r="H53" s="116">
        <f t="shared" si="37"/>
        <v>1.1219500003790017E-2</v>
      </c>
      <c r="I53" s="116"/>
      <c r="J53" s="116"/>
      <c r="K53" s="165"/>
      <c r="L53" s="116"/>
      <c r="M53" s="116"/>
      <c r="N53" s="116"/>
      <c r="O53" s="40"/>
      <c r="P53" s="116"/>
      <c r="Q53" s="293">
        <f t="shared" si="16"/>
        <v>19693.114999999998</v>
      </c>
      <c r="R53" s="8">
        <f t="shared" si="17"/>
        <v>1.2587718033504419E-4</v>
      </c>
      <c r="S53" s="116">
        <v>0.1</v>
      </c>
      <c r="T53" s="167">
        <f t="shared" si="18"/>
        <v>1.2587718033504419E-5</v>
      </c>
      <c r="U53" s="116"/>
      <c r="V53" s="116"/>
      <c r="W53" s="116">
        <v>0.1</v>
      </c>
      <c r="Z53">
        <f t="shared" si="19"/>
        <v>-42295</v>
      </c>
      <c r="AA53">
        <f t="shared" si="20"/>
        <v>1.8030376958956481E-2</v>
      </c>
      <c r="AB53">
        <f t="shared" si="21"/>
        <v>9.6123816083548714E-3</v>
      </c>
      <c r="AC53">
        <f t="shared" si="22"/>
        <v>1.1219500003790017E-2</v>
      </c>
      <c r="AD53">
        <f t="shared" si="32"/>
        <v>-6.8108769551664637E-3</v>
      </c>
      <c r="AE53">
        <f t="shared" si="23"/>
        <v>4.6388044898417602E-6</v>
      </c>
      <c r="AF53">
        <f t="shared" si="33"/>
        <v>1.1219500003790017E-2</v>
      </c>
      <c r="AG53" s="25"/>
      <c r="AH53">
        <f t="shared" si="24"/>
        <v>1.6071183954351452E-3</v>
      </c>
      <c r="AI53">
        <f t="shared" si="25"/>
        <v>0.92798484179652929</v>
      </c>
      <c r="AJ53">
        <f t="shared" si="26"/>
        <v>0.65398098265250815</v>
      </c>
      <c r="AK53">
        <f t="shared" si="27"/>
        <v>0.49478663784395904</v>
      </c>
      <c r="AL53">
        <f t="shared" si="28"/>
        <v>1.7153293285065085</v>
      </c>
      <c r="AM53">
        <f t="shared" si="29"/>
        <v>1.1560844906726588</v>
      </c>
      <c r="AN53">
        <f t="shared" ref="AN53:AT68" si="38">$AU53+$AB$7*SIN(AO53)</f>
        <v>1.1771111417597877</v>
      </c>
      <c r="AO53">
        <f t="shared" si="38"/>
        <v>1.1770771954068007</v>
      </c>
      <c r="AP53">
        <f t="shared" si="38"/>
        <v>1.176900256631205</v>
      </c>
      <c r="AQ53">
        <f t="shared" si="38"/>
        <v>1.1759792143530037</v>
      </c>
      <c r="AR53">
        <f t="shared" si="38"/>
        <v>1.1712172843944086</v>
      </c>
      <c r="AS53">
        <f t="shared" si="38"/>
        <v>1.1474053354660172</v>
      </c>
      <c r="AT53">
        <f t="shared" si="38"/>
        <v>1.0433139619266831</v>
      </c>
      <c r="AU53">
        <f t="shared" si="31"/>
        <v>0.7153667938529118</v>
      </c>
      <c r="AV53"/>
      <c r="AW53">
        <v>-19000</v>
      </c>
      <c r="AX53">
        <f t="shared" si="0"/>
        <v>-7.0465614152515916E-3</v>
      </c>
      <c r="AY53">
        <f t="shared" si="1"/>
        <v>-4.5407192903754185E-3</v>
      </c>
      <c r="AZ53">
        <f t="shared" si="2"/>
        <v>-2.5058421248761731E-3</v>
      </c>
      <c r="BA53">
        <f t="shared" si="3"/>
        <v>0.64521044127924132</v>
      </c>
      <c r="BB53">
        <f t="shared" si="4"/>
        <v>0.21881402825724558</v>
      </c>
      <c r="BC53">
        <f t="shared" si="5"/>
        <v>-2.3596970427472739</v>
      </c>
      <c r="BD53">
        <f t="shared" si="6"/>
        <v>-2.4262228116512072</v>
      </c>
      <c r="BE53">
        <f t="shared" si="35"/>
        <v>4.3815645272703394</v>
      </c>
      <c r="BF53">
        <f t="shared" si="35"/>
        <v>4.3815675060108239</v>
      </c>
      <c r="BG53">
        <f t="shared" si="35"/>
        <v>4.3815491656357031</v>
      </c>
      <c r="BH53">
        <f t="shared" si="35"/>
        <v>4.3816621045412578</v>
      </c>
      <c r="BI53">
        <f t="shared" si="35"/>
        <v>4.3809672224327967</v>
      </c>
      <c r="BJ53">
        <f t="shared" si="35"/>
        <v>4.3852651780853344</v>
      </c>
      <c r="BK53">
        <f t="shared" si="35"/>
        <v>4.3594894697662019</v>
      </c>
      <c r="BL53">
        <f t="shared" si="8"/>
        <v>4.8544524429254752</v>
      </c>
      <c r="BM53"/>
      <c r="BN53"/>
      <c r="BO53"/>
    </row>
    <row r="54" spans="1:67" s="8" customFormat="1">
      <c r="A54" s="37" t="s">
        <v>57</v>
      </c>
      <c r="B54" s="38" t="s">
        <v>49</v>
      </c>
      <c r="C54" s="37">
        <v>35468.603999999999</v>
      </c>
      <c r="D54" s="37" t="s">
        <v>53</v>
      </c>
      <c r="E54">
        <f t="shared" si="12"/>
        <v>-40200.958998578426</v>
      </c>
      <c r="F54">
        <f t="shared" si="13"/>
        <v>-40201</v>
      </c>
      <c r="G54">
        <f t="shared" si="14"/>
        <v>1.4822100005403627E-2</v>
      </c>
      <c r="H54" s="116">
        <f t="shared" si="37"/>
        <v>1.4822100005403627E-2</v>
      </c>
      <c r="I54" s="116"/>
      <c r="J54" s="116"/>
      <c r="K54" s="165"/>
      <c r="L54" s="116"/>
      <c r="M54" s="116"/>
      <c r="N54" s="116"/>
      <c r="O54" s="40"/>
      <c r="P54" s="116"/>
      <c r="Q54" s="293">
        <f t="shared" si="16"/>
        <v>20450.103999999999</v>
      </c>
      <c r="R54" s="8">
        <f t="shared" si="17"/>
        <v>2.1969464857018618E-4</v>
      </c>
      <c r="S54" s="116">
        <v>0.1</v>
      </c>
      <c r="T54" s="167">
        <f t="shared" si="18"/>
        <v>2.1969464857018621E-5</v>
      </c>
      <c r="U54" s="116"/>
      <c r="V54" s="116"/>
      <c r="W54" s="116">
        <v>0.1</v>
      </c>
      <c r="Z54">
        <f t="shared" si="19"/>
        <v>-40201</v>
      </c>
      <c r="AA54">
        <f t="shared" si="20"/>
        <v>2.1376613643596023E-2</v>
      </c>
      <c r="AB54">
        <f t="shared" si="21"/>
        <v>7.6221878430408098E-3</v>
      </c>
      <c r="AC54">
        <f t="shared" si="22"/>
        <v>1.4822100005403627E-2</v>
      </c>
      <c r="AD54">
        <f t="shared" si="32"/>
        <v>-6.5545136381923962E-3</v>
      </c>
      <c r="AE54">
        <f t="shared" si="23"/>
        <v>4.2961649033250124E-6</v>
      </c>
      <c r="AF54">
        <f t="shared" si="33"/>
        <v>1.4822100005403627E-2</v>
      </c>
      <c r="AG54" s="25"/>
      <c r="AH54">
        <f t="shared" si="24"/>
        <v>7.1999121623628169E-3</v>
      </c>
      <c r="AI54">
        <f t="shared" si="25"/>
        <v>0.74383888665947373</v>
      </c>
      <c r="AJ54">
        <f t="shared" si="26"/>
        <v>0.89399736116331951</v>
      </c>
      <c r="AK54">
        <f t="shared" si="27"/>
        <v>0.42939665114220682</v>
      </c>
      <c r="AL54">
        <f t="shared" si="28"/>
        <v>2.1086830006067609</v>
      </c>
      <c r="AM54">
        <f t="shared" si="29"/>
        <v>1.7609851202358404</v>
      </c>
      <c r="AN54">
        <f t="shared" si="38"/>
        <v>1.587362804503391</v>
      </c>
      <c r="AO54">
        <f t="shared" si="38"/>
        <v>1.5873628045017734</v>
      </c>
      <c r="AP54">
        <f t="shared" si="38"/>
        <v>1.5873628046970518</v>
      </c>
      <c r="AQ54">
        <f t="shared" si="38"/>
        <v>1.5873627811208202</v>
      </c>
      <c r="AR54">
        <f t="shared" si="38"/>
        <v>1.5873656272681864</v>
      </c>
      <c r="AS54">
        <f t="shared" si="38"/>
        <v>1.5870184295738412</v>
      </c>
      <c r="AT54">
        <f t="shared" si="38"/>
        <v>1.5301494439572798</v>
      </c>
      <c r="AU54">
        <f t="shared" si="31"/>
        <v>1.0874314149801041</v>
      </c>
      <c r="AV54"/>
      <c r="AW54">
        <v>-18000</v>
      </c>
      <c r="AX54">
        <f t="shared" si="0"/>
        <v>-9.955985470418937E-3</v>
      </c>
      <c r="AY54">
        <f t="shared" si="1"/>
        <v>-5.2424989190450987E-3</v>
      </c>
      <c r="AZ54">
        <f t="shared" si="2"/>
        <v>-4.7134865513738392E-3</v>
      </c>
      <c r="BA54">
        <f t="shared" si="3"/>
        <v>0.69062384439485369</v>
      </c>
      <c r="BB54">
        <f t="shared" si="4"/>
        <v>9.869073228200903E-2</v>
      </c>
      <c r="BC54">
        <f t="shared" si="5"/>
        <v>-2.2379498081079201</v>
      </c>
      <c r="BD54">
        <f t="shared" si="6"/>
        <v>-2.0605662913855496</v>
      </c>
      <c r="BE54">
        <f t="shared" si="35"/>
        <v>4.5395808431825317</v>
      </c>
      <c r="BF54">
        <f t="shared" si="35"/>
        <v>4.5395807562473021</v>
      </c>
      <c r="BG54">
        <f t="shared" si="35"/>
        <v>4.5395817674223338</v>
      </c>
      <c r="BH54">
        <f t="shared" si="35"/>
        <v>4.5395700064426663</v>
      </c>
      <c r="BI54">
        <f t="shared" si="35"/>
        <v>4.5397068474590325</v>
      </c>
      <c r="BJ54">
        <f t="shared" si="35"/>
        <v>4.5381212605428205</v>
      </c>
      <c r="BK54">
        <f t="shared" si="35"/>
        <v>4.5574758931145976</v>
      </c>
      <c r="BL54">
        <f t="shared" si="8"/>
        <v>5.0321337328620528</v>
      </c>
      <c r="BM54"/>
      <c r="BN54"/>
      <c r="BO54"/>
    </row>
    <row r="55" spans="1:67" s="8" customFormat="1">
      <c r="A55" s="37" t="s">
        <v>60</v>
      </c>
      <c r="B55" s="38" t="s">
        <v>45</v>
      </c>
      <c r="C55" s="37">
        <v>35721.474000000002</v>
      </c>
      <c r="D55" s="37" t="s">
        <v>53</v>
      </c>
      <c r="E55">
        <f t="shared" si="12"/>
        <v>-39501.460987363542</v>
      </c>
      <c r="F55">
        <f t="shared" si="13"/>
        <v>-39501.5</v>
      </c>
      <c r="G55">
        <f t="shared" si="14"/>
        <v>1.4103150002483744E-2</v>
      </c>
      <c r="H55" s="116">
        <f t="shared" si="37"/>
        <v>1.4103150002483744E-2</v>
      </c>
      <c r="I55" s="116"/>
      <c r="J55" s="116"/>
      <c r="K55" s="165"/>
      <c r="L55" s="116"/>
      <c r="M55" s="116"/>
      <c r="N55" s="116"/>
      <c r="O55" s="40"/>
      <c r="P55" s="116"/>
      <c r="Q55" s="293">
        <f t="shared" si="16"/>
        <v>20702.974000000002</v>
      </c>
      <c r="R55" s="8">
        <f t="shared" si="17"/>
        <v>1.9889883999255723E-4</v>
      </c>
      <c r="S55" s="116">
        <v>0.1</v>
      </c>
      <c r="T55" s="167">
        <f t="shared" si="18"/>
        <v>1.9889883999255726E-5</v>
      </c>
      <c r="W55" s="116">
        <v>0.1</v>
      </c>
      <c r="Z55">
        <f t="shared" si="19"/>
        <v>-39501.5</v>
      </c>
      <c r="AA55">
        <f t="shared" si="20"/>
        <v>2.2086433768637566E-2</v>
      </c>
      <c r="AB55">
        <f t="shared" si="21"/>
        <v>5.4588937339333128E-3</v>
      </c>
      <c r="AC55">
        <f t="shared" si="22"/>
        <v>1.4103150002483744E-2</v>
      </c>
      <c r="AD55">
        <f t="shared" si="32"/>
        <v>-7.9832837661538217E-3</v>
      </c>
      <c r="AE55">
        <f t="shared" si="23"/>
        <v>6.3732819690935147E-6</v>
      </c>
      <c r="AF55">
        <f t="shared" si="33"/>
        <v>1.4103150002483744E-2</v>
      </c>
      <c r="AG55" s="25"/>
      <c r="AH55">
        <f t="shared" si="24"/>
        <v>8.6442562685504314E-3</v>
      </c>
      <c r="AI55">
        <f t="shared" si="25"/>
        <v>0.70229147929633629</v>
      </c>
      <c r="AJ55">
        <f t="shared" si="26"/>
        <v>0.93422728853031323</v>
      </c>
      <c r="AK55">
        <f t="shared" si="27"/>
        <v>0.4017083975976059</v>
      </c>
      <c r="AL55">
        <f t="shared" si="28"/>
        <v>2.208580960463054</v>
      </c>
      <c r="AM55">
        <f t="shared" si="29"/>
        <v>1.9857900045762393</v>
      </c>
      <c r="AN55">
        <f t="shared" si="38"/>
        <v>1.7070831342189918</v>
      </c>
      <c r="AO55">
        <f t="shared" si="38"/>
        <v>1.7070831723522502</v>
      </c>
      <c r="AP55">
        <f t="shared" si="38"/>
        <v>1.7070826110120656</v>
      </c>
      <c r="AQ55">
        <f t="shared" si="38"/>
        <v>1.7070908739816646</v>
      </c>
      <c r="AR55">
        <f t="shared" si="38"/>
        <v>1.7069691921323846</v>
      </c>
      <c r="AS55">
        <f t="shared" si="38"/>
        <v>1.7087503192607429</v>
      </c>
      <c r="AT55">
        <f t="shared" si="38"/>
        <v>1.6798302907787686</v>
      </c>
      <c r="AU55">
        <f t="shared" si="31"/>
        <v>1.2117194772907398</v>
      </c>
      <c r="AV55"/>
      <c r="AW55">
        <v>-17000</v>
      </c>
      <c r="AX55">
        <f t="shared" si="0"/>
        <v>-1.2886867050274094E-2</v>
      </c>
      <c r="AY55">
        <f t="shared" si="1"/>
        <v>-5.9279661353542554E-3</v>
      </c>
      <c r="AZ55">
        <f t="shared" si="2"/>
        <v>-6.9589009149198374E-3</v>
      </c>
      <c r="BA55">
        <f t="shared" si="3"/>
        <v>0.74903662633179113</v>
      </c>
      <c r="BB55">
        <f t="shared" si="4"/>
        <v>-4.2464040559211318E-2</v>
      </c>
      <c r="BC55">
        <f t="shared" si="5"/>
        <v>-2.0966213511451768</v>
      </c>
      <c r="BD55">
        <f t="shared" si="6"/>
        <v>-1.7365119078630622</v>
      </c>
      <c r="BE55">
        <f t="shared" si="35"/>
        <v>4.7098166769839143</v>
      </c>
      <c r="BF55">
        <f t="shared" si="35"/>
        <v>4.709816676983916</v>
      </c>
      <c r="BG55">
        <f t="shared" si="35"/>
        <v>4.7098166769824186</v>
      </c>
      <c r="BH55">
        <f t="shared" si="35"/>
        <v>4.7098166781463835</v>
      </c>
      <c r="BI55">
        <f t="shared" si="35"/>
        <v>4.709815773305829</v>
      </c>
      <c r="BJ55">
        <f t="shared" si="35"/>
        <v>4.7106563437954003</v>
      </c>
      <c r="BK55">
        <f t="shared" si="35"/>
        <v>4.7704081855855751</v>
      </c>
      <c r="BL55">
        <f t="shared" si="8"/>
        <v>5.2098150227986295</v>
      </c>
      <c r="BM55"/>
      <c r="BN55"/>
      <c r="BO55"/>
    </row>
    <row r="56" spans="1:67" s="8" customFormat="1">
      <c r="A56" s="37" t="s">
        <v>60</v>
      </c>
      <c r="B56" s="38" t="s">
        <v>45</v>
      </c>
      <c r="C56" s="43">
        <v>35725.464999999997</v>
      </c>
      <c r="D56" s="37" t="s">
        <v>53</v>
      </c>
      <c r="E56">
        <f t="shared" si="12"/>
        <v>-39490.420940846539</v>
      </c>
      <c r="F56">
        <f t="shared" si="13"/>
        <v>-39490.5</v>
      </c>
      <c r="G56">
        <f t="shared" si="14"/>
        <v>2.8580049998709001E-2</v>
      </c>
      <c r="H56" s="116">
        <f t="shared" si="37"/>
        <v>2.8580049998709001E-2</v>
      </c>
      <c r="I56" s="116"/>
      <c r="J56" s="116"/>
      <c r="K56" s="165"/>
      <c r="L56" s="116"/>
      <c r="M56" s="116"/>
      <c r="N56" s="116"/>
      <c r="O56" s="40"/>
      <c r="P56" s="116"/>
      <c r="Q56" s="293">
        <f t="shared" si="16"/>
        <v>20706.964999999997</v>
      </c>
      <c r="R56" s="8">
        <f t="shared" si="17"/>
        <v>8.1681925792870637E-4</v>
      </c>
      <c r="S56" s="116">
        <v>0.1</v>
      </c>
      <c r="T56" s="167">
        <f t="shared" si="18"/>
        <v>8.1681925792870648E-5</v>
      </c>
      <c r="V56" s="116"/>
      <c r="W56" s="116">
        <v>0.1</v>
      </c>
      <c r="Z56">
        <f t="shared" si="19"/>
        <v>-39490.5</v>
      </c>
      <c r="AA56">
        <f t="shared" si="20"/>
        <v>2.2096107674155735E-2</v>
      </c>
      <c r="AB56">
        <f t="shared" si="21"/>
        <v>1.9914632799215903E-2</v>
      </c>
      <c r="AC56">
        <f t="shared" si="22"/>
        <v>2.8580049998709001E-2</v>
      </c>
      <c r="AD56">
        <f t="shared" si="32"/>
        <v>6.4839423245532657E-3</v>
      </c>
      <c r="AE56">
        <f t="shared" si="23"/>
        <v>4.204150806813321E-6</v>
      </c>
      <c r="AF56">
        <f t="shared" si="33"/>
        <v>2.8580049998709001E-2</v>
      </c>
      <c r="AG56" s="25"/>
      <c r="AH56">
        <f t="shared" si="24"/>
        <v>8.6654171994930973E-3</v>
      </c>
      <c r="AI56">
        <f t="shared" si="25"/>
        <v>0.70169611758631401</v>
      </c>
      <c r="AJ56">
        <f t="shared" si="26"/>
        <v>0.93475517568035216</v>
      </c>
      <c r="AK56">
        <f t="shared" si="27"/>
        <v>0.4012664871839185</v>
      </c>
      <c r="AL56">
        <f t="shared" si="28"/>
        <v>2.2100638501827894</v>
      </c>
      <c r="AM56">
        <f t="shared" si="29"/>
        <v>1.9894606400254582</v>
      </c>
      <c r="AN56">
        <f t="shared" si="38"/>
        <v>1.7089125240911376</v>
      </c>
      <c r="AO56">
        <f t="shared" si="38"/>
        <v>1.7089125643020853</v>
      </c>
      <c r="AP56">
        <f t="shared" si="38"/>
        <v>1.7089119801685606</v>
      </c>
      <c r="AQ56">
        <f t="shared" si="38"/>
        <v>1.7089204654765626</v>
      </c>
      <c r="AR56">
        <f t="shared" si="38"/>
        <v>1.7087971542822922</v>
      </c>
      <c r="AS56">
        <f t="shared" si="38"/>
        <v>1.7105785240094276</v>
      </c>
      <c r="AT56">
        <f t="shared" si="38"/>
        <v>1.6821273051556442</v>
      </c>
      <c r="AU56">
        <f t="shared" si="31"/>
        <v>1.2136739714800422</v>
      </c>
      <c r="AV56"/>
      <c r="AW56">
        <v>-16000</v>
      </c>
      <c r="AX56">
        <f t="shared" si="0"/>
        <v>-1.5778062920545059E-2</v>
      </c>
      <c r="AY56">
        <f t="shared" si="1"/>
        <v>-6.5971209393028887E-3</v>
      </c>
      <c r="AZ56">
        <f t="shared" si="2"/>
        <v>-9.1809419812421706E-3</v>
      </c>
      <c r="BA56">
        <f t="shared" si="3"/>
        <v>0.82529766029925655</v>
      </c>
      <c r="BB56">
        <f t="shared" si="4"/>
        <v>-0.20979586658765853</v>
      </c>
      <c r="BC56">
        <f t="shared" si="5"/>
        <v>-1.9277319885757194</v>
      </c>
      <c r="BD56">
        <f t="shared" si="6"/>
        <v>-1.4401762287685957</v>
      </c>
      <c r="BE56">
        <f t="shared" si="35"/>
        <v>4.8958910380435823</v>
      </c>
      <c r="BF56">
        <f t="shared" si="35"/>
        <v>4.895891803486478</v>
      </c>
      <c r="BG56">
        <f t="shared" si="35"/>
        <v>4.8959001928752777</v>
      </c>
      <c r="BH56">
        <f t="shared" si="35"/>
        <v>4.8959921172101257</v>
      </c>
      <c r="BI56">
        <f t="shared" si="35"/>
        <v>4.8969963871124742</v>
      </c>
      <c r="BJ56">
        <f t="shared" si="35"/>
        <v>4.9076356094945259</v>
      </c>
      <c r="BK56">
        <f t="shared" si="35"/>
        <v>4.997176375266319</v>
      </c>
      <c r="BL56">
        <f t="shared" si="8"/>
        <v>5.3874963127352071</v>
      </c>
      <c r="BM56"/>
      <c r="BN56"/>
      <c r="BO56"/>
    </row>
    <row r="57" spans="1:67" s="8" customFormat="1">
      <c r="A57" s="37" t="s">
        <v>60</v>
      </c>
      <c r="B57" s="38" t="s">
        <v>45</v>
      </c>
      <c r="C57" s="43">
        <v>35730.514999999999</v>
      </c>
      <c r="D57" s="37" t="s">
        <v>53</v>
      </c>
      <c r="E57">
        <f t="shared" si="12"/>
        <v>-39476.451450766115</v>
      </c>
      <c r="F57">
        <f t="shared" si="13"/>
        <v>-39476.5</v>
      </c>
      <c r="G57">
        <f t="shared" si="14"/>
        <v>1.7550650001794565E-2</v>
      </c>
      <c r="H57" s="116">
        <f t="shared" si="37"/>
        <v>1.7550650001794565E-2</v>
      </c>
      <c r="I57" s="116"/>
      <c r="J57" s="116"/>
      <c r="K57" s="165"/>
      <c r="L57" s="116"/>
      <c r="M57" s="116"/>
      <c r="N57" s="116"/>
      <c r="O57" s="40"/>
      <c r="P57" s="116"/>
      <c r="Q57" s="293">
        <f t="shared" si="16"/>
        <v>20712.014999999999</v>
      </c>
      <c r="R57" s="8">
        <f t="shared" si="17"/>
        <v>3.0802531548549159E-4</v>
      </c>
      <c r="S57" s="116">
        <v>0.1</v>
      </c>
      <c r="T57" s="167">
        <f t="shared" si="18"/>
        <v>3.0802531548549162E-5</v>
      </c>
      <c r="U57" s="116"/>
      <c r="W57" s="116">
        <v>0.1</v>
      </c>
      <c r="Z57">
        <f t="shared" si="19"/>
        <v>-39476.5</v>
      </c>
      <c r="AA57">
        <f t="shared" si="20"/>
        <v>2.2108354970250647E-2</v>
      </c>
      <c r="AB57">
        <f t="shared" si="21"/>
        <v>8.8583685103384366E-3</v>
      </c>
      <c r="AC57">
        <f t="shared" si="22"/>
        <v>1.7550650001794565E-2</v>
      </c>
      <c r="AD57">
        <f t="shared" si="32"/>
        <v>-4.5577049684560819E-3</v>
      </c>
      <c r="AE57">
        <f t="shared" si="23"/>
        <v>2.0772674579489255E-6</v>
      </c>
      <c r="AF57">
        <f t="shared" si="33"/>
        <v>1.7550650001794565E-2</v>
      </c>
      <c r="AG57" s="25"/>
      <c r="AH57">
        <f t="shared" si="24"/>
        <v>8.6922814914561289E-3</v>
      </c>
      <c r="AI57">
        <f t="shared" si="25"/>
        <v>0.70094078792323411</v>
      </c>
      <c r="AJ57">
        <f t="shared" si="26"/>
        <v>0.93542277577515986</v>
      </c>
      <c r="AK57">
        <f t="shared" si="27"/>
        <v>0.40070386530706686</v>
      </c>
      <c r="AL57">
        <f t="shared" si="28"/>
        <v>2.2119475343798203</v>
      </c>
      <c r="AM57">
        <f t="shared" si="29"/>
        <v>1.9941390170130546</v>
      </c>
      <c r="AN57">
        <f t="shared" si="38"/>
        <v>1.7112385982505276</v>
      </c>
      <c r="AO57">
        <f t="shared" si="38"/>
        <v>1.7112386411873517</v>
      </c>
      <c r="AP57">
        <f t="shared" si="38"/>
        <v>1.711238027719949</v>
      </c>
      <c r="AQ57">
        <f t="shared" si="38"/>
        <v>1.7112467924903649</v>
      </c>
      <c r="AR57">
        <f t="shared" si="38"/>
        <v>1.7111215162845421</v>
      </c>
      <c r="AS57">
        <f t="shared" si="38"/>
        <v>1.7129016858169508</v>
      </c>
      <c r="AT57">
        <f t="shared" si="38"/>
        <v>1.6850481896883784</v>
      </c>
      <c r="AU57">
        <f t="shared" si="31"/>
        <v>1.2161615095391545</v>
      </c>
      <c r="AV57"/>
      <c r="AW57">
        <v>-15000</v>
      </c>
      <c r="AX57">
        <f t="shared" si="0"/>
        <v>-1.8526642627118707E-2</v>
      </c>
      <c r="AY57">
        <f t="shared" si="1"/>
        <v>-7.2499633308909977E-3</v>
      </c>
      <c r="AZ57">
        <f t="shared" si="2"/>
        <v>-1.1276679296227709E-2</v>
      </c>
      <c r="BA57">
        <f t="shared" si="3"/>
        <v>0.92625586230411461</v>
      </c>
      <c r="BB57">
        <f t="shared" si="4"/>
        <v>-0.40801020882358024</v>
      </c>
      <c r="BC57">
        <f t="shared" si="5"/>
        <v>-1.7188246187743499</v>
      </c>
      <c r="BD57">
        <f t="shared" si="6"/>
        <v>-1.1601761894539926</v>
      </c>
      <c r="BE57">
        <f t="shared" si="35"/>
        <v>5.1028092049662881</v>
      </c>
      <c r="BF57">
        <f t="shared" si="35"/>
        <v>5.1028418337777515</v>
      </c>
      <c r="BG57">
        <f t="shared" si="35"/>
        <v>5.1030132546870819</v>
      </c>
      <c r="BH57">
        <f t="shared" si="35"/>
        <v>5.1039126734694991</v>
      </c>
      <c r="BI57">
        <f t="shared" si="35"/>
        <v>5.1086000492035408</v>
      </c>
      <c r="BJ57">
        <f t="shared" si="35"/>
        <v>5.132226682521754</v>
      </c>
      <c r="BK57">
        <f t="shared" si="35"/>
        <v>5.2362348300872075</v>
      </c>
      <c r="BL57">
        <f t="shared" si="8"/>
        <v>5.5651776026717839</v>
      </c>
      <c r="BM57"/>
      <c r="BN57"/>
      <c r="BO57"/>
    </row>
    <row r="58" spans="1:67" s="8" customFormat="1">
      <c r="A58" s="37" t="s">
        <v>60</v>
      </c>
      <c r="B58" s="38" t="s">
        <v>49</v>
      </c>
      <c r="C58" s="43">
        <v>36019.506999999998</v>
      </c>
      <c r="D58" s="37" t="s">
        <v>53</v>
      </c>
      <c r="E58">
        <f t="shared" si="12"/>
        <v>-38677.031475059201</v>
      </c>
      <c r="F58">
        <f t="shared" si="13"/>
        <v>-38677</v>
      </c>
      <c r="G58">
        <f t="shared" si="14"/>
        <v>-1.1378299997886643E-2</v>
      </c>
      <c r="H58" s="116">
        <f t="shared" si="37"/>
        <v>-1.1378299997886643E-2</v>
      </c>
      <c r="I58" s="116"/>
      <c r="J58" s="116"/>
      <c r="K58" s="165"/>
      <c r="L58" s="116"/>
      <c r="M58" s="116"/>
      <c r="N58" s="116"/>
      <c r="O58" s="40"/>
      <c r="P58" s="116"/>
      <c r="Q58" s="293">
        <f t="shared" si="16"/>
        <v>21001.006999999998</v>
      </c>
      <c r="R58" s="8">
        <f t="shared" si="17"/>
        <v>1.2946571084190717E-4</v>
      </c>
      <c r="S58" s="116">
        <v>0.1</v>
      </c>
      <c r="T58" s="167">
        <f t="shared" si="18"/>
        <v>1.2946571084190718E-5</v>
      </c>
      <c r="U58" s="116"/>
      <c r="V58" s="116"/>
      <c r="W58" s="116">
        <v>0.1</v>
      </c>
      <c r="Z58">
        <f t="shared" si="19"/>
        <v>-38677</v>
      </c>
      <c r="AA58">
        <f t="shared" si="20"/>
        <v>2.2690562957651088E-2</v>
      </c>
      <c r="AB58">
        <f t="shared" si="21"/>
        <v>-2.1482219606480616E-2</v>
      </c>
      <c r="AC58">
        <f t="shared" si="22"/>
        <v>-1.1378299997886643E-2</v>
      </c>
      <c r="AD58">
        <f t="shared" si="32"/>
        <v>-3.4068862955537731E-2</v>
      </c>
      <c r="AE58">
        <f t="shared" si="23"/>
        <v>1.1606874230832112E-4</v>
      </c>
      <c r="AF58">
        <f t="shared" si="33"/>
        <v>-1.1378299997886643E-2</v>
      </c>
      <c r="AG58" s="25"/>
      <c r="AH58">
        <f t="shared" si="24"/>
        <v>1.0103919608593973E-2</v>
      </c>
      <c r="AI58">
        <f t="shared" si="25"/>
        <v>0.66191795109859097</v>
      </c>
      <c r="AJ58">
        <f t="shared" si="26"/>
        <v>0.96640260257345323</v>
      </c>
      <c r="AK58">
        <f t="shared" si="27"/>
        <v>0.36837552607444657</v>
      </c>
      <c r="AL58">
        <f t="shared" si="28"/>
        <v>2.3133399279635296</v>
      </c>
      <c r="AM58">
        <f t="shared" si="29"/>
        <v>2.2750752685237772</v>
      </c>
      <c r="AN58">
        <f t="shared" si="38"/>
        <v>1.840184675323187</v>
      </c>
      <c r="AO58">
        <f t="shared" si="38"/>
        <v>1.8401843513990106</v>
      </c>
      <c r="AP58">
        <f t="shared" si="38"/>
        <v>1.8401867856127476</v>
      </c>
      <c r="AQ58">
        <f t="shared" si="38"/>
        <v>1.8401684925456323</v>
      </c>
      <c r="AR58">
        <f t="shared" si="38"/>
        <v>1.8403059349191744</v>
      </c>
      <c r="AS58">
        <f t="shared" si="38"/>
        <v>1.8392716012904133</v>
      </c>
      <c r="AT58">
        <f t="shared" si="38"/>
        <v>1.8469627626423637</v>
      </c>
      <c r="AU58">
        <f t="shared" si="31"/>
        <v>1.3582177008434475</v>
      </c>
      <c r="AV58"/>
      <c r="AW58">
        <v>-14000</v>
      </c>
      <c r="AX58">
        <f t="shared" si="0"/>
        <v>-2.0953795209448813E-2</v>
      </c>
      <c r="AY58">
        <f t="shared" si="1"/>
        <v>-7.886493310118585E-3</v>
      </c>
      <c r="AZ58">
        <f t="shared" si="2"/>
        <v>-1.3067301899330228E-2</v>
      </c>
      <c r="BA58">
        <f t="shared" si="3"/>
        <v>1.0601985337189972</v>
      </c>
      <c r="BB58">
        <f t="shared" si="4"/>
        <v>-0.63575920119322271</v>
      </c>
      <c r="BC58">
        <f t="shared" si="5"/>
        <v>-1.450106477146399</v>
      </c>
      <c r="BD58">
        <f t="shared" si="6"/>
        <v>-0.88604821009685131</v>
      </c>
      <c r="BE58">
        <f t="shared" si="35"/>
        <v>5.3374794674282917</v>
      </c>
      <c r="BF58">
        <f t="shared" si="35"/>
        <v>5.3377380159392036</v>
      </c>
      <c r="BG58">
        <f t="shared" si="35"/>
        <v>5.3386208286337977</v>
      </c>
      <c r="BH58">
        <f t="shared" si="35"/>
        <v>5.3416271061847658</v>
      </c>
      <c r="BI58">
        <f t="shared" si="35"/>
        <v>5.3517728215542633</v>
      </c>
      <c r="BJ58">
        <f t="shared" si="35"/>
        <v>5.3850408431872347</v>
      </c>
      <c r="BK58">
        <f t="shared" si="35"/>
        <v>5.4856509261734017</v>
      </c>
      <c r="BL58">
        <f t="shared" si="8"/>
        <v>5.7428588926083606</v>
      </c>
      <c r="BM58"/>
      <c r="BN58"/>
      <c r="BO58"/>
    </row>
    <row r="59" spans="1:67" s="8" customFormat="1">
      <c r="A59" s="37" t="s">
        <v>57</v>
      </c>
      <c r="B59" s="38" t="s">
        <v>49</v>
      </c>
      <c r="C59" s="43">
        <v>36056.764000000003</v>
      </c>
      <c r="D59" s="37" t="s">
        <v>53</v>
      </c>
      <c r="E59">
        <f t="shared" si="12"/>
        <v>-38573.969833093623</v>
      </c>
      <c r="F59">
        <f t="shared" si="13"/>
        <v>-38574</v>
      </c>
      <c r="G59">
        <f t="shared" si="14"/>
        <v>1.0905400005867705E-2</v>
      </c>
      <c r="H59" s="116">
        <f t="shared" si="37"/>
        <v>1.0905400005867705E-2</v>
      </c>
      <c r="I59" s="116"/>
      <c r="J59" s="116"/>
      <c r="K59" s="165"/>
      <c r="L59" s="116"/>
      <c r="M59" s="116"/>
      <c r="N59" s="116"/>
      <c r="O59" s="40"/>
      <c r="P59" s="116"/>
      <c r="Q59" s="293">
        <f t="shared" si="16"/>
        <v>21038.264000000003</v>
      </c>
      <c r="R59" s="8">
        <f t="shared" si="17"/>
        <v>1.1892774928797934E-4</v>
      </c>
      <c r="S59" s="116">
        <v>0.1</v>
      </c>
      <c r="T59" s="167">
        <f t="shared" si="18"/>
        <v>1.1892774928797935E-5</v>
      </c>
      <c r="U59" s="116"/>
      <c r="V59" s="116"/>
      <c r="W59" s="116">
        <v>0.1</v>
      </c>
      <c r="Z59">
        <f t="shared" si="19"/>
        <v>-38574</v>
      </c>
      <c r="AA59">
        <f t="shared" si="20"/>
        <v>2.2749358274779488E-2</v>
      </c>
      <c r="AB59">
        <f t="shared" si="21"/>
        <v>6.3658734653129941E-4</v>
      </c>
      <c r="AC59">
        <f t="shared" si="22"/>
        <v>1.0905400005867705E-2</v>
      </c>
      <c r="AD59">
        <f t="shared" si="32"/>
        <v>-1.1843958268911783E-2</v>
      </c>
      <c r="AE59">
        <f t="shared" si="23"/>
        <v>1.4027934747572382E-5</v>
      </c>
      <c r="AF59">
        <f t="shared" si="33"/>
        <v>1.0905400005867705E-2</v>
      </c>
      <c r="AG59" s="25"/>
      <c r="AH59">
        <f t="shared" si="24"/>
        <v>1.0268812659336405E-2</v>
      </c>
      <c r="AI59">
        <f t="shared" si="25"/>
        <v>0.65742673812574437</v>
      </c>
      <c r="AJ59">
        <f t="shared" si="26"/>
        <v>0.96948142432202689</v>
      </c>
      <c r="AK59">
        <f t="shared" si="27"/>
        <v>0.36420263624640709</v>
      </c>
      <c r="AL59">
        <f t="shared" si="28"/>
        <v>2.3256011635205684</v>
      </c>
      <c r="AM59">
        <f t="shared" si="29"/>
        <v>2.3134738138034758</v>
      </c>
      <c r="AN59">
        <f t="shared" si="38"/>
        <v>1.856281531907604</v>
      </c>
      <c r="AO59">
        <f t="shared" si="38"/>
        <v>1.856280836881433</v>
      </c>
      <c r="AP59">
        <f t="shared" si="38"/>
        <v>1.8562857727130038</v>
      </c>
      <c r="AQ59">
        <f t="shared" si="38"/>
        <v>1.8562507183735077</v>
      </c>
      <c r="AR59">
        <f t="shared" si="38"/>
        <v>1.856499584095326</v>
      </c>
      <c r="AS59">
        <f t="shared" si="38"/>
        <v>1.85472818641471</v>
      </c>
      <c r="AT59">
        <f t="shared" si="38"/>
        <v>1.867112583136483</v>
      </c>
      <c r="AU59">
        <f t="shared" si="31"/>
        <v>1.3765188737069152</v>
      </c>
      <c r="AV59"/>
      <c r="AW59">
        <v>-13000</v>
      </c>
      <c r="AX59">
        <f t="shared" si="0"/>
        <v>-2.2746425419489881E-2</v>
      </c>
      <c r="AY59">
        <f t="shared" si="1"/>
        <v>-8.506710876985648E-3</v>
      </c>
      <c r="AZ59">
        <f t="shared" si="2"/>
        <v>-1.4239714542504231E-2</v>
      </c>
      <c r="BA59">
        <f t="shared" si="3"/>
        <v>1.2304520951789419</v>
      </c>
      <c r="BB59">
        <f t="shared" si="4"/>
        <v>-0.8660844371081089</v>
      </c>
      <c r="BC59">
        <f t="shared" si="5"/>
        <v>-1.0917825339745275</v>
      </c>
      <c r="BD59">
        <f t="shared" si="6"/>
        <v>-0.6074661891952996</v>
      </c>
      <c r="BE59">
        <f t="shared" si="35"/>
        <v>5.6085517382346239</v>
      </c>
      <c r="BF59">
        <f t="shared" si="35"/>
        <v>5.6093637191757564</v>
      </c>
      <c r="BG59">
        <f t="shared" si="35"/>
        <v>5.611440157643143</v>
      </c>
      <c r="BH59">
        <f t="shared" si="35"/>
        <v>5.6167346242204861</v>
      </c>
      <c r="BI59">
        <f t="shared" si="35"/>
        <v>5.6301359694992659</v>
      </c>
      <c r="BJ59">
        <f t="shared" si="35"/>
        <v>5.6634638646282349</v>
      </c>
      <c r="BK59">
        <f t="shared" si="35"/>
        <v>5.7431659016664307</v>
      </c>
      <c r="BL59">
        <f t="shared" si="8"/>
        <v>5.9205401825449382</v>
      </c>
      <c r="BM59"/>
      <c r="BN59"/>
      <c r="BO59"/>
    </row>
    <row r="60" spans="1:67" s="8" customFormat="1">
      <c r="A60" s="37" t="s">
        <v>61</v>
      </c>
      <c r="B60" s="38" t="s">
        <v>45</v>
      </c>
      <c r="C60" s="43">
        <v>36457.853999999999</v>
      </c>
      <c r="D60" s="37" t="s">
        <v>46</v>
      </c>
      <c r="E60">
        <f t="shared" si="12"/>
        <v>-37464.460372429363</v>
      </c>
      <c r="F60">
        <f t="shared" si="13"/>
        <v>-37464.5</v>
      </c>
      <c r="G60">
        <f t="shared" si="14"/>
        <v>1.4325449999887496E-2</v>
      </c>
      <c r="H60" s="116"/>
      <c r="I60" s="116">
        <f>G60</f>
        <v>1.4325449999887496E-2</v>
      </c>
      <c r="J60" s="116"/>
      <c r="K60" s="165"/>
      <c r="L60" s="116"/>
      <c r="M60" s="116"/>
      <c r="N60" s="116"/>
      <c r="O60" s="40"/>
      <c r="P60" s="116"/>
      <c r="Q60" s="293">
        <f t="shared" si="16"/>
        <v>21439.353999999999</v>
      </c>
      <c r="R60" s="8">
        <f t="shared" si="17"/>
        <v>2.0521851769927666E-4</v>
      </c>
      <c r="S60" s="116">
        <v>0.1</v>
      </c>
      <c r="T60" s="167">
        <f t="shared" si="18"/>
        <v>2.0521851769927667E-5</v>
      </c>
      <c r="U60" s="116"/>
      <c r="V60" s="116"/>
      <c r="W60" s="116">
        <v>0.1</v>
      </c>
      <c r="Z60">
        <f t="shared" si="19"/>
        <v>-37464.5</v>
      </c>
      <c r="AA60">
        <f t="shared" si="20"/>
        <v>2.316414346562165E-2</v>
      </c>
      <c r="AB60">
        <f t="shared" si="21"/>
        <v>2.5099561337127638E-3</v>
      </c>
      <c r="AC60">
        <f t="shared" si="22"/>
        <v>1.4325449999887496E-2</v>
      </c>
      <c r="AD60">
        <f t="shared" si="32"/>
        <v>-8.8386934657341543E-3</v>
      </c>
      <c r="AE60">
        <f t="shared" si="23"/>
        <v>7.8122502181211632E-6</v>
      </c>
      <c r="AF60">
        <f t="shared" si="33"/>
        <v>1.4325449999887496E-2</v>
      </c>
      <c r="AG60" s="25"/>
      <c r="AH60">
        <f t="shared" si="24"/>
        <v>1.1815493866174732E-2</v>
      </c>
      <c r="AI60">
        <f t="shared" si="25"/>
        <v>0.61544805226928112</v>
      </c>
      <c r="AJ60">
        <f t="shared" si="26"/>
        <v>0.99219060827131067</v>
      </c>
      <c r="AK60">
        <f t="shared" si="27"/>
        <v>0.31956188680208791</v>
      </c>
      <c r="AL60">
        <f t="shared" si="28"/>
        <v>2.4482342102472328</v>
      </c>
      <c r="AM60">
        <f t="shared" si="29"/>
        <v>2.7680145357213455</v>
      </c>
      <c r="AN60">
        <f t="shared" si="38"/>
        <v>2.0233335382868876</v>
      </c>
      <c r="AO60">
        <f t="shared" si="38"/>
        <v>2.0233016535778447</v>
      </c>
      <c r="AP60">
        <f t="shared" si="38"/>
        <v>2.023447483694222</v>
      </c>
      <c r="AQ60">
        <f t="shared" si="38"/>
        <v>2.0227801470568747</v>
      </c>
      <c r="AR60">
        <f t="shared" si="38"/>
        <v>2.0258265078556636</v>
      </c>
      <c r="AS60">
        <f t="shared" si="38"/>
        <v>2.0117606813306739</v>
      </c>
      <c r="AT60">
        <f t="shared" si="38"/>
        <v>2.0736542200814623</v>
      </c>
      <c r="AU60">
        <f t="shared" si="31"/>
        <v>1.5736562648915475</v>
      </c>
      <c r="AV60"/>
      <c r="AW60">
        <v>-12000</v>
      </c>
      <c r="AX60">
        <f t="shared" si="0"/>
        <v>-2.3407755562424547E-2</v>
      </c>
      <c r="AY60">
        <f t="shared" si="1"/>
        <v>-9.1106160314921875E-3</v>
      </c>
      <c r="AZ60">
        <f t="shared" si="2"/>
        <v>-1.4297139530932359E-2</v>
      </c>
      <c r="BA60">
        <f t="shared" si="3"/>
        <v>1.4090991009409406</v>
      </c>
      <c r="BB60">
        <f t="shared" si="4"/>
        <v>-0.99902226036002106</v>
      </c>
      <c r="BC60">
        <f t="shared" si="5"/>
        <v>-0.61252624236678743</v>
      </c>
      <c r="BD60">
        <f t="shared" si="6"/>
        <v>-0.31621209330254868</v>
      </c>
      <c r="BE60">
        <f t="shared" si="35"/>
        <v>5.9220323923342164</v>
      </c>
      <c r="BF60">
        <f t="shared" si="35"/>
        <v>5.9230742594773798</v>
      </c>
      <c r="BG60">
        <f t="shared" si="35"/>
        <v>5.9252998791172491</v>
      </c>
      <c r="BH60">
        <f t="shared" si="35"/>
        <v>5.9300480310463612</v>
      </c>
      <c r="BI60">
        <f t="shared" si="35"/>
        <v>5.9401502321870092</v>
      </c>
      <c r="BJ60">
        <f t="shared" si="35"/>
        <v>5.961524650170527</v>
      </c>
      <c r="BK60">
        <f t="shared" si="35"/>
        <v>6.0062659798707783</v>
      </c>
      <c r="BL60">
        <f t="shared" si="8"/>
        <v>6.0982214724815149</v>
      </c>
      <c r="BM60"/>
      <c r="BN60"/>
      <c r="BO60"/>
    </row>
    <row r="61" spans="1:67" s="8" customFormat="1">
      <c r="A61" s="37" t="s">
        <v>61</v>
      </c>
      <c r="B61" s="38" t="s">
        <v>49</v>
      </c>
      <c r="C61" s="43">
        <v>36458.023999999998</v>
      </c>
      <c r="D61" s="37" t="s">
        <v>46</v>
      </c>
      <c r="E61">
        <f t="shared" si="12"/>
        <v>-37463.990112367253</v>
      </c>
      <c r="F61">
        <f t="shared" si="13"/>
        <v>-37464</v>
      </c>
      <c r="G61">
        <f t="shared" si="14"/>
        <v>3.5743999978876673E-3</v>
      </c>
      <c r="H61" s="116"/>
      <c r="I61" s="116">
        <f>G61</f>
        <v>3.5743999978876673E-3</v>
      </c>
      <c r="J61" s="116"/>
      <c r="K61" s="165"/>
      <c r="L61" s="116"/>
      <c r="M61" s="116"/>
      <c r="N61" s="116"/>
      <c r="O61" s="40"/>
      <c r="P61" s="116"/>
      <c r="Q61" s="293">
        <f t="shared" si="16"/>
        <v>21439.523999999998</v>
      </c>
      <c r="R61" s="8">
        <f t="shared" si="17"/>
        <v>1.2776335344899355E-5</v>
      </c>
      <c r="S61" s="116">
        <v>0.1</v>
      </c>
      <c r="T61" s="167">
        <f t="shared" si="18"/>
        <v>1.2776335344899357E-6</v>
      </c>
      <c r="U61" s="116"/>
      <c r="V61" s="116"/>
      <c r="W61" s="116">
        <v>0.1</v>
      </c>
      <c r="Z61">
        <f t="shared" si="19"/>
        <v>-37464</v>
      </c>
      <c r="AA61">
        <f t="shared" si="20"/>
        <v>2.3164243933573206E-2</v>
      </c>
      <c r="AB61">
        <f t="shared" si="21"/>
        <v>-8.2416999023860096E-3</v>
      </c>
      <c r="AC61">
        <f t="shared" si="22"/>
        <v>3.5743999978876673E-3</v>
      </c>
      <c r="AD61">
        <f t="shared" si="32"/>
        <v>-1.9589843935685539E-2</v>
      </c>
      <c r="AE61">
        <f t="shared" si="23"/>
        <v>3.8376198542451549E-5</v>
      </c>
      <c r="AF61">
        <f t="shared" si="33"/>
        <v>3.5743999978876673E-3</v>
      </c>
      <c r="AG61" s="25"/>
      <c r="AH61">
        <f t="shared" si="24"/>
        <v>1.1816099900273677E-2</v>
      </c>
      <c r="AI61">
        <f t="shared" si="25"/>
        <v>0.61543149553110676</v>
      </c>
      <c r="AJ61">
        <f t="shared" si="26"/>
        <v>0.9921970695412512</v>
      </c>
      <c r="AK61">
        <f t="shared" si="27"/>
        <v>0.31954196183061595</v>
      </c>
      <c r="AL61">
        <f t="shared" si="28"/>
        <v>2.4482860226035692</v>
      </c>
      <c r="AM61">
        <f t="shared" si="29"/>
        <v>2.7682389486542265</v>
      </c>
      <c r="AN61">
        <f t="shared" si="38"/>
        <v>2.0234064468292492</v>
      </c>
      <c r="AO61">
        <f t="shared" si="38"/>
        <v>2.0233745272142349</v>
      </c>
      <c r="AP61">
        <f t="shared" si="38"/>
        <v>2.0235204950821877</v>
      </c>
      <c r="AQ61">
        <f t="shared" si="38"/>
        <v>2.0228526280606833</v>
      </c>
      <c r="AR61">
        <f t="shared" si="38"/>
        <v>2.0259009505877006</v>
      </c>
      <c r="AS61">
        <f t="shared" si="38"/>
        <v>2.0118281437816123</v>
      </c>
      <c r="AT61">
        <f t="shared" si="38"/>
        <v>2.0737429317140741</v>
      </c>
      <c r="AU61">
        <f t="shared" si="31"/>
        <v>1.5737451055365157</v>
      </c>
      <c r="AV61"/>
      <c r="AW61">
        <v>-11000</v>
      </c>
      <c r="AX61">
        <f t="shared" si="0"/>
        <v>-2.2440546878589485E-2</v>
      </c>
      <c r="AY61">
        <f t="shared" si="1"/>
        <v>-9.6982087736382054E-3</v>
      </c>
      <c r="AZ61">
        <f t="shared" si="2"/>
        <v>-1.2742338104951277E-2</v>
      </c>
      <c r="BA61">
        <f t="shared" si="3"/>
        <v>1.4998421639095492</v>
      </c>
      <c r="BB61">
        <f t="shared" si="4"/>
        <v>-0.85607218119443196</v>
      </c>
      <c r="BC61">
        <f t="shared" si="5"/>
        <v>-2.5127227879498011E-2</v>
      </c>
      <c r="BD61">
        <f t="shared" si="6"/>
        <v>-1.256427501350248E-2</v>
      </c>
      <c r="BE61">
        <f t="shared" si="35"/>
        <v>6.2686775865206226</v>
      </c>
      <c r="BF61">
        <f t="shared" si="35"/>
        <v>6.2687344524346358</v>
      </c>
      <c r="BG61">
        <f t="shared" si="35"/>
        <v>6.2688481960456048</v>
      </c>
      <c r="BH61">
        <f t="shared" si="35"/>
        <v>6.2690757062807432</v>
      </c>
      <c r="BI61">
        <f t="shared" si="35"/>
        <v>6.2695307706023815</v>
      </c>
      <c r="BJ61">
        <f t="shared" si="35"/>
        <v>6.2704409785664259</v>
      </c>
      <c r="BK61">
        <f t="shared" si="35"/>
        <v>6.272261522223352</v>
      </c>
      <c r="BL61">
        <f t="shared" si="8"/>
        <v>6.2759027624180925</v>
      </c>
      <c r="BM61"/>
      <c r="BN61"/>
      <c r="BO61"/>
    </row>
    <row r="62" spans="1:67" s="8" customFormat="1">
      <c r="A62" s="37" t="s">
        <v>60</v>
      </c>
      <c r="B62" s="38" t="s">
        <v>49</v>
      </c>
      <c r="C62" s="43">
        <v>36810.472999999998</v>
      </c>
      <c r="D62" s="37" t="s">
        <v>53</v>
      </c>
      <c r="E62">
        <f t="shared" si="12"/>
        <v>-36489.03312041617</v>
      </c>
      <c r="F62">
        <f t="shared" si="13"/>
        <v>-36489</v>
      </c>
      <c r="G62">
        <f t="shared" si="14"/>
        <v>-1.1973100001341663E-2</v>
      </c>
      <c r="H62" s="116">
        <f t="shared" ref="H62:H67" si="39">G62</f>
        <v>-1.1973100001341663E-2</v>
      </c>
      <c r="I62" s="116"/>
      <c r="J62" s="116"/>
      <c r="K62" s="165"/>
      <c r="L62" s="116"/>
      <c r="M62" s="116"/>
      <c r="N62" s="116"/>
      <c r="O62" s="40"/>
      <c r="P62" s="116"/>
      <c r="Q62" s="293">
        <f t="shared" si="16"/>
        <v>21791.972999999998</v>
      </c>
      <c r="R62" s="8">
        <f t="shared" si="17"/>
        <v>1.4335512364212774E-4</v>
      </c>
      <c r="S62" s="116">
        <v>0.1</v>
      </c>
      <c r="T62" s="167">
        <f t="shared" si="18"/>
        <v>1.4335512364212774E-5</v>
      </c>
      <c r="U62" s="116"/>
      <c r="V62" s="116"/>
      <c r="W62" s="116">
        <v>0.1</v>
      </c>
      <c r="Z62">
        <f t="shared" si="19"/>
        <v>-36489</v>
      </c>
      <c r="AA62">
        <f t="shared" si="20"/>
        <v>2.3221992249547869E-2</v>
      </c>
      <c r="AB62">
        <f t="shared" si="21"/>
        <v>-2.4825044735347669E-2</v>
      </c>
      <c r="AC62">
        <f t="shared" si="22"/>
        <v>-1.1973100001341663E-2</v>
      </c>
      <c r="AD62">
        <f t="shared" si="32"/>
        <v>-3.5195092250889529E-2</v>
      </c>
      <c r="AE62">
        <f t="shared" si="23"/>
        <v>1.2386945185486242E-4</v>
      </c>
      <c r="AF62">
        <f t="shared" si="33"/>
        <v>-1.1973100001341663E-2</v>
      </c>
      <c r="AG62" s="25"/>
      <c r="AH62">
        <f t="shared" si="24"/>
        <v>1.2851944734006006E-2</v>
      </c>
      <c r="AI62">
        <f t="shared" si="25"/>
        <v>0.58651720656266471</v>
      </c>
      <c r="AJ62">
        <f t="shared" si="26"/>
        <v>0.9995851557475075</v>
      </c>
      <c r="AK62">
        <f t="shared" si="27"/>
        <v>0.28112626972813831</v>
      </c>
      <c r="AL62">
        <f t="shared" si="28"/>
        <v>2.5444855066234626</v>
      </c>
      <c r="AM62">
        <f t="shared" si="29"/>
        <v>3.2493683152439439</v>
      </c>
      <c r="AN62">
        <f t="shared" si="38"/>
        <v>2.1621311992793135</v>
      </c>
      <c r="AO62">
        <f t="shared" si="38"/>
        <v>2.1619582454089552</v>
      </c>
      <c r="AP62">
        <f t="shared" si="38"/>
        <v>2.1625786146507844</v>
      </c>
      <c r="AQ62">
        <f t="shared" si="38"/>
        <v>2.1603507415721817</v>
      </c>
      <c r="AR62">
        <f t="shared" si="38"/>
        <v>2.1683174502375184</v>
      </c>
      <c r="AS62">
        <f t="shared" si="38"/>
        <v>2.1393767531849788</v>
      </c>
      <c r="AT62">
        <f t="shared" si="38"/>
        <v>2.2392438618281414</v>
      </c>
      <c r="AU62">
        <f t="shared" si="31"/>
        <v>1.7469843632246782</v>
      </c>
      <c r="AV62"/>
      <c r="AW62">
        <v>-10000</v>
      </c>
      <c r="AX62">
        <f t="shared" si="0"/>
        <v>-1.9924505784936642E-2</v>
      </c>
      <c r="AY62">
        <f t="shared" si="1"/>
        <v>-1.0269489103423698E-2</v>
      </c>
      <c r="AZ62">
        <f t="shared" si="2"/>
        <v>-9.6550166815129439E-3</v>
      </c>
      <c r="BA62">
        <f t="shared" si="3"/>
        <v>1.4215871537408746</v>
      </c>
      <c r="BB62">
        <f t="shared" si="4"/>
        <v>-0.42128205864744717</v>
      </c>
      <c r="BC62">
        <f t="shared" si="5"/>
        <v>0.56763600776821999</v>
      </c>
      <c r="BD62">
        <f t="shared" si="6"/>
        <v>0.29169259422994415</v>
      </c>
      <c r="BE62">
        <f t="shared" si="35"/>
        <v>6.6168717943225577</v>
      </c>
      <c r="BF62">
        <f t="shared" si="35"/>
        <v>6.6158634332303992</v>
      </c>
      <c r="BG62">
        <f t="shared" si="35"/>
        <v>6.6137305063932361</v>
      </c>
      <c r="BH62">
        <f t="shared" si="35"/>
        <v>6.6092239753406057</v>
      </c>
      <c r="BI62">
        <f t="shared" si="35"/>
        <v>6.5997247981709277</v>
      </c>
      <c r="BJ62">
        <f t="shared" si="35"/>
        <v>6.5797969462940387</v>
      </c>
      <c r="BK62">
        <f t="shared" si="35"/>
        <v>6.5383717187432788</v>
      </c>
      <c r="BL62">
        <f t="shared" si="8"/>
        <v>6.4535840523546693</v>
      </c>
      <c r="BM62"/>
      <c r="BN62"/>
      <c r="BO62"/>
    </row>
    <row r="63" spans="1:67" s="8" customFormat="1">
      <c r="A63" s="37" t="s">
        <v>60</v>
      </c>
      <c r="B63" s="38" t="s">
        <v>45</v>
      </c>
      <c r="C63" s="43">
        <v>37907.470999999998</v>
      </c>
      <c r="D63" s="37" t="s">
        <v>53</v>
      </c>
      <c r="E63">
        <f t="shared" si="12"/>
        <v>-33454.478134428537</v>
      </c>
      <c r="F63">
        <f t="shared" si="13"/>
        <v>-33454.5</v>
      </c>
      <c r="G63">
        <f t="shared" si="14"/>
        <v>7.9044500016607344E-3</v>
      </c>
      <c r="H63" s="116">
        <f t="shared" si="39"/>
        <v>7.9044500016607344E-3</v>
      </c>
      <c r="I63" s="116"/>
      <c r="J63" s="116"/>
      <c r="K63" s="165"/>
      <c r="L63" s="116"/>
      <c r="M63" s="116"/>
      <c r="N63" s="116"/>
      <c r="O63" s="40"/>
      <c r="P63" s="116"/>
      <c r="Q63" s="293">
        <f t="shared" si="16"/>
        <v>22888.970999999998</v>
      </c>
      <c r="R63" s="8">
        <f t="shared" si="17"/>
        <v>6.2480329828754381E-5</v>
      </c>
      <c r="S63" s="116">
        <v>0.1</v>
      </c>
      <c r="T63" s="167">
        <f t="shared" si="18"/>
        <v>6.2480329828754388E-6</v>
      </c>
      <c r="U63" s="116"/>
      <c r="W63" s="116">
        <v>0.1</v>
      </c>
      <c r="Z63">
        <f t="shared" si="19"/>
        <v>-33454.5</v>
      </c>
      <c r="AA63">
        <f t="shared" si="20"/>
        <v>2.1830907672248795E-2</v>
      </c>
      <c r="AB63">
        <f t="shared" si="21"/>
        <v>-6.5013123153940151E-3</v>
      </c>
      <c r="AC63">
        <f t="shared" si="22"/>
        <v>7.9044500016607344E-3</v>
      </c>
      <c r="AD63">
        <f t="shared" si="32"/>
        <v>-1.3926457670588061E-2</v>
      </c>
      <c r="AE63">
        <f t="shared" si="23"/>
        <v>1.9394622325068103E-5</v>
      </c>
      <c r="AF63">
        <f t="shared" si="33"/>
        <v>7.9044500016607344E-3</v>
      </c>
      <c r="AG63" s="25"/>
      <c r="AH63">
        <f t="shared" si="24"/>
        <v>1.440576231705475E-2</v>
      </c>
      <c r="AI63">
        <f t="shared" si="25"/>
        <v>0.52887293997576035</v>
      </c>
      <c r="AJ63">
        <f t="shared" si="26"/>
        <v>0.97439002297355226</v>
      </c>
      <c r="AK63">
        <f t="shared" si="27"/>
        <v>0.16744937537332455</v>
      </c>
      <c r="AL63">
        <f t="shared" si="28"/>
        <v>2.8000948798364451</v>
      </c>
      <c r="AM63">
        <f t="shared" si="29"/>
        <v>5.7995263216666784</v>
      </c>
      <c r="AN63">
        <f t="shared" si="38"/>
        <v>2.5611499967630351</v>
      </c>
      <c r="AO63">
        <f t="shared" si="38"/>
        <v>2.5592481500826385</v>
      </c>
      <c r="AP63">
        <f t="shared" si="38"/>
        <v>2.5637957206055919</v>
      </c>
      <c r="AQ63">
        <f t="shared" si="38"/>
        <v>2.5528991033889787</v>
      </c>
      <c r="AR63">
        <f t="shared" si="38"/>
        <v>2.578880967892236</v>
      </c>
      <c r="AS63">
        <f t="shared" si="38"/>
        <v>2.5161632361259483</v>
      </c>
      <c r="AT63">
        <f t="shared" si="38"/>
        <v>2.6635861959271967</v>
      </c>
      <c r="AU63">
        <f t="shared" si="31"/>
        <v>2.2861582375372214</v>
      </c>
      <c r="AV63"/>
      <c r="AW63">
        <v>-9000</v>
      </c>
      <c r="AX63">
        <f t="shared" si="0"/>
        <v>-1.6650345211469308E-2</v>
      </c>
      <c r="AY63">
        <f t="shared" si="1"/>
        <v>-1.0824457020848669E-2</v>
      </c>
      <c r="AZ63">
        <f t="shared" si="2"/>
        <v>-5.8258881906206386E-3</v>
      </c>
      <c r="BA63">
        <f t="shared" si="3"/>
        <v>1.2455894310349658</v>
      </c>
      <c r="BB63">
        <f t="shared" si="4"/>
        <v>5.4831720199656125E-2</v>
      </c>
      <c r="BC63">
        <f t="shared" si="5"/>
        <v>1.0573537225565597</v>
      </c>
      <c r="BD63">
        <f t="shared" si="6"/>
        <v>0.58414101781589522</v>
      </c>
      <c r="BE63">
        <f t="shared" si="35"/>
        <v>6.9337352489558324</v>
      </c>
      <c r="BF63">
        <f t="shared" si="35"/>
        <v>6.9328755867902423</v>
      </c>
      <c r="BG63">
        <f t="shared" si="35"/>
        <v>6.9307181336648505</v>
      </c>
      <c r="BH63">
        <f t="shared" si="35"/>
        <v>6.9253190950681418</v>
      </c>
      <c r="BI63">
        <f t="shared" si="35"/>
        <v>6.91190222249993</v>
      </c>
      <c r="BJ63">
        <f t="shared" si="35"/>
        <v>6.8791093507848391</v>
      </c>
      <c r="BK63">
        <f t="shared" si="35"/>
        <v>6.8018121492571764</v>
      </c>
      <c r="BL63">
        <f t="shared" si="8"/>
        <v>6.6312653422912469</v>
      </c>
      <c r="BM63"/>
      <c r="BN63"/>
      <c r="BO63"/>
    </row>
    <row r="64" spans="1:67" s="8" customFormat="1">
      <c r="A64" s="37" t="s">
        <v>60</v>
      </c>
      <c r="B64" s="38" t="s">
        <v>49</v>
      </c>
      <c r="C64" s="43">
        <v>38001.292000000001</v>
      </c>
      <c r="D64" s="37" t="s">
        <v>53</v>
      </c>
      <c r="E64">
        <f t="shared" si="12"/>
        <v>-33194.947138619653</v>
      </c>
      <c r="F64">
        <f t="shared" si="13"/>
        <v>-33195</v>
      </c>
      <c r="G64">
        <f t="shared" si="14"/>
        <v>1.9109500004560687E-2</v>
      </c>
      <c r="H64" s="116">
        <f t="shared" si="39"/>
        <v>1.9109500004560687E-2</v>
      </c>
      <c r="I64" s="116"/>
      <c r="J64" s="116"/>
      <c r="K64" s="165"/>
      <c r="L64" s="116"/>
      <c r="M64" s="116"/>
      <c r="N64" s="116"/>
      <c r="O64" s="40"/>
      <c r="P64" s="116"/>
      <c r="Q64" s="293">
        <f t="shared" si="16"/>
        <v>22982.792000000001</v>
      </c>
      <c r="R64" s="8">
        <f t="shared" si="17"/>
        <v>3.6517299042430489E-4</v>
      </c>
      <c r="S64" s="116">
        <v>0.1</v>
      </c>
      <c r="T64" s="167">
        <f t="shared" si="18"/>
        <v>3.651729904243049E-5</v>
      </c>
      <c r="U64" s="116"/>
      <c r="V64" s="116"/>
      <c r="W64" s="116">
        <v>0.1</v>
      </c>
      <c r="Z64">
        <f t="shared" si="19"/>
        <v>-33195</v>
      </c>
      <c r="AA64">
        <f t="shared" si="20"/>
        <v>2.1613727516378044E-2</v>
      </c>
      <c r="AB64">
        <f t="shared" si="21"/>
        <v>4.6760518103176451E-3</v>
      </c>
      <c r="AC64">
        <f t="shared" si="22"/>
        <v>1.9109500004560687E-2</v>
      </c>
      <c r="AD64">
        <f t="shared" si="32"/>
        <v>-2.5042275118173571E-3</v>
      </c>
      <c r="AE64">
        <f t="shared" si="23"/>
        <v>6.2711554309429515E-7</v>
      </c>
      <c r="AF64">
        <f t="shared" si="33"/>
        <v>1.9109500004560687E-2</v>
      </c>
      <c r="AG64" s="25"/>
      <c r="AH64">
        <f t="shared" si="24"/>
        <v>1.4433448194243042E-2</v>
      </c>
      <c r="AI64">
        <f t="shared" si="25"/>
        <v>0.52565423016326007</v>
      </c>
      <c r="AJ64">
        <f t="shared" si="26"/>
        <v>0.96975352301700801</v>
      </c>
      <c r="AK64">
        <f t="shared" si="27"/>
        <v>0.1581015200369387</v>
      </c>
      <c r="AL64">
        <f t="shared" si="28"/>
        <v>2.8198681625122881</v>
      </c>
      <c r="AM64">
        <f t="shared" si="29"/>
        <v>6.1627855925047053</v>
      </c>
      <c r="AN64">
        <f t="shared" si="38"/>
        <v>2.5936284744280447</v>
      </c>
      <c r="AO64">
        <f t="shared" si="38"/>
        <v>2.5915496567537848</v>
      </c>
      <c r="AP64">
        <f t="shared" si="38"/>
        <v>2.5964193855444497</v>
      </c>
      <c r="AQ64">
        <f t="shared" si="38"/>
        <v>2.5849888367625899</v>
      </c>
      <c r="AR64">
        <f t="shared" si="38"/>
        <v>2.611695491826981</v>
      </c>
      <c r="AS64">
        <f t="shared" si="38"/>
        <v>2.5485847170324614</v>
      </c>
      <c r="AT64">
        <f t="shared" si="38"/>
        <v>2.6941777181024711</v>
      </c>
      <c r="AU64">
        <f t="shared" si="31"/>
        <v>2.3322665322757632</v>
      </c>
      <c r="AV64"/>
      <c r="AW64">
        <v>-8000</v>
      </c>
      <c r="AX64">
        <f t="shared" si="0"/>
        <v>-1.3388476539360443E-2</v>
      </c>
      <c r="AY64">
        <f t="shared" si="1"/>
        <v>-1.1363112525913117E-2</v>
      </c>
      <c r="AZ64">
        <f t="shared" si="2"/>
        <v>-2.0253640134473266E-3</v>
      </c>
      <c r="BA64">
        <f t="shared" si="3"/>
        <v>1.0728488953190498</v>
      </c>
      <c r="BB64">
        <f t="shared" si="4"/>
        <v>0.40966206425214668</v>
      </c>
      <c r="BC64">
        <f t="shared" si="5"/>
        <v>1.4245780738849392</v>
      </c>
      <c r="BD64">
        <f t="shared" si="6"/>
        <v>0.86351667201813564</v>
      </c>
      <c r="BE64">
        <f t="shared" si="35"/>
        <v>7.208161715641408</v>
      </c>
      <c r="BF64">
        <f t="shared" si="35"/>
        <v>7.2078686814062829</v>
      </c>
      <c r="BG64">
        <f t="shared" si="35"/>
        <v>7.2068959143799214</v>
      </c>
      <c r="BH64">
        <f t="shared" si="35"/>
        <v>7.2036756175621077</v>
      </c>
      <c r="BI64">
        <f t="shared" si="35"/>
        <v>7.1931107374959842</v>
      </c>
      <c r="BJ64">
        <f t="shared" si="35"/>
        <v>7.1594104059878685</v>
      </c>
      <c r="BK64">
        <f t="shared" si="35"/>
        <v>7.0598824583009563</v>
      </c>
      <c r="BL64">
        <f t="shared" si="8"/>
        <v>6.8089466322278236</v>
      </c>
      <c r="BM64"/>
      <c r="BN64"/>
      <c r="BO64"/>
    </row>
    <row r="65" spans="1:67">
      <c r="A65" s="37" t="s">
        <v>60</v>
      </c>
      <c r="B65" s="38" t="s">
        <v>49</v>
      </c>
      <c r="C65" s="43">
        <v>38235.525000000001</v>
      </c>
      <c r="D65" s="37" t="s">
        <v>53</v>
      </c>
      <c r="E65">
        <f t="shared" si="12"/>
        <v>-32547.003461390668</v>
      </c>
      <c r="F65">
        <f t="shared" si="13"/>
        <v>-32547</v>
      </c>
      <c r="G65">
        <f t="shared" si="14"/>
        <v>-1.2512999965110794E-3</v>
      </c>
      <c r="H65" s="116">
        <f t="shared" si="39"/>
        <v>-1.2512999965110794E-3</v>
      </c>
      <c r="K65" s="165"/>
      <c r="M65" s="116"/>
      <c r="N65" s="116"/>
      <c r="O65" s="40"/>
      <c r="Q65" s="293">
        <f t="shared" si="16"/>
        <v>23217.025000000001</v>
      </c>
      <c r="R65" s="8">
        <f t="shared" si="17"/>
        <v>1.5657516812686272E-6</v>
      </c>
      <c r="S65" s="116">
        <v>0.1</v>
      </c>
      <c r="T65" s="167">
        <f t="shared" si="18"/>
        <v>1.5657516812686273E-7</v>
      </c>
      <c r="W65" s="116">
        <v>0.1</v>
      </c>
      <c r="Z65">
        <f t="shared" si="19"/>
        <v>-32547</v>
      </c>
      <c r="AA65">
        <f t="shared" si="20"/>
        <v>2.1010156799292176E-2</v>
      </c>
      <c r="AB65">
        <f t="shared" si="21"/>
        <v>-1.568783851241164E-2</v>
      </c>
      <c r="AC65">
        <f t="shared" si="22"/>
        <v>-1.2512999965110794E-3</v>
      </c>
      <c r="AD65">
        <f t="shared" si="32"/>
        <v>-2.2261456795803256E-2</v>
      </c>
      <c r="AE65">
        <f t="shared" si="23"/>
        <v>4.9557245867141499E-5</v>
      </c>
      <c r="AF65">
        <f t="shared" si="33"/>
        <v>-1.2512999965110794E-3</v>
      </c>
      <c r="AG65" s="25"/>
      <c r="AH65">
        <f t="shared" si="24"/>
        <v>1.4436538515900561E-2</v>
      </c>
      <c r="AI65">
        <f t="shared" si="25"/>
        <v>0.51856230024059935</v>
      </c>
      <c r="AJ65">
        <f t="shared" si="26"/>
        <v>0.95681241843416864</v>
      </c>
      <c r="AK65">
        <f t="shared" si="27"/>
        <v>0.13497311306470336</v>
      </c>
      <c r="AL65">
        <f t="shared" si="28"/>
        <v>2.8682554697341951</v>
      </c>
      <c r="AM65">
        <f t="shared" si="29"/>
        <v>7.2713570686401718</v>
      </c>
      <c r="AN65">
        <f t="shared" si="38"/>
        <v>2.6739044854369043</v>
      </c>
      <c r="AO65">
        <f t="shared" si="38"/>
        <v>2.6714640342419775</v>
      </c>
      <c r="AP65">
        <f t="shared" si="38"/>
        <v>2.6769313381435986</v>
      </c>
      <c r="AQ65">
        <f t="shared" si="38"/>
        <v>2.6646618311284254</v>
      </c>
      <c r="AR65">
        <f t="shared" si="38"/>
        <v>2.6920922208654545</v>
      </c>
      <c r="AS65">
        <f t="shared" si="38"/>
        <v>2.630218093118855</v>
      </c>
      <c r="AT65">
        <f t="shared" si="38"/>
        <v>2.767285040625092</v>
      </c>
      <c r="AU65">
        <f t="shared" si="31"/>
        <v>2.4474040081546651</v>
      </c>
      <c r="AW65">
        <v>-7000</v>
      </c>
      <c r="AX65">
        <f t="shared" si="0"/>
        <v>-1.0491254099621419E-2</v>
      </c>
      <c r="AY65">
        <f t="shared" si="1"/>
        <v>-1.1885455618617041E-2</v>
      </c>
      <c r="AZ65">
        <f t="shared" si="2"/>
        <v>1.3942015189956219E-3</v>
      </c>
      <c r="BA65">
        <f t="shared" si="3"/>
        <v>0.93588355816166968</v>
      </c>
      <c r="BB65">
        <f t="shared" si="4"/>
        <v>0.64183498362782032</v>
      </c>
      <c r="BC65">
        <f t="shared" si="5"/>
        <v>1.6993832733116372</v>
      </c>
      <c r="BD65">
        <f t="shared" si="6"/>
        <v>1.1376250206335234</v>
      </c>
      <c r="BE65">
        <f t="shared" si="35"/>
        <v>7.4454780283540174</v>
      </c>
      <c r="BF65">
        <f t="shared" si="35"/>
        <v>7.4454376005081162</v>
      </c>
      <c r="BG65">
        <f t="shared" si="35"/>
        <v>7.4452341218663047</v>
      </c>
      <c r="BH65">
        <f t="shared" si="35"/>
        <v>7.4442114349285937</v>
      </c>
      <c r="BI65">
        <f t="shared" si="35"/>
        <v>7.4391074116009612</v>
      </c>
      <c r="BJ65">
        <f t="shared" si="35"/>
        <v>7.4144686114865035</v>
      </c>
      <c r="BK65">
        <f t="shared" si="35"/>
        <v>7.310051383019867</v>
      </c>
      <c r="BL65">
        <f t="shared" si="8"/>
        <v>6.9866279221644003</v>
      </c>
    </row>
    <row r="66" spans="1:67">
      <c r="A66" s="37" t="s">
        <v>60</v>
      </c>
      <c r="B66" s="38" t="s">
        <v>49</v>
      </c>
      <c r="C66" s="43">
        <v>38328.434999999998</v>
      </c>
      <c r="D66" s="37" t="s">
        <v>53</v>
      </c>
      <c r="E66">
        <f t="shared" si="12"/>
        <v>-32289.992506267597</v>
      </c>
      <c r="F66">
        <f t="shared" si="13"/>
        <v>-32290</v>
      </c>
      <c r="G66">
        <f t="shared" si="14"/>
        <v>2.7090000003227033E-3</v>
      </c>
      <c r="H66" s="116">
        <f t="shared" si="39"/>
        <v>2.7090000003227033E-3</v>
      </c>
      <c r="K66" s="165"/>
      <c r="M66" s="116"/>
      <c r="N66" s="116"/>
      <c r="O66" s="40"/>
      <c r="Q66" s="293">
        <f t="shared" si="16"/>
        <v>23309.934999999998</v>
      </c>
      <c r="R66" s="8">
        <f t="shared" si="17"/>
        <v>7.3386810017484067E-6</v>
      </c>
      <c r="S66" s="116">
        <v>0.1</v>
      </c>
      <c r="T66" s="167">
        <f t="shared" si="18"/>
        <v>7.3386810017484071E-7</v>
      </c>
      <c r="W66" s="116">
        <v>0.1</v>
      </c>
      <c r="Z66">
        <f t="shared" si="19"/>
        <v>-32290</v>
      </c>
      <c r="AA66">
        <f t="shared" si="20"/>
        <v>2.0747202246356844E-2</v>
      </c>
      <c r="AB66">
        <f t="shared" si="21"/>
        <v>-1.1703291715250702E-2</v>
      </c>
      <c r="AC66">
        <f t="shared" si="22"/>
        <v>2.7090000003227033E-3</v>
      </c>
      <c r="AD66">
        <f t="shared" si="32"/>
        <v>-1.8038202246034141E-2</v>
      </c>
      <c r="AE66">
        <f t="shared" si="23"/>
        <v>3.2537674026883112E-5</v>
      </c>
      <c r="AF66">
        <f t="shared" si="33"/>
        <v>2.7090000003227033E-3</v>
      </c>
      <c r="AG66" s="25"/>
      <c r="AH66">
        <f t="shared" si="24"/>
        <v>1.4412291715573405E-2</v>
      </c>
      <c r="AI66">
        <f t="shared" si="25"/>
        <v>0.51610499974512636</v>
      </c>
      <c r="AJ66">
        <f t="shared" si="26"/>
        <v>0.95116604491548251</v>
      </c>
      <c r="AK66">
        <f t="shared" si="27"/>
        <v>0.12587942138545044</v>
      </c>
      <c r="AL66">
        <f t="shared" si="28"/>
        <v>2.8870954462473919</v>
      </c>
      <c r="AM66">
        <f t="shared" si="29"/>
        <v>7.8161703432217706</v>
      </c>
      <c r="AN66">
        <f t="shared" si="38"/>
        <v>2.7054438589924046</v>
      </c>
      <c r="AO66">
        <f t="shared" si="38"/>
        <v>2.7029052566785703</v>
      </c>
      <c r="AP66">
        <f t="shared" si="38"/>
        <v>2.708506176820737</v>
      </c>
      <c r="AQ66">
        <f t="shared" si="38"/>
        <v>2.6961291976788813</v>
      </c>
      <c r="AR66">
        <f t="shared" si="38"/>
        <v>2.7233861285218648</v>
      </c>
      <c r="AS66">
        <f t="shared" si="38"/>
        <v>2.6628809754245251</v>
      </c>
      <c r="AT66">
        <f t="shared" si="38"/>
        <v>2.7950736840263408</v>
      </c>
      <c r="AU66">
        <f t="shared" si="31"/>
        <v>2.4930680996683656</v>
      </c>
      <c r="AW66">
        <v>-6000</v>
      </c>
      <c r="AX66">
        <f t="shared" ref="AX66:AX101" si="40">AB$3+AB$4*AW66+AB$5*AW66^2+AZ66</f>
        <v>-8.0455136377351136E-3</v>
      </c>
      <c r="AY66">
        <f t="shared" ref="AY66:AY101" si="41">AB$3+AB$4*AW66+AB$5*AW66^2</f>
        <v>-1.2391486298960442E-2</v>
      </c>
      <c r="AZ66">
        <f t="shared" ref="AZ66:AZ101" si="42">$AB$6*($AB$11/BA66*BB66+$AB$12)</f>
        <v>4.345972661225328E-3</v>
      </c>
      <c r="BA66">
        <f t="shared" ref="BA66:BA101" si="43">1+$AB$7*COS(BC66)</f>
        <v>0.8325363201584306</v>
      </c>
      <c r="BB66">
        <f t="shared" ref="BB66:BB101" si="44">SIN(BC66+RADIANS($AB$9))</f>
        <v>0.78939937508087199</v>
      </c>
      <c r="BC66">
        <f t="shared" ref="BC66:BC101" si="45">2*ATAN(BD66)</f>
        <v>1.9123244629422664</v>
      </c>
      <c r="BD66">
        <f t="shared" ref="BD66:BD101" si="46">SQRT((1+$AB$7)/(1-$AB$7))*TAN(BE66/2)</f>
        <v>1.4167534404022677</v>
      </c>
      <c r="BE66">
        <f t="shared" si="35"/>
        <v>7.6543821286263398</v>
      </c>
      <c r="BF66">
        <f t="shared" si="35"/>
        <v>7.6543809575724211</v>
      </c>
      <c r="BG66">
        <f t="shared" si="35"/>
        <v>7.6543691456717635</v>
      </c>
      <c r="BH66">
        <f t="shared" si="35"/>
        <v>7.6542500428143114</v>
      </c>
      <c r="BI66">
        <f t="shared" si="35"/>
        <v>7.653052986144699</v>
      </c>
      <c r="BJ66">
        <f t="shared" si="35"/>
        <v>7.6413908010690141</v>
      </c>
      <c r="BK66">
        <f t="shared" si="35"/>
        <v>7.5500364567363585</v>
      </c>
      <c r="BL66">
        <f t="shared" ref="BL66:BL101" si="47">RADIANS($AB$9)+$AB$18*(AW66-AB$15)</f>
        <v>7.1643092121009779</v>
      </c>
    </row>
    <row r="67" spans="1:67">
      <c r="A67" s="37" t="s">
        <v>60</v>
      </c>
      <c r="B67" s="38" t="s">
        <v>49</v>
      </c>
      <c r="C67" s="43">
        <v>38407.230000000003</v>
      </c>
      <c r="D67" s="37" t="s">
        <v>53</v>
      </c>
      <c r="E67">
        <f t="shared" si="12"/>
        <v>-32072.026967478181</v>
      </c>
      <c r="F67">
        <f t="shared" si="13"/>
        <v>-32072</v>
      </c>
      <c r="G67">
        <f t="shared" si="14"/>
        <v>-9.7487999955774285E-3</v>
      </c>
      <c r="H67" s="116">
        <f t="shared" si="39"/>
        <v>-9.7487999955774285E-3</v>
      </c>
      <c r="K67" s="165"/>
      <c r="M67" s="116"/>
      <c r="N67" s="116"/>
      <c r="O67" s="40"/>
      <c r="Q67" s="293">
        <f t="shared" si="16"/>
        <v>23388.730000000003</v>
      </c>
      <c r="R67" s="8">
        <f t="shared" si="17"/>
        <v>9.5039101353770465E-5</v>
      </c>
      <c r="S67" s="116">
        <v>0.1</v>
      </c>
      <c r="T67" s="167">
        <f t="shared" si="18"/>
        <v>9.5039101353770472E-6</v>
      </c>
      <c r="W67" s="116">
        <v>0.1</v>
      </c>
      <c r="Z67">
        <f t="shared" si="19"/>
        <v>-32072</v>
      </c>
      <c r="AA67">
        <f t="shared" si="20"/>
        <v>2.0513924677675294E-2</v>
      </c>
      <c r="AB67">
        <f t="shared" si="21"/>
        <v>-2.4129453186263208E-2</v>
      </c>
      <c r="AC67">
        <f t="shared" si="22"/>
        <v>-9.7487999955774285E-3</v>
      </c>
      <c r="AD67">
        <f t="shared" si="32"/>
        <v>-3.0262724673252722E-2</v>
      </c>
      <c r="AE67">
        <f t="shared" si="23"/>
        <v>9.1583250464909914E-5</v>
      </c>
      <c r="AF67">
        <f t="shared" si="33"/>
        <v>-9.7487999955774285E-3</v>
      </c>
      <c r="AG67" s="25"/>
      <c r="AH67">
        <f t="shared" si="24"/>
        <v>1.4380653190685782E-2</v>
      </c>
      <c r="AI67">
        <f t="shared" si="25"/>
        <v>0.51417171407369433</v>
      </c>
      <c r="AJ67">
        <f t="shared" si="26"/>
        <v>0.94615704540892542</v>
      </c>
      <c r="AK67">
        <f t="shared" si="27"/>
        <v>0.11819846273919049</v>
      </c>
      <c r="AL67">
        <f t="shared" si="28"/>
        <v>2.9029366622535551</v>
      </c>
      <c r="AM67">
        <f t="shared" si="29"/>
        <v>8.3404493009488068</v>
      </c>
      <c r="AN67">
        <f t="shared" si="38"/>
        <v>2.7320758918204593</v>
      </c>
      <c r="AO67">
        <f t="shared" si="38"/>
        <v>2.7294794037745933</v>
      </c>
      <c r="AP67">
        <f t="shared" si="38"/>
        <v>2.7351399082969987</v>
      </c>
      <c r="AQ67">
        <f t="shared" si="38"/>
        <v>2.7227815742208854</v>
      </c>
      <c r="AR67">
        <f t="shared" si="38"/>
        <v>2.7496787476191451</v>
      </c>
      <c r="AS67">
        <f t="shared" si="38"/>
        <v>2.69071877042495</v>
      </c>
      <c r="AT67">
        <f t="shared" si="38"/>
        <v>2.8181502949771389</v>
      </c>
      <c r="AU67">
        <f t="shared" si="31"/>
        <v>2.5318026208745392</v>
      </c>
      <c r="AW67">
        <v>-5000</v>
      </c>
      <c r="AX67">
        <f t="shared" si="40"/>
        <v>-6.0423148614524138E-3</v>
      </c>
      <c r="AY67">
        <f t="shared" si="41"/>
        <v>-1.2881204566943319E-2</v>
      </c>
      <c r="AZ67">
        <f t="shared" si="42"/>
        <v>6.8388897054909052E-3</v>
      </c>
      <c r="BA67">
        <f t="shared" si="43"/>
        <v>0.75453741280399567</v>
      </c>
      <c r="BB67">
        <f t="shared" si="44"/>
        <v>0.88264182134699753</v>
      </c>
      <c r="BC67">
        <f t="shared" si="45"/>
        <v>2.0839477143303524</v>
      </c>
      <c r="BD67">
        <f t="shared" si="46"/>
        <v>1.7113431993917581</v>
      </c>
      <c r="BE67">
        <f t="shared" si="35"/>
        <v>7.8419543385144648</v>
      </c>
      <c r="BF67">
        <f t="shared" si="35"/>
        <v>7.8419543385125223</v>
      </c>
      <c r="BG67">
        <f t="shared" si="35"/>
        <v>7.8419543381894803</v>
      </c>
      <c r="BH67">
        <f t="shared" si="35"/>
        <v>7.8419542844701144</v>
      </c>
      <c r="BI67">
        <f t="shared" si="35"/>
        <v>7.8419453547011297</v>
      </c>
      <c r="BJ67">
        <f t="shared" si="35"/>
        <v>7.8405431793208704</v>
      </c>
      <c r="BK67">
        <f t="shared" si="35"/>
        <v>7.7778758785061708</v>
      </c>
      <c r="BL67">
        <f t="shared" si="47"/>
        <v>7.3419905020375555</v>
      </c>
    </row>
    <row r="68" spans="1:67" s="8" customFormat="1">
      <c r="A68" s="44" t="s">
        <v>63</v>
      </c>
      <c r="B68" s="45"/>
      <c r="C68" s="46">
        <v>40812.502200000003</v>
      </c>
      <c r="D68" s="44">
        <v>2.9999999999999997E-4</v>
      </c>
      <c r="E68">
        <f t="shared" si="12"/>
        <v>-25418.477237061677</v>
      </c>
      <c r="F68">
        <f t="shared" si="13"/>
        <v>-25418.5</v>
      </c>
      <c r="G68">
        <f t="shared" si="14"/>
        <v>8.2288500052527525E-3</v>
      </c>
      <c r="H68" s="116"/>
      <c r="I68" s="116"/>
      <c r="J68" s="116"/>
      <c r="K68" s="165">
        <f>G68</f>
        <v>8.2288500052527525E-3</v>
      </c>
      <c r="L68" s="116"/>
      <c r="M68" s="116"/>
      <c r="N68" s="116"/>
      <c r="O68" s="40"/>
      <c r="P68" s="116"/>
      <c r="Q68" s="293">
        <f t="shared" si="16"/>
        <v>25794.002200000003</v>
      </c>
      <c r="R68" s="8">
        <f t="shared" si="17"/>
        <v>6.7713972408948224E-5</v>
      </c>
      <c r="S68" s="116">
        <v>1</v>
      </c>
      <c r="T68" s="167">
        <f t="shared" si="18"/>
        <v>6.7713972408948224E-5</v>
      </c>
      <c r="U68" s="116"/>
      <c r="V68" s="116"/>
      <c r="W68" s="116">
        <v>1</v>
      </c>
      <c r="Z68">
        <f t="shared" si="19"/>
        <v>-25418.5</v>
      </c>
      <c r="AA68">
        <f t="shared" si="20"/>
        <v>9.4552788675014883E-3</v>
      </c>
      <c r="AB68">
        <f t="shared" si="21"/>
        <v>-8.7441261041124214E-4</v>
      </c>
      <c r="AC68">
        <f t="shared" si="22"/>
        <v>8.2288500052527525E-3</v>
      </c>
      <c r="AD68">
        <f t="shared" si="32"/>
        <v>-1.2264288622487358E-3</v>
      </c>
      <c r="AE68">
        <f t="shared" si="23"/>
        <v>1.5041277541567286E-6</v>
      </c>
      <c r="AF68">
        <f t="shared" si="33"/>
        <v>8.2288500052527525E-3</v>
      </c>
      <c r="AG68" s="25"/>
      <c r="AH68">
        <f t="shared" si="24"/>
        <v>9.1032626156639946E-3</v>
      </c>
      <c r="AI68">
        <f t="shared" si="25"/>
        <v>0.51243428967417182</v>
      </c>
      <c r="AJ68">
        <f t="shared" si="26"/>
        <v>0.70257627577560744</v>
      </c>
      <c r="AK68">
        <f t="shared" si="27"/>
        <v>-0.1108137090547489</v>
      </c>
      <c r="AL68">
        <f t="shared" si="28"/>
        <v>-2.9181095768954561</v>
      </c>
      <c r="AM68">
        <f t="shared" si="29"/>
        <v>-8.911945270579384</v>
      </c>
      <c r="AN68">
        <f t="shared" si="38"/>
        <v>3.5255097577264172</v>
      </c>
      <c r="AO68">
        <f t="shared" si="38"/>
        <v>3.5281377183266636</v>
      </c>
      <c r="AP68">
        <f t="shared" si="38"/>
        <v>3.5224696155978927</v>
      </c>
      <c r="AQ68">
        <f t="shared" si="38"/>
        <v>3.5347112023716609</v>
      </c>
      <c r="AR68">
        <f t="shared" si="38"/>
        <v>3.5083472583677526</v>
      </c>
      <c r="AS68">
        <f t="shared" si="38"/>
        <v>3.5654896478754692</v>
      </c>
      <c r="AT68">
        <f t="shared" si="38"/>
        <v>3.4431743316919738</v>
      </c>
      <c r="AU68">
        <f t="shared" si="31"/>
        <v>3.7140050834675553</v>
      </c>
      <c r="AV68"/>
      <c r="AW68">
        <v>-4000</v>
      </c>
      <c r="AX68">
        <f t="shared" si="40"/>
        <v>-4.4456598616215235E-3</v>
      </c>
      <c r="AY68">
        <f t="shared" si="41"/>
        <v>-1.3354610422565675E-2</v>
      </c>
      <c r="AZ68">
        <f t="shared" si="42"/>
        <v>8.9089505609441511E-3</v>
      </c>
      <c r="BA68">
        <f t="shared" si="43"/>
        <v>0.69486861105012498</v>
      </c>
      <c r="BB68">
        <f t="shared" si="44"/>
        <v>0.94070210906358986</v>
      </c>
      <c r="BC68">
        <f t="shared" si="45"/>
        <v>2.2271885822657591</v>
      </c>
      <c r="BD68">
        <f t="shared" si="46"/>
        <v>2.032649204521177</v>
      </c>
      <c r="BE68">
        <f t="shared" si="35"/>
        <v>8.0133367004392522</v>
      </c>
      <c r="BF68">
        <f t="shared" si="35"/>
        <v>8.0133367683689887</v>
      </c>
      <c r="BG68">
        <f t="shared" si="35"/>
        <v>8.0133359121898202</v>
      </c>
      <c r="BH68">
        <f t="shared" si="35"/>
        <v>8.0133467030475725</v>
      </c>
      <c r="BI68">
        <f t="shared" si="35"/>
        <v>8.0132106474062823</v>
      </c>
      <c r="BJ68">
        <f t="shared" si="35"/>
        <v>8.01491774779468</v>
      </c>
      <c r="BK68">
        <f t="shared" si="35"/>
        <v>7.9919902856578426</v>
      </c>
      <c r="BL68">
        <f t="shared" si="47"/>
        <v>7.5196717919741323</v>
      </c>
      <c r="BM68"/>
      <c r="BN68"/>
      <c r="BO68"/>
    </row>
    <row r="69" spans="1:67">
      <c r="A69" s="47" t="s">
        <v>64</v>
      </c>
      <c r="B69" s="48"/>
      <c r="C69" s="49">
        <v>41148.517999999996</v>
      </c>
      <c r="D69" s="50"/>
      <c r="E69">
        <f t="shared" si="12"/>
        <v>-24488.978348950117</v>
      </c>
      <c r="F69">
        <f t="shared" si="13"/>
        <v>-24489</v>
      </c>
      <c r="G69">
        <f t="shared" si="14"/>
        <v>7.8269000005093403E-3</v>
      </c>
      <c r="H69" s="8"/>
      <c r="I69" s="116">
        <f t="shared" ref="I69:I88" si="48">G69</f>
        <v>7.8269000005093403E-3</v>
      </c>
      <c r="J69" s="8"/>
      <c r="K69" s="165"/>
      <c r="M69" s="8"/>
      <c r="N69" s="116"/>
      <c r="O69" s="40"/>
      <c r="Q69" s="293">
        <f t="shared" si="16"/>
        <v>26130.017999999996</v>
      </c>
      <c r="R69" s="8">
        <f t="shared" si="17"/>
        <v>6.1260363617973113E-5</v>
      </c>
      <c r="S69" s="8">
        <v>0.1</v>
      </c>
      <c r="T69" s="167">
        <f t="shared" si="18"/>
        <v>6.1260363617973116E-6</v>
      </c>
      <c r="W69" s="8">
        <v>0.1</v>
      </c>
      <c r="Z69">
        <f t="shared" si="19"/>
        <v>-24489</v>
      </c>
      <c r="AA69">
        <f t="shared" si="20"/>
        <v>7.3713949971158949E-3</v>
      </c>
      <c r="AB69">
        <f t="shared" si="21"/>
        <v>5.73628334154027E-5</v>
      </c>
      <c r="AC69">
        <f t="shared" si="22"/>
        <v>7.8269000005093403E-3</v>
      </c>
      <c r="AD69">
        <f t="shared" si="32"/>
        <v>4.5550500339344539E-4</v>
      </c>
      <c r="AE69">
        <f t="shared" si="23"/>
        <v>2.0748480811646269E-8</v>
      </c>
      <c r="AF69">
        <f t="shared" si="33"/>
        <v>7.8269000005093403E-3</v>
      </c>
      <c r="AG69" s="25"/>
      <c r="AH69">
        <f t="shared" si="24"/>
        <v>7.7695371670939376E-3</v>
      </c>
      <c r="AI69">
        <f t="shared" si="25"/>
        <v>0.5210803514852238</v>
      </c>
      <c r="AJ69">
        <f t="shared" si="26"/>
        <v>0.65265468015781192</v>
      </c>
      <c r="AK69">
        <f t="shared" si="27"/>
        <v>-0.14365225465158271</v>
      </c>
      <c r="AL69">
        <f t="shared" si="28"/>
        <v>-2.8501811449526016</v>
      </c>
      <c r="AM69">
        <f t="shared" si="29"/>
        <v>-6.8145094616793092</v>
      </c>
      <c r="AN69">
        <f t="shared" ref="AN69:AT84" si="49">$AU69+$AB$7*SIN(AO69)</f>
        <v>3.6393935699106867</v>
      </c>
      <c r="AO69">
        <f t="shared" si="49"/>
        <v>3.6417145909102935</v>
      </c>
      <c r="AP69">
        <f t="shared" si="49"/>
        <v>3.6364322591883331</v>
      </c>
      <c r="AQ69">
        <f t="shared" si="49"/>
        <v>3.6484763757764895</v>
      </c>
      <c r="AR69">
        <f t="shared" si="49"/>
        <v>3.6211279470729871</v>
      </c>
      <c r="AS69">
        <f t="shared" si="49"/>
        <v>3.6838417868913806</v>
      </c>
      <c r="AT69">
        <f t="shared" si="49"/>
        <v>3.5429151607310096</v>
      </c>
      <c r="AU69">
        <f t="shared" si="31"/>
        <v>3.8791598424636033</v>
      </c>
      <c r="AW69">
        <v>-3000</v>
      </c>
      <c r="AX69">
        <f t="shared" si="40"/>
        <v>-3.2154006538213896E-3</v>
      </c>
      <c r="AY69">
        <f t="shared" si="41"/>
        <v>-1.3811703865827505E-2</v>
      </c>
      <c r="AZ69">
        <f t="shared" si="42"/>
        <v>1.0596303212006115E-2</v>
      </c>
      <c r="BA69">
        <f t="shared" si="43"/>
        <v>0.64853186505371629</v>
      </c>
      <c r="BB69">
        <f t="shared" si="44"/>
        <v>0.97524344245805883</v>
      </c>
      <c r="BC69">
        <f t="shared" si="45"/>
        <v>2.3503137541412076</v>
      </c>
      <c r="BD69">
        <f t="shared" si="46"/>
        <v>2.3942769397664629</v>
      </c>
      <c r="BE69">
        <f t="shared" si="35"/>
        <v>8.1722437450111318</v>
      </c>
      <c r="BF69">
        <f t="shared" si="35"/>
        <v>8.1722416354722185</v>
      </c>
      <c r="BG69">
        <f t="shared" si="35"/>
        <v>8.1722551183648768</v>
      </c>
      <c r="BH69">
        <f t="shared" si="35"/>
        <v>8.1721689343875799</v>
      </c>
      <c r="BI69">
        <f t="shared" si="35"/>
        <v>8.1727194429081607</v>
      </c>
      <c r="BJ69">
        <f t="shared" si="35"/>
        <v>8.169187035780082</v>
      </c>
      <c r="BK69">
        <f t="shared" si="35"/>
        <v>8.191232484242331</v>
      </c>
      <c r="BL69">
        <f t="shared" si="47"/>
        <v>7.697353081910709</v>
      </c>
    </row>
    <row r="70" spans="1:67">
      <c r="A70" s="47" t="s">
        <v>64</v>
      </c>
      <c r="B70" s="48"/>
      <c r="C70" s="49">
        <v>41176.356</v>
      </c>
      <c r="D70" s="50"/>
      <c r="E70">
        <f t="shared" si="12"/>
        <v>-24411.971880661265</v>
      </c>
      <c r="F70">
        <f t="shared" si="13"/>
        <v>-24412</v>
      </c>
      <c r="G70">
        <f t="shared" si="14"/>
        <v>1.0165200001210906E-2</v>
      </c>
      <c r="H70" s="8"/>
      <c r="I70" s="116">
        <f t="shared" si="48"/>
        <v>1.0165200001210906E-2</v>
      </c>
      <c r="J70" s="8"/>
      <c r="K70" s="165"/>
      <c r="M70" s="8"/>
      <c r="N70" s="116"/>
      <c r="O70" s="40"/>
      <c r="Q70" s="293">
        <f t="shared" si="16"/>
        <v>26157.856</v>
      </c>
      <c r="R70" s="8">
        <f t="shared" si="17"/>
        <v>1.033312910646182E-4</v>
      </c>
      <c r="S70" s="8">
        <v>0.1</v>
      </c>
      <c r="T70" s="167">
        <f t="shared" si="18"/>
        <v>1.033312910646182E-5</v>
      </c>
      <c r="W70" s="8">
        <v>0.1</v>
      </c>
      <c r="Z70">
        <f t="shared" si="19"/>
        <v>-24412</v>
      </c>
      <c r="AA70">
        <f t="shared" si="20"/>
        <v>7.1934664124261478E-3</v>
      </c>
      <c r="AB70">
        <f t="shared" si="21"/>
        <v>2.5120802276482994E-3</v>
      </c>
      <c r="AC70">
        <f t="shared" si="22"/>
        <v>1.0165200001210906E-2</v>
      </c>
      <c r="AD70">
        <f t="shared" si="32"/>
        <v>2.9717335887847578E-3</v>
      </c>
      <c r="AE70">
        <f t="shared" si="23"/>
        <v>8.8312005227115363E-7</v>
      </c>
      <c r="AF70">
        <f t="shared" si="33"/>
        <v>1.0165200001210906E-2</v>
      </c>
      <c r="AG70" s="25"/>
      <c r="AH70">
        <f t="shared" si="24"/>
        <v>7.6531197735626062E-3</v>
      </c>
      <c r="AI70">
        <f t="shared" si="25"/>
        <v>0.52191257536453217</v>
      </c>
      <c r="AJ70">
        <f t="shared" si="26"/>
        <v>0.64829618065494932</v>
      </c>
      <c r="AK70">
        <f t="shared" si="27"/>
        <v>-0.14639813661869439</v>
      </c>
      <c r="AL70">
        <f t="shared" si="28"/>
        <v>-2.8444426828053513</v>
      </c>
      <c r="AM70">
        <f t="shared" si="29"/>
        <v>-6.6810100676552642</v>
      </c>
      <c r="AN70">
        <f t="shared" si="49"/>
        <v>3.6489231984215778</v>
      </c>
      <c r="AO70">
        <f t="shared" si="49"/>
        <v>3.6512019288240483</v>
      </c>
      <c r="AP70">
        <f t="shared" si="49"/>
        <v>3.645988652683009</v>
      </c>
      <c r="AQ70">
        <f t="shared" si="49"/>
        <v>3.6579380575786837</v>
      </c>
      <c r="AR70">
        <f t="shared" si="49"/>
        <v>3.630664209161016</v>
      </c>
      <c r="AS70">
        <f t="shared" si="49"/>
        <v>3.6935491460223822</v>
      </c>
      <c r="AT70">
        <f t="shared" si="49"/>
        <v>3.5515653765911273</v>
      </c>
      <c r="AU70">
        <f t="shared" si="31"/>
        <v>3.89284130178872</v>
      </c>
      <c r="AW70">
        <v>-2000</v>
      </c>
      <c r="AX70">
        <f t="shared" si="40"/>
        <v>-2.3145314475049358E-3</v>
      </c>
      <c r="AY70">
        <f t="shared" si="41"/>
        <v>-1.4252484896728812E-2</v>
      </c>
      <c r="AZ70">
        <f t="shared" si="42"/>
        <v>1.1937953449223876E-2</v>
      </c>
      <c r="BA70">
        <f t="shared" si="43"/>
        <v>0.61209730349343539</v>
      </c>
      <c r="BB70">
        <f t="shared" si="44"/>
        <v>0.99345158073746354</v>
      </c>
      <c r="BC70">
        <f t="shared" si="45"/>
        <v>2.4587868538085549</v>
      </c>
      <c r="BD70">
        <f t="shared" si="46"/>
        <v>2.8143953501440606</v>
      </c>
      <c r="BE70">
        <f t="shared" si="35"/>
        <v>8.3214086145878063</v>
      </c>
      <c r="BF70">
        <f t="shared" si="35"/>
        <v>8.3213689658359176</v>
      </c>
      <c r="BG70">
        <f t="shared" si="35"/>
        <v>8.3215449346234127</v>
      </c>
      <c r="BH70">
        <f t="shared" ref="BH70:BK101" si="50">$BL70+$AB$7*SIN(BI70)</f>
        <v>8.3207634825787355</v>
      </c>
      <c r="BI70">
        <f t="shared" si="50"/>
        <v>8.3242246097924717</v>
      </c>
      <c r="BJ70">
        <f t="shared" si="50"/>
        <v>8.3087097542054327</v>
      </c>
      <c r="BK70">
        <f t="shared" si="50"/>
        <v>8.3749235714967831</v>
      </c>
      <c r="BL70">
        <f t="shared" si="47"/>
        <v>7.8750343718472866</v>
      </c>
    </row>
    <row r="71" spans="1:67">
      <c r="A71" s="47" t="s">
        <v>64</v>
      </c>
      <c r="B71" s="48" t="s">
        <v>45</v>
      </c>
      <c r="C71" s="49">
        <v>41178.351999999999</v>
      </c>
      <c r="D71" s="50"/>
      <c r="E71">
        <f t="shared" si="12"/>
        <v>-24406.450474284928</v>
      </c>
      <c r="F71">
        <f t="shared" si="13"/>
        <v>-24406.5</v>
      </c>
      <c r="G71">
        <f t="shared" si="14"/>
        <v>1.7903650004882365E-2</v>
      </c>
      <c r="H71" s="8"/>
      <c r="I71" s="116">
        <f t="shared" si="48"/>
        <v>1.7903650004882365E-2</v>
      </c>
      <c r="J71" s="8"/>
      <c r="K71" s="165"/>
      <c r="M71" s="8"/>
      <c r="N71" s="116"/>
      <c r="O71" s="40"/>
      <c r="Q71" s="293">
        <f t="shared" si="16"/>
        <v>26159.851999999999</v>
      </c>
      <c r="R71" s="8">
        <f t="shared" si="17"/>
        <v>3.2054068349732435E-4</v>
      </c>
      <c r="S71" s="8">
        <v>0.1</v>
      </c>
      <c r="T71" s="167">
        <f t="shared" si="18"/>
        <v>3.2054068349732438E-5</v>
      </c>
      <c r="U71" s="8"/>
      <c r="W71" s="8">
        <v>0.1</v>
      </c>
      <c r="Z71">
        <f t="shared" si="19"/>
        <v>-24406.5</v>
      </c>
      <c r="AA71">
        <f t="shared" si="20"/>
        <v>7.1807267875717094E-3</v>
      </c>
      <c r="AB71">
        <f t="shared" si="21"/>
        <v>1.0258879900541439E-2</v>
      </c>
      <c r="AC71">
        <f t="shared" si="22"/>
        <v>1.7903650004882365E-2</v>
      </c>
      <c r="AD71">
        <f t="shared" si="32"/>
        <v>1.0722923217310656E-2</v>
      </c>
      <c r="AE71">
        <f t="shared" si="23"/>
        <v>1.1498108232433992E-5</v>
      </c>
      <c r="AF71">
        <f t="shared" si="33"/>
        <v>1.7903650004882365E-2</v>
      </c>
      <c r="AG71" s="25"/>
      <c r="AH71">
        <f t="shared" si="24"/>
        <v>7.6447701043409278E-3</v>
      </c>
      <c r="AI71">
        <f t="shared" si="25"/>
        <v>0.52197272773929493</v>
      </c>
      <c r="AJ71">
        <f t="shared" si="26"/>
        <v>0.6479834948019233</v>
      </c>
      <c r="AK71">
        <f t="shared" si="27"/>
        <v>-0.14659443023181234</v>
      </c>
      <c r="AL71">
        <f t="shared" si="28"/>
        <v>-2.8440320759796278</v>
      </c>
      <c r="AM71">
        <f t="shared" si="29"/>
        <v>-6.6716536959428403</v>
      </c>
      <c r="AN71">
        <f t="shared" si="49"/>
        <v>3.6496044915597339</v>
      </c>
      <c r="AO71">
        <f t="shared" si="49"/>
        <v>3.6518801236762579</v>
      </c>
      <c r="AP71">
        <f t="shared" si="49"/>
        <v>3.6466719653316542</v>
      </c>
      <c r="AQ71">
        <f t="shared" si="49"/>
        <v>3.6586141868231583</v>
      </c>
      <c r="AR71">
        <f t="shared" si="49"/>
        <v>3.6313465448814766</v>
      </c>
      <c r="AS71">
        <f t="shared" si="49"/>
        <v>3.6942419803938744</v>
      </c>
      <c r="AT71">
        <f t="shared" si="49"/>
        <v>3.5521856824525395</v>
      </c>
      <c r="AU71">
        <f t="shared" si="31"/>
        <v>3.8938185488833712</v>
      </c>
      <c r="AW71">
        <v>-1000</v>
      </c>
      <c r="AX71">
        <f t="shared" si="40"/>
        <v>-1.7109459202893848E-3</v>
      </c>
      <c r="AY71">
        <f t="shared" si="41"/>
        <v>-1.4676953515269599E-2</v>
      </c>
      <c r="AZ71">
        <f t="shared" si="42"/>
        <v>1.2966007594980214E-2</v>
      </c>
      <c r="BA71">
        <f t="shared" si="43"/>
        <v>0.58320699976026336</v>
      </c>
      <c r="BB71">
        <f t="shared" si="44"/>
        <v>0.99985675095232518</v>
      </c>
      <c r="BC71">
        <f t="shared" si="45"/>
        <v>2.5563643598122741</v>
      </c>
      <c r="BD71">
        <f t="shared" si="46"/>
        <v>3.3193703703522344</v>
      </c>
      <c r="BE71">
        <f t="shared" ref="BE71:BG101" si="51">$BL71+$AB$7*SIN(BF71)</f>
        <v>8.4629061261355716</v>
      </c>
      <c r="BF71">
        <f t="shared" si="51"/>
        <v>8.4627010880577522</v>
      </c>
      <c r="BG71">
        <f t="shared" si="51"/>
        <v>8.4634178648680862</v>
      </c>
      <c r="BH71">
        <f t="shared" si="50"/>
        <v>8.4609089154024009</v>
      </c>
      <c r="BI71">
        <f t="shared" si="50"/>
        <v>8.4696519701753594</v>
      </c>
      <c r="BJ71">
        <f t="shared" si="50"/>
        <v>8.4386908583076963</v>
      </c>
      <c r="BK71">
        <f t="shared" si="50"/>
        <v>8.5428743129102589</v>
      </c>
      <c r="BL71">
        <f t="shared" si="47"/>
        <v>8.0527156617838642</v>
      </c>
    </row>
    <row r="72" spans="1:67">
      <c r="A72" s="47" t="s">
        <v>64</v>
      </c>
      <c r="B72" s="48"/>
      <c r="C72" s="49">
        <v>41181.396999999997</v>
      </c>
      <c r="D72" s="50"/>
      <c r="E72">
        <f t="shared" si="12"/>
        <v>-24398.027286701792</v>
      </c>
      <c r="F72">
        <f t="shared" si="13"/>
        <v>-24398</v>
      </c>
      <c r="G72">
        <f t="shared" si="14"/>
        <v>-9.8642000011750497E-3</v>
      </c>
      <c r="H72" s="8"/>
      <c r="I72" s="116">
        <f t="shared" si="48"/>
        <v>-9.8642000011750497E-3</v>
      </c>
      <c r="J72" s="8"/>
      <c r="K72" s="165"/>
      <c r="M72" s="8"/>
      <c r="N72" s="116"/>
      <c r="O72" s="40"/>
      <c r="Q72" s="293">
        <f t="shared" si="16"/>
        <v>26162.896999999997</v>
      </c>
      <c r="R72" s="8">
        <f t="shared" si="17"/>
        <v>9.7302441663181855E-5</v>
      </c>
      <c r="S72" s="8">
        <v>0.1</v>
      </c>
      <c r="T72" s="167">
        <f t="shared" si="18"/>
        <v>9.7302441663181862E-6</v>
      </c>
      <c r="V72" s="8"/>
      <c r="W72" s="8">
        <v>0.1</v>
      </c>
      <c r="Z72">
        <f t="shared" si="19"/>
        <v>-24398</v>
      </c>
      <c r="AA72">
        <f t="shared" si="20"/>
        <v>7.1610303076066724E-3</v>
      </c>
      <c r="AB72">
        <f t="shared" si="21"/>
        <v>-1.7496057131849402E-2</v>
      </c>
      <c r="AC72">
        <f t="shared" si="22"/>
        <v>-9.8642000011750497E-3</v>
      </c>
      <c r="AD72">
        <f t="shared" si="32"/>
        <v>-1.7025230308781721E-2</v>
      </c>
      <c r="AE72">
        <f t="shared" si="23"/>
        <v>2.8985846706705977E-5</v>
      </c>
      <c r="AF72">
        <f t="shared" si="33"/>
        <v>-9.8642000011750497E-3</v>
      </c>
      <c r="AG72" s="25"/>
      <c r="AH72">
        <f t="shared" si="24"/>
        <v>7.6318571306743504E-3</v>
      </c>
      <c r="AI72">
        <f t="shared" si="25"/>
        <v>0.52206587686710826</v>
      </c>
      <c r="AJ72">
        <f t="shared" si="26"/>
        <v>0.64749989370527472</v>
      </c>
      <c r="AK72">
        <f t="shared" si="27"/>
        <v>-0.14689783505958776</v>
      </c>
      <c r="AL72">
        <f t="shared" si="28"/>
        <v>-2.8433973122348783</v>
      </c>
      <c r="AM72">
        <f t="shared" si="29"/>
        <v>-6.6572398615418829</v>
      </c>
      <c r="AN72">
        <f t="shared" si="49"/>
        <v>3.6506575590311634</v>
      </c>
      <c r="AO72">
        <f t="shared" si="49"/>
        <v>3.6529283830996486</v>
      </c>
      <c r="AP72">
        <f t="shared" si="49"/>
        <v>3.6477281817976186</v>
      </c>
      <c r="AQ72">
        <f t="shared" si="49"/>
        <v>3.6596591931496256</v>
      </c>
      <c r="AR72">
        <f t="shared" si="49"/>
        <v>3.6324013724274584</v>
      </c>
      <c r="AS72">
        <f t="shared" si="49"/>
        <v>3.6953125813748433</v>
      </c>
      <c r="AT72">
        <f t="shared" si="49"/>
        <v>3.5531449788287164</v>
      </c>
      <c r="AU72">
        <f t="shared" si="31"/>
        <v>3.8953288398478323</v>
      </c>
      <c r="AW72">
        <v>0</v>
      </c>
      <c r="AX72">
        <f t="shared" si="40"/>
        <v>-1.3775502193604378E-3</v>
      </c>
      <c r="AY72">
        <f t="shared" si="41"/>
        <v>-1.5085109721449859E-2</v>
      </c>
      <c r="AZ72">
        <f t="shared" si="42"/>
        <v>1.3707559502089421E-2</v>
      </c>
      <c r="BA72">
        <f t="shared" si="43"/>
        <v>0.56022158021039004</v>
      </c>
      <c r="BB72">
        <f t="shared" si="44"/>
        <v>0.99737769643803365</v>
      </c>
      <c r="BC72">
        <f t="shared" si="45"/>
        <v>2.6457263111524623</v>
      </c>
      <c r="BD72">
        <f t="shared" si="46"/>
        <v>3.9503598667031143</v>
      </c>
      <c r="BE72">
        <f t="shared" si="51"/>
        <v>8.5983562877048634</v>
      </c>
      <c r="BF72">
        <f t="shared" si="51"/>
        <v>8.5977554437393078</v>
      </c>
      <c r="BG72">
        <f t="shared" si="51"/>
        <v>8.5995285717806347</v>
      </c>
      <c r="BH72">
        <f t="shared" si="50"/>
        <v>8.5942860801693968</v>
      </c>
      <c r="BI72">
        <f t="shared" si="50"/>
        <v>8.6097011815448123</v>
      </c>
      <c r="BJ72">
        <f t="shared" si="50"/>
        <v>8.5636032584412138</v>
      </c>
      <c r="BK72">
        <f t="shared" si="50"/>
        <v>8.69539110077746</v>
      </c>
      <c r="BL72">
        <f t="shared" si="47"/>
        <v>8.2303969517204401</v>
      </c>
    </row>
    <row r="73" spans="1:67">
      <c r="A73" s="47" t="s">
        <v>66</v>
      </c>
      <c r="B73" s="48" t="s">
        <v>45</v>
      </c>
      <c r="C73" s="49">
        <v>41335.226999999999</v>
      </c>
      <c r="D73" s="50"/>
      <c r="E73">
        <f t="shared" si="12"/>
        <v>-23972.497255202659</v>
      </c>
      <c r="F73">
        <f t="shared" si="13"/>
        <v>-23972.5</v>
      </c>
      <c r="G73">
        <f t="shared" si="14"/>
        <v>9.9225000303704292E-4</v>
      </c>
      <c r="H73" s="8"/>
      <c r="I73" s="116">
        <f t="shared" si="48"/>
        <v>9.9225000303704292E-4</v>
      </c>
      <c r="J73" s="8"/>
      <c r="K73" s="165"/>
      <c r="M73" s="8"/>
      <c r="N73" s="116"/>
      <c r="O73" s="40"/>
      <c r="Q73" s="293">
        <f t="shared" si="16"/>
        <v>26316.726999999999</v>
      </c>
      <c r="R73" s="8">
        <f t="shared" si="17"/>
        <v>9.8456006852701168E-7</v>
      </c>
      <c r="S73" s="8">
        <v>0.1</v>
      </c>
      <c r="T73" s="167">
        <f t="shared" si="18"/>
        <v>9.8456006852701173E-8</v>
      </c>
      <c r="V73" s="8"/>
      <c r="W73" s="8">
        <v>0.1</v>
      </c>
      <c r="Z73">
        <f t="shared" si="19"/>
        <v>-23972.5</v>
      </c>
      <c r="AA73">
        <f t="shared" si="20"/>
        <v>6.1627914860863256E-3</v>
      </c>
      <c r="AB73">
        <f t="shared" si="21"/>
        <v>-5.9794364686954768E-3</v>
      </c>
      <c r="AC73">
        <f t="shared" si="22"/>
        <v>9.9225000303704292E-4</v>
      </c>
      <c r="AD73">
        <f t="shared" si="32"/>
        <v>-5.1705414830492827E-3</v>
      </c>
      <c r="AE73">
        <f t="shared" si="23"/>
        <v>2.6734499227933477E-6</v>
      </c>
      <c r="AF73">
        <f t="shared" si="33"/>
        <v>9.9225000303704292E-4</v>
      </c>
      <c r="AG73" s="25"/>
      <c r="AH73">
        <f t="shared" si="24"/>
        <v>6.9716864717325197E-3</v>
      </c>
      <c r="AI73">
        <f t="shared" si="25"/>
        <v>0.52702378557732876</v>
      </c>
      <c r="AJ73">
        <f t="shared" si="26"/>
        <v>0.62272228947407171</v>
      </c>
      <c r="AK73">
        <f t="shared" si="27"/>
        <v>-0.16215270762586506</v>
      </c>
      <c r="AL73">
        <f t="shared" si="28"/>
        <v>-2.8113152882830694</v>
      </c>
      <c r="AM73">
        <f t="shared" si="29"/>
        <v>-6.0003698283448914</v>
      </c>
      <c r="AN73">
        <f t="shared" si="49"/>
        <v>3.7036296091574905</v>
      </c>
      <c r="AO73">
        <f t="shared" si="49"/>
        <v>3.7056332153645246</v>
      </c>
      <c r="AP73">
        <f t="shared" si="49"/>
        <v>3.7008985966078884</v>
      </c>
      <c r="AQ73">
        <f t="shared" si="49"/>
        <v>3.712109683075755</v>
      </c>
      <c r="AR73">
        <f t="shared" si="49"/>
        <v>3.6856889429449859</v>
      </c>
      <c r="AS73">
        <f t="shared" si="49"/>
        <v>3.7486908226863123</v>
      </c>
      <c r="AT73">
        <f t="shared" si="49"/>
        <v>3.6021894759782729</v>
      </c>
      <c r="AU73">
        <f t="shared" si="31"/>
        <v>3.9709322287158457</v>
      </c>
      <c r="AW73">
        <v>1000</v>
      </c>
      <c r="AX73">
        <f t="shared" si="40"/>
        <v>-1.29185159238112E-3</v>
      </c>
      <c r="AY73">
        <f t="shared" si="41"/>
        <v>-1.5476953515269598E-2</v>
      </c>
      <c r="AZ73">
        <f t="shared" si="42"/>
        <v>1.4185101922888478E-2</v>
      </c>
      <c r="BA73">
        <f t="shared" si="43"/>
        <v>0.54199058700025193</v>
      </c>
      <c r="BB73">
        <f t="shared" si="44"/>
        <v>0.98792709708479354</v>
      </c>
      <c r="BC73">
        <f t="shared" si="45"/>
        <v>2.7288367834961345</v>
      </c>
      <c r="BD73">
        <f t="shared" si="46"/>
        <v>4.7764904661672194</v>
      </c>
      <c r="BE73">
        <f t="shared" si="51"/>
        <v>8.7290319289749068</v>
      </c>
      <c r="BF73">
        <f t="shared" si="51"/>
        <v>8.7277947720560203</v>
      </c>
      <c r="BG73">
        <f t="shared" si="51"/>
        <v>8.7310173105212954</v>
      </c>
      <c r="BH73">
        <f t="shared" si="50"/>
        <v>8.7226049991477979</v>
      </c>
      <c r="BI73">
        <f t="shared" si="50"/>
        <v>8.7444429100975842</v>
      </c>
      <c r="BJ73">
        <f t="shared" si="50"/>
        <v>8.6868864825023309</v>
      </c>
      <c r="BK73">
        <f t="shared" si="50"/>
        <v>8.8332663066194481</v>
      </c>
      <c r="BL73">
        <f t="shared" si="47"/>
        <v>8.4080782416570177</v>
      </c>
    </row>
    <row r="74" spans="1:67">
      <c r="A74" s="47" t="s">
        <v>67</v>
      </c>
      <c r="B74" s="48"/>
      <c r="C74" s="49">
        <v>41561.370999999999</v>
      </c>
      <c r="D74" s="50"/>
      <c r="E74">
        <f t="shared" si="12"/>
        <v>-23346.929658223278</v>
      </c>
      <c r="F74">
        <f t="shared" si="13"/>
        <v>-23347</v>
      </c>
      <c r="G74">
        <f t="shared" si="14"/>
        <v>2.542869999888353E-2</v>
      </c>
      <c r="H74" s="8"/>
      <c r="I74" s="116">
        <f t="shared" si="48"/>
        <v>2.542869999888353E-2</v>
      </c>
      <c r="J74" s="8"/>
      <c r="K74" s="165"/>
      <c r="M74" s="8"/>
      <c r="N74" s="116"/>
      <c r="O74" s="40"/>
      <c r="Q74" s="293">
        <f t="shared" si="16"/>
        <v>26542.870999999999</v>
      </c>
      <c r="R74" s="8">
        <f t="shared" si="17"/>
        <v>6.4661878363321925E-4</v>
      </c>
      <c r="S74" s="8">
        <v>0.1</v>
      </c>
      <c r="T74" s="167">
        <f t="shared" si="18"/>
        <v>6.4661878363321933E-5</v>
      </c>
      <c r="W74" s="8">
        <v>0.1</v>
      </c>
      <c r="Z74">
        <f t="shared" si="19"/>
        <v>-23347</v>
      </c>
      <c r="AA74">
        <f t="shared" si="20"/>
        <v>4.6526926051453201E-3</v>
      </c>
      <c r="AB74">
        <f t="shared" si="21"/>
        <v>1.9475502185326038E-2</v>
      </c>
      <c r="AC74">
        <f t="shared" si="22"/>
        <v>2.542869999888353E-2</v>
      </c>
      <c r="AD74">
        <f t="shared" si="32"/>
        <v>2.0776007393738211E-2</v>
      </c>
      <c r="AE74">
        <f t="shared" si="23"/>
        <v>4.316424832246648E-5</v>
      </c>
      <c r="AF74">
        <f t="shared" si="33"/>
        <v>2.542869999888353E-2</v>
      </c>
      <c r="AG74" s="25"/>
      <c r="AH74">
        <f t="shared" si="24"/>
        <v>5.9531978135574943E-3</v>
      </c>
      <c r="AI74">
        <f t="shared" si="25"/>
        <v>0.53541627179103757</v>
      </c>
      <c r="AJ74">
        <f t="shared" si="26"/>
        <v>0.58416622759792824</v>
      </c>
      <c r="AK74">
        <f t="shared" si="27"/>
        <v>-0.18482954169574964</v>
      </c>
      <c r="AL74">
        <f t="shared" si="28"/>
        <v>-2.7629505651395978</v>
      </c>
      <c r="AM74">
        <f t="shared" si="29"/>
        <v>-5.2187746577696812</v>
      </c>
      <c r="AN74">
        <f t="shared" si="49"/>
        <v>3.782491768512493</v>
      </c>
      <c r="AO74">
        <f t="shared" si="49"/>
        <v>3.784044442739074</v>
      </c>
      <c r="AP74">
        <f t="shared" si="49"/>
        <v>3.7801714106472613</v>
      </c>
      <c r="AQ74">
        <f t="shared" si="49"/>
        <v>3.7898534380904727</v>
      </c>
      <c r="AR74">
        <f t="shared" si="49"/>
        <v>3.765778554714684</v>
      </c>
      <c r="AS74">
        <f t="shared" si="49"/>
        <v>3.8264811301588018</v>
      </c>
      <c r="AT74">
        <f t="shared" si="49"/>
        <v>3.6781515520457284</v>
      </c>
      <c r="AU74">
        <f t="shared" si="31"/>
        <v>4.0820718755711747</v>
      </c>
      <c r="AW74">
        <v>2000</v>
      </c>
      <c r="AX74">
        <f t="shared" si="40"/>
        <v>-1.4351006217589619E-3</v>
      </c>
      <c r="AY74">
        <f t="shared" si="41"/>
        <v>-1.5852484896728813E-2</v>
      </c>
      <c r="AZ74">
        <f t="shared" si="42"/>
        <v>1.4417384274969851E-2</v>
      </c>
      <c r="BA74">
        <f t="shared" si="43"/>
        <v>0.52770121215903421</v>
      </c>
      <c r="BB74">
        <f t="shared" si="44"/>
        <v>0.97277639234686064</v>
      </c>
      <c r="BC74">
        <f t="shared" si="45"/>
        <v>2.8071627177277731</v>
      </c>
      <c r="BD74">
        <f t="shared" si="46"/>
        <v>5.924483379085383</v>
      </c>
      <c r="BE74">
        <f t="shared" si="51"/>
        <v>8.8559217172818716</v>
      </c>
      <c r="BF74">
        <f t="shared" si="51"/>
        <v>8.853955411211512</v>
      </c>
      <c r="BG74">
        <f t="shared" si="51"/>
        <v>8.8586220119943722</v>
      </c>
      <c r="BH74">
        <f t="shared" si="50"/>
        <v>8.8475239443605531</v>
      </c>
      <c r="BI74">
        <f t="shared" si="50"/>
        <v>8.8737904799882319</v>
      </c>
      <c r="BJ74">
        <f t="shared" si="50"/>
        <v>8.8108753009260301</v>
      </c>
      <c r="BK74">
        <f t="shared" si="50"/>
        <v>8.9577533312511672</v>
      </c>
      <c r="BL74">
        <f t="shared" si="47"/>
        <v>8.5857595315935953</v>
      </c>
    </row>
    <row r="75" spans="1:67">
      <c r="A75" s="47" t="s">
        <v>67</v>
      </c>
      <c r="B75" s="48"/>
      <c r="C75" s="49">
        <v>41562.438999999998</v>
      </c>
      <c r="D75" s="50"/>
      <c r="E75">
        <f t="shared" si="12"/>
        <v>-23343.975318538945</v>
      </c>
      <c r="F75">
        <f t="shared" si="13"/>
        <v>-23344</v>
      </c>
      <c r="G75">
        <f t="shared" si="14"/>
        <v>8.9224000039394014E-3</v>
      </c>
      <c r="H75" s="8"/>
      <c r="I75" s="116">
        <f t="shared" si="48"/>
        <v>8.9224000039394014E-3</v>
      </c>
      <c r="J75" s="8"/>
      <c r="K75" s="165"/>
      <c r="M75" s="8"/>
      <c r="N75" s="116"/>
      <c r="O75" s="40"/>
      <c r="Q75" s="293">
        <f t="shared" si="16"/>
        <v>26543.938999999998</v>
      </c>
      <c r="R75" s="8">
        <f t="shared" si="17"/>
        <v>7.9609221830297827E-5</v>
      </c>
      <c r="S75" s="8">
        <v>0.1</v>
      </c>
      <c r="T75" s="167">
        <f t="shared" si="18"/>
        <v>7.9609221830297834E-6</v>
      </c>
      <c r="W75" s="8">
        <v>0.1</v>
      </c>
      <c r="Z75">
        <f t="shared" si="19"/>
        <v>-23344</v>
      </c>
      <c r="AA75">
        <f t="shared" si="20"/>
        <v>4.6453304754394149E-3</v>
      </c>
      <c r="AB75">
        <f t="shared" si="21"/>
        <v>2.9742218558195246E-3</v>
      </c>
      <c r="AC75">
        <f t="shared" si="22"/>
        <v>8.9224000039394014E-3</v>
      </c>
      <c r="AD75">
        <f t="shared" si="32"/>
        <v>4.2770695284999865E-3</v>
      </c>
      <c r="AE75">
        <f t="shared" si="23"/>
        <v>1.82933237516231E-6</v>
      </c>
      <c r="AF75">
        <f t="shared" si="33"/>
        <v>8.9224000039394014E-3</v>
      </c>
      <c r="AG75" s="25"/>
      <c r="AH75">
        <f t="shared" si="24"/>
        <v>5.9481781481198768E-3</v>
      </c>
      <c r="AI75">
        <f t="shared" si="25"/>
        <v>0.53545985902438775</v>
      </c>
      <c r="AJ75">
        <f t="shared" si="26"/>
        <v>0.58397486530941523</v>
      </c>
      <c r="AK75">
        <f t="shared" si="27"/>
        <v>-0.18493906407884256</v>
      </c>
      <c r="AL75">
        <f t="shared" si="28"/>
        <v>-2.7627148110357198</v>
      </c>
      <c r="AM75">
        <f t="shared" si="29"/>
        <v>-5.2154483736568116</v>
      </c>
      <c r="AN75">
        <f t="shared" si="49"/>
        <v>3.7828730806700115</v>
      </c>
      <c r="AO75">
        <f t="shared" si="49"/>
        <v>3.7844235277157652</v>
      </c>
      <c r="AP75">
        <f t="shared" si="49"/>
        <v>3.7805549514009442</v>
      </c>
      <c r="AQ75">
        <f t="shared" si="49"/>
        <v>3.7902285924559438</v>
      </c>
      <c r="AR75">
        <f t="shared" si="49"/>
        <v>3.7661677684631769</v>
      </c>
      <c r="AS75">
        <f t="shared" si="49"/>
        <v>3.8268526056386389</v>
      </c>
      <c r="AT75">
        <f t="shared" si="49"/>
        <v>3.6785275650233928</v>
      </c>
      <c r="AU75">
        <f t="shared" si="31"/>
        <v>4.0826049194409846</v>
      </c>
      <c r="AW75">
        <v>3000</v>
      </c>
      <c r="AX75">
        <f t="shared" si="40"/>
        <v>-1.7911746633104859E-3</v>
      </c>
      <c r="AY75">
        <f t="shared" si="41"/>
        <v>-1.6211703865827508E-2</v>
      </c>
      <c r="AZ75">
        <f t="shared" si="42"/>
        <v>1.4420529202517022E-2</v>
      </c>
      <c r="BA75">
        <f t="shared" si="43"/>
        <v>0.51677480043248569</v>
      </c>
      <c r="BB75">
        <f t="shared" si="44"/>
        <v>0.95277886089884023</v>
      </c>
      <c r="BC75">
        <f t="shared" si="45"/>
        <v>2.8818277850103731</v>
      </c>
      <c r="BD75">
        <f t="shared" si="46"/>
        <v>7.6559276270691869</v>
      </c>
      <c r="BE75">
        <f t="shared" si="51"/>
        <v>8.9797957298598039</v>
      </c>
      <c r="BF75">
        <f t="shared" si="51"/>
        <v>8.9772815577273217</v>
      </c>
      <c r="BG75">
        <f t="shared" si="51"/>
        <v>8.9828516878408902</v>
      </c>
      <c r="BH75">
        <f t="shared" si="50"/>
        <v>8.970490971253863</v>
      </c>
      <c r="BI75">
        <f t="shared" si="50"/>
        <v>8.9978238110309334</v>
      </c>
      <c r="BJ75">
        <f t="shared" si="50"/>
        <v>8.9368847236562612</v>
      </c>
      <c r="BK75">
        <f t="shared" si="50"/>
        <v>9.070527138111002</v>
      </c>
      <c r="BL75">
        <f t="shared" si="47"/>
        <v>8.7634408215301711</v>
      </c>
    </row>
    <row r="76" spans="1:67">
      <c r="A76" s="47" t="s">
        <v>67</v>
      </c>
      <c r="B76" s="48" t="s">
        <v>45</v>
      </c>
      <c r="C76" s="49">
        <v>41563.345999999998</v>
      </c>
      <c r="D76" s="50"/>
      <c r="E76">
        <f t="shared" si="12"/>
        <v>-23341.466342795793</v>
      </c>
      <c r="F76">
        <f t="shared" si="13"/>
        <v>-23341.5</v>
      </c>
      <c r="G76">
        <f t="shared" si="14"/>
        <v>1.2167150001914706E-2</v>
      </c>
      <c r="H76" s="8"/>
      <c r="I76" s="116">
        <f t="shared" si="48"/>
        <v>1.2167150001914706E-2</v>
      </c>
      <c r="J76" s="8"/>
      <c r="K76" s="165"/>
      <c r="M76" s="8"/>
      <c r="N76" s="116"/>
      <c r="O76" s="40"/>
      <c r="Q76" s="293">
        <f t="shared" si="16"/>
        <v>26544.845999999998</v>
      </c>
      <c r="R76" s="8">
        <f t="shared" si="17"/>
        <v>1.4803953916909304E-4</v>
      </c>
      <c r="S76" s="8">
        <v>0.1</v>
      </c>
      <c r="T76" s="167">
        <f t="shared" si="18"/>
        <v>1.4803953916909304E-5</v>
      </c>
      <c r="V76" s="8"/>
      <c r="W76" s="8">
        <v>0.1</v>
      </c>
      <c r="Z76">
        <f t="shared" si="19"/>
        <v>-23341.5</v>
      </c>
      <c r="AA76">
        <f t="shared" si="20"/>
        <v>4.6391945092272907E-3</v>
      </c>
      <c r="AB76">
        <f t="shared" si="21"/>
        <v>6.2231558785978813E-3</v>
      </c>
      <c r="AC76">
        <f t="shared" si="22"/>
        <v>1.2167150001914706E-2</v>
      </c>
      <c r="AD76">
        <f t="shared" si="32"/>
        <v>7.5279554926874154E-3</v>
      </c>
      <c r="AE76">
        <f t="shared" si="23"/>
        <v>5.6670113899882628E-6</v>
      </c>
      <c r="AF76">
        <f t="shared" si="33"/>
        <v>1.2167150001914706E-2</v>
      </c>
      <c r="AG76" s="25"/>
      <c r="AH76">
        <f t="shared" si="24"/>
        <v>5.9439941233168248E-3</v>
      </c>
      <c r="AI76">
        <f t="shared" si="25"/>
        <v>0.53549620684530652</v>
      </c>
      <c r="AJ76">
        <f t="shared" si="26"/>
        <v>0.58381534823205894</v>
      </c>
      <c r="AK76">
        <f t="shared" si="27"/>
        <v>-0.18503033844454195</v>
      </c>
      <c r="AL76">
        <f t="shared" si="28"/>
        <v>-2.7625183200796894</v>
      </c>
      <c r="AM76">
        <f t="shared" si="29"/>
        <v>-5.2126791814942175</v>
      </c>
      <c r="AN76">
        <f t="shared" si="49"/>
        <v>3.7831908643130565</v>
      </c>
      <c r="AO76">
        <f t="shared" si="49"/>
        <v>3.7847394553326446</v>
      </c>
      <c r="AP76">
        <f t="shared" si="49"/>
        <v>3.7808745937074164</v>
      </c>
      <c r="AQ76">
        <f t="shared" si="49"/>
        <v>3.7905412398227885</v>
      </c>
      <c r="AR76">
        <f t="shared" si="49"/>
        <v>3.7664921504996176</v>
      </c>
      <c r="AS76">
        <f t="shared" si="49"/>
        <v>3.8271621584861237</v>
      </c>
      <c r="AT76">
        <f t="shared" si="49"/>
        <v>3.6788409968737956</v>
      </c>
      <c r="AU76">
        <f t="shared" si="31"/>
        <v>4.0830491226658259</v>
      </c>
      <c r="AW76">
        <v>4000</v>
      </c>
      <c r="AX76">
        <f t="shared" si="40"/>
        <v>-2.345682664985544E-3</v>
      </c>
      <c r="AY76">
        <f t="shared" si="41"/>
        <v>-1.6554610422565671E-2</v>
      </c>
      <c r="AZ76">
        <f t="shared" si="42"/>
        <v>1.4208927757580127E-2</v>
      </c>
      <c r="BA76">
        <f t="shared" si="43"/>
        <v>0.50879665395621632</v>
      </c>
      <c r="BB76">
        <f t="shared" si="44"/>
        <v>0.92849956923080434</v>
      </c>
      <c r="BC76">
        <f t="shared" si="45"/>
        <v>2.9537355870287922</v>
      </c>
      <c r="BD76">
        <f t="shared" si="46"/>
        <v>10.615064214680251</v>
      </c>
      <c r="BE76">
        <f t="shared" si="51"/>
        <v>9.101290456557301</v>
      </c>
      <c r="BF76">
        <f t="shared" si="51"/>
        <v>9.0986930753716884</v>
      </c>
      <c r="BG76">
        <f t="shared" si="51"/>
        <v>9.1041717623322391</v>
      </c>
      <c r="BH76">
        <f t="shared" si="50"/>
        <v>9.0926035961798437</v>
      </c>
      <c r="BI76">
        <f t="shared" si="50"/>
        <v>9.1169777473512053</v>
      </c>
      <c r="BJ76">
        <f t="shared" si="50"/>
        <v>9.0653794136315522</v>
      </c>
      <c r="BK76">
        <f t="shared" si="50"/>
        <v>9.1736315125658106</v>
      </c>
      <c r="BL76">
        <f t="shared" si="47"/>
        <v>8.9411221114667487</v>
      </c>
    </row>
    <row r="77" spans="1:67">
      <c r="A77" s="47" t="s">
        <v>68</v>
      </c>
      <c r="B77" s="48"/>
      <c r="C77" s="49">
        <v>41616.288999999997</v>
      </c>
      <c r="D77" s="50"/>
      <c r="E77">
        <f t="shared" si="12"/>
        <v>-23195.013528275493</v>
      </c>
      <c r="F77">
        <f t="shared" si="13"/>
        <v>-23195</v>
      </c>
      <c r="G77">
        <f t="shared" si="14"/>
        <v>-4.8905000003287569E-3</v>
      </c>
      <c r="H77" s="8"/>
      <c r="I77" s="116">
        <f t="shared" si="48"/>
        <v>-4.8905000003287569E-3</v>
      </c>
      <c r="J77" s="8"/>
      <c r="K77" s="165"/>
      <c r="M77" s="8"/>
      <c r="N77" s="116"/>
      <c r="O77" s="40"/>
      <c r="Q77" s="293">
        <f t="shared" si="16"/>
        <v>26597.788999999997</v>
      </c>
      <c r="R77" s="8">
        <f t="shared" si="17"/>
        <v>2.3916990253215571E-5</v>
      </c>
      <c r="S77" s="8">
        <v>0.1</v>
      </c>
      <c r="T77" s="167">
        <f t="shared" si="18"/>
        <v>2.3916990253215571E-6</v>
      </c>
      <c r="W77" s="8">
        <v>0.1</v>
      </c>
      <c r="Z77">
        <f t="shared" si="19"/>
        <v>-23195</v>
      </c>
      <c r="AA77">
        <f t="shared" si="20"/>
        <v>4.278269647941535E-3</v>
      </c>
      <c r="AB77">
        <f t="shared" si="21"/>
        <v>-1.0587774991184809E-2</v>
      </c>
      <c r="AC77">
        <f t="shared" si="22"/>
        <v>-4.8905000003287569E-3</v>
      </c>
      <c r="AD77">
        <f t="shared" si="32"/>
        <v>-9.1687696482702918E-3</v>
      </c>
      <c r="AE77">
        <f t="shared" si="23"/>
        <v>8.4066336863042548E-6</v>
      </c>
      <c r="AF77">
        <f t="shared" si="33"/>
        <v>-4.8905000003287569E-3</v>
      </c>
      <c r="AG77" s="25"/>
      <c r="AH77">
        <f t="shared" si="24"/>
        <v>5.697274990856053E-3</v>
      </c>
      <c r="AI77">
        <f t="shared" si="25"/>
        <v>0.53766640525722242</v>
      </c>
      <c r="AJ77">
        <f t="shared" si="26"/>
        <v>0.57439002774109715</v>
      </c>
      <c r="AK77">
        <f t="shared" si="27"/>
        <v>-0.19038814871787868</v>
      </c>
      <c r="AL77">
        <f t="shared" si="28"/>
        <v>-2.7509569595566248</v>
      </c>
      <c r="AM77">
        <f t="shared" si="29"/>
        <v>-5.054587700040007</v>
      </c>
      <c r="AN77">
        <f t="shared" si="49"/>
        <v>3.8018507426448935</v>
      </c>
      <c r="AO77">
        <f t="shared" si="49"/>
        <v>3.8032906583120498</v>
      </c>
      <c r="AP77">
        <f t="shared" si="49"/>
        <v>3.7996456165472958</v>
      </c>
      <c r="AQ77">
        <f t="shared" si="49"/>
        <v>3.8088929369409406</v>
      </c>
      <c r="AR77">
        <f t="shared" si="49"/>
        <v>3.7855600806962499</v>
      </c>
      <c r="AS77">
        <f t="shared" si="49"/>
        <v>3.845286770860171</v>
      </c>
      <c r="AT77">
        <f t="shared" si="49"/>
        <v>3.6973482383715668</v>
      </c>
      <c r="AU77">
        <f t="shared" si="31"/>
        <v>4.1090794316415344</v>
      </c>
      <c r="AW77">
        <v>5000</v>
      </c>
      <c r="AX77">
        <f t="shared" si="40"/>
        <v>-3.0856764488432914E-3</v>
      </c>
      <c r="AY77">
        <f t="shared" si="41"/>
        <v>-1.6881204566943319E-2</v>
      </c>
      <c r="AZ77">
        <f t="shared" si="42"/>
        <v>1.3795528118100028E-2</v>
      </c>
      <c r="BA77">
        <f t="shared" si="43"/>
        <v>0.50347247774255433</v>
      </c>
      <c r="BB77">
        <f t="shared" si="44"/>
        <v>0.90028259692232071</v>
      </c>
      <c r="BC77">
        <f t="shared" si="45"/>
        <v>3.0236688719296572</v>
      </c>
      <c r="BD77">
        <f t="shared" si="46"/>
        <v>16.940448863035463</v>
      </c>
      <c r="BE77">
        <f t="shared" si="51"/>
        <v>9.2209990726033038</v>
      </c>
      <c r="BF77">
        <f t="shared" si="51"/>
        <v>9.2189360778362399</v>
      </c>
      <c r="BG77">
        <f t="shared" si="51"/>
        <v>9.2231492078548722</v>
      </c>
      <c r="BH77">
        <f t="shared" si="50"/>
        <v>9.214541036857872</v>
      </c>
      <c r="BI77">
        <f t="shared" si="50"/>
        <v>9.2321129522083876</v>
      </c>
      <c r="BJ77">
        <f t="shared" si="50"/>
        <v>9.1961728949773232</v>
      </c>
      <c r="BK77">
        <f t="shared" si="50"/>
        <v>9.2694147078730342</v>
      </c>
      <c r="BL77">
        <f t="shared" si="47"/>
        <v>9.1188034014033263</v>
      </c>
    </row>
    <row r="78" spans="1:67">
      <c r="A78" s="47" t="s">
        <v>68</v>
      </c>
      <c r="B78" s="48" t="s">
        <v>45</v>
      </c>
      <c r="C78" s="49">
        <v>41618.283000000003</v>
      </c>
      <c r="D78" s="50"/>
      <c r="E78">
        <f t="shared" si="12"/>
        <v>-23189.497654370454</v>
      </c>
      <c r="F78">
        <f t="shared" si="13"/>
        <v>-23189.5</v>
      </c>
      <c r="G78">
        <f t="shared" si="14"/>
        <v>8.4795000293524936E-4</v>
      </c>
      <c r="H78" s="8"/>
      <c r="I78" s="116">
        <f t="shared" si="48"/>
        <v>8.4795000293524936E-4</v>
      </c>
      <c r="J78" s="8"/>
      <c r="K78" s="165"/>
      <c r="M78" s="8"/>
      <c r="N78" s="116"/>
      <c r="O78" s="40"/>
      <c r="Q78" s="293">
        <f t="shared" si="16"/>
        <v>26599.783000000003</v>
      </c>
      <c r="R78" s="8">
        <f t="shared" si="17"/>
        <v>7.1901920747788934E-7</v>
      </c>
      <c r="S78" s="8">
        <v>0.1</v>
      </c>
      <c r="T78" s="167">
        <f t="shared" si="18"/>
        <v>7.1901920747788934E-8</v>
      </c>
      <c r="V78" s="8"/>
      <c r="W78" s="8">
        <v>0.1</v>
      </c>
      <c r="Z78">
        <f t="shared" si="19"/>
        <v>-23189.5</v>
      </c>
      <c r="AA78">
        <f t="shared" si="20"/>
        <v>4.264667784939705E-3</v>
      </c>
      <c r="AB78">
        <f t="shared" si="21"/>
        <v>-4.8400038934196003E-3</v>
      </c>
      <c r="AC78">
        <f t="shared" si="22"/>
        <v>8.4795000293524936E-4</v>
      </c>
      <c r="AD78">
        <f t="shared" si="32"/>
        <v>-3.4167177820044557E-3</v>
      </c>
      <c r="AE78">
        <f t="shared" si="23"/>
        <v>1.1673960401865447E-6</v>
      </c>
      <c r="AF78">
        <f t="shared" si="33"/>
        <v>8.4795000293524936E-4</v>
      </c>
      <c r="AG78" s="25"/>
      <c r="AH78">
        <f t="shared" si="24"/>
        <v>5.6879538963548497E-3</v>
      </c>
      <c r="AI78">
        <f t="shared" si="25"/>
        <v>0.53774943340733228</v>
      </c>
      <c r="AJ78">
        <f t="shared" si="26"/>
        <v>0.57403317902165252</v>
      </c>
      <c r="AK78">
        <f t="shared" si="27"/>
        <v>-0.19058964737035886</v>
      </c>
      <c r="AL78">
        <f t="shared" si="28"/>
        <v>-2.7505210908543121</v>
      </c>
      <c r="AM78">
        <f t="shared" si="29"/>
        <v>-5.0488081586236255</v>
      </c>
      <c r="AN78">
        <f t="shared" si="49"/>
        <v>3.8025527471369864</v>
      </c>
      <c r="AO78">
        <f t="shared" si="49"/>
        <v>3.8039885921380696</v>
      </c>
      <c r="AP78">
        <f t="shared" si="49"/>
        <v>3.8003518729443995</v>
      </c>
      <c r="AQ78">
        <f t="shared" si="49"/>
        <v>3.8095831114569432</v>
      </c>
      <c r="AR78">
        <f t="shared" si="49"/>
        <v>3.7862782069489156</v>
      </c>
      <c r="AS78">
        <f t="shared" si="49"/>
        <v>3.8459666664683048</v>
      </c>
      <c r="AT78">
        <f t="shared" si="49"/>
        <v>3.6980484513499285</v>
      </c>
      <c r="AU78">
        <f t="shared" si="31"/>
        <v>4.1100566787361856</v>
      </c>
      <c r="AW78">
        <v>6000</v>
      </c>
      <c r="AX78">
        <f t="shared" si="40"/>
        <v>-3.9999225395428804E-3</v>
      </c>
      <c r="AY78">
        <f t="shared" si="41"/>
        <v>-1.7191486298960442E-2</v>
      </c>
      <c r="AZ78">
        <f t="shared" si="42"/>
        <v>1.3191563759417562E-2</v>
      </c>
      <c r="BA78">
        <f t="shared" si="43"/>
        <v>0.50060583774803447</v>
      </c>
      <c r="BB78">
        <f t="shared" si="44"/>
        <v>0.86828123915399558</v>
      </c>
      <c r="BC78">
        <f t="shared" si="45"/>
        <v>3.0923601385599646</v>
      </c>
      <c r="BD78">
        <f t="shared" si="46"/>
        <v>40.615353675216582</v>
      </c>
      <c r="BE78">
        <f t="shared" si="51"/>
        <v>9.3395391622720858</v>
      </c>
      <c r="BF78">
        <f t="shared" si="51"/>
        <v>9.3385622495584499</v>
      </c>
      <c r="BG78">
        <f t="shared" si="51"/>
        <v>9.3405231941636249</v>
      </c>
      <c r="BH78">
        <f t="shared" si="50"/>
        <v>9.3365866786492973</v>
      </c>
      <c r="BI78">
        <f t="shared" si="50"/>
        <v>9.344487748566511</v>
      </c>
      <c r="BJ78">
        <f t="shared" si="50"/>
        <v>9.3286237470373035</v>
      </c>
      <c r="BK78">
        <f t="shared" si="50"/>
        <v>9.3604555041585193</v>
      </c>
      <c r="BL78">
        <f t="shared" si="47"/>
        <v>9.2964846913399022</v>
      </c>
    </row>
    <row r="79" spans="1:67">
      <c r="A79" s="47" t="s">
        <v>68</v>
      </c>
      <c r="B79" s="48" t="s">
        <v>45</v>
      </c>
      <c r="C79" s="49">
        <v>41622.258000000002</v>
      </c>
      <c r="D79" s="50"/>
      <c r="E79">
        <f t="shared" si="12"/>
        <v>-23178.501867623992</v>
      </c>
      <c r="F79">
        <f t="shared" si="13"/>
        <v>-23178.5</v>
      </c>
      <c r="G79">
        <f t="shared" si="14"/>
        <v>-6.7514999682316557E-4</v>
      </c>
      <c r="H79" s="8"/>
      <c r="I79" s="116">
        <f t="shared" si="48"/>
        <v>-6.7514999682316557E-4</v>
      </c>
      <c r="J79" s="8"/>
      <c r="K79" s="165"/>
      <c r="M79" s="8"/>
      <c r="N79" s="116"/>
      <c r="O79" s="40"/>
      <c r="Q79" s="293">
        <f t="shared" si="16"/>
        <v>26603.758000000002</v>
      </c>
      <c r="R79" s="8">
        <f t="shared" si="17"/>
        <v>4.5582751821032047E-7</v>
      </c>
      <c r="S79" s="8">
        <v>0.1</v>
      </c>
      <c r="T79" s="167">
        <f t="shared" si="18"/>
        <v>4.5582751821032049E-8</v>
      </c>
      <c r="V79" s="8"/>
      <c r="W79" s="8">
        <v>0.1</v>
      </c>
      <c r="Z79">
        <f t="shared" si="19"/>
        <v>-23178.5</v>
      </c>
      <c r="AA79">
        <f t="shared" si="20"/>
        <v>4.2374528620165467E-3</v>
      </c>
      <c r="AB79">
        <f t="shared" si="21"/>
        <v>-6.3444490269046871E-3</v>
      </c>
      <c r="AC79">
        <f t="shared" si="22"/>
        <v>-6.7514999682316557E-4</v>
      </c>
      <c r="AD79">
        <f t="shared" si="32"/>
        <v>-4.9126028588397123E-3</v>
      </c>
      <c r="AE79">
        <f t="shared" si="23"/>
        <v>2.4133666848680117E-6</v>
      </c>
      <c r="AF79">
        <f t="shared" si="33"/>
        <v>-6.7514999682316557E-4</v>
      </c>
      <c r="AG79" s="25"/>
      <c r="AH79">
        <f t="shared" si="24"/>
        <v>5.6692990300815215E-3</v>
      </c>
      <c r="AI79">
        <f t="shared" si="25"/>
        <v>0.53791582989640951</v>
      </c>
      <c r="AJ79">
        <f t="shared" si="26"/>
        <v>0.57331882524743194</v>
      </c>
      <c r="AK79">
        <f t="shared" si="27"/>
        <v>-0.19099272169293813</v>
      </c>
      <c r="AL79">
        <f t="shared" si="28"/>
        <v>-2.7496489516150775</v>
      </c>
      <c r="AM79">
        <f t="shared" si="29"/>
        <v>-5.0372818481028183</v>
      </c>
      <c r="AN79">
        <f t="shared" si="49"/>
        <v>3.803957077665721</v>
      </c>
      <c r="AO79">
        <f t="shared" si="49"/>
        <v>3.8053847846901601</v>
      </c>
      <c r="AP79">
        <f t="shared" si="49"/>
        <v>3.8017647230976053</v>
      </c>
      <c r="AQ79">
        <f t="shared" si="49"/>
        <v>3.8109637291539045</v>
      </c>
      <c r="AR79">
        <f t="shared" si="49"/>
        <v>3.7877149512988475</v>
      </c>
      <c r="AS79">
        <f t="shared" si="49"/>
        <v>3.8473263454383733</v>
      </c>
      <c r="AT79">
        <f t="shared" si="49"/>
        <v>3.6994500579890133</v>
      </c>
      <c r="AU79">
        <f t="shared" si="31"/>
        <v>4.112011172925488</v>
      </c>
      <c r="AW79">
        <v>7000</v>
      </c>
      <c r="AX79">
        <f t="shared" si="40"/>
        <v>-5.0792860449440803E-3</v>
      </c>
      <c r="AY79">
        <f t="shared" si="41"/>
        <v>-1.748545561861704E-2</v>
      </c>
      <c r="AZ79">
        <f t="shared" si="42"/>
        <v>1.240616957367296E-2</v>
      </c>
      <c r="BA79">
        <f t="shared" si="43"/>
        <v>0.50008965726689369</v>
      </c>
      <c r="BB79">
        <f t="shared" si="44"/>
        <v>0.83247327682360339</v>
      </c>
      <c r="BC79">
        <f t="shared" si="45"/>
        <v>-3.1226548663381641</v>
      </c>
      <c r="BD79">
        <f t="shared" si="46"/>
        <v>-105.60580282012735</v>
      </c>
      <c r="BE79">
        <f t="shared" si="51"/>
        <v>9.4575772100817304</v>
      </c>
      <c r="BF79">
        <f t="shared" si="51"/>
        <v>9.4579615928686902</v>
      </c>
      <c r="BG79">
        <f t="shared" si="51"/>
        <v>9.4571924135801435</v>
      </c>
      <c r="BH79">
        <f t="shared" si="50"/>
        <v>9.4587316197040323</v>
      </c>
      <c r="BI79">
        <f t="shared" si="50"/>
        <v>9.4556515883724579</v>
      </c>
      <c r="BJ79">
        <f t="shared" si="50"/>
        <v>9.4618152136886362</v>
      </c>
      <c r="BK79">
        <f t="shared" si="50"/>
        <v>9.4494820086405458</v>
      </c>
      <c r="BL79">
        <f t="shared" si="47"/>
        <v>9.4741659812764816</v>
      </c>
    </row>
    <row r="80" spans="1:67">
      <c r="A80" s="47" t="s">
        <v>68</v>
      </c>
      <c r="B80" s="48"/>
      <c r="C80" s="51">
        <v>41624.248</v>
      </c>
      <c r="D80" s="50"/>
      <c r="E80">
        <f t="shared" si="12"/>
        <v>-23172.997058661615</v>
      </c>
      <c r="F80">
        <f t="shared" si="13"/>
        <v>-23173</v>
      </c>
      <c r="G80">
        <f t="shared" si="14"/>
        <v>1.0632999983499758E-3</v>
      </c>
      <c r="H80" s="8"/>
      <c r="I80" s="116">
        <f t="shared" si="48"/>
        <v>1.0632999983499758E-3</v>
      </c>
      <c r="J80" s="8"/>
      <c r="K80" s="165"/>
      <c r="M80" s="8"/>
      <c r="N80" s="116"/>
      <c r="O80" s="40"/>
      <c r="Q80" s="293">
        <f t="shared" si="16"/>
        <v>26605.748</v>
      </c>
      <c r="R80" s="8">
        <f t="shared" si="17"/>
        <v>1.1306068864910585E-6</v>
      </c>
      <c r="S80" s="8">
        <v>0.1</v>
      </c>
      <c r="T80" s="167">
        <f t="shared" si="18"/>
        <v>1.1306068864910585E-7</v>
      </c>
      <c r="W80" s="8">
        <v>0.1</v>
      </c>
      <c r="Z80">
        <f t="shared" si="19"/>
        <v>-23173</v>
      </c>
      <c r="AA80">
        <f t="shared" si="20"/>
        <v>4.2238398051726725E-3</v>
      </c>
      <c r="AB80">
        <f t="shared" si="21"/>
        <v>-4.5966652630368742E-3</v>
      </c>
      <c r="AC80">
        <f t="shared" si="22"/>
        <v>1.0632999983499758E-3</v>
      </c>
      <c r="AD80">
        <f t="shared" si="32"/>
        <v>-3.1605398068226967E-3</v>
      </c>
      <c r="AE80">
        <f t="shared" si="23"/>
        <v>9.9890118705108503E-7</v>
      </c>
      <c r="AF80">
        <f t="shared" si="33"/>
        <v>1.0632999983499758E-3</v>
      </c>
      <c r="AG80" s="25"/>
      <c r="AH80">
        <f t="shared" si="24"/>
        <v>5.65996526138685E-3</v>
      </c>
      <c r="AI80">
        <f t="shared" si="25"/>
        <v>0.53799919844052957</v>
      </c>
      <c r="AJ80">
        <f t="shared" si="26"/>
        <v>0.57296131980669929</v>
      </c>
      <c r="AK80">
        <f t="shared" si="27"/>
        <v>-0.19119429740033259</v>
      </c>
      <c r="AL80">
        <f t="shared" si="28"/>
        <v>-2.7492126806868002</v>
      </c>
      <c r="AM80">
        <f t="shared" si="29"/>
        <v>-5.0315350124966516</v>
      </c>
      <c r="AN80">
        <f t="shared" si="49"/>
        <v>3.804659403969886</v>
      </c>
      <c r="AO80">
        <f t="shared" si="49"/>
        <v>3.8060830437724382</v>
      </c>
      <c r="AP80">
        <f t="shared" si="49"/>
        <v>3.8024713170270465</v>
      </c>
      <c r="AQ80">
        <f t="shared" si="49"/>
        <v>3.8116541728445585</v>
      </c>
      <c r="AR80">
        <f t="shared" si="49"/>
        <v>3.7884335693935869</v>
      </c>
      <c r="AS80">
        <f t="shared" si="49"/>
        <v>3.8480061293060754</v>
      </c>
      <c r="AT80">
        <f t="shared" si="49"/>
        <v>3.7001514521777508</v>
      </c>
      <c r="AU80">
        <f t="shared" si="31"/>
        <v>4.1129884200201392</v>
      </c>
      <c r="AW80">
        <v>8000</v>
      </c>
      <c r="AX80">
        <f t="shared" si="40"/>
        <v>-6.3167030425403618E-3</v>
      </c>
      <c r="AY80">
        <f t="shared" si="41"/>
        <v>-1.7763112525913116E-2</v>
      </c>
      <c r="AZ80">
        <f t="shared" si="42"/>
        <v>1.1446409483372754E-2</v>
      </c>
      <c r="BA80">
        <f t="shared" si="43"/>
        <v>0.50190449253432967</v>
      </c>
      <c r="BB80">
        <f t="shared" si="44"/>
        <v>0.79267585873151569</v>
      </c>
      <c r="BC80">
        <f t="shared" si="45"/>
        <v>-3.0542839416650933</v>
      </c>
      <c r="BD80">
        <f t="shared" si="46"/>
        <v>-22.892668165301018</v>
      </c>
      <c r="BE80">
        <f t="shared" si="51"/>
        <v>9.5758094725267782</v>
      </c>
      <c r="BF80">
        <f t="shared" si="51"/>
        <v>9.57744591894234</v>
      </c>
      <c r="BG80">
        <f t="shared" si="51"/>
        <v>9.5741353477978546</v>
      </c>
      <c r="BH80">
        <f t="shared" si="50"/>
        <v>9.580834460475927</v>
      </c>
      <c r="BI80">
        <f t="shared" si="50"/>
        <v>9.5672854420939117</v>
      </c>
      <c r="BJ80">
        <f t="shared" si="50"/>
        <v>9.5947184118287474</v>
      </c>
      <c r="BK80">
        <f t="shared" si="50"/>
        <v>9.5392857538917077</v>
      </c>
      <c r="BL80">
        <f t="shared" si="47"/>
        <v>9.6518472712130574</v>
      </c>
    </row>
    <row r="81" spans="1:67">
      <c r="A81" s="47" t="s">
        <v>69</v>
      </c>
      <c r="B81" s="48"/>
      <c r="C81" s="51">
        <v>41863.561000000002</v>
      </c>
      <c r="D81" s="50"/>
      <c r="E81">
        <f t="shared" si="12"/>
        <v>-22511.000904282424</v>
      </c>
      <c r="F81">
        <f t="shared" si="13"/>
        <v>-22511</v>
      </c>
      <c r="G81">
        <f t="shared" si="14"/>
        <v>-3.2689999352442101E-4</v>
      </c>
      <c r="H81" s="8"/>
      <c r="I81" s="116">
        <f t="shared" si="48"/>
        <v>-3.2689999352442101E-4</v>
      </c>
      <c r="J81" s="8"/>
      <c r="K81" s="165"/>
      <c r="M81" s="8"/>
      <c r="N81" s="116"/>
      <c r="O81" s="40"/>
      <c r="Q81" s="293">
        <f t="shared" si="16"/>
        <v>26845.061000000002</v>
      </c>
      <c r="R81" s="8">
        <f t="shared" si="17"/>
        <v>1.068636057662665E-7</v>
      </c>
      <c r="S81" s="8">
        <v>0.1</v>
      </c>
      <c r="T81" s="167">
        <f t="shared" si="18"/>
        <v>1.068636057662665E-8</v>
      </c>
      <c r="W81" s="8">
        <v>0.1</v>
      </c>
      <c r="Z81">
        <f t="shared" si="19"/>
        <v>-22511</v>
      </c>
      <c r="AA81">
        <f t="shared" si="20"/>
        <v>2.5585473490088925E-3</v>
      </c>
      <c r="AB81">
        <f t="shared" si="21"/>
        <v>-4.8330393762655577E-3</v>
      </c>
      <c r="AC81">
        <f t="shared" si="22"/>
        <v>-3.2689999352442101E-4</v>
      </c>
      <c r="AD81">
        <f t="shared" si="32"/>
        <v>-2.8854473425333135E-3</v>
      </c>
      <c r="AE81">
        <f t="shared" si="23"/>
        <v>8.325806366532562E-7</v>
      </c>
      <c r="AF81">
        <f t="shared" si="33"/>
        <v>-3.2689999352442101E-4</v>
      </c>
      <c r="AG81" s="25"/>
      <c r="AH81">
        <f t="shared" si="24"/>
        <v>4.5061393827411367E-3</v>
      </c>
      <c r="AI81">
        <f t="shared" si="25"/>
        <v>0.54889564472315977</v>
      </c>
      <c r="AJ81">
        <f t="shared" si="26"/>
        <v>0.52826987662120128</v>
      </c>
      <c r="AK81">
        <f t="shared" si="27"/>
        <v>-0.21564985659690641</v>
      </c>
      <c r="AL81">
        <f t="shared" si="28"/>
        <v>-2.695659781477413</v>
      </c>
      <c r="AM81">
        <f t="shared" si="29"/>
        <v>-4.4104103303655275</v>
      </c>
      <c r="AN81">
        <f t="shared" si="49"/>
        <v>3.890020085736301</v>
      </c>
      <c r="AO81">
        <f t="shared" si="49"/>
        <v>3.8909749954505695</v>
      </c>
      <c r="AP81">
        <f t="shared" si="49"/>
        <v>3.8883694988915352</v>
      </c>
      <c r="AQ81">
        <f t="shared" si="49"/>
        <v>3.8954936338191914</v>
      </c>
      <c r="AR81">
        <f t="shared" si="49"/>
        <v>3.8761242424263838</v>
      </c>
      <c r="AS81">
        <f t="shared" si="49"/>
        <v>3.9296411770500885</v>
      </c>
      <c r="AT81">
        <f t="shared" si="49"/>
        <v>3.7875266266127285</v>
      </c>
      <c r="AU81">
        <f t="shared" si="31"/>
        <v>4.2306134339581529</v>
      </c>
      <c r="AW81">
        <v>9000</v>
      </c>
      <c r="AX81">
        <f t="shared" si="40"/>
        <v>-7.7065064126894765E-3</v>
      </c>
      <c r="AY81">
        <f t="shared" si="41"/>
        <v>-1.8024457020848671E-2</v>
      </c>
      <c r="AZ81">
        <f t="shared" si="42"/>
        <v>1.0317950608159194E-2</v>
      </c>
      <c r="BA81">
        <f t="shared" si="43"/>
        <v>0.50611846822451656</v>
      </c>
      <c r="BB81">
        <f t="shared" si="44"/>
        <v>0.74856368668609397</v>
      </c>
      <c r="BC81">
        <f t="shared" si="45"/>
        <v>-2.9849914063876763</v>
      </c>
      <c r="BD81">
        <f t="shared" si="46"/>
        <v>-12.745179485837939</v>
      </c>
      <c r="BE81">
        <f t="shared" si="51"/>
        <v>9.6949200469864145</v>
      </c>
      <c r="BF81">
        <f t="shared" si="51"/>
        <v>9.6973579121945903</v>
      </c>
      <c r="BG81">
        <f t="shared" si="51"/>
        <v>9.6922988222594491</v>
      </c>
      <c r="BH81">
        <f t="shared" si="50"/>
        <v>9.7028055101196067</v>
      </c>
      <c r="BI81">
        <f t="shared" si="50"/>
        <v>9.6810189791940786</v>
      </c>
      <c r="BJ81">
        <f t="shared" si="50"/>
        <v>9.7263473782740242</v>
      </c>
      <c r="BK81">
        <f t="shared" si="50"/>
        <v>9.6326337989842443</v>
      </c>
      <c r="BL81">
        <f t="shared" si="47"/>
        <v>9.829528561149635</v>
      </c>
    </row>
    <row r="82" spans="1:67" s="8" customFormat="1">
      <c r="A82" s="47" t="s">
        <v>70</v>
      </c>
      <c r="B82" s="48" t="s">
        <v>45</v>
      </c>
      <c r="C82" s="51">
        <v>42405.258999999998</v>
      </c>
      <c r="D82" s="50"/>
      <c r="E82">
        <f t="shared" si="12"/>
        <v>-21012.536580008797</v>
      </c>
      <c r="F82">
        <f t="shared" si="13"/>
        <v>-21012.5</v>
      </c>
      <c r="G82">
        <f t="shared" si="14"/>
        <v>-1.322375000017928E-2</v>
      </c>
      <c r="I82" s="116">
        <f t="shared" si="48"/>
        <v>-1.322375000017928E-2</v>
      </c>
      <c r="K82" s="165"/>
      <c r="L82" s="116"/>
      <c r="N82" s="116"/>
      <c r="O82" s="40"/>
      <c r="P82" s="116"/>
      <c r="Q82" s="293">
        <f t="shared" si="16"/>
        <v>27386.758999999998</v>
      </c>
      <c r="R82" s="8">
        <f t="shared" si="17"/>
        <v>1.748675640672415E-4</v>
      </c>
      <c r="S82" s="8">
        <v>0.1</v>
      </c>
      <c r="T82" s="167">
        <f t="shared" si="18"/>
        <v>1.748675640672415E-5</v>
      </c>
      <c r="U82" s="116"/>
      <c r="W82" s="8">
        <v>0.1</v>
      </c>
      <c r="Z82">
        <f t="shared" si="19"/>
        <v>-21012.5</v>
      </c>
      <c r="AA82">
        <f t="shared" si="20"/>
        <v>-1.3954500580003186E-3</v>
      </c>
      <c r="AB82">
        <f t="shared" si="21"/>
        <v>-1.49072394554816E-2</v>
      </c>
      <c r="AC82">
        <f t="shared" si="22"/>
        <v>-1.322375000017928E-2</v>
      </c>
      <c r="AD82">
        <f t="shared" si="32"/>
        <v>-1.182829994217896E-2</v>
      </c>
      <c r="AE82">
        <f t="shared" si="23"/>
        <v>1.3990867952215079E-5</v>
      </c>
      <c r="AF82">
        <f t="shared" si="33"/>
        <v>-1.322375000017928E-2</v>
      </c>
      <c r="AG82" s="25"/>
      <c r="AH82">
        <f t="shared" si="24"/>
        <v>1.6834894553023193E-3</v>
      </c>
      <c r="AI82">
        <f t="shared" si="25"/>
        <v>0.58080394516487099</v>
      </c>
      <c r="AJ82">
        <f t="shared" si="26"/>
        <v>0.41325416694235245</v>
      </c>
      <c r="AK82">
        <f t="shared" si="27"/>
        <v>-0.27253379168584491</v>
      </c>
      <c r="AL82">
        <f t="shared" si="28"/>
        <v>-2.5651229302694638</v>
      </c>
      <c r="AM82">
        <f t="shared" si="29"/>
        <v>-3.3727782861315956</v>
      </c>
      <c r="AN82">
        <f t="shared" si="49"/>
        <v>4.0904316380575301</v>
      </c>
      <c r="AO82">
        <f t="shared" si="49"/>
        <v>4.0906630483237745</v>
      </c>
      <c r="AP82">
        <f t="shared" si="49"/>
        <v>4.0898688634659068</v>
      </c>
      <c r="AQ82">
        <f t="shared" si="49"/>
        <v>4.0925981382350134</v>
      </c>
      <c r="AR82">
        <f t="shared" si="49"/>
        <v>4.0832617996969924</v>
      </c>
      <c r="AS82">
        <f t="shared" si="49"/>
        <v>4.1157239628979321</v>
      </c>
      <c r="AT82">
        <f t="shared" si="49"/>
        <v>4.0084362004673553</v>
      </c>
      <c r="AU82">
        <f t="shared" si="31"/>
        <v>4.4968688469281144</v>
      </c>
      <c r="AV82"/>
      <c r="AW82">
        <v>10000</v>
      </c>
      <c r="AX82">
        <f t="shared" si="40"/>
        <v>-9.2433145901462226E-3</v>
      </c>
      <c r="AY82">
        <f t="shared" si="41"/>
        <v>-1.82694891034237E-2</v>
      </c>
      <c r="AZ82">
        <f t="shared" si="42"/>
        <v>9.0261745132774775E-3</v>
      </c>
      <c r="BA82">
        <f t="shared" si="43"/>
        <v>0.51288784519124686</v>
      </c>
      <c r="BB82">
        <f t="shared" si="44"/>
        <v>0.69968367698445233</v>
      </c>
      <c r="BC82">
        <f t="shared" si="45"/>
        <v>-2.9140528157846921</v>
      </c>
      <c r="BD82">
        <f t="shared" si="46"/>
        <v>-8.7517135503865617</v>
      </c>
      <c r="BE82">
        <f t="shared" si="51"/>
        <v>9.8155480584559385</v>
      </c>
      <c r="BF82">
        <f t="shared" si="51"/>
        <v>9.8181700384862882</v>
      </c>
      <c r="BG82">
        <f t="shared" si="51"/>
        <v>9.8124990291642273</v>
      </c>
      <c r="BH82">
        <f t="shared" si="50"/>
        <v>9.8247815452636136</v>
      </c>
      <c r="BI82">
        <f t="shared" si="50"/>
        <v>9.7982567543186665</v>
      </c>
      <c r="BJ82">
        <f t="shared" si="50"/>
        <v>9.8559173457470344</v>
      </c>
      <c r="BK82">
        <f t="shared" si="50"/>
        <v>9.7321816012488362</v>
      </c>
      <c r="BL82">
        <f t="shared" si="47"/>
        <v>10.007209851086213</v>
      </c>
      <c r="BM82"/>
      <c r="BN82"/>
      <c r="BO82"/>
    </row>
    <row r="83" spans="1:67">
      <c r="A83" s="47" t="s">
        <v>71</v>
      </c>
      <c r="B83" s="48"/>
      <c r="C83" s="51">
        <v>42607.523000000001</v>
      </c>
      <c r="D83" s="50"/>
      <c r="E83">
        <f t="shared" si="12"/>
        <v>-20453.026690577997</v>
      </c>
      <c r="F83">
        <f t="shared" si="13"/>
        <v>-20453</v>
      </c>
      <c r="G83">
        <f t="shared" si="14"/>
        <v>-9.6486999973421916E-3</v>
      </c>
      <c r="H83" s="8"/>
      <c r="I83" s="116">
        <f t="shared" si="48"/>
        <v>-9.6486999973421916E-3</v>
      </c>
      <c r="J83" s="8"/>
      <c r="K83" s="165"/>
      <c r="M83" s="8"/>
      <c r="N83" s="116"/>
      <c r="O83" s="40"/>
      <c r="Q83" s="293">
        <f t="shared" si="16"/>
        <v>27589.023000000001</v>
      </c>
      <c r="R83" s="8">
        <f t="shared" si="17"/>
        <v>9.3097411638711215E-5</v>
      </c>
      <c r="S83" s="8">
        <v>0.1</v>
      </c>
      <c r="T83" s="167">
        <f t="shared" si="18"/>
        <v>9.3097411638711229E-6</v>
      </c>
      <c r="W83" s="8">
        <v>0.1</v>
      </c>
      <c r="Z83">
        <f t="shared" si="19"/>
        <v>-20453</v>
      </c>
      <c r="AA83">
        <f t="shared" si="20"/>
        <v>-2.9314966744541666E-3</v>
      </c>
      <c r="AB83">
        <f t="shared" si="21"/>
        <v>-1.0209166389332856E-2</v>
      </c>
      <c r="AC83">
        <f t="shared" si="22"/>
        <v>-9.6486999973421916E-3</v>
      </c>
      <c r="AD83">
        <f t="shared" si="32"/>
        <v>-6.7172033228880251E-3</v>
      </c>
      <c r="AE83">
        <f t="shared" si="23"/>
        <v>4.5120820481017927E-6</v>
      </c>
      <c r="AF83">
        <f t="shared" si="33"/>
        <v>-9.6486999973421916E-3</v>
      </c>
      <c r="AG83" s="25"/>
      <c r="AH83">
        <f t="shared" si="24"/>
        <v>5.6046639199066434E-4</v>
      </c>
      <c r="AI83">
        <f t="shared" si="25"/>
        <v>0.59582124099616607</v>
      </c>
      <c r="AJ83">
        <f t="shared" si="26"/>
        <v>0.36446186553481852</v>
      </c>
      <c r="AK83">
        <f t="shared" si="27"/>
        <v>-0.29434593724072478</v>
      </c>
      <c r="AL83">
        <f t="shared" si="28"/>
        <v>-2.5121530193957056</v>
      </c>
      <c r="AM83">
        <f t="shared" si="29"/>
        <v>-3.0718234723395206</v>
      </c>
      <c r="AN83">
        <f t="shared" si="49"/>
        <v>4.1684229821439285</v>
      </c>
      <c r="AO83">
        <f t="shared" si="49"/>
        <v>4.1685277462272987</v>
      </c>
      <c r="AP83">
        <f t="shared" si="49"/>
        <v>4.1681229525130519</v>
      </c>
      <c r="AQ83">
        <f t="shared" si="49"/>
        <v>4.1696885209839216</v>
      </c>
      <c r="AR83">
        <f t="shared" si="49"/>
        <v>4.1636558519355438</v>
      </c>
      <c r="AS83">
        <f t="shared" si="49"/>
        <v>4.1872441734346779</v>
      </c>
      <c r="AT83">
        <f t="shared" si="49"/>
        <v>4.099647979274291</v>
      </c>
      <c r="AU83">
        <f t="shared" si="31"/>
        <v>4.5962815286476291</v>
      </c>
      <c r="AW83">
        <v>11000</v>
      </c>
      <c r="AX83">
        <f t="shared" si="40"/>
        <v>-1.0920994456174647E-2</v>
      </c>
      <c r="AY83">
        <f t="shared" si="41"/>
        <v>-1.8498208773638204E-2</v>
      </c>
      <c r="AZ83">
        <f t="shared" si="42"/>
        <v>7.5772143174635586E-3</v>
      </c>
      <c r="BA83">
        <f t="shared" si="43"/>
        <v>0.52246168666108828</v>
      </c>
      <c r="BB83">
        <f t="shared" si="44"/>
        <v>0.64545313362320766</v>
      </c>
      <c r="BC83">
        <f t="shared" si="45"/>
        <v>-2.8407145607534221</v>
      </c>
      <c r="BD83">
        <f t="shared" si="46"/>
        <v>-6.5969882676794374</v>
      </c>
      <c r="BE83">
        <f t="shared" si="51"/>
        <v>9.9382914464147696</v>
      </c>
      <c r="BF83">
        <f t="shared" si="51"/>
        <v>9.9405417082738978</v>
      </c>
      <c r="BG83">
        <f t="shared" si="51"/>
        <v>9.9353757369376741</v>
      </c>
      <c r="BH83">
        <f t="shared" si="50"/>
        <v>9.9472579711227258</v>
      </c>
      <c r="BI83">
        <f t="shared" si="50"/>
        <v>9.9200446809676421</v>
      </c>
      <c r="BJ83">
        <f t="shared" si="50"/>
        <v>9.9830164435557105</v>
      </c>
      <c r="BK83">
        <f t="shared" si="50"/>
        <v>9.8403894021121445</v>
      </c>
      <c r="BL83">
        <f t="shared" si="47"/>
        <v>10.184891141022788</v>
      </c>
    </row>
    <row r="84" spans="1:67">
      <c r="A84" s="47" t="s">
        <v>72</v>
      </c>
      <c r="B84" s="48"/>
      <c r="C84" s="51">
        <v>42748.31</v>
      </c>
      <c r="D84" s="50"/>
      <c r="E84">
        <f t="shared" si="12"/>
        <v>-20063.576670785587</v>
      </c>
      <c r="F84">
        <f t="shared" si="13"/>
        <v>-20063.5</v>
      </c>
      <c r="G84">
        <f t="shared" si="14"/>
        <v>-2.7716650001821108E-2</v>
      </c>
      <c r="H84" s="8"/>
      <c r="I84" s="116">
        <f t="shared" si="48"/>
        <v>-2.7716650001821108E-2</v>
      </c>
      <c r="J84" s="8"/>
      <c r="K84" s="165"/>
      <c r="M84" s="8"/>
      <c r="N84" s="116"/>
      <c r="O84" s="40"/>
      <c r="Q84" s="293">
        <f t="shared" si="16"/>
        <v>27729.809999999998</v>
      </c>
      <c r="R84" s="8">
        <f t="shared" si="17"/>
        <v>7.6821268732345E-4</v>
      </c>
      <c r="S84" s="8">
        <v>0.1</v>
      </c>
      <c r="T84" s="167">
        <f t="shared" si="18"/>
        <v>7.6821268732345E-5</v>
      </c>
      <c r="W84" s="8">
        <v>0.1</v>
      </c>
      <c r="Z84">
        <f t="shared" si="19"/>
        <v>-20063.5</v>
      </c>
      <c r="AA84">
        <f t="shared" si="20"/>
        <v>-4.0179553888694177E-3</v>
      </c>
      <c r="AB84">
        <f t="shared" si="21"/>
        <v>-2.747517221073667E-2</v>
      </c>
      <c r="AC84">
        <f t="shared" si="22"/>
        <v>-2.7716650001821108E-2</v>
      </c>
      <c r="AD84">
        <f t="shared" si="32"/>
        <v>-2.3698694612951689E-2</v>
      </c>
      <c r="AF84">
        <f t="shared" si="33"/>
        <v>-2.7716650001821108E-2</v>
      </c>
      <c r="AG84" s="25"/>
      <c r="AH84">
        <f t="shared" si="24"/>
        <v>-2.4147779108443679E-4</v>
      </c>
      <c r="AI84">
        <f t="shared" si="25"/>
        <v>0.60747112466365627</v>
      </c>
      <c r="AJ84">
        <f t="shared" si="26"/>
        <v>0.32828513297304202</v>
      </c>
      <c r="AK84">
        <f t="shared" si="27"/>
        <v>-0.30971128818172761</v>
      </c>
      <c r="AL84">
        <f t="shared" si="28"/>
        <v>-2.4735856814019996</v>
      </c>
      <c r="AM84">
        <f t="shared" si="29"/>
        <v>-2.8818093153021906</v>
      </c>
      <c r="AN84">
        <f t="shared" si="49"/>
        <v>4.2239441191778218</v>
      </c>
      <c r="AO84">
        <f t="shared" si="49"/>
        <v>4.2239971078252685</v>
      </c>
      <c r="AP84">
        <f t="shared" si="49"/>
        <v>4.2237712908174903</v>
      </c>
      <c r="AQ84">
        <f t="shared" si="49"/>
        <v>4.224734303075615</v>
      </c>
      <c r="AR84">
        <f t="shared" si="49"/>
        <v>4.220639538130464</v>
      </c>
      <c r="AS84">
        <f t="shared" si="49"/>
        <v>4.2382752684278264</v>
      </c>
      <c r="AT84">
        <f t="shared" si="49"/>
        <v>4.1660382066019936</v>
      </c>
      <c r="AU84">
        <f t="shared" si="31"/>
        <v>4.6654883910779255</v>
      </c>
      <c r="AW84">
        <v>12000</v>
      </c>
      <c r="AX84">
        <f t="shared" si="40"/>
        <v>-1.273215527205928E-2</v>
      </c>
      <c r="AY84">
        <f t="shared" si="41"/>
        <v>-1.8710616031492187E-2</v>
      </c>
      <c r="AZ84">
        <f t="shared" si="42"/>
        <v>5.9784607594329069E-3</v>
      </c>
      <c r="BA84">
        <f t="shared" si="43"/>
        <v>0.53519723794302199</v>
      </c>
      <c r="BB84">
        <f t="shared" si="44"/>
        <v>0.58512908693623178</v>
      </c>
      <c r="BC84">
        <f t="shared" si="45"/>
        <v>-2.7641373943407919</v>
      </c>
      <c r="BD84">
        <f t="shared" si="46"/>
        <v>-5.2355821333595731</v>
      </c>
      <c r="BE84">
        <f t="shared" si="51"/>
        <v>10.06375700958435</v>
      </c>
      <c r="BF84">
        <f t="shared" si="51"/>
        <v>10.065320900220634</v>
      </c>
      <c r="BG84">
        <f t="shared" si="51"/>
        <v>10.061425457186997</v>
      </c>
      <c r="BH84">
        <f t="shared" si="50"/>
        <v>10.071149597908493</v>
      </c>
      <c r="BI84">
        <f t="shared" si="50"/>
        <v>10.047004272309486</v>
      </c>
      <c r="BJ84">
        <f t="shared" si="50"/>
        <v>10.107795246551841</v>
      </c>
      <c r="BK84">
        <f t="shared" si="50"/>
        <v>9.9594447598281963</v>
      </c>
      <c r="BL84">
        <f t="shared" si="47"/>
        <v>10.362572430959366</v>
      </c>
    </row>
    <row r="85" spans="1:67">
      <c r="A85" s="47" t="s">
        <v>73</v>
      </c>
      <c r="B85" s="52"/>
      <c r="C85" s="51">
        <v>43337.766000000003</v>
      </c>
      <c r="D85" s="51" t="s">
        <v>16</v>
      </c>
      <c r="E85">
        <f t="shared" ref="E85:E148" si="52">+(C85-C$7)/C$8</f>
        <v>-18433.002463886085</v>
      </c>
      <c r="F85">
        <f t="shared" ref="F85:F148" si="53">ROUND(2*E85,0)/2</f>
        <v>-18433</v>
      </c>
      <c r="G85">
        <f t="shared" ref="G85:G148" si="54">+C85-(C$7+F85*C$8)</f>
        <v>-8.9069999376079068E-4</v>
      </c>
      <c r="I85" s="116">
        <f t="shared" si="48"/>
        <v>-8.9069999376079068E-4</v>
      </c>
      <c r="J85" s="8"/>
      <c r="K85" s="165"/>
      <c r="M85" s="116"/>
      <c r="N85" s="116"/>
      <c r="O85" s="40"/>
      <c r="Q85" s="293">
        <f t="shared" ref="Q85:Q148" si="55">C85-15018.5</f>
        <v>28319.266000000003</v>
      </c>
      <c r="R85" s="8">
        <f t="shared" ref="R85:R148" si="56">+(O85-G85)^2</f>
        <v>7.933464788854725E-7</v>
      </c>
      <c r="S85" s="8">
        <v>0.1</v>
      </c>
      <c r="T85" s="167">
        <f t="shared" ref="T85:T148" si="57">+S85*R85</f>
        <v>7.9334647888547255E-8</v>
      </c>
      <c r="W85" s="8">
        <v>0.1</v>
      </c>
      <c r="Z85">
        <f t="shared" ref="Z85:Z148" si="58">F85</f>
        <v>-18433</v>
      </c>
      <c r="AA85">
        <f t="shared" ref="AA85:AA148" si="59">AB$3+AB$4*Z85+AB$5*Z85^2+AH85</f>
        <v>-8.6909580246218969E-3</v>
      </c>
      <c r="AB85">
        <f t="shared" ref="AB85:AB148" si="60">IF(S85&lt;&gt;0,G85-AH85,-9999)</f>
        <v>2.8596272526944565E-3</v>
      </c>
      <c r="AC85">
        <f t="shared" ref="AC85:AC148" si="61">+G85-P85</f>
        <v>-8.9069999376079068E-4</v>
      </c>
      <c r="AD85">
        <f t="shared" si="32"/>
        <v>7.8002580308611062E-3</v>
      </c>
      <c r="AE85">
        <f t="shared" ref="AE85:AE148" si="62">+(G85-AA85)^2*S85</f>
        <v>6.0844025348013184E-6</v>
      </c>
      <c r="AF85">
        <f t="shared" si="33"/>
        <v>-8.9069999376079068E-4</v>
      </c>
      <c r="AG85" s="25"/>
      <c r="AH85">
        <f t="shared" ref="AH85:AH148" si="63">$AB$6*($AB$11/AI85*AJ85+$AB$12)</f>
        <v>-3.7503272464552472E-3</v>
      </c>
      <c r="AI85">
        <f t="shared" ref="AI85:AI148" si="64">1+$AB$7*COS(AL85)</f>
        <v>0.66958797424812433</v>
      </c>
      <c r="AJ85">
        <f t="shared" ref="AJ85:AJ148" si="65">SIN(AL85+RADIANS($AB$9))</f>
        <v>0.15301090087599442</v>
      </c>
      <c r="AK85">
        <f t="shared" ref="AK85:AK148" si="66">$AB$7*SIN(AL85)</f>
        <v>-0.37527042681050932</v>
      </c>
      <c r="AL85">
        <f t="shared" ref="AL85:AL148" si="67">2*ATAN(AM85)</f>
        <v>-2.2927125012760405</v>
      </c>
      <c r="AM85">
        <f t="shared" ref="AM85:AM148" si="68">SQRT((1+$AB$7)/(1-$AB$7))*TAN(AN85/2)</f>
        <v>-2.2128363079651558</v>
      </c>
      <c r="AN85">
        <f t="shared" ref="AN85:AT100" si="69">$AU85+$AB$7*SIN(AO85)</f>
        <v>4.469833995218214</v>
      </c>
      <c r="AO85">
        <f t="shared" si="69"/>
        <v>4.4698339943651719</v>
      </c>
      <c r="AP85">
        <f t="shared" si="69"/>
        <v>4.4698340014684232</v>
      </c>
      <c r="AQ85">
        <f t="shared" si="69"/>
        <v>4.4698339423199158</v>
      </c>
      <c r="AR85">
        <f t="shared" si="69"/>
        <v>4.4698344348477406</v>
      </c>
      <c r="AS85">
        <f t="shared" si="69"/>
        <v>4.4698303336134</v>
      </c>
      <c r="AT85">
        <f t="shared" si="69"/>
        <v>4.4698644862922405</v>
      </c>
      <c r="AU85">
        <f t="shared" ref="AU85:AU148" si="70">RADIANS($AB$9)+$AB$18*(F85-AB$15)</f>
        <v>4.9551977343195146</v>
      </c>
      <c r="AW85">
        <v>13000</v>
      </c>
      <c r="AX85">
        <f t="shared" si="40"/>
        <v>-1.4668220541884505E-2</v>
      </c>
      <c r="AY85">
        <f t="shared" si="41"/>
        <v>-1.8906710876985647E-2</v>
      </c>
      <c r="AZ85">
        <f t="shared" si="42"/>
        <v>4.2384903351011432E-3</v>
      </c>
      <c r="BA85">
        <f t="shared" si="43"/>
        <v>0.55159338174383299</v>
      </c>
      <c r="BB85">
        <f t="shared" si="44"/>
        <v>0.5177432684499218</v>
      </c>
      <c r="BC85">
        <f t="shared" si="45"/>
        <v>-2.6833092044187192</v>
      </c>
      <c r="BD85">
        <f t="shared" si="46"/>
        <v>-4.2874620644498185</v>
      </c>
      <c r="BE85">
        <f t="shared" si="51"/>
        <v>10.192644107498177</v>
      </c>
      <c r="BF85">
        <f t="shared" si="51"/>
        <v>10.193502807529157</v>
      </c>
      <c r="BG85">
        <f t="shared" si="51"/>
        <v>10.191116292183461</v>
      </c>
      <c r="BH85">
        <f t="shared" si="50"/>
        <v>10.197762625479683</v>
      </c>
      <c r="BI85">
        <f t="shared" si="50"/>
        <v>10.179357214991871</v>
      </c>
      <c r="BJ85">
        <f t="shared" si="50"/>
        <v>10.231167441863875</v>
      </c>
      <c r="BK85">
        <f t="shared" si="50"/>
        <v>10.091193668367351</v>
      </c>
      <c r="BL85">
        <f t="shared" si="47"/>
        <v>10.540253720895944</v>
      </c>
    </row>
    <row r="86" spans="1:67">
      <c r="A86" s="47" t="s">
        <v>73</v>
      </c>
      <c r="B86" s="48"/>
      <c r="C86" s="51">
        <v>43337.771000000001</v>
      </c>
      <c r="D86" s="51" t="s">
        <v>16</v>
      </c>
      <c r="E86">
        <f t="shared" si="52"/>
        <v>-18432.988632707795</v>
      </c>
      <c r="F86">
        <f t="shared" si="53"/>
        <v>-18433</v>
      </c>
      <c r="G86">
        <f t="shared" si="54"/>
        <v>4.1093000036198646E-3</v>
      </c>
      <c r="I86" s="116">
        <f t="shared" si="48"/>
        <v>4.1093000036198646E-3</v>
      </c>
      <c r="J86" s="8"/>
      <c r="K86" s="165"/>
      <c r="M86" s="116"/>
      <c r="N86" s="116"/>
      <c r="O86" s="40"/>
      <c r="Q86" s="293">
        <f t="shared" si="55"/>
        <v>28319.271000000001</v>
      </c>
      <c r="R86" s="8">
        <f t="shared" si="56"/>
        <v>1.6886346519750218E-5</v>
      </c>
      <c r="S86" s="8">
        <v>0.1</v>
      </c>
      <c r="T86" s="167">
        <f t="shared" si="57"/>
        <v>1.688634651975022E-6</v>
      </c>
      <c r="V86" s="8"/>
      <c r="W86" s="8">
        <v>0.1</v>
      </c>
      <c r="Z86">
        <f t="shared" si="58"/>
        <v>-18433</v>
      </c>
      <c r="AA86">
        <f t="shared" si="59"/>
        <v>-8.6909580246218969E-3</v>
      </c>
      <c r="AB86">
        <f t="shared" si="60"/>
        <v>7.8596272500751109E-3</v>
      </c>
      <c r="AC86">
        <f t="shared" si="61"/>
        <v>4.1093000036198646E-3</v>
      </c>
      <c r="AD86">
        <f t="shared" ref="AD86:AD149" si="71">IF(S86&lt;&gt;0,G86-AA86,-9999)</f>
        <v>1.2800258028241761E-2</v>
      </c>
      <c r="AE86">
        <f t="shared" si="62"/>
        <v>1.6384660558956767E-5</v>
      </c>
      <c r="AF86">
        <f t="shared" ref="AF86:AF149" si="72">IF(S86&lt;&gt;0,G86-P86,-9999)</f>
        <v>4.1093000036198646E-3</v>
      </c>
      <c r="AG86" s="25"/>
      <c r="AH86">
        <f t="shared" si="63"/>
        <v>-3.7503272464552472E-3</v>
      </c>
      <c r="AI86">
        <f t="shared" si="64"/>
        <v>0.66958797424812433</v>
      </c>
      <c r="AJ86">
        <f t="shared" si="65"/>
        <v>0.15301090087599442</v>
      </c>
      <c r="AK86">
        <f t="shared" si="66"/>
        <v>-0.37527042681050932</v>
      </c>
      <c r="AL86">
        <f t="shared" si="67"/>
        <v>-2.2927125012760405</v>
      </c>
      <c r="AM86">
        <f t="shared" si="68"/>
        <v>-2.2128363079651558</v>
      </c>
      <c r="AN86">
        <f t="shared" si="69"/>
        <v>4.469833995218214</v>
      </c>
      <c r="AO86">
        <f t="shared" si="69"/>
        <v>4.4698339943651719</v>
      </c>
      <c r="AP86">
        <f t="shared" si="69"/>
        <v>4.4698340014684232</v>
      </c>
      <c r="AQ86">
        <f t="shared" si="69"/>
        <v>4.4698339423199158</v>
      </c>
      <c r="AR86">
        <f t="shared" si="69"/>
        <v>4.4698344348477406</v>
      </c>
      <c r="AS86">
        <f t="shared" si="69"/>
        <v>4.4698303336134</v>
      </c>
      <c r="AT86">
        <f t="shared" si="69"/>
        <v>4.4698644862922405</v>
      </c>
      <c r="AU86">
        <f t="shared" si="70"/>
        <v>4.9551977343195146</v>
      </c>
      <c r="AW86">
        <v>14000</v>
      </c>
      <c r="AX86">
        <f t="shared" si="40"/>
        <v>-1.6719599597941191E-2</v>
      </c>
      <c r="AY86">
        <f t="shared" si="41"/>
        <v>-1.9086493310118583E-2</v>
      </c>
      <c r="AZ86">
        <f t="shared" si="42"/>
        <v>2.3668937121773923E-3</v>
      </c>
      <c r="BA86">
        <f t="shared" si="43"/>
        <v>0.57234834984949656</v>
      </c>
      <c r="BB86">
        <f t="shared" si="44"/>
        <v>0.44200630484132036</v>
      </c>
      <c r="BC86">
        <f t="shared" si="45"/>
        <v>-2.5969322614072738</v>
      </c>
      <c r="BD86">
        <f t="shared" si="46"/>
        <v>-3.5807841766921551</v>
      </c>
      <c r="BE86">
        <f t="shared" si="51"/>
        <v>10.32583507135843</v>
      </c>
      <c r="BF86">
        <f t="shared" si="51"/>
        <v>10.326183574388558</v>
      </c>
      <c r="BG86">
        <f t="shared" si="51"/>
        <v>10.325061087919684</v>
      </c>
      <c r="BH86">
        <f t="shared" si="50"/>
        <v>10.328682197560205</v>
      </c>
      <c r="BI86">
        <f t="shared" si="50"/>
        <v>10.31705930008339</v>
      </c>
      <c r="BJ86">
        <f t="shared" si="50"/>
        <v>10.354997921513867</v>
      </c>
      <c r="BK86">
        <f t="shared" si="50"/>
        <v>10.237082431368497</v>
      </c>
      <c r="BL86">
        <f t="shared" si="47"/>
        <v>10.71793501083252</v>
      </c>
    </row>
    <row r="87" spans="1:67">
      <c r="A87" s="47" t="s">
        <v>73</v>
      </c>
      <c r="B87" s="48"/>
      <c r="C87" s="51">
        <v>43346.819000000003</v>
      </c>
      <c r="D87" s="51" t="s">
        <v>16</v>
      </c>
      <c r="E87">
        <f t="shared" si="52"/>
        <v>-18407.959732460735</v>
      </c>
      <c r="F87">
        <f t="shared" si="53"/>
        <v>-18408</v>
      </c>
      <c r="G87">
        <f t="shared" si="54"/>
        <v>1.4556800007994752E-2</v>
      </c>
      <c r="I87" s="116">
        <f t="shared" si="48"/>
        <v>1.4556800007994752E-2</v>
      </c>
      <c r="J87" s="8"/>
      <c r="K87" s="165"/>
      <c r="M87" s="116"/>
      <c r="N87" s="116"/>
      <c r="O87" s="40"/>
      <c r="Q87" s="293">
        <f t="shared" si="55"/>
        <v>28328.319000000003</v>
      </c>
      <c r="R87" s="8">
        <f t="shared" si="56"/>
        <v>2.1190042647275604E-4</v>
      </c>
      <c r="S87" s="8">
        <v>0.1</v>
      </c>
      <c r="T87" s="167">
        <f t="shared" si="57"/>
        <v>2.1190042647275606E-5</v>
      </c>
      <c r="W87" s="8">
        <v>0.1</v>
      </c>
      <c r="Z87">
        <f t="shared" si="58"/>
        <v>-18408</v>
      </c>
      <c r="AA87">
        <f t="shared" si="59"/>
        <v>-8.7638162058172528E-3</v>
      </c>
      <c r="AB87">
        <f t="shared" si="60"/>
        <v>1.8362473365848179E-2</v>
      </c>
      <c r="AC87">
        <f t="shared" si="61"/>
        <v>1.4556800007994752E-2</v>
      </c>
      <c r="AD87">
        <f t="shared" si="71"/>
        <v>2.3320616213812005E-2</v>
      </c>
      <c r="AE87">
        <f t="shared" si="62"/>
        <v>5.4385114059191144E-5</v>
      </c>
      <c r="AF87">
        <f t="shared" si="72"/>
        <v>1.4556800007994752E-2</v>
      </c>
      <c r="AG87" s="25"/>
      <c r="AH87">
        <f t="shared" si="63"/>
        <v>-3.8056733578534277E-3</v>
      </c>
      <c r="AI87">
        <f t="shared" si="64"/>
        <v>0.67074218082769876</v>
      </c>
      <c r="AJ87">
        <f t="shared" si="65"/>
        <v>0.14997483471574921</v>
      </c>
      <c r="AK87">
        <f t="shared" si="66"/>
        <v>-0.37628352144878763</v>
      </c>
      <c r="AL87">
        <f t="shared" si="67"/>
        <v>-2.2896409834566542</v>
      </c>
      <c r="AM87">
        <f t="shared" si="68"/>
        <v>-2.2038111474545765</v>
      </c>
      <c r="AN87">
        <f t="shared" si="69"/>
        <v>4.4738031876391489</v>
      </c>
      <c r="AO87">
        <f t="shared" si="69"/>
        <v>4.4738031608461055</v>
      </c>
      <c r="AP87">
        <f t="shared" si="69"/>
        <v>4.4738033875900527</v>
      </c>
      <c r="AQ87">
        <f t="shared" si="69"/>
        <v>4.4738014687099161</v>
      </c>
      <c r="AR87">
        <f t="shared" si="69"/>
        <v>4.4738177082145416</v>
      </c>
      <c r="AS87">
        <f t="shared" si="69"/>
        <v>4.473680307324833</v>
      </c>
      <c r="AT87">
        <f t="shared" si="69"/>
        <v>4.4748453037511036</v>
      </c>
      <c r="AU87">
        <f t="shared" si="70"/>
        <v>4.9596397665679293</v>
      </c>
      <c r="AW87">
        <v>15000</v>
      </c>
      <c r="AX87">
        <f t="shared" si="40"/>
        <v>-1.8875198997633486E-2</v>
      </c>
      <c r="AY87">
        <f t="shared" si="41"/>
        <v>-1.9249963330890997E-2</v>
      </c>
      <c r="AZ87">
        <f t="shared" si="42"/>
        <v>3.7476433325751287E-4</v>
      </c>
      <c r="BA87">
        <f t="shared" si="43"/>
        <v>0.5984473125156069</v>
      </c>
      <c r="BB87">
        <f t="shared" si="44"/>
        <v>0.35618974490280625</v>
      </c>
      <c r="BC87">
        <f t="shared" si="45"/>
        <v>-2.5032851755865488</v>
      </c>
      <c r="BD87">
        <f t="shared" si="46"/>
        <v>-3.0261721051570993</v>
      </c>
      <c r="BE87">
        <f t="shared" si="51"/>
        <v>10.464469423990794</v>
      </c>
      <c r="BF87">
        <f t="shared" si="51"/>
        <v>10.464559768870718</v>
      </c>
      <c r="BG87">
        <f t="shared" si="51"/>
        <v>10.464203070794493</v>
      </c>
      <c r="BH87">
        <f t="shared" si="50"/>
        <v>10.465612643232506</v>
      </c>
      <c r="BI87">
        <f t="shared" si="50"/>
        <v>10.460061968439167</v>
      </c>
      <c r="BJ87">
        <f t="shared" si="50"/>
        <v>10.482233338607543</v>
      </c>
      <c r="BK87">
        <f t="shared" si="50"/>
        <v>10.398112121408268</v>
      </c>
      <c r="BL87">
        <f t="shared" si="47"/>
        <v>10.895616300769097</v>
      </c>
    </row>
    <row r="88" spans="1:67">
      <c r="A88" s="47" t="s">
        <v>73</v>
      </c>
      <c r="B88" s="48"/>
      <c r="C88" s="51">
        <v>43705.764999999999</v>
      </c>
      <c r="D88" s="51" t="s">
        <v>16</v>
      </c>
      <c r="E88">
        <f t="shared" si="52"/>
        <v>-17415.030507429965</v>
      </c>
      <c r="F88">
        <f t="shared" si="53"/>
        <v>-17415</v>
      </c>
      <c r="G88">
        <f t="shared" si="54"/>
        <v>-1.1028499997337349E-2</v>
      </c>
      <c r="I88" s="116">
        <f t="shared" si="48"/>
        <v>-1.1028499997337349E-2</v>
      </c>
      <c r="J88" s="8"/>
      <c r="K88" s="165"/>
      <c r="M88" s="116"/>
      <c r="N88" s="116"/>
      <c r="O88" s="40"/>
      <c r="Q88" s="293">
        <f t="shared" si="55"/>
        <v>28687.264999999999</v>
      </c>
      <c r="R88" s="8">
        <f t="shared" si="56"/>
        <v>1.2162781219126991E-4</v>
      </c>
      <c r="S88" s="8">
        <v>0.1</v>
      </c>
      <c r="T88" s="167">
        <f t="shared" si="57"/>
        <v>1.2162781219126991E-5</v>
      </c>
      <c r="W88" s="8">
        <v>0.1</v>
      </c>
      <c r="Z88">
        <f t="shared" si="58"/>
        <v>-17415</v>
      </c>
      <c r="AA88">
        <f t="shared" si="59"/>
        <v>-1.1671175744553123E-2</v>
      </c>
      <c r="AB88">
        <f t="shared" si="60"/>
        <v>-5.002801616325595E-3</v>
      </c>
      <c r="AC88">
        <f t="shared" si="61"/>
        <v>-1.1028499997337349E-2</v>
      </c>
      <c r="AD88">
        <f t="shared" si="71"/>
        <v>6.4267574721577417E-4</v>
      </c>
      <c r="AE88">
        <f t="shared" si="62"/>
        <v>4.1303211605935369E-8</v>
      </c>
      <c r="AF88">
        <f t="shared" si="72"/>
        <v>-1.1028499997337349E-2</v>
      </c>
      <c r="AG88" s="25"/>
      <c r="AH88">
        <f t="shared" si="63"/>
        <v>-6.0256983810117537E-3</v>
      </c>
      <c r="AI88">
        <f t="shared" si="64"/>
        <v>0.72294750248828876</v>
      </c>
      <c r="AJ88">
        <f t="shared" si="65"/>
        <v>1.8984453513379622E-2</v>
      </c>
      <c r="AK88">
        <f t="shared" si="66"/>
        <v>-0.41622339389145735</v>
      </c>
      <c r="AL88">
        <f t="shared" si="67"/>
        <v>-2.1580837579545626</v>
      </c>
      <c r="AM88">
        <f t="shared" si="68"/>
        <v>-1.8669121171847223</v>
      </c>
      <c r="AN88">
        <f t="shared" si="69"/>
        <v>4.6374794896330895</v>
      </c>
      <c r="AO88">
        <f t="shared" si="69"/>
        <v>4.6374794872878295</v>
      </c>
      <c r="AP88">
        <f t="shared" si="69"/>
        <v>4.6374795499622827</v>
      </c>
      <c r="AQ88">
        <f t="shared" si="69"/>
        <v>4.6374778750755068</v>
      </c>
      <c r="AR88">
        <f t="shared" si="69"/>
        <v>4.637522646928077</v>
      </c>
      <c r="AS88">
        <f t="shared" si="69"/>
        <v>4.6363348852926629</v>
      </c>
      <c r="AT88">
        <f t="shared" si="69"/>
        <v>4.680287893821701</v>
      </c>
      <c r="AU88">
        <f t="shared" si="70"/>
        <v>5.1360772874749498</v>
      </c>
      <c r="AW88">
        <v>16000</v>
      </c>
      <c r="AX88">
        <f t="shared" si="40"/>
        <v>-2.1120686258927514E-2</v>
      </c>
      <c r="AY88">
        <f t="shared" si="41"/>
        <v>-1.9397120939302889E-2</v>
      </c>
      <c r="AZ88">
        <f t="shared" si="42"/>
        <v>-1.7235653196246258E-3</v>
      </c>
      <c r="BA88">
        <f t="shared" si="43"/>
        <v>0.63128977384550211</v>
      </c>
      <c r="BB88">
        <f t="shared" si="44"/>
        <v>0.25799021652196097</v>
      </c>
      <c r="BC88">
        <f t="shared" si="45"/>
        <v>-2.4000395837200719</v>
      </c>
      <c r="BD88">
        <f t="shared" si="46"/>
        <v>-2.5723023638931273</v>
      </c>
      <c r="BE88">
        <f t="shared" si="51"/>
        <v>10.610003682947745</v>
      </c>
      <c r="BF88">
        <f t="shared" si="51"/>
        <v>10.610013865498557</v>
      </c>
      <c r="BG88">
        <f t="shared" si="51"/>
        <v>10.609959717908175</v>
      </c>
      <c r="BH88">
        <f t="shared" si="50"/>
        <v>10.610247740677835</v>
      </c>
      <c r="BI88">
        <f t="shared" si="50"/>
        <v>10.608718025232026</v>
      </c>
      <c r="BJ88">
        <f t="shared" si="50"/>
        <v>10.61690967772787</v>
      </c>
      <c r="BK88">
        <f t="shared" si="50"/>
        <v>10.574807058558717</v>
      </c>
      <c r="BL88">
        <f t="shared" si="47"/>
        <v>11.073297590705675</v>
      </c>
    </row>
    <row r="89" spans="1:67" s="8" customFormat="1">
      <c r="A89" s="47" t="s">
        <v>74</v>
      </c>
      <c r="B89" s="48" t="s">
        <v>45</v>
      </c>
      <c r="C89" s="51">
        <v>43729.449099999998</v>
      </c>
      <c r="D89" s="50"/>
      <c r="E89">
        <f t="shared" si="52"/>
        <v>-17349.514705447073</v>
      </c>
      <c r="F89">
        <f t="shared" si="53"/>
        <v>-17349.5</v>
      </c>
      <c r="G89">
        <f t="shared" si="54"/>
        <v>-5.3160499955993146E-3</v>
      </c>
      <c r="J89" s="8">
        <f>G89</f>
        <v>-5.3160499955993146E-3</v>
      </c>
      <c r="K89" s="165"/>
      <c r="L89" s="116"/>
      <c r="M89" s="116"/>
      <c r="N89" s="116"/>
      <c r="O89" s="40"/>
      <c r="P89" s="116"/>
      <c r="Q89" s="293">
        <f t="shared" si="55"/>
        <v>28710.949099999998</v>
      </c>
      <c r="R89" s="8">
        <f t="shared" si="56"/>
        <v>2.8260387555711472E-5</v>
      </c>
      <c r="S89" s="116">
        <v>1</v>
      </c>
      <c r="T89" s="167">
        <f t="shared" si="57"/>
        <v>2.8260387555711472E-5</v>
      </c>
      <c r="U89" s="116"/>
      <c r="W89" s="116">
        <v>1</v>
      </c>
      <c r="Z89">
        <f t="shared" si="58"/>
        <v>-17349.5</v>
      </c>
      <c r="AA89">
        <f t="shared" si="59"/>
        <v>-1.1863260088025874E-2</v>
      </c>
      <c r="AB89">
        <f t="shared" si="60"/>
        <v>8.5696043773632324E-4</v>
      </c>
      <c r="AC89">
        <f t="shared" si="61"/>
        <v>-5.3160499955993146E-3</v>
      </c>
      <c r="AD89">
        <f t="shared" si="71"/>
        <v>6.5472100924265589E-3</v>
      </c>
      <c r="AE89">
        <f t="shared" si="62"/>
        <v>4.2865959994372188E-5</v>
      </c>
      <c r="AF89">
        <f t="shared" si="72"/>
        <v>-5.3160499955993146E-3</v>
      </c>
      <c r="AG89" s="25"/>
      <c r="AH89">
        <f t="shared" si="63"/>
        <v>-6.1730104333356378E-3</v>
      </c>
      <c r="AI89">
        <f t="shared" si="64"/>
        <v>0.72687880396691384</v>
      </c>
      <c r="AJ89">
        <f t="shared" si="65"/>
        <v>9.569643494548875E-3</v>
      </c>
      <c r="AK89">
        <f t="shared" si="66"/>
        <v>-0.4188135769975187</v>
      </c>
      <c r="AL89">
        <f t="shared" si="67"/>
        <v>-2.1486679534555324</v>
      </c>
      <c r="AM89">
        <f t="shared" si="68"/>
        <v>-1.8459793055793576</v>
      </c>
      <c r="AN89">
        <f t="shared" si="69"/>
        <v>4.6487282422652472</v>
      </c>
      <c r="AO89">
        <f t="shared" si="69"/>
        <v>4.6487282412743562</v>
      </c>
      <c r="AP89">
        <f t="shared" si="69"/>
        <v>4.6487282724257728</v>
      </c>
      <c r="AQ89">
        <f t="shared" si="69"/>
        <v>4.6487272931018078</v>
      </c>
      <c r="AR89">
        <f t="shared" si="69"/>
        <v>4.6487580878413439</v>
      </c>
      <c r="AS89">
        <f t="shared" si="69"/>
        <v>4.6477967682163399</v>
      </c>
      <c r="AT89">
        <f t="shared" si="69"/>
        <v>4.6943491958051817</v>
      </c>
      <c r="AU89">
        <f t="shared" si="70"/>
        <v>5.1477154119657964</v>
      </c>
      <c r="AV89"/>
      <c r="AW89">
        <v>17000</v>
      </c>
      <c r="AX89">
        <f t="shared" si="40"/>
        <v>-2.3435324912237408E-2</v>
      </c>
      <c r="AY89">
        <f t="shared" si="41"/>
        <v>-1.9527966135354253E-2</v>
      </c>
      <c r="AZ89">
        <f t="shared" si="42"/>
        <v>-3.9073587768831538E-3</v>
      </c>
      <c r="BA89">
        <f t="shared" si="43"/>
        <v>0.67287939754351522</v>
      </c>
      <c r="BB89">
        <f t="shared" si="44"/>
        <v>0.14437074879776787</v>
      </c>
      <c r="BC89">
        <f t="shared" si="45"/>
        <v>-2.2839751936110755</v>
      </c>
      <c r="BD89">
        <f t="shared" si="46"/>
        <v>-2.1873223929178494</v>
      </c>
      <c r="BE89">
        <f t="shared" si="51"/>
        <v>10.764292230585177</v>
      </c>
      <c r="BF89">
        <f t="shared" si="51"/>
        <v>10.764292166878906</v>
      </c>
      <c r="BG89">
        <f t="shared" si="51"/>
        <v>10.764292722718393</v>
      </c>
      <c r="BH89">
        <f t="shared" si="50"/>
        <v>10.76428787304325</v>
      </c>
      <c r="BI89">
        <f t="shared" si="50"/>
        <v>10.764330189612473</v>
      </c>
      <c r="BJ89">
        <f t="shared" si="50"/>
        <v>10.763961205957887</v>
      </c>
      <c r="BK89">
        <f t="shared" si="50"/>
        <v>10.767198300770259</v>
      </c>
      <c r="BL89">
        <f t="shared" si="47"/>
        <v>11.250978880642251</v>
      </c>
      <c r="BM89"/>
      <c r="BN89"/>
      <c r="BO89"/>
    </row>
    <row r="90" spans="1:67">
      <c r="A90" s="47" t="s">
        <v>74</v>
      </c>
      <c r="B90" s="48"/>
      <c r="C90" s="51">
        <v>43730.351199999997</v>
      </c>
      <c r="D90" s="50"/>
      <c r="E90">
        <f t="shared" si="52"/>
        <v>-17347.019284258651</v>
      </c>
      <c r="F90">
        <f t="shared" si="53"/>
        <v>-17347</v>
      </c>
      <c r="G90">
        <f t="shared" si="54"/>
        <v>-6.9712999975308776E-3</v>
      </c>
      <c r="H90" s="8"/>
      <c r="I90" s="8"/>
      <c r="J90" s="8">
        <f>G90</f>
        <v>-6.9712999975308776E-3</v>
      </c>
      <c r="K90" s="165"/>
      <c r="M90" s="116"/>
      <c r="N90" s="116"/>
      <c r="O90" s="40"/>
      <c r="Q90" s="293">
        <f t="shared" si="55"/>
        <v>28711.851199999997</v>
      </c>
      <c r="R90" s="8">
        <f t="shared" si="56"/>
        <v>4.8599023655574014E-5</v>
      </c>
      <c r="S90" s="116">
        <v>1</v>
      </c>
      <c r="T90" s="167">
        <f t="shared" si="57"/>
        <v>4.8599023655574014E-5</v>
      </c>
      <c r="W90" s="116">
        <v>1</v>
      </c>
      <c r="Z90">
        <f t="shared" si="58"/>
        <v>-17347</v>
      </c>
      <c r="AA90">
        <f t="shared" si="59"/>
        <v>-1.1870590639350715E-2</v>
      </c>
      <c r="AB90">
        <f t="shared" si="60"/>
        <v>-7.9266649238973232E-4</v>
      </c>
      <c r="AC90">
        <f t="shared" si="61"/>
        <v>-6.9712999975308776E-3</v>
      </c>
      <c r="AD90">
        <f t="shared" si="71"/>
        <v>4.8992906418198374E-3</v>
      </c>
      <c r="AE90">
        <f t="shared" si="62"/>
        <v>2.4003048793023435E-5</v>
      </c>
      <c r="AF90">
        <f t="shared" si="72"/>
        <v>-6.9712999975308776E-3</v>
      </c>
      <c r="AG90" s="25"/>
      <c r="AH90">
        <f t="shared" si="63"/>
        <v>-6.1786335051411453E-3</v>
      </c>
      <c r="AI90">
        <f t="shared" si="64"/>
        <v>0.72703018664157526</v>
      </c>
      <c r="AJ90">
        <f t="shared" si="65"/>
        <v>9.2082460226822049E-3</v>
      </c>
      <c r="AK90">
        <f t="shared" si="66"/>
        <v>-0.41891225930386278</v>
      </c>
      <c r="AL90">
        <f t="shared" si="67"/>
        <v>-2.1483065400516388</v>
      </c>
      <c r="AM90">
        <f t="shared" si="68"/>
        <v>-1.8451830811610181</v>
      </c>
      <c r="AN90">
        <f t="shared" si="69"/>
        <v>4.649158796300572</v>
      </c>
      <c r="AO90">
        <f t="shared" si="69"/>
        <v>4.6491587953455813</v>
      </c>
      <c r="AP90">
        <f t="shared" si="69"/>
        <v>4.6491588255725382</v>
      </c>
      <c r="AQ90">
        <f t="shared" si="69"/>
        <v>4.6491578688492856</v>
      </c>
      <c r="AR90">
        <f t="shared" si="69"/>
        <v>4.6491881574238372</v>
      </c>
      <c r="AS90">
        <f t="shared" si="69"/>
        <v>4.6482361921426234</v>
      </c>
      <c r="AT90">
        <f t="shared" si="69"/>
        <v>4.6948871054288741</v>
      </c>
      <c r="AU90">
        <f t="shared" si="70"/>
        <v>5.1481596151906377</v>
      </c>
      <c r="AW90">
        <v>18000</v>
      </c>
      <c r="AX90">
        <f t="shared" si="40"/>
        <v>-2.5787147162334823E-2</v>
      </c>
      <c r="AY90">
        <f t="shared" si="41"/>
        <v>-1.9642498919045098E-2</v>
      </c>
      <c r="AZ90">
        <f t="shared" si="42"/>
        <v>-6.1446482432897225E-3</v>
      </c>
      <c r="BA90">
        <f t="shared" si="43"/>
        <v>0.72611673646645736</v>
      </c>
      <c r="BB90">
        <f t="shared" si="44"/>
        <v>1.1390211544797251E-2</v>
      </c>
      <c r="BC90">
        <f t="shared" si="45"/>
        <v>-2.1504886217410424</v>
      </c>
      <c r="BD90">
        <f t="shared" si="46"/>
        <v>-1.8499984855664859</v>
      </c>
      <c r="BE90">
        <f t="shared" si="51"/>
        <v>10.929743212025636</v>
      </c>
      <c r="BF90">
        <f t="shared" si="51"/>
        <v>10.929743210838012</v>
      </c>
      <c r="BG90">
        <f t="shared" si="51"/>
        <v>10.929743246945035</v>
      </c>
      <c r="BH90">
        <f t="shared" si="50"/>
        <v>10.929742149201058</v>
      </c>
      <c r="BI90">
        <f t="shared" si="50"/>
        <v>10.929775531543244</v>
      </c>
      <c r="BJ90">
        <f t="shared" si="50"/>
        <v>10.928767824165631</v>
      </c>
      <c r="BK90">
        <f t="shared" si="50"/>
        <v>10.974822665929192</v>
      </c>
      <c r="BL90">
        <f t="shared" si="47"/>
        <v>11.42866017057883</v>
      </c>
    </row>
    <row r="91" spans="1:67">
      <c r="A91" s="53" t="s">
        <v>75</v>
      </c>
      <c r="B91" s="53" t="s">
        <v>49</v>
      </c>
      <c r="C91" s="54">
        <v>43750.593999999997</v>
      </c>
      <c r="D91" s="54" t="s">
        <v>76</v>
      </c>
      <c r="E91">
        <f t="shared" si="52"/>
        <v>-17291.022929050756</v>
      </c>
      <c r="F91">
        <f t="shared" si="53"/>
        <v>-17291</v>
      </c>
      <c r="G91">
        <f t="shared" si="54"/>
        <v>-8.288899996841792E-3</v>
      </c>
      <c r="K91" s="165"/>
      <c r="L91" s="116">
        <f>G91</f>
        <v>-8.288899996841792E-3</v>
      </c>
      <c r="M91" s="116"/>
      <c r="N91" s="116"/>
      <c r="O91" s="40">
        <f ca="1">+C$11+C$12*F91</f>
        <v>0.11076548910814681</v>
      </c>
      <c r="Q91" s="293">
        <f t="shared" si="55"/>
        <v>28732.093999999997</v>
      </c>
      <c r="R91" s="8">
        <f t="shared" ca="1" si="56"/>
        <v>1.4173947565162028E-2</v>
      </c>
      <c r="S91" s="116">
        <v>1</v>
      </c>
      <c r="T91" s="167">
        <f t="shared" ca="1" si="57"/>
        <v>1.4173947565162028E-2</v>
      </c>
      <c r="W91" s="116">
        <v>1</v>
      </c>
      <c r="Z91">
        <f t="shared" si="58"/>
        <v>-17291</v>
      </c>
      <c r="AA91">
        <f t="shared" si="59"/>
        <v>-1.203477310860962E-2</v>
      </c>
      <c r="AB91">
        <f t="shared" si="60"/>
        <v>-1.9843048439433675E-3</v>
      </c>
      <c r="AC91">
        <f t="shared" si="61"/>
        <v>-8.288899996841792E-3</v>
      </c>
      <c r="AD91">
        <f t="shared" si="71"/>
        <v>3.7458731117678279E-3</v>
      </c>
      <c r="AE91">
        <f t="shared" si="62"/>
        <v>1.4031565369465189E-5</v>
      </c>
      <c r="AF91">
        <f t="shared" si="72"/>
        <v>-8.288899996841792E-3</v>
      </c>
      <c r="AG91" s="25"/>
      <c r="AH91">
        <f t="shared" si="63"/>
        <v>-6.3045951528984245E-3</v>
      </c>
      <c r="AI91">
        <f t="shared" si="64"/>
        <v>0.73044718839040024</v>
      </c>
      <c r="AJ91">
        <f t="shared" si="65"/>
        <v>1.0730059196889657E-3</v>
      </c>
      <c r="AK91">
        <f t="shared" si="66"/>
        <v>-0.42111908262789471</v>
      </c>
      <c r="AL91">
        <f t="shared" si="67"/>
        <v>-2.1401711700189616</v>
      </c>
      <c r="AM91">
        <f t="shared" si="68"/>
        <v>-1.8273995251114867</v>
      </c>
      <c r="AN91">
        <f t="shared" si="69"/>
        <v>4.6588268221803002</v>
      </c>
      <c r="AO91">
        <f t="shared" si="69"/>
        <v>4.6588268218037623</v>
      </c>
      <c r="AP91">
        <f t="shared" si="69"/>
        <v>4.6588268358703582</v>
      </c>
      <c r="AQ91">
        <f t="shared" si="69"/>
        <v>4.6588263103777434</v>
      </c>
      <c r="AR91">
        <f t="shared" si="69"/>
        <v>4.6588459449574202</v>
      </c>
      <c r="AS91">
        <f t="shared" si="69"/>
        <v>4.6581171367178715</v>
      </c>
      <c r="AT91">
        <f t="shared" si="69"/>
        <v>4.7069596861810146</v>
      </c>
      <c r="AU91">
        <f t="shared" si="70"/>
        <v>5.1581097674270859</v>
      </c>
      <c r="AW91">
        <v>19000</v>
      </c>
      <c r="AX91">
        <f t="shared" si="40"/>
        <v>-2.8125035644497469E-2</v>
      </c>
      <c r="AY91">
        <f t="shared" si="41"/>
        <v>-1.9740719290375418E-2</v>
      </c>
      <c r="AZ91">
        <f t="shared" si="42"/>
        <v>-8.3843163541220504E-3</v>
      </c>
      <c r="BA91">
        <f t="shared" si="43"/>
        <v>0.79523561515150576</v>
      </c>
      <c r="BB91">
        <f t="shared" si="44"/>
        <v>-0.14584234341503505</v>
      </c>
      <c r="BC91">
        <f t="shared" si="45"/>
        <v>-1.9927337974946044</v>
      </c>
      <c r="BD91">
        <f t="shared" si="46"/>
        <v>-1.5450324355944296</v>
      </c>
      <c r="BE91">
        <f t="shared" si="51"/>
        <v>11.109587710849935</v>
      </c>
      <c r="BF91">
        <f t="shared" si="51"/>
        <v>11.109587780496881</v>
      </c>
      <c r="BG91">
        <f t="shared" si="51"/>
        <v>11.109589004872916</v>
      </c>
      <c r="BH91">
        <f t="shared" si="50"/>
        <v>11.10961052696195</v>
      </c>
      <c r="BI91">
        <f t="shared" si="50"/>
        <v>11.109988184195553</v>
      </c>
      <c r="BJ91">
        <f t="shared" si="50"/>
        <v>11.116424032065595</v>
      </c>
      <c r="BK91">
        <f t="shared" si="50"/>
        <v>11.19673731638294</v>
      </c>
      <c r="BL91">
        <f t="shared" si="47"/>
        <v>11.606341460515406</v>
      </c>
    </row>
    <row r="92" spans="1:67" s="8" customFormat="1">
      <c r="A92" s="53" t="s">
        <v>75</v>
      </c>
      <c r="B92" s="53" t="s">
        <v>45</v>
      </c>
      <c r="C92" s="54">
        <v>43754.389000000003</v>
      </c>
      <c r="D92" s="54" t="s">
        <v>76</v>
      </c>
      <c r="E92">
        <f t="shared" si="52"/>
        <v>-17280.52506472298</v>
      </c>
      <c r="F92">
        <f t="shared" si="53"/>
        <v>-17280.5</v>
      </c>
      <c r="G92">
        <f t="shared" si="54"/>
        <v>-9.0609499966376461E-3</v>
      </c>
      <c r="H92" s="116"/>
      <c r="I92" s="116"/>
      <c r="J92" s="116"/>
      <c r="K92" s="165"/>
      <c r="L92" s="116">
        <f>G92</f>
        <v>-9.0609499966376461E-3</v>
      </c>
      <c r="M92" s="116"/>
      <c r="N92" s="116"/>
      <c r="O92" s="40">
        <f ca="1">+C$11+C$12*F92</f>
        <v>0.11072772783073795</v>
      </c>
      <c r="P92" s="116"/>
      <c r="Q92" s="293">
        <f t="shared" si="55"/>
        <v>28735.889000000003</v>
      </c>
      <c r="R92" s="8">
        <f t="shared" ca="1" si="56"/>
        <v>1.4349327335630786E-2</v>
      </c>
      <c r="S92" s="116">
        <v>1</v>
      </c>
      <c r="T92" s="167">
        <f t="shared" ca="1" si="57"/>
        <v>1.4349327335630786E-2</v>
      </c>
      <c r="U92" s="116"/>
      <c r="V92" s="116"/>
      <c r="W92" s="116">
        <v>1</v>
      </c>
      <c r="Z92">
        <f t="shared" si="58"/>
        <v>-17280.5</v>
      </c>
      <c r="AA92">
        <f t="shared" si="59"/>
        <v>-1.2065552139005089E-2</v>
      </c>
      <c r="AB92">
        <f t="shared" si="60"/>
        <v>-2.7327365223043434E-3</v>
      </c>
      <c r="AC92">
        <f t="shared" si="61"/>
        <v>-9.0609499966376461E-3</v>
      </c>
      <c r="AD92">
        <f t="shared" si="71"/>
        <v>3.0046021423674428E-3</v>
      </c>
      <c r="AE92">
        <f t="shared" si="62"/>
        <v>9.0276340339190272E-6</v>
      </c>
      <c r="AF92">
        <f t="shared" si="72"/>
        <v>-9.0609499966376461E-3</v>
      </c>
      <c r="AG92" s="25"/>
      <c r="AH92">
        <f t="shared" si="63"/>
        <v>-6.3282134743333027E-3</v>
      </c>
      <c r="AI92">
        <f t="shared" si="64"/>
        <v>0.73109346533835495</v>
      </c>
      <c r="AJ92">
        <f t="shared" si="65"/>
        <v>-4.6090698145918234E-4</v>
      </c>
      <c r="AK92">
        <f t="shared" si="66"/>
        <v>-0.4215320576376908</v>
      </c>
      <c r="AL92">
        <f t="shared" si="67"/>
        <v>-2.1386372568955951</v>
      </c>
      <c r="AM92">
        <f t="shared" si="68"/>
        <v>-1.8240760595307433</v>
      </c>
      <c r="AN92">
        <f t="shared" si="69"/>
        <v>4.6606446408105064</v>
      </c>
      <c r="AO92">
        <f t="shared" si="69"/>
        <v>4.6606446405026807</v>
      </c>
      <c r="AP92">
        <f t="shared" si="69"/>
        <v>4.6606446524059431</v>
      </c>
      <c r="AQ92">
        <f t="shared" si="69"/>
        <v>4.6606441921227209</v>
      </c>
      <c r="AR92">
        <f t="shared" si="69"/>
        <v>4.6606619936388674</v>
      </c>
      <c r="AS92">
        <f t="shared" si="69"/>
        <v>4.6599779184854562</v>
      </c>
      <c r="AT92">
        <f t="shared" si="69"/>
        <v>4.709228274061072</v>
      </c>
      <c r="AU92">
        <f t="shared" si="70"/>
        <v>5.1599754209714197</v>
      </c>
      <c r="AV92"/>
      <c r="AW92">
        <v>20000</v>
      </c>
      <c r="AX92">
        <f t="shared" si="40"/>
        <v>-3.0364113428044931E-2</v>
      </c>
      <c r="AY92">
        <f t="shared" si="41"/>
        <v>-1.9822627249345214E-2</v>
      </c>
      <c r="AZ92">
        <f t="shared" si="42"/>
        <v>-1.0541486178699717E-2</v>
      </c>
      <c r="BA92">
        <f t="shared" si="43"/>
        <v>0.88632859091324756</v>
      </c>
      <c r="BB92">
        <f t="shared" si="44"/>
        <v>-0.33250046680388173</v>
      </c>
      <c r="BC92">
        <f t="shared" si="45"/>
        <v>-1.8001445050012219</v>
      </c>
      <c r="BD92">
        <f t="shared" si="46"/>
        <v>-1.2603452239575759</v>
      </c>
      <c r="BE92">
        <f t="shared" si="51"/>
        <v>11.308270684639654</v>
      </c>
      <c r="BF92">
        <f t="shared" si="51"/>
        <v>11.308281795517585</v>
      </c>
      <c r="BG92">
        <f t="shared" si="51"/>
        <v>11.308354021383714</v>
      </c>
      <c r="BH92">
        <f t="shared" si="50"/>
        <v>11.308823130402645</v>
      </c>
      <c r="BI92">
        <f t="shared" si="50"/>
        <v>11.311853628303552</v>
      </c>
      <c r="BJ92">
        <f t="shared" si="50"/>
        <v>11.330793415964889</v>
      </c>
      <c r="BK92">
        <f t="shared" si="50"/>
        <v>11.431549446700348</v>
      </c>
      <c r="BL92">
        <f t="shared" si="47"/>
        <v>11.784022750451982</v>
      </c>
      <c r="BM92"/>
      <c r="BN92"/>
      <c r="BO92"/>
    </row>
    <row r="93" spans="1:67">
      <c r="A93" s="47" t="s">
        <v>74</v>
      </c>
      <c r="B93" s="48" t="s">
        <v>45</v>
      </c>
      <c r="C93" s="51">
        <v>43754.389600000002</v>
      </c>
      <c r="D93" s="50"/>
      <c r="E93">
        <f t="shared" si="52"/>
        <v>-17280.523404981588</v>
      </c>
      <c r="F93">
        <f t="shared" si="53"/>
        <v>-17280.5</v>
      </c>
      <c r="G93">
        <f t="shared" si="54"/>
        <v>-8.4609499972430058E-3</v>
      </c>
      <c r="H93" s="8"/>
      <c r="I93" s="8"/>
      <c r="J93" s="8">
        <f>G93</f>
        <v>-8.4609499972430058E-3</v>
      </c>
      <c r="K93" s="165"/>
      <c r="M93" s="116"/>
      <c r="N93" s="116"/>
      <c r="O93" s="40"/>
      <c r="Q93" s="293">
        <f t="shared" si="55"/>
        <v>28735.889600000002</v>
      </c>
      <c r="R93" s="8">
        <f t="shared" si="56"/>
        <v>7.1587674855846421E-5</v>
      </c>
      <c r="S93" s="116">
        <v>1</v>
      </c>
      <c r="T93" s="167">
        <f t="shared" si="57"/>
        <v>7.1587674855846421E-5</v>
      </c>
      <c r="V93" s="8"/>
      <c r="W93" s="116">
        <v>1</v>
      </c>
      <c r="Z93">
        <f t="shared" si="58"/>
        <v>-17280.5</v>
      </c>
      <c r="AA93">
        <f t="shared" si="59"/>
        <v>-1.2065552139005089E-2</v>
      </c>
      <c r="AB93">
        <f t="shared" si="60"/>
        <v>-2.132736522909703E-3</v>
      </c>
      <c r="AC93">
        <f t="shared" si="61"/>
        <v>-8.4609499972430058E-3</v>
      </c>
      <c r="AD93">
        <f t="shared" si="71"/>
        <v>3.6046021417620831E-3</v>
      </c>
      <c r="AE93">
        <f t="shared" si="62"/>
        <v>1.2993156600395797E-5</v>
      </c>
      <c r="AF93">
        <f t="shared" si="72"/>
        <v>-8.4609499972430058E-3</v>
      </c>
      <c r="AG93" s="25"/>
      <c r="AH93">
        <f t="shared" si="63"/>
        <v>-6.3282134743333027E-3</v>
      </c>
      <c r="AI93">
        <f t="shared" si="64"/>
        <v>0.73109346533835495</v>
      </c>
      <c r="AJ93">
        <f t="shared" si="65"/>
        <v>-4.6090698145918234E-4</v>
      </c>
      <c r="AK93">
        <f t="shared" si="66"/>
        <v>-0.4215320576376908</v>
      </c>
      <c r="AL93">
        <f t="shared" si="67"/>
        <v>-2.1386372568955951</v>
      </c>
      <c r="AM93">
        <f t="shared" si="68"/>
        <v>-1.8240760595307433</v>
      </c>
      <c r="AN93">
        <f t="shared" si="69"/>
        <v>4.6606446408105064</v>
      </c>
      <c r="AO93">
        <f t="shared" si="69"/>
        <v>4.6606446405026807</v>
      </c>
      <c r="AP93">
        <f t="shared" si="69"/>
        <v>4.6606446524059431</v>
      </c>
      <c r="AQ93">
        <f t="shared" si="69"/>
        <v>4.6606441921227209</v>
      </c>
      <c r="AR93">
        <f t="shared" si="69"/>
        <v>4.6606619936388674</v>
      </c>
      <c r="AS93">
        <f t="shared" si="69"/>
        <v>4.6599779184854562</v>
      </c>
      <c r="AT93">
        <f t="shared" si="69"/>
        <v>4.709228274061072</v>
      </c>
      <c r="AU93">
        <f t="shared" si="70"/>
        <v>5.1599754209714197</v>
      </c>
      <c r="AW93">
        <v>21000</v>
      </c>
      <c r="AX93">
        <f t="shared" si="40"/>
        <v>-3.2358382946156103E-2</v>
      </c>
      <c r="AY93">
        <f t="shared" si="41"/>
        <v>-1.988822279595449E-2</v>
      </c>
      <c r="AZ93">
        <f t="shared" si="42"/>
        <v>-1.2470160150201616E-2</v>
      </c>
      <c r="BA93">
        <f t="shared" si="43"/>
        <v>1.0074085777837527</v>
      </c>
      <c r="BB93">
        <f t="shared" si="44"/>
        <v>-0.55063064044328458</v>
      </c>
      <c r="BC93">
        <f t="shared" si="45"/>
        <v>-1.5559786289940956</v>
      </c>
      <c r="BD93">
        <f t="shared" si="46"/>
        <v>-0.98529100975382489</v>
      </c>
      <c r="BE93">
        <f t="shared" si="51"/>
        <v>11.531958263205885</v>
      </c>
      <c r="BF93">
        <f t="shared" si="51"/>
        <v>11.532096484664827</v>
      </c>
      <c r="BG93">
        <f t="shared" si="51"/>
        <v>11.532637064488855</v>
      </c>
      <c r="BH93">
        <f t="shared" si="50"/>
        <v>11.534746560439562</v>
      </c>
      <c r="BI93">
        <f t="shared" si="50"/>
        <v>11.542908316353033</v>
      </c>
      <c r="BJ93">
        <f t="shared" si="50"/>
        <v>11.573511277395564</v>
      </c>
      <c r="BK93">
        <f t="shared" si="50"/>
        <v>11.677460139868593</v>
      </c>
      <c r="BL93">
        <f t="shared" si="47"/>
        <v>11.961704040388561</v>
      </c>
    </row>
    <row r="94" spans="1:67">
      <c r="A94" s="47" t="s">
        <v>74</v>
      </c>
      <c r="B94" s="48"/>
      <c r="C94" s="51">
        <v>43757.466699999997</v>
      </c>
      <c r="D94" s="50"/>
      <c r="E94">
        <f t="shared" si="52"/>
        <v>-17272.01142123379</v>
      </c>
      <c r="F94">
        <f t="shared" si="53"/>
        <v>-17272</v>
      </c>
      <c r="G94">
        <f t="shared" si="54"/>
        <v>-4.1287999993073754E-3</v>
      </c>
      <c r="H94" s="8"/>
      <c r="I94" s="8"/>
      <c r="J94" s="8">
        <f>G94</f>
        <v>-4.1287999993073754E-3</v>
      </c>
      <c r="K94" s="165"/>
      <c r="M94" s="116"/>
      <c r="N94" s="116"/>
      <c r="O94" s="40"/>
      <c r="Q94" s="293">
        <f t="shared" si="55"/>
        <v>28738.966699999997</v>
      </c>
      <c r="R94" s="8">
        <f t="shared" si="56"/>
        <v>1.7046989434280583E-5</v>
      </c>
      <c r="S94" s="116">
        <v>1</v>
      </c>
      <c r="T94" s="167">
        <f t="shared" si="57"/>
        <v>1.7046989434280583E-5</v>
      </c>
      <c r="W94" s="116">
        <v>1</v>
      </c>
      <c r="Z94">
        <f t="shared" si="58"/>
        <v>-17272</v>
      </c>
      <c r="AA94">
        <f t="shared" si="59"/>
        <v>-1.2090467166495762E-2</v>
      </c>
      <c r="AB94">
        <f t="shared" si="60"/>
        <v>2.2185330553472311E-3</v>
      </c>
      <c r="AC94">
        <f t="shared" si="61"/>
        <v>-4.1287999993073754E-3</v>
      </c>
      <c r="AD94">
        <f t="shared" si="71"/>
        <v>7.9616671671883868E-3</v>
      </c>
      <c r="AE94">
        <f t="shared" si="62"/>
        <v>6.3388144081085547E-5</v>
      </c>
      <c r="AF94">
        <f t="shared" si="72"/>
        <v>-4.1287999993073754E-3</v>
      </c>
      <c r="AG94" s="25"/>
      <c r="AH94">
        <f t="shared" si="63"/>
        <v>-6.3473330546546065E-3</v>
      </c>
      <c r="AI94">
        <f t="shared" si="64"/>
        <v>0.73161794504339372</v>
      </c>
      <c r="AJ94">
        <f t="shared" si="65"/>
        <v>-1.704635682075377E-3</v>
      </c>
      <c r="AK94">
        <f t="shared" si="66"/>
        <v>-0.42186617851786734</v>
      </c>
      <c r="AL94">
        <f t="shared" si="67"/>
        <v>-2.1373935273857465</v>
      </c>
      <c r="AM94">
        <f t="shared" si="68"/>
        <v>-1.8213881417470945</v>
      </c>
      <c r="AN94">
        <f t="shared" si="69"/>
        <v>4.6621173871642743</v>
      </c>
      <c r="AO94">
        <f t="shared" si="69"/>
        <v>4.6621173869048222</v>
      </c>
      <c r="AP94">
        <f t="shared" si="69"/>
        <v>4.6621173972311887</v>
      </c>
      <c r="AQ94">
        <f t="shared" si="69"/>
        <v>4.6621169862365761</v>
      </c>
      <c r="AR94">
        <f t="shared" si="69"/>
        <v>4.6621333466235306</v>
      </c>
      <c r="AS94">
        <f t="shared" si="69"/>
        <v>4.6614861495718172</v>
      </c>
      <c r="AT94">
        <f t="shared" si="69"/>
        <v>4.7110658991319241</v>
      </c>
      <c r="AU94">
        <f t="shared" si="70"/>
        <v>5.1614857119358808</v>
      </c>
      <c r="AW94">
        <v>22000</v>
      </c>
      <c r="AX94">
        <f t="shared" si="40"/>
        <v>-3.3851593128939428E-2</v>
      </c>
      <c r="AY94">
        <f t="shared" si="41"/>
        <v>-1.9937505930203242E-2</v>
      </c>
      <c r="AZ94">
        <f t="shared" si="42"/>
        <v>-1.3914087198736184E-2</v>
      </c>
      <c r="BA94">
        <f t="shared" si="43"/>
        <v>1.1651773341869378</v>
      </c>
      <c r="BB94">
        <f t="shared" si="44"/>
        <v>-0.78641351301542217</v>
      </c>
      <c r="BC94">
        <f t="shared" si="45"/>
        <v>-1.234117011342547</v>
      </c>
      <c r="BD94">
        <f t="shared" si="46"/>
        <v>-0.70947762541622716</v>
      </c>
      <c r="BE94">
        <f t="shared" si="51"/>
        <v>11.788831838296423</v>
      </c>
      <c r="BF94">
        <f t="shared" si="51"/>
        <v>11.789421850010152</v>
      </c>
      <c r="BG94">
        <f t="shared" si="51"/>
        <v>11.791075388197747</v>
      </c>
      <c r="BH94">
        <f t="shared" si="50"/>
        <v>11.795695315309237</v>
      </c>
      <c r="BI94">
        <f t="shared" si="50"/>
        <v>11.808495041949991</v>
      </c>
      <c r="BJ94">
        <f t="shared" si="50"/>
        <v>11.843179275753968</v>
      </c>
      <c r="BK94">
        <f t="shared" si="50"/>
        <v>11.932321010997287</v>
      </c>
      <c r="BL94">
        <f t="shared" si="47"/>
        <v>12.139385330325137</v>
      </c>
    </row>
    <row r="95" spans="1:67">
      <c r="A95" s="47" t="s">
        <v>77</v>
      </c>
      <c r="B95" s="52"/>
      <c r="C95" s="51">
        <v>43764.333400000003</v>
      </c>
      <c r="D95" s="51" t="s">
        <v>16</v>
      </c>
      <c r="E95">
        <f t="shared" si="52"/>
        <v>-17253.016510830763</v>
      </c>
      <c r="F95">
        <f t="shared" si="53"/>
        <v>-17253</v>
      </c>
      <c r="G95">
        <f t="shared" si="54"/>
        <v>-5.9686999957193621E-3</v>
      </c>
      <c r="I95" s="116">
        <f>G95</f>
        <v>-5.9686999957193621E-3</v>
      </c>
      <c r="K95" s="165"/>
      <c r="M95" s="116"/>
      <c r="N95" s="116"/>
      <c r="O95" s="40"/>
      <c r="Q95" s="293">
        <f t="shared" si="55"/>
        <v>28745.833400000003</v>
      </c>
      <c r="R95" s="8">
        <f t="shared" si="56"/>
        <v>3.5625379638900312E-5</v>
      </c>
      <c r="S95" s="8">
        <v>0.1</v>
      </c>
      <c r="T95" s="167">
        <f t="shared" si="57"/>
        <v>3.5625379638900313E-6</v>
      </c>
      <c r="Z95">
        <f t="shared" si="58"/>
        <v>-17253</v>
      </c>
      <c r="AA95">
        <f t="shared" si="59"/>
        <v>-1.2146155057945134E-2</v>
      </c>
      <c r="AB95">
        <f t="shared" si="60"/>
        <v>4.2137068303551954E-4</v>
      </c>
      <c r="AC95">
        <f t="shared" si="61"/>
        <v>-5.9686999957193621E-3</v>
      </c>
      <c r="AD95">
        <f t="shared" si="71"/>
        <v>6.1774550622257715E-3</v>
      </c>
      <c r="AE95">
        <f t="shared" si="62"/>
        <v>3.8160951045818818E-6</v>
      </c>
      <c r="AF95">
        <f t="shared" si="72"/>
        <v>-5.9686999957193621E-3</v>
      </c>
      <c r="AG95" s="25"/>
      <c r="AH95">
        <f t="shared" si="63"/>
        <v>-6.3900706787548816E-3</v>
      </c>
      <c r="AI95">
        <f t="shared" si="64"/>
        <v>0.73279454465458449</v>
      </c>
      <c r="AJ95">
        <f t="shared" si="65"/>
        <v>-4.4911902413639453E-3</v>
      </c>
      <c r="AK95">
        <f t="shared" si="66"/>
        <v>-0.42261240473233763</v>
      </c>
      <c r="AL95">
        <f t="shared" si="67"/>
        <v>-2.1346069585533964</v>
      </c>
      <c r="AM95">
        <f t="shared" si="68"/>
        <v>-1.8153879222530789</v>
      </c>
      <c r="AN95">
        <f t="shared" si="69"/>
        <v>4.6654132351655644</v>
      </c>
      <c r="AO95">
        <f t="shared" si="69"/>
        <v>4.6654132349936308</v>
      </c>
      <c r="AP95">
        <f t="shared" si="69"/>
        <v>4.6654132423164478</v>
      </c>
      <c r="AQ95">
        <f t="shared" si="69"/>
        <v>4.6654129304325966</v>
      </c>
      <c r="AR95">
        <f t="shared" si="69"/>
        <v>4.6654262156143353</v>
      </c>
      <c r="AS95">
        <f t="shared" si="69"/>
        <v>4.6648636000490233</v>
      </c>
      <c r="AT95">
        <f t="shared" si="69"/>
        <v>4.7151772455131624</v>
      </c>
      <c r="AU95">
        <f t="shared" si="70"/>
        <v>5.1648616564446757</v>
      </c>
      <c r="AW95">
        <v>23000</v>
      </c>
      <c r="AX95">
        <f t="shared" si="40"/>
        <v>-3.4412396842399065E-2</v>
      </c>
      <c r="AY95">
        <f t="shared" si="41"/>
        <v>-1.9970476652091465E-2</v>
      </c>
      <c r="AZ95">
        <f t="shared" si="42"/>
        <v>-1.4441920190307603E-2</v>
      </c>
      <c r="BA95">
        <f t="shared" si="43"/>
        <v>1.3479882624511637</v>
      </c>
      <c r="BB95">
        <f t="shared" si="44"/>
        <v>-0.97304372294568342</v>
      </c>
      <c r="BC95">
        <f t="shared" si="45"/>
        <v>-0.80101738036719483</v>
      </c>
      <c r="BD95">
        <f t="shared" si="46"/>
        <v>-0.42339296842101465</v>
      </c>
      <c r="BE95">
        <f t="shared" si="51"/>
        <v>12.086881377337914</v>
      </c>
      <c r="BF95">
        <f t="shared" si="51"/>
        <v>12.087958118828674</v>
      </c>
      <c r="BG95">
        <f t="shared" si="51"/>
        <v>12.09038243678491</v>
      </c>
      <c r="BH95">
        <f t="shared" si="50"/>
        <v>12.095829828165169</v>
      </c>
      <c r="BI95">
        <f t="shared" si="50"/>
        <v>12.108015521149829</v>
      </c>
      <c r="BJ95">
        <f t="shared" si="50"/>
        <v>12.135015470949677</v>
      </c>
      <c r="BK95">
        <f t="shared" si="50"/>
        <v>12.193701854951623</v>
      </c>
      <c r="BL95">
        <f t="shared" si="47"/>
        <v>12.317066620261715</v>
      </c>
    </row>
    <row r="96" spans="1:67">
      <c r="A96" s="47" t="s">
        <v>73</v>
      </c>
      <c r="B96" s="48"/>
      <c r="C96" s="51">
        <v>44191.637999999999</v>
      </c>
      <c r="D96" s="51" t="s">
        <v>16</v>
      </c>
      <c r="E96">
        <f t="shared" si="52"/>
        <v>-16070.991288847279</v>
      </c>
      <c r="F96">
        <f t="shared" si="53"/>
        <v>-16071</v>
      </c>
      <c r="G96">
        <f t="shared" si="54"/>
        <v>3.1491000045207329E-3</v>
      </c>
      <c r="I96" s="116">
        <f>G96</f>
        <v>3.1491000045207329E-3</v>
      </c>
      <c r="J96" s="8"/>
      <c r="K96" s="165"/>
      <c r="M96" s="116"/>
      <c r="N96" s="116"/>
      <c r="O96" s="40"/>
      <c r="Q96" s="293">
        <f t="shared" si="55"/>
        <v>29173.137999999999</v>
      </c>
      <c r="R96" s="8">
        <f t="shared" si="56"/>
        <v>9.91683083847248E-6</v>
      </c>
      <c r="S96" s="8">
        <v>0.1</v>
      </c>
      <c r="T96" s="167">
        <f t="shared" si="57"/>
        <v>9.91683083847248E-7</v>
      </c>
      <c r="Z96">
        <f t="shared" si="58"/>
        <v>-16071</v>
      </c>
      <c r="AA96">
        <f t="shared" si="59"/>
        <v>-1.5575952937713643E-2</v>
      </c>
      <c r="AB96">
        <f t="shared" si="60"/>
        <v>1.2174904018808396E-2</v>
      </c>
      <c r="AC96">
        <f t="shared" si="61"/>
        <v>3.1491000045207329E-3</v>
      </c>
      <c r="AD96">
        <f t="shared" si="71"/>
        <v>1.8725052942234376E-2</v>
      </c>
      <c r="AE96">
        <f t="shared" si="62"/>
        <v>3.5062760768948032E-5</v>
      </c>
      <c r="AF96">
        <f t="shared" si="72"/>
        <v>3.1491000045207329E-3</v>
      </c>
      <c r="AG96" s="25"/>
      <c r="AH96">
        <f t="shared" si="63"/>
        <v>-9.0258040142876632E-3</v>
      </c>
      <c r="AI96">
        <f t="shared" si="64"/>
        <v>0.81916136927092742</v>
      </c>
      <c r="AJ96">
        <f t="shared" si="65"/>
        <v>-0.19693971345178624</v>
      </c>
      <c r="AK96">
        <f t="shared" si="66"/>
        <v>-0.46615168093232717</v>
      </c>
      <c r="AL96">
        <f t="shared" si="67"/>
        <v>-1.940862645013204</v>
      </c>
      <c r="AM96">
        <f t="shared" si="68"/>
        <v>-1.4605517014705611</v>
      </c>
      <c r="AN96">
        <f t="shared" si="69"/>
        <v>4.882060872689479</v>
      </c>
      <c r="AO96">
        <f t="shared" si="69"/>
        <v>4.8820613877181041</v>
      </c>
      <c r="AP96">
        <f t="shared" si="69"/>
        <v>4.8820674876952825</v>
      </c>
      <c r="AQ96">
        <f t="shared" si="69"/>
        <v>4.8821397190536411</v>
      </c>
      <c r="AR96">
        <f t="shared" si="69"/>
        <v>4.882992725970853</v>
      </c>
      <c r="AS96">
        <f t="shared" si="69"/>
        <v>4.8927642990349947</v>
      </c>
      <c r="AT96">
        <f t="shared" si="69"/>
        <v>4.9806499826164456</v>
      </c>
      <c r="AU96">
        <f t="shared" si="70"/>
        <v>5.3748809411497103</v>
      </c>
      <c r="AW96">
        <v>24000</v>
      </c>
      <c r="AX96">
        <f t="shared" si="40"/>
        <v>-3.3492809886713451E-2</v>
      </c>
      <c r="AY96">
        <f t="shared" si="41"/>
        <v>-1.9987134961619173E-2</v>
      </c>
      <c r="AZ96">
        <f t="shared" si="42"/>
        <v>-1.3505674925094281E-2</v>
      </c>
      <c r="BA96">
        <f t="shared" si="43"/>
        <v>1.485003079691589</v>
      </c>
      <c r="BB96">
        <f t="shared" si="44"/>
        <v>-0.94836307439721923</v>
      </c>
      <c r="BC96">
        <f t="shared" si="45"/>
        <v>-0.24554017991761359</v>
      </c>
      <c r="BD96">
        <f t="shared" si="46"/>
        <v>-0.12339064876385618</v>
      </c>
      <c r="BE96">
        <f t="shared" si="51"/>
        <v>12.424131665886113</v>
      </c>
      <c r="BF96">
        <f t="shared" si="51"/>
        <v>12.42466434225612</v>
      </c>
      <c r="BG96">
        <f t="shared" si="51"/>
        <v>12.425740399340391</v>
      </c>
      <c r="BH96">
        <f t="shared" si="50"/>
        <v>12.427913638729448</v>
      </c>
      <c r="BI96">
        <f t="shared" si="50"/>
        <v>12.432300787675404</v>
      </c>
      <c r="BJ96">
        <f t="shared" si="50"/>
        <v>12.441149373450381</v>
      </c>
      <c r="BK96">
        <f t="shared" si="50"/>
        <v>12.458967167848144</v>
      </c>
      <c r="BL96">
        <f t="shared" si="47"/>
        <v>12.494747910198292</v>
      </c>
    </row>
    <row r="97" spans="1:67" s="8" customFormat="1">
      <c r="A97" s="47" t="s">
        <v>73</v>
      </c>
      <c r="B97" s="48"/>
      <c r="C97" s="51">
        <v>44474.686000000002</v>
      </c>
      <c r="D97" s="51" t="s">
        <v>16</v>
      </c>
      <c r="E97">
        <f t="shared" si="52"/>
        <v>-15288.013817900353</v>
      </c>
      <c r="F97">
        <f t="shared" si="53"/>
        <v>-15288</v>
      </c>
      <c r="G97">
        <f t="shared" si="54"/>
        <v>-4.9951999972108752E-3</v>
      </c>
      <c r="H97" s="116"/>
      <c r="I97" s="116">
        <f>G97</f>
        <v>-4.9951999972108752E-3</v>
      </c>
      <c r="K97" s="165"/>
      <c r="L97" s="116"/>
      <c r="M97" s="116"/>
      <c r="N97" s="116"/>
      <c r="O97" s="40"/>
      <c r="P97" s="116"/>
      <c r="Q97" s="293">
        <f t="shared" si="55"/>
        <v>29456.186000000002</v>
      </c>
      <c r="R97" s="8">
        <f t="shared" si="56"/>
        <v>2.4952023012135526E-5</v>
      </c>
      <c r="S97" s="8">
        <v>0.1</v>
      </c>
      <c r="T97" s="167">
        <f t="shared" si="57"/>
        <v>2.4952023012135527E-6</v>
      </c>
      <c r="U97" s="116"/>
      <c r="V97" s="116"/>
      <c r="W97" s="116"/>
      <c r="Z97">
        <f t="shared" si="58"/>
        <v>-15288</v>
      </c>
      <c r="AA97">
        <f t="shared" si="59"/>
        <v>-1.775821676118472E-2</v>
      </c>
      <c r="AB97">
        <f t="shared" si="60"/>
        <v>5.6993995628457205E-3</v>
      </c>
      <c r="AC97">
        <f t="shared" si="61"/>
        <v>-4.9951999972108752E-3</v>
      </c>
      <c r="AD97">
        <f t="shared" si="71"/>
        <v>1.2763016763973845E-2</v>
      </c>
      <c r="AE97">
        <f t="shared" si="62"/>
        <v>1.6289459691747737E-5</v>
      </c>
      <c r="AF97">
        <f t="shared" si="72"/>
        <v>-4.9951999972108752E-3</v>
      </c>
      <c r="AG97" s="25"/>
      <c r="AH97">
        <f t="shared" si="63"/>
        <v>-1.0694599560056596E-2</v>
      </c>
      <c r="AI97">
        <f t="shared" si="64"/>
        <v>0.89416644619654695</v>
      </c>
      <c r="AJ97">
        <f t="shared" si="65"/>
        <v>-0.34761046315619315</v>
      </c>
      <c r="AK97">
        <f t="shared" si="66"/>
        <v>-0.48867091062322465</v>
      </c>
      <c r="AL97">
        <f t="shared" si="67"/>
        <v>-1.7840767293756756</v>
      </c>
      <c r="AM97">
        <f t="shared" si="68"/>
        <v>-1.2397577605567014</v>
      </c>
      <c r="AN97">
        <f t="shared" si="69"/>
        <v>5.0407161187745979</v>
      </c>
      <c r="AO97">
        <f t="shared" si="69"/>
        <v>5.0407302408345487</v>
      </c>
      <c r="AP97">
        <f t="shared" si="69"/>
        <v>5.0408178154838286</v>
      </c>
      <c r="AQ97">
        <f t="shared" si="69"/>
        <v>5.0413603874770407</v>
      </c>
      <c r="AR97">
        <f t="shared" si="69"/>
        <v>5.0447028835444794</v>
      </c>
      <c r="AS97">
        <f t="shared" si="69"/>
        <v>5.064621010621992</v>
      </c>
      <c r="AT97">
        <f t="shared" si="69"/>
        <v>5.1662322623910413</v>
      </c>
      <c r="AU97">
        <f t="shared" si="70"/>
        <v>5.5140053911700502</v>
      </c>
      <c r="AV97"/>
      <c r="AW97">
        <v>25000</v>
      </c>
      <c r="AX97">
        <f t="shared" si="40"/>
        <v>-3.0895944217441542E-2</v>
      </c>
      <c r="AY97">
        <f t="shared" si="41"/>
        <v>-1.9987480858786356E-2</v>
      </c>
      <c r="AZ97">
        <f t="shared" si="42"/>
        <v>-1.0908463358655186E-2</v>
      </c>
      <c r="BA97">
        <f t="shared" si="43"/>
        <v>1.4677988584002957</v>
      </c>
      <c r="BB97">
        <f t="shared" si="44"/>
        <v>-0.59851517870986337</v>
      </c>
      <c r="BC97">
        <f t="shared" si="45"/>
        <v>0.36084811856015842</v>
      </c>
      <c r="BD97">
        <f t="shared" si="46"/>
        <v>0.1824076639921676</v>
      </c>
      <c r="BE97">
        <f t="shared" si="51"/>
        <v>12.776223308406088</v>
      </c>
      <c r="BF97">
        <f t="shared" si="51"/>
        <v>12.775479435331514</v>
      </c>
      <c r="BG97">
        <f t="shared" si="51"/>
        <v>12.773958803631718</v>
      </c>
      <c r="BH97">
        <f t="shared" si="50"/>
        <v>12.770851825899912</v>
      </c>
      <c r="BI97">
        <f t="shared" si="50"/>
        <v>12.764509785315331</v>
      </c>
      <c r="BJ97">
        <f t="shared" si="50"/>
        <v>12.751588981745801</v>
      </c>
      <c r="BK97">
        <f t="shared" si="50"/>
        <v>12.725359132929652</v>
      </c>
      <c r="BL97">
        <f t="shared" si="47"/>
        <v>12.672429200134868</v>
      </c>
      <c r="BM97"/>
      <c r="BN97"/>
      <c r="BO97"/>
    </row>
    <row r="98" spans="1:67">
      <c r="A98" s="47" t="s">
        <v>63</v>
      </c>
      <c r="B98" s="48"/>
      <c r="C98" s="51">
        <v>44812.502200000003</v>
      </c>
      <c r="D98" s="50"/>
      <c r="E98">
        <f t="shared" si="52"/>
        <v>-14353.53459910743</v>
      </c>
      <c r="F98">
        <f t="shared" si="53"/>
        <v>-14353.5</v>
      </c>
      <c r="G98">
        <f t="shared" si="54"/>
        <v>-1.250764999713283E-2</v>
      </c>
      <c r="H98" s="8"/>
      <c r="I98" s="8"/>
      <c r="J98" s="8">
        <f>G98</f>
        <v>-1.250764999713283E-2</v>
      </c>
      <c r="K98" s="165"/>
      <c r="M98" s="116"/>
      <c r="N98" s="116"/>
      <c r="O98" s="40"/>
      <c r="Q98" s="293">
        <f t="shared" si="55"/>
        <v>29794.002200000003</v>
      </c>
      <c r="R98" s="8">
        <f t="shared" si="56"/>
        <v>1.5644130845077689E-4</v>
      </c>
      <c r="S98" s="116">
        <v>1</v>
      </c>
      <c r="T98" s="167">
        <f t="shared" si="57"/>
        <v>1.5644130845077689E-4</v>
      </c>
      <c r="Z98">
        <f t="shared" si="58"/>
        <v>-14353.5</v>
      </c>
      <c r="AA98">
        <f t="shared" si="59"/>
        <v>-2.0148481705640466E-2</v>
      </c>
      <c r="AB98">
        <f t="shared" si="60"/>
        <v>-2.2512254962969713E-5</v>
      </c>
      <c r="AC98">
        <f t="shared" si="61"/>
        <v>-1.250764999713283E-2</v>
      </c>
      <c r="AD98">
        <f t="shared" si="71"/>
        <v>7.6408317085076352E-3</v>
      </c>
      <c r="AE98">
        <f t="shared" si="62"/>
        <v>5.8382309197735711E-5</v>
      </c>
      <c r="AF98">
        <f t="shared" si="72"/>
        <v>-1.250764999713283E-2</v>
      </c>
      <c r="AG98" s="25"/>
      <c r="AH98">
        <f t="shared" si="63"/>
        <v>-1.2485137742169861E-2</v>
      </c>
      <c r="AI98">
        <f t="shared" si="64"/>
        <v>1.0086055693430025</v>
      </c>
      <c r="AJ98">
        <f t="shared" si="65"/>
        <v>-0.55262769204681217</v>
      </c>
      <c r="AK98">
        <f t="shared" si="66"/>
        <v>-0.49992593869120533</v>
      </c>
      <c r="AL98">
        <f t="shared" si="67"/>
        <v>-1.5535843382722347</v>
      </c>
      <c r="AM98">
        <f t="shared" si="68"/>
        <v>-0.98293445613855701</v>
      </c>
      <c r="AN98">
        <f t="shared" si="69"/>
        <v>5.2508300019333642</v>
      </c>
      <c r="AO98">
        <f t="shared" si="69"/>
        <v>5.2509705013290962</v>
      </c>
      <c r="AP98">
        <f t="shared" si="69"/>
        <v>5.2515180930402439</v>
      </c>
      <c r="AQ98">
        <f t="shared" si="69"/>
        <v>5.2536475483351435</v>
      </c>
      <c r="AR98">
        <f t="shared" si="69"/>
        <v>5.2618578505855442</v>
      </c>
      <c r="AS98">
        <f t="shared" si="69"/>
        <v>5.2925372014043148</v>
      </c>
      <c r="AT98">
        <f t="shared" si="69"/>
        <v>5.3964342749702636</v>
      </c>
      <c r="AU98">
        <f t="shared" si="70"/>
        <v>5.6800485566157812</v>
      </c>
      <c r="AW98">
        <v>26000</v>
      </c>
      <c r="AX98">
        <f t="shared" si="40"/>
        <v>-2.7212307660463887E-2</v>
      </c>
      <c r="AY98">
        <f t="shared" si="41"/>
        <v>-1.9971514343593011E-2</v>
      </c>
      <c r="AZ98">
        <f t="shared" si="42"/>
        <v>-7.2407933168708747E-3</v>
      </c>
      <c r="BA98">
        <f t="shared" si="43"/>
        <v>1.3127710458936557</v>
      </c>
      <c r="BB98">
        <f t="shared" si="44"/>
        <v>-0.10731725199804006</v>
      </c>
      <c r="BC98">
        <f t="shared" si="45"/>
        <v>0.89497016738829172</v>
      </c>
      <c r="BD98">
        <f t="shared" si="46"/>
        <v>0.47995707026286089</v>
      </c>
      <c r="BE98">
        <f t="shared" si="51"/>
        <v>13.107011853035004</v>
      </c>
      <c r="BF98">
        <f t="shared" si="51"/>
        <v>13.105982106069458</v>
      </c>
      <c r="BG98">
        <f t="shared" si="51"/>
        <v>13.103583228023254</v>
      </c>
      <c r="BH98">
        <f t="shared" si="50"/>
        <v>13.098008075520813</v>
      </c>
      <c r="BI98">
        <f t="shared" si="50"/>
        <v>13.085120838824608</v>
      </c>
      <c r="BJ98">
        <f t="shared" si="50"/>
        <v>13.055684841362842</v>
      </c>
      <c r="BK98">
        <f t="shared" si="50"/>
        <v>12.990084457787463</v>
      </c>
      <c r="BL98">
        <f t="shared" si="47"/>
        <v>12.850110490071446</v>
      </c>
    </row>
    <row r="99" spans="1:67">
      <c r="A99" s="47" t="s">
        <v>73</v>
      </c>
      <c r="B99" s="48"/>
      <c r="C99" s="51">
        <v>44944.642999999996</v>
      </c>
      <c r="D99" s="51" t="s">
        <v>16</v>
      </c>
      <c r="E99">
        <f t="shared" si="52"/>
        <v>-13988.002006074101</v>
      </c>
      <c r="F99">
        <f t="shared" si="53"/>
        <v>-13988</v>
      </c>
      <c r="G99">
        <f t="shared" si="54"/>
        <v>-7.251999995787628E-4</v>
      </c>
      <c r="I99" s="116">
        <f>G99</f>
        <v>-7.251999995787628E-4</v>
      </c>
      <c r="J99" s="8"/>
      <c r="K99" s="165"/>
      <c r="M99" s="116"/>
      <c r="N99" s="116"/>
      <c r="O99" s="40"/>
      <c r="Q99" s="293">
        <f t="shared" si="55"/>
        <v>29926.142999999996</v>
      </c>
      <c r="R99" s="8">
        <f t="shared" si="56"/>
        <v>5.2591503938903751E-7</v>
      </c>
      <c r="S99" s="8">
        <v>0.1</v>
      </c>
      <c r="T99" s="167">
        <f t="shared" si="57"/>
        <v>5.2591503938903751E-8</v>
      </c>
      <c r="Z99">
        <f t="shared" si="58"/>
        <v>-13988</v>
      </c>
      <c r="AA99">
        <f t="shared" si="59"/>
        <v>-2.0979874353293876E-2</v>
      </c>
      <c r="AB99">
        <f t="shared" si="60"/>
        <v>1.2360641732813652E-2</v>
      </c>
      <c r="AC99">
        <f t="shared" si="61"/>
        <v>-7.251999995787628E-4</v>
      </c>
      <c r="AD99">
        <f t="shared" si="71"/>
        <v>2.0254674353715113E-2</v>
      </c>
      <c r="AE99">
        <f t="shared" si="62"/>
        <v>4.1025183317504474E-5</v>
      </c>
      <c r="AF99">
        <f t="shared" si="72"/>
        <v>-7.251999995787628E-4</v>
      </c>
      <c r="AG99" s="25"/>
      <c r="AH99">
        <f t="shared" si="63"/>
        <v>-1.3085841732392415E-2</v>
      </c>
      <c r="AI99">
        <f t="shared" si="64"/>
        <v>1.0620342860691532</v>
      </c>
      <c r="AJ99">
        <f t="shared" si="65"/>
        <v>-0.63861024614119488</v>
      </c>
      <c r="AK99">
        <f t="shared" si="66"/>
        <v>-0.49613682321703401</v>
      </c>
      <c r="AL99">
        <f t="shared" si="67"/>
        <v>-1.446407231295149</v>
      </c>
      <c r="AM99">
        <f t="shared" si="68"/>
        <v>-0.88275188100533231</v>
      </c>
      <c r="AN99">
        <f t="shared" si="69"/>
        <v>5.3404985909106637</v>
      </c>
      <c r="AO99">
        <f t="shared" si="69"/>
        <v>5.340762018797653</v>
      </c>
      <c r="AP99">
        <f t="shared" si="69"/>
        <v>5.3416577401734866</v>
      </c>
      <c r="AQ99">
        <f t="shared" si="69"/>
        <v>5.344695213003142</v>
      </c>
      <c r="AR99">
        <f t="shared" si="69"/>
        <v>5.3549032561767476</v>
      </c>
      <c r="AS99">
        <f t="shared" si="69"/>
        <v>5.3882387927531763</v>
      </c>
      <c r="AT99">
        <f t="shared" si="69"/>
        <v>5.4886978993638236</v>
      </c>
      <c r="AU99">
        <f t="shared" si="70"/>
        <v>5.7449910680876002</v>
      </c>
      <c r="AW99">
        <v>27000</v>
      </c>
      <c r="AX99">
        <f t="shared" si="40"/>
        <v>-2.3307174859835505E-2</v>
      </c>
      <c r="AY99">
        <f t="shared" si="41"/>
        <v>-1.9939235416039147E-2</v>
      </c>
      <c r="AZ99">
        <f t="shared" si="42"/>
        <v>-3.3679394437963572E-3</v>
      </c>
      <c r="BA99">
        <f t="shared" si="43"/>
        <v>1.1317540544043427</v>
      </c>
      <c r="BB99">
        <f t="shared" si="44"/>
        <v>0.29709113684987148</v>
      </c>
      <c r="BC99">
        <f t="shared" si="45"/>
        <v>1.3041392825591132</v>
      </c>
      <c r="BD99">
        <f t="shared" si="46"/>
        <v>0.76347525919190695</v>
      </c>
      <c r="BE99">
        <f t="shared" si="51"/>
        <v>13.396712136246025</v>
      </c>
      <c r="BF99">
        <f t="shared" si="51"/>
        <v>13.396236290410416</v>
      </c>
      <c r="BG99">
        <f t="shared" si="51"/>
        <v>13.394827408787604</v>
      </c>
      <c r="BH99">
        <f t="shared" si="50"/>
        <v>13.390668619155957</v>
      </c>
      <c r="BI99">
        <f t="shared" si="50"/>
        <v>13.378499911380395</v>
      </c>
      <c r="BJ99">
        <f t="shared" si="50"/>
        <v>13.343753208073702</v>
      </c>
      <c r="BK99">
        <f t="shared" si="50"/>
        <v>13.250402328629207</v>
      </c>
      <c r="BL99">
        <f t="shared" si="47"/>
        <v>13.027791780008023</v>
      </c>
    </row>
    <row r="100" spans="1:67">
      <c r="A100" s="47" t="s">
        <v>73</v>
      </c>
      <c r="B100" s="48"/>
      <c r="C100" s="51">
        <v>45193.714</v>
      </c>
      <c r="D100" s="51" t="s">
        <v>16</v>
      </c>
      <c r="E100">
        <f t="shared" si="52"/>
        <v>-13299.012924129616</v>
      </c>
      <c r="F100">
        <f t="shared" si="53"/>
        <v>-13299</v>
      </c>
      <c r="G100">
        <f t="shared" si="54"/>
        <v>-4.6720999962417409E-3</v>
      </c>
      <c r="I100" s="116">
        <f>G100</f>
        <v>-4.6720999962417409E-3</v>
      </c>
      <c r="J100" s="8"/>
      <c r="K100" s="165"/>
      <c r="M100" s="116"/>
      <c r="N100" s="116"/>
      <c r="O100" s="40"/>
      <c r="Q100" s="293">
        <f t="shared" si="55"/>
        <v>30175.214</v>
      </c>
      <c r="R100" s="8">
        <f t="shared" si="56"/>
        <v>2.1828518374882077E-5</v>
      </c>
      <c r="S100" s="8">
        <v>0.1</v>
      </c>
      <c r="T100" s="167">
        <f t="shared" si="57"/>
        <v>2.1828518374882077E-6</v>
      </c>
      <c r="V100" s="8"/>
      <c r="Z100">
        <f t="shared" si="58"/>
        <v>-13299</v>
      </c>
      <c r="AA100">
        <f t="shared" si="59"/>
        <v>-2.2303056630336403E-2</v>
      </c>
      <c r="AB100">
        <f t="shared" si="60"/>
        <v>9.3079812769430864E-3</v>
      </c>
      <c r="AC100">
        <f t="shared" si="61"/>
        <v>-4.6720999962417409E-3</v>
      </c>
      <c r="AD100">
        <f t="shared" si="71"/>
        <v>1.7630956634094662E-2</v>
      </c>
      <c r="AE100">
        <f t="shared" si="62"/>
        <v>3.1085063183332662E-5</v>
      </c>
      <c r="AF100">
        <f t="shared" si="72"/>
        <v>-4.6720999962417409E-3</v>
      </c>
      <c r="AG100" s="25"/>
      <c r="AH100">
        <f t="shared" si="63"/>
        <v>-1.3980081273184827E-2</v>
      </c>
      <c r="AI100">
        <f t="shared" si="64"/>
        <v>1.1763146508982432</v>
      </c>
      <c r="AJ100">
        <f t="shared" si="65"/>
        <v>-0.80083085213497218</v>
      </c>
      <c r="AK100">
        <f t="shared" si="66"/>
        <v>-0.4678815489828923</v>
      </c>
      <c r="AL100">
        <f t="shared" si="67"/>
        <v>-1.2104169111617136</v>
      </c>
      <c r="AM100">
        <f t="shared" si="68"/>
        <v>-0.69181045887661641</v>
      </c>
      <c r="AN100">
        <f t="shared" si="69"/>
        <v>5.5231780056016921</v>
      </c>
      <c r="AO100">
        <f t="shared" si="69"/>
        <v>5.5238066472409795</v>
      </c>
      <c r="AP100">
        <f t="shared" si="69"/>
        <v>5.5255387768324935</v>
      </c>
      <c r="AQ100">
        <f t="shared" si="69"/>
        <v>5.5302968027091968</v>
      </c>
      <c r="AR100">
        <f t="shared" si="69"/>
        <v>5.5432591918395246</v>
      </c>
      <c r="AS100">
        <f t="shared" si="69"/>
        <v>5.5778245160704891</v>
      </c>
      <c r="AT100">
        <f t="shared" si="69"/>
        <v>5.6654654144795886</v>
      </c>
      <c r="AU100">
        <f t="shared" si="70"/>
        <v>5.8674134768539012</v>
      </c>
      <c r="AW100">
        <v>28000</v>
      </c>
      <c r="AX100">
        <f t="shared" si="40"/>
        <v>-1.9682012978200367E-2</v>
      </c>
      <c r="AY100">
        <f t="shared" si="41"/>
        <v>-1.9890644076124758E-2</v>
      </c>
      <c r="AZ100">
        <f t="shared" si="42"/>
        <v>2.0863109792439326E-4</v>
      </c>
      <c r="BA100">
        <f t="shared" si="43"/>
        <v>0.98120018894094663</v>
      </c>
      <c r="BB100">
        <f t="shared" si="44"/>
        <v>0.56951058401711707</v>
      </c>
      <c r="BC100">
        <f t="shared" si="45"/>
        <v>1.6084048138494027</v>
      </c>
      <c r="BD100">
        <f t="shared" si="46"/>
        <v>1.0383338443831598</v>
      </c>
      <c r="BE100">
        <f t="shared" si="51"/>
        <v>13.646448153622973</v>
      </c>
      <c r="BF100">
        <f t="shared" si="51"/>
        <v>13.646354406099857</v>
      </c>
      <c r="BG100">
        <f t="shared" si="51"/>
        <v>13.645956764763616</v>
      </c>
      <c r="BH100">
        <f t="shared" si="50"/>
        <v>13.644273396200306</v>
      </c>
      <c r="BI100">
        <f t="shared" si="50"/>
        <v>13.637204676410965</v>
      </c>
      <c r="BJ100">
        <f t="shared" si="50"/>
        <v>13.608466303443413</v>
      </c>
      <c r="BK100">
        <f t="shared" si="50"/>
        <v>13.503710712117343</v>
      </c>
      <c r="BL100">
        <f t="shared" si="47"/>
        <v>13.205473069944599</v>
      </c>
    </row>
    <row r="101" spans="1:67">
      <c r="A101" s="37" t="s">
        <v>78</v>
      </c>
      <c r="B101" s="38" t="s">
        <v>45</v>
      </c>
      <c r="C101" s="37">
        <v>45208.3511</v>
      </c>
      <c r="D101" s="37" t="s">
        <v>79</v>
      </c>
      <c r="E101">
        <f t="shared" si="52"/>
        <v>-13258.523256158116</v>
      </c>
      <c r="F101">
        <f t="shared" si="53"/>
        <v>-13258.5</v>
      </c>
      <c r="G101">
        <f t="shared" si="54"/>
        <v>-8.4071499950368889E-3</v>
      </c>
      <c r="J101" s="116">
        <f>G101</f>
        <v>-8.4071499950368889E-3</v>
      </c>
      <c r="K101" s="165"/>
      <c r="M101" s="116"/>
      <c r="N101" s="116"/>
      <c r="O101" s="40"/>
      <c r="Q101" s="293">
        <f t="shared" si="55"/>
        <v>30189.8511</v>
      </c>
      <c r="R101" s="8">
        <f t="shared" si="56"/>
        <v>7.0680171039048763E-5</v>
      </c>
      <c r="S101" s="116">
        <v>1</v>
      </c>
      <c r="T101" s="167">
        <f t="shared" si="57"/>
        <v>7.0680171039048763E-5</v>
      </c>
      <c r="Z101">
        <f t="shared" si="58"/>
        <v>-13258.5</v>
      </c>
      <c r="AA101">
        <f t="shared" si="59"/>
        <v>-2.2368426867140183E-2</v>
      </c>
      <c r="AB101">
        <f t="shared" si="60"/>
        <v>5.613328872903613E-3</v>
      </c>
      <c r="AC101">
        <f t="shared" si="61"/>
        <v>-8.4071499950368889E-3</v>
      </c>
      <c r="AD101">
        <f t="shared" si="71"/>
        <v>1.3961276872103294E-2</v>
      </c>
      <c r="AE101">
        <f t="shared" si="62"/>
        <v>1.9491725189952635E-4</v>
      </c>
      <c r="AF101">
        <f t="shared" si="72"/>
        <v>-8.4071499950368889E-3</v>
      </c>
      <c r="AG101" s="25"/>
      <c r="AH101">
        <f t="shared" si="63"/>
        <v>-1.4020478867940502E-2</v>
      </c>
      <c r="AI101">
        <f t="shared" si="64"/>
        <v>1.1835217298255609</v>
      </c>
      <c r="AJ101">
        <f t="shared" si="65"/>
        <v>-0.80998731096549192</v>
      </c>
      <c r="AK101">
        <f t="shared" si="66"/>
        <v>-0.46510189709550076</v>
      </c>
      <c r="AL101">
        <f t="shared" si="67"/>
        <v>-1.1949676861854077</v>
      </c>
      <c r="AM101">
        <f t="shared" si="68"/>
        <v>-0.68044932121499291</v>
      </c>
      <c r="AN101">
        <f t="shared" ref="AN101:AT116" si="73">$AU101+$AB$7*SIN(AO101)</f>
        <v>5.5345172852455899</v>
      </c>
      <c r="AO101">
        <f t="shared" si="73"/>
        <v>5.5351709182866342</v>
      </c>
      <c r="AP101">
        <f t="shared" si="73"/>
        <v>5.5369527928902542</v>
      </c>
      <c r="AQ101">
        <f t="shared" si="73"/>
        <v>5.541795549591674</v>
      </c>
      <c r="AR101">
        <f t="shared" si="73"/>
        <v>5.5548502493351064</v>
      </c>
      <c r="AS101">
        <f t="shared" si="73"/>
        <v>5.5893133438726688</v>
      </c>
      <c r="AT101">
        <f t="shared" si="73"/>
        <v>5.6759582171607246</v>
      </c>
      <c r="AU101">
        <f t="shared" si="70"/>
        <v>5.8746095690963331</v>
      </c>
      <c r="AW101">
        <v>29000</v>
      </c>
      <c r="AX101">
        <f t="shared" si="40"/>
        <v>-1.6494202802378857E-2</v>
      </c>
      <c r="AY101">
        <f t="shared" si="41"/>
        <v>-1.9825740323849844E-2</v>
      </c>
      <c r="AZ101">
        <f t="shared" si="42"/>
        <v>3.3315375214709861E-3</v>
      </c>
      <c r="BA101">
        <f t="shared" si="43"/>
        <v>0.86660050820149437</v>
      </c>
      <c r="BB101">
        <f t="shared" si="44"/>
        <v>0.74355545325041117</v>
      </c>
      <c r="BC101">
        <f t="shared" si="45"/>
        <v>1.8408664135381285</v>
      </c>
      <c r="BD101">
        <f t="shared" si="46"/>
        <v>1.3144447131145136</v>
      </c>
      <c r="BE101">
        <f t="shared" si="51"/>
        <v>13.86470991658925</v>
      </c>
      <c r="BF101">
        <f t="shared" si="51"/>
        <v>13.864704309814439</v>
      </c>
      <c r="BG101">
        <f t="shared" si="51"/>
        <v>13.864662642979278</v>
      </c>
      <c r="BH101">
        <f t="shared" si="50"/>
        <v>13.864353189653361</v>
      </c>
      <c r="BI101">
        <f t="shared" si="50"/>
        <v>13.862065547498011</v>
      </c>
      <c r="BJ101">
        <f t="shared" si="50"/>
        <v>13.845696539828843</v>
      </c>
      <c r="BK101">
        <f t="shared" si="50"/>
        <v>13.747628287334598</v>
      </c>
      <c r="BL101">
        <f t="shared" si="47"/>
        <v>13.383154359881178</v>
      </c>
    </row>
    <row r="102" spans="1:67" s="8" customFormat="1">
      <c r="A102" s="37" t="s">
        <v>78</v>
      </c>
      <c r="B102" s="38" t="s">
        <v>49</v>
      </c>
      <c r="C102" s="37">
        <v>45208.531900000002</v>
      </c>
      <c r="D102" s="37" t="s">
        <v>79</v>
      </c>
      <c r="E102">
        <f t="shared" si="52"/>
        <v>-13258.023120750875</v>
      </c>
      <c r="F102">
        <f t="shared" si="53"/>
        <v>-13258</v>
      </c>
      <c r="G102">
        <f t="shared" si="54"/>
        <v>-8.3581999933812767E-3</v>
      </c>
      <c r="H102" s="116"/>
      <c r="I102" s="116"/>
      <c r="J102" s="116">
        <f>G102</f>
        <v>-8.3581999933812767E-3</v>
      </c>
      <c r="K102" s="165"/>
      <c r="L102" s="116"/>
      <c r="M102" s="116"/>
      <c r="N102" s="116"/>
      <c r="O102" s="40"/>
      <c r="P102" s="116"/>
      <c r="Q102" s="293">
        <f t="shared" si="55"/>
        <v>30190.031900000002</v>
      </c>
      <c r="R102" s="8">
        <f t="shared" si="56"/>
        <v>6.985950712935878E-5</v>
      </c>
      <c r="S102" s="116">
        <v>1</v>
      </c>
      <c r="T102" s="167">
        <f t="shared" si="57"/>
        <v>6.985950712935878E-5</v>
      </c>
      <c r="U102" s="116"/>
      <c r="V102" s="116"/>
      <c r="W102" s="116"/>
      <c r="Z102">
        <f t="shared" si="58"/>
        <v>-13258</v>
      </c>
      <c r="AA102">
        <f t="shared" si="59"/>
        <v>-2.2369224000843992E-2</v>
      </c>
      <c r="AB102">
        <f t="shared" si="60"/>
        <v>5.6627678712424436E-3</v>
      </c>
      <c r="AC102">
        <f t="shared" si="61"/>
        <v>-8.3581999933812767E-3</v>
      </c>
      <c r="AD102">
        <f t="shared" si="71"/>
        <v>1.4011024007462715E-2</v>
      </c>
      <c r="AE102">
        <f t="shared" si="62"/>
        <v>1.9630879373769655E-4</v>
      </c>
      <c r="AF102">
        <f t="shared" si="72"/>
        <v>-8.3581999933812767E-3</v>
      </c>
      <c r="AG102" s="25"/>
      <c r="AH102">
        <f t="shared" si="63"/>
        <v>-1.402096786462372E-2</v>
      </c>
      <c r="AI102">
        <f t="shared" si="64"/>
        <v>1.1836109869311899</v>
      </c>
      <c r="AJ102">
        <f t="shared" si="65"/>
        <v>-0.81009984467555718</v>
      </c>
      <c r="AK102">
        <f t="shared" si="66"/>
        <v>-0.46506666777802341</v>
      </c>
      <c r="AL102">
        <f t="shared" si="67"/>
        <v>-1.1947757702064645</v>
      </c>
      <c r="AM102">
        <f t="shared" si="68"/>
        <v>-0.68030894275962772</v>
      </c>
      <c r="AN102">
        <f t="shared" si="73"/>
        <v>5.534657711772569</v>
      </c>
      <c r="AO102">
        <f t="shared" si="73"/>
        <v>5.5353116539932028</v>
      </c>
      <c r="AP102">
        <f t="shared" si="73"/>
        <v>5.5370941386129591</v>
      </c>
      <c r="AQ102">
        <f t="shared" si="73"/>
        <v>5.5419379210274062</v>
      </c>
      <c r="AR102">
        <f t="shared" si="73"/>
        <v>5.5549936997920524</v>
      </c>
      <c r="AS102">
        <f t="shared" si="73"/>
        <v>5.5894554050572109</v>
      </c>
      <c r="AT102">
        <f t="shared" si="73"/>
        <v>5.6760878225694471</v>
      </c>
      <c r="AU102">
        <f t="shared" si="70"/>
        <v>5.8746984097413009</v>
      </c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</row>
    <row r="103" spans="1:67">
      <c r="A103" s="47" t="s">
        <v>73</v>
      </c>
      <c r="B103" s="48"/>
      <c r="C103" s="51">
        <v>45578.707999999999</v>
      </c>
      <c r="D103" s="51" t="s">
        <v>16</v>
      </c>
      <c r="E103">
        <f t="shared" si="52"/>
        <v>-12234.02879264048</v>
      </c>
      <c r="F103">
        <f t="shared" si="53"/>
        <v>-12234</v>
      </c>
      <c r="G103">
        <f t="shared" si="54"/>
        <v>-1.04085999992094E-2</v>
      </c>
      <c r="I103" s="116">
        <f t="shared" ref="I103:I108" si="74">G103</f>
        <v>-1.04085999992094E-2</v>
      </c>
      <c r="J103" s="8"/>
      <c r="K103" s="165"/>
      <c r="M103" s="116"/>
      <c r="N103" s="116"/>
      <c r="O103" s="40"/>
      <c r="Q103" s="293">
        <f t="shared" si="55"/>
        <v>30560.207999999999</v>
      </c>
      <c r="R103" s="8">
        <f t="shared" si="56"/>
        <v>1.0833895394354192E-4</v>
      </c>
      <c r="S103" s="8">
        <v>0.1</v>
      </c>
      <c r="T103" s="167">
        <f t="shared" si="57"/>
        <v>1.0833895394354193E-5</v>
      </c>
      <c r="Z103">
        <f t="shared" si="58"/>
        <v>-12234</v>
      </c>
      <c r="AA103">
        <f t="shared" si="59"/>
        <v>-2.3385078303219259E-2</v>
      </c>
      <c r="AB103">
        <f t="shared" si="60"/>
        <v>4.0057141276516259E-3</v>
      </c>
      <c r="AC103">
        <f t="shared" si="61"/>
        <v>-1.04085999992094E-2</v>
      </c>
      <c r="AD103">
        <f t="shared" si="71"/>
        <v>1.2976478304009859E-2</v>
      </c>
      <c r="AE103">
        <f t="shared" si="62"/>
        <v>1.6838898917443859E-5</v>
      </c>
      <c r="AF103">
        <f t="shared" si="72"/>
        <v>-1.04085999992094E-2</v>
      </c>
      <c r="AG103" s="25"/>
      <c r="AH103">
        <f t="shared" si="63"/>
        <v>-1.4414314126861026E-2</v>
      </c>
      <c r="AI103">
        <f t="shared" si="64"/>
        <v>1.3705048333995449</v>
      </c>
      <c r="AJ103">
        <f t="shared" si="65"/>
        <v>-0.98593423903031963</v>
      </c>
      <c r="AK103">
        <f t="shared" si="66"/>
        <v>-0.3357471793292916</v>
      </c>
      <c r="AL103">
        <f t="shared" si="67"/>
        <v>-0.73622360153544697</v>
      </c>
      <c r="AM103">
        <f t="shared" si="68"/>
        <v>-0.38569249296194325</v>
      </c>
      <c r="AN103">
        <f t="shared" si="73"/>
        <v>5.8449756685092789</v>
      </c>
      <c r="AO103">
        <f t="shared" si="73"/>
        <v>5.8460600676984882</v>
      </c>
      <c r="AP103">
        <f t="shared" si="73"/>
        <v>5.8484526227000115</v>
      </c>
      <c r="AQ103">
        <f t="shared" si="73"/>
        <v>5.8537220562594872</v>
      </c>
      <c r="AR103">
        <f t="shared" si="73"/>
        <v>5.8652832062046167</v>
      </c>
      <c r="AS103">
        <f t="shared" si="73"/>
        <v>5.890444816590259</v>
      </c>
      <c r="AT103">
        <f t="shared" si="73"/>
        <v>5.9443397984656707</v>
      </c>
      <c r="AU103">
        <f t="shared" si="70"/>
        <v>6.0566440506363559</v>
      </c>
    </row>
    <row r="104" spans="1:67">
      <c r="A104" s="47" t="s">
        <v>73</v>
      </c>
      <c r="B104" s="48"/>
      <c r="C104" s="51">
        <v>45591.72</v>
      </c>
      <c r="D104" s="51" t="s">
        <v>16</v>
      </c>
      <c r="E104">
        <f t="shared" si="52"/>
        <v>-12198.034534239208</v>
      </c>
      <c r="F104">
        <f t="shared" si="53"/>
        <v>-12198</v>
      </c>
      <c r="G104">
        <f t="shared" si="54"/>
        <v>-1.2484199993195944E-2</v>
      </c>
      <c r="I104" s="116">
        <f t="shared" si="74"/>
        <v>-1.2484199993195944E-2</v>
      </c>
      <c r="J104" s="8"/>
      <c r="K104" s="165"/>
      <c r="M104" s="116"/>
      <c r="N104" s="116"/>
      <c r="O104" s="40"/>
      <c r="Q104" s="293">
        <f t="shared" si="55"/>
        <v>30573.22</v>
      </c>
      <c r="R104" s="8">
        <f t="shared" si="56"/>
        <v>1.5585524947011358E-4</v>
      </c>
      <c r="S104" s="8">
        <v>0.1</v>
      </c>
      <c r="T104" s="167">
        <f t="shared" si="57"/>
        <v>1.558552494701136E-5</v>
      </c>
      <c r="Z104">
        <f t="shared" si="58"/>
        <v>-12198</v>
      </c>
      <c r="AA104">
        <f t="shared" si="59"/>
        <v>-2.3394336711310901E-2</v>
      </c>
      <c r="AB104">
        <f t="shared" si="60"/>
        <v>1.9177987342984624E-3</v>
      </c>
      <c r="AC104">
        <f t="shared" si="61"/>
        <v>-1.2484199993195944E-2</v>
      </c>
      <c r="AD104">
        <f t="shared" si="71"/>
        <v>1.0910136718114957E-2</v>
      </c>
      <c r="AE104">
        <f t="shared" si="62"/>
        <v>1.1903108320796022E-5</v>
      </c>
      <c r="AF104">
        <f t="shared" si="72"/>
        <v>-1.2484199993195944E-2</v>
      </c>
      <c r="AG104" s="25"/>
      <c r="AH104">
        <f t="shared" si="63"/>
        <v>-1.4401998727494406E-2</v>
      </c>
      <c r="AI104">
        <f t="shared" si="64"/>
        <v>1.3766809269068032</v>
      </c>
      <c r="AJ104">
        <f t="shared" si="65"/>
        <v>-0.98887023384078565</v>
      </c>
      <c r="AK104">
        <f t="shared" si="66"/>
        <v>-0.32880310111772298</v>
      </c>
      <c r="AL104">
        <f t="shared" si="67"/>
        <v>-0.71763684930699401</v>
      </c>
      <c r="AM104">
        <f t="shared" si="68"/>
        <v>-0.37505447081852261</v>
      </c>
      <c r="AN104">
        <f t="shared" si="73"/>
        <v>5.8566942067412651</v>
      </c>
      <c r="AO104">
        <f t="shared" si="73"/>
        <v>5.857776989409075</v>
      </c>
      <c r="AP104">
        <f t="shared" si="73"/>
        <v>5.8601531809310012</v>
      </c>
      <c r="AQ104">
        <f t="shared" si="73"/>
        <v>5.8653589170007363</v>
      </c>
      <c r="AR104">
        <f t="shared" si="73"/>
        <v>5.8767219423324155</v>
      </c>
      <c r="AS104">
        <f t="shared" si="73"/>
        <v>5.9013359470532496</v>
      </c>
      <c r="AT104">
        <f t="shared" si="73"/>
        <v>5.9538551458062825</v>
      </c>
      <c r="AU104">
        <f t="shared" si="70"/>
        <v>6.063040577074073</v>
      </c>
    </row>
    <row r="105" spans="1:67" s="8" customFormat="1">
      <c r="A105" s="47" t="s">
        <v>73</v>
      </c>
      <c r="B105" s="48"/>
      <c r="C105" s="51">
        <v>45959.73</v>
      </c>
      <c r="D105" s="51" t="s">
        <v>16</v>
      </c>
      <c r="E105">
        <f t="shared" si="52"/>
        <v>-11180.032149190816</v>
      </c>
      <c r="F105">
        <f t="shared" si="53"/>
        <v>-11180</v>
      </c>
      <c r="G105">
        <f t="shared" si="54"/>
        <v>-1.1621999990893528E-2</v>
      </c>
      <c r="H105" s="116"/>
      <c r="I105" s="116">
        <f t="shared" si="74"/>
        <v>-1.1621999990893528E-2</v>
      </c>
      <c r="K105" s="165"/>
      <c r="L105" s="116"/>
      <c r="M105" s="116"/>
      <c r="N105" s="116"/>
      <c r="O105" s="40"/>
      <c r="P105" s="116"/>
      <c r="Q105" s="293">
        <f t="shared" si="55"/>
        <v>30941.230000000003</v>
      </c>
      <c r="R105" s="8">
        <f t="shared" si="56"/>
        <v>1.3507088378832916E-4</v>
      </c>
      <c r="S105" s="8">
        <v>0.1</v>
      </c>
      <c r="T105" s="167">
        <f t="shared" si="57"/>
        <v>1.3507088378832916E-5</v>
      </c>
      <c r="U105" s="116"/>
      <c r="V105" s="116"/>
      <c r="W105" s="116"/>
      <c r="Z105">
        <f t="shared" si="58"/>
        <v>-11180</v>
      </c>
      <c r="AA105">
        <f t="shared" si="59"/>
        <v>-2.2743124305242213E-2</v>
      </c>
      <c r="AB105">
        <f t="shared" si="60"/>
        <v>1.5274783782645556E-3</v>
      </c>
      <c r="AC105">
        <f t="shared" si="61"/>
        <v>-1.1621999990893528E-2</v>
      </c>
      <c r="AD105">
        <f t="shared" si="71"/>
        <v>1.1121124314348686E-2</v>
      </c>
      <c r="AE105">
        <f t="shared" si="62"/>
        <v>1.2367940601519753E-5</v>
      </c>
      <c r="AF105">
        <f t="shared" si="72"/>
        <v>-1.1621999990893528E-2</v>
      </c>
      <c r="AG105" s="25"/>
      <c r="AH105">
        <f t="shared" si="63"/>
        <v>-1.3149478369158083E-2</v>
      </c>
      <c r="AI105">
        <f t="shared" si="64"/>
        <v>1.4954357534301095</v>
      </c>
      <c r="AJ105">
        <f t="shared" si="65"/>
        <v>-0.90767730028456362</v>
      </c>
      <c r="AK105">
        <f t="shared" si="66"/>
        <v>-6.7404853112664337E-2</v>
      </c>
      <c r="AL105">
        <f t="shared" si="67"/>
        <v>-0.13522141308314459</v>
      </c>
      <c r="AM105">
        <f t="shared" si="68"/>
        <v>-6.7713916122058293E-2</v>
      </c>
      <c r="AN105">
        <f t="shared" si="73"/>
        <v>6.2050358099053868</v>
      </c>
      <c r="AO105">
        <f t="shared" si="73"/>
        <v>6.2053380621241265</v>
      </c>
      <c r="AP105">
        <f t="shared" si="73"/>
        <v>6.2059443886038048</v>
      </c>
      <c r="AQ105">
        <f t="shared" si="73"/>
        <v>6.2071606110768069</v>
      </c>
      <c r="AR105">
        <f t="shared" si="73"/>
        <v>6.2095998782663946</v>
      </c>
      <c r="AS105">
        <f t="shared" si="73"/>
        <v>6.2144907884830429</v>
      </c>
      <c r="AT105">
        <f t="shared" si="73"/>
        <v>6.2242925861362908</v>
      </c>
      <c r="AU105">
        <f t="shared" si="70"/>
        <v>6.2439201302295082</v>
      </c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</row>
    <row r="106" spans="1:67">
      <c r="A106" s="47" t="s">
        <v>73</v>
      </c>
      <c r="B106" s="48"/>
      <c r="C106" s="51">
        <v>45959.732000000004</v>
      </c>
      <c r="D106" s="51" t="s">
        <v>16</v>
      </c>
      <c r="E106">
        <f t="shared" si="52"/>
        <v>-11180.026616719497</v>
      </c>
      <c r="F106">
        <f t="shared" si="53"/>
        <v>-11180</v>
      </c>
      <c r="G106">
        <f t="shared" si="54"/>
        <v>-9.6219999904860742E-3</v>
      </c>
      <c r="I106" s="116">
        <f t="shared" si="74"/>
        <v>-9.6219999904860742E-3</v>
      </c>
      <c r="J106" s="8"/>
      <c r="M106" s="116"/>
      <c r="N106" s="116"/>
      <c r="O106" s="40"/>
      <c r="Q106" s="293">
        <f t="shared" si="55"/>
        <v>30941.232000000004</v>
      </c>
      <c r="R106" s="8">
        <f t="shared" si="56"/>
        <v>9.2582883816914012E-5</v>
      </c>
      <c r="S106" s="8">
        <v>0.1</v>
      </c>
      <c r="T106" s="167">
        <f t="shared" si="57"/>
        <v>9.2582883816914025E-6</v>
      </c>
      <c r="Z106">
        <f t="shared" si="58"/>
        <v>-11180</v>
      </c>
      <c r="AA106">
        <f t="shared" si="59"/>
        <v>-2.2743124305242213E-2</v>
      </c>
      <c r="AB106">
        <f t="shared" si="60"/>
        <v>3.5274783786720092E-3</v>
      </c>
      <c r="AC106">
        <f t="shared" si="61"/>
        <v>-9.6219999904860742E-3</v>
      </c>
      <c r="AD106">
        <f t="shared" si="71"/>
        <v>1.3121124314756139E-2</v>
      </c>
      <c r="AE106">
        <f t="shared" si="62"/>
        <v>1.7216390328328476E-5</v>
      </c>
      <c r="AF106">
        <f t="shared" si="72"/>
        <v>-9.6219999904860742E-3</v>
      </c>
      <c r="AG106" s="25"/>
      <c r="AH106">
        <f t="shared" si="63"/>
        <v>-1.3149478369158083E-2</v>
      </c>
      <c r="AI106">
        <f t="shared" si="64"/>
        <v>1.4954357534301095</v>
      </c>
      <c r="AJ106">
        <f t="shared" si="65"/>
        <v>-0.90767730028456362</v>
      </c>
      <c r="AK106">
        <f t="shared" si="66"/>
        <v>-6.7404853112664337E-2</v>
      </c>
      <c r="AL106">
        <f t="shared" si="67"/>
        <v>-0.13522141308314459</v>
      </c>
      <c r="AM106">
        <f t="shared" si="68"/>
        <v>-6.7713916122058293E-2</v>
      </c>
      <c r="AN106">
        <f t="shared" si="73"/>
        <v>6.2050358099053868</v>
      </c>
      <c r="AO106">
        <f t="shared" si="73"/>
        <v>6.2053380621241265</v>
      </c>
      <c r="AP106">
        <f t="shared" si="73"/>
        <v>6.2059443886038048</v>
      </c>
      <c r="AQ106">
        <f t="shared" si="73"/>
        <v>6.2071606110768069</v>
      </c>
      <c r="AR106">
        <f t="shared" si="73"/>
        <v>6.2095998782663946</v>
      </c>
      <c r="AS106">
        <f t="shared" si="73"/>
        <v>6.2144907884830429</v>
      </c>
      <c r="AT106">
        <f t="shared" si="73"/>
        <v>6.2242925861362908</v>
      </c>
      <c r="AU106">
        <f t="shared" si="70"/>
        <v>6.2439201302295082</v>
      </c>
    </row>
    <row r="107" spans="1:67">
      <c r="A107" s="47" t="s">
        <v>73</v>
      </c>
      <c r="B107" s="48"/>
      <c r="C107" s="51">
        <v>45962.620999999999</v>
      </c>
      <c r="D107" s="51" t="s">
        <v>16</v>
      </c>
      <c r="E107">
        <f t="shared" si="52"/>
        <v>-11172.034961899246</v>
      </c>
      <c r="F107">
        <f t="shared" si="53"/>
        <v>-11172</v>
      </c>
      <c r="G107">
        <f t="shared" si="54"/>
        <v>-1.2638799998967443E-2</v>
      </c>
      <c r="I107" s="116">
        <f t="shared" si="74"/>
        <v>-1.2638799998967443E-2</v>
      </c>
      <c r="J107" s="8"/>
      <c r="M107" s="116"/>
      <c r="N107" s="116"/>
      <c r="O107" s="40"/>
      <c r="Q107" s="293">
        <f t="shared" si="55"/>
        <v>30944.120999999999</v>
      </c>
      <c r="R107" s="8">
        <f t="shared" si="56"/>
        <v>1.5973926541389943E-4</v>
      </c>
      <c r="S107" s="8">
        <v>0.1</v>
      </c>
      <c r="T107" s="167">
        <f t="shared" si="57"/>
        <v>1.5973926541389945E-5</v>
      </c>
      <c r="Z107">
        <f t="shared" si="58"/>
        <v>-11172</v>
      </c>
      <c r="AA107">
        <f t="shared" si="59"/>
        <v>-2.2730833714309898E-2</v>
      </c>
      <c r="AB107">
        <f t="shared" si="60"/>
        <v>4.937293190939978E-4</v>
      </c>
      <c r="AC107">
        <f t="shared" si="61"/>
        <v>-1.2638799998967443E-2</v>
      </c>
      <c r="AD107">
        <f t="shared" si="71"/>
        <v>1.0092033715342456E-2</v>
      </c>
      <c r="AE107">
        <f t="shared" si="62"/>
        <v>1.0184914451160886E-5</v>
      </c>
      <c r="AF107">
        <f t="shared" si="72"/>
        <v>-1.2638799998967443E-2</v>
      </c>
      <c r="AG107" s="25"/>
      <c r="AH107">
        <f t="shared" si="63"/>
        <v>-1.313252931806144E-2</v>
      </c>
      <c r="AI107">
        <f t="shared" si="64"/>
        <v>1.4957585963293343</v>
      </c>
      <c r="AJ107">
        <f t="shared" si="65"/>
        <v>-0.9056197711989562</v>
      </c>
      <c r="AK107">
        <f t="shared" si="66"/>
        <v>-6.4987800128702089E-2</v>
      </c>
      <c r="AL107">
        <f t="shared" si="67"/>
        <v>-0.13034437117176123</v>
      </c>
      <c r="AM107">
        <f t="shared" si="68"/>
        <v>-6.5264613700817306E-2</v>
      </c>
      <c r="AN107">
        <f t="shared" si="73"/>
        <v>6.2078598587226397</v>
      </c>
      <c r="AO107">
        <f t="shared" si="73"/>
        <v>6.208151475650137</v>
      </c>
      <c r="AP107">
        <f t="shared" si="73"/>
        <v>6.2087363423667279</v>
      </c>
      <c r="AQ107">
        <f t="shared" si="73"/>
        <v>6.2099092739757493</v>
      </c>
      <c r="AR107">
        <f t="shared" si="73"/>
        <v>6.2122612483580513</v>
      </c>
      <c r="AS107">
        <f t="shared" si="73"/>
        <v>6.2169762806959534</v>
      </c>
      <c r="AT107">
        <f t="shared" si="73"/>
        <v>6.2264242333939706</v>
      </c>
      <c r="AU107">
        <f t="shared" si="70"/>
        <v>6.2453415805490007</v>
      </c>
    </row>
    <row r="108" spans="1:67">
      <c r="A108" s="47" t="s">
        <v>73</v>
      </c>
      <c r="B108" s="48"/>
      <c r="C108" s="51">
        <v>46017.582000000002</v>
      </c>
      <c r="D108" s="51" t="s">
        <v>16</v>
      </c>
      <c r="E108">
        <f t="shared" si="52"/>
        <v>-11019.999883818087</v>
      </c>
      <c r="F108">
        <f t="shared" si="53"/>
        <v>-11020</v>
      </c>
      <c r="G108">
        <f t="shared" si="54"/>
        <v>4.2000006942544132E-5</v>
      </c>
      <c r="I108" s="116">
        <f t="shared" si="74"/>
        <v>4.2000006942544132E-5</v>
      </c>
      <c r="J108" s="8"/>
      <c r="M108" s="116"/>
      <c r="N108" s="116"/>
      <c r="O108" s="40"/>
      <c r="Q108" s="293">
        <f t="shared" si="55"/>
        <v>30999.082000000002</v>
      </c>
      <c r="R108" s="8">
        <f t="shared" si="56"/>
        <v>1.7640005831737553E-9</v>
      </c>
      <c r="S108" s="8">
        <v>0.1</v>
      </c>
      <c r="T108" s="167">
        <f t="shared" si="57"/>
        <v>1.7640005831737555E-10</v>
      </c>
      <c r="Z108">
        <f t="shared" si="58"/>
        <v>-11020</v>
      </c>
      <c r="AA108">
        <f t="shared" si="59"/>
        <v>-2.2476820097874745E-2</v>
      </c>
      <c r="AB108">
        <f t="shared" si="60"/>
        <v>1.283220332438087E-2</v>
      </c>
      <c r="AC108">
        <f t="shared" si="61"/>
        <v>4.2000006942544132E-5</v>
      </c>
      <c r="AD108">
        <f t="shared" si="71"/>
        <v>2.2518820104817289E-2</v>
      </c>
      <c r="AE108">
        <f t="shared" si="62"/>
        <v>5.0709725891312335E-5</v>
      </c>
      <c r="AF108">
        <f t="shared" si="72"/>
        <v>4.2000006942544132E-5</v>
      </c>
      <c r="AG108" s="25"/>
      <c r="AH108">
        <f t="shared" si="63"/>
        <v>-1.2790203317438326E-2</v>
      </c>
      <c r="AI108">
        <f t="shared" si="64"/>
        <v>1.4996506244598944</v>
      </c>
      <c r="AJ108">
        <f t="shared" si="65"/>
        <v>-0.86234339714295904</v>
      </c>
      <c r="AK108">
        <f t="shared" si="66"/>
        <v>-1.8688324612910284E-2</v>
      </c>
      <c r="AL108">
        <f t="shared" si="67"/>
        <v>-3.7385357317791711E-2</v>
      </c>
      <c r="AM108">
        <f t="shared" si="68"/>
        <v>-1.8694856138370824E-2</v>
      </c>
      <c r="AN108">
        <f t="shared" si="73"/>
        <v>6.2615991849610806</v>
      </c>
      <c r="AO108">
        <f t="shared" si="73"/>
        <v>6.2616837471448994</v>
      </c>
      <c r="AP108">
        <f t="shared" si="73"/>
        <v>6.2618529103077245</v>
      </c>
      <c r="AQ108">
        <f t="shared" si="73"/>
        <v>6.2621913124140729</v>
      </c>
      <c r="AR108">
        <f t="shared" si="73"/>
        <v>6.2628682610448028</v>
      </c>
      <c r="AS108">
        <f t="shared" si="73"/>
        <v>6.264222419569947</v>
      </c>
      <c r="AT108">
        <f t="shared" si="73"/>
        <v>6.2669311573728965</v>
      </c>
      <c r="AU108">
        <f t="shared" si="70"/>
        <v>6.2723491366193613</v>
      </c>
    </row>
    <row r="109" spans="1:67" s="8" customFormat="1">
      <c r="A109" s="37" t="s">
        <v>78</v>
      </c>
      <c r="B109" s="38" t="s">
        <v>45</v>
      </c>
      <c r="C109" s="37">
        <v>46024.26</v>
      </c>
      <c r="D109" s="37" t="s">
        <v>79</v>
      </c>
      <c r="E109">
        <f t="shared" si="52"/>
        <v>-11001.526962084023</v>
      </c>
      <c r="F109">
        <f t="shared" si="53"/>
        <v>-11001.5</v>
      </c>
      <c r="G109">
        <f t="shared" si="54"/>
        <v>-9.7468499952810816E-3</v>
      </c>
      <c r="H109" s="116"/>
      <c r="I109" s="116"/>
      <c r="J109" s="116">
        <f>G109</f>
        <v>-9.7468499952810816E-3</v>
      </c>
      <c r="K109" s="117"/>
      <c r="L109" s="116"/>
      <c r="M109" s="116"/>
      <c r="N109" s="116"/>
      <c r="O109" s="40"/>
      <c r="P109" s="116"/>
      <c r="Q109" s="293">
        <f t="shared" si="55"/>
        <v>31005.760000000002</v>
      </c>
      <c r="R109" s="8">
        <f t="shared" si="56"/>
        <v>9.5001084830510828E-5</v>
      </c>
      <c r="S109" s="116">
        <v>1</v>
      </c>
      <c r="T109" s="167">
        <f t="shared" si="57"/>
        <v>9.5001084830510828E-5</v>
      </c>
      <c r="U109" s="116"/>
      <c r="V109" s="116"/>
      <c r="W109" s="116"/>
      <c r="Z109">
        <f t="shared" si="58"/>
        <v>-11001.5</v>
      </c>
      <c r="AA109">
        <f t="shared" si="59"/>
        <v>-2.2443289959740664E-2</v>
      </c>
      <c r="AB109">
        <f t="shared" si="60"/>
        <v>2.999100363976789E-3</v>
      </c>
      <c r="AC109">
        <f t="shared" si="61"/>
        <v>-9.7468499952810816E-3</v>
      </c>
      <c r="AD109">
        <f t="shared" si="71"/>
        <v>1.2696439964459582E-2</v>
      </c>
      <c r="AE109">
        <f t="shared" si="62"/>
        <v>1.6119958777112642E-4</v>
      </c>
      <c r="AF109">
        <f t="shared" si="72"/>
        <v>-9.7468499952810816E-3</v>
      </c>
      <c r="AG109" s="25"/>
      <c r="AH109">
        <f t="shared" si="63"/>
        <v>-1.2745950359257871E-2</v>
      </c>
      <c r="AI109">
        <f t="shared" si="64"/>
        <v>1.4998304021172848</v>
      </c>
      <c r="AJ109">
        <f t="shared" si="65"/>
        <v>-0.85654704731074027</v>
      </c>
      <c r="AK109">
        <f t="shared" si="66"/>
        <v>-1.3021870805433917E-2</v>
      </c>
      <c r="AL109">
        <f t="shared" si="67"/>
        <v>-2.6046686652740125E-2</v>
      </c>
      <c r="AM109">
        <f t="shared" si="68"/>
        <v>-1.3024079661768868E-2</v>
      </c>
      <c r="AN109">
        <f t="shared" si="73"/>
        <v>6.2681466788171036</v>
      </c>
      <c r="AO109">
        <f t="shared" si="73"/>
        <v>6.2682056236362111</v>
      </c>
      <c r="AP109">
        <f t="shared" si="73"/>
        <v>6.2683235263984933</v>
      </c>
      <c r="AQ109">
        <f t="shared" si="73"/>
        <v>6.2685593575558132</v>
      </c>
      <c r="AR109">
        <f t="shared" si="73"/>
        <v>6.2690310687137316</v>
      </c>
      <c r="AS109">
        <f t="shared" si="73"/>
        <v>6.2699745793806629</v>
      </c>
      <c r="AT109">
        <f t="shared" si="73"/>
        <v>6.27186174298566</v>
      </c>
      <c r="AU109">
        <f t="shared" si="70"/>
        <v>6.2756362404831876</v>
      </c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</row>
    <row r="110" spans="1:67">
      <c r="A110" s="37" t="s">
        <v>78</v>
      </c>
      <c r="B110" s="38" t="s">
        <v>49</v>
      </c>
      <c r="C110" s="37">
        <v>46026.248299999999</v>
      </c>
      <c r="D110" s="37" t="s">
        <v>79</v>
      </c>
      <c r="E110">
        <f t="shared" si="52"/>
        <v>-10996.02685572227</v>
      </c>
      <c r="F110">
        <f t="shared" si="53"/>
        <v>-10996</v>
      </c>
      <c r="G110">
        <f t="shared" si="54"/>
        <v>-9.7083999935421161E-3</v>
      </c>
      <c r="J110" s="116">
        <f>G110</f>
        <v>-9.7083999935421161E-3</v>
      </c>
      <c r="M110" s="116"/>
      <c r="N110" s="116"/>
      <c r="O110" s="40"/>
      <c r="Q110" s="293">
        <f t="shared" si="55"/>
        <v>31007.748299999999</v>
      </c>
      <c r="R110" s="8">
        <f t="shared" si="56"/>
        <v>9.4253030434608562E-5</v>
      </c>
      <c r="S110" s="116">
        <v>1</v>
      </c>
      <c r="T110" s="167">
        <f t="shared" si="57"/>
        <v>9.4253030434608562E-5</v>
      </c>
      <c r="V110" s="8"/>
      <c r="Z110">
        <f t="shared" si="58"/>
        <v>-10996</v>
      </c>
      <c r="AA110">
        <f t="shared" si="59"/>
        <v>-2.2433214135459574E-2</v>
      </c>
      <c r="AB110">
        <f t="shared" si="60"/>
        <v>3.0242877526346877E-3</v>
      </c>
      <c r="AC110">
        <f t="shared" si="61"/>
        <v>-9.7083999935421161E-3</v>
      </c>
      <c r="AD110">
        <f t="shared" si="71"/>
        <v>1.2724814141917458E-2</v>
      </c>
      <c r="AE110">
        <f t="shared" si="62"/>
        <v>1.6192089494634253E-4</v>
      </c>
      <c r="AF110">
        <f t="shared" si="72"/>
        <v>-9.7083999935421161E-3</v>
      </c>
      <c r="AG110" s="25"/>
      <c r="AH110">
        <f t="shared" si="63"/>
        <v>-1.2732687746176804E-2</v>
      </c>
      <c r="AI110">
        <f t="shared" si="64"/>
        <v>1.4998714635139589</v>
      </c>
      <c r="AJ110">
        <f t="shared" si="65"/>
        <v>-0.85480230042822491</v>
      </c>
      <c r="AK110">
        <f t="shared" si="66"/>
        <v>-1.1336664607057826E-2</v>
      </c>
      <c r="AL110">
        <f t="shared" si="67"/>
        <v>-2.2675272313967192E-2</v>
      </c>
      <c r="AM110">
        <f t="shared" si="68"/>
        <v>-1.133812196941408E-2</v>
      </c>
      <c r="AN110">
        <f t="shared" si="73"/>
        <v>6.2700933586362009</v>
      </c>
      <c r="AO110">
        <f t="shared" si="73"/>
        <v>6.2701446796890234</v>
      </c>
      <c r="AP110">
        <f t="shared" si="73"/>
        <v>6.2702473304543123</v>
      </c>
      <c r="AQ110">
        <f t="shared" si="73"/>
        <v>6.2704526488976491</v>
      </c>
      <c r="AR110">
        <f t="shared" si="73"/>
        <v>6.2708633180107274</v>
      </c>
      <c r="AS110">
        <f t="shared" si="73"/>
        <v>6.2716847145286829</v>
      </c>
      <c r="AT110">
        <f t="shared" si="73"/>
        <v>6.2733276014293375</v>
      </c>
      <c r="AU110">
        <f t="shared" si="70"/>
        <v>6.2766134875778388</v>
      </c>
    </row>
    <row r="111" spans="1:67">
      <c r="A111" s="47" t="s">
        <v>73</v>
      </c>
      <c r="B111" s="48"/>
      <c r="C111" s="51">
        <v>46026.608</v>
      </c>
      <c r="D111" s="51" t="s">
        <v>16</v>
      </c>
      <c r="E111">
        <f t="shared" si="52"/>
        <v>-10995.03184075555</v>
      </c>
      <c r="F111">
        <f t="shared" si="53"/>
        <v>-10995</v>
      </c>
      <c r="G111">
        <f t="shared" si="54"/>
        <v>-1.1510499993164558E-2</v>
      </c>
      <c r="I111" s="116">
        <f t="shared" ref="I111:I151" si="75">G111</f>
        <v>-1.1510499993164558E-2</v>
      </c>
      <c r="J111" s="8"/>
      <c r="M111" s="116"/>
      <c r="N111" s="116"/>
      <c r="O111" s="40"/>
      <c r="Q111" s="293">
        <f t="shared" si="55"/>
        <v>31008.108</v>
      </c>
      <c r="R111" s="8">
        <f t="shared" si="56"/>
        <v>1.324916100926413E-4</v>
      </c>
      <c r="S111" s="8">
        <v>0.1</v>
      </c>
      <c r="T111" s="167">
        <f t="shared" si="57"/>
        <v>1.324916100926413E-5</v>
      </c>
      <c r="Z111">
        <f t="shared" si="58"/>
        <v>-10995</v>
      </c>
      <c r="AA111">
        <f t="shared" si="59"/>
        <v>-2.2431376893614921E-2</v>
      </c>
      <c r="AB111">
        <f t="shared" si="60"/>
        <v>1.2197711480374848E-3</v>
      </c>
      <c r="AC111">
        <f t="shared" si="61"/>
        <v>-1.1510499993164558E-2</v>
      </c>
      <c r="AD111">
        <f t="shared" si="71"/>
        <v>1.0920876900450363E-2</v>
      </c>
      <c r="AE111">
        <f t="shared" si="62"/>
        <v>1.1926555227479033E-5</v>
      </c>
      <c r="AF111">
        <f t="shared" si="72"/>
        <v>-1.1510499993164558E-2</v>
      </c>
      <c r="AG111" s="25"/>
      <c r="AH111">
        <f t="shared" si="63"/>
        <v>-1.2730271141202043E-2</v>
      </c>
      <c r="AI111">
        <f t="shared" si="64"/>
        <v>1.4998783190036553</v>
      </c>
      <c r="AJ111">
        <f t="shared" si="65"/>
        <v>-0.8544840196301785</v>
      </c>
      <c r="AK111">
        <f t="shared" si="66"/>
        <v>-1.1030239801555255E-2</v>
      </c>
      <c r="AL111">
        <f t="shared" si="67"/>
        <v>-2.2062269338091741E-2</v>
      </c>
      <c r="AM111">
        <f t="shared" si="68"/>
        <v>-1.1031582135460755E-2</v>
      </c>
      <c r="AN111">
        <f t="shared" si="73"/>
        <v>6.2704473055868819</v>
      </c>
      <c r="AO111">
        <f t="shared" si="73"/>
        <v>6.2704972401848078</v>
      </c>
      <c r="AP111">
        <f t="shared" si="73"/>
        <v>6.2705971173568988</v>
      </c>
      <c r="AQ111">
        <f t="shared" si="73"/>
        <v>6.2707968872790456</v>
      </c>
      <c r="AR111">
        <f t="shared" si="73"/>
        <v>6.2711964568062184</v>
      </c>
      <c r="AS111">
        <f t="shared" si="73"/>
        <v>6.2719956495513429</v>
      </c>
      <c r="AT111">
        <f t="shared" si="73"/>
        <v>6.2735941214971893</v>
      </c>
      <c r="AU111">
        <f t="shared" si="70"/>
        <v>6.2767911688677751</v>
      </c>
    </row>
    <row r="112" spans="1:67" s="8" customFormat="1">
      <c r="A112" s="47" t="s">
        <v>73</v>
      </c>
      <c r="B112" s="48"/>
      <c r="C112" s="51">
        <v>46321.603000000003</v>
      </c>
      <c r="D112" s="51" t="s">
        <v>16</v>
      </c>
      <c r="E112">
        <f t="shared" si="52"/>
        <v>-10179.006152384713</v>
      </c>
      <c r="F112">
        <f t="shared" si="53"/>
        <v>-10179</v>
      </c>
      <c r="G112">
        <f t="shared" si="54"/>
        <v>-2.2240999969653785E-3</v>
      </c>
      <c r="H112" s="116"/>
      <c r="I112" s="116">
        <f t="shared" si="75"/>
        <v>-2.2240999969653785E-3</v>
      </c>
      <c r="K112" s="117"/>
      <c r="L112" s="116"/>
      <c r="M112" s="116"/>
      <c r="N112" s="116"/>
      <c r="O112" s="40"/>
      <c r="P112" s="116"/>
      <c r="Q112" s="293">
        <f t="shared" si="55"/>
        <v>31303.103000000003</v>
      </c>
      <c r="R112" s="8">
        <f t="shared" si="56"/>
        <v>4.9466207965013968E-6</v>
      </c>
      <c r="S112" s="8">
        <v>0.1</v>
      </c>
      <c r="T112" s="167">
        <f t="shared" si="57"/>
        <v>4.946620796501397E-7</v>
      </c>
      <c r="U112" s="116"/>
      <c r="V112" s="116"/>
      <c r="W112" s="116"/>
      <c r="Z112">
        <f t="shared" si="58"/>
        <v>-10179</v>
      </c>
      <c r="AA112">
        <f t="shared" si="59"/>
        <v>-2.0458010168354534E-2</v>
      </c>
      <c r="AB112">
        <f t="shared" si="60"/>
        <v>8.0654816190930158E-3</v>
      </c>
      <c r="AC112">
        <f t="shared" si="61"/>
        <v>-2.2240999969653785E-3</v>
      </c>
      <c r="AD112">
        <f t="shared" si="71"/>
        <v>1.8233910171389155E-2</v>
      </c>
      <c r="AE112">
        <f t="shared" si="62"/>
        <v>3.3247548013828891E-5</v>
      </c>
      <c r="AF112">
        <f t="shared" si="72"/>
        <v>-2.2240999969653785E-3</v>
      </c>
      <c r="AG112" s="25"/>
      <c r="AH112">
        <f t="shared" si="63"/>
        <v>-1.0289581616058394E-2</v>
      </c>
      <c r="AI112">
        <f t="shared" si="64"/>
        <v>1.4464545088531919</v>
      </c>
      <c r="AJ112">
        <f t="shared" si="65"/>
        <v>-0.5102397898987272</v>
      </c>
      <c r="AK112">
        <f t="shared" si="66"/>
        <v>0.22511857214511458</v>
      </c>
      <c r="AL112">
        <f t="shared" si="67"/>
        <v>0.46703090744393344</v>
      </c>
      <c r="AM112">
        <f t="shared" si="68"/>
        <v>0.23785461428873972</v>
      </c>
      <c r="AN112">
        <f t="shared" si="73"/>
        <v>6.5561289538760699</v>
      </c>
      <c r="AO112">
        <f t="shared" si="73"/>
        <v>6.5552281433836974</v>
      </c>
      <c r="AP112">
        <f t="shared" si="73"/>
        <v>6.5533582229167111</v>
      </c>
      <c r="AQ112">
        <f t="shared" si="73"/>
        <v>6.5494796852032371</v>
      </c>
      <c r="AR112">
        <f t="shared" si="73"/>
        <v>6.5414479161902923</v>
      </c>
      <c r="AS112">
        <f t="shared" si="73"/>
        <v>6.5248689031469267</v>
      </c>
      <c r="AT112">
        <f t="shared" si="73"/>
        <v>6.4908543663232399</v>
      </c>
      <c r="AU112">
        <f t="shared" si="70"/>
        <v>6.4217791014560222</v>
      </c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</row>
    <row r="113" spans="1:67">
      <c r="A113" s="47" t="s">
        <v>73</v>
      </c>
      <c r="B113" s="48"/>
      <c r="C113" s="51">
        <v>46413.599000000002</v>
      </c>
      <c r="D113" s="51" t="s">
        <v>16</v>
      </c>
      <c r="E113">
        <f t="shared" si="52"/>
        <v>-9924.5235366544057</v>
      </c>
      <c r="F113">
        <f t="shared" si="53"/>
        <v>-9924.5</v>
      </c>
      <c r="G113">
        <f t="shared" si="54"/>
        <v>-8.5085499958950095E-3</v>
      </c>
      <c r="I113" s="116">
        <f t="shared" si="75"/>
        <v>-8.5085499958950095E-3</v>
      </c>
      <c r="J113" s="8"/>
      <c r="M113" s="116"/>
      <c r="N113" s="116"/>
      <c r="O113" s="40"/>
      <c r="Q113" s="293">
        <f t="shared" si="55"/>
        <v>31395.099000000002</v>
      </c>
      <c r="R113" s="8">
        <f t="shared" si="56"/>
        <v>7.2395423032644966E-5</v>
      </c>
      <c r="S113" s="8">
        <v>0.1</v>
      </c>
      <c r="T113" s="167">
        <f t="shared" si="57"/>
        <v>7.2395423032644968E-6</v>
      </c>
      <c r="W113" s="8"/>
      <c r="Z113">
        <f t="shared" si="58"/>
        <v>-9924.5</v>
      </c>
      <c r="AA113">
        <f t="shared" si="59"/>
        <v>-1.9691961767835997E-2</v>
      </c>
      <c r="AB113">
        <f t="shared" si="60"/>
        <v>8.7145328959937519E-4</v>
      </c>
      <c r="AC113">
        <f t="shared" si="61"/>
        <v>-8.5085499958950095E-3</v>
      </c>
      <c r="AD113">
        <f t="shared" si="71"/>
        <v>1.1183411771940988E-2</v>
      </c>
      <c r="AE113">
        <f t="shared" si="62"/>
        <v>1.2506869886078827E-5</v>
      </c>
      <c r="AF113">
        <f t="shared" si="72"/>
        <v>-8.5085499958950095E-3</v>
      </c>
      <c r="AG113" s="25"/>
      <c r="AH113">
        <f t="shared" si="63"/>
        <v>-9.3800032854943847E-3</v>
      </c>
      <c r="AI113">
        <f t="shared" si="64"/>
        <v>1.4101074323934679</v>
      </c>
      <c r="AJ113">
        <f t="shared" si="65"/>
        <v>-0.38340911409221246</v>
      </c>
      <c r="AK113">
        <f t="shared" si="66"/>
        <v>0.28602778518115524</v>
      </c>
      <c r="AL113">
        <f t="shared" si="67"/>
        <v>0.6090098078559707</v>
      </c>
      <c r="AM113">
        <f t="shared" si="68"/>
        <v>0.31427914441808058</v>
      </c>
      <c r="AN113">
        <f t="shared" si="73"/>
        <v>6.642177812137203</v>
      </c>
      <c r="AO113">
        <f t="shared" si="73"/>
        <v>6.6411382313969547</v>
      </c>
      <c r="AP113">
        <f t="shared" si="73"/>
        <v>6.6389192850336132</v>
      </c>
      <c r="AQ113">
        <f t="shared" si="73"/>
        <v>6.6341891217750897</v>
      </c>
      <c r="AR113">
        <f t="shared" si="73"/>
        <v>6.6241328726509519</v>
      </c>
      <c r="AS113">
        <f t="shared" si="73"/>
        <v>6.6028705494063535</v>
      </c>
      <c r="AT113">
        <f t="shared" si="73"/>
        <v>6.5583891547207571</v>
      </c>
      <c r="AU113">
        <f t="shared" si="70"/>
        <v>6.466998989744881</v>
      </c>
    </row>
    <row r="114" spans="1:67">
      <c r="A114" s="47" t="s">
        <v>80</v>
      </c>
      <c r="B114" s="48" t="s">
        <v>45</v>
      </c>
      <c r="C114" s="51">
        <v>46706.417999999998</v>
      </c>
      <c r="D114" s="50"/>
      <c r="E114">
        <f t="shared" si="52"/>
        <v>-9114.5171770786365</v>
      </c>
      <c r="F114">
        <f t="shared" si="53"/>
        <v>-9114.5</v>
      </c>
      <c r="G114">
        <f t="shared" si="54"/>
        <v>-6.2095499961287715E-3</v>
      </c>
      <c r="H114" s="8"/>
      <c r="I114" s="8">
        <f t="shared" si="75"/>
        <v>-6.2095499961287715E-3</v>
      </c>
      <c r="M114" s="8"/>
      <c r="N114" s="116"/>
      <c r="O114" s="40"/>
      <c r="Q114" s="293">
        <f t="shared" si="55"/>
        <v>31687.917999999998</v>
      </c>
      <c r="R114" s="8">
        <f t="shared" si="56"/>
        <v>3.8558511154422824E-5</v>
      </c>
      <c r="S114" s="8">
        <v>0.1</v>
      </c>
      <c r="T114" s="167">
        <f t="shared" si="57"/>
        <v>3.8558511154422829E-6</v>
      </c>
      <c r="V114" s="8"/>
      <c r="Z114">
        <f t="shared" si="58"/>
        <v>-9114.5</v>
      </c>
      <c r="AA114">
        <f t="shared" si="59"/>
        <v>-1.7035382824238703E-2</v>
      </c>
      <c r="AB114">
        <f t="shared" si="60"/>
        <v>6.4092678100857552E-5</v>
      </c>
      <c r="AC114">
        <f t="shared" si="61"/>
        <v>-6.2095499961287715E-3</v>
      </c>
      <c r="AD114">
        <f t="shared" si="71"/>
        <v>1.0825832828109932E-2</v>
      </c>
      <c r="AE114">
        <f t="shared" si="62"/>
        <v>1.1719865642218268E-5</v>
      </c>
      <c r="AF114">
        <f t="shared" si="72"/>
        <v>-6.2095499961287715E-3</v>
      </c>
      <c r="AG114" s="25"/>
      <c r="AH114">
        <f t="shared" si="63"/>
        <v>-6.273642674229629E-3</v>
      </c>
      <c r="AI114">
        <f t="shared" si="64"/>
        <v>1.2668439036647927</v>
      </c>
      <c r="AJ114">
        <f t="shared" si="65"/>
        <v>5.3464647314532699E-3</v>
      </c>
      <c r="AK114">
        <f t="shared" si="66"/>
        <v>0.4228407869126804</v>
      </c>
      <c r="AL114">
        <f t="shared" si="67"/>
        <v>1.007840979899369</v>
      </c>
      <c r="AM114">
        <f t="shared" si="68"/>
        <v>0.55140398833699922</v>
      </c>
      <c r="AN114">
        <f t="shared" si="73"/>
        <v>6.8996021809790067</v>
      </c>
      <c r="AO114">
        <f t="shared" si="73"/>
        <v>6.8986802316493989</v>
      </c>
      <c r="AP114">
        <f t="shared" si="73"/>
        <v>6.8964237003377882</v>
      </c>
      <c r="AQ114">
        <f t="shared" si="73"/>
        <v>6.8909157295634271</v>
      </c>
      <c r="AR114">
        <f t="shared" si="73"/>
        <v>6.8775587835732299</v>
      </c>
      <c r="AS114">
        <f t="shared" si="73"/>
        <v>6.8456536550528799</v>
      </c>
      <c r="AT114">
        <f t="shared" si="73"/>
        <v>6.7718707908205822</v>
      </c>
      <c r="AU114">
        <f t="shared" si="70"/>
        <v>6.6109208345935082</v>
      </c>
    </row>
    <row r="115" spans="1:67">
      <c r="A115" s="47" t="s">
        <v>73</v>
      </c>
      <c r="B115" s="48"/>
      <c r="C115" s="51">
        <v>46713.642</v>
      </c>
      <c r="D115" s="51" t="s">
        <v>16</v>
      </c>
      <c r="E115">
        <f t="shared" si="52"/>
        <v>-9094.5338906744855</v>
      </c>
      <c r="F115">
        <f t="shared" si="53"/>
        <v>-9094.5</v>
      </c>
      <c r="G115">
        <f t="shared" si="54"/>
        <v>-1.2251549997017719E-2</v>
      </c>
      <c r="I115" s="116">
        <f t="shared" si="75"/>
        <v>-1.2251549997017719E-2</v>
      </c>
      <c r="J115" s="8"/>
      <c r="M115" s="116"/>
      <c r="N115" s="116"/>
      <c r="O115" s="40"/>
      <c r="Q115" s="293">
        <f t="shared" si="55"/>
        <v>31695.142</v>
      </c>
      <c r="R115" s="8">
        <f t="shared" si="56"/>
        <v>1.5010047732942486E-4</v>
      </c>
      <c r="S115" s="8">
        <v>0.1</v>
      </c>
      <c r="T115" s="167">
        <f t="shared" si="57"/>
        <v>1.5010047732942487E-5</v>
      </c>
      <c r="Z115">
        <f t="shared" si="58"/>
        <v>-9094.5</v>
      </c>
      <c r="AA115">
        <f t="shared" si="59"/>
        <v>-1.6968113787417069E-2</v>
      </c>
      <c r="AB115">
        <f t="shared" si="60"/>
        <v>-6.0561466867764509E-3</v>
      </c>
      <c r="AC115">
        <f t="shared" si="61"/>
        <v>-1.2251549997017719E-2</v>
      </c>
      <c r="AD115">
        <f t="shared" si="71"/>
        <v>4.7165637903993501E-3</v>
      </c>
      <c r="AE115">
        <f t="shared" si="62"/>
        <v>2.2245973988906288E-6</v>
      </c>
      <c r="AF115">
        <f t="shared" si="72"/>
        <v>-1.2251549997017719E-2</v>
      </c>
      <c r="AG115" s="25"/>
      <c r="AH115">
        <f t="shared" si="63"/>
        <v>-6.1954033102412679E-3</v>
      </c>
      <c r="AI115">
        <f t="shared" si="64"/>
        <v>1.2631256742224313</v>
      </c>
      <c r="AJ115">
        <f t="shared" si="65"/>
        <v>1.4115319290058381E-2</v>
      </c>
      <c r="AK115">
        <f t="shared" si="66"/>
        <v>0.42516453234599771</v>
      </c>
      <c r="AL115">
        <f t="shared" si="67"/>
        <v>1.0166102777564778</v>
      </c>
      <c r="AM115">
        <f t="shared" si="68"/>
        <v>0.55713566809190229</v>
      </c>
      <c r="AN115">
        <f t="shared" si="73"/>
        <v>6.905605755138124</v>
      </c>
      <c r="AO115">
        <f t="shared" si="73"/>
        <v>6.9046942436635241</v>
      </c>
      <c r="AP115">
        <f t="shared" si="73"/>
        <v>6.9024537009500229</v>
      </c>
      <c r="AQ115">
        <f t="shared" si="73"/>
        <v>6.8969614557732504</v>
      </c>
      <c r="AR115">
        <f t="shared" si="73"/>
        <v>6.8835870382246611</v>
      </c>
      <c r="AS115">
        <f t="shared" si="73"/>
        <v>6.8515151095002009</v>
      </c>
      <c r="AT115">
        <f t="shared" si="73"/>
        <v>6.7771056365509468</v>
      </c>
      <c r="AU115">
        <f t="shared" si="70"/>
        <v>6.6144744603922403</v>
      </c>
    </row>
    <row r="116" spans="1:67">
      <c r="A116" s="47" t="s">
        <v>81</v>
      </c>
      <c r="B116" s="48" t="s">
        <v>45</v>
      </c>
      <c r="C116" s="51">
        <v>46731.364999999998</v>
      </c>
      <c r="D116" s="50"/>
      <c r="E116">
        <f t="shared" si="52"/>
        <v>-9045.5078960813753</v>
      </c>
      <c r="F116">
        <f t="shared" si="53"/>
        <v>-9045.5</v>
      </c>
      <c r="G116">
        <f t="shared" si="54"/>
        <v>-2.8544500019052066E-3</v>
      </c>
      <c r="H116" s="8"/>
      <c r="I116" s="8">
        <f t="shared" si="75"/>
        <v>-2.8544500019052066E-3</v>
      </c>
      <c r="J116" s="8"/>
      <c r="M116" s="8"/>
      <c r="N116" s="116"/>
      <c r="O116" s="40"/>
      <c r="Q116" s="293">
        <f t="shared" si="55"/>
        <v>31712.864999999998</v>
      </c>
      <c r="R116" s="8">
        <f t="shared" si="56"/>
        <v>8.1478848133766334E-6</v>
      </c>
      <c r="S116" s="8">
        <v>0.1</v>
      </c>
      <c r="T116" s="167">
        <f t="shared" si="57"/>
        <v>8.1478848133766339E-7</v>
      </c>
      <c r="Z116">
        <f t="shared" si="58"/>
        <v>-9045.5</v>
      </c>
      <c r="AA116">
        <f t="shared" si="59"/>
        <v>-1.6803313917429601E-2</v>
      </c>
      <c r="AB116">
        <f t="shared" si="60"/>
        <v>3.1493037129232048E-3</v>
      </c>
      <c r="AC116">
        <f t="shared" si="61"/>
        <v>-2.8544500019052066E-3</v>
      </c>
      <c r="AD116">
        <f t="shared" si="71"/>
        <v>1.3948863915524395E-2</v>
      </c>
      <c r="AE116">
        <f t="shared" si="62"/>
        <v>1.9457080453381858E-5</v>
      </c>
      <c r="AF116">
        <f t="shared" si="72"/>
        <v>-2.8544500019052066E-3</v>
      </c>
      <c r="AG116" s="25"/>
      <c r="AH116">
        <f t="shared" si="63"/>
        <v>-6.0037537148284114E-3</v>
      </c>
      <c r="AI116">
        <f t="shared" si="64"/>
        <v>1.2540243782566922</v>
      </c>
      <c r="AJ116">
        <f t="shared" si="65"/>
        <v>3.5376569966048786E-2</v>
      </c>
      <c r="AK116">
        <f t="shared" si="66"/>
        <v>0.43066415598619417</v>
      </c>
      <c r="AL116">
        <f t="shared" si="67"/>
        <v>1.0378784427941501</v>
      </c>
      <c r="AM116">
        <f t="shared" si="68"/>
        <v>0.57115415416924809</v>
      </c>
      <c r="AN116">
        <f t="shared" si="73"/>
        <v>6.9202403287229535</v>
      </c>
      <c r="AO116">
        <f t="shared" si="73"/>
        <v>6.9193552179455269</v>
      </c>
      <c r="AP116">
        <f t="shared" si="73"/>
        <v>6.9171562662288739</v>
      </c>
      <c r="AQ116">
        <f t="shared" si="73"/>
        <v>6.9117085372845288</v>
      </c>
      <c r="AR116">
        <f t="shared" si="73"/>
        <v>6.8983039069500771</v>
      </c>
      <c r="AS116">
        <f t="shared" si="73"/>
        <v>6.8658442780602265</v>
      </c>
      <c r="AT116">
        <f t="shared" si="73"/>
        <v>6.7899222856372292</v>
      </c>
      <c r="AU116">
        <f t="shared" si="70"/>
        <v>6.6231808435991324</v>
      </c>
    </row>
    <row r="117" spans="1:67" s="8" customFormat="1">
      <c r="A117" s="37" t="s">
        <v>82</v>
      </c>
      <c r="B117" s="38" t="s">
        <v>45</v>
      </c>
      <c r="C117" s="37">
        <v>46759.559000000001</v>
      </c>
      <c r="D117" s="37" t="s">
        <v>46</v>
      </c>
      <c r="E117">
        <f t="shared" si="52"/>
        <v>-8967.5166478977462</v>
      </c>
      <c r="F117">
        <f t="shared" si="53"/>
        <v>-8967.5</v>
      </c>
      <c r="G117">
        <f t="shared" si="54"/>
        <v>-6.0182499946677126E-3</v>
      </c>
      <c r="H117" s="116"/>
      <c r="I117" s="116">
        <f t="shared" si="75"/>
        <v>-6.0182499946677126E-3</v>
      </c>
      <c r="J117" s="116"/>
      <c r="K117" s="117"/>
      <c r="L117" s="116"/>
      <c r="M117" s="116"/>
      <c r="N117" s="116"/>
      <c r="O117" s="40"/>
      <c r="P117" s="116"/>
      <c r="Q117" s="293">
        <f t="shared" si="55"/>
        <v>31741.059000000001</v>
      </c>
      <c r="R117" s="8">
        <f t="shared" si="56"/>
        <v>3.6219332998317926E-5</v>
      </c>
      <c r="S117" s="8">
        <v>0.1</v>
      </c>
      <c r="T117" s="167">
        <f t="shared" si="57"/>
        <v>3.6219332998317929E-6</v>
      </c>
      <c r="U117" s="116"/>
      <c r="W117" s="116"/>
      <c r="Z117">
        <f t="shared" si="58"/>
        <v>-8967.5</v>
      </c>
      <c r="AA117">
        <f t="shared" si="59"/>
        <v>-1.6541147388578113E-2</v>
      </c>
      <c r="AB117">
        <f t="shared" si="60"/>
        <v>-3.1932239256094591E-4</v>
      </c>
      <c r="AC117">
        <f t="shared" si="61"/>
        <v>-6.0182499946677126E-3</v>
      </c>
      <c r="AD117">
        <f t="shared" si="71"/>
        <v>1.0522897393910401E-2</v>
      </c>
      <c r="AE117">
        <f t="shared" si="62"/>
        <v>1.1073136956276631E-5</v>
      </c>
      <c r="AF117">
        <f t="shared" si="72"/>
        <v>-6.0182499946677126E-3</v>
      </c>
      <c r="AG117" s="25"/>
      <c r="AH117">
        <f t="shared" si="63"/>
        <v>-5.6989276021067667E-3</v>
      </c>
      <c r="AI117">
        <f t="shared" si="64"/>
        <v>1.2395775392769417</v>
      </c>
      <c r="AJ117">
        <f t="shared" si="65"/>
        <v>6.8556183077205346E-2</v>
      </c>
      <c r="AK117">
        <f t="shared" si="66"/>
        <v>0.4388651303920208</v>
      </c>
      <c r="AL117">
        <f t="shared" si="67"/>
        <v>1.0711044884452707</v>
      </c>
      <c r="AM117">
        <f t="shared" si="68"/>
        <v>0.5933997547046701</v>
      </c>
      <c r="AN117">
        <f t="shared" ref="AN117:AT132" si="76">$AU117+$AB$7*SIN(AO117)</f>
        <v>6.9433189101909889</v>
      </c>
      <c r="AO117">
        <f t="shared" si="76"/>
        <v>6.9424778993919878</v>
      </c>
      <c r="AP117">
        <f t="shared" si="76"/>
        <v>6.9403516551644682</v>
      </c>
      <c r="AQ117">
        <f t="shared" si="76"/>
        <v>6.9349915544212539</v>
      </c>
      <c r="AR117">
        <f t="shared" si="76"/>
        <v>6.9215751162328498</v>
      </c>
      <c r="AS117">
        <f t="shared" si="76"/>
        <v>6.8885600511748049</v>
      </c>
      <c r="AT117">
        <f t="shared" si="76"/>
        <v>6.8102980989317539</v>
      </c>
      <c r="AU117">
        <f t="shared" si="70"/>
        <v>6.6370399842141854</v>
      </c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</row>
    <row r="118" spans="1:67">
      <c r="A118" s="47" t="s">
        <v>73</v>
      </c>
      <c r="B118" s="48"/>
      <c r="C118" s="51">
        <v>46759.599000000002</v>
      </c>
      <c r="D118" s="51" t="s">
        <v>16</v>
      </c>
      <c r="E118">
        <f t="shared" si="52"/>
        <v>-8967.405998471364</v>
      </c>
      <c r="F118">
        <f t="shared" si="53"/>
        <v>-8967.5</v>
      </c>
      <c r="G118">
        <f t="shared" si="54"/>
        <v>3.3981750006205402E-2</v>
      </c>
      <c r="I118" s="116">
        <f t="shared" si="75"/>
        <v>3.3981750006205402E-2</v>
      </c>
      <c r="J118" s="8"/>
      <c r="M118" s="116"/>
      <c r="N118" s="116"/>
      <c r="O118" s="40"/>
      <c r="Q118" s="293">
        <f t="shared" si="55"/>
        <v>31741.099000000002</v>
      </c>
      <c r="R118" s="8">
        <f t="shared" si="56"/>
        <v>1.1547593334842409E-3</v>
      </c>
      <c r="S118" s="8">
        <v>0.1</v>
      </c>
      <c r="T118" s="167">
        <f t="shared" si="57"/>
        <v>1.1547593334842409E-4</v>
      </c>
      <c r="W118" s="8"/>
      <c r="Z118">
        <f t="shared" si="58"/>
        <v>-8967.5</v>
      </c>
      <c r="AA118">
        <f t="shared" si="59"/>
        <v>-1.6541147388578113E-2</v>
      </c>
      <c r="AB118">
        <f t="shared" si="60"/>
        <v>3.9680677608312169E-2</v>
      </c>
      <c r="AC118">
        <f t="shared" si="61"/>
        <v>3.3981750006205402E-2</v>
      </c>
      <c r="AD118">
        <f t="shared" si="71"/>
        <v>5.0522897394783516E-2</v>
      </c>
      <c r="AE118">
        <f t="shared" si="62"/>
        <v>2.5525631611638229E-4</v>
      </c>
      <c r="AF118">
        <f t="shared" si="72"/>
        <v>3.3981750006205402E-2</v>
      </c>
      <c r="AG118" s="25"/>
      <c r="AH118">
        <f t="shared" si="63"/>
        <v>-5.6989276021067667E-3</v>
      </c>
      <c r="AI118">
        <f t="shared" si="64"/>
        <v>1.2395775392769417</v>
      </c>
      <c r="AJ118">
        <f t="shared" si="65"/>
        <v>6.8556183077205346E-2</v>
      </c>
      <c r="AK118">
        <f t="shared" si="66"/>
        <v>0.4388651303920208</v>
      </c>
      <c r="AL118">
        <f t="shared" si="67"/>
        <v>1.0711044884452707</v>
      </c>
      <c r="AM118">
        <f t="shared" si="68"/>
        <v>0.5933997547046701</v>
      </c>
      <c r="AN118">
        <f t="shared" si="76"/>
        <v>6.9433189101909889</v>
      </c>
      <c r="AO118">
        <f t="shared" si="76"/>
        <v>6.9424778993919878</v>
      </c>
      <c r="AP118">
        <f t="shared" si="76"/>
        <v>6.9403516551644682</v>
      </c>
      <c r="AQ118">
        <f t="shared" si="76"/>
        <v>6.9349915544212539</v>
      </c>
      <c r="AR118">
        <f t="shared" si="76"/>
        <v>6.9215751162328498</v>
      </c>
      <c r="AS118">
        <f t="shared" si="76"/>
        <v>6.8885600511748049</v>
      </c>
      <c r="AT118">
        <f t="shared" si="76"/>
        <v>6.8102980989317539</v>
      </c>
      <c r="AU118">
        <f t="shared" si="70"/>
        <v>6.6370399842141854</v>
      </c>
    </row>
    <row r="119" spans="1:67">
      <c r="A119" s="47" t="s">
        <v>83</v>
      </c>
      <c r="B119" s="48" t="s">
        <v>45</v>
      </c>
      <c r="C119" s="51">
        <v>47027.42</v>
      </c>
      <c r="D119" s="50"/>
      <c r="E119">
        <f t="shared" si="52"/>
        <v>-8226.5499979114884</v>
      </c>
      <c r="F119">
        <f t="shared" si="53"/>
        <v>-8226.5</v>
      </c>
      <c r="G119">
        <f t="shared" si="54"/>
        <v>-1.8074349995004013E-2</v>
      </c>
      <c r="H119" s="8"/>
      <c r="I119" s="8">
        <f t="shared" si="75"/>
        <v>-1.8074349995004013E-2</v>
      </c>
      <c r="J119" s="8"/>
      <c r="M119" s="8"/>
      <c r="N119" s="116"/>
      <c r="O119" s="40"/>
      <c r="Q119" s="293">
        <f t="shared" si="55"/>
        <v>32008.92</v>
      </c>
      <c r="R119" s="8">
        <f t="shared" si="56"/>
        <v>3.266821277419016E-4</v>
      </c>
      <c r="S119" s="8">
        <v>0.1</v>
      </c>
      <c r="T119" s="167">
        <f t="shared" si="57"/>
        <v>3.266821277419016E-5</v>
      </c>
      <c r="V119" s="8"/>
      <c r="Z119">
        <f t="shared" si="58"/>
        <v>-8226.5</v>
      </c>
      <c r="AA119">
        <f t="shared" si="59"/>
        <v>-1.4102083170995212E-2</v>
      </c>
      <c r="AB119">
        <f t="shared" si="60"/>
        <v>-1.5214802826996138E-2</v>
      </c>
      <c r="AC119">
        <f t="shared" si="61"/>
        <v>-1.8074349995004013E-2</v>
      </c>
      <c r="AD119">
        <f t="shared" si="71"/>
        <v>-3.9722668240088008E-3</v>
      </c>
      <c r="AE119">
        <f t="shared" si="62"/>
        <v>1.5778903721120965E-6</v>
      </c>
      <c r="AF119">
        <f t="shared" si="72"/>
        <v>-1.8074349995004013E-2</v>
      </c>
      <c r="AG119" s="25"/>
      <c r="AH119">
        <f t="shared" si="63"/>
        <v>-2.8595471680078755E-3</v>
      </c>
      <c r="AI119">
        <f t="shared" si="64"/>
        <v>1.1091293658833363</v>
      </c>
      <c r="AJ119">
        <f t="shared" si="65"/>
        <v>0.34127406909985314</v>
      </c>
      <c r="AK119">
        <f t="shared" si="66"/>
        <v>0.48794546980364611</v>
      </c>
      <c r="AL119">
        <f t="shared" si="67"/>
        <v>1.3507664990881982</v>
      </c>
      <c r="AM119">
        <f t="shared" si="68"/>
        <v>0.80105392570598855</v>
      </c>
      <c r="AN119">
        <f t="shared" si="76"/>
        <v>7.1495670257897679</v>
      </c>
      <c r="AO119">
        <f t="shared" si="76"/>
        <v>7.1491650696408673</v>
      </c>
      <c r="AP119">
        <f t="shared" si="76"/>
        <v>7.1479251649086217</v>
      </c>
      <c r="AQ119">
        <f t="shared" si="76"/>
        <v>7.144111759378986</v>
      </c>
      <c r="AR119">
        <f t="shared" si="76"/>
        <v>7.1324877987944033</v>
      </c>
      <c r="AS119">
        <f t="shared" si="76"/>
        <v>7.0979613241626387</v>
      </c>
      <c r="AT119">
        <f t="shared" si="76"/>
        <v>7.0020344416788074</v>
      </c>
      <c r="AU119">
        <f t="shared" si="70"/>
        <v>6.7687018200571893</v>
      </c>
    </row>
    <row r="120" spans="1:67" s="8" customFormat="1">
      <c r="A120" s="47" t="s">
        <v>83</v>
      </c>
      <c r="B120" s="48" t="s">
        <v>45</v>
      </c>
      <c r="C120" s="51">
        <v>47052.364999999998</v>
      </c>
      <c r="D120" s="51"/>
      <c r="E120">
        <f t="shared" si="52"/>
        <v>-8157.5462493855466</v>
      </c>
      <c r="F120">
        <f t="shared" si="53"/>
        <v>-8157.5</v>
      </c>
      <c r="G120">
        <f t="shared" si="54"/>
        <v>-1.6719250001187902E-2</v>
      </c>
      <c r="H120" s="116"/>
      <c r="I120" s="8">
        <f t="shared" si="75"/>
        <v>-1.6719250001187902E-2</v>
      </c>
      <c r="J120" s="116"/>
      <c r="K120" s="117"/>
      <c r="L120" s="116"/>
      <c r="M120" s="116"/>
      <c r="N120" s="116"/>
      <c r="O120" s="40"/>
      <c r="P120" s="116"/>
      <c r="Q120" s="293">
        <f t="shared" si="55"/>
        <v>32033.864999999998</v>
      </c>
      <c r="R120" s="8">
        <f t="shared" si="56"/>
        <v>2.7953332060222169E-4</v>
      </c>
      <c r="S120" s="8">
        <v>0.1</v>
      </c>
      <c r="T120" s="167">
        <f t="shared" si="57"/>
        <v>2.7953332060222169E-5</v>
      </c>
      <c r="U120" s="116"/>
      <c r="V120" s="116"/>
      <c r="W120" s="116"/>
      <c r="Z120">
        <f t="shared" si="58"/>
        <v>-8157.5</v>
      </c>
      <c r="AA120">
        <f t="shared" si="59"/>
        <v>-1.3882722449076658E-2</v>
      </c>
      <c r="AB120">
        <f t="shared" si="60"/>
        <v>-1.4115884113560542E-2</v>
      </c>
      <c r="AC120">
        <f t="shared" si="61"/>
        <v>-1.6719250001187902E-2</v>
      </c>
      <c r="AD120">
        <f t="shared" si="71"/>
        <v>-2.836527552111244E-3</v>
      </c>
      <c r="AE120">
        <f t="shared" si="62"/>
        <v>8.0458885538862063E-7</v>
      </c>
      <c r="AF120">
        <f t="shared" si="72"/>
        <v>-1.6719250001187902E-2</v>
      </c>
      <c r="AG120" s="25"/>
      <c r="AH120">
        <f t="shared" si="63"/>
        <v>-2.6033658876273612E-3</v>
      </c>
      <c r="AI120">
        <f t="shared" si="64"/>
        <v>1.0978734712074953</v>
      </c>
      <c r="AJ120">
        <f t="shared" si="65"/>
        <v>0.36281109311671794</v>
      </c>
      <c r="AK120">
        <f t="shared" si="66"/>
        <v>0.4903272209798224</v>
      </c>
      <c r="AL120">
        <f t="shared" si="67"/>
        <v>1.3737772569594049</v>
      </c>
      <c r="AM120">
        <f t="shared" si="68"/>
        <v>0.82011871172262052</v>
      </c>
      <c r="AN120">
        <f t="shared" si="76"/>
        <v>7.167625898074939</v>
      </c>
      <c r="AO120">
        <f t="shared" si="76"/>
        <v>7.1672591631674978</v>
      </c>
      <c r="AP120">
        <f t="shared" si="76"/>
        <v>7.1661030964724652</v>
      </c>
      <c r="AQ120">
        <f t="shared" si="76"/>
        <v>7.162469391329366</v>
      </c>
      <c r="AR120">
        <f t="shared" si="76"/>
        <v>7.1511502936489197</v>
      </c>
      <c r="AS120">
        <f t="shared" si="76"/>
        <v>7.1168162388355043</v>
      </c>
      <c r="AT120">
        <f t="shared" si="76"/>
        <v>7.0196983638054729</v>
      </c>
      <c r="AU120">
        <f t="shared" si="70"/>
        <v>6.7809618290628126</v>
      </c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</row>
    <row r="121" spans="1:67" s="8" customFormat="1">
      <c r="A121" s="47" t="s">
        <v>83</v>
      </c>
      <c r="B121" s="48"/>
      <c r="C121" s="51">
        <v>47054.353000000003</v>
      </c>
      <c r="D121" s="51"/>
      <c r="E121">
        <f t="shared" si="52"/>
        <v>-8152.0469728944699</v>
      </c>
      <c r="F121">
        <f t="shared" si="53"/>
        <v>-8152</v>
      </c>
      <c r="G121">
        <f t="shared" si="54"/>
        <v>-1.6980799991870299E-2</v>
      </c>
      <c r="H121" s="116"/>
      <c r="I121" s="8">
        <f t="shared" si="75"/>
        <v>-1.6980799991870299E-2</v>
      </c>
      <c r="J121" s="117"/>
      <c r="K121" s="116"/>
      <c r="L121" s="116"/>
      <c r="M121" s="116"/>
      <c r="N121" s="116"/>
      <c r="O121" s="40"/>
      <c r="P121" s="116"/>
      <c r="Q121" s="293">
        <f t="shared" si="55"/>
        <v>32035.853000000003</v>
      </c>
      <c r="R121" s="8">
        <f t="shared" si="56"/>
        <v>2.8834756836390232E-4</v>
      </c>
      <c r="S121" s="8">
        <v>0.1</v>
      </c>
      <c r="T121" s="167">
        <f t="shared" si="57"/>
        <v>2.8834756836390232E-5</v>
      </c>
      <c r="U121" s="116"/>
      <c r="V121" s="116"/>
      <c r="W121" s="116"/>
      <c r="Z121">
        <f t="shared" si="58"/>
        <v>-8152</v>
      </c>
      <c r="AA121">
        <f t="shared" si="59"/>
        <v>-1.3865309440031594E-2</v>
      </c>
      <c r="AB121">
        <f t="shared" si="60"/>
        <v>-1.4397778743333835E-2</v>
      </c>
      <c r="AC121">
        <f t="shared" si="61"/>
        <v>-1.6980799991870299E-2</v>
      </c>
      <c r="AD121">
        <f t="shared" si="71"/>
        <v>-3.1154905518387052E-3</v>
      </c>
      <c r="AE121">
        <f t="shared" si="62"/>
        <v>9.7062813785962406E-7</v>
      </c>
      <c r="AF121">
        <f t="shared" si="72"/>
        <v>-1.6980799991870299E-2</v>
      </c>
      <c r="AG121" s="25"/>
      <c r="AH121">
        <f t="shared" si="63"/>
        <v>-2.5830212485364627E-3</v>
      </c>
      <c r="AI121">
        <f t="shared" si="64"/>
        <v>1.0969838526704636</v>
      </c>
      <c r="AJ121">
        <f t="shared" si="65"/>
        <v>0.36450090259550183</v>
      </c>
      <c r="AK121">
        <f t="shared" si="66"/>
        <v>0.49050395749799391</v>
      </c>
      <c r="AL121">
        <f t="shared" si="67"/>
        <v>1.3755912659603466</v>
      </c>
      <c r="AM121">
        <f t="shared" si="68"/>
        <v>0.82163689236122983</v>
      </c>
      <c r="AN121">
        <f t="shared" si="76"/>
        <v>7.1690574060897898</v>
      </c>
      <c r="AO121">
        <f t="shared" si="76"/>
        <v>7.1686934044174038</v>
      </c>
      <c r="AP121">
        <f t="shared" si="76"/>
        <v>7.1675439394305043</v>
      </c>
      <c r="AQ121">
        <f t="shared" si="76"/>
        <v>7.163924626781732</v>
      </c>
      <c r="AR121">
        <f t="shared" si="76"/>
        <v>7.1526305561597443</v>
      </c>
      <c r="AS121">
        <f t="shared" si="76"/>
        <v>7.1183141172239868</v>
      </c>
      <c r="AT121">
        <f t="shared" si="76"/>
        <v>7.0211048241466223</v>
      </c>
      <c r="AU121">
        <f t="shared" si="70"/>
        <v>6.7819390761574638</v>
      </c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</row>
    <row r="122" spans="1:67">
      <c r="A122" s="47" t="s">
        <v>83</v>
      </c>
      <c r="B122" s="48"/>
      <c r="C122" s="51">
        <v>47055.442999999999</v>
      </c>
      <c r="D122" s="51"/>
      <c r="E122">
        <f t="shared" si="52"/>
        <v>-8149.0317760256366</v>
      </c>
      <c r="F122">
        <f t="shared" si="53"/>
        <v>-8149</v>
      </c>
      <c r="G122">
        <f t="shared" si="54"/>
        <v>-1.1487099996884353E-2</v>
      </c>
      <c r="I122" s="8">
        <f t="shared" si="75"/>
        <v>-1.1487099996884353E-2</v>
      </c>
      <c r="J122" s="117"/>
      <c r="K122" s="116"/>
      <c r="M122" s="116"/>
      <c r="N122" s="116"/>
      <c r="O122" s="40"/>
      <c r="Q122" s="293">
        <f t="shared" si="55"/>
        <v>32036.942999999999</v>
      </c>
      <c r="R122" s="8">
        <f t="shared" si="56"/>
        <v>1.3195346633842052E-4</v>
      </c>
      <c r="S122" s="8">
        <v>0.1</v>
      </c>
      <c r="T122" s="167">
        <f t="shared" si="57"/>
        <v>1.3195346633842052E-5</v>
      </c>
      <c r="Z122">
        <f t="shared" si="58"/>
        <v>-8149</v>
      </c>
      <c r="AA122">
        <f t="shared" si="59"/>
        <v>-1.3855816000466172E-2</v>
      </c>
      <c r="AB122">
        <f t="shared" si="60"/>
        <v>-8.9151710508641457E-3</v>
      </c>
      <c r="AC122">
        <f t="shared" si="61"/>
        <v>-1.1487099996884353E-2</v>
      </c>
      <c r="AD122">
        <f t="shared" si="71"/>
        <v>2.3687160035818187E-3</v>
      </c>
      <c r="AE122">
        <f t="shared" si="62"/>
        <v>5.6108155056246228E-7</v>
      </c>
      <c r="AF122">
        <f t="shared" si="72"/>
        <v>-1.1487099996884353E-2</v>
      </c>
      <c r="AG122" s="25"/>
      <c r="AH122">
        <f t="shared" si="63"/>
        <v>-2.5719289460202073E-3</v>
      </c>
      <c r="AI122">
        <f t="shared" si="64"/>
        <v>1.0964990816928719</v>
      </c>
      <c r="AJ122">
        <f t="shared" si="65"/>
        <v>0.3654209539033737</v>
      </c>
      <c r="AK122">
        <f t="shared" si="66"/>
        <v>0.49059955894031582</v>
      </c>
      <c r="AL122">
        <f t="shared" si="67"/>
        <v>1.3765794816379346</v>
      </c>
      <c r="AM122">
        <f t="shared" si="68"/>
        <v>0.82246490228951918</v>
      </c>
      <c r="AN122">
        <f t="shared" si="76"/>
        <v>7.1698377357432301</v>
      </c>
      <c r="AO122">
        <f t="shared" si="76"/>
        <v>7.1694752202059249</v>
      </c>
      <c r="AP122">
        <f t="shared" si="76"/>
        <v>7.1683293507112165</v>
      </c>
      <c r="AQ122">
        <f t="shared" si="76"/>
        <v>7.164717891750132</v>
      </c>
      <c r="AR122">
        <f t="shared" si="76"/>
        <v>7.1534375156715875</v>
      </c>
      <c r="AS122">
        <f t="shared" si="76"/>
        <v>7.1191308258308155</v>
      </c>
      <c r="AT122">
        <f t="shared" si="76"/>
        <v>7.021871888088528</v>
      </c>
      <c r="AU122">
        <f t="shared" si="70"/>
        <v>6.7824721200272737</v>
      </c>
    </row>
    <row r="123" spans="1:67">
      <c r="A123" s="47" t="s">
        <v>73</v>
      </c>
      <c r="B123" s="48"/>
      <c r="C123" s="51">
        <v>47062.677000000003</v>
      </c>
      <c r="D123" s="51" t="s">
        <v>16</v>
      </c>
      <c r="E123">
        <f t="shared" si="52"/>
        <v>-8129.0208272648852</v>
      </c>
      <c r="F123">
        <f t="shared" si="53"/>
        <v>-8129</v>
      </c>
      <c r="G123">
        <f t="shared" si="54"/>
        <v>-7.5290999957360327E-3</v>
      </c>
      <c r="I123" s="116">
        <f t="shared" si="75"/>
        <v>-7.5290999957360327E-3</v>
      </c>
      <c r="J123" s="9"/>
      <c r="M123" s="116"/>
      <c r="N123" s="116"/>
      <c r="O123" s="40"/>
      <c r="Q123" s="293">
        <f t="shared" si="55"/>
        <v>32044.177000000003</v>
      </c>
      <c r="R123" s="8">
        <f t="shared" si="56"/>
        <v>5.6687346745792325E-5</v>
      </c>
      <c r="S123" s="8">
        <v>0.1</v>
      </c>
      <c r="T123" s="167">
        <f t="shared" si="57"/>
        <v>5.6687346745792331E-6</v>
      </c>
      <c r="V123" s="8"/>
      <c r="Z123">
        <f t="shared" si="58"/>
        <v>-8129</v>
      </c>
      <c r="AA123">
        <f t="shared" si="59"/>
        <v>-1.3792609194916856E-2</v>
      </c>
      <c r="AB123">
        <f t="shared" si="60"/>
        <v>-5.0310331897491876E-3</v>
      </c>
      <c r="AC123">
        <f t="shared" si="61"/>
        <v>-7.5290999957360327E-3</v>
      </c>
      <c r="AD123">
        <f t="shared" si="71"/>
        <v>6.2635091991808233E-3</v>
      </c>
      <c r="AE123">
        <f t="shared" si="62"/>
        <v>3.9231547488222798E-6</v>
      </c>
      <c r="AF123">
        <f t="shared" si="72"/>
        <v>-7.5290999957360327E-3</v>
      </c>
      <c r="AG123" s="25"/>
      <c r="AH123">
        <f t="shared" si="63"/>
        <v>-2.4980668059868447E-3</v>
      </c>
      <c r="AI123">
        <f t="shared" si="64"/>
        <v>1.0932758715346105</v>
      </c>
      <c r="AJ123">
        <f t="shared" si="65"/>
        <v>0.37152471046769292</v>
      </c>
      <c r="AK123">
        <f t="shared" si="66"/>
        <v>0.49122256848546653</v>
      </c>
      <c r="AL123">
        <f t="shared" si="67"/>
        <v>1.3831452301357317</v>
      </c>
      <c r="AM123">
        <f t="shared" si="68"/>
        <v>0.82798339196710369</v>
      </c>
      <c r="AN123">
        <f t="shared" si="76"/>
        <v>7.1750310614973634</v>
      </c>
      <c r="AO123">
        <f t="shared" si="76"/>
        <v>7.1746783677838017</v>
      </c>
      <c r="AP123">
        <f t="shared" si="76"/>
        <v>7.1735563675981249</v>
      </c>
      <c r="AQ123">
        <f t="shared" si="76"/>
        <v>7.169997318225291</v>
      </c>
      <c r="AR123">
        <f t="shared" si="76"/>
        <v>7.1588090105142017</v>
      </c>
      <c r="AS123">
        <f t="shared" si="76"/>
        <v>7.124569838839597</v>
      </c>
      <c r="AT123">
        <f t="shared" si="76"/>
        <v>7.0269839061526067</v>
      </c>
      <c r="AU123">
        <f t="shared" si="70"/>
        <v>6.7860257458260058</v>
      </c>
    </row>
    <row r="124" spans="1:67" s="8" customFormat="1">
      <c r="A124" s="47" t="s">
        <v>84</v>
      </c>
      <c r="B124" s="48" t="s">
        <v>45</v>
      </c>
      <c r="C124" s="51">
        <v>47391.463000000003</v>
      </c>
      <c r="D124" s="51"/>
      <c r="E124">
        <f t="shared" si="52"/>
        <v>-7219.5212697242787</v>
      </c>
      <c r="F124">
        <f t="shared" si="53"/>
        <v>-7219.5</v>
      </c>
      <c r="G124">
        <f t="shared" si="54"/>
        <v>-7.6890499913133681E-3</v>
      </c>
      <c r="H124" s="116"/>
      <c r="I124" s="8">
        <f t="shared" si="75"/>
        <v>-7.6890499913133681E-3</v>
      </c>
      <c r="J124" s="117"/>
      <c r="K124" s="116"/>
      <c r="L124" s="116"/>
      <c r="M124" s="116"/>
      <c r="N124" s="116"/>
      <c r="O124" s="40"/>
      <c r="P124" s="116"/>
      <c r="Q124" s="293">
        <f t="shared" si="55"/>
        <v>32372.963000000003</v>
      </c>
      <c r="R124" s="8">
        <f t="shared" si="56"/>
        <v>5.9121489768916102E-5</v>
      </c>
      <c r="S124" s="8">
        <v>0.1</v>
      </c>
      <c r="T124" s="167">
        <f t="shared" si="57"/>
        <v>5.9121489768916109E-6</v>
      </c>
      <c r="W124" s="116"/>
      <c r="Z124">
        <f t="shared" si="58"/>
        <v>-7219.5</v>
      </c>
      <c r="AA124">
        <f t="shared" si="59"/>
        <v>-1.1089293891684664E-2</v>
      </c>
      <c r="AB124">
        <f t="shared" si="60"/>
        <v>-8.3719547286009843E-3</v>
      </c>
      <c r="AC124">
        <f t="shared" si="61"/>
        <v>-7.6890499913133681E-3</v>
      </c>
      <c r="AD124">
        <f t="shared" si="71"/>
        <v>3.4002439003712956E-3</v>
      </c>
      <c r="AE124">
        <f t="shared" si="62"/>
        <v>1.1561658582012202E-6</v>
      </c>
      <c r="AF124">
        <f t="shared" si="72"/>
        <v>-7.6890499913133681E-3</v>
      </c>
      <c r="AG124" s="25"/>
      <c r="AH124">
        <f t="shared" si="63"/>
        <v>6.8290473728761618E-4</v>
      </c>
      <c r="AI124">
        <f t="shared" si="64"/>
        <v>0.96279792483157878</v>
      </c>
      <c r="AJ124">
        <f t="shared" si="65"/>
        <v>0.59941880194104435</v>
      </c>
      <c r="AK124">
        <f t="shared" si="66"/>
        <v>0.49861408484233888</v>
      </c>
      <c r="AL124">
        <f t="shared" si="67"/>
        <v>1.6452692986689323</v>
      </c>
      <c r="AM124">
        <f t="shared" si="68"/>
        <v>1.0773904939694672</v>
      </c>
      <c r="AN124">
        <f t="shared" si="76"/>
        <v>7.3961092139366897</v>
      </c>
      <c r="AO124">
        <f t="shared" si="76"/>
        <v>7.3960405959582607</v>
      </c>
      <c r="AP124">
        <f t="shared" si="76"/>
        <v>7.3957302768463826</v>
      </c>
      <c r="AQ124">
        <f t="shared" si="76"/>
        <v>7.3943293148849287</v>
      </c>
      <c r="AR124">
        <f t="shared" si="76"/>
        <v>7.3880532495332067</v>
      </c>
      <c r="AS124">
        <f t="shared" si="76"/>
        <v>7.360845848220003</v>
      </c>
      <c r="AT124">
        <f t="shared" si="76"/>
        <v>7.2559366790478208</v>
      </c>
      <c r="AU124">
        <f t="shared" si="70"/>
        <v>6.9476268790233222</v>
      </c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</row>
    <row r="125" spans="1:67" s="8" customFormat="1">
      <c r="A125" s="47" t="s">
        <v>84</v>
      </c>
      <c r="B125" s="48" t="s">
        <v>45</v>
      </c>
      <c r="C125" s="51">
        <v>47407.364999999998</v>
      </c>
      <c r="D125" s="51"/>
      <c r="E125">
        <f t="shared" si="52"/>
        <v>-7175.5325902671066</v>
      </c>
      <c r="F125">
        <f t="shared" si="53"/>
        <v>-7175.5</v>
      </c>
      <c r="G125">
        <f t="shared" si="54"/>
        <v>-1.1781449997215532E-2</v>
      </c>
      <c r="H125" s="116"/>
      <c r="I125" s="8">
        <f t="shared" si="75"/>
        <v>-1.1781449997215532E-2</v>
      </c>
      <c r="J125" s="117"/>
      <c r="K125" s="117"/>
      <c r="L125" s="116"/>
      <c r="M125" s="116"/>
      <c r="N125" s="116"/>
      <c r="O125" s="40"/>
      <c r="P125" s="116"/>
      <c r="Q125" s="293">
        <f t="shared" si="55"/>
        <v>32388.864999999998</v>
      </c>
      <c r="R125" s="8">
        <f t="shared" si="56"/>
        <v>1.3880256403688986E-4</v>
      </c>
      <c r="S125" s="8">
        <v>0.1</v>
      </c>
      <c r="T125" s="167">
        <f t="shared" si="57"/>
        <v>1.3880256403688987E-5</v>
      </c>
      <c r="U125" s="116"/>
      <c r="W125" s="116"/>
      <c r="Z125">
        <f t="shared" si="58"/>
        <v>-7175.5</v>
      </c>
      <c r="AA125">
        <f t="shared" si="59"/>
        <v>-1.096765384657704E-2</v>
      </c>
      <c r="AB125">
        <f t="shared" si="60"/>
        <v>-1.2608760757481225E-2</v>
      </c>
      <c r="AC125">
        <f t="shared" si="61"/>
        <v>-1.1781449997215532E-2</v>
      </c>
      <c r="AD125">
        <f t="shared" si="71"/>
        <v>-8.1379615063849157E-4</v>
      </c>
      <c r="AE125">
        <f t="shared" si="62"/>
        <v>6.622641747940264E-8</v>
      </c>
      <c r="AF125">
        <f t="shared" si="72"/>
        <v>-1.1781449997215532E-2</v>
      </c>
      <c r="AG125" s="25"/>
      <c r="AH125">
        <f t="shared" si="63"/>
        <v>8.273107602656942E-4</v>
      </c>
      <c r="AI125">
        <f t="shared" si="64"/>
        <v>0.95726769718154381</v>
      </c>
      <c r="AJ125">
        <f t="shared" si="65"/>
        <v>0.60826336761588906</v>
      </c>
      <c r="AK125">
        <f t="shared" si="66"/>
        <v>0.49817060360466048</v>
      </c>
      <c r="AL125">
        <f t="shared" si="67"/>
        <v>1.6563653176449951</v>
      </c>
      <c r="AM125">
        <f t="shared" si="68"/>
        <v>1.0894506799304422</v>
      </c>
      <c r="AN125">
        <f t="shared" si="76"/>
        <v>7.4061187311961474</v>
      </c>
      <c r="AO125">
        <f t="shared" si="76"/>
        <v>7.4060567127930836</v>
      </c>
      <c r="AP125">
        <f t="shared" si="76"/>
        <v>7.4057704025159996</v>
      </c>
      <c r="AQ125">
        <f t="shared" si="76"/>
        <v>7.4044508441305386</v>
      </c>
      <c r="AR125">
        <f t="shared" si="76"/>
        <v>7.3984152431745711</v>
      </c>
      <c r="AS125">
        <f t="shared" si="76"/>
        <v>7.3717038183092152</v>
      </c>
      <c r="AT125">
        <f t="shared" si="76"/>
        <v>7.2668225974995986</v>
      </c>
      <c r="AU125">
        <f t="shared" si="70"/>
        <v>6.9554448557805317</v>
      </c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</row>
    <row r="126" spans="1:67">
      <c r="A126" s="47" t="s">
        <v>84</v>
      </c>
      <c r="B126" s="48" t="s">
        <v>45</v>
      </c>
      <c r="C126" s="51">
        <v>47412.432000000001</v>
      </c>
      <c r="D126" s="51"/>
      <c r="E126">
        <f t="shared" si="52"/>
        <v>-7161.5160741804712</v>
      </c>
      <c r="F126">
        <f t="shared" si="53"/>
        <v>-7161.5</v>
      </c>
      <c r="G126">
        <f t="shared" si="54"/>
        <v>-5.8108499943045899E-3</v>
      </c>
      <c r="I126" s="8">
        <f t="shared" si="75"/>
        <v>-5.8108499943045899E-3</v>
      </c>
      <c r="J126" s="117"/>
      <c r="M126" s="116"/>
      <c r="N126" s="116"/>
      <c r="O126" s="40"/>
      <c r="Q126" s="293">
        <f t="shared" si="55"/>
        <v>32393.932000000001</v>
      </c>
      <c r="R126" s="8">
        <f t="shared" si="56"/>
        <v>3.3765977656309654E-5</v>
      </c>
      <c r="S126" s="8">
        <v>0.1</v>
      </c>
      <c r="T126" s="167">
        <f t="shared" si="57"/>
        <v>3.3765977656309657E-6</v>
      </c>
      <c r="Z126">
        <f t="shared" si="58"/>
        <v>-7161.5</v>
      </c>
      <c r="AA126">
        <f t="shared" si="59"/>
        <v>-1.09291346941404E-2</v>
      </c>
      <c r="AB126">
        <f t="shared" si="60"/>
        <v>-6.6839170043990134E-3</v>
      </c>
      <c r="AC126">
        <f t="shared" si="61"/>
        <v>-5.8108499943045899E-3</v>
      </c>
      <c r="AD126">
        <f t="shared" si="71"/>
        <v>5.1182846998358098E-3</v>
      </c>
      <c r="AE126">
        <f t="shared" si="62"/>
        <v>2.6196838268573346E-6</v>
      </c>
      <c r="AF126">
        <f t="shared" si="72"/>
        <v>-5.8108499943045899E-3</v>
      </c>
      <c r="AG126" s="25"/>
      <c r="AH126">
        <f t="shared" si="63"/>
        <v>8.7306701009442372E-4</v>
      </c>
      <c r="AI126">
        <f t="shared" si="64"/>
        <v>0.95552246021604703</v>
      </c>
      <c r="AJ126">
        <f t="shared" si="65"/>
        <v>0.61104073800829573</v>
      </c>
      <c r="AK126">
        <f t="shared" si="66"/>
        <v>0.49801781941489492</v>
      </c>
      <c r="AL126">
        <f t="shared" si="67"/>
        <v>1.6598691431054711</v>
      </c>
      <c r="AM126">
        <f t="shared" si="68"/>
        <v>1.0932892731100305</v>
      </c>
      <c r="AN126">
        <f t="shared" si="76"/>
        <v>7.4092914815692401</v>
      </c>
      <c r="AO126">
        <f t="shared" si="76"/>
        <v>7.4092314568624662</v>
      </c>
      <c r="AP126">
        <f t="shared" si="76"/>
        <v>7.408952504602901</v>
      </c>
      <c r="AQ126">
        <f t="shared" si="76"/>
        <v>7.4076582671802127</v>
      </c>
      <c r="AR126">
        <f t="shared" si="76"/>
        <v>7.4016986714656987</v>
      </c>
      <c r="AS126">
        <f t="shared" si="76"/>
        <v>7.3751472021426432</v>
      </c>
      <c r="AT126">
        <f t="shared" si="76"/>
        <v>7.2702823166103681</v>
      </c>
      <c r="AU126">
        <f t="shared" si="70"/>
        <v>6.9579323938396431</v>
      </c>
    </row>
    <row r="127" spans="1:67" s="8" customFormat="1">
      <c r="A127" s="37" t="s">
        <v>85</v>
      </c>
      <c r="B127" s="38" t="s">
        <v>45</v>
      </c>
      <c r="C127" s="37">
        <v>47432.317000000003</v>
      </c>
      <c r="D127" s="37" t="s">
        <v>46</v>
      </c>
      <c r="E127">
        <f t="shared" si="52"/>
        <v>-7106.5094780915351</v>
      </c>
      <c r="F127">
        <f t="shared" si="53"/>
        <v>-7106.5</v>
      </c>
      <c r="G127">
        <f t="shared" si="54"/>
        <v>-3.4263499910593964E-3</v>
      </c>
      <c r="H127" s="116"/>
      <c r="I127" s="116">
        <f t="shared" si="75"/>
        <v>-3.4263499910593964E-3</v>
      </c>
      <c r="J127" s="117"/>
      <c r="K127" s="117"/>
      <c r="L127" s="116"/>
      <c r="M127" s="116"/>
      <c r="N127" s="116"/>
      <c r="O127" s="40"/>
      <c r="P127" s="116"/>
      <c r="Q127" s="293">
        <f t="shared" si="55"/>
        <v>32413.817000000003</v>
      </c>
      <c r="R127" s="8">
        <f t="shared" si="56"/>
        <v>1.1739874261232726E-5</v>
      </c>
      <c r="S127" s="8">
        <v>0.1</v>
      </c>
      <c r="T127" s="167">
        <f t="shared" si="57"/>
        <v>1.1739874261232728E-6</v>
      </c>
      <c r="U127" s="116"/>
      <c r="Z127">
        <f t="shared" si="58"/>
        <v>-7106.5</v>
      </c>
      <c r="AA127">
        <f t="shared" si="59"/>
        <v>-1.0778673651447364E-2</v>
      </c>
      <c r="AB127">
        <f t="shared" si="60"/>
        <v>-4.4782785450847564E-3</v>
      </c>
      <c r="AC127">
        <f t="shared" si="61"/>
        <v>-3.4263499910593964E-3</v>
      </c>
      <c r="AD127">
        <f t="shared" si="71"/>
        <v>7.3523236603879674E-3</v>
      </c>
      <c r="AE127">
        <f t="shared" si="62"/>
        <v>5.4056663207100724E-6</v>
      </c>
      <c r="AF127">
        <f t="shared" si="72"/>
        <v>-3.4263499910593964E-3</v>
      </c>
      <c r="AG127" s="25"/>
      <c r="AH127">
        <f t="shared" si="63"/>
        <v>1.05192855402536E-3</v>
      </c>
      <c r="AI127">
        <f t="shared" si="64"/>
        <v>0.9487328182249809</v>
      </c>
      <c r="AJ127">
        <f t="shared" si="65"/>
        <v>0.6217825917950659</v>
      </c>
      <c r="AK127">
        <f t="shared" si="66"/>
        <v>0.49736473143242388</v>
      </c>
      <c r="AL127">
        <f t="shared" si="67"/>
        <v>1.6735112080292944</v>
      </c>
      <c r="AM127">
        <f t="shared" si="68"/>
        <v>1.1083761009498094</v>
      </c>
      <c r="AN127">
        <f t="shared" si="76"/>
        <v>7.4216999377213071</v>
      </c>
      <c r="AO127">
        <f t="shared" si="76"/>
        <v>7.4216472702072815</v>
      </c>
      <c r="AP127">
        <f t="shared" si="76"/>
        <v>7.4213959373145597</v>
      </c>
      <c r="AQ127">
        <f t="shared" si="76"/>
        <v>7.4201984388862545</v>
      </c>
      <c r="AR127">
        <f t="shared" si="76"/>
        <v>7.4145348192152776</v>
      </c>
      <c r="AS127">
        <f t="shared" si="76"/>
        <v>7.3886212626635785</v>
      </c>
      <c r="AT127">
        <f t="shared" si="76"/>
        <v>7.2838553021720838</v>
      </c>
      <c r="AU127">
        <f t="shared" si="70"/>
        <v>6.967704864786155</v>
      </c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</row>
    <row r="128" spans="1:67">
      <c r="A128" s="47" t="s">
        <v>86</v>
      </c>
      <c r="B128" s="48"/>
      <c r="C128" s="51">
        <v>47439.357000000004</v>
      </c>
      <c r="D128" s="51"/>
      <c r="E128">
        <f t="shared" si="52"/>
        <v>-7087.035179048733</v>
      </c>
      <c r="F128">
        <f t="shared" si="53"/>
        <v>-7087</v>
      </c>
      <c r="G128">
        <f t="shared" si="54"/>
        <v>-1.271729999280069E-2</v>
      </c>
      <c r="I128" s="8">
        <f t="shared" si="75"/>
        <v>-1.271729999280069E-2</v>
      </c>
      <c r="J128" s="117"/>
      <c r="M128" s="116"/>
      <c r="N128" s="116"/>
      <c r="O128" s="40"/>
      <c r="Q128" s="293">
        <f t="shared" si="55"/>
        <v>32420.857000000004</v>
      </c>
      <c r="R128" s="8">
        <f t="shared" si="56"/>
        <v>1.6172971910688843E-4</v>
      </c>
      <c r="S128" s="8">
        <v>0.1</v>
      </c>
      <c r="T128" s="167">
        <f t="shared" si="57"/>
        <v>1.6172971910688842E-5</v>
      </c>
      <c r="Z128">
        <f t="shared" si="58"/>
        <v>-7087</v>
      </c>
      <c r="AA128">
        <f t="shared" si="59"/>
        <v>-1.0725659703233423E-2</v>
      </c>
      <c r="AB128">
        <f t="shared" si="60"/>
        <v>-1.383229991473217E-2</v>
      </c>
      <c r="AC128">
        <f t="shared" si="61"/>
        <v>-1.271729999280069E-2</v>
      </c>
      <c r="AD128">
        <f t="shared" si="71"/>
        <v>-1.9916402895672671E-3</v>
      </c>
      <c r="AE128">
        <f t="shared" si="62"/>
        <v>3.9666310430275873E-7</v>
      </c>
      <c r="AF128">
        <f t="shared" si="72"/>
        <v>-1.271729999280069E-2</v>
      </c>
      <c r="AG128" s="25"/>
      <c r="AH128">
        <f t="shared" si="63"/>
        <v>1.1149999219314788E-3</v>
      </c>
      <c r="AI128">
        <f t="shared" si="64"/>
        <v>0.94635092135551302</v>
      </c>
      <c r="AJ128">
        <f t="shared" si="65"/>
        <v>0.62552710764294717</v>
      </c>
      <c r="AK128">
        <f t="shared" si="66"/>
        <v>0.49711344415595687</v>
      </c>
      <c r="AL128">
        <f t="shared" si="67"/>
        <v>1.6783014434980668</v>
      </c>
      <c r="AM128">
        <f t="shared" si="68"/>
        <v>1.1137278324558719</v>
      </c>
      <c r="AN128">
        <f t="shared" si="76"/>
        <v>7.4260780748380109</v>
      </c>
      <c r="AO128">
        <f t="shared" si="76"/>
        <v>7.4260278401669826</v>
      </c>
      <c r="AP128">
        <f t="shared" si="76"/>
        <v>7.425785815405149</v>
      </c>
      <c r="AQ128">
        <f t="shared" si="76"/>
        <v>7.4246215621888121</v>
      </c>
      <c r="AR128">
        <f t="shared" si="76"/>
        <v>7.4190618054956863</v>
      </c>
      <c r="AS128">
        <f t="shared" si="76"/>
        <v>7.3933779077122344</v>
      </c>
      <c r="AT128">
        <f t="shared" si="76"/>
        <v>7.288660311228</v>
      </c>
      <c r="AU128">
        <f t="shared" si="70"/>
        <v>6.9711696499399185</v>
      </c>
    </row>
    <row r="129" spans="1:67">
      <c r="A129" s="47" t="s">
        <v>86</v>
      </c>
      <c r="B129" s="48" t="s">
        <v>45</v>
      </c>
      <c r="C129" s="51">
        <v>47466.296999999999</v>
      </c>
      <c r="D129" s="51"/>
      <c r="E129">
        <f t="shared" si="52"/>
        <v>-7012.5127903821249</v>
      </c>
      <c r="F129">
        <f t="shared" si="53"/>
        <v>-7012.5</v>
      </c>
      <c r="G129">
        <f t="shared" si="54"/>
        <v>-4.6237499991548248E-3</v>
      </c>
      <c r="I129" s="8">
        <f t="shared" si="75"/>
        <v>-4.6237499991548248E-3</v>
      </c>
      <c r="J129" s="117"/>
      <c r="K129" s="116"/>
      <c r="M129" s="116"/>
      <c r="N129" s="116"/>
      <c r="O129" s="40"/>
      <c r="Q129" s="293">
        <f t="shared" si="55"/>
        <v>32447.796999999999</v>
      </c>
      <c r="R129" s="8">
        <f t="shared" si="56"/>
        <v>2.1379064054684242E-5</v>
      </c>
      <c r="S129" s="8">
        <v>0.1</v>
      </c>
      <c r="T129" s="167">
        <f t="shared" si="57"/>
        <v>2.1379064054684242E-6</v>
      </c>
      <c r="V129" s="8"/>
      <c r="Z129">
        <f t="shared" si="58"/>
        <v>-7012.5</v>
      </c>
      <c r="AA129">
        <f t="shared" si="59"/>
        <v>-1.0524719929769773E-2</v>
      </c>
      <c r="AB129">
        <f t="shared" si="60"/>
        <v>-5.9780570775133319E-3</v>
      </c>
      <c r="AC129">
        <f t="shared" si="61"/>
        <v>-4.6237499991548248E-3</v>
      </c>
      <c r="AD129">
        <f t="shared" si="71"/>
        <v>5.9009699306149486E-3</v>
      </c>
      <c r="AE129">
        <f t="shared" si="62"/>
        <v>3.4821446122021797E-6</v>
      </c>
      <c r="AF129">
        <f t="shared" si="72"/>
        <v>-4.6237499991548248E-3</v>
      </c>
      <c r="AG129" s="25"/>
      <c r="AH129">
        <f t="shared" si="63"/>
        <v>1.3543070783585071E-3</v>
      </c>
      <c r="AI129">
        <f t="shared" si="64"/>
        <v>0.9373715746763559</v>
      </c>
      <c r="AJ129">
        <f t="shared" si="65"/>
        <v>0.63953139365464662</v>
      </c>
      <c r="AK129">
        <f t="shared" si="66"/>
        <v>0.49606217386682561</v>
      </c>
      <c r="AL129">
        <f t="shared" si="67"/>
        <v>1.6963830433066041</v>
      </c>
      <c r="AM129">
        <f t="shared" si="68"/>
        <v>1.1341893314258003</v>
      </c>
      <c r="AN129">
        <f t="shared" si="76"/>
        <v>7.4427039523252132</v>
      </c>
      <c r="AO129">
        <f t="shared" si="76"/>
        <v>7.442662216510425</v>
      </c>
      <c r="AP129">
        <f t="shared" si="76"/>
        <v>7.4424534929263899</v>
      </c>
      <c r="AQ129">
        <f t="shared" si="76"/>
        <v>7.441411146513258</v>
      </c>
      <c r="AR129">
        <f t="shared" si="76"/>
        <v>7.4362424588294775</v>
      </c>
      <c r="AS129">
        <f t="shared" si="76"/>
        <v>7.4114515491281745</v>
      </c>
      <c r="AT129">
        <f t="shared" si="76"/>
        <v>7.3069826743730211</v>
      </c>
      <c r="AU129">
        <f t="shared" si="70"/>
        <v>6.9844069060401939</v>
      </c>
    </row>
    <row r="130" spans="1:67">
      <c r="A130" s="47" t="s">
        <v>86</v>
      </c>
      <c r="B130" s="48" t="s">
        <v>45</v>
      </c>
      <c r="C130" s="51">
        <v>47470.258999999998</v>
      </c>
      <c r="D130" s="51"/>
      <c r="E130">
        <f t="shared" si="52"/>
        <v>-7001.5529646992327</v>
      </c>
      <c r="F130">
        <f t="shared" si="53"/>
        <v>-7001.5</v>
      </c>
      <c r="G130">
        <f t="shared" si="54"/>
        <v>-1.9146849997923709E-2</v>
      </c>
      <c r="I130" s="8">
        <f t="shared" si="75"/>
        <v>-1.9146849997923709E-2</v>
      </c>
      <c r="J130" s="117"/>
      <c r="M130" s="116"/>
      <c r="N130" s="116"/>
      <c r="O130" s="40"/>
      <c r="Q130" s="293">
        <f t="shared" si="55"/>
        <v>32451.758999999998</v>
      </c>
      <c r="R130" s="8">
        <f t="shared" si="56"/>
        <v>3.6660186484299115E-4</v>
      </c>
      <c r="S130" s="8">
        <v>0.1</v>
      </c>
      <c r="T130" s="167">
        <f t="shared" si="57"/>
        <v>3.6660186484299118E-5</v>
      </c>
      <c r="Z130">
        <f t="shared" si="58"/>
        <v>-7001.5</v>
      </c>
      <c r="AA130">
        <f t="shared" si="59"/>
        <v>-1.0495266219426241E-2</v>
      </c>
      <c r="AB130">
        <f t="shared" si="60"/>
        <v>-2.0536268098433261E-2</v>
      </c>
      <c r="AC130">
        <f t="shared" si="61"/>
        <v>-1.9146849997923709E-2</v>
      </c>
      <c r="AD130">
        <f t="shared" si="71"/>
        <v>-8.6515837784974688E-3</v>
      </c>
      <c r="AE130">
        <f t="shared" si="62"/>
        <v>7.4849901876360544E-6</v>
      </c>
      <c r="AF130">
        <f t="shared" si="72"/>
        <v>-1.9146849997923709E-2</v>
      </c>
      <c r="AG130" s="25"/>
      <c r="AH130">
        <f t="shared" si="63"/>
        <v>1.3894181005095507E-3</v>
      </c>
      <c r="AI130">
        <f t="shared" si="64"/>
        <v>0.93606184014728855</v>
      </c>
      <c r="AJ130">
        <f t="shared" si="65"/>
        <v>0.64155924385202279</v>
      </c>
      <c r="AK130">
        <f t="shared" si="66"/>
        <v>0.49589506119203197</v>
      </c>
      <c r="AL130">
        <f t="shared" si="67"/>
        <v>1.6990237494210945</v>
      </c>
      <c r="AM130">
        <f t="shared" si="68"/>
        <v>1.1372126967691865</v>
      </c>
      <c r="AN130">
        <f t="shared" si="76"/>
        <v>7.4451453724721421</v>
      </c>
      <c r="AO130">
        <f t="shared" si="76"/>
        <v>7.4451047893931781</v>
      </c>
      <c r="AP130">
        <f t="shared" si="76"/>
        <v>7.4449006864477996</v>
      </c>
      <c r="AQ130">
        <f t="shared" si="76"/>
        <v>7.4438756524368674</v>
      </c>
      <c r="AR130">
        <f t="shared" si="76"/>
        <v>7.4387638845245894</v>
      </c>
      <c r="AS130">
        <f t="shared" si="76"/>
        <v>7.4141067983739157</v>
      </c>
      <c r="AT130">
        <f t="shared" si="76"/>
        <v>7.3096832221380161</v>
      </c>
      <c r="AU130">
        <f t="shared" si="70"/>
        <v>6.9863614002294963</v>
      </c>
    </row>
    <row r="131" spans="1:67">
      <c r="A131" s="47" t="s">
        <v>86</v>
      </c>
      <c r="B131" s="48"/>
      <c r="C131" s="51">
        <v>47524.328000000001</v>
      </c>
      <c r="D131" s="51"/>
      <c r="E131">
        <f t="shared" si="52"/>
        <v>-6851.9853688263365</v>
      </c>
      <c r="F131">
        <f t="shared" si="53"/>
        <v>-6852</v>
      </c>
      <c r="G131">
        <f t="shared" si="54"/>
        <v>5.2892000021529384E-3</v>
      </c>
      <c r="I131" s="8">
        <f t="shared" si="75"/>
        <v>5.2892000021529384E-3</v>
      </c>
      <c r="J131" s="117"/>
      <c r="M131" s="116"/>
      <c r="N131" s="116"/>
      <c r="O131" s="40"/>
      <c r="Q131" s="293">
        <f t="shared" si="55"/>
        <v>32505.828000000001</v>
      </c>
      <c r="R131" s="8">
        <f t="shared" si="56"/>
        <v>2.7975636662774643E-5</v>
      </c>
      <c r="S131" s="8">
        <v>0.1</v>
      </c>
      <c r="T131" s="167">
        <f t="shared" si="57"/>
        <v>2.7975636662774645E-6</v>
      </c>
      <c r="Z131">
        <f t="shared" si="58"/>
        <v>-6852</v>
      </c>
      <c r="AA131">
        <f t="shared" si="59"/>
        <v>-1.01004662459575E-2</v>
      </c>
      <c r="AB131">
        <f t="shared" si="60"/>
        <v>3.4282896238280684E-3</v>
      </c>
      <c r="AC131">
        <f t="shared" si="61"/>
        <v>5.2892000021529384E-3</v>
      </c>
      <c r="AD131">
        <f t="shared" si="71"/>
        <v>1.5389666248110438E-2</v>
      </c>
      <c r="AE131">
        <f t="shared" si="62"/>
        <v>2.3684182722822962E-5</v>
      </c>
      <c r="AF131">
        <f t="shared" si="72"/>
        <v>5.2892000021529384E-3</v>
      </c>
      <c r="AG131" s="25"/>
      <c r="AH131">
        <f t="shared" si="63"/>
        <v>1.8609103783248703E-3</v>
      </c>
      <c r="AI131">
        <f t="shared" si="64"/>
        <v>0.91866344033303671</v>
      </c>
      <c r="AJ131">
        <f t="shared" si="65"/>
        <v>0.66813628159350014</v>
      </c>
      <c r="AK131">
        <f t="shared" si="66"/>
        <v>0.49334000857577176</v>
      </c>
      <c r="AL131">
        <f t="shared" si="67"/>
        <v>1.7341955841848422</v>
      </c>
      <c r="AM131">
        <f t="shared" si="68"/>
        <v>1.1783689738548262</v>
      </c>
      <c r="AN131">
        <f t="shared" si="76"/>
        <v>7.4779921150482194</v>
      </c>
      <c r="AO131">
        <f t="shared" si="76"/>
        <v>7.4779648581974136</v>
      </c>
      <c r="AP131">
        <f t="shared" si="76"/>
        <v>7.4778164357647396</v>
      </c>
      <c r="AQ131">
        <f t="shared" si="76"/>
        <v>7.4770092039292413</v>
      </c>
      <c r="AR131">
        <f t="shared" si="76"/>
        <v>7.4726473658005377</v>
      </c>
      <c r="AS131">
        <f t="shared" si="76"/>
        <v>7.4498525999545366</v>
      </c>
      <c r="AT131">
        <f t="shared" si="76"/>
        <v>7.3462624801351994</v>
      </c>
      <c r="AU131">
        <f t="shared" si="70"/>
        <v>7.0129247530750138</v>
      </c>
    </row>
    <row r="132" spans="1:67" s="8" customFormat="1">
      <c r="A132" s="47" t="s">
        <v>86</v>
      </c>
      <c r="B132" s="48" t="s">
        <v>45</v>
      </c>
      <c r="C132" s="51">
        <v>47526.294000000002</v>
      </c>
      <c r="D132" s="51"/>
      <c r="E132">
        <f t="shared" si="52"/>
        <v>-6846.5469495197813</v>
      </c>
      <c r="F132">
        <f t="shared" si="53"/>
        <v>-6846.5</v>
      </c>
      <c r="G132">
        <f t="shared" si="54"/>
        <v>-1.6972349993011449E-2</v>
      </c>
      <c r="H132" s="116"/>
      <c r="I132" s="8">
        <f t="shared" si="75"/>
        <v>-1.6972349993011449E-2</v>
      </c>
      <c r="J132" s="117"/>
      <c r="K132" s="116"/>
      <c r="L132" s="116"/>
      <c r="M132" s="116"/>
      <c r="N132" s="116"/>
      <c r="O132" s="40"/>
      <c r="P132" s="116"/>
      <c r="Q132" s="293">
        <f t="shared" si="55"/>
        <v>32507.794000000002</v>
      </c>
      <c r="R132" s="8">
        <f t="shared" si="56"/>
        <v>2.8806066428527574E-4</v>
      </c>
      <c r="S132" s="8">
        <v>0.1</v>
      </c>
      <c r="T132" s="167">
        <f t="shared" si="57"/>
        <v>2.8806066428527577E-5</v>
      </c>
      <c r="U132" s="116"/>
      <c r="W132" s="116"/>
      <c r="Z132">
        <f t="shared" si="58"/>
        <v>-6846.5</v>
      </c>
      <c r="AA132">
        <f t="shared" si="59"/>
        <v>-1.008613751113472E-2</v>
      </c>
      <c r="AB132">
        <f t="shared" si="60"/>
        <v>-1.8850403609006083E-2</v>
      </c>
      <c r="AC132">
        <f t="shared" si="61"/>
        <v>-1.6972349993011449E-2</v>
      </c>
      <c r="AD132">
        <f t="shared" si="71"/>
        <v>-6.8862124818767287E-3</v>
      </c>
      <c r="AE132">
        <f t="shared" si="62"/>
        <v>4.741992234555486E-6</v>
      </c>
      <c r="AF132">
        <f t="shared" si="72"/>
        <v>-1.6972349993011449E-2</v>
      </c>
      <c r="AG132" s="25"/>
      <c r="AH132">
        <f t="shared" si="63"/>
        <v>1.8780536159946337E-3</v>
      </c>
      <c r="AI132">
        <f t="shared" si="64"/>
        <v>0.91803744588285574</v>
      </c>
      <c r="AJ132">
        <f t="shared" si="65"/>
        <v>0.66907994629045386</v>
      </c>
      <c r="AK132">
        <f t="shared" si="66"/>
        <v>0.49323639334764646</v>
      </c>
      <c r="AL132">
        <f t="shared" si="67"/>
        <v>1.7354646077798745</v>
      </c>
      <c r="AM132">
        <f t="shared" si="68"/>
        <v>1.179885673413724</v>
      </c>
      <c r="AN132">
        <f t="shared" si="76"/>
        <v>7.4791888332892951</v>
      </c>
      <c r="AO132">
        <f t="shared" si="76"/>
        <v>7.4791619900098736</v>
      </c>
      <c r="AP132">
        <f t="shared" si="76"/>
        <v>7.4790153746915307</v>
      </c>
      <c r="AQ132">
        <f t="shared" si="76"/>
        <v>7.4782155381987288</v>
      </c>
      <c r="AR132">
        <f t="shared" si="76"/>
        <v>7.4738803865059555</v>
      </c>
      <c r="AS132">
        <f t="shared" si="76"/>
        <v>7.4511555099028204</v>
      </c>
      <c r="AT132">
        <f t="shared" si="76"/>
        <v>7.3476037626497268</v>
      </c>
      <c r="AU132">
        <f t="shared" si="70"/>
        <v>7.013902000169665</v>
      </c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</row>
    <row r="133" spans="1:67">
      <c r="A133" s="47" t="s">
        <v>87</v>
      </c>
      <c r="B133" s="48"/>
      <c r="C133" s="51">
        <v>47528.277000000002</v>
      </c>
      <c r="D133" s="51"/>
      <c r="E133">
        <f t="shared" si="52"/>
        <v>-6841.0615042070149</v>
      </c>
      <c r="F133">
        <f t="shared" si="53"/>
        <v>-6841</v>
      </c>
      <c r="G133">
        <f t="shared" si="54"/>
        <v>-2.2233899995626416E-2</v>
      </c>
      <c r="I133" s="8">
        <f t="shared" si="75"/>
        <v>-2.2233899995626416E-2</v>
      </c>
      <c r="J133" s="117"/>
      <c r="K133" s="116"/>
      <c r="M133" s="116"/>
      <c r="N133" s="116"/>
      <c r="O133" s="40"/>
      <c r="Q133" s="293">
        <f t="shared" si="55"/>
        <v>32509.777000000002</v>
      </c>
      <c r="R133" s="8">
        <f t="shared" si="56"/>
        <v>4.943463090155163E-4</v>
      </c>
      <c r="S133" s="8">
        <v>0.1</v>
      </c>
      <c r="T133" s="167">
        <f t="shared" si="57"/>
        <v>4.9434630901551631E-5</v>
      </c>
      <c r="Z133">
        <f t="shared" si="58"/>
        <v>-6841</v>
      </c>
      <c r="AA133">
        <f t="shared" si="59"/>
        <v>-1.007182267039065E-2</v>
      </c>
      <c r="AB133">
        <f t="shared" si="60"/>
        <v>-2.4129082461761625E-2</v>
      </c>
      <c r="AC133">
        <f t="shared" si="61"/>
        <v>-2.2233899995626416E-2</v>
      </c>
      <c r="AD133">
        <f t="shared" si="71"/>
        <v>-1.2162077325235766E-2</v>
      </c>
      <c r="AE133">
        <f t="shared" si="62"/>
        <v>1.4791612486501398E-5</v>
      </c>
      <c r="AF133">
        <f t="shared" si="72"/>
        <v>-2.2233899995626416E-2</v>
      </c>
      <c r="AG133" s="25"/>
      <c r="AH133">
        <f t="shared" si="63"/>
        <v>1.895182466135209E-3</v>
      </c>
      <c r="AI133">
        <f t="shared" si="64"/>
        <v>0.91741243649552318</v>
      </c>
      <c r="AJ133">
        <f t="shared" si="65"/>
        <v>0.67002124931167961</v>
      </c>
      <c r="AK133">
        <f t="shared" si="66"/>
        <v>0.49313212667032152</v>
      </c>
      <c r="AL133">
        <f t="shared" si="67"/>
        <v>1.7367319014758906</v>
      </c>
      <c r="AM133">
        <f t="shared" si="68"/>
        <v>1.1814025734607225</v>
      </c>
      <c r="AN133">
        <f t="shared" ref="AN133:AT148" si="77">$AU133+$AB$7*SIN(AO133)</f>
        <v>7.4803847347420467</v>
      </c>
      <c r="AO133">
        <f t="shared" si="77"/>
        <v>7.4803583000240463</v>
      </c>
      <c r="AP133">
        <f t="shared" si="77"/>
        <v>7.4802134755052574</v>
      </c>
      <c r="AQ133">
        <f t="shared" si="77"/>
        <v>7.4794209909341776</v>
      </c>
      <c r="AR133">
        <f t="shared" si="77"/>
        <v>7.475112457581349</v>
      </c>
      <c r="AS133">
        <f t="shared" si="77"/>
        <v>7.4524575561179915</v>
      </c>
      <c r="AT133">
        <f t="shared" si="77"/>
        <v>7.3489447264751311</v>
      </c>
      <c r="AU133">
        <f t="shared" si="70"/>
        <v>7.0148792472643162</v>
      </c>
    </row>
    <row r="134" spans="1:67">
      <c r="A134" s="47" t="s">
        <v>88</v>
      </c>
      <c r="B134" s="48" t="s">
        <v>45</v>
      </c>
      <c r="C134" s="51">
        <v>47742.48</v>
      </c>
      <c r="D134" s="51"/>
      <c r="E134">
        <f t="shared" si="52"/>
        <v>-6248.5255272375825</v>
      </c>
      <c r="F134">
        <f t="shared" si="53"/>
        <v>-6248.5</v>
      </c>
      <c r="G134">
        <f t="shared" si="54"/>
        <v>-9.2281499964883551E-3</v>
      </c>
      <c r="I134" s="8">
        <f t="shared" si="75"/>
        <v>-9.2281499964883551E-3</v>
      </c>
      <c r="J134" s="117"/>
      <c r="K134" s="116"/>
      <c r="M134" s="116"/>
      <c r="N134" s="116"/>
      <c r="O134" s="40"/>
      <c r="Q134" s="293">
        <f t="shared" si="55"/>
        <v>32723.980000000003</v>
      </c>
      <c r="R134" s="8">
        <f t="shared" si="56"/>
        <v>8.5158752357688031E-5</v>
      </c>
      <c r="S134" s="8">
        <v>0.1</v>
      </c>
      <c r="T134" s="167">
        <f t="shared" si="57"/>
        <v>8.5158752357688028E-6</v>
      </c>
      <c r="U134" s="8"/>
      <c r="V134" s="8"/>
      <c r="Z134">
        <f t="shared" si="58"/>
        <v>-6248.5</v>
      </c>
      <c r="AA134">
        <f t="shared" si="59"/>
        <v>-8.6108652155031662E-3</v>
      </c>
      <c r="AB134">
        <f t="shared" si="60"/>
        <v>-1.2884545609032995E-2</v>
      </c>
      <c r="AC134">
        <f t="shared" si="61"/>
        <v>-9.2281499964883551E-3</v>
      </c>
      <c r="AD134">
        <f t="shared" si="71"/>
        <v>-6.1728478098518891E-4</v>
      </c>
      <c r="AE134">
        <f t="shared" si="62"/>
        <v>3.8104050083593262E-8</v>
      </c>
      <c r="AF134">
        <f t="shared" si="72"/>
        <v>-9.2281499964883551E-3</v>
      </c>
      <c r="AG134" s="25"/>
      <c r="AH134">
        <f t="shared" si="63"/>
        <v>3.6563956125446407E-3</v>
      </c>
      <c r="AI134">
        <f t="shared" si="64"/>
        <v>0.85553345341395581</v>
      </c>
      <c r="AJ134">
        <f t="shared" si="65"/>
        <v>0.75876438328985463</v>
      </c>
      <c r="AK134">
        <f t="shared" si="66"/>
        <v>0.47867464620293221</v>
      </c>
      <c r="AL134">
        <f t="shared" si="67"/>
        <v>1.8639085384180656</v>
      </c>
      <c r="AM134">
        <f t="shared" si="68"/>
        <v>1.3463561350037019</v>
      </c>
      <c r="AN134">
        <f t="shared" si="77"/>
        <v>7.6046999060262381</v>
      </c>
      <c r="AO134">
        <f t="shared" si="77"/>
        <v>7.6046963141215542</v>
      </c>
      <c r="AP134">
        <f t="shared" si="77"/>
        <v>7.6046671975197127</v>
      </c>
      <c r="AQ134">
        <f t="shared" si="77"/>
        <v>7.6044312960756715</v>
      </c>
      <c r="AR134">
        <f t="shared" si="77"/>
        <v>7.602528022876756</v>
      </c>
      <c r="AS134">
        <f t="shared" si="77"/>
        <v>7.5876589084724815</v>
      </c>
      <c r="AT134">
        <f t="shared" si="77"/>
        <v>7.4914640927309675</v>
      </c>
      <c r="AU134">
        <f t="shared" si="70"/>
        <v>7.1201554115517389</v>
      </c>
    </row>
    <row r="135" spans="1:67" s="8" customFormat="1">
      <c r="A135" s="47" t="s">
        <v>88</v>
      </c>
      <c r="B135" s="48"/>
      <c r="C135" s="51">
        <v>47778.45</v>
      </c>
      <c r="D135" s="51"/>
      <c r="E135">
        <f t="shared" si="52"/>
        <v>-6149.0240305657962</v>
      </c>
      <c r="F135">
        <f t="shared" si="53"/>
        <v>-6149</v>
      </c>
      <c r="G135">
        <f t="shared" si="54"/>
        <v>-8.6871000021346845E-3</v>
      </c>
      <c r="H135" s="116"/>
      <c r="I135" s="8">
        <f t="shared" si="75"/>
        <v>-8.6871000021346845E-3</v>
      </c>
      <c r="J135" s="117"/>
      <c r="K135" s="116"/>
      <c r="L135" s="116"/>
      <c r="M135" s="116"/>
      <c r="N135" s="116"/>
      <c r="O135" s="40"/>
      <c r="P135" s="116"/>
      <c r="Q135" s="293">
        <f t="shared" si="55"/>
        <v>32759.949999999997</v>
      </c>
      <c r="R135" s="8">
        <f t="shared" si="56"/>
        <v>7.5465706447088433E-5</v>
      </c>
      <c r="S135" s="8">
        <v>0.1</v>
      </c>
      <c r="T135" s="167">
        <f t="shared" si="57"/>
        <v>7.5465706447088435E-6</v>
      </c>
      <c r="U135" s="116"/>
      <c r="V135" s="116"/>
      <c r="W135" s="116"/>
      <c r="Z135">
        <f t="shared" si="58"/>
        <v>-6149</v>
      </c>
      <c r="AA135">
        <f t="shared" si="59"/>
        <v>-8.3811740838428544E-3</v>
      </c>
      <c r="AB135">
        <f t="shared" si="60"/>
        <v>-1.2623047844668556E-2</v>
      </c>
      <c r="AC135">
        <f t="shared" si="61"/>
        <v>-8.6871000021346845E-3</v>
      </c>
      <c r="AD135">
        <f t="shared" si="71"/>
        <v>-3.0592591829183002E-4</v>
      </c>
      <c r="AE135">
        <f t="shared" si="62"/>
        <v>9.359066748269947E-9</v>
      </c>
      <c r="AF135">
        <f t="shared" si="72"/>
        <v>-8.6871000021346845E-3</v>
      </c>
      <c r="AG135" s="25"/>
      <c r="AH135">
        <f t="shared" si="63"/>
        <v>3.9359478425338703E-3</v>
      </c>
      <c r="AI135">
        <f t="shared" si="64"/>
        <v>0.84613047032696975</v>
      </c>
      <c r="AJ135">
        <f t="shared" si="65"/>
        <v>0.7714505378797788</v>
      </c>
      <c r="AK135">
        <f t="shared" si="66"/>
        <v>0.47573539687330441</v>
      </c>
      <c r="AL135">
        <f t="shared" si="67"/>
        <v>1.8836121845402807</v>
      </c>
      <c r="AM135">
        <f t="shared" si="68"/>
        <v>1.3744395182079874</v>
      </c>
      <c r="AN135">
        <f t="shared" si="77"/>
        <v>7.6247557211921402</v>
      </c>
      <c r="AO135">
        <f t="shared" si="77"/>
        <v>7.6247533659247102</v>
      </c>
      <c r="AP135">
        <f t="shared" si="77"/>
        <v>7.6247326362341701</v>
      </c>
      <c r="AQ135">
        <f t="shared" si="77"/>
        <v>7.6245502649531254</v>
      </c>
      <c r="AR135">
        <f t="shared" si="77"/>
        <v>7.6229519326424713</v>
      </c>
      <c r="AS135">
        <f t="shared" si="77"/>
        <v>7.6093824416584992</v>
      </c>
      <c r="AT135">
        <f t="shared" si="77"/>
        <v>7.5150050972879665</v>
      </c>
      <c r="AU135">
        <f t="shared" si="70"/>
        <v>7.1378346999004281</v>
      </c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</row>
    <row r="136" spans="1:67" s="8" customFormat="1">
      <c r="A136" s="47" t="s">
        <v>89</v>
      </c>
      <c r="B136" s="48"/>
      <c r="C136" s="51">
        <v>47804.468000000001</v>
      </c>
      <c r="D136" s="51"/>
      <c r="E136">
        <f t="shared" si="52"/>
        <v>-6077.0521111772132</v>
      </c>
      <c r="F136">
        <f t="shared" si="53"/>
        <v>-6077</v>
      </c>
      <c r="G136">
        <f t="shared" si="54"/>
        <v>-1.883829999860609E-2</v>
      </c>
      <c r="H136" s="116"/>
      <c r="I136" s="8">
        <f t="shared" si="75"/>
        <v>-1.883829999860609E-2</v>
      </c>
      <c r="J136" s="117"/>
      <c r="K136" s="116"/>
      <c r="L136" s="116"/>
      <c r="M136" s="116"/>
      <c r="N136" s="116"/>
      <c r="O136" s="40"/>
      <c r="P136" s="116"/>
      <c r="Q136" s="293">
        <f t="shared" si="55"/>
        <v>32785.968000000001</v>
      </c>
      <c r="R136" s="8">
        <f t="shared" si="56"/>
        <v>3.5488154683748218E-4</v>
      </c>
      <c r="S136" s="8">
        <v>0.1</v>
      </c>
      <c r="T136" s="167">
        <f t="shared" si="57"/>
        <v>3.5488154683748222E-5</v>
      </c>
      <c r="U136" s="116"/>
      <c r="W136" s="116"/>
      <c r="Z136">
        <f t="shared" si="58"/>
        <v>-6077</v>
      </c>
      <c r="AA136">
        <f t="shared" si="59"/>
        <v>-8.2177376201964247E-3</v>
      </c>
      <c r="AB136">
        <f t="shared" si="60"/>
        <v>-2.2973663984713101E-2</v>
      </c>
      <c r="AC136">
        <f t="shared" si="61"/>
        <v>-1.883829999860609E-2</v>
      </c>
      <c r="AD136">
        <f t="shared" si="71"/>
        <v>-1.0620562378409665E-2</v>
      </c>
      <c r="AE136">
        <f t="shared" si="62"/>
        <v>1.1279634523369075E-5</v>
      </c>
      <c r="AF136">
        <f t="shared" si="72"/>
        <v>-1.883829999860609E-2</v>
      </c>
      <c r="AG136" s="25"/>
      <c r="AH136">
        <f t="shared" si="63"/>
        <v>4.1353639861070107E-3</v>
      </c>
      <c r="AI136">
        <f t="shared" si="64"/>
        <v>0.83948993652941217</v>
      </c>
      <c r="AJ136">
        <f t="shared" si="65"/>
        <v>0.78027679857940024</v>
      </c>
      <c r="AK136">
        <f t="shared" si="66"/>
        <v>0.47353618607733444</v>
      </c>
      <c r="AL136">
        <f t="shared" si="67"/>
        <v>1.8976027549955117</v>
      </c>
      <c r="AM136">
        <f t="shared" si="68"/>
        <v>1.3948460178769064</v>
      </c>
      <c r="AN136">
        <f t="shared" si="77"/>
        <v>7.6391317799067391</v>
      </c>
      <c r="AO136">
        <f t="shared" si="77"/>
        <v>7.6391300811334748</v>
      </c>
      <c r="AP136">
        <f t="shared" si="77"/>
        <v>7.6391141459351024</v>
      </c>
      <c r="AQ136">
        <f t="shared" si="77"/>
        <v>7.6389647237697371</v>
      </c>
      <c r="AR136">
        <f t="shared" si="77"/>
        <v>7.6375685543247434</v>
      </c>
      <c r="AS136">
        <f t="shared" si="77"/>
        <v>7.6249275329514576</v>
      </c>
      <c r="AT136">
        <f t="shared" si="77"/>
        <v>7.5319663828154342</v>
      </c>
      <c r="AU136">
        <f t="shared" si="70"/>
        <v>7.1506277527758613</v>
      </c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</row>
    <row r="137" spans="1:67">
      <c r="A137" s="47" t="s">
        <v>89</v>
      </c>
      <c r="B137" s="48"/>
      <c r="C137" s="51">
        <v>47857.260999999999</v>
      </c>
      <c r="D137" s="51"/>
      <c r="E137">
        <f t="shared" si="52"/>
        <v>-5931.0142320058394</v>
      </c>
      <c r="F137">
        <f t="shared" si="53"/>
        <v>-5931</v>
      </c>
      <c r="G137">
        <f t="shared" si="54"/>
        <v>-5.1448999947751872E-3</v>
      </c>
      <c r="I137" s="8">
        <f t="shared" si="75"/>
        <v>-5.1448999947751872E-3</v>
      </c>
      <c r="J137" s="117"/>
      <c r="K137" s="116"/>
      <c r="M137" s="116"/>
      <c r="N137" s="116"/>
      <c r="O137" s="40"/>
      <c r="Q137" s="293">
        <f t="shared" si="55"/>
        <v>32838.760999999999</v>
      </c>
      <c r="R137" s="8">
        <f t="shared" si="56"/>
        <v>2.6469995956237722E-5</v>
      </c>
      <c r="S137" s="8">
        <v>0.1</v>
      </c>
      <c r="T137" s="167">
        <f t="shared" si="57"/>
        <v>2.6469995956237726E-6</v>
      </c>
      <c r="Z137">
        <f t="shared" si="58"/>
        <v>-5931</v>
      </c>
      <c r="AA137">
        <f t="shared" si="59"/>
        <v>-7.8934217606558919E-3</v>
      </c>
      <c r="AB137">
        <f t="shared" si="60"/>
        <v>-9.6772790400993687E-3</v>
      </c>
      <c r="AC137">
        <f t="shared" si="61"/>
        <v>-5.1448999947751872E-3</v>
      </c>
      <c r="AD137">
        <f t="shared" si="71"/>
        <v>2.7485217658807046E-3</v>
      </c>
      <c r="AE137">
        <f t="shared" si="62"/>
        <v>7.5543718975199872E-7</v>
      </c>
      <c r="AF137">
        <f t="shared" si="72"/>
        <v>-5.1448999947751872E-3</v>
      </c>
      <c r="AG137" s="25"/>
      <c r="AH137">
        <f t="shared" si="63"/>
        <v>4.5323790453241815E-3</v>
      </c>
      <c r="AI137">
        <f t="shared" si="64"/>
        <v>0.8264321621140458</v>
      </c>
      <c r="AJ137">
        <f t="shared" si="65"/>
        <v>0.79730502885644816</v>
      </c>
      <c r="AK137">
        <f t="shared" si="66"/>
        <v>0.46890745958194685</v>
      </c>
      <c r="AL137">
        <f t="shared" si="67"/>
        <v>1.925311444031613</v>
      </c>
      <c r="AM137">
        <f t="shared" si="68"/>
        <v>1.4364621933856028</v>
      </c>
      <c r="AN137">
        <f t="shared" si="77"/>
        <v>7.667941323892947</v>
      </c>
      <c r="AO137">
        <f t="shared" si="77"/>
        <v>7.6679405033795875</v>
      </c>
      <c r="AP137">
        <f t="shared" si="77"/>
        <v>7.6679316317256339</v>
      </c>
      <c r="AQ137">
        <f t="shared" si="77"/>
        <v>7.6678357352427113</v>
      </c>
      <c r="AR137">
        <f t="shared" si="77"/>
        <v>7.6668022595886143</v>
      </c>
      <c r="AS137">
        <f t="shared" si="77"/>
        <v>7.6560025840983208</v>
      </c>
      <c r="AT137">
        <f t="shared" si="77"/>
        <v>7.5661678063634392</v>
      </c>
      <c r="AU137">
        <f t="shared" si="70"/>
        <v>7.1765692211066021</v>
      </c>
    </row>
    <row r="138" spans="1:67" s="8" customFormat="1">
      <c r="A138" s="47" t="s">
        <v>73</v>
      </c>
      <c r="B138" s="48"/>
      <c r="C138" s="51">
        <v>47861.607000000004</v>
      </c>
      <c r="D138" s="51" t="s">
        <v>16</v>
      </c>
      <c r="E138">
        <f t="shared" si="52"/>
        <v>-5918.9921718296882</v>
      </c>
      <c r="F138">
        <f t="shared" si="53"/>
        <v>-5919</v>
      </c>
      <c r="G138">
        <f t="shared" si="54"/>
        <v>2.8299000041442923E-3</v>
      </c>
      <c r="H138" s="116"/>
      <c r="I138" s="116">
        <f t="shared" si="75"/>
        <v>2.8299000041442923E-3</v>
      </c>
      <c r="J138" s="9"/>
      <c r="K138" s="116"/>
      <c r="L138" s="116"/>
      <c r="M138" s="116"/>
      <c r="N138" s="116"/>
      <c r="O138" s="40"/>
      <c r="P138" s="116"/>
      <c r="Q138" s="293">
        <f t="shared" si="55"/>
        <v>32843.107000000004</v>
      </c>
      <c r="R138" s="8">
        <f t="shared" si="56"/>
        <v>8.0083340334558657E-6</v>
      </c>
      <c r="S138" s="8">
        <v>0.1</v>
      </c>
      <c r="T138" s="167">
        <f t="shared" si="57"/>
        <v>8.0083340334558665E-7</v>
      </c>
      <c r="U138" s="116"/>
      <c r="V138" s="116"/>
      <c r="W138" s="116"/>
      <c r="Z138">
        <f t="shared" si="58"/>
        <v>-5919</v>
      </c>
      <c r="AA138">
        <f t="shared" si="59"/>
        <v>-7.8671861956365746E-3</v>
      </c>
      <c r="AB138">
        <f t="shared" si="60"/>
        <v>-1.7346744187180406E-3</v>
      </c>
      <c r="AC138">
        <f t="shared" si="61"/>
        <v>2.8299000041442923E-3</v>
      </c>
      <c r="AD138">
        <f t="shared" si="71"/>
        <v>1.0697086199780867E-2</v>
      </c>
      <c r="AE138">
        <f t="shared" si="62"/>
        <v>1.1442765316554228E-5</v>
      </c>
      <c r="AF138">
        <f t="shared" si="72"/>
        <v>2.8299000041442923E-3</v>
      </c>
      <c r="AG138" s="25"/>
      <c r="AH138">
        <f t="shared" si="63"/>
        <v>4.5645744228623329E-3</v>
      </c>
      <c r="AI138">
        <f t="shared" si="64"/>
        <v>0.82538261629720699</v>
      </c>
      <c r="AJ138">
        <f t="shared" si="65"/>
        <v>0.79865456301565552</v>
      </c>
      <c r="AK138">
        <f t="shared" si="66"/>
        <v>0.46851762966700788</v>
      </c>
      <c r="AL138">
        <f t="shared" si="67"/>
        <v>1.9275506530955382</v>
      </c>
      <c r="AM138">
        <f t="shared" si="68"/>
        <v>1.4398975427718004</v>
      </c>
      <c r="AN138">
        <f t="shared" si="77"/>
        <v>7.6702893018755303</v>
      </c>
      <c r="AO138">
        <f t="shared" si="77"/>
        <v>7.6702885324101855</v>
      </c>
      <c r="AP138">
        <f t="shared" si="77"/>
        <v>7.6702801075727249</v>
      </c>
      <c r="AQ138">
        <f t="shared" si="77"/>
        <v>7.6701878894270301</v>
      </c>
      <c r="AR138">
        <f t="shared" si="77"/>
        <v>7.6691814456992056</v>
      </c>
      <c r="AS138">
        <f t="shared" si="77"/>
        <v>7.6585302073957431</v>
      </c>
      <c r="AT138">
        <f t="shared" si="77"/>
        <v>7.5689672970292925</v>
      </c>
      <c r="AU138">
        <f t="shared" si="70"/>
        <v>7.1787013965858408</v>
      </c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</row>
    <row r="139" spans="1:67" s="8" customFormat="1">
      <c r="A139" s="47" t="s">
        <v>89</v>
      </c>
      <c r="B139" s="48"/>
      <c r="C139" s="51">
        <v>47862.33</v>
      </c>
      <c r="D139" s="51"/>
      <c r="E139">
        <f t="shared" si="52"/>
        <v>-5916.9921834478828</v>
      </c>
      <c r="F139">
        <f t="shared" si="53"/>
        <v>-5917</v>
      </c>
      <c r="G139">
        <f t="shared" si="54"/>
        <v>2.8257000085432082E-3</v>
      </c>
      <c r="H139" s="116"/>
      <c r="I139" s="8">
        <f t="shared" si="75"/>
        <v>2.8257000085432082E-3</v>
      </c>
      <c r="J139" s="117"/>
      <c r="K139" s="116"/>
      <c r="L139" s="116"/>
      <c r="M139" s="116"/>
      <c r="N139" s="116"/>
      <c r="O139" s="40"/>
      <c r="P139" s="116"/>
      <c r="Q139" s="293">
        <f t="shared" si="55"/>
        <v>32843.83</v>
      </c>
      <c r="R139" s="8">
        <f t="shared" si="56"/>
        <v>7.9845805382810863E-6</v>
      </c>
      <c r="S139" s="8">
        <v>0.1</v>
      </c>
      <c r="T139" s="167">
        <f t="shared" si="57"/>
        <v>7.9845805382810869E-7</v>
      </c>
      <c r="U139" s="116"/>
      <c r="V139" s="116"/>
      <c r="W139" s="116"/>
      <c r="Z139">
        <f t="shared" si="58"/>
        <v>-5917</v>
      </c>
      <c r="AA139">
        <f t="shared" si="59"/>
        <v>-7.8628197880060806E-3</v>
      </c>
      <c r="AB139">
        <f t="shared" si="60"/>
        <v>-1.7442338956623156E-3</v>
      </c>
      <c r="AC139">
        <f t="shared" si="61"/>
        <v>2.8257000085432082E-3</v>
      </c>
      <c r="AD139">
        <f t="shared" si="71"/>
        <v>1.0688519796549289E-2</v>
      </c>
      <c r="AE139">
        <f t="shared" si="62"/>
        <v>1.1424445544122605E-5</v>
      </c>
      <c r="AF139">
        <f t="shared" si="72"/>
        <v>2.8257000085432082E-3</v>
      </c>
      <c r="AG139" s="25"/>
      <c r="AH139">
        <f t="shared" si="63"/>
        <v>4.5699339042055238E-3</v>
      </c>
      <c r="AI139">
        <f t="shared" si="64"/>
        <v>0.82520803591895064</v>
      </c>
      <c r="AJ139">
        <f t="shared" si="65"/>
        <v>0.79887876374760036</v>
      </c>
      <c r="AK139">
        <f t="shared" si="66"/>
        <v>0.46845252618882216</v>
      </c>
      <c r="AL139">
        <f t="shared" si="67"/>
        <v>1.9279233018403141</v>
      </c>
      <c r="AM139">
        <f t="shared" si="68"/>
        <v>1.4404703280627771</v>
      </c>
      <c r="AN139">
        <f t="shared" si="77"/>
        <v>7.670680341629966</v>
      </c>
      <c r="AO139">
        <f t="shared" si="77"/>
        <v>7.6706795804129877</v>
      </c>
      <c r="AP139">
        <f t="shared" si="77"/>
        <v>7.6706712283049878</v>
      </c>
      <c r="AQ139">
        <f t="shared" si="77"/>
        <v>7.6705796132893926</v>
      </c>
      <c r="AR139">
        <f t="shared" si="77"/>
        <v>7.6695776343397162</v>
      </c>
      <c r="AS139">
        <f t="shared" si="77"/>
        <v>7.6589510882257237</v>
      </c>
      <c r="AT139">
        <f t="shared" si="77"/>
        <v>7.5694337063955883</v>
      </c>
      <c r="AU139">
        <f t="shared" si="70"/>
        <v>7.1790567591657144</v>
      </c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</row>
    <row r="140" spans="1:67" s="8" customFormat="1">
      <c r="A140" s="47" t="s">
        <v>90</v>
      </c>
      <c r="B140" s="48" t="s">
        <v>45</v>
      </c>
      <c r="C140" s="51">
        <v>48092.425000000003</v>
      </c>
      <c r="D140" s="51"/>
      <c r="E140">
        <f t="shared" si="52"/>
        <v>-5280.4951893778589</v>
      </c>
      <c r="F140">
        <f t="shared" si="53"/>
        <v>-5280.5</v>
      </c>
      <c r="G140">
        <f t="shared" si="54"/>
        <v>1.739050007017795E-3</v>
      </c>
      <c r="H140" s="116"/>
      <c r="I140" s="8">
        <f t="shared" si="75"/>
        <v>1.739050007017795E-3</v>
      </c>
      <c r="J140" s="117"/>
      <c r="K140" s="116"/>
      <c r="L140" s="116"/>
      <c r="M140" s="116"/>
      <c r="N140" s="116"/>
      <c r="O140" s="40"/>
      <c r="P140" s="116"/>
      <c r="Q140" s="293">
        <f t="shared" si="55"/>
        <v>33073.925000000003</v>
      </c>
      <c r="R140" s="8">
        <f t="shared" si="56"/>
        <v>3.0242949269085928E-6</v>
      </c>
      <c r="S140" s="8">
        <v>0.1</v>
      </c>
      <c r="T140" s="167">
        <f t="shared" si="57"/>
        <v>3.0242949269085929E-7</v>
      </c>
      <c r="U140" s="116"/>
      <c r="W140" s="116"/>
      <c r="Z140">
        <f t="shared" si="58"/>
        <v>-5280.5</v>
      </c>
      <c r="AA140">
        <f t="shared" si="59"/>
        <v>-6.5614547272907081E-3</v>
      </c>
      <c r="AB140">
        <f t="shared" si="60"/>
        <v>-4.4449799419578676E-3</v>
      </c>
      <c r="AC140">
        <f t="shared" si="61"/>
        <v>1.739050007017795E-3</v>
      </c>
      <c r="AD140">
        <f t="shared" si="71"/>
        <v>8.3005047343085031E-3</v>
      </c>
      <c r="AE140">
        <f t="shared" si="62"/>
        <v>6.8898378844277884E-6</v>
      </c>
      <c r="AF140">
        <f t="shared" si="72"/>
        <v>1.739050007017795E-3</v>
      </c>
      <c r="AG140" s="25"/>
      <c r="AH140">
        <f t="shared" si="63"/>
        <v>6.1840299489756625E-3</v>
      </c>
      <c r="AI140">
        <f t="shared" si="64"/>
        <v>0.77430368783396641</v>
      </c>
      <c r="AJ140">
        <f t="shared" si="65"/>
        <v>0.86069196073268861</v>
      </c>
      <c r="AK140">
        <f t="shared" si="66"/>
        <v>0.44616272219298231</v>
      </c>
      <c r="AL140">
        <f t="shared" si="67"/>
        <v>2.0391217195347631</v>
      </c>
      <c r="AM140">
        <f t="shared" si="68"/>
        <v>1.626528340599783</v>
      </c>
      <c r="AN140">
        <f t="shared" si="77"/>
        <v>7.7911647336995316</v>
      </c>
      <c r="AO140">
        <f t="shared" si="77"/>
        <v>7.7911647300005216</v>
      </c>
      <c r="AP140">
        <f t="shared" si="77"/>
        <v>7.7911646121519675</v>
      </c>
      <c r="AQ140">
        <f t="shared" si="77"/>
        <v>7.7911608576735993</v>
      </c>
      <c r="AR140">
        <f t="shared" si="77"/>
        <v>7.7910413626865447</v>
      </c>
      <c r="AS140">
        <f t="shared" si="77"/>
        <v>7.7873498660362754</v>
      </c>
      <c r="AT140">
        <f t="shared" si="77"/>
        <v>7.7152915158229529</v>
      </c>
      <c r="AU140">
        <f t="shared" si="70"/>
        <v>7.2921509002103448</v>
      </c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</row>
    <row r="141" spans="1:67">
      <c r="A141" s="47" t="s">
        <v>90</v>
      </c>
      <c r="B141" s="48" t="s">
        <v>45</v>
      </c>
      <c r="C141" s="51">
        <v>48114.470999999998</v>
      </c>
      <c r="D141" s="51"/>
      <c r="E141">
        <f t="shared" si="52"/>
        <v>-5219.5107580287886</v>
      </c>
      <c r="F141">
        <f t="shared" si="53"/>
        <v>-5219.5</v>
      </c>
      <c r="G141">
        <f t="shared" si="54"/>
        <v>-3.8890499999979511E-3</v>
      </c>
      <c r="I141" s="8">
        <f t="shared" si="75"/>
        <v>-3.8890499999979511E-3</v>
      </c>
      <c r="J141" s="117"/>
      <c r="K141" s="116"/>
      <c r="M141" s="116"/>
      <c r="N141" s="116"/>
      <c r="O141" s="40"/>
      <c r="Q141" s="293">
        <f t="shared" si="55"/>
        <v>33095.970999999998</v>
      </c>
      <c r="R141" s="8">
        <f t="shared" si="56"/>
        <v>1.5124709902484063E-5</v>
      </c>
      <c r="S141" s="8">
        <v>0.1</v>
      </c>
      <c r="T141" s="167">
        <f t="shared" si="57"/>
        <v>1.5124709902484063E-6</v>
      </c>
      <c r="Z141">
        <f t="shared" si="58"/>
        <v>-5219.5</v>
      </c>
      <c r="AA141">
        <f t="shared" si="59"/>
        <v>-6.4457895067119549E-3</v>
      </c>
      <c r="AB141">
        <f t="shared" si="60"/>
        <v>-1.0218369219610824E-2</v>
      </c>
      <c r="AC141">
        <f t="shared" si="61"/>
        <v>-3.8890499999979511E-3</v>
      </c>
      <c r="AD141">
        <f t="shared" si="71"/>
        <v>2.5567395067140038E-3</v>
      </c>
      <c r="AE141">
        <f t="shared" si="62"/>
        <v>6.5369169051921681E-7</v>
      </c>
      <c r="AF141">
        <f t="shared" si="72"/>
        <v>-3.8890499999979511E-3</v>
      </c>
      <c r="AG141" s="25"/>
      <c r="AH141">
        <f t="shared" si="63"/>
        <v>6.3293192196128738E-3</v>
      </c>
      <c r="AI141">
        <f t="shared" si="64"/>
        <v>0.76987676335347466</v>
      </c>
      <c r="AJ141">
        <f t="shared" si="65"/>
        <v>0.86571378066229843</v>
      </c>
      <c r="AK141">
        <f t="shared" si="66"/>
        <v>0.4438955912771913</v>
      </c>
      <c r="AL141">
        <f t="shared" si="67"/>
        <v>2.0490691306411795</v>
      </c>
      <c r="AM141">
        <f t="shared" si="68"/>
        <v>1.6448084887389629</v>
      </c>
      <c r="AN141">
        <f t="shared" si="77"/>
        <v>7.8023224391136567</v>
      </c>
      <c r="AO141">
        <f t="shared" si="77"/>
        <v>7.8023224376690461</v>
      </c>
      <c r="AP141">
        <f t="shared" si="77"/>
        <v>7.8023223817156655</v>
      </c>
      <c r="AQ141">
        <f t="shared" si="77"/>
        <v>7.8023202145491037</v>
      </c>
      <c r="AR141">
        <f t="shared" si="77"/>
        <v>7.8022363463945252</v>
      </c>
      <c r="AS141">
        <f t="shared" si="77"/>
        <v>7.7990889518609068</v>
      </c>
      <c r="AT141">
        <f t="shared" si="77"/>
        <v>7.7289922115390093</v>
      </c>
      <c r="AU141">
        <f t="shared" si="70"/>
        <v>7.3029894588964765</v>
      </c>
    </row>
    <row r="142" spans="1:67">
      <c r="A142" s="47" t="s">
        <v>90</v>
      </c>
      <c r="B142" s="48"/>
      <c r="C142" s="51">
        <v>48115.377999999997</v>
      </c>
      <c r="D142" s="51"/>
      <c r="E142">
        <f t="shared" si="52"/>
        <v>-5217.0017822856344</v>
      </c>
      <c r="F142">
        <f t="shared" si="53"/>
        <v>-5217</v>
      </c>
      <c r="G142">
        <f t="shared" si="54"/>
        <v>-6.4430000202264637E-4</v>
      </c>
      <c r="I142" s="8">
        <f t="shared" si="75"/>
        <v>-6.4430000202264637E-4</v>
      </c>
      <c r="J142" s="117"/>
      <c r="K142" s="116"/>
      <c r="M142" s="116"/>
      <c r="N142" s="116"/>
      <c r="O142" s="40"/>
      <c r="Q142" s="293">
        <f t="shared" si="55"/>
        <v>33096.877999999997</v>
      </c>
      <c r="R142" s="8">
        <f t="shared" si="56"/>
        <v>4.1512249260638211E-7</v>
      </c>
      <c r="S142" s="8">
        <v>0.1</v>
      </c>
      <c r="T142" s="167">
        <f t="shared" si="57"/>
        <v>4.1512249260638217E-8</v>
      </c>
      <c r="U142" s="8"/>
      <c r="Z142">
        <f t="shared" si="58"/>
        <v>-5217</v>
      </c>
      <c r="AA142">
        <f t="shared" si="59"/>
        <v>-6.4410821850883326E-3</v>
      </c>
      <c r="AB142">
        <f t="shared" si="60"/>
        <v>-6.9795393488736434E-3</v>
      </c>
      <c r="AC142">
        <f t="shared" si="61"/>
        <v>-6.4430000202264637E-4</v>
      </c>
      <c r="AD142">
        <f t="shared" si="71"/>
        <v>5.7967821830656862E-3</v>
      </c>
      <c r="AE142">
        <f t="shared" si="62"/>
        <v>3.3602683677907789E-6</v>
      </c>
      <c r="AF142">
        <f t="shared" si="72"/>
        <v>-6.4430000202264637E-4</v>
      </c>
      <c r="AG142" s="25"/>
      <c r="AH142">
        <f t="shared" si="63"/>
        <v>6.335239346850997E-3</v>
      </c>
      <c r="AI142">
        <f t="shared" si="64"/>
        <v>0.76969689036488709</v>
      </c>
      <c r="AJ142">
        <f t="shared" si="65"/>
        <v>0.86591655675316093</v>
      </c>
      <c r="AK142">
        <f t="shared" si="66"/>
        <v>0.44380229572682156</v>
      </c>
      <c r="AL142">
        <f t="shared" si="67"/>
        <v>2.0494743878548309</v>
      </c>
      <c r="AM142">
        <f t="shared" si="68"/>
        <v>1.6455595580890015</v>
      </c>
      <c r="AN142">
        <f t="shared" si="77"/>
        <v>7.8027783614974604</v>
      </c>
      <c r="AO142">
        <f t="shared" si="77"/>
        <v>7.8027783601127227</v>
      </c>
      <c r="AP142">
        <f t="shared" si="77"/>
        <v>7.8027783060012545</v>
      </c>
      <c r="AQ142">
        <f t="shared" si="77"/>
        <v>7.8027761915291931</v>
      </c>
      <c r="AR142">
        <f t="shared" si="77"/>
        <v>7.8026936341357427</v>
      </c>
      <c r="AS142">
        <f t="shared" si="77"/>
        <v>7.7995680105040011</v>
      </c>
      <c r="AT142">
        <f t="shared" si="77"/>
        <v>7.7295526502159513</v>
      </c>
      <c r="AU142">
        <f t="shared" si="70"/>
        <v>7.3034336621213178</v>
      </c>
    </row>
    <row r="143" spans="1:67">
      <c r="A143" s="47" t="s">
        <v>90</v>
      </c>
      <c r="B143" s="48"/>
      <c r="C143" s="51">
        <v>48162.370999999999</v>
      </c>
      <c r="D143" s="51"/>
      <c r="E143">
        <f t="shared" si="52"/>
        <v>-5087.008069939282</v>
      </c>
      <c r="F143">
        <f t="shared" si="53"/>
        <v>-5087</v>
      </c>
      <c r="G143">
        <f t="shared" si="54"/>
        <v>-2.9173000002629124E-3</v>
      </c>
      <c r="I143" s="8">
        <f t="shared" si="75"/>
        <v>-2.9173000002629124E-3</v>
      </c>
      <c r="J143" s="117"/>
      <c r="K143" s="116"/>
      <c r="M143" s="116"/>
      <c r="N143" s="116"/>
      <c r="O143" s="40"/>
      <c r="Q143" s="293">
        <f t="shared" si="55"/>
        <v>33143.870999999999</v>
      </c>
      <c r="R143" s="8">
        <f t="shared" si="56"/>
        <v>8.510639291533988E-6</v>
      </c>
      <c r="S143" s="8">
        <v>0.1</v>
      </c>
      <c r="T143" s="167">
        <f t="shared" si="57"/>
        <v>8.5106392915339884E-7</v>
      </c>
      <c r="Z143">
        <f t="shared" si="58"/>
        <v>-5087</v>
      </c>
      <c r="AA143">
        <f t="shared" si="59"/>
        <v>-6.1998657803050026E-3</v>
      </c>
      <c r="AB143">
        <f t="shared" si="60"/>
        <v>-9.5566811531998218E-3</v>
      </c>
      <c r="AC143">
        <f t="shared" si="61"/>
        <v>-2.9173000002629124E-3</v>
      </c>
      <c r="AD143">
        <f t="shared" si="71"/>
        <v>3.2825657800420903E-3</v>
      </c>
      <c r="AE143">
        <f t="shared" si="62"/>
        <v>1.0775238100303338E-6</v>
      </c>
      <c r="AF143">
        <f t="shared" si="72"/>
        <v>-2.9173000002629124E-3</v>
      </c>
      <c r="AG143" s="25"/>
      <c r="AH143">
        <f t="shared" si="63"/>
        <v>6.6393811529369103E-3</v>
      </c>
      <c r="AI143">
        <f t="shared" si="64"/>
        <v>0.76050904496520433</v>
      </c>
      <c r="AJ143">
        <f t="shared" si="65"/>
        <v>0.8761403711141148</v>
      </c>
      <c r="AK143">
        <f t="shared" si="66"/>
        <v>0.4389123858545364</v>
      </c>
      <c r="AL143">
        <f t="shared" si="67"/>
        <v>2.0702908845346579</v>
      </c>
      <c r="AM143">
        <f t="shared" si="68"/>
        <v>1.6848258988979106</v>
      </c>
      <c r="AN143">
        <f t="shared" si="77"/>
        <v>7.8263412441848086</v>
      </c>
      <c r="AO143">
        <f t="shared" si="77"/>
        <v>7.8263412441070566</v>
      </c>
      <c r="AP143">
        <f t="shared" si="77"/>
        <v>7.826341238480337</v>
      </c>
      <c r="AQ143">
        <f t="shared" si="77"/>
        <v>7.8263408312940834</v>
      </c>
      <c r="AR143">
        <f t="shared" si="77"/>
        <v>7.8263113805338671</v>
      </c>
      <c r="AS143">
        <f t="shared" si="77"/>
        <v>7.8242585426644977</v>
      </c>
      <c r="AT143">
        <f t="shared" si="77"/>
        <v>7.7585790667340708</v>
      </c>
      <c r="AU143">
        <f t="shared" si="70"/>
        <v>7.3265322298130728</v>
      </c>
    </row>
    <row r="144" spans="1:67" s="8" customFormat="1">
      <c r="A144" s="47" t="s">
        <v>90</v>
      </c>
      <c r="B144" s="48"/>
      <c r="C144" s="51">
        <v>48170.328000000001</v>
      </c>
      <c r="D144" s="51"/>
      <c r="E144">
        <f t="shared" si="52"/>
        <v>-5064.997132796726</v>
      </c>
      <c r="F144">
        <f t="shared" si="53"/>
        <v>-5065</v>
      </c>
      <c r="G144">
        <f t="shared" si="54"/>
        <v>1.0365000052843243E-3</v>
      </c>
      <c r="H144" s="116"/>
      <c r="I144" s="8">
        <f t="shared" si="75"/>
        <v>1.0365000052843243E-3</v>
      </c>
      <c r="J144" s="117"/>
      <c r="K144" s="116"/>
      <c r="L144" s="116"/>
      <c r="M144" s="116"/>
      <c r="N144" s="116"/>
      <c r="O144" s="40"/>
      <c r="P144" s="116"/>
      <c r="Q144" s="293">
        <f t="shared" si="55"/>
        <v>33151.828000000001</v>
      </c>
      <c r="R144" s="8">
        <f t="shared" si="56"/>
        <v>1.0743322609544043E-6</v>
      </c>
      <c r="S144" s="8">
        <v>0.1</v>
      </c>
      <c r="T144" s="167">
        <f t="shared" si="57"/>
        <v>1.0743322609544044E-7</v>
      </c>
      <c r="U144" s="116"/>
      <c r="V144" s="116"/>
      <c r="Z144">
        <f t="shared" si="58"/>
        <v>-5065</v>
      </c>
      <c r="AA144">
        <f t="shared" si="59"/>
        <v>-6.1597330136324386E-3</v>
      </c>
      <c r="AB144">
        <f t="shared" si="60"/>
        <v>-5.6536355540382751E-3</v>
      </c>
      <c r="AC144">
        <f t="shared" si="61"/>
        <v>1.0365000052843243E-3</v>
      </c>
      <c r="AD144">
        <f t="shared" si="71"/>
        <v>7.1962330189167629E-3</v>
      </c>
      <c r="AE144">
        <f t="shared" si="62"/>
        <v>5.178576966254787E-6</v>
      </c>
      <c r="AF144">
        <f t="shared" si="72"/>
        <v>1.0365000052843243E-3</v>
      </c>
      <c r="AG144" s="25"/>
      <c r="AH144">
        <f t="shared" si="63"/>
        <v>6.6901355593225994E-3</v>
      </c>
      <c r="AI144">
        <f t="shared" si="64"/>
        <v>0.7589857801944897</v>
      </c>
      <c r="AJ144">
        <f t="shared" si="65"/>
        <v>0.87780966856012044</v>
      </c>
      <c r="AK144">
        <f t="shared" si="66"/>
        <v>0.43807778516097023</v>
      </c>
      <c r="AL144">
        <f t="shared" si="67"/>
        <v>2.0737647278893814</v>
      </c>
      <c r="AM144">
        <f t="shared" si="68"/>
        <v>1.691512888591753</v>
      </c>
      <c r="AN144">
        <f t="shared" si="77"/>
        <v>7.8303010320151438</v>
      </c>
      <c r="AO144">
        <f t="shared" si="77"/>
        <v>7.83030103197662</v>
      </c>
      <c r="AP144">
        <f t="shared" si="77"/>
        <v>7.8303010287227366</v>
      </c>
      <c r="AQ144">
        <f t="shared" si="77"/>
        <v>7.830300753884452</v>
      </c>
      <c r="AR144">
        <f t="shared" si="77"/>
        <v>7.8302775512494502</v>
      </c>
      <c r="AS144">
        <f t="shared" si="77"/>
        <v>7.8283944596902302</v>
      </c>
      <c r="AT144">
        <f t="shared" si="77"/>
        <v>7.7634685093003704</v>
      </c>
      <c r="AU144">
        <f t="shared" si="70"/>
        <v>7.3304412181916776</v>
      </c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</row>
    <row r="145" spans="1:67" s="8" customFormat="1">
      <c r="A145" s="47" t="s">
        <v>73</v>
      </c>
      <c r="B145" s="48"/>
      <c r="C145" s="51">
        <v>48176.639000000003</v>
      </c>
      <c r="D145" s="51" t="s">
        <v>16</v>
      </c>
      <c r="E145">
        <f t="shared" si="52"/>
        <v>-5047.5394195496892</v>
      </c>
      <c r="F145">
        <f t="shared" si="53"/>
        <v>-5047.5</v>
      </c>
      <c r="G145">
        <f t="shared" si="54"/>
        <v>-1.4250249994802289E-2</v>
      </c>
      <c r="H145" s="116"/>
      <c r="I145" s="116">
        <f t="shared" si="75"/>
        <v>-1.4250249994802289E-2</v>
      </c>
      <c r="J145" s="9"/>
      <c r="K145" s="116"/>
      <c r="L145" s="116"/>
      <c r="M145" s="116"/>
      <c r="N145" s="116"/>
      <c r="O145" s="40"/>
      <c r="P145" s="116"/>
      <c r="Q145" s="293">
        <f t="shared" si="55"/>
        <v>33158.139000000003</v>
      </c>
      <c r="R145" s="8">
        <f t="shared" si="56"/>
        <v>2.0306962491436264E-4</v>
      </c>
      <c r="S145" s="8">
        <v>0.1</v>
      </c>
      <c r="T145" s="167">
        <f t="shared" si="57"/>
        <v>2.0306962491436264E-5</v>
      </c>
      <c r="U145" s="116"/>
      <c r="V145" s="116"/>
      <c r="W145" s="116"/>
      <c r="Z145">
        <f t="shared" si="58"/>
        <v>-5047.5</v>
      </c>
      <c r="AA145">
        <f t="shared" si="59"/>
        <v>-6.1279507431484343E-3</v>
      </c>
      <c r="AB145">
        <f t="shared" si="60"/>
        <v>-2.0980611218221354E-2</v>
      </c>
      <c r="AC145">
        <f t="shared" si="61"/>
        <v>-1.4250249994802289E-2</v>
      </c>
      <c r="AD145">
        <f t="shared" si="71"/>
        <v>-8.1222992516538535E-3</v>
      </c>
      <c r="AE145">
        <f t="shared" si="62"/>
        <v>6.5971745133416748E-6</v>
      </c>
      <c r="AF145">
        <f t="shared" si="72"/>
        <v>-1.4250249994802289E-2</v>
      </c>
      <c r="AG145" s="25"/>
      <c r="AH145">
        <f t="shared" si="63"/>
        <v>6.730361223419066E-3</v>
      </c>
      <c r="AI145">
        <f t="shared" si="64"/>
        <v>0.75778050458943458</v>
      </c>
      <c r="AJ145">
        <f t="shared" si="65"/>
        <v>0.87912523067733139</v>
      </c>
      <c r="AK145">
        <f t="shared" si="66"/>
        <v>0.43741252387540425</v>
      </c>
      <c r="AL145">
        <f t="shared" si="67"/>
        <v>2.0765180989574028</v>
      </c>
      <c r="AM145">
        <f t="shared" si="68"/>
        <v>1.6968409793908525</v>
      </c>
      <c r="AN145">
        <f t="shared" si="77"/>
        <v>7.8334452082757844</v>
      </c>
      <c r="AO145">
        <f t="shared" si="77"/>
        <v>7.8334452082554726</v>
      </c>
      <c r="AP145">
        <f t="shared" si="77"/>
        <v>7.8334452062772071</v>
      </c>
      <c r="AQ145">
        <f t="shared" si="77"/>
        <v>7.8334450136054405</v>
      </c>
      <c r="AR145">
        <f t="shared" si="77"/>
        <v>7.8334262571237989</v>
      </c>
      <c r="AS145">
        <f t="shared" si="77"/>
        <v>7.8316756886497352</v>
      </c>
      <c r="AT145">
        <f t="shared" si="77"/>
        <v>7.7673531143247105</v>
      </c>
      <c r="AU145">
        <f t="shared" si="70"/>
        <v>7.3335506407655675</v>
      </c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</row>
    <row r="146" spans="1:67">
      <c r="A146" s="47" t="s">
        <v>90</v>
      </c>
      <c r="B146" s="48"/>
      <c r="C146" s="51">
        <v>48187.313999999998</v>
      </c>
      <c r="D146" s="51"/>
      <c r="E146">
        <f t="shared" si="52"/>
        <v>-5018.0098538846614</v>
      </c>
      <c r="F146">
        <f t="shared" si="53"/>
        <v>-5018</v>
      </c>
      <c r="G146">
        <f t="shared" si="54"/>
        <v>-3.5621999995782971E-3</v>
      </c>
      <c r="I146" s="8">
        <f t="shared" si="75"/>
        <v>-3.5621999995782971E-3</v>
      </c>
      <c r="J146" s="117"/>
      <c r="K146" s="116"/>
      <c r="M146" s="116"/>
      <c r="N146" s="116"/>
      <c r="O146" s="40"/>
      <c r="Q146" s="293">
        <f t="shared" si="55"/>
        <v>33168.813999999998</v>
      </c>
      <c r="R146" s="8">
        <f t="shared" si="56"/>
        <v>1.268926883699562E-5</v>
      </c>
      <c r="S146" s="8">
        <v>0.1</v>
      </c>
      <c r="T146" s="167">
        <f t="shared" si="57"/>
        <v>1.268926883699562E-6</v>
      </c>
      <c r="U146" s="8"/>
      <c r="Z146">
        <f t="shared" si="58"/>
        <v>-5018</v>
      </c>
      <c r="AA146">
        <f t="shared" si="59"/>
        <v>-6.0746581255211084E-3</v>
      </c>
      <c r="AB146">
        <f t="shared" si="60"/>
        <v>-1.036007568127726E-2</v>
      </c>
      <c r="AC146">
        <f t="shared" si="61"/>
        <v>-3.5621999995782971E-3</v>
      </c>
      <c r="AD146">
        <f t="shared" si="71"/>
        <v>2.5124581259428113E-3</v>
      </c>
      <c r="AE146">
        <f t="shared" si="62"/>
        <v>6.3124458346160631E-7</v>
      </c>
      <c r="AF146">
        <f t="shared" si="72"/>
        <v>-3.5621999995782971E-3</v>
      </c>
      <c r="AG146" s="25"/>
      <c r="AH146">
        <f t="shared" si="63"/>
        <v>6.7978756816989621E-3</v>
      </c>
      <c r="AI146">
        <f t="shared" si="64"/>
        <v>0.75576151957051141</v>
      </c>
      <c r="AJ146">
        <f t="shared" si="65"/>
        <v>0.8813184824407384</v>
      </c>
      <c r="AK146">
        <f t="shared" si="66"/>
        <v>0.43628839622146071</v>
      </c>
      <c r="AL146">
        <f t="shared" si="67"/>
        <v>2.0811397752741061</v>
      </c>
      <c r="AM146">
        <f t="shared" si="68"/>
        <v>1.7058406477804002</v>
      </c>
      <c r="AN146">
        <f t="shared" si="77"/>
        <v>7.8387341182608301</v>
      </c>
      <c r="AO146">
        <f t="shared" si="77"/>
        <v>7.8387341182553882</v>
      </c>
      <c r="AP146">
        <f t="shared" si="77"/>
        <v>7.8387341175415708</v>
      </c>
      <c r="AQ146">
        <f t="shared" si="77"/>
        <v>7.8387340239076311</v>
      </c>
      <c r="AR146">
        <f t="shared" si="77"/>
        <v>7.8387217465883952</v>
      </c>
      <c r="AS146">
        <f t="shared" si="77"/>
        <v>7.8371895064442034</v>
      </c>
      <c r="AT146">
        <f t="shared" si="77"/>
        <v>7.7738919503063117</v>
      </c>
      <c r="AU146">
        <f t="shared" si="70"/>
        <v>7.3387922388186961</v>
      </c>
    </row>
    <row r="147" spans="1:67" s="8" customFormat="1">
      <c r="A147" s="47" t="s">
        <v>92</v>
      </c>
      <c r="B147" s="48"/>
      <c r="C147" s="51">
        <v>48205.39</v>
      </c>
      <c r="D147" s="51"/>
      <c r="E147">
        <f t="shared" si="52"/>
        <v>-4968.0073781037436</v>
      </c>
      <c r="F147">
        <f t="shared" si="53"/>
        <v>-4968</v>
      </c>
      <c r="G147">
        <f t="shared" si="54"/>
        <v>-2.6671999949030578E-3</v>
      </c>
      <c r="H147" s="116"/>
      <c r="I147" s="8">
        <f t="shared" si="75"/>
        <v>-2.6671999949030578E-3</v>
      </c>
      <c r="J147" s="117"/>
      <c r="K147" s="116"/>
      <c r="L147" s="116"/>
      <c r="M147" s="116"/>
      <c r="N147" s="116"/>
      <c r="O147" s="40"/>
      <c r="P147" s="116"/>
      <c r="Q147" s="293">
        <f t="shared" si="55"/>
        <v>33186.89</v>
      </c>
      <c r="R147" s="8">
        <f t="shared" si="56"/>
        <v>7.1139558128108716E-6</v>
      </c>
      <c r="S147" s="8">
        <v>0.1</v>
      </c>
      <c r="T147" s="167">
        <f t="shared" si="57"/>
        <v>7.1139558128108718E-7</v>
      </c>
      <c r="V147" s="116"/>
      <c r="W147" s="116"/>
      <c r="Z147">
        <f t="shared" si="58"/>
        <v>-4968</v>
      </c>
      <c r="AA147">
        <f t="shared" si="59"/>
        <v>-5.9851409673376153E-3</v>
      </c>
      <c r="AB147">
        <f t="shared" si="60"/>
        <v>-9.5786652285313155E-3</v>
      </c>
      <c r="AC147">
        <f t="shared" si="61"/>
        <v>-2.6671999949030578E-3</v>
      </c>
      <c r="AD147">
        <f t="shared" si="71"/>
        <v>3.3179409724345575E-3</v>
      </c>
      <c r="AE147">
        <f t="shared" si="62"/>
        <v>1.1008732296559977E-6</v>
      </c>
      <c r="AF147">
        <f t="shared" si="72"/>
        <v>-2.6671999949030578E-3</v>
      </c>
      <c r="AG147" s="25"/>
      <c r="AH147">
        <f t="shared" si="63"/>
        <v>6.9114652336282585E-3</v>
      </c>
      <c r="AI147">
        <f t="shared" si="64"/>
        <v>0.75237572393329422</v>
      </c>
      <c r="AJ147">
        <f t="shared" si="65"/>
        <v>0.88496681838433355</v>
      </c>
      <c r="AK147">
        <f t="shared" si="66"/>
        <v>0.43437566449150888</v>
      </c>
      <c r="AL147">
        <f t="shared" si="67"/>
        <v>2.0889172378410104</v>
      </c>
      <c r="AM147">
        <f t="shared" si="68"/>
        <v>1.7211467795782101</v>
      </c>
      <c r="AN147">
        <f t="shared" si="77"/>
        <v>7.8476663325907721</v>
      </c>
      <c r="AO147">
        <f t="shared" si="77"/>
        <v>7.8476663325906442</v>
      </c>
      <c r="AP147">
        <f t="shared" si="77"/>
        <v>7.8476663325501006</v>
      </c>
      <c r="AQ147">
        <f t="shared" si="77"/>
        <v>7.8476663197104459</v>
      </c>
      <c r="AR147">
        <f t="shared" si="77"/>
        <v>7.8476622547948329</v>
      </c>
      <c r="AS147">
        <f t="shared" si="77"/>
        <v>7.8464853451647087</v>
      </c>
      <c r="AT147">
        <f t="shared" si="77"/>
        <v>7.7849474034760577</v>
      </c>
      <c r="AU147">
        <f t="shared" si="70"/>
        <v>7.3476763033155255</v>
      </c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</row>
    <row r="148" spans="1:67">
      <c r="A148" s="47" t="s">
        <v>73</v>
      </c>
      <c r="B148" s="48"/>
      <c r="C148" s="51">
        <v>48210.627999999997</v>
      </c>
      <c r="D148" s="51" t="s">
        <v>16</v>
      </c>
      <c r="E148">
        <f t="shared" si="52"/>
        <v>-4953.517835719349</v>
      </c>
      <c r="F148">
        <f t="shared" si="53"/>
        <v>-4953.5</v>
      </c>
      <c r="G148">
        <f t="shared" si="54"/>
        <v>-6.4476499974261969E-3</v>
      </c>
      <c r="I148" s="116">
        <f t="shared" si="75"/>
        <v>-6.4476499974261969E-3</v>
      </c>
      <c r="J148" s="9"/>
      <c r="K148" s="116"/>
      <c r="M148" s="116"/>
      <c r="N148" s="116"/>
      <c r="O148" s="40"/>
      <c r="Q148" s="293">
        <f t="shared" si="55"/>
        <v>33192.127999999997</v>
      </c>
      <c r="R148" s="8">
        <f t="shared" si="56"/>
        <v>4.1572190489310036E-5</v>
      </c>
      <c r="S148" s="8">
        <v>0.1</v>
      </c>
      <c r="T148" s="167">
        <f t="shared" si="57"/>
        <v>4.1572190489310038E-6</v>
      </c>
      <c r="Z148">
        <f t="shared" si="58"/>
        <v>-4953.5</v>
      </c>
      <c r="AA148">
        <f t="shared" si="59"/>
        <v>-5.9593708082918244E-3</v>
      </c>
      <c r="AB148">
        <f t="shared" si="60"/>
        <v>-1.33918587561947E-2</v>
      </c>
      <c r="AC148">
        <f t="shared" si="61"/>
        <v>-6.4476499974261969E-3</v>
      </c>
      <c r="AD148">
        <f t="shared" si="71"/>
        <v>-4.8827918913437254E-4</v>
      </c>
      <c r="AE148">
        <f t="shared" si="62"/>
        <v>2.3841656654172034E-8</v>
      </c>
      <c r="AF148">
        <f t="shared" si="72"/>
        <v>-6.4476499974261969E-3</v>
      </c>
      <c r="AG148" s="25"/>
      <c r="AH148">
        <f t="shared" si="63"/>
        <v>6.9442087587685032E-3</v>
      </c>
      <c r="AI148">
        <f t="shared" si="64"/>
        <v>0.7514022767165508</v>
      </c>
      <c r="AJ148">
        <f t="shared" si="65"/>
        <v>0.88600880371956081</v>
      </c>
      <c r="AK148">
        <f t="shared" si="66"/>
        <v>0.43381928493127825</v>
      </c>
      <c r="AL148">
        <f t="shared" si="67"/>
        <v>2.0911596991901922</v>
      </c>
      <c r="AM148">
        <f t="shared" si="68"/>
        <v>1.7255980757103397</v>
      </c>
      <c r="AN148">
        <f t="shared" si="77"/>
        <v>7.8502491992564183</v>
      </c>
      <c r="AO148">
        <f t="shared" si="77"/>
        <v>7.8502491992564032</v>
      </c>
      <c r="AP148">
        <f t="shared" si="77"/>
        <v>7.8502491992483838</v>
      </c>
      <c r="AQ148">
        <f t="shared" si="77"/>
        <v>7.8502491949509965</v>
      </c>
      <c r="AR148">
        <f t="shared" si="77"/>
        <v>7.850246892932053</v>
      </c>
      <c r="AS148">
        <f t="shared" si="77"/>
        <v>7.8491695247800735</v>
      </c>
      <c r="AT148">
        <f t="shared" si="77"/>
        <v>7.7881470369256807</v>
      </c>
      <c r="AU148">
        <f t="shared" si="70"/>
        <v>7.3502526820196064</v>
      </c>
    </row>
    <row r="149" spans="1:67" s="8" customFormat="1">
      <c r="A149" s="47" t="s">
        <v>73</v>
      </c>
      <c r="B149" s="48"/>
      <c r="C149" s="51">
        <v>48219.68</v>
      </c>
      <c r="D149" s="51" t="s">
        <v>16</v>
      </c>
      <c r="E149">
        <f t="shared" ref="E149:E212" si="78">+(C149-C$7)/C$8</f>
        <v>-4928.4778705296494</v>
      </c>
      <c r="F149">
        <f t="shared" ref="F149:F212" si="79">ROUND(2*E149,0)/2</f>
        <v>-4928.5</v>
      </c>
      <c r="G149">
        <f t="shared" ref="G149:G212" si="80">+C149-(C$7+F149*C$8)</f>
        <v>7.9998500004876405E-3</v>
      </c>
      <c r="H149" s="116"/>
      <c r="I149" s="116">
        <f t="shared" si="75"/>
        <v>7.9998500004876405E-3</v>
      </c>
      <c r="J149" s="9"/>
      <c r="K149" s="116"/>
      <c r="L149" s="116"/>
      <c r="M149" s="116"/>
      <c r="N149" s="116"/>
      <c r="O149" s="40"/>
      <c r="P149" s="116"/>
      <c r="Q149" s="293">
        <f t="shared" ref="Q149:Q212" si="81">C149-15018.5</f>
        <v>33201.18</v>
      </c>
      <c r="R149" s="8">
        <f t="shared" ref="R149:R212" si="82">+(O149-G149)^2</f>
        <v>6.3997600030302101E-5</v>
      </c>
      <c r="S149" s="8">
        <v>0.1</v>
      </c>
      <c r="T149" s="167">
        <f t="shared" ref="T149:T212" si="83">+S149*R149</f>
        <v>6.3997600030302103E-6</v>
      </c>
      <c r="U149" s="116"/>
      <c r="V149" s="116"/>
      <c r="W149" s="116"/>
      <c r="Z149">
        <f t="shared" ref="Z149:Z212" si="84">F149</f>
        <v>-4928.5</v>
      </c>
      <c r="AA149">
        <f t="shared" ref="AA149:AA212" si="85">AB$3+AB$4*Z149+AB$5*Z149^2+AH149</f>
        <v>-5.9151393163716969E-3</v>
      </c>
      <c r="AB149">
        <f t="shared" ref="AB149:AB212" si="86">IF(S149&lt;&gt;0,G149-AH149,-9999)</f>
        <v>9.9939475906217577E-4</v>
      </c>
      <c r="AC149">
        <f t="shared" ref="AC149:AC212" si="87">+G149-P149</f>
        <v>7.9998500004876405E-3</v>
      </c>
      <c r="AD149">
        <f t="shared" si="71"/>
        <v>1.3914989316859337E-2</v>
      </c>
      <c r="AE149">
        <f t="shared" ref="AE149:AE212" si="88">+(G149-AA149)^2*S149</f>
        <v>1.9362692768830947E-5</v>
      </c>
      <c r="AF149">
        <f t="shared" si="72"/>
        <v>7.9998500004876405E-3</v>
      </c>
      <c r="AG149" s="25"/>
      <c r="AH149">
        <f t="shared" ref="AH149:AH212" si="89">$AB$6*($AB$11/AI149*AJ149+$AB$12)</f>
        <v>7.0004552414254647E-3</v>
      </c>
      <c r="AI149">
        <f t="shared" ref="AI149:AI212" si="90">1+$AB$7*COS(AL149)</f>
        <v>0.74973273783861194</v>
      </c>
      <c r="AJ149">
        <f t="shared" ref="AJ149:AJ212" si="91">SIN(AL149+RADIANS($AB$9))</f>
        <v>0.88778861221223482</v>
      </c>
      <c r="AK149">
        <f t="shared" ref="AK149:AK212" si="92">$AB$7*SIN(AL149)</f>
        <v>0.43285828799994469</v>
      </c>
      <c r="AL149">
        <f t="shared" ref="AL149:AL212" si="93">2*ATAN(AM149)</f>
        <v>2.0950124279671445</v>
      </c>
      <c r="AM149">
        <f t="shared" ref="AM149:AM212" si="94">SQRT((1+$AB$7)/(1-$AB$7))*TAN(AN149/2)</f>
        <v>1.7332861191778406</v>
      </c>
      <c r="AN149">
        <f t="shared" ref="AN149:AT164" si="95">$AU149+$AB$7*SIN(AO149)</f>
        <v>7.8546945871924532</v>
      </c>
      <c r="AO149">
        <f t="shared" si="95"/>
        <v>7.8546945871924532</v>
      </c>
      <c r="AP149">
        <f t="shared" si="95"/>
        <v>7.8546945871924674</v>
      </c>
      <c r="AQ149">
        <f t="shared" si="95"/>
        <v>7.854694587150588</v>
      </c>
      <c r="AR149">
        <f t="shared" si="95"/>
        <v>7.8546947046233369</v>
      </c>
      <c r="AS149">
        <f t="shared" si="95"/>
        <v>7.8537852192760633</v>
      </c>
      <c r="AT149">
        <f t="shared" si="95"/>
        <v>7.7936568180915593</v>
      </c>
      <c r="AU149">
        <f t="shared" ref="AU149:AU212" si="96">RADIANS($AB$9)+$AB$18*(F149-AB$15)</f>
        <v>7.3546947142680201</v>
      </c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</row>
    <row r="150" spans="1:67" s="8" customFormat="1">
      <c r="A150" s="47" t="s">
        <v>93</v>
      </c>
      <c r="B150" s="48"/>
      <c r="C150" s="51">
        <v>48441.447999999997</v>
      </c>
      <c r="D150" s="51">
        <v>5.0000000000000001E-3</v>
      </c>
      <c r="E150">
        <f t="shared" si="78"/>
        <v>-4315.0153207962003</v>
      </c>
      <c r="F150">
        <f t="shared" si="79"/>
        <v>-4315</v>
      </c>
      <c r="G150">
        <f t="shared" si="80"/>
        <v>-5.5385000014211982E-3</v>
      </c>
      <c r="H150" s="116"/>
      <c r="I150" s="116">
        <f t="shared" si="75"/>
        <v>-5.5385000014211982E-3</v>
      </c>
      <c r="J150" s="117"/>
      <c r="K150" s="116"/>
      <c r="L150" s="116"/>
      <c r="M150" s="116"/>
      <c r="N150" s="116"/>
      <c r="O150" s="40"/>
      <c r="P150" s="116"/>
      <c r="Q150" s="293">
        <f t="shared" si="81"/>
        <v>33422.947999999997</v>
      </c>
      <c r="R150" s="8">
        <f t="shared" si="82"/>
        <v>3.0674982265742612E-5</v>
      </c>
      <c r="S150" s="8">
        <v>0.1</v>
      </c>
      <c r="T150" s="167">
        <f t="shared" si="83"/>
        <v>3.0674982265742612E-6</v>
      </c>
      <c r="U150" s="116"/>
      <c r="V150" s="116"/>
      <c r="W150" s="116"/>
      <c r="Z150">
        <f t="shared" si="84"/>
        <v>-4315</v>
      </c>
      <c r="AA150">
        <f t="shared" si="85"/>
        <v>-4.9072078719433719E-3</v>
      </c>
      <c r="AB150">
        <f t="shared" si="86"/>
        <v>-1.3838539612911004E-2</v>
      </c>
      <c r="AC150">
        <f t="shared" si="87"/>
        <v>-5.5385000014211982E-3</v>
      </c>
      <c r="AD150">
        <f t="shared" ref="AD150:AD213" si="97">IF(S150&lt;&gt;0,G150-AA150,-9999)</f>
        <v>-6.3129212947782634E-4</v>
      </c>
      <c r="AE150">
        <f t="shared" si="88"/>
        <v>3.9852975274064864E-8</v>
      </c>
      <c r="AF150">
        <f t="shared" ref="AF150:AF213" si="98">IF(S150&lt;&gt;0,G150-P150,-9999)</f>
        <v>-5.5385000014211982E-3</v>
      </c>
      <c r="AG150" s="25"/>
      <c r="AH150">
        <f t="shared" si="89"/>
        <v>8.3000396114898053E-3</v>
      </c>
      <c r="AI150">
        <f t="shared" si="90"/>
        <v>0.71202595826812676</v>
      </c>
      <c r="AJ150">
        <f t="shared" si="91"/>
        <v>0.92539075128620019</v>
      </c>
      <c r="AK150">
        <f t="shared" si="92"/>
        <v>0.40874313607522428</v>
      </c>
      <c r="AL150">
        <f t="shared" si="93"/>
        <v>2.1845597562778418</v>
      </c>
      <c r="AM150">
        <f t="shared" si="94"/>
        <v>1.9277976122071343</v>
      </c>
      <c r="AN150">
        <f t="shared" si="95"/>
        <v>7.960849705123267</v>
      </c>
      <c r="AO150">
        <f t="shared" si="95"/>
        <v>7.960849718445405</v>
      </c>
      <c r="AP150">
        <f t="shared" si="95"/>
        <v>7.9608494686505979</v>
      </c>
      <c r="AQ150">
        <f t="shared" si="95"/>
        <v>7.9608541522946963</v>
      </c>
      <c r="AR150">
        <f t="shared" si="95"/>
        <v>7.9607663000738391</v>
      </c>
      <c r="AS150">
        <f t="shared" si="95"/>
        <v>7.9624023555902577</v>
      </c>
      <c r="AT150">
        <f t="shared" si="95"/>
        <v>7.9261035760076881</v>
      </c>
      <c r="AU150">
        <f t="shared" si="96"/>
        <v>7.4637021856441104</v>
      </c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</row>
    <row r="151" spans="1:67">
      <c r="A151" s="47" t="s">
        <v>93</v>
      </c>
      <c r="B151" s="48"/>
      <c r="C151" s="51">
        <v>48479.421999999999</v>
      </c>
      <c r="D151" s="51">
        <v>5.0000000000000001E-3</v>
      </c>
      <c r="E151">
        <f t="shared" si="78"/>
        <v>-4209.9702878627759</v>
      </c>
      <c r="F151">
        <f t="shared" si="79"/>
        <v>-4210</v>
      </c>
      <c r="G151">
        <f t="shared" si="80"/>
        <v>1.0741000005509704E-2</v>
      </c>
      <c r="I151" s="116">
        <f t="shared" si="75"/>
        <v>1.0741000005509704E-2</v>
      </c>
      <c r="J151" s="117"/>
      <c r="K151" s="116"/>
      <c r="M151" s="116"/>
      <c r="N151" s="116"/>
      <c r="O151" s="40"/>
      <c r="Q151" s="293">
        <f t="shared" si="81"/>
        <v>33460.921999999999</v>
      </c>
      <c r="R151" s="8">
        <f t="shared" si="82"/>
        <v>1.1536908111835947E-4</v>
      </c>
      <c r="S151" s="8">
        <v>0.1</v>
      </c>
      <c r="T151" s="167">
        <f t="shared" si="83"/>
        <v>1.1536908111835947E-5</v>
      </c>
      <c r="Z151">
        <f t="shared" si="84"/>
        <v>-4210</v>
      </c>
      <c r="AA151">
        <f t="shared" si="85"/>
        <v>-4.7492458143198624E-3</v>
      </c>
      <c r="AB151">
        <f t="shared" si="86"/>
        <v>2.2336975123392819E-3</v>
      </c>
      <c r="AC151">
        <f t="shared" si="87"/>
        <v>1.0741000005509704E-2</v>
      </c>
      <c r="AD151">
        <f t="shared" si="97"/>
        <v>1.5490245819829567E-2</v>
      </c>
      <c r="AE151">
        <f t="shared" si="88"/>
        <v>2.3994771555874736E-5</v>
      </c>
      <c r="AF151">
        <f t="shared" si="98"/>
        <v>1.0741000005509704E-2</v>
      </c>
      <c r="AG151" s="25"/>
      <c r="AH151">
        <f t="shared" si="89"/>
        <v>8.5073024931704225E-3</v>
      </c>
      <c r="AI151">
        <f t="shared" si="90"/>
        <v>0.70615312268097274</v>
      </c>
      <c r="AJ151">
        <f t="shared" si="91"/>
        <v>0.93076778757804779</v>
      </c>
      <c r="AK151">
        <f t="shared" si="92"/>
        <v>0.40454173170373486</v>
      </c>
      <c r="AL151">
        <f t="shared" si="93"/>
        <v>2.1990017648381932</v>
      </c>
      <c r="AM151">
        <f t="shared" si="94"/>
        <v>1.9623361821677248</v>
      </c>
      <c r="AN151">
        <f t="shared" si="95"/>
        <v>7.9784882490090041</v>
      </c>
      <c r="AO151">
        <f t="shared" si="95"/>
        <v>7.9784882752444259</v>
      </c>
      <c r="AP151">
        <f t="shared" si="95"/>
        <v>7.9784878527228296</v>
      </c>
      <c r="AQ151">
        <f t="shared" si="95"/>
        <v>7.9784946572616366</v>
      </c>
      <c r="AR151">
        <f t="shared" si="95"/>
        <v>7.9783850278918944</v>
      </c>
      <c r="AS151">
        <f t="shared" si="95"/>
        <v>7.9801397536725114</v>
      </c>
      <c r="AT151">
        <f t="shared" si="95"/>
        <v>7.9482283449453526</v>
      </c>
      <c r="AU151">
        <f t="shared" si="96"/>
        <v>7.4823587210874507</v>
      </c>
    </row>
    <row r="152" spans="1:67" s="8" customFormat="1">
      <c r="A152" s="53" t="s">
        <v>94</v>
      </c>
      <c r="B152" s="53" t="s">
        <v>49</v>
      </c>
      <c r="C152" s="54">
        <v>48500.014999999999</v>
      </c>
      <c r="D152" s="54" t="s">
        <v>76</v>
      </c>
      <c r="E152">
        <f t="shared" si="78"/>
        <v>-4153.0051969269261</v>
      </c>
      <c r="F152">
        <f t="shared" si="79"/>
        <v>-4153</v>
      </c>
      <c r="G152">
        <f t="shared" si="80"/>
        <v>-1.8787000008160248E-3</v>
      </c>
      <c r="H152" s="116"/>
      <c r="I152" s="116"/>
      <c r="J152" s="117"/>
      <c r="K152" s="116"/>
      <c r="L152" s="116">
        <f>G152</f>
        <v>-1.8787000008160248E-3</v>
      </c>
      <c r="M152" s="116"/>
      <c r="N152" s="116"/>
      <c r="O152" s="40">
        <f ca="1">+C$11+C$12*F152</f>
        <v>6.3517140289341426E-2</v>
      </c>
      <c r="P152" s="116"/>
      <c r="Q152" s="293">
        <f t="shared" si="81"/>
        <v>33481.514999999999</v>
      </c>
      <c r="R152" s="8">
        <f t="shared" ca="1" si="82"/>
        <v>4.2766159272557801E-3</v>
      </c>
      <c r="S152" s="116">
        <v>1</v>
      </c>
      <c r="T152" s="167">
        <f t="shared" ca="1" si="83"/>
        <v>4.2766159272557801E-3</v>
      </c>
      <c r="U152" s="116"/>
      <c r="V152" s="116"/>
      <c r="W152" s="116"/>
      <c r="Z152">
        <f t="shared" si="84"/>
        <v>-4153</v>
      </c>
      <c r="AA152">
        <f t="shared" si="85"/>
        <v>-4.6652267067970408E-3</v>
      </c>
      <c r="AB152">
        <f t="shared" si="86"/>
        <v>-1.0496709591589545E-2</v>
      </c>
      <c r="AC152">
        <f t="shared" si="87"/>
        <v>-1.8787000008160248E-3</v>
      </c>
      <c r="AD152">
        <f t="shared" si="97"/>
        <v>2.7865267059810159E-3</v>
      </c>
      <c r="AE152">
        <f t="shared" si="88"/>
        <v>7.7647310831454116E-6</v>
      </c>
      <c r="AF152">
        <f t="shared" si="98"/>
        <v>-1.8787000008160248E-3</v>
      </c>
      <c r="AG152" s="25"/>
      <c r="AH152">
        <f t="shared" si="89"/>
        <v>8.6180095907735198E-3</v>
      </c>
      <c r="AI152">
        <f t="shared" si="90"/>
        <v>0.70303040953814078</v>
      </c>
      <c r="AJ152">
        <f t="shared" si="91"/>
        <v>0.93357005806595306</v>
      </c>
      <c r="AK152">
        <f t="shared" si="92"/>
        <v>0.40225497180384928</v>
      </c>
      <c r="AL152">
        <f t="shared" si="93"/>
        <v>2.2067427423007482</v>
      </c>
      <c r="AM152">
        <f t="shared" si="94"/>
        <v>1.9812547919245702</v>
      </c>
      <c r="AN152">
        <f t="shared" si="95"/>
        <v>7.9880028480490335</v>
      </c>
      <c r="AO152">
        <f t="shared" si="95"/>
        <v>7.9880028836924595</v>
      </c>
      <c r="AP152">
        <f t="shared" si="95"/>
        <v>7.9880023501886592</v>
      </c>
      <c r="AQ152">
        <f t="shared" si="95"/>
        <v>7.9880103353482141</v>
      </c>
      <c r="AR152">
        <f t="shared" si="95"/>
        <v>7.9878907688753769</v>
      </c>
      <c r="AS152">
        <f t="shared" si="95"/>
        <v>7.9896701517169886</v>
      </c>
      <c r="AT152">
        <f t="shared" si="95"/>
        <v>7.9601711045895565</v>
      </c>
      <c r="AU152">
        <f t="shared" si="96"/>
        <v>7.4924865546138353</v>
      </c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</row>
    <row r="153" spans="1:67" s="8" customFormat="1">
      <c r="A153" s="47" t="s">
        <v>93</v>
      </c>
      <c r="B153" s="48"/>
      <c r="C153" s="51">
        <v>48500.364999999998</v>
      </c>
      <c r="D153" s="51">
        <v>6.0000000000000001E-3</v>
      </c>
      <c r="E153">
        <f t="shared" si="78"/>
        <v>-4152.0370144461085</v>
      </c>
      <c r="F153">
        <f t="shared" si="79"/>
        <v>-4152</v>
      </c>
      <c r="G153">
        <f t="shared" si="80"/>
        <v>-1.3380799995502457E-2</v>
      </c>
      <c r="H153" s="116"/>
      <c r="I153" s="116">
        <f t="shared" ref="I153:I168" si="99">G153</f>
        <v>-1.3380799995502457E-2</v>
      </c>
      <c r="J153" s="117"/>
      <c r="K153" s="116"/>
      <c r="L153" s="116"/>
      <c r="M153" s="116"/>
      <c r="N153" s="116"/>
      <c r="O153" s="40"/>
      <c r="P153" s="116"/>
      <c r="Q153" s="293">
        <f t="shared" si="81"/>
        <v>33481.864999999998</v>
      </c>
      <c r="R153" s="8">
        <f t="shared" si="82"/>
        <v>1.7904580851963855E-4</v>
      </c>
      <c r="S153" s="8">
        <v>0.1</v>
      </c>
      <c r="T153" s="167">
        <f t="shared" si="83"/>
        <v>1.7904580851963855E-5</v>
      </c>
      <c r="U153" s="116"/>
      <c r="V153" s="116"/>
      <c r="W153" s="116"/>
      <c r="Z153">
        <f t="shared" si="84"/>
        <v>-4152</v>
      </c>
      <c r="AA153">
        <f t="shared" si="85"/>
        <v>-4.6637635013371259E-3</v>
      </c>
      <c r="AB153">
        <f t="shared" si="86"/>
        <v>-2.2000740529028215E-2</v>
      </c>
      <c r="AC153">
        <f t="shared" si="87"/>
        <v>-1.3380799995502457E-2</v>
      </c>
      <c r="AD153">
        <f t="shared" si="97"/>
        <v>-8.7170364941653311E-3</v>
      </c>
      <c r="AE153">
        <f t="shared" si="88"/>
        <v>7.5986725240610207E-6</v>
      </c>
      <c r="AF153">
        <f t="shared" si="98"/>
        <v>-1.3380799995502457E-2</v>
      </c>
      <c r="AG153" s="25"/>
      <c r="AH153">
        <f t="shared" si="89"/>
        <v>8.6199405335257596E-3</v>
      </c>
      <c r="AI153">
        <f t="shared" si="90"/>
        <v>0.70297602892019184</v>
      </c>
      <c r="AJ153">
        <f t="shared" si="91"/>
        <v>0.93361850316022621</v>
      </c>
      <c r="AK153">
        <f t="shared" si="92"/>
        <v>0.4022148189761055</v>
      </c>
      <c r="AL153">
        <f t="shared" si="93"/>
        <v>2.2068779384721626</v>
      </c>
      <c r="AM153">
        <f t="shared" si="94"/>
        <v>1.9815877821427492</v>
      </c>
      <c r="AN153">
        <f t="shared" si="95"/>
        <v>7.9881693953931574</v>
      </c>
      <c r="AO153">
        <f t="shared" si="95"/>
        <v>7.9881694312164262</v>
      </c>
      <c r="AP153">
        <f t="shared" si="95"/>
        <v>7.988168895682267</v>
      </c>
      <c r="AQ153">
        <f t="shared" si="95"/>
        <v>7.9881769013419213</v>
      </c>
      <c r="AR153">
        <f t="shared" si="95"/>
        <v>7.9880571758021111</v>
      </c>
      <c r="AS153">
        <f t="shared" si="95"/>
        <v>7.9898367411765125</v>
      </c>
      <c r="AT153">
        <f t="shared" si="95"/>
        <v>7.9603801990412295</v>
      </c>
      <c r="AU153">
        <f t="shared" si="96"/>
        <v>7.4926642359037725</v>
      </c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</row>
    <row r="154" spans="1:67" s="8" customFormat="1">
      <c r="A154" s="47" t="s">
        <v>95</v>
      </c>
      <c r="B154" s="48" t="s">
        <v>45</v>
      </c>
      <c r="C154" s="51">
        <v>48519.358999999997</v>
      </c>
      <c r="D154" s="51">
        <v>4.0000000000000001E-3</v>
      </c>
      <c r="E154">
        <f t="shared" si="78"/>
        <v>-4099.4951343297862</v>
      </c>
      <c r="F154">
        <f t="shared" si="79"/>
        <v>-4099.5</v>
      </c>
      <c r="G154">
        <f t="shared" si="80"/>
        <v>1.7589499984751455E-3</v>
      </c>
      <c r="H154" s="116"/>
      <c r="I154" s="116">
        <f t="shared" si="99"/>
        <v>1.7589499984751455E-3</v>
      </c>
      <c r="J154" s="117"/>
      <c r="K154" s="116"/>
      <c r="L154" s="116"/>
      <c r="M154" s="116"/>
      <c r="N154" s="116"/>
      <c r="O154" s="40"/>
      <c r="P154" s="116"/>
      <c r="Q154" s="293">
        <f t="shared" si="81"/>
        <v>33500.858999999997</v>
      </c>
      <c r="R154" s="8">
        <f t="shared" si="82"/>
        <v>3.0939050971357145E-6</v>
      </c>
      <c r="S154" s="8">
        <v>0.1</v>
      </c>
      <c r="T154" s="167">
        <f t="shared" si="83"/>
        <v>3.0939050971357146E-7</v>
      </c>
      <c r="V154" s="116"/>
      <c r="Z154">
        <f t="shared" si="84"/>
        <v>-4099.5</v>
      </c>
      <c r="AA154">
        <f t="shared" si="85"/>
        <v>-4.5874668337321754E-3</v>
      </c>
      <c r="AB154">
        <f t="shared" si="86"/>
        <v>-6.9618205017586282E-3</v>
      </c>
      <c r="AC154">
        <f t="shared" si="87"/>
        <v>1.7589499984751455E-3</v>
      </c>
      <c r="AD154">
        <f t="shared" si="97"/>
        <v>6.346416832207321E-3</v>
      </c>
      <c r="AE154">
        <f t="shared" si="88"/>
        <v>4.0277006608124408E-6</v>
      </c>
      <c r="AF154">
        <f t="shared" si="98"/>
        <v>1.7589499984751455E-3</v>
      </c>
      <c r="AG154" s="25"/>
      <c r="AH154">
        <f t="shared" si="89"/>
        <v>8.7207705002337738E-3</v>
      </c>
      <c r="AI154">
        <f t="shared" si="90"/>
        <v>0.70014037885957525</v>
      </c>
      <c r="AJ154">
        <f t="shared" si="91"/>
        <v>0.93612761505558573</v>
      </c>
      <c r="AK154">
        <f t="shared" si="92"/>
        <v>0.4001052456660884</v>
      </c>
      <c r="AL154">
        <f t="shared" si="93"/>
        <v>2.2139465346063534</v>
      </c>
      <c r="AM154">
        <f t="shared" si="94"/>
        <v>1.9991230552572037</v>
      </c>
      <c r="AN154">
        <f t="shared" si="95"/>
        <v>7.9968951190245177</v>
      </c>
      <c r="AO154">
        <f t="shared" si="95"/>
        <v>7.996895164956336</v>
      </c>
      <c r="AP154">
        <f t="shared" si="95"/>
        <v>7.9968945199698336</v>
      </c>
      <c r="AQ154">
        <f t="shared" si="95"/>
        <v>7.9969035767727679</v>
      </c>
      <c r="AR154">
        <f t="shared" si="95"/>
        <v>7.9967763502758711</v>
      </c>
      <c r="AS154">
        <f t="shared" si="95"/>
        <v>7.99855338894392</v>
      </c>
      <c r="AT154">
        <f t="shared" si="95"/>
        <v>7.9713368968668101</v>
      </c>
      <c r="AU154">
        <f t="shared" si="96"/>
        <v>7.5019925036254431</v>
      </c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</row>
    <row r="155" spans="1:67" s="8" customFormat="1">
      <c r="A155" s="47" t="s">
        <v>73</v>
      </c>
      <c r="B155" s="48"/>
      <c r="C155" s="51">
        <v>48537.608999999997</v>
      </c>
      <c r="D155" s="51" t="s">
        <v>16</v>
      </c>
      <c r="E155">
        <f t="shared" si="78"/>
        <v>-4049.0113335441201</v>
      </c>
      <c r="F155">
        <f t="shared" si="79"/>
        <v>-4049</v>
      </c>
      <c r="G155">
        <f t="shared" si="80"/>
        <v>-4.0970999980345368E-3</v>
      </c>
      <c r="H155" s="116"/>
      <c r="I155" s="116">
        <f t="shared" si="99"/>
        <v>-4.0970999980345368E-3</v>
      </c>
      <c r="J155" s="9"/>
      <c r="K155" s="116"/>
      <c r="L155" s="116"/>
      <c r="M155" s="116"/>
      <c r="N155" s="116"/>
      <c r="O155" s="40"/>
      <c r="P155" s="116"/>
      <c r="Q155" s="293">
        <f t="shared" si="81"/>
        <v>33519.108999999997</v>
      </c>
      <c r="R155" s="8">
        <f t="shared" si="82"/>
        <v>1.6786228393894602E-5</v>
      </c>
      <c r="S155" s="8">
        <v>0.1</v>
      </c>
      <c r="T155" s="167">
        <f t="shared" si="83"/>
        <v>1.6786228393894603E-6</v>
      </c>
      <c r="V155" s="116"/>
      <c r="W155" s="116"/>
      <c r="Z155">
        <f t="shared" si="84"/>
        <v>-4049</v>
      </c>
      <c r="AA155">
        <f t="shared" si="85"/>
        <v>-4.5150390993501325E-3</v>
      </c>
      <c r="AB155">
        <f t="shared" si="86"/>
        <v>-1.2913854505376377E-2</v>
      </c>
      <c r="AC155">
        <f t="shared" si="87"/>
        <v>-4.0970999980345368E-3</v>
      </c>
      <c r="AD155">
        <f t="shared" si="97"/>
        <v>4.1793910131559565E-4</v>
      </c>
      <c r="AE155">
        <f t="shared" si="88"/>
        <v>1.7467309240848775E-8</v>
      </c>
      <c r="AF155">
        <f t="shared" si="98"/>
        <v>-4.0970999980345368E-3</v>
      </c>
      <c r="AG155" s="25"/>
      <c r="AH155">
        <f t="shared" si="89"/>
        <v>8.81675450734184E-3</v>
      </c>
      <c r="AI155">
        <f t="shared" si="90"/>
        <v>0.6974481715047387</v>
      </c>
      <c r="AJ155">
        <f t="shared" si="91"/>
        <v>0.93847854653200302</v>
      </c>
      <c r="AK155">
        <f t="shared" si="92"/>
        <v>0.39807334886195783</v>
      </c>
      <c r="AL155">
        <f t="shared" si="93"/>
        <v>2.220692386133496</v>
      </c>
      <c r="AM155">
        <f t="shared" si="94"/>
        <v>2.0160903280504892</v>
      </c>
      <c r="AN155">
        <f t="shared" si="95"/>
        <v>8.005255370067939</v>
      </c>
      <c r="AO155">
        <f t="shared" si="95"/>
        <v>8.0052554268058227</v>
      </c>
      <c r="AP155">
        <f t="shared" si="95"/>
        <v>8.0052546738003105</v>
      </c>
      <c r="AQ155">
        <f t="shared" si="95"/>
        <v>8.0052646671253314</v>
      </c>
      <c r="AR155">
        <f t="shared" si="95"/>
        <v>8.0051319898136644</v>
      </c>
      <c r="AS155">
        <f t="shared" si="95"/>
        <v>8.0068841820454235</v>
      </c>
      <c r="AT155">
        <f t="shared" si="95"/>
        <v>7.9818376620041924</v>
      </c>
      <c r="AU155">
        <f t="shared" si="96"/>
        <v>7.5109654087672393</v>
      </c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</row>
    <row r="156" spans="1:67" s="8" customFormat="1">
      <c r="A156" s="47" t="s">
        <v>95</v>
      </c>
      <c r="B156" s="48"/>
      <c r="C156" s="51">
        <v>48546.302000000003</v>
      </c>
      <c r="D156" s="51">
        <v>4.0000000000000001E-3</v>
      </c>
      <c r="E156">
        <f t="shared" si="78"/>
        <v>-4024.9644469561681</v>
      </c>
      <c r="F156">
        <f t="shared" si="79"/>
        <v>-4025</v>
      </c>
      <c r="G156">
        <f t="shared" si="80"/>
        <v>1.2852500003646128E-2</v>
      </c>
      <c r="H156" s="116"/>
      <c r="I156" s="116">
        <f t="shared" si="99"/>
        <v>1.2852500003646128E-2</v>
      </c>
      <c r="J156" s="117"/>
      <c r="K156" s="116"/>
      <c r="L156" s="116"/>
      <c r="M156" s="116"/>
      <c r="N156" s="116"/>
      <c r="O156" s="40"/>
      <c r="P156" s="116"/>
      <c r="Q156" s="293">
        <f t="shared" si="81"/>
        <v>33527.802000000003</v>
      </c>
      <c r="R156" s="8">
        <f t="shared" si="82"/>
        <v>1.6518675634372371E-4</v>
      </c>
      <c r="S156" s="8">
        <v>0.1</v>
      </c>
      <c r="T156" s="167">
        <f t="shared" si="83"/>
        <v>1.6518675634372373E-5</v>
      </c>
      <c r="U156" s="116"/>
      <c r="V156" s="116"/>
      <c r="W156" s="116"/>
      <c r="Z156">
        <f t="shared" si="84"/>
        <v>-4025</v>
      </c>
      <c r="AA156">
        <f t="shared" si="85"/>
        <v>-4.4809473159060642E-3</v>
      </c>
      <c r="AB156">
        <f t="shared" si="86"/>
        <v>3.9904732358514335E-3</v>
      </c>
      <c r="AC156">
        <f t="shared" si="87"/>
        <v>1.2852500003646128E-2</v>
      </c>
      <c r="AD156">
        <f t="shared" si="97"/>
        <v>1.7333447319552192E-2</v>
      </c>
      <c r="AE156">
        <f t="shared" si="88"/>
        <v>3.004483959796911E-5</v>
      </c>
      <c r="AF156">
        <f t="shared" si="98"/>
        <v>1.2852500003646128E-2</v>
      </c>
      <c r="AG156" s="25"/>
      <c r="AH156">
        <f t="shared" si="89"/>
        <v>8.8620267677946944E-3</v>
      </c>
      <c r="AI156">
        <f t="shared" si="90"/>
        <v>0.69618072239450957</v>
      </c>
      <c r="AJ156">
        <f t="shared" si="91"/>
        <v>0.9395746521358469</v>
      </c>
      <c r="AK156">
        <f t="shared" si="92"/>
        <v>0.39710684526368711</v>
      </c>
      <c r="AL156">
        <f t="shared" si="93"/>
        <v>2.2238802121036327</v>
      </c>
      <c r="AM156">
        <f t="shared" si="94"/>
        <v>2.0241889234413422</v>
      </c>
      <c r="AN156">
        <f t="shared" si="95"/>
        <v>8.0092173144040011</v>
      </c>
      <c r="AO156">
        <f t="shared" si="95"/>
        <v>8.0092173765606223</v>
      </c>
      <c r="AP156">
        <f t="shared" si="95"/>
        <v>8.0092165725302014</v>
      </c>
      <c r="AQ156">
        <f t="shared" si="95"/>
        <v>8.0092269727912058</v>
      </c>
      <c r="AR156">
        <f t="shared" si="95"/>
        <v>8.0090923903700286</v>
      </c>
      <c r="AS156">
        <f t="shared" si="95"/>
        <v>8.0108250767373281</v>
      </c>
      <c r="AT156">
        <f t="shared" si="95"/>
        <v>7.9868148421895855</v>
      </c>
      <c r="AU156">
        <f t="shared" si="96"/>
        <v>7.5152297597257176</v>
      </c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</row>
    <row r="157" spans="1:67" s="8" customFormat="1">
      <c r="A157" s="47" t="s">
        <v>95</v>
      </c>
      <c r="B157" s="48"/>
      <c r="C157" s="51">
        <v>48564.368999999999</v>
      </c>
      <c r="D157" s="51">
        <v>6.0000000000000001E-3</v>
      </c>
      <c r="E157">
        <f t="shared" si="78"/>
        <v>-3974.9868672962007</v>
      </c>
      <c r="F157">
        <f t="shared" si="79"/>
        <v>-3975</v>
      </c>
      <c r="G157">
        <f t="shared" si="80"/>
        <v>4.7475000028498471E-3</v>
      </c>
      <c r="H157" s="116"/>
      <c r="I157" s="116">
        <f t="shared" si="99"/>
        <v>4.7475000028498471E-3</v>
      </c>
      <c r="J157" s="117"/>
      <c r="K157" s="116"/>
      <c r="L157" s="116"/>
      <c r="M157" s="116"/>
      <c r="N157" s="116"/>
      <c r="O157" s="40"/>
      <c r="P157" s="116"/>
      <c r="Q157" s="293">
        <f t="shared" si="81"/>
        <v>33545.868999999999</v>
      </c>
      <c r="R157" s="8">
        <f t="shared" si="82"/>
        <v>2.2538756277059298E-5</v>
      </c>
      <c r="S157" s="8">
        <v>0.1</v>
      </c>
      <c r="T157" s="167">
        <f t="shared" si="83"/>
        <v>2.2538756277059299E-6</v>
      </c>
      <c r="U157" s="116"/>
      <c r="V157" s="116"/>
      <c r="W157" s="116"/>
      <c r="Z157">
        <f t="shared" si="84"/>
        <v>-3975</v>
      </c>
      <c r="AA157">
        <f t="shared" si="85"/>
        <v>-4.4106012079074292E-3</v>
      </c>
      <c r="AB157">
        <f t="shared" si="86"/>
        <v>-4.2081353554155876E-3</v>
      </c>
      <c r="AC157">
        <f t="shared" si="87"/>
        <v>4.7475000028498471E-3</v>
      </c>
      <c r="AD157">
        <f t="shared" si="97"/>
        <v>9.1581012107572763E-3</v>
      </c>
      <c r="AE157">
        <f t="shared" si="88"/>
        <v>8.3870817786473893E-6</v>
      </c>
      <c r="AF157">
        <f t="shared" si="98"/>
        <v>4.7475000028498471E-3</v>
      </c>
      <c r="AG157" s="25"/>
      <c r="AH157">
        <f t="shared" si="89"/>
        <v>8.9556353582654347E-3</v>
      </c>
      <c r="AI157">
        <f t="shared" si="90"/>
        <v>0.69356475104442938</v>
      </c>
      <c r="AJ157">
        <f t="shared" si="91"/>
        <v>0.94181509115566875</v>
      </c>
      <c r="AK157">
        <f t="shared" si="92"/>
        <v>0.39509168328064997</v>
      </c>
      <c r="AL157">
        <f t="shared" si="93"/>
        <v>2.2304845208657338</v>
      </c>
      <c r="AM157">
        <f t="shared" si="94"/>
        <v>2.0411344583599509</v>
      </c>
      <c r="AN157">
        <f t="shared" si="95"/>
        <v>8.0174483396609268</v>
      </c>
      <c r="AO157">
        <f t="shared" si="95"/>
        <v>8.0174484134331365</v>
      </c>
      <c r="AP157">
        <f t="shared" si="95"/>
        <v>8.0174475068025668</v>
      </c>
      <c r="AQ157">
        <f t="shared" si="95"/>
        <v>8.0174586485792734</v>
      </c>
      <c r="AR157">
        <f t="shared" si="95"/>
        <v>8.0173216726562107</v>
      </c>
      <c r="AS157">
        <f t="shared" si="95"/>
        <v>8.0189978185230419</v>
      </c>
      <c r="AT157">
        <f t="shared" si="95"/>
        <v>7.9971564095179826</v>
      </c>
      <c r="AU157">
        <f t="shared" si="96"/>
        <v>7.524113824222546</v>
      </c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</row>
    <row r="158" spans="1:67" s="8" customFormat="1">
      <c r="A158" s="47" t="s">
        <v>96</v>
      </c>
      <c r="B158" s="48"/>
      <c r="C158" s="51">
        <v>48623.286999999997</v>
      </c>
      <c r="D158" s="51">
        <v>4.0000000000000001E-3</v>
      </c>
      <c r="E158">
        <f t="shared" si="78"/>
        <v>-3812.0057947104597</v>
      </c>
      <c r="F158">
        <f t="shared" si="79"/>
        <v>-3812</v>
      </c>
      <c r="G158">
        <f t="shared" si="80"/>
        <v>-2.0948000019416213E-3</v>
      </c>
      <c r="H158" s="116"/>
      <c r="I158" s="116">
        <f t="shared" si="99"/>
        <v>-2.0948000019416213E-3</v>
      </c>
      <c r="J158" s="117"/>
      <c r="K158" s="116"/>
      <c r="L158" s="116"/>
      <c r="M158" s="116"/>
      <c r="N158" s="116"/>
      <c r="O158" s="40"/>
      <c r="P158" s="116"/>
      <c r="Q158" s="293">
        <f t="shared" si="81"/>
        <v>33604.786999999997</v>
      </c>
      <c r="R158" s="8">
        <f t="shared" si="82"/>
        <v>4.3881870481346166E-6</v>
      </c>
      <c r="S158" s="8">
        <v>0.1</v>
      </c>
      <c r="T158" s="167">
        <f t="shared" si="83"/>
        <v>4.3881870481346166E-7</v>
      </c>
      <c r="U158" s="116"/>
      <c r="V158" s="116"/>
      <c r="W158" s="116"/>
      <c r="Z158">
        <f t="shared" si="84"/>
        <v>-3812</v>
      </c>
      <c r="AA158">
        <f t="shared" si="85"/>
        <v>-4.1875852512653824E-3</v>
      </c>
      <c r="AB158">
        <f t="shared" si="86"/>
        <v>-1.1349003834385791E-2</v>
      </c>
      <c r="AC158">
        <f t="shared" si="87"/>
        <v>-2.0948000019416213E-3</v>
      </c>
      <c r="AD158">
        <f t="shared" si="97"/>
        <v>2.0927852493237611E-3</v>
      </c>
      <c r="AE158">
        <f t="shared" si="88"/>
        <v>4.3797500997871169E-7</v>
      </c>
      <c r="AF158">
        <f t="shared" si="98"/>
        <v>-2.0948000019416213E-3</v>
      </c>
      <c r="AG158" s="25"/>
      <c r="AH158">
        <f t="shared" si="89"/>
        <v>9.2542038324441699E-3</v>
      </c>
      <c r="AI158">
        <f t="shared" si="90"/>
        <v>0.6852615140468391</v>
      </c>
      <c r="AJ158">
        <f t="shared" si="91"/>
        <v>0.94872628719170704</v>
      </c>
      <c r="AK158">
        <f t="shared" si="92"/>
        <v>0.38850956932862279</v>
      </c>
      <c r="AL158">
        <f t="shared" si="93"/>
        <v>2.2516762334282241</v>
      </c>
      <c r="AM158">
        <f t="shared" si="94"/>
        <v>2.0970873056256951</v>
      </c>
      <c r="AN158">
        <f t="shared" si="95"/>
        <v>8.0440696670844538</v>
      </c>
      <c r="AO158">
        <f t="shared" si="95"/>
        <v>8.0440697743733942</v>
      </c>
      <c r="AP158">
        <f t="shared" si="95"/>
        <v>8.044068638709545</v>
      </c>
      <c r="AQ158">
        <f t="shared" si="95"/>
        <v>8.0440806594815335</v>
      </c>
      <c r="AR158">
        <f t="shared" si="95"/>
        <v>8.0439533839244479</v>
      </c>
      <c r="AS158">
        <f t="shared" si="95"/>
        <v>8.0452967276081928</v>
      </c>
      <c r="AT158">
        <f t="shared" si="95"/>
        <v>8.0306100880075793</v>
      </c>
      <c r="AU158">
        <f t="shared" si="96"/>
        <v>7.5530758744822091</v>
      </c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</row>
    <row r="159" spans="1:67" s="8" customFormat="1">
      <c r="A159" s="47" t="s">
        <v>97</v>
      </c>
      <c r="B159" s="48" t="s">
        <v>45</v>
      </c>
      <c r="C159" s="51">
        <v>48837.487999999998</v>
      </c>
      <c r="D159" s="51">
        <v>5.0000000000000001E-3</v>
      </c>
      <c r="E159">
        <f t="shared" si="78"/>
        <v>-3219.4753502123476</v>
      </c>
      <c r="F159">
        <f t="shared" si="79"/>
        <v>-3219.5</v>
      </c>
      <c r="G159">
        <f t="shared" si="80"/>
        <v>8.9109500040649436E-3</v>
      </c>
      <c r="H159" s="116"/>
      <c r="I159" s="116">
        <f t="shared" si="99"/>
        <v>8.9109500040649436E-3</v>
      </c>
      <c r="J159" s="117"/>
      <c r="K159" s="116"/>
      <c r="L159" s="116"/>
      <c r="M159" s="116"/>
      <c r="N159" s="116"/>
      <c r="O159" s="40"/>
      <c r="P159" s="116"/>
      <c r="Q159" s="293">
        <f t="shared" si="81"/>
        <v>33818.987999999998</v>
      </c>
      <c r="R159" s="8">
        <f t="shared" si="82"/>
        <v>7.9405029974945014E-5</v>
      </c>
      <c r="S159" s="8">
        <v>0.1</v>
      </c>
      <c r="T159" s="167">
        <f t="shared" si="83"/>
        <v>7.9405029974945014E-6</v>
      </c>
      <c r="V159" s="116"/>
      <c r="W159" s="116"/>
      <c r="Z159">
        <f t="shared" si="84"/>
        <v>-3219.5</v>
      </c>
      <c r="AA159">
        <f t="shared" si="85"/>
        <v>-3.4560107679721674E-3</v>
      </c>
      <c r="AB159">
        <f t="shared" si="86"/>
        <v>-1.3458084021981728E-3</v>
      </c>
      <c r="AC159">
        <f t="shared" si="87"/>
        <v>8.9109500040649436E-3</v>
      </c>
      <c r="AD159">
        <f t="shared" si="97"/>
        <v>1.2366960772037111E-2</v>
      </c>
      <c r="AE159">
        <f t="shared" si="88"/>
        <v>1.5294171873710474E-5</v>
      </c>
      <c r="AF159">
        <f t="shared" si="98"/>
        <v>8.9109500040649436E-3</v>
      </c>
      <c r="AG159" s="25"/>
      <c r="AH159">
        <f t="shared" si="89"/>
        <v>1.0256758406263116E-2</v>
      </c>
      <c r="AI159">
        <f t="shared" si="90"/>
        <v>0.65775473540447482</v>
      </c>
      <c r="AJ159">
        <f t="shared" si="91"/>
        <v>0.96926033197357575</v>
      </c>
      <c r="AK159">
        <f t="shared" si="92"/>
        <v>0.36451087619156025</v>
      </c>
      <c r="AL159">
        <f t="shared" si="93"/>
        <v>2.3247009544507984</v>
      </c>
      <c r="AM159">
        <f t="shared" si="94"/>
        <v>2.3106176512354666</v>
      </c>
      <c r="AN159">
        <f t="shared" si="95"/>
        <v>8.1382812932406203</v>
      </c>
      <c r="AO159">
        <f t="shared" si="95"/>
        <v>8.1382806314192617</v>
      </c>
      <c r="AP159">
        <f t="shared" si="95"/>
        <v>8.1382853505081467</v>
      </c>
      <c r="AQ159">
        <f t="shared" si="95"/>
        <v>8.1382516995808221</v>
      </c>
      <c r="AR159">
        <f t="shared" si="95"/>
        <v>8.1384915733135692</v>
      </c>
      <c r="AS159">
        <f t="shared" si="95"/>
        <v>8.136777358952834</v>
      </c>
      <c r="AT159">
        <f t="shared" si="95"/>
        <v>8.1488147790884131</v>
      </c>
      <c r="AU159">
        <f t="shared" si="96"/>
        <v>7.65835203876963</v>
      </c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</row>
    <row r="160" spans="1:67" s="8" customFormat="1">
      <c r="A160" s="47" t="s">
        <v>97</v>
      </c>
      <c r="B160" s="48"/>
      <c r="C160" s="51">
        <v>48843.44</v>
      </c>
      <c r="D160" s="51">
        <v>5.0000000000000001E-3</v>
      </c>
      <c r="E160">
        <f t="shared" si="78"/>
        <v>-3203.0107155670585</v>
      </c>
      <c r="F160">
        <f t="shared" si="79"/>
        <v>-3203</v>
      </c>
      <c r="G160">
        <f t="shared" si="80"/>
        <v>-3.8736999922548421E-3</v>
      </c>
      <c r="H160" s="116"/>
      <c r="I160" s="116">
        <f t="shared" si="99"/>
        <v>-3.8736999922548421E-3</v>
      </c>
      <c r="J160" s="116"/>
      <c r="K160" s="116"/>
      <c r="L160" s="116"/>
      <c r="M160" s="116"/>
      <c r="N160" s="116"/>
      <c r="O160" s="40"/>
      <c r="P160" s="116"/>
      <c r="Q160" s="293">
        <f t="shared" si="81"/>
        <v>33824.94</v>
      </c>
      <c r="R160" s="8">
        <f t="shared" si="82"/>
        <v>1.5005551629995164E-5</v>
      </c>
      <c r="S160" s="8">
        <v>0.1</v>
      </c>
      <c r="T160" s="167">
        <f t="shared" si="83"/>
        <v>1.5005551629995165E-6</v>
      </c>
      <c r="U160" s="116"/>
      <c r="V160" s="116"/>
      <c r="W160" s="116"/>
      <c r="Z160">
        <f t="shared" si="84"/>
        <v>-3203</v>
      </c>
      <c r="AA160">
        <f t="shared" si="85"/>
        <v>-3.4373646913380008E-3</v>
      </c>
      <c r="AB160">
        <f t="shared" si="86"/>
        <v>-1.4156568798516305E-2</v>
      </c>
      <c r="AC160">
        <f t="shared" si="87"/>
        <v>-3.8736999922548421E-3</v>
      </c>
      <c r="AD160">
        <f t="shared" si="97"/>
        <v>-4.3633530091684129E-4</v>
      </c>
      <c r="AE160">
        <f t="shared" si="88"/>
        <v>1.9038849482619045E-8</v>
      </c>
      <c r="AF160">
        <f t="shared" si="98"/>
        <v>-3.8736999922548421E-3</v>
      </c>
      <c r="AG160" s="25"/>
      <c r="AH160">
        <f t="shared" si="89"/>
        <v>1.0282868806261463E-2</v>
      </c>
      <c r="AI160">
        <f t="shared" si="90"/>
        <v>0.6570443300410187</v>
      </c>
      <c r="AJ160">
        <f t="shared" si="91"/>
        <v>0.96973843648669822</v>
      </c>
      <c r="AK160">
        <f t="shared" si="92"/>
        <v>0.36384255996651388</v>
      </c>
      <c r="AL160">
        <f t="shared" si="93"/>
        <v>2.3266516698670077</v>
      </c>
      <c r="AM160">
        <f t="shared" si="94"/>
        <v>2.3168143661823466</v>
      </c>
      <c r="AN160">
        <f t="shared" si="95"/>
        <v>8.1408510692527454</v>
      </c>
      <c r="AO160">
        <f t="shared" si="95"/>
        <v>8.1408503341435008</v>
      </c>
      <c r="AP160">
        <f t="shared" si="95"/>
        <v>8.1408555301289862</v>
      </c>
      <c r="AQ160">
        <f t="shared" si="95"/>
        <v>8.1408188012913349</v>
      </c>
      <c r="AR160">
        <f t="shared" si="95"/>
        <v>8.1410783282455679</v>
      </c>
      <c r="AS160">
        <f t="shared" si="95"/>
        <v>8.1392395832019098</v>
      </c>
      <c r="AT160">
        <f t="shared" si="95"/>
        <v>8.1520293542084055</v>
      </c>
      <c r="AU160">
        <f t="shared" si="96"/>
        <v>7.6612837800535836</v>
      </c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</row>
    <row r="161" spans="1:67" s="8" customFormat="1">
      <c r="A161" s="47" t="s">
        <v>73</v>
      </c>
      <c r="B161" s="48"/>
      <c r="C161" s="51">
        <v>48885.756999999998</v>
      </c>
      <c r="D161" s="51" t="s">
        <v>16</v>
      </c>
      <c r="E161">
        <f t="shared" si="78"/>
        <v>-3085.9519211644933</v>
      </c>
      <c r="F161">
        <f t="shared" si="79"/>
        <v>-3086</v>
      </c>
      <c r="G161">
        <f t="shared" si="80"/>
        <v>1.7380600002070423E-2</v>
      </c>
      <c r="H161" s="116"/>
      <c r="I161" s="116">
        <f t="shared" si="99"/>
        <v>1.7380600002070423E-2</v>
      </c>
      <c r="K161" s="116"/>
      <c r="L161" s="116"/>
      <c r="M161" s="116"/>
      <c r="N161" s="116"/>
      <c r="O161" s="40"/>
      <c r="P161" s="116"/>
      <c r="Q161" s="293">
        <f t="shared" si="81"/>
        <v>33867.256999999998</v>
      </c>
      <c r="R161" s="8">
        <f t="shared" si="82"/>
        <v>3.0208525643197039E-4</v>
      </c>
      <c r="S161" s="8">
        <v>0.1</v>
      </c>
      <c r="T161" s="167">
        <f t="shared" si="83"/>
        <v>3.0208525643197039E-5</v>
      </c>
      <c r="U161" s="116"/>
      <c r="V161" s="116"/>
      <c r="W161" s="116"/>
      <c r="Z161">
        <f t="shared" si="84"/>
        <v>-3086</v>
      </c>
      <c r="AA161">
        <f t="shared" si="85"/>
        <v>-3.3077626967665304E-3</v>
      </c>
      <c r="AB161">
        <f t="shared" si="86"/>
        <v>6.9153277586993731E-3</v>
      </c>
      <c r="AC161">
        <f t="shared" si="87"/>
        <v>1.7380600002070423E-2</v>
      </c>
      <c r="AD161">
        <f t="shared" si="97"/>
        <v>2.0688362698836955E-2</v>
      </c>
      <c r="AE161">
        <f t="shared" si="88"/>
        <v>4.2800835115862839E-5</v>
      </c>
      <c r="AF161">
        <f t="shared" si="98"/>
        <v>1.7380600002070423E-2</v>
      </c>
      <c r="AG161" s="25"/>
      <c r="AH161">
        <f t="shared" si="89"/>
        <v>1.046527224337105E-2</v>
      </c>
      <c r="AI161">
        <f t="shared" si="90"/>
        <v>0.65208737324403698</v>
      </c>
      <c r="AJ161">
        <f t="shared" si="91"/>
        <v>0.97299512250042297</v>
      </c>
      <c r="AK161">
        <f t="shared" si="92"/>
        <v>0.35910556128214721</v>
      </c>
      <c r="AL161">
        <f t="shared" si="93"/>
        <v>2.3403646292713223</v>
      </c>
      <c r="AM161">
        <f t="shared" si="94"/>
        <v>2.3611793248998527</v>
      </c>
      <c r="AN161">
        <f t="shared" si="95"/>
        <v>8.1589942799697823</v>
      </c>
      <c r="AO161">
        <f t="shared" si="95"/>
        <v>8.1589928713935898</v>
      </c>
      <c r="AP161">
        <f t="shared" si="95"/>
        <v>8.1590022522590075</v>
      </c>
      <c r="AQ161">
        <f t="shared" si="95"/>
        <v>8.1589397721049135</v>
      </c>
      <c r="AR161">
        <f t="shared" si="95"/>
        <v>8.1593556803911547</v>
      </c>
      <c r="AS161">
        <f t="shared" si="95"/>
        <v>8.1565766997195972</v>
      </c>
      <c r="AT161">
        <f t="shared" si="95"/>
        <v>8.1747024798092518</v>
      </c>
      <c r="AU161">
        <f t="shared" si="96"/>
        <v>7.6820724909761635</v>
      </c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</row>
    <row r="162" spans="1:67" s="8" customFormat="1">
      <c r="A162" s="55" t="s">
        <v>97</v>
      </c>
      <c r="B162" s="56" t="s">
        <v>45</v>
      </c>
      <c r="C162" s="57">
        <v>48887.364999999998</v>
      </c>
      <c r="D162" s="57">
        <v>5.0000000000000001E-3</v>
      </c>
      <c r="E162">
        <f t="shared" si="78"/>
        <v>-3081.5038142240355</v>
      </c>
      <c r="F162">
        <f t="shared" si="79"/>
        <v>-3081.5</v>
      </c>
      <c r="G162">
        <f t="shared" si="80"/>
        <v>-1.378850000037346E-3</v>
      </c>
      <c r="H162" s="116"/>
      <c r="I162" s="116">
        <f t="shared" si="99"/>
        <v>-1.378850000037346E-3</v>
      </c>
      <c r="J162" s="116"/>
      <c r="K162" s="116"/>
      <c r="L162" s="116"/>
      <c r="M162" s="116"/>
      <c r="N162" s="116"/>
      <c r="O162" s="40"/>
      <c r="P162" s="116"/>
      <c r="Q162" s="293">
        <f t="shared" si="81"/>
        <v>33868.864999999998</v>
      </c>
      <c r="R162" s="8">
        <f t="shared" si="82"/>
        <v>1.9012273226029891E-6</v>
      </c>
      <c r="S162" s="8">
        <v>0.1</v>
      </c>
      <c r="T162" s="167">
        <f t="shared" si="83"/>
        <v>1.9012273226029891E-7</v>
      </c>
      <c r="U162" s="116"/>
      <c r="W162" s="116"/>
      <c r="Z162">
        <f t="shared" si="84"/>
        <v>-3081.5</v>
      </c>
      <c r="AA162">
        <f t="shared" si="85"/>
        <v>-3.3028691180031124E-3</v>
      </c>
      <c r="AB162">
        <f t="shared" si="86"/>
        <v>-1.1851042187479089E-2</v>
      </c>
      <c r="AC162">
        <f t="shared" si="87"/>
        <v>-1.378850000037346E-3</v>
      </c>
      <c r="AD162">
        <f t="shared" si="97"/>
        <v>1.9240191179657664E-3</v>
      </c>
      <c r="AE162">
        <f t="shared" si="88"/>
        <v>3.7018495662977659E-7</v>
      </c>
      <c r="AF162">
        <f t="shared" si="98"/>
        <v>-1.378850000037346E-3</v>
      </c>
      <c r="AG162" s="25"/>
      <c r="AH162">
        <f t="shared" si="89"/>
        <v>1.0472192187441743E-2</v>
      </c>
      <c r="AI162">
        <f t="shared" si="90"/>
        <v>0.65189950057070067</v>
      </c>
      <c r="AJ162">
        <f t="shared" si="91"/>
        <v>0.97311578058881654</v>
      </c>
      <c r="AK162">
        <f t="shared" si="92"/>
        <v>0.35892344907664142</v>
      </c>
      <c r="AL162">
        <f t="shared" si="93"/>
        <v>2.3408879303255654</v>
      </c>
      <c r="AM162">
        <f t="shared" si="94"/>
        <v>2.3629007845854146</v>
      </c>
      <c r="AN162">
        <f t="shared" si="95"/>
        <v>8.1596893667448995</v>
      </c>
      <c r="AO162">
        <f t="shared" si="95"/>
        <v>8.1596879262320421</v>
      </c>
      <c r="AP162">
        <f t="shared" si="95"/>
        <v>8.1596974986568718</v>
      </c>
      <c r="AQ162">
        <f t="shared" si="95"/>
        <v>8.1596338830058439</v>
      </c>
      <c r="AR162">
        <f t="shared" si="95"/>
        <v>8.1600564145121393</v>
      </c>
      <c r="AS162">
        <f t="shared" si="95"/>
        <v>8.1572393001089178</v>
      </c>
      <c r="AT162">
        <f t="shared" si="95"/>
        <v>8.1755702764633895</v>
      </c>
      <c r="AU162">
        <f t="shared" si="96"/>
        <v>7.6828720567808784</v>
      </c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</row>
    <row r="163" spans="1:67">
      <c r="A163" s="47" t="s">
        <v>97</v>
      </c>
      <c r="B163" s="48"/>
      <c r="C163" s="51">
        <v>48936.345000000001</v>
      </c>
      <c r="D163" s="51">
        <v>6.0000000000000001E-3</v>
      </c>
      <c r="E163" s="58">
        <f t="shared" si="78"/>
        <v>-2946.0135916222766</v>
      </c>
      <c r="F163">
        <f t="shared" si="79"/>
        <v>-2946</v>
      </c>
      <c r="G163">
        <f t="shared" si="80"/>
        <v>-4.9133999928017147E-3</v>
      </c>
      <c r="I163" s="116">
        <f t="shared" si="99"/>
        <v>-4.9133999928017147E-3</v>
      </c>
      <c r="K163" s="116"/>
      <c r="M163" s="116"/>
      <c r="N163" s="116"/>
      <c r="O163" s="40"/>
      <c r="Q163" s="293">
        <f t="shared" si="81"/>
        <v>33917.845000000001</v>
      </c>
      <c r="R163" s="8">
        <f t="shared" si="82"/>
        <v>2.4141499489263889E-5</v>
      </c>
      <c r="S163" s="8">
        <v>0.1</v>
      </c>
      <c r="T163" s="167">
        <f t="shared" si="83"/>
        <v>2.4141499489263892E-6</v>
      </c>
      <c r="Z163">
        <f t="shared" si="84"/>
        <v>-2946</v>
      </c>
      <c r="AA163">
        <f t="shared" si="85"/>
        <v>-3.1586507902252297E-3</v>
      </c>
      <c r="AB163">
        <f t="shared" si="86"/>
        <v>-1.5590671895709174E-2</v>
      </c>
      <c r="AC163">
        <f t="shared" si="87"/>
        <v>-4.9133999928017147E-3</v>
      </c>
      <c r="AD163">
        <f t="shared" si="97"/>
        <v>-1.754749202576485E-3</v>
      </c>
      <c r="AE163">
        <f t="shared" si="88"/>
        <v>3.0791447639428102E-7</v>
      </c>
      <c r="AF163">
        <f t="shared" si="98"/>
        <v>-4.9133999928017147E-3</v>
      </c>
      <c r="AG163" s="25"/>
      <c r="AH163">
        <f t="shared" si="89"/>
        <v>1.0677271902907459E-2</v>
      </c>
      <c r="AI163">
        <f t="shared" si="90"/>
        <v>0.64633655041937055</v>
      </c>
      <c r="AJ163">
        <f t="shared" si="91"/>
        <v>0.97659401625776043</v>
      </c>
      <c r="AK163">
        <f t="shared" si="92"/>
        <v>0.35344329733456475</v>
      </c>
      <c r="AL163">
        <f t="shared" si="93"/>
        <v>2.3565058324895465</v>
      </c>
      <c r="AM163">
        <f t="shared" si="94"/>
        <v>2.415276951121704</v>
      </c>
      <c r="AN163">
        <f t="shared" si="95"/>
        <v>8.1805264578432393</v>
      </c>
      <c r="AO163">
        <f t="shared" si="95"/>
        <v>8.1805238000299436</v>
      </c>
      <c r="AP163">
        <f t="shared" si="95"/>
        <v>8.180540371090812</v>
      </c>
      <c r="AQ163">
        <f t="shared" si="95"/>
        <v>8.180437039816038</v>
      </c>
      <c r="AR163">
        <f t="shared" si="95"/>
        <v>8.1810808633211085</v>
      </c>
      <c r="AS163">
        <f t="shared" si="95"/>
        <v>8.1770492512265918</v>
      </c>
      <c r="AT163">
        <f t="shared" si="95"/>
        <v>8.2015528697732982</v>
      </c>
      <c r="AU163">
        <f t="shared" si="96"/>
        <v>7.7069478715672846</v>
      </c>
    </row>
    <row r="164" spans="1:67">
      <c r="A164" s="47" t="s">
        <v>73</v>
      </c>
      <c r="B164" s="48"/>
      <c r="C164" s="51">
        <v>48954.614999999998</v>
      </c>
      <c r="D164" s="51" t="s">
        <v>16</v>
      </c>
      <c r="E164" s="58">
        <f t="shared" si="78"/>
        <v>-2895.4744661234295</v>
      </c>
      <c r="F164">
        <f t="shared" si="79"/>
        <v>-2895.5</v>
      </c>
      <c r="G164">
        <f t="shared" si="80"/>
        <v>9.230550000211224E-3</v>
      </c>
      <c r="I164" s="116">
        <f t="shared" si="99"/>
        <v>9.230550000211224E-3</v>
      </c>
      <c r="J164" s="8"/>
      <c r="K164" s="116"/>
      <c r="M164" s="116"/>
      <c r="N164" s="116"/>
      <c r="O164" s="40"/>
      <c r="Q164" s="293">
        <f t="shared" si="81"/>
        <v>33936.114999999998</v>
      </c>
      <c r="R164" s="8">
        <f t="shared" si="82"/>
        <v>8.5203053306399433E-5</v>
      </c>
      <c r="S164" s="8">
        <v>0.1</v>
      </c>
      <c r="T164" s="167">
        <f t="shared" si="83"/>
        <v>8.5203053306399436E-6</v>
      </c>
      <c r="Z164">
        <f t="shared" si="84"/>
        <v>-2895.5</v>
      </c>
      <c r="AA164">
        <f t="shared" si="85"/>
        <v>-3.1064423717010424E-3</v>
      </c>
      <c r="AB164">
        <f t="shared" si="86"/>
        <v>-1.5215363673797225E-3</v>
      </c>
      <c r="AC164">
        <f t="shared" si="87"/>
        <v>9.230550000211224E-3</v>
      </c>
      <c r="AD164">
        <f t="shared" si="97"/>
        <v>1.2336992371912266E-2</v>
      </c>
      <c r="AE164">
        <f t="shared" si="88"/>
        <v>1.5220138078462145E-5</v>
      </c>
      <c r="AF164">
        <f t="shared" si="98"/>
        <v>9.230550000211224E-3</v>
      </c>
      <c r="AG164" s="25"/>
      <c r="AH164">
        <f t="shared" si="89"/>
        <v>1.0752086367590947E-2</v>
      </c>
      <c r="AI164">
        <f t="shared" si="90"/>
        <v>0.64430903791359773</v>
      </c>
      <c r="AJ164">
        <f t="shared" si="91"/>
        <v>0.97781527682775482</v>
      </c>
      <c r="AK164">
        <f t="shared" si="92"/>
        <v>0.35140281656533368</v>
      </c>
      <c r="AL164">
        <f t="shared" si="93"/>
        <v>2.3622588809171172</v>
      </c>
      <c r="AM164">
        <f t="shared" si="94"/>
        <v>2.4350714386699002</v>
      </c>
      <c r="AN164">
        <f t="shared" si="95"/>
        <v>8.1882470866257524</v>
      </c>
      <c r="AO164">
        <f t="shared" si="95"/>
        <v>8.1882438297879343</v>
      </c>
      <c r="AP164">
        <f t="shared" si="95"/>
        <v>8.1882636836117619</v>
      </c>
      <c r="AQ164">
        <f t="shared" si="95"/>
        <v>8.188142636210431</v>
      </c>
      <c r="AR164">
        <f t="shared" si="95"/>
        <v>8.1888799996035058</v>
      </c>
      <c r="AS164">
        <f t="shared" si="95"/>
        <v>8.184363770472487</v>
      </c>
      <c r="AT164">
        <f t="shared" si="95"/>
        <v>8.2111631408683614</v>
      </c>
      <c r="AU164">
        <f t="shared" si="96"/>
        <v>7.7159207767090816</v>
      </c>
    </row>
    <row r="165" spans="1:67" s="8" customFormat="1">
      <c r="A165" s="47" t="s">
        <v>98</v>
      </c>
      <c r="B165" s="48" t="s">
        <v>45</v>
      </c>
      <c r="C165" s="51">
        <v>49001.245000000003</v>
      </c>
      <c r="D165" s="51">
        <v>5.0000000000000001E-3</v>
      </c>
      <c r="E165" s="58">
        <f t="shared" si="78"/>
        <v>-2766.4848973214653</v>
      </c>
      <c r="F165">
        <f t="shared" si="79"/>
        <v>-2766.5</v>
      </c>
      <c r="G165">
        <f t="shared" si="80"/>
        <v>5.459650004922878E-3</v>
      </c>
      <c r="H165" s="116"/>
      <c r="I165" s="116">
        <f t="shared" si="99"/>
        <v>5.459650004922878E-3</v>
      </c>
      <c r="J165" s="116"/>
      <c r="K165" s="116"/>
      <c r="L165" s="116"/>
      <c r="M165" s="116"/>
      <c r="N165" s="116"/>
      <c r="O165" s="40"/>
      <c r="P165" s="116"/>
      <c r="Q165" s="293">
        <f t="shared" si="81"/>
        <v>33982.745000000003</v>
      </c>
      <c r="R165" s="8">
        <f t="shared" si="82"/>
        <v>2.9807778176254383E-5</v>
      </c>
      <c r="S165" s="8">
        <v>0.1</v>
      </c>
      <c r="T165" s="167">
        <f t="shared" si="83"/>
        <v>2.9807778176254383E-6</v>
      </c>
      <c r="U165" s="116"/>
      <c r="W165" s="116"/>
      <c r="Z165">
        <f t="shared" si="84"/>
        <v>-2766.5</v>
      </c>
      <c r="AA165">
        <f t="shared" si="85"/>
        <v>-2.9768351068061461E-3</v>
      </c>
      <c r="AB165">
        <f t="shared" si="86"/>
        <v>-5.4796009042446161E-3</v>
      </c>
      <c r="AC165">
        <f t="shared" si="87"/>
        <v>5.459650004922878E-3</v>
      </c>
      <c r="AD165">
        <f t="shared" si="97"/>
        <v>8.4364851117290241E-3</v>
      </c>
      <c r="AE165">
        <f t="shared" si="88"/>
        <v>7.1174281040425491E-6</v>
      </c>
      <c r="AF165">
        <f t="shared" si="98"/>
        <v>5.459650004922878E-3</v>
      </c>
      <c r="AG165" s="25"/>
      <c r="AH165">
        <f t="shared" si="89"/>
        <v>1.0939250909167494E-2</v>
      </c>
      <c r="AI165">
        <f t="shared" si="90"/>
        <v>0.63923937319249968</v>
      </c>
      <c r="AJ165">
        <f t="shared" si="91"/>
        <v>0.98075638854072578</v>
      </c>
      <c r="AK165">
        <f t="shared" si="92"/>
        <v>0.34619614403609339</v>
      </c>
      <c r="AL165">
        <f t="shared" si="93"/>
        <v>2.3767932359289334</v>
      </c>
      <c r="AM165">
        <f t="shared" si="94"/>
        <v>2.4863379954854716</v>
      </c>
      <c r="AN165">
        <f t="shared" ref="AN165:AT180" si="100">$AU165+$AB$7*SIN(AO165)</f>
        <v>8.2078603862925874</v>
      </c>
      <c r="AO165">
        <f t="shared" si="100"/>
        <v>8.2078551570080425</v>
      </c>
      <c r="AP165">
        <f t="shared" si="100"/>
        <v>8.2078853362825104</v>
      </c>
      <c r="AQ165">
        <f t="shared" si="100"/>
        <v>8.2077111315377635</v>
      </c>
      <c r="AR165">
        <f t="shared" si="100"/>
        <v>8.2087155701456247</v>
      </c>
      <c r="AS165">
        <f t="shared" si="100"/>
        <v>8.2028860742170338</v>
      </c>
      <c r="AT165">
        <f t="shared" si="100"/>
        <v>8.235531019805892</v>
      </c>
      <c r="AU165">
        <f t="shared" si="96"/>
        <v>7.7388416631109003</v>
      </c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</row>
    <row r="166" spans="1:67">
      <c r="A166" s="47" t="s">
        <v>99</v>
      </c>
      <c r="B166" s="48"/>
      <c r="C166" s="51">
        <v>49198.449000000001</v>
      </c>
      <c r="D166" s="51">
        <v>5.0000000000000001E-3</v>
      </c>
      <c r="E166" s="58">
        <f t="shared" si="78"/>
        <v>-2220.9721603276885</v>
      </c>
      <c r="F166">
        <f t="shared" si="79"/>
        <v>-2221</v>
      </c>
      <c r="G166">
        <f t="shared" si="80"/>
        <v>1.0064100002637133E-2</v>
      </c>
      <c r="I166" s="116">
        <f t="shared" si="99"/>
        <v>1.0064100002637133E-2</v>
      </c>
      <c r="K166" s="116"/>
      <c r="M166" s="116"/>
      <c r="N166" s="116"/>
      <c r="O166" s="40"/>
      <c r="Q166" s="293">
        <f t="shared" si="81"/>
        <v>34179.949000000001</v>
      </c>
      <c r="R166" s="8">
        <f t="shared" si="82"/>
        <v>1.0128610886308075E-4</v>
      </c>
      <c r="S166" s="8">
        <v>0.1</v>
      </c>
      <c r="T166" s="167">
        <f t="shared" si="83"/>
        <v>1.0128610886308075E-5</v>
      </c>
      <c r="Z166">
        <f t="shared" si="84"/>
        <v>-2221</v>
      </c>
      <c r="AA166">
        <f t="shared" si="85"/>
        <v>-2.4869880791445649E-3</v>
      </c>
      <c r="AB166">
        <f t="shared" si="86"/>
        <v>-1.6053883714177136E-3</v>
      </c>
      <c r="AC166">
        <f t="shared" si="87"/>
        <v>1.0064100002637133E-2</v>
      </c>
      <c r="AD166">
        <f t="shared" si="97"/>
        <v>1.2551088081781698E-2</v>
      </c>
      <c r="AE166">
        <f t="shared" si="88"/>
        <v>1.5752981203664259E-5</v>
      </c>
      <c r="AF166">
        <f t="shared" si="98"/>
        <v>1.0064100002637133E-2</v>
      </c>
      <c r="AG166" s="25"/>
      <c r="AH166">
        <f t="shared" si="89"/>
        <v>1.1669488374054847E-2</v>
      </c>
      <c r="AI166">
        <f t="shared" si="90"/>
        <v>0.61943050120643184</v>
      </c>
      <c r="AJ166">
        <f t="shared" si="91"/>
        <v>0.99057175384918306</v>
      </c>
      <c r="AK166">
        <f t="shared" si="92"/>
        <v>0.32429439802132315</v>
      </c>
      <c r="AL166">
        <f t="shared" si="93"/>
        <v>2.4358637535310077</v>
      </c>
      <c r="AM166">
        <f t="shared" si="94"/>
        <v>2.7153398398687996</v>
      </c>
      <c r="AN166">
        <f t="shared" si="100"/>
        <v>8.2891677439622438</v>
      </c>
      <c r="AO166">
        <f t="shared" si="100"/>
        <v>8.2891433671845469</v>
      </c>
      <c r="AP166">
        <f t="shared" si="100"/>
        <v>8.2892590039429379</v>
      </c>
      <c r="AQ166">
        <f t="shared" si="100"/>
        <v>8.2887101991626402</v>
      </c>
      <c r="AR166">
        <f t="shared" si="100"/>
        <v>8.2913090615350669</v>
      </c>
      <c r="AS166">
        <f t="shared" si="100"/>
        <v>8.2788705986067619</v>
      </c>
      <c r="AT166">
        <f t="shared" si="100"/>
        <v>8.335683864082057</v>
      </c>
      <c r="AU166">
        <f t="shared" si="96"/>
        <v>7.8357668067713035</v>
      </c>
    </row>
    <row r="167" spans="1:67">
      <c r="A167" s="47" t="s">
        <v>100</v>
      </c>
      <c r="B167" s="48"/>
      <c r="C167" s="51">
        <v>49219.421999999999</v>
      </c>
      <c r="D167" s="51">
        <v>5.0000000000000001E-3</v>
      </c>
      <c r="E167" s="58">
        <f t="shared" si="78"/>
        <v>-2162.9558998412399</v>
      </c>
      <c r="F167">
        <f t="shared" si="79"/>
        <v>-2163</v>
      </c>
      <c r="G167">
        <f t="shared" si="80"/>
        <v>1.5942300000460818E-2</v>
      </c>
      <c r="I167" s="116">
        <f t="shared" si="99"/>
        <v>1.5942300000460818E-2</v>
      </c>
      <c r="K167" s="116"/>
      <c r="M167" s="116"/>
      <c r="N167" s="116"/>
      <c r="O167" s="40"/>
      <c r="Q167" s="293">
        <f t="shared" si="81"/>
        <v>34200.921999999999</v>
      </c>
      <c r="R167" s="8">
        <f t="shared" si="82"/>
        <v>2.54156929304693E-4</v>
      </c>
      <c r="S167" s="8">
        <v>0.1</v>
      </c>
      <c r="T167" s="167">
        <f t="shared" si="83"/>
        <v>2.54156929304693E-5</v>
      </c>
      <c r="W167" s="8"/>
      <c r="Z167">
        <f t="shared" si="84"/>
        <v>-2163</v>
      </c>
      <c r="AA167">
        <f t="shared" si="85"/>
        <v>-2.4403065994031848E-3</v>
      </c>
      <c r="AB167">
        <f t="shared" si="86"/>
        <v>4.2008562518067241E-3</v>
      </c>
      <c r="AC167">
        <f t="shared" si="87"/>
        <v>1.5942300000460818E-2</v>
      </c>
      <c r="AD167">
        <f t="shared" si="97"/>
        <v>1.8382606599864001E-2</v>
      </c>
      <c r="AE167">
        <f t="shared" si="88"/>
        <v>3.3792022540536357E-5</v>
      </c>
      <c r="AF167">
        <f t="shared" si="98"/>
        <v>1.5942300000460818E-2</v>
      </c>
      <c r="AG167" s="25"/>
      <c r="AH167">
        <f t="shared" si="89"/>
        <v>1.1741443748654094E-2</v>
      </c>
      <c r="AI167">
        <f t="shared" si="90"/>
        <v>0.61746936814837206</v>
      </c>
      <c r="AJ167">
        <f t="shared" si="91"/>
        <v>0.99138493258293725</v>
      </c>
      <c r="AK167">
        <f t="shared" si="92"/>
        <v>0.32197875037833512</v>
      </c>
      <c r="AL167">
        <f t="shared" si="93"/>
        <v>2.4419327880974242</v>
      </c>
      <c r="AM167">
        <f t="shared" si="94"/>
        <v>2.7409592428526004</v>
      </c>
      <c r="AN167">
        <f t="shared" si="100"/>
        <v>8.2976663340236829</v>
      </c>
      <c r="AO167">
        <f t="shared" si="100"/>
        <v>8.2976384738962548</v>
      </c>
      <c r="AP167">
        <f t="shared" si="100"/>
        <v>8.2977682660407392</v>
      </c>
      <c r="AQ167">
        <f t="shared" si="100"/>
        <v>8.297163300184593</v>
      </c>
      <c r="AR167">
        <f t="shared" si="100"/>
        <v>8.2999765316887011</v>
      </c>
      <c r="AS167">
        <f t="shared" si="100"/>
        <v>8.2867495157049866</v>
      </c>
      <c r="AT167">
        <f t="shared" si="100"/>
        <v>8.346056682363546</v>
      </c>
      <c r="AU167">
        <f t="shared" si="96"/>
        <v>7.8460723215876245</v>
      </c>
    </row>
    <row r="168" spans="1:67">
      <c r="A168" s="47" t="s">
        <v>73</v>
      </c>
      <c r="B168" s="48"/>
      <c r="C168" s="51">
        <v>49241.650999999998</v>
      </c>
      <c r="D168" s="51" t="s">
        <v>16</v>
      </c>
      <c r="E168" s="58">
        <f t="shared" si="78"/>
        <v>-2101.4652473664705</v>
      </c>
      <c r="F168">
        <f t="shared" si="79"/>
        <v>-2101.5</v>
      </c>
      <c r="G168">
        <f t="shared" si="80"/>
        <v>1.2563149997731671E-2</v>
      </c>
      <c r="I168" s="116">
        <f t="shared" si="99"/>
        <v>1.2563149997731671E-2</v>
      </c>
      <c r="J168" s="8"/>
      <c r="K168" s="116"/>
      <c r="M168" s="116"/>
      <c r="N168" s="116"/>
      <c r="O168" s="40"/>
      <c r="Q168" s="293">
        <f t="shared" si="81"/>
        <v>34223.150999999998</v>
      </c>
      <c r="R168" s="8">
        <f t="shared" si="82"/>
        <v>1.5783273786550527E-4</v>
      </c>
      <c r="S168" s="8">
        <v>0.1</v>
      </c>
      <c r="T168" s="167">
        <f t="shared" si="83"/>
        <v>1.5783273786550527E-5</v>
      </c>
      <c r="Z168">
        <f t="shared" si="84"/>
        <v>-2101.5</v>
      </c>
      <c r="AA168">
        <f t="shared" si="85"/>
        <v>-2.3919168124998426E-3</v>
      </c>
      <c r="AB168">
        <f t="shared" si="86"/>
        <v>7.465773604870083E-4</v>
      </c>
      <c r="AC168">
        <f t="shared" si="87"/>
        <v>1.2563149997731671E-2</v>
      </c>
      <c r="AD168">
        <f t="shared" si="97"/>
        <v>1.4955066810231513E-2</v>
      </c>
      <c r="AE168">
        <f t="shared" si="88"/>
        <v>2.2365402329848819E-5</v>
      </c>
      <c r="AF168">
        <f t="shared" si="98"/>
        <v>1.2563149997731671E-2</v>
      </c>
      <c r="AG168" s="25"/>
      <c r="AH168">
        <f t="shared" si="89"/>
        <v>1.1816572637244662E-2</v>
      </c>
      <c r="AI168">
        <f t="shared" si="90"/>
        <v>0.61541858028011487</v>
      </c>
      <c r="AJ168">
        <f t="shared" si="91"/>
        <v>0.99220210815052057</v>
      </c>
      <c r="AK168">
        <f t="shared" si="92"/>
        <v>0.31952641769693724</v>
      </c>
      <c r="AL168">
        <f t="shared" si="93"/>
        <v>2.4483264415991064</v>
      </c>
      <c r="AM168">
        <f t="shared" si="94"/>
        <v>2.7684140362969556</v>
      </c>
      <c r="AN168">
        <f t="shared" si="100"/>
        <v>8.3066486315727612</v>
      </c>
      <c r="AO168">
        <f t="shared" si="100"/>
        <v>8.3066166847063805</v>
      </c>
      <c r="AP168">
        <f t="shared" si="100"/>
        <v>8.3067627601027212</v>
      </c>
      <c r="AQ168">
        <f t="shared" si="100"/>
        <v>8.3060944791256013</v>
      </c>
      <c r="AR168">
        <f t="shared" si="100"/>
        <v>8.3091443325131866</v>
      </c>
      <c r="AS168">
        <f t="shared" si="100"/>
        <v>8.2950660794311819</v>
      </c>
      <c r="AT168">
        <f t="shared" si="100"/>
        <v>8.3569974437082521</v>
      </c>
      <c r="AU168">
        <f t="shared" si="96"/>
        <v>7.8569997209187239</v>
      </c>
    </row>
    <row r="169" spans="1:67">
      <c r="A169" s="44" t="s">
        <v>101</v>
      </c>
      <c r="B169" s="45" t="s">
        <v>102</v>
      </c>
      <c r="C169" s="44">
        <v>49243.446199999998</v>
      </c>
      <c r="D169" s="44">
        <v>1.1000000000000001E-3</v>
      </c>
      <c r="E169" s="58">
        <f t="shared" si="78"/>
        <v>-2096.4993011105553</v>
      </c>
      <c r="F169">
        <f t="shared" si="79"/>
        <v>-2096.5</v>
      </c>
      <c r="G169">
        <f t="shared" si="80"/>
        <v>2.526500029489398E-4</v>
      </c>
      <c r="K169" s="116">
        <f>G169</f>
        <v>2.526500029489398E-4</v>
      </c>
      <c r="M169" s="116"/>
      <c r="N169" s="116"/>
      <c r="O169" s="40"/>
      <c r="Q169" s="293">
        <f t="shared" si="81"/>
        <v>34224.946199999998</v>
      </c>
      <c r="R169" s="8">
        <f t="shared" si="82"/>
        <v>6.383202399009929E-8</v>
      </c>
      <c r="S169" s="116">
        <v>1</v>
      </c>
      <c r="T169" s="167">
        <f t="shared" si="83"/>
        <v>6.383202399009929E-8</v>
      </c>
      <c r="Z169">
        <f t="shared" si="84"/>
        <v>-2096.5</v>
      </c>
      <c r="AA169">
        <f t="shared" si="85"/>
        <v>-2.3880326341308884E-3</v>
      </c>
      <c r="AB169">
        <f t="shared" si="86"/>
        <v>-1.1569978011432402E-2</v>
      </c>
      <c r="AC169">
        <f t="shared" si="87"/>
        <v>2.526500029489398E-4</v>
      </c>
      <c r="AD169">
        <f t="shared" si="97"/>
        <v>2.6406826370798282E-3</v>
      </c>
      <c r="AE169">
        <f t="shared" si="88"/>
        <v>6.9732047897748758E-6</v>
      </c>
      <c r="AF169">
        <f t="shared" si="98"/>
        <v>2.526500029489398E-4</v>
      </c>
      <c r="AG169" s="25"/>
      <c r="AH169">
        <f t="shared" si="89"/>
        <v>1.1822628014381342E-2</v>
      </c>
      <c r="AI169">
        <f t="shared" si="90"/>
        <v>0.61525313351871191</v>
      </c>
      <c r="AJ169">
        <f t="shared" si="91"/>
        <v>0.99226653189036351</v>
      </c>
      <c r="AK169">
        <f t="shared" si="92"/>
        <v>0.31932718132478144</v>
      </c>
      <c r="AL169">
        <f t="shared" si="93"/>
        <v>2.4488443904936816</v>
      </c>
      <c r="AM169">
        <f t="shared" si="94"/>
        <v>2.7706594309033448</v>
      </c>
      <c r="AN169">
        <f t="shared" si="100"/>
        <v>8.3073775943083241</v>
      </c>
      <c r="AO169">
        <f t="shared" si="100"/>
        <v>8.3073452965885153</v>
      </c>
      <c r="AP169">
        <f t="shared" si="100"/>
        <v>8.3074927551850184</v>
      </c>
      <c r="AQ169">
        <f t="shared" si="100"/>
        <v>8.3068191539560807</v>
      </c>
      <c r="AR169">
        <f t="shared" si="100"/>
        <v>8.3098886640975653</v>
      </c>
      <c r="AS169">
        <f t="shared" si="100"/>
        <v>8.2957405472948853</v>
      </c>
      <c r="AT169">
        <f t="shared" si="100"/>
        <v>8.3578843122005999</v>
      </c>
      <c r="AU169">
        <f t="shared" si="96"/>
        <v>7.8578881273684065</v>
      </c>
    </row>
    <row r="170" spans="1:67">
      <c r="A170" s="44" t="s">
        <v>101</v>
      </c>
      <c r="B170" s="45" t="s">
        <v>49</v>
      </c>
      <c r="C170" s="44">
        <v>49244.349000000002</v>
      </c>
      <c r="D170" s="44">
        <v>1.2999999999999999E-3</v>
      </c>
      <c r="E170" s="58">
        <f t="shared" si="78"/>
        <v>-2094.0019435571594</v>
      </c>
      <c r="F170">
        <f t="shared" si="79"/>
        <v>-2094</v>
      </c>
      <c r="G170">
        <f t="shared" si="80"/>
        <v>-7.0259999483823776E-4</v>
      </c>
      <c r="K170" s="116">
        <f>G170</f>
        <v>-7.0259999483823776E-4</v>
      </c>
      <c r="M170" s="116"/>
      <c r="N170" s="116"/>
      <c r="O170" s="40"/>
      <c r="Q170" s="293">
        <f t="shared" si="81"/>
        <v>34225.849000000002</v>
      </c>
      <c r="R170" s="8">
        <f t="shared" si="82"/>
        <v>4.9364675274669173E-7</v>
      </c>
      <c r="S170" s="116">
        <v>1</v>
      </c>
      <c r="T170" s="167">
        <f t="shared" si="83"/>
        <v>4.9364675274669173E-7</v>
      </c>
      <c r="Z170">
        <f t="shared" si="84"/>
        <v>-2094</v>
      </c>
      <c r="AA170">
        <f t="shared" si="85"/>
        <v>-2.3860933552158261E-3</v>
      </c>
      <c r="AB170">
        <f t="shared" si="86"/>
        <v>-1.2528252734589638E-2</v>
      </c>
      <c r="AC170">
        <f t="shared" si="87"/>
        <v>-7.0259999483823776E-4</v>
      </c>
      <c r="AD170">
        <f t="shared" si="97"/>
        <v>1.6834933603775883E-3</v>
      </c>
      <c r="AE170">
        <f t="shared" si="88"/>
        <v>2.8341498944354245E-6</v>
      </c>
      <c r="AF170">
        <f t="shared" si="98"/>
        <v>-7.0259999483823776E-4</v>
      </c>
      <c r="AG170" s="25"/>
      <c r="AH170">
        <f t="shared" si="89"/>
        <v>1.18256527397514E-2</v>
      </c>
      <c r="AI170">
        <f t="shared" si="90"/>
        <v>0.61517048210837522</v>
      </c>
      <c r="AJ170">
        <f t="shared" si="91"/>
        <v>0.99229863102927385</v>
      </c>
      <c r="AK170">
        <f t="shared" si="92"/>
        <v>0.31922757111393063</v>
      </c>
      <c r="AL170">
        <f t="shared" si="93"/>
        <v>2.4491032607301317</v>
      </c>
      <c r="AM170">
        <f t="shared" si="94"/>
        <v>2.7717828845548982</v>
      </c>
      <c r="AN170">
        <f t="shared" si="100"/>
        <v>8.307742002467144</v>
      </c>
      <c r="AO170">
        <f t="shared" si="100"/>
        <v>8.3077095282463169</v>
      </c>
      <c r="AP170">
        <f t="shared" si="100"/>
        <v>8.3078576818439416</v>
      </c>
      <c r="AQ170">
        <f t="shared" si="100"/>
        <v>8.3071814106815669</v>
      </c>
      <c r="AR170">
        <f t="shared" si="100"/>
        <v>8.3102607727586104</v>
      </c>
      <c r="AS170">
        <f t="shared" si="100"/>
        <v>8.2960776878273403</v>
      </c>
      <c r="AT170">
        <f t="shared" si="100"/>
        <v>8.3583275984604448</v>
      </c>
      <c r="AU170">
        <f t="shared" si="96"/>
        <v>7.8583323305932478</v>
      </c>
    </row>
    <row r="171" spans="1:67">
      <c r="A171" s="47" t="s">
        <v>73</v>
      </c>
      <c r="B171" s="48"/>
      <c r="C171" s="51">
        <v>49264.593000000001</v>
      </c>
      <c r="D171" s="51" t="s">
        <v>16</v>
      </c>
      <c r="E171" s="58">
        <f t="shared" si="78"/>
        <v>-2038.0022688664765</v>
      </c>
      <c r="F171">
        <f t="shared" si="79"/>
        <v>-2038</v>
      </c>
      <c r="G171">
        <f t="shared" si="80"/>
        <v>-8.2019999535987154E-4</v>
      </c>
      <c r="I171" s="116">
        <f>G171</f>
        <v>-8.2019999535987154E-4</v>
      </c>
      <c r="J171" s="8"/>
      <c r="K171" s="116"/>
      <c r="M171" s="116"/>
      <c r="N171" s="116"/>
      <c r="O171" s="40"/>
      <c r="Q171" s="293">
        <f t="shared" si="81"/>
        <v>34246.093000000001</v>
      </c>
      <c r="R171" s="8">
        <f t="shared" si="82"/>
        <v>6.7272803238833324E-7</v>
      </c>
      <c r="S171" s="8">
        <v>0.1</v>
      </c>
      <c r="T171" s="167">
        <f t="shared" si="83"/>
        <v>6.7272803238833324E-8</v>
      </c>
      <c r="Z171">
        <f t="shared" si="84"/>
        <v>-2038</v>
      </c>
      <c r="AA171">
        <f t="shared" si="85"/>
        <v>-2.3431434787334667E-3</v>
      </c>
      <c r="AB171">
        <f t="shared" si="86"/>
        <v>-1.2713089892454094E-2</v>
      </c>
      <c r="AC171">
        <f t="shared" si="87"/>
        <v>-8.2019999535987154E-4</v>
      </c>
      <c r="AD171">
        <f t="shared" si="97"/>
        <v>1.5229434833735952E-3</v>
      </c>
      <c r="AE171">
        <f t="shared" si="88"/>
        <v>2.3193568535501E-7</v>
      </c>
      <c r="AF171">
        <f t="shared" si="98"/>
        <v>-8.2019999535987154E-4</v>
      </c>
      <c r="AG171" s="25"/>
      <c r="AH171">
        <f t="shared" si="89"/>
        <v>1.1892889897094222E-2</v>
      </c>
      <c r="AI171">
        <f t="shared" si="90"/>
        <v>0.61333159628190503</v>
      </c>
      <c r="AJ171">
        <f t="shared" si="91"/>
        <v>0.99299808239551501</v>
      </c>
      <c r="AK171">
        <f t="shared" si="92"/>
        <v>0.3169977059319205</v>
      </c>
      <c r="AL171">
        <f t="shared" si="93"/>
        <v>2.4548838569190479</v>
      </c>
      <c r="AM171">
        <f t="shared" si="94"/>
        <v>2.7970814524081087</v>
      </c>
      <c r="AN171">
        <f t="shared" si="100"/>
        <v>8.3158920182139777</v>
      </c>
      <c r="AO171">
        <f t="shared" si="100"/>
        <v>8.3158553985290578</v>
      </c>
      <c r="AP171">
        <f t="shared" si="100"/>
        <v>8.3160197229430857</v>
      </c>
      <c r="AQ171">
        <f t="shared" si="100"/>
        <v>8.3152819209983964</v>
      </c>
      <c r="AR171">
        <f t="shared" si="100"/>
        <v>8.3185860683077877</v>
      </c>
      <c r="AS171">
        <f t="shared" si="100"/>
        <v>8.3036134907237802</v>
      </c>
      <c r="AT171">
        <f t="shared" si="100"/>
        <v>8.3682313551315737</v>
      </c>
      <c r="AU171">
        <f t="shared" si="96"/>
        <v>7.8682824828296969</v>
      </c>
    </row>
    <row r="172" spans="1:67">
      <c r="A172" s="44" t="s">
        <v>101</v>
      </c>
      <c r="B172" s="45" t="s">
        <v>49</v>
      </c>
      <c r="C172" s="44">
        <v>49273.268900000003</v>
      </c>
      <c r="D172" s="44">
        <v>8.0000000000000004E-4</v>
      </c>
      <c r="E172" s="58">
        <f t="shared" si="78"/>
        <v>-2014.002684908314</v>
      </c>
      <c r="F172">
        <f t="shared" si="79"/>
        <v>-2014</v>
      </c>
      <c r="G172">
        <f t="shared" si="80"/>
        <v>-9.7059999097837135E-4</v>
      </c>
      <c r="K172" s="116">
        <f>G172</f>
        <v>-9.7059999097837135E-4</v>
      </c>
      <c r="M172" s="116"/>
      <c r="N172" s="116"/>
      <c r="O172" s="40"/>
      <c r="Q172" s="293">
        <f t="shared" si="81"/>
        <v>34254.768900000003</v>
      </c>
      <c r="R172" s="8">
        <f t="shared" si="82"/>
        <v>9.420643424872145E-7</v>
      </c>
      <c r="S172" s="116">
        <v>1</v>
      </c>
      <c r="T172" s="167">
        <f t="shared" si="83"/>
        <v>9.420643424872145E-7</v>
      </c>
      <c r="Z172">
        <f t="shared" si="84"/>
        <v>-2014</v>
      </c>
      <c r="AA172">
        <f t="shared" si="85"/>
        <v>-2.3250227631803309E-3</v>
      </c>
      <c r="AB172">
        <f t="shared" si="86"/>
        <v>-1.2892003778364348E-2</v>
      </c>
      <c r="AC172">
        <f t="shared" si="87"/>
        <v>-9.7059999097837135E-4</v>
      </c>
      <c r="AD172">
        <f t="shared" si="97"/>
        <v>1.3544227722019596E-3</v>
      </c>
      <c r="AE172">
        <f t="shared" si="88"/>
        <v>1.8344610458592412E-6</v>
      </c>
      <c r="AF172">
        <f t="shared" si="98"/>
        <v>-9.7059999097837135E-4</v>
      </c>
      <c r="AG172" s="25"/>
      <c r="AH172">
        <f t="shared" si="89"/>
        <v>1.1921403787385976E-2</v>
      </c>
      <c r="AI172">
        <f t="shared" si="90"/>
        <v>0.61255077969511884</v>
      </c>
      <c r="AJ172">
        <f t="shared" si="91"/>
        <v>0.9932864738486662</v>
      </c>
      <c r="AK172">
        <f t="shared" si="92"/>
        <v>0.31604287950393639</v>
      </c>
      <c r="AL172">
        <f t="shared" si="93"/>
        <v>2.4573507325310708</v>
      </c>
      <c r="AM172">
        <f t="shared" si="94"/>
        <v>2.8080025776813233</v>
      </c>
      <c r="AN172">
        <f t="shared" si="100"/>
        <v>8.3193774715705278</v>
      </c>
      <c r="AO172">
        <f t="shared" si="100"/>
        <v>8.3193389596559726</v>
      </c>
      <c r="AP172">
        <f t="shared" si="100"/>
        <v>8.3195105741749682</v>
      </c>
      <c r="AQ172">
        <f t="shared" si="100"/>
        <v>8.3187453834726703</v>
      </c>
      <c r="AR172">
        <f t="shared" si="100"/>
        <v>8.3221482597654397</v>
      </c>
      <c r="AS172">
        <f t="shared" si="100"/>
        <v>8.3068337900863263</v>
      </c>
      <c r="AT172">
        <f t="shared" si="100"/>
        <v>8.3724606696020132</v>
      </c>
      <c r="AU172">
        <f t="shared" si="96"/>
        <v>7.8725468337881743</v>
      </c>
    </row>
    <row r="173" spans="1:67">
      <c r="A173" s="44" t="s">
        <v>101</v>
      </c>
      <c r="B173" s="45" t="s">
        <v>45</v>
      </c>
      <c r="C173" s="44">
        <v>49275.26</v>
      </c>
      <c r="D173" s="44">
        <v>1E-3</v>
      </c>
      <c r="E173" s="58">
        <f t="shared" si="78"/>
        <v>-2008.4948330867085</v>
      </c>
      <c r="F173">
        <f t="shared" si="79"/>
        <v>-2008.5</v>
      </c>
      <c r="G173">
        <f t="shared" si="80"/>
        <v>1.8678500055102631E-3</v>
      </c>
      <c r="K173" s="117">
        <f>G173</f>
        <v>1.8678500055102631E-3</v>
      </c>
      <c r="M173" s="116"/>
      <c r="N173" s="116"/>
      <c r="O173" s="40"/>
      <c r="Q173" s="293">
        <f t="shared" si="81"/>
        <v>34256.76</v>
      </c>
      <c r="R173" s="8">
        <f t="shared" si="82"/>
        <v>3.4888636430846898E-6</v>
      </c>
      <c r="S173" s="116">
        <v>1</v>
      </c>
      <c r="T173" s="167">
        <f t="shared" si="83"/>
        <v>3.4888636430846898E-6</v>
      </c>
      <c r="Z173">
        <f t="shared" si="84"/>
        <v>-2008.5</v>
      </c>
      <c r="AA173">
        <f t="shared" si="85"/>
        <v>-2.3208942305501922E-3</v>
      </c>
      <c r="AB173">
        <f t="shared" si="86"/>
        <v>-1.0060062760372333E-2</v>
      </c>
      <c r="AC173">
        <f t="shared" si="87"/>
        <v>1.8678500055102631E-3</v>
      </c>
      <c r="AD173">
        <f t="shared" si="97"/>
        <v>4.1887442360604554E-3</v>
      </c>
      <c r="AE173">
        <f t="shared" si="88"/>
        <v>1.7545578275129688E-5</v>
      </c>
      <c r="AF173">
        <f t="shared" si="98"/>
        <v>1.8678500055102631E-3</v>
      </c>
      <c r="AG173" s="25"/>
      <c r="AH173">
        <f t="shared" si="89"/>
        <v>1.1927912765882596E-2</v>
      </c>
      <c r="AI173">
        <f t="shared" si="90"/>
        <v>0.61237245301167709</v>
      </c>
      <c r="AJ173">
        <f t="shared" si="91"/>
        <v>0.99335161075279654</v>
      </c>
      <c r="AK173">
        <f t="shared" si="92"/>
        <v>0.31582413589815378</v>
      </c>
      <c r="AL173">
        <f t="shared" si="93"/>
        <v>2.4579151762331803</v>
      </c>
      <c r="AM173">
        <f t="shared" si="94"/>
        <v>2.8105120733222324</v>
      </c>
      <c r="AN173">
        <f t="shared" si="100"/>
        <v>8.3201755992958351</v>
      </c>
      <c r="AO173">
        <f t="shared" si="100"/>
        <v>8.3201366436975874</v>
      </c>
      <c r="AP173">
        <f t="shared" si="100"/>
        <v>8.32030995982905</v>
      </c>
      <c r="AQ173">
        <f t="shared" si="100"/>
        <v>8.3195384058119473</v>
      </c>
      <c r="AR173">
        <f t="shared" si="100"/>
        <v>8.3229641085969153</v>
      </c>
      <c r="AS173">
        <f t="shared" si="100"/>
        <v>8.307570998392908</v>
      </c>
      <c r="AT173">
        <f t="shared" si="100"/>
        <v>8.3734286071136026</v>
      </c>
      <c r="AU173">
        <f t="shared" si="96"/>
        <v>7.8735240808828255</v>
      </c>
    </row>
    <row r="174" spans="1:67">
      <c r="A174" s="59" t="s">
        <v>103</v>
      </c>
      <c r="B174" s="60"/>
      <c r="C174" s="61">
        <v>49549.451000000001</v>
      </c>
      <c r="D174" s="61">
        <v>6.0000000000000001E-3</v>
      </c>
      <c r="E174" s="58">
        <f t="shared" si="78"/>
        <v>-1250.0179113758832</v>
      </c>
      <c r="F174">
        <f t="shared" si="79"/>
        <v>-1250</v>
      </c>
      <c r="G174">
        <f t="shared" si="80"/>
        <v>-6.4749999946798198E-3</v>
      </c>
      <c r="I174" s="116">
        <f t="shared" ref="I174:I184" si="101">G174</f>
        <v>-6.4749999946798198E-3</v>
      </c>
      <c r="J174" s="117"/>
      <c r="K174" s="116"/>
      <c r="M174" s="116"/>
      <c r="N174" s="116"/>
      <c r="O174" s="40"/>
      <c r="Q174" s="293">
        <f t="shared" si="81"/>
        <v>34530.951000000001</v>
      </c>
      <c r="R174" s="8">
        <f t="shared" si="82"/>
        <v>4.1925624931103667E-5</v>
      </c>
      <c r="S174" s="8">
        <v>0.1</v>
      </c>
      <c r="T174" s="167">
        <f t="shared" si="83"/>
        <v>4.1925624931103672E-6</v>
      </c>
      <c r="Z174">
        <f t="shared" si="84"/>
        <v>-1250</v>
      </c>
      <c r="AA174">
        <f t="shared" si="85"/>
        <v>-1.8355369854095253E-3</v>
      </c>
      <c r="AB174">
        <f t="shared" si="86"/>
        <v>-1.9211828658563496E-2</v>
      </c>
      <c r="AC174">
        <f t="shared" si="87"/>
        <v>-6.4749999946798198E-3</v>
      </c>
      <c r="AD174">
        <f t="shared" si="97"/>
        <v>-4.6394630092702945E-3</v>
      </c>
      <c r="AE174">
        <f t="shared" si="88"/>
        <v>2.1524617014387377E-6</v>
      </c>
      <c r="AF174">
        <f t="shared" si="98"/>
        <v>-6.4749999946798198E-3</v>
      </c>
      <c r="AG174" s="25"/>
      <c r="AH174">
        <f t="shared" si="89"/>
        <v>1.2736828663883674E-2</v>
      </c>
      <c r="AI174">
        <f t="shared" si="90"/>
        <v>0.58982173273697525</v>
      </c>
      <c r="AJ174">
        <f t="shared" si="91"/>
        <v>0.99918159466990497</v>
      </c>
      <c r="AK174">
        <f t="shared" si="92"/>
        <v>0.28592619513626699</v>
      </c>
      <c r="AL174">
        <f t="shared" si="93"/>
        <v>2.5328305400296305</v>
      </c>
      <c r="AM174">
        <f t="shared" si="94"/>
        <v>3.1832629634694758</v>
      </c>
      <c r="AN174">
        <f t="shared" si="100"/>
        <v>8.4281554598116699</v>
      </c>
      <c r="AO174">
        <f t="shared" si="100"/>
        <v>8.4280101354345387</v>
      </c>
      <c r="AP174">
        <f t="shared" si="100"/>
        <v>8.4285451598876975</v>
      </c>
      <c r="AQ174">
        <f t="shared" si="100"/>
        <v>8.4265732300395459</v>
      </c>
      <c r="AR174">
        <f t="shared" si="100"/>
        <v>8.433811671240651</v>
      </c>
      <c r="AS174">
        <f t="shared" si="100"/>
        <v>8.4068292331213463</v>
      </c>
      <c r="AT174">
        <f t="shared" si="100"/>
        <v>8.50235396346425</v>
      </c>
      <c r="AU174">
        <f t="shared" si="96"/>
        <v>8.0082953392997194</v>
      </c>
    </row>
    <row r="175" spans="1:67">
      <c r="A175" s="59" t="s">
        <v>103</v>
      </c>
      <c r="B175" s="60"/>
      <c r="C175" s="61">
        <v>49561.381000000001</v>
      </c>
      <c r="D175" s="61">
        <v>6.0000000000000001E-3</v>
      </c>
      <c r="E175" s="58">
        <f t="shared" si="78"/>
        <v>-1217.0167199581838</v>
      </c>
      <c r="F175">
        <f t="shared" si="79"/>
        <v>-1217</v>
      </c>
      <c r="G175">
        <f t="shared" si="80"/>
        <v>-6.0442999965744093E-3</v>
      </c>
      <c r="I175" s="116">
        <f t="shared" si="101"/>
        <v>-6.0442999965744093E-3</v>
      </c>
      <c r="J175" s="117"/>
      <c r="M175" s="116"/>
      <c r="N175" s="116"/>
      <c r="O175" s="40"/>
      <c r="Q175" s="293">
        <f t="shared" si="81"/>
        <v>34542.881000000001</v>
      </c>
      <c r="R175" s="8">
        <f t="shared" si="82"/>
        <v>3.6533562448589402E-5</v>
      </c>
      <c r="S175" s="8">
        <v>0.1</v>
      </c>
      <c r="T175" s="167">
        <f t="shared" si="83"/>
        <v>3.6533562448589402E-6</v>
      </c>
      <c r="Z175">
        <f t="shared" si="84"/>
        <v>-1217</v>
      </c>
      <c r="AA175">
        <f t="shared" si="85"/>
        <v>-1.8181109808556237E-3</v>
      </c>
      <c r="AB175">
        <f t="shared" si="86"/>
        <v>-1.8812418669913327E-2</v>
      </c>
      <c r="AC175">
        <f t="shared" si="87"/>
        <v>-6.0442999965744093E-3</v>
      </c>
      <c r="AD175">
        <f t="shared" si="97"/>
        <v>-4.2261890157187856E-3</v>
      </c>
      <c r="AE175">
        <f t="shared" si="88"/>
        <v>1.7860673596582119E-6</v>
      </c>
      <c r="AF175">
        <f t="shared" si="98"/>
        <v>-6.0442999965744093E-3</v>
      </c>
      <c r="AG175" s="25"/>
      <c r="AH175">
        <f t="shared" si="89"/>
        <v>1.2768118673338918E-2</v>
      </c>
      <c r="AI175">
        <f t="shared" si="90"/>
        <v>0.5889268123392366</v>
      </c>
      <c r="AJ175">
        <f t="shared" si="91"/>
        <v>0.9993035660087618</v>
      </c>
      <c r="AK175">
        <f t="shared" si="92"/>
        <v>0.28463807613602715</v>
      </c>
      <c r="AL175">
        <f t="shared" si="93"/>
        <v>2.5359675035898195</v>
      </c>
      <c r="AM175">
        <f t="shared" si="94"/>
        <v>3.2008127655604506</v>
      </c>
      <c r="AN175">
        <f t="shared" si="100"/>
        <v>8.4327649114531376</v>
      </c>
      <c r="AO175">
        <f t="shared" si="100"/>
        <v>8.4326125086203838</v>
      </c>
      <c r="AP175">
        <f t="shared" si="100"/>
        <v>8.4331696267379943</v>
      </c>
      <c r="AQ175">
        <f t="shared" si="100"/>
        <v>8.4311307344729247</v>
      </c>
      <c r="AR175">
        <f t="shared" si="100"/>
        <v>8.4385618348931093</v>
      </c>
      <c r="AS175">
        <f t="shared" si="100"/>
        <v>8.4110550791944405</v>
      </c>
      <c r="AT175">
        <f t="shared" si="100"/>
        <v>8.5077583411781941</v>
      </c>
      <c r="AU175">
        <f t="shared" si="96"/>
        <v>8.0141588218676265</v>
      </c>
    </row>
    <row r="176" spans="1:67">
      <c r="A176" s="59" t="s">
        <v>73</v>
      </c>
      <c r="B176" s="60"/>
      <c r="C176" s="61">
        <v>49602.597000000002</v>
      </c>
      <c r="D176" s="61" t="s">
        <v>16</v>
      </c>
      <c r="E176" s="58">
        <f t="shared" si="78"/>
        <v>-1103.0035510167024</v>
      </c>
      <c r="F176">
        <f t="shared" si="79"/>
        <v>-1103</v>
      </c>
      <c r="G176">
        <f t="shared" si="80"/>
        <v>-1.2836999958381057E-3</v>
      </c>
      <c r="I176" s="116">
        <f t="shared" si="101"/>
        <v>-1.2836999958381057E-3</v>
      </c>
      <c r="J176" s="9"/>
      <c r="M176" s="116"/>
      <c r="N176" s="116"/>
      <c r="O176" s="40"/>
      <c r="Q176" s="293">
        <f t="shared" si="81"/>
        <v>34584.097000000002</v>
      </c>
      <c r="R176" s="8">
        <f t="shared" si="82"/>
        <v>1.6478856793147525E-6</v>
      </c>
      <c r="S176" s="8">
        <v>0.1</v>
      </c>
      <c r="T176" s="167">
        <f t="shared" si="83"/>
        <v>1.6478856793147527E-7</v>
      </c>
      <c r="Z176">
        <f t="shared" si="84"/>
        <v>-1103</v>
      </c>
      <c r="AA176">
        <f t="shared" si="85"/>
        <v>-1.7602126720739891E-3</v>
      </c>
      <c r="AB176">
        <f t="shared" si="86"/>
        <v>-1.4157474131369216E-2</v>
      </c>
      <c r="AC176">
        <f t="shared" si="87"/>
        <v>-1.2836999958381057E-3</v>
      </c>
      <c r="AD176">
        <f t="shared" si="97"/>
        <v>4.7651267623588338E-4</v>
      </c>
      <c r="AE176">
        <f t="shared" si="88"/>
        <v>2.2706433061348384E-8</v>
      </c>
      <c r="AF176">
        <f t="shared" si="98"/>
        <v>-1.2836999958381057E-3</v>
      </c>
      <c r="AG176" s="25"/>
      <c r="AH176">
        <f t="shared" si="89"/>
        <v>1.287377413553111E-2</v>
      </c>
      <c r="AI176">
        <f t="shared" si="90"/>
        <v>0.58588663637004712</v>
      </c>
      <c r="AJ176">
        <f t="shared" si="91"/>
        <v>0.99964734159910262</v>
      </c>
      <c r="AK176">
        <f t="shared" si="92"/>
        <v>0.28019657753635474</v>
      </c>
      <c r="AL176">
        <f t="shared" si="93"/>
        <v>2.5467322347958214</v>
      </c>
      <c r="AM176">
        <f t="shared" si="94"/>
        <v>3.2624001751461407</v>
      </c>
      <c r="AN176">
        <f t="shared" si="100"/>
        <v>8.448635711611221</v>
      </c>
      <c r="AO176">
        <f t="shared" si="100"/>
        <v>8.4484570025173955</v>
      </c>
      <c r="AP176">
        <f t="shared" si="100"/>
        <v>8.4490948638506751</v>
      </c>
      <c r="AQ176">
        <f t="shared" si="100"/>
        <v>8.4468153965365431</v>
      </c>
      <c r="AR176">
        <f t="shared" si="100"/>
        <v>8.4549263582455865</v>
      </c>
      <c r="AS176">
        <f t="shared" si="100"/>
        <v>8.4256051981977595</v>
      </c>
      <c r="AT176">
        <f t="shared" si="100"/>
        <v>8.5262975423134293</v>
      </c>
      <c r="AU176">
        <f t="shared" si="96"/>
        <v>8.0344144889203957</v>
      </c>
    </row>
    <row r="177" spans="1:67">
      <c r="A177" s="59" t="s">
        <v>103</v>
      </c>
      <c r="B177" s="60"/>
      <c r="C177" s="61">
        <v>49605.474000000002</v>
      </c>
      <c r="D177" s="61">
        <v>6.0000000000000001E-3</v>
      </c>
      <c r="E177" s="58">
        <f t="shared" si="78"/>
        <v>-1095.0450910243526</v>
      </c>
      <c r="F177">
        <f t="shared" si="79"/>
        <v>-1095</v>
      </c>
      <c r="G177">
        <f t="shared" si="80"/>
        <v>-1.6300499992212281E-2</v>
      </c>
      <c r="I177" s="116">
        <f t="shared" si="101"/>
        <v>-1.6300499992212281E-2</v>
      </c>
      <c r="J177" s="117"/>
      <c r="M177" s="116"/>
      <c r="N177" s="116"/>
      <c r="O177" s="40"/>
      <c r="Q177" s="293">
        <f t="shared" si="81"/>
        <v>34586.974000000002</v>
      </c>
      <c r="R177" s="8">
        <f t="shared" si="82"/>
        <v>2.6570629999611258E-4</v>
      </c>
      <c r="S177" s="8">
        <v>0.1</v>
      </c>
      <c r="T177" s="167">
        <f t="shared" si="83"/>
        <v>2.6570629999611261E-5</v>
      </c>
      <c r="Z177">
        <f t="shared" si="84"/>
        <v>-1095</v>
      </c>
      <c r="AA177">
        <f t="shared" si="85"/>
        <v>-1.7562829816716932E-3</v>
      </c>
      <c r="AB177">
        <f t="shared" si="86"/>
        <v>-2.9181547236875161E-2</v>
      </c>
      <c r="AC177">
        <f t="shared" si="87"/>
        <v>-1.6300499992212281E-2</v>
      </c>
      <c r="AD177">
        <f t="shared" si="97"/>
        <v>-1.4544217010540587E-2</v>
      </c>
      <c r="AE177">
        <f t="shared" si="88"/>
        <v>2.1153424844969821E-5</v>
      </c>
      <c r="AF177">
        <f t="shared" si="98"/>
        <v>-1.6300499992212281E-2</v>
      </c>
      <c r="AG177" s="25"/>
      <c r="AH177">
        <f t="shared" si="89"/>
        <v>1.2881047244662878E-2</v>
      </c>
      <c r="AI177">
        <f t="shared" si="90"/>
        <v>0.58567624626611825</v>
      </c>
      <c r="AJ177">
        <f t="shared" si="91"/>
        <v>0.9996670101551729</v>
      </c>
      <c r="AK177">
        <f t="shared" si="92"/>
        <v>0.27988538206177493</v>
      </c>
      <c r="AL177">
        <f t="shared" si="93"/>
        <v>2.5474835180336677</v>
      </c>
      <c r="AM177">
        <f t="shared" si="94"/>
        <v>3.2667792329792942</v>
      </c>
      <c r="AN177">
        <f t="shared" si="100"/>
        <v>8.4497464166492335</v>
      </c>
      <c r="AO177">
        <f t="shared" si="100"/>
        <v>8.4495657510961806</v>
      </c>
      <c r="AP177">
        <f t="shared" si="100"/>
        <v>8.450209538043282</v>
      </c>
      <c r="AQ177">
        <f t="shared" si="100"/>
        <v>8.4479126550411259</v>
      </c>
      <c r="AR177">
        <f t="shared" si="100"/>
        <v>8.4560721262765544</v>
      </c>
      <c r="AS177">
        <f t="shared" si="100"/>
        <v>8.4266235538294563</v>
      </c>
      <c r="AT177">
        <f t="shared" si="100"/>
        <v>8.5275909522651325</v>
      </c>
      <c r="AU177">
        <f t="shared" si="96"/>
        <v>8.0358359392398881</v>
      </c>
    </row>
    <row r="178" spans="1:67">
      <c r="A178" s="59" t="s">
        <v>104</v>
      </c>
      <c r="B178" s="60"/>
      <c r="C178" s="61">
        <v>49633.341</v>
      </c>
      <c r="D178" s="61">
        <v>5.0000000000000001E-3</v>
      </c>
      <c r="E178" s="58">
        <f t="shared" si="78"/>
        <v>-1017.9584019013894</v>
      </c>
      <c r="F178">
        <f t="shared" si="79"/>
        <v>-1018</v>
      </c>
      <c r="G178">
        <f t="shared" si="80"/>
        <v>1.5037800003483426E-2</v>
      </c>
      <c r="I178" s="116">
        <f t="shared" si="101"/>
        <v>1.5037800003483426E-2</v>
      </c>
      <c r="J178" s="117"/>
      <c r="M178" s="116"/>
      <c r="N178" s="116"/>
      <c r="O178" s="40"/>
      <c r="Q178" s="293">
        <f t="shared" si="81"/>
        <v>34614.841</v>
      </c>
      <c r="R178" s="8">
        <f t="shared" si="82"/>
        <v>2.2613542894476613E-4</v>
      </c>
      <c r="S178" s="8">
        <v>0.1</v>
      </c>
      <c r="T178" s="167">
        <f t="shared" si="83"/>
        <v>2.2613542894476616E-5</v>
      </c>
      <c r="Z178">
        <f t="shared" si="84"/>
        <v>-1018</v>
      </c>
      <c r="AA178">
        <f t="shared" si="85"/>
        <v>-1.719348482272438E-3</v>
      </c>
      <c r="AB178">
        <f t="shared" si="86"/>
        <v>2.0876912365195583E-3</v>
      </c>
      <c r="AC178">
        <f t="shared" si="87"/>
        <v>1.5037800003483426E-2</v>
      </c>
      <c r="AD178">
        <f t="shared" si="97"/>
        <v>1.6757148485755866E-2</v>
      </c>
      <c r="AE178">
        <f t="shared" si="88"/>
        <v>2.808020253736701E-5</v>
      </c>
      <c r="AF178">
        <f t="shared" si="98"/>
        <v>1.5037800003483426E-2</v>
      </c>
      <c r="AG178" s="25"/>
      <c r="AH178">
        <f t="shared" si="89"/>
        <v>1.2950108766963868E-2</v>
      </c>
      <c r="AI178">
        <f t="shared" si="90"/>
        <v>0.58367075702811588</v>
      </c>
      <c r="AJ178">
        <f t="shared" si="91"/>
        <v>0.9998269611847358</v>
      </c>
      <c r="AK178">
        <f t="shared" si="92"/>
        <v>0.27689341170648657</v>
      </c>
      <c r="AL178">
        <f t="shared" si="93"/>
        <v>2.5546873863828781</v>
      </c>
      <c r="AM178">
        <f t="shared" si="94"/>
        <v>3.309321219759517</v>
      </c>
      <c r="AN178">
        <f t="shared" si="100"/>
        <v>8.4604169161007619</v>
      </c>
      <c r="AO178">
        <f t="shared" si="100"/>
        <v>8.4602166591157761</v>
      </c>
      <c r="AP178">
        <f t="shared" si="100"/>
        <v>8.4609192337372168</v>
      </c>
      <c r="AQ178">
        <f t="shared" si="100"/>
        <v>8.4584512040342705</v>
      </c>
      <c r="AR178">
        <f t="shared" si="100"/>
        <v>8.4670826458155446</v>
      </c>
      <c r="AS178">
        <f t="shared" si="100"/>
        <v>8.4364079778664358</v>
      </c>
      <c r="AT178">
        <f t="shared" si="100"/>
        <v>8.539989256317261</v>
      </c>
      <c r="AU178">
        <f t="shared" si="96"/>
        <v>8.0495173985650048</v>
      </c>
    </row>
    <row r="179" spans="1:67">
      <c r="A179" s="59" t="s">
        <v>73</v>
      </c>
      <c r="B179" s="60"/>
      <c r="C179" s="61">
        <v>49679.597999999998</v>
      </c>
      <c r="D179" s="61" t="s">
        <v>16</v>
      </c>
      <c r="E179" s="58">
        <f t="shared" si="78"/>
        <v>-890.00063900043313</v>
      </c>
      <c r="F179">
        <f t="shared" si="79"/>
        <v>-890</v>
      </c>
      <c r="G179">
        <f t="shared" si="80"/>
        <v>-2.3099999816622585E-4</v>
      </c>
      <c r="I179" s="116">
        <f t="shared" si="101"/>
        <v>-2.3099999816622585E-4</v>
      </c>
      <c r="J179" s="9"/>
      <c r="M179" s="116"/>
      <c r="N179" s="116"/>
      <c r="O179" s="40"/>
      <c r="Q179" s="293">
        <f t="shared" si="81"/>
        <v>34661.097999999998</v>
      </c>
      <c r="R179" s="8">
        <f t="shared" si="82"/>
        <v>5.3360999152796346E-8</v>
      </c>
      <c r="S179" s="8">
        <v>0.1</v>
      </c>
      <c r="T179" s="167">
        <f t="shared" si="83"/>
        <v>5.336099915279635E-9</v>
      </c>
      <c r="W179" s="8"/>
      <c r="Z179">
        <f t="shared" si="84"/>
        <v>-890</v>
      </c>
      <c r="AA179">
        <f t="shared" si="85"/>
        <v>-1.6614910384280899E-3</v>
      </c>
      <c r="AB179">
        <f t="shared" si="86"/>
        <v>-1.329215815027261E-2</v>
      </c>
      <c r="AC179">
        <f t="shared" si="87"/>
        <v>-2.3099999816622585E-4</v>
      </c>
      <c r="AD179">
        <f t="shared" si="97"/>
        <v>1.430491040261864E-3</v>
      </c>
      <c r="AE179">
        <f t="shared" si="88"/>
        <v>2.04630461626947E-7</v>
      </c>
      <c r="AF179">
        <f t="shared" si="98"/>
        <v>-2.3099999816622585E-4</v>
      </c>
      <c r="AG179" s="25"/>
      <c r="AH179">
        <f t="shared" si="89"/>
        <v>1.3061158152106385E-2</v>
      </c>
      <c r="AI179">
        <f t="shared" si="90"/>
        <v>0.58041392850642226</v>
      </c>
      <c r="AJ179">
        <f t="shared" si="91"/>
        <v>0.99997731841823145</v>
      </c>
      <c r="AK179">
        <f t="shared" si="92"/>
        <v>0.27193294873660728</v>
      </c>
      <c r="AL179">
        <f t="shared" si="93"/>
        <v>2.5665555856101259</v>
      </c>
      <c r="AM179">
        <f t="shared" si="94"/>
        <v>3.3816647661342549</v>
      </c>
      <c r="AN179">
        <f t="shared" si="100"/>
        <v>8.4780758984898981</v>
      </c>
      <c r="AO179">
        <f t="shared" si="100"/>
        <v>8.4778399455361573</v>
      </c>
      <c r="AP179">
        <f t="shared" si="100"/>
        <v>8.4786473142868957</v>
      </c>
      <c r="AQ179">
        <f t="shared" si="100"/>
        <v>8.4758809478055159</v>
      </c>
      <c r="AR179">
        <f t="shared" si="100"/>
        <v>8.4853159426986977</v>
      </c>
      <c r="AS179">
        <f t="shared" si="100"/>
        <v>8.4526075919428951</v>
      </c>
      <c r="AT179">
        <f t="shared" si="100"/>
        <v>8.5603963955075297</v>
      </c>
      <c r="AU179">
        <f t="shared" si="96"/>
        <v>8.072260603676888</v>
      </c>
    </row>
    <row r="180" spans="1:67">
      <c r="A180" s="59" t="s">
        <v>73</v>
      </c>
      <c r="B180" s="60"/>
      <c r="C180" s="61">
        <v>49713.580999999998</v>
      </c>
      <c r="D180" s="61" t="s">
        <v>16</v>
      </c>
      <c r="E180" s="58">
        <f t="shared" si="78"/>
        <v>-795.99565258403288</v>
      </c>
      <c r="F180">
        <f t="shared" si="79"/>
        <v>-796</v>
      </c>
      <c r="G180">
        <f t="shared" si="80"/>
        <v>1.5716000052634627E-3</v>
      </c>
      <c r="I180" s="116">
        <f t="shared" si="101"/>
        <v>1.5716000052634627E-3</v>
      </c>
      <c r="J180" s="9"/>
      <c r="M180" s="116"/>
      <c r="N180" s="116"/>
      <c r="O180" s="40"/>
      <c r="Q180" s="293">
        <f t="shared" si="81"/>
        <v>34695.080999999998</v>
      </c>
      <c r="R180" s="8">
        <f t="shared" si="82"/>
        <v>2.4699265765441159E-6</v>
      </c>
      <c r="S180" s="8">
        <v>0.1</v>
      </c>
      <c r="T180" s="167">
        <f t="shared" si="83"/>
        <v>2.4699265765441159E-7</v>
      </c>
      <c r="Z180">
        <f t="shared" si="84"/>
        <v>-796</v>
      </c>
      <c r="AA180">
        <f t="shared" si="85"/>
        <v>-1.621792004942427E-3</v>
      </c>
      <c r="AB180">
        <f t="shared" si="86"/>
        <v>-1.1568149808508857E-2</v>
      </c>
      <c r="AC180">
        <f t="shared" si="87"/>
        <v>1.5716000052634627E-3</v>
      </c>
      <c r="AD180">
        <f t="shared" si="97"/>
        <v>3.1933920102058897E-3</v>
      </c>
      <c r="AE180">
        <f t="shared" si="88"/>
        <v>1.0197752530846814E-6</v>
      </c>
      <c r="AF180">
        <f t="shared" si="98"/>
        <v>1.5716000052634627E-3</v>
      </c>
      <c r="AG180" s="25"/>
      <c r="AH180">
        <f t="shared" si="89"/>
        <v>1.313974981377232E-2</v>
      </c>
      <c r="AI180">
        <f t="shared" si="90"/>
        <v>0.57808202961746147</v>
      </c>
      <c r="AJ180">
        <f t="shared" si="91"/>
        <v>0.99999819947434021</v>
      </c>
      <c r="AK180">
        <f t="shared" si="92"/>
        <v>0.26830062666397064</v>
      </c>
      <c r="AL180">
        <f t="shared" si="93"/>
        <v>2.5751884603989734</v>
      </c>
      <c r="AM180">
        <f t="shared" si="94"/>
        <v>3.4361379689849985</v>
      </c>
      <c r="AN180">
        <f t="shared" si="100"/>
        <v>8.4909828622941514</v>
      </c>
      <c r="AO180">
        <f t="shared" si="100"/>
        <v>8.4907181267285168</v>
      </c>
      <c r="AP180">
        <f t="shared" si="100"/>
        <v>8.4916080953970745</v>
      </c>
      <c r="AQ180">
        <f t="shared" si="100"/>
        <v>8.4886119984823161</v>
      </c>
      <c r="AR180">
        <f t="shared" si="100"/>
        <v>8.4986506551824714</v>
      </c>
      <c r="AS180">
        <f t="shared" si="100"/>
        <v>8.4644562726049415</v>
      </c>
      <c r="AT180">
        <f t="shared" si="100"/>
        <v>8.5752220262423755</v>
      </c>
      <c r="AU180">
        <f t="shared" si="96"/>
        <v>8.0889626449309251</v>
      </c>
    </row>
    <row r="181" spans="1:67">
      <c r="A181" s="59" t="s">
        <v>105</v>
      </c>
      <c r="B181" s="60"/>
      <c r="C181" s="61">
        <v>49917.466</v>
      </c>
      <c r="D181" s="61">
        <v>4.0000000000000001E-3</v>
      </c>
      <c r="E181" s="58">
        <f t="shared" si="78"/>
        <v>-232.00169514920177</v>
      </c>
      <c r="F181">
        <f t="shared" si="79"/>
        <v>-232</v>
      </c>
      <c r="G181">
        <f t="shared" si="80"/>
        <v>-6.1279999499674886E-4</v>
      </c>
      <c r="I181" s="116">
        <f t="shared" si="101"/>
        <v>-6.1279999499674886E-4</v>
      </c>
      <c r="J181" s="117"/>
      <c r="M181" s="116"/>
      <c r="N181" s="116"/>
      <c r="O181" s="40"/>
      <c r="Q181" s="293">
        <f t="shared" si="81"/>
        <v>34898.966</v>
      </c>
      <c r="R181" s="8">
        <f t="shared" si="82"/>
        <v>3.7552383386801543E-7</v>
      </c>
      <c r="S181" s="8">
        <v>0.1</v>
      </c>
      <c r="T181" s="167">
        <f t="shared" si="83"/>
        <v>3.7552383386801543E-8</v>
      </c>
      <c r="Z181">
        <f t="shared" si="84"/>
        <v>-232</v>
      </c>
      <c r="AA181">
        <f t="shared" si="85"/>
        <v>-1.4320764477643681E-3</v>
      </c>
      <c r="AB181">
        <f t="shared" si="86"/>
        <v>-1.4172594269040793E-2</v>
      </c>
      <c r="AC181">
        <f t="shared" si="87"/>
        <v>-6.1279999499674886E-4</v>
      </c>
      <c r="AD181">
        <f t="shared" si="97"/>
        <v>8.1927645276761926E-4</v>
      </c>
      <c r="AE181">
        <f t="shared" si="88"/>
        <v>6.7121390605949313E-8</v>
      </c>
      <c r="AF181">
        <f t="shared" si="98"/>
        <v>-6.1279999499674886E-4</v>
      </c>
      <c r="AG181" s="25"/>
      <c r="AH181">
        <f t="shared" si="89"/>
        <v>1.3559794274044044E-2</v>
      </c>
      <c r="AI181">
        <f t="shared" si="90"/>
        <v>0.5650949051685672</v>
      </c>
      <c r="AJ181">
        <f t="shared" si="91"/>
        <v>0.99863146456496132</v>
      </c>
      <c r="AK181">
        <f t="shared" si="92"/>
        <v>0.2466932477585522</v>
      </c>
      <c r="AL181">
        <f t="shared" si="93"/>
        <v>2.6256138075604669</v>
      </c>
      <c r="AM181">
        <f t="shared" si="94"/>
        <v>3.7897474021926172</v>
      </c>
      <c r="AN181">
        <f t="shared" ref="AN181:AT196" si="102">$AU181+$AB$7*SIN(AO181)</f>
        <v>8.5673987667303404</v>
      </c>
      <c r="AO181">
        <f t="shared" si="102"/>
        <v>8.5669131659524282</v>
      </c>
      <c r="AP181">
        <f t="shared" si="102"/>
        <v>8.5683967884033159</v>
      </c>
      <c r="AQ181">
        <f t="shared" si="102"/>
        <v>8.5638559548536275</v>
      </c>
      <c r="AR181">
        <f t="shared" si="102"/>
        <v>8.5776797318995666</v>
      </c>
      <c r="AS181">
        <f t="shared" si="102"/>
        <v>8.5348765684501391</v>
      </c>
      <c r="AT181">
        <f t="shared" si="102"/>
        <v>8.6613482697383866</v>
      </c>
      <c r="AU181">
        <f t="shared" si="96"/>
        <v>8.1891748924551546</v>
      </c>
    </row>
    <row r="182" spans="1:67">
      <c r="A182" s="59" t="s">
        <v>105</v>
      </c>
      <c r="B182" s="60"/>
      <c r="C182" s="61">
        <v>49934.447</v>
      </c>
      <c r="D182" s="61">
        <v>5.0000000000000001E-3</v>
      </c>
      <c r="E182" s="58">
        <f t="shared" si="78"/>
        <v>-185.02824741542716</v>
      </c>
      <c r="F182">
        <f t="shared" si="79"/>
        <v>-185</v>
      </c>
      <c r="G182">
        <f t="shared" si="80"/>
        <v>-1.0211499997240026E-2</v>
      </c>
      <c r="I182" s="116">
        <f t="shared" si="101"/>
        <v>-1.0211499997240026E-2</v>
      </c>
      <c r="J182" s="117"/>
      <c r="M182" s="116"/>
      <c r="N182" s="116"/>
      <c r="O182" s="40"/>
      <c r="Q182" s="293">
        <f t="shared" si="81"/>
        <v>34915.947</v>
      </c>
      <c r="R182" s="8">
        <f t="shared" si="82"/>
        <v>1.0427473219363305E-4</v>
      </c>
      <c r="S182" s="8">
        <v>0.1</v>
      </c>
      <c r="T182" s="167">
        <f t="shared" si="83"/>
        <v>1.0427473219363306E-5</v>
      </c>
      <c r="W182" s="8"/>
      <c r="Z182">
        <f t="shared" si="84"/>
        <v>-185</v>
      </c>
      <c r="AA182">
        <f t="shared" si="85"/>
        <v>-1.4199422132627204E-3</v>
      </c>
      <c r="AB182">
        <f t="shared" si="86"/>
        <v>-2.3802388359270645E-2</v>
      </c>
      <c r="AC182">
        <f t="shared" si="87"/>
        <v>-1.0211499997240026E-2</v>
      </c>
      <c r="AD182">
        <f t="shared" si="97"/>
        <v>-8.7915577839773051E-3</v>
      </c>
      <c r="AE182">
        <f t="shared" si="88"/>
        <v>7.7291488269011949E-6</v>
      </c>
      <c r="AF182">
        <f t="shared" si="98"/>
        <v>-1.0211499997240026E-2</v>
      </c>
      <c r="AG182" s="25"/>
      <c r="AH182">
        <f t="shared" si="89"/>
        <v>1.359088836203062E-2</v>
      </c>
      <c r="AI182">
        <f t="shared" si="90"/>
        <v>0.56408649635113983</v>
      </c>
      <c r="AJ182">
        <f t="shared" si="91"/>
        <v>0.99840850143683457</v>
      </c>
      <c r="AK182">
        <f t="shared" si="92"/>
        <v>0.24490695648873514</v>
      </c>
      <c r="AL182">
        <f t="shared" si="93"/>
        <v>2.6297163583500867</v>
      </c>
      <c r="AM182">
        <f t="shared" si="94"/>
        <v>3.8215064082587986</v>
      </c>
      <c r="AN182">
        <f t="shared" si="102"/>
        <v>8.5736916758889894</v>
      </c>
      <c r="AO182">
        <f t="shared" si="102"/>
        <v>8.5731838663163042</v>
      </c>
      <c r="AP182">
        <f t="shared" si="102"/>
        <v>8.5747241678578661</v>
      </c>
      <c r="AQ182">
        <f t="shared" si="102"/>
        <v>8.5700436953390504</v>
      </c>
      <c r="AR182">
        <f t="shared" si="102"/>
        <v>8.584189803126284</v>
      </c>
      <c r="AS182">
        <f t="shared" si="102"/>
        <v>8.5407046693438158</v>
      </c>
      <c r="AT182">
        <f t="shared" si="102"/>
        <v>8.6683093007192333</v>
      </c>
      <c r="AU182">
        <f t="shared" si="96"/>
        <v>8.197525913082174</v>
      </c>
    </row>
    <row r="183" spans="1:67">
      <c r="A183" s="59" t="s">
        <v>106</v>
      </c>
      <c r="B183" s="60"/>
      <c r="C183" s="62">
        <v>49983.623</v>
      </c>
      <c r="D183" s="61"/>
      <c r="E183" s="58">
        <f t="shared" si="78"/>
        <v>-48.995842624419076</v>
      </c>
      <c r="F183">
        <f t="shared" si="79"/>
        <v>-49</v>
      </c>
      <c r="G183">
        <f t="shared" si="80"/>
        <v>1.5029000060167164E-3</v>
      </c>
      <c r="I183" s="8">
        <f t="shared" si="101"/>
        <v>1.5029000060167164E-3</v>
      </c>
      <c r="J183" s="9"/>
      <c r="K183" s="9"/>
      <c r="M183" s="116"/>
      <c r="N183" s="116"/>
      <c r="O183" s="40"/>
      <c r="Q183" s="293">
        <f t="shared" si="81"/>
        <v>34965.123</v>
      </c>
      <c r="R183" s="8">
        <f t="shared" si="82"/>
        <v>2.2587084280850461E-6</v>
      </c>
      <c r="S183" s="8">
        <v>0.1</v>
      </c>
      <c r="T183" s="167">
        <f t="shared" si="83"/>
        <v>2.2587084280850463E-7</v>
      </c>
      <c r="W183" s="8"/>
      <c r="Z183">
        <f t="shared" si="84"/>
        <v>-49</v>
      </c>
      <c r="AA183">
        <f t="shared" si="85"/>
        <v>-1.3879487558802975E-3</v>
      </c>
      <c r="AB183">
        <f t="shared" si="86"/>
        <v>-1.2174641376501807E-2</v>
      </c>
      <c r="AC183">
        <f t="shared" si="87"/>
        <v>1.5029000060167164E-3</v>
      </c>
      <c r="AD183">
        <f t="shared" si="97"/>
        <v>2.8908487618970139E-3</v>
      </c>
      <c r="AE183">
        <f t="shared" si="88"/>
        <v>8.3570065641614988E-7</v>
      </c>
      <c r="AF183">
        <f t="shared" si="98"/>
        <v>1.5029000060167164E-3</v>
      </c>
      <c r="AG183" s="25"/>
      <c r="AH183">
        <f t="shared" si="89"/>
        <v>1.3677541382518523E-2</v>
      </c>
      <c r="AI183">
        <f t="shared" si="90"/>
        <v>0.56122925963346937</v>
      </c>
      <c r="AJ183">
        <f t="shared" si="91"/>
        <v>0.99767418019546439</v>
      </c>
      <c r="AK183">
        <f t="shared" si="92"/>
        <v>0.23975036475093553</v>
      </c>
      <c r="AL183">
        <f t="shared" si="93"/>
        <v>2.6415069720131115</v>
      </c>
      <c r="AM183">
        <f t="shared" si="94"/>
        <v>3.9156175688899242</v>
      </c>
      <c r="AN183">
        <f t="shared" si="102"/>
        <v>8.5918396220030147</v>
      </c>
      <c r="AO183">
        <f t="shared" si="102"/>
        <v>8.5912642829800632</v>
      </c>
      <c r="AP183">
        <f t="shared" si="102"/>
        <v>8.5929742823821869</v>
      </c>
      <c r="AQ183">
        <f t="shared" si="102"/>
        <v>8.5878824142111778</v>
      </c>
      <c r="AR183">
        <f t="shared" si="102"/>
        <v>8.602961734238102</v>
      </c>
      <c r="AS183">
        <f t="shared" si="102"/>
        <v>8.5575441057226165</v>
      </c>
      <c r="AT183">
        <f t="shared" si="102"/>
        <v>8.6882672598257482</v>
      </c>
      <c r="AU183">
        <f t="shared" si="96"/>
        <v>8.221690568513548</v>
      </c>
    </row>
    <row r="184" spans="1:67">
      <c r="A184" s="59" t="s">
        <v>106</v>
      </c>
      <c r="B184" s="60"/>
      <c r="C184" s="62">
        <v>49989.599999999999</v>
      </c>
      <c r="D184" s="61"/>
      <c r="E184" s="58">
        <f t="shared" si="78"/>
        <v>-32.462052087658847</v>
      </c>
      <c r="F184">
        <f t="shared" si="79"/>
        <v>-32.5</v>
      </c>
      <c r="G184">
        <f t="shared" si="80"/>
        <v>1.3718250003876165E-2</v>
      </c>
      <c r="I184" s="8">
        <f t="shared" si="101"/>
        <v>1.3718250003876165E-2</v>
      </c>
      <c r="J184" s="9"/>
      <c r="K184" s="9"/>
      <c r="M184" s="116"/>
      <c r="N184" s="116"/>
      <c r="O184" s="40"/>
      <c r="Q184" s="293">
        <f t="shared" si="81"/>
        <v>34971.1</v>
      </c>
      <c r="R184" s="8">
        <f t="shared" si="82"/>
        <v>1.881903831688484E-4</v>
      </c>
      <c r="S184" s="8">
        <v>0.1</v>
      </c>
      <c r="T184" s="167">
        <f t="shared" si="83"/>
        <v>1.8819038316884842E-5</v>
      </c>
      <c r="Z184">
        <f t="shared" si="84"/>
        <v>-32.5</v>
      </c>
      <c r="AA184">
        <f t="shared" si="85"/>
        <v>-1.3843807300228279E-3</v>
      </c>
      <c r="AB184">
        <f t="shared" si="86"/>
        <v>3.0529627441912288E-5</v>
      </c>
      <c r="AC184">
        <f t="shared" si="87"/>
        <v>1.3718250003876165E-2</v>
      </c>
      <c r="AD184">
        <f t="shared" si="97"/>
        <v>1.5102630733898992E-2</v>
      </c>
      <c r="AE184">
        <f t="shared" si="88"/>
        <v>2.2808945508451043E-5</v>
      </c>
      <c r="AF184">
        <f t="shared" si="98"/>
        <v>1.3718250003876165E-2</v>
      </c>
      <c r="AG184" s="25"/>
      <c r="AH184">
        <f t="shared" si="89"/>
        <v>1.3687720376434252E-2</v>
      </c>
      <c r="AI184">
        <f t="shared" si="90"/>
        <v>0.56088866467664855</v>
      </c>
      <c r="AJ184">
        <f t="shared" si="91"/>
        <v>0.99757621030456956</v>
      </c>
      <c r="AK184">
        <f t="shared" si="92"/>
        <v>0.23912598183916195</v>
      </c>
      <c r="AL184">
        <f t="shared" si="93"/>
        <v>2.642929447363231</v>
      </c>
      <c r="AM184">
        <f t="shared" si="94"/>
        <v>3.927265987997095</v>
      </c>
      <c r="AN184">
        <f t="shared" si="102"/>
        <v>8.5940352913941087</v>
      </c>
      <c r="AO184">
        <f t="shared" si="102"/>
        <v>8.5934514327490295</v>
      </c>
      <c r="AP184">
        <f t="shared" si="102"/>
        <v>8.5951825757014095</v>
      </c>
      <c r="AQ184">
        <f t="shared" si="102"/>
        <v>8.5900401185449091</v>
      </c>
      <c r="AR184">
        <f t="shared" si="102"/>
        <v>8.605232559204973</v>
      </c>
      <c r="AS184">
        <f t="shared" si="102"/>
        <v>8.5595848654452524</v>
      </c>
      <c r="AT184">
        <f t="shared" si="102"/>
        <v>8.6906700478041472</v>
      </c>
      <c r="AU184">
        <f t="shared" si="96"/>
        <v>8.2246223097975015</v>
      </c>
    </row>
    <row r="185" spans="1:67">
      <c r="A185" s="63" t="s">
        <v>107</v>
      </c>
      <c r="B185" s="64"/>
      <c r="C185" s="63">
        <v>50001.335099999997</v>
      </c>
      <c r="D185" s="63"/>
      <c r="E185" s="58">
        <f t="shared" si="78"/>
        <v>0</v>
      </c>
      <c r="F185">
        <f t="shared" si="79"/>
        <v>0</v>
      </c>
      <c r="G185">
        <f t="shared" si="80"/>
        <v>0</v>
      </c>
      <c r="J185" s="117"/>
      <c r="K185" s="8">
        <f>G185</f>
        <v>0</v>
      </c>
      <c r="M185" s="116"/>
      <c r="N185" s="116"/>
      <c r="O185" s="40"/>
      <c r="Q185" s="293">
        <f t="shared" si="81"/>
        <v>34982.835099999997</v>
      </c>
      <c r="R185" s="8">
        <f t="shared" si="82"/>
        <v>0</v>
      </c>
      <c r="S185" s="116">
        <v>1</v>
      </c>
      <c r="T185" s="167">
        <f t="shared" si="83"/>
        <v>0</v>
      </c>
      <c r="Z185">
        <f t="shared" si="84"/>
        <v>0</v>
      </c>
      <c r="AA185">
        <f t="shared" si="85"/>
        <v>-1.3775502193604378E-3</v>
      </c>
      <c r="AB185">
        <f t="shared" si="86"/>
        <v>-1.3707559502089421E-2</v>
      </c>
      <c r="AC185">
        <f t="shared" si="87"/>
        <v>0</v>
      </c>
      <c r="AD185">
        <f t="shared" si="97"/>
        <v>1.3775502193604378E-3</v>
      </c>
      <c r="AE185">
        <f t="shared" si="88"/>
        <v>1.8976446068599901E-6</v>
      </c>
      <c r="AF185">
        <f t="shared" si="98"/>
        <v>0</v>
      </c>
      <c r="AG185" s="25"/>
      <c r="AH185">
        <f t="shared" si="89"/>
        <v>1.3707559502089421E-2</v>
      </c>
      <c r="AI185">
        <f t="shared" si="90"/>
        <v>0.56022158021039004</v>
      </c>
      <c r="AJ185">
        <f t="shared" si="91"/>
        <v>0.99737769643803365</v>
      </c>
      <c r="AK185">
        <f t="shared" si="92"/>
        <v>0.23789691357256751</v>
      </c>
      <c r="AL185">
        <f t="shared" si="93"/>
        <v>2.6457263111524623</v>
      </c>
      <c r="AM185">
        <f t="shared" si="94"/>
        <v>3.9503598667031143</v>
      </c>
      <c r="AN185">
        <f t="shared" si="102"/>
        <v>8.5983562877048634</v>
      </c>
      <c r="AO185">
        <f t="shared" si="102"/>
        <v>8.5977554437393078</v>
      </c>
      <c r="AP185">
        <f t="shared" si="102"/>
        <v>8.5995285717806347</v>
      </c>
      <c r="AQ185">
        <f t="shared" si="102"/>
        <v>8.5942860801693968</v>
      </c>
      <c r="AR185">
        <f t="shared" si="102"/>
        <v>8.6097011815448123</v>
      </c>
      <c r="AS185">
        <f t="shared" si="102"/>
        <v>8.5636032584412138</v>
      </c>
      <c r="AT185">
        <f t="shared" si="102"/>
        <v>8.69539110077746</v>
      </c>
      <c r="AU185">
        <f t="shared" si="96"/>
        <v>8.2303969517204401</v>
      </c>
    </row>
    <row r="186" spans="1:67">
      <c r="A186" s="59" t="s">
        <v>106</v>
      </c>
      <c r="B186" s="60"/>
      <c r="C186" s="62">
        <v>50002.597000000002</v>
      </c>
      <c r="D186" s="61"/>
      <c r="E186" s="58">
        <f t="shared" si="78"/>
        <v>3.4907127787223668</v>
      </c>
      <c r="F186">
        <f t="shared" si="79"/>
        <v>3.5</v>
      </c>
      <c r="G186">
        <f t="shared" si="80"/>
        <v>-3.3573499968042597E-3</v>
      </c>
      <c r="I186" s="8">
        <f>G186</f>
        <v>-3.3573499968042597E-3</v>
      </c>
      <c r="J186" s="9"/>
      <c r="K186" s="9"/>
      <c r="M186" s="116"/>
      <c r="N186" s="116"/>
      <c r="O186" s="40"/>
      <c r="Q186" s="293">
        <f t="shared" si="81"/>
        <v>34984.097000000002</v>
      </c>
      <c r="R186" s="8">
        <f t="shared" si="82"/>
        <v>1.1271799001041563E-5</v>
      </c>
      <c r="S186" s="8">
        <v>0.1</v>
      </c>
      <c r="T186" s="167">
        <f t="shared" si="83"/>
        <v>1.1271799001041564E-6</v>
      </c>
      <c r="Z186">
        <f t="shared" si="84"/>
        <v>3.5</v>
      </c>
      <c r="AA186">
        <f t="shared" si="85"/>
        <v>-1.3768302233546654E-3</v>
      </c>
      <c r="AB186">
        <f t="shared" si="86"/>
        <v>-1.706702939498593E-2</v>
      </c>
      <c r="AC186">
        <f t="shared" si="87"/>
        <v>-3.3573499968042597E-3</v>
      </c>
      <c r="AD186">
        <f t="shared" si="97"/>
        <v>-1.9805197734495943E-3</v>
      </c>
      <c r="AE186">
        <f t="shared" si="88"/>
        <v>3.9224585730248324E-7</v>
      </c>
      <c r="AF186">
        <f t="shared" si="98"/>
        <v>-3.3573499968042597E-3</v>
      </c>
      <c r="AG186" s="25"/>
      <c r="AH186">
        <f t="shared" si="89"/>
        <v>1.3709679398181669E-2</v>
      </c>
      <c r="AI186">
        <f t="shared" si="90"/>
        <v>0.56015003871329638</v>
      </c>
      <c r="AJ186">
        <f t="shared" si="91"/>
        <v>0.99735588115665796</v>
      </c>
      <c r="AK186">
        <f t="shared" si="92"/>
        <v>0.23776461375925001</v>
      </c>
      <c r="AL186">
        <f t="shared" si="93"/>
        <v>2.6460271195737595</v>
      </c>
      <c r="AM186">
        <f t="shared" si="94"/>
        <v>3.9528588650216641</v>
      </c>
      <c r="AN186">
        <f t="shared" si="102"/>
        <v>8.5988213257904622</v>
      </c>
      <c r="AO186">
        <f t="shared" si="102"/>
        <v>8.5982186365421338</v>
      </c>
      <c r="AP186">
        <f t="shared" si="102"/>
        <v>8.5999963125522534</v>
      </c>
      <c r="AQ186">
        <f t="shared" si="102"/>
        <v>8.594743018079166</v>
      </c>
      <c r="AR186">
        <f t="shared" si="102"/>
        <v>8.6101820842095602</v>
      </c>
      <c r="AS186">
        <f t="shared" si="102"/>
        <v>8.5640359099669112</v>
      </c>
      <c r="AT186">
        <f t="shared" si="102"/>
        <v>8.6958985963910553</v>
      </c>
      <c r="AU186">
        <f t="shared" si="96"/>
        <v>8.2310188362352186</v>
      </c>
    </row>
    <row r="187" spans="1:67" s="8" customFormat="1">
      <c r="A187" s="59" t="s">
        <v>105</v>
      </c>
      <c r="B187" s="60"/>
      <c r="C187" s="61">
        <v>50014.349000000002</v>
      </c>
      <c r="D187" s="61">
        <v>5.0000000000000001E-3</v>
      </c>
      <c r="E187" s="58">
        <f t="shared" si="78"/>
        <v>35.999514249033069</v>
      </c>
      <c r="F187">
        <f t="shared" si="79"/>
        <v>36</v>
      </c>
      <c r="G187">
        <f t="shared" si="80"/>
        <v>-1.7559999105287716E-4</v>
      </c>
      <c r="H187" s="116"/>
      <c r="I187" s="116">
        <f>G187</f>
        <v>-1.7559999105287716E-4</v>
      </c>
      <c r="J187" s="117"/>
      <c r="K187" s="117"/>
      <c r="L187" s="116"/>
      <c r="M187" s="116"/>
      <c r="N187" s="116"/>
      <c r="O187" s="40"/>
      <c r="P187" s="116"/>
      <c r="Q187" s="293">
        <f t="shared" si="81"/>
        <v>34995.849000000002</v>
      </c>
      <c r="R187" s="8">
        <f t="shared" si="82"/>
        <v>3.0835356857770538E-8</v>
      </c>
      <c r="S187" s="8">
        <v>0.1</v>
      </c>
      <c r="T187" s="167">
        <f t="shared" si="83"/>
        <v>3.0835356857770539E-9</v>
      </c>
      <c r="U187" s="116"/>
      <c r="V187" s="116"/>
      <c r="W187" s="116"/>
      <c r="Z187">
        <f t="shared" si="84"/>
        <v>36</v>
      </c>
      <c r="AA187">
        <f t="shared" si="85"/>
        <v>-1.3702891078706744E-3</v>
      </c>
      <c r="AB187">
        <f t="shared" si="86"/>
        <v>-1.3904810034188851E-2</v>
      </c>
      <c r="AC187">
        <f t="shared" si="87"/>
        <v>-1.7559999105287716E-4</v>
      </c>
      <c r="AD187">
        <f t="shared" si="97"/>
        <v>1.1946891168177973E-3</v>
      </c>
      <c r="AE187">
        <f t="shared" si="88"/>
        <v>1.4272820858428885E-7</v>
      </c>
      <c r="AF187">
        <f t="shared" si="98"/>
        <v>-1.7559999105287716E-4</v>
      </c>
      <c r="AG187" s="25"/>
      <c r="AH187">
        <f t="shared" si="89"/>
        <v>1.3729210043135974E-2</v>
      </c>
      <c r="AI187">
        <f t="shared" si="90"/>
        <v>0.55948848268101148</v>
      </c>
      <c r="AJ187">
        <f t="shared" si="91"/>
        <v>0.99714927440321666</v>
      </c>
      <c r="AK187">
        <f t="shared" si="92"/>
        <v>0.23653668448957865</v>
      </c>
      <c r="AL187">
        <f t="shared" si="93"/>
        <v>2.6488167202167068</v>
      </c>
      <c r="AM187">
        <f t="shared" si="94"/>
        <v>3.9761761240059394</v>
      </c>
      <c r="AN187">
        <f t="shared" si="102"/>
        <v>8.6031367659794906</v>
      </c>
      <c r="AO187">
        <f t="shared" si="102"/>
        <v>8.6025167933609747</v>
      </c>
      <c r="AP187">
        <f t="shared" si="102"/>
        <v>8.6043369428296739</v>
      </c>
      <c r="AQ187">
        <f t="shared" si="102"/>
        <v>8.5989830691927853</v>
      </c>
      <c r="AR187">
        <f t="shared" si="102"/>
        <v>8.6146445099238775</v>
      </c>
      <c r="AS187">
        <f t="shared" si="102"/>
        <v>8.5680525123319775</v>
      </c>
      <c r="AT187">
        <f t="shared" si="102"/>
        <v>8.7006024757383038</v>
      </c>
      <c r="AU187">
        <f t="shared" si="96"/>
        <v>8.2367934781581571</v>
      </c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</row>
    <row r="188" spans="1:67">
      <c r="A188" s="63" t="s">
        <v>107</v>
      </c>
      <c r="B188" s="64"/>
      <c r="C188" s="63">
        <v>50026.2785</v>
      </c>
      <c r="D188" s="63"/>
      <c r="E188" s="58">
        <f t="shared" si="78"/>
        <v>68.999322548897368</v>
      </c>
      <c r="F188">
        <f t="shared" si="79"/>
        <v>69</v>
      </c>
      <c r="G188">
        <f t="shared" si="80"/>
        <v>-2.4489999486831948E-4</v>
      </c>
      <c r="J188" s="117"/>
      <c r="K188" s="9">
        <f>G188</f>
        <v>-2.4489999486831948E-4</v>
      </c>
      <c r="M188" s="116"/>
      <c r="N188" s="116"/>
      <c r="O188" s="40"/>
      <c r="Q188" s="293">
        <f t="shared" si="81"/>
        <v>35007.7785</v>
      </c>
      <c r="R188" s="8">
        <f t="shared" si="82"/>
        <v>5.9976007486502908E-8</v>
      </c>
      <c r="S188" s="116">
        <v>1</v>
      </c>
      <c r="T188" s="167">
        <f t="shared" si="83"/>
        <v>5.9976007486502908E-8</v>
      </c>
      <c r="Z188">
        <f t="shared" si="84"/>
        <v>69</v>
      </c>
      <c r="AA188">
        <f t="shared" si="85"/>
        <v>-1.3639139250111714E-3</v>
      </c>
      <c r="AB188">
        <f t="shared" si="86"/>
        <v>-1.3993656959609382E-2</v>
      </c>
      <c r="AC188">
        <f t="shared" si="87"/>
        <v>-2.4489999486831948E-4</v>
      </c>
      <c r="AD188">
        <f t="shared" si="97"/>
        <v>1.1190139301428519E-3</v>
      </c>
      <c r="AE188">
        <f t="shared" si="88"/>
        <v>1.2521921758537516E-6</v>
      </c>
      <c r="AF188">
        <f t="shared" si="98"/>
        <v>-2.4489999486831948E-4</v>
      </c>
      <c r="AG188" s="25"/>
      <c r="AH188">
        <f t="shared" si="89"/>
        <v>1.3748756964741062E-2</v>
      </c>
      <c r="AI188">
        <f t="shared" si="90"/>
        <v>0.5588218204324007</v>
      </c>
      <c r="AJ188">
        <f t="shared" si="91"/>
        <v>0.99693206973509418</v>
      </c>
      <c r="AK188">
        <f t="shared" si="92"/>
        <v>0.23529091328272572</v>
      </c>
      <c r="AL188">
        <f t="shared" si="93"/>
        <v>2.6516425905478189</v>
      </c>
      <c r="AM188">
        <f t="shared" si="94"/>
        <v>4.0000617381967443</v>
      </c>
      <c r="AN188">
        <f t="shared" si="102"/>
        <v>8.6075135066061605</v>
      </c>
      <c r="AO188">
        <f t="shared" si="102"/>
        <v>8.6068757118744443</v>
      </c>
      <c r="AP188">
        <f t="shared" si="102"/>
        <v>8.6087394287772963</v>
      </c>
      <c r="AQ188">
        <f t="shared" si="102"/>
        <v>8.603282956196006</v>
      </c>
      <c r="AR188">
        <f t="shared" si="102"/>
        <v>8.6191698603346278</v>
      </c>
      <c r="AS188">
        <f t="shared" si="102"/>
        <v>8.5721293609127329</v>
      </c>
      <c r="AT188">
        <f t="shared" si="102"/>
        <v>8.7053628975443971</v>
      </c>
      <c r="AU188">
        <f t="shared" si="96"/>
        <v>8.2426569607260642</v>
      </c>
    </row>
    <row r="189" spans="1:67">
      <c r="A189" s="59" t="s">
        <v>108</v>
      </c>
      <c r="B189" s="60"/>
      <c r="C189" s="61">
        <v>50276.442000000003</v>
      </c>
      <c r="D189" s="61">
        <v>5.0000000000000001E-3</v>
      </c>
      <c r="E189" s="58">
        <f t="shared" si="78"/>
        <v>761.01051695137085</v>
      </c>
      <c r="F189">
        <f t="shared" si="79"/>
        <v>761</v>
      </c>
      <c r="G189">
        <f t="shared" si="80"/>
        <v>3.8019000057829544E-3</v>
      </c>
      <c r="I189" s="116">
        <f>G189</f>
        <v>3.8019000057829544E-3</v>
      </c>
      <c r="J189" s="117"/>
      <c r="K189" s="116"/>
      <c r="M189" s="116"/>
      <c r="N189" s="116"/>
      <c r="O189" s="40"/>
      <c r="Q189" s="293">
        <f t="shared" si="81"/>
        <v>35257.942000000003</v>
      </c>
      <c r="R189" s="8">
        <f t="shared" si="82"/>
        <v>1.4454443653972428E-5</v>
      </c>
      <c r="S189" s="8">
        <v>0.1</v>
      </c>
      <c r="T189" s="167">
        <f t="shared" si="83"/>
        <v>1.4454443653972428E-6</v>
      </c>
      <c r="Z189">
        <f t="shared" si="84"/>
        <v>761</v>
      </c>
      <c r="AA189">
        <f t="shared" si="85"/>
        <v>-1.2908607902160467E-3</v>
      </c>
      <c r="AB189">
        <f t="shared" si="86"/>
        <v>-1.0292025495171539E-2</v>
      </c>
      <c r="AC189">
        <f t="shared" si="87"/>
        <v>3.8019000057829544E-3</v>
      </c>
      <c r="AD189">
        <f t="shared" si="97"/>
        <v>5.0927607959990011E-3</v>
      </c>
      <c r="AE189">
        <f t="shared" si="88"/>
        <v>2.5936212525264382E-6</v>
      </c>
      <c r="AF189">
        <f t="shared" si="98"/>
        <v>3.8019000057829544E-3</v>
      </c>
      <c r="AG189" s="25"/>
      <c r="AH189">
        <f t="shared" si="89"/>
        <v>1.4093925500954493E-2</v>
      </c>
      <c r="AI189">
        <f t="shared" si="90"/>
        <v>0.54596332876698073</v>
      </c>
      <c r="AJ189">
        <f t="shared" si="91"/>
        <v>0.99074371448703036</v>
      </c>
      <c r="AK189">
        <f t="shared" si="92"/>
        <v>0.2094055901250946</v>
      </c>
      <c r="AL189">
        <f t="shared" si="93"/>
        <v>2.7094568964761554</v>
      </c>
      <c r="AM189">
        <f t="shared" si="94"/>
        <v>4.5559274261164537</v>
      </c>
      <c r="AN189">
        <f t="shared" si="102"/>
        <v>8.6981777002573892</v>
      </c>
      <c r="AO189">
        <f t="shared" si="102"/>
        <v>8.6971092949167126</v>
      </c>
      <c r="AP189">
        <f t="shared" si="102"/>
        <v>8.6999672296897064</v>
      </c>
      <c r="AQ189">
        <f t="shared" si="102"/>
        <v>8.6923060065621929</v>
      </c>
      <c r="AR189">
        <f t="shared" si="102"/>
        <v>8.7127277701719184</v>
      </c>
      <c r="AS189">
        <f t="shared" si="102"/>
        <v>8.6574274323332396</v>
      </c>
      <c r="AT189">
        <f t="shared" si="102"/>
        <v>8.8015860324125139</v>
      </c>
      <c r="AU189">
        <f t="shared" si="96"/>
        <v>8.3656124133621752</v>
      </c>
    </row>
    <row r="190" spans="1:67">
      <c r="A190" s="59" t="s">
        <v>109</v>
      </c>
      <c r="B190" s="60"/>
      <c r="C190" s="61">
        <v>50331.396000000001</v>
      </c>
      <c r="D190" s="61">
        <v>5.0000000000000001E-3</v>
      </c>
      <c r="E190" s="58">
        <f t="shared" si="78"/>
        <v>913.02623138289937</v>
      </c>
      <c r="F190">
        <f t="shared" si="79"/>
        <v>913</v>
      </c>
      <c r="G190">
        <f t="shared" si="80"/>
        <v>9.4827000066288747E-3</v>
      </c>
      <c r="I190" s="116">
        <f>G190</f>
        <v>9.4827000066288747E-3</v>
      </c>
      <c r="J190" s="117"/>
      <c r="K190" s="116"/>
      <c r="M190" s="116"/>
      <c r="N190" s="116"/>
      <c r="O190" s="40"/>
      <c r="Q190" s="293">
        <f t="shared" si="81"/>
        <v>35312.896000000001</v>
      </c>
      <c r="R190" s="8">
        <f t="shared" si="82"/>
        <v>8.9921599415719258E-5</v>
      </c>
      <c r="S190" s="8">
        <v>0.1</v>
      </c>
      <c r="T190" s="167">
        <f t="shared" si="83"/>
        <v>8.9921599415719255E-6</v>
      </c>
      <c r="Z190">
        <f t="shared" si="84"/>
        <v>913</v>
      </c>
      <c r="AA190">
        <f t="shared" si="85"/>
        <v>-1.2899661026613378E-3</v>
      </c>
      <c r="AB190">
        <f t="shared" si="86"/>
        <v>-4.6708448515301714E-3</v>
      </c>
      <c r="AC190">
        <f t="shared" si="87"/>
        <v>9.4827000066288747E-3</v>
      </c>
      <c r="AD190">
        <f t="shared" si="97"/>
        <v>1.0772666109290212E-2</v>
      </c>
      <c r="AE190">
        <f t="shared" si="88"/>
        <v>1.1605033510224992E-5</v>
      </c>
      <c r="AF190">
        <f t="shared" si="98"/>
        <v>9.4827000066288747E-3</v>
      </c>
      <c r="AG190" s="25"/>
      <c r="AH190">
        <f t="shared" si="89"/>
        <v>1.4153544858159046E-2</v>
      </c>
      <c r="AI190">
        <f t="shared" si="90"/>
        <v>0.54341030055119255</v>
      </c>
      <c r="AJ190">
        <f t="shared" si="91"/>
        <v>0.98899061074220851</v>
      </c>
      <c r="AK190">
        <f t="shared" si="92"/>
        <v>0.20377891538932016</v>
      </c>
      <c r="AL190">
        <f t="shared" si="93"/>
        <v>2.7218145511891199</v>
      </c>
      <c r="AM190">
        <f t="shared" si="94"/>
        <v>4.6942525806521269</v>
      </c>
      <c r="AN190">
        <f t="shared" si="102"/>
        <v>8.7178260120362747</v>
      </c>
      <c r="AO190">
        <f t="shared" si="102"/>
        <v>8.7166511338813972</v>
      </c>
      <c r="AP190">
        <f t="shared" si="102"/>
        <v>8.7197405403602861</v>
      </c>
      <c r="AQ190">
        <f t="shared" si="102"/>
        <v>8.71159917733101</v>
      </c>
      <c r="AR190">
        <f t="shared" si="102"/>
        <v>8.732933780332548</v>
      </c>
      <c r="AS190">
        <f t="shared" si="102"/>
        <v>8.6761589965572572</v>
      </c>
      <c r="AT190">
        <f t="shared" si="102"/>
        <v>8.8218239528052074</v>
      </c>
      <c r="AU190">
        <f t="shared" si="96"/>
        <v>8.3926199694325359</v>
      </c>
    </row>
    <row r="191" spans="1:67" s="8" customFormat="1">
      <c r="A191" s="59" t="s">
        <v>106</v>
      </c>
      <c r="B191" s="60"/>
      <c r="C191" s="62">
        <v>50357.61</v>
      </c>
      <c r="D191" s="61"/>
      <c r="E191" s="58">
        <f t="shared" si="78"/>
        <v>985.54033296073237</v>
      </c>
      <c r="F191">
        <f t="shared" si="79"/>
        <v>985.5</v>
      </c>
      <c r="G191">
        <f t="shared" si="80"/>
        <v>1.458045000617858E-2</v>
      </c>
      <c r="H191" s="116"/>
      <c r="I191" s="8">
        <f>G191</f>
        <v>1.458045000617858E-2</v>
      </c>
      <c r="J191" s="9"/>
      <c r="K191" s="9"/>
      <c r="L191" s="116"/>
      <c r="M191" s="116"/>
      <c r="N191" s="116"/>
      <c r="O191" s="40"/>
      <c r="P191" s="116"/>
      <c r="Q191" s="293">
        <f t="shared" si="81"/>
        <v>35339.11</v>
      </c>
      <c r="R191" s="8">
        <f t="shared" si="82"/>
        <v>2.1258952238267296E-4</v>
      </c>
      <c r="S191" s="8">
        <v>0.1</v>
      </c>
      <c r="T191" s="167">
        <f t="shared" si="83"/>
        <v>2.1258952238267298E-5</v>
      </c>
      <c r="U191" s="116"/>
      <c r="V191" s="116"/>
      <c r="W191" s="116"/>
      <c r="Z191">
        <f t="shared" si="84"/>
        <v>985.5</v>
      </c>
      <c r="AA191">
        <f t="shared" si="85"/>
        <v>-1.2914168110659974E-3</v>
      </c>
      <c r="AB191">
        <f t="shared" si="86"/>
        <v>4.0047848683810033E-4</v>
      </c>
      <c r="AC191">
        <f t="shared" si="87"/>
        <v>1.458045000617858E-2</v>
      </c>
      <c r="AD191">
        <f t="shared" si="97"/>
        <v>1.5871866817244576E-2</v>
      </c>
      <c r="AE191">
        <f t="shared" si="88"/>
        <v>2.5191615626434948E-5</v>
      </c>
      <c r="AF191">
        <f t="shared" si="98"/>
        <v>1.458045000617858E-2</v>
      </c>
      <c r="AG191" s="25"/>
      <c r="AH191">
        <f t="shared" si="89"/>
        <v>1.417997151934048E-2</v>
      </c>
      <c r="AI191">
        <f t="shared" si="90"/>
        <v>0.54222513209441103</v>
      </c>
      <c r="AJ191">
        <f t="shared" si="91"/>
        <v>0.98810734599709782</v>
      </c>
      <c r="AK191">
        <f t="shared" si="92"/>
        <v>0.2011023876387861</v>
      </c>
      <c r="AL191">
        <f t="shared" si="93"/>
        <v>2.727668934006489</v>
      </c>
      <c r="AM191">
        <f t="shared" si="94"/>
        <v>4.7626230556044673</v>
      </c>
      <c r="AN191">
        <f t="shared" si="102"/>
        <v>8.7271662717613339</v>
      </c>
      <c r="AO191">
        <f t="shared" si="102"/>
        <v>8.7259395535982307</v>
      </c>
      <c r="AP191">
        <f t="shared" si="102"/>
        <v>8.7291398906022248</v>
      </c>
      <c r="AQ191">
        <f t="shared" si="102"/>
        <v>8.7207725017151603</v>
      </c>
      <c r="AR191">
        <f t="shared" si="102"/>
        <v>8.7425275639461955</v>
      </c>
      <c r="AS191">
        <f t="shared" si="102"/>
        <v>8.6850981843876589</v>
      </c>
      <c r="AT191">
        <f t="shared" si="102"/>
        <v>8.8313663294332407</v>
      </c>
      <c r="AU191">
        <f t="shared" si="96"/>
        <v>8.4055018629529368</v>
      </c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</row>
    <row r="192" spans="1:67" s="8" customFormat="1">
      <c r="A192" s="59" t="s">
        <v>110</v>
      </c>
      <c r="B192" s="60" t="s">
        <v>45</v>
      </c>
      <c r="C192" s="61">
        <v>50359.402800000003</v>
      </c>
      <c r="D192" s="61">
        <v>4.0000000000000002E-4</v>
      </c>
      <c r="E192" s="58">
        <f t="shared" si="78"/>
        <v>990.49964025107158</v>
      </c>
      <c r="F192">
        <f t="shared" si="79"/>
        <v>990.5</v>
      </c>
      <c r="G192">
        <f t="shared" si="80"/>
        <v>-1.3004999345866963E-4</v>
      </c>
      <c r="H192" s="116"/>
      <c r="I192" s="116"/>
      <c r="J192" s="117"/>
      <c r="K192" s="117">
        <f>G192</f>
        <v>-1.3004999345866963E-4</v>
      </c>
      <c r="L192" s="116"/>
      <c r="M192" s="116"/>
      <c r="N192" s="116"/>
      <c r="O192" s="40"/>
      <c r="P192" s="116"/>
      <c r="Q192" s="293">
        <f t="shared" si="81"/>
        <v>35340.902800000003</v>
      </c>
      <c r="R192" s="8">
        <f t="shared" si="82"/>
        <v>1.6913000798600014E-8</v>
      </c>
      <c r="S192" s="116">
        <v>1</v>
      </c>
      <c r="T192" s="167">
        <f t="shared" si="83"/>
        <v>1.6913000798600014E-8</v>
      </c>
      <c r="U192" s="116"/>
      <c r="V192" s="116"/>
      <c r="W192" s="116"/>
      <c r="Z192">
        <f t="shared" si="84"/>
        <v>990.5</v>
      </c>
      <c r="AA192">
        <f t="shared" si="85"/>
        <v>-1.2915613000246996E-3</v>
      </c>
      <c r="AB192">
        <f t="shared" si="86"/>
        <v>-1.4311796440523385E-2</v>
      </c>
      <c r="AC192">
        <f t="shared" si="87"/>
        <v>-1.3004999345866963E-4</v>
      </c>
      <c r="AD192">
        <f t="shared" si="97"/>
        <v>1.16151130656603E-3</v>
      </c>
      <c r="AE192">
        <f t="shared" si="88"/>
        <v>1.3491085152807262E-6</v>
      </c>
      <c r="AF192">
        <f t="shared" si="98"/>
        <v>-1.3004999345866963E-4</v>
      </c>
      <c r="AG192" s="25"/>
      <c r="AH192">
        <f t="shared" si="89"/>
        <v>1.4181746447064715E-2</v>
      </c>
      <c r="AI192">
        <f t="shared" si="90"/>
        <v>0.54214416118888975</v>
      </c>
      <c r="AJ192">
        <f t="shared" si="91"/>
        <v>0.98804532596779349</v>
      </c>
      <c r="AK192">
        <f t="shared" si="92"/>
        <v>0.20091797049187662</v>
      </c>
      <c r="AL192">
        <f t="shared" si="93"/>
        <v>2.7280717539273653</v>
      </c>
      <c r="AM192">
        <f t="shared" si="94"/>
        <v>4.7673975427192445</v>
      </c>
      <c r="AN192">
        <f t="shared" si="102"/>
        <v>8.7278096914734586</v>
      </c>
      <c r="AO192">
        <f t="shared" si="102"/>
        <v>8.7265793762635724</v>
      </c>
      <c r="AP192">
        <f t="shared" si="102"/>
        <v>8.729787368680423</v>
      </c>
      <c r="AQ192">
        <f t="shared" si="102"/>
        <v>8.7214044780115128</v>
      </c>
      <c r="AR192">
        <f t="shared" si="102"/>
        <v>8.7431881566004286</v>
      </c>
      <c r="AS192">
        <f t="shared" si="102"/>
        <v>8.6857148204532244</v>
      </c>
      <c r="AT192">
        <f t="shared" si="102"/>
        <v>8.83202181306741</v>
      </c>
      <c r="AU192">
        <f t="shared" si="96"/>
        <v>8.4063902694026211</v>
      </c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</row>
    <row r="193" spans="1:67">
      <c r="A193" s="59" t="s">
        <v>106</v>
      </c>
      <c r="B193" s="60"/>
      <c r="C193" s="62">
        <v>50370.612999999998</v>
      </c>
      <c r="D193" s="61"/>
      <c r="E193" s="58">
        <f t="shared" si="78"/>
        <v>1021.5096952410538</v>
      </c>
      <c r="F193">
        <f t="shared" si="79"/>
        <v>1021.5</v>
      </c>
      <c r="G193">
        <f t="shared" si="80"/>
        <v>3.5048499994445592E-3</v>
      </c>
      <c r="I193" s="8">
        <f t="shared" ref="I193:I198" si="103">G193</f>
        <v>3.5048499994445592E-3</v>
      </c>
      <c r="J193" s="9"/>
      <c r="K193" s="9"/>
      <c r="M193" s="116"/>
      <c r="N193" s="116"/>
      <c r="O193" s="40"/>
      <c r="Q193" s="293">
        <f t="shared" si="81"/>
        <v>35352.112999999998</v>
      </c>
      <c r="R193" s="8">
        <f t="shared" si="82"/>
        <v>1.2283973518606526E-5</v>
      </c>
      <c r="S193" s="8">
        <v>0.1</v>
      </c>
      <c r="T193" s="167">
        <f t="shared" si="83"/>
        <v>1.2283973518606526E-6</v>
      </c>
      <c r="Z193">
        <f t="shared" si="84"/>
        <v>1021.5</v>
      </c>
      <c r="AA193">
        <f t="shared" si="85"/>
        <v>-1.2925847717285451E-3</v>
      </c>
      <c r="AB193">
        <f t="shared" si="86"/>
        <v>-1.0687764257024435E-2</v>
      </c>
      <c r="AC193">
        <f t="shared" si="87"/>
        <v>3.5048499994445592E-3</v>
      </c>
      <c r="AD193">
        <f t="shared" si="97"/>
        <v>4.7974347711731043E-3</v>
      </c>
      <c r="AE193">
        <f t="shared" si="88"/>
        <v>2.3015380383660737E-6</v>
      </c>
      <c r="AF193">
        <f t="shared" si="98"/>
        <v>3.5048499994445592E-3</v>
      </c>
      <c r="AG193" s="25"/>
      <c r="AH193">
        <f t="shared" si="89"/>
        <v>1.4192614256468995E-2</v>
      </c>
      <c r="AI193">
        <f t="shared" si="90"/>
        <v>0.54164433062657813</v>
      </c>
      <c r="AJ193">
        <f t="shared" si="91"/>
        <v>0.98765763952738195</v>
      </c>
      <c r="AK193">
        <f t="shared" si="92"/>
        <v>0.19977507440429695</v>
      </c>
      <c r="AL193">
        <f t="shared" si="93"/>
        <v>2.7305665828714938</v>
      </c>
      <c r="AM193">
        <f t="shared" si="94"/>
        <v>4.7971733822706009</v>
      </c>
      <c r="AN193">
        <f t="shared" si="102"/>
        <v>8.7317967910977643</v>
      </c>
      <c r="AO193">
        <f t="shared" si="102"/>
        <v>8.7305441158208623</v>
      </c>
      <c r="AP193">
        <f t="shared" si="102"/>
        <v>8.733799575918658</v>
      </c>
      <c r="AQ193">
        <f t="shared" si="102"/>
        <v>8.725320843048479</v>
      </c>
      <c r="AR193">
        <f t="shared" si="102"/>
        <v>8.7472808125606782</v>
      </c>
      <c r="AS193">
        <f t="shared" si="102"/>
        <v>8.6895384048537814</v>
      </c>
      <c r="AT193">
        <f t="shared" si="102"/>
        <v>8.8360783206300901</v>
      </c>
      <c r="AU193">
        <f t="shared" si="96"/>
        <v>8.4118983893906538</v>
      </c>
    </row>
    <row r="194" spans="1:67">
      <c r="A194" s="59" t="s">
        <v>106</v>
      </c>
      <c r="B194" s="60"/>
      <c r="C194" s="62">
        <v>50376.752</v>
      </c>
      <c r="D194" s="61"/>
      <c r="E194" s="58">
        <f t="shared" si="78"/>
        <v>1038.4916159546619</v>
      </c>
      <c r="F194">
        <f t="shared" si="79"/>
        <v>1038.5</v>
      </c>
      <c r="G194">
        <f t="shared" si="80"/>
        <v>-3.0308499990496784E-3</v>
      </c>
      <c r="I194" s="8">
        <f t="shared" si="103"/>
        <v>-3.0308499990496784E-3</v>
      </c>
      <c r="J194" s="9"/>
      <c r="K194" s="8"/>
      <c r="M194" s="116"/>
      <c r="N194" s="116"/>
      <c r="O194" s="40"/>
      <c r="Q194" s="293">
        <f t="shared" si="81"/>
        <v>35358.252</v>
      </c>
      <c r="R194" s="8">
        <f t="shared" si="82"/>
        <v>9.186051716739435E-6</v>
      </c>
      <c r="S194" s="8">
        <v>0.1</v>
      </c>
      <c r="T194" s="167">
        <f t="shared" si="83"/>
        <v>9.1860517167394356E-7</v>
      </c>
      <c r="Z194">
        <f t="shared" si="84"/>
        <v>1038.5</v>
      </c>
      <c r="AA194">
        <f t="shared" si="85"/>
        <v>-1.2932392352238125E-3</v>
      </c>
      <c r="AB194">
        <f t="shared" si="86"/>
        <v>-1.7229324161682973E-2</v>
      </c>
      <c r="AC194">
        <f t="shared" si="87"/>
        <v>-3.0308499990496784E-3</v>
      </c>
      <c r="AD194">
        <f t="shared" si="97"/>
        <v>-1.7376107638258659E-3</v>
      </c>
      <c r="AE194">
        <f t="shared" si="88"/>
        <v>3.0192911665635098E-7</v>
      </c>
      <c r="AF194">
        <f t="shared" si="98"/>
        <v>-3.0308499990496784E-3</v>
      </c>
      <c r="AG194" s="25"/>
      <c r="AH194">
        <f t="shared" si="89"/>
        <v>1.4198474162633295E-2</v>
      </c>
      <c r="AI194">
        <f t="shared" si="90"/>
        <v>0.54137182574561371</v>
      </c>
      <c r="AJ194">
        <f t="shared" si="91"/>
        <v>0.98744273242453862</v>
      </c>
      <c r="AK194">
        <f t="shared" si="92"/>
        <v>0.19914868259691884</v>
      </c>
      <c r="AL194">
        <f t="shared" si="93"/>
        <v>2.7319327829726205</v>
      </c>
      <c r="AM194">
        <f t="shared" si="94"/>
        <v>4.8136305083909079</v>
      </c>
      <c r="AN194">
        <f t="shared" si="102"/>
        <v>8.7339817338948862</v>
      </c>
      <c r="AO194">
        <f t="shared" si="102"/>
        <v>8.7327167556438905</v>
      </c>
      <c r="AP194">
        <f t="shared" si="102"/>
        <v>8.7359982456803174</v>
      </c>
      <c r="AQ194">
        <f t="shared" si="102"/>
        <v>8.7274671581094712</v>
      </c>
      <c r="AR194">
        <f t="shared" si="102"/>
        <v>8.7495229647426385</v>
      </c>
      <c r="AS194">
        <f t="shared" si="102"/>
        <v>8.6916355443336499</v>
      </c>
      <c r="AT194">
        <f t="shared" si="102"/>
        <v>8.8382973904326381</v>
      </c>
      <c r="AU194">
        <f t="shared" si="96"/>
        <v>8.414918971319576</v>
      </c>
    </row>
    <row r="195" spans="1:67">
      <c r="A195" s="59" t="s">
        <v>111</v>
      </c>
      <c r="B195" s="60"/>
      <c r="C195" s="61">
        <v>50390.315000000002</v>
      </c>
      <c r="D195" s="61">
        <v>5.0000000000000001E-3</v>
      </c>
      <c r="E195" s="58">
        <f t="shared" si="78"/>
        <v>1076.0100702043108</v>
      </c>
      <c r="F195">
        <f t="shared" si="79"/>
        <v>1076</v>
      </c>
      <c r="G195">
        <f t="shared" si="80"/>
        <v>3.6404000056791119E-3</v>
      </c>
      <c r="I195" s="116">
        <f t="shared" si="103"/>
        <v>3.6404000056791119E-3</v>
      </c>
      <c r="J195" s="117"/>
      <c r="M195" s="116"/>
      <c r="N195" s="116"/>
      <c r="O195" s="40"/>
      <c r="Q195" s="293">
        <f t="shared" si="81"/>
        <v>35371.815000000002</v>
      </c>
      <c r="R195" s="8">
        <f t="shared" si="82"/>
        <v>1.3252512201348478E-5</v>
      </c>
      <c r="S195" s="8">
        <v>0.1</v>
      </c>
      <c r="T195" s="167">
        <f t="shared" si="83"/>
        <v>1.325251220134848E-6</v>
      </c>
      <c r="Z195">
        <f t="shared" si="84"/>
        <v>1076</v>
      </c>
      <c r="AA195">
        <f t="shared" si="85"/>
        <v>-1.2949158478915875E-3</v>
      </c>
      <c r="AB195">
        <f t="shared" si="86"/>
        <v>-1.05707508081126E-2</v>
      </c>
      <c r="AC195">
        <f t="shared" si="87"/>
        <v>3.6404000056791119E-3</v>
      </c>
      <c r="AD195">
        <f t="shared" si="97"/>
        <v>4.9353158535706994E-3</v>
      </c>
      <c r="AE195">
        <f t="shared" si="88"/>
        <v>2.4357342574506282E-6</v>
      </c>
      <c r="AF195">
        <f t="shared" si="98"/>
        <v>3.6404000056791119E-3</v>
      </c>
      <c r="AG195" s="25"/>
      <c r="AH195">
        <f t="shared" si="89"/>
        <v>1.4211150813791712E-2</v>
      </c>
      <c r="AI195">
        <f t="shared" si="90"/>
        <v>0.54077468931103667</v>
      </c>
      <c r="AJ195">
        <f t="shared" si="91"/>
        <v>0.98696292923786</v>
      </c>
      <c r="AK195">
        <f t="shared" si="92"/>
        <v>0.19776782858348096</v>
      </c>
      <c r="AL195">
        <f t="shared" si="93"/>
        <v>2.7349416574701579</v>
      </c>
      <c r="AM195">
        <f t="shared" si="94"/>
        <v>4.8502596077402877</v>
      </c>
      <c r="AN195">
        <f t="shared" si="102"/>
        <v>8.73879765049643</v>
      </c>
      <c r="AO195">
        <f t="shared" si="102"/>
        <v>8.7375054375289505</v>
      </c>
      <c r="AP195">
        <f t="shared" si="102"/>
        <v>8.7408443295304448</v>
      </c>
      <c r="AQ195">
        <f t="shared" si="102"/>
        <v>8.7321982941040499</v>
      </c>
      <c r="AR195">
        <f t="shared" si="102"/>
        <v>8.7544633579292501</v>
      </c>
      <c r="AS195">
        <f t="shared" si="102"/>
        <v>8.696262477832688</v>
      </c>
      <c r="AT195">
        <f t="shared" si="102"/>
        <v>8.8431787490904661</v>
      </c>
      <c r="AU195">
        <f t="shared" si="96"/>
        <v>8.4215820196921971</v>
      </c>
    </row>
    <row r="196" spans="1:67" s="8" customFormat="1">
      <c r="A196" s="59" t="s">
        <v>106</v>
      </c>
      <c r="B196" s="60"/>
      <c r="C196" s="62">
        <v>50391.584000000003</v>
      </c>
      <c r="D196" s="61"/>
      <c r="E196" s="58">
        <f t="shared" si="78"/>
        <v>1079.5204232562023</v>
      </c>
      <c r="F196">
        <f t="shared" si="79"/>
        <v>1079.5</v>
      </c>
      <c r="G196">
        <f t="shared" si="80"/>
        <v>7.3830500041367486E-3</v>
      </c>
      <c r="H196" s="116"/>
      <c r="I196" s="8">
        <f t="shared" si="103"/>
        <v>7.3830500041367486E-3</v>
      </c>
      <c r="J196" s="9"/>
      <c r="K196" s="9"/>
      <c r="L196" s="116"/>
      <c r="M196" s="116"/>
      <c r="N196" s="116"/>
      <c r="O196" s="40"/>
      <c r="P196" s="116"/>
      <c r="Q196" s="293">
        <f t="shared" si="81"/>
        <v>35373.084000000003</v>
      </c>
      <c r="R196" s="8">
        <f t="shared" si="82"/>
        <v>5.4509427363583645E-5</v>
      </c>
      <c r="S196" s="8">
        <v>0.1</v>
      </c>
      <c r="T196" s="167">
        <f t="shared" si="83"/>
        <v>5.450942736358365E-6</v>
      </c>
      <c r="U196" s="116"/>
      <c r="V196" s="116"/>
      <c r="W196" s="116"/>
      <c r="Z196">
        <f t="shared" si="84"/>
        <v>1079.5</v>
      </c>
      <c r="AA196">
        <f t="shared" si="85"/>
        <v>-1.2950886640266755E-3</v>
      </c>
      <c r="AB196">
        <f t="shared" si="86"/>
        <v>-6.8292664610614014E-3</v>
      </c>
      <c r="AC196">
        <f t="shared" si="87"/>
        <v>7.3830500041367486E-3</v>
      </c>
      <c r="AD196">
        <f t="shared" si="97"/>
        <v>8.6781386681634241E-3</v>
      </c>
      <c r="AE196">
        <f t="shared" si="88"/>
        <v>7.5310090743873254E-6</v>
      </c>
      <c r="AF196">
        <f t="shared" si="98"/>
        <v>7.3830500041367486E-3</v>
      </c>
      <c r="AG196" s="25"/>
      <c r="AH196">
        <f t="shared" si="89"/>
        <v>1.421231646519815E-2</v>
      </c>
      <c r="AI196">
        <f t="shared" si="90"/>
        <v>0.54071923491894602</v>
      </c>
      <c r="AJ196">
        <f t="shared" si="91"/>
        <v>0.98691774572502367</v>
      </c>
      <c r="AK196">
        <f t="shared" si="92"/>
        <v>0.19763901139846266</v>
      </c>
      <c r="AL196">
        <f t="shared" si="93"/>
        <v>2.7352221502999212</v>
      </c>
      <c r="AM196">
        <f t="shared" si="94"/>
        <v>4.8537014949292328</v>
      </c>
      <c r="AN196">
        <f t="shared" si="102"/>
        <v>8.7392468696964229</v>
      </c>
      <c r="AO196">
        <f t="shared" si="102"/>
        <v>8.7379521084278053</v>
      </c>
      <c r="AP196">
        <f t="shared" si="102"/>
        <v>8.741296356022783</v>
      </c>
      <c r="AQ196">
        <f t="shared" si="102"/>
        <v>8.7326396314921997</v>
      </c>
      <c r="AR196">
        <f t="shared" si="102"/>
        <v>8.7549240728799091</v>
      </c>
      <c r="AS196">
        <f t="shared" si="102"/>
        <v>8.6966943898920253</v>
      </c>
      <c r="AT196">
        <f t="shared" si="102"/>
        <v>8.8436333863441252</v>
      </c>
      <c r="AU196">
        <f t="shared" si="96"/>
        <v>8.4222039042069756</v>
      </c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</row>
    <row r="197" spans="1:67">
      <c r="A197" s="59" t="s">
        <v>106</v>
      </c>
      <c r="B197" s="60"/>
      <c r="C197" s="62">
        <v>50425.557000000001</v>
      </c>
      <c r="D197" s="61"/>
      <c r="E197" s="58">
        <f t="shared" si="78"/>
        <v>1173.497747316002</v>
      </c>
      <c r="F197">
        <f t="shared" si="79"/>
        <v>1173.5</v>
      </c>
      <c r="G197">
        <f t="shared" si="80"/>
        <v>-8.1434999447083101E-4</v>
      </c>
      <c r="I197" s="8">
        <f t="shared" si="103"/>
        <v>-8.1434999447083101E-4</v>
      </c>
      <c r="J197" s="9"/>
      <c r="K197" s="9"/>
      <c r="M197" s="116"/>
      <c r="N197" s="116"/>
      <c r="O197" s="40"/>
      <c r="Q197" s="293">
        <f t="shared" si="81"/>
        <v>35407.057000000001</v>
      </c>
      <c r="R197" s="8">
        <f t="shared" si="82"/>
        <v>6.6316591349464244E-7</v>
      </c>
      <c r="S197" s="8">
        <v>0.1</v>
      </c>
      <c r="T197" s="167">
        <f t="shared" si="83"/>
        <v>6.6316591349464244E-8</v>
      </c>
      <c r="Z197">
        <f t="shared" si="84"/>
        <v>1173.5</v>
      </c>
      <c r="AA197">
        <f t="shared" si="85"/>
        <v>-1.3007696262993425E-3</v>
      </c>
      <c r="AB197">
        <f t="shared" si="86"/>
        <v>-1.5056858159739046E-2</v>
      </c>
      <c r="AC197">
        <f t="shared" si="87"/>
        <v>-8.1434999447083101E-4</v>
      </c>
      <c r="AD197">
        <f t="shared" si="97"/>
        <v>4.8641963182851147E-4</v>
      </c>
      <c r="AE197">
        <f t="shared" si="88"/>
        <v>2.3660405822818467E-8</v>
      </c>
      <c r="AF197">
        <f t="shared" si="98"/>
        <v>-8.1434999447083101E-4</v>
      </c>
      <c r="AG197" s="25"/>
      <c r="AH197">
        <f t="shared" si="89"/>
        <v>1.4242508165268215E-2</v>
      </c>
      <c r="AI197">
        <f t="shared" si="90"/>
        <v>0.53924753057519181</v>
      </c>
      <c r="AJ197">
        <f t="shared" si="91"/>
        <v>0.9856787813232426</v>
      </c>
      <c r="AK197">
        <f t="shared" si="92"/>
        <v>0.19418332039323344</v>
      </c>
      <c r="AL197">
        <f t="shared" si="93"/>
        <v>2.7427342153534409</v>
      </c>
      <c r="AM197">
        <f t="shared" si="94"/>
        <v>4.9476570257384855</v>
      </c>
      <c r="AN197">
        <f t="shared" ref="AN197:AT212" si="104">$AU197+$AB$7*SIN(AO197)</f>
        <v>8.7512947761121413</v>
      </c>
      <c r="AO197">
        <f t="shared" si="104"/>
        <v>8.7499312168498165</v>
      </c>
      <c r="AP197">
        <f t="shared" si="104"/>
        <v>8.7534190682201398</v>
      </c>
      <c r="AQ197">
        <f t="shared" si="104"/>
        <v>8.7444779890908499</v>
      </c>
      <c r="AR197">
        <f t="shared" si="104"/>
        <v>8.767272743223554</v>
      </c>
      <c r="AS197">
        <f t="shared" si="104"/>
        <v>8.7082988104047079</v>
      </c>
      <c r="AT197">
        <f t="shared" si="104"/>
        <v>8.8557828847856737</v>
      </c>
      <c r="AU197">
        <f t="shared" si="96"/>
        <v>8.4389059454610145</v>
      </c>
    </row>
    <row r="198" spans="1:67">
      <c r="A198" s="59" t="s">
        <v>106</v>
      </c>
      <c r="B198" s="60"/>
      <c r="C198" s="62">
        <v>50455.561999999998</v>
      </c>
      <c r="D198" s="61"/>
      <c r="E198" s="58">
        <f t="shared" si="78"/>
        <v>1256.4986482789491</v>
      </c>
      <c r="F198">
        <f t="shared" si="79"/>
        <v>1256.5</v>
      </c>
      <c r="G198">
        <f t="shared" si="80"/>
        <v>-4.8864999553188682E-4</v>
      </c>
      <c r="I198" s="8">
        <f t="shared" si="103"/>
        <v>-4.8864999553188682E-4</v>
      </c>
      <c r="J198" s="9"/>
      <c r="K198" s="9"/>
      <c r="M198" s="116"/>
      <c r="N198" s="116"/>
      <c r="O198" s="40"/>
      <c r="Q198" s="293">
        <f t="shared" si="81"/>
        <v>35437.061999999998</v>
      </c>
      <c r="R198" s="8">
        <f t="shared" si="82"/>
        <v>2.3877881813331301E-7</v>
      </c>
      <c r="S198" s="8">
        <v>0.1</v>
      </c>
      <c r="T198" s="167">
        <f t="shared" si="83"/>
        <v>2.3877881813331302E-8</v>
      </c>
      <c r="Z198">
        <f t="shared" si="84"/>
        <v>1256.5</v>
      </c>
      <c r="AA198">
        <f t="shared" si="85"/>
        <v>-1.3074448219500562E-3</v>
      </c>
      <c r="AB198">
        <f t="shared" si="86"/>
        <v>-1.4756037939924891E-2</v>
      </c>
      <c r="AC198">
        <f t="shared" si="87"/>
        <v>-4.8864999553188682E-4</v>
      </c>
      <c r="AD198">
        <f t="shared" si="97"/>
        <v>8.1879482641816943E-4</v>
      </c>
      <c r="AE198">
        <f t="shared" si="88"/>
        <v>6.7042496776916021E-8</v>
      </c>
      <c r="AF198">
        <f t="shared" si="98"/>
        <v>-4.8864999553188682E-4</v>
      </c>
      <c r="AG198" s="25"/>
      <c r="AH198">
        <f t="shared" si="89"/>
        <v>1.4267387944393004E-2</v>
      </c>
      <c r="AI198">
        <f t="shared" si="90"/>
        <v>0.53797604271121935</v>
      </c>
      <c r="AJ198">
        <f t="shared" si="91"/>
        <v>0.98454440977596924</v>
      </c>
      <c r="AK198">
        <f t="shared" si="92"/>
        <v>0.19113833443664568</v>
      </c>
      <c r="AL198">
        <f t="shared" si="93"/>
        <v>2.7493338093970054</v>
      </c>
      <c r="AM198">
        <f t="shared" si="94"/>
        <v>5.0331293307761404</v>
      </c>
      <c r="AN198">
        <f t="shared" si="104"/>
        <v>8.7619061972928503</v>
      </c>
      <c r="AO198">
        <f t="shared" si="104"/>
        <v>8.7604814284917083</v>
      </c>
      <c r="AP198">
        <f t="shared" si="104"/>
        <v>8.7640954695093232</v>
      </c>
      <c r="AQ198">
        <f t="shared" si="104"/>
        <v>8.7549081278894132</v>
      </c>
      <c r="AR198">
        <f t="shared" si="104"/>
        <v>8.778136560371923</v>
      </c>
      <c r="AS198">
        <f t="shared" si="104"/>
        <v>8.7185531993720335</v>
      </c>
      <c r="AT198">
        <f t="shared" si="104"/>
        <v>8.8664139190611682</v>
      </c>
      <c r="AU198">
        <f t="shared" si="96"/>
        <v>8.4536534925257492</v>
      </c>
    </row>
    <row r="199" spans="1:67">
      <c r="A199" s="65" t="s">
        <v>112</v>
      </c>
      <c r="B199" s="66" t="s">
        <v>49</v>
      </c>
      <c r="C199" s="65">
        <v>50657.457499999997</v>
      </c>
      <c r="D199" s="65">
        <v>2.0000000000000001E-4</v>
      </c>
      <c r="E199" s="58">
        <f t="shared" si="78"/>
        <v>1814.9891798692186</v>
      </c>
      <c r="F199">
        <f t="shared" si="79"/>
        <v>1815</v>
      </c>
      <c r="G199">
        <f t="shared" si="80"/>
        <v>-3.9114999963203445E-3</v>
      </c>
      <c r="J199" s="117"/>
      <c r="K199" s="117">
        <f>G199</f>
        <v>-3.9114999963203445E-3</v>
      </c>
      <c r="M199" s="116"/>
      <c r="N199" s="116"/>
      <c r="O199" s="40"/>
      <c r="Q199" s="293">
        <f t="shared" si="81"/>
        <v>35638.957499999997</v>
      </c>
      <c r="R199" s="8">
        <f t="shared" si="82"/>
        <v>1.5299832221214055E-5</v>
      </c>
      <c r="S199" s="116">
        <v>1</v>
      </c>
      <c r="T199" s="167">
        <f t="shared" si="83"/>
        <v>1.5299832221214055E-5</v>
      </c>
      <c r="Z199">
        <f t="shared" si="84"/>
        <v>1815</v>
      </c>
      <c r="AA199">
        <f t="shared" si="85"/>
        <v>-1.3921023849648977E-3</v>
      </c>
      <c r="AB199">
        <f t="shared" si="86"/>
        <v>-1.8303638954501135E-2</v>
      </c>
      <c r="AC199">
        <f t="shared" si="87"/>
        <v>-3.9114999963203445E-3</v>
      </c>
      <c r="AD199">
        <f t="shared" si="97"/>
        <v>-2.5193976113554468E-3</v>
      </c>
      <c r="AE199">
        <f t="shared" si="88"/>
        <v>6.3473643241035305E-6</v>
      </c>
      <c r="AF199">
        <f t="shared" si="98"/>
        <v>-3.9114999963203445E-3</v>
      </c>
      <c r="AG199" s="25"/>
      <c r="AH199">
        <f t="shared" si="89"/>
        <v>1.4392138958180789E-2</v>
      </c>
      <c r="AI199">
        <f t="shared" si="90"/>
        <v>0.53007653946558464</v>
      </c>
      <c r="AJ199">
        <f t="shared" si="91"/>
        <v>0.97596561793834269</v>
      </c>
      <c r="AK199">
        <f t="shared" si="92"/>
        <v>0.17079795443552551</v>
      </c>
      <c r="AL199">
        <f t="shared" si="93"/>
        <v>2.7929782269976271</v>
      </c>
      <c r="AM199">
        <f t="shared" si="94"/>
        <v>5.6787767964782701</v>
      </c>
      <c r="AN199">
        <f t="shared" si="104"/>
        <v>8.8326950358499321</v>
      </c>
      <c r="AO199">
        <f t="shared" si="104"/>
        <v>8.8308590969525476</v>
      </c>
      <c r="AP199">
        <f t="shared" si="104"/>
        <v>8.8352831038723174</v>
      </c>
      <c r="AQ199">
        <f t="shared" si="104"/>
        <v>8.8246001453890823</v>
      </c>
      <c r="AR199">
        <f t="shared" si="104"/>
        <v>8.8502682184556996</v>
      </c>
      <c r="AS199">
        <f t="shared" si="104"/>
        <v>8.7878115713313587</v>
      </c>
      <c r="AT199">
        <f t="shared" si="104"/>
        <v>8.9356614684286235</v>
      </c>
      <c r="AU199">
        <f t="shared" si="96"/>
        <v>8.5528884929553275</v>
      </c>
    </row>
    <row r="200" spans="1:67">
      <c r="A200" s="65" t="s">
        <v>112</v>
      </c>
      <c r="B200" s="66" t="s">
        <v>45</v>
      </c>
      <c r="C200" s="65">
        <v>50671.377</v>
      </c>
      <c r="D200" s="65">
        <v>2.0999999999999999E-3</v>
      </c>
      <c r="E200" s="58">
        <f t="shared" si="78"/>
        <v>1853.4937971314796</v>
      </c>
      <c r="F200">
        <f t="shared" si="79"/>
        <v>1853.5</v>
      </c>
      <c r="G200">
        <f t="shared" si="80"/>
        <v>-2.2423499976866879E-3</v>
      </c>
      <c r="J200" s="117"/>
      <c r="K200" s="117">
        <f>G200</f>
        <v>-2.2423499976866879E-3</v>
      </c>
      <c r="M200" s="116"/>
      <c r="N200" s="116"/>
      <c r="O200" s="40"/>
      <c r="Q200" s="293">
        <f t="shared" si="81"/>
        <v>35652.877</v>
      </c>
      <c r="R200" s="8">
        <f t="shared" si="82"/>
        <v>5.0281335121254894E-6</v>
      </c>
      <c r="S200" s="116">
        <v>1</v>
      </c>
      <c r="T200" s="167">
        <f t="shared" si="83"/>
        <v>5.0281335121254894E-6</v>
      </c>
      <c r="V200" s="8"/>
      <c r="W200" s="8"/>
      <c r="Z200">
        <f t="shared" si="84"/>
        <v>1853.5</v>
      </c>
      <c r="AA200">
        <f t="shared" si="85"/>
        <v>-1.4004461224247818E-3</v>
      </c>
      <c r="AB200">
        <f t="shared" si="86"/>
        <v>-1.6640393258276261E-2</v>
      </c>
      <c r="AC200">
        <f t="shared" si="87"/>
        <v>-2.2423499976866879E-3</v>
      </c>
      <c r="AD200">
        <f t="shared" si="97"/>
        <v>-8.419038752619061E-4</v>
      </c>
      <c r="AE200">
        <f t="shared" si="88"/>
        <v>7.0880213518101519E-7</v>
      </c>
      <c r="AF200">
        <f t="shared" si="98"/>
        <v>-2.2423499976866879E-3</v>
      </c>
      <c r="AG200" s="25"/>
      <c r="AH200">
        <f t="shared" si="89"/>
        <v>1.4398043260589573E-2</v>
      </c>
      <c r="AI200">
        <f t="shared" si="90"/>
        <v>0.52957261472490424</v>
      </c>
      <c r="AJ200">
        <f t="shared" si="91"/>
        <v>0.97531573639804303</v>
      </c>
      <c r="AK200">
        <f t="shared" si="92"/>
        <v>0.1694050624486664</v>
      </c>
      <c r="AL200">
        <f t="shared" si="93"/>
        <v>2.7959407190809937</v>
      </c>
      <c r="AM200">
        <f t="shared" si="94"/>
        <v>5.7284438330711485</v>
      </c>
      <c r="AN200">
        <f t="shared" si="104"/>
        <v>8.8375373843784111</v>
      </c>
      <c r="AO200">
        <f t="shared" si="104"/>
        <v>8.8356739046198811</v>
      </c>
      <c r="AP200">
        <f t="shared" si="104"/>
        <v>8.8401497679800922</v>
      </c>
      <c r="AQ200">
        <f t="shared" si="104"/>
        <v>8.829376605964022</v>
      </c>
      <c r="AR200">
        <f t="shared" si="104"/>
        <v>8.8551785289684499</v>
      </c>
      <c r="AS200">
        <f t="shared" si="104"/>
        <v>8.7926057003898457</v>
      </c>
      <c r="AT200">
        <f t="shared" si="104"/>
        <v>8.9402926607416973</v>
      </c>
      <c r="AU200">
        <f t="shared" si="96"/>
        <v>8.5597292226178858</v>
      </c>
    </row>
    <row r="201" spans="1:67">
      <c r="A201" s="59" t="s">
        <v>113</v>
      </c>
      <c r="B201" s="60"/>
      <c r="C201" s="61">
        <v>50682.214999999997</v>
      </c>
      <c r="D201" s="61">
        <v>5.0000000000000001E-3</v>
      </c>
      <c r="E201" s="58">
        <f t="shared" si="78"/>
        <v>1883.4742592090058</v>
      </c>
      <c r="F201">
        <f t="shared" si="79"/>
        <v>1883.5</v>
      </c>
      <c r="G201">
        <f t="shared" si="80"/>
        <v>-9.3053500022506341E-3</v>
      </c>
      <c r="I201" s="116">
        <f>G201</f>
        <v>-9.3053500022506341E-3</v>
      </c>
      <c r="J201" s="117"/>
      <c r="M201" s="116"/>
      <c r="N201" s="116"/>
      <c r="O201" s="40"/>
      <c r="Q201" s="293">
        <f t="shared" si="81"/>
        <v>35663.714999999997</v>
      </c>
      <c r="R201" s="8">
        <f t="shared" si="82"/>
        <v>8.6589538664385876E-5</v>
      </c>
      <c r="S201" s="8">
        <v>0.1</v>
      </c>
      <c r="T201" s="167">
        <f t="shared" si="83"/>
        <v>8.6589538664385883E-6</v>
      </c>
      <c r="W201" s="8"/>
      <c r="Z201">
        <f t="shared" si="84"/>
        <v>1883.5</v>
      </c>
      <c r="AA201">
        <f t="shared" si="85"/>
        <v>-1.4071686088181073E-3</v>
      </c>
      <c r="AB201">
        <f t="shared" si="86"/>
        <v>-2.370775638417201E-2</v>
      </c>
      <c r="AC201">
        <f t="shared" si="87"/>
        <v>-9.3053500022506341E-3</v>
      </c>
      <c r="AD201">
        <f t="shared" si="97"/>
        <v>-7.8981813934325268E-3</v>
      </c>
      <c r="AE201">
        <f t="shared" si="88"/>
        <v>6.2381269323563776E-6</v>
      </c>
      <c r="AF201">
        <f t="shared" si="98"/>
        <v>-9.3053500022506341E-3</v>
      </c>
      <c r="AG201" s="25"/>
      <c r="AH201">
        <f t="shared" si="89"/>
        <v>1.4402406381921376E-2</v>
      </c>
      <c r="AI201">
        <f t="shared" si="90"/>
        <v>0.52918346375583769</v>
      </c>
      <c r="AJ201">
        <f t="shared" si="91"/>
        <v>0.97480427051164042</v>
      </c>
      <c r="AK201">
        <f t="shared" si="92"/>
        <v>0.16832049548123798</v>
      </c>
      <c r="AL201">
        <f t="shared" si="93"/>
        <v>2.7982452577082939</v>
      </c>
      <c r="AM201">
        <f t="shared" si="94"/>
        <v>5.7676668160258329</v>
      </c>
      <c r="AN201">
        <f t="shared" si="104"/>
        <v>8.8413074498560675</v>
      </c>
      <c r="AO201">
        <f t="shared" si="104"/>
        <v>8.8394226467248291</v>
      </c>
      <c r="AP201">
        <f t="shared" si="104"/>
        <v>8.8439384406421269</v>
      </c>
      <c r="AQ201">
        <f t="shared" si="104"/>
        <v>8.8330963448841811</v>
      </c>
      <c r="AR201">
        <f t="shared" si="104"/>
        <v>8.858999222412768</v>
      </c>
      <c r="AS201">
        <f t="shared" si="104"/>
        <v>8.7963433955812782</v>
      </c>
      <c r="AT201">
        <f t="shared" si="104"/>
        <v>8.9438890317344466</v>
      </c>
      <c r="AU201">
        <f t="shared" si="96"/>
        <v>8.5650596613159831</v>
      </c>
    </row>
    <row r="202" spans="1:67">
      <c r="A202" s="59" t="s">
        <v>106</v>
      </c>
      <c r="B202" s="60"/>
      <c r="C202" s="62">
        <v>50692.705000000002</v>
      </c>
      <c r="D202" s="61"/>
      <c r="E202" s="58">
        <f t="shared" si="78"/>
        <v>1912.4920712770552</v>
      </c>
      <c r="F202">
        <f t="shared" si="79"/>
        <v>1912.5</v>
      </c>
      <c r="G202">
        <f t="shared" si="80"/>
        <v>-2.8662499971687794E-3</v>
      </c>
      <c r="I202" s="8">
        <f>G202</f>
        <v>-2.8662499971687794E-3</v>
      </c>
      <c r="J202" s="9"/>
      <c r="K202" s="9"/>
      <c r="M202" s="116"/>
      <c r="N202" s="116"/>
      <c r="O202" s="40"/>
      <c r="Q202" s="293">
        <f t="shared" si="81"/>
        <v>35674.205000000002</v>
      </c>
      <c r="R202" s="8">
        <f t="shared" si="82"/>
        <v>8.2153890462700278E-6</v>
      </c>
      <c r="S202" s="8">
        <v>0.1</v>
      </c>
      <c r="T202" s="167">
        <f t="shared" si="83"/>
        <v>8.2153890462700278E-7</v>
      </c>
      <c r="W202" s="8"/>
      <c r="Z202">
        <f t="shared" si="84"/>
        <v>1912.5</v>
      </c>
      <c r="AA202">
        <f t="shared" si="85"/>
        <v>-1.4138504858362561E-3</v>
      </c>
      <c r="AB202">
        <f t="shared" si="86"/>
        <v>-1.7272676634270859E-2</v>
      </c>
      <c r="AC202">
        <f t="shared" si="87"/>
        <v>-2.8662499971687794E-3</v>
      </c>
      <c r="AD202">
        <f t="shared" si="97"/>
        <v>-1.4523995113325232E-3</v>
      </c>
      <c r="AE202">
        <f t="shared" si="88"/>
        <v>2.1094643405189522E-7</v>
      </c>
      <c r="AF202">
        <f t="shared" si="98"/>
        <v>-2.8662499971687794E-3</v>
      </c>
      <c r="AG202" s="25"/>
      <c r="AH202">
        <f t="shared" si="89"/>
        <v>1.4406426637102081E-2</v>
      </c>
      <c r="AI202">
        <f t="shared" si="90"/>
        <v>0.52881019927105688</v>
      </c>
      <c r="AJ202">
        <f t="shared" si="91"/>
        <v>0.97430565674653047</v>
      </c>
      <c r="AK202">
        <f t="shared" si="92"/>
        <v>0.16727274640245149</v>
      </c>
      <c r="AL202">
        <f t="shared" si="93"/>
        <v>2.8004697621635284</v>
      </c>
      <c r="AM202">
        <f t="shared" si="94"/>
        <v>5.8060253186272179</v>
      </c>
      <c r="AN202">
        <f t="shared" si="104"/>
        <v>8.8449492073138778</v>
      </c>
      <c r="AO202">
        <f t="shared" si="104"/>
        <v>8.8430439143709432</v>
      </c>
      <c r="AP202">
        <f t="shared" si="104"/>
        <v>8.8475978950186374</v>
      </c>
      <c r="AQ202">
        <f t="shared" si="104"/>
        <v>8.8366903162451926</v>
      </c>
      <c r="AR202">
        <f t="shared" si="104"/>
        <v>8.8626879662470213</v>
      </c>
      <c r="AS202">
        <f t="shared" si="104"/>
        <v>8.7999582012612905</v>
      </c>
      <c r="AT202">
        <f t="shared" si="104"/>
        <v>8.9473552915130963</v>
      </c>
      <c r="AU202">
        <f t="shared" si="96"/>
        <v>8.5702124187241449</v>
      </c>
    </row>
    <row r="203" spans="1:67">
      <c r="A203" s="59" t="s">
        <v>106</v>
      </c>
      <c r="B203" s="60"/>
      <c r="C203" s="62">
        <v>50698.671000000002</v>
      </c>
      <c r="D203" s="61"/>
      <c r="E203" s="58">
        <f t="shared" si="78"/>
        <v>1928.995433221565</v>
      </c>
      <c r="F203">
        <f t="shared" si="79"/>
        <v>1929</v>
      </c>
      <c r="G203">
        <f t="shared" si="80"/>
        <v>-1.6508999979123473E-3</v>
      </c>
      <c r="I203" s="8">
        <f>G203</f>
        <v>-1.6508999979123473E-3</v>
      </c>
      <c r="J203" s="9"/>
      <c r="K203" s="9"/>
      <c r="M203" s="116"/>
      <c r="N203" s="116"/>
      <c r="O203" s="40"/>
      <c r="Q203" s="293">
        <f t="shared" si="81"/>
        <v>35680.171000000002</v>
      </c>
      <c r="R203" s="8">
        <f t="shared" si="82"/>
        <v>2.7254708031069884E-6</v>
      </c>
      <c r="S203" s="8">
        <v>0.1</v>
      </c>
      <c r="T203" s="167">
        <f t="shared" si="83"/>
        <v>2.7254708031069887E-7</v>
      </c>
      <c r="W203" s="8"/>
      <c r="Z203">
        <f t="shared" si="84"/>
        <v>1929</v>
      </c>
      <c r="AA203">
        <f t="shared" si="85"/>
        <v>-1.4177326034162958E-3</v>
      </c>
      <c r="AB203">
        <f t="shared" si="86"/>
        <v>-1.6059527538344706E-2</v>
      </c>
      <c r="AC203">
        <f t="shared" si="87"/>
        <v>-1.6508999979123473E-3</v>
      </c>
      <c r="AD203">
        <f t="shared" si="97"/>
        <v>-2.3316739449605155E-4</v>
      </c>
      <c r="AE203">
        <f t="shared" si="88"/>
        <v>5.436703385607733E-9</v>
      </c>
      <c r="AF203">
        <f t="shared" si="98"/>
        <v>-1.6508999979123473E-3</v>
      </c>
      <c r="AG203" s="25"/>
      <c r="AH203">
        <f t="shared" si="89"/>
        <v>1.4408627540432357E-2</v>
      </c>
      <c r="AI203">
        <f t="shared" si="90"/>
        <v>0.52859909887317702</v>
      </c>
      <c r="AJ203">
        <f t="shared" si="91"/>
        <v>0.9740201280307127</v>
      </c>
      <c r="AK203">
        <f t="shared" si="92"/>
        <v>0.16667690426936568</v>
      </c>
      <c r="AL203">
        <f t="shared" si="93"/>
        <v>2.8017340268174196</v>
      </c>
      <c r="AM203">
        <f t="shared" si="94"/>
        <v>5.8280474153572417</v>
      </c>
      <c r="AN203">
        <f t="shared" si="104"/>
        <v>8.8470200902800933</v>
      </c>
      <c r="AO203">
        <f t="shared" si="104"/>
        <v>8.8451031961737971</v>
      </c>
      <c r="AP203">
        <f t="shared" si="104"/>
        <v>8.8496787173351432</v>
      </c>
      <c r="AQ203">
        <f t="shared" si="104"/>
        <v>8.8387343952783315</v>
      </c>
      <c r="AR203">
        <f t="shared" si="104"/>
        <v>8.8647847206793617</v>
      </c>
      <c r="AS203">
        <f t="shared" si="104"/>
        <v>8.8020156559203979</v>
      </c>
      <c r="AT203">
        <f t="shared" si="104"/>
        <v>8.9493230014724698</v>
      </c>
      <c r="AU203">
        <f t="shared" si="96"/>
        <v>8.5731441600080984</v>
      </c>
    </row>
    <row r="204" spans="1:67">
      <c r="A204" s="59" t="s">
        <v>114</v>
      </c>
      <c r="B204" s="60" t="s">
        <v>45</v>
      </c>
      <c r="C204" s="61">
        <v>50702.469799999999</v>
      </c>
      <c r="D204" s="61">
        <v>5.9999999999999995E-4</v>
      </c>
      <c r="E204" s="58">
        <f t="shared" si="78"/>
        <v>1939.5038092448215</v>
      </c>
      <c r="F204">
        <f t="shared" si="79"/>
        <v>1939.5</v>
      </c>
      <c r="G204">
        <f t="shared" si="80"/>
        <v>1.3770500008831732E-3</v>
      </c>
      <c r="J204" s="117"/>
      <c r="K204" s="117">
        <f>G204</f>
        <v>1.3770500008831732E-3</v>
      </c>
      <c r="M204" s="116"/>
      <c r="N204" s="116"/>
      <c r="O204" s="40"/>
      <c r="Q204" s="293">
        <f t="shared" si="81"/>
        <v>35683.969799999999</v>
      </c>
      <c r="R204" s="8">
        <f t="shared" si="82"/>
        <v>1.8962667049323473E-6</v>
      </c>
      <c r="S204" s="116">
        <v>1</v>
      </c>
      <c r="T204" s="167">
        <f t="shared" si="83"/>
        <v>1.8962667049323473E-6</v>
      </c>
      <c r="V204" s="8"/>
      <c r="W204" s="8"/>
      <c r="Z204">
        <f t="shared" si="84"/>
        <v>1939.5</v>
      </c>
      <c r="AA204">
        <f t="shared" si="85"/>
        <v>-1.4202333472872978E-3</v>
      </c>
      <c r="AB204">
        <f t="shared" si="86"/>
        <v>-1.3032945496700291E-2</v>
      </c>
      <c r="AC204">
        <f t="shared" si="87"/>
        <v>1.3770500008831732E-3</v>
      </c>
      <c r="AD204">
        <f t="shared" si="97"/>
        <v>2.797283348170471E-3</v>
      </c>
      <c r="AE204">
        <f t="shared" si="88"/>
        <v>7.8247941299518001E-6</v>
      </c>
      <c r="AF204">
        <f t="shared" si="98"/>
        <v>1.3770500008831732E-3</v>
      </c>
      <c r="AG204" s="25"/>
      <c r="AH204">
        <f t="shared" si="89"/>
        <v>1.4409995497583464E-2</v>
      </c>
      <c r="AI204">
        <f t="shared" si="90"/>
        <v>0.52846524211807977</v>
      </c>
      <c r="AJ204">
        <f t="shared" si="91"/>
        <v>0.97383773700163057</v>
      </c>
      <c r="AK204">
        <f t="shared" si="92"/>
        <v>0.16629784156518357</v>
      </c>
      <c r="AL204">
        <f t="shared" si="93"/>
        <v>2.8025380322236018</v>
      </c>
      <c r="AM204">
        <f t="shared" si="94"/>
        <v>5.8421369077187233</v>
      </c>
      <c r="AN204">
        <f t="shared" si="104"/>
        <v>8.8483374919115985</v>
      </c>
      <c r="AO204">
        <f t="shared" si="104"/>
        <v>8.8464132375385489</v>
      </c>
      <c r="AP204">
        <f t="shared" si="104"/>
        <v>8.8510023944259046</v>
      </c>
      <c r="AQ204">
        <f t="shared" si="104"/>
        <v>8.8400348868277252</v>
      </c>
      <c r="AR204">
        <f t="shared" si="104"/>
        <v>8.8661182590859884</v>
      </c>
      <c r="AS204">
        <f t="shared" si="104"/>
        <v>8.8033252327242426</v>
      </c>
      <c r="AT204">
        <f t="shared" si="104"/>
        <v>8.9505734965622903</v>
      </c>
      <c r="AU204">
        <f t="shared" si="96"/>
        <v>8.5750098135524322</v>
      </c>
    </row>
    <row r="205" spans="1:67">
      <c r="A205" s="59" t="s">
        <v>115</v>
      </c>
      <c r="B205" s="67"/>
      <c r="C205" s="61">
        <v>50702.469799999999</v>
      </c>
      <c r="D205" s="61">
        <v>5.9999999999999995E-4</v>
      </c>
      <c r="E205" s="58">
        <f t="shared" si="78"/>
        <v>1939.5038092448215</v>
      </c>
      <c r="F205">
        <f t="shared" si="79"/>
        <v>1939.5</v>
      </c>
      <c r="G205">
        <f t="shared" si="80"/>
        <v>1.3770500008831732E-3</v>
      </c>
      <c r="I205" s="8"/>
      <c r="J205" s="117"/>
      <c r="K205" s="117">
        <f>G205</f>
        <v>1.3770500008831732E-3</v>
      </c>
      <c r="M205" s="116"/>
      <c r="N205" s="116"/>
      <c r="O205" s="40"/>
      <c r="Q205" s="293">
        <f t="shared" si="81"/>
        <v>35683.969799999999</v>
      </c>
      <c r="R205" s="8">
        <f t="shared" si="82"/>
        <v>1.8962667049323473E-6</v>
      </c>
      <c r="S205" s="116">
        <v>1</v>
      </c>
      <c r="T205" s="167">
        <f t="shared" si="83"/>
        <v>1.8962667049323473E-6</v>
      </c>
      <c r="W205" s="8"/>
      <c r="Z205">
        <f t="shared" si="84"/>
        <v>1939.5</v>
      </c>
      <c r="AA205">
        <f t="shared" si="85"/>
        <v>-1.4202333472872978E-3</v>
      </c>
      <c r="AB205">
        <f t="shared" si="86"/>
        <v>-1.3032945496700291E-2</v>
      </c>
      <c r="AC205">
        <f t="shared" si="87"/>
        <v>1.3770500008831732E-3</v>
      </c>
      <c r="AD205">
        <f t="shared" si="97"/>
        <v>2.797283348170471E-3</v>
      </c>
      <c r="AE205">
        <f t="shared" si="88"/>
        <v>7.8247941299518001E-6</v>
      </c>
      <c r="AF205">
        <f t="shared" si="98"/>
        <v>1.3770500008831732E-3</v>
      </c>
      <c r="AG205" s="25"/>
      <c r="AH205">
        <f t="shared" si="89"/>
        <v>1.4409995497583464E-2</v>
      </c>
      <c r="AI205">
        <f t="shared" si="90"/>
        <v>0.52846524211807977</v>
      </c>
      <c r="AJ205">
        <f t="shared" si="91"/>
        <v>0.97383773700163057</v>
      </c>
      <c r="AK205">
        <f t="shared" si="92"/>
        <v>0.16629784156518357</v>
      </c>
      <c r="AL205">
        <f t="shared" si="93"/>
        <v>2.8025380322236018</v>
      </c>
      <c r="AM205">
        <f t="shared" si="94"/>
        <v>5.8421369077187233</v>
      </c>
      <c r="AN205">
        <f t="shared" si="104"/>
        <v>8.8483374919115985</v>
      </c>
      <c r="AO205">
        <f t="shared" si="104"/>
        <v>8.8464132375385489</v>
      </c>
      <c r="AP205">
        <f t="shared" si="104"/>
        <v>8.8510023944259046</v>
      </c>
      <c r="AQ205">
        <f t="shared" si="104"/>
        <v>8.8400348868277252</v>
      </c>
      <c r="AR205">
        <f t="shared" si="104"/>
        <v>8.8661182590859884</v>
      </c>
      <c r="AS205">
        <f t="shared" si="104"/>
        <v>8.8033252327242426</v>
      </c>
      <c r="AT205">
        <f t="shared" si="104"/>
        <v>8.9505734965622903</v>
      </c>
      <c r="AU205">
        <f t="shared" si="96"/>
        <v>8.5750098135524322</v>
      </c>
    </row>
    <row r="206" spans="1:67">
      <c r="A206" s="59" t="s">
        <v>116</v>
      </c>
      <c r="B206" s="60"/>
      <c r="C206" s="61">
        <v>50703.362999999998</v>
      </c>
      <c r="D206" s="61">
        <v>5.0000000000000001E-3</v>
      </c>
      <c r="E206" s="58">
        <f t="shared" si="78"/>
        <v>1941.9746109358728</v>
      </c>
      <c r="F206">
        <f t="shared" si="79"/>
        <v>1942</v>
      </c>
      <c r="G206">
        <f t="shared" si="80"/>
        <v>-9.1782000017701648E-3</v>
      </c>
      <c r="I206" s="116">
        <f t="shared" ref="I206:I216" si="105">G206</f>
        <v>-9.1782000017701648E-3</v>
      </c>
      <c r="J206" s="117"/>
      <c r="M206" s="116"/>
      <c r="N206" s="116"/>
      <c r="O206" s="40"/>
      <c r="Q206" s="293">
        <f t="shared" si="81"/>
        <v>35684.862999999998</v>
      </c>
      <c r="R206" s="8">
        <f t="shared" si="82"/>
        <v>8.4239355272493856E-5</v>
      </c>
      <c r="S206" s="8">
        <v>0.1</v>
      </c>
      <c r="T206" s="167">
        <f t="shared" si="83"/>
        <v>8.4239355272493866E-6</v>
      </c>
      <c r="W206" s="8"/>
      <c r="Z206">
        <f t="shared" si="84"/>
        <v>1942</v>
      </c>
      <c r="AA206">
        <f t="shared" si="85"/>
        <v>-1.4208322342295181E-3</v>
      </c>
      <c r="AB206">
        <f t="shared" si="86"/>
        <v>-2.3588517466625689E-2</v>
      </c>
      <c r="AC206">
        <f t="shared" si="87"/>
        <v>-9.1782000017701648E-3</v>
      </c>
      <c r="AD206">
        <f t="shared" si="97"/>
        <v>-7.7573677675406467E-3</v>
      </c>
      <c r="AE206">
        <f t="shared" si="88"/>
        <v>6.0176754680878555E-6</v>
      </c>
      <c r="AF206">
        <f t="shared" si="98"/>
        <v>-9.1782000017701648E-3</v>
      </c>
      <c r="AG206" s="25"/>
      <c r="AH206">
        <f t="shared" si="89"/>
        <v>1.4410317464855524E-2</v>
      </c>
      <c r="AI206">
        <f t="shared" si="90"/>
        <v>0.52843342639378221</v>
      </c>
      <c r="AJ206">
        <f t="shared" si="91"/>
        <v>0.97379423147090738</v>
      </c>
      <c r="AK206">
        <f t="shared" si="92"/>
        <v>0.16620760108157379</v>
      </c>
      <c r="AL206">
        <f t="shared" si="93"/>
        <v>2.8027294018682443</v>
      </c>
      <c r="AM206">
        <f t="shared" si="94"/>
        <v>5.8455002495907431</v>
      </c>
      <c r="AN206">
        <f t="shared" si="104"/>
        <v>8.8486511094403415</v>
      </c>
      <c r="AO206">
        <f t="shared" si="104"/>
        <v>8.8467251052285238</v>
      </c>
      <c r="AP206">
        <f t="shared" si="104"/>
        <v>8.8513175003887596</v>
      </c>
      <c r="AQ206">
        <f t="shared" si="104"/>
        <v>8.8403444950960921</v>
      </c>
      <c r="AR206">
        <f t="shared" si="104"/>
        <v>8.8664356811523</v>
      </c>
      <c r="AS206">
        <f t="shared" si="104"/>
        <v>8.8036370698248358</v>
      </c>
      <c r="AT206">
        <f t="shared" si="104"/>
        <v>8.950871040735473</v>
      </c>
      <c r="AU206">
        <f t="shared" si="96"/>
        <v>8.5754540167772735</v>
      </c>
    </row>
    <row r="207" spans="1:67">
      <c r="A207" s="59" t="s">
        <v>106</v>
      </c>
      <c r="B207" s="60"/>
      <c r="C207" s="62">
        <v>50726.688000000002</v>
      </c>
      <c r="D207" s="61"/>
      <c r="E207" s="58">
        <f t="shared" si="78"/>
        <v>2006.4970576934556</v>
      </c>
      <c r="F207">
        <f t="shared" si="79"/>
        <v>2006.5</v>
      </c>
      <c r="G207">
        <f t="shared" si="80"/>
        <v>-1.0636499937390909E-3</v>
      </c>
      <c r="I207" s="8">
        <f t="shared" si="105"/>
        <v>-1.0636499937390909E-3</v>
      </c>
      <c r="J207" s="9"/>
      <c r="K207" s="9"/>
      <c r="M207" s="116"/>
      <c r="N207" s="116"/>
      <c r="O207" s="40"/>
      <c r="Q207" s="293">
        <f t="shared" si="81"/>
        <v>35708.188000000002</v>
      </c>
      <c r="R207" s="8">
        <f t="shared" si="82"/>
        <v>1.131351309181168E-6</v>
      </c>
      <c r="S207" s="8">
        <v>0.1</v>
      </c>
      <c r="T207" s="167">
        <f t="shared" si="83"/>
        <v>1.1313513091811681E-7</v>
      </c>
      <c r="W207" s="8"/>
      <c r="Z207">
        <f t="shared" si="84"/>
        <v>2006.5</v>
      </c>
      <c r="AA207">
        <f t="shared" si="85"/>
        <v>-1.4367443043987651E-3</v>
      </c>
      <c r="AB207">
        <f t="shared" si="86"/>
        <v>-1.548177818010874E-2</v>
      </c>
      <c r="AC207">
        <f t="shared" si="87"/>
        <v>-1.0636499937390909E-3</v>
      </c>
      <c r="AD207">
        <f t="shared" si="97"/>
        <v>3.7309431065967423E-4</v>
      </c>
      <c r="AE207">
        <f t="shared" si="88"/>
        <v>1.3919936464661752E-8</v>
      </c>
      <c r="AF207">
        <f t="shared" si="98"/>
        <v>-1.0636499937390909E-3</v>
      </c>
      <c r="AG207" s="25"/>
      <c r="AH207">
        <f t="shared" si="89"/>
        <v>1.4418128186369649E-2</v>
      </c>
      <c r="AI207">
        <f t="shared" si="90"/>
        <v>0.52761985757191665</v>
      </c>
      <c r="AJ207">
        <f t="shared" si="91"/>
        <v>0.97266131055897276</v>
      </c>
      <c r="AK207">
        <f t="shared" si="92"/>
        <v>0.16388105759856336</v>
      </c>
      <c r="AL207">
        <f t="shared" si="93"/>
        <v>2.8076587876745878</v>
      </c>
      <c r="AM207">
        <f t="shared" si="94"/>
        <v>5.9334504956026581</v>
      </c>
      <c r="AN207">
        <f t="shared" si="104"/>
        <v>8.8567358944968539</v>
      </c>
      <c r="AO207">
        <f t="shared" si="104"/>
        <v>8.8547651084883352</v>
      </c>
      <c r="AP207">
        <f t="shared" si="104"/>
        <v>8.859439912627181</v>
      </c>
      <c r="AQ207">
        <f t="shared" si="104"/>
        <v>8.8483281302481984</v>
      </c>
      <c r="AR207">
        <f t="shared" si="104"/>
        <v>8.8746136034211265</v>
      </c>
      <c r="AS207">
        <f t="shared" si="104"/>
        <v>8.811686917409661</v>
      </c>
      <c r="AT207">
        <f t="shared" si="104"/>
        <v>8.9585221538518489</v>
      </c>
      <c r="AU207">
        <f t="shared" si="96"/>
        <v>8.5869144599781819</v>
      </c>
    </row>
    <row r="208" spans="1:67">
      <c r="A208" s="59" t="s">
        <v>106</v>
      </c>
      <c r="B208" s="60"/>
      <c r="C208" s="62">
        <v>50731.58</v>
      </c>
      <c r="D208" s="61"/>
      <c r="E208" s="58">
        <f t="shared" si="78"/>
        <v>2020.0294825396732</v>
      </c>
      <c r="F208">
        <f t="shared" si="79"/>
        <v>2020</v>
      </c>
      <c r="G208">
        <f t="shared" si="80"/>
        <v>1.0658000006515067E-2</v>
      </c>
      <c r="I208" s="8">
        <f t="shared" si="105"/>
        <v>1.0658000006515067E-2</v>
      </c>
      <c r="J208" s="9"/>
      <c r="K208" s="9"/>
      <c r="M208" s="116"/>
      <c r="N208" s="116"/>
      <c r="O208" s="40"/>
      <c r="Q208" s="293">
        <f t="shared" si="81"/>
        <v>35713.08</v>
      </c>
      <c r="R208" s="8">
        <f t="shared" si="82"/>
        <v>1.1359296413887517E-4</v>
      </c>
      <c r="S208" s="8">
        <v>0.1</v>
      </c>
      <c r="T208" s="167">
        <f t="shared" si="83"/>
        <v>1.1359296413887519E-5</v>
      </c>
      <c r="W208" s="8"/>
      <c r="Z208">
        <f t="shared" si="84"/>
        <v>2020</v>
      </c>
      <c r="AA208">
        <f t="shared" si="85"/>
        <v>-1.4401868017411053E-3</v>
      </c>
      <c r="AB208">
        <f t="shared" si="86"/>
        <v>-3.7616423294957475E-3</v>
      </c>
      <c r="AC208">
        <f t="shared" si="87"/>
        <v>1.0658000006515067E-2</v>
      </c>
      <c r="AD208">
        <f t="shared" si="97"/>
        <v>1.2098186808256172E-2</v>
      </c>
      <c r="AE208">
        <f t="shared" si="88"/>
        <v>1.4636612404746367E-5</v>
      </c>
      <c r="AF208">
        <f t="shared" si="98"/>
        <v>1.0658000006515067E-2</v>
      </c>
      <c r="AG208" s="25"/>
      <c r="AH208">
        <f t="shared" si="89"/>
        <v>1.4419642336010815E-2</v>
      </c>
      <c r="AI208">
        <f t="shared" si="90"/>
        <v>0.52745134197328825</v>
      </c>
      <c r="AJ208">
        <f t="shared" si="91"/>
        <v>0.97242164418164345</v>
      </c>
      <c r="AK208">
        <f t="shared" si="92"/>
        <v>0.16339450969097399</v>
      </c>
      <c r="AL208">
        <f t="shared" si="93"/>
        <v>2.8086885961942483</v>
      </c>
      <c r="AM208">
        <f t="shared" si="94"/>
        <v>5.9521501662820899</v>
      </c>
      <c r="AN208">
        <f t="shared" si="104"/>
        <v>8.8584264731376443</v>
      </c>
      <c r="AO208">
        <f t="shared" si="104"/>
        <v>8.8564464073515801</v>
      </c>
      <c r="AP208">
        <f t="shared" si="104"/>
        <v>8.8611381746511775</v>
      </c>
      <c r="AQ208">
        <f t="shared" si="104"/>
        <v>8.8499981045777592</v>
      </c>
      <c r="AR208">
        <f t="shared" si="104"/>
        <v>8.8763224461549601</v>
      </c>
      <c r="AS208">
        <f t="shared" si="104"/>
        <v>8.8133728657988968</v>
      </c>
      <c r="AT208">
        <f t="shared" si="104"/>
        <v>8.960117356039385</v>
      </c>
      <c r="AU208">
        <f t="shared" si="96"/>
        <v>8.5893131573923256</v>
      </c>
    </row>
    <row r="209" spans="1:47">
      <c r="A209" s="59" t="s">
        <v>106</v>
      </c>
      <c r="B209" s="60"/>
      <c r="C209" s="62">
        <v>50739.705199999997</v>
      </c>
      <c r="D209" s="61"/>
      <c r="E209" s="58">
        <f t="shared" si="78"/>
        <v>2042.5057005201356</v>
      </c>
      <c r="F209">
        <f t="shared" si="79"/>
        <v>2042.5</v>
      </c>
      <c r="G209">
        <f t="shared" si="80"/>
        <v>2.0607499973266385E-3</v>
      </c>
      <c r="I209" s="8">
        <f t="shared" si="105"/>
        <v>2.0607499973266385E-3</v>
      </c>
      <c r="J209" s="9"/>
      <c r="K209" s="9"/>
      <c r="M209" s="116"/>
      <c r="N209" s="116"/>
      <c r="O209" s="40"/>
      <c r="Q209" s="293">
        <f t="shared" si="81"/>
        <v>35721.205199999997</v>
      </c>
      <c r="R209" s="8">
        <f t="shared" si="82"/>
        <v>4.2466905514817412E-6</v>
      </c>
      <c r="S209" s="8">
        <v>0.1</v>
      </c>
      <c r="T209" s="167">
        <f t="shared" si="83"/>
        <v>4.2466905514817414E-7</v>
      </c>
      <c r="W209" s="8"/>
      <c r="Z209">
        <f t="shared" si="84"/>
        <v>2042.5</v>
      </c>
      <c r="AA209">
        <f t="shared" si="85"/>
        <v>-1.4460102956640568E-3</v>
      </c>
      <c r="AB209">
        <f t="shared" si="86"/>
        <v>-1.2361323316540059E-2</v>
      </c>
      <c r="AC209">
        <f t="shared" si="87"/>
        <v>2.0607499973266385E-3</v>
      </c>
      <c r="AD209">
        <f t="shared" si="97"/>
        <v>3.5067602929906953E-3</v>
      </c>
      <c r="AE209">
        <f t="shared" si="88"/>
        <v>1.2297367752496189E-6</v>
      </c>
      <c r="AF209">
        <f t="shared" si="98"/>
        <v>2.0607499973266385E-3</v>
      </c>
      <c r="AG209" s="25"/>
      <c r="AH209">
        <f t="shared" si="89"/>
        <v>1.4422073313866697E-2</v>
      </c>
      <c r="AI209">
        <f t="shared" si="90"/>
        <v>0.5271718347504839</v>
      </c>
      <c r="AJ209">
        <f t="shared" si="91"/>
        <v>0.97202025305945872</v>
      </c>
      <c r="AK209">
        <f t="shared" si="92"/>
        <v>0.16258390494380512</v>
      </c>
      <c r="AL209">
        <f t="shared" si="93"/>
        <v>2.8104034775591336</v>
      </c>
      <c r="AM209">
        <f t="shared" si="94"/>
        <v>5.9835453305526212</v>
      </c>
      <c r="AN209">
        <f t="shared" si="104"/>
        <v>8.8612428936758505</v>
      </c>
      <c r="AO209">
        <f t="shared" si="104"/>
        <v>8.8592474375333126</v>
      </c>
      <c r="AP209">
        <f t="shared" si="104"/>
        <v>8.8639672498726423</v>
      </c>
      <c r="AQ209">
        <f t="shared" si="104"/>
        <v>8.8527806288583086</v>
      </c>
      <c r="AR209">
        <f t="shared" si="104"/>
        <v>8.8791683547547677</v>
      </c>
      <c r="AS209">
        <f t="shared" si="104"/>
        <v>8.8161836346773157</v>
      </c>
      <c r="AT209">
        <f t="shared" si="104"/>
        <v>8.9627712874996952</v>
      </c>
      <c r="AU209">
        <f t="shared" si="96"/>
        <v>8.593310986415899</v>
      </c>
    </row>
    <row r="210" spans="1:47">
      <c r="A210" s="59" t="s">
        <v>116</v>
      </c>
      <c r="B210" s="60"/>
      <c r="C210" s="61">
        <v>50753.273999999998</v>
      </c>
      <c r="D210" s="61">
        <v>8.9999999999999993E-3</v>
      </c>
      <c r="E210" s="58">
        <f t="shared" si="78"/>
        <v>2080.0401989366064</v>
      </c>
      <c r="F210">
        <f t="shared" si="79"/>
        <v>2080</v>
      </c>
      <c r="G210">
        <f t="shared" si="80"/>
        <v>1.4532000001054257E-2</v>
      </c>
      <c r="I210" s="116">
        <f t="shared" si="105"/>
        <v>1.4532000001054257E-2</v>
      </c>
      <c r="J210" s="117"/>
      <c r="M210" s="116"/>
      <c r="N210" s="116"/>
      <c r="O210" s="40"/>
      <c r="Q210" s="293">
        <f t="shared" si="81"/>
        <v>35734.773999999998</v>
      </c>
      <c r="R210" s="8">
        <f t="shared" si="82"/>
        <v>2.1117902403064093E-4</v>
      </c>
      <c r="S210" s="8">
        <v>0.1</v>
      </c>
      <c r="T210" s="167">
        <f t="shared" si="83"/>
        <v>2.1117902403064093E-5</v>
      </c>
      <c r="W210" s="8"/>
      <c r="Z210">
        <f t="shared" si="84"/>
        <v>2080</v>
      </c>
      <c r="AA210">
        <f t="shared" si="85"/>
        <v>-1.4559545887265352E-3</v>
      </c>
      <c r="AB210">
        <f t="shared" si="86"/>
        <v>1.0613187874921465E-4</v>
      </c>
      <c r="AC210">
        <f t="shared" si="87"/>
        <v>1.4532000001054257E-2</v>
      </c>
      <c r="AD210">
        <f t="shared" si="97"/>
        <v>1.5987954589780792E-2</v>
      </c>
      <c r="AE210">
        <f t="shared" si="88"/>
        <v>2.5561469196489273E-5</v>
      </c>
      <c r="AF210">
        <f t="shared" si="98"/>
        <v>1.4532000001054257E-2</v>
      </c>
      <c r="AG210" s="25"/>
      <c r="AH210">
        <f t="shared" si="89"/>
        <v>1.4425868122305043E-2</v>
      </c>
      <c r="AI210">
        <f t="shared" si="90"/>
        <v>0.52670973209208483</v>
      </c>
      <c r="AJ210">
        <f t="shared" si="91"/>
        <v>0.97134587770506342</v>
      </c>
      <c r="AK210">
        <f t="shared" si="92"/>
        <v>0.16123375051041247</v>
      </c>
      <c r="AL210">
        <f t="shared" si="93"/>
        <v>2.8132575674268812</v>
      </c>
      <c r="AM210">
        <f t="shared" si="94"/>
        <v>6.0365169502464706</v>
      </c>
      <c r="AN210">
        <f t="shared" si="104"/>
        <v>8.8659335839253206</v>
      </c>
      <c r="AO210">
        <f t="shared" si="104"/>
        <v>8.8639126968372555</v>
      </c>
      <c r="AP210">
        <f t="shared" si="104"/>
        <v>8.8686786055212163</v>
      </c>
      <c r="AQ210">
        <f t="shared" si="104"/>
        <v>8.8574160762787297</v>
      </c>
      <c r="AR210">
        <f t="shared" si="104"/>
        <v>8.8839055350848106</v>
      </c>
      <c r="AS210">
        <f t="shared" si="104"/>
        <v>8.820870646499424</v>
      </c>
      <c r="AT210">
        <f t="shared" si="104"/>
        <v>8.967181395156576</v>
      </c>
      <c r="AU210">
        <f t="shared" si="96"/>
        <v>8.5999740347885201</v>
      </c>
    </row>
    <row r="211" spans="1:47">
      <c r="A211" s="59" t="s">
        <v>106</v>
      </c>
      <c r="B211" s="60"/>
      <c r="C211" s="62">
        <v>50769.525000000001</v>
      </c>
      <c r="D211" s="61"/>
      <c r="E211" s="58">
        <f t="shared" si="78"/>
        <v>2124.9942946389656</v>
      </c>
      <c r="F211">
        <f t="shared" si="79"/>
        <v>2125</v>
      </c>
      <c r="G211">
        <f t="shared" si="80"/>
        <v>-2.0624999961000867E-3</v>
      </c>
      <c r="I211" s="8">
        <f t="shared" si="105"/>
        <v>-2.0624999961000867E-3</v>
      </c>
      <c r="J211" s="9"/>
      <c r="K211" s="9"/>
      <c r="M211" s="116"/>
      <c r="N211" s="116"/>
      <c r="O211" s="40"/>
      <c r="Q211" s="293">
        <f t="shared" si="81"/>
        <v>35751.025000000001</v>
      </c>
      <c r="R211" s="8">
        <f t="shared" si="82"/>
        <v>4.2539062339128577E-6</v>
      </c>
      <c r="S211" s="8">
        <v>0.1</v>
      </c>
      <c r="T211" s="167">
        <f t="shared" si="83"/>
        <v>4.2539062339128577E-7</v>
      </c>
      <c r="W211" s="8"/>
      <c r="Z211">
        <f t="shared" si="84"/>
        <v>2125</v>
      </c>
      <c r="AA211">
        <f t="shared" si="85"/>
        <v>-1.468280241779309E-3</v>
      </c>
      <c r="AB211">
        <f t="shared" si="86"/>
        <v>-1.6492499107237893E-2</v>
      </c>
      <c r="AC211">
        <f t="shared" si="87"/>
        <v>-2.0624999961000867E-3</v>
      </c>
      <c r="AD211">
        <f t="shared" si="97"/>
        <v>-5.9421975432077771E-4</v>
      </c>
      <c r="AE211">
        <f t="shared" si="88"/>
        <v>3.5309711642504547E-8</v>
      </c>
      <c r="AF211">
        <f t="shared" si="98"/>
        <v>-2.0624999961000867E-3</v>
      </c>
      <c r="AG211" s="25"/>
      <c r="AH211">
        <f t="shared" si="89"/>
        <v>1.4429999111137804E-2</v>
      </c>
      <c r="AI211">
        <f t="shared" si="90"/>
        <v>0.52616135369903883</v>
      </c>
      <c r="AJ211">
        <f t="shared" si="91"/>
        <v>0.97052777691193914</v>
      </c>
      <c r="AK211">
        <f t="shared" si="92"/>
        <v>0.1596149656882859</v>
      </c>
      <c r="AL211">
        <f t="shared" si="93"/>
        <v>2.8166758629124988</v>
      </c>
      <c r="AM211">
        <f t="shared" si="94"/>
        <v>6.1011737972163758</v>
      </c>
      <c r="AN211">
        <f t="shared" si="104"/>
        <v>8.8715569382540487</v>
      </c>
      <c r="AO211">
        <f t="shared" si="104"/>
        <v>8.8695059169812804</v>
      </c>
      <c r="AP211">
        <f t="shared" si="104"/>
        <v>8.8743260409262295</v>
      </c>
      <c r="AQ211">
        <f t="shared" si="104"/>
        <v>8.8629752425679875</v>
      </c>
      <c r="AR211">
        <f t="shared" si="104"/>
        <v>8.8895802667069557</v>
      </c>
      <c r="AS211">
        <f t="shared" si="104"/>
        <v>8.8264990667469956</v>
      </c>
      <c r="AT211">
        <f t="shared" si="104"/>
        <v>8.9724520138236947</v>
      </c>
      <c r="AU211">
        <f t="shared" si="96"/>
        <v>8.6079696928356668</v>
      </c>
    </row>
    <row r="212" spans="1:47">
      <c r="A212" s="59" t="s">
        <v>106</v>
      </c>
      <c r="B212" s="60"/>
      <c r="C212" s="62">
        <v>50799.536999999997</v>
      </c>
      <c r="D212" s="61"/>
      <c r="E212" s="58">
        <f t="shared" si="78"/>
        <v>2208.0145592515232</v>
      </c>
      <c r="F212">
        <f t="shared" si="79"/>
        <v>2208</v>
      </c>
      <c r="G212">
        <f t="shared" si="80"/>
        <v>5.2632000006269664E-3</v>
      </c>
      <c r="I212" s="8">
        <f t="shared" si="105"/>
        <v>5.2632000006269664E-3</v>
      </c>
      <c r="J212" s="9"/>
      <c r="K212" s="9"/>
      <c r="M212" s="116"/>
      <c r="N212" s="116"/>
      <c r="O212" s="40"/>
      <c r="Q212" s="293">
        <f t="shared" si="81"/>
        <v>35781.036999999997</v>
      </c>
      <c r="R212" s="8">
        <f t="shared" si="82"/>
        <v>2.7701274246599698E-5</v>
      </c>
      <c r="S212" s="8">
        <v>0.1</v>
      </c>
      <c r="T212" s="167">
        <f t="shared" si="83"/>
        <v>2.7701274246599699E-6</v>
      </c>
      <c r="W212" s="8"/>
      <c r="Z212">
        <f t="shared" si="84"/>
        <v>2208</v>
      </c>
      <c r="AA212">
        <f t="shared" si="85"/>
        <v>-1.4921330674498214E-3</v>
      </c>
      <c r="AB212">
        <f t="shared" si="86"/>
        <v>-9.1732129950058642E-3</v>
      </c>
      <c r="AC212">
        <f t="shared" si="87"/>
        <v>5.2632000006269664E-3</v>
      </c>
      <c r="AD212">
        <f t="shared" si="97"/>
        <v>6.7553330680767878E-3</v>
      </c>
      <c r="AE212">
        <f t="shared" si="88"/>
        <v>4.5634524860651743E-6</v>
      </c>
      <c r="AF212">
        <f t="shared" si="98"/>
        <v>5.2632000006269664E-3</v>
      </c>
      <c r="AG212" s="25"/>
      <c r="AH212">
        <f t="shared" si="89"/>
        <v>1.4436412995632831E-2</v>
      </c>
      <c r="AI212">
        <f t="shared" si="90"/>
        <v>0.52516734842847335</v>
      </c>
      <c r="AJ212">
        <f t="shared" si="91"/>
        <v>0.96899370045627542</v>
      </c>
      <c r="AK212">
        <f t="shared" si="92"/>
        <v>0.15663317975944052</v>
      </c>
      <c r="AL212">
        <f t="shared" si="93"/>
        <v>2.8229620784149163</v>
      </c>
      <c r="AM212">
        <f t="shared" si="94"/>
        <v>6.2236663589967876</v>
      </c>
      <c r="AN212">
        <f t="shared" si="104"/>
        <v>8.8819134330532883</v>
      </c>
      <c r="AO212">
        <f t="shared" si="104"/>
        <v>8.8798080194107385</v>
      </c>
      <c r="AP212">
        <f t="shared" si="104"/>
        <v>8.8847248330651194</v>
      </c>
      <c r="AQ212">
        <f t="shared" si="104"/>
        <v>8.8732195391386384</v>
      </c>
      <c r="AR212">
        <f t="shared" si="104"/>
        <v>8.900018785800297</v>
      </c>
      <c r="AS212">
        <f t="shared" si="104"/>
        <v>8.8368920576774137</v>
      </c>
      <c r="AT212">
        <f t="shared" si="104"/>
        <v>8.9821123822943107</v>
      </c>
      <c r="AU212">
        <f t="shared" si="96"/>
        <v>8.6227172399004033</v>
      </c>
    </row>
    <row r="213" spans="1:47">
      <c r="A213" s="59" t="s">
        <v>106</v>
      </c>
      <c r="B213" s="60"/>
      <c r="C213" s="62">
        <v>51012.821000000004</v>
      </c>
      <c r="D213" s="61"/>
      <c r="E213" s="58">
        <f t="shared" ref="E213:E276" si="106">+(C213-C$7)/C$8</f>
        <v>2798.0083656499005</v>
      </c>
      <c r="F213">
        <f t="shared" ref="F213:F276" si="107">ROUND(2*E213,0)/2</f>
        <v>2798</v>
      </c>
      <c r="G213">
        <f t="shared" ref="G213:G276" si="108">+C213-(C$7+F213*C$8)</f>
        <v>3.0242000066209584E-3</v>
      </c>
      <c r="I213" s="8">
        <f t="shared" si="105"/>
        <v>3.0242000066209584E-3</v>
      </c>
      <c r="J213" s="9"/>
      <c r="K213" s="9"/>
      <c r="M213" s="116"/>
      <c r="N213" s="116"/>
      <c r="O213" s="40"/>
      <c r="Q213" s="293">
        <f t="shared" ref="Q213:Q276" si="109">C213-15018.5</f>
        <v>35994.321000000004</v>
      </c>
      <c r="R213" s="8">
        <f t="shared" ref="R213:R276" si="110">+(O213-G213)^2</f>
        <v>9.1457856800462043E-6</v>
      </c>
      <c r="S213" s="8">
        <v>0.1</v>
      </c>
      <c r="T213" s="167">
        <f t="shared" ref="T213:T276" si="111">+S213*R213</f>
        <v>9.1457856800462043E-7</v>
      </c>
      <c r="W213" s="8"/>
      <c r="Z213">
        <f t="shared" ref="Z213:Z276" si="112">F213</f>
        <v>2798</v>
      </c>
      <c r="AA213">
        <f t="shared" ref="AA213:AA276" si="113">AB$3+AB$4*Z213+AB$5*Z213^2+AH213</f>
        <v>-1.7028103262427645E-3</v>
      </c>
      <c r="AB213">
        <f t="shared" ref="AB213:AB276" si="114">IF(S213&lt;&gt;0,G213-AH213,-9999)</f>
        <v>-1.1413446049017277E-2</v>
      </c>
      <c r="AC213">
        <f t="shared" ref="AC213:AC276" si="115">+G213-P213</f>
        <v>3.0242000066209584E-3</v>
      </c>
      <c r="AD213">
        <f t="shared" si="97"/>
        <v>4.7270103328637229E-3</v>
      </c>
      <c r="AE213">
        <f t="shared" ref="AE213:AE276" si="116">+(G213-AA213)^2*S213</f>
        <v>2.2344626687000406E-6</v>
      </c>
      <c r="AF213">
        <f t="shared" si="98"/>
        <v>3.0242000066209584E-3</v>
      </c>
      <c r="AG213" s="25"/>
      <c r="AH213">
        <f t="shared" ref="AH213:AH276" si="117">$AB$6*($AB$11/AI213*AJ213+$AB$12)</f>
        <v>1.4437646055638235E-2</v>
      </c>
      <c r="AI213">
        <f t="shared" ref="AI213:AI276" si="118">1+$AB$7*COS(AL213)</f>
        <v>0.51873287456784301</v>
      </c>
      <c r="AJ213">
        <f t="shared" ref="AJ213:AJ276" si="119">SIN(AL213+RADIANS($AB$9))</f>
        <v>0.95717821764238686</v>
      </c>
      <c r="AK213">
        <f t="shared" ref="AK213:AK276" si="120">$AB$7*SIN(AL213)</f>
        <v>0.13558006482617022</v>
      </c>
      <c r="AL213">
        <f t="shared" ref="AL213:AL276" si="121">2*ATAN(AM213)</f>
        <v>2.8669945397686103</v>
      </c>
      <c r="AM213">
        <f t="shared" ref="AM213:AM276" si="122">SQRT((1+$AB$7)/(1-$AB$7))*TAN(AN213/2)</f>
        <v>7.2375472506983813</v>
      </c>
      <c r="AN213">
        <f t="shared" ref="AN213:AT228" si="123">$AU213+$AB$7*SIN(AO213)</f>
        <v>8.9549843214772569</v>
      </c>
      <c r="AO213">
        <f t="shared" si="123"/>
        <v>8.9525514573529197</v>
      </c>
      <c r="AP213">
        <f t="shared" si="123"/>
        <v>8.9580075683723379</v>
      </c>
      <c r="AQ213">
        <f t="shared" si="123"/>
        <v>8.9457500324954413</v>
      </c>
      <c r="AR213">
        <f t="shared" si="123"/>
        <v>8.9731824387190411</v>
      </c>
      <c r="AS213">
        <f t="shared" si="123"/>
        <v>8.9112347709755255</v>
      </c>
      <c r="AT213">
        <f t="shared" si="123"/>
        <v>9.0485970283722423</v>
      </c>
      <c r="AU213">
        <f t="shared" ref="AU213:AU276" si="124">RADIANS($AB$9)+$AB$18*(F213-AB$15)</f>
        <v>8.7275492009629829</v>
      </c>
    </row>
    <row r="214" spans="1:47">
      <c r="A214" s="59" t="s">
        <v>106</v>
      </c>
      <c r="B214" s="60"/>
      <c r="C214" s="62">
        <v>51020.773000000001</v>
      </c>
      <c r="D214" s="61"/>
      <c r="E214" s="58">
        <f t="shared" si="106"/>
        <v>2820.0054716141467</v>
      </c>
      <c r="F214">
        <f t="shared" si="107"/>
        <v>2820</v>
      </c>
      <c r="G214">
        <f t="shared" si="108"/>
        <v>1.9780000075115822E-3</v>
      </c>
      <c r="I214" s="8">
        <f t="shared" si="105"/>
        <v>1.9780000075115822E-3</v>
      </c>
      <c r="J214" s="9"/>
      <c r="K214" s="9"/>
      <c r="M214" s="116"/>
      <c r="N214" s="116"/>
      <c r="O214" s="40"/>
      <c r="Q214" s="293">
        <f t="shared" si="109"/>
        <v>36002.273000000001</v>
      </c>
      <c r="R214" s="8">
        <f t="shared" si="110"/>
        <v>3.9124840297158197E-6</v>
      </c>
      <c r="S214" s="8">
        <v>0.1</v>
      </c>
      <c r="T214" s="167">
        <f t="shared" si="111"/>
        <v>3.9124840297158198E-7</v>
      </c>
      <c r="W214" s="8"/>
      <c r="Z214">
        <f t="shared" si="112"/>
        <v>2820</v>
      </c>
      <c r="AA214">
        <f t="shared" si="113"/>
        <v>-1.7120380154402801E-3</v>
      </c>
      <c r="AB214">
        <f t="shared" si="114"/>
        <v>-1.2458210284470084E-2</v>
      </c>
      <c r="AC214">
        <f t="shared" si="115"/>
        <v>1.9780000075115822E-3</v>
      </c>
      <c r="AD214">
        <f t="shared" ref="AD214:AD277" si="125">IF(S214&lt;&gt;0,G214-AA214,-9999)</f>
        <v>3.6900380229518623E-3</v>
      </c>
      <c r="AE214">
        <f t="shared" si="116"/>
        <v>1.3616380610830489E-6</v>
      </c>
      <c r="AF214">
        <f t="shared" ref="AF214:AF277" si="126">IF(S214&lt;&gt;0,G214-P214,-9999)</f>
        <v>1.9780000075115822E-3</v>
      </c>
      <c r="AG214" s="25"/>
      <c r="AH214">
        <f t="shared" si="117"/>
        <v>1.4436210291981666E-2</v>
      </c>
      <c r="AI214">
        <f t="shared" si="118"/>
        <v>0.51851371127467294</v>
      </c>
      <c r="AJ214">
        <f t="shared" si="119"/>
        <v>0.95670763782820367</v>
      </c>
      <c r="AK214">
        <f t="shared" si="120"/>
        <v>0.13479968015359331</v>
      </c>
      <c r="AL214">
        <f t="shared" si="121"/>
        <v>2.8686156911251017</v>
      </c>
      <c r="AM214">
        <f t="shared" si="122"/>
        <v>7.281072830491901</v>
      </c>
      <c r="AN214">
        <f t="shared" si="123"/>
        <v>8.9576914088440542</v>
      </c>
      <c r="AO214">
        <f t="shared" si="123"/>
        <v>8.9552488121809031</v>
      </c>
      <c r="AP214">
        <f t="shared" si="123"/>
        <v>8.9607192641130062</v>
      </c>
      <c r="AQ214">
        <f t="shared" si="123"/>
        <v>8.9484464440471569</v>
      </c>
      <c r="AR214">
        <f t="shared" si="123"/>
        <v>8.9758760404456766</v>
      </c>
      <c r="AS214">
        <f t="shared" si="123"/>
        <v>8.9140233362713115</v>
      </c>
      <c r="AT214">
        <f t="shared" si="123"/>
        <v>9.0510052045445768</v>
      </c>
      <c r="AU214">
        <f t="shared" si="124"/>
        <v>8.7314581893415877</v>
      </c>
    </row>
    <row r="215" spans="1:47">
      <c r="A215" s="59" t="s">
        <v>106</v>
      </c>
      <c r="B215" s="60"/>
      <c r="C215" s="62">
        <v>51069.758999999998</v>
      </c>
      <c r="D215" s="61"/>
      <c r="E215" s="58">
        <f t="shared" si="106"/>
        <v>2955.5122916298455</v>
      </c>
      <c r="F215">
        <f t="shared" si="107"/>
        <v>2955.5</v>
      </c>
      <c r="G215">
        <f t="shared" si="108"/>
        <v>4.4434500014176592E-3</v>
      </c>
      <c r="I215" s="8">
        <f t="shared" si="105"/>
        <v>4.4434500014176592E-3</v>
      </c>
      <c r="J215" s="9"/>
      <c r="K215" s="9"/>
      <c r="M215" s="116"/>
      <c r="N215" s="116"/>
      <c r="O215" s="40"/>
      <c r="Q215" s="293">
        <f t="shared" si="109"/>
        <v>36051.258999999998</v>
      </c>
      <c r="R215" s="8">
        <f t="shared" si="110"/>
        <v>1.9744247915098596E-5</v>
      </c>
      <c r="S215" s="8">
        <v>0.1</v>
      </c>
      <c r="T215" s="167">
        <f t="shared" si="111"/>
        <v>1.9744247915098596E-6</v>
      </c>
      <c r="W215" s="8"/>
      <c r="Z215">
        <f t="shared" si="112"/>
        <v>2955.5</v>
      </c>
      <c r="AA215">
        <f t="shared" si="113"/>
        <v>-1.7710093112963798E-3</v>
      </c>
      <c r="AB215">
        <f t="shared" si="114"/>
        <v>-9.9816061088363068E-3</v>
      </c>
      <c r="AC215">
        <f t="shared" si="115"/>
        <v>4.4434500014176592E-3</v>
      </c>
      <c r="AD215">
        <f t="shared" si="125"/>
        <v>6.214459312714039E-3</v>
      </c>
      <c r="AE215">
        <f t="shared" si="116"/>
        <v>3.8619504549378252E-6</v>
      </c>
      <c r="AF215">
        <f t="shared" si="126"/>
        <v>4.4434500014176592E-3</v>
      </c>
      <c r="AG215" s="25"/>
      <c r="AH215">
        <f t="shared" si="117"/>
        <v>1.4425056110253966E-2</v>
      </c>
      <c r="AI215">
        <f t="shared" si="118"/>
        <v>0.51719575926533767</v>
      </c>
      <c r="AJ215">
        <f t="shared" si="119"/>
        <v>0.95376309897690781</v>
      </c>
      <c r="AK215">
        <f t="shared" si="120"/>
        <v>0.13000025049447492</v>
      </c>
      <c r="AL215">
        <f t="shared" si="121"/>
        <v>2.8785699318489772</v>
      </c>
      <c r="AM215">
        <f t="shared" si="122"/>
        <v>7.5600180537839217</v>
      </c>
      <c r="AN215">
        <f t="shared" si="123"/>
        <v>8.9743383480021759</v>
      </c>
      <c r="AO215">
        <f t="shared" si="123"/>
        <v>8.9718404933384353</v>
      </c>
      <c r="AP215">
        <f t="shared" si="123"/>
        <v>8.9773889700069898</v>
      </c>
      <c r="AQ215">
        <f t="shared" si="123"/>
        <v>8.9650437482428629</v>
      </c>
      <c r="AR215">
        <f t="shared" si="123"/>
        <v>8.9924127959722355</v>
      </c>
      <c r="AS215">
        <f t="shared" si="123"/>
        <v>8.9312252514518029</v>
      </c>
      <c r="AT215">
        <f t="shared" si="123"/>
        <v>9.0657306073529522</v>
      </c>
      <c r="AU215">
        <f t="shared" si="124"/>
        <v>8.7555340041279948</v>
      </c>
    </row>
    <row r="216" spans="1:47">
      <c r="A216" s="59" t="s">
        <v>106</v>
      </c>
      <c r="B216" s="60"/>
      <c r="C216" s="62">
        <v>51075.733500000002</v>
      </c>
      <c r="D216" s="61"/>
      <c r="E216" s="58">
        <f t="shared" si="106"/>
        <v>2972.039166577471</v>
      </c>
      <c r="F216">
        <f t="shared" si="107"/>
        <v>2972</v>
      </c>
      <c r="G216">
        <f t="shared" si="108"/>
        <v>1.4158800004224759E-2</v>
      </c>
      <c r="I216" s="8">
        <f t="shared" si="105"/>
        <v>1.4158800004224759E-2</v>
      </c>
      <c r="J216" s="9"/>
      <c r="K216" s="9"/>
      <c r="M216" s="116"/>
      <c r="N216" s="116"/>
      <c r="O216" s="40"/>
      <c r="Q216" s="293">
        <f t="shared" si="109"/>
        <v>36057.233500000002</v>
      </c>
      <c r="R216" s="8">
        <f t="shared" si="110"/>
        <v>2.0047161755963502E-4</v>
      </c>
      <c r="S216" s="8">
        <v>0.1</v>
      </c>
      <c r="T216" s="167">
        <f t="shared" si="111"/>
        <v>2.0047161755963502E-5</v>
      </c>
      <c r="W216" s="8"/>
      <c r="Z216">
        <f t="shared" si="112"/>
        <v>2972</v>
      </c>
      <c r="AA216">
        <f t="shared" si="113"/>
        <v>-1.7784404633320507E-3</v>
      </c>
      <c r="AB216">
        <f t="shared" si="114"/>
        <v>-2.6462724644333267E-4</v>
      </c>
      <c r="AC216">
        <f t="shared" si="115"/>
        <v>1.4158800004224759E-2</v>
      </c>
      <c r="AD216">
        <f t="shared" si="125"/>
        <v>1.5937240467556811E-2</v>
      </c>
      <c r="AE216">
        <f t="shared" si="116"/>
        <v>2.5399563372073044E-5</v>
      </c>
      <c r="AF216">
        <f t="shared" si="126"/>
        <v>1.4158800004224759E-2</v>
      </c>
      <c r="AG216" s="25"/>
      <c r="AH216">
        <f t="shared" si="117"/>
        <v>1.4423427250668091E-2</v>
      </c>
      <c r="AI216">
        <f t="shared" si="118"/>
        <v>0.51703899267576214</v>
      </c>
      <c r="AJ216">
        <f t="shared" si="119"/>
        <v>0.9533991441889742</v>
      </c>
      <c r="AK216">
        <f t="shared" si="120"/>
        <v>0.12941663495995209</v>
      </c>
      <c r="AL216">
        <f t="shared" si="121"/>
        <v>2.8797785391469799</v>
      </c>
      <c r="AM216">
        <f t="shared" si="122"/>
        <v>7.5953219431830723</v>
      </c>
      <c r="AN216">
        <f t="shared" si="123"/>
        <v>8.9763624237708477</v>
      </c>
      <c r="AO216">
        <f t="shared" si="123"/>
        <v>8.9738584102275656</v>
      </c>
      <c r="AP216">
        <f t="shared" si="123"/>
        <v>8.9794151491152032</v>
      </c>
      <c r="AQ216">
        <f t="shared" si="123"/>
        <v>8.967063699186447</v>
      </c>
      <c r="AR216">
        <f t="shared" si="123"/>
        <v>8.994420266549179</v>
      </c>
      <c r="AS216">
        <f t="shared" si="123"/>
        <v>8.933323121366163</v>
      </c>
      <c r="AT216">
        <f t="shared" si="123"/>
        <v>9.0675113481431513</v>
      </c>
      <c r="AU216">
        <f t="shared" si="124"/>
        <v>8.7584657454119483</v>
      </c>
    </row>
    <row r="217" spans="1:47">
      <c r="A217" s="59" t="s">
        <v>117</v>
      </c>
      <c r="B217" s="67" t="s">
        <v>45</v>
      </c>
      <c r="C217" s="61">
        <v>51078.430399999997</v>
      </c>
      <c r="D217" s="61">
        <v>4.0000000000000002E-4</v>
      </c>
      <c r="E217" s="58">
        <f t="shared" si="106"/>
        <v>2979.4994275275326</v>
      </c>
      <c r="F217">
        <f t="shared" si="107"/>
        <v>2979.5</v>
      </c>
      <c r="G217">
        <f t="shared" si="108"/>
        <v>-2.0694999693660066E-4</v>
      </c>
      <c r="I217" s="8"/>
      <c r="J217" s="117"/>
      <c r="K217" s="117">
        <f>G217</f>
        <v>-2.0694999693660066E-4</v>
      </c>
      <c r="M217" s="116"/>
      <c r="N217" s="116"/>
      <c r="O217" s="40"/>
      <c r="Q217" s="293">
        <f t="shared" si="109"/>
        <v>36059.930399999997</v>
      </c>
      <c r="R217" s="8">
        <f t="shared" si="110"/>
        <v>4.2828301232059021E-8</v>
      </c>
      <c r="S217" s="116">
        <v>1</v>
      </c>
      <c r="T217" s="167">
        <f t="shared" si="111"/>
        <v>4.2828301232059021E-8</v>
      </c>
      <c r="V217" s="8"/>
      <c r="W217" s="8"/>
      <c r="Z217">
        <f t="shared" si="112"/>
        <v>2979.5</v>
      </c>
      <c r="AA217">
        <f t="shared" si="113"/>
        <v>-1.7818361468221293E-3</v>
      </c>
      <c r="AB217">
        <f t="shared" si="114"/>
        <v>-1.4629617501656502E-2</v>
      </c>
      <c r="AC217">
        <f t="shared" si="115"/>
        <v>-2.0694999693660066E-4</v>
      </c>
      <c r="AD217">
        <f t="shared" si="125"/>
        <v>1.5748861498855286E-3</v>
      </c>
      <c r="AE217">
        <f t="shared" si="116"/>
        <v>2.4802663851012638E-6</v>
      </c>
      <c r="AF217">
        <f t="shared" si="126"/>
        <v>-2.0694999693660066E-4</v>
      </c>
      <c r="AG217" s="25"/>
      <c r="AH217">
        <f t="shared" si="117"/>
        <v>1.4422667504719901E-2</v>
      </c>
      <c r="AI217">
        <f t="shared" si="118"/>
        <v>0.5169680005694407</v>
      </c>
      <c r="AJ217">
        <f t="shared" si="119"/>
        <v>0.95323332520902582</v>
      </c>
      <c r="AK217">
        <f t="shared" si="120"/>
        <v>0.12915141317893575</v>
      </c>
      <c r="AL217">
        <f t="shared" si="121"/>
        <v>2.8803276565267071</v>
      </c>
      <c r="AM217">
        <f t="shared" si="122"/>
        <v>7.6114691681197053</v>
      </c>
      <c r="AN217">
        <f t="shared" si="123"/>
        <v>8.9772822427189212</v>
      </c>
      <c r="AO217">
        <f t="shared" si="123"/>
        <v>8.9747754718335955</v>
      </c>
      <c r="AP217">
        <f t="shared" si="123"/>
        <v>8.9803358755581328</v>
      </c>
      <c r="AQ217">
        <f t="shared" si="123"/>
        <v>8.967981782528037</v>
      </c>
      <c r="AR217">
        <f t="shared" si="123"/>
        <v>8.9953323089606876</v>
      </c>
      <c r="AS217">
        <f t="shared" si="123"/>
        <v>8.934276926875846</v>
      </c>
      <c r="AT217">
        <f t="shared" si="123"/>
        <v>9.0683198970711327</v>
      </c>
      <c r="AU217">
        <f t="shared" si="124"/>
        <v>8.7597983550864722</v>
      </c>
    </row>
    <row r="218" spans="1:47">
      <c r="A218" s="59" t="s">
        <v>106</v>
      </c>
      <c r="B218" s="60"/>
      <c r="C218" s="62">
        <v>51084.59</v>
      </c>
      <c r="D218" s="61"/>
      <c r="E218" s="58">
        <f t="shared" si="106"/>
        <v>2996.5383326957158</v>
      </c>
      <c r="F218">
        <f t="shared" si="107"/>
        <v>2996.5</v>
      </c>
      <c r="G218">
        <f t="shared" si="108"/>
        <v>1.3857350000762381E-2</v>
      </c>
      <c r="I218" s="8">
        <f>G218</f>
        <v>1.3857350000762381E-2</v>
      </c>
      <c r="J218" s="9"/>
      <c r="K218" s="9"/>
      <c r="M218" s="116"/>
      <c r="N218" s="116"/>
      <c r="O218" s="40"/>
      <c r="Q218" s="293">
        <f t="shared" si="109"/>
        <v>36066.089999999997</v>
      </c>
      <c r="R218" s="8">
        <f t="shared" si="110"/>
        <v>1.9202614904362914E-4</v>
      </c>
      <c r="S218" s="8">
        <v>0.1</v>
      </c>
      <c r="T218" s="167">
        <f t="shared" si="111"/>
        <v>1.9202614904362915E-5</v>
      </c>
      <c r="W218" s="8"/>
      <c r="Z218">
        <f t="shared" si="112"/>
        <v>2996.5</v>
      </c>
      <c r="AA218">
        <f t="shared" si="113"/>
        <v>-1.7895743791448548E-3</v>
      </c>
      <c r="AB218">
        <f t="shared" si="114"/>
        <v>-5.6355066633652882E-4</v>
      </c>
      <c r="AC218">
        <f t="shared" si="115"/>
        <v>1.3857350000762381E-2</v>
      </c>
      <c r="AD218">
        <f t="shared" si="125"/>
        <v>1.5646924379907237E-2</v>
      </c>
      <c r="AE218">
        <f t="shared" si="116"/>
        <v>2.4482624255053551E-5</v>
      </c>
      <c r="AF218">
        <f t="shared" si="126"/>
        <v>1.3857350000762381E-2</v>
      </c>
      <c r="AG218" s="25"/>
      <c r="AH218">
        <f t="shared" si="117"/>
        <v>1.4420900667098909E-2</v>
      </c>
      <c r="AI218">
        <f t="shared" si="118"/>
        <v>0.51680769831964124</v>
      </c>
      <c r="AJ218">
        <f t="shared" si="119"/>
        <v>0.95285657931892631</v>
      </c>
      <c r="AK218">
        <f t="shared" si="120"/>
        <v>0.12855037766119981</v>
      </c>
      <c r="AL218">
        <f t="shared" si="121"/>
        <v>2.8815717474474658</v>
      </c>
      <c r="AM218">
        <f t="shared" si="122"/>
        <v>7.6483034866813497</v>
      </c>
      <c r="AN218">
        <f t="shared" si="123"/>
        <v>8.9793666687344924</v>
      </c>
      <c r="AO218">
        <f t="shared" si="123"/>
        <v>8.9768537461237941</v>
      </c>
      <c r="AP218">
        <f t="shared" si="123"/>
        <v>8.9824222458689889</v>
      </c>
      <c r="AQ218">
        <f t="shared" si="123"/>
        <v>8.970062597742233</v>
      </c>
      <c r="AR218">
        <f t="shared" si="123"/>
        <v>8.9973985790318416</v>
      </c>
      <c r="AS218">
        <f t="shared" si="123"/>
        <v>8.936439414532515</v>
      </c>
      <c r="AT218">
        <f t="shared" si="123"/>
        <v>9.0701505810298446</v>
      </c>
      <c r="AU218">
        <f t="shared" si="124"/>
        <v>8.7628189370153944</v>
      </c>
    </row>
    <row r="219" spans="1:47">
      <c r="A219" s="59" t="s">
        <v>106</v>
      </c>
      <c r="B219" s="60"/>
      <c r="C219" s="62">
        <v>51097.607000000004</v>
      </c>
      <c r="D219" s="61"/>
      <c r="E219" s="58">
        <f t="shared" si="106"/>
        <v>3032.546422275298</v>
      </c>
      <c r="F219">
        <f t="shared" si="107"/>
        <v>3032.5</v>
      </c>
      <c r="G219">
        <f t="shared" si="108"/>
        <v>1.6781750004156493E-2</v>
      </c>
      <c r="I219" s="8">
        <f>G219</f>
        <v>1.6781750004156493E-2</v>
      </c>
      <c r="J219" s="9"/>
      <c r="K219" s="9"/>
      <c r="M219" s="116"/>
      <c r="N219" s="116"/>
      <c r="O219" s="40"/>
      <c r="Q219" s="293">
        <f t="shared" si="109"/>
        <v>36079.107000000004</v>
      </c>
      <c r="R219" s="8">
        <f t="shared" si="110"/>
        <v>2.8162713320200645E-4</v>
      </c>
      <c r="S219" s="8">
        <v>0.1</v>
      </c>
      <c r="T219" s="167">
        <f t="shared" si="111"/>
        <v>2.8162713320200646E-5</v>
      </c>
      <c r="W219" s="8"/>
      <c r="Z219">
        <f t="shared" si="112"/>
        <v>3032.5</v>
      </c>
      <c r="AA219">
        <f t="shared" si="113"/>
        <v>-1.806150385175084E-3</v>
      </c>
      <c r="AB219">
        <f t="shared" si="114"/>
        <v>2.3647955987019988E-3</v>
      </c>
      <c r="AC219">
        <f t="shared" si="115"/>
        <v>1.6781750004156493E-2</v>
      </c>
      <c r="AD219">
        <f t="shared" si="125"/>
        <v>1.8587900389331578E-2</v>
      </c>
      <c r="AE219">
        <f t="shared" si="116"/>
        <v>3.4551004088371306E-5</v>
      </c>
      <c r="AF219">
        <f t="shared" si="126"/>
        <v>1.6781750004156493E-2</v>
      </c>
      <c r="AG219" s="25"/>
      <c r="AH219">
        <f t="shared" si="117"/>
        <v>1.4416954405454494E-2</v>
      </c>
      <c r="AI219">
        <f t="shared" si="118"/>
        <v>0.516471037101353</v>
      </c>
      <c r="AJ219">
        <f t="shared" si="119"/>
        <v>0.95205469806069309</v>
      </c>
      <c r="AK219">
        <f t="shared" si="120"/>
        <v>0.12727820723972677</v>
      </c>
      <c r="AL219">
        <f t="shared" si="121"/>
        <v>2.8842036740093846</v>
      </c>
      <c r="AM219">
        <f t="shared" si="122"/>
        <v>7.7273948480919703</v>
      </c>
      <c r="AN219">
        <f t="shared" si="123"/>
        <v>8.9837784823081748</v>
      </c>
      <c r="AO219">
        <f t="shared" si="123"/>
        <v>8.9812529874340274</v>
      </c>
      <c r="AP219">
        <f t="shared" si="123"/>
        <v>8.9868376584795033</v>
      </c>
      <c r="AQ219">
        <f t="shared" si="123"/>
        <v>8.9744682515080676</v>
      </c>
      <c r="AR219">
        <f t="shared" si="123"/>
        <v>9.0017695216882849</v>
      </c>
      <c r="AS219">
        <f t="shared" si="123"/>
        <v>8.9410212230019894</v>
      </c>
      <c r="AT219">
        <f t="shared" si="123"/>
        <v>9.0740180805866846</v>
      </c>
      <c r="AU219">
        <f t="shared" si="124"/>
        <v>8.7692154634531114</v>
      </c>
    </row>
    <row r="220" spans="1:47">
      <c r="A220" s="59" t="s">
        <v>106</v>
      </c>
      <c r="B220" s="60"/>
      <c r="C220" s="62">
        <v>51099.578999999998</v>
      </c>
      <c r="D220" s="61"/>
      <c r="E220" s="58">
        <f t="shared" si="106"/>
        <v>3038.0014389957937</v>
      </c>
      <c r="F220">
        <f t="shared" si="107"/>
        <v>3038</v>
      </c>
      <c r="G220">
        <f t="shared" si="108"/>
        <v>5.2020000293850899E-4</v>
      </c>
      <c r="I220" s="8">
        <f>G220</f>
        <v>5.2020000293850899E-4</v>
      </c>
      <c r="J220" s="9"/>
      <c r="K220" s="9"/>
      <c r="M220" s="116"/>
      <c r="N220" s="116"/>
      <c r="O220" s="40"/>
      <c r="Q220" s="293">
        <f t="shared" si="109"/>
        <v>36081.078999999998</v>
      </c>
      <c r="R220" s="8">
        <f t="shared" si="110"/>
        <v>2.7060804305722476E-7</v>
      </c>
      <c r="S220" s="8">
        <v>0.1</v>
      </c>
      <c r="T220" s="167">
        <f t="shared" si="111"/>
        <v>2.7060804305722477E-8</v>
      </c>
      <c r="W220" s="8"/>
      <c r="Z220">
        <f t="shared" si="112"/>
        <v>3038</v>
      </c>
      <c r="AA220">
        <f t="shared" si="113"/>
        <v>-1.8087054290634608E-3</v>
      </c>
      <c r="AB220">
        <f t="shared" si="114"/>
        <v>-1.3896127041254711E-2</v>
      </c>
      <c r="AC220">
        <f t="shared" si="115"/>
        <v>5.2020000293850899E-4</v>
      </c>
      <c r="AD220">
        <f t="shared" si="125"/>
        <v>2.3289054320019698E-3</v>
      </c>
      <c r="AE220">
        <f t="shared" si="116"/>
        <v>5.4238005112082813E-7</v>
      </c>
      <c r="AF220">
        <f t="shared" si="126"/>
        <v>5.2020000293850899E-4</v>
      </c>
      <c r="AG220" s="25"/>
      <c r="AH220">
        <f t="shared" si="117"/>
        <v>1.441632704419322E-2</v>
      </c>
      <c r="AI220">
        <f t="shared" si="118"/>
        <v>0.51641993722177049</v>
      </c>
      <c r="AJ220">
        <f t="shared" si="119"/>
        <v>0.9519317029475185</v>
      </c>
      <c r="AK220">
        <f t="shared" si="120"/>
        <v>0.12708392063279908</v>
      </c>
      <c r="AL220">
        <f t="shared" si="121"/>
        <v>2.8846054624306601</v>
      </c>
      <c r="AM220">
        <f t="shared" si="122"/>
        <v>7.7396106280055772</v>
      </c>
      <c r="AN220">
        <f t="shared" si="123"/>
        <v>8.9844522397387028</v>
      </c>
      <c r="AO220">
        <f t="shared" si="123"/>
        <v>8.9819248790771251</v>
      </c>
      <c r="AP220">
        <f t="shared" si="123"/>
        <v>8.9875119035296667</v>
      </c>
      <c r="AQ220">
        <f t="shared" si="123"/>
        <v>8.9751412463540206</v>
      </c>
      <c r="AR220">
        <f t="shared" si="123"/>
        <v>9.0024367452122842</v>
      </c>
      <c r="AS220">
        <f t="shared" si="123"/>
        <v>8.9417215115377324</v>
      </c>
      <c r="AT220">
        <f t="shared" si="123"/>
        <v>9.0746078477944767</v>
      </c>
      <c r="AU220">
        <f t="shared" si="124"/>
        <v>8.7701927105477608</v>
      </c>
    </row>
    <row r="221" spans="1:47">
      <c r="A221" s="59" t="s">
        <v>106</v>
      </c>
      <c r="B221" s="60"/>
      <c r="C221" s="62">
        <v>51129.58</v>
      </c>
      <c r="D221" s="61"/>
      <c r="E221" s="58">
        <f t="shared" si="106"/>
        <v>3120.9912750161207</v>
      </c>
      <c r="F221">
        <f t="shared" si="107"/>
        <v>3121</v>
      </c>
      <c r="G221">
        <f t="shared" si="108"/>
        <v>-3.1540999916614965E-3</v>
      </c>
      <c r="I221" s="8">
        <f>G221</f>
        <v>-3.1540999916614965E-3</v>
      </c>
      <c r="J221" s="9"/>
      <c r="K221" s="9"/>
      <c r="M221" s="116"/>
      <c r="N221" s="116"/>
      <c r="O221" s="40"/>
      <c r="Q221" s="293">
        <f t="shared" si="109"/>
        <v>36111.08</v>
      </c>
      <c r="R221" s="8">
        <f t="shared" si="110"/>
        <v>9.9483467573990518E-6</v>
      </c>
      <c r="S221" s="8">
        <v>0.1</v>
      </c>
      <c r="T221" s="167">
        <f t="shared" si="111"/>
        <v>9.9483467573990518E-7</v>
      </c>
      <c r="W221" s="8"/>
      <c r="Z221">
        <f t="shared" si="112"/>
        <v>3121</v>
      </c>
      <c r="AA221">
        <f t="shared" si="113"/>
        <v>-1.8479885493834381E-3</v>
      </c>
      <c r="AB221">
        <f t="shared" si="114"/>
        <v>-1.7560174487404004E-2</v>
      </c>
      <c r="AC221">
        <f t="shared" si="115"/>
        <v>-3.1540999916614965E-3</v>
      </c>
      <c r="AD221">
        <f t="shared" si="125"/>
        <v>-1.3061114422780584E-3</v>
      </c>
      <c r="AE221">
        <f t="shared" si="116"/>
        <v>1.7059270996496699E-7</v>
      </c>
      <c r="AF221">
        <f t="shared" si="126"/>
        <v>-3.1540999916614965E-3</v>
      </c>
      <c r="AG221" s="25"/>
      <c r="AH221">
        <f t="shared" si="117"/>
        <v>1.4406074495742509E-2</v>
      </c>
      <c r="AI221">
        <f t="shared" si="118"/>
        <v>0.51565950554307327</v>
      </c>
      <c r="AJ221">
        <f t="shared" si="119"/>
        <v>0.95006003747612122</v>
      </c>
      <c r="AK221">
        <f t="shared" si="120"/>
        <v>0.12415428075269788</v>
      </c>
      <c r="AL221">
        <f t="shared" si="121"/>
        <v>2.8906589157063052</v>
      </c>
      <c r="AM221">
        <f t="shared" si="122"/>
        <v>7.9283653248946671</v>
      </c>
      <c r="AN221">
        <f t="shared" si="123"/>
        <v>8.9946112644464833</v>
      </c>
      <c r="AO221">
        <f t="shared" si="123"/>
        <v>8.9920575537147229</v>
      </c>
      <c r="AP221">
        <f t="shared" si="123"/>
        <v>8.997676269113807</v>
      </c>
      <c r="AQ221">
        <f t="shared" si="123"/>
        <v>8.9852945503143928</v>
      </c>
      <c r="AR221">
        <f t="shared" si="123"/>
        <v>9.0124878540860482</v>
      </c>
      <c r="AS221">
        <f t="shared" si="123"/>
        <v>8.9522988443805147</v>
      </c>
      <c r="AT221">
        <f t="shared" si="123"/>
        <v>9.0834728855567164</v>
      </c>
      <c r="AU221">
        <f t="shared" si="124"/>
        <v>8.7849402576124973</v>
      </c>
    </row>
    <row r="222" spans="1:47">
      <c r="A222" s="68" t="s">
        <v>118</v>
      </c>
      <c r="B222" s="68" t="s">
        <v>49</v>
      </c>
      <c r="C222" s="69">
        <v>51421.671000000002</v>
      </c>
      <c r="D222" s="69" t="s">
        <v>76</v>
      </c>
      <c r="E222" s="58">
        <f t="shared" si="106"/>
        <v>3928.9838150317951</v>
      </c>
      <c r="F222">
        <f t="shared" si="107"/>
        <v>3929</v>
      </c>
      <c r="G222">
        <f t="shared" si="108"/>
        <v>-5.8508999936748296E-3</v>
      </c>
      <c r="J222" s="117"/>
      <c r="L222" s="116">
        <f>G222</f>
        <v>-5.8508999936748296E-3</v>
      </c>
      <c r="M222" s="116"/>
      <c r="N222" s="116"/>
      <c r="O222" s="40">
        <f ca="1">+C$11+C$12*F222</f>
        <v>3.4451745620930327E-2</v>
      </c>
      <c r="Q222" s="293">
        <f t="shared" si="109"/>
        <v>36403.171000000002</v>
      </c>
      <c r="R222" s="8">
        <f t="shared" ca="1" si="110"/>
        <v>1.6243032435364522E-3</v>
      </c>
      <c r="S222" s="116">
        <v>1</v>
      </c>
      <c r="T222" s="167">
        <f t="shared" ca="1" si="111"/>
        <v>1.6243032435364522E-3</v>
      </c>
      <c r="W222" s="8"/>
      <c r="Z222">
        <f t="shared" si="112"/>
        <v>3929</v>
      </c>
      <c r="AA222">
        <f t="shared" si="113"/>
        <v>-2.3000515980447483E-3</v>
      </c>
      <c r="AB222">
        <f t="shared" si="114"/>
        <v>-2.0081650427870787E-2</v>
      </c>
      <c r="AC222">
        <f t="shared" si="115"/>
        <v>-5.8508999936748296E-3</v>
      </c>
      <c r="AD222">
        <f t="shared" si="125"/>
        <v>-3.5508483956300813E-3</v>
      </c>
      <c r="AE222">
        <f t="shared" si="116"/>
        <v>1.2608524328748722E-5</v>
      </c>
      <c r="AF222">
        <f t="shared" si="126"/>
        <v>-5.8508999936748296E-3</v>
      </c>
      <c r="AG222" s="25"/>
      <c r="AH222">
        <f t="shared" si="117"/>
        <v>1.4230750434195959E-2</v>
      </c>
      <c r="AI222">
        <f t="shared" si="118"/>
        <v>0.50927269951371557</v>
      </c>
      <c r="AJ222">
        <f t="shared" si="119"/>
        <v>0.93035618540634901</v>
      </c>
      <c r="AK222">
        <f t="shared" si="120"/>
        <v>9.5847360722368546E-2</v>
      </c>
      <c r="AL222">
        <f t="shared" si="121"/>
        <v>2.948704052673631</v>
      </c>
      <c r="AM222">
        <f t="shared" si="122"/>
        <v>10.336511021477429</v>
      </c>
      <c r="AN222">
        <f t="shared" si="123"/>
        <v>9.092730242577975</v>
      </c>
      <c r="AO222">
        <f t="shared" si="123"/>
        <v>9.0901190681848423</v>
      </c>
      <c r="AP222">
        <f t="shared" si="123"/>
        <v>9.0956428804944487</v>
      </c>
      <c r="AQ222">
        <f t="shared" si="123"/>
        <v>9.0839449711234614</v>
      </c>
      <c r="AR222">
        <f t="shared" si="123"/>
        <v>9.1086629122663059</v>
      </c>
      <c r="AS222">
        <f t="shared" si="123"/>
        <v>9.0561752539099238</v>
      </c>
      <c r="AT222">
        <f t="shared" si="123"/>
        <v>9.1665816907554412</v>
      </c>
      <c r="AU222">
        <f t="shared" si="124"/>
        <v>8.9285067398812519</v>
      </c>
    </row>
    <row r="223" spans="1:47">
      <c r="A223" s="70" t="s">
        <v>119</v>
      </c>
      <c r="B223" s="71" t="s">
        <v>49</v>
      </c>
      <c r="C223" s="70">
        <v>51433.601000000002</v>
      </c>
      <c r="D223" s="70" t="s">
        <v>46</v>
      </c>
      <c r="E223" s="58">
        <f t="shared" si="106"/>
        <v>3961.9850064494944</v>
      </c>
      <c r="F223">
        <f t="shared" si="107"/>
        <v>3962</v>
      </c>
      <c r="G223">
        <f t="shared" si="108"/>
        <v>-5.4201999955694191E-3</v>
      </c>
      <c r="I223" s="116">
        <f>G223</f>
        <v>-5.4201999955694191E-3</v>
      </c>
      <c r="J223" s="117"/>
      <c r="M223" s="116"/>
      <c r="N223" s="116"/>
      <c r="O223" s="40"/>
      <c r="Q223" s="293">
        <f t="shared" si="109"/>
        <v>36415.101000000002</v>
      </c>
      <c r="R223" s="8">
        <f t="shared" si="110"/>
        <v>2.937856799197073E-5</v>
      </c>
      <c r="S223" s="8">
        <v>0.1</v>
      </c>
      <c r="T223" s="167">
        <f t="shared" si="111"/>
        <v>2.9378567991970732E-6</v>
      </c>
      <c r="V223" s="8"/>
      <c r="W223" s="8"/>
      <c r="Z223">
        <f t="shared" si="112"/>
        <v>3962</v>
      </c>
      <c r="AA223">
        <f t="shared" si="113"/>
        <v>-2.3211439140522309E-3</v>
      </c>
      <c r="AB223">
        <f t="shared" si="114"/>
        <v>-1.9640934213199936E-2</v>
      </c>
      <c r="AC223">
        <f t="shared" si="115"/>
        <v>-5.4201999955694191E-3</v>
      </c>
      <c r="AD223">
        <f t="shared" si="125"/>
        <v>-3.0990560815171882E-3</v>
      </c>
      <c r="AE223">
        <f t="shared" si="116"/>
        <v>9.6041485963886693E-7</v>
      </c>
      <c r="AF223">
        <f t="shared" si="126"/>
        <v>-5.4201999955694191E-3</v>
      </c>
      <c r="AG223" s="25"/>
      <c r="AH223">
        <f t="shared" si="117"/>
        <v>1.4220734217630517E-2</v>
      </c>
      <c r="AI223">
        <f t="shared" si="118"/>
        <v>0.50904977432067222</v>
      </c>
      <c r="AJ223">
        <f t="shared" si="119"/>
        <v>0.92949571583241386</v>
      </c>
      <c r="AK223">
        <f t="shared" si="120"/>
        <v>9.4698869610028116E-2</v>
      </c>
      <c r="AL223">
        <f t="shared" si="121"/>
        <v>2.9510439057470443</v>
      </c>
      <c r="AM223">
        <f t="shared" si="122"/>
        <v>10.464224438581811</v>
      </c>
      <c r="AN223">
        <f t="shared" si="123"/>
        <v>9.0967100685729534</v>
      </c>
      <c r="AO223">
        <f t="shared" si="123"/>
        <v>9.0941049070724702</v>
      </c>
      <c r="AP223">
        <f t="shared" si="123"/>
        <v>9.0996085017370518</v>
      </c>
      <c r="AQ223">
        <f t="shared" si="123"/>
        <v>9.0879695018411297</v>
      </c>
      <c r="AR223">
        <f t="shared" si="123"/>
        <v>9.1125301193518524</v>
      </c>
      <c r="AS223">
        <f t="shared" si="123"/>
        <v>9.0604517683683881</v>
      </c>
      <c r="AT223">
        <f t="shared" si="123"/>
        <v>9.169863027428125</v>
      </c>
      <c r="AU223">
        <f t="shared" si="124"/>
        <v>8.934370222449159</v>
      </c>
    </row>
    <row r="224" spans="1:47">
      <c r="A224" s="70" t="s">
        <v>119</v>
      </c>
      <c r="B224" s="71" t="s">
        <v>45</v>
      </c>
      <c r="C224" s="70">
        <v>51452.587</v>
      </c>
      <c r="D224" s="70" t="s">
        <v>46</v>
      </c>
      <c r="E224" s="58">
        <f t="shared" si="106"/>
        <v>4014.5047566805365</v>
      </c>
      <c r="F224">
        <f t="shared" si="107"/>
        <v>4014.5</v>
      </c>
      <c r="G224">
        <f t="shared" si="108"/>
        <v>1.7195500040543266E-3</v>
      </c>
      <c r="I224" s="116">
        <f>G224</f>
        <v>1.7195500040543266E-3</v>
      </c>
      <c r="J224" s="117"/>
      <c r="M224" s="116"/>
      <c r="N224" s="116"/>
      <c r="O224" s="40"/>
      <c r="Q224" s="293">
        <f t="shared" si="109"/>
        <v>36434.087</v>
      </c>
      <c r="R224" s="8">
        <f t="shared" si="110"/>
        <v>2.9568522164432345E-6</v>
      </c>
      <c r="S224" s="8">
        <v>0.1</v>
      </c>
      <c r="T224" s="167">
        <f t="shared" si="111"/>
        <v>2.9568522164432346E-7</v>
      </c>
      <c r="W224" s="8"/>
      <c r="Z224">
        <f t="shared" si="112"/>
        <v>4014.5</v>
      </c>
      <c r="AA224">
        <f t="shared" si="113"/>
        <v>-2.3551167188567267E-3</v>
      </c>
      <c r="AB224">
        <f t="shared" si="114"/>
        <v>-1.2484795864895358E-2</v>
      </c>
      <c r="AC224">
        <f t="shared" si="115"/>
        <v>1.7195500040543266E-3</v>
      </c>
      <c r="AD224">
        <f t="shared" si="125"/>
        <v>4.0746667229110533E-3</v>
      </c>
      <c r="AE224">
        <f t="shared" si="116"/>
        <v>1.6602908902798703E-6</v>
      </c>
      <c r="AF224">
        <f t="shared" si="126"/>
        <v>1.7195500040543266E-3</v>
      </c>
      <c r="AG224" s="25"/>
      <c r="AH224">
        <f t="shared" si="117"/>
        <v>1.4204345868949685E-2</v>
      </c>
      <c r="AI224">
        <f t="shared" si="118"/>
        <v>0.50870107640178652</v>
      </c>
      <c r="AJ224">
        <f t="shared" si="119"/>
        <v>0.92811796713849959</v>
      </c>
      <c r="AK224">
        <f t="shared" si="120"/>
        <v>9.2872857559336136E-2</v>
      </c>
      <c r="AL224">
        <f t="shared" si="121"/>
        <v>2.954761923621676</v>
      </c>
      <c r="AM224">
        <f t="shared" si="122"/>
        <v>10.673720499715175</v>
      </c>
      <c r="AN224">
        <f t="shared" si="123"/>
        <v>9.1030375536047039</v>
      </c>
      <c r="AO224">
        <f t="shared" si="123"/>
        <v>9.1004433835092744</v>
      </c>
      <c r="AP224">
        <f t="shared" si="123"/>
        <v>9.1059121070917364</v>
      </c>
      <c r="AQ224">
        <f t="shared" si="123"/>
        <v>9.0943718138495839</v>
      </c>
      <c r="AR224">
        <f t="shared" si="123"/>
        <v>9.1186733227849448</v>
      </c>
      <c r="AS224">
        <f t="shared" si="123"/>
        <v>9.0672605900116849</v>
      </c>
      <c r="AT224">
        <f t="shared" si="123"/>
        <v>9.1750666857958816</v>
      </c>
      <c r="AU224">
        <f t="shared" si="124"/>
        <v>8.9436984901708296</v>
      </c>
    </row>
    <row r="225" spans="1:47">
      <c r="A225" s="65" t="s">
        <v>120</v>
      </c>
      <c r="B225" s="66" t="s">
        <v>45</v>
      </c>
      <c r="C225" s="65">
        <v>51471.381000000001</v>
      </c>
      <c r="D225" s="65">
        <v>5.0000000000000001E-4</v>
      </c>
      <c r="E225" s="58">
        <f t="shared" si="106"/>
        <v>4066.4933896649691</v>
      </c>
      <c r="F225">
        <f t="shared" si="107"/>
        <v>4066.5</v>
      </c>
      <c r="G225">
        <f t="shared" si="108"/>
        <v>-2.3896499988040887E-3</v>
      </c>
      <c r="J225" s="117"/>
      <c r="K225" s="117">
        <f>G225</f>
        <v>-2.3896499988040887E-3</v>
      </c>
      <c r="M225" s="116"/>
      <c r="N225" s="116"/>
      <c r="O225" s="40"/>
      <c r="Q225" s="293">
        <f t="shared" si="109"/>
        <v>36452.881000000001</v>
      </c>
      <c r="R225" s="8">
        <f t="shared" si="110"/>
        <v>5.7104271167843814E-6</v>
      </c>
      <c r="S225" s="116">
        <v>1</v>
      </c>
      <c r="T225" s="167">
        <f t="shared" si="111"/>
        <v>5.7104271167843814E-6</v>
      </c>
      <c r="W225" s="8"/>
      <c r="Z225">
        <f t="shared" si="112"/>
        <v>4066.5</v>
      </c>
      <c r="AA225">
        <f t="shared" si="113"/>
        <v>-2.3892690796919937E-3</v>
      </c>
      <c r="AB225">
        <f t="shared" si="114"/>
        <v>-1.6577216171207089E-2</v>
      </c>
      <c r="AC225">
        <f t="shared" si="115"/>
        <v>-2.3896499988040887E-3</v>
      </c>
      <c r="AD225">
        <f t="shared" si="125"/>
        <v>-3.809191120949379E-7</v>
      </c>
      <c r="AE225">
        <f t="shared" si="116"/>
        <v>1.4509936995919586E-13</v>
      </c>
      <c r="AF225">
        <f t="shared" si="126"/>
        <v>-2.3896499988040887E-3</v>
      </c>
      <c r="AG225" s="25"/>
      <c r="AH225">
        <f t="shared" si="117"/>
        <v>1.4187566172403002E-2</v>
      </c>
      <c r="AI225">
        <f t="shared" si="118"/>
        <v>0.50836287918555234</v>
      </c>
      <c r="AJ225">
        <f t="shared" si="119"/>
        <v>0.92674269330452697</v>
      </c>
      <c r="AK225">
        <f t="shared" si="120"/>
        <v>9.1065588656090365E-2</v>
      </c>
      <c r="AL225">
        <f t="shared" si="121"/>
        <v>2.9584392063441198</v>
      </c>
      <c r="AM225">
        <f t="shared" si="122"/>
        <v>10.88926273303268</v>
      </c>
      <c r="AN225">
        <f t="shared" si="123"/>
        <v>9.1092999401982926</v>
      </c>
      <c r="AO225">
        <f t="shared" si="123"/>
        <v>9.106718389479239</v>
      </c>
      <c r="AP225">
        <f t="shared" si="123"/>
        <v>9.1121492968853648</v>
      </c>
      <c r="AQ225">
        <f t="shared" si="123"/>
        <v>9.1007127853457632</v>
      </c>
      <c r="AR225">
        <f t="shared" si="123"/>
        <v>9.1247470505334167</v>
      </c>
      <c r="AS225">
        <f t="shared" si="123"/>
        <v>9.0740108956249923</v>
      </c>
      <c r="AT225">
        <f t="shared" si="123"/>
        <v>9.1802009383597092</v>
      </c>
      <c r="AU225">
        <f t="shared" si="124"/>
        <v>8.9529379172475316</v>
      </c>
    </row>
    <row r="226" spans="1:47">
      <c r="A226" s="70" t="s">
        <v>119</v>
      </c>
      <c r="B226" s="71" t="s">
        <v>45</v>
      </c>
      <c r="C226" s="70">
        <v>51486.569000000003</v>
      </c>
      <c r="D226" s="70" t="s">
        <v>46</v>
      </c>
      <c r="E226" s="58">
        <f t="shared" si="106"/>
        <v>4108.5069768612866</v>
      </c>
      <c r="F226">
        <f t="shared" si="107"/>
        <v>4108.5</v>
      </c>
      <c r="G226">
        <f t="shared" si="108"/>
        <v>2.5221500036423095E-3</v>
      </c>
      <c r="I226" s="116">
        <f>G226</f>
        <v>2.5221500036423095E-3</v>
      </c>
      <c r="J226" s="117"/>
      <c r="M226" s="116"/>
      <c r="N226" s="116"/>
      <c r="O226" s="40"/>
      <c r="Q226" s="293">
        <f t="shared" si="109"/>
        <v>36468.069000000003</v>
      </c>
      <c r="R226" s="8">
        <f t="shared" si="110"/>
        <v>6.3612406408729016E-6</v>
      </c>
      <c r="S226" s="116">
        <v>0.1</v>
      </c>
      <c r="T226" s="167">
        <f t="shared" si="111"/>
        <v>6.3612406408729022E-7</v>
      </c>
      <c r="U226" s="8"/>
      <c r="W226" s="8"/>
      <c r="Z226">
        <f t="shared" si="112"/>
        <v>4108.5</v>
      </c>
      <c r="AA226">
        <f t="shared" si="113"/>
        <v>-2.4172180337027928E-3</v>
      </c>
      <c r="AB226">
        <f t="shared" si="114"/>
        <v>-1.1651466781357901E-2</v>
      </c>
      <c r="AC226">
        <f t="shared" si="115"/>
        <v>2.5221500036423095E-3</v>
      </c>
      <c r="AD226">
        <f t="shared" si="125"/>
        <v>4.9393680373451022E-3</v>
      </c>
      <c r="AE226">
        <f t="shared" si="116"/>
        <v>2.4397356608346407E-6</v>
      </c>
      <c r="AF226">
        <f t="shared" si="126"/>
        <v>2.5221500036423095E-3</v>
      </c>
      <c r="AG226" s="25"/>
      <c r="AH226">
        <f t="shared" si="117"/>
        <v>1.4173616785000211E-2</v>
      </c>
      <c r="AI226">
        <f t="shared" si="118"/>
        <v>0.50809491328760192</v>
      </c>
      <c r="AJ226">
        <f t="shared" si="119"/>
        <v>0.92562418294203208</v>
      </c>
      <c r="AK226">
        <f t="shared" si="120"/>
        <v>8.9606839395595952E-2</v>
      </c>
      <c r="AL226">
        <f t="shared" si="121"/>
        <v>2.961405521728858</v>
      </c>
      <c r="AM226">
        <f t="shared" si="122"/>
        <v>11.06952430643536</v>
      </c>
      <c r="AN226">
        <f t="shared" si="123"/>
        <v>9.1143545649550024</v>
      </c>
      <c r="AO226">
        <f t="shared" si="123"/>
        <v>9.1117844700673896</v>
      </c>
      <c r="AP226">
        <f t="shared" si="123"/>
        <v>9.1171824538758042</v>
      </c>
      <c r="AQ226">
        <f t="shared" si="123"/>
        <v>9.105834116531744</v>
      </c>
      <c r="AR226">
        <f t="shared" si="123"/>
        <v>9.1296448897204616</v>
      </c>
      <c r="AS226">
        <f t="shared" si="123"/>
        <v>9.0794676183483265</v>
      </c>
      <c r="AT226">
        <f t="shared" si="123"/>
        <v>9.1843336551751431</v>
      </c>
      <c r="AU226">
        <f t="shared" si="124"/>
        <v>8.9604005314248667</v>
      </c>
    </row>
    <row r="227" spans="1:47">
      <c r="A227" s="70" t="s">
        <v>121</v>
      </c>
      <c r="B227" s="71" t="s">
        <v>45</v>
      </c>
      <c r="C227" s="70">
        <v>51513.314899999998</v>
      </c>
      <c r="D227" s="70" t="s">
        <v>79</v>
      </c>
      <c r="E227" s="58">
        <f t="shared" si="106"/>
        <v>4182.492439186386</v>
      </c>
      <c r="F227">
        <f t="shared" si="107"/>
        <v>4182.5</v>
      </c>
      <c r="G227">
        <f t="shared" si="108"/>
        <v>-2.7332499957992695E-3</v>
      </c>
      <c r="J227" s="117">
        <f>G227</f>
        <v>-2.7332499957992695E-3</v>
      </c>
      <c r="M227" s="116"/>
      <c r="N227" s="116"/>
      <c r="O227" s="40"/>
      <c r="Q227" s="293">
        <f t="shared" si="109"/>
        <v>36494.814899999998</v>
      </c>
      <c r="R227" s="8">
        <f t="shared" si="110"/>
        <v>7.4706555395367073E-6</v>
      </c>
      <c r="S227" s="116">
        <v>1</v>
      </c>
      <c r="T227" s="167">
        <f t="shared" si="111"/>
        <v>7.4706555395367073E-6</v>
      </c>
      <c r="V227" s="8"/>
      <c r="W227" s="8"/>
      <c r="Z227">
        <f t="shared" si="112"/>
        <v>4182.5</v>
      </c>
      <c r="AA227">
        <f t="shared" si="113"/>
        <v>-2.4672507376182831E-3</v>
      </c>
      <c r="AB227">
        <f t="shared" si="114"/>
        <v>-1.6881429967081387E-2</v>
      </c>
      <c r="AC227">
        <f t="shared" si="115"/>
        <v>-2.7332499957992695E-3</v>
      </c>
      <c r="AD227">
        <f t="shared" si="125"/>
        <v>-2.6599925818098641E-4</v>
      </c>
      <c r="AE227">
        <f t="shared" si="116"/>
        <v>7.0755605352835066E-8</v>
      </c>
      <c r="AF227">
        <f t="shared" si="126"/>
        <v>-2.7332499957992695E-3</v>
      </c>
      <c r="AG227" s="25"/>
      <c r="AH227">
        <f t="shared" si="117"/>
        <v>1.4148179971282118E-2</v>
      </c>
      <c r="AI227">
        <f t="shared" si="118"/>
        <v>0.50763401868149993</v>
      </c>
      <c r="AJ227">
        <f t="shared" si="119"/>
        <v>0.92363676017710994</v>
      </c>
      <c r="AK227">
        <f t="shared" si="120"/>
        <v>8.7038729541913801E-2</v>
      </c>
      <c r="AL227">
        <f t="shared" si="121"/>
        <v>2.9666238078484302</v>
      </c>
      <c r="AM227">
        <f t="shared" si="122"/>
        <v>11.401429990319683</v>
      </c>
      <c r="AN227">
        <f t="shared" si="123"/>
        <v>9.1232529598890792</v>
      </c>
      <c r="AO227">
        <f t="shared" si="123"/>
        <v>9.1207058036020481</v>
      </c>
      <c r="AP227">
        <f t="shared" si="123"/>
        <v>9.1260406132266461</v>
      </c>
      <c r="AQ227">
        <f t="shared" si="123"/>
        <v>9.1148570326400904</v>
      </c>
      <c r="AR227">
        <f t="shared" si="123"/>
        <v>9.138257585608013</v>
      </c>
      <c r="AS227">
        <f t="shared" si="123"/>
        <v>9.089091622362103</v>
      </c>
      <c r="AT227">
        <f t="shared" si="123"/>
        <v>9.1915848805429992</v>
      </c>
      <c r="AU227">
        <f t="shared" si="124"/>
        <v>8.9735489468801752</v>
      </c>
    </row>
    <row r="228" spans="1:47">
      <c r="A228" s="65" t="s">
        <v>122</v>
      </c>
      <c r="B228" s="64"/>
      <c r="C228" s="65">
        <v>51770.521200000003</v>
      </c>
      <c r="D228" s="65">
        <v>2.9999999999999997E-4</v>
      </c>
      <c r="E228" s="58">
        <f t="shared" si="106"/>
        <v>4893.9856780915143</v>
      </c>
      <c r="F228">
        <f t="shared" si="107"/>
        <v>4894</v>
      </c>
      <c r="G228">
        <f t="shared" si="108"/>
        <v>-5.1773999948636629E-3</v>
      </c>
      <c r="J228" s="117"/>
      <c r="K228" s="117">
        <f>G228</f>
        <v>-5.1773999948636629E-3</v>
      </c>
      <c r="M228" s="116"/>
      <c r="N228" s="116"/>
      <c r="O228" s="40"/>
      <c r="Q228" s="293">
        <f t="shared" si="109"/>
        <v>36752.021200000003</v>
      </c>
      <c r="R228" s="8">
        <f t="shared" si="110"/>
        <v>2.6805470706814257E-5</v>
      </c>
      <c r="S228" s="116">
        <v>1</v>
      </c>
      <c r="T228" s="167">
        <f t="shared" si="111"/>
        <v>2.6805470706814257E-5</v>
      </c>
      <c r="W228" s="8"/>
      <c r="Z228">
        <f t="shared" si="112"/>
        <v>4894</v>
      </c>
      <c r="AA228">
        <f t="shared" si="113"/>
        <v>-2.9988008325767153E-3</v>
      </c>
      <c r="AB228">
        <f t="shared" si="114"/>
        <v>-1.90259576646487E-2</v>
      </c>
      <c r="AC228">
        <f t="shared" si="115"/>
        <v>-5.1773999948636629E-3</v>
      </c>
      <c r="AD228">
        <f t="shared" si="125"/>
        <v>-2.1785991622869476E-3</v>
      </c>
      <c r="AE228">
        <f t="shared" si="116"/>
        <v>4.7462943099173894E-6</v>
      </c>
      <c r="AF228">
        <f t="shared" si="126"/>
        <v>-5.1773999948636629E-3</v>
      </c>
      <c r="AG228" s="25"/>
      <c r="AH228">
        <f t="shared" si="117"/>
        <v>1.3848557669785037E-2</v>
      </c>
      <c r="AI228">
        <f t="shared" si="118"/>
        <v>0.5039177183657142</v>
      </c>
      <c r="AJ228">
        <f t="shared" si="119"/>
        <v>0.90345408848815878</v>
      </c>
      <c r="AK228">
        <f t="shared" si="120"/>
        <v>6.2468951075883447E-2</v>
      </c>
      <c r="AL228">
        <f t="shared" si="121"/>
        <v>3.0163274109229539</v>
      </c>
      <c r="AM228">
        <f t="shared" si="122"/>
        <v>15.945237825816971</v>
      </c>
      <c r="AN228">
        <f t="shared" si="123"/>
        <v>9.20837651520986</v>
      </c>
      <c r="AO228">
        <f t="shared" si="123"/>
        <v>9.2062276347971448</v>
      </c>
      <c r="AP228">
        <f t="shared" si="123"/>
        <v>9.2106279824033166</v>
      </c>
      <c r="AQ228">
        <f t="shared" si="123"/>
        <v>9.2016125965965969</v>
      </c>
      <c r="AR228">
        <f t="shared" si="123"/>
        <v>9.2200642838030209</v>
      </c>
      <c r="AS228">
        <f t="shared" si="123"/>
        <v>9.1822161804084157</v>
      </c>
      <c r="AT228">
        <f t="shared" si="123"/>
        <v>9.2595329679459066</v>
      </c>
      <c r="AU228">
        <f t="shared" si="124"/>
        <v>9.0999691846700497</v>
      </c>
    </row>
    <row r="229" spans="1:47">
      <c r="A229" s="70" t="s">
        <v>119</v>
      </c>
      <c r="B229" s="71" t="s">
        <v>45</v>
      </c>
      <c r="C229" s="70">
        <v>51837.578000000001</v>
      </c>
      <c r="D229" s="70" t="s">
        <v>46</v>
      </c>
      <c r="E229" s="58">
        <f t="shared" si="106"/>
        <v>5079.4805894627025</v>
      </c>
      <c r="F229">
        <f t="shared" si="107"/>
        <v>5079.5</v>
      </c>
      <c r="G229">
        <f t="shared" si="108"/>
        <v>-7.0169499958865345E-3</v>
      </c>
      <c r="I229" s="116">
        <f>G229</f>
        <v>-7.0169499958865345E-3</v>
      </c>
      <c r="J229" s="117"/>
      <c r="M229" s="116"/>
      <c r="N229" s="116"/>
      <c r="O229" s="40"/>
      <c r="Q229" s="293">
        <f t="shared" si="109"/>
        <v>36819.078000000001</v>
      </c>
      <c r="R229" s="8">
        <f t="shared" si="110"/>
        <v>4.9237587244772032E-5</v>
      </c>
      <c r="S229" s="116">
        <v>0.1</v>
      </c>
      <c r="T229" s="167">
        <f t="shared" si="111"/>
        <v>4.9237587244772039E-6</v>
      </c>
      <c r="V229" s="8"/>
      <c r="W229" s="8"/>
      <c r="Z229">
        <f t="shared" si="112"/>
        <v>5079.5</v>
      </c>
      <c r="AA229">
        <f t="shared" si="113"/>
        <v>-3.152117384753985E-3</v>
      </c>
      <c r="AB229">
        <f t="shared" si="114"/>
        <v>-2.0771301444900449E-2</v>
      </c>
      <c r="AC229">
        <f t="shared" si="115"/>
        <v>-7.0169499958865345E-3</v>
      </c>
      <c r="AD229">
        <f t="shared" si="125"/>
        <v>-3.8648326111325494E-3</v>
      </c>
      <c r="AE229">
        <f t="shared" si="116"/>
        <v>1.4936931112073641E-6</v>
      </c>
      <c r="AF229">
        <f t="shared" si="126"/>
        <v>-7.0169499958865345E-3</v>
      </c>
      <c r="AG229" s="25"/>
      <c r="AH229">
        <f t="shared" si="117"/>
        <v>1.3754351449013914E-2</v>
      </c>
      <c r="AI229">
        <f t="shared" si="118"/>
        <v>0.50315662416650098</v>
      </c>
      <c r="AJ229">
        <f t="shared" si="119"/>
        <v>0.89787617653129392</v>
      </c>
      <c r="AK229">
        <f t="shared" si="120"/>
        <v>5.6095096847874421E-2</v>
      </c>
      <c r="AL229">
        <f t="shared" si="121"/>
        <v>3.0291657672150727</v>
      </c>
      <c r="AM229">
        <f t="shared" si="122"/>
        <v>17.770597286548281</v>
      </c>
      <c r="AN229">
        <f t="shared" ref="AN229:AT244" si="127">$AU229+$AB$7*SIN(AO229)</f>
        <v>9.2304572989455931</v>
      </c>
      <c r="AO229">
        <f t="shared" si="127"/>
        <v>9.2284629350335585</v>
      </c>
      <c r="AP229">
        <f t="shared" si="127"/>
        <v>9.2325281466252509</v>
      </c>
      <c r="AQ229">
        <f t="shared" si="127"/>
        <v>9.2242383407968909</v>
      </c>
      <c r="AR229">
        <f t="shared" si="127"/>
        <v>9.2411288239694471</v>
      </c>
      <c r="AS229">
        <f t="shared" si="127"/>
        <v>9.2066528714494904</v>
      </c>
      <c r="AT229">
        <f t="shared" si="127"/>
        <v>9.2767907786501507</v>
      </c>
      <c r="AU229">
        <f t="shared" si="124"/>
        <v>9.1329290639532843</v>
      </c>
    </row>
    <row r="230" spans="1:47">
      <c r="A230" s="70" t="s">
        <v>123</v>
      </c>
      <c r="B230" s="71" t="s">
        <v>45</v>
      </c>
      <c r="C230" s="70">
        <v>51840.290500000003</v>
      </c>
      <c r="D230" s="70" t="s">
        <v>79</v>
      </c>
      <c r="E230" s="58">
        <f t="shared" si="106"/>
        <v>5086.9840036890691</v>
      </c>
      <c r="F230">
        <f t="shared" si="107"/>
        <v>5087</v>
      </c>
      <c r="G230">
        <f t="shared" si="108"/>
        <v>-5.7826999909593724E-3</v>
      </c>
      <c r="J230" s="117">
        <f>G230</f>
        <v>-5.7826999909593724E-3</v>
      </c>
      <c r="M230" s="116"/>
      <c r="N230" s="116"/>
      <c r="O230" s="40"/>
      <c r="Q230" s="293">
        <f t="shared" si="109"/>
        <v>36821.790500000003</v>
      </c>
      <c r="R230" s="8">
        <f t="shared" si="110"/>
        <v>3.3439619185441522E-5</v>
      </c>
      <c r="S230" s="116">
        <v>1</v>
      </c>
      <c r="T230" s="167">
        <f t="shared" si="111"/>
        <v>3.3439619185441522E-5</v>
      </c>
      <c r="U230" s="8"/>
      <c r="W230" s="8"/>
      <c r="Z230">
        <f t="shared" si="112"/>
        <v>5087</v>
      </c>
      <c r="AA230">
        <f t="shared" si="113"/>
        <v>-3.1584420042012964E-3</v>
      </c>
      <c r="AB230">
        <f t="shared" si="114"/>
        <v>-1.9533104919999992E-2</v>
      </c>
      <c r="AC230">
        <f t="shared" si="115"/>
        <v>-5.7826999909593724E-3</v>
      </c>
      <c r="AD230">
        <f t="shared" si="125"/>
        <v>-2.6242579867580759E-3</v>
      </c>
      <c r="AE230">
        <f t="shared" si="116"/>
        <v>6.8867299810635494E-6</v>
      </c>
      <c r="AF230">
        <f t="shared" si="126"/>
        <v>-5.7826999909593724E-3</v>
      </c>
      <c r="AG230" s="25"/>
      <c r="AH230">
        <f t="shared" si="117"/>
        <v>1.375040492904062E-2</v>
      </c>
      <c r="AI230">
        <f t="shared" si="118"/>
        <v>0.5031276233424602</v>
      </c>
      <c r="AJ230">
        <f t="shared" si="119"/>
        <v>0.89764792689031858</v>
      </c>
      <c r="AK230">
        <f t="shared" si="120"/>
        <v>5.5837633498277382E-2</v>
      </c>
      <c r="AL230">
        <f t="shared" si="121"/>
        <v>3.0296839502934643</v>
      </c>
      <c r="AM230">
        <f t="shared" si="122"/>
        <v>17.853055622213926</v>
      </c>
      <c r="AN230">
        <f t="shared" si="127"/>
        <v>9.2313492133740453</v>
      </c>
      <c r="AO230">
        <f t="shared" si="127"/>
        <v>9.2293615066485462</v>
      </c>
      <c r="AP230">
        <f t="shared" si="127"/>
        <v>9.23341243961233</v>
      </c>
      <c r="AQ230">
        <f t="shared" si="127"/>
        <v>9.2251532259342852</v>
      </c>
      <c r="AR230">
        <f t="shared" si="127"/>
        <v>9.2419784954353137</v>
      </c>
      <c r="AS230">
        <f t="shared" si="127"/>
        <v>9.2076420815850533</v>
      </c>
      <c r="AT230">
        <f t="shared" si="127"/>
        <v>9.2774851316096321</v>
      </c>
      <c r="AU230">
        <f t="shared" si="124"/>
        <v>9.1342616736278082</v>
      </c>
    </row>
    <row r="231" spans="1:47">
      <c r="A231" s="70" t="s">
        <v>119</v>
      </c>
      <c r="B231" s="71" t="s">
        <v>45</v>
      </c>
      <c r="C231" s="70">
        <v>51873.549200000001</v>
      </c>
      <c r="D231" s="70" t="s">
        <v>124</v>
      </c>
      <c r="E231" s="58">
        <f t="shared" si="106"/>
        <v>5178.9854056172971</v>
      </c>
      <c r="F231">
        <f t="shared" si="107"/>
        <v>5179</v>
      </c>
      <c r="G231">
        <f t="shared" si="108"/>
        <v>-5.2758999954676256E-3</v>
      </c>
      <c r="J231" s="117"/>
      <c r="K231" s="117">
        <f>G231</f>
        <v>-5.2758999954676256E-3</v>
      </c>
      <c r="M231" s="116"/>
      <c r="N231" s="116"/>
      <c r="O231" s="40"/>
      <c r="Q231" s="293">
        <f t="shared" si="109"/>
        <v>36855.049200000001</v>
      </c>
      <c r="R231" s="8">
        <f t="shared" si="110"/>
        <v>2.7835120762175291E-5</v>
      </c>
      <c r="S231" s="116">
        <v>1</v>
      </c>
      <c r="T231" s="167">
        <f t="shared" si="111"/>
        <v>2.7835120762175291E-5</v>
      </c>
      <c r="V231" s="8"/>
      <c r="W231" s="8"/>
      <c r="Z231">
        <f t="shared" si="112"/>
        <v>5179</v>
      </c>
      <c r="AA231">
        <f t="shared" si="113"/>
        <v>-3.236815394963918E-3</v>
      </c>
      <c r="AB231">
        <f t="shared" si="114"/>
        <v>-1.8977028225382137E-2</v>
      </c>
      <c r="AC231">
        <f t="shared" si="115"/>
        <v>-5.2758999954676256E-3</v>
      </c>
      <c r="AD231">
        <f t="shared" si="125"/>
        <v>-2.0390846005037076E-3</v>
      </c>
      <c r="AE231">
        <f t="shared" si="116"/>
        <v>4.1578660080113646E-6</v>
      </c>
      <c r="AF231">
        <f t="shared" si="126"/>
        <v>-5.2758999954676256E-3</v>
      </c>
      <c r="AG231" s="25"/>
      <c r="AH231">
        <f t="shared" si="117"/>
        <v>1.3701128229914509E-2</v>
      </c>
      <c r="AI231">
        <f t="shared" si="118"/>
        <v>0.50278301754058341</v>
      </c>
      <c r="AJ231">
        <f t="shared" si="119"/>
        <v>0.89483083784177486</v>
      </c>
      <c r="AK231">
        <f t="shared" si="120"/>
        <v>5.268085377015333E-2</v>
      </c>
      <c r="AL231">
        <f t="shared" si="121"/>
        <v>3.0360350274640004</v>
      </c>
      <c r="AM231">
        <f t="shared" si="122"/>
        <v>18.929400552433613</v>
      </c>
      <c r="AN231">
        <f t="shared" si="127"/>
        <v>9.2422850011739843</v>
      </c>
      <c r="AO231">
        <f t="shared" si="127"/>
        <v>9.2403814610694486</v>
      </c>
      <c r="AP231">
        <f t="shared" si="127"/>
        <v>9.244252807410577</v>
      </c>
      <c r="AQ231">
        <f t="shared" si="127"/>
        <v>9.2363764713278833</v>
      </c>
      <c r="AR231">
        <f t="shared" si="127"/>
        <v>9.2523891515926593</v>
      </c>
      <c r="AS231">
        <f t="shared" si="127"/>
        <v>9.219783641028533</v>
      </c>
      <c r="AT231">
        <f t="shared" si="127"/>
        <v>9.2859821791472186</v>
      </c>
      <c r="AU231">
        <f t="shared" si="124"/>
        <v>9.1506083523019726</v>
      </c>
    </row>
    <row r="232" spans="1:47">
      <c r="A232" s="70" t="s">
        <v>119</v>
      </c>
      <c r="B232" s="71" t="s">
        <v>45</v>
      </c>
      <c r="C232" s="70">
        <v>51897.593999999997</v>
      </c>
      <c r="D232" s="70" t="s">
        <v>46</v>
      </c>
      <c r="E232" s="58">
        <f t="shared" si="106"/>
        <v>5245.4989888025566</v>
      </c>
      <c r="F232">
        <f t="shared" si="107"/>
        <v>5245.5</v>
      </c>
      <c r="G232">
        <f t="shared" si="108"/>
        <v>-3.6554999678628519E-4</v>
      </c>
      <c r="I232" s="116">
        <f>G232</f>
        <v>-3.6554999678628519E-4</v>
      </c>
      <c r="J232" s="117"/>
      <c r="M232" s="116"/>
      <c r="N232" s="116"/>
      <c r="O232" s="40"/>
      <c r="Q232" s="293">
        <f t="shared" si="109"/>
        <v>36879.093999999997</v>
      </c>
      <c r="R232" s="8">
        <f t="shared" si="110"/>
        <v>1.3362680015045311E-7</v>
      </c>
      <c r="S232" s="116">
        <v>0.1</v>
      </c>
      <c r="T232" s="167">
        <f t="shared" si="111"/>
        <v>1.3362680015045313E-8</v>
      </c>
      <c r="W232" s="8"/>
      <c r="Z232">
        <f t="shared" si="112"/>
        <v>5245.5</v>
      </c>
      <c r="AA232">
        <f t="shared" si="113"/>
        <v>-3.2943740685520955E-3</v>
      </c>
      <c r="AB232">
        <f t="shared" si="114"/>
        <v>-1.403006543241943E-2</v>
      </c>
      <c r="AC232">
        <f t="shared" si="115"/>
        <v>-3.6554999678628519E-4</v>
      </c>
      <c r="AD232">
        <f t="shared" si="125"/>
        <v>2.9288240717658103E-3</v>
      </c>
      <c r="AE232">
        <f t="shared" si="116"/>
        <v>8.5780104433548608E-7</v>
      </c>
      <c r="AF232">
        <f t="shared" si="126"/>
        <v>-3.6554999678628519E-4</v>
      </c>
      <c r="AG232" s="25"/>
      <c r="AH232">
        <f t="shared" si="117"/>
        <v>1.3664515435633144E-2</v>
      </c>
      <c r="AI232">
        <f t="shared" si="118"/>
        <v>0.50254671156192787</v>
      </c>
      <c r="AJ232">
        <f t="shared" si="119"/>
        <v>0.89277474747865204</v>
      </c>
      <c r="AK232">
        <f t="shared" si="120"/>
        <v>5.0400652993271872E-2</v>
      </c>
      <c r="AL232">
        <f t="shared" si="121"/>
        <v>3.0406198569282314</v>
      </c>
      <c r="AM232">
        <f t="shared" si="122"/>
        <v>19.790483440189252</v>
      </c>
      <c r="AN232">
        <f t="shared" si="127"/>
        <v>9.250184072747933</v>
      </c>
      <c r="AO232">
        <f t="shared" si="127"/>
        <v>9.2483441909649073</v>
      </c>
      <c r="AP232">
        <f t="shared" si="127"/>
        <v>9.2520807444485111</v>
      </c>
      <c r="AQ232">
        <f t="shared" si="127"/>
        <v>9.2444896967392012</v>
      </c>
      <c r="AR232">
        <f t="shared" si="127"/>
        <v>9.2599008826881857</v>
      </c>
      <c r="AS232">
        <f t="shared" si="127"/>
        <v>9.2285679722856244</v>
      </c>
      <c r="AT232">
        <f t="shared" si="127"/>
        <v>9.2921014225607621</v>
      </c>
      <c r="AU232">
        <f t="shared" si="124"/>
        <v>9.1624241580827555</v>
      </c>
    </row>
    <row r="233" spans="1:47">
      <c r="A233" s="70" t="s">
        <v>119</v>
      </c>
      <c r="B233" s="71" t="s">
        <v>45</v>
      </c>
      <c r="C233" s="70">
        <v>52075.81</v>
      </c>
      <c r="D233" s="70" t="s">
        <v>124</v>
      </c>
      <c r="E233" s="58">
        <f t="shared" si="106"/>
        <v>5738.4864430939715</v>
      </c>
      <c r="F233">
        <f t="shared" si="107"/>
        <v>5738.5</v>
      </c>
      <c r="G233">
        <f t="shared" si="108"/>
        <v>-4.9008499991032295E-3</v>
      </c>
      <c r="J233" s="117"/>
      <c r="K233" s="117">
        <f>G233</f>
        <v>-4.9008499991032295E-3</v>
      </c>
      <c r="M233" s="116"/>
      <c r="N233" s="116"/>
      <c r="O233" s="40"/>
      <c r="Q233" s="293">
        <f t="shared" si="109"/>
        <v>37057.31</v>
      </c>
      <c r="R233" s="8">
        <f t="shared" si="110"/>
        <v>2.4018330713710126E-5</v>
      </c>
      <c r="S233" s="116">
        <v>1</v>
      </c>
      <c r="T233" s="167">
        <f t="shared" si="111"/>
        <v>2.4018330713710126E-5</v>
      </c>
      <c r="W233" s="8"/>
      <c r="Z233">
        <f t="shared" si="112"/>
        <v>5738.5</v>
      </c>
      <c r="AA233">
        <f t="shared" si="113"/>
        <v>-3.7445718013262227E-3</v>
      </c>
      <c r="AB233">
        <f t="shared" si="114"/>
        <v>-1.8268200932001041E-2</v>
      </c>
      <c r="AC233">
        <f t="shared" si="115"/>
        <v>-4.9008499991032295E-3</v>
      </c>
      <c r="AD233">
        <f t="shared" si="125"/>
        <v>-1.1562781977770067E-3</v>
      </c>
      <c r="AE233">
        <f t="shared" si="116"/>
        <v>1.3369792706544427E-6</v>
      </c>
      <c r="AF233">
        <f t="shared" si="126"/>
        <v>-4.9008499991032295E-3</v>
      </c>
      <c r="AG233" s="25"/>
      <c r="AH233">
        <f t="shared" si="117"/>
        <v>1.3367350932897811E-2</v>
      </c>
      <c r="AI233">
        <f t="shared" si="118"/>
        <v>0.50112570696889969</v>
      </c>
      <c r="AJ233">
        <f t="shared" si="119"/>
        <v>0.8770132850073763</v>
      </c>
      <c r="AK233">
        <f t="shared" si="120"/>
        <v>3.3532666949107982E-2</v>
      </c>
      <c r="AL233">
        <f t="shared" si="121"/>
        <v>3.0744769437126243</v>
      </c>
      <c r="AM233">
        <f t="shared" si="122"/>
        <v>29.78809572608931</v>
      </c>
      <c r="AN233">
        <f t="shared" si="127"/>
        <v>9.3086172773461549</v>
      </c>
      <c r="AO233">
        <f t="shared" si="127"/>
        <v>9.3073155473882636</v>
      </c>
      <c r="AP233">
        <f t="shared" si="127"/>
        <v>9.3099366692890158</v>
      </c>
      <c r="AQ233">
        <f t="shared" si="127"/>
        <v>9.3046580342266463</v>
      </c>
      <c r="AR233">
        <f t="shared" si="127"/>
        <v>9.3152853134791123</v>
      </c>
      <c r="AS233">
        <f t="shared" si="127"/>
        <v>9.2938758797521146</v>
      </c>
      <c r="AT233">
        <f t="shared" si="127"/>
        <v>9.3369554199065625</v>
      </c>
      <c r="AU233">
        <f t="shared" si="124"/>
        <v>9.2500210340214881</v>
      </c>
    </row>
    <row r="234" spans="1:47">
      <c r="A234" s="72" t="s">
        <v>125</v>
      </c>
      <c r="B234" s="60"/>
      <c r="C234" s="61">
        <v>52131.842499999999</v>
      </c>
      <c r="D234" s="61">
        <v>2.0000000000000001E-4</v>
      </c>
      <c r="E234" s="58">
        <f t="shared" si="106"/>
        <v>5893.4855426842678</v>
      </c>
      <c r="F234">
        <f t="shared" si="107"/>
        <v>5893.5</v>
      </c>
      <c r="G234">
        <f t="shared" si="108"/>
        <v>-5.226349996519275E-3</v>
      </c>
      <c r="J234" s="9"/>
      <c r="K234" s="117">
        <f>G234</f>
        <v>-5.226349996519275E-3</v>
      </c>
      <c r="L234" s="8"/>
      <c r="M234" s="116"/>
      <c r="N234" s="116"/>
      <c r="O234" s="40"/>
      <c r="Q234" s="293">
        <f t="shared" si="109"/>
        <v>37113.342499999999</v>
      </c>
      <c r="R234" s="8">
        <f t="shared" si="110"/>
        <v>2.7314734286117027E-5</v>
      </c>
      <c r="S234" s="116">
        <v>1</v>
      </c>
      <c r="T234" s="167">
        <f t="shared" si="111"/>
        <v>2.7314734286117027E-5</v>
      </c>
      <c r="V234" s="8"/>
      <c r="W234" s="8"/>
      <c r="Z234">
        <f t="shared" si="112"/>
        <v>5893.5</v>
      </c>
      <c r="AA234">
        <f t="shared" si="113"/>
        <v>-3.8945573007972169E-3</v>
      </c>
      <c r="AB234">
        <f t="shared" si="114"/>
        <v>-1.8491010116451326E-2</v>
      </c>
      <c r="AC234">
        <f t="shared" si="115"/>
        <v>-5.226349996519275E-3</v>
      </c>
      <c r="AD234">
        <f t="shared" si="125"/>
        <v>-1.3317926957220581E-3</v>
      </c>
      <c r="AE234">
        <f t="shared" si="116"/>
        <v>1.7736717843786265E-6</v>
      </c>
      <c r="AF234">
        <f t="shared" si="126"/>
        <v>-5.226349996519275E-3</v>
      </c>
      <c r="AG234" s="25"/>
      <c r="AH234">
        <f t="shared" si="117"/>
        <v>1.3264660119932051E-2</v>
      </c>
      <c r="AI234">
        <f t="shared" si="118"/>
        <v>0.50079815227725211</v>
      </c>
      <c r="AJ234">
        <f t="shared" si="119"/>
        <v>0.87186871427243195</v>
      </c>
      <c r="AK234">
        <f t="shared" si="120"/>
        <v>2.8240312147609199E-2</v>
      </c>
      <c r="AL234">
        <f t="shared" si="121"/>
        <v>3.0850819566657344</v>
      </c>
      <c r="AM234">
        <f t="shared" si="122"/>
        <v>35.382110597787346</v>
      </c>
      <c r="AN234">
        <f t="shared" si="127"/>
        <v>9.3269506000130562</v>
      </c>
      <c r="AO234">
        <f t="shared" si="127"/>
        <v>9.3258386885686448</v>
      </c>
      <c r="AP234">
        <f t="shared" si="127"/>
        <v>9.3280731945560209</v>
      </c>
      <c r="AQ234">
        <f t="shared" si="127"/>
        <v>9.323582210802952</v>
      </c>
      <c r="AR234">
        <f t="shared" si="127"/>
        <v>9.3326063535827508</v>
      </c>
      <c r="AS234">
        <f t="shared" si="127"/>
        <v>9.3144649250232359</v>
      </c>
      <c r="AT234">
        <f t="shared" si="127"/>
        <v>9.3509042047115916</v>
      </c>
      <c r="AU234">
        <f t="shared" si="124"/>
        <v>9.2775616339616569</v>
      </c>
    </row>
    <row r="235" spans="1:47">
      <c r="A235" s="70" t="s">
        <v>119</v>
      </c>
      <c r="B235" s="71" t="s">
        <v>45</v>
      </c>
      <c r="C235" s="70">
        <v>52133.656000000003</v>
      </c>
      <c r="D235" s="70" t="s">
        <v>46</v>
      </c>
      <c r="E235" s="58">
        <f t="shared" si="106"/>
        <v>5898.5021110527605</v>
      </c>
      <c r="F235">
        <f t="shared" si="107"/>
        <v>5898.5</v>
      </c>
      <c r="G235">
        <f t="shared" si="108"/>
        <v>7.6315000478643924E-4</v>
      </c>
      <c r="I235" s="116">
        <f>G235</f>
        <v>7.6315000478643924E-4</v>
      </c>
      <c r="J235" s="117"/>
      <c r="M235" s="116"/>
      <c r="N235" s="116"/>
      <c r="O235" s="40"/>
      <c r="Q235" s="293">
        <f t="shared" si="109"/>
        <v>37115.156000000003</v>
      </c>
      <c r="R235" s="8">
        <f t="shared" si="110"/>
        <v>5.8239792980554223E-7</v>
      </c>
      <c r="S235" s="116">
        <v>0.1</v>
      </c>
      <c r="T235" s="167">
        <f t="shared" si="111"/>
        <v>5.8239792980554229E-8</v>
      </c>
      <c r="U235" s="8"/>
      <c r="V235" s="8"/>
      <c r="W235" s="8"/>
      <c r="Z235">
        <f t="shared" si="112"/>
        <v>5898.5</v>
      </c>
      <c r="AA235">
        <f t="shared" si="113"/>
        <v>-3.8994620304422072E-3</v>
      </c>
      <c r="AB235">
        <f t="shared" si="114"/>
        <v>-1.2498124495584233E-2</v>
      </c>
      <c r="AC235">
        <f t="shared" si="115"/>
        <v>7.6315000478643924E-4</v>
      </c>
      <c r="AD235">
        <f t="shared" si="125"/>
        <v>4.6626120352286464E-3</v>
      </c>
      <c r="AE235">
        <f t="shared" si="116"/>
        <v>2.173995099105902E-6</v>
      </c>
      <c r="AF235">
        <f t="shared" si="126"/>
        <v>7.6315000478643924E-4</v>
      </c>
      <c r="AG235" s="25"/>
      <c r="AH235">
        <f t="shared" si="117"/>
        <v>1.3261274500370672E-2</v>
      </c>
      <c r="AI235">
        <f t="shared" si="118"/>
        <v>0.50078852767486848</v>
      </c>
      <c r="AJ235">
        <f t="shared" si="119"/>
        <v>0.87170124895760281</v>
      </c>
      <c r="AK235">
        <f t="shared" si="120"/>
        <v>2.8069661540077541E-2</v>
      </c>
      <c r="AL235">
        <f t="shared" si="121"/>
        <v>3.0854238002738739</v>
      </c>
      <c r="AM235">
        <f t="shared" si="122"/>
        <v>35.597560408716404</v>
      </c>
      <c r="AN235">
        <f t="shared" si="127"/>
        <v>9.3275417525464892</v>
      </c>
      <c r="AO235">
        <f t="shared" si="127"/>
        <v>9.32643610045141</v>
      </c>
      <c r="AP235">
        <f t="shared" si="127"/>
        <v>9.3286578991115672</v>
      </c>
      <c r="AQ235">
        <f t="shared" si="127"/>
        <v>9.3241927191150751</v>
      </c>
      <c r="AR235">
        <f t="shared" si="127"/>
        <v>9.3331645047878897</v>
      </c>
      <c r="AS235">
        <f t="shared" si="127"/>
        <v>9.3151294504485627</v>
      </c>
      <c r="AT235">
        <f t="shared" si="127"/>
        <v>9.3513531838934369</v>
      </c>
      <c r="AU235">
        <f t="shared" si="124"/>
        <v>9.2784500404113412</v>
      </c>
    </row>
    <row r="236" spans="1:47">
      <c r="A236" s="70" t="s">
        <v>119</v>
      </c>
      <c r="B236" s="71" t="s">
        <v>45</v>
      </c>
      <c r="C236" s="70">
        <v>52183.536800000002</v>
      </c>
      <c r="D236" s="70" t="s">
        <v>124</v>
      </c>
      <c r="E236" s="58">
        <f t="shared" si="106"/>
        <v>6036.4841587365745</v>
      </c>
      <c r="F236">
        <f t="shared" si="107"/>
        <v>6036.5</v>
      </c>
      <c r="G236">
        <f t="shared" si="108"/>
        <v>-5.7266499934485182E-3</v>
      </c>
      <c r="J236" s="117"/>
      <c r="K236" s="116">
        <f t="shared" ref="K236:K247" si="128">G236</f>
        <v>-5.7266499934485182E-3</v>
      </c>
      <c r="M236" s="116"/>
      <c r="O236" s="40"/>
      <c r="Q236" s="293">
        <f t="shared" si="109"/>
        <v>37165.036800000002</v>
      </c>
      <c r="R236" s="8">
        <f t="shared" si="110"/>
        <v>3.2794520147463917E-5</v>
      </c>
      <c r="S236" s="116">
        <v>1</v>
      </c>
      <c r="T236" s="167">
        <f t="shared" si="111"/>
        <v>3.2794520147463917E-5</v>
      </c>
      <c r="V236" s="8"/>
      <c r="W236" s="8"/>
      <c r="Z236">
        <f t="shared" si="112"/>
        <v>6036.5</v>
      </c>
      <c r="AA236">
        <f t="shared" si="113"/>
        <v>-4.0364645665592908E-3</v>
      </c>
      <c r="AB236">
        <f t="shared" si="114"/>
        <v>-1.8892688441437031E-2</v>
      </c>
      <c r="AC236">
        <f t="shared" si="115"/>
        <v>-5.7266499934485182E-3</v>
      </c>
      <c r="AD236">
        <f t="shared" si="125"/>
        <v>-1.6901854268892274E-3</v>
      </c>
      <c r="AE236">
        <f t="shared" si="116"/>
        <v>2.8567267772687197E-6</v>
      </c>
      <c r="AF236">
        <f t="shared" si="126"/>
        <v>-5.7266499934485182E-3</v>
      </c>
      <c r="AG236" s="25"/>
      <c r="AH236">
        <f t="shared" si="117"/>
        <v>1.3166038447988514E-2</v>
      </c>
      <c r="AI236">
        <f t="shared" si="118"/>
        <v>0.50054604623350507</v>
      </c>
      <c r="AJ236">
        <f t="shared" si="119"/>
        <v>0.86704183589232986</v>
      </c>
      <c r="AK236">
        <f t="shared" si="120"/>
        <v>2.3361251400897284E-2</v>
      </c>
      <c r="AL236">
        <f t="shared" si="121"/>
        <v>3.0948531349234911</v>
      </c>
      <c r="AM236">
        <f t="shared" si="122"/>
        <v>42.782552039489786</v>
      </c>
      <c r="AN236">
        <f t="shared" si="127"/>
        <v>9.3438521927624283</v>
      </c>
      <c r="AO236">
        <f t="shared" si="127"/>
        <v>9.3429223124988354</v>
      </c>
      <c r="AP236">
        <f t="shared" si="127"/>
        <v>9.3447881792636327</v>
      </c>
      <c r="AQ236">
        <f t="shared" si="127"/>
        <v>9.3410439046670568</v>
      </c>
      <c r="AR236">
        <f t="shared" si="127"/>
        <v>9.3485564855637069</v>
      </c>
      <c r="AS236">
        <f t="shared" si="127"/>
        <v>9.3334783194197755</v>
      </c>
      <c r="AT236">
        <f t="shared" si="127"/>
        <v>9.3637235142893616</v>
      </c>
      <c r="AU236">
        <f t="shared" si="124"/>
        <v>9.3029700584225878</v>
      </c>
    </row>
    <row r="237" spans="1:47">
      <c r="A237" s="73" t="s">
        <v>126</v>
      </c>
      <c r="B237" s="74" t="s">
        <v>45</v>
      </c>
      <c r="C237" s="73">
        <v>52201.250800000002</v>
      </c>
      <c r="D237" s="73">
        <v>1E-4</v>
      </c>
      <c r="E237" s="58">
        <f t="shared" si="106"/>
        <v>6085.4852572087548</v>
      </c>
      <c r="F237">
        <f t="shared" si="107"/>
        <v>6085.5</v>
      </c>
      <c r="G237">
        <f t="shared" si="108"/>
        <v>-5.3295499965315685E-3</v>
      </c>
      <c r="J237" s="117"/>
      <c r="K237" s="116">
        <f t="shared" si="128"/>
        <v>-5.3295499965315685E-3</v>
      </c>
      <c r="M237" s="116"/>
      <c r="O237" s="40"/>
      <c r="Q237" s="293">
        <f t="shared" si="109"/>
        <v>37182.750800000002</v>
      </c>
      <c r="R237" s="8">
        <f t="shared" si="110"/>
        <v>2.8404103165529641E-5</v>
      </c>
      <c r="S237" s="116">
        <v>1</v>
      </c>
      <c r="T237" s="167">
        <f t="shared" si="111"/>
        <v>2.8404103165529641E-5</v>
      </c>
      <c r="V237" s="8"/>
      <c r="W237" s="8"/>
      <c r="Z237">
        <f t="shared" si="112"/>
        <v>6085.5</v>
      </c>
      <c r="AA237">
        <f t="shared" si="113"/>
        <v>-4.0858658095793907E-3</v>
      </c>
      <c r="AB237">
        <f t="shared" si="114"/>
        <v>-1.846094259446544E-2</v>
      </c>
      <c r="AC237">
        <f t="shared" si="115"/>
        <v>-5.3295499965315685E-3</v>
      </c>
      <c r="AD237">
        <f t="shared" si="125"/>
        <v>-1.2436841869521778E-3</v>
      </c>
      <c r="AE237">
        <f t="shared" si="116"/>
        <v>1.5467503568748996E-6</v>
      </c>
      <c r="AF237">
        <f t="shared" si="126"/>
        <v>-5.3295499965315685E-3</v>
      </c>
      <c r="AG237" s="25"/>
      <c r="AH237">
        <f t="shared" si="117"/>
        <v>1.3131392597933871E-2</v>
      </c>
      <c r="AI237">
        <f t="shared" si="118"/>
        <v>0.50047068131570849</v>
      </c>
      <c r="AJ237">
        <f t="shared" si="119"/>
        <v>0.86537002430499776</v>
      </c>
      <c r="AK237">
        <f t="shared" si="120"/>
        <v>2.1690084711857398E-2</v>
      </c>
      <c r="AL237">
        <f t="shared" si="121"/>
        <v>3.0981988668816061</v>
      </c>
      <c r="AM237">
        <f t="shared" si="122"/>
        <v>46.082315120598672</v>
      </c>
      <c r="AN237">
        <f t="shared" si="127"/>
        <v>9.3496412899734622</v>
      </c>
      <c r="AO237">
        <f t="shared" si="127"/>
        <v>9.3487751143243347</v>
      </c>
      <c r="AP237">
        <f t="shared" si="127"/>
        <v>9.3505123670611461</v>
      </c>
      <c r="AQ237">
        <f t="shared" si="127"/>
        <v>9.3470277991561854</v>
      </c>
      <c r="AR237">
        <f t="shared" si="127"/>
        <v>9.3540162071527799</v>
      </c>
      <c r="AS237">
        <f t="shared" si="127"/>
        <v>9.3399969009374342</v>
      </c>
      <c r="AT237">
        <f t="shared" si="127"/>
        <v>9.3681067125071653</v>
      </c>
      <c r="AU237">
        <f t="shared" si="124"/>
        <v>9.3116764416294799</v>
      </c>
    </row>
    <row r="238" spans="1:47">
      <c r="A238" s="73" t="s">
        <v>126</v>
      </c>
      <c r="B238" s="74" t="s">
        <v>49</v>
      </c>
      <c r="C238" s="73">
        <v>52201.430500000002</v>
      </c>
      <c r="D238" s="73">
        <v>1E-4</v>
      </c>
      <c r="E238" s="58">
        <f t="shared" si="106"/>
        <v>6085.9823497567668</v>
      </c>
      <c r="F238">
        <f t="shared" si="107"/>
        <v>6086</v>
      </c>
      <c r="G238">
        <f t="shared" si="108"/>
        <v>-6.3805999961914495E-3</v>
      </c>
      <c r="J238" s="117"/>
      <c r="K238" s="116">
        <f t="shared" si="128"/>
        <v>-6.3805999961914495E-3</v>
      </c>
      <c r="M238" s="116"/>
      <c r="O238" s="40"/>
      <c r="Q238" s="293">
        <f t="shared" si="109"/>
        <v>37182.930500000002</v>
      </c>
      <c r="R238" s="8">
        <f t="shared" si="110"/>
        <v>4.0712056311398326E-5</v>
      </c>
      <c r="S238" s="116">
        <v>1</v>
      </c>
      <c r="T238" s="167">
        <f t="shared" si="111"/>
        <v>4.0712056311398326E-5</v>
      </c>
      <c r="W238" s="8"/>
      <c r="Z238">
        <f t="shared" si="112"/>
        <v>6086</v>
      </c>
      <c r="AA238">
        <f t="shared" si="113"/>
        <v>-4.086371938180287E-3</v>
      </c>
      <c r="AB238">
        <f t="shared" si="114"/>
        <v>-1.9511636828892669E-2</v>
      </c>
      <c r="AC238">
        <f t="shared" si="115"/>
        <v>-6.3805999961914495E-3</v>
      </c>
      <c r="AD238">
        <f t="shared" si="125"/>
        <v>-2.2942280580111624E-3</v>
      </c>
      <c r="AE238">
        <f t="shared" si="116"/>
        <v>5.2634823821656698E-6</v>
      </c>
      <c r="AF238">
        <f t="shared" si="126"/>
        <v>-6.3805999961914495E-3</v>
      </c>
      <c r="AG238" s="25"/>
      <c r="AH238">
        <f t="shared" si="117"/>
        <v>1.3131036832701217E-2</v>
      </c>
      <c r="AI238">
        <f t="shared" si="118"/>
        <v>0.50046994123105182</v>
      </c>
      <c r="AJ238">
        <f t="shared" si="119"/>
        <v>0.86535291796615466</v>
      </c>
      <c r="AK238">
        <f t="shared" si="120"/>
        <v>2.1673033619941454E-2</v>
      </c>
      <c r="AL238">
        <f t="shared" si="121"/>
        <v>3.0982330011729187</v>
      </c>
      <c r="AM238">
        <f t="shared" si="122"/>
        <v>46.118604174049693</v>
      </c>
      <c r="AN238">
        <f t="shared" si="127"/>
        <v>9.3497003567407688</v>
      </c>
      <c r="AO238">
        <f t="shared" si="127"/>
        <v>9.348834834345622</v>
      </c>
      <c r="AP238">
        <f t="shared" si="127"/>
        <v>9.3505707691628412</v>
      </c>
      <c r="AQ238">
        <f t="shared" si="127"/>
        <v>9.3470888605657994</v>
      </c>
      <c r="AR238">
        <f t="shared" si="127"/>
        <v>9.354071904901275</v>
      </c>
      <c r="AS238">
        <f t="shared" si="127"/>
        <v>9.3400634254833808</v>
      </c>
      <c r="AT238">
        <f t="shared" si="127"/>
        <v>9.3681514164156354</v>
      </c>
      <c r="AU238">
        <f t="shared" si="124"/>
        <v>9.3117652822744486</v>
      </c>
    </row>
    <row r="239" spans="1:47">
      <c r="A239" s="73" t="s">
        <v>126</v>
      </c>
      <c r="B239" s="74" t="s">
        <v>49</v>
      </c>
      <c r="C239" s="73">
        <v>52203.238599999997</v>
      </c>
      <c r="D239" s="73">
        <v>2.0000000000000001E-4</v>
      </c>
      <c r="E239" s="58">
        <f t="shared" si="106"/>
        <v>6090.9839804526737</v>
      </c>
      <c r="F239">
        <f t="shared" si="107"/>
        <v>6091</v>
      </c>
      <c r="G239">
        <f t="shared" si="108"/>
        <v>-5.7910999967134558E-3</v>
      </c>
      <c r="J239" s="117"/>
      <c r="K239" s="116">
        <f t="shared" si="128"/>
        <v>-5.7910999967134558E-3</v>
      </c>
      <c r="M239" s="116"/>
      <c r="O239" s="40"/>
      <c r="Q239" s="293">
        <f t="shared" si="109"/>
        <v>37184.738599999997</v>
      </c>
      <c r="R239" s="8">
        <f t="shared" si="110"/>
        <v>3.353683917193459E-5</v>
      </c>
      <c r="S239" s="116">
        <v>1</v>
      </c>
      <c r="T239" s="167">
        <f t="shared" si="111"/>
        <v>3.353683917193459E-5</v>
      </c>
      <c r="W239" s="8"/>
      <c r="Z239">
        <f t="shared" si="112"/>
        <v>6091</v>
      </c>
      <c r="AA239">
        <f t="shared" si="113"/>
        <v>-4.0914354825442693E-3</v>
      </c>
      <c r="AB239">
        <f t="shared" si="114"/>
        <v>-1.8918576694437403E-2</v>
      </c>
      <c r="AC239">
        <f t="shared" si="115"/>
        <v>-5.7910999967134558E-3</v>
      </c>
      <c r="AD239">
        <f t="shared" si="125"/>
        <v>-1.6996645141691864E-3</v>
      </c>
      <c r="AE239">
        <f t="shared" si="116"/>
        <v>2.8888594607259766E-6</v>
      </c>
      <c r="AF239">
        <f t="shared" si="126"/>
        <v>-5.7910999967134558E-3</v>
      </c>
      <c r="AG239" s="25"/>
      <c r="AH239">
        <f t="shared" si="117"/>
        <v>1.3127476697723947E-2</v>
      </c>
      <c r="AI239">
        <f t="shared" si="118"/>
        <v>0.50046257253156334</v>
      </c>
      <c r="AJ239">
        <f t="shared" si="119"/>
        <v>0.86518180228479091</v>
      </c>
      <c r="AK239">
        <f t="shared" si="120"/>
        <v>2.1502524461476154E-2</v>
      </c>
      <c r="AL239">
        <f t="shared" si="121"/>
        <v>3.0985743377876291</v>
      </c>
      <c r="AM239">
        <f t="shared" si="122"/>
        <v>46.484654825493088</v>
      </c>
      <c r="AN239">
        <f t="shared" si="127"/>
        <v>9.3502910183056329</v>
      </c>
      <c r="AO239">
        <f t="shared" si="127"/>
        <v>9.3494320319200295</v>
      </c>
      <c r="AP239">
        <f t="shared" si="127"/>
        <v>9.3511547815580656</v>
      </c>
      <c r="AQ239">
        <f t="shared" si="127"/>
        <v>9.3476994760314618</v>
      </c>
      <c r="AR239">
        <f t="shared" si="127"/>
        <v>9.354628867585161</v>
      </c>
      <c r="AS239">
        <f t="shared" si="127"/>
        <v>9.3407286800303222</v>
      </c>
      <c r="AT239">
        <f t="shared" si="127"/>
        <v>9.3685984310808053</v>
      </c>
      <c r="AU239">
        <f t="shared" si="124"/>
        <v>9.3126536887241329</v>
      </c>
    </row>
    <row r="240" spans="1:47">
      <c r="A240" s="73" t="s">
        <v>126</v>
      </c>
      <c r="B240" s="74" t="s">
        <v>45</v>
      </c>
      <c r="C240" s="73">
        <v>52203.418799999999</v>
      </c>
      <c r="D240" s="73">
        <v>2.0000000000000001E-4</v>
      </c>
      <c r="E240" s="58">
        <f t="shared" si="106"/>
        <v>6091.4824561185205</v>
      </c>
      <c r="F240">
        <f t="shared" si="107"/>
        <v>6091.5</v>
      </c>
      <c r="G240">
        <f t="shared" si="108"/>
        <v>-6.342149994452484E-3</v>
      </c>
      <c r="J240" s="117"/>
      <c r="K240" s="116">
        <f t="shared" si="128"/>
        <v>-6.342149994452484E-3</v>
      </c>
      <c r="M240" s="116"/>
      <c r="O240" s="40"/>
      <c r="Q240" s="293">
        <f t="shared" si="109"/>
        <v>37184.918799999999</v>
      </c>
      <c r="R240" s="8">
        <f t="shared" si="110"/>
        <v>4.022286655213364E-5</v>
      </c>
      <c r="S240" s="116">
        <v>1</v>
      </c>
      <c r="T240" s="167">
        <f t="shared" si="111"/>
        <v>4.022286655213364E-5</v>
      </c>
      <c r="U240" s="8"/>
      <c r="W240" s="8"/>
      <c r="Z240">
        <f t="shared" si="112"/>
        <v>6091.5</v>
      </c>
      <c r="AA240">
        <f t="shared" si="113"/>
        <v>-4.0919420627946821E-3</v>
      </c>
      <c r="AB240">
        <f t="shared" si="114"/>
        <v>-1.9469270430435122E-2</v>
      </c>
      <c r="AC240">
        <f t="shared" si="115"/>
        <v>-6.342149994452484E-3</v>
      </c>
      <c r="AD240">
        <f t="shared" si="125"/>
        <v>-2.2502079316578018E-3</v>
      </c>
      <c r="AE240">
        <f t="shared" si="116"/>
        <v>5.0634357356956828E-6</v>
      </c>
      <c r="AF240">
        <f t="shared" si="126"/>
        <v>-6.342149994452484E-3</v>
      </c>
      <c r="AG240" s="25"/>
      <c r="AH240">
        <f t="shared" si="117"/>
        <v>1.312712043598264E-2</v>
      </c>
      <c r="AI240">
        <f t="shared" si="118"/>
        <v>0.50046183887616991</v>
      </c>
      <c r="AJ240">
        <f t="shared" si="119"/>
        <v>0.86516468548702841</v>
      </c>
      <c r="AK240">
        <f t="shared" si="120"/>
        <v>2.148547372115155E-2</v>
      </c>
      <c r="AL240">
        <f t="shared" si="121"/>
        <v>3.0986084708212407</v>
      </c>
      <c r="AM240">
        <f t="shared" si="122"/>
        <v>46.521578909373886</v>
      </c>
      <c r="AN240">
        <f t="shared" si="127"/>
        <v>9.3503500838532041</v>
      </c>
      <c r="AO240">
        <f t="shared" si="127"/>
        <v>9.3494917514144991</v>
      </c>
      <c r="AP240">
        <f t="shared" si="127"/>
        <v>9.3512131819380855</v>
      </c>
      <c r="AQ240">
        <f t="shared" si="127"/>
        <v>9.3477605377146187</v>
      </c>
      <c r="AR240">
        <f t="shared" si="127"/>
        <v>9.3546845623780364</v>
      </c>
      <c r="AS240">
        <f t="shared" si="127"/>
        <v>9.3407952063909576</v>
      </c>
      <c r="AT240">
        <f t="shared" si="127"/>
        <v>9.368643130113032</v>
      </c>
      <c r="AU240">
        <f t="shared" si="124"/>
        <v>9.3127425293690997</v>
      </c>
    </row>
    <row r="241" spans="1:47">
      <c r="A241" s="75" t="s">
        <v>126</v>
      </c>
      <c r="B241" s="76" t="s">
        <v>45</v>
      </c>
      <c r="C241" s="75">
        <v>52207.396200000003</v>
      </c>
      <c r="D241" s="75">
        <v>4.0000000000000002E-4</v>
      </c>
      <c r="E241" s="58">
        <f t="shared" si="106"/>
        <v>6102.4848818305791</v>
      </c>
      <c r="F241">
        <f t="shared" si="107"/>
        <v>6102.5</v>
      </c>
      <c r="G241">
        <f t="shared" si="108"/>
        <v>-5.4652499966323376E-3</v>
      </c>
      <c r="J241" s="117"/>
      <c r="K241" s="116">
        <f t="shared" si="128"/>
        <v>-5.4652499966323376E-3</v>
      </c>
      <c r="M241" s="116"/>
      <c r="O241" s="40"/>
      <c r="Q241" s="293">
        <f t="shared" si="109"/>
        <v>37188.896200000003</v>
      </c>
      <c r="R241" s="8">
        <f t="shared" si="110"/>
        <v>2.9868957525689766E-5</v>
      </c>
      <c r="S241" s="116">
        <v>1</v>
      </c>
      <c r="T241" s="167">
        <f t="shared" si="111"/>
        <v>2.9868957525689766E-5</v>
      </c>
      <c r="V241" s="8"/>
      <c r="W241" s="8"/>
      <c r="Z241">
        <f t="shared" si="112"/>
        <v>6102.5</v>
      </c>
      <c r="AA241">
        <f t="shared" si="113"/>
        <v>-4.1030972130312055E-3</v>
      </c>
      <c r="AB241">
        <f t="shared" si="114"/>
        <v>-1.8584521257818669E-2</v>
      </c>
      <c r="AC241">
        <f t="shared" si="115"/>
        <v>-5.4652499966323376E-3</v>
      </c>
      <c r="AD241">
        <f t="shared" si="125"/>
        <v>-1.3621527836011321E-3</v>
      </c>
      <c r="AE241">
        <f t="shared" si="116"/>
        <v>1.8554602058723125E-6</v>
      </c>
      <c r="AF241">
        <f t="shared" si="126"/>
        <v>-5.4652499966323376E-3</v>
      </c>
      <c r="AG241" s="25"/>
      <c r="AH241">
        <f t="shared" si="117"/>
        <v>1.3119271261186333E-2</v>
      </c>
      <c r="AI241">
        <f t="shared" si="118"/>
        <v>0.50044584630788258</v>
      </c>
      <c r="AJ241">
        <f t="shared" si="119"/>
        <v>0.86478787533109414</v>
      </c>
      <c r="AK241">
        <f t="shared" si="120"/>
        <v>2.1110365438625545E-2</v>
      </c>
      <c r="AL241">
        <f t="shared" si="121"/>
        <v>3.0993593689301302</v>
      </c>
      <c r="AM241">
        <f t="shared" si="122"/>
        <v>47.348974445664254</v>
      </c>
      <c r="AN241">
        <f t="shared" si="127"/>
        <v>9.3516494981311311</v>
      </c>
      <c r="AO241">
        <f t="shared" si="127"/>
        <v>9.3508055683066793</v>
      </c>
      <c r="AP241">
        <f t="shared" si="127"/>
        <v>9.3524979510997639</v>
      </c>
      <c r="AQ241">
        <f t="shared" si="127"/>
        <v>9.3491039009814294</v>
      </c>
      <c r="AR241">
        <f t="shared" si="127"/>
        <v>9.3559097805292701</v>
      </c>
      <c r="AS241">
        <f t="shared" si="127"/>
        <v>9.3422588276428637</v>
      </c>
      <c r="AT241">
        <f t="shared" si="127"/>
        <v>9.369626397814363</v>
      </c>
      <c r="AU241">
        <f t="shared" si="124"/>
        <v>9.3146970235584021</v>
      </c>
    </row>
    <row r="242" spans="1:47">
      <c r="A242" s="37" t="s">
        <v>119</v>
      </c>
      <c r="B242" s="38" t="s">
        <v>45</v>
      </c>
      <c r="C242" s="37">
        <v>52215.530500000001</v>
      </c>
      <c r="D242" s="37" t="s">
        <v>124</v>
      </c>
      <c r="E242" s="58">
        <f t="shared" si="106"/>
        <v>6124.9862725555513</v>
      </c>
      <c r="F242">
        <f t="shared" si="107"/>
        <v>6125</v>
      </c>
      <c r="G242">
        <f t="shared" si="108"/>
        <v>-4.9624999955995008E-3</v>
      </c>
      <c r="J242" s="117"/>
      <c r="K242" s="116">
        <f t="shared" si="128"/>
        <v>-4.9624999955995008E-3</v>
      </c>
      <c r="M242" s="116"/>
      <c r="O242" s="40"/>
      <c r="Q242" s="293">
        <f t="shared" si="109"/>
        <v>37197.030500000001</v>
      </c>
      <c r="R242" s="8">
        <f t="shared" si="110"/>
        <v>2.4626406206325047E-5</v>
      </c>
      <c r="S242" s="116">
        <v>1</v>
      </c>
      <c r="T242" s="167">
        <f t="shared" si="111"/>
        <v>2.4626406206325047E-5</v>
      </c>
      <c r="V242" s="8"/>
      <c r="W242" s="8"/>
      <c r="Z242">
        <f t="shared" si="112"/>
        <v>6125</v>
      </c>
      <c r="AA242">
        <f t="shared" si="113"/>
        <v>-4.1259764098944204E-3</v>
      </c>
      <c r="AB242">
        <f t="shared" si="114"/>
        <v>-1.8065648134673561E-2</v>
      </c>
      <c r="AC242">
        <f t="shared" si="115"/>
        <v>-4.9624999955995008E-3</v>
      </c>
      <c r="AD242">
        <f t="shared" si="125"/>
        <v>-8.365235857050804E-4</v>
      </c>
      <c r="AE242">
        <f t="shared" si="116"/>
        <v>6.9977170944088502E-7</v>
      </c>
      <c r="AF242">
        <f t="shared" si="126"/>
        <v>-4.9624999955995008E-3</v>
      </c>
      <c r="AG242" s="25"/>
      <c r="AH242">
        <f t="shared" si="117"/>
        <v>1.310314813907406E-2</v>
      </c>
      <c r="AI242">
        <f t="shared" si="118"/>
        <v>0.500414014970744</v>
      </c>
      <c r="AJ242">
        <f t="shared" si="119"/>
        <v>0.86401569311307025</v>
      </c>
      <c r="AK242">
        <f t="shared" si="120"/>
        <v>2.0343145340581691E-2</v>
      </c>
      <c r="AL242">
        <f t="shared" si="121"/>
        <v>3.1008951293655604</v>
      </c>
      <c r="AM242">
        <f t="shared" si="122"/>
        <v>49.136255396810554</v>
      </c>
      <c r="AN242">
        <f t="shared" si="127"/>
        <v>9.3543072284769533</v>
      </c>
      <c r="AO242">
        <f t="shared" si="127"/>
        <v>9.353492850974984</v>
      </c>
      <c r="AP242">
        <f t="shared" si="127"/>
        <v>9.3551256586119855</v>
      </c>
      <c r="AQ242">
        <f t="shared" si="127"/>
        <v>9.3518517260781309</v>
      </c>
      <c r="AR242">
        <f t="shared" si="127"/>
        <v>9.3584155147512895</v>
      </c>
      <c r="AS242">
        <f t="shared" si="127"/>
        <v>9.3452528402108381</v>
      </c>
      <c r="AT242">
        <f t="shared" si="127"/>
        <v>9.371636977671697</v>
      </c>
      <c r="AU242">
        <f t="shared" si="124"/>
        <v>9.3186948525819755</v>
      </c>
    </row>
    <row r="243" spans="1:47">
      <c r="A243" s="37" t="s">
        <v>119</v>
      </c>
      <c r="B243" s="38" t="s">
        <v>45</v>
      </c>
      <c r="C243" s="37">
        <v>52254.571300000003</v>
      </c>
      <c r="D243" s="37" t="s">
        <v>124</v>
      </c>
      <c r="E243" s="58">
        <f t="shared" si="106"/>
        <v>6232.9823256905192</v>
      </c>
      <c r="F243">
        <f t="shared" si="107"/>
        <v>6233</v>
      </c>
      <c r="G243">
        <f t="shared" si="108"/>
        <v>-6.3892999969539233E-3</v>
      </c>
      <c r="J243" s="117"/>
      <c r="K243" s="116">
        <f t="shared" si="128"/>
        <v>-6.3892999969539233E-3</v>
      </c>
      <c r="M243" s="116"/>
      <c r="O243" s="40"/>
      <c r="Q243" s="293">
        <f t="shared" si="109"/>
        <v>37236.071300000003</v>
      </c>
      <c r="R243" s="8">
        <f t="shared" si="110"/>
        <v>4.0823154451075402E-5</v>
      </c>
      <c r="S243" s="116">
        <v>1</v>
      </c>
      <c r="T243" s="167">
        <f t="shared" si="111"/>
        <v>4.0823154451075402E-5</v>
      </c>
      <c r="Z243">
        <f t="shared" si="112"/>
        <v>6233</v>
      </c>
      <c r="AA243">
        <f t="shared" si="113"/>
        <v>-4.2369503834587055E-3</v>
      </c>
      <c r="AB243">
        <f t="shared" si="114"/>
        <v>-1.9413788367698328E-2</v>
      </c>
      <c r="AC243">
        <f t="shared" si="115"/>
        <v>-6.3892999969539233E-3</v>
      </c>
      <c r="AD243">
        <f t="shared" si="125"/>
        <v>-2.1523496134952178E-3</v>
      </c>
      <c r="AE243">
        <f t="shared" si="116"/>
        <v>4.6326088587130129E-6</v>
      </c>
      <c r="AF243">
        <f t="shared" si="126"/>
        <v>-6.3892999969539233E-3</v>
      </c>
      <c r="AG243" s="25"/>
      <c r="AH243">
        <f t="shared" si="117"/>
        <v>1.3024488370744405E-2</v>
      </c>
      <c r="AI243">
        <f t="shared" si="118"/>
        <v>0.50027767596626904</v>
      </c>
      <c r="AJ243">
        <f t="shared" si="119"/>
        <v>0.86028235874685566</v>
      </c>
      <c r="AK243">
        <f t="shared" si="120"/>
        <v>1.6661298338566551E-2</v>
      </c>
      <c r="AL243">
        <f t="shared" si="121"/>
        <v>3.1082638869525514</v>
      </c>
      <c r="AM243">
        <f t="shared" si="122"/>
        <v>60.002666281993257</v>
      </c>
      <c r="AN243">
        <f t="shared" si="127"/>
        <v>9.3670615267248927</v>
      </c>
      <c r="AO243">
        <f t="shared" si="127"/>
        <v>9.36639060219931</v>
      </c>
      <c r="AP243">
        <f t="shared" si="127"/>
        <v>9.3677346893459816</v>
      </c>
      <c r="AQ243">
        <f t="shared" si="127"/>
        <v>9.3650419252546619</v>
      </c>
      <c r="AR243">
        <f t="shared" si="127"/>
        <v>9.3704362325996904</v>
      </c>
      <c r="AS243">
        <f t="shared" si="127"/>
        <v>9.3596282813804645</v>
      </c>
      <c r="AT243">
        <f t="shared" si="127"/>
        <v>9.3812765429428424</v>
      </c>
      <c r="AU243">
        <f t="shared" si="124"/>
        <v>9.3378844318951266</v>
      </c>
    </row>
    <row r="244" spans="1:47">
      <c r="A244" s="37" t="s">
        <v>119</v>
      </c>
      <c r="B244" s="38" t="s">
        <v>45</v>
      </c>
      <c r="C244" s="37">
        <v>52264.513899999998</v>
      </c>
      <c r="D244" s="37" t="s">
        <v>124</v>
      </c>
      <c r="E244" s="58">
        <f t="shared" si="106"/>
        <v>6260.4859003585361</v>
      </c>
      <c r="F244">
        <f t="shared" si="107"/>
        <v>6260.5</v>
      </c>
      <c r="G244">
        <f t="shared" si="108"/>
        <v>-5.0970500014955178E-3</v>
      </c>
      <c r="J244" s="117"/>
      <c r="K244" s="116">
        <f t="shared" si="128"/>
        <v>-5.0970500014955178E-3</v>
      </c>
      <c r="M244" s="116"/>
      <c r="O244" s="40"/>
      <c r="Q244" s="293">
        <f t="shared" si="109"/>
        <v>37246.013899999998</v>
      </c>
      <c r="R244" s="8">
        <f t="shared" si="110"/>
        <v>2.5979918717745458E-5</v>
      </c>
      <c r="S244" s="116">
        <v>1</v>
      </c>
      <c r="T244" s="167">
        <f t="shared" si="111"/>
        <v>2.5979918717745458E-5</v>
      </c>
      <c r="Z244">
        <f t="shared" si="112"/>
        <v>6260.5</v>
      </c>
      <c r="AA244">
        <f t="shared" si="113"/>
        <v>-4.26551195278938E-3</v>
      </c>
      <c r="AB244">
        <f t="shared" si="114"/>
        <v>-1.8101174564956635E-2</v>
      </c>
      <c r="AC244">
        <f t="shared" si="115"/>
        <v>-5.0970500014955178E-3</v>
      </c>
      <c r="AD244">
        <f t="shared" si="125"/>
        <v>-8.315380487061378E-4</v>
      </c>
      <c r="AE244">
        <f t="shared" si="116"/>
        <v>6.9145552644601123E-7</v>
      </c>
      <c r="AF244">
        <f t="shared" si="126"/>
        <v>-5.0970500014955178E-3</v>
      </c>
      <c r="AG244" s="25"/>
      <c r="AH244">
        <f t="shared" si="117"/>
        <v>1.3004124563461119E-2</v>
      </c>
      <c r="AI244">
        <f t="shared" si="118"/>
        <v>0.50024730487519964</v>
      </c>
      <c r="AJ244">
        <f t="shared" si="119"/>
        <v>0.85932462657113406</v>
      </c>
      <c r="AK244">
        <f t="shared" si="120"/>
        <v>1.5723985356717821E-2</v>
      </c>
      <c r="AL244">
        <f t="shared" si="121"/>
        <v>3.1101394970260392</v>
      </c>
      <c r="AM244">
        <f t="shared" si="122"/>
        <v>63.581380448034444</v>
      </c>
      <c r="AN244">
        <f t="shared" si="127"/>
        <v>9.3703084750340775</v>
      </c>
      <c r="AO244">
        <f t="shared" si="127"/>
        <v>9.3696744636705436</v>
      </c>
      <c r="AP244">
        <f t="shared" si="127"/>
        <v>9.3709443698100401</v>
      </c>
      <c r="AQ244">
        <f t="shared" si="127"/>
        <v>9.3684006957527863</v>
      </c>
      <c r="AR244">
        <f t="shared" si="127"/>
        <v>9.3734954289842598</v>
      </c>
      <c r="AS244">
        <f t="shared" si="127"/>
        <v>9.3632896989932064</v>
      </c>
      <c r="AT244">
        <f t="shared" si="127"/>
        <v>9.3837283699261391</v>
      </c>
      <c r="AU244">
        <f t="shared" si="124"/>
        <v>9.3427706673683808</v>
      </c>
    </row>
    <row r="245" spans="1:47">
      <c r="A245" s="37" t="s">
        <v>119</v>
      </c>
      <c r="B245" s="38" t="s">
        <v>45</v>
      </c>
      <c r="C245" s="37">
        <v>52504.368900000001</v>
      </c>
      <c r="D245" s="37" t="s">
        <v>124</v>
      </c>
      <c r="E245" s="58">
        <f t="shared" si="106"/>
        <v>6923.9813544651743</v>
      </c>
      <c r="F245">
        <f t="shared" si="107"/>
        <v>6924</v>
      </c>
      <c r="G245">
        <f t="shared" si="108"/>
        <v>-6.7403999928501435E-3</v>
      </c>
      <c r="J245" s="117"/>
      <c r="K245" s="116">
        <f t="shared" si="128"/>
        <v>-6.7403999928501435E-3</v>
      </c>
      <c r="M245" s="116"/>
      <c r="O245" s="40"/>
      <c r="Q245" s="293">
        <f t="shared" si="109"/>
        <v>37485.868900000001</v>
      </c>
      <c r="R245" s="8">
        <f t="shared" si="110"/>
        <v>4.5432992063614216E-5</v>
      </c>
      <c r="S245" s="116">
        <v>1</v>
      </c>
      <c r="T245" s="167">
        <f t="shared" si="111"/>
        <v>4.5432992063614216E-5</v>
      </c>
      <c r="U245" s="8"/>
      <c r="V245" s="8"/>
      <c r="Z245">
        <f t="shared" si="112"/>
        <v>6924</v>
      </c>
      <c r="AA245">
        <f t="shared" si="113"/>
        <v>-4.991626803871942E-3</v>
      </c>
      <c r="AB245">
        <f t="shared" si="114"/>
        <v>-1.9212459900724142E-2</v>
      </c>
      <c r="AC245">
        <f t="shared" si="115"/>
        <v>-6.7403999928501435E-3</v>
      </c>
      <c r="AD245">
        <f t="shared" si="125"/>
        <v>-1.7487731889782015E-3</v>
      </c>
      <c r="AE245">
        <f t="shared" si="116"/>
        <v>3.0582076664889886E-6</v>
      </c>
      <c r="AF245">
        <f t="shared" si="126"/>
        <v>-6.7403999928501435E-3</v>
      </c>
      <c r="AG245" s="25"/>
      <c r="AH245">
        <f t="shared" si="117"/>
        <v>1.2472059907873997E-2</v>
      </c>
      <c r="AI245">
        <f t="shared" si="118"/>
        <v>0.50004732601942337</v>
      </c>
      <c r="AJ245">
        <f t="shared" si="119"/>
        <v>0.8353315466771738</v>
      </c>
      <c r="AK245">
        <f t="shared" si="120"/>
        <v>-6.8792281304855835E-3</v>
      </c>
      <c r="AL245">
        <f t="shared" si="121"/>
        <v>-3.127833763223741</v>
      </c>
      <c r="AM245">
        <f t="shared" si="122"/>
        <v>-145.35826622019709</v>
      </c>
      <c r="AN245">
        <f t="shared" ref="AN245:AT260" si="129">$AU245+$AB$7*SIN(AO245)</f>
        <v>9.4486083060897936</v>
      </c>
      <c r="AO245">
        <f t="shared" si="129"/>
        <v>9.4488880908677366</v>
      </c>
      <c r="AP245">
        <f t="shared" si="129"/>
        <v>9.4483283623823233</v>
      </c>
      <c r="AQ245">
        <f t="shared" si="129"/>
        <v>9.4494481448641299</v>
      </c>
      <c r="AR245">
        <f t="shared" si="129"/>
        <v>9.4472079582495923</v>
      </c>
      <c r="AS245">
        <f t="shared" si="129"/>
        <v>9.4516896990688277</v>
      </c>
      <c r="AT245">
        <f t="shared" si="129"/>
        <v>9.4427239323724592</v>
      </c>
      <c r="AU245">
        <f t="shared" si="124"/>
        <v>9.4606622032413004</v>
      </c>
    </row>
    <row r="246" spans="1:47">
      <c r="A246" s="47" t="s">
        <v>127</v>
      </c>
      <c r="B246" s="48" t="s">
        <v>49</v>
      </c>
      <c r="C246" s="51">
        <v>52513.411800000002</v>
      </c>
      <c r="D246" s="51">
        <v>2.0000000000000001E-4</v>
      </c>
      <c r="E246" s="58">
        <f t="shared" si="106"/>
        <v>6948.9961469103637</v>
      </c>
      <c r="F246">
        <f t="shared" si="107"/>
        <v>6949</v>
      </c>
      <c r="G246">
        <f t="shared" si="108"/>
        <v>-1.3928999978816137E-3</v>
      </c>
      <c r="J246" s="117"/>
      <c r="K246" s="116">
        <f t="shared" si="128"/>
        <v>-1.3928999978816137E-3</v>
      </c>
      <c r="M246" s="116"/>
      <c r="O246" s="40"/>
      <c r="Q246" s="293">
        <f t="shared" si="109"/>
        <v>37494.911800000002</v>
      </c>
      <c r="R246" s="8">
        <f t="shared" si="110"/>
        <v>1.9401704040985992E-6</v>
      </c>
      <c r="S246" s="116">
        <v>1</v>
      </c>
      <c r="T246" s="167">
        <f t="shared" si="111"/>
        <v>1.9401704040985992E-6</v>
      </c>
      <c r="W246" s="8"/>
      <c r="Z246">
        <f t="shared" si="112"/>
        <v>6949</v>
      </c>
      <c r="AA246">
        <f t="shared" si="113"/>
        <v>-5.0203612330636544E-3</v>
      </c>
      <c r="AB246">
        <f t="shared" si="114"/>
        <v>-1.3843396700355429E-2</v>
      </c>
      <c r="AC246">
        <f t="shared" si="115"/>
        <v>-1.3928999978816137E-3</v>
      </c>
      <c r="AD246">
        <f t="shared" si="125"/>
        <v>3.6274612351820407E-3</v>
      </c>
      <c r="AE246">
        <f t="shared" si="116"/>
        <v>1.3158475012748416E-5</v>
      </c>
      <c r="AF246">
        <f t="shared" si="126"/>
        <v>-1.3928999978816137E-3</v>
      </c>
      <c r="AG246" s="25"/>
      <c r="AH246">
        <f t="shared" si="117"/>
        <v>1.2450496702473815E-2</v>
      </c>
      <c r="AI246">
        <f t="shared" si="118"/>
        <v>0.50005977000271529</v>
      </c>
      <c r="AJ246">
        <f t="shared" si="119"/>
        <v>0.83439385516582032</v>
      </c>
      <c r="AK246">
        <f t="shared" si="120"/>
        <v>-7.7308751291225129E-3</v>
      </c>
      <c r="AL246">
        <f t="shared" si="121"/>
        <v>-3.1261302872028507</v>
      </c>
      <c r="AM246">
        <f t="shared" si="122"/>
        <v>-129.34373059920165</v>
      </c>
      <c r="AN246">
        <f t="shared" si="129"/>
        <v>9.4515584978671363</v>
      </c>
      <c r="AO246">
        <f t="shared" si="129"/>
        <v>9.4518727510653555</v>
      </c>
      <c r="AP246">
        <f t="shared" si="129"/>
        <v>9.4512440192115879</v>
      </c>
      <c r="AQ246">
        <f t="shared" si="129"/>
        <v>9.4525019447206056</v>
      </c>
      <c r="AR246">
        <f t="shared" si="129"/>
        <v>9.4499852116937646</v>
      </c>
      <c r="AS246">
        <f t="shared" si="129"/>
        <v>9.4550206182319414</v>
      </c>
      <c r="AT246">
        <f t="shared" si="129"/>
        <v>9.4449465625958791</v>
      </c>
      <c r="AU246">
        <f t="shared" si="124"/>
        <v>9.465104235489715</v>
      </c>
    </row>
    <row r="247" spans="1:47">
      <c r="A247" s="37" t="s">
        <v>119</v>
      </c>
      <c r="B247" s="38" t="s">
        <v>45</v>
      </c>
      <c r="C247" s="37">
        <v>52525.698700000001</v>
      </c>
      <c r="D247" s="37" t="s">
        <v>124</v>
      </c>
      <c r="E247" s="58">
        <f t="shared" si="106"/>
        <v>6982.9846078349319</v>
      </c>
      <c r="F247">
        <f t="shared" si="107"/>
        <v>6983</v>
      </c>
      <c r="G247">
        <f t="shared" si="108"/>
        <v>-5.564299994148314E-3</v>
      </c>
      <c r="J247" s="117"/>
      <c r="K247" s="116">
        <f t="shared" si="128"/>
        <v>-5.564299994148314E-3</v>
      </c>
      <c r="M247" s="116"/>
      <c r="O247" s="40"/>
      <c r="Q247" s="293">
        <f t="shared" si="109"/>
        <v>37507.198700000001</v>
      </c>
      <c r="R247" s="8">
        <f t="shared" si="110"/>
        <v>3.0961434424878927E-5</v>
      </c>
      <c r="S247" s="116">
        <v>1</v>
      </c>
      <c r="T247" s="167">
        <f t="shared" si="111"/>
        <v>3.0961434424878927E-5</v>
      </c>
      <c r="V247" s="8"/>
      <c r="Z247">
        <f t="shared" si="112"/>
        <v>6983</v>
      </c>
      <c r="AA247">
        <f t="shared" si="113"/>
        <v>-5.0595987585375594E-3</v>
      </c>
      <c r="AB247">
        <f t="shared" si="114"/>
        <v>-1.7985295674155112E-2</v>
      </c>
      <c r="AC247">
        <f t="shared" si="115"/>
        <v>-5.564299994148314E-3</v>
      </c>
      <c r="AD247">
        <f t="shared" si="125"/>
        <v>-5.0470123561075463E-4</v>
      </c>
      <c r="AE247">
        <f t="shared" si="116"/>
        <v>2.5472333722702243E-7</v>
      </c>
      <c r="AF247">
        <f t="shared" si="126"/>
        <v>-5.564299994148314E-3</v>
      </c>
      <c r="AG247" s="25"/>
      <c r="AH247">
        <f t="shared" si="117"/>
        <v>1.24209956800068E-2</v>
      </c>
      <c r="AI247">
        <f t="shared" si="118"/>
        <v>0.50007902344297439</v>
      </c>
      <c r="AJ247">
        <f t="shared" si="119"/>
        <v>0.83311461745165649</v>
      </c>
      <c r="AK247">
        <f t="shared" si="120"/>
        <v>-8.8891618429370982E-3</v>
      </c>
      <c r="AL247">
        <f t="shared" si="121"/>
        <v>-3.1238133932418055</v>
      </c>
      <c r="AM247">
        <f t="shared" si="122"/>
        <v>-112.48765566705309</v>
      </c>
      <c r="AN247">
        <f t="shared" si="129"/>
        <v>9.4555709208205467</v>
      </c>
      <c r="AO247">
        <f t="shared" si="129"/>
        <v>9.4559319571089464</v>
      </c>
      <c r="AP247">
        <f t="shared" si="129"/>
        <v>9.4552095420480295</v>
      </c>
      <c r="AQ247">
        <f t="shared" si="129"/>
        <v>9.4566550737506443</v>
      </c>
      <c r="AR247">
        <f t="shared" si="129"/>
        <v>9.4537626701997759</v>
      </c>
      <c r="AS247">
        <f t="shared" si="129"/>
        <v>9.4595504260136618</v>
      </c>
      <c r="AT247">
        <f t="shared" si="129"/>
        <v>9.4479699864306124</v>
      </c>
      <c r="AU247">
        <f t="shared" si="124"/>
        <v>9.4711453993475594</v>
      </c>
    </row>
    <row r="248" spans="1:47">
      <c r="A248" s="77" t="s">
        <v>128</v>
      </c>
      <c r="B248" s="38" t="s">
        <v>45</v>
      </c>
      <c r="C248" s="37">
        <v>52541.968999999997</v>
      </c>
      <c r="D248" s="37" t="s">
        <v>79</v>
      </c>
      <c r="E248" s="58">
        <f t="shared" si="106"/>
        <v>7027.9920918854987</v>
      </c>
      <c r="F248">
        <f t="shared" si="107"/>
        <v>7028</v>
      </c>
      <c r="G248">
        <f t="shared" si="108"/>
        <v>-2.8587999986484647E-3</v>
      </c>
      <c r="J248" s="117">
        <f>G248</f>
        <v>-2.8587999986484647E-3</v>
      </c>
      <c r="K248" s="116"/>
      <c r="M248" s="116"/>
      <c r="O248" s="40"/>
      <c r="Q248" s="293">
        <f t="shared" si="109"/>
        <v>37523.468999999997</v>
      </c>
      <c r="R248" s="8">
        <f t="shared" si="110"/>
        <v>8.1727374322724617E-6</v>
      </c>
      <c r="S248" s="116">
        <v>1</v>
      </c>
      <c r="T248" s="167">
        <f t="shared" si="111"/>
        <v>8.1727374322724617E-6</v>
      </c>
      <c r="Z248">
        <f t="shared" si="112"/>
        <v>7028</v>
      </c>
      <c r="AA248">
        <f t="shared" si="113"/>
        <v>-5.1118116465673404E-3</v>
      </c>
      <c r="AB248">
        <f t="shared" si="114"/>
        <v>-1.5240440343409855E-2</v>
      </c>
      <c r="AC248">
        <f t="shared" si="115"/>
        <v>-2.8587999986484647E-3</v>
      </c>
      <c r="AD248">
        <f t="shared" si="125"/>
        <v>2.2530116479188757E-3</v>
      </c>
      <c r="AE248">
        <f t="shared" si="116"/>
        <v>5.076061485658128E-6</v>
      </c>
      <c r="AF248">
        <f t="shared" si="126"/>
        <v>-2.8587999986484647E-3</v>
      </c>
      <c r="AG248" s="25"/>
      <c r="AH248">
        <f t="shared" si="117"/>
        <v>1.2381640344761391E-2</v>
      </c>
      <c r="AI248">
        <f t="shared" si="118"/>
        <v>0.50010863580098097</v>
      </c>
      <c r="AJ248">
        <f t="shared" si="119"/>
        <v>0.83141444458500846</v>
      </c>
      <c r="AK248">
        <f t="shared" si="120"/>
        <v>-1.0422283782535737E-2</v>
      </c>
      <c r="AL248">
        <f t="shared" si="121"/>
        <v>-3.1207465762493127</v>
      </c>
      <c r="AM248">
        <f t="shared" si="122"/>
        <v>-95.937837144149341</v>
      </c>
      <c r="AN248">
        <f t="shared" si="129"/>
        <v>9.460881811194735</v>
      </c>
      <c r="AO248">
        <f t="shared" si="129"/>
        <v>9.4613045748895974</v>
      </c>
      <c r="AP248">
        <f t="shared" si="129"/>
        <v>9.4604584961161962</v>
      </c>
      <c r="AQ248">
        <f t="shared" si="129"/>
        <v>9.4621517833609499</v>
      </c>
      <c r="AR248">
        <f t="shared" si="129"/>
        <v>9.4587630505114149</v>
      </c>
      <c r="AS248">
        <f t="shared" si="129"/>
        <v>9.4655452659588732</v>
      </c>
      <c r="AT248">
        <f t="shared" si="129"/>
        <v>9.4519728955850582</v>
      </c>
      <c r="AU248">
        <f t="shared" si="124"/>
        <v>9.4791410573947044</v>
      </c>
    </row>
    <row r="249" spans="1:47">
      <c r="A249" s="77" t="s">
        <v>128</v>
      </c>
      <c r="B249" s="38" t="s">
        <v>45</v>
      </c>
      <c r="C249" s="37">
        <v>52542.150500000003</v>
      </c>
      <c r="D249" s="37" t="s">
        <v>79</v>
      </c>
      <c r="E249" s="58">
        <f t="shared" si="106"/>
        <v>7028.4941636577123</v>
      </c>
      <c r="F249">
        <f t="shared" si="107"/>
        <v>7028.5</v>
      </c>
      <c r="G249">
        <f t="shared" si="108"/>
        <v>-2.1098499928484671E-3</v>
      </c>
      <c r="J249" s="117">
        <f>G249</f>
        <v>-2.1098499928484671E-3</v>
      </c>
      <c r="K249" s="116"/>
      <c r="M249" s="116"/>
      <c r="O249" s="40"/>
      <c r="Q249" s="293">
        <f t="shared" si="109"/>
        <v>37523.650500000003</v>
      </c>
      <c r="R249" s="8">
        <f t="shared" si="110"/>
        <v>4.4514669923226765E-6</v>
      </c>
      <c r="S249" s="116">
        <v>1</v>
      </c>
      <c r="T249" s="167">
        <f t="shared" si="111"/>
        <v>4.4514669923226765E-6</v>
      </c>
      <c r="U249" s="8"/>
      <c r="V249" s="8"/>
      <c r="Z249">
        <f t="shared" si="112"/>
        <v>7028.5</v>
      </c>
      <c r="AA249">
        <f t="shared" si="113"/>
        <v>-5.1123935853260461E-3</v>
      </c>
      <c r="AB249">
        <f t="shared" si="114"/>
        <v>-1.4491051074995069E-2</v>
      </c>
      <c r="AC249">
        <f t="shared" si="115"/>
        <v>-2.1098499928484671E-3</v>
      </c>
      <c r="AD249">
        <f t="shared" si="125"/>
        <v>3.002543592477579E-3</v>
      </c>
      <c r="AE249">
        <f t="shared" si="116"/>
        <v>9.0152680247281654E-6</v>
      </c>
      <c r="AF249">
        <f t="shared" si="126"/>
        <v>-2.1098499928484671E-3</v>
      </c>
      <c r="AG249" s="25"/>
      <c r="AH249">
        <f t="shared" si="117"/>
        <v>1.2381201082146602E-2</v>
      </c>
      <c r="AI249">
        <f t="shared" si="118"/>
        <v>0.50010899126325015</v>
      </c>
      <c r="AJ249">
        <f t="shared" si="119"/>
        <v>0.83139550849103816</v>
      </c>
      <c r="AK249">
        <f t="shared" si="120"/>
        <v>-1.0439319142294779E-2</v>
      </c>
      <c r="AL249">
        <f t="shared" si="121"/>
        <v>-3.1207124981134733</v>
      </c>
      <c r="AM249">
        <f t="shared" si="122"/>
        <v>-95.781247331130714</v>
      </c>
      <c r="AN249">
        <f t="shared" si="129"/>
        <v>9.460940823414786</v>
      </c>
      <c r="AO249">
        <f t="shared" si="129"/>
        <v>9.4613642716236068</v>
      </c>
      <c r="AP249">
        <f t="shared" si="129"/>
        <v>9.4605168211216846</v>
      </c>
      <c r="AQ249">
        <f t="shared" si="129"/>
        <v>9.462212857358832</v>
      </c>
      <c r="AR249">
        <f t="shared" si="129"/>
        <v>9.4588186159436418</v>
      </c>
      <c r="AS249">
        <f t="shared" si="129"/>
        <v>9.4656118718157156</v>
      </c>
      <c r="AT249">
        <f t="shared" si="129"/>
        <v>9.4520173816373703</v>
      </c>
      <c r="AU249">
        <f t="shared" si="124"/>
        <v>9.479229898039673</v>
      </c>
    </row>
    <row r="250" spans="1:47">
      <c r="A250" s="37" t="s">
        <v>119</v>
      </c>
      <c r="B250" s="38" t="s">
        <v>45</v>
      </c>
      <c r="C250" s="37">
        <v>52584.622300000003</v>
      </c>
      <c r="D250" s="37" t="s">
        <v>124</v>
      </c>
      <c r="E250" s="58">
        <f t="shared" si="106"/>
        <v>7145.9811713403769</v>
      </c>
      <c r="F250">
        <f t="shared" si="107"/>
        <v>7146</v>
      </c>
      <c r="G250">
        <f t="shared" si="108"/>
        <v>-6.8065999948885292E-3</v>
      </c>
      <c r="J250" s="117"/>
      <c r="K250" s="116">
        <f>G250</f>
        <v>-6.8065999948885292E-3</v>
      </c>
      <c r="M250" s="116"/>
      <c r="O250" s="40"/>
      <c r="Q250" s="293">
        <f t="shared" si="109"/>
        <v>37566.122300000003</v>
      </c>
      <c r="R250" s="8">
        <f t="shared" si="110"/>
        <v>4.6329803490416525E-5</v>
      </c>
      <c r="S250" s="116">
        <v>1</v>
      </c>
      <c r="T250" s="167">
        <f t="shared" si="111"/>
        <v>4.6329803490416525E-5</v>
      </c>
      <c r="U250" s="8"/>
      <c r="V250" s="8"/>
      <c r="Z250">
        <f t="shared" si="112"/>
        <v>7146</v>
      </c>
      <c r="AA250">
        <f t="shared" si="113"/>
        <v>-5.2502412187215557E-3</v>
      </c>
      <c r="AB250">
        <f t="shared" si="114"/>
        <v>-1.9083369251660619E-2</v>
      </c>
      <c r="AC250">
        <f t="shared" si="115"/>
        <v>-6.8065999948885292E-3</v>
      </c>
      <c r="AD250">
        <f t="shared" si="125"/>
        <v>-1.5563587761669734E-3</v>
      </c>
      <c r="AE250">
        <f t="shared" si="116"/>
        <v>2.4222526401519592E-6</v>
      </c>
      <c r="AF250">
        <f t="shared" si="126"/>
        <v>-6.8065999948885292E-3</v>
      </c>
      <c r="AG250" s="25"/>
      <c r="AH250">
        <f t="shared" si="117"/>
        <v>1.2276769256772091E-2</v>
      </c>
      <c r="AI250">
        <f t="shared" si="118"/>
        <v>0.50020864707752521</v>
      </c>
      <c r="AJ250">
        <f t="shared" si="119"/>
        <v>0.82691782787427648</v>
      </c>
      <c r="AK250">
        <f t="shared" si="120"/>
        <v>-1.4443114065957014E-2</v>
      </c>
      <c r="AL250">
        <f t="shared" si="121"/>
        <v>-3.1127024067690274</v>
      </c>
      <c r="AM250">
        <f t="shared" si="122"/>
        <v>-69.222700060163305</v>
      </c>
      <c r="AN250">
        <f t="shared" si="129"/>
        <v>9.474810377275146</v>
      </c>
      <c r="AO250">
        <f t="shared" si="129"/>
        <v>9.4753937152093108</v>
      </c>
      <c r="AP250">
        <f t="shared" si="129"/>
        <v>9.4742255775562896</v>
      </c>
      <c r="AQ250">
        <f t="shared" si="129"/>
        <v>9.4765648494868948</v>
      </c>
      <c r="AR250">
        <f t="shared" si="129"/>
        <v>9.471880576498009</v>
      </c>
      <c r="AS250">
        <f t="shared" si="129"/>
        <v>9.4812617366629439</v>
      </c>
      <c r="AT250">
        <f t="shared" si="129"/>
        <v>9.4624783167150746</v>
      </c>
      <c r="AU250">
        <f t="shared" si="124"/>
        <v>9.5001074496072206</v>
      </c>
    </row>
    <row r="251" spans="1:47">
      <c r="A251" s="47" t="s">
        <v>129</v>
      </c>
      <c r="B251" s="48" t="s">
        <v>49</v>
      </c>
      <c r="C251" s="51">
        <v>52838.402000000002</v>
      </c>
      <c r="D251" s="51">
        <v>4.0000000000000002E-4</v>
      </c>
      <c r="E251" s="58">
        <f t="shared" si="106"/>
        <v>7847.9956271346846</v>
      </c>
      <c r="F251">
        <f t="shared" si="107"/>
        <v>7848</v>
      </c>
      <c r="G251">
        <f t="shared" si="108"/>
        <v>-1.5807999952812679E-3</v>
      </c>
      <c r="J251" s="117"/>
      <c r="K251" s="116">
        <f>G251</f>
        <v>-1.5807999952812679E-3</v>
      </c>
      <c r="M251" s="116"/>
      <c r="O251" s="40"/>
      <c r="Q251" s="293">
        <f t="shared" si="109"/>
        <v>37819.902000000002</v>
      </c>
      <c r="R251" s="8">
        <f t="shared" si="110"/>
        <v>2.4989286250812566E-6</v>
      </c>
      <c r="S251" s="116">
        <v>1</v>
      </c>
      <c r="T251" s="167">
        <f t="shared" si="111"/>
        <v>2.4989286250812566E-6</v>
      </c>
      <c r="V251" s="8"/>
      <c r="Z251">
        <f t="shared" si="112"/>
        <v>7848</v>
      </c>
      <c r="AA251">
        <f t="shared" si="113"/>
        <v>-6.1186635789675561E-3</v>
      </c>
      <c r="AB251">
        <f t="shared" si="114"/>
        <v>-1.3184096394669635E-2</v>
      </c>
      <c r="AC251">
        <f t="shared" si="115"/>
        <v>-1.5807999952812679E-3</v>
      </c>
      <c r="AD251">
        <f t="shared" si="125"/>
        <v>4.5378635836862882E-3</v>
      </c>
      <c r="AE251">
        <f t="shared" si="116"/>
        <v>2.0592205904146163E-5</v>
      </c>
      <c r="AF251">
        <f t="shared" si="126"/>
        <v>-1.5807999952812679E-3</v>
      </c>
      <c r="AG251" s="25"/>
      <c r="AH251">
        <f t="shared" si="117"/>
        <v>1.1603296399388367E-2</v>
      </c>
      <c r="AI251">
        <f t="shared" si="118"/>
        <v>0.50147670480089501</v>
      </c>
      <c r="AJ251">
        <f t="shared" si="119"/>
        <v>0.79899358335744242</v>
      </c>
      <c r="AK251">
        <f t="shared" si="120"/>
        <v>-3.8399533119897404E-2</v>
      </c>
      <c r="AL251">
        <f t="shared" si="121"/>
        <v>-3.0647178915516204</v>
      </c>
      <c r="AM251">
        <f t="shared" si="122"/>
        <v>-26.003526972094924</v>
      </c>
      <c r="AN251">
        <f t="shared" si="129"/>
        <v>9.5577980773322029</v>
      </c>
      <c r="AO251">
        <f t="shared" si="129"/>
        <v>9.5592662874331999</v>
      </c>
      <c r="AP251">
        <f t="shared" si="129"/>
        <v>9.5563036993864827</v>
      </c>
      <c r="AQ251">
        <f t="shared" si="129"/>
        <v>9.5622828977192178</v>
      </c>
      <c r="AR251">
        <f t="shared" si="129"/>
        <v>9.5502203259241796</v>
      </c>
      <c r="AS251">
        <f t="shared" si="129"/>
        <v>9.5745763458504793</v>
      </c>
      <c r="AT251">
        <f t="shared" si="129"/>
        <v>9.5254747882359361</v>
      </c>
      <c r="AU251">
        <f t="shared" si="124"/>
        <v>9.6248397151426985</v>
      </c>
    </row>
    <row r="252" spans="1:47">
      <c r="A252" s="78" t="s">
        <v>130</v>
      </c>
      <c r="B252" s="79"/>
      <c r="C252" s="75">
        <v>52852.495600000002</v>
      </c>
      <c r="D252" s="75">
        <v>2.0000000000000001E-4</v>
      </c>
      <c r="E252" s="58">
        <f t="shared" si="106"/>
        <v>7886.9818460252527</v>
      </c>
      <c r="F252">
        <f t="shared" si="107"/>
        <v>7887</v>
      </c>
      <c r="G252">
        <f t="shared" si="108"/>
        <v>-6.5626999930827878E-3</v>
      </c>
      <c r="J252" s="117"/>
      <c r="K252" s="116">
        <f>G252</f>
        <v>-6.5626999930827878E-3</v>
      </c>
      <c r="M252" s="116"/>
      <c r="O252" s="40"/>
      <c r="Q252" s="293">
        <f t="shared" si="109"/>
        <v>37833.995600000002</v>
      </c>
      <c r="R252" s="8">
        <f t="shared" si="110"/>
        <v>4.3069031199208822E-5</v>
      </c>
      <c r="S252" s="116">
        <v>1</v>
      </c>
      <c r="T252" s="167">
        <f t="shared" si="111"/>
        <v>4.3069031199208822E-5</v>
      </c>
      <c r="V252" s="8"/>
      <c r="Z252">
        <f t="shared" si="112"/>
        <v>7887</v>
      </c>
      <c r="AA252">
        <f t="shared" si="113"/>
        <v>-6.1691395836080201E-3</v>
      </c>
      <c r="AB252">
        <f t="shared" si="114"/>
        <v>-1.8126115209565082E-2</v>
      </c>
      <c r="AC252">
        <f t="shared" si="115"/>
        <v>-6.5626999930827878E-3</v>
      </c>
      <c r="AD252">
        <f t="shared" si="125"/>
        <v>-3.9356040947476773E-4</v>
      </c>
      <c r="AE252">
        <f t="shared" si="116"/>
        <v>1.5488979590594685E-7</v>
      </c>
      <c r="AF252">
        <f t="shared" si="126"/>
        <v>-6.5626999930827878E-3</v>
      </c>
      <c r="AG252" s="25"/>
      <c r="AH252">
        <f t="shared" si="117"/>
        <v>1.1563415216482294E-2</v>
      </c>
      <c r="AI252">
        <f t="shared" si="118"/>
        <v>0.50158121663861266</v>
      </c>
      <c r="AJ252">
        <f t="shared" si="119"/>
        <v>0.79738199771901752</v>
      </c>
      <c r="AK252">
        <f t="shared" si="120"/>
        <v>-3.973306422306707E-2</v>
      </c>
      <c r="AL252">
        <f t="shared" si="121"/>
        <v>-3.0620426502582361</v>
      </c>
      <c r="AM252">
        <f t="shared" si="122"/>
        <v>-25.128159704877618</v>
      </c>
      <c r="AN252">
        <f t="shared" si="129"/>
        <v>9.5624176077771406</v>
      </c>
      <c r="AO252">
        <f t="shared" si="129"/>
        <v>9.5639299546493088</v>
      </c>
      <c r="AP252">
        <f t="shared" si="129"/>
        <v>9.5608763869934474</v>
      </c>
      <c r="AQ252">
        <f t="shared" si="129"/>
        <v>9.5670431657393564</v>
      </c>
      <c r="AR252">
        <f t="shared" si="129"/>
        <v>9.5545945117897393</v>
      </c>
      <c r="AS252">
        <f t="shared" si="129"/>
        <v>9.5797470381582421</v>
      </c>
      <c r="AT252">
        <f t="shared" si="129"/>
        <v>9.5290110937957362</v>
      </c>
      <c r="AU252">
        <f t="shared" si="124"/>
        <v>9.6317692854502255</v>
      </c>
    </row>
    <row r="253" spans="1:47">
      <c r="A253" s="37" t="s">
        <v>131</v>
      </c>
      <c r="B253" s="38" t="s">
        <v>45</v>
      </c>
      <c r="C253" s="37">
        <v>52884.669300000001</v>
      </c>
      <c r="D253" s="37" t="s">
        <v>124</v>
      </c>
      <c r="E253" s="58">
        <f t="shared" si="106"/>
        <v>7975.9818822629377</v>
      </c>
      <c r="F253">
        <f t="shared" si="107"/>
        <v>7976</v>
      </c>
      <c r="G253">
        <f t="shared" si="108"/>
        <v>-6.5495999951963313E-3</v>
      </c>
      <c r="J253" s="117"/>
      <c r="K253" s="116">
        <f>G253</f>
        <v>-6.5495999951963313E-3</v>
      </c>
      <c r="M253" s="116"/>
      <c r="O253" s="40"/>
      <c r="Q253" s="293">
        <f t="shared" si="109"/>
        <v>37866.169300000001</v>
      </c>
      <c r="R253" s="8">
        <f t="shared" si="110"/>
        <v>4.289726009707578E-5</v>
      </c>
      <c r="S253" s="116">
        <v>1</v>
      </c>
      <c r="T253" s="167">
        <f t="shared" si="111"/>
        <v>4.289726009707578E-5</v>
      </c>
      <c r="Z253">
        <f t="shared" si="112"/>
        <v>7976</v>
      </c>
      <c r="AA253">
        <f t="shared" si="113"/>
        <v>-6.2851991515828591E-3</v>
      </c>
      <c r="AB253">
        <f t="shared" si="114"/>
        <v>-1.8021040654725051E-2</v>
      </c>
      <c r="AC253">
        <f t="shared" si="115"/>
        <v>-6.5495999951963313E-3</v>
      </c>
      <c r="AD253">
        <f t="shared" si="125"/>
        <v>-2.6440084361347219E-4</v>
      </c>
      <c r="AE253">
        <f t="shared" si="116"/>
        <v>6.9907806103515781E-8</v>
      </c>
      <c r="AF253">
        <f t="shared" si="126"/>
        <v>-6.5495999951963313E-3</v>
      </c>
      <c r="AG253" s="25"/>
      <c r="AH253">
        <f t="shared" si="117"/>
        <v>1.1471440659528719E-2</v>
      </c>
      <c r="AI253">
        <f t="shared" si="118"/>
        <v>0.5018332830176474</v>
      </c>
      <c r="AJ253">
        <f t="shared" si="119"/>
        <v>0.79367997073543772</v>
      </c>
      <c r="AK253">
        <f t="shared" si="120"/>
        <v>-4.2777588653693611E-2</v>
      </c>
      <c r="AL253">
        <f t="shared" si="121"/>
        <v>-3.0559327581147842</v>
      </c>
      <c r="AM253">
        <f t="shared" si="122"/>
        <v>-23.333870570943599</v>
      </c>
      <c r="AN253">
        <f t="shared" si="129"/>
        <v>9.5729642727348203</v>
      </c>
      <c r="AO253">
        <f t="shared" si="129"/>
        <v>9.5745748456526947</v>
      </c>
      <c r="AP253">
        <f t="shared" si="129"/>
        <v>9.5713180136760343</v>
      </c>
      <c r="AQ253">
        <f t="shared" si="129"/>
        <v>9.5779054962082668</v>
      </c>
      <c r="AR253">
        <f t="shared" si="129"/>
        <v>9.5645878365627244</v>
      </c>
      <c r="AS253">
        <f t="shared" si="129"/>
        <v>9.5915399842175635</v>
      </c>
      <c r="AT253">
        <f t="shared" si="129"/>
        <v>9.537099863351699</v>
      </c>
      <c r="AU253">
        <f t="shared" si="124"/>
        <v>9.64758292025458</v>
      </c>
    </row>
    <row r="254" spans="1:47">
      <c r="A254" s="53" t="s">
        <v>132</v>
      </c>
      <c r="B254" s="53" t="s">
        <v>49</v>
      </c>
      <c r="C254" s="54">
        <v>52903.467600000004</v>
      </c>
      <c r="D254" s="54" t="s">
        <v>76</v>
      </c>
      <c r="E254" s="58">
        <f t="shared" si="106"/>
        <v>8027.9824100607075</v>
      </c>
      <c r="F254">
        <f t="shared" si="107"/>
        <v>8028</v>
      </c>
      <c r="G254">
        <f t="shared" si="108"/>
        <v>-6.3587999902665615E-3</v>
      </c>
      <c r="J254" s="117"/>
      <c r="K254" s="116"/>
      <c r="L254" s="116">
        <f>G254</f>
        <v>-6.3587999902665615E-3</v>
      </c>
      <c r="M254" s="116"/>
      <c r="O254" s="40">
        <f ca="1">+C$11+C$12*F254</f>
        <v>1.9710462182942562E-2</v>
      </c>
      <c r="Q254" s="293">
        <f t="shared" si="109"/>
        <v>37884.967600000004</v>
      </c>
      <c r="R254" s="8">
        <f t="shared" ca="1" si="110"/>
        <v>6.7960643025551202E-4</v>
      </c>
      <c r="S254" s="116">
        <v>1</v>
      </c>
      <c r="T254" s="167">
        <f t="shared" ca="1" si="111"/>
        <v>6.7960643025551202E-4</v>
      </c>
      <c r="Z254">
        <f t="shared" si="112"/>
        <v>8028</v>
      </c>
      <c r="AA254">
        <f t="shared" si="113"/>
        <v>-6.353568497557598E-3</v>
      </c>
      <c r="AB254">
        <f t="shared" si="114"/>
        <v>-1.7775883643787675E-2</v>
      </c>
      <c r="AC254">
        <f t="shared" si="115"/>
        <v>-6.3587999902665615E-3</v>
      </c>
      <c r="AD254">
        <f t="shared" si="125"/>
        <v>-5.2314927089635449E-6</v>
      </c>
      <c r="AE254">
        <f t="shared" si="116"/>
        <v>2.7368515963938729E-11</v>
      </c>
      <c r="AF254">
        <f t="shared" si="126"/>
        <v>-6.3587999902665615E-3</v>
      </c>
      <c r="AG254" s="25"/>
      <c r="AH254">
        <f t="shared" si="117"/>
        <v>1.1417083653521115E-2</v>
      </c>
      <c r="AI254">
        <f t="shared" si="118"/>
        <v>0.50198931167210215</v>
      </c>
      <c r="AJ254">
        <f t="shared" si="119"/>
        <v>0.79150126081873773</v>
      </c>
      <c r="AK254">
        <f t="shared" si="120"/>
        <v>-4.4557314900848528E-2</v>
      </c>
      <c r="AL254">
        <f t="shared" si="121"/>
        <v>-3.0523596508666717</v>
      </c>
      <c r="AM254">
        <f t="shared" si="122"/>
        <v>-22.398357947482403</v>
      </c>
      <c r="AN254">
        <f t="shared" si="129"/>
        <v>9.5791295153897398</v>
      </c>
      <c r="AO254">
        <f t="shared" si="129"/>
        <v>9.580795807934253</v>
      </c>
      <c r="AP254">
        <f t="shared" si="129"/>
        <v>9.5774231354048993</v>
      </c>
      <c r="AQ254">
        <f t="shared" si="129"/>
        <v>9.5842514754161172</v>
      </c>
      <c r="AR254">
        <f t="shared" si="129"/>
        <v>9.5704341926065819</v>
      </c>
      <c r="AS254">
        <f t="shared" si="129"/>
        <v>9.5984256367537917</v>
      </c>
      <c r="AT254">
        <f t="shared" si="129"/>
        <v>9.541838549218987</v>
      </c>
      <c r="AU254">
        <f t="shared" si="124"/>
        <v>9.656822347331282</v>
      </c>
    </row>
    <row r="255" spans="1:47">
      <c r="A255" s="75" t="s">
        <v>133</v>
      </c>
      <c r="B255" s="76" t="s">
        <v>49</v>
      </c>
      <c r="C255" s="75">
        <v>52903.467640000003</v>
      </c>
      <c r="D255" s="75">
        <v>1.1999999999999999E-3</v>
      </c>
      <c r="E255" s="58">
        <f t="shared" si="106"/>
        <v>8027.9825207101312</v>
      </c>
      <c r="F255">
        <f t="shared" si="107"/>
        <v>8028</v>
      </c>
      <c r="G255">
        <f t="shared" si="108"/>
        <v>-6.3187999912770465E-3</v>
      </c>
      <c r="J255" s="117"/>
      <c r="K255" s="116">
        <f>G255</f>
        <v>-6.3187999912770465E-3</v>
      </c>
      <c r="M255" s="116"/>
      <c r="O255" s="40"/>
      <c r="Q255" s="293">
        <f t="shared" si="109"/>
        <v>37884.967640000003</v>
      </c>
      <c r="R255" s="8">
        <f t="shared" si="110"/>
        <v>3.9927233329762804E-5</v>
      </c>
      <c r="S255" s="116">
        <v>1</v>
      </c>
      <c r="T255" s="167">
        <f t="shared" si="111"/>
        <v>3.9927233329762804E-5</v>
      </c>
      <c r="Z255">
        <f t="shared" si="112"/>
        <v>8028</v>
      </c>
      <c r="AA255">
        <f t="shared" si="113"/>
        <v>-6.353568497557598E-3</v>
      </c>
      <c r="AB255">
        <f t="shared" si="114"/>
        <v>-1.773588364479816E-2</v>
      </c>
      <c r="AC255">
        <f t="shared" si="115"/>
        <v>-6.3187999912770465E-3</v>
      </c>
      <c r="AD255">
        <f t="shared" si="125"/>
        <v>3.4768506280551462E-5</v>
      </c>
      <c r="AE255">
        <f t="shared" si="116"/>
        <v>1.2088490289807464E-9</v>
      </c>
      <c r="AF255">
        <f t="shared" si="126"/>
        <v>-6.3187999912770465E-3</v>
      </c>
      <c r="AG255" s="25"/>
      <c r="AH255">
        <f t="shared" si="117"/>
        <v>1.1417083653521115E-2</v>
      </c>
      <c r="AI255">
        <f t="shared" si="118"/>
        <v>0.50198931167210215</v>
      </c>
      <c r="AJ255">
        <f t="shared" si="119"/>
        <v>0.79150126081873773</v>
      </c>
      <c r="AK255">
        <f t="shared" si="120"/>
        <v>-4.4557314900848528E-2</v>
      </c>
      <c r="AL255">
        <f t="shared" si="121"/>
        <v>-3.0523596508666717</v>
      </c>
      <c r="AM255">
        <f t="shared" si="122"/>
        <v>-22.398357947482403</v>
      </c>
      <c r="AN255">
        <f t="shared" si="129"/>
        <v>9.5791295153897398</v>
      </c>
      <c r="AO255">
        <f t="shared" si="129"/>
        <v>9.580795807934253</v>
      </c>
      <c r="AP255">
        <f t="shared" si="129"/>
        <v>9.5774231354048993</v>
      </c>
      <c r="AQ255">
        <f t="shared" si="129"/>
        <v>9.5842514754161172</v>
      </c>
      <c r="AR255">
        <f t="shared" si="129"/>
        <v>9.5704341926065819</v>
      </c>
      <c r="AS255">
        <f t="shared" si="129"/>
        <v>9.5984256367537917</v>
      </c>
      <c r="AT255">
        <f t="shared" si="129"/>
        <v>9.541838549218987</v>
      </c>
      <c r="AU255">
        <f t="shared" si="124"/>
        <v>9.656822347331282</v>
      </c>
    </row>
    <row r="256" spans="1:47">
      <c r="A256" s="77" t="s">
        <v>134</v>
      </c>
      <c r="B256" s="38" t="s">
        <v>45</v>
      </c>
      <c r="C256" s="37">
        <v>52913.952100000002</v>
      </c>
      <c r="D256" s="37" t="s">
        <v>79</v>
      </c>
      <c r="E256" s="58">
        <f t="shared" si="106"/>
        <v>8056.9850078326117</v>
      </c>
      <c r="F256">
        <f t="shared" si="107"/>
        <v>8057</v>
      </c>
      <c r="G256">
        <f t="shared" si="108"/>
        <v>-5.4196999917621724E-3</v>
      </c>
      <c r="J256" s="117">
        <f>G256</f>
        <v>-5.4196999917621724E-3</v>
      </c>
      <c r="K256" s="116"/>
      <c r="M256" s="116"/>
      <c r="O256" s="40"/>
      <c r="Q256" s="293">
        <f t="shared" si="109"/>
        <v>37895.452100000002</v>
      </c>
      <c r="R256" s="8">
        <f t="shared" si="110"/>
        <v>2.9373148000706893E-5</v>
      </c>
      <c r="S256" s="116">
        <v>1</v>
      </c>
      <c r="T256" s="167">
        <f t="shared" si="111"/>
        <v>2.9373148000706893E-5</v>
      </c>
      <c r="V256" s="8"/>
      <c r="Z256">
        <f t="shared" si="112"/>
        <v>8057</v>
      </c>
      <c r="AA256">
        <f t="shared" si="113"/>
        <v>-6.3918763822118623E-3</v>
      </c>
      <c r="AB256">
        <f t="shared" si="114"/>
        <v>-1.680627117591315E-2</v>
      </c>
      <c r="AC256">
        <f t="shared" si="115"/>
        <v>-5.4196999917621724E-3</v>
      </c>
      <c r="AD256">
        <f t="shared" si="125"/>
        <v>9.7217639044968988E-4</v>
      </c>
      <c r="AE256">
        <f t="shared" si="116"/>
        <v>9.4512693414778792E-7</v>
      </c>
      <c r="AF256">
        <f t="shared" si="126"/>
        <v>-5.4196999917621724E-3</v>
      </c>
      <c r="AG256" s="25"/>
      <c r="AH256">
        <f t="shared" si="117"/>
        <v>1.1386571184150976E-2</v>
      </c>
      <c r="AI256">
        <f t="shared" si="118"/>
        <v>0.50207913957010919</v>
      </c>
      <c r="AJ256">
        <f t="shared" si="119"/>
        <v>0.79028114626567669</v>
      </c>
      <c r="AK256">
        <f t="shared" si="120"/>
        <v>-4.5550156407604576E-2</v>
      </c>
      <c r="AL256">
        <f t="shared" si="121"/>
        <v>-3.0503658568572383</v>
      </c>
      <c r="AM256">
        <f t="shared" si="122"/>
        <v>-21.908176373754223</v>
      </c>
      <c r="AN256">
        <f t="shared" si="129"/>
        <v>9.5825688761861283</v>
      </c>
      <c r="AO256">
        <f t="shared" si="129"/>
        <v>9.5842656890423665</v>
      </c>
      <c r="AP256">
        <f t="shared" si="129"/>
        <v>9.5808293833437421</v>
      </c>
      <c r="AQ256">
        <f t="shared" si="129"/>
        <v>9.5877904013846411</v>
      </c>
      <c r="AR256">
        <f t="shared" si="129"/>
        <v>9.5736971861406452</v>
      </c>
      <c r="AS256">
        <f t="shared" si="129"/>
        <v>9.6022641740811352</v>
      </c>
      <c r="AT256">
        <f t="shared" si="129"/>
        <v>9.5444855168412595</v>
      </c>
      <c r="AU256">
        <f t="shared" si="124"/>
        <v>9.6619751047394438</v>
      </c>
    </row>
    <row r="257" spans="1:47">
      <c r="A257" s="53" t="s">
        <v>132</v>
      </c>
      <c r="B257" s="53" t="s">
        <v>49</v>
      </c>
      <c r="C257" s="54">
        <v>52956.2474</v>
      </c>
      <c r="D257" s="54" t="s">
        <v>76</v>
      </c>
      <c r="E257" s="58">
        <f t="shared" si="106"/>
        <v>8173.983774921373</v>
      </c>
      <c r="F257">
        <f t="shared" si="107"/>
        <v>8174</v>
      </c>
      <c r="G257">
        <f t="shared" si="108"/>
        <v>-5.8653999949456193E-3</v>
      </c>
      <c r="J257" s="117"/>
      <c r="K257" s="116"/>
      <c r="L257" s="116">
        <f>G257</f>
        <v>-5.8653999949456193E-3</v>
      </c>
      <c r="M257" s="116"/>
      <c r="O257" s="40">
        <f ca="1">+C$11+C$12*F257</f>
        <v>1.9185400611352856E-2</v>
      </c>
      <c r="Q257" s="293">
        <f t="shared" si="109"/>
        <v>37937.7474</v>
      </c>
      <c r="R257" s="8">
        <f t="shared" ca="1" si="110"/>
        <v>6.2754261101652408E-4</v>
      </c>
      <c r="S257" s="116">
        <v>1</v>
      </c>
      <c r="T257" s="167">
        <f t="shared" ca="1" si="111"/>
        <v>6.2754261101652408E-4</v>
      </c>
      <c r="Z257">
        <f t="shared" si="112"/>
        <v>8174</v>
      </c>
      <c r="AA257">
        <f t="shared" si="113"/>
        <v>-6.5477263766197651E-3</v>
      </c>
      <c r="AB257">
        <f t="shared" si="114"/>
        <v>-1.7127432328934808E-2</v>
      </c>
      <c r="AC257">
        <f t="shared" si="115"/>
        <v>-5.8653999949456193E-3</v>
      </c>
      <c r="AD257">
        <f t="shared" si="125"/>
        <v>6.8232638167414587E-4</v>
      </c>
      <c r="AE257">
        <f t="shared" si="116"/>
        <v>4.655692911285322E-7</v>
      </c>
      <c r="AF257">
        <f t="shared" si="126"/>
        <v>-5.8653999949456193E-3</v>
      </c>
      <c r="AG257" s="25"/>
      <c r="AH257">
        <f t="shared" si="117"/>
        <v>1.1262032333989187E-2</v>
      </c>
      <c r="AI257">
        <f t="shared" si="118"/>
        <v>0.50246206298472296</v>
      </c>
      <c r="AJ257">
        <f t="shared" si="119"/>
        <v>0.78532155892456346</v>
      </c>
      <c r="AK257">
        <f t="shared" si="120"/>
        <v>-4.9558059189018434E-2</v>
      </c>
      <c r="AL257">
        <f t="shared" si="121"/>
        <v>-3.0423135273471904</v>
      </c>
      <c r="AM257">
        <f t="shared" si="122"/>
        <v>-20.128672376183829</v>
      </c>
      <c r="AN257">
        <f t="shared" si="129"/>
        <v>9.596452945003719</v>
      </c>
      <c r="AO257">
        <f t="shared" si="129"/>
        <v>9.5982687107515599</v>
      </c>
      <c r="AP257">
        <f t="shared" si="129"/>
        <v>9.5945830145415822</v>
      </c>
      <c r="AQ257">
        <f t="shared" si="129"/>
        <v>9.6020668426067282</v>
      </c>
      <c r="AR257">
        <f t="shared" si="129"/>
        <v>9.5868809145136336</v>
      </c>
      <c r="AS257">
        <f t="shared" si="129"/>
        <v>9.6177389861815694</v>
      </c>
      <c r="AT257">
        <f t="shared" si="129"/>
        <v>9.555197024610802</v>
      </c>
      <c r="AU257">
        <f t="shared" si="124"/>
        <v>9.682763815662021</v>
      </c>
    </row>
    <row r="258" spans="1:47">
      <c r="A258" s="75" t="s">
        <v>133</v>
      </c>
      <c r="B258" s="76" t="s">
        <v>49</v>
      </c>
      <c r="C258" s="75">
        <v>52956.247430000003</v>
      </c>
      <c r="D258" s="75">
        <v>1.6000000000000001E-3</v>
      </c>
      <c r="E258" s="58">
        <f t="shared" si="106"/>
        <v>8173.9838579084508</v>
      </c>
      <c r="F258">
        <f t="shared" si="107"/>
        <v>8174</v>
      </c>
      <c r="G258">
        <f t="shared" si="108"/>
        <v>-5.8353999920655042E-3</v>
      </c>
      <c r="J258" s="117"/>
      <c r="K258" s="116">
        <f>G258</f>
        <v>-5.8353999920655042E-3</v>
      </c>
      <c r="M258" s="116"/>
      <c r="O258" s="40"/>
      <c r="Q258" s="293">
        <f t="shared" si="109"/>
        <v>37937.747430000003</v>
      </c>
      <c r="R258" s="8">
        <f t="shared" si="110"/>
        <v>3.4051893067398086E-5</v>
      </c>
      <c r="S258" s="116">
        <v>1</v>
      </c>
      <c r="T258" s="167">
        <f t="shared" si="111"/>
        <v>3.4051893067398086E-5</v>
      </c>
      <c r="V258" s="8"/>
      <c r="Z258">
        <f t="shared" si="112"/>
        <v>8174</v>
      </c>
      <c r="AA258">
        <f t="shared" si="113"/>
        <v>-6.5477263766197651E-3</v>
      </c>
      <c r="AB258">
        <f t="shared" si="114"/>
        <v>-1.7097432326054693E-2</v>
      </c>
      <c r="AC258">
        <f t="shared" si="115"/>
        <v>-5.8353999920655042E-3</v>
      </c>
      <c r="AD258">
        <f t="shared" si="125"/>
        <v>7.1232638455426094E-4</v>
      </c>
      <c r="AE258">
        <f t="shared" si="116"/>
        <v>5.0740887813214478E-7</v>
      </c>
      <c r="AF258">
        <f t="shared" si="126"/>
        <v>-5.8353999920655042E-3</v>
      </c>
      <c r="AG258" s="25"/>
      <c r="AH258">
        <f t="shared" si="117"/>
        <v>1.1262032333989187E-2</v>
      </c>
      <c r="AI258">
        <f t="shared" si="118"/>
        <v>0.50246206298472296</v>
      </c>
      <c r="AJ258">
        <f t="shared" si="119"/>
        <v>0.78532155892456346</v>
      </c>
      <c r="AK258">
        <f t="shared" si="120"/>
        <v>-4.9558059189018434E-2</v>
      </c>
      <c r="AL258">
        <f t="shared" si="121"/>
        <v>-3.0423135273471904</v>
      </c>
      <c r="AM258">
        <f t="shared" si="122"/>
        <v>-20.128672376183829</v>
      </c>
      <c r="AN258">
        <f t="shared" si="129"/>
        <v>9.596452945003719</v>
      </c>
      <c r="AO258">
        <f t="shared" si="129"/>
        <v>9.5982687107515599</v>
      </c>
      <c r="AP258">
        <f t="shared" si="129"/>
        <v>9.5945830145415822</v>
      </c>
      <c r="AQ258">
        <f t="shared" si="129"/>
        <v>9.6020668426067282</v>
      </c>
      <c r="AR258">
        <f t="shared" si="129"/>
        <v>9.5868809145136336</v>
      </c>
      <c r="AS258">
        <f t="shared" si="129"/>
        <v>9.6177389861815694</v>
      </c>
      <c r="AT258">
        <f t="shared" si="129"/>
        <v>9.555197024610802</v>
      </c>
      <c r="AU258">
        <f t="shared" si="124"/>
        <v>9.682763815662021</v>
      </c>
    </row>
    <row r="259" spans="1:47">
      <c r="A259" s="37" t="s">
        <v>131</v>
      </c>
      <c r="B259" s="38" t="s">
        <v>45</v>
      </c>
      <c r="C259" s="37">
        <v>52994.565799999997</v>
      </c>
      <c r="D259" s="37" t="s">
        <v>124</v>
      </c>
      <c r="E259" s="58">
        <f t="shared" si="106"/>
        <v>8279.9814994159096</v>
      </c>
      <c r="F259">
        <f t="shared" si="107"/>
        <v>8280</v>
      </c>
      <c r="G259">
        <f t="shared" si="108"/>
        <v>-6.6880000013043173E-3</v>
      </c>
      <c r="J259" s="117"/>
      <c r="K259" s="116">
        <f>G259</f>
        <v>-6.6880000013043173E-3</v>
      </c>
      <c r="M259" s="116"/>
      <c r="O259" s="40"/>
      <c r="Q259" s="293">
        <f t="shared" si="109"/>
        <v>37976.065799999997</v>
      </c>
      <c r="R259" s="8">
        <f t="shared" si="110"/>
        <v>4.4729344017446547E-5</v>
      </c>
      <c r="S259" s="116">
        <v>1</v>
      </c>
      <c r="T259" s="167">
        <f t="shared" si="111"/>
        <v>4.4729344017446547E-5</v>
      </c>
      <c r="U259" s="8"/>
      <c r="V259" s="8"/>
      <c r="W259" s="8"/>
      <c r="Z259">
        <f t="shared" si="112"/>
        <v>8280</v>
      </c>
      <c r="AA259">
        <f t="shared" si="113"/>
        <v>-6.6907141139125447E-3</v>
      </c>
      <c r="AB259">
        <f t="shared" si="114"/>
        <v>-1.7835219163052786E-2</v>
      </c>
      <c r="AC259">
        <f t="shared" si="115"/>
        <v>-6.6880000013043173E-3</v>
      </c>
      <c r="AD259">
        <f t="shared" si="125"/>
        <v>2.7141126082274453E-6</v>
      </c>
      <c r="AE259">
        <f t="shared" si="116"/>
        <v>7.366407250139186E-12</v>
      </c>
      <c r="AF259">
        <f t="shared" si="126"/>
        <v>-6.6880000013043173E-3</v>
      </c>
      <c r="AG259" s="25"/>
      <c r="AH259">
        <f t="shared" si="117"/>
        <v>1.1147219161748467E-2</v>
      </c>
      <c r="AI259">
        <f t="shared" si="118"/>
        <v>0.5028374954448942</v>
      </c>
      <c r="AJ259">
        <f t="shared" si="119"/>
        <v>0.78077657390856126</v>
      </c>
      <c r="AK259">
        <f t="shared" si="120"/>
        <v>-5.3192518877135636E-2</v>
      </c>
      <c r="AL259">
        <f t="shared" si="121"/>
        <v>-3.0350059131902118</v>
      </c>
      <c r="AM259">
        <f t="shared" si="122"/>
        <v>-18.74629225320869</v>
      </c>
      <c r="AN259">
        <f t="shared" si="129"/>
        <v>9.6090434362823398</v>
      </c>
      <c r="AO259">
        <f t="shared" si="129"/>
        <v>9.6109609344140718</v>
      </c>
      <c r="AP259">
        <f t="shared" si="129"/>
        <v>9.6070599194126896</v>
      </c>
      <c r="AQ259">
        <f t="shared" si="129"/>
        <v>9.6149992791792709</v>
      </c>
      <c r="AR259">
        <f t="shared" si="129"/>
        <v>9.5988532808493918</v>
      </c>
      <c r="AS259">
        <f t="shared" si="129"/>
        <v>9.6317418190028778</v>
      </c>
      <c r="AT259">
        <f t="shared" si="129"/>
        <v>9.5649489478893237</v>
      </c>
      <c r="AU259">
        <f t="shared" si="124"/>
        <v>9.7015980323952995</v>
      </c>
    </row>
    <row r="260" spans="1:47">
      <c r="A260" s="37" t="s">
        <v>135</v>
      </c>
      <c r="B260" s="38" t="s">
        <v>45</v>
      </c>
      <c r="C260" s="37">
        <v>53243.460700000003</v>
      </c>
      <c r="D260" s="37" t="s">
        <v>124</v>
      </c>
      <c r="E260" s="58">
        <f t="shared" si="106"/>
        <v>8968.4834472607672</v>
      </c>
      <c r="F260">
        <f t="shared" si="107"/>
        <v>8968.5</v>
      </c>
      <c r="G260">
        <f t="shared" si="108"/>
        <v>-5.9838499946636148E-3</v>
      </c>
      <c r="J260" s="117"/>
      <c r="K260" s="116">
        <f>G260</f>
        <v>-5.9838499946636148E-3</v>
      </c>
      <c r="M260" s="116"/>
      <c r="O260" s="40"/>
      <c r="Q260" s="293">
        <f t="shared" si="109"/>
        <v>38224.960700000003</v>
      </c>
      <c r="R260" s="8">
        <f t="shared" si="110"/>
        <v>3.5806460758635743E-5</v>
      </c>
      <c r="S260" s="116">
        <v>1</v>
      </c>
      <c r="T260" s="167">
        <f t="shared" si="111"/>
        <v>3.5806460758635743E-5</v>
      </c>
      <c r="U260" s="8"/>
      <c r="V260" s="8"/>
      <c r="Z260">
        <f t="shared" si="112"/>
        <v>8968.5</v>
      </c>
      <c r="AA260">
        <f t="shared" si="113"/>
        <v>-7.6604559318754865E-3</v>
      </c>
      <c r="AB260">
        <f t="shared" si="114"/>
        <v>-1.6339867559545421E-2</v>
      </c>
      <c r="AC260">
        <f t="shared" si="115"/>
        <v>-5.9838499946636148E-3</v>
      </c>
      <c r="AD260">
        <f t="shared" si="125"/>
        <v>1.6766059372118718E-3</v>
      </c>
      <c r="AE260">
        <f t="shared" si="116"/>
        <v>2.8110074686940989E-6</v>
      </c>
      <c r="AF260">
        <f t="shared" si="126"/>
        <v>-5.9838499946636148E-3</v>
      </c>
      <c r="AG260" s="25"/>
      <c r="AH260">
        <f t="shared" si="117"/>
        <v>1.0356017564881807E-2</v>
      </c>
      <c r="AI260">
        <f t="shared" si="118"/>
        <v>0.50594779855313665</v>
      </c>
      <c r="AJ260">
        <f t="shared" si="119"/>
        <v>0.75002325184648755</v>
      </c>
      <c r="AK260">
        <f t="shared" si="120"/>
        <v>-7.6892276891167594E-2</v>
      </c>
      <c r="AL260">
        <f t="shared" si="121"/>
        <v>-2.9871953970631204</v>
      </c>
      <c r="AM260">
        <f t="shared" si="122"/>
        <v>-12.927854937288865</v>
      </c>
      <c r="AN260">
        <f t="shared" si="129"/>
        <v>9.6911481345146573</v>
      </c>
      <c r="AO260">
        <f t="shared" si="129"/>
        <v>9.6935698828624766</v>
      </c>
      <c r="AP260">
        <f t="shared" si="129"/>
        <v>9.6885494407118724</v>
      </c>
      <c r="AQ260">
        <f t="shared" si="129"/>
        <v>9.6989648818150247</v>
      </c>
      <c r="AR260">
        <f t="shared" si="129"/>
        <v>9.6773894709671602</v>
      </c>
      <c r="AS260">
        <f t="shared" si="129"/>
        <v>9.7222291308036404</v>
      </c>
      <c r="AT260">
        <f t="shared" si="129"/>
        <v>9.6296122737611984</v>
      </c>
      <c r="AU260">
        <f t="shared" si="124"/>
        <v>9.8239316005166337</v>
      </c>
    </row>
    <row r="261" spans="1:47">
      <c r="A261" s="53" t="s">
        <v>132</v>
      </c>
      <c r="B261" s="53" t="s">
        <v>49</v>
      </c>
      <c r="C261" s="54">
        <v>53266.414900000003</v>
      </c>
      <c r="D261" s="54" t="s">
        <v>76</v>
      </c>
      <c r="E261" s="58">
        <f t="shared" si="106"/>
        <v>9031.9801738358001</v>
      </c>
      <c r="F261">
        <f t="shared" si="107"/>
        <v>9032</v>
      </c>
      <c r="G261">
        <f t="shared" si="108"/>
        <v>-7.1671999903628603E-3</v>
      </c>
      <c r="J261" s="117"/>
      <c r="K261" s="116"/>
      <c r="L261" s="116">
        <f>G261</f>
        <v>-7.1671999903628603E-3</v>
      </c>
      <c r="M261" s="116"/>
      <c r="O261" s="40">
        <f ca="1">+C$11+C$12*F261</f>
        <v>1.6099764800229774E-2</v>
      </c>
      <c r="Q261" s="293">
        <f t="shared" si="109"/>
        <v>38247.914900000003</v>
      </c>
      <c r="R261" s="8">
        <f t="shared" ca="1" si="110"/>
        <v>5.4135165056667738E-4</v>
      </c>
      <c r="S261" s="116">
        <v>1</v>
      </c>
      <c r="T261" s="167">
        <f t="shared" ca="1" si="111"/>
        <v>5.4135165056667738E-4</v>
      </c>
      <c r="Z261">
        <f t="shared" si="112"/>
        <v>9032</v>
      </c>
      <c r="AA261">
        <f t="shared" si="113"/>
        <v>-7.7534372798438566E-3</v>
      </c>
      <c r="AB261">
        <f t="shared" si="114"/>
        <v>-1.7446313404652712E-2</v>
      </c>
      <c r="AC261">
        <f t="shared" si="115"/>
        <v>-7.1671999903628603E-3</v>
      </c>
      <c r="AD261">
        <f t="shared" si="125"/>
        <v>5.8623728948099633E-4</v>
      </c>
      <c r="AE261">
        <f t="shared" si="116"/>
        <v>3.4367415957802551E-7</v>
      </c>
      <c r="AF261">
        <f t="shared" si="126"/>
        <v>-7.1671999903628603E-3</v>
      </c>
      <c r="AG261" s="25"/>
      <c r="AH261">
        <f t="shared" si="117"/>
        <v>1.0279113414289854E-2</v>
      </c>
      <c r="AI261">
        <f t="shared" si="118"/>
        <v>0.50629443553016873</v>
      </c>
      <c r="AJ261">
        <f t="shared" si="119"/>
        <v>0.74707612023860681</v>
      </c>
      <c r="AK261">
        <f t="shared" si="120"/>
        <v>-7.9087392241274812E-2</v>
      </c>
      <c r="AL261">
        <f t="shared" si="121"/>
        <v>-2.9827507613190538</v>
      </c>
      <c r="AM261">
        <f t="shared" si="122"/>
        <v>-12.564652042620127</v>
      </c>
      <c r="AN261">
        <f t="shared" ref="AN261:AT276" si="130">$AU261+$AB$7*SIN(AO261)</f>
        <v>9.6987533769539898</v>
      </c>
      <c r="AO261">
        <f t="shared" si="130"/>
        <v>9.7012069671170824</v>
      </c>
      <c r="AP261">
        <f t="shared" si="130"/>
        <v>9.6961098030994766</v>
      </c>
      <c r="AQ261">
        <f t="shared" si="130"/>
        <v>9.7067070747352471</v>
      </c>
      <c r="AR261">
        <f t="shared" si="130"/>
        <v>9.6847096902886474</v>
      </c>
      <c r="AS261">
        <f t="shared" si="130"/>
        <v>9.7305288713810896</v>
      </c>
      <c r="AT261">
        <f t="shared" si="130"/>
        <v>9.635709600896238</v>
      </c>
      <c r="AU261">
        <f t="shared" si="124"/>
        <v>9.8352143624276049</v>
      </c>
    </row>
    <row r="262" spans="1:47">
      <c r="A262" s="75" t="s">
        <v>133</v>
      </c>
      <c r="B262" s="76" t="s">
        <v>49</v>
      </c>
      <c r="C262" s="75">
        <v>53266.41491</v>
      </c>
      <c r="D262" s="75">
        <v>1.2999999999999999E-3</v>
      </c>
      <c r="E262" s="58">
        <f t="shared" si="106"/>
        <v>9031.9802014981469</v>
      </c>
      <c r="F262">
        <f t="shared" si="107"/>
        <v>9032</v>
      </c>
      <c r="G262">
        <f t="shared" si="108"/>
        <v>-7.1571999942534603E-3</v>
      </c>
      <c r="J262" s="117"/>
      <c r="K262" s="116">
        <f t="shared" ref="K262:K267" si="131">G262</f>
        <v>-7.1571999942534603E-3</v>
      </c>
      <c r="M262" s="116"/>
      <c r="O262" s="40"/>
      <c r="Q262" s="293">
        <f t="shared" si="109"/>
        <v>38247.91491</v>
      </c>
      <c r="R262" s="8">
        <f t="shared" si="110"/>
        <v>5.1225511757741732E-5</v>
      </c>
      <c r="S262" s="116">
        <v>1</v>
      </c>
      <c r="T262" s="167">
        <f t="shared" si="111"/>
        <v>5.1225511757741732E-5</v>
      </c>
      <c r="Z262">
        <f t="shared" si="112"/>
        <v>9032</v>
      </c>
      <c r="AA262">
        <f t="shared" si="113"/>
        <v>-7.7534372798438566E-3</v>
      </c>
      <c r="AB262">
        <f t="shared" si="114"/>
        <v>-1.7436313408543312E-2</v>
      </c>
      <c r="AC262">
        <f t="shared" si="115"/>
        <v>-7.1571999942534603E-3</v>
      </c>
      <c r="AD262">
        <f t="shared" si="125"/>
        <v>5.9623728559039628E-4</v>
      </c>
      <c r="AE262">
        <f t="shared" si="116"/>
        <v>3.5549890072820376E-7</v>
      </c>
      <c r="AF262">
        <f t="shared" si="126"/>
        <v>-7.1571999942534603E-3</v>
      </c>
      <c r="AG262" s="25"/>
      <c r="AH262">
        <f t="shared" si="117"/>
        <v>1.0279113414289854E-2</v>
      </c>
      <c r="AI262">
        <f t="shared" si="118"/>
        <v>0.50629443553016873</v>
      </c>
      <c r="AJ262">
        <f t="shared" si="119"/>
        <v>0.74707612023860681</v>
      </c>
      <c r="AK262">
        <f t="shared" si="120"/>
        <v>-7.9087392241274812E-2</v>
      </c>
      <c r="AL262">
        <f t="shared" si="121"/>
        <v>-2.9827507613190538</v>
      </c>
      <c r="AM262">
        <f t="shared" si="122"/>
        <v>-12.564652042620127</v>
      </c>
      <c r="AN262">
        <f t="shared" si="130"/>
        <v>9.6987533769539898</v>
      </c>
      <c r="AO262">
        <f t="shared" si="130"/>
        <v>9.7012069671170824</v>
      </c>
      <c r="AP262">
        <f t="shared" si="130"/>
        <v>9.6961098030994766</v>
      </c>
      <c r="AQ262">
        <f t="shared" si="130"/>
        <v>9.7067070747352471</v>
      </c>
      <c r="AR262">
        <f t="shared" si="130"/>
        <v>9.6847096902886474</v>
      </c>
      <c r="AS262">
        <f t="shared" si="130"/>
        <v>9.7305288713810896</v>
      </c>
      <c r="AT262">
        <f t="shared" si="130"/>
        <v>9.635709600896238</v>
      </c>
      <c r="AU262">
        <f t="shared" si="124"/>
        <v>9.8352143624276049</v>
      </c>
    </row>
    <row r="263" spans="1:47">
      <c r="A263" s="75" t="s">
        <v>126</v>
      </c>
      <c r="B263" s="76" t="s">
        <v>45</v>
      </c>
      <c r="C263" s="75">
        <v>53284.311199999996</v>
      </c>
      <c r="D263" s="75">
        <v>2.0000000000000001E-4</v>
      </c>
      <c r="E263" s="58">
        <f t="shared" si="106"/>
        <v>9081.4855570686868</v>
      </c>
      <c r="F263">
        <f t="shared" si="107"/>
        <v>9081.5</v>
      </c>
      <c r="G263">
        <f t="shared" si="108"/>
        <v>-5.2211500005796552E-3</v>
      </c>
      <c r="J263" s="117"/>
      <c r="K263" s="116">
        <f t="shared" si="131"/>
        <v>-5.2211500005796552E-3</v>
      </c>
      <c r="M263" s="116"/>
      <c r="O263" s="40"/>
      <c r="Q263" s="293">
        <f t="shared" si="109"/>
        <v>38265.811199999996</v>
      </c>
      <c r="R263" s="8">
        <f t="shared" si="110"/>
        <v>2.7260407328552933E-5</v>
      </c>
      <c r="S263" s="116">
        <v>1</v>
      </c>
      <c r="T263" s="167">
        <f t="shared" si="111"/>
        <v>2.7260407328552933E-5</v>
      </c>
      <c r="Z263">
        <f t="shared" si="112"/>
        <v>9081.5</v>
      </c>
      <c r="AA263">
        <f t="shared" si="113"/>
        <v>-7.8263297071942128E-3</v>
      </c>
      <c r="AB263">
        <f t="shared" si="114"/>
        <v>-1.5439857984207165E-2</v>
      </c>
      <c r="AC263">
        <f t="shared" si="115"/>
        <v>-5.2211500005796552E-3</v>
      </c>
      <c r="AD263">
        <f t="shared" si="125"/>
        <v>2.6051797066145577E-3</v>
      </c>
      <c r="AE263">
        <f t="shared" si="116"/>
        <v>6.7869613037563127E-6</v>
      </c>
      <c r="AF263">
        <f t="shared" si="126"/>
        <v>-5.2211500005796552E-3</v>
      </c>
      <c r="AG263" s="25"/>
      <c r="AH263">
        <f t="shared" si="117"/>
        <v>1.021870798362751E-2</v>
      </c>
      <c r="AI263">
        <f t="shared" si="118"/>
        <v>0.50657178962415084</v>
      </c>
      <c r="AJ263">
        <f t="shared" si="119"/>
        <v>0.74476540520609702</v>
      </c>
      <c r="AK263">
        <f t="shared" si="120"/>
        <v>-8.0799759933348231E-2</v>
      </c>
      <c r="AL263">
        <f t="shared" si="121"/>
        <v>-2.9792813916791365</v>
      </c>
      <c r="AM263">
        <f t="shared" si="122"/>
        <v>-12.294940123526722</v>
      </c>
      <c r="AN263">
        <f t="shared" si="130"/>
        <v>9.7046861747527835</v>
      </c>
      <c r="AO263">
        <f t="shared" si="130"/>
        <v>9.7071627998229477</v>
      </c>
      <c r="AP263">
        <f t="shared" si="130"/>
        <v>9.7020091093584693</v>
      </c>
      <c r="AQ263">
        <f t="shared" si="130"/>
        <v>9.7127422784480046</v>
      </c>
      <c r="AR263">
        <f t="shared" si="130"/>
        <v>9.6904259841960929</v>
      </c>
      <c r="AS263">
        <f t="shared" si="130"/>
        <v>9.7369928545689088</v>
      </c>
      <c r="AT263">
        <f t="shared" si="130"/>
        <v>9.6404802170249155</v>
      </c>
      <c r="AU263">
        <f t="shared" si="124"/>
        <v>9.8440095862794657</v>
      </c>
    </row>
    <row r="264" spans="1:47">
      <c r="A264" s="75" t="s">
        <v>126</v>
      </c>
      <c r="B264" s="76" t="s">
        <v>45</v>
      </c>
      <c r="C264" s="75">
        <v>53285.395700000001</v>
      </c>
      <c r="D264" s="75">
        <v>2.0000000000000001E-4</v>
      </c>
      <c r="E264" s="58">
        <f t="shared" si="106"/>
        <v>9084.4855396414132</v>
      </c>
      <c r="F264">
        <f t="shared" si="107"/>
        <v>9084.5</v>
      </c>
      <c r="G264">
        <f t="shared" si="108"/>
        <v>-5.2274499976192601E-3</v>
      </c>
      <c r="J264" s="117"/>
      <c r="K264" s="116">
        <f t="shared" si="131"/>
        <v>-5.2274499976192601E-3</v>
      </c>
      <c r="M264" s="116"/>
      <c r="O264" s="40"/>
      <c r="Q264" s="293">
        <f t="shared" si="109"/>
        <v>38266.895700000001</v>
      </c>
      <c r="R264" s="8">
        <f t="shared" si="110"/>
        <v>2.7326233477609603E-5</v>
      </c>
      <c r="S264" s="116">
        <v>1</v>
      </c>
      <c r="T264" s="167">
        <f t="shared" si="111"/>
        <v>2.7326233477609603E-5</v>
      </c>
      <c r="U264" s="8"/>
      <c r="Z264">
        <f t="shared" si="112"/>
        <v>9084.5</v>
      </c>
      <c r="AA264">
        <f t="shared" si="113"/>
        <v>-7.8307589831739782E-3</v>
      </c>
      <c r="AB264">
        <f t="shared" si="114"/>
        <v>-1.5442484208342594E-2</v>
      </c>
      <c r="AC264">
        <f t="shared" si="115"/>
        <v>-5.2274499976192601E-3</v>
      </c>
      <c r="AD264">
        <f t="shared" si="125"/>
        <v>2.6033089855547181E-3</v>
      </c>
      <c r="AE264">
        <f t="shared" si="116"/>
        <v>6.7772176742699355E-6</v>
      </c>
      <c r="AF264">
        <f t="shared" si="126"/>
        <v>-5.2274499976192601E-3</v>
      </c>
      <c r="AG264" s="25"/>
      <c r="AH264">
        <f t="shared" si="117"/>
        <v>1.0215034210723334E-2</v>
      </c>
      <c r="AI264">
        <f t="shared" si="118"/>
        <v>0.50658880066007361</v>
      </c>
      <c r="AJ264">
        <f t="shared" si="119"/>
        <v>0.74462498453204595</v>
      </c>
      <c r="AK264">
        <f t="shared" si="120"/>
        <v>-8.0903574494180897E-2</v>
      </c>
      <c r="AL264">
        <f t="shared" si="121"/>
        <v>-2.9790709935952586</v>
      </c>
      <c r="AM264">
        <f t="shared" si="122"/>
        <v>-12.278953130944537</v>
      </c>
      <c r="AN264">
        <f t="shared" si="130"/>
        <v>9.7050458612387462</v>
      </c>
      <c r="AO264">
        <f t="shared" si="130"/>
        <v>9.7075238319247674</v>
      </c>
      <c r="AP264">
        <f t="shared" si="130"/>
        <v>9.702366808456901</v>
      </c>
      <c r="AQ264">
        <f t="shared" si="130"/>
        <v>9.7131080479211782</v>
      </c>
      <c r="AR264">
        <f t="shared" si="130"/>
        <v>9.6907727110626514</v>
      </c>
      <c r="AS264">
        <f t="shared" si="130"/>
        <v>9.7373844432714591</v>
      </c>
      <c r="AT264">
        <f t="shared" si="130"/>
        <v>9.6407698481572606</v>
      </c>
      <c r="AU264">
        <f t="shared" si="124"/>
        <v>9.8445426301492756</v>
      </c>
    </row>
    <row r="265" spans="1:47">
      <c r="A265" s="37" t="s">
        <v>131</v>
      </c>
      <c r="B265" s="38" t="s">
        <v>45</v>
      </c>
      <c r="C265" s="37">
        <v>53318.653599999998</v>
      </c>
      <c r="D265" s="37" t="s">
        <v>124</v>
      </c>
      <c r="E265" s="58">
        <f t="shared" si="106"/>
        <v>9176.4847285811102</v>
      </c>
      <c r="F265">
        <f t="shared" si="107"/>
        <v>9176.5</v>
      </c>
      <c r="G265">
        <f t="shared" si="108"/>
        <v>-5.5206499964697286E-3</v>
      </c>
      <c r="J265" s="117"/>
      <c r="K265" s="116">
        <f t="shared" si="131"/>
        <v>-5.5206499964697286E-3</v>
      </c>
      <c r="M265" s="116"/>
      <c r="O265" s="40"/>
      <c r="Q265" s="293">
        <f t="shared" si="109"/>
        <v>38300.153599999998</v>
      </c>
      <c r="R265" s="8">
        <f t="shared" si="110"/>
        <v>3.0477576383521216E-5</v>
      </c>
      <c r="S265" s="116">
        <v>1</v>
      </c>
      <c r="T265" s="167">
        <f t="shared" si="111"/>
        <v>3.0477576383521216E-5</v>
      </c>
      <c r="V265" s="8"/>
      <c r="Z265">
        <f t="shared" si="112"/>
        <v>9176.5</v>
      </c>
      <c r="AA265">
        <f t="shared" si="113"/>
        <v>-7.9672300341359029E-3</v>
      </c>
      <c r="AB265">
        <f t="shared" si="114"/>
        <v>-1.5622310631973826E-2</v>
      </c>
      <c r="AC265">
        <f t="shared" si="115"/>
        <v>-5.5206499964697286E-3</v>
      </c>
      <c r="AD265">
        <f t="shared" si="125"/>
        <v>2.4465800376661743E-3</v>
      </c>
      <c r="AE265">
        <f t="shared" si="116"/>
        <v>5.9857538807066185E-6</v>
      </c>
      <c r="AF265">
        <f t="shared" si="126"/>
        <v>-5.5206499964697286E-3</v>
      </c>
      <c r="AG265" s="25"/>
      <c r="AH265">
        <f t="shared" si="117"/>
        <v>1.0101660635504097E-2</v>
      </c>
      <c r="AI265">
        <f t="shared" si="118"/>
        <v>0.50712170903077225</v>
      </c>
      <c r="AJ265">
        <f t="shared" si="119"/>
        <v>0.74029770047419763</v>
      </c>
      <c r="AK265">
        <f t="shared" si="120"/>
        <v>-8.4089180583789766E-2</v>
      </c>
      <c r="AL265">
        <f t="shared" si="121"/>
        <v>-2.9726112370159452</v>
      </c>
      <c r="AM265">
        <f t="shared" si="122"/>
        <v>-11.807444002619173</v>
      </c>
      <c r="AN265">
        <f t="shared" si="130"/>
        <v>9.7160831991952197</v>
      </c>
      <c r="AO265">
        <f t="shared" si="130"/>
        <v>9.7185996301224531</v>
      </c>
      <c r="AP265">
        <f t="shared" si="130"/>
        <v>9.7133455750697326</v>
      </c>
      <c r="AQ265">
        <f t="shared" si="130"/>
        <v>9.7243250220821764</v>
      </c>
      <c r="AR265">
        <f t="shared" si="130"/>
        <v>9.7014217291361042</v>
      </c>
      <c r="AS265">
        <f t="shared" si="130"/>
        <v>9.749383720922042</v>
      </c>
      <c r="AT265">
        <f t="shared" si="130"/>
        <v>9.6496803142358551</v>
      </c>
      <c r="AU265">
        <f t="shared" si="124"/>
        <v>9.8608893088234417</v>
      </c>
    </row>
    <row r="266" spans="1:47">
      <c r="A266" s="37" t="s">
        <v>135</v>
      </c>
      <c r="B266" s="38" t="s">
        <v>45</v>
      </c>
      <c r="C266" s="37">
        <v>53353.3577</v>
      </c>
      <c r="D266" s="37" t="s">
        <v>124</v>
      </c>
      <c r="E266" s="58">
        <f t="shared" si="106"/>
        <v>9272.4844475315749</v>
      </c>
      <c r="F266">
        <f t="shared" si="107"/>
        <v>9272.5</v>
      </c>
      <c r="G266">
        <f t="shared" si="108"/>
        <v>-5.6222499988507479E-3</v>
      </c>
      <c r="J266" s="117"/>
      <c r="K266" s="116">
        <f t="shared" si="131"/>
        <v>-5.6222499988507479E-3</v>
      </c>
      <c r="M266" s="116"/>
      <c r="O266" s="40"/>
      <c r="Q266" s="293">
        <f t="shared" si="109"/>
        <v>38334.8577</v>
      </c>
      <c r="R266" s="8">
        <f t="shared" si="110"/>
        <v>3.1609695049577234E-5</v>
      </c>
      <c r="S266" s="116">
        <v>1</v>
      </c>
      <c r="T266" s="167">
        <f t="shared" si="111"/>
        <v>3.1609695049577234E-5</v>
      </c>
      <c r="V266" s="8"/>
      <c r="W266" s="8"/>
      <c r="Z266">
        <f t="shared" si="112"/>
        <v>9272.5</v>
      </c>
      <c r="AA266">
        <f t="shared" si="113"/>
        <v>-8.1109527707447452E-3</v>
      </c>
      <c r="AB266">
        <f t="shared" si="114"/>
        <v>-1.5604142408355315E-2</v>
      </c>
      <c r="AC266">
        <f t="shared" si="115"/>
        <v>-5.6222499988507479E-3</v>
      </c>
      <c r="AD266">
        <f t="shared" si="125"/>
        <v>2.4887027718939973E-3</v>
      </c>
      <c r="AE266">
        <f t="shared" si="116"/>
        <v>6.1936414868328657E-6</v>
      </c>
      <c r="AF266">
        <f t="shared" si="126"/>
        <v>-5.6222499988507479E-3</v>
      </c>
      <c r="AG266" s="25"/>
      <c r="AH266">
        <f t="shared" si="117"/>
        <v>9.9818924095045666E-3</v>
      </c>
      <c r="AI266">
        <f t="shared" si="118"/>
        <v>0.50770111413526009</v>
      </c>
      <c r="AJ266">
        <f t="shared" si="119"/>
        <v>0.73573849885442666</v>
      </c>
      <c r="AK266">
        <f t="shared" si="120"/>
        <v>-8.7417429476825764E-2</v>
      </c>
      <c r="AL266">
        <f t="shared" si="121"/>
        <v>-2.9658546123000535</v>
      </c>
      <c r="AM266">
        <f t="shared" si="122"/>
        <v>-11.351270470928192</v>
      </c>
      <c r="AN266">
        <f t="shared" si="130"/>
        <v>9.7276151252824814</v>
      </c>
      <c r="AO266">
        <f t="shared" si="130"/>
        <v>9.7301658868866916</v>
      </c>
      <c r="AP266">
        <f t="shared" si="130"/>
        <v>9.7248213435549822</v>
      </c>
      <c r="AQ266">
        <f t="shared" si="130"/>
        <v>9.7360299812889028</v>
      </c>
      <c r="AR266">
        <f t="shared" si="130"/>
        <v>9.7125675990766727</v>
      </c>
      <c r="AS266">
        <f t="shared" si="130"/>
        <v>9.7618848717744378</v>
      </c>
      <c r="AT266">
        <f t="shared" si="130"/>
        <v>9.6590383931314978</v>
      </c>
      <c r="AU266">
        <f t="shared" si="124"/>
        <v>9.8779467126573515</v>
      </c>
    </row>
    <row r="267" spans="1:47">
      <c r="A267" s="75" t="s">
        <v>133</v>
      </c>
      <c r="B267" s="76" t="s">
        <v>49</v>
      </c>
      <c r="C267" s="75">
        <v>53591.404589999998</v>
      </c>
      <c r="D267" s="75">
        <v>1E-3</v>
      </c>
      <c r="E267" s="58">
        <f t="shared" si="106"/>
        <v>9930.9782432799202</v>
      </c>
      <c r="F267">
        <f t="shared" si="107"/>
        <v>9931</v>
      </c>
      <c r="G267">
        <f t="shared" si="108"/>
        <v>-7.8651000003446825E-3</v>
      </c>
      <c r="J267" s="117"/>
      <c r="K267" s="116">
        <f t="shared" si="131"/>
        <v>-7.8651000003446825E-3</v>
      </c>
      <c r="M267" s="116"/>
      <c r="O267" s="40"/>
      <c r="Q267" s="293">
        <f t="shared" si="109"/>
        <v>38572.904589999998</v>
      </c>
      <c r="R267" s="8">
        <f t="shared" si="110"/>
        <v>6.1859798015421924E-5</v>
      </c>
      <c r="S267" s="116">
        <v>1</v>
      </c>
      <c r="T267" s="167">
        <f t="shared" si="111"/>
        <v>6.1859798015421924E-5</v>
      </c>
      <c r="U267" s="8"/>
      <c r="V267" s="8"/>
      <c r="Z267">
        <f t="shared" si="112"/>
        <v>9931</v>
      </c>
      <c r="AA267">
        <f t="shared" si="113"/>
        <v>-9.132673355828869E-3</v>
      </c>
      <c r="AB267">
        <f t="shared" si="114"/>
        <v>-1.698553248077065E-2</v>
      </c>
      <c r="AC267">
        <f t="shared" si="115"/>
        <v>-7.8651000003446825E-3</v>
      </c>
      <c r="AD267">
        <f t="shared" si="125"/>
        <v>1.2675733554841865E-3</v>
      </c>
      <c r="AE267">
        <f t="shared" si="116"/>
        <v>1.6067422115334399E-6</v>
      </c>
      <c r="AF267">
        <f t="shared" si="126"/>
        <v>-7.8651000003446825E-3</v>
      </c>
      <c r="AG267" s="25"/>
      <c r="AH267">
        <f t="shared" si="117"/>
        <v>9.1204324804259659E-3</v>
      </c>
      <c r="AI267">
        <f t="shared" si="118"/>
        <v>0.51233407659747132</v>
      </c>
      <c r="AJ267">
        <f t="shared" si="119"/>
        <v>0.70322080749665905</v>
      </c>
      <c r="AK267">
        <f t="shared" si="120"/>
        <v>-0.11037185851456463</v>
      </c>
      <c r="AL267">
        <f t="shared" si="121"/>
        <v>-2.9190157216402928</v>
      </c>
      <c r="AM267">
        <f t="shared" si="122"/>
        <v>-8.9485303291526588</v>
      </c>
      <c r="AN267">
        <f t="shared" si="130"/>
        <v>9.8071635101703887</v>
      </c>
      <c r="AO267">
        <f t="shared" si="130"/>
        <v>9.8097925562978379</v>
      </c>
      <c r="AP267">
        <f t="shared" si="130"/>
        <v>9.8041256058271351</v>
      </c>
      <c r="AQ267">
        <f t="shared" si="130"/>
        <v>9.8163570695380091</v>
      </c>
      <c r="AR267">
        <f t="shared" si="130"/>
        <v>9.790030884458595</v>
      </c>
      <c r="AS267">
        <f t="shared" si="130"/>
        <v>9.8470543222038405</v>
      </c>
      <c r="AT267">
        <f t="shared" si="130"/>
        <v>9.7250614681778114</v>
      </c>
      <c r="AU267">
        <f t="shared" si="124"/>
        <v>9.9949498420805867</v>
      </c>
    </row>
    <row r="268" spans="1:47">
      <c r="A268" s="53" t="s">
        <v>132</v>
      </c>
      <c r="B268" s="53" t="s">
        <v>49</v>
      </c>
      <c r="C268" s="54">
        <v>53591.404600000002</v>
      </c>
      <c r="D268" s="54" t="s">
        <v>76</v>
      </c>
      <c r="E268" s="58">
        <f t="shared" si="106"/>
        <v>9930.9782709422852</v>
      </c>
      <c r="F268">
        <f t="shared" si="107"/>
        <v>9931</v>
      </c>
      <c r="G268">
        <f t="shared" si="108"/>
        <v>-7.8550999969593249E-3</v>
      </c>
      <c r="J268" s="117"/>
      <c r="K268" s="116"/>
      <c r="L268" s="116">
        <f>G268</f>
        <v>-7.8550999969593249E-3</v>
      </c>
      <c r="M268" s="116"/>
      <c r="O268" s="40">
        <f ca="1">+C$11+C$12*F268</f>
        <v>1.286668019160548E-2</v>
      </c>
      <c r="Q268" s="293">
        <f t="shared" si="109"/>
        <v>38572.904600000002</v>
      </c>
      <c r="R268" s="8">
        <f t="shared" ca="1" si="110"/>
        <v>4.2939217418319685E-4</v>
      </c>
      <c r="S268" s="116">
        <v>1</v>
      </c>
      <c r="T268" s="167">
        <f t="shared" ca="1" si="111"/>
        <v>4.2939217418319685E-4</v>
      </c>
      <c r="Z268">
        <f t="shared" si="112"/>
        <v>9931</v>
      </c>
      <c r="AA268">
        <f t="shared" si="113"/>
        <v>-9.132673355828869E-3</v>
      </c>
      <c r="AB268">
        <f t="shared" si="114"/>
        <v>-1.6975532477385293E-2</v>
      </c>
      <c r="AC268">
        <f t="shared" si="115"/>
        <v>-7.8550999969593249E-3</v>
      </c>
      <c r="AD268">
        <f t="shared" si="125"/>
        <v>1.2775733588695441E-3</v>
      </c>
      <c r="AE268">
        <f t="shared" si="116"/>
        <v>1.6321936872932088E-6</v>
      </c>
      <c r="AF268">
        <f t="shared" si="126"/>
        <v>-7.8550999969593249E-3</v>
      </c>
      <c r="AG268" s="25"/>
      <c r="AH268">
        <f t="shared" si="117"/>
        <v>9.1204324804259659E-3</v>
      </c>
      <c r="AI268">
        <f t="shared" si="118"/>
        <v>0.51233407659747132</v>
      </c>
      <c r="AJ268">
        <f t="shared" si="119"/>
        <v>0.70322080749665905</v>
      </c>
      <c r="AK268">
        <f t="shared" si="120"/>
        <v>-0.11037185851456463</v>
      </c>
      <c r="AL268">
        <f t="shared" si="121"/>
        <v>-2.9190157216402928</v>
      </c>
      <c r="AM268">
        <f t="shared" si="122"/>
        <v>-8.9485303291526588</v>
      </c>
      <c r="AN268">
        <f t="shared" si="130"/>
        <v>9.8071635101703887</v>
      </c>
      <c r="AO268">
        <f t="shared" si="130"/>
        <v>9.8097925562978379</v>
      </c>
      <c r="AP268">
        <f t="shared" si="130"/>
        <v>9.8041256058271351</v>
      </c>
      <c r="AQ268">
        <f t="shared" si="130"/>
        <v>9.8163570695380091</v>
      </c>
      <c r="AR268">
        <f t="shared" si="130"/>
        <v>9.790030884458595</v>
      </c>
      <c r="AS268">
        <f t="shared" si="130"/>
        <v>9.8470543222038405</v>
      </c>
      <c r="AT268">
        <f t="shared" si="130"/>
        <v>9.7250614681778114</v>
      </c>
      <c r="AU268">
        <f t="shared" si="124"/>
        <v>9.9949498420805867</v>
      </c>
    </row>
    <row r="269" spans="1:47">
      <c r="A269" s="77" t="s">
        <v>136</v>
      </c>
      <c r="B269" s="38" t="s">
        <v>45</v>
      </c>
      <c r="C269" s="37">
        <v>53600.082600000002</v>
      </c>
      <c r="D269" s="37" t="s">
        <v>79</v>
      </c>
      <c r="E269" s="58">
        <f t="shared" si="106"/>
        <v>9954.9836639953264</v>
      </c>
      <c r="F269">
        <f t="shared" si="107"/>
        <v>9955</v>
      </c>
      <c r="G269">
        <f t="shared" si="108"/>
        <v>-5.9054999946965836E-3</v>
      </c>
      <c r="J269" s="117">
        <f>G269</f>
        <v>-5.9054999946965836E-3</v>
      </c>
      <c r="K269" s="116"/>
      <c r="M269" s="116"/>
      <c r="O269" s="40"/>
      <c r="Q269" s="293">
        <f t="shared" si="109"/>
        <v>38581.582600000002</v>
      </c>
      <c r="R269" s="8">
        <f t="shared" si="110"/>
        <v>3.4874930187361346E-5</v>
      </c>
      <c r="S269" s="116">
        <v>1</v>
      </c>
      <c r="T269" s="167">
        <f t="shared" si="111"/>
        <v>3.4874930187361346E-5</v>
      </c>
      <c r="W269" s="8"/>
      <c r="Z269">
        <f t="shared" si="112"/>
        <v>9955</v>
      </c>
      <c r="AA269">
        <f t="shared" si="113"/>
        <v>-9.1710809947611691E-3</v>
      </c>
      <c r="AB269">
        <f t="shared" si="114"/>
        <v>-1.4993232172603831E-2</v>
      </c>
      <c r="AC269">
        <f t="shared" si="115"/>
        <v>-5.9054999946965836E-3</v>
      </c>
      <c r="AD269">
        <f t="shared" si="125"/>
        <v>3.2655810000645855E-3</v>
      </c>
      <c r="AE269">
        <f t="shared" si="116"/>
        <v>1.0664019267982819E-5</v>
      </c>
      <c r="AF269">
        <f t="shared" si="126"/>
        <v>-5.9054999946965836E-3</v>
      </c>
      <c r="AG269" s="25"/>
      <c r="AH269">
        <f t="shared" si="117"/>
        <v>9.0877321779072474E-3</v>
      </c>
      <c r="AI269">
        <f t="shared" si="118"/>
        <v>0.51252518816510806</v>
      </c>
      <c r="AJ269">
        <f t="shared" si="119"/>
        <v>0.70199337023498043</v>
      </c>
      <c r="AK269">
        <f t="shared" si="120"/>
        <v>-0.11121289415592399</v>
      </c>
      <c r="AL269">
        <f t="shared" si="121"/>
        <v>-2.9172907697386257</v>
      </c>
      <c r="AM269">
        <f t="shared" si="122"/>
        <v>-8.8791395937455011</v>
      </c>
      <c r="AN269">
        <f t="shared" si="130"/>
        <v>9.8100787446582185</v>
      </c>
      <c r="AO269">
        <f t="shared" si="130"/>
        <v>9.8127056452749564</v>
      </c>
      <c r="AP269">
        <f t="shared" si="130"/>
        <v>9.8070366599645329</v>
      </c>
      <c r="AQ269">
        <f t="shared" si="130"/>
        <v>9.8192870853604823</v>
      </c>
      <c r="AR269">
        <f t="shared" si="130"/>
        <v>9.7928895972912677</v>
      </c>
      <c r="AS269">
        <f t="shared" si="130"/>
        <v>9.8501384685515614</v>
      </c>
      <c r="AT269">
        <f t="shared" si="130"/>
        <v>9.7275333956668337</v>
      </c>
      <c r="AU269">
        <f t="shared" si="124"/>
        <v>9.9992141930390659</v>
      </c>
    </row>
    <row r="270" spans="1:47">
      <c r="A270" s="77" t="s">
        <v>136</v>
      </c>
      <c r="B270" s="38" t="s">
        <v>45</v>
      </c>
      <c r="C270" s="37">
        <v>53600.263800000001</v>
      </c>
      <c r="D270" s="37" t="s">
        <v>79</v>
      </c>
      <c r="E270" s="58">
        <f t="shared" si="106"/>
        <v>9955.484905896823</v>
      </c>
      <c r="F270">
        <f t="shared" si="107"/>
        <v>9955.5</v>
      </c>
      <c r="G270">
        <f t="shared" si="108"/>
        <v>-5.4565499958698638E-3</v>
      </c>
      <c r="J270" s="117">
        <f>G270</f>
        <v>-5.4565499958698638E-3</v>
      </c>
      <c r="K270" s="116"/>
      <c r="M270" s="116"/>
      <c r="O270" s="40"/>
      <c r="Q270" s="293">
        <f t="shared" si="109"/>
        <v>38581.763800000001</v>
      </c>
      <c r="R270" s="8">
        <f t="shared" si="110"/>
        <v>2.9773937857427411E-5</v>
      </c>
      <c r="S270" s="116">
        <v>1</v>
      </c>
      <c r="T270" s="167">
        <f t="shared" si="111"/>
        <v>2.9773937857427411E-5</v>
      </c>
      <c r="W270" s="8"/>
      <c r="Z270">
        <f t="shared" si="112"/>
        <v>9955.5</v>
      </c>
      <c r="AA270">
        <f t="shared" si="113"/>
        <v>-9.1718820195955952E-3</v>
      </c>
      <c r="AB270">
        <f t="shared" si="114"/>
        <v>-1.4543599951871111E-2</v>
      </c>
      <c r="AC270">
        <f t="shared" si="115"/>
        <v>-5.4565499958698638E-3</v>
      </c>
      <c r="AD270">
        <f t="shared" si="125"/>
        <v>3.7153320237257315E-3</v>
      </c>
      <c r="AE270">
        <f t="shared" si="116"/>
        <v>1.3803692046521939E-5</v>
      </c>
      <c r="AF270">
        <f t="shared" si="126"/>
        <v>-5.4565499958698638E-3</v>
      </c>
      <c r="AG270" s="25"/>
      <c r="AH270">
        <f t="shared" si="117"/>
        <v>9.0870499560012467E-3</v>
      </c>
      <c r="AI270">
        <f t="shared" si="118"/>
        <v>0.51252918668412195</v>
      </c>
      <c r="AJ270">
        <f t="shared" si="119"/>
        <v>0.70196776614201262</v>
      </c>
      <c r="AK270">
        <f t="shared" si="120"/>
        <v>-0.11123041924382177</v>
      </c>
      <c r="AL270">
        <f t="shared" si="121"/>
        <v>-2.917254818835429</v>
      </c>
      <c r="AM270">
        <f t="shared" si="122"/>
        <v>-8.8777046785313285</v>
      </c>
      <c r="AN270">
        <f t="shared" si="130"/>
        <v>9.8101394914756064</v>
      </c>
      <c r="AO270">
        <f t="shared" si="130"/>
        <v>9.8127663438370636</v>
      </c>
      <c r="AP270">
        <f t="shared" si="130"/>
        <v>9.807097323219228</v>
      </c>
      <c r="AQ270">
        <f t="shared" si="130"/>
        <v>9.8193481299784082</v>
      </c>
      <c r="AR270">
        <f t="shared" si="130"/>
        <v>9.7929491816254668</v>
      </c>
      <c r="AS270">
        <f t="shared" si="130"/>
        <v>9.8502027062433957</v>
      </c>
      <c r="AT270">
        <f t="shared" si="130"/>
        <v>9.7275849465781015</v>
      </c>
      <c r="AU270">
        <f t="shared" si="124"/>
        <v>9.9993030336840345</v>
      </c>
    </row>
    <row r="271" spans="1:47">
      <c r="A271" s="77" t="s">
        <v>136</v>
      </c>
      <c r="B271" s="38" t="s">
        <v>45</v>
      </c>
      <c r="C271" s="37">
        <v>53601.167000000001</v>
      </c>
      <c r="D271" s="37" t="s">
        <v>79</v>
      </c>
      <c r="E271" s="58">
        <f t="shared" si="106"/>
        <v>9957.9833699444753</v>
      </c>
      <c r="F271">
        <f t="shared" si="107"/>
        <v>9958</v>
      </c>
      <c r="G271">
        <f t="shared" si="108"/>
        <v>-6.0117999964859337E-3</v>
      </c>
      <c r="J271" s="117">
        <f>G271</f>
        <v>-6.0117999964859337E-3</v>
      </c>
      <c r="K271" s="116"/>
      <c r="M271" s="116"/>
      <c r="O271" s="40"/>
      <c r="Q271" s="293">
        <f t="shared" si="109"/>
        <v>38582.667000000001</v>
      </c>
      <c r="R271" s="8">
        <f t="shared" si="110"/>
        <v>3.6141739197748271E-5</v>
      </c>
      <c r="S271" s="116">
        <v>1</v>
      </c>
      <c r="T271" s="167">
        <f t="shared" si="111"/>
        <v>3.6141739197748271E-5</v>
      </c>
      <c r="U271" s="8"/>
      <c r="V271" s="8"/>
      <c r="Z271">
        <f t="shared" si="112"/>
        <v>9958</v>
      </c>
      <c r="AA271">
        <f t="shared" si="113"/>
        <v>-9.1758876735575194E-3</v>
      </c>
      <c r="AB271">
        <f t="shared" si="114"/>
        <v>-1.5095438251995833E-2</v>
      </c>
      <c r="AC271">
        <f t="shared" si="115"/>
        <v>-6.0117999964859337E-3</v>
      </c>
      <c r="AD271">
        <f t="shared" si="125"/>
        <v>3.1640876770715858E-3</v>
      </c>
      <c r="AE271">
        <f t="shared" si="116"/>
        <v>1.0011450828196263E-5</v>
      </c>
      <c r="AF271">
        <f t="shared" si="126"/>
        <v>-6.0117999964859337E-3</v>
      </c>
      <c r="AG271" s="25"/>
      <c r="AH271">
        <f t="shared" si="117"/>
        <v>9.0836382555098995E-3</v>
      </c>
      <c r="AI271">
        <f t="shared" si="118"/>
        <v>0.51254918971437302</v>
      </c>
      <c r="AJ271">
        <f t="shared" si="119"/>
        <v>0.70183972576769682</v>
      </c>
      <c r="AK271">
        <f t="shared" si="120"/>
        <v>-0.11131804683826273</v>
      </c>
      <c r="AL271">
        <f t="shared" si="121"/>
        <v>-2.9170750554737728</v>
      </c>
      <c r="AM271">
        <f t="shared" si="122"/>
        <v>-8.8705366140705237</v>
      </c>
      <c r="AN271">
        <f t="shared" si="130"/>
        <v>9.8104432333979155</v>
      </c>
      <c r="AO271">
        <f t="shared" si="130"/>
        <v>9.8130698423107336</v>
      </c>
      <c r="AP271">
        <f t="shared" si="130"/>
        <v>9.8074006494871107</v>
      </c>
      <c r="AQ271">
        <f t="shared" si="130"/>
        <v>9.8196533546960136</v>
      </c>
      <c r="AR271">
        <f t="shared" si="130"/>
        <v>9.7932471203562859</v>
      </c>
      <c r="AS271">
        <f t="shared" si="130"/>
        <v>9.8505238852932546</v>
      </c>
      <c r="AT271">
        <f t="shared" si="130"/>
        <v>9.7278427333090089</v>
      </c>
      <c r="AU271">
        <f t="shared" si="124"/>
        <v>9.9997472369088758</v>
      </c>
    </row>
    <row r="272" spans="1:47">
      <c r="A272" s="77" t="s">
        <v>136</v>
      </c>
      <c r="B272" s="38" t="s">
        <v>45</v>
      </c>
      <c r="C272" s="37">
        <v>53602.070599999999</v>
      </c>
      <c r="D272" s="37" t="s">
        <v>79</v>
      </c>
      <c r="E272" s="58">
        <f t="shared" si="106"/>
        <v>9960.4829404863831</v>
      </c>
      <c r="F272">
        <f t="shared" si="107"/>
        <v>9960.5</v>
      </c>
      <c r="G272">
        <f t="shared" si="108"/>
        <v>-6.1670499999308959E-3</v>
      </c>
      <c r="J272" s="117">
        <f>G272</f>
        <v>-6.1670499999308959E-3</v>
      </c>
      <c r="K272" s="116"/>
      <c r="M272" s="116"/>
      <c r="O272" s="40"/>
      <c r="Q272" s="293">
        <f t="shared" si="109"/>
        <v>38583.570599999999</v>
      </c>
      <c r="R272" s="8">
        <f t="shared" si="110"/>
        <v>3.8032505701647662E-5</v>
      </c>
      <c r="S272" s="116">
        <v>1</v>
      </c>
      <c r="T272" s="167">
        <f t="shared" si="111"/>
        <v>3.8032505701647662E-5</v>
      </c>
      <c r="V272" s="8"/>
      <c r="Z272">
        <f t="shared" si="112"/>
        <v>9960.5</v>
      </c>
      <c r="AA272">
        <f t="shared" si="113"/>
        <v>-9.1798942104260369E-3</v>
      </c>
      <c r="AB272">
        <f t="shared" si="114"/>
        <v>-1.524727557009027E-2</v>
      </c>
      <c r="AC272">
        <f t="shared" si="115"/>
        <v>-6.1670499999308959E-3</v>
      </c>
      <c r="AD272">
        <f t="shared" si="125"/>
        <v>3.012844210495141E-3</v>
      </c>
      <c r="AE272">
        <f t="shared" si="116"/>
        <v>9.0772302367140895E-6</v>
      </c>
      <c r="AF272">
        <f t="shared" si="126"/>
        <v>-6.1670499999308959E-3</v>
      </c>
      <c r="AG272" s="25"/>
      <c r="AH272">
        <f t="shared" si="117"/>
        <v>9.0802255701593736E-3</v>
      </c>
      <c r="AI272">
        <f t="shared" si="118"/>
        <v>0.5125692101399506</v>
      </c>
      <c r="AJ272">
        <f t="shared" si="119"/>
        <v>0.70171165220353959</v>
      </c>
      <c r="AK272">
        <f t="shared" si="120"/>
        <v>-0.11140567802589024</v>
      </c>
      <c r="AL272">
        <f t="shared" si="121"/>
        <v>-2.9168952773604544</v>
      </c>
      <c r="AM272">
        <f t="shared" si="122"/>
        <v>-8.863379383863851</v>
      </c>
      <c r="AN272">
        <f t="shared" si="130"/>
        <v>9.8107469883858638</v>
      </c>
      <c r="AO272">
        <f t="shared" si="130"/>
        <v>9.8133733502315685</v>
      </c>
      <c r="AP272">
        <f t="shared" si="130"/>
        <v>9.8077039924187126</v>
      </c>
      <c r="AQ272">
        <f t="shared" si="130"/>
        <v>9.8199585821347384</v>
      </c>
      <c r="AR272">
        <f t="shared" si="130"/>
        <v>9.7935450875299761</v>
      </c>
      <c r="AS272">
        <f t="shared" si="130"/>
        <v>9.8508450486585879</v>
      </c>
      <c r="AT272">
        <f t="shared" si="130"/>
        <v>9.7281005736911617</v>
      </c>
      <c r="AU272">
        <f t="shared" si="124"/>
        <v>10.000191440133717</v>
      </c>
    </row>
    <row r="273" spans="1:47">
      <c r="A273" s="77" t="s">
        <v>136</v>
      </c>
      <c r="B273" s="38" t="s">
        <v>45</v>
      </c>
      <c r="C273" s="37">
        <v>53602.251400000001</v>
      </c>
      <c r="D273" s="37" t="s">
        <v>79</v>
      </c>
      <c r="E273" s="58">
        <f t="shared" si="106"/>
        <v>9960.9830758936241</v>
      </c>
      <c r="F273">
        <f t="shared" si="107"/>
        <v>9961</v>
      </c>
      <c r="G273">
        <f t="shared" si="108"/>
        <v>-6.1180999982752837E-3</v>
      </c>
      <c r="J273" s="117">
        <f>G273</f>
        <v>-6.1180999982752837E-3</v>
      </c>
      <c r="K273" s="116"/>
      <c r="M273" s="116"/>
      <c r="O273" s="40"/>
      <c r="Q273" s="293">
        <f t="shared" si="109"/>
        <v>38583.751400000001</v>
      </c>
      <c r="R273" s="8">
        <f t="shared" si="110"/>
        <v>3.7431147588896028E-5</v>
      </c>
      <c r="S273" s="116">
        <v>1</v>
      </c>
      <c r="T273" s="167">
        <f t="shared" si="111"/>
        <v>3.7431147588896028E-5</v>
      </c>
      <c r="V273" s="8"/>
      <c r="Z273">
        <f t="shared" si="112"/>
        <v>9961</v>
      </c>
      <c r="AA273">
        <f t="shared" si="113"/>
        <v>-9.1806956237393787E-3</v>
      </c>
      <c r="AB273">
        <f t="shared" si="114"/>
        <v>-1.5197642913190607E-2</v>
      </c>
      <c r="AC273">
        <f t="shared" si="115"/>
        <v>-6.1180999982752837E-3</v>
      </c>
      <c r="AD273">
        <f t="shared" si="125"/>
        <v>3.062595625464095E-3</v>
      </c>
      <c r="AE273">
        <f t="shared" si="116"/>
        <v>9.379491965111811E-6</v>
      </c>
      <c r="AF273">
        <f t="shared" si="126"/>
        <v>-6.1180999982752837E-3</v>
      </c>
      <c r="AG273" s="25"/>
      <c r="AH273">
        <f t="shared" si="117"/>
        <v>9.0795429149153235E-3</v>
      </c>
      <c r="AI273">
        <f t="shared" si="118"/>
        <v>0.51257321631290842</v>
      </c>
      <c r="AJ273">
        <f t="shared" si="119"/>
        <v>0.70168603350704062</v>
      </c>
      <c r="AK273">
        <f t="shared" si="120"/>
        <v>-0.1114232046947905</v>
      </c>
      <c r="AL273">
        <f t="shared" si="121"/>
        <v>-2.9168593199665254</v>
      </c>
      <c r="AM273">
        <f t="shared" si="122"/>
        <v>-8.8619492357255698</v>
      </c>
      <c r="AN273">
        <f t="shared" si="130"/>
        <v>9.8108077409521339</v>
      </c>
      <c r="AO273">
        <f t="shared" si="130"/>
        <v>9.8134340529504307</v>
      </c>
      <c r="AP273">
        <f t="shared" si="130"/>
        <v>9.8077646630054449</v>
      </c>
      <c r="AQ273">
        <f t="shared" si="130"/>
        <v>9.8200196279499554</v>
      </c>
      <c r="AR273">
        <f t="shared" si="130"/>
        <v>9.7936046843790407</v>
      </c>
      <c r="AS273">
        <f t="shared" si="130"/>
        <v>9.8509092794492314</v>
      </c>
      <c r="AT273">
        <f t="shared" si="130"/>
        <v>9.728152148208979</v>
      </c>
      <c r="AU273">
        <f t="shared" si="124"/>
        <v>10.000280280778686</v>
      </c>
    </row>
    <row r="274" spans="1:47">
      <c r="A274" s="37" t="s">
        <v>131</v>
      </c>
      <c r="B274" s="38" t="s">
        <v>45</v>
      </c>
      <c r="C274" s="37">
        <v>53610.747499999998</v>
      </c>
      <c r="D274" s="37" t="s">
        <v>124</v>
      </c>
      <c r="E274" s="58">
        <f t="shared" si="106"/>
        <v>9984.4852906801952</v>
      </c>
      <c r="F274">
        <f t="shared" si="107"/>
        <v>9984.5</v>
      </c>
      <c r="G274">
        <f t="shared" si="108"/>
        <v>-5.3174499989836477E-3</v>
      </c>
      <c r="J274" s="117"/>
      <c r="K274" s="116">
        <f>G274</f>
        <v>-5.3174499989836477E-3</v>
      </c>
      <c r="M274" s="116"/>
      <c r="O274" s="40"/>
      <c r="Q274" s="293">
        <f t="shared" si="109"/>
        <v>38592.247499999998</v>
      </c>
      <c r="R274" s="8">
        <f t="shared" si="110"/>
        <v>2.8275274491691193E-5</v>
      </c>
      <c r="S274" s="116">
        <v>1</v>
      </c>
      <c r="T274" s="167">
        <f t="shared" si="111"/>
        <v>2.8275274491691193E-5</v>
      </c>
      <c r="U274" s="8"/>
      <c r="V274" s="8"/>
      <c r="Z274">
        <f t="shared" si="112"/>
        <v>9984.5</v>
      </c>
      <c r="AA274">
        <f t="shared" si="113"/>
        <v>-9.2184018661401971E-3</v>
      </c>
      <c r="AB274">
        <f t="shared" si="114"/>
        <v>-1.4364863700654497E-2</v>
      </c>
      <c r="AC274">
        <f t="shared" si="115"/>
        <v>-5.3174499989836477E-3</v>
      </c>
      <c r="AD274">
        <f t="shared" si="125"/>
        <v>3.9009518671565494E-3</v>
      </c>
      <c r="AE274">
        <f t="shared" si="116"/>
        <v>1.5217425469872169E-5</v>
      </c>
      <c r="AF274">
        <f t="shared" si="126"/>
        <v>-5.3174499989836477E-3</v>
      </c>
      <c r="AG274" s="25"/>
      <c r="AH274">
        <f t="shared" si="117"/>
        <v>9.0474137016708488E-3</v>
      </c>
      <c r="AI274">
        <f t="shared" si="118"/>
        <v>0.51276229220271641</v>
      </c>
      <c r="AJ274">
        <f t="shared" si="119"/>
        <v>0.70048045530423753</v>
      </c>
      <c r="AK274">
        <f t="shared" si="120"/>
        <v>-0.11224712067776563</v>
      </c>
      <c r="AL274">
        <f t="shared" si="121"/>
        <v>-2.9151686545243751</v>
      </c>
      <c r="AM274">
        <f t="shared" si="122"/>
        <v>-8.7952163212400265</v>
      </c>
      <c r="AN274">
        <f t="shared" si="130"/>
        <v>9.8136637028458953</v>
      </c>
      <c r="AO274">
        <f t="shared" si="130"/>
        <v>9.816287509258899</v>
      </c>
      <c r="AP274">
        <f t="shared" si="130"/>
        <v>9.8106169341172738</v>
      </c>
      <c r="AQ274">
        <f t="shared" si="130"/>
        <v>9.822888906102925</v>
      </c>
      <c r="AR274">
        <f t="shared" si="130"/>
        <v>9.7964070222008264</v>
      </c>
      <c r="AS274">
        <f t="shared" si="130"/>
        <v>9.8539274183225096</v>
      </c>
      <c r="AT274">
        <f t="shared" si="130"/>
        <v>9.730578578365181</v>
      </c>
      <c r="AU274">
        <f t="shared" si="124"/>
        <v>10.004455791092195</v>
      </c>
    </row>
    <row r="275" spans="1:47">
      <c r="A275" s="77" t="s">
        <v>136</v>
      </c>
      <c r="B275" s="38" t="s">
        <v>45</v>
      </c>
      <c r="C275" s="37">
        <v>53617.072899999999</v>
      </c>
      <c r="D275" s="37" t="s">
        <v>79</v>
      </c>
      <c r="E275" s="58">
        <f t="shared" si="106"/>
        <v>10001.982837720729</v>
      </c>
      <c r="F275">
        <f t="shared" si="107"/>
        <v>10002</v>
      </c>
      <c r="G275">
        <f t="shared" si="108"/>
        <v>-6.2041999990469776E-3</v>
      </c>
      <c r="J275" s="117">
        <f>G275</f>
        <v>-6.2041999990469776E-3</v>
      </c>
      <c r="K275" s="116"/>
      <c r="M275" s="116"/>
      <c r="O275" s="40"/>
      <c r="Q275" s="293">
        <f t="shared" si="109"/>
        <v>38598.572899999999</v>
      </c>
      <c r="R275" s="8">
        <f t="shared" si="110"/>
        <v>3.8492097628174516E-5</v>
      </c>
      <c r="S275" s="116">
        <v>1</v>
      </c>
      <c r="T275" s="167">
        <f t="shared" si="111"/>
        <v>3.8492097628174516E-5</v>
      </c>
      <c r="U275" s="8"/>
      <c r="W275" s="8"/>
      <c r="Z275">
        <f t="shared" si="112"/>
        <v>10002</v>
      </c>
      <c r="AA275">
        <f t="shared" si="113"/>
        <v>-9.246531602927776E-3</v>
      </c>
      <c r="AB275">
        <f t="shared" si="114"/>
        <v>-1.5227631218670865E-2</v>
      </c>
      <c r="AC275">
        <f t="shared" si="115"/>
        <v>-6.2041999990469776E-3</v>
      </c>
      <c r="AD275">
        <f t="shared" si="125"/>
        <v>3.0423316038807983E-3</v>
      </c>
      <c r="AE275">
        <f t="shared" si="116"/>
        <v>9.2557815879719116E-6</v>
      </c>
      <c r="AF275">
        <f t="shared" si="126"/>
        <v>-6.2041999990469776E-3</v>
      </c>
      <c r="AG275" s="25"/>
      <c r="AH275">
        <f t="shared" si="117"/>
        <v>9.0234312196238869E-3</v>
      </c>
      <c r="AI275">
        <f t="shared" si="118"/>
        <v>0.5129040944774006</v>
      </c>
      <c r="AJ275">
        <f t="shared" si="119"/>
        <v>0.69958077352227388</v>
      </c>
      <c r="AK275">
        <f t="shared" si="120"/>
        <v>-0.1128608826082754</v>
      </c>
      <c r="AL275">
        <f t="shared" si="121"/>
        <v>-2.9139087947783158</v>
      </c>
      <c r="AM275">
        <f t="shared" si="122"/>
        <v>-8.7461295952174503</v>
      </c>
      <c r="AN275">
        <f t="shared" si="130"/>
        <v>9.8157912380825127</v>
      </c>
      <c r="AO275">
        <f t="shared" si="130"/>
        <v>9.8184129724313536</v>
      </c>
      <c r="AP275">
        <f t="shared" si="130"/>
        <v>9.8127419271591556</v>
      </c>
      <c r="AQ275">
        <f t="shared" si="130"/>
        <v>9.8250257648404542</v>
      </c>
      <c r="AR275">
        <f t="shared" si="130"/>
        <v>9.7984955096286122</v>
      </c>
      <c r="AS275">
        <f t="shared" si="130"/>
        <v>9.856174066532617</v>
      </c>
      <c r="AT275">
        <f t="shared" si="130"/>
        <v>9.7323885946760171</v>
      </c>
      <c r="AU275">
        <f t="shared" si="124"/>
        <v>10.007565213666085</v>
      </c>
    </row>
    <row r="276" spans="1:47">
      <c r="A276" s="75" t="s">
        <v>133</v>
      </c>
      <c r="B276" s="76" t="s">
        <v>49</v>
      </c>
      <c r="C276" s="75">
        <v>53638.400889999997</v>
      </c>
      <c r="D276" s="75">
        <v>1.1999999999999999E-3</v>
      </c>
      <c r="E276" s="58">
        <f t="shared" si="106"/>
        <v>10060.981084203939</v>
      </c>
      <c r="F276">
        <f t="shared" si="107"/>
        <v>10061</v>
      </c>
      <c r="G276">
        <f t="shared" si="108"/>
        <v>-6.8381000019144267E-3</v>
      </c>
      <c r="J276" s="117"/>
      <c r="K276" s="116">
        <f>G276</f>
        <v>-6.8381000019144267E-3</v>
      </c>
      <c r="M276" s="116"/>
      <c r="O276" s="40"/>
      <c r="Q276" s="293">
        <f t="shared" si="109"/>
        <v>38619.900889999997</v>
      </c>
      <c r="R276" s="8">
        <f t="shared" si="110"/>
        <v>4.6759611636182081E-5</v>
      </c>
      <c r="S276" s="116">
        <v>1</v>
      </c>
      <c r="T276" s="167">
        <f t="shared" si="111"/>
        <v>4.6759611636182081E-5</v>
      </c>
      <c r="U276" s="8"/>
      <c r="V276" s="8"/>
      <c r="Z276">
        <f t="shared" si="112"/>
        <v>10061</v>
      </c>
      <c r="AA276">
        <f t="shared" si="113"/>
        <v>-9.3416869258787713E-3</v>
      </c>
      <c r="AB276">
        <f t="shared" si="114"/>
        <v>-1.5780321258676237E-2</v>
      </c>
      <c r="AC276">
        <f t="shared" si="115"/>
        <v>-6.8381000019144267E-3</v>
      </c>
      <c r="AD276">
        <f t="shared" si="125"/>
        <v>2.5035869239643446E-3</v>
      </c>
      <c r="AE276">
        <f t="shared" si="116"/>
        <v>6.267947485845249E-6</v>
      </c>
      <c r="AF276">
        <f t="shared" si="126"/>
        <v>-6.8381000019144267E-3</v>
      </c>
      <c r="AG276" s="25"/>
      <c r="AH276">
        <f t="shared" si="117"/>
        <v>8.9422212567618099E-3</v>
      </c>
      <c r="AI276">
        <f t="shared" si="118"/>
        <v>0.51338849049837743</v>
      </c>
      <c r="AJ276">
        <f t="shared" si="119"/>
        <v>0.69653549172939921</v>
      </c>
      <c r="AK276">
        <f t="shared" si="120"/>
        <v>-0.11493145270356737</v>
      </c>
      <c r="AL276">
        <f t="shared" si="121"/>
        <v>-2.9096558396454548</v>
      </c>
      <c r="AM276">
        <f t="shared" si="122"/>
        <v>-8.5843473330690667</v>
      </c>
      <c r="AN276">
        <f t="shared" si="130"/>
        <v>9.8229688651663363</v>
      </c>
      <c r="AO276">
        <f t="shared" si="130"/>
        <v>9.8255823298250391</v>
      </c>
      <c r="AP276">
        <f t="shared" si="130"/>
        <v>9.8199122782335202</v>
      </c>
      <c r="AQ276">
        <f t="shared" si="130"/>
        <v>9.8322311047938893</v>
      </c>
      <c r="AR276">
        <f t="shared" si="130"/>
        <v>9.8055470762216768</v>
      </c>
      <c r="AS276">
        <f t="shared" si="130"/>
        <v>9.863742792824981</v>
      </c>
      <c r="AT276">
        <f t="shared" si="130"/>
        <v>9.7385106138657473</v>
      </c>
      <c r="AU276">
        <f t="shared" si="124"/>
        <v>10.018048409772344</v>
      </c>
    </row>
    <row r="277" spans="1:47">
      <c r="A277" s="53" t="s">
        <v>132</v>
      </c>
      <c r="B277" s="53" t="s">
        <v>49</v>
      </c>
      <c r="C277" s="54">
        <v>53638.400900000001</v>
      </c>
      <c r="D277" s="54" t="s">
        <v>76</v>
      </c>
      <c r="E277" s="58">
        <f t="shared" ref="E277:E340" si="132">+(C277-C$7)/C$8</f>
        <v>10060.981111866304</v>
      </c>
      <c r="F277">
        <f t="shared" ref="F277:F340" si="133">ROUND(2*E277,0)/2</f>
        <v>10061</v>
      </c>
      <c r="G277">
        <f t="shared" ref="G277:G310" si="134">+C277-(C$7+F277*C$8)</f>
        <v>-6.8280999985290691E-3</v>
      </c>
      <c r="J277" s="117"/>
      <c r="K277" s="116"/>
      <c r="L277" s="116">
        <f>G277</f>
        <v>-6.8280999985290691E-3</v>
      </c>
      <c r="M277" s="116"/>
      <c r="O277" s="40">
        <f ca="1">+C$11+C$12*F277</f>
        <v>1.2399159614162589E-2</v>
      </c>
      <c r="Q277" s="293">
        <f t="shared" ref="Q277:Q340" si="135">C277-15018.5</f>
        <v>38619.900900000001</v>
      </c>
      <c r="R277" s="8">
        <f t="shared" ref="R277:R310" ca="1" si="136">+(O277-G277)^2</f>
        <v>3.6968751221384377E-4</v>
      </c>
      <c r="S277" s="116">
        <v>1</v>
      </c>
      <c r="T277" s="167">
        <f t="shared" ref="T277:T310" ca="1" si="137">+S277*R277</f>
        <v>3.6968751221384377E-4</v>
      </c>
      <c r="Z277">
        <f t="shared" ref="Z277:Z340" si="138">F277</f>
        <v>10061</v>
      </c>
      <c r="AA277">
        <f t="shared" ref="AA277:AA340" si="139">AB$3+AB$4*Z277+AB$5*Z277^2+AH277</f>
        <v>-9.3416869258787713E-3</v>
      </c>
      <c r="AB277">
        <f t="shared" ref="AB277:AB340" si="140">IF(S277&lt;&gt;0,G277-AH277,-9999)</f>
        <v>-1.5770321255290879E-2</v>
      </c>
      <c r="AC277">
        <f t="shared" ref="AC277:AC340" si="141">+G277-P277</f>
        <v>-6.8280999985290691E-3</v>
      </c>
      <c r="AD277">
        <f t="shared" si="125"/>
        <v>2.5135869273497022E-3</v>
      </c>
      <c r="AE277">
        <f t="shared" ref="AE277:AE340" si="142">+(G277-AA277)^2*S277</f>
        <v>6.3181192413433172E-6</v>
      </c>
      <c r="AF277">
        <f t="shared" si="126"/>
        <v>-6.8280999985290691E-3</v>
      </c>
      <c r="AG277" s="25"/>
      <c r="AH277">
        <f t="shared" ref="AH277:AH340" si="143">$AB$6*($AB$11/AI277*AJ277+$AB$12)</f>
        <v>8.9422212567618099E-3</v>
      </c>
      <c r="AI277">
        <f t="shared" ref="AI277:AI340" si="144">1+$AB$7*COS(AL277)</f>
        <v>0.51338849049837743</v>
      </c>
      <c r="AJ277">
        <f t="shared" ref="AJ277:AJ340" si="145">SIN(AL277+RADIANS($AB$9))</f>
        <v>0.69653549172939921</v>
      </c>
      <c r="AK277">
        <f t="shared" ref="AK277:AK340" si="146">$AB$7*SIN(AL277)</f>
        <v>-0.11493145270356737</v>
      </c>
      <c r="AL277">
        <f t="shared" ref="AL277:AL340" si="147">2*ATAN(AM277)</f>
        <v>-2.9096558396454548</v>
      </c>
      <c r="AM277">
        <f t="shared" ref="AM277:AM340" si="148">SQRT((1+$AB$7)/(1-$AB$7))*TAN(AN277/2)</f>
        <v>-8.5843473330690667</v>
      </c>
      <c r="AN277">
        <f t="shared" ref="AN277:AT292" si="149">$AU277+$AB$7*SIN(AO277)</f>
        <v>9.8229688651663363</v>
      </c>
      <c r="AO277">
        <f t="shared" si="149"/>
        <v>9.8255823298250391</v>
      </c>
      <c r="AP277">
        <f t="shared" si="149"/>
        <v>9.8199122782335202</v>
      </c>
      <c r="AQ277">
        <f t="shared" si="149"/>
        <v>9.8322311047938893</v>
      </c>
      <c r="AR277">
        <f t="shared" si="149"/>
        <v>9.8055470762216768</v>
      </c>
      <c r="AS277">
        <f t="shared" si="149"/>
        <v>9.863742792824981</v>
      </c>
      <c r="AT277">
        <f t="shared" si="149"/>
        <v>9.7385106138657473</v>
      </c>
      <c r="AU277">
        <f t="shared" ref="AU277:AU340" si="150">RADIANS($AB$9)+$AB$18*(F277-AB$15)</f>
        <v>10.018048409772344</v>
      </c>
    </row>
    <row r="278" spans="1:47">
      <c r="A278" s="80" t="s">
        <v>137</v>
      </c>
      <c r="B278" s="76" t="s">
        <v>45</v>
      </c>
      <c r="C278" s="75">
        <v>53661.356899999999</v>
      </c>
      <c r="D278" s="75">
        <v>4.0000000000000002E-4</v>
      </c>
      <c r="E278" s="58">
        <f t="shared" si="132"/>
        <v>10124.482817665519</v>
      </c>
      <c r="F278">
        <f t="shared" si="133"/>
        <v>10124.5</v>
      </c>
      <c r="G278">
        <f t="shared" si="134"/>
        <v>-6.2114499960443936E-3</v>
      </c>
      <c r="J278" s="117"/>
      <c r="K278" s="116">
        <f>G278</f>
        <v>-6.2114499960443936E-3</v>
      </c>
      <c r="M278" s="116"/>
      <c r="O278" s="40"/>
      <c r="Q278" s="293">
        <f t="shared" si="135"/>
        <v>38642.856899999999</v>
      </c>
      <c r="R278" s="8">
        <f t="shared" si="136"/>
        <v>3.8582111053359899E-5</v>
      </c>
      <c r="S278" s="116">
        <v>1</v>
      </c>
      <c r="T278" s="167">
        <f t="shared" si="137"/>
        <v>3.8582111053359899E-5</v>
      </c>
      <c r="Z278">
        <f t="shared" si="138"/>
        <v>10124.5</v>
      </c>
      <c r="AA278">
        <f t="shared" si="139"/>
        <v>-9.4446465518642688E-3</v>
      </c>
      <c r="AB278">
        <f t="shared" si="140"/>
        <v>-1.5065657170980127E-2</v>
      </c>
      <c r="AC278">
        <f t="shared" si="141"/>
        <v>-6.2114499960443936E-3</v>
      </c>
      <c r="AD278">
        <f t="shared" ref="AD278:AD341" si="151">IF(S278&lt;&gt;0,G278-AA278,-9999)</f>
        <v>3.2331965558198752E-3</v>
      </c>
      <c r="AE278">
        <f t="shared" si="142"/>
        <v>1.0453559968565503E-5</v>
      </c>
      <c r="AF278">
        <f t="shared" ref="AF278:AF341" si="152">IF(S278&lt;&gt;0,G278-P278,-9999)</f>
        <v>-6.2114499960443936E-3</v>
      </c>
      <c r="AG278" s="25"/>
      <c r="AH278">
        <f t="shared" si="143"/>
        <v>8.8542071749357337E-3</v>
      </c>
      <c r="AI278">
        <f t="shared" si="144"/>
        <v>0.51392077856206497</v>
      </c>
      <c r="AJ278">
        <f t="shared" si="145"/>
        <v>0.69323702323882741</v>
      </c>
      <c r="AK278">
        <f t="shared" si="146"/>
        <v>-0.11716224001909027</v>
      </c>
      <c r="AL278">
        <f t="shared" si="147"/>
        <v>-2.9050690098681473</v>
      </c>
      <c r="AM278">
        <f t="shared" si="148"/>
        <v>-8.4163568507845543</v>
      </c>
      <c r="AN278">
        <f t="shared" si="149"/>
        <v>9.8307023066513981</v>
      </c>
      <c r="AO278">
        <f t="shared" si="149"/>
        <v>9.8333046916202278</v>
      </c>
      <c r="AP278">
        <f t="shared" si="149"/>
        <v>9.8276401126502453</v>
      </c>
      <c r="AQ278">
        <f t="shared" si="149"/>
        <v>9.8399879849706871</v>
      </c>
      <c r="AR278">
        <f t="shared" si="149"/>
        <v>9.8131545132177287</v>
      </c>
      <c r="AS278">
        <f t="shared" si="149"/>
        <v>9.8718789641861235</v>
      </c>
      <c r="AT278">
        <f t="shared" si="149"/>
        <v>9.7451339044121355</v>
      </c>
      <c r="AU278">
        <f t="shared" si="150"/>
        <v>10.029331171683316</v>
      </c>
    </row>
    <row r="279" spans="1:47">
      <c r="A279" s="80" t="s">
        <v>137</v>
      </c>
      <c r="B279" s="81"/>
      <c r="C279" s="75">
        <v>53661.538999999997</v>
      </c>
      <c r="D279" s="75">
        <v>5.0000000000000001E-4</v>
      </c>
      <c r="E279" s="58">
        <f t="shared" si="132"/>
        <v>10124.986549179108</v>
      </c>
      <c r="F279">
        <f t="shared" si="133"/>
        <v>10125</v>
      </c>
      <c r="G279">
        <f t="shared" si="134"/>
        <v>-4.8624999981257133E-3</v>
      </c>
      <c r="J279" s="117"/>
      <c r="K279" s="116">
        <f>G279</f>
        <v>-4.8624999981257133E-3</v>
      </c>
      <c r="M279" s="116"/>
      <c r="O279" s="40"/>
      <c r="Q279" s="293">
        <f t="shared" si="135"/>
        <v>38643.038999999997</v>
      </c>
      <c r="R279" s="8">
        <f t="shared" si="136"/>
        <v>2.3643906231772564E-5</v>
      </c>
      <c r="S279" s="116">
        <v>1</v>
      </c>
      <c r="T279" s="167">
        <f t="shared" si="137"/>
        <v>2.3643906231772564E-5</v>
      </c>
      <c r="V279" s="8"/>
      <c r="Z279">
        <f t="shared" si="138"/>
        <v>10125</v>
      </c>
      <c r="AA279">
        <f t="shared" si="139"/>
        <v>-9.44545950207391E-3</v>
      </c>
      <c r="AB279">
        <f t="shared" si="140"/>
        <v>-1.3716011643303282E-2</v>
      </c>
      <c r="AC279">
        <f t="shared" si="141"/>
        <v>-4.8624999981257133E-3</v>
      </c>
      <c r="AD279">
        <f t="shared" si="151"/>
        <v>4.5829595039481967E-3</v>
      </c>
      <c r="AE279">
        <f t="shared" si="142"/>
        <v>2.10035178148291E-5</v>
      </c>
      <c r="AF279">
        <f t="shared" si="152"/>
        <v>-4.8624999981257133E-3</v>
      </c>
      <c r="AG279" s="25"/>
      <c r="AH279">
        <f t="shared" si="143"/>
        <v>8.853511645177569E-3</v>
      </c>
      <c r="AI279">
        <f t="shared" si="144"/>
        <v>0.51392501503897492</v>
      </c>
      <c r="AJ279">
        <f t="shared" si="145"/>
        <v>0.69321096455316744</v>
      </c>
      <c r="AK279">
        <f t="shared" si="146"/>
        <v>-0.11717981479392767</v>
      </c>
      <c r="AL279">
        <f t="shared" si="147"/>
        <v>-2.9050328535161616</v>
      </c>
      <c r="AM279">
        <f t="shared" si="148"/>
        <v>-8.4150584014417156</v>
      </c>
      <c r="AN279">
        <f t="shared" si="149"/>
        <v>9.8307632347001892</v>
      </c>
      <c r="AO279">
        <f t="shared" si="149"/>
        <v>9.8333655235874922</v>
      </c>
      <c r="AP279">
        <f t="shared" si="149"/>
        <v>9.8277010056661247</v>
      </c>
      <c r="AQ279">
        <f t="shared" si="149"/>
        <v>9.840049071396086</v>
      </c>
      <c r="AR279">
        <f t="shared" si="149"/>
        <v>9.8132144890334629</v>
      </c>
      <c r="AS279">
        <f t="shared" si="149"/>
        <v>9.8719429879973433</v>
      </c>
      <c r="AT279">
        <f t="shared" si="149"/>
        <v>9.7451861990859694</v>
      </c>
      <c r="AU279">
        <f t="shared" si="150"/>
        <v>10.029420012328284</v>
      </c>
    </row>
    <row r="280" spans="1:47">
      <c r="A280" s="80" t="s">
        <v>137</v>
      </c>
      <c r="B280" s="81"/>
      <c r="C280" s="75">
        <v>53675.276899999997</v>
      </c>
      <c r="D280" s="75">
        <v>8.0000000000000004E-4</v>
      </c>
      <c r="E280" s="58">
        <f t="shared" si="132"/>
        <v>10162.988818045595</v>
      </c>
      <c r="F280">
        <f t="shared" si="133"/>
        <v>10163</v>
      </c>
      <c r="G280">
        <f t="shared" si="134"/>
        <v>-4.0423000027658418E-3</v>
      </c>
      <c r="J280" s="117"/>
      <c r="K280" s="116">
        <f>G280</f>
        <v>-4.0423000027658418E-3</v>
      </c>
      <c r="M280" s="116"/>
      <c r="O280" s="40"/>
      <c r="Q280" s="293">
        <f t="shared" si="135"/>
        <v>38656.776899999997</v>
      </c>
      <c r="R280" s="8">
        <f t="shared" si="136"/>
        <v>1.6340189312360726E-5</v>
      </c>
      <c r="S280" s="116">
        <v>1</v>
      </c>
      <c r="T280" s="167">
        <f t="shared" si="137"/>
        <v>1.6340189312360726E-5</v>
      </c>
      <c r="V280" s="8"/>
      <c r="Z280">
        <f t="shared" si="138"/>
        <v>10163</v>
      </c>
      <c r="AA280">
        <f t="shared" si="139"/>
        <v>-9.5073461622135601E-3</v>
      </c>
      <c r="AB280">
        <f t="shared" si="140"/>
        <v>-1.2842837009586322E-2</v>
      </c>
      <c r="AC280">
        <f t="shared" si="141"/>
        <v>-4.0423000027658418E-3</v>
      </c>
      <c r="AD280">
        <f t="shared" si="151"/>
        <v>5.4650461594477184E-3</v>
      </c>
      <c r="AE280">
        <f t="shared" si="142"/>
        <v>2.9866729524894255E-5</v>
      </c>
      <c r="AF280">
        <f t="shared" si="152"/>
        <v>-4.0423000027658418E-3</v>
      </c>
      <c r="AG280" s="25"/>
      <c r="AH280">
        <f t="shared" si="143"/>
        <v>8.8005370068204806E-3</v>
      </c>
      <c r="AI280">
        <f t="shared" si="144"/>
        <v>0.51424906296066242</v>
      </c>
      <c r="AJ280">
        <f t="shared" si="145"/>
        <v>0.69122653344747675</v>
      </c>
      <c r="AK280">
        <f t="shared" si="146"/>
        <v>-0.11851593633518478</v>
      </c>
      <c r="AL280">
        <f t="shared" si="147"/>
        <v>-2.9022831415170245</v>
      </c>
      <c r="AM280">
        <f t="shared" si="148"/>
        <v>-8.3174547450855272</v>
      </c>
      <c r="AN280">
        <f t="shared" si="149"/>
        <v>9.8353953723747942</v>
      </c>
      <c r="AO280">
        <f t="shared" si="149"/>
        <v>9.8379899598449772</v>
      </c>
      <c r="AP280">
        <f t="shared" si="149"/>
        <v>9.8323308963193341</v>
      </c>
      <c r="AQ280">
        <f t="shared" si="149"/>
        <v>9.8446920529257333</v>
      </c>
      <c r="AR280">
        <f t="shared" si="149"/>
        <v>9.8177760875068589</v>
      </c>
      <c r="AS280">
        <f t="shared" si="149"/>
        <v>9.8768069418617177</v>
      </c>
      <c r="AT280">
        <f t="shared" si="149"/>
        <v>9.7491671794457737</v>
      </c>
      <c r="AU280">
        <f t="shared" si="150"/>
        <v>10.036171901345874</v>
      </c>
    </row>
    <row r="281" spans="1:47">
      <c r="A281" s="53" t="s">
        <v>132</v>
      </c>
      <c r="B281" s="53" t="s">
        <v>49</v>
      </c>
      <c r="C281" s="54">
        <v>53684.313600000001</v>
      </c>
      <c r="D281" s="54" t="s">
        <v>76</v>
      </c>
      <c r="E281" s="58">
        <f t="shared" si="132"/>
        <v>10187.986459829706</v>
      </c>
      <c r="F281">
        <f t="shared" si="133"/>
        <v>10188</v>
      </c>
      <c r="G281">
        <f t="shared" si="134"/>
        <v>-4.8947999966912903E-3</v>
      </c>
      <c r="J281" s="117"/>
      <c r="K281" s="116"/>
      <c r="L281" s="116">
        <f>G281</f>
        <v>-4.8947999966912903E-3</v>
      </c>
      <c r="M281" s="116"/>
      <c r="O281" s="40">
        <f ca="1">+C$11+C$12*F281</f>
        <v>1.194242797312222E-2</v>
      </c>
      <c r="Q281" s="293">
        <f t="shared" si="135"/>
        <v>38665.813600000001</v>
      </c>
      <c r="R281" s="8">
        <f t="shared" ca="1" si="136"/>
        <v>2.8349224570747036E-4</v>
      </c>
      <c r="S281" s="116">
        <v>1</v>
      </c>
      <c r="T281" s="167">
        <f t="shared" ca="1" si="137"/>
        <v>2.8349224570747036E-4</v>
      </c>
      <c r="W281" s="8"/>
      <c r="Z281">
        <f t="shared" si="138"/>
        <v>10188</v>
      </c>
      <c r="AA281">
        <f t="shared" si="139"/>
        <v>-9.5481712415428008E-3</v>
      </c>
      <c r="AB281">
        <f t="shared" si="140"/>
        <v>-1.3660362250383168E-2</v>
      </c>
      <c r="AC281">
        <f t="shared" si="141"/>
        <v>-4.8947999966912903E-3</v>
      </c>
      <c r="AD281">
        <f t="shared" si="151"/>
        <v>4.6533712448515105E-3</v>
      </c>
      <c r="AE281">
        <f t="shared" si="142"/>
        <v>2.1653863942410895E-5</v>
      </c>
      <c r="AF281">
        <f t="shared" si="152"/>
        <v>-4.8947999966912903E-3</v>
      </c>
      <c r="AG281" s="25"/>
      <c r="AH281">
        <f t="shared" si="143"/>
        <v>8.7655622536918776E-3</v>
      </c>
      <c r="AI281">
        <f t="shared" si="144"/>
        <v>0.51446449218853096</v>
      </c>
      <c r="AJ281">
        <f t="shared" si="145"/>
        <v>0.68991670042684516</v>
      </c>
      <c r="AK281">
        <f t="shared" si="146"/>
        <v>-0.11939543816351991</v>
      </c>
      <c r="AL281">
        <f t="shared" si="147"/>
        <v>-2.9004721379915042</v>
      </c>
      <c r="AM281">
        <f t="shared" si="148"/>
        <v>-8.2543815992509995</v>
      </c>
      <c r="AN281">
        <f t="shared" si="149"/>
        <v>9.8384445700435634</v>
      </c>
      <c r="AO281">
        <f t="shared" si="149"/>
        <v>9.8410336644053924</v>
      </c>
      <c r="AP281">
        <f t="shared" si="149"/>
        <v>9.8353790619832466</v>
      </c>
      <c r="AQ281">
        <f t="shared" si="149"/>
        <v>9.8477471036361024</v>
      </c>
      <c r="AR281">
        <f t="shared" si="149"/>
        <v>9.8207808515894932</v>
      </c>
      <c r="AS281">
        <f t="shared" si="149"/>
        <v>9.8800049120861626</v>
      </c>
      <c r="AT281">
        <f t="shared" si="149"/>
        <v>9.7517933730904378</v>
      </c>
      <c r="AU281">
        <f t="shared" si="150"/>
        <v>10.040613933594289</v>
      </c>
    </row>
    <row r="282" spans="1:47">
      <c r="A282" s="75" t="s">
        <v>133</v>
      </c>
      <c r="B282" s="76" t="s">
        <v>49</v>
      </c>
      <c r="C282" s="75">
        <v>53684.31364</v>
      </c>
      <c r="D282" s="75">
        <v>2.0999999999999999E-3</v>
      </c>
      <c r="E282" s="58">
        <f t="shared" si="132"/>
        <v>10187.98657047913</v>
      </c>
      <c r="F282">
        <f t="shared" si="133"/>
        <v>10188</v>
      </c>
      <c r="G282">
        <f t="shared" si="134"/>
        <v>-4.8547999977017753E-3</v>
      </c>
      <c r="J282" s="117"/>
      <c r="K282" s="116">
        <f t="shared" ref="K282:K301" si="153">G282</f>
        <v>-4.8547999977017753E-3</v>
      </c>
      <c r="M282" s="116"/>
      <c r="O282" s="40"/>
      <c r="Q282" s="293">
        <f t="shared" si="135"/>
        <v>38665.81364</v>
      </c>
      <c r="R282" s="8">
        <f t="shared" si="136"/>
        <v>2.3569083017685158E-5</v>
      </c>
      <c r="S282" s="116">
        <v>1</v>
      </c>
      <c r="T282" s="167">
        <f t="shared" si="137"/>
        <v>2.3569083017685158E-5</v>
      </c>
      <c r="U282" s="8"/>
      <c r="V282" s="8"/>
      <c r="Z282">
        <f t="shared" si="138"/>
        <v>10188</v>
      </c>
      <c r="AA282">
        <f t="shared" si="139"/>
        <v>-9.5481712415428008E-3</v>
      </c>
      <c r="AB282">
        <f t="shared" si="140"/>
        <v>-1.3620362251393653E-2</v>
      </c>
      <c r="AC282">
        <f t="shared" si="141"/>
        <v>-4.8547999977017753E-3</v>
      </c>
      <c r="AD282">
        <f t="shared" si="151"/>
        <v>4.6933712438410255E-3</v>
      </c>
      <c r="AE282">
        <f t="shared" si="142"/>
        <v>2.2027733632513853E-5</v>
      </c>
      <c r="AF282">
        <f t="shared" si="152"/>
        <v>-4.8547999977017753E-3</v>
      </c>
      <c r="AG282" s="25"/>
      <c r="AH282">
        <f t="shared" si="143"/>
        <v>8.7655622536918776E-3</v>
      </c>
      <c r="AI282">
        <f t="shared" si="144"/>
        <v>0.51446449218853096</v>
      </c>
      <c r="AJ282">
        <f t="shared" si="145"/>
        <v>0.68991670042684516</v>
      </c>
      <c r="AK282">
        <f t="shared" si="146"/>
        <v>-0.11939543816351991</v>
      </c>
      <c r="AL282">
        <f t="shared" si="147"/>
        <v>-2.9004721379915042</v>
      </c>
      <c r="AM282">
        <f t="shared" si="148"/>
        <v>-8.2543815992509995</v>
      </c>
      <c r="AN282">
        <f t="shared" si="149"/>
        <v>9.8384445700435634</v>
      </c>
      <c r="AO282">
        <f t="shared" si="149"/>
        <v>9.8410336644053924</v>
      </c>
      <c r="AP282">
        <f t="shared" si="149"/>
        <v>9.8353790619832466</v>
      </c>
      <c r="AQ282">
        <f t="shared" si="149"/>
        <v>9.8477471036361024</v>
      </c>
      <c r="AR282">
        <f t="shared" si="149"/>
        <v>9.8207808515894932</v>
      </c>
      <c r="AS282">
        <f t="shared" si="149"/>
        <v>9.8800049120861626</v>
      </c>
      <c r="AT282">
        <f t="shared" si="149"/>
        <v>9.7517933730904378</v>
      </c>
      <c r="AU282">
        <f t="shared" si="150"/>
        <v>10.040613933594289</v>
      </c>
    </row>
    <row r="283" spans="1:47">
      <c r="A283" s="37" t="s">
        <v>131</v>
      </c>
      <c r="B283" s="38" t="s">
        <v>45</v>
      </c>
      <c r="C283" s="37">
        <v>53981.649400000002</v>
      </c>
      <c r="D283" s="37" t="s">
        <v>124</v>
      </c>
      <c r="E283" s="58">
        <f t="shared" si="132"/>
        <v>11010.487352632268</v>
      </c>
      <c r="F283">
        <f t="shared" si="133"/>
        <v>11010.5</v>
      </c>
      <c r="G283">
        <f t="shared" si="134"/>
        <v>-4.5720499911112711E-3</v>
      </c>
      <c r="J283" s="117"/>
      <c r="K283" s="116">
        <f t="shared" si="153"/>
        <v>-4.5720499911112711E-3</v>
      </c>
      <c r="M283" s="116"/>
      <c r="O283" s="40"/>
      <c r="Q283" s="293">
        <f t="shared" si="135"/>
        <v>38963.149400000002</v>
      </c>
      <c r="R283" s="8">
        <f t="shared" si="136"/>
        <v>2.0903641121220575E-5</v>
      </c>
      <c r="S283" s="116">
        <v>1</v>
      </c>
      <c r="T283" s="167">
        <f t="shared" si="137"/>
        <v>2.0903641121220575E-5</v>
      </c>
      <c r="U283" s="8"/>
      <c r="V283" s="8"/>
      <c r="Z283">
        <f t="shared" si="138"/>
        <v>11010.5</v>
      </c>
      <c r="AA283">
        <f t="shared" si="139"/>
        <v>-1.0939332299222958E-2</v>
      </c>
      <c r="AB283">
        <f t="shared" si="140"/>
        <v>-1.2133241482677144E-2</v>
      </c>
      <c r="AC283">
        <f t="shared" si="141"/>
        <v>-4.5720499911112711E-3</v>
      </c>
      <c r="AD283">
        <f t="shared" si="151"/>
        <v>6.3672823081116874E-3</v>
      </c>
      <c r="AE283">
        <f t="shared" si="142"/>
        <v>4.0542283991192093E-5</v>
      </c>
      <c r="AF283">
        <f t="shared" si="152"/>
        <v>-4.5720499911112711E-3</v>
      </c>
      <c r="AG283" s="25"/>
      <c r="AH283">
        <f t="shared" si="143"/>
        <v>7.5611914915658723E-3</v>
      </c>
      <c r="AI283">
        <f t="shared" si="144"/>
        <v>0.52257825114831447</v>
      </c>
      <c r="AJ283">
        <f t="shared" si="145"/>
        <v>0.64485285557900973</v>
      </c>
      <c r="AK283">
        <f t="shared" si="146"/>
        <v>-0.14855461528810907</v>
      </c>
      <c r="AL283">
        <f t="shared" si="147"/>
        <v>-2.8399289113672852</v>
      </c>
      <c r="AM283">
        <f t="shared" si="148"/>
        <v>-6.5795448155956606</v>
      </c>
      <c r="AN283">
        <f t="shared" si="149"/>
        <v>9.939593582987829</v>
      </c>
      <c r="AO283">
        <f t="shared" si="149"/>
        <v>9.9418377507586069</v>
      </c>
      <c r="AP283">
        <f t="shared" si="149"/>
        <v>9.9366819849365822</v>
      </c>
      <c r="AQ283">
        <f t="shared" si="149"/>
        <v>9.9485495104270676</v>
      </c>
      <c r="AR283">
        <f t="shared" si="149"/>
        <v>9.9213501810919862</v>
      </c>
      <c r="AS283">
        <f t="shared" si="149"/>
        <v>9.9843378105432414</v>
      </c>
      <c r="AT283">
        <f t="shared" si="149"/>
        <v>9.8415795818984897</v>
      </c>
      <c r="AU283">
        <f t="shared" si="150"/>
        <v>10.186756794567124</v>
      </c>
    </row>
    <row r="284" spans="1:47">
      <c r="A284" s="37" t="s">
        <v>135</v>
      </c>
      <c r="B284" s="38" t="s">
        <v>45</v>
      </c>
      <c r="C284" s="37">
        <v>53984.358899999999</v>
      </c>
      <c r="D284" s="37" t="s">
        <v>124</v>
      </c>
      <c r="E284" s="58">
        <f t="shared" si="132"/>
        <v>11017.982468151646</v>
      </c>
      <c r="F284">
        <f t="shared" si="133"/>
        <v>11018</v>
      </c>
      <c r="G284">
        <f t="shared" si="134"/>
        <v>-6.3377999977092259E-3</v>
      </c>
      <c r="J284" s="117"/>
      <c r="K284" s="116">
        <f t="shared" si="153"/>
        <v>-6.3377999977092259E-3</v>
      </c>
      <c r="M284" s="116"/>
      <c r="O284" s="40"/>
      <c r="Q284" s="293">
        <f t="shared" si="135"/>
        <v>38965.858899999999</v>
      </c>
      <c r="R284" s="8">
        <f t="shared" si="136"/>
        <v>4.0167708810963066E-5</v>
      </c>
      <c r="S284" s="116">
        <v>1</v>
      </c>
      <c r="T284" s="167">
        <f t="shared" si="137"/>
        <v>4.0167708810963066E-5</v>
      </c>
      <c r="U284" s="8"/>
      <c r="W284" s="8"/>
      <c r="Z284">
        <f t="shared" si="138"/>
        <v>11018</v>
      </c>
      <c r="AA284">
        <f t="shared" si="139"/>
        <v>-1.0952439770121739E-2</v>
      </c>
      <c r="AB284">
        <f t="shared" si="140"/>
        <v>-1.3887536500967503E-2</v>
      </c>
      <c r="AC284">
        <f t="shared" si="141"/>
        <v>-6.3377999977092259E-3</v>
      </c>
      <c r="AD284">
        <f t="shared" si="151"/>
        <v>4.6146397724125127E-3</v>
      </c>
      <c r="AE284">
        <f t="shared" si="142"/>
        <v>2.1294900229131406E-5</v>
      </c>
      <c r="AF284">
        <f t="shared" si="152"/>
        <v>-6.3377999977092259E-3</v>
      </c>
      <c r="AG284" s="25"/>
      <c r="AH284">
        <f t="shared" si="143"/>
        <v>7.5497365032582767E-3</v>
      </c>
      <c r="AI284">
        <f t="shared" si="144"/>
        <v>0.52266172440126479</v>
      </c>
      <c r="AJ284">
        <f t="shared" si="145"/>
        <v>0.64442367494318165</v>
      </c>
      <c r="AK284">
        <f t="shared" si="146"/>
        <v>-0.14882261470766414</v>
      </c>
      <c r="AL284">
        <f t="shared" si="147"/>
        <v>-2.83936751498358</v>
      </c>
      <c r="AM284">
        <f t="shared" si="148"/>
        <v>-6.5671354956270944</v>
      </c>
      <c r="AN284">
        <f t="shared" si="149"/>
        <v>9.9405238641748319</v>
      </c>
      <c r="AO284">
        <f t="shared" si="149"/>
        <v>9.9427636576650968</v>
      </c>
      <c r="AP284">
        <f t="shared" si="149"/>
        <v>9.9376152338910018</v>
      </c>
      <c r="AQ284">
        <f t="shared" si="149"/>
        <v>9.9494721324842246</v>
      </c>
      <c r="AR284">
        <f t="shared" si="149"/>
        <v>9.9222830328561056</v>
      </c>
      <c r="AS284">
        <f t="shared" si="149"/>
        <v>9.9852814834980865</v>
      </c>
      <c r="AT284">
        <f t="shared" si="149"/>
        <v>9.8424304457591081</v>
      </c>
      <c r="AU284">
        <f t="shared" si="150"/>
        <v>10.188089404241648</v>
      </c>
    </row>
    <row r="285" spans="1:47">
      <c r="A285" s="37" t="s">
        <v>135</v>
      </c>
      <c r="B285" s="38" t="s">
        <v>45</v>
      </c>
      <c r="C285" s="37">
        <v>53984.359100000001</v>
      </c>
      <c r="D285" s="37" t="s">
        <v>124</v>
      </c>
      <c r="E285" s="58">
        <f t="shared" si="132"/>
        <v>11017.983021398783</v>
      </c>
      <c r="F285">
        <f t="shared" si="133"/>
        <v>11018</v>
      </c>
      <c r="G285">
        <f t="shared" si="134"/>
        <v>-6.1377999954856932E-3</v>
      </c>
      <c r="J285" s="117"/>
      <c r="K285" s="116">
        <f t="shared" si="153"/>
        <v>-6.1377999954856932E-3</v>
      </c>
      <c r="M285" s="116"/>
      <c r="O285" s="40"/>
      <c r="Q285" s="293">
        <f t="shared" si="135"/>
        <v>38965.859100000001</v>
      </c>
      <c r="R285" s="8">
        <f t="shared" si="136"/>
        <v>3.7672588784584172E-5</v>
      </c>
      <c r="S285" s="116">
        <v>1</v>
      </c>
      <c r="T285" s="167">
        <f t="shared" si="137"/>
        <v>3.7672588784584172E-5</v>
      </c>
      <c r="U285" s="8"/>
      <c r="Z285">
        <f t="shared" si="138"/>
        <v>11018</v>
      </c>
      <c r="AA285">
        <f t="shared" si="139"/>
        <v>-1.0952439770121739E-2</v>
      </c>
      <c r="AB285">
        <f t="shared" si="140"/>
        <v>-1.368753649874397E-2</v>
      </c>
      <c r="AC285">
        <f t="shared" si="141"/>
        <v>-6.1377999954856932E-3</v>
      </c>
      <c r="AD285">
        <f t="shared" si="151"/>
        <v>4.8146397746360453E-3</v>
      </c>
      <c r="AE285">
        <f t="shared" si="142"/>
        <v>2.318075615950743E-5</v>
      </c>
      <c r="AF285">
        <f t="shared" si="152"/>
        <v>-6.1377999954856932E-3</v>
      </c>
      <c r="AG285" s="25"/>
      <c r="AH285">
        <f t="shared" si="143"/>
        <v>7.5497365032582767E-3</v>
      </c>
      <c r="AI285">
        <f t="shared" si="144"/>
        <v>0.52266172440126479</v>
      </c>
      <c r="AJ285">
        <f t="shared" si="145"/>
        <v>0.64442367494318165</v>
      </c>
      <c r="AK285">
        <f t="shared" si="146"/>
        <v>-0.14882261470766414</v>
      </c>
      <c r="AL285">
        <f t="shared" si="147"/>
        <v>-2.83936751498358</v>
      </c>
      <c r="AM285">
        <f t="shared" si="148"/>
        <v>-6.5671354956270944</v>
      </c>
      <c r="AN285">
        <f t="shared" si="149"/>
        <v>9.9405238641748319</v>
      </c>
      <c r="AO285">
        <f t="shared" si="149"/>
        <v>9.9427636576650968</v>
      </c>
      <c r="AP285">
        <f t="shared" si="149"/>
        <v>9.9376152338910018</v>
      </c>
      <c r="AQ285">
        <f t="shared" si="149"/>
        <v>9.9494721324842246</v>
      </c>
      <c r="AR285">
        <f t="shared" si="149"/>
        <v>9.9222830328561056</v>
      </c>
      <c r="AS285">
        <f t="shared" si="149"/>
        <v>9.9852814834980865</v>
      </c>
      <c r="AT285">
        <f t="shared" si="149"/>
        <v>9.8424304457591081</v>
      </c>
      <c r="AU285">
        <f t="shared" si="150"/>
        <v>10.188089404241648</v>
      </c>
    </row>
    <row r="286" spans="1:47">
      <c r="A286" s="37" t="s">
        <v>135</v>
      </c>
      <c r="B286" s="38" t="s">
        <v>45</v>
      </c>
      <c r="C286" s="37">
        <v>53984.5409</v>
      </c>
      <c r="D286" s="37" t="s">
        <v>124</v>
      </c>
      <c r="E286" s="58">
        <f t="shared" si="132"/>
        <v>11018.485923041673</v>
      </c>
      <c r="F286">
        <f t="shared" si="133"/>
        <v>11018.5</v>
      </c>
      <c r="G286">
        <f t="shared" si="134"/>
        <v>-5.0888499972643331E-3</v>
      </c>
      <c r="J286" s="117"/>
      <c r="K286" s="116">
        <f t="shared" si="153"/>
        <v>-5.0888499972643331E-3</v>
      </c>
      <c r="M286" s="116"/>
      <c r="O286" s="40"/>
      <c r="Q286" s="293">
        <f t="shared" si="135"/>
        <v>38966.0409</v>
      </c>
      <c r="R286" s="8">
        <f t="shared" si="136"/>
        <v>2.5896394294657204E-5</v>
      </c>
      <c r="S286" s="116">
        <v>1</v>
      </c>
      <c r="T286" s="167">
        <f t="shared" si="137"/>
        <v>2.5896394294657204E-5</v>
      </c>
      <c r="Z286">
        <f t="shared" si="138"/>
        <v>11018.5</v>
      </c>
      <c r="AA286">
        <f t="shared" si="139"/>
        <v>-1.0953313868425157E-2</v>
      </c>
      <c r="AB286">
        <f t="shared" si="140"/>
        <v>-1.263782253510045E-2</v>
      </c>
      <c r="AC286">
        <f t="shared" si="141"/>
        <v>-5.0888499972643331E-3</v>
      </c>
      <c r="AD286">
        <f t="shared" si="151"/>
        <v>5.8644638711608243E-3</v>
      </c>
      <c r="AE286">
        <f t="shared" si="142"/>
        <v>3.4391936496150603E-5</v>
      </c>
      <c r="AF286">
        <f t="shared" si="152"/>
        <v>-5.0888499972643331E-3</v>
      </c>
      <c r="AG286" s="25"/>
      <c r="AH286">
        <f t="shared" si="143"/>
        <v>7.5489725378361161E-3</v>
      </c>
      <c r="AI286">
        <f t="shared" si="144"/>
        <v>0.52266729559825142</v>
      </c>
      <c r="AJ286">
        <f t="shared" si="145"/>
        <v>0.6443950507244115</v>
      </c>
      <c r="AK286">
        <f t="shared" si="146"/>
        <v>-0.14884048276095091</v>
      </c>
      <c r="AL286">
        <f t="shared" si="147"/>
        <v>-2.8393300820801839</v>
      </c>
      <c r="AM286">
        <f t="shared" si="148"/>
        <v>-6.5663096912378256</v>
      </c>
      <c r="AN286">
        <f t="shared" si="149"/>
        <v>9.9405858883694389</v>
      </c>
      <c r="AO286">
        <f t="shared" si="149"/>
        <v>9.9428253896118886</v>
      </c>
      <c r="AP286">
        <f t="shared" si="149"/>
        <v>9.9376774568540132</v>
      </c>
      <c r="AQ286">
        <f t="shared" si="149"/>
        <v>9.9495336434200219</v>
      </c>
      <c r="AR286">
        <f t="shared" si="149"/>
        <v>9.9223452333986302</v>
      </c>
      <c r="AS286">
        <f t="shared" si="149"/>
        <v>9.9853443902757117</v>
      </c>
      <c r="AT286">
        <f t="shared" si="149"/>
        <v>9.8424871918323724</v>
      </c>
      <c r="AU286">
        <f t="shared" si="150"/>
        <v>10.188178244886615</v>
      </c>
    </row>
    <row r="287" spans="1:47">
      <c r="A287" s="37" t="s">
        <v>135</v>
      </c>
      <c r="B287" s="38" t="s">
        <v>45</v>
      </c>
      <c r="C287" s="37">
        <v>53984.541100000002</v>
      </c>
      <c r="D287" s="37" t="s">
        <v>124</v>
      </c>
      <c r="E287" s="58">
        <f t="shared" si="132"/>
        <v>11018.486476288812</v>
      </c>
      <c r="F287">
        <f t="shared" si="133"/>
        <v>11018.5</v>
      </c>
      <c r="G287">
        <f t="shared" si="134"/>
        <v>-4.8888499950408004E-3</v>
      </c>
      <c r="J287" s="117"/>
      <c r="K287" s="116">
        <f t="shared" si="153"/>
        <v>-4.8888499950408004E-3</v>
      </c>
      <c r="M287" s="116"/>
      <c r="O287" s="40"/>
      <c r="Q287" s="293">
        <f t="shared" si="135"/>
        <v>38966.041100000002</v>
      </c>
      <c r="R287" s="8">
        <f t="shared" si="136"/>
        <v>2.3900854274010433E-5</v>
      </c>
      <c r="S287" s="116">
        <v>1</v>
      </c>
      <c r="T287" s="167">
        <f t="shared" si="137"/>
        <v>2.3900854274010433E-5</v>
      </c>
      <c r="Z287">
        <f t="shared" si="138"/>
        <v>11018.5</v>
      </c>
      <c r="AA287">
        <f t="shared" si="139"/>
        <v>-1.0953313868425157E-2</v>
      </c>
      <c r="AB287">
        <f t="shared" si="140"/>
        <v>-1.2437822532876917E-2</v>
      </c>
      <c r="AC287">
        <f t="shared" si="141"/>
        <v>-4.8888499950408004E-3</v>
      </c>
      <c r="AD287">
        <f t="shared" si="151"/>
        <v>6.064463873384357E-3</v>
      </c>
      <c r="AE287">
        <f t="shared" si="142"/>
        <v>3.6777722071584E-5</v>
      </c>
      <c r="AF287">
        <f t="shared" si="152"/>
        <v>-4.8888499950408004E-3</v>
      </c>
      <c r="AG287" s="25"/>
      <c r="AH287">
        <f t="shared" si="143"/>
        <v>7.5489725378361161E-3</v>
      </c>
      <c r="AI287">
        <f t="shared" si="144"/>
        <v>0.52266729559825142</v>
      </c>
      <c r="AJ287">
        <f t="shared" si="145"/>
        <v>0.6443950507244115</v>
      </c>
      <c r="AK287">
        <f t="shared" si="146"/>
        <v>-0.14884048276095091</v>
      </c>
      <c r="AL287">
        <f t="shared" si="147"/>
        <v>-2.8393300820801839</v>
      </c>
      <c r="AM287">
        <f t="shared" si="148"/>
        <v>-6.5663096912378256</v>
      </c>
      <c r="AN287">
        <f t="shared" si="149"/>
        <v>9.9405858883694389</v>
      </c>
      <c r="AO287">
        <f t="shared" si="149"/>
        <v>9.9428253896118886</v>
      </c>
      <c r="AP287">
        <f t="shared" si="149"/>
        <v>9.9376774568540132</v>
      </c>
      <c r="AQ287">
        <f t="shared" si="149"/>
        <v>9.9495336434200219</v>
      </c>
      <c r="AR287">
        <f t="shared" si="149"/>
        <v>9.9223452333986302</v>
      </c>
      <c r="AS287">
        <f t="shared" si="149"/>
        <v>9.9853443902757117</v>
      </c>
      <c r="AT287">
        <f t="shared" si="149"/>
        <v>9.8424871918323724</v>
      </c>
      <c r="AU287">
        <f t="shared" si="150"/>
        <v>10.188178244886615</v>
      </c>
    </row>
    <row r="288" spans="1:47">
      <c r="A288" s="80" t="s">
        <v>138</v>
      </c>
      <c r="B288" s="79" t="s">
        <v>45</v>
      </c>
      <c r="C288" s="82">
        <v>53986.3485</v>
      </c>
      <c r="D288" s="75">
        <v>4.0000000000000002E-4</v>
      </c>
      <c r="E288" s="58">
        <f t="shared" si="132"/>
        <v>11023.486170619766</v>
      </c>
      <c r="F288">
        <f t="shared" si="133"/>
        <v>11023.5</v>
      </c>
      <c r="G288">
        <f t="shared" si="134"/>
        <v>-4.9993499997071922E-3</v>
      </c>
      <c r="J288" s="117"/>
      <c r="K288" s="116">
        <f t="shared" si="153"/>
        <v>-4.9993499997071922E-3</v>
      </c>
      <c r="M288" s="116"/>
      <c r="O288" s="40"/>
      <c r="Q288" s="293">
        <f t="shared" si="135"/>
        <v>38967.8485</v>
      </c>
      <c r="R288" s="8">
        <f t="shared" si="136"/>
        <v>2.4993500419572302E-5</v>
      </c>
      <c r="S288" s="116">
        <v>1</v>
      </c>
      <c r="T288" s="167">
        <f t="shared" si="137"/>
        <v>2.4993500419572302E-5</v>
      </c>
      <c r="W288" s="8"/>
      <c r="Z288">
        <f t="shared" si="138"/>
        <v>11023.5</v>
      </c>
      <c r="AA288">
        <f t="shared" si="139"/>
        <v>-1.096205668598612E-2</v>
      </c>
      <c r="AB288">
        <f t="shared" si="140"/>
        <v>-1.2540680824499217E-2</v>
      </c>
      <c r="AC288">
        <f t="shared" si="141"/>
        <v>-4.9993499997071922E-3</v>
      </c>
      <c r="AD288">
        <f t="shared" si="151"/>
        <v>5.9627066862789277E-3</v>
      </c>
      <c r="AE288">
        <f t="shared" si="142"/>
        <v>3.5553871026595431E-5</v>
      </c>
      <c r="AF288">
        <f t="shared" si="152"/>
        <v>-4.9993499997071922E-3</v>
      </c>
      <c r="AG288" s="25"/>
      <c r="AH288">
        <f t="shared" si="143"/>
        <v>7.5413308247920261E-3</v>
      </c>
      <c r="AI288">
        <f t="shared" si="144"/>
        <v>0.52272305099812821</v>
      </c>
      <c r="AJ288">
        <f t="shared" si="145"/>
        <v>0.64410872477407388</v>
      </c>
      <c r="AK288">
        <f t="shared" si="146"/>
        <v>-0.14901917310019072</v>
      </c>
      <c r="AL288">
        <f t="shared" si="147"/>
        <v>-2.8389557084573829</v>
      </c>
      <c r="AM288">
        <f t="shared" si="148"/>
        <v>-6.5580618162792694</v>
      </c>
      <c r="AN288">
        <f t="shared" si="149"/>
        <v>9.9412061678137125</v>
      </c>
      <c r="AO288">
        <f t="shared" si="149"/>
        <v>9.9434427422710865</v>
      </c>
      <c r="AP288">
        <f t="shared" si="149"/>
        <v>9.9382997302771496</v>
      </c>
      <c r="AQ288">
        <f t="shared" si="149"/>
        <v>9.9501487720864699</v>
      </c>
      <c r="AR288">
        <f t="shared" si="149"/>
        <v>9.9229673105187466</v>
      </c>
      <c r="AS288">
        <f t="shared" si="149"/>
        <v>9.9859734254067014</v>
      </c>
      <c r="AT288">
        <f t="shared" si="149"/>
        <v>9.8430548026700073</v>
      </c>
      <c r="AU288">
        <f t="shared" si="150"/>
        <v>10.189066651336297</v>
      </c>
    </row>
    <row r="289" spans="1:47">
      <c r="A289" s="37" t="s">
        <v>135</v>
      </c>
      <c r="B289" s="38" t="s">
        <v>45</v>
      </c>
      <c r="C289" s="37">
        <v>53986.527099999999</v>
      </c>
      <c r="D289" s="37" t="s">
        <v>124</v>
      </c>
      <c r="E289" s="58">
        <f t="shared" si="132"/>
        <v>11023.980220308547</v>
      </c>
      <c r="F289">
        <f t="shared" si="133"/>
        <v>11024</v>
      </c>
      <c r="G289">
        <f t="shared" si="134"/>
        <v>-7.1504000006825663E-3</v>
      </c>
      <c r="J289" s="117"/>
      <c r="K289" s="116">
        <f t="shared" si="153"/>
        <v>-7.1504000006825663E-3</v>
      </c>
      <c r="M289" s="116"/>
      <c r="O289" s="40"/>
      <c r="Q289" s="293">
        <f t="shared" si="135"/>
        <v>38968.027099999999</v>
      </c>
      <c r="R289" s="8">
        <f t="shared" si="136"/>
        <v>5.1128220169761243E-5</v>
      </c>
      <c r="S289" s="116">
        <v>1</v>
      </c>
      <c r="T289" s="167">
        <f t="shared" si="137"/>
        <v>5.1128220169761243E-5</v>
      </c>
      <c r="U289" s="8"/>
      <c r="Z289">
        <f t="shared" si="138"/>
        <v>11024</v>
      </c>
      <c r="AA289">
        <f t="shared" si="139"/>
        <v>-1.0962931151172639E-2</v>
      </c>
      <c r="AB289">
        <f t="shared" si="140"/>
        <v>-1.4690966448310191E-2</v>
      </c>
      <c r="AC289">
        <f t="shared" si="141"/>
        <v>-7.1504000006825663E-3</v>
      </c>
      <c r="AD289">
        <f t="shared" si="151"/>
        <v>3.8125311504900727E-3</v>
      </c>
      <c r="AE289">
        <f t="shared" si="142"/>
        <v>1.4535393773457157E-5</v>
      </c>
      <c r="AF289">
        <f t="shared" si="152"/>
        <v>-7.1504000006825663E-3</v>
      </c>
      <c r="AG289" s="25"/>
      <c r="AH289">
        <f t="shared" si="143"/>
        <v>7.5405664476276254E-3</v>
      </c>
      <c r="AI289">
        <f t="shared" si="144"/>
        <v>0.52272863088227117</v>
      </c>
      <c r="AJ289">
        <f t="shared" si="145"/>
        <v>0.64408008380046833</v>
      </c>
      <c r="AK289">
        <f t="shared" si="146"/>
        <v>-0.14903704311508836</v>
      </c>
      <c r="AL289">
        <f t="shared" si="147"/>
        <v>-2.8389182666337343</v>
      </c>
      <c r="AM289">
        <f t="shared" si="148"/>
        <v>-6.5572380442563327</v>
      </c>
      <c r="AN289">
        <f t="shared" si="149"/>
        <v>9.941268199509695</v>
      </c>
      <c r="AO289">
        <f t="shared" si="149"/>
        <v>9.9435044808587172</v>
      </c>
      <c r="AP289">
        <f t="shared" si="149"/>
        <v>9.9383619619999859</v>
      </c>
      <c r="AQ289">
        <f t="shared" si="149"/>
        <v>9.9502102868870921</v>
      </c>
      <c r="AR289">
        <f t="shared" si="149"/>
        <v>9.9230295254013292</v>
      </c>
      <c r="AS289">
        <f t="shared" si="149"/>
        <v>9.9860363256566416</v>
      </c>
      <c r="AT289">
        <f t="shared" si="149"/>
        <v>9.8431115787698413</v>
      </c>
      <c r="AU289">
        <f t="shared" si="150"/>
        <v>10.189155491981268</v>
      </c>
    </row>
    <row r="290" spans="1:47">
      <c r="A290" s="37" t="s">
        <v>135</v>
      </c>
      <c r="B290" s="38" t="s">
        <v>45</v>
      </c>
      <c r="C290" s="37">
        <v>53986.527600000001</v>
      </c>
      <c r="D290" s="37" t="s">
        <v>124</v>
      </c>
      <c r="E290" s="58">
        <f t="shared" si="132"/>
        <v>11023.981603426384</v>
      </c>
      <c r="F290">
        <f t="shared" si="133"/>
        <v>11024</v>
      </c>
      <c r="G290">
        <f t="shared" si="134"/>
        <v>-6.6503999987617135E-3</v>
      </c>
      <c r="J290" s="117"/>
      <c r="K290" s="116">
        <f t="shared" si="153"/>
        <v>-6.6503999987617135E-3</v>
      </c>
      <c r="M290" s="116"/>
      <c r="O290" s="40"/>
      <c r="Q290" s="293">
        <f t="shared" si="135"/>
        <v>38968.027600000001</v>
      </c>
      <c r="R290" s="8">
        <f t="shared" si="136"/>
        <v>4.4227820143529799E-5</v>
      </c>
      <c r="S290" s="116">
        <v>1</v>
      </c>
      <c r="T290" s="167">
        <f t="shared" si="137"/>
        <v>4.4227820143529799E-5</v>
      </c>
      <c r="U290" s="8"/>
      <c r="W290" s="8"/>
      <c r="Z290">
        <f t="shared" si="138"/>
        <v>11024</v>
      </c>
      <c r="AA290">
        <f t="shared" si="139"/>
        <v>-1.0962931151172639E-2</v>
      </c>
      <c r="AB290">
        <f t="shared" si="140"/>
        <v>-1.4190966446389338E-2</v>
      </c>
      <c r="AC290">
        <f t="shared" si="141"/>
        <v>-6.6503999987617135E-3</v>
      </c>
      <c r="AD290">
        <f t="shared" si="151"/>
        <v>4.3125311524109256E-3</v>
      </c>
      <c r="AE290">
        <f t="shared" si="142"/>
        <v>1.8597924940514704E-5</v>
      </c>
      <c r="AF290">
        <f t="shared" si="152"/>
        <v>-6.6503999987617135E-3</v>
      </c>
      <c r="AG290" s="25"/>
      <c r="AH290">
        <f t="shared" si="143"/>
        <v>7.5405664476276254E-3</v>
      </c>
      <c r="AI290">
        <f t="shared" si="144"/>
        <v>0.52272863088227117</v>
      </c>
      <c r="AJ290">
        <f t="shared" si="145"/>
        <v>0.64408008380046833</v>
      </c>
      <c r="AK290">
        <f t="shared" si="146"/>
        <v>-0.14903704311508836</v>
      </c>
      <c r="AL290">
        <f t="shared" si="147"/>
        <v>-2.8389182666337343</v>
      </c>
      <c r="AM290">
        <f t="shared" si="148"/>
        <v>-6.5572380442563327</v>
      </c>
      <c r="AN290">
        <f t="shared" si="149"/>
        <v>9.941268199509695</v>
      </c>
      <c r="AO290">
        <f t="shared" si="149"/>
        <v>9.9435044808587172</v>
      </c>
      <c r="AP290">
        <f t="shared" si="149"/>
        <v>9.9383619619999859</v>
      </c>
      <c r="AQ290">
        <f t="shared" si="149"/>
        <v>9.9502102868870921</v>
      </c>
      <c r="AR290">
        <f t="shared" si="149"/>
        <v>9.9230295254013292</v>
      </c>
      <c r="AS290">
        <f t="shared" si="149"/>
        <v>9.9860363256566416</v>
      </c>
      <c r="AT290">
        <f t="shared" si="149"/>
        <v>9.8431115787698413</v>
      </c>
      <c r="AU290">
        <f t="shared" si="150"/>
        <v>10.189155491981268</v>
      </c>
    </row>
    <row r="291" spans="1:47">
      <c r="A291" s="80" t="s">
        <v>138</v>
      </c>
      <c r="B291" s="79" t="s">
        <v>49</v>
      </c>
      <c r="C291" s="82">
        <v>53987.432999999997</v>
      </c>
      <c r="D291" s="75">
        <v>2.9999999999999997E-4</v>
      </c>
      <c r="E291" s="58">
        <f t="shared" si="132"/>
        <v>11026.486153192473</v>
      </c>
      <c r="F291">
        <f t="shared" si="133"/>
        <v>11026.5</v>
      </c>
      <c r="G291">
        <f t="shared" si="134"/>
        <v>-5.0056499967467971E-3</v>
      </c>
      <c r="J291" s="117"/>
      <c r="K291" s="116">
        <f t="shared" si="153"/>
        <v>-5.0056499967467971E-3</v>
      </c>
      <c r="M291" s="116"/>
      <c r="O291" s="40"/>
      <c r="Q291" s="293">
        <f t="shared" si="135"/>
        <v>38968.932999999997</v>
      </c>
      <c r="R291" s="8">
        <f t="shared" si="136"/>
        <v>2.505653188993121E-5</v>
      </c>
      <c r="S291" s="116">
        <v>1</v>
      </c>
      <c r="T291" s="167">
        <f t="shared" si="137"/>
        <v>2.505653188993121E-5</v>
      </c>
      <c r="U291" s="8"/>
      <c r="W291" s="8"/>
      <c r="Z291">
        <f t="shared" si="138"/>
        <v>11026.5</v>
      </c>
      <c r="AA291">
        <f t="shared" si="139"/>
        <v>-1.0967303977289121E-2</v>
      </c>
      <c r="AB291">
        <f t="shared" si="140"/>
        <v>-1.2542393997196999E-2</v>
      </c>
      <c r="AC291">
        <f t="shared" si="141"/>
        <v>-5.0056499967467971E-3</v>
      </c>
      <c r="AD291">
        <f t="shared" si="151"/>
        <v>5.9616539805423235E-3</v>
      </c>
      <c r="AE291">
        <f t="shared" si="142"/>
        <v>3.5541318183716128E-5</v>
      </c>
      <c r="AF291">
        <f t="shared" si="152"/>
        <v>-5.0056499967467971E-3</v>
      </c>
      <c r="AG291" s="25"/>
      <c r="AH291">
        <f t="shared" si="143"/>
        <v>7.5367440004502021E-3</v>
      </c>
      <c r="AI291">
        <f t="shared" si="144"/>
        <v>0.5227565421548841</v>
      </c>
      <c r="AJ291">
        <f t="shared" si="145"/>
        <v>0.64393685607339324</v>
      </c>
      <c r="AK291">
        <f t="shared" si="146"/>
        <v>-0.14912639586618165</v>
      </c>
      <c r="AL291">
        <f t="shared" si="147"/>
        <v>-2.8387310453390864</v>
      </c>
      <c r="AM291">
        <f t="shared" si="148"/>
        <v>-6.5531219484580321</v>
      </c>
      <c r="AN291">
        <f t="shared" si="149"/>
        <v>9.9415783682274288</v>
      </c>
      <c r="AO291">
        <f t="shared" si="149"/>
        <v>9.943813182865453</v>
      </c>
      <c r="AP291">
        <f t="shared" si="149"/>
        <v>9.9386731325654729</v>
      </c>
      <c r="AQ291">
        <f t="shared" si="149"/>
        <v>9.9505178661760478</v>
      </c>
      <c r="AR291">
        <f t="shared" si="149"/>
        <v>9.9233406193742724</v>
      </c>
      <c r="AS291">
        <f t="shared" si="149"/>
        <v>9.9863508180118039</v>
      </c>
      <c r="AT291">
        <f t="shared" si="149"/>
        <v>9.843395500242174</v>
      </c>
      <c r="AU291">
        <f t="shared" si="150"/>
        <v>10.189599695206109</v>
      </c>
    </row>
    <row r="292" spans="1:47">
      <c r="A292" s="80" t="s">
        <v>139</v>
      </c>
      <c r="B292" s="76" t="s">
        <v>49</v>
      </c>
      <c r="C292" s="75">
        <v>53987.6129</v>
      </c>
      <c r="D292" s="75">
        <v>1E-3</v>
      </c>
      <c r="E292" s="58">
        <f t="shared" si="132"/>
        <v>11026.983798987623</v>
      </c>
      <c r="F292">
        <f t="shared" si="133"/>
        <v>11027</v>
      </c>
      <c r="G292">
        <f t="shared" si="134"/>
        <v>-5.8566999941831455E-3</v>
      </c>
      <c r="J292" s="117"/>
      <c r="K292" s="116">
        <f t="shared" si="153"/>
        <v>-5.8566999941831455E-3</v>
      </c>
      <c r="M292" s="116"/>
      <c r="O292" s="40"/>
      <c r="Q292" s="293">
        <f t="shared" si="135"/>
        <v>38969.1129</v>
      </c>
      <c r="R292" s="8">
        <f t="shared" si="136"/>
        <v>3.4300934821864856E-5</v>
      </c>
      <c r="S292" s="116">
        <v>1</v>
      </c>
      <c r="T292" s="167">
        <f t="shared" si="137"/>
        <v>3.4300934821864856E-5</v>
      </c>
      <c r="U292" s="8"/>
      <c r="V292" s="8"/>
      <c r="W292" s="8"/>
      <c r="Z292">
        <f t="shared" si="138"/>
        <v>11027</v>
      </c>
      <c r="AA292">
        <f t="shared" si="139"/>
        <v>-1.0968178642542115E-2</v>
      </c>
      <c r="AB292">
        <f t="shared" si="140"/>
        <v>-1.3392679392933853E-2</v>
      </c>
      <c r="AC292">
        <f t="shared" si="141"/>
        <v>-5.8566999941831455E-3</v>
      </c>
      <c r="AD292">
        <f t="shared" si="151"/>
        <v>5.1114786483589698E-3</v>
      </c>
      <c r="AE292">
        <f t="shared" si="142"/>
        <v>2.6127213972629643E-5</v>
      </c>
      <c r="AF292">
        <f t="shared" si="152"/>
        <v>-5.8566999941831455E-3</v>
      </c>
      <c r="AG292" s="25"/>
      <c r="AH292">
        <f t="shared" si="143"/>
        <v>7.5359793987507077E-3</v>
      </c>
      <c r="AI292">
        <f t="shared" si="144"/>
        <v>0.5227621267801541</v>
      </c>
      <c r="AJ292">
        <f t="shared" si="145"/>
        <v>0.64390820595543286</v>
      </c>
      <c r="AK292">
        <f t="shared" si="146"/>
        <v>-0.14914426695182878</v>
      </c>
      <c r="AL292">
        <f t="shared" si="147"/>
        <v>-2.8386935986440838</v>
      </c>
      <c r="AM292">
        <f t="shared" si="148"/>
        <v>-6.5522992817114361</v>
      </c>
      <c r="AN292">
        <f t="shared" si="149"/>
        <v>9.9416404040190933</v>
      </c>
      <c r="AO292">
        <f t="shared" si="149"/>
        <v>9.9438749250813387</v>
      </c>
      <c r="AP292">
        <f t="shared" si="149"/>
        <v>9.9387353690692191</v>
      </c>
      <c r="AQ292">
        <f t="shared" si="149"/>
        <v>9.9505793830920073</v>
      </c>
      <c r="AR292">
        <f t="shared" si="149"/>
        <v>9.9234028420812095</v>
      </c>
      <c r="AS292">
        <f t="shared" si="149"/>
        <v>9.9864137147043675</v>
      </c>
      <c r="AT292">
        <f t="shared" si="149"/>
        <v>9.8434522927330441</v>
      </c>
      <c r="AU292">
        <f t="shared" si="150"/>
        <v>10.189688535851076</v>
      </c>
    </row>
    <row r="293" spans="1:47">
      <c r="A293" s="80" t="s">
        <v>138</v>
      </c>
      <c r="B293" s="79" t="s">
        <v>49</v>
      </c>
      <c r="C293" s="82">
        <v>53988.335200000001</v>
      </c>
      <c r="D293" s="75">
        <v>2.0000000000000001E-4</v>
      </c>
      <c r="E293" s="58">
        <f t="shared" si="132"/>
        <v>11028.981851004475</v>
      </c>
      <c r="F293">
        <f t="shared" si="133"/>
        <v>11029</v>
      </c>
      <c r="G293">
        <f t="shared" si="134"/>
        <v>-6.560899993928615E-3</v>
      </c>
      <c r="J293" s="117"/>
      <c r="K293" s="116">
        <f t="shared" si="153"/>
        <v>-6.560899993928615E-3</v>
      </c>
      <c r="M293" s="116"/>
      <c r="O293" s="40"/>
      <c r="Q293" s="293">
        <f t="shared" si="135"/>
        <v>38969.835200000001</v>
      </c>
      <c r="R293" s="8">
        <f t="shared" si="136"/>
        <v>4.3045408730332503E-5</v>
      </c>
      <c r="S293" s="116">
        <v>1</v>
      </c>
      <c r="T293" s="167">
        <f t="shared" si="137"/>
        <v>4.3045408730332503E-5</v>
      </c>
      <c r="U293" s="8"/>
      <c r="V293" s="8"/>
      <c r="Z293">
        <f t="shared" si="138"/>
        <v>11029</v>
      </c>
      <c r="AA293">
        <f t="shared" si="139"/>
        <v>-1.0971677636952819E-2</v>
      </c>
      <c r="AB293">
        <f t="shared" si="140"/>
        <v>-1.4093820611701596E-2</v>
      </c>
      <c r="AC293">
        <f t="shared" si="141"/>
        <v>-6.560899993928615E-3</v>
      </c>
      <c r="AD293">
        <f t="shared" si="151"/>
        <v>4.4107776430242045E-3</v>
      </c>
      <c r="AE293">
        <f t="shared" si="142"/>
        <v>1.9454959416202158E-5</v>
      </c>
      <c r="AF293">
        <f t="shared" si="152"/>
        <v>-6.560899993928615E-3</v>
      </c>
      <c r="AG293" s="25"/>
      <c r="AH293">
        <f t="shared" si="143"/>
        <v>7.5329206177729806E-3</v>
      </c>
      <c r="AI293">
        <f t="shared" si="144"/>
        <v>0.52278447318547916</v>
      </c>
      <c r="AJ293">
        <f t="shared" si="145"/>
        <v>0.6437935902382671</v>
      </c>
      <c r="AK293">
        <f t="shared" si="146"/>
        <v>-0.14921575307969087</v>
      </c>
      <c r="AL293">
        <f t="shared" si="147"/>
        <v>-2.8385438037400563</v>
      </c>
      <c r="AM293">
        <f t="shared" si="148"/>
        <v>-6.5490104539607463</v>
      </c>
      <c r="AN293">
        <f t="shared" ref="AN293:AT308" si="154">$AU293+$AB$7*SIN(AO293)</f>
        <v>9.9418885540154509</v>
      </c>
      <c r="AO293">
        <f t="shared" si="154"/>
        <v>9.9441218999972723</v>
      </c>
      <c r="AP293">
        <f t="shared" si="154"/>
        <v>9.9389843230548873</v>
      </c>
      <c r="AQ293">
        <f t="shared" si="154"/>
        <v>9.9508254542878323</v>
      </c>
      <c r="AR293">
        <f t="shared" si="154"/>
        <v>9.9236517459517621</v>
      </c>
      <c r="AS293">
        <f t="shared" si="154"/>
        <v>9.9866652955484874</v>
      </c>
      <c r="AT293">
        <f t="shared" si="154"/>
        <v>9.8436794900263092</v>
      </c>
      <c r="AU293">
        <f t="shared" si="150"/>
        <v>10.19004389843095</v>
      </c>
    </row>
    <row r="294" spans="1:47">
      <c r="A294" s="80" t="s">
        <v>138</v>
      </c>
      <c r="B294" s="79" t="s">
        <v>45</v>
      </c>
      <c r="C294" s="82">
        <v>53988.517500000002</v>
      </c>
      <c r="D294" s="75">
        <v>4.0000000000000002E-4</v>
      </c>
      <c r="E294" s="58">
        <f t="shared" si="132"/>
        <v>11029.486135765201</v>
      </c>
      <c r="F294">
        <f t="shared" si="133"/>
        <v>11029.5</v>
      </c>
      <c r="G294">
        <f t="shared" si="134"/>
        <v>-5.011949993786402E-3</v>
      </c>
      <c r="J294" s="117"/>
      <c r="K294" s="116">
        <f t="shared" si="153"/>
        <v>-5.011949993786402E-3</v>
      </c>
      <c r="M294" s="116"/>
      <c r="O294" s="40"/>
      <c r="Q294" s="293">
        <f t="shared" si="135"/>
        <v>38970.017500000002</v>
      </c>
      <c r="R294" s="8">
        <f t="shared" si="136"/>
        <v>2.5119642740215517E-5</v>
      </c>
      <c r="S294" s="116">
        <v>1</v>
      </c>
      <c r="T294" s="167">
        <f t="shared" si="137"/>
        <v>2.5119642740215517E-5</v>
      </c>
      <c r="Z294">
        <f t="shared" si="138"/>
        <v>11029.5</v>
      </c>
      <c r="AA294">
        <f t="shared" si="139"/>
        <v>-1.0972552468900099E-2</v>
      </c>
      <c r="AB294">
        <f t="shared" si="140"/>
        <v>-1.2544105822775087E-2</v>
      </c>
      <c r="AC294">
        <f t="shared" si="141"/>
        <v>-5.011949993786402E-3</v>
      </c>
      <c r="AD294">
        <f t="shared" si="151"/>
        <v>5.9606024751136973E-3</v>
      </c>
      <c r="AE294">
        <f t="shared" si="142"/>
        <v>3.5528781866331535E-5</v>
      </c>
      <c r="AF294">
        <f t="shared" si="152"/>
        <v>-5.011949993786402E-3</v>
      </c>
      <c r="AG294" s="25"/>
      <c r="AH294">
        <f t="shared" si="143"/>
        <v>7.5321558289886854E-3</v>
      </c>
      <c r="AI294">
        <f t="shared" si="144"/>
        <v>0.52279006176313447</v>
      </c>
      <c r="AJ294">
        <f t="shared" si="145"/>
        <v>0.64376493249711941</v>
      </c>
      <c r="AK294">
        <f t="shared" si="146"/>
        <v>-0.14923362505805096</v>
      </c>
      <c r="AL294">
        <f t="shared" si="147"/>
        <v>-2.8385063529824803</v>
      </c>
      <c r="AM294">
        <f t="shared" si="148"/>
        <v>-6.5481887065112634</v>
      </c>
      <c r="AN294">
        <f t="shared" si="154"/>
        <v>9.9419505932223586</v>
      </c>
      <c r="AO294">
        <f t="shared" si="154"/>
        <v>9.944183645239935</v>
      </c>
      <c r="AP294">
        <f t="shared" si="154"/>
        <v>9.9390465635442506</v>
      </c>
      <c r="AQ294">
        <f t="shared" si="154"/>
        <v>9.9508869729704941</v>
      </c>
      <c r="AR294">
        <f t="shared" si="154"/>
        <v>9.9237139751803447</v>
      </c>
      <c r="AS294">
        <f t="shared" si="154"/>
        <v>9.9867281892782973</v>
      </c>
      <c r="AT294">
        <f t="shared" si="154"/>
        <v>9.8437362961833319</v>
      </c>
      <c r="AU294">
        <f t="shared" si="150"/>
        <v>10.190132739075917</v>
      </c>
    </row>
    <row r="295" spans="1:47">
      <c r="A295" s="80" t="s">
        <v>138</v>
      </c>
      <c r="B295" s="79" t="s">
        <v>49</v>
      </c>
      <c r="C295" s="82">
        <v>53990.324800000002</v>
      </c>
      <c r="D295" s="75">
        <v>2.0000000000000001E-4</v>
      </c>
      <c r="E295" s="58">
        <f t="shared" si="132"/>
        <v>11034.485553472596</v>
      </c>
      <c r="F295">
        <f t="shared" si="133"/>
        <v>11034.5</v>
      </c>
      <c r="G295">
        <f t="shared" si="134"/>
        <v>-5.2224499959265813E-3</v>
      </c>
      <c r="J295" s="117"/>
      <c r="K295" s="116">
        <f t="shared" si="153"/>
        <v>-5.2224499959265813E-3</v>
      </c>
      <c r="M295" s="116"/>
      <c r="O295" s="40"/>
      <c r="Q295" s="293">
        <f t="shared" si="135"/>
        <v>38971.824800000002</v>
      </c>
      <c r="R295" s="8">
        <f t="shared" si="136"/>
        <v>2.7273983959953549E-5</v>
      </c>
      <c r="S295" s="116">
        <v>1</v>
      </c>
      <c r="T295" s="167">
        <f t="shared" si="137"/>
        <v>2.7273983959953549E-5</v>
      </c>
      <c r="U295" s="8"/>
      <c r="Z295">
        <f t="shared" si="138"/>
        <v>11034.5</v>
      </c>
      <c r="AA295">
        <f t="shared" si="139"/>
        <v>-1.098130262167624E-2</v>
      </c>
      <c r="AB295">
        <f t="shared" si="140"/>
        <v>-1.2746955879473321E-2</v>
      </c>
      <c r="AC295">
        <f t="shared" si="141"/>
        <v>-5.2224499959265813E-3</v>
      </c>
      <c r="AD295">
        <f t="shared" si="151"/>
        <v>5.7588526257496588E-3</v>
      </c>
      <c r="AE295">
        <f t="shared" si="142"/>
        <v>3.316438356510374E-5</v>
      </c>
      <c r="AF295">
        <f t="shared" si="152"/>
        <v>-5.2224499959265813E-3</v>
      </c>
      <c r="AG295" s="25"/>
      <c r="AH295">
        <f t="shared" si="143"/>
        <v>7.52450588354674E-3</v>
      </c>
      <c r="AI295">
        <f t="shared" si="144"/>
        <v>0.52284599103329543</v>
      </c>
      <c r="AJ295">
        <f t="shared" si="145"/>
        <v>0.64347827119586454</v>
      </c>
      <c r="AK295">
        <f t="shared" si="146"/>
        <v>-0.14941235466654701</v>
      </c>
      <c r="AL295">
        <f t="shared" si="147"/>
        <v>-2.8381318006810647</v>
      </c>
      <c r="AM295">
        <f t="shared" si="148"/>
        <v>-6.539981323147483</v>
      </c>
      <c r="AN295">
        <f t="shared" si="154"/>
        <v>9.9425710228851933</v>
      </c>
      <c r="AO295">
        <f t="shared" si="154"/>
        <v>9.9448011309999149</v>
      </c>
      <c r="AP295">
        <f t="shared" si="154"/>
        <v>9.9396690122979532</v>
      </c>
      <c r="AQ295">
        <f t="shared" si="154"/>
        <v>9.9515021792779308</v>
      </c>
      <c r="AR295">
        <f t="shared" si="154"/>
        <v>9.9243363392203534</v>
      </c>
      <c r="AS295">
        <f t="shared" si="154"/>
        <v>9.9873570940069101</v>
      </c>
      <c r="AT295">
        <f t="shared" si="154"/>
        <v>9.8443045081647078</v>
      </c>
      <c r="AU295">
        <f t="shared" si="150"/>
        <v>10.1910211455256</v>
      </c>
    </row>
    <row r="296" spans="1:47">
      <c r="A296" s="80" t="s">
        <v>138</v>
      </c>
      <c r="B296" s="79" t="s">
        <v>45</v>
      </c>
      <c r="C296" s="82">
        <v>53990.504000000001</v>
      </c>
      <c r="D296" s="75">
        <v>1E-4</v>
      </c>
      <c r="E296" s="58">
        <f t="shared" si="132"/>
        <v>11034.981262902773</v>
      </c>
      <c r="F296">
        <f t="shared" si="133"/>
        <v>11035</v>
      </c>
      <c r="G296">
        <f t="shared" si="134"/>
        <v>-6.7734999975073151E-3</v>
      </c>
      <c r="J296" s="117"/>
      <c r="K296" s="116">
        <f t="shared" si="153"/>
        <v>-6.7734999975073151E-3</v>
      </c>
      <c r="M296" s="116"/>
      <c r="O296" s="40"/>
      <c r="Q296" s="293">
        <f t="shared" si="135"/>
        <v>38972.004000000001</v>
      </c>
      <c r="R296" s="8">
        <f t="shared" si="136"/>
        <v>4.5880302216231601E-5</v>
      </c>
      <c r="S296" s="116">
        <v>1</v>
      </c>
      <c r="T296" s="167">
        <f t="shared" si="137"/>
        <v>4.5880302216231601E-5</v>
      </c>
      <c r="U296" s="8"/>
      <c r="W296" s="8"/>
      <c r="Z296">
        <f t="shared" si="138"/>
        <v>11035</v>
      </c>
      <c r="AA296">
        <f t="shared" si="139"/>
        <v>-1.0982177820261939E-2</v>
      </c>
      <c r="AB296">
        <f t="shared" si="140"/>
        <v>-1.4297240680772207E-2</v>
      </c>
      <c r="AC296">
        <f t="shared" si="141"/>
        <v>-6.7734999975073151E-3</v>
      </c>
      <c r="AD296">
        <f t="shared" si="151"/>
        <v>4.2086778227546241E-3</v>
      </c>
      <c r="AE296">
        <f t="shared" si="142"/>
        <v>1.7712969015746603E-5</v>
      </c>
      <c r="AF296">
        <f t="shared" si="152"/>
        <v>-6.7734999975073151E-3</v>
      </c>
      <c r="AG296" s="25"/>
      <c r="AH296">
        <f t="shared" si="143"/>
        <v>7.5237406832648918E-3</v>
      </c>
      <c r="AI296">
        <f t="shared" si="144"/>
        <v>0.52285158831083134</v>
      </c>
      <c r="AJ296">
        <f t="shared" si="145"/>
        <v>0.64344959667444501</v>
      </c>
      <c r="AK296">
        <f t="shared" si="146"/>
        <v>-0.14943022861022318</v>
      </c>
      <c r="AL296">
        <f t="shared" si="147"/>
        <v>-2.8380943409758661</v>
      </c>
      <c r="AM296">
        <f t="shared" si="148"/>
        <v>-6.5391615925180826</v>
      </c>
      <c r="AN296">
        <f t="shared" si="154"/>
        <v>9.9426330696125937</v>
      </c>
      <c r="AO296">
        <f t="shared" si="154"/>
        <v>9.9448628829118313</v>
      </c>
      <c r="AP296">
        <f t="shared" si="154"/>
        <v>9.9397312615605493</v>
      </c>
      <c r="AQ296">
        <f t="shared" si="154"/>
        <v>9.9515637018598966</v>
      </c>
      <c r="AR296">
        <f t="shared" si="154"/>
        <v>9.9243985828008459</v>
      </c>
      <c r="AS296">
        <f t="shared" si="154"/>
        <v>9.9874199812242157</v>
      </c>
      <c r="AT296">
        <f t="shared" si="154"/>
        <v>9.8443613444095188</v>
      </c>
      <c r="AU296">
        <f t="shared" si="150"/>
        <v>10.19110998617057</v>
      </c>
    </row>
    <row r="297" spans="1:47">
      <c r="A297" s="75" t="s">
        <v>140</v>
      </c>
      <c r="B297" s="79" t="s">
        <v>45</v>
      </c>
      <c r="C297" s="82">
        <v>53991.408900000002</v>
      </c>
      <c r="D297" s="82">
        <v>8.0000000000000004E-4</v>
      </c>
      <c r="E297" s="58">
        <f t="shared" si="132"/>
        <v>11037.484429551047</v>
      </c>
      <c r="F297">
        <f t="shared" si="133"/>
        <v>11037.5</v>
      </c>
      <c r="G297">
        <f t="shared" si="134"/>
        <v>-5.6287499974132515E-3</v>
      </c>
      <c r="J297" s="117"/>
      <c r="K297" s="116">
        <f t="shared" si="153"/>
        <v>-5.6287499974132515E-3</v>
      </c>
      <c r="M297" s="116"/>
      <c r="O297" s="40"/>
      <c r="Q297" s="293">
        <f t="shared" si="135"/>
        <v>38972.908900000002</v>
      </c>
      <c r="R297" s="8">
        <f t="shared" si="136"/>
        <v>3.1682826533379681E-5</v>
      </c>
      <c r="S297" s="116">
        <v>1</v>
      </c>
      <c r="T297" s="167">
        <f t="shared" si="137"/>
        <v>3.1682826533379681E-5</v>
      </c>
      <c r="W297" s="8"/>
      <c r="Z297">
        <f t="shared" si="138"/>
        <v>11037.5</v>
      </c>
      <c r="AA297">
        <f t="shared" si="139"/>
        <v>-1.0986554313040478E-2</v>
      </c>
      <c r="AB297">
        <f t="shared" si="140"/>
        <v>-1.3148664118247323E-2</v>
      </c>
      <c r="AC297">
        <f t="shared" si="141"/>
        <v>-5.6287499974132515E-3</v>
      </c>
      <c r="AD297">
        <f t="shared" si="151"/>
        <v>5.3578043156272265E-3</v>
      </c>
      <c r="AE297">
        <f t="shared" si="142"/>
        <v>2.8706067084553732E-5</v>
      </c>
      <c r="AF297">
        <f t="shared" si="152"/>
        <v>-5.6287499974132515E-3</v>
      </c>
      <c r="AG297" s="25"/>
      <c r="AH297">
        <f t="shared" si="143"/>
        <v>7.5199141208340719E-3</v>
      </c>
      <c r="AI297">
        <f t="shared" si="144"/>
        <v>0.52287958656778022</v>
      </c>
      <c r="AJ297">
        <f t="shared" si="145"/>
        <v>0.64330620117357851</v>
      </c>
      <c r="AK297">
        <f t="shared" si="146"/>
        <v>-0.14951960101026091</v>
      </c>
      <c r="AL297">
        <f t="shared" si="147"/>
        <v>-2.8379070302361171</v>
      </c>
      <c r="AM297">
        <f t="shared" si="148"/>
        <v>-6.5350656825600053</v>
      </c>
      <c r="AN297">
        <f t="shared" si="154"/>
        <v>9.9429433135134975</v>
      </c>
      <c r="AO297">
        <f t="shared" si="154"/>
        <v>9.9451716515787698</v>
      </c>
      <c r="AP297">
        <f t="shared" si="154"/>
        <v>9.9400425198431108</v>
      </c>
      <c r="AQ297">
        <f t="shared" si="154"/>
        <v>9.9518713201026632</v>
      </c>
      <c r="AR297">
        <f t="shared" si="154"/>
        <v>9.9247098202794319</v>
      </c>
      <c r="AS297">
        <f t="shared" si="154"/>
        <v>9.9877344084370261</v>
      </c>
      <c r="AT297">
        <f t="shared" si="154"/>
        <v>9.8446455666901578</v>
      </c>
      <c r="AU297">
        <f t="shared" si="150"/>
        <v>10.191554189395411</v>
      </c>
    </row>
    <row r="298" spans="1:47">
      <c r="A298" s="37" t="s">
        <v>135</v>
      </c>
      <c r="B298" s="38" t="s">
        <v>45</v>
      </c>
      <c r="C298" s="37">
        <v>53992.494899999998</v>
      </c>
      <c r="D298" s="37" t="s">
        <v>124</v>
      </c>
      <c r="E298" s="58">
        <f t="shared" si="132"/>
        <v>11040.488561477239</v>
      </c>
      <c r="F298">
        <f t="shared" si="133"/>
        <v>11040.5</v>
      </c>
      <c r="G298">
        <f t="shared" si="134"/>
        <v>-4.1350499959662557E-3</v>
      </c>
      <c r="J298" s="117"/>
      <c r="K298" s="116">
        <f t="shared" si="153"/>
        <v>-4.1350499959662557E-3</v>
      </c>
      <c r="M298" s="116"/>
      <c r="O298" s="40"/>
      <c r="Q298" s="293">
        <f t="shared" si="135"/>
        <v>38973.994899999998</v>
      </c>
      <c r="R298" s="8">
        <f t="shared" si="136"/>
        <v>1.7098638469140531E-5</v>
      </c>
      <c r="S298" s="116">
        <v>1</v>
      </c>
      <c r="T298" s="167">
        <f t="shared" si="137"/>
        <v>1.7098638469140531E-5</v>
      </c>
      <c r="U298" s="8"/>
      <c r="V298" s="8"/>
      <c r="Z298">
        <f t="shared" si="138"/>
        <v>11040.5</v>
      </c>
      <c r="AA298">
        <f t="shared" si="139"/>
        <v>-1.0991807203911325E-2</v>
      </c>
      <c r="AB298">
        <f t="shared" si="140"/>
        <v>-1.1650371007769337E-2</v>
      </c>
      <c r="AC298">
        <f t="shared" si="141"/>
        <v>-4.1350499959662557E-3</v>
      </c>
      <c r="AD298">
        <f t="shared" si="151"/>
        <v>6.8567572079450689E-3</v>
      </c>
      <c r="AE298">
        <f t="shared" si="142"/>
        <v>4.701511940870666E-5</v>
      </c>
      <c r="AF298">
        <f t="shared" si="152"/>
        <v>-4.1350499959662557E-3</v>
      </c>
      <c r="AG298" s="25"/>
      <c r="AH298">
        <f t="shared" si="143"/>
        <v>7.5153210118030821E-3</v>
      </c>
      <c r="AI298">
        <f t="shared" si="144"/>
        <v>0.52291321059547802</v>
      </c>
      <c r="AJ298">
        <f t="shared" si="145"/>
        <v>0.64313407619232787</v>
      </c>
      <c r="AK298">
        <f t="shared" si="146"/>
        <v>-0.14962685379197568</v>
      </c>
      <c r="AL298">
        <f t="shared" si="147"/>
        <v>-2.8376822304631868</v>
      </c>
      <c r="AM298">
        <f t="shared" si="148"/>
        <v>-6.5301566172269725</v>
      </c>
      <c r="AN298">
        <f t="shared" si="154"/>
        <v>9.9433156287856352</v>
      </c>
      <c r="AO298">
        <f t="shared" si="154"/>
        <v>9.945542194030816</v>
      </c>
      <c r="AP298">
        <f t="shared" si="154"/>
        <v>9.9404160561225829</v>
      </c>
      <c r="AQ298">
        <f t="shared" si="154"/>
        <v>9.9522404737453325</v>
      </c>
      <c r="AR298">
        <f t="shared" si="154"/>
        <v>9.9250833483276146</v>
      </c>
      <c r="AS298">
        <f t="shared" si="154"/>
        <v>9.9881117015786405</v>
      </c>
      <c r="AT298">
        <f t="shared" si="154"/>
        <v>9.8449867237847499</v>
      </c>
      <c r="AU298">
        <f t="shared" si="150"/>
        <v>10.192087233265219</v>
      </c>
    </row>
    <row r="299" spans="1:47">
      <c r="A299" s="37" t="s">
        <v>135</v>
      </c>
      <c r="B299" s="38" t="s">
        <v>45</v>
      </c>
      <c r="C299" s="37">
        <v>53992.495699999999</v>
      </c>
      <c r="D299" s="37" t="s">
        <v>124</v>
      </c>
      <c r="E299" s="58">
        <f t="shared" si="132"/>
        <v>11040.490774465772</v>
      </c>
      <c r="F299">
        <f t="shared" si="133"/>
        <v>11040.5</v>
      </c>
      <c r="G299">
        <f t="shared" si="134"/>
        <v>-3.3350499943480827E-3</v>
      </c>
      <c r="I299" s="117"/>
      <c r="K299" s="116">
        <f t="shared" si="153"/>
        <v>-3.3350499943480827E-3</v>
      </c>
      <c r="M299" s="116"/>
      <c r="O299" s="40"/>
      <c r="Q299" s="293">
        <f t="shared" si="135"/>
        <v>38973.995699999999</v>
      </c>
      <c r="R299" s="8">
        <f t="shared" si="136"/>
        <v>1.1122558464801147E-5</v>
      </c>
      <c r="S299" s="116">
        <v>1</v>
      </c>
      <c r="T299" s="167">
        <f t="shared" si="137"/>
        <v>1.1122558464801147E-5</v>
      </c>
      <c r="U299" s="8"/>
      <c r="W299" s="8"/>
      <c r="Z299">
        <f t="shared" si="138"/>
        <v>11040.5</v>
      </c>
      <c r="AA299">
        <f t="shared" si="139"/>
        <v>-1.0991807203911325E-2</v>
      </c>
      <c r="AB299">
        <f t="shared" si="140"/>
        <v>-1.0850371006151164E-2</v>
      </c>
      <c r="AC299">
        <f t="shared" si="141"/>
        <v>-3.3350499943480827E-3</v>
      </c>
      <c r="AD299">
        <f t="shared" si="151"/>
        <v>7.6567572095632419E-3</v>
      </c>
      <c r="AE299">
        <f t="shared" si="142"/>
        <v>5.8625930966198685E-5</v>
      </c>
      <c r="AF299">
        <f t="shared" si="152"/>
        <v>-3.3350499943480827E-3</v>
      </c>
      <c r="AG299" s="25"/>
      <c r="AH299">
        <f t="shared" si="143"/>
        <v>7.5153210118030821E-3</v>
      </c>
      <c r="AI299">
        <f t="shared" si="144"/>
        <v>0.52291321059547802</v>
      </c>
      <c r="AJ299">
        <f t="shared" si="145"/>
        <v>0.64313407619232787</v>
      </c>
      <c r="AK299">
        <f t="shared" si="146"/>
        <v>-0.14962685379197568</v>
      </c>
      <c r="AL299">
        <f t="shared" si="147"/>
        <v>-2.8376822304631868</v>
      </c>
      <c r="AM299">
        <f t="shared" si="148"/>
        <v>-6.5301566172269725</v>
      </c>
      <c r="AN299">
        <f t="shared" si="154"/>
        <v>9.9433156287856352</v>
      </c>
      <c r="AO299">
        <f t="shared" si="154"/>
        <v>9.945542194030816</v>
      </c>
      <c r="AP299">
        <f t="shared" si="154"/>
        <v>9.9404160561225829</v>
      </c>
      <c r="AQ299">
        <f t="shared" si="154"/>
        <v>9.9522404737453325</v>
      </c>
      <c r="AR299">
        <f t="shared" si="154"/>
        <v>9.9250833483276146</v>
      </c>
      <c r="AS299">
        <f t="shared" si="154"/>
        <v>9.9881117015786405</v>
      </c>
      <c r="AT299">
        <f t="shared" si="154"/>
        <v>9.8449867237847499</v>
      </c>
      <c r="AU299">
        <f t="shared" si="150"/>
        <v>10.192087233265219</v>
      </c>
    </row>
    <row r="300" spans="1:47">
      <c r="A300" s="80" t="s">
        <v>139</v>
      </c>
      <c r="B300" s="76" t="s">
        <v>49</v>
      </c>
      <c r="C300" s="75">
        <v>54008.580399999999</v>
      </c>
      <c r="D300" s="75">
        <v>1.2999999999999999E-3</v>
      </c>
      <c r="E300" s="58">
        <f t="shared" si="132"/>
        <v>11084.984845177945</v>
      </c>
      <c r="F300">
        <f t="shared" si="133"/>
        <v>11085</v>
      </c>
      <c r="G300" s="58">
        <f t="shared" si="134"/>
        <v>-5.4784999956609681E-3</v>
      </c>
      <c r="I300" s="117"/>
      <c r="J300" s="117"/>
      <c r="K300" s="116">
        <f t="shared" si="153"/>
        <v>-5.4784999956609681E-3</v>
      </c>
      <c r="M300" s="116"/>
      <c r="O300" s="40"/>
      <c r="Q300" s="293">
        <f t="shared" si="135"/>
        <v>38990.080399999999</v>
      </c>
      <c r="R300" s="8">
        <f t="shared" si="136"/>
        <v>3.0013962202457229E-5</v>
      </c>
      <c r="S300" s="116">
        <v>1</v>
      </c>
      <c r="T300" s="167">
        <f t="shared" si="137"/>
        <v>3.0013962202457229E-5</v>
      </c>
      <c r="U300" s="83"/>
      <c r="V300" s="8"/>
      <c r="Z300">
        <f t="shared" si="138"/>
        <v>11085</v>
      </c>
      <c r="AA300">
        <f t="shared" si="139"/>
        <v>-1.1069865799518151E-2</v>
      </c>
      <c r="AB300">
        <f t="shared" si="140"/>
        <v>-1.2925531935634279E-2</v>
      </c>
      <c r="AC300">
        <f t="shared" si="141"/>
        <v>-5.4784999956609681E-3</v>
      </c>
      <c r="AD300">
        <f t="shared" si="151"/>
        <v>5.5913658038571831E-3</v>
      </c>
      <c r="AE300">
        <f t="shared" si="142"/>
        <v>3.1263371552543481E-5</v>
      </c>
      <c r="AF300">
        <f t="shared" si="152"/>
        <v>-5.4784999956609681E-3</v>
      </c>
      <c r="AG300" s="25"/>
      <c r="AH300">
        <f t="shared" si="143"/>
        <v>7.4470319399733099E-3</v>
      </c>
      <c r="AI300">
        <f t="shared" si="144"/>
        <v>0.52341532052038242</v>
      </c>
      <c r="AJ300">
        <f t="shared" si="145"/>
        <v>0.64057442005717868</v>
      </c>
      <c r="AK300">
        <f t="shared" si="146"/>
        <v>-0.15121852824740134</v>
      </c>
      <c r="AL300">
        <f t="shared" si="147"/>
        <v>-2.8343442403282939</v>
      </c>
      <c r="AM300">
        <f t="shared" si="148"/>
        <v>-6.4581019984659145</v>
      </c>
      <c r="AN300">
        <f t="shared" si="154"/>
        <v>9.9488412105446749</v>
      </c>
      <c r="AO300">
        <f t="shared" si="154"/>
        <v>9.9510411590873602</v>
      </c>
      <c r="AP300">
        <f t="shared" si="154"/>
        <v>9.9459602264267435</v>
      </c>
      <c r="AQ300">
        <f t="shared" si="154"/>
        <v>9.9577177784391697</v>
      </c>
      <c r="AR300">
        <f t="shared" si="154"/>
        <v>9.9306295391339923</v>
      </c>
      <c r="AS300">
        <f t="shared" si="154"/>
        <v>9.9937057258360387</v>
      </c>
      <c r="AT300">
        <f t="shared" si="154"/>
        <v>9.8500588315787851</v>
      </c>
      <c r="AU300">
        <f t="shared" si="150"/>
        <v>10.199994050667398</v>
      </c>
    </row>
    <row r="301" spans="1:47">
      <c r="A301" s="75" t="s">
        <v>133</v>
      </c>
      <c r="B301" s="76" t="s">
        <v>49</v>
      </c>
      <c r="C301" s="75">
        <v>54009.304170000003</v>
      </c>
      <c r="D301" s="75">
        <v>1.5E-3</v>
      </c>
      <c r="E301" s="58">
        <f t="shared" si="132"/>
        <v>11086.986963561225</v>
      </c>
      <c r="F301">
        <f t="shared" si="133"/>
        <v>11087</v>
      </c>
      <c r="G301">
        <f t="shared" si="134"/>
        <v>-4.7126999925239943E-3</v>
      </c>
      <c r="I301" s="117"/>
      <c r="J301" s="117"/>
      <c r="K301" s="116">
        <f t="shared" si="153"/>
        <v>-4.7126999925239943E-3</v>
      </c>
      <c r="M301" s="116"/>
      <c r="O301" s="40"/>
      <c r="Q301" s="293">
        <f t="shared" si="135"/>
        <v>38990.804170000003</v>
      </c>
      <c r="R301" s="8">
        <f t="shared" si="136"/>
        <v>2.2209541219535656E-5</v>
      </c>
      <c r="S301" s="116">
        <v>1</v>
      </c>
      <c r="T301" s="167">
        <f t="shared" si="137"/>
        <v>2.2209541219535656E-5</v>
      </c>
      <c r="U301" s="8"/>
      <c r="V301" s="8"/>
      <c r="W301" s="8"/>
      <c r="Z301">
        <f t="shared" si="138"/>
        <v>11087</v>
      </c>
      <c r="AA301">
        <f t="shared" si="139"/>
        <v>-1.107338023586648E-2</v>
      </c>
      <c r="AB301">
        <f t="shared" si="140"/>
        <v>-1.215665581734212E-2</v>
      </c>
      <c r="AC301">
        <f t="shared" si="141"/>
        <v>-4.7126999925239943E-3</v>
      </c>
      <c r="AD301">
        <f t="shared" si="151"/>
        <v>6.3606802433424856E-3</v>
      </c>
      <c r="AE301">
        <f t="shared" si="142"/>
        <v>4.045825315804742E-5</v>
      </c>
      <c r="AF301">
        <f t="shared" si="152"/>
        <v>-4.7126999925239943E-3</v>
      </c>
      <c r="AG301" s="25"/>
      <c r="AH301">
        <f t="shared" si="143"/>
        <v>7.4439558248181265E-3</v>
      </c>
      <c r="AI301">
        <f t="shared" si="144"/>
        <v>0.52343803513185738</v>
      </c>
      <c r="AJ301">
        <f t="shared" si="145"/>
        <v>0.64045909406374724</v>
      </c>
      <c r="AK301">
        <f t="shared" si="146"/>
        <v>-0.15129009763039744</v>
      </c>
      <c r="AL301">
        <f t="shared" si="147"/>
        <v>-2.8341940653614386</v>
      </c>
      <c r="AM301">
        <f t="shared" si="148"/>
        <v>-6.4548967854716421</v>
      </c>
      <c r="AN301">
        <f t="shared" si="154"/>
        <v>9.9490896796083685</v>
      </c>
      <c r="AO301">
        <f t="shared" si="154"/>
        <v>9.9512884180583221</v>
      </c>
      <c r="AP301">
        <f t="shared" si="154"/>
        <v>9.9462095517663496</v>
      </c>
      <c r="AQ301">
        <f t="shared" si="154"/>
        <v>9.9579640174478143</v>
      </c>
      <c r="AR301">
        <f t="shared" si="154"/>
        <v>9.9308790495019679</v>
      </c>
      <c r="AS301">
        <f t="shared" si="154"/>
        <v>9.9939570334791838</v>
      </c>
      <c r="AT301">
        <f t="shared" si="154"/>
        <v>9.8502873038744525</v>
      </c>
      <c r="AU301">
        <f t="shared" si="150"/>
        <v>10.20034941324727</v>
      </c>
    </row>
    <row r="302" spans="1:47">
      <c r="A302" s="53" t="s">
        <v>132</v>
      </c>
      <c r="B302" s="53" t="s">
        <v>49</v>
      </c>
      <c r="C302" s="54">
        <v>54009.304199999999</v>
      </c>
      <c r="D302" s="54" t="s">
        <v>76</v>
      </c>
      <c r="E302" s="58">
        <f t="shared" si="132"/>
        <v>11086.987046548284</v>
      </c>
      <c r="F302">
        <f t="shared" si="133"/>
        <v>11087</v>
      </c>
      <c r="G302">
        <f t="shared" si="134"/>
        <v>-4.6826999969198368E-3</v>
      </c>
      <c r="I302" s="117"/>
      <c r="J302" s="117"/>
      <c r="K302" s="116"/>
      <c r="L302" s="116">
        <f>G302</f>
        <v>-4.6826999969198368E-3</v>
      </c>
      <c r="M302" s="116"/>
      <c r="O302" s="40">
        <f ca="1">+C$11+C$12*F302</f>
        <v>8.7093433644979262E-3</v>
      </c>
      <c r="Q302" s="293">
        <f t="shared" si="135"/>
        <v>38990.804199999999</v>
      </c>
      <c r="R302" s="8">
        <f t="shared" ca="1" si="136"/>
        <v>1.7934682539409358E-4</v>
      </c>
      <c r="S302" s="116">
        <v>1</v>
      </c>
      <c r="T302" s="167">
        <f t="shared" ca="1" si="137"/>
        <v>1.7934682539409358E-4</v>
      </c>
      <c r="W302" s="8"/>
      <c r="Z302">
        <f t="shared" si="138"/>
        <v>11087</v>
      </c>
      <c r="AA302">
        <f t="shared" si="139"/>
        <v>-1.107338023586648E-2</v>
      </c>
      <c r="AB302">
        <f t="shared" si="140"/>
        <v>-1.2126655821737962E-2</v>
      </c>
      <c r="AC302">
        <f t="shared" si="141"/>
        <v>-4.6826999969198368E-3</v>
      </c>
      <c r="AD302">
        <f t="shared" si="151"/>
        <v>6.390680238946643E-3</v>
      </c>
      <c r="AE302">
        <f t="shared" si="142"/>
        <v>4.0840793916463124E-5</v>
      </c>
      <c r="AF302">
        <f t="shared" si="152"/>
        <v>-4.6826999969198368E-3</v>
      </c>
      <c r="AG302" s="25"/>
      <c r="AH302">
        <f t="shared" si="143"/>
        <v>7.4439558248181265E-3</v>
      </c>
      <c r="AI302">
        <f t="shared" si="144"/>
        <v>0.52343803513185738</v>
      </c>
      <c r="AJ302">
        <f t="shared" si="145"/>
        <v>0.64045909406374724</v>
      </c>
      <c r="AK302">
        <f t="shared" si="146"/>
        <v>-0.15129009763039744</v>
      </c>
      <c r="AL302">
        <f t="shared" si="147"/>
        <v>-2.8341940653614386</v>
      </c>
      <c r="AM302">
        <f t="shared" si="148"/>
        <v>-6.4548967854716421</v>
      </c>
      <c r="AN302">
        <f t="shared" si="154"/>
        <v>9.9490896796083685</v>
      </c>
      <c r="AO302">
        <f t="shared" si="154"/>
        <v>9.9512884180583221</v>
      </c>
      <c r="AP302">
        <f t="shared" si="154"/>
        <v>9.9462095517663496</v>
      </c>
      <c r="AQ302">
        <f t="shared" si="154"/>
        <v>9.9579640174478143</v>
      </c>
      <c r="AR302">
        <f t="shared" si="154"/>
        <v>9.9308790495019679</v>
      </c>
      <c r="AS302">
        <f t="shared" si="154"/>
        <v>9.9939570334791838</v>
      </c>
      <c r="AT302">
        <f t="shared" si="154"/>
        <v>9.8502873038744525</v>
      </c>
      <c r="AU302">
        <f t="shared" si="150"/>
        <v>10.20034941324727</v>
      </c>
    </row>
    <row r="303" spans="1:47">
      <c r="A303" s="80" t="s">
        <v>138</v>
      </c>
      <c r="B303" s="79" t="s">
        <v>49</v>
      </c>
      <c r="C303" s="82">
        <v>54037.317799999997</v>
      </c>
      <c r="D303" s="75">
        <v>8.9999999999999998E-4</v>
      </c>
      <c r="E303" s="58">
        <f t="shared" si="132"/>
        <v>11164.479265818927</v>
      </c>
      <c r="F303">
        <f t="shared" si="133"/>
        <v>11164.5</v>
      </c>
      <c r="G303">
        <f t="shared" si="134"/>
        <v>-7.4954500014428049E-3</v>
      </c>
      <c r="I303" s="117"/>
      <c r="J303" s="117"/>
      <c r="K303" s="116">
        <f>G303</f>
        <v>-7.4954500014428049E-3</v>
      </c>
      <c r="M303" s="116"/>
      <c r="O303" s="40"/>
      <c r="Q303" s="293">
        <f t="shared" si="135"/>
        <v>39018.817799999997</v>
      </c>
      <c r="R303" s="8">
        <f t="shared" si="136"/>
        <v>5.6181770724128944E-5</v>
      </c>
      <c r="S303" s="116">
        <v>1</v>
      </c>
      <c r="T303" s="167">
        <f t="shared" si="137"/>
        <v>5.6181770724128944E-5</v>
      </c>
      <c r="U303" s="8"/>
      <c r="W303" s="8"/>
      <c r="Z303">
        <f t="shared" si="138"/>
        <v>11164.5</v>
      </c>
      <c r="AA303">
        <f t="shared" si="139"/>
        <v>-1.1209973351263933E-2</v>
      </c>
      <c r="AB303">
        <f t="shared" si="140"/>
        <v>-1.4819747404672422E-2</v>
      </c>
      <c r="AC303">
        <f t="shared" si="141"/>
        <v>-7.4954500014428049E-3</v>
      </c>
      <c r="AD303">
        <f t="shared" si="151"/>
        <v>3.7145233498211278E-3</v>
      </c>
      <c r="AE303">
        <f t="shared" si="142"/>
        <v>1.3797683716366372E-5</v>
      </c>
      <c r="AF303">
        <f t="shared" si="152"/>
        <v>-7.4954500014428049E-3</v>
      </c>
      <c r="AG303" s="25"/>
      <c r="AH303">
        <f t="shared" si="143"/>
        <v>7.3242974032296159E-3</v>
      </c>
      <c r="AI303">
        <f t="shared" si="144"/>
        <v>0.52432807770325318</v>
      </c>
      <c r="AJ303">
        <f t="shared" si="145"/>
        <v>0.63597120377671079</v>
      </c>
      <c r="AK303">
        <f t="shared" si="146"/>
        <v>-0.15406564295298827</v>
      </c>
      <c r="AL303">
        <f t="shared" si="147"/>
        <v>-2.8283645365034751</v>
      </c>
      <c r="AM303">
        <f t="shared" si="148"/>
        <v>-6.3328325744531142</v>
      </c>
      <c r="AN303">
        <f t="shared" si="154"/>
        <v>9.9587264377154536</v>
      </c>
      <c r="AO303">
        <f t="shared" si="154"/>
        <v>9.9608774079389075</v>
      </c>
      <c r="AP303">
        <f t="shared" si="154"/>
        <v>9.9558808457961092</v>
      </c>
      <c r="AQ303">
        <f t="shared" si="154"/>
        <v>9.9675104333789459</v>
      </c>
      <c r="AR303">
        <f t="shared" si="154"/>
        <v>9.9405637455441784</v>
      </c>
      <c r="AS303">
        <f t="shared" si="154"/>
        <v>10.003688042264111</v>
      </c>
      <c r="AT303">
        <f t="shared" si="154"/>
        <v>9.8591748061670508</v>
      </c>
      <c r="AU303">
        <f t="shared" si="150"/>
        <v>10.214119713217356</v>
      </c>
    </row>
    <row r="304" spans="1:47">
      <c r="A304" s="44" t="s">
        <v>141</v>
      </c>
      <c r="B304" s="45" t="s">
        <v>49</v>
      </c>
      <c r="C304" s="44">
        <v>54039.306799999998</v>
      </c>
      <c r="D304" s="44">
        <v>1E-4</v>
      </c>
      <c r="E304" s="58">
        <f t="shared" si="132"/>
        <v>11169.981308545654</v>
      </c>
      <c r="F304">
        <f t="shared" si="133"/>
        <v>11170</v>
      </c>
      <c r="G304">
        <f t="shared" si="134"/>
        <v>-6.756999995559454E-3</v>
      </c>
      <c r="I304" s="117"/>
      <c r="J304" s="117"/>
      <c r="K304" s="116">
        <f>G304</f>
        <v>-6.756999995559454E-3</v>
      </c>
      <c r="M304" s="116"/>
      <c r="O304" s="40"/>
      <c r="Q304" s="293">
        <f t="shared" si="135"/>
        <v>39020.806799999998</v>
      </c>
      <c r="R304" s="8">
        <f t="shared" si="136"/>
        <v>4.5657048939990461E-5</v>
      </c>
      <c r="S304" s="116">
        <v>1</v>
      </c>
      <c r="T304" s="167">
        <f t="shared" si="137"/>
        <v>4.5657048939990461E-5</v>
      </c>
      <c r="U304" s="8"/>
      <c r="V304" s="8"/>
      <c r="Z304">
        <f t="shared" si="138"/>
        <v>11170</v>
      </c>
      <c r="AA304">
        <f t="shared" si="139"/>
        <v>-1.1219697285112604E-2</v>
      </c>
      <c r="AB304">
        <f t="shared" si="140"/>
        <v>-1.4072771558612265E-2</v>
      </c>
      <c r="AC304">
        <f t="shared" si="141"/>
        <v>-6.756999995559454E-3</v>
      </c>
      <c r="AD304">
        <f t="shared" si="151"/>
        <v>4.4626972895531504E-3</v>
      </c>
      <c r="AE304">
        <f t="shared" si="142"/>
        <v>1.9915667098185037E-5</v>
      </c>
      <c r="AF304">
        <f t="shared" si="152"/>
        <v>-6.756999995559454E-3</v>
      </c>
      <c r="AG304" s="25"/>
      <c r="AH304">
        <f t="shared" si="143"/>
        <v>7.3157715630528114E-3</v>
      </c>
      <c r="AI304">
        <f t="shared" si="144"/>
        <v>0.52439197473569532</v>
      </c>
      <c r="AJ304">
        <f t="shared" si="145"/>
        <v>0.63565129440612234</v>
      </c>
      <c r="AK304">
        <f t="shared" si="146"/>
        <v>-0.15426278327642259</v>
      </c>
      <c r="AL304">
        <f t="shared" si="147"/>
        <v>-2.8279500626756233</v>
      </c>
      <c r="AM304">
        <f t="shared" si="148"/>
        <v>-6.3243253138776714</v>
      </c>
      <c r="AN304">
        <f t="shared" si="154"/>
        <v>9.9594109766796777</v>
      </c>
      <c r="AO304">
        <f t="shared" si="154"/>
        <v>9.961558493927356</v>
      </c>
      <c r="AP304">
        <f t="shared" si="154"/>
        <v>9.95656793480636</v>
      </c>
      <c r="AQ304">
        <f t="shared" si="154"/>
        <v>9.9681882734422569</v>
      </c>
      <c r="AR304">
        <f t="shared" si="154"/>
        <v>9.9412522468368589</v>
      </c>
      <c r="AS304">
        <f t="shared" si="154"/>
        <v>10.004378103059299</v>
      </c>
      <c r="AT304">
        <f t="shared" si="154"/>
        <v>9.8598080790097331</v>
      </c>
      <c r="AU304">
        <f t="shared" si="150"/>
        <v>10.215096960312007</v>
      </c>
    </row>
    <row r="305" spans="1:47">
      <c r="A305" s="37" t="s">
        <v>131</v>
      </c>
      <c r="B305" s="38" t="s">
        <v>45</v>
      </c>
      <c r="C305" s="37">
        <v>54059.555999999997</v>
      </c>
      <c r="D305" s="37" t="s">
        <v>46</v>
      </c>
      <c r="E305" s="58">
        <f t="shared" si="132"/>
        <v>11225.995367661766</v>
      </c>
      <c r="F305">
        <f t="shared" si="133"/>
        <v>11226</v>
      </c>
      <c r="G305">
        <f t="shared" si="134"/>
        <v>-1.6745999964768998E-3</v>
      </c>
      <c r="I305" s="117">
        <f>G305</f>
        <v>-1.6745999964768998E-3</v>
      </c>
      <c r="J305" s="117"/>
      <c r="K305" s="116"/>
      <c r="M305" s="116"/>
      <c r="O305" s="40"/>
      <c r="Q305" s="293">
        <f t="shared" si="135"/>
        <v>39041.055999999997</v>
      </c>
      <c r="R305" s="8">
        <f t="shared" si="136"/>
        <v>2.8042851482004329E-6</v>
      </c>
      <c r="S305" s="116">
        <v>0.1</v>
      </c>
      <c r="T305" s="167">
        <f t="shared" si="137"/>
        <v>2.8042851482004329E-7</v>
      </c>
      <c r="U305" s="8"/>
      <c r="W305" s="8"/>
      <c r="Z305">
        <f t="shared" si="138"/>
        <v>11226</v>
      </c>
      <c r="AA305">
        <f t="shared" si="139"/>
        <v>-1.1318932011139038E-2</v>
      </c>
      <c r="AB305">
        <f t="shared" si="140"/>
        <v>-8.903307515460944E-3</v>
      </c>
      <c r="AC305">
        <f t="shared" si="141"/>
        <v>-1.6745999964768998E-3</v>
      </c>
      <c r="AD305">
        <f t="shared" si="151"/>
        <v>9.6443320146621381E-3</v>
      </c>
      <c r="AE305">
        <f t="shared" si="142"/>
        <v>9.3013140009037064E-6</v>
      </c>
      <c r="AF305">
        <f t="shared" si="152"/>
        <v>-1.6745999964768998E-3</v>
      </c>
      <c r="AG305" s="25"/>
      <c r="AH305">
        <f t="shared" si="143"/>
        <v>7.228707518984045E-3</v>
      </c>
      <c r="AI305">
        <f t="shared" si="144"/>
        <v>0.52504812570603088</v>
      </c>
      <c r="AJ305">
        <f t="shared" si="145"/>
        <v>0.63238329860034959</v>
      </c>
      <c r="AK305">
        <f t="shared" si="146"/>
        <v>-0.15627129328397382</v>
      </c>
      <c r="AL305">
        <f t="shared" si="147"/>
        <v>-2.8237241174839873</v>
      </c>
      <c r="AM305">
        <f t="shared" si="148"/>
        <v>-6.238841784730746</v>
      </c>
      <c r="AN305">
        <f t="shared" si="154"/>
        <v>9.9663857078714688</v>
      </c>
      <c r="AO305">
        <f t="shared" si="154"/>
        <v>9.9684976174268503</v>
      </c>
      <c r="AP305">
        <f t="shared" si="154"/>
        <v>9.9635693614134109</v>
      </c>
      <c r="AQ305">
        <f t="shared" si="154"/>
        <v>9.9750926722190236</v>
      </c>
      <c r="AR305">
        <f t="shared" si="154"/>
        <v>9.9482715240107495</v>
      </c>
      <c r="AS305">
        <f t="shared" si="154"/>
        <v>10.011400249814193</v>
      </c>
      <c r="AT305">
        <f t="shared" si="154"/>
        <v>9.8662753201664692</v>
      </c>
      <c r="AU305">
        <f t="shared" si="150"/>
        <v>10.225047112548456</v>
      </c>
    </row>
    <row r="306" spans="1:47">
      <c r="A306" s="44" t="s">
        <v>142</v>
      </c>
      <c r="B306" s="45" t="s">
        <v>49</v>
      </c>
      <c r="C306" s="44">
        <v>54086.302199999998</v>
      </c>
      <c r="D306" s="44">
        <v>1E-4</v>
      </c>
      <c r="E306" s="58">
        <f t="shared" si="132"/>
        <v>11299.981659857582</v>
      </c>
      <c r="F306">
        <f t="shared" si="133"/>
        <v>11300</v>
      </c>
      <c r="G306">
        <f t="shared" si="134"/>
        <v>-6.6299999962211587E-3</v>
      </c>
      <c r="I306" s="117"/>
      <c r="J306" s="117"/>
      <c r="K306" s="116">
        <f>G306</f>
        <v>-6.6299999962211587E-3</v>
      </c>
      <c r="M306" s="116"/>
      <c r="O306" s="40"/>
      <c r="Q306" s="293">
        <f t="shared" si="135"/>
        <v>39067.802199999998</v>
      </c>
      <c r="R306" s="8">
        <f t="shared" si="136"/>
        <v>4.3956899949892566E-5</v>
      </c>
      <c r="S306" s="116">
        <v>1</v>
      </c>
      <c r="T306" s="167">
        <f t="shared" si="137"/>
        <v>4.3956899949892566E-5</v>
      </c>
      <c r="U306" s="8"/>
      <c r="V306" s="8"/>
      <c r="W306" s="8"/>
      <c r="Z306">
        <f t="shared" si="138"/>
        <v>11300</v>
      </c>
      <c r="AA306">
        <f t="shared" si="139"/>
        <v>-1.145069699545324E-2</v>
      </c>
      <c r="AB306">
        <f t="shared" si="140"/>
        <v>-1.3742946755060173E-2</v>
      </c>
      <c r="AC306">
        <f t="shared" si="141"/>
        <v>-6.6299999962211587E-3</v>
      </c>
      <c r="AD306">
        <f t="shared" si="151"/>
        <v>4.8206969992320818E-3</v>
      </c>
      <c r="AE306">
        <f t="shared" si="142"/>
        <v>2.3239119558405198E-5</v>
      </c>
      <c r="AF306">
        <f t="shared" si="152"/>
        <v>-6.6299999962211587E-3</v>
      </c>
      <c r="AG306" s="25"/>
      <c r="AH306">
        <f t="shared" si="143"/>
        <v>7.1129467588390144E-3</v>
      </c>
      <c r="AI306">
        <f t="shared" si="144"/>
        <v>0.52593081853186407</v>
      </c>
      <c r="AJ306">
        <f t="shared" si="145"/>
        <v>0.62803469283663182</v>
      </c>
      <c r="AK306">
        <f t="shared" si="146"/>
        <v>-0.15892895010705752</v>
      </c>
      <c r="AL306">
        <f t="shared" si="147"/>
        <v>-2.8181232936465035</v>
      </c>
      <c r="AM306">
        <f t="shared" si="148"/>
        <v>-6.1289600215189566</v>
      </c>
      <c r="AN306">
        <f t="shared" si="154"/>
        <v>9.9756160893972918</v>
      </c>
      <c r="AO306">
        <f t="shared" si="154"/>
        <v>9.9776797569192439</v>
      </c>
      <c r="AP306">
        <f t="shared" si="154"/>
        <v>9.9728370157212094</v>
      </c>
      <c r="AQ306">
        <f t="shared" si="154"/>
        <v>9.9842242999431896</v>
      </c>
      <c r="AR306">
        <f t="shared" si="154"/>
        <v>9.9575724347739207</v>
      </c>
      <c r="AS306">
        <f t="shared" si="154"/>
        <v>10.0206686879903</v>
      </c>
      <c r="AT306">
        <f t="shared" si="154"/>
        <v>9.8748758543599902</v>
      </c>
      <c r="AU306">
        <f t="shared" si="150"/>
        <v>10.238195528003761</v>
      </c>
    </row>
    <row r="307" spans="1:47">
      <c r="A307" s="82" t="s">
        <v>143</v>
      </c>
      <c r="B307" s="79" t="s">
        <v>49</v>
      </c>
      <c r="C307" s="82">
        <v>54298.503400000001</v>
      </c>
      <c r="D307" s="82">
        <v>1E-4</v>
      </c>
      <c r="E307" s="58">
        <f t="shared" si="132"/>
        <v>11886.980186283856</v>
      </c>
      <c r="F307">
        <f t="shared" si="133"/>
        <v>11887</v>
      </c>
      <c r="G307">
        <f t="shared" si="134"/>
        <v>-7.1626999924774282E-3</v>
      </c>
      <c r="I307" s="117"/>
      <c r="J307" s="117"/>
      <c r="K307" s="116">
        <f>G307</f>
        <v>-7.1626999924774282E-3</v>
      </c>
      <c r="M307" s="116"/>
      <c r="O307" s="40"/>
      <c r="Q307" s="293">
        <f t="shared" si="135"/>
        <v>39280.003400000001</v>
      </c>
      <c r="R307" s="8">
        <f t="shared" si="136"/>
        <v>5.1304271182236147E-5</v>
      </c>
      <c r="S307" s="116">
        <v>1</v>
      </c>
      <c r="T307" s="167">
        <f t="shared" si="137"/>
        <v>5.1304271182236147E-5</v>
      </c>
      <c r="U307" s="8"/>
      <c r="V307" s="8"/>
      <c r="W307" s="8"/>
      <c r="Z307">
        <f t="shared" si="138"/>
        <v>11887</v>
      </c>
      <c r="AA307">
        <f t="shared" si="139"/>
        <v>-1.2521066016115922E-2</v>
      </c>
      <c r="AB307">
        <f t="shared" si="140"/>
        <v>-1.3329065492417851E-2</v>
      </c>
      <c r="AC307">
        <f t="shared" si="141"/>
        <v>-7.1626999924774282E-3</v>
      </c>
      <c r="AD307">
        <f t="shared" si="151"/>
        <v>5.3583660236384938E-3</v>
      </c>
      <c r="AE307">
        <f t="shared" si="142"/>
        <v>2.8712086443283405E-5</v>
      </c>
      <c r="AF307">
        <f t="shared" si="152"/>
        <v>-7.1626999924774282E-3</v>
      </c>
      <c r="AG307" s="25"/>
      <c r="AH307">
        <f t="shared" si="143"/>
        <v>6.1663654999404233E-3</v>
      </c>
      <c r="AI307">
        <f t="shared" si="144"/>
        <v>0.53358543004625192</v>
      </c>
      <c r="AJ307">
        <f t="shared" si="145"/>
        <v>0.59227919081503422</v>
      </c>
      <c r="AK307">
        <f t="shared" si="146"/>
        <v>-0.18015950969865627</v>
      </c>
      <c r="AL307">
        <f t="shared" si="147"/>
        <v>-2.7729827914886171</v>
      </c>
      <c r="AM307">
        <f t="shared" si="148"/>
        <v>-5.3642162524210955</v>
      </c>
      <c r="AN307">
        <f t="shared" si="154"/>
        <v>10.049422218814541</v>
      </c>
      <c r="AO307">
        <f t="shared" si="154"/>
        <v>10.051069842411236</v>
      </c>
      <c r="AP307">
        <f t="shared" si="154"/>
        <v>10.047008628141347</v>
      </c>
      <c r="AQ307">
        <f t="shared" si="154"/>
        <v>10.057040737675408</v>
      </c>
      <c r="AR307">
        <f t="shared" si="154"/>
        <v>10.032388628207892</v>
      </c>
      <c r="AS307">
        <f t="shared" si="154"/>
        <v>10.093790426973234</v>
      </c>
      <c r="AT307">
        <f t="shared" si="154"/>
        <v>9.9453863716126794</v>
      </c>
      <c r="AU307">
        <f t="shared" si="150"/>
        <v>10.342494445196532</v>
      </c>
    </row>
    <row r="308" spans="1:47">
      <c r="A308" s="77" t="s">
        <v>144</v>
      </c>
      <c r="B308" s="38" t="s">
        <v>45</v>
      </c>
      <c r="C308" s="37">
        <v>54360.320599999999</v>
      </c>
      <c r="D308" s="37" t="s">
        <v>124</v>
      </c>
      <c r="E308" s="58">
        <f t="shared" si="132"/>
        <v>12057.981129293585</v>
      </c>
      <c r="F308">
        <f t="shared" si="133"/>
        <v>12058</v>
      </c>
      <c r="G308">
        <f t="shared" si="134"/>
        <v>-6.8218000014894642E-3</v>
      </c>
      <c r="I308" s="117"/>
      <c r="J308" s="117"/>
      <c r="K308" s="116">
        <f>G308</f>
        <v>-6.8218000014894642E-3</v>
      </c>
      <c r="M308" s="116"/>
      <c r="O308" s="40"/>
      <c r="Q308" s="293">
        <f t="shared" si="135"/>
        <v>39341.820599999999</v>
      </c>
      <c r="R308" s="8">
        <f t="shared" si="136"/>
        <v>4.6536955260321653E-5</v>
      </c>
      <c r="S308" s="116">
        <v>1</v>
      </c>
      <c r="T308" s="167">
        <f t="shared" si="137"/>
        <v>4.6536955260321653E-5</v>
      </c>
      <c r="W308" s="8"/>
      <c r="Z308">
        <f t="shared" si="138"/>
        <v>12058</v>
      </c>
      <c r="AA308">
        <f t="shared" si="139"/>
        <v>-1.2841122574698775E-2</v>
      </c>
      <c r="AB308">
        <f t="shared" si="140"/>
        <v>-1.2703112581802362E-2</v>
      </c>
      <c r="AC308">
        <f t="shared" si="141"/>
        <v>-6.8218000014894642E-3</v>
      </c>
      <c r="AD308">
        <f t="shared" si="151"/>
        <v>6.0193225732093104E-3</v>
      </c>
      <c r="AE308">
        <f t="shared" si="142"/>
        <v>3.6232244240347153E-5</v>
      </c>
      <c r="AF308">
        <f t="shared" si="152"/>
        <v>-6.8218000014894642E-3</v>
      </c>
      <c r="AG308" s="25"/>
      <c r="AH308">
        <f t="shared" si="143"/>
        <v>5.8813125803128981E-3</v>
      </c>
      <c r="AI308">
        <f t="shared" si="144"/>
        <v>0.53604255764988773</v>
      </c>
      <c r="AJ308">
        <f t="shared" si="145"/>
        <v>0.58142433320361941</v>
      </c>
      <c r="AK308">
        <f t="shared" si="146"/>
        <v>-0.18639606135308293</v>
      </c>
      <c r="AL308">
        <f t="shared" si="147"/>
        <v>-2.7595764160533065</v>
      </c>
      <c r="AM308">
        <f t="shared" si="148"/>
        <v>-5.1715547815365319</v>
      </c>
      <c r="AN308">
        <f t="shared" si="154"/>
        <v>10.071131511233439</v>
      </c>
      <c r="AO308">
        <f t="shared" si="154"/>
        <v>10.072652341913665</v>
      </c>
      <c r="AP308">
        <f t="shared" si="154"/>
        <v>10.068843198588223</v>
      </c>
      <c r="AQ308">
        <f t="shared" si="154"/>
        <v>10.078404557285184</v>
      </c>
      <c r="AR308">
        <f t="shared" si="154"/>
        <v>10.054532965048175</v>
      </c>
      <c r="AS308">
        <f t="shared" si="154"/>
        <v>10.114976070999299</v>
      </c>
      <c r="AT308">
        <f t="shared" si="154"/>
        <v>9.9667235304631507</v>
      </c>
      <c r="AU308">
        <f t="shared" si="150"/>
        <v>10.372877945775688</v>
      </c>
    </row>
    <row r="309" spans="1:47">
      <c r="A309" s="80" t="s">
        <v>145</v>
      </c>
      <c r="B309" s="76" t="s">
        <v>45</v>
      </c>
      <c r="C309" s="75">
        <v>54366.647700000001</v>
      </c>
      <c r="D309" s="75">
        <v>2.9999999999999997E-4</v>
      </c>
      <c r="E309" s="58">
        <f t="shared" si="132"/>
        <v>12075.483378934741</v>
      </c>
      <c r="F309">
        <f t="shared" si="133"/>
        <v>12075.5</v>
      </c>
      <c r="G309">
        <f t="shared" si="134"/>
        <v>-6.0085499935667031E-3</v>
      </c>
      <c r="I309" s="117"/>
      <c r="J309" s="117"/>
      <c r="K309" s="116">
        <f>G309</f>
        <v>-6.0085499935667031E-3</v>
      </c>
      <c r="M309" s="116"/>
      <c r="O309" s="40"/>
      <c r="Q309" s="293">
        <f t="shared" si="135"/>
        <v>39348.147700000001</v>
      </c>
      <c r="R309" s="8">
        <f t="shared" si="136"/>
        <v>3.610267302519043E-5</v>
      </c>
      <c r="S309" s="116">
        <v>1</v>
      </c>
      <c r="T309" s="167">
        <f t="shared" si="137"/>
        <v>3.610267302519043E-5</v>
      </c>
      <c r="U309" s="8"/>
      <c r="W309" s="8"/>
      <c r="Z309">
        <f t="shared" si="138"/>
        <v>12075.5</v>
      </c>
      <c r="AA309">
        <f t="shared" si="139"/>
        <v>-1.2874082938017308E-2</v>
      </c>
      <c r="AB309">
        <f t="shared" si="140"/>
        <v>-1.1860457549028668E-2</v>
      </c>
      <c r="AC309">
        <f t="shared" si="141"/>
        <v>-6.0085499935667031E-3</v>
      </c>
      <c r="AD309">
        <f t="shared" si="151"/>
        <v>6.8655329444506051E-3</v>
      </c>
      <c r="AE309">
        <f t="shared" si="142"/>
        <v>4.7135542611336595E-5</v>
      </c>
      <c r="AF309">
        <f t="shared" si="152"/>
        <v>-6.0085499935667031E-3</v>
      </c>
      <c r="AG309" s="25"/>
      <c r="AH309">
        <f t="shared" si="143"/>
        <v>5.8519075554619637E-3</v>
      </c>
      <c r="AI309">
        <f t="shared" si="144"/>
        <v>0.53630003574690499</v>
      </c>
      <c r="AJ309">
        <f t="shared" si="145"/>
        <v>0.58030183929419754</v>
      </c>
      <c r="AK309">
        <f t="shared" si="146"/>
        <v>-0.18703567347348046</v>
      </c>
      <c r="AL309">
        <f t="shared" si="147"/>
        <v>-2.7581974327896841</v>
      </c>
      <c r="AM309">
        <f t="shared" si="148"/>
        <v>-5.1524928178459835</v>
      </c>
      <c r="AN309">
        <f t="shared" ref="AN309:AT324" si="155">$AU309+$AB$7*SIN(AO309)</f>
        <v>10.07335884927206</v>
      </c>
      <c r="AO309">
        <f t="shared" si="155"/>
        <v>10.074866688616147</v>
      </c>
      <c r="AP309">
        <f t="shared" si="155"/>
        <v>10.071083722350211</v>
      </c>
      <c r="AQ309">
        <f t="shared" si="155"/>
        <v>10.080595379528743</v>
      </c>
      <c r="AR309">
        <f t="shared" si="155"/>
        <v>10.056808132908536</v>
      </c>
      <c r="AS309">
        <f t="shared" si="155"/>
        <v>10.11714175735081</v>
      </c>
      <c r="AT309">
        <f t="shared" si="155"/>
        <v>9.9689281675107093</v>
      </c>
      <c r="AU309">
        <f t="shared" si="150"/>
        <v>10.375987368349577</v>
      </c>
    </row>
    <row r="310" spans="1:47">
      <c r="A310" s="82" t="s">
        <v>146</v>
      </c>
      <c r="B310" s="79" t="s">
        <v>49</v>
      </c>
      <c r="C310" s="82">
        <v>54444.550600000002</v>
      </c>
      <c r="D310" s="82">
        <v>1E-4</v>
      </c>
      <c r="E310" s="58">
        <f t="shared" si="132"/>
        <v>12290.981158892315</v>
      </c>
      <c r="F310">
        <f t="shared" si="133"/>
        <v>12291</v>
      </c>
      <c r="G310">
        <f t="shared" si="134"/>
        <v>-6.8110999927739613E-3</v>
      </c>
      <c r="I310" s="117"/>
      <c r="J310" s="117"/>
      <c r="K310" s="116">
        <f>G310</f>
        <v>-6.8110999927739613E-3</v>
      </c>
      <c r="M310" s="116"/>
      <c r="O310" s="40"/>
      <c r="Q310" s="293">
        <f t="shared" si="135"/>
        <v>39426.050600000002</v>
      </c>
      <c r="R310" s="8">
        <f t="shared" si="136"/>
        <v>4.6391083111565458E-5</v>
      </c>
      <c r="S310" s="116">
        <v>1</v>
      </c>
      <c r="T310" s="167">
        <f t="shared" si="137"/>
        <v>4.6391083111565458E-5</v>
      </c>
      <c r="U310" s="8"/>
      <c r="W310" s="8"/>
      <c r="Z310">
        <f t="shared" si="138"/>
        <v>12291</v>
      </c>
      <c r="AA310">
        <f t="shared" si="139"/>
        <v>-1.3283071470743094E-2</v>
      </c>
      <c r="AB310">
        <f t="shared" si="140"/>
        <v>-1.2297390933864557E-2</v>
      </c>
      <c r="AC310">
        <f t="shared" si="141"/>
        <v>-6.8110999927739613E-3</v>
      </c>
      <c r="AD310">
        <f t="shared" si="151"/>
        <v>6.471971477969133E-3</v>
      </c>
      <c r="AE310">
        <f t="shared" si="142"/>
        <v>4.1886414811645962E-5</v>
      </c>
      <c r="AF310">
        <f t="shared" si="152"/>
        <v>-6.8110999927739613E-3</v>
      </c>
      <c r="AG310" s="25"/>
      <c r="AH310">
        <f t="shared" si="143"/>
        <v>5.4862909410905965E-3</v>
      </c>
      <c r="AI310">
        <f t="shared" si="144"/>
        <v>0.53956430769111585</v>
      </c>
      <c r="AJ310">
        <f t="shared" si="145"/>
        <v>0.56629849711067859</v>
      </c>
      <c r="AK310">
        <f t="shared" si="146"/>
        <v>-0.19493325331517608</v>
      </c>
      <c r="AL310">
        <f t="shared" si="147"/>
        <v>-2.741106029522526</v>
      </c>
      <c r="AM310">
        <f t="shared" si="148"/>
        <v>-4.9269977080617036</v>
      </c>
      <c r="AN310">
        <f t="shared" si="155"/>
        <v>10.100875226118271</v>
      </c>
      <c r="AO310">
        <f t="shared" si="155"/>
        <v>10.102223788475127</v>
      </c>
      <c r="AP310">
        <f t="shared" si="155"/>
        <v>10.098767079715691</v>
      </c>
      <c r="AQ310">
        <f t="shared" si="155"/>
        <v>10.107646862787231</v>
      </c>
      <c r="AR310">
        <f t="shared" si="155"/>
        <v>10.084961260565201</v>
      </c>
      <c r="AS310">
        <f t="shared" si="155"/>
        <v>10.143778379202471</v>
      </c>
      <c r="AT310">
        <f t="shared" si="155"/>
        <v>9.996401997089869</v>
      </c>
      <c r="AU310">
        <f t="shared" si="150"/>
        <v>10.414277686330909</v>
      </c>
    </row>
    <row r="311" spans="1:47">
      <c r="A311" s="82" t="s">
        <v>142</v>
      </c>
      <c r="B311" s="79" t="s">
        <v>49</v>
      </c>
      <c r="C311" s="82">
        <v>54525.047500000001</v>
      </c>
      <c r="D311" s="82">
        <v>2.9999999999999997E-4</v>
      </c>
      <c r="E311" s="58">
        <f t="shared" si="132"/>
        <v>12513.654554150597</v>
      </c>
      <c r="F311">
        <f t="shared" si="133"/>
        <v>12513.5</v>
      </c>
      <c r="G311" s="168"/>
      <c r="I311" s="85"/>
      <c r="J311" s="117"/>
      <c r="K311" s="116"/>
      <c r="M311" s="116"/>
      <c r="O311" s="40"/>
      <c r="Q311" s="293">
        <f t="shared" si="135"/>
        <v>39506.547500000001</v>
      </c>
      <c r="R311" s="8">
        <f>+(O311-U311)^2</f>
        <v>3.1216412739226143E-3</v>
      </c>
      <c r="T311" s="167"/>
      <c r="U311" s="58">
        <f>+C311-(C$7+F311*C$8)</f>
        <v>5.587165000179084E-2</v>
      </c>
      <c r="W311" s="8"/>
      <c r="Z311">
        <f t="shared" si="138"/>
        <v>12513.5</v>
      </c>
      <c r="AA311">
        <f t="shared" si="139"/>
        <v>-1.371130306900346E-2</v>
      </c>
      <c r="AB311">
        <f t="shared" si="140"/>
        <v>-9999</v>
      </c>
      <c r="AC311">
        <f t="shared" si="141"/>
        <v>0</v>
      </c>
      <c r="AD311">
        <f t="shared" si="151"/>
        <v>-9999</v>
      </c>
      <c r="AE311">
        <f t="shared" si="142"/>
        <v>0</v>
      </c>
      <c r="AF311">
        <f t="shared" si="152"/>
        <v>-9999</v>
      </c>
      <c r="AG311" s="25"/>
      <c r="AH311">
        <f t="shared" si="143"/>
        <v>5.1020452307261087E-3</v>
      </c>
      <c r="AI311">
        <f t="shared" si="144"/>
        <v>0.54312095527061843</v>
      </c>
      <c r="AJ311">
        <f t="shared" si="145"/>
        <v>0.55148097765390558</v>
      </c>
      <c r="AK311">
        <f t="shared" si="146"/>
        <v>-0.20312936392153583</v>
      </c>
      <c r="AL311">
        <f t="shared" si="147"/>
        <v>-2.7232367155761223</v>
      </c>
      <c r="AM311">
        <f t="shared" si="148"/>
        <v>-4.7106879392336483</v>
      </c>
      <c r="AN311">
        <f t="shared" si="155"/>
        <v>10.129462822044966</v>
      </c>
      <c r="AO311">
        <f t="shared" si="155"/>
        <v>10.130650216005362</v>
      </c>
      <c r="AP311">
        <f t="shared" si="155"/>
        <v>10.127533923581449</v>
      </c>
      <c r="AQ311">
        <f t="shared" si="155"/>
        <v>10.135730308489867</v>
      </c>
      <c r="AR311">
        <f t="shared" si="155"/>
        <v>10.11429280089637</v>
      </c>
      <c r="AS311">
        <f t="shared" si="155"/>
        <v>10.171229282201258</v>
      </c>
      <c r="AT311">
        <f t="shared" si="155"/>
        <v>10.025411184532572</v>
      </c>
      <c r="AU311">
        <f t="shared" si="150"/>
        <v>10.453811773341798</v>
      </c>
    </row>
    <row r="312" spans="1:47">
      <c r="A312" s="80" t="s">
        <v>147</v>
      </c>
      <c r="B312" s="76" t="s">
        <v>49</v>
      </c>
      <c r="C312" s="75">
        <v>54631.808199999999</v>
      </c>
      <c r="D312" s="75">
        <v>1E-4</v>
      </c>
      <c r="E312" s="58">
        <f t="shared" si="132"/>
        <v>12808.979809522552</v>
      </c>
      <c r="F312">
        <f t="shared" si="133"/>
        <v>12809</v>
      </c>
      <c r="G312">
        <f t="shared" ref="G312:G343" si="156">+C312-(C$7+F312*C$8)</f>
        <v>-7.298899996385444E-3</v>
      </c>
      <c r="I312" s="117"/>
      <c r="J312" s="117"/>
      <c r="K312" s="116">
        <f t="shared" ref="K312:K326" si="157">G312</f>
        <v>-7.298899996385444E-3</v>
      </c>
      <c r="M312" s="116"/>
      <c r="O312" s="40"/>
      <c r="Q312" s="293">
        <f t="shared" si="135"/>
        <v>39613.308199999999</v>
      </c>
      <c r="R312" s="8">
        <f t="shared" ref="R312:R343" si="158">+(O312-G312)^2</f>
        <v>5.3273941157235435E-5</v>
      </c>
      <c r="S312" s="116">
        <v>1</v>
      </c>
      <c r="T312" s="167">
        <f t="shared" ref="T312:T343" si="159">+S312*R312</f>
        <v>5.3273941157235435E-5</v>
      </c>
      <c r="U312" s="8"/>
      <c r="W312" s="8"/>
      <c r="Z312">
        <f t="shared" si="138"/>
        <v>12809</v>
      </c>
      <c r="AA312">
        <f t="shared" si="139"/>
        <v>-1.4289213991838062E-2</v>
      </c>
      <c r="AB312">
        <f t="shared" si="140"/>
        <v>-1.1880203054866548E-2</v>
      </c>
      <c r="AC312">
        <f t="shared" si="141"/>
        <v>-7.298899996385444E-3</v>
      </c>
      <c r="AD312">
        <f t="shared" si="151"/>
        <v>6.9903139954526176E-3</v>
      </c>
      <c r="AE312">
        <f t="shared" si="142"/>
        <v>4.8864489755020737E-5</v>
      </c>
      <c r="AF312">
        <f t="shared" si="152"/>
        <v>-7.298899996385444E-3</v>
      </c>
      <c r="AG312" s="25"/>
      <c r="AH312">
        <f t="shared" si="143"/>
        <v>4.5813030584811038E-3</v>
      </c>
      <c r="AI312">
        <f t="shared" si="144"/>
        <v>0.54814972647729232</v>
      </c>
      <c r="AJ312">
        <f t="shared" si="145"/>
        <v>0.53121429414710097</v>
      </c>
      <c r="AK312">
        <f t="shared" si="146"/>
        <v>-0.21408253155606674</v>
      </c>
      <c r="AL312">
        <f t="shared" si="147"/>
        <v>-2.6991313257096099</v>
      </c>
      <c r="AM312">
        <f t="shared" si="148"/>
        <v>-4.4461837526123631</v>
      </c>
      <c r="AN312">
        <f t="shared" si="155"/>
        <v>10.167724400929842</v>
      </c>
      <c r="AO312">
        <f t="shared" si="155"/>
        <v>10.168707293114956</v>
      </c>
      <c r="AP312">
        <f t="shared" si="155"/>
        <v>10.166038986083173</v>
      </c>
      <c r="AQ312">
        <f t="shared" si="155"/>
        <v>10.173298100674</v>
      </c>
      <c r="AR312">
        <f t="shared" si="155"/>
        <v>10.153661132827875</v>
      </c>
      <c r="AS312">
        <f t="shared" si="155"/>
        <v>10.207639611926741</v>
      </c>
      <c r="AT312">
        <f t="shared" si="155"/>
        <v>10.064975612340001</v>
      </c>
      <c r="AU312">
        <f t="shared" si="150"/>
        <v>10.506316594518058</v>
      </c>
    </row>
    <row r="313" spans="1:47">
      <c r="A313" s="80" t="s">
        <v>147</v>
      </c>
      <c r="B313" s="76" t="s">
        <v>45</v>
      </c>
      <c r="C313" s="75">
        <v>54658.7402</v>
      </c>
      <c r="D313" s="75">
        <v>1E-4</v>
      </c>
      <c r="E313" s="58">
        <f t="shared" si="132"/>
        <v>12883.480068303901</v>
      </c>
      <c r="F313">
        <f t="shared" si="133"/>
        <v>12883.5</v>
      </c>
      <c r="G313">
        <f t="shared" si="156"/>
        <v>-7.2053499970934354E-3</v>
      </c>
      <c r="I313" s="117"/>
      <c r="J313" s="117"/>
      <c r="K313" s="116">
        <f t="shared" si="157"/>
        <v>-7.2053499970934354E-3</v>
      </c>
      <c r="M313" s="116"/>
      <c r="O313" s="40"/>
      <c r="Q313" s="293">
        <f t="shared" si="135"/>
        <v>39640.2402</v>
      </c>
      <c r="R313" s="8">
        <f t="shared" si="158"/>
        <v>5.191706858061437E-5</v>
      </c>
      <c r="S313" s="116">
        <v>1</v>
      </c>
      <c r="T313" s="167">
        <f t="shared" si="159"/>
        <v>5.191706858061437E-5</v>
      </c>
      <c r="U313" s="8"/>
      <c r="W313" s="8"/>
      <c r="Z313">
        <f t="shared" si="138"/>
        <v>12883.5</v>
      </c>
      <c r="AA313">
        <f t="shared" si="139"/>
        <v>-1.443654103797179E-2</v>
      </c>
      <c r="AB313">
        <f t="shared" si="140"/>
        <v>-1.1653514286557975E-2</v>
      </c>
      <c r="AC313">
        <f t="shared" si="141"/>
        <v>-7.2053499970934354E-3</v>
      </c>
      <c r="AD313">
        <f t="shared" si="151"/>
        <v>7.2311910408783542E-3</v>
      </c>
      <c r="AE313">
        <f t="shared" si="142"/>
        <v>5.2290123869679375E-5</v>
      </c>
      <c r="AF313">
        <f t="shared" si="152"/>
        <v>-7.2053499970934354E-3</v>
      </c>
      <c r="AG313" s="25"/>
      <c r="AH313">
        <f t="shared" si="143"/>
        <v>4.4481642894645393E-3</v>
      </c>
      <c r="AI313">
        <f t="shared" si="144"/>
        <v>0.54947447419690465</v>
      </c>
      <c r="AJ313">
        <f t="shared" si="145"/>
        <v>0.52599532582838027</v>
      </c>
      <c r="AK313">
        <f t="shared" si="146"/>
        <v>-0.21685652076855896</v>
      </c>
      <c r="AL313">
        <f t="shared" si="147"/>
        <v>-2.6929831544565888</v>
      </c>
      <c r="AM313">
        <f t="shared" si="148"/>
        <v>-4.3832001105355189</v>
      </c>
      <c r="AN313">
        <f t="shared" si="155"/>
        <v>10.17742624398819</v>
      </c>
      <c r="AO313">
        <f t="shared" si="155"/>
        <v>10.178359854176676</v>
      </c>
      <c r="AP313">
        <f t="shared" si="155"/>
        <v>10.175802427210826</v>
      </c>
      <c r="AQ313">
        <f t="shared" si="155"/>
        <v>10.182822646440098</v>
      </c>
      <c r="AR313">
        <f t="shared" si="155"/>
        <v>10.163660672070558</v>
      </c>
      <c r="AS313">
        <f t="shared" si="155"/>
        <v>10.216816137483601</v>
      </c>
      <c r="AT313">
        <f t="shared" si="155"/>
        <v>10.075141063793636</v>
      </c>
      <c r="AU313">
        <f t="shared" si="150"/>
        <v>10.519553850618333</v>
      </c>
    </row>
    <row r="314" spans="1:47">
      <c r="A314" s="80" t="s">
        <v>147</v>
      </c>
      <c r="B314" s="76" t="s">
        <v>49</v>
      </c>
      <c r="C314" s="75">
        <v>54678.804100000001</v>
      </c>
      <c r="D314" s="75">
        <v>1E-4</v>
      </c>
      <c r="E314" s="58">
        <f t="shared" si="132"/>
        <v>12938.981543952317</v>
      </c>
      <c r="F314">
        <f t="shared" si="133"/>
        <v>12939</v>
      </c>
      <c r="G314">
        <f t="shared" si="156"/>
        <v>-6.6718999951262958E-3</v>
      </c>
      <c r="I314" s="117"/>
      <c r="J314" s="117"/>
      <c r="K314" s="116">
        <f t="shared" si="157"/>
        <v>-6.6718999951262958E-3</v>
      </c>
      <c r="M314" s="116"/>
      <c r="O314" s="40"/>
      <c r="Q314" s="293">
        <f t="shared" si="135"/>
        <v>39660.304100000001</v>
      </c>
      <c r="R314" s="8">
        <f t="shared" si="158"/>
        <v>4.4514249544966269E-5</v>
      </c>
      <c r="S314" s="116">
        <v>1</v>
      </c>
      <c r="T314" s="167">
        <f t="shared" si="159"/>
        <v>4.4514249544966269E-5</v>
      </c>
      <c r="U314" s="8"/>
      <c r="W314" s="8"/>
      <c r="Z314">
        <f t="shared" si="138"/>
        <v>12939</v>
      </c>
      <c r="AA314">
        <f t="shared" si="139"/>
        <v>-1.4546715570311413E-2</v>
      </c>
      <c r="AB314">
        <f t="shared" si="140"/>
        <v>-1.102040069555923E-2</v>
      </c>
      <c r="AC314">
        <f t="shared" si="141"/>
        <v>-6.6718999951262958E-3</v>
      </c>
      <c r="AD314">
        <f t="shared" si="151"/>
        <v>7.8748155751851168E-3</v>
      </c>
      <c r="AE314">
        <f t="shared" si="142"/>
        <v>6.2012720343178107E-5</v>
      </c>
      <c r="AF314">
        <f t="shared" si="152"/>
        <v>-6.6718999951262958E-3</v>
      </c>
      <c r="AG314" s="25"/>
      <c r="AH314">
        <f t="shared" si="143"/>
        <v>4.3485007004329338E-3</v>
      </c>
      <c r="AI314">
        <f t="shared" si="144"/>
        <v>0.55047665293989401</v>
      </c>
      <c r="AJ314">
        <f t="shared" si="145"/>
        <v>0.52207801649183205</v>
      </c>
      <c r="AK314">
        <f t="shared" si="146"/>
        <v>-0.2189263813428603</v>
      </c>
      <c r="AL314">
        <f t="shared" si="147"/>
        <v>-2.6883837221640685</v>
      </c>
      <c r="AM314">
        <f t="shared" si="148"/>
        <v>-4.3371810251276139</v>
      </c>
      <c r="AN314">
        <f t="shared" si="155"/>
        <v>10.18466880587683</v>
      </c>
      <c r="AO314">
        <f t="shared" si="155"/>
        <v>10.185566389779417</v>
      </c>
      <c r="AP314">
        <f t="shared" si="155"/>
        <v>10.183090792510693</v>
      </c>
      <c r="AQ314">
        <f t="shared" si="155"/>
        <v>10.189932870497273</v>
      </c>
      <c r="AR314">
        <f t="shared" si="155"/>
        <v>10.171129353365391</v>
      </c>
      <c r="AS314">
        <f t="shared" si="155"/>
        <v>10.223652639089336</v>
      </c>
      <c r="AT314">
        <f t="shared" si="155"/>
        <v>10.082764568695874</v>
      </c>
      <c r="AU314">
        <f t="shared" si="150"/>
        <v>10.529415162209812</v>
      </c>
    </row>
    <row r="315" spans="1:47">
      <c r="A315" s="80" t="s">
        <v>147</v>
      </c>
      <c r="B315" s="76" t="s">
        <v>49</v>
      </c>
      <c r="C315" s="75">
        <v>54710.614300000001</v>
      </c>
      <c r="D315" s="75">
        <v>2.9999999999999997E-4</v>
      </c>
      <c r="E315" s="58">
        <f t="shared" si="132"/>
        <v>13026.97605352778</v>
      </c>
      <c r="F315">
        <f t="shared" si="133"/>
        <v>13027</v>
      </c>
      <c r="G315">
        <f t="shared" si="156"/>
        <v>-8.6566999962087721E-3</v>
      </c>
      <c r="I315" s="117"/>
      <c r="J315" s="117"/>
      <c r="K315" s="116">
        <f t="shared" si="157"/>
        <v>-8.6566999962087721E-3</v>
      </c>
      <c r="M315" s="116"/>
      <c r="O315" s="40"/>
      <c r="Q315" s="293">
        <f t="shared" si="135"/>
        <v>39692.114300000001</v>
      </c>
      <c r="R315" s="8">
        <f t="shared" si="158"/>
        <v>7.493845482436096E-5</v>
      </c>
      <c r="S315" s="116">
        <v>1</v>
      </c>
      <c r="T315" s="167">
        <f t="shared" si="159"/>
        <v>7.493845482436096E-5</v>
      </c>
      <c r="U315" s="8"/>
      <c r="V315" s="8"/>
      <c r="W315" s="8"/>
      <c r="Z315">
        <f t="shared" si="138"/>
        <v>13027</v>
      </c>
      <c r="AA315">
        <f t="shared" si="139"/>
        <v>-1.4722138690314648E-2</v>
      </c>
      <c r="AB315">
        <f t="shared" si="140"/>
        <v>-1.2846340580266923E-2</v>
      </c>
      <c r="AC315">
        <f t="shared" si="141"/>
        <v>-8.6566999962087721E-3</v>
      </c>
      <c r="AD315">
        <f t="shared" si="151"/>
        <v>6.0654386941058763E-3</v>
      </c>
      <c r="AE315">
        <f t="shared" si="142"/>
        <v>3.6789546551956799E-5</v>
      </c>
      <c r="AF315">
        <f t="shared" si="152"/>
        <v>-8.6566999962087721E-3</v>
      </c>
      <c r="AG315" s="25"/>
      <c r="AH315">
        <f t="shared" si="143"/>
        <v>4.1896405840581496E-3</v>
      </c>
      <c r="AI315">
        <f t="shared" si="144"/>
        <v>0.55209281101241503</v>
      </c>
      <c r="AJ315">
        <f t="shared" si="145"/>
        <v>0.51581475135078447</v>
      </c>
      <c r="AK315">
        <f t="shared" si="146"/>
        <v>-0.22221419858604868</v>
      </c>
      <c r="AL315">
        <f t="shared" si="147"/>
        <v>-2.6810565756013642</v>
      </c>
      <c r="AM315">
        <f t="shared" si="148"/>
        <v>-4.2657363706690576</v>
      </c>
      <c r="AN315">
        <f t="shared" si="155"/>
        <v>10.196179232965942</v>
      </c>
      <c r="AO315">
        <f t="shared" si="155"/>
        <v>10.197020968799036</v>
      </c>
      <c r="AP315">
        <f t="shared" si="155"/>
        <v>10.194673573152008</v>
      </c>
      <c r="AQ315">
        <f t="shared" si="155"/>
        <v>10.201233336739898</v>
      </c>
      <c r="AR315">
        <f t="shared" si="155"/>
        <v>10.183005414251973</v>
      </c>
      <c r="AS315">
        <f t="shared" si="155"/>
        <v>10.234494069998476</v>
      </c>
      <c r="AT315">
        <f t="shared" si="155"/>
        <v>10.094941407017188</v>
      </c>
      <c r="AU315">
        <f t="shared" si="150"/>
        <v>10.545051115724231</v>
      </c>
    </row>
    <row r="316" spans="1:47">
      <c r="A316" s="80" t="s">
        <v>148</v>
      </c>
      <c r="B316" s="76" t="s">
        <v>49</v>
      </c>
      <c r="C316" s="75">
        <v>54728.690300000002</v>
      </c>
      <c r="D316" s="75">
        <v>1E-4</v>
      </c>
      <c r="E316" s="58">
        <f t="shared" si="132"/>
        <v>13076.978529308697</v>
      </c>
      <c r="F316">
        <f t="shared" si="133"/>
        <v>13077</v>
      </c>
      <c r="G316">
        <f t="shared" si="156"/>
        <v>-7.7616999915335327E-3</v>
      </c>
      <c r="I316" s="117"/>
      <c r="J316" s="117"/>
      <c r="K316" s="116">
        <f t="shared" si="157"/>
        <v>-7.7616999915335327E-3</v>
      </c>
      <c r="M316" s="116"/>
      <c r="O316" s="40"/>
      <c r="Q316" s="293">
        <f t="shared" si="135"/>
        <v>39710.190300000002</v>
      </c>
      <c r="R316" s="8">
        <f t="shared" si="158"/>
        <v>6.0243986758571641E-5</v>
      </c>
      <c r="S316" s="116">
        <v>1</v>
      </c>
      <c r="T316" s="167">
        <f t="shared" si="159"/>
        <v>6.0243986758571641E-5</v>
      </c>
      <c r="U316" s="8"/>
      <c r="Z316">
        <f t="shared" si="138"/>
        <v>13077</v>
      </c>
      <c r="AA316">
        <f t="shared" si="139"/>
        <v>-1.4822208629991191E-2</v>
      </c>
      <c r="AB316">
        <f t="shared" si="140"/>
        <v>-1.1860625155608661E-2</v>
      </c>
      <c r="AC316">
        <f t="shared" si="141"/>
        <v>-7.7616999915335327E-3</v>
      </c>
      <c r="AD316">
        <f t="shared" si="151"/>
        <v>7.0605086384576583E-3</v>
      </c>
      <c r="AE316">
        <f t="shared" si="142"/>
        <v>4.9850782233735216E-5</v>
      </c>
      <c r="AF316">
        <f t="shared" si="152"/>
        <v>-7.7616999915335327E-3</v>
      </c>
      <c r="AG316" s="25"/>
      <c r="AH316">
        <f t="shared" si="143"/>
        <v>4.0989251640751291E-3</v>
      </c>
      <c r="AI316">
        <f t="shared" si="144"/>
        <v>0.55302608036925094</v>
      </c>
      <c r="AJ316">
        <f t="shared" si="145"/>
        <v>0.51222731834058999</v>
      </c>
      <c r="AK316">
        <f t="shared" si="146"/>
        <v>-0.22408550861205789</v>
      </c>
      <c r="AL316">
        <f t="shared" si="147"/>
        <v>-2.6768743277466149</v>
      </c>
      <c r="AM316">
        <f t="shared" si="148"/>
        <v>-4.2259489491137616</v>
      </c>
      <c r="AN316">
        <f t="shared" si="155"/>
        <v>10.202734071637892</v>
      </c>
      <c r="AO316">
        <f t="shared" si="155"/>
        <v>10.20354480444318</v>
      </c>
      <c r="AP316">
        <f t="shared" si="155"/>
        <v>10.201269314866474</v>
      </c>
      <c r="AQ316">
        <f t="shared" si="155"/>
        <v>10.207668964005613</v>
      </c>
      <c r="AR316">
        <f t="shared" si="155"/>
        <v>10.189771631090554</v>
      </c>
      <c r="AS316">
        <f t="shared" si="155"/>
        <v>10.24065535919766</v>
      </c>
      <c r="AT316">
        <f t="shared" si="155"/>
        <v>10.101909036400048</v>
      </c>
      <c r="AU316">
        <f t="shared" si="150"/>
        <v>10.55393518022106</v>
      </c>
    </row>
    <row r="317" spans="1:47">
      <c r="A317" s="80" t="s">
        <v>149</v>
      </c>
      <c r="B317" s="76" t="s">
        <v>45</v>
      </c>
      <c r="C317" s="75">
        <v>55022.771000000001</v>
      </c>
      <c r="D317" s="75">
        <v>1E-4</v>
      </c>
      <c r="E317" s="58">
        <f t="shared" si="132"/>
        <v>13890.47504841605</v>
      </c>
      <c r="F317">
        <f t="shared" si="133"/>
        <v>13890.5</v>
      </c>
      <c r="G317">
        <f t="shared" si="156"/>
        <v>-9.0200499980710447E-3</v>
      </c>
      <c r="I317" s="117"/>
      <c r="J317" s="117"/>
      <c r="K317" s="116">
        <f t="shared" si="157"/>
        <v>-9.0200499980710447E-3</v>
      </c>
      <c r="M317" s="116"/>
      <c r="O317" s="40"/>
      <c r="Q317" s="293">
        <f t="shared" si="135"/>
        <v>40004.271000000001</v>
      </c>
      <c r="R317" s="8">
        <f t="shared" si="158"/>
        <v>8.136130196770145E-5</v>
      </c>
      <c r="S317" s="116">
        <v>1</v>
      </c>
      <c r="T317" s="167">
        <f t="shared" si="159"/>
        <v>8.136130196770145E-5</v>
      </c>
      <c r="U317" s="8"/>
      <c r="Z317">
        <f t="shared" si="138"/>
        <v>13890.5</v>
      </c>
      <c r="AA317">
        <f t="shared" si="139"/>
        <v>-1.6489673420431762E-2</v>
      </c>
      <c r="AB317">
        <f t="shared" si="140"/>
        <v>-1.1597979020955395E-2</v>
      </c>
      <c r="AC317">
        <f t="shared" si="141"/>
        <v>-9.0200499980710447E-3</v>
      </c>
      <c r="AD317">
        <f t="shared" si="151"/>
        <v>7.4696234223607175E-3</v>
      </c>
      <c r="AE317">
        <f t="shared" si="142"/>
        <v>5.5795274071879839E-5</v>
      </c>
      <c r="AF317">
        <f t="shared" si="152"/>
        <v>-9.0200499980710447E-3</v>
      </c>
      <c r="AG317" s="25"/>
      <c r="AH317">
        <f t="shared" si="143"/>
        <v>2.5779290228843507E-3</v>
      </c>
      <c r="AI317">
        <f t="shared" si="144"/>
        <v>0.56983588761633419</v>
      </c>
      <c r="AJ317">
        <f t="shared" si="145"/>
        <v>0.45075538791242525</v>
      </c>
      <c r="AK317">
        <f t="shared" si="146"/>
        <v>-0.25487023446682222</v>
      </c>
      <c r="AL317">
        <f t="shared" si="147"/>
        <v>-2.6067095554598629</v>
      </c>
      <c r="AM317">
        <f t="shared" si="148"/>
        <v>-3.6495596056147157</v>
      </c>
      <c r="AN317">
        <f t="shared" si="155"/>
        <v>10.311008305115465</v>
      </c>
      <c r="AO317">
        <f t="shared" si="155"/>
        <v>10.311400031536165</v>
      </c>
      <c r="AP317">
        <f t="shared" si="155"/>
        <v>10.31016139656542</v>
      </c>
      <c r="AQ317">
        <f t="shared" si="155"/>
        <v>10.314084401367948</v>
      </c>
      <c r="AR317">
        <f t="shared" si="155"/>
        <v>10.301723317158254</v>
      </c>
      <c r="AS317">
        <f t="shared" si="155"/>
        <v>10.341335149937869</v>
      </c>
      <c r="AT317">
        <f t="shared" si="155"/>
        <v>10.220383493376572</v>
      </c>
      <c r="AU317">
        <f t="shared" si="150"/>
        <v>10.698478909584466</v>
      </c>
    </row>
    <row r="318" spans="1:47">
      <c r="A318" s="82" t="s">
        <v>143</v>
      </c>
      <c r="B318" s="79" t="s">
        <v>49</v>
      </c>
      <c r="C318" s="82">
        <v>55033.4355</v>
      </c>
      <c r="D318" s="82">
        <v>1E-4</v>
      </c>
      <c r="E318" s="58">
        <f t="shared" si="132"/>
        <v>13919.975568606664</v>
      </c>
      <c r="F318">
        <f t="shared" si="133"/>
        <v>13920</v>
      </c>
      <c r="G318">
        <f t="shared" si="156"/>
        <v>-8.8319999995292164E-3</v>
      </c>
      <c r="I318" s="117"/>
      <c r="J318" s="117"/>
      <c r="K318" s="116">
        <f t="shared" si="157"/>
        <v>-8.8319999995292164E-3</v>
      </c>
      <c r="M318" s="116"/>
      <c r="O318" s="40"/>
      <c r="Q318" s="293">
        <f t="shared" si="135"/>
        <v>40014.9355</v>
      </c>
      <c r="R318" s="8">
        <f t="shared" si="158"/>
        <v>7.8004223991684081E-5</v>
      </c>
      <c r="S318" s="116">
        <v>1</v>
      </c>
      <c r="T318" s="167">
        <f t="shared" si="159"/>
        <v>7.8004223991684081E-5</v>
      </c>
      <c r="U318" s="8"/>
      <c r="V318" s="8"/>
      <c r="W318" s="8"/>
      <c r="Z318">
        <f t="shared" si="138"/>
        <v>13920</v>
      </c>
      <c r="AA318">
        <f t="shared" si="139"/>
        <v>-1.6551492828872069E-2</v>
      </c>
      <c r="AB318">
        <f t="shared" si="140"/>
        <v>-1.1353218182899966E-2</v>
      </c>
      <c r="AC318">
        <f t="shared" si="141"/>
        <v>-8.8319999995292164E-3</v>
      </c>
      <c r="AD318">
        <f t="shared" si="151"/>
        <v>7.7194928293428527E-3</v>
      </c>
      <c r="AE318">
        <f t="shared" si="142"/>
        <v>5.9590569542275724E-5</v>
      </c>
      <c r="AF318">
        <f t="shared" si="152"/>
        <v>-8.8319999995292164E-3</v>
      </c>
      <c r="AG318" s="25"/>
      <c r="AH318">
        <f t="shared" si="143"/>
        <v>2.5212181833707491E-3</v>
      </c>
      <c r="AI318">
        <f t="shared" si="144"/>
        <v>0.57050658004250976</v>
      </c>
      <c r="AJ318">
        <f t="shared" si="145"/>
        <v>0.44841002065923041</v>
      </c>
      <c r="AK318">
        <f t="shared" si="146"/>
        <v>-0.2559988324450308</v>
      </c>
      <c r="AL318">
        <f t="shared" si="147"/>
        <v>-2.6040838649090414</v>
      </c>
      <c r="AM318">
        <f t="shared" si="148"/>
        <v>-3.6308502311512489</v>
      </c>
      <c r="AN318">
        <f t="shared" si="155"/>
        <v>10.314996433298056</v>
      </c>
      <c r="AO318">
        <f t="shared" si="155"/>
        <v>10.315376202005513</v>
      </c>
      <c r="AP318">
        <f t="shared" si="155"/>
        <v>10.314169468383346</v>
      </c>
      <c r="AQ318">
        <f t="shared" si="155"/>
        <v>10.318010173606828</v>
      </c>
      <c r="AR318">
        <f t="shared" si="155"/>
        <v>10.305848713179216</v>
      </c>
      <c r="AS318">
        <f t="shared" si="155"/>
        <v>10.345012338467921</v>
      </c>
      <c r="AT318">
        <f t="shared" si="155"/>
        <v>10.224864439227924</v>
      </c>
      <c r="AU318">
        <f t="shared" si="150"/>
        <v>10.703720507637595</v>
      </c>
    </row>
    <row r="319" spans="1:47">
      <c r="A319" s="80" t="s">
        <v>149</v>
      </c>
      <c r="B319" s="76" t="s">
        <v>45</v>
      </c>
      <c r="C319" s="75">
        <v>55044.821900000003</v>
      </c>
      <c r="D319" s="75">
        <v>4.0000000000000002E-4</v>
      </c>
      <c r="E319" s="58">
        <f t="shared" si="132"/>
        <v>13951.473034319873</v>
      </c>
      <c r="F319">
        <f t="shared" si="133"/>
        <v>13951.5</v>
      </c>
      <c r="G319">
        <f t="shared" si="156"/>
        <v>-9.7481499906280078E-3</v>
      </c>
      <c r="I319" s="117"/>
      <c r="J319" s="117"/>
      <c r="K319" s="116">
        <f t="shared" si="157"/>
        <v>-9.7481499906280078E-3</v>
      </c>
      <c r="M319" s="116"/>
      <c r="O319" s="40"/>
      <c r="Q319" s="293">
        <f t="shared" si="135"/>
        <v>40026.321900000003</v>
      </c>
      <c r="R319" s="8">
        <f t="shared" si="158"/>
        <v>9.502642823978083E-5</v>
      </c>
      <c r="S319" s="116">
        <v>1</v>
      </c>
      <c r="T319" s="167">
        <f t="shared" si="159"/>
        <v>9.502642823978083E-5</v>
      </c>
      <c r="U319" s="8"/>
      <c r="Z319">
        <f t="shared" si="138"/>
        <v>13951.5</v>
      </c>
      <c r="AA319">
        <f t="shared" si="139"/>
        <v>-1.6617604670428974E-2</v>
      </c>
      <c r="AB319">
        <f t="shared" si="140"/>
        <v>-1.2208695572874425E-2</v>
      </c>
      <c r="AC319">
        <f t="shared" si="141"/>
        <v>-9.7481499906280078E-3</v>
      </c>
      <c r="AD319">
        <f t="shared" si="151"/>
        <v>6.8694546798009661E-3</v>
      </c>
      <c r="AE319">
        <f t="shared" si="142"/>
        <v>4.718940759783939E-5</v>
      </c>
      <c r="AF319">
        <f t="shared" si="152"/>
        <v>-9.7481499906280078E-3</v>
      </c>
      <c r="AG319" s="25"/>
      <c r="AH319">
        <f t="shared" si="143"/>
        <v>2.4605455822464179E-3</v>
      </c>
      <c r="AI319">
        <f t="shared" si="144"/>
        <v>0.57122775808584947</v>
      </c>
      <c r="AJ319">
        <f t="shared" si="145"/>
        <v>0.44589615639350855</v>
      </c>
      <c r="AK319">
        <f t="shared" si="146"/>
        <v>-0.2572049077368338</v>
      </c>
      <c r="AL319">
        <f t="shared" si="147"/>
        <v>-2.6012733726535617</v>
      </c>
      <c r="AM319">
        <f t="shared" si="148"/>
        <v>-3.6110206841949126</v>
      </c>
      <c r="AN319">
        <f t="shared" si="155"/>
        <v>10.319260050738924</v>
      </c>
      <c r="AO319">
        <f t="shared" si="155"/>
        <v>10.31962730622347</v>
      </c>
      <c r="AP319">
        <f t="shared" si="155"/>
        <v>10.318454141821837</v>
      </c>
      <c r="AQ319">
        <f t="shared" si="155"/>
        <v>10.322207745937703</v>
      </c>
      <c r="AR319">
        <f t="shared" si="155"/>
        <v>10.310258857792412</v>
      </c>
      <c r="AS319">
        <f t="shared" si="155"/>
        <v>10.348941745823394</v>
      </c>
      <c r="AT319">
        <f t="shared" si="155"/>
        <v>10.22966370291913</v>
      </c>
      <c r="AU319">
        <f t="shared" si="150"/>
        <v>10.709317468270596</v>
      </c>
    </row>
    <row r="320" spans="1:47">
      <c r="A320" s="77" t="s">
        <v>150</v>
      </c>
      <c r="B320" s="38" t="s">
        <v>45</v>
      </c>
      <c r="C320" s="37">
        <v>55060.3678</v>
      </c>
      <c r="D320" s="37" t="s">
        <v>124</v>
      </c>
      <c r="E320" s="58">
        <f t="shared" si="132"/>
        <v>13994.476657258709</v>
      </c>
      <c r="F320">
        <f t="shared" si="133"/>
        <v>13994.5</v>
      </c>
      <c r="G320">
        <f t="shared" si="156"/>
        <v>-8.4384500005398877E-3</v>
      </c>
      <c r="I320" s="117"/>
      <c r="J320" s="117"/>
      <c r="K320" s="116">
        <f t="shared" si="157"/>
        <v>-8.4384500005398877E-3</v>
      </c>
      <c r="M320" s="116"/>
      <c r="O320" s="40"/>
      <c r="Q320" s="293">
        <f t="shared" si="135"/>
        <v>40041.8678</v>
      </c>
      <c r="R320" s="8">
        <f t="shared" si="158"/>
        <v>7.1207438411611631E-5</v>
      </c>
      <c r="S320" s="116">
        <v>1</v>
      </c>
      <c r="T320" s="167">
        <f t="shared" si="159"/>
        <v>7.1207438411611631E-5</v>
      </c>
      <c r="U320" s="8"/>
      <c r="Z320">
        <f t="shared" si="138"/>
        <v>13994.5</v>
      </c>
      <c r="AA320">
        <f t="shared" si="139"/>
        <v>-1.6708020783110792E-2</v>
      </c>
      <c r="AB320">
        <f t="shared" si="140"/>
        <v>-1.0815978336574203E-2</v>
      </c>
      <c r="AC320">
        <f t="shared" si="141"/>
        <v>-8.4384500005398877E-3</v>
      </c>
      <c r="AD320">
        <f t="shared" si="151"/>
        <v>8.2695707825709043E-3</v>
      </c>
      <c r="AE320">
        <f t="shared" si="142"/>
        <v>6.8385800927950362E-5</v>
      </c>
      <c r="AF320">
        <f t="shared" si="152"/>
        <v>-8.4384500005398877E-3</v>
      </c>
      <c r="AG320" s="25"/>
      <c r="AH320">
        <f t="shared" si="143"/>
        <v>2.3775283360343152E-3</v>
      </c>
      <c r="AI320">
        <f t="shared" si="144"/>
        <v>0.57222064695785169</v>
      </c>
      <c r="AJ320">
        <f t="shared" si="145"/>
        <v>0.44244860410638842</v>
      </c>
      <c r="AK320">
        <f t="shared" si="146"/>
        <v>-0.25885290245782655</v>
      </c>
      <c r="AL320">
        <f t="shared" si="147"/>
        <v>-2.5974254020299008</v>
      </c>
      <c r="AM320">
        <f t="shared" si="148"/>
        <v>-3.584195287102514</v>
      </c>
      <c r="AN320">
        <f t="shared" si="155"/>
        <v>10.325088812607293</v>
      </c>
      <c r="AO320">
        <f t="shared" si="155"/>
        <v>10.325439410945206</v>
      </c>
      <c r="AP320">
        <f t="shared" si="155"/>
        <v>10.324311239268994</v>
      </c>
      <c r="AQ320">
        <f t="shared" si="155"/>
        <v>10.327947273983952</v>
      </c>
      <c r="AR320">
        <f t="shared" si="155"/>
        <v>10.316287492925326</v>
      </c>
      <c r="AS320">
        <f t="shared" si="155"/>
        <v>10.354310754508692</v>
      </c>
      <c r="AT320">
        <f t="shared" si="155"/>
        <v>10.236239338782326</v>
      </c>
      <c r="AU320">
        <f t="shared" si="150"/>
        <v>10.71695776373787</v>
      </c>
    </row>
    <row r="321" spans="1:47">
      <c r="A321" s="80" t="s">
        <v>151</v>
      </c>
      <c r="B321" s="76" t="s">
        <v>49</v>
      </c>
      <c r="C321" s="75">
        <v>55089.648800000003</v>
      </c>
      <c r="D321" s="75">
        <v>1E-4</v>
      </c>
      <c r="E321" s="58">
        <f t="shared" si="132"/>
        <v>14075.4748036042</v>
      </c>
      <c r="F321">
        <f t="shared" si="133"/>
        <v>14075.5</v>
      </c>
      <c r="G321">
        <f t="shared" si="156"/>
        <v>-9.1085499952896498E-3</v>
      </c>
      <c r="I321" s="117"/>
      <c r="J321" s="117"/>
      <c r="K321" s="116">
        <f t="shared" si="157"/>
        <v>-9.1085499952896498E-3</v>
      </c>
      <c r="M321" s="116"/>
      <c r="O321" s="40"/>
      <c r="Q321" s="293">
        <f t="shared" si="135"/>
        <v>40071.148800000003</v>
      </c>
      <c r="R321" s="8">
        <f t="shared" si="158"/>
        <v>8.2965683016691073E-5</v>
      </c>
      <c r="S321" s="116">
        <v>1</v>
      </c>
      <c r="T321" s="167">
        <f t="shared" si="159"/>
        <v>8.2965683016691073E-5</v>
      </c>
      <c r="U321" s="8"/>
      <c r="Z321">
        <f t="shared" si="138"/>
        <v>14075.5</v>
      </c>
      <c r="AA321">
        <f t="shared" si="139"/>
        <v>-1.6878863735529E-2</v>
      </c>
      <c r="AB321">
        <f t="shared" si="140"/>
        <v>-1.1329090857599883E-2</v>
      </c>
      <c r="AC321">
        <f t="shared" si="141"/>
        <v>-9.1085499952896498E-3</v>
      </c>
      <c r="AD321">
        <f t="shared" si="151"/>
        <v>7.7703137402393499E-3</v>
      </c>
      <c r="AE321">
        <f t="shared" si="142"/>
        <v>6.0377775621752434E-5</v>
      </c>
      <c r="AF321">
        <f t="shared" si="152"/>
        <v>-9.1085499952896498E-3</v>
      </c>
      <c r="AG321" s="25"/>
      <c r="AH321">
        <f t="shared" si="143"/>
        <v>2.2205408623102341E-3</v>
      </c>
      <c r="AI321">
        <f t="shared" si="144"/>
        <v>0.57411768222215076</v>
      </c>
      <c r="AJ321">
        <f t="shared" si="145"/>
        <v>0.43590392500777486</v>
      </c>
      <c r="AK321">
        <f t="shared" si="146"/>
        <v>-0.26196230912894136</v>
      </c>
      <c r="AL321">
        <f t="shared" si="147"/>
        <v>-2.5901405653637211</v>
      </c>
      <c r="AM321">
        <f t="shared" si="148"/>
        <v>-3.5344104304795905</v>
      </c>
      <c r="AN321">
        <f t="shared" si="155"/>
        <v>10.336095825093979</v>
      </c>
      <c r="AO321">
        <f t="shared" si="155"/>
        <v>10.336416369970468</v>
      </c>
      <c r="AP321">
        <f t="shared" si="155"/>
        <v>10.335370315744411</v>
      </c>
      <c r="AQ321">
        <f t="shared" si="155"/>
        <v>10.338789203939895</v>
      </c>
      <c r="AR321">
        <f t="shared" si="155"/>
        <v>10.327670220973147</v>
      </c>
      <c r="AS321">
        <f t="shared" si="155"/>
        <v>10.364441229405625</v>
      </c>
      <c r="AT321">
        <f t="shared" si="155"/>
        <v>10.248702266596396</v>
      </c>
      <c r="AU321">
        <f t="shared" si="150"/>
        <v>10.731349948222732</v>
      </c>
    </row>
    <row r="322" spans="1:47">
      <c r="A322" s="77" t="s">
        <v>150</v>
      </c>
      <c r="B322" s="38" t="s">
        <v>45</v>
      </c>
      <c r="C322" s="37">
        <v>55096.336900000002</v>
      </c>
      <c r="D322" s="37" t="s">
        <v>124</v>
      </c>
      <c r="E322" s="58">
        <f t="shared" si="132"/>
        <v>14093.975664318425</v>
      </c>
      <c r="F322">
        <f t="shared" si="133"/>
        <v>14094</v>
      </c>
      <c r="G322">
        <f t="shared" si="156"/>
        <v>-8.7973999980022199E-3</v>
      </c>
      <c r="I322" s="117"/>
      <c r="J322" s="117"/>
      <c r="K322" s="116">
        <f t="shared" si="157"/>
        <v>-8.7973999980022199E-3</v>
      </c>
      <c r="M322" s="116"/>
      <c r="O322" s="40"/>
      <c r="Q322" s="293">
        <f t="shared" si="135"/>
        <v>40077.836900000002</v>
      </c>
      <c r="R322" s="8">
        <f t="shared" si="158"/>
        <v>7.7394246724849465E-5</v>
      </c>
      <c r="S322" s="116">
        <v>1</v>
      </c>
      <c r="T322" s="167">
        <f t="shared" si="159"/>
        <v>7.7394246724849465E-5</v>
      </c>
      <c r="U322" s="8"/>
      <c r="Z322">
        <f t="shared" si="138"/>
        <v>14094</v>
      </c>
      <c r="AA322">
        <f t="shared" si="139"/>
        <v>-1.6917978963969411E-2</v>
      </c>
      <c r="AB322">
        <f t="shared" si="140"/>
        <v>-1.0981975141247132E-2</v>
      </c>
      <c r="AC322">
        <f t="shared" si="141"/>
        <v>-8.7973999980022199E-3</v>
      </c>
      <c r="AD322">
        <f t="shared" si="151"/>
        <v>8.1205789659671915E-3</v>
      </c>
      <c r="AE322">
        <f t="shared" si="142"/>
        <v>6.5943802742508779E-5</v>
      </c>
      <c r="AF322">
        <f t="shared" si="152"/>
        <v>-8.7973999980022199E-3</v>
      </c>
      <c r="AG322" s="25"/>
      <c r="AH322">
        <f t="shared" si="143"/>
        <v>2.1845751432449123E-3</v>
      </c>
      <c r="AI322">
        <f t="shared" si="144"/>
        <v>0.57455590174962001</v>
      </c>
      <c r="AJ322">
        <f t="shared" si="145"/>
        <v>0.43439981895535507</v>
      </c>
      <c r="AK322">
        <f t="shared" si="146"/>
        <v>-0.26267340798779187</v>
      </c>
      <c r="AL322">
        <f t="shared" si="147"/>
        <v>-2.5884699988686966</v>
      </c>
      <c r="AM322">
        <f t="shared" si="148"/>
        <v>-3.5231739114352663</v>
      </c>
      <c r="AN322">
        <f t="shared" si="155"/>
        <v>10.338614823290065</v>
      </c>
      <c r="AO322">
        <f t="shared" si="155"/>
        <v>10.338928745350078</v>
      </c>
      <c r="AP322">
        <f t="shared" si="155"/>
        <v>10.337900959110261</v>
      </c>
      <c r="AQ322">
        <f t="shared" si="155"/>
        <v>10.341271068256068</v>
      </c>
      <c r="AR322">
        <f t="shared" si="155"/>
        <v>10.330274831357549</v>
      </c>
      <c r="AS322">
        <f t="shared" si="155"/>
        <v>10.366758206441322</v>
      </c>
      <c r="AT322">
        <f t="shared" si="155"/>
        <v>10.251562747730318</v>
      </c>
      <c r="AU322">
        <f t="shared" si="150"/>
        <v>10.734637052086558</v>
      </c>
    </row>
    <row r="323" spans="1:47">
      <c r="A323" s="80" t="s">
        <v>151</v>
      </c>
      <c r="B323" s="76" t="s">
        <v>49</v>
      </c>
      <c r="C323" s="75">
        <v>55096.698100000001</v>
      </c>
      <c r="D323" s="75">
        <v>1E-4</v>
      </c>
      <c r="E323" s="58">
        <f t="shared" si="132"/>
        <v>14094.974828638629</v>
      </c>
      <c r="F323">
        <f t="shared" si="133"/>
        <v>14095</v>
      </c>
      <c r="G323">
        <f t="shared" si="156"/>
        <v>-9.099499999138061E-3</v>
      </c>
      <c r="I323" s="117"/>
      <c r="J323" s="117"/>
      <c r="K323" s="116">
        <f t="shared" si="157"/>
        <v>-9.099499999138061E-3</v>
      </c>
      <c r="M323" s="116"/>
      <c r="O323" s="40">
        <f t="shared" ref="O323:O354" ca="1" si="160">+C$11+C$12*F323</f>
        <v>-2.1083635351037341E-3</v>
      </c>
      <c r="Q323" s="293">
        <f t="shared" si="135"/>
        <v>40078.198100000001</v>
      </c>
      <c r="R323" s="8">
        <f t="shared" ca="1" si="158"/>
        <v>4.8875989058750389E-5</v>
      </c>
      <c r="S323" s="116">
        <v>1</v>
      </c>
      <c r="T323" s="167">
        <f t="shared" ca="1" si="159"/>
        <v>4.8875989058750389E-5</v>
      </c>
      <c r="U323" s="8"/>
      <c r="Z323">
        <f t="shared" si="138"/>
        <v>14095</v>
      </c>
      <c r="AA323">
        <f t="shared" si="139"/>
        <v>-1.6920094308746966E-2</v>
      </c>
      <c r="AB323">
        <f t="shared" si="140"/>
        <v>-1.1282129882309404E-2</v>
      </c>
      <c r="AC323">
        <f t="shared" si="141"/>
        <v>-9.099499999138061E-3</v>
      </c>
      <c r="AD323">
        <f t="shared" si="151"/>
        <v>7.8205943096089046E-3</v>
      </c>
      <c r="AE323">
        <f t="shared" si="142"/>
        <v>6.1161695355487186E-5</v>
      </c>
      <c r="AF323">
        <f t="shared" si="152"/>
        <v>-9.099499999138061E-3</v>
      </c>
      <c r="AG323" s="25"/>
      <c r="AH323">
        <f t="shared" si="143"/>
        <v>2.1826298831713426E-3</v>
      </c>
      <c r="AI323">
        <f t="shared" si="144"/>
        <v>0.57457964207333379</v>
      </c>
      <c r="AJ323">
        <f t="shared" si="145"/>
        <v>0.43431841639045971</v>
      </c>
      <c r="AK323">
        <f t="shared" si="146"/>
        <v>-0.26271185557859239</v>
      </c>
      <c r="AL323">
        <f t="shared" si="147"/>
        <v>-2.5883796258592349</v>
      </c>
      <c r="AM323">
        <f t="shared" si="148"/>
        <v>-3.5225679324160497</v>
      </c>
      <c r="AN323">
        <f t="shared" si="155"/>
        <v>10.338751039287354</v>
      </c>
      <c r="AO323">
        <f t="shared" si="155"/>
        <v>10.339064605900857</v>
      </c>
      <c r="AP323">
        <f t="shared" si="155"/>
        <v>10.338037801931449</v>
      </c>
      <c r="AQ323">
        <f t="shared" si="155"/>
        <v>10.341405283191978</v>
      </c>
      <c r="AR323">
        <f t="shared" si="155"/>
        <v>10.330415672521248</v>
      </c>
      <c r="AS323">
        <f t="shared" si="155"/>
        <v>10.366883483794311</v>
      </c>
      <c r="AT323">
        <f t="shared" si="155"/>
        <v>10.251717516987783</v>
      </c>
      <c r="AU323">
        <f t="shared" si="150"/>
        <v>10.734814733376496</v>
      </c>
    </row>
    <row r="324" spans="1:47">
      <c r="A324" s="80" t="s">
        <v>151</v>
      </c>
      <c r="B324" s="76" t="s">
        <v>49</v>
      </c>
      <c r="C324" s="75">
        <v>55146.585099999997</v>
      </c>
      <c r="D324" s="75">
        <v>2.9999999999999997E-4</v>
      </c>
      <c r="E324" s="58">
        <f t="shared" si="132"/>
        <v>14232.974026983522</v>
      </c>
      <c r="F324">
        <f t="shared" si="133"/>
        <v>14233</v>
      </c>
      <c r="G324">
        <f t="shared" si="156"/>
        <v>-9.3893000012030825E-3</v>
      </c>
      <c r="I324" s="117"/>
      <c r="J324" s="117"/>
      <c r="K324" s="116">
        <f t="shared" si="157"/>
        <v>-9.3893000012030825E-3</v>
      </c>
      <c r="M324" s="116"/>
      <c r="O324" s="40">
        <f t="shared" ca="1" si="160"/>
        <v>-2.6046546096200329E-3</v>
      </c>
      <c r="Q324" s="293">
        <f t="shared" si="135"/>
        <v>40128.085099999997</v>
      </c>
      <c r="R324" s="8">
        <f t="shared" ca="1" si="158"/>
        <v>4.6031413089529109E-5</v>
      </c>
      <c r="S324" s="116">
        <v>1</v>
      </c>
      <c r="T324" s="167">
        <f t="shared" ca="1" si="159"/>
        <v>4.6031413089529109E-5</v>
      </c>
      <c r="U324" s="8"/>
      <c r="V324" s="8"/>
      <c r="Z324">
        <f t="shared" si="138"/>
        <v>14233</v>
      </c>
      <c r="AA324">
        <f t="shared" si="139"/>
        <v>-1.7212997262412773E-2</v>
      </c>
      <c r="AB324">
        <f t="shared" si="140"/>
        <v>-1.1302342167511546E-2</v>
      </c>
      <c r="AC324">
        <f t="shared" si="141"/>
        <v>-9.3893000012030825E-3</v>
      </c>
      <c r="AD324">
        <f t="shared" si="151"/>
        <v>7.8236972612096903E-3</v>
      </c>
      <c r="AE324">
        <f t="shared" si="142"/>
        <v>6.1210238835060011E-5</v>
      </c>
      <c r="AF324">
        <f t="shared" si="152"/>
        <v>-9.3893000012030825E-3</v>
      </c>
      <c r="AG324" s="25"/>
      <c r="AH324">
        <f t="shared" si="143"/>
        <v>1.913042166308464E-3</v>
      </c>
      <c r="AI324">
        <f t="shared" si="144"/>
        <v>0.57790833497218941</v>
      </c>
      <c r="AJ324">
        <f t="shared" si="145"/>
        <v>0.42298591744484071</v>
      </c>
      <c r="AK324">
        <f t="shared" si="146"/>
        <v>-0.26802728651025531</v>
      </c>
      <c r="AL324">
        <f t="shared" si="147"/>
        <v>-2.5758361784644812</v>
      </c>
      <c r="AM324">
        <f t="shared" si="148"/>
        <v>-3.4402902668364295</v>
      </c>
      <c r="AN324">
        <f t="shared" si="155"/>
        <v>10.357602566176599</v>
      </c>
      <c r="AO324">
        <f t="shared" si="155"/>
        <v>10.357869560564486</v>
      </c>
      <c r="AP324">
        <f t="shared" si="155"/>
        <v>10.356973174395998</v>
      </c>
      <c r="AQ324">
        <f t="shared" si="155"/>
        <v>10.359986936165939</v>
      </c>
      <c r="AR324">
        <f t="shared" si="155"/>
        <v>10.349902369413</v>
      </c>
      <c r="AS324">
        <f t="shared" si="155"/>
        <v>10.384208370361673</v>
      </c>
      <c r="AT324">
        <f t="shared" si="155"/>
        <v>10.273222262891316</v>
      </c>
      <c r="AU324">
        <f t="shared" si="150"/>
        <v>10.759334751387744</v>
      </c>
    </row>
    <row r="325" spans="1:47">
      <c r="A325" s="77" t="s">
        <v>152</v>
      </c>
      <c r="B325" s="38" t="s">
        <v>45</v>
      </c>
      <c r="C325" s="37">
        <v>55159.238400000002</v>
      </c>
      <c r="D325" s="37" t="s">
        <v>124</v>
      </c>
      <c r="E325" s="58">
        <f t="shared" si="132"/>
        <v>14267.976036653745</v>
      </c>
      <c r="F325">
        <f t="shared" si="133"/>
        <v>14268</v>
      </c>
      <c r="G325">
        <f t="shared" si="156"/>
        <v>-8.6627999917254783E-3</v>
      </c>
      <c r="I325" s="117"/>
      <c r="J325" s="117"/>
      <c r="K325" s="116">
        <f t="shared" si="157"/>
        <v>-8.6627999917254783E-3</v>
      </c>
      <c r="M325" s="116"/>
      <c r="O325" s="40">
        <f t="shared" ca="1" si="160"/>
        <v>-2.730525534316193E-3</v>
      </c>
      <c r="Q325" s="293">
        <f t="shared" si="135"/>
        <v>40140.738400000002</v>
      </c>
      <c r="R325" s="8">
        <f t="shared" ca="1" si="158"/>
        <v>3.5191880238030634E-5</v>
      </c>
      <c r="S325" s="116">
        <v>1</v>
      </c>
      <c r="T325" s="167">
        <f t="shared" ca="1" si="159"/>
        <v>3.5191880238030634E-5</v>
      </c>
      <c r="U325" s="8"/>
      <c r="Z325">
        <f t="shared" si="138"/>
        <v>14268</v>
      </c>
      <c r="AA325">
        <f t="shared" si="139"/>
        <v>-1.728759306470827E-2</v>
      </c>
      <c r="AB325">
        <f t="shared" si="140"/>
        <v>-1.0507110254606419E-2</v>
      </c>
      <c r="AC325">
        <f t="shared" si="141"/>
        <v>-8.6627999917254783E-3</v>
      </c>
      <c r="AD325">
        <f t="shared" si="151"/>
        <v>8.6247930729827921E-3</v>
      </c>
      <c r="AE325">
        <f t="shared" si="142"/>
        <v>7.4387055551771954E-5</v>
      </c>
      <c r="AF325">
        <f t="shared" si="152"/>
        <v>-8.6627999917254783E-3</v>
      </c>
      <c r="AG325" s="25"/>
      <c r="AH325">
        <f t="shared" si="143"/>
        <v>1.8443102628809404E-3</v>
      </c>
      <c r="AI325">
        <f t="shared" si="144"/>
        <v>0.57876936516025435</v>
      </c>
      <c r="AJ325">
        <f t="shared" si="145"/>
        <v>0.4200801346017351</v>
      </c>
      <c r="AK325">
        <f t="shared" si="146"/>
        <v>-0.26937845547204559</v>
      </c>
      <c r="AL325">
        <f t="shared" si="147"/>
        <v>-2.5726317860137247</v>
      </c>
      <c r="AM325">
        <f t="shared" si="148"/>
        <v>-3.4198378382763619</v>
      </c>
      <c r="AN325">
        <f t="shared" ref="AN325:AT340" si="161">$AU325+$AB$7*SIN(AO325)</f>
        <v>10.362400942612151</v>
      </c>
      <c r="AO325">
        <f t="shared" si="161"/>
        <v>10.362656898826993</v>
      </c>
      <c r="AP325">
        <f t="shared" si="161"/>
        <v>10.36179196010761</v>
      </c>
      <c r="AQ325">
        <f t="shared" si="161"/>
        <v>10.364718912196057</v>
      </c>
      <c r="AR325">
        <f t="shared" si="161"/>
        <v>10.354860643481945</v>
      </c>
      <c r="AS325">
        <f t="shared" si="161"/>
        <v>10.388614570347681</v>
      </c>
      <c r="AT325">
        <f t="shared" si="161"/>
        <v>10.278722757681793</v>
      </c>
      <c r="AU325">
        <f t="shared" si="150"/>
        <v>10.765553596535522</v>
      </c>
    </row>
    <row r="326" spans="1:47">
      <c r="A326" s="80" t="s">
        <v>153</v>
      </c>
      <c r="B326" s="76" t="s">
        <v>49</v>
      </c>
      <c r="C326" s="75">
        <v>55159.238409999998</v>
      </c>
      <c r="D326" s="75">
        <v>2.0000000000000001E-4</v>
      </c>
      <c r="E326" s="58">
        <f t="shared" si="132"/>
        <v>14267.97606431609</v>
      </c>
      <c r="F326">
        <f t="shared" si="133"/>
        <v>14268</v>
      </c>
      <c r="G326">
        <f t="shared" si="156"/>
        <v>-8.6527999956160784E-3</v>
      </c>
      <c r="I326" s="117"/>
      <c r="J326" s="117"/>
      <c r="K326" s="116">
        <f t="shared" si="157"/>
        <v>-8.6527999956160784E-3</v>
      </c>
      <c r="M326" s="116"/>
      <c r="O326" s="40">
        <f t="shared" ca="1" si="160"/>
        <v>-2.730525534316193E-3</v>
      </c>
      <c r="Q326" s="293">
        <f t="shared" si="135"/>
        <v>40140.738409999998</v>
      </c>
      <c r="R326" s="8">
        <f t="shared" ca="1" si="158"/>
        <v>3.5073334794964851E-5</v>
      </c>
      <c r="S326" s="116">
        <v>1</v>
      </c>
      <c r="T326" s="167">
        <f t="shared" ca="1" si="159"/>
        <v>3.5073334794964851E-5</v>
      </c>
      <c r="U326" s="8"/>
      <c r="V326" s="8"/>
      <c r="Z326">
        <f t="shared" si="138"/>
        <v>14268</v>
      </c>
      <c r="AA326">
        <f t="shared" si="139"/>
        <v>-1.728759306470827E-2</v>
      </c>
      <c r="AB326">
        <f t="shared" si="140"/>
        <v>-1.0497110258497019E-2</v>
      </c>
      <c r="AC326">
        <f t="shared" si="141"/>
        <v>-8.6527999956160784E-3</v>
      </c>
      <c r="AD326">
        <f t="shared" si="151"/>
        <v>8.634793069092192E-3</v>
      </c>
      <c r="AE326">
        <f t="shared" si="142"/>
        <v>7.4559651346042561E-5</v>
      </c>
      <c r="AF326">
        <f t="shared" si="152"/>
        <v>-8.6527999956160784E-3</v>
      </c>
      <c r="AG326" s="25"/>
      <c r="AH326">
        <f t="shared" si="143"/>
        <v>1.8443102628809404E-3</v>
      </c>
      <c r="AI326">
        <f t="shared" si="144"/>
        <v>0.57876936516025435</v>
      </c>
      <c r="AJ326">
        <f t="shared" si="145"/>
        <v>0.4200801346017351</v>
      </c>
      <c r="AK326">
        <f t="shared" si="146"/>
        <v>-0.26937845547204559</v>
      </c>
      <c r="AL326">
        <f t="shared" si="147"/>
        <v>-2.5726317860137247</v>
      </c>
      <c r="AM326">
        <f t="shared" si="148"/>
        <v>-3.4198378382763619</v>
      </c>
      <c r="AN326">
        <f t="shared" si="161"/>
        <v>10.362400942612151</v>
      </c>
      <c r="AO326">
        <f t="shared" si="161"/>
        <v>10.362656898826993</v>
      </c>
      <c r="AP326">
        <f t="shared" si="161"/>
        <v>10.36179196010761</v>
      </c>
      <c r="AQ326">
        <f t="shared" si="161"/>
        <v>10.364718912196057</v>
      </c>
      <c r="AR326">
        <f t="shared" si="161"/>
        <v>10.354860643481945</v>
      </c>
      <c r="AS326">
        <f t="shared" si="161"/>
        <v>10.388614570347681</v>
      </c>
      <c r="AT326">
        <f t="shared" si="161"/>
        <v>10.278722757681793</v>
      </c>
      <c r="AU326">
        <f t="shared" si="150"/>
        <v>10.765553596535522</v>
      </c>
    </row>
    <row r="327" spans="1:47">
      <c r="A327" s="53" t="s">
        <v>154</v>
      </c>
      <c r="B327" s="53" t="s">
        <v>49</v>
      </c>
      <c r="C327" s="54">
        <v>55159.238499999999</v>
      </c>
      <c r="D327" s="54" t="s">
        <v>76</v>
      </c>
      <c r="E327" s="58">
        <f t="shared" si="132"/>
        <v>14267.976313277302</v>
      </c>
      <c r="F327">
        <f t="shared" si="133"/>
        <v>14268</v>
      </c>
      <c r="G327">
        <f t="shared" si="156"/>
        <v>-8.5627999942516908E-3</v>
      </c>
      <c r="I327" s="117"/>
      <c r="J327" s="117"/>
      <c r="K327" s="116"/>
      <c r="L327" s="116">
        <f>G327</f>
        <v>-8.5627999942516908E-3</v>
      </c>
      <c r="M327" s="116"/>
      <c r="O327" s="40">
        <f t="shared" ca="1" si="160"/>
        <v>-2.730525534316193E-3</v>
      </c>
      <c r="Q327" s="293">
        <f t="shared" si="135"/>
        <v>40140.738499999999</v>
      </c>
      <c r="R327" s="8">
        <f t="shared" ca="1" si="158"/>
        <v>3.4015425376015904E-5</v>
      </c>
      <c r="S327" s="116">
        <v>1</v>
      </c>
      <c r="T327" s="167">
        <f t="shared" ca="1" si="159"/>
        <v>3.4015425376015904E-5</v>
      </c>
      <c r="Z327">
        <f t="shared" si="138"/>
        <v>14268</v>
      </c>
      <c r="AA327">
        <f t="shared" si="139"/>
        <v>-1.728759306470827E-2</v>
      </c>
      <c r="AB327">
        <f t="shared" si="140"/>
        <v>-1.0407110257132632E-2</v>
      </c>
      <c r="AC327">
        <f t="shared" si="141"/>
        <v>-8.5627999942516908E-3</v>
      </c>
      <c r="AD327">
        <f t="shared" si="151"/>
        <v>8.7247930704565796E-3</v>
      </c>
      <c r="AE327">
        <f t="shared" si="142"/>
        <v>7.6122014122287148E-5</v>
      </c>
      <c r="AF327">
        <f t="shared" si="152"/>
        <v>-8.5627999942516908E-3</v>
      </c>
      <c r="AG327" s="25"/>
      <c r="AH327">
        <f t="shared" si="143"/>
        <v>1.8443102628809404E-3</v>
      </c>
      <c r="AI327">
        <f t="shared" si="144"/>
        <v>0.57876936516025435</v>
      </c>
      <c r="AJ327">
        <f t="shared" si="145"/>
        <v>0.4200801346017351</v>
      </c>
      <c r="AK327">
        <f t="shared" si="146"/>
        <v>-0.26937845547204559</v>
      </c>
      <c r="AL327">
        <f t="shared" si="147"/>
        <v>-2.5726317860137247</v>
      </c>
      <c r="AM327">
        <f t="shared" si="148"/>
        <v>-3.4198378382763619</v>
      </c>
      <c r="AN327">
        <f t="shared" si="161"/>
        <v>10.362400942612151</v>
      </c>
      <c r="AO327">
        <f t="shared" si="161"/>
        <v>10.362656898826993</v>
      </c>
      <c r="AP327">
        <f t="shared" si="161"/>
        <v>10.36179196010761</v>
      </c>
      <c r="AQ327">
        <f t="shared" si="161"/>
        <v>10.364718912196057</v>
      </c>
      <c r="AR327">
        <f t="shared" si="161"/>
        <v>10.354860643481945</v>
      </c>
      <c r="AS327">
        <f t="shared" si="161"/>
        <v>10.388614570347681</v>
      </c>
      <c r="AT327">
        <f t="shared" si="161"/>
        <v>10.278722757681793</v>
      </c>
      <c r="AU327">
        <f t="shared" si="150"/>
        <v>10.765553596535522</v>
      </c>
    </row>
    <row r="328" spans="1:47">
      <c r="A328" s="80" t="s">
        <v>153</v>
      </c>
      <c r="B328" s="76" t="s">
        <v>49</v>
      </c>
      <c r="C328" s="75">
        <v>55159.238510000003</v>
      </c>
      <c r="D328" s="75">
        <v>2.0000000000000001E-4</v>
      </c>
      <c r="E328" s="58">
        <f t="shared" si="132"/>
        <v>14267.976340939669</v>
      </c>
      <c r="F328">
        <f t="shared" si="133"/>
        <v>14268</v>
      </c>
      <c r="G328">
        <f t="shared" si="156"/>
        <v>-8.5527999908663332E-3</v>
      </c>
      <c r="J328" s="117"/>
      <c r="K328" s="117">
        <f>G328</f>
        <v>-8.5527999908663332E-3</v>
      </c>
      <c r="M328" s="116"/>
      <c r="O328" s="40">
        <f t="shared" ca="1" si="160"/>
        <v>-2.730525534316193E-3</v>
      </c>
      <c r="Q328" s="293">
        <f t="shared" si="135"/>
        <v>40140.738510000003</v>
      </c>
      <c r="R328" s="8">
        <f t="shared" ca="1" si="158"/>
        <v>3.3898879847396234E-5</v>
      </c>
      <c r="S328" s="116">
        <v>1</v>
      </c>
      <c r="T328" s="167">
        <f t="shared" ca="1" si="159"/>
        <v>3.3898879847396234E-5</v>
      </c>
      <c r="U328" s="8"/>
      <c r="Z328">
        <f t="shared" si="138"/>
        <v>14268</v>
      </c>
      <c r="AA328">
        <f t="shared" si="139"/>
        <v>-1.728759306470827E-2</v>
      </c>
      <c r="AB328">
        <f t="shared" si="140"/>
        <v>-1.0397110253747274E-2</v>
      </c>
      <c r="AC328">
        <f t="shared" si="141"/>
        <v>-8.5527999908663332E-3</v>
      </c>
      <c r="AD328">
        <f t="shared" si="151"/>
        <v>8.7347930738419371E-3</v>
      </c>
      <c r="AE328">
        <f t="shared" si="142"/>
        <v>7.6296610042837077E-5</v>
      </c>
      <c r="AF328">
        <f t="shared" si="152"/>
        <v>-8.5527999908663332E-3</v>
      </c>
      <c r="AG328" s="25"/>
      <c r="AH328">
        <f t="shared" si="143"/>
        <v>1.8443102628809404E-3</v>
      </c>
      <c r="AI328">
        <f t="shared" si="144"/>
        <v>0.57876936516025435</v>
      </c>
      <c r="AJ328">
        <f t="shared" si="145"/>
        <v>0.4200801346017351</v>
      </c>
      <c r="AK328">
        <f t="shared" si="146"/>
        <v>-0.26937845547204559</v>
      </c>
      <c r="AL328">
        <f t="shared" si="147"/>
        <v>-2.5726317860137247</v>
      </c>
      <c r="AM328">
        <f t="shared" si="148"/>
        <v>-3.4198378382763619</v>
      </c>
      <c r="AN328">
        <f t="shared" si="161"/>
        <v>10.362400942612151</v>
      </c>
      <c r="AO328">
        <f t="shared" si="161"/>
        <v>10.362656898826993</v>
      </c>
      <c r="AP328">
        <f t="shared" si="161"/>
        <v>10.36179196010761</v>
      </c>
      <c r="AQ328">
        <f t="shared" si="161"/>
        <v>10.364718912196057</v>
      </c>
      <c r="AR328">
        <f t="shared" si="161"/>
        <v>10.354860643481945</v>
      </c>
      <c r="AS328">
        <f t="shared" si="161"/>
        <v>10.388614570347681</v>
      </c>
      <c r="AT328">
        <f t="shared" si="161"/>
        <v>10.278722757681793</v>
      </c>
      <c r="AU328">
        <f t="shared" si="150"/>
        <v>10.765553596535522</v>
      </c>
    </row>
    <row r="329" spans="1:47">
      <c r="A329" s="53" t="s">
        <v>154</v>
      </c>
      <c r="B329" s="53" t="s">
        <v>49</v>
      </c>
      <c r="C329" s="54">
        <v>55159.238599999997</v>
      </c>
      <c r="D329" s="54" t="s">
        <v>76</v>
      </c>
      <c r="E329" s="58">
        <f t="shared" si="132"/>
        <v>14267.976589900862</v>
      </c>
      <c r="F329">
        <f t="shared" si="133"/>
        <v>14268</v>
      </c>
      <c r="G329">
        <f t="shared" si="156"/>
        <v>-8.4627999967779033E-3</v>
      </c>
      <c r="I329" s="117"/>
      <c r="J329" s="117"/>
      <c r="K329" s="116"/>
      <c r="L329" s="116">
        <f>G329</f>
        <v>-8.4627999967779033E-3</v>
      </c>
      <c r="M329" s="116"/>
      <c r="O329" s="40">
        <f t="shared" ca="1" si="160"/>
        <v>-2.730525534316193E-3</v>
      </c>
      <c r="Q329" s="293">
        <f t="shared" si="135"/>
        <v>40140.738599999997</v>
      </c>
      <c r="R329" s="8">
        <f t="shared" ca="1" si="158"/>
        <v>3.2858970512990688E-5</v>
      </c>
      <c r="S329" s="116">
        <v>1</v>
      </c>
      <c r="T329" s="167">
        <f t="shared" ca="1" si="159"/>
        <v>3.2858970512990688E-5</v>
      </c>
      <c r="Z329">
        <f t="shared" si="138"/>
        <v>14268</v>
      </c>
      <c r="AA329">
        <f t="shared" si="139"/>
        <v>-1.728759306470827E-2</v>
      </c>
      <c r="AB329">
        <f t="shared" si="140"/>
        <v>-1.0307110259658844E-2</v>
      </c>
      <c r="AC329">
        <f t="shared" si="141"/>
        <v>-8.4627999967779033E-3</v>
      </c>
      <c r="AD329">
        <f t="shared" si="151"/>
        <v>8.8247930679303671E-3</v>
      </c>
      <c r="AE329">
        <f t="shared" si="142"/>
        <v>7.7876972691791856E-5</v>
      </c>
      <c r="AF329">
        <f t="shared" si="152"/>
        <v>-8.4627999967779033E-3</v>
      </c>
      <c r="AG329" s="25"/>
      <c r="AH329">
        <f t="shared" si="143"/>
        <v>1.8443102628809404E-3</v>
      </c>
      <c r="AI329">
        <f t="shared" si="144"/>
        <v>0.57876936516025435</v>
      </c>
      <c r="AJ329">
        <f t="shared" si="145"/>
        <v>0.4200801346017351</v>
      </c>
      <c r="AK329">
        <f t="shared" si="146"/>
        <v>-0.26937845547204559</v>
      </c>
      <c r="AL329">
        <f t="shared" si="147"/>
        <v>-2.5726317860137247</v>
      </c>
      <c r="AM329">
        <f t="shared" si="148"/>
        <v>-3.4198378382763619</v>
      </c>
      <c r="AN329">
        <f t="shared" si="161"/>
        <v>10.362400942612151</v>
      </c>
      <c r="AO329">
        <f t="shared" si="161"/>
        <v>10.362656898826993</v>
      </c>
      <c r="AP329">
        <f t="shared" si="161"/>
        <v>10.36179196010761</v>
      </c>
      <c r="AQ329">
        <f t="shared" si="161"/>
        <v>10.364718912196057</v>
      </c>
      <c r="AR329">
        <f t="shared" si="161"/>
        <v>10.354860643481945</v>
      </c>
      <c r="AS329">
        <f t="shared" si="161"/>
        <v>10.388614570347681</v>
      </c>
      <c r="AT329">
        <f t="shared" si="161"/>
        <v>10.278722757681793</v>
      </c>
      <c r="AU329">
        <f t="shared" si="150"/>
        <v>10.765553596535522</v>
      </c>
    </row>
    <row r="330" spans="1:47">
      <c r="A330" s="80" t="s">
        <v>155</v>
      </c>
      <c r="B330" s="76" t="s">
        <v>45</v>
      </c>
      <c r="C330" s="75">
        <v>55416.807699999998</v>
      </c>
      <c r="D330" s="75">
        <v>1E-4</v>
      </c>
      <c r="E330" s="58">
        <f t="shared" si="132"/>
        <v>14980.473419103238</v>
      </c>
      <c r="F330">
        <f t="shared" si="133"/>
        <v>14980.5</v>
      </c>
      <c r="G330">
        <f t="shared" si="156"/>
        <v>-9.6090500010177493E-3</v>
      </c>
      <c r="J330" s="117"/>
      <c r="K330" s="117">
        <f t="shared" ref="K330:K341" si="162">G330</f>
        <v>-9.6090500010177493E-3</v>
      </c>
      <c r="M330" s="116"/>
      <c r="O330" s="40">
        <f t="shared" ca="1" si="160"/>
        <v>-5.2928979299166554E-3</v>
      </c>
      <c r="Q330" s="293">
        <f t="shared" si="135"/>
        <v>40398.307699999998</v>
      </c>
      <c r="R330" s="8">
        <f t="shared" ca="1" si="158"/>
        <v>1.8629168700870264E-5</v>
      </c>
      <c r="S330" s="116">
        <v>1</v>
      </c>
      <c r="T330" s="167">
        <f t="shared" ca="1" si="159"/>
        <v>1.8629168700870264E-5</v>
      </c>
      <c r="U330" s="8"/>
      <c r="Z330">
        <f t="shared" si="138"/>
        <v>14980.5</v>
      </c>
      <c r="AA330">
        <f t="shared" si="139"/>
        <v>-1.8832251147628806E-2</v>
      </c>
      <c r="AB330">
        <f t="shared" si="140"/>
        <v>-1.0023730463497995E-2</v>
      </c>
      <c r="AC330">
        <f t="shared" si="141"/>
        <v>-9.6090500010177493E-3</v>
      </c>
      <c r="AD330">
        <f t="shared" si="151"/>
        <v>9.2232011466110569E-3</v>
      </c>
      <c r="AE330">
        <f t="shared" si="142"/>
        <v>8.5067439390847522E-5</v>
      </c>
      <c r="AF330">
        <f t="shared" si="152"/>
        <v>-9.6090500010177493E-3</v>
      </c>
      <c r="AG330" s="25"/>
      <c r="AH330">
        <f t="shared" si="143"/>
        <v>4.1468046248024524E-4</v>
      </c>
      <c r="AI330">
        <f t="shared" si="144"/>
        <v>0.59787928448041483</v>
      </c>
      <c r="AJ330">
        <f t="shared" si="145"/>
        <v>0.35797299611561112</v>
      </c>
      <c r="AK330">
        <f t="shared" si="146"/>
        <v>-0.29715135899069484</v>
      </c>
      <c r="AL330">
        <f t="shared" si="147"/>
        <v>-2.5051942887557703</v>
      </c>
      <c r="AM330">
        <f t="shared" si="148"/>
        <v>-3.0358963142007189</v>
      </c>
      <c r="AN330">
        <f t="shared" si="161"/>
        <v>10.461705394554372</v>
      </c>
      <c r="AO330">
        <f t="shared" si="161"/>
        <v>10.461798704216717</v>
      </c>
      <c r="AP330">
        <f t="shared" si="161"/>
        <v>10.461432025561622</v>
      </c>
      <c r="AQ330">
        <f t="shared" si="161"/>
        <v>10.462874273555281</v>
      </c>
      <c r="AR330">
        <f t="shared" si="161"/>
        <v>10.4572216473588</v>
      </c>
      <c r="AS330">
        <f t="shared" si="161"/>
        <v>10.479695872408813</v>
      </c>
      <c r="AT330">
        <f t="shared" si="161"/>
        <v>10.394823200358852</v>
      </c>
      <c r="AU330">
        <f t="shared" si="150"/>
        <v>10.892151515615335</v>
      </c>
    </row>
    <row r="331" spans="1:47">
      <c r="A331" s="80" t="s">
        <v>155</v>
      </c>
      <c r="B331" s="76" t="s">
        <v>45</v>
      </c>
      <c r="C331" s="75">
        <v>55437.775300000001</v>
      </c>
      <c r="D331" s="75">
        <v>1E-4</v>
      </c>
      <c r="E331" s="58">
        <f t="shared" si="132"/>
        <v>15038.474741917142</v>
      </c>
      <c r="F331">
        <f t="shared" si="133"/>
        <v>15038.5</v>
      </c>
      <c r="G331">
        <f t="shared" si="156"/>
        <v>-9.1308499977458268E-3</v>
      </c>
      <c r="I331" s="117"/>
      <c r="J331" s="117"/>
      <c r="K331" s="116">
        <f t="shared" si="162"/>
        <v>-9.1308499977458268E-3</v>
      </c>
      <c r="M331" s="116"/>
      <c r="O331" s="40">
        <f t="shared" ca="1" si="160"/>
        <v>-5.5014840336988641E-3</v>
      </c>
      <c r="Q331" s="293">
        <f t="shared" si="135"/>
        <v>40419.275300000001</v>
      </c>
      <c r="R331" s="8">
        <f t="shared" ca="1" si="158"/>
        <v>1.3172297300982539E-5</v>
      </c>
      <c r="S331" s="116">
        <v>1</v>
      </c>
      <c r="T331" s="167">
        <f t="shared" ca="1" si="159"/>
        <v>1.3172297300982539E-5</v>
      </c>
      <c r="U331" s="8"/>
      <c r="Z331">
        <f t="shared" si="138"/>
        <v>15038.5</v>
      </c>
      <c r="AA331">
        <f t="shared" si="139"/>
        <v>-1.8960094290372487E-2</v>
      </c>
      <c r="AB331">
        <f t="shared" si="140"/>
        <v>-9.4266865305895238E-3</v>
      </c>
      <c r="AC331">
        <f t="shared" si="141"/>
        <v>-9.1308499977458268E-3</v>
      </c>
      <c r="AD331">
        <f t="shared" si="151"/>
        <v>9.8292442926266599E-3</v>
      </c>
      <c r="AE331">
        <f t="shared" si="142"/>
        <v>9.661404336413377E-5</v>
      </c>
      <c r="AF331">
        <f t="shared" si="152"/>
        <v>-9.1308499977458268E-3</v>
      </c>
      <c r="AG331" s="25"/>
      <c r="AH331">
        <f t="shared" si="143"/>
        <v>2.9583653284369625E-4</v>
      </c>
      <c r="AI331">
        <f t="shared" si="144"/>
        <v>0.5995762896105149</v>
      </c>
      <c r="AJ331">
        <f t="shared" si="145"/>
        <v>0.35265519055097139</v>
      </c>
      <c r="AK331">
        <f t="shared" si="146"/>
        <v>-0.29943422008500925</v>
      </c>
      <c r="AL331">
        <f t="shared" si="147"/>
        <v>-2.4995052455987681</v>
      </c>
      <c r="AM331">
        <f t="shared" si="148"/>
        <v>-3.0070835261709732</v>
      </c>
      <c r="AN331">
        <f t="shared" si="161"/>
        <v>10.469934289568235</v>
      </c>
      <c r="AO331">
        <f t="shared" si="161"/>
        <v>10.470018981755761</v>
      </c>
      <c r="AP331">
        <f t="shared" si="161"/>
        <v>10.469681454717257</v>
      </c>
      <c r="AQ331">
        <f t="shared" si="161"/>
        <v>10.471027784965061</v>
      </c>
      <c r="AR331">
        <f t="shared" si="161"/>
        <v>10.465676011582048</v>
      </c>
      <c r="AS331">
        <f t="shared" si="161"/>
        <v>10.487251461005805</v>
      </c>
      <c r="AT331">
        <f t="shared" si="161"/>
        <v>10.404623170461988</v>
      </c>
      <c r="AU331">
        <f t="shared" si="150"/>
        <v>10.902457030431655</v>
      </c>
    </row>
    <row r="332" spans="1:47">
      <c r="A332" s="80" t="s">
        <v>155</v>
      </c>
      <c r="B332" s="76" t="s">
        <v>49</v>
      </c>
      <c r="C332" s="75">
        <v>55451.692799999997</v>
      </c>
      <c r="D332" s="75">
        <v>1E-4</v>
      </c>
      <c r="E332" s="58">
        <f t="shared" si="132"/>
        <v>15076.973826708063</v>
      </c>
      <c r="F332">
        <f t="shared" si="133"/>
        <v>15077</v>
      </c>
      <c r="G332">
        <f t="shared" si="156"/>
        <v>-9.4616999995196238E-3</v>
      </c>
      <c r="I332" s="117"/>
      <c r="J332" s="117"/>
      <c r="K332" s="116">
        <f t="shared" si="162"/>
        <v>-9.4616999995196238E-3</v>
      </c>
      <c r="M332" s="116"/>
      <c r="O332" s="40">
        <f t="shared" ca="1" si="160"/>
        <v>-5.6399420508646478E-3</v>
      </c>
      <c r="Q332" s="293">
        <f t="shared" si="135"/>
        <v>40433.192799999997</v>
      </c>
      <c r="R332" s="8">
        <f t="shared" ca="1" si="158"/>
        <v>1.4605833818107491E-5</v>
      </c>
      <c r="S332" s="116">
        <v>1</v>
      </c>
      <c r="T332" s="167">
        <f t="shared" ca="1" si="159"/>
        <v>1.4605833818107491E-5</v>
      </c>
      <c r="U332" s="8"/>
      <c r="V332" s="8"/>
      <c r="Z332">
        <f t="shared" si="138"/>
        <v>15077</v>
      </c>
      <c r="AA332">
        <f t="shared" si="139"/>
        <v>-1.9045122632930633E-2</v>
      </c>
      <c r="AB332">
        <f t="shared" si="140"/>
        <v>-9.6784515030571422E-3</v>
      </c>
      <c r="AC332">
        <f t="shared" si="141"/>
        <v>-9.4616999995196238E-3</v>
      </c>
      <c r="AD332">
        <f t="shared" si="151"/>
        <v>9.5834226334110088E-3</v>
      </c>
      <c r="AE332">
        <f t="shared" si="142"/>
        <v>9.1841989370574389E-5</v>
      </c>
      <c r="AF332">
        <f t="shared" si="152"/>
        <v>-9.4616999995196238E-3</v>
      </c>
      <c r="AG332" s="25"/>
      <c r="AH332">
        <f t="shared" si="143"/>
        <v>2.1675150353751808E-4</v>
      </c>
      <c r="AI332">
        <f t="shared" si="144"/>
        <v>0.60071528387862361</v>
      </c>
      <c r="AJ332">
        <f t="shared" si="145"/>
        <v>0.3491022208587517</v>
      </c>
      <c r="AK332">
        <f t="shared" si="146"/>
        <v>-0.3009513506729482</v>
      </c>
      <c r="AL332">
        <f t="shared" si="147"/>
        <v>-2.4957110408171377</v>
      </c>
      <c r="AM332">
        <f t="shared" si="148"/>
        <v>-2.988139824295565</v>
      </c>
      <c r="AN332">
        <f t="shared" si="161"/>
        <v>10.475409428131712</v>
      </c>
      <c r="AO332">
        <f t="shared" si="161"/>
        <v>10.475488728546932</v>
      </c>
      <c r="AP332">
        <f t="shared" si="161"/>
        <v>10.475169671770223</v>
      </c>
      <c r="AQ332">
        <f t="shared" si="161"/>
        <v>10.476454445843785</v>
      </c>
      <c r="AR332">
        <f t="shared" si="161"/>
        <v>10.471298358451635</v>
      </c>
      <c r="AS332">
        <f t="shared" si="161"/>
        <v>10.492280758908072</v>
      </c>
      <c r="AT332">
        <f t="shared" si="161"/>
        <v>10.411157515850237</v>
      </c>
      <c r="AU332">
        <f t="shared" si="150"/>
        <v>10.909297760094214</v>
      </c>
    </row>
    <row r="333" spans="1:47">
      <c r="A333" s="77" t="s">
        <v>150</v>
      </c>
      <c r="B333" s="38" t="s">
        <v>45</v>
      </c>
      <c r="C333" s="37">
        <v>55476.2742</v>
      </c>
      <c r="D333" s="37" t="s">
        <v>124</v>
      </c>
      <c r="E333" s="58">
        <f t="shared" si="132"/>
        <v>15144.971771948221</v>
      </c>
      <c r="F333">
        <f t="shared" si="133"/>
        <v>15145</v>
      </c>
      <c r="G333">
        <f t="shared" si="156"/>
        <v>-1.0204499994870275E-2</v>
      </c>
      <c r="I333" s="117"/>
      <c r="J333" s="117"/>
      <c r="K333" s="116">
        <f t="shared" si="162"/>
        <v>-1.0204499994870275E-2</v>
      </c>
      <c r="M333" s="116"/>
      <c r="O333" s="40">
        <f t="shared" ca="1" si="160"/>
        <v>-5.8844912759886195E-3</v>
      </c>
      <c r="Q333" s="293">
        <f t="shared" si="135"/>
        <v>40457.7742</v>
      </c>
      <c r="R333" s="8">
        <f t="shared" ca="1" si="158"/>
        <v>1.8662475331213526E-5</v>
      </c>
      <c r="S333" s="116">
        <v>1</v>
      </c>
      <c r="T333" s="167">
        <f t="shared" ca="1" si="159"/>
        <v>1.8662475331213526E-5</v>
      </c>
      <c r="U333" s="8"/>
      <c r="Z333">
        <f t="shared" si="138"/>
        <v>15145</v>
      </c>
      <c r="AA333">
        <f t="shared" si="139"/>
        <v>-1.9195624619977592E-2</v>
      </c>
      <c r="AB333">
        <f t="shared" si="140"/>
        <v>-1.0281187724664602E-2</v>
      </c>
      <c r="AC333">
        <f t="shared" si="141"/>
        <v>-1.0204499994870275E-2</v>
      </c>
      <c r="AD333">
        <f t="shared" si="151"/>
        <v>8.9911246251073162E-3</v>
      </c>
      <c r="AE333">
        <f t="shared" si="142"/>
        <v>8.0840322024211176E-5</v>
      </c>
      <c r="AF333">
        <f t="shared" si="152"/>
        <v>-1.0204499994870275E-2</v>
      </c>
      <c r="AG333" s="25"/>
      <c r="AH333">
        <f t="shared" si="143"/>
        <v>7.6687729794326363E-5</v>
      </c>
      <c r="AI333">
        <f t="shared" si="144"/>
        <v>0.60275177958267079</v>
      </c>
      <c r="AJ333">
        <f t="shared" si="145"/>
        <v>0.34278139068542907</v>
      </c>
      <c r="AK333">
        <f t="shared" si="146"/>
        <v>-0.30363440413639725</v>
      </c>
      <c r="AL333">
        <f t="shared" si="147"/>
        <v>-2.4889742363664071</v>
      </c>
      <c r="AM333">
        <f t="shared" si="148"/>
        <v>-2.9550281792647959</v>
      </c>
      <c r="AN333">
        <f t="shared" si="161"/>
        <v>10.48510518823193</v>
      </c>
      <c r="AO333">
        <f t="shared" si="161"/>
        <v>10.48517558170958</v>
      </c>
      <c r="AP333">
        <f t="shared" si="161"/>
        <v>10.484887468119727</v>
      </c>
      <c r="AQ333">
        <f t="shared" si="161"/>
        <v>10.486067628768936</v>
      </c>
      <c r="AR333">
        <f t="shared" si="161"/>
        <v>10.481249151471593</v>
      </c>
      <c r="AS333">
        <f t="shared" si="161"/>
        <v>10.501191784578268</v>
      </c>
      <c r="AT333">
        <f t="shared" si="161"/>
        <v>10.422755651440967</v>
      </c>
      <c r="AU333">
        <f t="shared" si="150"/>
        <v>10.921380087809901</v>
      </c>
    </row>
    <row r="334" spans="1:47">
      <c r="A334" s="77" t="s">
        <v>150</v>
      </c>
      <c r="B334" s="38" t="s">
        <v>45</v>
      </c>
      <c r="C334" s="37">
        <v>55499.230199999998</v>
      </c>
      <c r="D334" s="37" t="s">
        <v>124</v>
      </c>
      <c r="E334" s="58">
        <f t="shared" si="132"/>
        <v>15208.473477747437</v>
      </c>
      <c r="F334">
        <f t="shared" si="133"/>
        <v>15208.5</v>
      </c>
      <c r="G334">
        <f t="shared" si="156"/>
        <v>-9.5878499996615574E-3</v>
      </c>
      <c r="I334" s="117"/>
      <c r="J334" s="117"/>
      <c r="K334" s="116">
        <f t="shared" si="162"/>
        <v>-9.5878499996615574E-3</v>
      </c>
      <c r="M334" s="116"/>
      <c r="O334" s="40">
        <f t="shared" ca="1" si="160"/>
        <v>-6.1128570965088003E-3</v>
      </c>
      <c r="Q334" s="293">
        <f t="shared" si="135"/>
        <v>40480.730199999998</v>
      </c>
      <c r="R334" s="8">
        <f t="shared" ca="1" si="158"/>
        <v>1.2075575676962026E-5</v>
      </c>
      <c r="S334" s="116">
        <v>1</v>
      </c>
      <c r="T334" s="167">
        <f t="shared" ca="1" si="159"/>
        <v>1.2075575676962026E-5</v>
      </c>
      <c r="U334" s="8"/>
      <c r="Z334">
        <f t="shared" si="138"/>
        <v>15208.5</v>
      </c>
      <c r="AA334">
        <f t="shared" si="139"/>
        <v>-1.9336534161829271E-2</v>
      </c>
      <c r="AB334">
        <f t="shared" si="140"/>
        <v>-9.5333075304316253E-3</v>
      </c>
      <c r="AC334">
        <f t="shared" si="141"/>
        <v>-9.5878499996615574E-3</v>
      </c>
      <c r="AD334">
        <f t="shared" si="151"/>
        <v>9.7486841621677138E-3</v>
      </c>
      <c r="AE334">
        <f t="shared" si="142"/>
        <v>9.5036842893699624E-5</v>
      </c>
      <c r="AF334">
        <f t="shared" si="152"/>
        <v>-9.5878499996615574E-3</v>
      </c>
      <c r="AG334" s="25"/>
      <c r="AH334">
        <f t="shared" si="143"/>
        <v>-5.454246922993178E-5</v>
      </c>
      <c r="AI334">
        <f t="shared" si="144"/>
        <v>0.60468246832922279</v>
      </c>
      <c r="AJ334">
        <f t="shared" si="145"/>
        <v>0.3368257975125673</v>
      </c>
      <c r="AK334">
        <f t="shared" si="146"/>
        <v>-0.30614383736035589</v>
      </c>
      <c r="AL334">
        <f t="shared" si="147"/>
        <v>-2.4826418284071186</v>
      </c>
      <c r="AM334">
        <f t="shared" si="148"/>
        <v>-2.9244996057749044</v>
      </c>
      <c r="AN334">
        <f t="shared" si="161"/>
        <v>10.494188983680472</v>
      </c>
      <c r="AO334">
        <f t="shared" si="161"/>
        <v>10.494251741222895</v>
      </c>
      <c r="AP334">
        <f t="shared" si="161"/>
        <v>10.493990632380635</v>
      </c>
      <c r="AQ334">
        <f t="shared" si="161"/>
        <v>10.495077820339723</v>
      </c>
      <c r="AR334">
        <f t="shared" si="161"/>
        <v>10.490565160735949</v>
      </c>
      <c r="AS334">
        <f t="shared" si="161"/>
        <v>10.509546626720009</v>
      </c>
      <c r="AT334">
        <f t="shared" si="161"/>
        <v>10.433651985671622</v>
      </c>
      <c r="AU334">
        <f t="shared" si="150"/>
        <v>10.932662849720874</v>
      </c>
    </row>
    <row r="335" spans="1:47">
      <c r="A335" s="77" t="s">
        <v>156</v>
      </c>
      <c r="B335" s="38" t="s">
        <v>45</v>
      </c>
      <c r="C335" s="37">
        <v>55779.393700000001</v>
      </c>
      <c r="D335" s="37" t="s">
        <v>124</v>
      </c>
      <c r="E335" s="58">
        <f t="shared" si="132"/>
        <v>15983.471741934567</v>
      </c>
      <c r="F335">
        <f t="shared" si="133"/>
        <v>15983.5</v>
      </c>
      <c r="G335">
        <f t="shared" si="156"/>
        <v>-1.0215349997451995E-2</v>
      </c>
      <c r="I335" s="117"/>
      <c r="J335" s="117"/>
      <c r="K335" s="116">
        <f t="shared" si="162"/>
        <v>-1.0215349997451995E-2</v>
      </c>
      <c r="M335" s="116"/>
      <c r="O335" s="40">
        <f t="shared" ca="1" si="160"/>
        <v>-8.8999990004952623E-3</v>
      </c>
      <c r="Q335" s="293">
        <f t="shared" si="135"/>
        <v>40760.893700000001</v>
      </c>
      <c r="R335" s="8">
        <f t="shared" ca="1" si="158"/>
        <v>1.7301482451950695E-6</v>
      </c>
      <c r="S335" s="116">
        <v>1</v>
      </c>
      <c r="T335" s="167">
        <f t="shared" ca="1" si="159"/>
        <v>1.7301482451950695E-6</v>
      </c>
      <c r="Z335">
        <f t="shared" si="138"/>
        <v>15983.5</v>
      </c>
      <c r="AA335">
        <f t="shared" si="139"/>
        <v>-2.1083005530105461E-2</v>
      </c>
      <c r="AB335">
        <f t="shared" si="140"/>
        <v>-8.527169662985468E-3</v>
      </c>
      <c r="AC335">
        <f t="shared" si="141"/>
        <v>-1.0215349997451995E-2</v>
      </c>
      <c r="AD335">
        <f t="shared" si="151"/>
        <v>1.0867655532653467E-2</v>
      </c>
      <c r="AE335">
        <f t="shared" si="142"/>
        <v>1.181059367764135E-4</v>
      </c>
      <c r="AF335">
        <f t="shared" si="152"/>
        <v>-1.0215349997451995E-2</v>
      </c>
      <c r="AG335" s="25"/>
      <c r="AH335">
        <f t="shared" si="143"/>
        <v>-1.6881803344665268E-3</v>
      </c>
      <c r="AI335">
        <f t="shared" si="144"/>
        <v>0.63068343431727247</v>
      </c>
      <c r="AJ335">
        <f t="shared" si="145"/>
        <v>0.25972613155950269</v>
      </c>
      <c r="AK335">
        <f t="shared" si="146"/>
        <v>-0.33705381515763266</v>
      </c>
      <c r="AL335">
        <f t="shared" si="147"/>
        <v>-2.4018367550124555</v>
      </c>
      <c r="AM335">
        <f t="shared" si="148"/>
        <v>-2.5791625152682736</v>
      </c>
      <c r="AN335">
        <f t="shared" si="161"/>
        <v>10.607537075338582</v>
      </c>
      <c r="AO335">
        <f t="shared" si="161"/>
        <v>10.607547756062377</v>
      </c>
      <c r="AP335">
        <f t="shared" si="161"/>
        <v>10.607491302321945</v>
      </c>
      <c r="AQ335">
        <f t="shared" si="161"/>
        <v>10.607789781024618</v>
      </c>
      <c r="AR335">
        <f t="shared" si="161"/>
        <v>10.606214144752606</v>
      </c>
      <c r="AS335">
        <f t="shared" si="161"/>
        <v>10.614601607388794</v>
      </c>
      <c r="AT335">
        <f t="shared" si="161"/>
        <v>10.571763642092252</v>
      </c>
      <c r="AU335">
        <f t="shared" si="150"/>
        <v>11.070365849421721</v>
      </c>
    </row>
    <row r="336" spans="1:47">
      <c r="A336" s="80" t="s">
        <v>157</v>
      </c>
      <c r="B336" s="76" t="s">
        <v>45</v>
      </c>
      <c r="C336" s="75">
        <v>55790.599900000001</v>
      </c>
      <c r="D336" s="75">
        <v>1E-4</v>
      </c>
      <c r="E336" s="58">
        <f t="shared" si="132"/>
        <v>16014.47073198193</v>
      </c>
      <c r="F336">
        <f t="shared" si="133"/>
        <v>16014.5</v>
      </c>
      <c r="G336">
        <f t="shared" si="156"/>
        <v>-1.0580449998087715E-2</v>
      </c>
      <c r="I336" s="117"/>
      <c r="J336" s="117"/>
      <c r="K336" s="116">
        <f t="shared" si="162"/>
        <v>-1.0580449998087715E-2</v>
      </c>
      <c r="M336" s="116"/>
      <c r="O336" s="40">
        <f t="shared" ca="1" si="160"/>
        <v>-9.0114846766547255E-3</v>
      </c>
      <c r="Q336" s="293">
        <f t="shared" si="135"/>
        <v>40772.099900000001</v>
      </c>
      <c r="R336" s="8">
        <f t="shared" ca="1" si="158"/>
        <v>2.4616521798593254E-6</v>
      </c>
      <c r="S336" s="116">
        <v>1</v>
      </c>
      <c r="T336" s="167">
        <f t="shared" ca="1" si="159"/>
        <v>2.4616521798593254E-6</v>
      </c>
      <c r="Z336">
        <f t="shared" si="138"/>
        <v>16014.5</v>
      </c>
      <c r="AA336">
        <f t="shared" si="139"/>
        <v>-2.1153815375742735E-2</v>
      </c>
      <c r="AB336">
        <f t="shared" si="140"/>
        <v>-8.8257693671378815E-3</v>
      </c>
      <c r="AC336">
        <f t="shared" si="141"/>
        <v>-1.0580449998087715E-2</v>
      </c>
      <c r="AD336">
        <f t="shared" si="151"/>
        <v>1.057336537765502E-2</v>
      </c>
      <c r="AE336">
        <f t="shared" si="142"/>
        <v>1.1179605540939388E-4</v>
      </c>
      <c r="AF336">
        <f t="shared" si="152"/>
        <v>-1.0580449998087715E-2</v>
      </c>
      <c r="AG336" s="25"/>
      <c r="AH336">
        <f t="shared" si="143"/>
        <v>-1.754680630949834E-3</v>
      </c>
      <c r="AI336">
        <f t="shared" si="144"/>
        <v>0.63182456683276633</v>
      </c>
      <c r="AJ336">
        <f t="shared" si="145"/>
        <v>0.25646126740898345</v>
      </c>
      <c r="AK336">
        <f t="shared" si="146"/>
        <v>-0.338299941489974</v>
      </c>
      <c r="AL336">
        <f t="shared" si="147"/>
        <v>-2.3984573959187152</v>
      </c>
      <c r="AM336">
        <f t="shared" si="148"/>
        <v>-2.5662890432186587</v>
      </c>
      <c r="AN336">
        <f t="shared" si="161"/>
        <v>10.612173264962669</v>
      </c>
      <c r="AO336">
        <f t="shared" si="161"/>
        <v>10.612183024285263</v>
      </c>
      <c r="AP336">
        <f t="shared" si="161"/>
        <v>10.612130848211091</v>
      </c>
      <c r="AQ336">
        <f t="shared" si="161"/>
        <v>10.612409874589869</v>
      </c>
      <c r="AR336">
        <f t="shared" si="161"/>
        <v>10.610919938410882</v>
      </c>
      <c r="AS336">
        <f t="shared" si="161"/>
        <v>10.618940753421166</v>
      </c>
      <c r="AT336">
        <f t="shared" si="161"/>
        <v>10.577485113130244</v>
      </c>
      <c r="AU336">
        <f t="shared" si="150"/>
        <v>11.075873969409756</v>
      </c>
    </row>
    <row r="337" spans="1:47">
      <c r="A337" s="77" t="s">
        <v>158</v>
      </c>
      <c r="B337" s="38" t="s">
        <v>45</v>
      </c>
      <c r="C337" s="37">
        <v>55831.268300000003</v>
      </c>
      <c r="D337" s="37" t="s">
        <v>124</v>
      </c>
      <c r="E337" s="58">
        <f t="shared" si="132"/>
        <v>16126.969110276281</v>
      </c>
      <c r="F337">
        <f t="shared" si="133"/>
        <v>16127</v>
      </c>
      <c r="G337">
        <f t="shared" si="156"/>
        <v>-1.1166699994646478E-2</v>
      </c>
      <c r="I337" s="117"/>
      <c r="J337" s="117"/>
      <c r="K337" s="116">
        <f t="shared" si="162"/>
        <v>-1.1166699994646478E-2</v>
      </c>
      <c r="M337" s="116"/>
      <c r="O337" s="40">
        <f t="shared" ca="1" si="160"/>
        <v>-9.4160697917495331E-3</v>
      </c>
      <c r="Q337" s="293">
        <f t="shared" si="135"/>
        <v>40812.768300000003</v>
      </c>
      <c r="R337" s="8">
        <f t="shared" ca="1" si="158"/>
        <v>3.0647061072949999E-6</v>
      </c>
      <c r="S337" s="116">
        <v>1</v>
      </c>
      <c r="T337" s="167">
        <f t="shared" ca="1" si="159"/>
        <v>3.0647061072949999E-6</v>
      </c>
      <c r="Z337">
        <f t="shared" si="138"/>
        <v>16127</v>
      </c>
      <c r="AA337">
        <f t="shared" si="139"/>
        <v>-2.1411343591192612E-2</v>
      </c>
      <c r="AB337">
        <f t="shared" si="140"/>
        <v>-9.1699989693906879E-3</v>
      </c>
      <c r="AC337">
        <f t="shared" si="141"/>
        <v>-1.1166699994646478E-2</v>
      </c>
      <c r="AD337">
        <f t="shared" si="151"/>
        <v>1.0244643596546133E-2</v>
      </c>
      <c r="AE337">
        <f t="shared" si="142"/>
        <v>1.0495272242025368E-4</v>
      </c>
      <c r="AF337">
        <f t="shared" si="152"/>
        <v>-1.1166699994646478E-2</v>
      </c>
      <c r="AG337" s="25"/>
      <c r="AH337">
        <f t="shared" si="143"/>
        <v>-1.9967010252557914E-3</v>
      </c>
      <c r="AI337">
        <f t="shared" si="144"/>
        <v>0.63603659418294978</v>
      </c>
      <c r="AJ337">
        <f t="shared" si="145"/>
        <v>0.24448794694186843</v>
      </c>
      <c r="AK337">
        <f t="shared" si="146"/>
        <v>-0.34282741901145142</v>
      </c>
      <c r="AL337">
        <f t="shared" si="147"/>
        <v>-2.3860897422157774</v>
      </c>
      <c r="AM337">
        <f t="shared" si="148"/>
        <v>-2.5201117469200769</v>
      </c>
      <c r="AN337">
        <f t="shared" si="161"/>
        <v>10.629069153669253</v>
      </c>
      <c r="AO337">
        <f t="shared" si="161"/>
        <v>10.629076060086549</v>
      </c>
      <c r="AP337">
        <f t="shared" si="161"/>
        <v>10.629037516199606</v>
      </c>
      <c r="AQ337">
        <f t="shared" si="161"/>
        <v>10.629252674510008</v>
      </c>
      <c r="AR337">
        <f t="shared" si="161"/>
        <v>10.628053163633837</v>
      </c>
      <c r="AS337">
        <f t="shared" si="161"/>
        <v>10.63478900914596</v>
      </c>
      <c r="AT337">
        <f t="shared" si="161"/>
        <v>10.598375469930756</v>
      </c>
      <c r="AU337">
        <f t="shared" si="150"/>
        <v>11.095863114527621</v>
      </c>
    </row>
    <row r="338" spans="1:47">
      <c r="A338" s="80" t="s">
        <v>157</v>
      </c>
      <c r="B338" s="76" t="s">
        <v>45</v>
      </c>
      <c r="C338" s="75">
        <v>55837.595500000003</v>
      </c>
      <c r="D338" s="75">
        <v>1E-4</v>
      </c>
      <c r="E338" s="58">
        <f t="shared" si="132"/>
        <v>16144.471636540995</v>
      </c>
      <c r="F338">
        <f t="shared" si="133"/>
        <v>16144.5</v>
      </c>
      <c r="G338">
        <f t="shared" si="156"/>
        <v>-1.0253449996525887E-2</v>
      </c>
      <c r="I338" s="117"/>
      <c r="J338" s="117"/>
      <c r="K338" s="116">
        <f t="shared" si="162"/>
        <v>-1.0253449996525887E-2</v>
      </c>
      <c r="M338" s="116"/>
      <c r="O338" s="40">
        <f t="shared" ca="1" si="160"/>
        <v>-9.4790052540976166E-3</v>
      </c>
      <c r="Q338" s="293">
        <f t="shared" si="135"/>
        <v>40819.095500000003</v>
      </c>
      <c r="R338" s="8">
        <f t="shared" ca="1" si="158"/>
        <v>5.9976465907479066E-7</v>
      </c>
      <c r="S338" s="116">
        <v>1</v>
      </c>
      <c r="T338" s="167">
        <f t="shared" ca="1" si="159"/>
        <v>5.9976465907479066E-7</v>
      </c>
      <c r="Z338">
        <f t="shared" si="138"/>
        <v>16144.5</v>
      </c>
      <c r="AA338">
        <f t="shared" si="139"/>
        <v>-2.1451480464004403E-2</v>
      </c>
      <c r="AB338">
        <f t="shared" si="140"/>
        <v>-8.2190058708227452E-3</v>
      </c>
      <c r="AC338">
        <f t="shared" si="141"/>
        <v>-1.0253449996525887E-2</v>
      </c>
      <c r="AD338">
        <f t="shared" si="151"/>
        <v>1.1198030467478515E-2</v>
      </c>
      <c r="AE338">
        <f t="shared" si="142"/>
        <v>1.253958863505771E-4</v>
      </c>
      <c r="AF338">
        <f t="shared" si="152"/>
        <v>-1.0253449996525887E-2</v>
      </c>
      <c r="AG338" s="25"/>
      <c r="AH338">
        <f t="shared" si="143"/>
        <v>-2.0344441257031413E-3</v>
      </c>
      <c r="AI338">
        <f t="shared" si="144"/>
        <v>0.63670192645947499</v>
      </c>
      <c r="AJ338">
        <f t="shared" si="145"/>
        <v>0.24260759773955179</v>
      </c>
      <c r="AK338">
        <f t="shared" si="146"/>
        <v>-0.3435323998718946</v>
      </c>
      <c r="AL338">
        <f t="shared" si="147"/>
        <v>-2.3841510154726793</v>
      </c>
      <c r="AM338">
        <f t="shared" si="148"/>
        <v>-2.513003355323848</v>
      </c>
      <c r="AN338">
        <f t="shared" si="161"/>
        <v>10.63170753859551</v>
      </c>
      <c r="AO338">
        <f t="shared" si="161"/>
        <v>10.631714064832645</v>
      </c>
      <c r="AP338">
        <f t="shared" si="161"/>
        <v>10.631677390432465</v>
      </c>
      <c r="AQ338">
        <f t="shared" si="161"/>
        <v>10.631883529272503</v>
      </c>
      <c r="AR338">
        <f t="shared" si="161"/>
        <v>10.630726312764958</v>
      </c>
      <c r="AS338">
        <f t="shared" si="161"/>
        <v>10.637268902272165</v>
      </c>
      <c r="AT338">
        <f t="shared" si="161"/>
        <v>10.60164295616609</v>
      </c>
      <c r="AU338">
        <f t="shared" si="150"/>
        <v>11.09897253710151</v>
      </c>
    </row>
    <row r="339" spans="1:47">
      <c r="A339" s="80" t="s">
        <v>157</v>
      </c>
      <c r="B339" s="76" t="s">
        <v>45</v>
      </c>
      <c r="C339" s="75">
        <v>55845.548699999999</v>
      </c>
      <c r="D339" s="75">
        <v>1E-4</v>
      </c>
      <c r="E339" s="58">
        <f t="shared" si="132"/>
        <v>16166.47206198803</v>
      </c>
      <c r="F339">
        <f t="shared" si="133"/>
        <v>16166.5</v>
      </c>
      <c r="G339">
        <f t="shared" si="156"/>
        <v>-1.0099649996845983E-2</v>
      </c>
      <c r="I339" s="117"/>
      <c r="J339" s="117"/>
      <c r="K339" s="116">
        <f t="shared" si="162"/>
        <v>-1.0099649996845983E-2</v>
      </c>
      <c r="M339" s="116"/>
      <c r="O339" s="40">
        <f t="shared" ca="1" si="160"/>
        <v>-9.5581241210494911E-3</v>
      </c>
      <c r="Q339" s="293">
        <f t="shared" si="135"/>
        <v>40827.048699999999</v>
      </c>
      <c r="R339" s="8">
        <f t="shared" ca="1" si="158"/>
        <v>2.9325027415715759E-7</v>
      </c>
      <c r="S339" s="116">
        <v>1</v>
      </c>
      <c r="T339" s="167">
        <f t="shared" ca="1" si="159"/>
        <v>2.9325027415715759E-7</v>
      </c>
      <c r="Z339">
        <f t="shared" si="138"/>
        <v>16166.5</v>
      </c>
      <c r="AA339">
        <f t="shared" si="139"/>
        <v>-2.1501967056012383E-2</v>
      </c>
      <c r="AB339">
        <f t="shared" si="140"/>
        <v>-8.0177215052212765E-3</v>
      </c>
      <c r="AC339">
        <f t="shared" si="141"/>
        <v>-1.0099649996845983E-2</v>
      </c>
      <c r="AD339">
        <f t="shared" si="151"/>
        <v>1.14023170591664E-2</v>
      </c>
      <c r="AE339">
        <f t="shared" si="142"/>
        <v>1.3001283431775709E-4</v>
      </c>
      <c r="AF339">
        <f t="shared" si="152"/>
        <v>-1.0099649996845983E-2</v>
      </c>
      <c r="AG339" s="25"/>
      <c r="AH339">
        <f t="shared" si="143"/>
        <v>-2.0819284916247069E-3</v>
      </c>
      <c r="AI339">
        <f t="shared" si="144"/>
        <v>0.63754226709791295</v>
      </c>
      <c r="AJ339">
        <f t="shared" si="145"/>
        <v>0.24023684027704156</v>
      </c>
      <c r="AK339">
        <f t="shared" si="146"/>
        <v>-0.34441891913697092</v>
      </c>
      <c r="AL339">
        <f t="shared" si="147"/>
        <v>-2.3817079931329763</v>
      </c>
      <c r="AM339">
        <f t="shared" si="148"/>
        <v>-2.5040951149350161</v>
      </c>
      <c r="AN339">
        <f t="shared" si="161"/>
        <v>10.635028284061644</v>
      </c>
      <c r="AO339">
        <f t="shared" si="161"/>
        <v>10.635034354715232</v>
      </c>
      <c r="AP339">
        <f t="shared" si="161"/>
        <v>10.634999940150456</v>
      </c>
      <c r="AQ339">
        <f t="shared" si="161"/>
        <v>10.63519507807832</v>
      </c>
      <c r="AR339">
        <f t="shared" si="161"/>
        <v>10.634089938186253</v>
      </c>
      <c r="AS339">
        <f t="shared" si="161"/>
        <v>10.640392180432666</v>
      </c>
      <c r="AT339">
        <f t="shared" si="161"/>
        <v>10.605757475042093</v>
      </c>
      <c r="AU339">
        <f t="shared" si="150"/>
        <v>11.102881525480115</v>
      </c>
    </row>
    <row r="340" spans="1:47">
      <c r="A340" s="77" t="s">
        <v>158</v>
      </c>
      <c r="B340" s="38" t="s">
        <v>49</v>
      </c>
      <c r="C340" s="37">
        <v>55857.298300000002</v>
      </c>
      <c r="D340" s="37" t="s">
        <v>124</v>
      </c>
      <c r="E340" s="58">
        <f t="shared" si="132"/>
        <v>16198.974224492764</v>
      </c>
      <c r="F340">
        <f t="shared" si="133"/>
        <v>16199</v>
      </c>
      <c r="G340">
        <f t="shared" si="156"/>
        <v>-9.3178999959491193E-3</v>
      </c>
      <c r="I340" s="117"/>
      <c r="J340" s="117"/>
      <c r="K340" s="116">
        <f t="shared" si="162"/>
        <v>-9.3178999959491193E-3</v>
      </c>
      <c r="M340" s="116"/>
      <c r="O340" s="40">
        <f t="shared" ca="1" si="160"/>
        <v>-9.6750042654102086E-3</v>
      </c>
      <c r="Q340" s="293">
        <f t="shared" si="135"/>
        <v>40838.798300000002</v>
      </c>
      <c r="R340" s="8">
        <f t="shared" ca="1" si="158"/>
        <v>1.2752345926733828E-7</v>
      </c>
      <c r="S340" s="116">
        <v>1</v>
      </c>
      <c r="T340" s="167">
        <f t="shared" ca="1" si="159"/>
        <v>1.2752345926733828E-7</v>
      </c>
      <c r="U340" s="8"/>
      <c r="Z340">
        <f t="shared" si="138"/>
        <v>16199</v>
      </c>
      <c r="AA340">
        <f t="shared" si="139"/>
        <v>-2.1576607674597383E-2</v>
      </c>
      <c r="AB340">
        <f t="shared" si="140"/>
        <v>-7.165751545777776E-3</v>
      </c>
      <c r="AC340">
        <f t="shared" si="141"/>
        <v>-9.3178999959491193E-3</v>
      </c>
      <c r="AD340">
        <f t="shared" si="151"/>
        <v>1.2258707678648263E-2</v>
      </c>
      <c r="AE340">
        <f t="shared" si="142"/>
        <v>1.5027591395054988E-4</v>
      </c>
      <c r="AF340">
        <f t="shared" si="152"/>
        <v>-9.3178999959491193E-3</v>
      </c>
      <c r="AG340" s="25"/>
      <c r="AH340">
        <f t="shared" si="143"/>
        <v>-2.1521484501713433E-3</v>
      </c>
      <c r="AI340">
        <f t="shared" si="144"/>
        <v>0.6387917286102287</v>
      </c>
      <c r="AJ340">
        <f t="shared" si="145"/>
        <v>0.23672046510182884</v>
      </c>
      <c r="AK340">
        <f t="shared" si="146"/>
        <v>-0.34572906253251745</v>
      </c>
      <c r="AL340">
        <f t="shared" si="147"/>
        <v>-2.3780871460671027</v>
      </c>
      <c r="AM340">
        <f t="shared" si="148"/>
        <v>-2.490991833551079</v>
      </c>
      <c r="AN340">
        <f t="shared" si="161"/>
        <v>10.639941964175126</v>
      </c>
      <c r="AO340">
        <f t="shared" si="161"/>
        <v>10.639947405576384</v>
      </c>
      <c r="AP340">
        <f t="shared" si="161"/>
        <v>10.639916150466039</v>
      </c>
      <c r="AQ340">
        <f t="shared" si="161"/>
        <v>10.640095713954489</v>
      </c>
      <c r="AR340">
        <f t="shared" si="161"/>
        <v>10.639065285524651</v>
      </c>
      <c r="AS340">
        <f t="shared" si="161"/>
        <v>10.645017842854061</v>
      </c>
      <c r="AT340">
        <f t="shared" si="161"/>
        <v>10.611849640065712</v>
      </c>
      <c r="AU340">
        <f t="shared" si="150"/>
        <v>11.108656167403053</v>
      </c>
    </row>
    <row r="341" spans="1:47">
      <c r="A341" s="44" t="s">
        <v>159</v>
      </c>
      <c r="B341" s="45" t="s">
        <v>49</v>
      </c>
      <c r="C341" s="44">
        <v>55862.720200000003</v>
      </c>
      <c r="D341" s="44">
        <v>5.9999999999999995E-4</v>
      </c>
      <c r="E341" s="58">
        <f t="shared" ref="E341:E404" si="163">+(C341-C$7)/C$8</f>
        <v>16213.972477614949</v>
      </c>
      <c r="F341">
        <f t="shared" ref="F341:F404" si="164">ROUND(2*E341,0)/2</f>
        <v>16214</v>
      </c>
      <c r="G341">
        <f t="shared" si="156"/>
        <v>-9.9493999950936995E-3</v>
      </c>
      <c r="I341" s="117"/>
      <c r="J341" s="117"/>
      <c r="K341" s="116">
        <f t="shared" si="162"/>
        <v>-9.9493999950936995E-3</v>
      </c>
      <c r="M341" s="116"/>
      <c r="O341" s="40">
        <f t="shared" ca="1" si="160"/>
        <v>-9.7289489474228497E-3</v>
      </c>
      <c r="Q341" s="293">
        <f t="shared" ref="Q341:Q404" si="165">C341-15018.5</f>
        <v>40844.220200000003</v>
      </c>
      <c r="R341" s="8">
        <f t="shared" ca="1" si="158"/>
        <v>4.8598664419175327E-8</v>
      </c>
      <c r="S341" s="116">
        <v>1</v>
      </c>
      <c r="T341" s="167">
        <f t="shared" ca="1" si="159"/>
        <v>4.8598664419175327E-8</v>
      </c>
      <c r="U341" s="8"/>
      <c r="Z341">
        <f t="shared" ref="Z341:Z404" si="166">F341</f>
        <v>16214</v>
      </c>
      <c r="AA341">
        <f t="shared" ref="AA341:AA404" si="167">AB$3+AB$4*Z341+AB$5*Z341^2+AH341</f>
        <v>-2.1611080361060787E-2</v>
      </c>
      <c r="AB341">
        <f t="shared" ref="AB341:AB404" si="168">IF(S341&lt;&gt;0,G341-AH341,-9999)</f>
        <v>-7.7648133517951362E-3</v>
      </c>
      <c r="AC341">
        <f t="shared" ref="AC341:AC404" si="169">+G341-P341</f>
        <v>-9.9493999950936995E-3</v>
      </c>
      <c r="AD341">
        <f t="shared" si="151"/>
        <v>1.1661680365967087E-2</v>
      </c>
      <c r="AE341">
        <f t="shared" ref="AE341:AE404" si="170">+(G341-AA341)^2*S341</f>
        <v>1.3599478895798226E-4</v>
      </c>
      <c r="AF341">
        <f t="shared" si="152"/>
        <v>-9.9493999950936995E-3</v>
      </c>
      <c r="AG341" s="25"/>
      <c r="AH341">
        <f t="shared" ref="AH341:AH404" si="171">$AB$6*($AB$11/AI341*AJ341+$AB$12)</f>
        <v>-2.1845866432985634E-3</v>
      </c>
      <c r="AI341">
        <f t="shared" ref="AI341:AI404" si="172">1+$AB$7*COS(AL341)</f>
        <v>0.63937166186457439</v>
      </c>
      <c r="AJ341">
        <f t="shared" ref="AJ341:AJ404" si="173">SIN(AL341+RADIANS($AB$9))</f>
        <v>0.23509181304996662</v>
      </c>
      <c r="AK341">
        <f t="shared" ref="AK341:AK404" si="174">$AB$7*SIN(AL341)</f>
        <v>-0.34633394539617562</v>
      </c>
      <c r="AL341">
        <f t="shared" ref="AL341:AL404" si="175">2*ATAN(AM341)</f>
        <v>-2.3764111913867993</v>
      </c>
      <c r="AM341">
        <f t="shared" ref="AM341:AM404" si="176">SQRT((1+$AB$7)/(1-$AB$7))*TAN(AN341/2)</f>
        <v>-2.4849667483530737</v>
      </c>
      <c r="AN341">
        <f t="shared" ref="AN341:AT356" si="177">$AU341+$AB$7*SIN(AO341)</f>
        <v>10.642213066024876</v>
      </c>
      <c r="AO341">
        <f t="shared" si="177"/>
        <v>10.642218233922188</v>
      </c>
      <c r="AP341">
        <f t="shared" si="177"/>
        <v>10.64218836707551</v>
      </c>
      <c r="AQ341">
        <f t="shared" si="177"/>
        <v>10.642361010059078</v>
      </c>
      <c r="AR341">
        <f t="shared" si="177"/>
        <v>10.641364174544952</v>
      </c>
      <c r="AS341">
        <f t="shared" si="177"/>
        <v>10.647157526414903</v>
      </c>
      <c r="AT341">
        <f t="shared" si="177"/>
        <v>10.614666996787465</v>
      </c>
      <c r="AU341">
        <f t="shared" ref="AU341:AU404" si="178">RADIANS($AB$9)+$AB$18*(F341-AB$15)</f>
        <v>11.111321386752103</v>
      </c>
    </row>
    <row r="342" spans="1:47">
      <c r="A342" s="53" t="s">
        <v>160</v>
      </c>
      <c r="B342" s="53" t="s">
        <v>45</v>
      </c>
      <c r="C342" s="54">
        <v>55881.336000000003</v>
      </c>
      <c r="D342" s="54" t="s">
        <v>76</v>
      </c>
      <c r="E342" s="58">
        <f t="shared" si="163"/>
        <v>16265.468167404855</v>
      </c>
      <c r="F342">
        <f t="shared" si="164"/>
        <v>16265.5</v>
      </c>
      <c r="G342">
        <f t="shared" si="156"/>
        <v>-1.1507549992529675E-2</v>
      </c>
      <c r="I342" s="117"/>
      <c r="J342" s="117"/>
      <c r="K342" s="116"/>
      <c r="L342" s="116">
        <f>G342</f>
        <v>-1.1507549992529675E-2</v>
      </c>
      <c r="M342" s="116"/>
      <c r="O342" s="40">
        <f t="shared" ca="1" si="160"/>
        <v>-9.914159022332919E-3</v>
      </c>
      <c r="Q342" s="293">
        <f t="shared" si="165"/>
        <v>40862.836000000003</v>
      </c>
      <c r="R342" s="8">
        <f t="shared" ca="1" si="158"/>
        <v>2.5388947839045607E-6</v>
      </c>
      <c r="S342" s="116">
        <v>1</v>
      </c>
      <c r="T342" s="167">
        <f t="shared" ca="1" si="159"/>
        <v>2.5388947839045607E-6</v>
      </c>
      <c r="Z342">
        <f t="shared" si="166"/>
        <v>16265.5</v>
      </c>
      <c r="AA342">
        <f t="shared" si="167"/>
        <v>-2.1729546412943373E-2</v>
      </c>
      <c r="AB342">
        <f t="shared" si="168"/>
        <v>-9.2114544581689863E-3</v>
      </c>
      <c r="AC342">
        <f t="shared" si="169"/>
        <v>-1.1507549992529675E-2</v>
      </c>
      <c r="AD342">
        <f t="shared" ref="AD342:AD405" si="179">IF(S342&lt;&gt;0,G342-AA342,-9999)</f>
        <v>1.0221996420413697E-2</v>
      </c>
      <c r="AE342">
        <f t="shared" si="170"/>
        <v>1.0448921081895044E-4</v>
      </c>
      <c r="AF342">
        <f t="shared" ref="AF342:AF405" si="180">IF(S342&lt;&gt;0,G342-P342,-9999)</f>
        <v>-1.1507549992529675E-2</v>
      </c>
      <c r="AG342" s="25"/>
      <c r="AH342">
        <f t="shared" si="171"/>
        <v>-2.2960955343606882E-3</v>
      </c>
      <c r="AI342">
        <f t="shared" si="172"/>
        <v>0.64137857394724973</v>
      </c>
      <c r="AJ342">
        <f t="shared" si="173"/>
        <v>0.22947245726405388</v>
      </c>
      <c r="AK342">
        <f t="shared" si="174"/>
        <v>-0.3484116427100159</v>
      </c>
      <c r="AL342">
        <f t="shared" si="175"/>
        <v>-2.3706338060107037</v>
      </c>
      <c r="AM342">
        <f t="shared" si="176"/>
        <v>-2.4643878699753543</v>
      </c>
      <c r="AN342">
        <f t="shared" si="177"/>
        <v>10.650026259064369</v>
      </c>
      <c r="AO342">
        <f t="shared" si="177"/>
        <v>10.650030564689986</v>
      </c>
      <c r="AP342">
        <f t="shared" si="177"/>
        <v>10.650005141791043</v>
      </c>
      <c r="AQ342">
        <f t="shared" si="177"/>
        <v>10.650155279267436</v>
      </c>
      <c r="AR342">
        <f t="shared" si="177"/>
        <v>10.649269532397078</v>
      </c>
      <c r="AS342">
        <f t="shared" si="177"/>
        <v>10.654526969736629</v>
      </c>
      <c r="AT342">
        <f t="shared" si="177"/>
        <v>10.62436676415677</v>
      </c>
      <c r="AU342">
        <f t="shared" si="178"/>
        <v>11.120471973183836</v>
      </c>
    </row>
    <row r="343" spans="1:47">
      <c r="A343" s="80" t="s">
        <v>161</v>
      </c>
      <c r="B343" s="76" t="s">
        <v>45</v>
      </c>
      <c r="C343" s="75">
        <v>55881.336040000002</v>
      </c>
      <c r="D343" s="75">
        <v>1E-3</v>
      </c>
      <c r="E343" s="58">
        <f t="shared" si="163"/>
        <v>16265.468278054279</v>
      </c>
      <c r="F343">
        <f t="shared" si="164"/>
        <v>16265.5</v>
      </c>
      <c r="G343">
        <f t="shared" si="156"/>
        <v>-1.146754999354016E-2</v>
      </c>
      <c r="I343" s="117"/>
      <c r="J343" s="117"/>
      <c r="K343" s="116">
        <f>G343</f>
        <v>-1.146754999354016E-2</v>
      </c>
      <c r="M343" s="116"/>
      <c r="O343" s="40">
        <f t="shared" ca="1" si="160"/>
        <v>-9.914159022332919E-3</v>
      </c>
      <c r="Q343" s="293">
        <f t="shared" si="165"/>
        <v>40862.836040000002</v>
      </c>
      <c r="R343" s="8">
        <f t="shared" ca="1" si="158"/>
        <v>2.4130235094281765E-6</v>
      </c>
      <c r="S343" s="116">
        <v>1</v>
      </c>
      <c r="T343" s="167">
        <f t="shared" ca="1" si="159"/>
        <v>2.4130235094281765E-6</v>
      </c>
      <c r="Z343">
        <f t="shared" si="166"/>
        <v>16265.5</v>
      </c>
      <c r="AA343">
        <f t="shared" si="167"/>
        <v>-2.1729546412943373E-2</v>
      </c>
      <c r="AB343">
        <f t="shared" si="168"/>
        <v>-9.1714544591794712E-3</v>
      </c>
      <c r="AC343">
        <f t="shared" si="169"/>
        <v>-1.146754999354016E-2</v>
      </c>
      <c r="AD343">
        <f t="shared" si="179"/>
        <v>1.0261996419403212E-2</v>
      </c>
      <c r="AE343">
        <f t="shared" si="170"/>
        <v>1.0530857051184435E-4</v>
      </c>
      <c r="AF343">
        <f t="shared" si="180"/>
        <v>-1.146754999354016E-2</v>
      </c>
      <c r="AG343" s="25"/>
      <c r="AH343">
        <f t="shared" si="171"/>
        <v>-2.2960955343606882E-3</v>
      </c>
      <c r="AI343">
        <f t="shared" si="172"/>
        <v>0.64137857394724973</v>
      </c>
      <c r="AJ343">
        <f t="shared" si="173"/>
        <v>0.22947245726405388</v>
      </c>
      <c r="AK343">
        <f t="shared" si="174"/>
        <v>-0.3484116427100159</v>
      </c>
      <c r="AL343">
        <f t="shared" si="175"/>
        <v>-2.3706338060107037</v>
      </c>
      <c r="AM343">
        <f t="shared" si="176"/>
        <v>-2.4643878699753543</v>
      </c>
      <c r="AN343">
        <f t="shared" si="177"/>
        <v>10.650026259064369</v>
      </c>
      <c r="AO343">
        <f t="shared" si="177"/>
        <v>10.650030564689986</v>
      </c>
      <c r="AP343">
        <f t="shared" si="177"/>
        <v>10.650005141791043</v>
      </c>
      <c r="AQ343">
        <f t="shared" si="177"/>
        <v>10.650155279267436</v>
      </c>
      <c r="AR343">
        <f t="shared" si="177"/>
        <v>10.649269532397078</v>
      </c>
      <c r="AS343">
        <f t="shared" si="177"/>
        <v>10.654526969736629</v>
      </c>
      <c r="AT343">
        <f t="shared" si="177"/>
        <v>10.62436676415677</v>
      </c>
      <c r="AU343">
        <f t="shared" si="178"/>
        <v>11.120471973183836</v>
      </c>
    </row>
    <row r="344" spans="1:47">
      <c r="A344" s="80" t="s">
        <v>161</v>
      </c>
      <c r="B344" s="76" t="s">
        <v>49</v>
      </c>
      <c r="C344" s="75">
        <v>55882.23936</v>
      </c>
      <c r="D344" s="75">
        <v>4.0000000000000002E-4</v>
      </c>
      <c r="E344" s="58">
        <f t="shared" si="163"/>
        <v>16267.967074050201</v>
      </c>
      <c r="F344">
        <f t="shared" si="164"/>
        <v>16268</v>
      </c>
      <c r="G344">
        <f t="shared" ref="G344:G375" si="181">+C344-(C$7+F344*C$8)</f>
        <v>-1.1902799997187685E-2</v>
      </c>
      <c r="I344" s="117"/>
      <c r="J344" s="117"/>
      <c r="K344" s="116">
        <f>G344</f>
        <v>-1.1902799997187685E-2</v>
      </c>
      <c r="M344" s="116"/>
      <c r="O344" s="40">
        <f t="shared" ca="1" si="160"/>
        <v>-9.9231498026683615E-3</v>
      </c>
      <c r="Q344" s="293">
        <f t="shared" si="165"/>
        <v>40863.73936</v>
      </c>
      <c r="R344" s="8">
        <f t="shared" ref="R344:R375" ca="1" si="182">+(O344-G344)^2</f>
        <v>3.9190148926603963E-6</v>
      </c>
      <c r="S344" s="116">
        <v>1</v>
      </c>
      <c r="T344" s="167">
        <f t="shared" ref="T344:T375" ca="1" si="183">+S344*R344</f>
        <v>3.9190148926603963E-6</v>
      </c>
      <c r="U344" s="8"/>
      <c r="Z344">
        <f t="shared" si="166"/>
        <v>16268</v>
      </c>
      <c r="AA344">
        <f t="shared" si="167"/>
        <v>-2.1735301478608308E-2</v>
      </c>
      <c r="AB344">
        <f t="shared" si="168"/>
        <v>-9.6012860223276507E-3</v>
      </c>
      <c r="AC344">
        <f t="shared" si="169"/>
        <v>-1.1902799997187685E-2</v>
      </c>
      <c r="AD344">
        <f t="shared" si="179"/>
        <v>9.8325014814206226E-3</v>
      </c>
      <c r="AE344">
        <f t="shared" si="170"/>
        <v>9.6678085382138735E-5</v>
      </c>
      <c r="AF344">
        <f t="shared" si="180"/>
        <v>-1.1902799997187685E-2</v>
      </c>
      <c r="AG344" s="25"/>
      <c r="AH344">
        <f t="shared" si="171"/>
        <v>-2.3015139748600354E-3</v>
      </c>
      <c r="AI344">
        <f t="shared" si="172"/>
        <v>0.64147662399897543</v>
      </c>
      <c r="AJ344">
        <f t="shared" si="173"/>
        <v>0.22919857735685689</v>
      </c>
      <c r="AK344">
        <f t="shared" si="174"/>
        <v>-0.34851253759488759</v>
      </c>
      <c r="AL344">
        <f t="shared" si="175"/>
        <v>-2.370352426618656</v>
      </c>
      <c r="AM344">
        <f t="shared" si="176"/>
        <v>-2.4633930874503447</v>
      </c>
      <c r="AN344">
        <f t="shared" si="177"/>
        <v>10.650406164299781</v>
      </c>
      <c r="AO344">
        <f t="shared" si="177"/>
        <v>10.650410430970647</v>
      </c>
      <c r="AP344">
        <f t="shared" si="177"/>
        <v>10.650385211462943</v>
      </c>
      <c r="AQ344">
        <f t="shared" si="177"/>
        <v>10.650534305022298</v>
      </c>
      <c r="AR344">
        <f t="shared" si="177"/>
        <v>10.649653784201494</v>
      </c>
      <c r="AS344">
        <f t="shared" si="177"/>
        <v>10.654885632474416</v>
      </c>
      <c r="AT344">
        <f t="shared" si="177"/>
        <v>10.624838684237854</v>
      </c>
      <c r="AU344">
        <f t="shared" si="178"/>
        <v>11.120916176408677</v>
      </c>
    </row>
    <row r="345" spans="1:47">
      <c r="A345" s="53" t="s">
        <v>162</v>
      </c>
      <c r="B345" s="53" t="s">
        <v>49</v>
      </c>
      <c r="C345" s="54">
        <v>55882.239399999999</v>
      </c>
      <c r="D345" s="54" t="s">
        <v>76</v>
      </c>
      <c r="E345" s="58">
        <f t="shared" si="163"/>
        <v>16267.967184699624</v>
      </c>
      <c r="F345">
        <f t="shared" si="164"/>
        <v>16268</v>
      </c>
      <c r="G345">
        <f t="shared" si="181"/>
        <v>-1.186279999819817E-2</v>
      </c>
      <c r="I345" s="117"/>
      <c r="J345" s="117"/>
      <c r="K345" s="116"/>
      <c r="L345" s="116">
        <f>G345</f>
        <v>-1.186279999819817E-2</v>
      </c>
      <c r="M345" s="116"/>
      <c r="O345" s="40">
        <f t="shared" ca="1" si="160"/>
        <v>-9.9231498026683615E-3</v>
      </c>
      <c r="Q345" s="293">
        <f t="shared" si="165"/>
        <v>40863.739399999999</v>
      </c>
      <c r="R345" s="8">
        <f t="shared" ca="1" si="182"/>
        <v>3.7622428810188251E-6</v>
      </c>
      <c r="S345" s="116">
        <v>1</v>
      </c>
      <c r="T345" s="167">
        <f t="shared" ca="1" si="183"/>
        <v>3.7622428810188251E-6</v>
      </c>
      <c r="Z345">
        <f t="shared" si="166"/>
        <v>16268</v>
      </c>
      <c r="AA345">
        <f t="shared" si="167"/>
        <v>-2.1735301478608308E-2</v>
      </c>
      <c r="AB345">
        <f t="shared" si="168"/>
        <v>-9.5612860233381357E-3</v>
      </c>
      <c r="AC345">
        <f t="shared" si="169"/>
        <v>-1.186279999819817E-2</v>
      </c>
      <c r="AD345">
        <f t="shared" si="179"/>
        <v>9.8725014804101376E-3</v>
      </c>
      <c r="AE345">
        <f t="shared" si="170"/>
        <v>9.7466285480700364E-5</v>
      </c>
      <c r="AF345">
        <f t="shared" si="180"/>
        <v>-1.186279999819817E-2</v>
      </c>
      <c r="AG345" s="25"/>
      <c r="AH345">
        <f t="shared" si="171"/>
        <v>-2.3015139748600354E-3</v>
      </c>
      <c r="AI345">
        <f t="shared" si="172"/>
        <v>0.64147662399897543</v>
      </c>
      <c r="AJ345">
        <f t="shared" si="173"/>
        <v>0.22919857735685689</v>
      </c>
      <c r="AK345">
        <f t="shared" si="174"/>
        <v>-0.34851253759488759</v>
      </c>
      <c r="AL345">
        <f t="shared" si="175"/>
        <v>-2.370352426618656</v>
      </c>
      <c r="AM345">
        <f t="shared" si="176"/>
        <v>-2.4633930874503447</v>
      </c>
      <c r="AN345">
        <f t="shared" si="177"/>
        <v>10.650406164299781</v>
      </c>
      <c r="AO345">
        <f t="shared" si="177"/>
        <v>10.650410430970647</v>
      </c>
      <c r="AP345">
        <f t="shared" si="177"/>
        <v>10.650385211462943</v>
      </c>
      <c r="AQ345">
        <f t="shared" si="177"/>
        <v>10.650534305022298</v>
      </c>
      <c r="AR345">
        <f t="shared" si="177"/>
        <v>10.649653784201494</v>
      </c>
      <c r="AS345">
        <f t="shared" si="177"/>
        <v>10.654885632474416</v>
      </c>
      <c r="AT345">
        <f t="shared" si="177"/>
        <v>10.624838684237854</v>
      </c>
      <c r="AU345">
        <f t="shared" si="178"/>
        <v>11.120916176408677</v>
      </c>
    </row>
    <row r="346" spans="1:47">
      <c r="A346" s="80" t="s">
        <v>161</v>
      </c>
      <c r="B346" s="76" t="s">
        <v>49</v>
      </c>
      <c r="C346" s="75">
        <v>55882.240259999999</v>
      </c>
      <c r="D346" s="75">
        <v>2.9999999999999997E-4</v>
      </c>
      <c r="E346" s="58">
        <f t="shared" si="163"/>
        <v>16267.969563662291</v>
      </c>
      <c r="F346">
        <f t="shared" si="164"/>
        <v>16268</v>
      </c>
      <c r="G346">
        <f t="shared" si="181"/>
        <v>-1.1002799998095725E-2</v>
      </c>
      <c r="I346" s="117"/>
      <c r="J346" s="117"/>
      <c r="K346" s="116">
        <f>G346</f>
        <v>-1.1002799998095725E-2</v>
      </c>
      <c r="M346" s="116"/>
      <c r="O346" s="40">
        <f t="shared" ca="1" si="160"/>
        <v>-9.9231498026683615E-3</v>
      </c>
      <c r="Q346" s="293">
        <f t="shared" si="165"/>
        <v>40863.740259999999</v>
      </c>
      <c r="R346" s="8">
        <f t="shared" ca="1" si="182"/>
        <v>1.1656445444863436E-6</v>
      </c>
      <c r="S346" s="116">
        <v>1</v>
      </c>
      <c r="T346" s="167">
        <f t="shared" ca="1" si="183"/>
        <v>1.1656445444863436E-6</v>
      </c>
      <c r="U346" s="8"/>
      <c r="Z346">
        <f t="shared" si="166"/>
        <v>16268</v>
      </c>
      <c r="AA346">
        <f t="shared" si="167"/>
        <v>-2.1735301478608308E-2</v>
      </c>
      <c r="AB346">
        <f t="shared" si="168"/>
        <v>-8.7012860232356902E-3</v>
      </c>
      <c r="AC346">
        <f t="shared" si="169"/>
        <v>-1.1002799998095725E-2</v>
      </c>
      <c r="AD346">
        <f t="shared" si="179"/>
        <v>1.0732501480512583E-2</v>
      </c>
      <c r="AE346">
        <f t="shared" si="170"/>
        <v>1.1518658802920479E-4</v>
      </c>
      <c r="AF346">
        <f t="shared" si="180"/>
        <v>-1.1002799998095725E-2</v>
      </c>
      <c r="AG346" s="25"/>
      <c r="AH346">
        <f t="shared" si="171"/>
        <v>-2.3015139748600354E-3</v>
      </c>
      <c r="AI346">
        <f t="shared" si="172"/>
        <v>0.64147662399897543</v>
      </c>
      <c r="AJ346">
        <f t="shared" si="173"/>
        <v>0.22919857735685689</v>
      </c>
      <c r="AK346">
        <f t="shared" si="174"/>
        <v>-0.34851253759488759</v>
      </c>
      <c r="AL346">
        <f t="shared" si="175"/>
        <v>-2.370352426618656</v>
      </c>
      <c r="AM346">
        <f t="shared" si="176"/>
        <v>-2.4633930874503447</v>
      </c>
      <c r="AN346">
        <f t="shared" si="177"/>
        <v>10.650406164299781</v>
      </c>
      <c r="AO346">
        <f t="shared" si="177"/>
        <v>10.650410430970647</v>
      </c>
      <c r="AP346">
        <f t="shared" si="177"/>
        <v>10.650385211462943</v>
      </c>
      <c r="AQ346">
        <f t="shared" si="177"/>
        <v>10.650534305022298</v>
      </c>
      <c r="AR346">
        <f t="shared" si="177"/>
        <v>10.649653784201494</v>
      </c>
      <c r="AS346">
        <f t="shared" si="177"/>
        <v>10.654885632474416</v>
      </c>
      <c r="AT346">
        <f t="shared" si="177"/>
        <v>10.624838684237854</v>
      </c>
      <c r="AU346">
        <f t="shared" si="178"/>
        <v>11.120916176408677</v>
      </c>
    </row>
    <row r="347" spans="1:47">
      <c r="A347" s="53" t="s">
        <v>162</v>
      </c>
      <c r="B347" s="53" t="s">
        <v>49</v>
      </c>
      <c r="C347" s="54">
        <v>55882.240299999998</v>
      </c>
      <c r="D347" s="54" t="s">
        <v>76</v>
      </c>
      <c r="E347" s="58">
        <f t="shared" si="163"/>
        <v>16267.969674311715</v>
      </c>
      <c r="F347">
        <f t="shared" si="164"/>
        <v>16268</v>
      </c>
      <c r="G347">
        <f t="shared" si="181"/>
        <v>-1.096279999910621E-2</v>
      </c>
      <c r="I347" s="117"/>
      <c r="J347" s="117"/>
      <c r="K347" s="116"/>
      <c r="L347" s="116">
        <f>G347</f>
        <v>-1.096279999910621E-2</v>
      </c>
      <c r="M347" s="116"/>
      <c r="O347" s="40">
        <f t="shared" ca="1" si="160"/>
        <v>-9.9231498026683615E-3</v>
      </c>
      <c r="Q347" s="293">
        <f t="shared" si="165"/>
        <v>40863.740299999998</v>
      </c>
      <c r="R347" s="8">
        <f t="shared" ca="1" si="182"/>
        <v>1.0808725309532564E-6</v>
      </c>
      <c r="S347" s="116">
        <v>1</v>
      </c>
      <c r="T347" s="167">
        <f t="shared" ca="1" si="183"/>
        <v>1.0808725309532564E-6</v>
      </c>
      <c r="Z347">
        <f t="shared" si="166"/>
        <v>16268</v>
      </c>
      <c r="AA347">
        <f t="shared" si="167"/>
        <v>-2.1735301478608308E-2</v>
      </c>
      <c r="AB347">
        <f t="shared" si="168"/>
        <v>-8.6612860242461752E-3</v>
      </c>
      <c r="AC347">
        <f t="shared" si="169"/>
        <v>-1.096279999910621E-2</v>
      </c>
      <c r="AD347">
        <f t="shared" si="179"/>
        <v>1.0772501479502098E-2</v>
      </c>
      <c r="AE347">
        <f t="shared" si="170"/>
        <v>1.1604678812587489E-4</v>
      </c>
      <c r="AF347">
        <f t="shared" si="180"/>
        <v>-1.096279999910621E-2</v>
      </c>
      <c r="AG347" s="25"/>
      <c r="AH347">
        <f t="shared" si="171"/>
        <v>-2.3015139748600354E-3</v>
      </c>
      <c r="AI347">
        <f t="shared" si="172"/>
        <v>0.64147662399897543</v>
      </c>
      <c r="AJ347">
        <f t="shared" si="173"/>
        <v>0.22919857735685689</v>
      </c>
      <c r="AK347">
        <f t="shared" si="174"/>
        <v>-0.34851253759488759</v>
      </c>
      <c r="AL347">
        <f t="shared" si="175"/>
        <v>-2.370352426618656</v>
      </c>
      <c r="AM347">
        <f t="shared" si="176"/>
        <v>-2.4633930874503447</v>
      </c>
      <c r="AN347">
        <f t="shared" si="177"/>
        <v>10.650406164299781</v>
      </c>
      <c r="AO347">
        <f t="shared" si="177"/>
        <v>10.650410430970647</v>
      </c>
      <c r="AP347">
        <f t="shared" si="177"/>
        <v>10.650385211462943</v>
      </c>
      <c r="AQ347">
        <f t="shared" si="177"/>
        <v>10.650534305022298</v>
      </c>
      <c r="AR347">
        <f t="shared" si="177"/>
        <v>10.649653784201494</v>
      </c>
      <c r="AS347">
        <f t="shared" si="177"/>
        <v>10.654885632474416</v>
      </c>
      <c r="AT347">
        <f t="shared" si="177"/>
        <v>10.624838684237854</v>
      </c>
      <c r="AU347">
        <f t="shared" si="178"/>
        <v>11.120916176408677</v>
      </c>
    </row>
    <row r="348" spans="1:47">
      <c r="A348" s="86" t="s">
        <v>161</v>
      </c>
      <c r="B348" s="74" t="s">
        <v>49</v>
      </c>
      <c r="C348" s="73">
        <v>55882.240559999998</v>
      </c>
      <c r="D348" s="73">
        <v>4.0000000000000002E-4</v>
      </c>
      <c r="E348" s="58">
        <f t="shared" si="163"/>
        <v>16267.970393532989</v>
      </c>
      <c r="F348">
        <f t="shared" si="164"/>
        <v>16268</v>
      </c>
      <c r="G348">
        <f t="shared" si="181"/>
        <v>-1.0702799998398405E-2</v>
      </c>
      <c r="I348" s="117"/>
      <c r="J348" s="117"/>
      <c r="K348" s="116">
        <f>G348</f>
        <v>-1.0702799998398405E-2</v>
      </c>
      <c r="M348" s="116"/>
      <c r="O348" s="40">
        <f t="shared" ca="1" si="160"/>
        <v>-9.9231498026683615E-3</v>
      </c>
      <c r="Q348" s="293">
        <f t="shared" si="165"/>
        <v>40863.740559999998</v>
      </c>
      <c r="R348" s="8">
        <f t="shared" ca="1" si="182"/>
        <v>6.0785442770189449E-7</v>
      </c>
      <c r="S348" s="116">
        <v>1</v>
      </c>
      <c r="T348" s="167">
        <f t="shared" ca="1" si="183"/>
        <v>6.0785442770189449E-7</v>
      </c>
      <c r="V348" s="8"/>
      <c r="Z348">
        <f t="shared" si="166"/>
        <v>16268</v>
      </c>
      <c r="AA348">
        <f t="shared" si="167"/>
        <v>-2.1735301478608308E-2</v>
      </c>
      <c r="AB348">
        <f t="shared" si="168"/>
        <v>-8.40128602353837E-3</v>
      </c>
      <c r="AC348">
        <f t="shared" si="169"/>
        <v>-1.0702799998398405E-2</v>
      </c>
      <c r="AD348">
        <f t="shared" si="179"/>
        <v>1.1032501480209903E-2</v>
      </c>
      <c r="AE348">
        <f t="shared" si="170"/>
        <v>1.217160889108337E-4</v>
      </c>
      <c r="AF348">
        <f t="shared" si="180"/>
        <v>-1.0702799998398405E-2</v>
      </c>
      <c r="AG348" s="25"/>
      <c r="AH348">
        <f t="shared" si="171"/>
        <v>-2.3015139748600354E-3</v>
      </c>
      <c r="AI348">
        <f t="shared" si="172"/>
        <v>0.64147662399897543</v>
      </c>
      <c r="AJ348">
        <f t="shared" si="173"/>
        <v>0.22919857735685689</v>
      </c>
      <c r="AK348">
        <f t="shared" si="174"/>
        <v>-0.34851253759488759</v>
      </c>
      <c r="AL348">
        <f t="shared" si="175"/>
        <v>-2.370352426618656</v>
      </c>
      <c r="AM348">
        <f t="shared" si="176"/>
        <v>-2.4633930874503447</v>
      </c>
      <c r="AN348">
        <f t="shared" si="177"/>
        <v>10.650406164299781</v>
      </c>
      <c r="AO348">
        <f t="shared" si="177"/>
        <v>10.650410430970647</v>
      </c>
      <c r="AP348">
        <f t="shared" si="177"/>
        <v>10.650385211462943</v>
      </c>
      <c r="AQ348">
        <f t="shared" si="177"/>
        <v>10.650534305022298</v>
      </c>
      <c r="AR348">
        <f t="shared" si="177"/>
        <v>10.649653784201494</v>
      </c>
      <c r="AS348">
        <f t="shared" si="177"/>
        <v>10.654885632474416</v>
      </c>
      <c r="AT348">
        <f t="shared" si="177"/>
        <v>10.624838684237854</v>
      </c>
      <c r="AU348">
        <f t="shared" si="178"/>
        <v>11.120916176408677</v>
      </c>
    </row>
    <row r="349" spans="1:47">
      <c r="A349" s="68" t="s">
        <v>162</v>
      </c>
      <c r="B349" s="68" t="s">
        <v>49</v>
      </c>
      <c r="C349" s="69">
        <v>55882.240599999997</v>
      </c>
      <c r="D349" s="69" t="s">
        <v>76</v>
      </c>
      <c r="E349" s="58">
        <f t="shared" si="163"/>
        <v>16267.970504182413</v>
      </c>
      <c r="F349">
        <f t="shared" si="164"/>
        <v>16268</v>
      </c>
      <c r="G349">
        <f t="shared" si="181"/>
        <v>-1.066279999940889E-2</v>
      </c>
      <c r="I349" s="117"/>
      <c r="J349" s="117"/>
      <c r="K349" s="116"/>
      <c r="L349" s="116">
        <f>G349</f>
        <v>-1.066279999940889E-2</v>
      </c>
      <c r="M349" s="116"/>
      <c r="O349" s="40">
        <f t="shared" ca="1" si="160"/>
        <v>-9.9231498026683615E-3</v>
      </c>
      <c r="Q349" s="293">
        <f t="shared" si="165"/>
        <v>40863.740599999997</v>
      </c>
      <c r="R349" s="8">
        <f t="shared" ca="1" si="182"/>
        <v>5.470824135383019E-7</v>
      </c>
      <c r="S349" s="116">
        <v>1</v>
      </c>
      <c r="T349" s="167">
        <f t="shared" ca="1" si="183"/>
        <v>5.470824135383019E-7</v>
      </c>
      <c r="Z349">
        <f t="shared" si="166"/>
        <v>16268</v>
      </c>
      <c r="AA349">
        <f t="shared" si="167"/>
        <v>-2.1735301478608308E-2</v>
      </c>
      <c r="AB349">
        <f t="shared" si="168"/>
        <v>-8.361286024548855E-3</v>
      </c>
      <c r="AC349">
        <f t="shared" si="169"/>
        <v>-1.066279999940889E-2</v>
      </c>
      <c r="AD349">
        <f t="shared" si="179"/>
        <v>1.1072501479199418E-2</v>
      </c>
      <c r="AE349">
        <f t="shared" si="170"/>
        <v>1.2260028900687331E-4</v>
      </c>
      <c r="AF349">
        <f t="shared" si="180"/>
        <v>-1.066279999940889E-2</v>
      </c>
      <c r="AG349" s="25"/>
      <c r="AH349">
        <f t="shared" si="171"/>
        <v>-2.3015139748600354E-3</v>
      </c>
      <c r="AI349">
        <f t="shared" si="172"/>
        <v>0.64147662399897543</v>
      </c>
      <c r="AJ349">
        <f t="shared" si="173"/>
        <v>0.22919857735685689</v>
      </c>
      <c r="AK349">
        <f t="shared" si="174"/>
        <v>-0.34851253759488759</v>
      </c>
      <c r="AL349">
        <f t="shared" si="175"/>
        <v>-2.370352426618656</v>
      </c>
      <c r="AM349">
        <f t="shared" si="176"/>
        <v>-2.4633930874503447</v>
      </c>
      <c r="AN349">
        <f t="shared" si="177"/>
        <v>10.650406164299781</v>
      </c>
      <c r="AO349">
        <f t="shared" si="177"/>
        <v>10.650410430970647</v>
      </c>
      <c r="AP349">
        <f t="shared" si="177"/>
        <v>10.650385211462943</v>
      </c>
      <c r="AQ349">
        <f t="shared" si="177"/>
        <v>10.650534305022298</v>
      </c>
      <c r="AR349">
        <f t="shared" si="177"/>
        <v>10.649653784201494</v>
      </c>
      <c r="AS349">
        <f t="shared" si="177"/>
        <v>10.654885632474416</v>
      </c>
      <c r="AT349">
        <f t="shared" si="177"/>
        <v>10.624838684237854</v>
      </c>
      <c r="AU349">
        <f t="shared" si="178"/>
        <v>11.120916176408677</v>
      </c>
    </row>
    <row r="350" spans="1:47">
      <c r="A350" s="87" t="s">
        <v>163</v>
      </c>
      <c r="B350" s="88" t="s">
        <v>49</v>
      </c>
      <c r="C350" s="89">
        <v>56116.4928</v>
      </c>
      <c r="D350" s="89">
        <v>1E-4</v>
      </c>
      <c r="E350" s="58">
        <f t="shared" si="163"/>
        <v>16915.967293136066</v>
      </c>
      <c r="F350">
        <f t="shared" si="164"/>
        <v>16916</v>
      </c>
      <c r="G350">
        <f t="shared" si="181"/>
        <v>-1.1823599998024292E-2</v>
      </c>
      <c r="I350" s="117"/>
      <c r="J350" s="117"/>
      <c r="K350" s="116">
        <f t="shared" ref="K350:K355" si="184">G350</f>
        <v>-1.1823599998024292E-2</v>
      </c>
      <c r="M350" s="116"/>
      <c r="O350" s="40">
        <f t="shared" ca="1" si="160"/>
        <v>-1.2253560065614462E-2</v>
      </c>
      <c r="Q350" s="293">
        <f t="shared" si="165"/>
        <v>41097.9928</v>
      </c>
      <c r="R350" s="8">
        <f t="shared" ca="1" si="182"/>
        <v>1.8486565972214325E-7</v>
      </c>
      <c r="S350" s="116">
        <v>1</v>
      </c>
      <c r="T350" s="167">
        <f t="shared" ca="1" si="183"/>
        <v>1.8486565972214325E-7</v>
      </c>
      <c r="Z350">
        <f t="shared" si="166"/>
        <v>16916</v>
      </c>
      <c r="AA350">
        <f t="shared" si="167"/>
        <v>-2.3238920998290436E-2</v>
      </c>
      <c r="AB350">
        <f t="shared" si="168"/>
        <v>-8.1022817097481312E-3</v>
      </c>
      <c r="AC350">
        <f t="shared" si="169"/>
        <v>-1.1823599998024292E-2</v>
      </c>
      <c r="AD350">
        <f t="shared" si="179"/>
        <v>1.1415321000266144E-2</v>
      </c>
      <c r="AE350">
        <f t="shared" si="170"/>
        <v>1.3030955353911724E-4</v>
      </c>
      <c r="AF350">
        <f t="shared" si="180"/>
        <v>-1.1823599998024292E-2</v>
      </c>
      <c r="AG350" s="25"/>
      <c r="AH350">
        <f t="shared" si="171"/>
        <v>-3.7213182882761611E-3</v>
      </c>
      <c r="AI350">
        <f t="shared" si="172"/>
        <v>0.66898553716473819</v>
      </c>
      <c r="AJ350">
        <f t="shared" si="173"/>
        <v>0.15459826371433041</v>
      </c>
      <c r="AK350">
        <f t="shared" si="174"/>
        <v>-0.37473914313010209</v>
      </c>
      <c r="AL350">
        <f t="shared" si="175"/>
        <v>-2.2943189793210368</v>
      </c>
      <c r="AM350">
        <f t="shared" si="176"/>
        <v>-2.2175811576394353</v>
      </c>
      <c r="AN350">
        <f t="shared" si="177"/>
        <v>10.750940595434741</v>
      </c>
      <c r="AO350">
        <f t="shared" si="177"/>
        <v>10.750940610015389</v>
      </c>
      <c r="AP350">
        <f t="shared" si="177"/>
        <v>10.75094048961417</v>
      </c>
      <c r="AQ350">
        <f t="shared" si="177"/>
        <v>10.750941483841594</v>
      </c>
      <c r="AR350">
        <f t="shared" si="177"/>
        <v>10.750933274008759</v>
      </c>
      <c r="AS350">
        <f t="shared" si="177"/>
        <v>10.751001074794852</v>
      </c>
      <c r="AT350">
        <f t="shared" si="177"/>
        <v>10.750441693787325</v>
      </c>
      <c r="AU350">
        <f t="shared" si="178"/>
        <v>11.23605365228758</v>
      </c>
    </row>
    <row r="351" spans="1:47">
      <c r="A351" s="73" t="s">
        <v>164</v>
      </c>
      <c r="B351" s="74" t="s">
        <v>49</v>
      </c>
      <c r="C351" s="73">
        <v>56148.484299999996</v>
      </c>
      <c r="D351" s="73">
        <v>2.9999999999999997E-4</v>
      </c>
      <c r="E351" s="58">
        <f t="shared" si="163"/>
        <v>17004.463321236584</v>
      </c>
      <c r="F351">
        <f t="shared" si="164"/>
        <v>17004.5</v>
      </c>
      <c r="G351">
        <f t="shared" si="181"/>
        <v>-1.3259450002806261E-2</v>
      </c>
      <c r="I351" s="117"/>
      <c r="J351" s="117"/>
      <c r="K351" s="116">
        <f t="shared" si="184"/>
        <v>-1.3259450002806261E-2</v>
      </c>
      <c r="M351" s="116"/>
      <c r="O351" s="40">
        <f t="shared" ca="1" si="160"/>
        <v>-1.2571833689489047E-2</v>
      </c>
      <c r="Q351" s="293">
        <f t="shared" si="165"/>
        <v>41129.984299999996</v>
      </c>
      <c r="R351" s="8">
        <f t="shared" ca="1" si="182"/>
        <v>4.7281619433995766E-7</v>
      </c>
      <c r="S351" s="116">
        <v>1</v>
      </c>
      <c r="T351" s="167">
        <f t="shared" ca="1" si="183"/>
        <v>4.7281619433995766E-7</v>
      </c>
      <c r="Z351">
        <f t="shared" si="166"/>
        <v>17004.5</v>
      </c>
      <c r="AA351">
        <f t="shared" si="167"/>
        <v>-2.3445854462276167E-2</v>
      </c>
      <c r="AB351">
        <f t="shared" si="168"/>
        <v>-9.3421136111755919E-3</v>
      </c>
      <c r="AC351">
        <f t="shared" si="169"/>
        <v>-1.3259450002806261E-2</v>
      </c>
      <c r="AD351">
        <f t="shared" si="179"/>
        <v>1.0186404459469906E-2</v>
      </c>
      <c r="AE351">
        <f t="shared" si="170"/>
        <v>1.0376283581190839E-4</v>
      </c>
      <c r="AF351">
        <f t="shared" si="180"/>
        <v>-1.3259450002806261E-2</v>
      </c>
      <c r="AG351" s="25"/>
      <c r="AH351">
        <f t="shared" si="171"/>
        <v>-3.9173363916306702E-3</v>
      </c>
      <c r="AI351">
        <f t="shared" si="172"/>
        <v>0.6730902767513014</v>
      </c>
      <c r="AJ351">
        <f t="shared" si="173"/>
        <v>0.14381903118091716</v>
      </c>
      <c r="AK351">
        <f t="shared" si="174"/>
        <v>-0.37832530029785122</v>
      </c>
      <c r="AL351">
        <f t="shared" si="175"/>
        <v>-2.2834176574697542</v>
      </c>
      <c r="AM351">
        <f t="shared" si="176"/>
        <v>-2.1857108752644403</v>
      </c>
      <c r="AN351">
        <f t="shared" si="177"/>
        <v>10.765009691730345</v>
      </c>
      <c r="AO351">
        <f t="shared" si="177"/>
        <v>10.765009625077941</v>
      </c>
      <c r="AP351">
        <f t="shared" si="177"/>
        <v>10.765010208399874</v>
      </c>
      <c r="AQ351">
        <f t="shared" si="177"/>
        <v>10.765005103389747</v>
      </c>
      <c r="AR351">
        <f t="shared" si="177"/>
        <v>10.765049784249474</v>
      </c>
      <c r="AS351">
        <f t="shared" si="177"/>
        <v>10.764659009603028</v>
      </c>
      <c r="AT351">
        <f t="shared" si="177"/>
        <v>10.768099021118255</v>
      </c>
      <c r="AU351">
        <f t="shared" si="178"/>
        <v>11.251778446446966</v>
      </c>
    </row>
    <row r="352" spans="1:47">
      <c r="A352" s="90" t="s">
        <v>165</v>
      </c>
      <c r="B352" s="71" t="s">
        <v>49</v>
      </c>
      <c r="C352" s="70">
        <v>56162.04</v>
      </c>
      <c r="D352" s="70" t="s">
        <v>124</v>
      </c>
      <c r="E352" s="58">
        <f t="shared" si="163"/>
        <v>17041.961581965927</v>
      </c>
      <c r="F352">
        <f t="shared" si="164"/>
        <v>17042</v>
      </c>
      <c r="G352">
        <f t="shared" si="181"/>
        <v>-1.38881999955629E-2</v>
      </c>
      <c r="I352" s="117"/>
      <c r="J352" s="117"/>
      <c r="K352" s="116">
        <f t="shared" si="184"/>
        <v>-1.38881999955629E-2</v>
      </c>
      <c r="M352" s="116"/>
      <c r="O352" s="40">
        <f t="shared" ca="1" si="160"/>
        <v>-1.2706695394520649E-2</v>
      </c>
      <c r="Q352" s="293">
        <f t="shared" si="165"/>
        <v>41143.54</v>
      </c>
      <c r="R352" s="8">
        <f t="shared" ca="1" si="182"/>
        <v>1.3959531222840077E-6</v>
      </c>
      <c r="S352" s="116">
        <v>1</v>
      </c>
      <c r="T352" s="167">
        <f t="shared" ca="1" si="183"/>
        <v>1.3959531222840077E-6</v>
      </c>
      <c r="U352" s="8"/>
      <c r="V352" s="8"/>
      <c r="Z352">
        <f t="shared" si="166"/>
        <v>17042</v>
      </c>
      <c r="AA352">
        <f t="shared" si="167"/>
        <v>-2.3533630717542657E-2</v>
      </c>
      <c r="AB352">
        <f t="shared" si="168"/>
        <v>-9.8876739634013843E-3</v>
      </c>
      <c r="AC352">
        <f t="shared" si="169"/>
        <v>-1.38881999955629E-2</v>
      </c>
      <c r="AD352">
        <f t="shared" si="179"/>
        <v>9.6454307219797572E-3</v>
      </c>
      <c r="AE352">
        <f t="shared" si="170"/>
        <v>9.3034333812510935E-5</v>
      </c>
      <c r="AF352">
        <f t="shared" si="180"/>
        <v>-1.38881999955629E-2</v>
      </c>
      <c r="AG352" s="25"/>
      <c r="AH352">
        <f t="shared" si="171"/>
        <v>-4.0005260321615155E-3</v>
      </c>
      <c r="AI352">
        <f t="shared" si="172"/>
        <v>0.67485673195208296</v>
      </c>
      <c r="AJ352">
        <f t="shared" si="173"/>
        <v>0.13920615020513669</v>
      </c>
      <c r="AK352">
        <f t="shared" si="174"/>
        <v>-0.37984451456236717</v>
      </c>
      <c r="AL352">
        <f t="shared" si="175"/>
        <v>-2.278757878170119</v>
      </c>
      <c r="AM352">
        <f t="shared" si="176"/>
        <v>-2.1723185051088465</v>
      </c>
      <c r="AN352">
        <f t="shared" si="177"/>
        <v>10.770997305584418</v>
      </c>
      <c r="AO352">
        <f t="shared" si="177"/>
        <v>10.770997218512116</v>
      </c>
      <c r="AP352">
        <f t="shared" si="177"/>
        <v>10.770998000503742</v>
      </c>
      <c r="AQ352">
        <f t="shared" si="177"/>
        <v>10.770990977575156</v>
      </c>
      <c r="AR352">
        <f t="shared" si="177"/>
        <v>10.771054056995428</v>
      </c>
      <c r="AS352">
        <f t="shared" si="177"/>
        <v>10.770488105348837</v>
      </c>
      <c r="AT352">
        <f t="shared" si="177"/>
        <v>10.775617043001187</v>
      </c>
      <c r="AU352">
        <f t="shared" si="178"/>
        <v>11.258441494819587</v>
      </c>
    </row>
    <row r="353" spans="1:47">
      <c r="A353" s="90" t="s">
        <v>165</v>
      </c>
      <c r="B353" s="71" t="s">
        <v>45</v>
      </c>
      <c r="C353" s="70">
        <v>56162.221599999997</v>
      </c>
      <c r="D353" s="70" t="s">
        <v>124</v>
      </c>
      <c r="E353" s="58">
        <f t="shared" si="163"/>
        <v>17042.463930361679</v>
      </c>
      <c r="F353">
        <f t="shared" si="164"/>
        <v>17042.5</v>
      </c>
      <c r="G353">
        <f t="shared" si="181"/>
        <v>-1.3039249999565072E-2</v>
      </c>
      <c r="I353" s="117"/>
      <c r="J353" s="117"/>
      <c r="K353" s="116">
        <f t="shared" si="184"/>
        <v>-1.3039249999565072E-2</v>
      </c>
      <c r="M353" s="116"/>
      <c r="O353" s="40">
        <f t="shared" ca="1" si="160"/>
        <v>-1.2708493550587736E-2</v>
      </c>
      <c r="Q353" s="293">
        <f t="shared" si="165"/>
        <v>41143.721599999997</v>
      </c>
      <c r="R353" s="8">
        <f t="shared" ca="1" si="182"/>
        <v>1.0939982854009706E-7</v>
      </c>
      <c r="S353" s="116">
        <v>1</v>
      </c>
      <c r="T353" s="167">
        <f t="shared" ca="1" si="183"/>
        <v>1.0939982854009706E-7</v>
      </c>
      <c r="Z353">
        <f t="shared" si="166"/>
        <v>17042.5</v>
      </c>
      <c r="AA353">
        <f t="shared" si="167"/>
        <v>-2.3534801424272982E-2</v>
      </c>
      <c r="AB353">
        <f t="shared" si="168"/>
        <v>-9.0376142605684516E-3</v>
      </c>
      <c r="AC353">
        <f t="shared" si="169"/>
        <v>-1.3039249999565072E-2</v>
      </c>
      <c r="AD353">
        <f t="shared" si="179"/>
        <v>1.049555142470791E-2</v>
      </c>
      <c r="AE353">
        <f t="shared" si="170"/>
        <v>1.1015659970868823E-4</v>
      </c>
      <c r="AF353">
        <f t="shared" si="180"/>
        <v>-1.3039249999565072E-2</v>
      </c>
      <c r="AG353" s="25"/>
      <c r="AH353">
        <f t="shared" si="171"/>
        <v>-4.0016357389966199E-3</v>
      </c>
      <c r="AI353">
        <f t="shared" si="172"/>
        <v>0.6748803952759892</v>
      </c>
      <c r="AJ353">
        <f t="shared" si="173"/>
        <v>0.13914446074778061</v>
      </c>
      <c r="AK353">
        <f t="shared" si="174"/>
        <v>-0.37986476886400372</v>
      </c>
      <c r="AL353">
        <f t="shared" si="175"/>
        <v>-2.2786955824356458</v>
      </c>
      <c r="AM353">
        <f t="shared" si="176"/>
        <v>-2.1721403835147814</v>
      </c>
      <c r="AN353">
        <f t="shared" si="177"/>
        <v>10.771077246615196</v>
      </c>
      <c r="AO353">
        <f t="shared" si="177"/>
        <v>10.771077159317448</v>
      </c>
      <c r="AP353">
        <f t="shared" si="177"/>
        <v>10.771077943608288</v>
      </c>
      <c r="AQ353">
        <f t="shared" si="177"/>
        <v>10.771070897565322</v>
      </c>
      <c r="AR353">
        <f t="shared" si="177"/>
        <v>10.771134206781628</v>
      </c>
      <c r="AS353">
        <f t="shared" si="177"/>
        <v>10.770565997036076</v>
      </c>
      <c r="AT353">
        <f t="shared" si="177"/>
        <v>10.775717428187058</v>
      </c>
      <c r="AU353">
        <f t="shared" si="178"/>
        <v>11.258530335464556</v>
      </c>
    </row>
    <row r="354" spans="1:47">
      <c r="A354" s="86" t="s">
        <v>166</v>
      </c>
      <c r="B354" s="74" t="s">
        <v>49</v>
      </c>
      <c r="C354" s="73">
        <v>56167.823700000001</v>
      </c>
      <c r="D354" s="73">
        <v>2.9999999999999997E-4</v>
      </c>
      <c r="E354" s="58">
        <f t="shared" si="163"/>
        <v>17057.96065914971</v>
      </c>
      <c r="F354">
        <f t="shared" si="164"/>
        <v>17058</v>
      </c>
      <c r="G354">
        <f t="shared" si="181"/>
        <v>-1.4221799996448681E-2</v>
      </c>
      <c r="I354" s="117"/>
      <c r="J354" s="117"/>
      <c r="K354" s="116">
        <f t="shared" si="184"/>
        <v>-1.4221799996448681E-2</v>
      </c>
      <c r="M354" s="116"/>
      <c r="O354" s="40">
        <f t="shared" ca="1" si="160"/>
        <v>-1.2764236388667465E-2</v>
      </c>
      <c r="Q354" s="293">
        <f t="shared" si="165"/>
        <v>41149.323700000001</v>
      </c>
      <c r="R354" s="8">
        <f t="shared" ca="1" si="182"/>
        <v>2.1244916707281953E-6</v>
      </c>
      <c r="S354" s="116">
        <v>1</v>
      </c>
      <c r="T354" s="167">
        <f t="shared" ca="1" si="183"/>
        <v>2.1244916707281953E-6</v>
      </c>
      <c r="U354" s="8"/>
      <c r="V354" s="8"/>
      <c r="Z354">
        <f t="shared" si="166"/>
        <v>17058</v>
      </c>
      <c r="AA354">
        <f t="shared" si="167"/>
        <v>-2.3571097900522652E-2</v>
      </c>
      <c r="AB354">
        <f t="shared" si="168"/>
        <v>-1.0185756755215217E-2</v>
      </c>
      <c r="AC354">
        <f t="shared" si="169"/>
        <v>-1.4221799996448681E-2</v>
      </c>
      <c r="AD354">
        <f t="shared" si="179"/>
        <v>9.3492979040739714E-3</v>
      </c>
      <c r="AE354">
        <f t="shared" si="170"/>
        <v>8.7409371299121958E-5</v>
      </c>
      <c r="AF354">
        <f t="shared" si="180"/>
        <v>-1.4221799996448681E-2</v>
      </c>
      <c r="AG354" s="25"/>
      <c r="AH354">
        <f t="shared" si="171"/>
        <v>-4.0360432412334625E-3</v>
      </c>
      <c r="AI354">
        <f t="shared" si="172"/>
        <v>0.67561540949061372</v>
      </c>
      <c r="AJ354">
        <f t="shared" si="173"/>
        <v>0.13722967105734191</v>
      </c>
      <c r="AK354">
        <f t="shared" si="174"/>
        <v>-0.38049262468549611</v>
      </c>
      <c r="AL354">
        <f t="shared" si="175"/>
        <v>-2.2767622442662123</v>
      </c>
      <c r="AM354">
        <f t="shared" si="176"/>
        <v>-2.1666243628001931</v>
      </c>
      <c r="AN354">
        <f t="shared" si="177"/>
        <v>10.773556810608012</v>
      </c>
      <c r="AO354">
        <f t="shared" si="177"/>
        <v>10.773556716884633</v>
      </c>
      <c r="AP354">
        <f t="shared" si="177"/>
        <v>10.773557568150361</v>
      </c>
      <c r="AQ354">
        <f t="shared" si="177"/>
        <v>10.773549836437105</v>
      </c>
      <c r="AR354">
        <f t="shared" si="177"/>
        <v>10.773620070283894</v>
      </c>
      <c r="AS354">
        <f t="shared" si="177"/>
        <v>10.772982875685326</v>
      </c>
      <c r="AT354">
        <f t="shared" si="177"/>
        <v>10.778831258592291</v>
      </c>
      <c r="AU354">
        <f t="shared" si="178"/>
        <v>11.261284395458574</v>
      </c>
    </row>
    <row r="355" spans="1:47">
      <c r="A355" s="86" t="s">
        <v>161</v>
      </c>
      <c r="B355" s="74" t="s">
        <v>45</v>
      </c>
      <c r="C355" s="73">
        <v>56168.366650000004</v>
      </c>
      <c r="D355" s="73">
        <v>1E-4</v>
      </c>
      <c r="E355" s="58">
        <f t="shared" si="163"/>
        <v>17059.462586801037</v>
      </c>
      <c r="F355">
        <f t="shared" si="164"/>
        <v>17059.5</v>
      </c>
      <c r="G355" s="58">
        <f t="shared" si="181"/>
        <v>-1.3524949994462077E-2</v>
      </c>
      <c r="I355" s="117"/>
      <c r="J355" s="117"/>
      <c r="K355" s="116">
        <f t="shared" si="184"/>
        <v>-1.3524949994462077E-2</v>
      </c>
      <c r="M355" s="116"/>
      <c r="O355" s="40">
        <f t="shared" ref="O355:O386" ca="1" si="185">+C$11+C$12*F355</f>
        <v>-1.2769630856868733E-2</v>
      </c>
      <c r="Q355" s="293">
        <f t="shared" si="165"/>
        <v>41149.866650000004</v>
      </c>
      <c r="R355" s="8">
        <f t="shared" ca="1" si="182"/>
        <v>5.7050699961475265E-7</v>
      </c>
      <c r="S355" s="116">
        <v>1</v>
      </c>
      <c r="T355" s="167">
        <f t="shared" ca="1" si="183"/>
        <v>5.7050699961475265E-7</v>
      </c>
      <c r="U355" s="168"/>
      <c r="Z355">
        <f t="shared" si="166"/>
        <v>17059.5</v>
      </c>
      <c r="AA355">
        <f t="shared" si="167"/>
        <v>-2.3574610929423631E-2</v>
      </c>
      <c r="AB355">
        <f t="shared" si="168"/>
        <v>-9.4855763202811028E-3</v>
      </c>
      <c r="AC355">
        <f t="shared" si="169"/>
        <v>-1.3524949994462077E-2</v>
      </c>
      <c r="AD355">
        <f t="shared" si="179"/>
        <v>1.0049660934961555E-2</v>
      </c>
      <c r="AE355">
        <f t="shared" si="170"/>
        <v>1.0099568490769235E-4</v>
      </c>
      <c r="AF355">
        <f t="shared" si="180"/>
        <v>-1.3524949994462077E-2</v>
      </c>
      <c r="AG355" s="25"/>
      <c r="AH355">
        <f t="shared" si="171"/>
        <v>-4.0393736741809747E-3</v>
      </c>
      <c r="AI355">
        <f t="shared" si="172"/>
        <v>0.67568668937257792</v>
      </c>
      <c r="AJ355">
        <f t="shared" si="173"/>
        <v>0.13704412002321797</v>
      </c>
      <c r="AK355">
        <f t="shared" si="174"/>
        <v>-0.38055338199769195</v>
      </c>
      <c r="AL355">
        <f t="shared" si="175"/>
        <v>-2.2765749234442652</v>
      </c>
      <c r="AM355">
        <f t="shared" si="176"/>
        <v>-2.1660911441654762</v>
      </c>
      <c r="AN355">
        <f t="shared" si="177"/>
        <v>10.773796911753386</v>
      </c>
      <c r="AO355">
        <f t="shared" si="177"/>
        <v>10.77379681746454</v>
      </c>
      <c r="AP355">
        <f t="shared" si="177"/>
        <v>10.773797674778164</v>
      </c>
      <c r="AQ355">
        <f t="shared" si="177"/>
        <v>10.773789879844159</v>
      </c>
      <c r="AR355">
        <f t="shared" si="177"/>
        <v>10.773860763469113</v>
      </c>
      <c r="AS355">
        <f t="shared" si="177"/>
        <v>10.773216997518837</v>
      </c>
      <c r="AT355">
        <f t="shared" si="177"/>
        <v>10.779132791262086</v>
      </c>
      <c r="AU355">
        <f t="shared" si="178"/>
        <v>11.261550917393478</v>
      </c>
    </row>
    <row r="356" spans="1:47">
      <c r="A356" s="68" t="s">
        <v>167</v>
      </c>
      <c r="B356" s="68" t="s">
        <v>45</v>
      </c>
      <c r="C356" s="69">
        <v>56168.366699999999</v>
      </c>
      <c r="D356" s="69" t="s">
        <v>76</v>
      </c>
      <c r="E356" s="58">
        <f t="shared" si="163"/>
        <v>17059.462725112808</v>
      </c>
      <c r="F356">
        <f t="shared" si="164"/>
        <v>17059.5</v>
      </c>
      <c r="G356">
        <f t="shared" si="181"/>
        <v>-1.3474949999363162E-2</v>
      </c>
      <c r="I356" s="117"/>
      <c r="J356" s="117"/>
      <c r="K356" s="116"/>
      <c r="L356" s="116">
        <f>G356</f>
        <v>-1.3474949999363162E-2</v>
      </c>
      <c r="M356" s="116"/>
      <c r="O356" s="40">
        <f t="shared" ca="1" si="185"/>
        <v>-1.2769630856868733E-2</v>
      </c>
      <c r="Q356" s="293">
        <f t="shared" si="165"/>
        <v>41149.866699999999</v>
      </c>
      <c r="R356" s="8">
        <f t="shared" ca="1" si="182"/>
        <v>4.9747509276907644E-7</v>
      </c>
      <c r="S356" s="116">
        <v>1</v>
      </c>
      <c r="T356" s="167">
        <f t="shared" ca="1" si="183"/>
        <v>4.9747509276907644E-7</v>
      </c>
      <c r="Z356">
        <f t="shared" si="166"/>
        <v>17059.5</v>
      </c>
      <c r="AA356">
        <f t="shared" si="167"/>
        <v>-2.3574610929423631E-2</v>
      </c>
      <c r="AB356">
        <f t="shared" si="168"/>
        <v>-9.4355763251821878E-3</v>
      </c>
      <c r="AC356">
        <f t="shared" si="169"/>
        <v>-1.3474949999363162E-2</v>
      </c>
      <c r="AD356">
        <f t="shared" si="179"/>
        <v>1.0099660930060469E-2</v>
      </c>
      <c r="AE356">
        <f t="shared" si="170"/>
        <v>1.0200315090218991E-4</v>
      </c>
      <c r="AF356">
        <f t="shared" si="180"/>
        <v>-1.3474949999363162E-2</v>
      </c>
      <c r="AG356" s="25"/>
      <c r="AH356">
        <f t="shared" si="171"/>
        <v>-4.0393736741809747E-3</v>
      </c>
      <c r="AI356">
        <f t="shared" si="172"/>
        <v>0.67568668937257792</v>
      </c>
      <c r="AJ356">
        <f t="shared" si="173"/>
        <v>0.13704412002321797</v>
      </c>
      <c r="AK356">
        <f t="shared" si="174"/>
        <v>-0.38055338199769195</v>
      </c>
      <c r="AL356">
        <f t="shared" si="175"/>
        <v>-2.2765749234442652</v>
      </c>
      <c r="AM356">
        <f t="shared" si="176"/>
        <v>-2.1660911441654762</v>
      </c>
      <c r="AN356">
        <f t="shared" si="177"/>
        <v>10.773796911753386</v>
      </c>
      <c r="AO356">
        <f t="shared" si="177"/>
        <v>10.77379681746454</v>
      </c>
      <c r="AP356">
        <f t="shared" si="177"/>
        <v>10.773797674778164</v>
      </c>
      <c r="AQ356">
        <f t="shared" si="177"/>
        <v>10.773789879844159</v>
      </c>
      <c r="AR356">
        <f t="shared" si="177"/>
        <v>10.773860763469113</v>
      </c>
      <c r="AS356">
        <f t="shared" si="177"/>
        <v>10.773216997518837</v>
      </c>
      <c r="AT356">
        <f t="shared" si="177"/>
        <v>10.779132791262086</v>
      </c>
      <c r="AU356">
        <f t="shared" si="178"/>
        <v>11.261550917393478</v>
      </c>
    </row>
    <row r="357" spans="1:47">
      <c r="A357" s="80" t="s">
        <v>168</v>
      </c>
      <c r="B357" s="76" t="s">
        <v>45</v>
      </c>
      <c r="C357" s="75">
        <v>56169.812700000002</v>
      </c>
      <c r="D357" s="75">
        <v>2.9999999999999997E-4</v>
      </c>
      <c r="E357" s="58">
        <f t="shared" si="163"/>
        <v>17063.462701876437</v>
      </c>
      <c r="F357">
        <f t="shared" si="164"/>
        <v>17063.5</v>
      </c>
      <c r="G357">
        <f t="shared" si="181"/>
        <v>-1.3483349997841287E-2</v>
      </c>
      <c r="I357" s="117"/>
      <c r="J357" s="117"/>
      <c r="K357" s="116">
        <f t="shared" ref="K357:K370" si="186">G357</f>
        <v>-1.3483349997841287E-2</v>
      </c>
      <c r="M357" s="116"/>
      <c r="O357" s="40">
        <f t="shared" ca="1" si="185"/>
        <v>-1.2784016105405437E-2</v>
      </c>
      <c r="Q357" s="293">
        <f t="shared" si="165"/>
        <v>41151.312700000002</v>
      </c>
      <c r="R357" s="8">
        <f t="shared" ca="1" si="182"/>
        <v>4.8906789310947817E-7</v>
      </c>
      <c r="S357" s="116">
        <v>1</v>
      </c>
      <c r="T357" s="167">
        <f t="shared" ca="1" si="183"/>
        <v>4.8906789310947817E-7</v>
      </c>
      <c r="Z357">
        <f t="shared" si="166"/>
        <v>17063.5</v>
      </c>
      <c r="AA357">
        <f t="shared" si="167"/>
        <v>-2.3583979406039079E-2</v>
      </c>
      <c r="AB357">
        <f t="shared" si="168"/>
        <v>-9.4350945901509088E-3</v>
      </c>
      <c r="AC357">
        <f t="shared" si="169"/>
        <v>-1.3483349997841287E-2</v>
      </c>
      <c r="AD357">
        <f t="shared" si="179"/>
        <v>1.0100629408197791E-2</v>
      </c>
      <c r="AE357">
        <f t="shared" si="170"/>
        <v>1.0202271444175007E-4</v>
      </c>
      <c r="AF357">
        <f t="shared" si="180"/>
        <v>-1.3483349997841287E-2</v>
      </c>
      <c r="AG357" s="25"/>
      <c r="AH357">
        <f t="shared" si="171"/>
        <v>-4.0482554076903777E-3</v>
      </c>
      <c r="AI357">
        <f t="shared" si="172"/>
        <v>0.67587689828630682</v>
      </c>
      <c r="AJ357">
        <f t="shared" si="173"/>
        <v>0.1365491022631844</v>
      </c>
      <c r="AK357">
        <f t="shared" si="174"/>
        <v>-0.38071539886836064</v>
      </c>
      <c r="AL357">
        <f t="shared" si="175"/>
        <v>-2.2760752079310285</v>
      </c>
      <c r="AM357">
        <f t="shared" si="176"/>
        <v>-2.164669735354332</v>
      </c>
      <c r="AN357">
        <f t="shared" ref="AN357:AT372" si="187">$AU357+$AB$7*SIN(AO357)</f>
        <v>10.774437305354187</v>
      </c>
      <c r="AO357">
        <f t="shared" si="187"/>
        <v>10.774437209604473</v>
      </c>
      <c r="AP357">
        <f t="shared" si="187"/>
        <v>10.774438082680689</v>
      </c>
      <c r="AQ357">
        <f t="shared" si="187"/>
        <v>10.774430121820672</v>
      </c>
      <c r="AR357">
        <f t="shared" si="187"/>
        <v>10.77450272075663</v>
      </c>
      <c r="AS357">
        <f t="shared" si="187"/>
        <v>10.773841521561419</v>
      </c>
      <c r="AT357">
        <f t="shared" si="187"/>
        <v>10.779937045907518</v>
      </c>
      <c r="AU357">
        <f t="shared" si="178"/>
        <v>11.262261642553224</v>
      </c>
    </row>
    <row r="358" spans="1:47">
      <c r="A358" s="70" t="s">
        <v>169</v>
      </c>
      <c r="B358" s="71" t="s">
        <v>45</v>
      </c>
      <c r="C358" s="70">
        <v>56180.658000000003</v>
      </c>
      <c r="D358" s="73">
        <v>2.0000000000000001E-4</v>
      </c>
      <c r="E358" s="58">
        <f t="shared" si="163"/>
        <v>17093.463357474291</v>
      </c>
      <c r="F358">
        <f t="shared" si="164"/>
        <v>17093.5</v>
      </c>
      <c r="G358">
        <f t="shared" si="181"/>
        <v>-1.3246349990367889E-2</v>
      </c>
      <c r="I358" s="117"/>
      <c r="J358" s="117"/>
      <c r="K358" s="116">
        <f t="shared" si="186"/>
        <v>-1.3246349990367889E-2</v>
      </c>
      <c r="M358" s="116"/>
      <c r="O358" s="40">
        <f t="shared" ca="1" si="185"/>
        <v>-1.2891905469430719E-2</v>
      </c>
      <c r="Q358" s="293">
        <f t="shared" si="165"/>
        <v>41162.158000000003</v>
      </c>
      <c r="R358" s="8">
        <f t="shared" ca="1" si="182"/>
        <v>1.2563091842238049E-7</v>
      </c>
      <c r="S358" s="116">
        <v>1</v>
      </c>
      <c r="T358" s="167">
        <f t="shared" ca="1" si="183"/>
        <v>1.2563091842238049E-7</v>
      </c>
      <c r="Z358">
        <f t="shared" si="166"/>
        <v>17093.5</v>
      </c>
      <c r="AA358">
        <f t="shared" si="167"/>
        <v>-2.3654261262021463E-2</v>
      </c>
      <c r="AB358">
        <f t="shared" si="168"/>
        <v>-9.1314549806601475E-3</v>
      </c>
      <c r="AC358">
        <f t="shared" si="169"/>
        <v>-1.3246349990367889E-2</v>
      </c>
      <c r="AD358">
        <f t="shared" si="179"/>
        <v>1.0407911271653573E-2</v>
      </c>
      <c r="AE358">
        <f t="shared" si="170"/>
        <v>1.0832461703861351E-4</v>
      </c>
      <c r="AF358">
        <f t="shared" si="180"/>
        <v>-1.3246349990367889E-2</v>
      </c>
      <c r="AG358" s="25"/>
      <c r="AH358">
        <f t="shared" si="171"/>
        <v>-4.1148950097077428E-3</v>
      </c>
      <c r="AI358">
        <f t="shared" si="172"/>
        <v>0.67730947794187069</v>
      </c>
      <c r="AJ358">
        <f t="shared" si="173"/>
        <v>0.13282647355816921</v>
      </c>
      <c r="AK358">
        <f t="shared" si="174"/>
        <v>-0.38193039545688423</v>
      </c>
      <c r="AL358">
        <f t="shared" si="175"/>
        <v>-2.2723183447023367</v>
      </c>
      <c r="AM358">
        <f t="shared" si="176"/>
        <v>-2.1540325982015269</v>
      </c>
      <c r="AN358">
        <f t="shared" si="187"/>
        <v>10.779246017733206</v>
      </c>
      <c r="AO358">
        <f t="shared" si="187"/>
        <v>10.779245913088564</v>
      </c>
      <c r="AP358">
        <f t="shared" si="187"/>
        <v>10.779246888139076</v>
      </c>
      <c r="AQ358">
        <f t="shared" si="187"/>
        <v>10.779237803049323</v>
      </c>
      <c r="AR358">
        <f t="shared" si="187"/>
        <v>10.779322468459219</v>
      </c>
      <c r="AS358">
        <f t="shared" si="187"/>
        <v>10.77853471814413</v>
      </c>
      <c r="AT358">
        <f t="shared" si="187"/>
        <v>10.785976718386198</v>
      </c>
      <c r="AU358">
        <f t="shared" si="178"/>
        <v>11.267592081251323</v>
      </c>
    </row>
    <row r="359" spans="1:47">
      <c r="A359" s="70" t="s">
        <v>169</v>
      </c>
      <c r="B359" s="71" t="s">
        <v>49</v>
      </c>
      <c r="C359" s="70">
        <v>56180.838600000003</v>
      </c>
      <c r="D359" s="73">
        <v>2.0000000000000001E-4</v>
      </c>
      <c r="E359" s="58">
        <f t="shared" si="163"/>
        <v>17093.962939634392</v>
      </c>
      <c r="F359">
        <f t="shared" si="164"/>
        <v>17094</v>
      </c>
      <c r="G359">
        <f t="shared" si="181"/>
        <v>-1.339739999093581E-2</v>
      </c>
      <c r="I359" s="117"/>
      <c r="J359" s="117"/>
      <c r="K359" s="116">
        <f t="shared" si="186"/>
        <v>-1.339739999093581E-2</v>
      </c>
      <c r="M359" s="116"/>
      <c r="O359" s="40">
        <f t="shared" ca="1" si="185"/>
        <v>-1.2893703625497806E-2</v>
      </c>
      <c r="Q359" s="293">
        <f t="shared" si="165"/>
        <v>41162.338600000003</v>
      </c>
      <c r="R359" s="8">
        <f t="shared" ca="1" si="182"/>
        <v>2.5371002855545542E-7</v>
      </c>
      <c r="S359" s="116">
        <v>1</v>
      </c>
      <c r="T359" s="167">
        <f t="shared" ca="1" si="183"/>
        <v>2.5371002855545542E-7</v>
      </c>
      <c r="U359" s="8"/>
      <c r="Z359">
        <f t="shared" si="166"/>
        <v>17094</v>
      </c>
      <c r="AA359">
        <f t="shared" si="167"/>
        <v>-2.3655432896065937E-2</v>
      </c>
      <c r="AB359">
        <f t="shared" si="168"/>
        <v>-9.2813939270342018E-3</v>
      </c>
      <c r="AC359">
        <f t="shared" si="169"/>
        <v>-1.339739999093581E-2</v>
      </c>
      <c r="AD359">
        <f t="shared" si="179"/>
        <v>1.0258032905130127E-2</v>
      </c>
      <c r="AE359">
        <f t="shared" si="170"/>
        <v>1.0522723908273244E-4</v>
      </c>
      <c r="AF359">
        <f t="shared" si="180"/>
        <v>-1.339739999093581E-2</v>
      </c>
      <c r="AG359" s="25"/>
      <c r="AH359">
        <f t="shared" si="171"/>
        <v>-4.116006063901609E-3</v>
      </c>
      <c r="AI359">
        <f t="shared" si="172"/>
        <v>0.67733344447730426</v>
      </c>
      <c r="AJ359">
        <f t="shared" si="173"/>
        <v>0.13276427990760417</v>
      </c>
      <c r="AK359">
        <f t="shared" si="174"/>
        <v>-0.38195064333905648</v>
      </c>
      <c r="AL359">
        <f t="shared" si="175"/>
        <v>-2.2722555953101971</v>
      </c>
      <c r="AM359">
        <f t="shared" si="176"/>
        <v>-2.1538556613777371</v>
      </c>
      <c r="AN359">
        <f t="shared" si="187"/>
        <v>10.779326249308301</v>
      </c>
      <c r="AO359">
        <f t="shared" si="187"/>
        <v>10.779326144544536</v>
      </c>
      <c r="AP359">
        <f t="shared" si="187"/>
        <v>10.77932712106152</v>
      </c>
      <c r="AQ359">
        <f t="shared" si="187"/>
        <v>10.779318018985183</v>
      </c>
      <c r="AR359">
        <f t="shared" si="187"/>
        <v>10.779402873709985</v>
      </c>
      <c r="AS359">
        <f t="shared" si="187"/>
        <v>10.778613077103168</v>
      </c>
      <c r="AT359">
        <f t="shared" si="187"/>
        <v>10.786077495587813</v>
      </c>
      <c r="AU359">
        <f t="shared" si="178"/>
        <v>11.267680921896289</v>
      </c>
    </row>
    <row r="360" spans="1:47">
      <c r="A360" s="86" t="s">
        <v>170</v>
      </c>
      <c r="B360" s="74" t="s">
        <v>49</v>
      </c>
      <c r="C360" s="73">
        <v>56212.286899999999</v>
      </c>
      <c r="D360" s="73">
        <v>8.9999999999999998E-4</v>
      </c>
      <c r="E360" s="58">
        <f t="shared" si="163"/>
        <v>17180.956348524676</v>
      </c>
      <c r="F360">
        <f t="shared" si="164"/>
        <v>17181</v>
      </c>
      <c r="G360">
        <f t="shared" si="181"/>
        <v>-1.5780099995026831E-2</v>
      </c>
      <c r="I360" s="117"/>
      <c r="J360" s="117"/>
      <c r="K360" s="116">
        <f t="shared" si="186"/>
        <v>-1.5780099995026831E-2</v>
      </c>
      <c r="M360" s="116"/>
      <c r="O360" s="40">
        <f t="shared" ca="1" si="185"/>
        <v>-1.3206582781171122E-2</v>
      </c>
      <c r="Q360" s="293">
        <f t="shared" si="165"/>
        <v>41193.786899999999</v>
      </c>
      <c r="R360" s="8">
        <f t="shared" ca="1" si="182"/>
        <v>6.6229908500116471E-6</v>
      </c>
      <c r="S360" s="116">
        <v>1</v>
      </c>
      <c r="T360" s="167">
        <f t="shared" ca="1" si="183"/>
        <v>6.6229908500116471E-6</v>
      </c>
      <c r="U360" s="8"/>
      <c r="Z360">
        <f t="shared" si="166"/>
        <v>17181</v>
      </c>
      <c r="AA360">
        <f t="shared" si="167"/>
        <v>-2.3859425772304842E-2</v>
      </c>
      <c r="AB360">
        <f t="shared" si="168"/>
        <v>-1.1470579859772241E-2</v>
      </c>
      <c r="AC360">
        <f t="shared" si="169"/>
        <v>-1.5780099995026831E-2</v>
      </c>
      <c r="AD360">
        <f t="shared" si="179"/>
        <v>8.0793257772780111E-3</v>
      </c>
      <c r="AE360">
        <f t="shared" si="170"/>
        <v>6.5275505015388938E-5</v>
      </c>
      <c r="AF360">
        <f t="shared" si="180"/>
        <v>-1.5780099995026831E-2</v>
      </c>
      <c r="AG360" s="25"/>
      <c r="AH360">
        <f t="shared" si="171"/>
        <v>-4.3095201352545886E-3</v>
      </c>
      <c r="AI360">
        <f t="shared" si="172"/>
        <v>0.68154918574929613</v>
      </c>
      <c r="AJ360">
        <f t="shared" si="173"/>
        <v>0.12186710982928839</v>
      </c>
      <c r="AK360">
        <f t="shared" si="174"/>
        <v>-0.38547253975226786</v>
      </c>
      <c r="AL360">
        <f t="shared" si="175"/>
        <v>-2.2612689611836632</v>
      </c>
      <c r="AM360">
        <f t="shared" si="176"/>
        <v>-2.1232402566903961</v>
      </c>
      <c r="AN360">
        <f t="shared" si="187"/>
        <v>10.79333007822602</v>
      </c>
      <c r="AO360">
        <f t="shared" si="187"/>
        <v>10.793329964624474</v>
      </c>
      <c r="AP360">
        <f t="shared" si="187"/>
        <v>10.793331095731705</v>
      </c>
      <c r="AQ360">
        <f t="shared" si="187"/>
        <v>10.793319833807722</v>
      </c>
      <c r="AR360">
        <f t="shared" si="187"/>
        <v>10.793431991293641</v>
      </c>
      <c r="AS360">
        <f t="shared" si="187"/>
        <v>10.792317738232502</v>
      </c>
      <c r="AT360">
        <f t="shared" si="187"/>
        <v>10.803670517033451</v>
      </c>
      <c r="AU360">
        <f t="shared" si="178"/>
        <v>11.283139194120771</v>
      </c>
    </row>
    <row r="361" spans="1:47">
      <c r="A361" s="90" t="s">
        <v>156</v>
      </c>
      <c r="B361" s="71" t="s">
        <v>45</v>
      </c>
      <c r="C361" s="70">
        <v>56222.2304</v>
      </c>
      <c r="D361" s="70" t="s">
        <v>124</v>
      </c>
      <c r="E361" s="58">
        <f t="shared" si="163"/>
        <v>17208.462412804805</v>
      </c>
      <c r="F361">
        <f t="shared" si="164"/>
        <v>17208.5</v>
      </c>
      <c r="G361">
        <f t="shared" si="181"/>
        <v>-1.3587849993200507E-2</v>
      </c>
      <c r="I361" s="117"/>
      <c r="J361" s="117"/>
      <c r="K361" s="116">
        <f t="shared" si="186"/>
        <v>-1.3587849993200507E-2</v>
      </c>
      <c r="M361" s="116"/>
      <c r="O361" s="40">
        <f t="shared" ca="1" si="185"/>
        <v>-1.3305481364860969E-2</v>
      </c>
      <c r="Q361" s="293">
        <f t="shared" si="165"/>
        <v>41203.7304</v>
      </c>
      <c r="R361" s="8">
        <f t="shared" ca="1" si="182"/>
        <v>7.9732042270352279E-8</v>
      </c>
      <c r="S361" s="116">
        <v>1</v>
      </c>
      <c r="T361" s="167">
        <f t="shared" ca="1" si="183"/>
        <v>7.9732042270352279E-8</v>
      </c>
      <c r="Z361">
        <f t="shared" si="166"/>
        <v>17208.5</v>
      </c>
      <c r="AA361">
        <f t="shared" si="167"/>
        <v>-2.3923956934075709E-2</v>
      </c>
      <c r="AB361">
        <f t="shared" si="168"/>
        <v>-9.2170852802330606E-3</v>
      </c>
      <c r="AC361">
        <f t="shared" si="169"/>
        <v>-1.3587849993200507E-2</v>
      </c>
      <c r="AD361">
        <f t="shared" si="179"/>
        <v>1.0336106940875202E-2</v>
      </c>
      <c r="AE361">
        <f t="shared" si="170"/>
        <v>1.0683510669320852E-4</v>
      </c>
      <c r="AF361">
        <f t="shared" si="180"/>
        <v>-1.3587849993200507E-2</v>
      </c>
      <c r="AG361" s="25"/>
      <c r="AH361">
        <f t="shared" si="171"/>
        <v>-4.3707647129674464E-3</v>
      </c>
      <c r="AI361">
        <f t="shared" si="172"/>
        <v>0.68290081351986442</v>
      </c>
      <c r="AJ361">
        <f t="shared" si="173"/>
        <v>0.11839110660757329</v>
      </c>
      <c r="AK361">
        <f t="shared" si="174"/>
        <v>-0.38658518586934532</v>
      </c>
      <c r="AL361">
        <f t="shared" si="175"/>
        <v>-2.2577676002235876</v>
      </c>
      <c r="AM361">
        <f t="shared" si="176"/>
        <v>-2.1136329490812193</v>
      </c>
      <c r="AN361">
        <f t="shared" si="187"/>
        <v>10.797774755532883</v>
      </c>
      <c r="AO361">
        <f t="shared" si="187"/>
        <v>10.797774643093952</v>
      </c>
      <c r="AP361">
        <f t="shared" si="187"/>
        <v>10.797775787441854</v>
      </c>
      <c r="AQ361">
        <f t="shared" si="187"/>
        <v>10.797764141139226</v>
      </c>
      <c r="AR361">
        <f t="shared" si="187"/>
        <v>10.797882699971494</v>
      </c>
      <c r="AS361">
        <f t="shared" si="187"/>
        <v>10.796679035425466</v>
      </c>
      <c r="AT361">
        <f t="shared" si="187"/>
        <v>10.809255385550358</v>
      </c>
      <c r="AU361">
        <f t="shared" si="178"/>
        <v>11.288025429594029</v>
      </c>
    </row>
    <row r="362" spans="1:47">
      <c r="A362" s="86" t="s">
        <v>168</v>
      </c>
      <c r="B362" s="74" t="s">
        <v>45</v>
      </c>
      <c r="C362" s="73">
        <v>56251.511700000003</v>
      </c>
      <c r="D362" s="73">
        <v>1E-4</v>
      </c>
      <c r="E362" s="58">
        <f t="shared" si="163"/>
        <v>17289.461389020995</v>
      </c>
      <c r="F362">
        <f t="shared" si="164"/>
        <v>17289.5</v>
      </c>
      <c r="G362">
        <f t="shared" si="181"/>
        <v>-1.3957949995528907E-2</v>
      </c>
      <c r="I362" s="117"/>
      <c r="J362" s="117"/>
      <c r="K362" s="116">
        <f t="shared" si="186"/>
        <v>-1.3957949995528907E-2</v>
      </c>
      <c r="M362" s="116"/>
      <c r="O362" s="40">
        <f t="shared" ca="1" si="185"/>
        <v>-1.3596782647729226E-2</v>
      </c>
      <c r="Q362" s="293">
        <f t="shared" si="165"/>
        <v>41233.011700000003</v>
      </c>
      <c r="R362" s="8">
        <f t="shared" ca="1" si="182"/>
        <v>1.3044185311665536E-7</v>
      </c>
      <c r="S362" s="116">
        <v>1</v>
      </c>
      <c r="T362" s="167">
        <f t="shared" ca="1" si="183"/>
        <v>1.3044185311665536E-7</v>
      </c>
      <c r="Z362">
        <f t="shared" si="166"/>
        <v>17289.5</v>
      </c>
      <c r="AA362">
        <f t="shared" si="167"/>
        <v>-2.4114159694136598E-2</v>
      </c>
      <c r="AB362">
        <f t="shared" si="168"/>
        <v>-9.406591325635226E-3</v>
      </c>
      <c r="AC362">
        <f t="shared" si="169"/>
        <v>-1.3957949995528907E-2</v>
      </c>
      <c r="AD362">
        <f t="shared" si="179"/>
        <v>1.0156209698607692E-2</v>
      </c>
      <c r="AE362">
        <f t="shared" si="170"/>
        <v>1.0314859544209294E-4</v>
      </c>
      <c r="AF362">
        <f t="shared" si="180"/>
        <v>-1.3957949995528907E-2</v>
      </c>
      <c r="AG362" s="25"/>
      <c r="AH362">
        <f t="shared" si="171"/>
        <v>-4.5513586698936815E-3</v>
      </c>
      <c r="AI362">
        <f t="shared" si="172"/>
        <v>0.68693624654354801</v>
      </c>
      <c r="AJ362">
        <f t="shared" si="173"/>
        <v>0.10806346194712556</v>
      </c>
      <c r="AK362">
        <f t="shared" si="174"/>
        <v>-0.38986034200949166</v>
      </c>
      <c r="AL362">
        <f t="shared" si="175"/>
        <v>-2.2473730611497982</v>
      </c>
      <c r="AM362">
        <f t="shared" si="176"/>
        <v>-2.0855256763629915</v>
      </c>
      <c r="AN362">
        <f t="shared" si="187"/>
        <v>10.810917921956444</v>
      </c>
      <c r="AO362">
        <f t="shared" si="187"/>
        <v>10.810917820084869</v>
      </c>
      <c r="AP362">
        <f t="shared" si="187"/>
        <v>10.810918929746798</v>
      </c>
      <c r="AQ362">
        <f t="shared" si="187"/>
        <v>10.810906842828263</v>
      </c>
      <c r="AR362">
        <f t="shared" si="187"/>
        <v>10.811038540949056</v>
      </c>
      <c r="AS362">
        <f t="shared" si="187"/>
        <v>10.809608539433567</v>
      </c>
      <c r="AT362">
        <f t="shared" si="187"/>
        <v>10.825771717081919</v>
      </c>
      <c r="AU362">
        <f t="shared" si="178"/>
        <v>11.302417614078891</v>
      </c>
    </row>
    <row r="363" spans="1:47">
      <c r="A363" s="86" t="s">
        <v>171</v>
      </c>
      <c r="B363" s="74" t="s">
        <v>45</v>
      </c>
      <c r="C363" s="73">
        <v>56490.825499999999</v>
      </c>
      <c r="D363" s="73">
        <v>1E-4</v>
      </c>
      <c r="E363" s="58">
        <f t="shared" si="163"/>
        <v>17951.459756388696</v>
      </c>
      <c r="F363">
        <f t="shared" si="164"/>
        <v>17951.5</v>
      </c>
      <c r="G363">
        <f t="shared" si="181"/>
        <v>-1.4548150000337046E-2</v>
      </c>
      <c r="I363" s="117"/>
      <c r="J363" s="117"/>
      <c r="K363" s="116">
        <f t="shared" si="186"/>
        <v>-1.4548150000337046E-2</v>
      </c>
      <c r="M363" s="116"/>
      <c r="O363" s="40">
        <f t="shared" ca="1" si="185"/>
        <v>-1.59775412805538E-2</v>
      </c>
      <c r="Q363" s="293">
        <f t="shared" si="165"/>
        <v>41472.325499999999</v>
      </c>
      <c r="R363" s="8">
        <f t="shared" ca="1" si="182"/>
        <v>2.0431594319596927E-6</v>
      </c>
      <c r="S363" s="116">
        <v>1</v>
      </c>
      <c r="T363" s="167">
        <f t="shared" ca="1" si="183"/>
        <v>2.0431594319596927E-6</v>
      </c>
      <c r="Z363">
        <f t="shared" si="166"/>
        <v>17951.5</v>
      </c>
      <c r="AA363">
        <f t="shared" si="167"/>
        <v>-2.5672891363215763E-2</v>
      </c>
      <c r="AB363">
        <f t="shared" si="168"/>
        <v>-8.5125791067211312E-3</v>
      </c>
      <c r="AC363">
        <f t="shared" si="169"/>
        <v>-1.4548150000337046E-2</v>
      </c>
      <c r="AD363">
        <f t="shared" si="179"/>
        <v>1.1124741362878717E-2</v>
      </c>
      <c r="AE363">
        <f t="shared" si="170"/>
        <v>1.2375987039094463E-4</v>
      </c>
      <c r="AF363">
        <f t="shared" si="180"/>
        <v>-1.4548150000337046E-2</v>
      </c>
      <c r="AG363" s="25"/>
      <c r="AH363">
        <f t="shared" si="171"/>
        <v>-6.0355708936159144E-3</v>
      </c>
      <c r="AI363">
        <f t="shared" si="172"/>
        <v>0.7232089045454585</v>
      </c>
      <c r="AJ363">
        <f t="shared" si="173"/>
        <v>1.8356661075650198E-2</v>
      </c>
      <c r="AK363">
        <f t="shared" si="174"/>
        <v>-0.41639727361868606</v>
      </c>
      <c r="AL363">
        <f t="shared" si="175"/>
        <v>-2.1574558560569002</v>
      </c>
      <c r="AM363">
        <f t="shared" si="176"/>
        <v>-1.8655047587220384</v>
      </c>
      <c r="AN363">
        <f t="shared" si="187"/>
        <v>10.921416830278185</v>
      </c>
      <c r="AO363">
        <f t="shared" si="187"/>
        <v>10.921416828052184</v>
      </c>
      <c r="AP363">
        <f t="shared" si="187"/>
        <v>10.921416888141708</v>
      </c>
      <c r="AQ363">
        <f t="shared" si="187"/>
        <v>10.92141526607892</v>
      </c>
      <c r="AR363">
        <f t="shared" si="187"/>
        <v>10.921459064639961</v>
      </c>
      <c r="AS363">
        <f t="shared" si="187"/>
        <v>10.920285353637466</v>
      </c>
      <c r="AT363">
        <f t="shared" si="187"/>
        <v>10.964413718783932</v>
      </c>
      <c r="AU363">
        <f t="shared" si="178"/>
        <v>11.420042628016905</v>
      </c>
    </row>
    <row r="364" spans="1:47">
      <c r="A364" s="91" t="s">
        <v>172</v>
      </c>
      <c r="B364" s="92" t="s">
        <v>49</v>
      </c>
      <c r="C364" s="93">
        <v>56521.732499999998</v>
      </c>
      <c r="D364" s="93">
        <v>2.0000000000000001E-4</v>
      </c>
      <c r="E364" s="58">
        <f t="shared" si="163"/>
        <v>18036.955801916509</v>
      </c>
      <c r="F364">
        <f t="shared" si="164"/>
        <v>18037</v>
      </c>
      <c r="G364">
        <f t="shared" si="181"/>
        <v>-1.5977700000803452E-2</v>
      </c>
      <c r="I364" s="117"/>
      <c r="J364" s="117"/>
      <c r="K364" s="116">
        <f t="shared" si="186"/>
        <v>-1.5977700000803452E-2</v>
      </c>
      <c r="M364" s="116"/>
      <c r="O364" s="40">
        <f t="shared" ca="1" si="185"/>
        <v>-1.6285025968025849E-2</v>
      </c>
      <c r="Q364" s="293">
        <f t="shared" si="165"/>
        <v>41503.232499999998</v>
      </c>
      <c r="R364" s="8">
        <f t="shared" ca="1" si="182"/>
        <v>9.4449250129181572E-8</v>
      </c>
      <c r="S364" s="116">
        <v>1</v>
      </c>
      <c r="T364" s="167">
        <f t="shared" ca="1" si="183"/>
        <v>9.4449250129181572E-8</v>
      </c>
      <c r="Z364">
        <f t="shared" si="166"/>
        <v>18037</v>
      </c>
      <c r="AA364">
        <f t="shared" si="167"/>
        <v>-2.5874293950410958E-2</v>
      </c>
      <c r="AB364">
        <f t="shared" si="168"/>
        <v>-9.7498297369592209E-3</v>
      </c>
      <c r="AC364">
        <f t="shared" si="169"/>
        <v>-1.5977700000803452E-2</v>
      </c>
      <c r="AD364">
        <f t="shared" si="179"/>
        <v>9.8965939496075059E-3</v>
      </c>
      <c r="AE364">
        <f t="shared" si="170"/>
        <v>9.7942571803407891E-5</v>
      </c>
      <c r="AF364">
        <f t="shared" si="180"/>
        <v>-1.5977700000803452E-2</v>
      </c>
      <c r="AG364" s="25"/>
      <c r="AH364">
        <f t="shared" si="171"/>
        <v>-6.2278702638442311E-3</v>
      </c>
      <c r="AI364">
        <f t="shared" si="172"/>
        <v>0.72835992429940333</v>
      </c>
      <c r="AJ364">
        <f t="shared" si="173"/>
        <v>6.0373472894932568E-3</v>
      </c>
      <c r="AK364">
        <f t="shared" si="174"/>
        <v>-0.41977573688027053</v>
      </c>
      <c r="AL364">
        <f t="shared" si="175"/>
        <v>-2.1451355478599123</v>
      </c>
      <c r="AM364">
        <f t="shared" si="176"/>
        <v>-1.8382198109765591</v>
      </c>
      <c r="AN364">
        <f t="shared" si="187"/>
        <v>10.936117883991402</v>
      </c>
      <c r="AO364">
        <f t="shared" si="187"/>
        <v>10.936117883310676</v>
      </c>
      <c r="AP364">
        <f t="shared" si="187"/>
        <v>10.93611790622252</v>
      </c>
      <c r="AQ364">
        <f t="shared" si="187"/>
        <v>10.936117135062208</v>
      </c>
      <c r="AR364">
        <f t="shared" si="187"/>
        <v>10.936143096048353</v>
      </c>
      <c r="AS364">
        <f t="shared" si="187"/>
        <v>10.93527526165744</v>
      </c>
      <c r="AT364">
        <f t="shared" si="187"/>
        <v>10.982786182447544</v>
      </c>
      <c r="AU364">
        <f t="shared" si="178"/>
        <v>11.435234378306482</v>
      </c>
    </row>
    <row r="365" spans="1:47">
      <c r="A365" s="91" t="s">
        <v>173</v>
      </c>
      <c r="B365" s="92" t="s">
        <v>49</v>
      </c>
      <c r="C365" s="93">
        <v>56521.732499999998</v>
      </c>
      <c r="D365" s="93">
        <v>2.0000000000000001E-4</v>
      </c>
      <c r="E365" s="58">
        <f t="shared" si="163"/>
        <v>18036.955801916509</v>
      </c>
      <c r="F365">
        <f t="shared" si="164"/>
        <v>18037</v>
      </c>
      <c r="G365">
        <f t="shared" si="181"/>
        <v>-1.5977700000803452E-2</v>
      </c>
      <c r="I365" s="117"/>
      <c r="J365" s="117"/>
      <c r="K365" s="116">
        <f t="shared" si="186"/>
        <v>-1.5977700000803452E-2</v>
      </c>
      <c r="M365" s="116"/>
      <c r="O365" s="40">
        <f t="shared" ca="1" si="185"/>
        <v>-1.6285025968025849E-2</v>
      </c>
      <c r="Q365" s="293">
        <f t="shared" si="165"/>
        <v>41503.232499999998</v>
      </c>
      <c r="R365" s="8">
        <f t="shared" ca="1" si="182"/>
        <v>9.4449250129181572E-8</v>
      </c>
      <c r="S365" s="116">
        <v>1</v>
      </c>
      <c r="T365" s="167">
        <f t="shared" ca="1" si="183"/>
        <v>9.4449250129181572E-8</v>
      </c>
      <c r="Z365">
        <f t="shared" si="166"/>
        <v>18037</v>
      </c>
      <c r="AA365">
        <f t="shared" si="167"/>
        <v>-2.5874293950410958E-2</v>
      </c>
      <c r="AB365">
        <f t="shared" si="168"/>
        <v>-9.7498297369592209E-3</v>
      </c>
      <c r="AC365">
        <f t="shared" si="169"/>
        <v>-1.5977700000803452E-2</v>
      </c>
      <c r="AD365">
        <f t="shared" si="179"/>
        <v>9.8965939496075059E-3</v>
      </c>
      <c r="AE365">
        <f t="shared" si="170"/>
        <v>9.7942571803407891E-5</v>
      </c>
      <c r="AF365">
        <f t="shared" si="180"/>
        <v>-1.5977700000803452E-2</v>
      </c>
      <c r="AG365" s="25"/>
      <c r="AH365">
        <f t="shared" si="171"/>
        <v>-6.2278702638442311E-3</v>
      </c>
      <c r="AI365">
        <f t="shared" si="172"/>
        <v>0.72835992429940333</v>
      </c>
      <c r="AJ365">
        <f t="shared" si="173"/>
        <v>6.0373472894932568E-3</v>
      </c>
      <c r="AK365">
        <f t="shared" si="174"/>
        <v>-0.41977573688027053</v>
      </c>
      <c r="AL365">
        <f t="shared" si="175"/>
        <v>-2.1451355478599123</v>
      </c>
      <c r="AM365">
        <f t="shared" si="176"/>
        <v>-1.8382198109765591</v>
      </c>
      <c r="AN365">
        <f t="shared" si="187"/>
        <v>10.936117883991402</v>
      </c>
      <c r="AO365">
        <f t="shared" si="187"/>
        <v>10.936117883310676</v>
      </c>
      <c r="AP365">
        <f t="shared" si="187"/>
        <v>10.93611790622252</v>
      </c>
      <c r="AQ365">
        <f t="shared" si="187"/>
        <v>10.936117135062208</v>
      </c>
      <c r="AR365">
        <f t="shared" si="187"/>
        <v>10.936143096048353</v>
      </c>
      <c r="AS365">
        <f t="shared" si="187"/>
        <v>10.93527526165744</v>
      </c>
      <c r="AT365">
        <f t="shared" si="187"/>
        <v>10.982786182447544</v>
      </c>
      <c r="AU365">
        <f t="shared" si="178"/>
        <v>11.435234378306482</v>
      </c>
    </row>
    <row r="366" spans="1:47">
      <c r="A366" s="94" t="s">
        <v>174</v>
      </c>
      <c r="B366" s="95" t="s">
        <v>49</v>
      </c>
      <c r="C366" s="73">
        <v>56542.338799999998</v>
      </c>
      <c r="D366" s="96">
        <v>1.6000000000000001E-3</v>
      </c>
      <c r="E366" s="58">
        <f t="shared" si="163"/>
        <v>18093.957683786626</v>
      </c>
      <c r="F366">
        <f t="shared" si="164"/>
        <v>18094</v>
      </c>
      <c r="G366">
        <f t="shared" si="181"/>
        <v>-1.5297400001145434E-2</v>
      </c>
      <c r="I366" s="117"/>
      <c r="J366" s="117"/>
      <c r="K366" s="116">
        <f t="shared" si="186"/>
        <v>-1.5297400001145434E-2</v>
      </c>
      <c r="M366" s="116"/>
      <c r="O366" s="40">
        <f t="shared" ca="1" si="185"/>
        <v>-1.649001575967389E-2</v>
      </c>
      <c r="Q366" s="293">
        <f t="shared" si="165"/>
        <v>41523.838799999998</v>
      </c>
      <c r="R366" s="8">
        <f t="shared" ca="1" si="182"/>
        <v>1.4223323474904052E-6</v>
      </c>
      <c r="S366" s="116">
        <v>1</v>
      </c>
      <c r="T366" s="167">
        <f t="shared" ca="1" si="183"/>
        <v>1.4223323474904052E-6</v>
      </c>
      <c r="Z366">
        <f t="shared" si="166"/>
        <v>18094</v>
      </c>
      <c r="AA366">
        <f t="shared" si="167"/>
        <v>-2.6008509465619879E-2</v>
      </c>
      <c r="AB366">
        <f t="shared" si="168"/>
        <v>-8.9413167846188364E-3</v>
      </c>
      <c r="AC366">
        <f t="shared" si="169"/>
        <v>-1.5297400001145434E-2</v>
      </c>
      <c r="AD366">
        <f t="shared" si="179"/>
        <v>1.0711109464474445E-2</v>
      </c>
      <c r="AE366">
        <f t="shared" si="170"/>
        <v>1.1472786595995403E-4</v>
      </c>
      <c r="AF366">
        <f t="shared" si="180"/>
        <v>-1.5297400001145434E-2</v>
      </c>
      <c r="AG366" s="25"/>
      <c r="AH366">
        <f t="shared" si="171"/>
        <v>-6.3560832165265964E-3</v>
      </c>
      <c r="AI366">
        <f t="shared" si="172"/>
        <v>0.73185836584047448</v>
      </c>
      <c r="AJ366">
        <f t="shared" si="173"/>
        <v>-2.2744295551813793E-3</v>
      </c>
      <c r="AK366">
        <f t="shared" si="174"/>
        <v>-0.42201903278200525</v>
      </c>
      <c r="AL366">
        <f t="shared" si="175"/>
        <v>-2.1368237323772385</v>
      </c>
      <c r="AM366">
        <f t="shared" si="176"/>
        <v>-1.8201587475707774</v>
      </c>
      <c r="AN366">
        <f t="shared" si="187"/>
        <v>10.945977057103246</v>
      </c>
      <c r="AO366">
        <f t="shared" si="187"/>
        <v>10.94597705686393</v>
      </c>
      <c r="AP366">
        <f t="shared" si="187"/>
        <v>10.945977066518276</v>
      </c>
      <c r="AQ366">
        <f t="shared" si="187"/>
        <v>10.945976677050174</v>
      </c>
      <c r="AR366">
        <f t="shared" si="187"/>
        <v>10.945992391093764</v>
      </c>
      <c r="AS366">
        <f t="shared" si="187"/>
        <v>10.945362269851126</v>
      </c>
      <c r="AT366">
        <f t="shared" si="187"/>
        <v>10.995092547964635</v>
      </c>
      <c r="AU366">
        <f t="shared" si="178"/>
        <v>11.445362211832867</v>
      </c>
    </row>
    <row r="367" spans="1:47">
      <c r="A367" s="86" t="s">
        <v>171</v>
      </c>
      <c r="B367" s="74" t="s">
        <v>45</v>
      </c>
      <c r="C367" s="73">
        <v>56552.6414</v>
      </c>
      <c r="D367" s="73">
        <v>4.0000000000000002E-4</v>
      </c>
      <c r="E367" s="58">
        <f t="shared" si="163"/>
        <v>18122.457103292079</v>
      </c>
      <c r="F367">
        <f t="shared" si="164"/>
        <v>18122.5</v>
      </c>
      <c r="G367">
        <f t="shared" si="181"/>
        <v>-1.5507249998336192E-2</v>
      </c>
      <c r="I367" s="117"/>
      <c r="J367" s="117"/>
      <c r="K367" s="116">
        <f t="shared" si="186"/>
        <v>-1.5507249998336192E-2</v>
      </c>
      <c r="M367" s="116"/>
      <c r="O367" s="40">
        <f t="shared" ca="1" si="185"/>
        <v>-1.6592510655497911E-2</v>
      </c>
      <c r="Q367" s="293">
        <f t="shared" si="165"/>
        <v>41534.1414</v>
      </c>
      <c r="R367" s="8">
        <f t="shared" ca="1" si="182"/>
        <v>1.1777906939830851E-6</v>
      </c>
      <c r="S367" s="116">
        <v>1</v>
      </c>
      <c r="T367" s="167">
        <f t="shared" ca="1" si="183"/>
        <v>1.1777906939830851E-6</v>
      </c>
      <c r="Z367">
        <f t="shared" si="166"/>
        <v>18122.5</v>
      </c>
      <c r="AA367">
        <f t="shared" si="167"/>
        <v>-2.6075596857567732E-2</v>
      </c>
      <c r="AB367">
        <f t="shared" si="168"/>
        <v>-9.0870607964896113E-3</v>
      </c>
      <c r="AC367">
        <f t="shared" si="169"/>
        <v>-1.5507249998336192E-2</v>
      </c>
      <c r="AD367">
        <f t="shared" si="179"/>
        <v>1.0568346859231539E-2</v>
      </c>
      <c r="AE367">
        <f t="shared" si="170"/>
        <v>1.1168995533702914E-4</v>
      </c>
      <c r="AF367">
        <f t="shared" si="180"/>
        <v>-1.5507249998336192E-2</v>
      </c>
      <c r="AG367" s="25"/>
      <c r="AH367">
        <f t="shared" si="171"/>
        <v>-6.4201892018465809E-3</v>
      </c>
      <c r="AI367">
        <f t="shared" si="172"/>
        <v>0.73362727136152628</v>
      </c>
      <c r="AJ367">
        <f t="shared" si="173"/>
        <v>-6.4603623378940676E-3</v>
      </c>
      <c r="AK367">
        <f t="shared" si="174"/>
        <v>-0.42313776649891943</v>
      </c>
      <c r="AL367">
        <f t="shared" si="175"/>
        <v>-2.1326377566160515</v>
      </c>
      <c r="AM367">
        <f t="shared" si="176"/>
        <v>-1.8111659826054092</v>
      </c>
      <c r="AN367">
        <f t="shared" si="187"/>
        <v>10.950924447849458</v>
      </c>
      <c r="AO367">
        <f t="shared" si="187"/>
        <v>10.950924447724464</v>
      </c>
      <c r="AP367">
        <f t="shared" si="187"/>
        <v>10.9509244533252</v>
      </c>
      <c r="AQ367">
        <f t="shared" si="187"/>
        <v>10.950924202368764</v>
      </c>
      <c r="AR367">
        <f t="shared" si="187"/>
        <v>10.950935448548428</v>
      </c>
      <c r="AS367">
        <f t="shared" si="187"/>
        <v>10.950434219119414</v>
      </c>
      <c r="AT367">
        <f t="shared" si="187"/>
        <v>11.001263064294857</v>
      </c>
      <c r="AU367">
        <f t="shared" si="178"/>
        <v>11.45042612859606</v>
      </c>
    </row>
    <row r="368" spans="1:47">
      <c r="A368" s="86" t="s">
        <v>171</v>
      </c>
      <c r="B368" s="74" t="s">
        <v>49</v>
      </c>
      <c r="C368" s="73">
        <v>56552.821799999998</v>
      </c>
      <c r="D368" s="73">
        <v>4.0000000000000002E-4</v>
      </c>
      <c r="E368" s="58">
        <f t="shared" si="163"/>
        <v>18122.956132205047</v>
      </c>
      <c r="F368">
        <f t="shared" si="164"/>
        <v>18123</v>
      </c>
      <c r="G368">
        <f t="shared" si="181"/>
        <v>-1.5858300001127645E-2</v>
      </c>
      <c r="I368" s="117"/>
      <c r="J368" s="117"/>
      <c r="K368" s="116">
        <f t="shared" si="186"/>
        <v>-1.5858300001127645E-2</v>
      </c>
      <c r="M368" s="116"/>
      <c r="O368" s="40">
        <f t="shared" ca="1" si="185"/>
        <v>-1.6594308811564998E-2</v>
      </c>
      <c r="Q368" s="293">
        <f t="shared" si="165"/>
        <v>41534.321799999998</v>
      </c>
      <c r="R368" s="8">
        <f t="shared" ca="1" si="182"/>
        <v>5.4170896904140664E-7</v>
      </c>
      <c r="S368" s="116">
        <v>1</v>
      </c>
      <c r="T368" s="167">
        <f t="shared" ca="1" si="183"/>
        <v>5.4170896904140664E-7</v>
      </c>
      <c r="U368" s="8"/>
      <c r="Z368">
        <f t="shared" si="166"/>
        <v>18123</v>
      </c>
      <c r="AA368">
        <f t="shared" si="167"/>
        <v>-2.6076773694400261E-2</v>
      </c>
      <c r="AB368">
        <f t="shared" si="168"/>
        <v>-9.4369861495629814E-3</v>
      </c>
      <c r="AC368">
        <f t="shared" si="169"/>
        <v>-1.5858300001127645E-2</v>
      </c>
      <c r="AD368">
        <f t="shared" si="179"/>
        <v>1.0218473693272615E-2</v>
      </c>
      <c r="AE368">
        <f t="shared" si="170"/>
        <v>1.0441720462010448E-4</v>
      </c>
      <c r="AF368">
        <f t="shared" si="180"/>
        <v>-1.5858300001127645E-2</v>
      </c>
      <c r="AG368" s="25"/>
      <c r="AH368">
        <f t="shared" si="171"/>
        <v>-6.4213138515646648E-3</v>
      </c>
      <c r="AI368">
        <f t="shared" si="172"/>
        <v>0.73365842301009898</v>
      </c>
      <c r="AJ368">
        <f t="shared" si="173"/>
        <v>-6.533979660022165E-3</v>
      </c>
      <c r="AK368">
        <f t="shared" si="174"/>
        <v>-0.42315737541313475</v>
      </c>
      <c r="AL368">
        <f t="shared" si="175"/>
        <v>-2.1325641377400451</v>
      </c>
      <c r="AM368">
        <f t="shared" si="176"/>
        <v>-1.8110084368533355</v>
      </c>
      <c r="AN368">
        <f t="shared" si="187"/>
        <v>10.951011350921005</v>
      </c>
      <c r="AO368">
        <f t="shared" si="187"/>
        <v>10.951011350797556</v>
      </c>
      <c r="AP368">
        <f t="shared" si="187"/>
        <v>10.951011356339821</v>
      </c>
      <c r="AQ368">
        <f t="shared" si="187"/>
        <v>10.951011107519369</v>
      </c>
      <c r="AR368">
        <f t="shared" si="187"/>
        <v>10.951022279702711</v>
      </c>
      <c r="AS368">
        <f t="shared" si="187"/>
        <v>10.950523370909004</v>
      </c>
      <c r="AT368">
        <f t="shared" si="187"/>
        <v>11.001371421858131</v>
      </c>
      <c r="AU368">
        <f t="shared" si="178"/>
        <v>11.450514969241027</v>
      </c>
    </row>
    <row r="369" spans="1:47">
      <c r="A369" s="86" t="s">
        <v>171</v>
      </c>
      <c r="B369" s="74" t="s">
        <v>49</v>
      </c>
      <c r="C369" s="73">
        <v>56562.582000000002</v>
      </c>
      <c r="D369" s="73">
        <v>2.0000000000000001E-4</v>
      </c>
      <c r="E369" s="58">
        <f t="shared" si="163"/>
        <v>18149.955145488799</v>
      </c>
      <c r="F369">
        <f t="shared" si="164"/>
        <v>18150</v>
      </c>
      <c r="G369">
        <f t="shared" si="181"/>
        <v>-1.6214999996009283E-2</v>
      </c>
      <c r="I369" s="117"/>
      <c r="J369" s="117"/>
      <c r="K369" s="116">
        <f t="shared" si="186"/>
        <v>-1.6214999996009283E-2</v>
      </c>
      <c r="M369" s="116"/>
      <c r="O369" s="40">
        <f t="shared" ca="1" si="185"/>
        <v>-1.6691409239187743E-2</v>
      </c>
      <c r="Q369" s="293">
        <f t="shared" si="165"/>
        <v>41544.082000000002</v>
      </c>
      <c r="R369" s="8">
        <f t="shared" ca="1" si="182"/>
        <v>2.2696576698587358E-7</v>
      </c>
      <c r="S369" s="116">
        <v>1</v>
      </c>
      <c r="T369" s="167">
        <f t="shared" ca="1" si="183"/>
        <v>2.2696576698587358E-7</v>
      </c>
      <c r="Z369">
        <f t="shared" si="166"/>
        <v>18150</v>
      </c>
      <c r="AA369">
        <f t="shared" si="167"/>
        <v>-2.6140315506948973E-2</v>
      </c>
      <c r="AB369">
        <f t="shared" si="168"/>
        <v>-9.7329563800929424E-3</v>
      </c>
      <c r="AC369">
        <f t="shared" si="169"/>
        <v>-1.6214999996009283E-2</v>
      </c>
      <c r="AD369">
        <f t="shared" si="179"/>
        <v>9.9253155109396904E-3</v>
      </c>
      <c r="AE369">
        <f t="shared" si="170"/>
        <v>9.8511887991700007E-5</v>
      </c>
      <c r="AF369">
        <f t="shared" si="180"/>
        <v>-1.6214999996009283E-2</v>
      </c>
      <c r="AG369" s="25"/>
      <c r="AH369">
        <f t="shared" si="171"/>
        <v>-6.4820436159163403E-3</v>
      </c>
      <c r="AI369">
        <f t="shared" si="172"/>
        <v>0.73534670213365483</v>
      </c>
      <c r="AJ369">
        <f t="shared" si="173"/>
        <v>-1.0518565020273256E-2</v>
      </c>
      <c r="AK369">
        <f t="shared" si="174"/>
        <v>-0.42421531317064404</v>
      </c>
      <c r="AL369">
        <f t="shared" si="175"/>
        <v>-2.1285794049007349</v>
      </c>
      <c r="AM369">
        <f t="shared" si="176"/>
        <v>-1.8025122482053286</v>
      </c>
      <c r="AN369">
        <f t="shared" si="187"/>
        <v>10.955709609595392</v>
      </c>
      <c r="AO369">
        <f t="shared" si="187"/>
        <v>10.955709609536706</v>
      </c>
      <c r="AP369">
        <f t="shared" si="187"/>
        <v>10.955709612481746</v>
      </c>
      <c r="AQ369">
        <f t="shared" si="187"/>
        <v>10.955709464691004</v>
      </c>
      <c r="AR369">
        <f t="shared" si="187"/>
        <v>10.955716881939042</v>
      </c>
      <c r="AS369">
        <f t="shared" si="187"/>
        <v>10.955346315882835</v>
      </c>
      <c r="AT369">
        <f t="shared" si="187"/>
        <v>11.007227990455515</v>
      </c>
      <c r="AU369">
        <f t="shared" si="178"/>
        <v>11.455312364069314</v>
      </c>
    </row>
    <row r="370" spans="1:47">
      <c r="A370" s="94" t="s">
        <v>174</v>
      </c>
      <c r="B370" s="95" t="s">
        <v>49</v>
      </c>
      <c r="C370" s="73">
        <v>56563.3053</v>
      </c>
      <c r="D370" s="96">
        <v>1E-4</v>
      </c>
      <c r="E370" s="58">
        <f t="shared" si="163"/>
        <v>18151.9559637413</v>
      </c>
      <c r="F370">
        <f t="shared" si="164"/>
        <v>18152</v>
      </c>
      <c r="G370">
        <f t="shared" si="181"/>
        <v>-1.5919199999189004E-2</v>
      </c>
      <c r="I370" s="117"/>
      <c r="J370" s="117"/>
      <c r="K370" s="116">
        <f t="shared" si="186"/>
        <v>-1.5919199999189004E-2</v>
      </c>
      <c r="M370" s="116"/>
      <c r="O370" s="40">
        <f t="shared" ca="1" si="185"/>
        <v>-1.6698601863456106E-2</v>
      </c>
      <c r="Q370" s="293">
        <f t="shared" si="165"/>
        <v>41544.8053</v>
      </c>
      <c r="R370" s="8">
        <f t="shared" ca="1" si="182"/>
        <v>6.0746726602303311E-7</v>
      </c>
      <c r="S370" s="116">
        <v>1</v>
      </c>
      <c r="T370" s="167">
        <f t="shared" ca="1" si="183"/>
        <v>6.0746726602303311E-7</v>
      </c>
      <c r="Z370">
        <f t="shared" si="166"/>
        <v>18152</v>
      </c>
      <c r="AA370">
        <f t="shared" si="167"/>
        <v>-2.614502171236829E-2</v>
      </c>
      <c r="AB370">
        <f t="shared" si="168"/>
        <v>-9.4326580046598316E-3</v>
      </c>
      <c r="AC370">
        <f t="shared" si="169"/>
        <v>-1.5919199999189004E-2</v>
      </c>
      <c r="AD370">
        <f t="shared" si="179"/>
        <v>1.0225821713179286E-2</v>
      </c>
      <c r="AE370">
        <f t="shared" si="170"/>
        <v>1.0456742970972894E-4</v>
      </c>
      <c r="AF370">
        <f t="shared" si="180"/>
        <v>-1.5919199999189004E-2</v>
      </c>
      <c r="AG370" s="25"/>
      <c r="AH370">
        <f t="shared" si="171"/>
        <v>-6.4865419945291719E-3</v>
      </c>
      <c r="AI370">
        <f t="shared" si="172"/>
        <v>0.73547223708181653</v>
      </c>
      <c r="AJ370">
        <f t="shared" si="173"/>
        <v>-1.0814443596619181E-2</v>
      </c>
      <c r="AK370">
        <f t="shared" si="174"/>
        <v>-0.4242936042948342</v>
      </c>
      <c r="AL370">
        <f t="shared" si="175"/>
        <v>-2.1282835094901817</v>
      </c>
      <c r="AM370">
        <f t="shared" si="176"/>
        <v>-1.8018837785424799</v>
      </c>
      <c r="AN370">
        <f t="shared" si="187"/>
        <v>10.956058058934552</v>
      </c>
      <c r="AO370">
        <f t="shared" si="187"/>
        <v>10.956058058879384</v>
      </c>
      <c r="AP370">
        <f t="shared" si="187"/>
        <v>10.956058061672282</v>
      </c>
      <c r="AQ370">
        <f t="shared" si="187"/>
        <v>10.956057920281221</v>
      </c>
      <c r="AR370">
        <f t="shared" si="187"/>
        <v>10.956065078867905</v>
      </c>
      <c r="AS370">
        <f t="shared" si="187"/>
        <v>10.955704255737439</v>
      </c>
      <c r="AT370">
        <f t="shared" si="187"/>
        <v>11.007662220894655</v>
      </c>
      <c r="AU370">
        <f t="shared" si="178"/>
        <v>11.455667726649189</v>
      </c>
    </row>
    <row r="371" spans="1:47">
      <c r="A371" s="68" t="s">
        <v>175</v>
      </c>
      <c r="B371" s="68" t="s">
        <v>49</v>
      </c>
      <c r="C371" s="69">
        <v>56573.427300000003</v>
      </c>
      <c r="D371" s="69" t="s">
        <v>76</v>
      </c>
      <c r="E371" s="58">
        <f t="shared" si="163"/>
        <v>18179.955801086649</v>
      </c>
      <c r="F371">
        <f t="shared" si="164"/>
        <v>18180</v>
      </c>
      <c r="G371">
        <f t="shared" si="181"/>
        <v>-1.5977999995811842E-2</v>
      </c>
      <c r="I371" s="117"/>
      <c r="J371" s="117"/>
      <c r="K371" s="116"/>
      <c r="L371" s="116">
        <f>G371</f>
        <v>-1.5977999995811842E-2</v>
      </c>
      <c r="M371" s="116"/>
      <c r="O371" s="40">
        <f t="shared" ca="1" si="185"/>
        <v>-1.6799298603213025E-2</v>
      </c>
      <c r="Q371" s="293">
        <f t="shared" si="165"/>
        <v>41554.927300000003</v>
      </c>
      <c r="R371" s="8">
        <f t="shared" ca="1" si="182"/>
        <v>6.7453140251912251E-7</v>
      </c>
      <c r="S371" s="116">
        <v>1</v>
      </c>
      <c r="T371" s="167">
        <f t="shared" ca="1" si="183"/>
        <v>6.7453140251912251E-7</v>
      </c>
      <c r="Z371">
        <f t="shared" si="166"/>
        <v>18180</v>
      </c>
      <c r="AA371">
        <f t="shared" si="167"/>
        <v>-2.6210899419390955E-2</v>
      </c>
      <c r="AB371">
        <f t="shared" si="168"/>
        <v>-9.4284830183376488E-3</v>
      </c>
      <c r="AC371">
        <f t="shared" si="169"/>
        <v>-1.5977999995811842E-2</v>
      </c>
      <c r="AD371">
        <f t="shared" si="179"/>
        <v>1.0232899423579113E-2</v>
      </c>
      <c r="AE371">
        <f t="shared" si="170"/>
        <v>1.0471223061308574E-4</v>
      </c>
      <c r="AF371">
        <f t="shared" si="180"/>
        <v>-1.5977999995811842E-2</v>
      </c>
      <c r="AG371" s="25"/>
      <c r="AH371">
        <f t="shared" si="171"/>
        <v>-6.5495169774741928E-3</v>
      </c>
      <c r="AI371">
        <f t="shared" si="172"/>
        <v>0.73723668052949276</v>
      </c>
      <c r="AJ371">
        <f t="shared" si="173"/>
        <v>-1.4967274106173047E-2</v>
      </c>
      <c r="AK371">
        <f t="shared" si="174"/>
        <v>-0.42538857288465115</v>
      </c>
      <c r="AL371">
        <f t="shared" si="175"/>
        <v>-2.1241303309044945</v>
      </c>
      <c r="AM371">
        <f t="shared" si="176"/>
        <v>-1.7930978124260499</v>
      </c>
      <c r="AN371">
        <f t="shared" si="187"/>
        <v>10.960942611055744</v>
      </c>
      <c r="AO371">
        <f t="shared" si="187"/>
        <v>10.960942611035829</v>
      </c>
      <c r="AP371">
        <f t="shared" si="187"/>
        <v>10.96094261218613</v>
      </c>
      <c r="AQ371">
        <f t="shared" si="187"/>
        <v>10.96094254574243</v>
      </c>
      <c r="AR371">
        <f t="shared" si="187"/>
        <v>10.960946383878214</v>
      </c>
      <c r="AS371">
        <f t="shared" si="187"/>
        <v>10.960725365843638</v>
      </c>
      <c r="AT371">
        <f t="shared" si="187"/>
        <v>11.013747382902681</v>
      </c>
      <c r="AU371">
        <f t="shared" si="178"/>
        <v>11.460642802767413</v>
      </c>
    </row>
    <row r="372" spans="1:47">
      <c r="A372" s="73" t="s">
        <v>176</v>
      </c>
      <c r="B372" s="74" t="s">
        <v>49</v>
      </c>
      <c r="C372" s="97">
        <v>56573.427309999999</v>
      </c>
      <c r="D372" s="73">
        <v>1E-4</v>
      </c>
      <c r="E372" s="58">
        <f t="shared" si="163"/>
        <v>18179.955828748996</v>
      </c>
      <c r="F372">
        <f t="shared" si="164"/>
        <v>18180</v>
      </c>
      <c r="G372">
        <f t="shared" si="181"/>
        <v>-1.5967999999702442E-2</v>
      </c>
      <c r="I372" s="117"/>
      <c r="J372" s="117"/>
      <c r="K372" s="116">
        <f t="shared" ref="K372:K382" si="188">G372</f>
        <v>-1.5967999999702442E-2</v>
      </c>
      <c r="M372" s="116"/>
      <c r="O372" s="40">
        <f t="shared" ca="1" si="185"/>
        <v>-1.6799298603213025E-2</v>
      </c>
      <c r="Q372" s="293">
        <f t="shared" si="165"/>
        <v>41554.927309999999</v>
      </c>
      <c r="R372" s="8">
        <f t="shared" ca="1" si="182"/>
        <v>6.910573681986454E-7</v>
      </c>
      <c r="S372" s="116">
        <v>1</v>
      </c>
      <c r="T372" s="167">
        <f t="shared" ca="1" si="183"/>
        <v>6.910573681986454E-7</v>
      </c>
      <c r="Z372">
        <f t="shared" si="166"/>
        <v>18180</v>
      </c>
      <c r="AA372">
        <f t="shared" si="167"/>
        <v>-2.6210899419390955E-2</v>
      </c>
      <c r="AB372">
        <f t="shared" si="168"/>
        <v>-9.4184830222282488E-3</v>
      </c>
      <c r="AC372">
        <f t="shared" si="169"/>
        <v>-1.5967999999702442E-2</v>
      </c>
      <c r="AD372">
        <f t="shared" si="179"/>
        <v>1.0242899419688513E-2</v>
      </c>
      <c r="AE372">
        <f t="shared" si="170"/>
        <v>1.0491698852185527E-4</v>
      </c>
      <c r="AF372">
        <f t="shared" si="180"/>
        <v>-1.5967999999702442E-2</v>
      </c>
      <c r="AG372" s="25"/>
      <c r="AH372">
        <f t="shared" si="171"/>
        <v>-6.5495169774741928E-3</v>
      </c>
      <c r="AI372">
        <f t="shared" si="172"/>
        <v>0.73723668052949276</v>
      </c>
      <c r="AJ372">
        <f t="shared" si="173"/>
        <v>-1.4967274106173047E-2</v>
      </c>
      <c r="AK372">
        <f t="shared" si="174"/>
        <v>-0.42538857288465115</v>
      </c>
      <c r="AL372">
        <f t="shared" si="175"/>
        <v>-2.1241303309044945</v>
      </c>
      <c r="AM372">
        <f t="shared" si="176"/>
        <v>-1.7930978124260499</v>
      </c>
      <c r="AN372">
        <f t="shared" si="187"/>
        <v>10.960942611055744</v>
      </c>
      <c r="AO372">
        <f t="shared" si="187"/>
        <v>10.960942611035829</v>
      </c>
      <c r="AP372">
        <f t="shared" si="187"/>
        <v>10.96094261218613</v>
      </c>
      <c r="AQ372">
        <f t="shared" si="187"/>
        <v>10.96094254574243</v>
      </c>
      <c r="AR372">
        <f t="shared" si="187"/>
        <v>10.960946383878214</v>
      </c>
      <c r="AS372">
        <f t="shared" si="187"/>
        <v>10.960725365843638</v>
      </c>
      <c r="AT372">
        <f t="shared" si="187"/>
        <v>11.013747382902681</v>
      </c>
      <c r="AU372">
        <f t="shared" si="178"/>
        <v>11.460642802767413</v>
      </c>
    </row>
    <row r="373" spans="1:47">
      <c r="A373" s="86" t="s">
        <v>177</v>
      </c>
      <c r="B373" s="74" t="s">
        <v>49</v>
      </c>
      <c r="C373" s="73">
        <v>56580.656999999999</v>
      </c>
      <c r="D373" s="73">
        <v>1E-4</v>
      </c>
      <c r="E373" s="58">
        <f t="shared" si="163"/>
        <v>18199.954855034044</v>
      </c>
      <c r="F373">
        <f t="shared" si="164"/>
        <v>18200</v>
      </c>
      <c r="G373">
        <f t="shared" si="181"/>
        <v>-1.6319999995175749E-2</v>
      </c>
      <c r="I373" s="117"/>
      <c r="J373" s="117"/>
      <c r="K373" s="116">
        <f t="shared" si="188"/>
        <v>-1.6319999995175749E-2</v>
      </c>
      <c r="M373" s="116"/>
      <c r="O373" s="40">
        <f t="shared" ca="1" si="185"/>
        <v>-1.6871224845896551E-2</v>
      </c>
      <c r="Q373" s="293">
        <f t="shared" si="165"/>
        <v>41562.156999999999</v>
      </c>
      <c r="R373" s="8">
        <f t="shared" ca="1" si="182"/>
        <v>3.0384883605217079E-7</v>
      </c>
      <c r="S373" s="116">
        <v>1</v>
      </c>
      <c r="T373" s="167">
        <f t="shared" ca="1" si="183"/>
        <v>3.0384883605217079E-7</v>
      </c>
      <c r="Z373">
        <f t="shared" si="166"/>
        <v>18200</v>
      </c>
      <c r="AA373">
        <f t="shared" si="167"/>
        <v>-2.6257943894772373E-2</v>
      </c>
      <c r="AB373">
        <f t="shared" si="168"/>
        <v>-9.72550408670338E-3</v>
      </c>
      <c r="AC373">
        <f t="shared" si="169"/>
        <v>-1.6319999995175749E-2</v>
      </c>
      <c r="AD373">
        <f t="shared" si="179"/>
        <v>9.9379438995966241E-3</v>
      </c>
      <c r="AE373">
        <f t="shared" si="170"/>
        <v>9.8762728951529754E-5</v>
      </c>
      <c r="AF373">
        <f t="shared" si="180"/>
        <v>-1.6319999995175749E-2</v>
      </c>
      <c r="AG373" s="25"/>
      <c r="AH373">
        <f t="shared" si="171"/>
        <v>-6.5944959084723691E-3</v>
      </c>
      <c r="AI373">
        <f t="shared" si="172"/>
        <v>0.73850498780660323</v>
      </c>
      <c r="AJ373">
        <f t="shared" si="173"/>
        <v>-1.7945659978872479E-2</v>
      </c>
      <c r="AK373">
        <f t="shared" si="174"/>
        <v>-0.42616940129246172</v>
      </c>
      <c r="AL373">
        <f t="shared" si="175"/>
        <v>-2.1211515405514172</v>
      </c>
      <c r="AM373">
        <f t="shared" si="176"/>
        <v>-1.7868364314377778</v>
      </c>
      <c r="AN373">
        <f t="shared" ref="AN373:AT388" si="189">$AU373+$AB$7*SIN(AO373)</f>
        <v>10.964438764192117</v>
      </c>
      <c r="AO373">
        <f t="shared" si="189"/>
        <v>10.964438764185219</v>
      </c>
      <c r="AP373">
        <f t="shared" si="189"/>
        <v>10.964438764628296</v>
      </c>
      <c r="AQ373">
        <f t="shared" si="189"/>
        <v>10.964438736162535</v>
      </c>
      <c r="AR373">
        <f t="shared" si="189"/>
        <v>10.964440565017162</v>
      </c>
      <c r="AS373">
        <f t="shared" si="189"/>
        <v>10.964323283027388</v>
      </c>
      <c r="AT373">
        <f t="shared" si="189"/>
        <v>11.018100701004993</v>
      </c>
      <c r="AU373">
        <f t="shared" si="178"/>
        <v>11.464196428566144</v>
      </c>
    </row>
    <row r="374" spans="1:47">
      <c r="A374" s="86" t="s">
        <v>177</v>
      </c>
      <c r="B374" s="74" t="s">
        <v>49</v>
      </c>
      <c r="C374" s="73">
        <v>56593.670899999997</v>
      </c>
      <c r="D374" s="73">
        <v>1E-4</v>
      </c>
      <c r="E374" s="58">
        <f t="shared" si="163"/>
        <v>18235.954369283059</v>
      </c>
      <c r="F374">
        <f t="shared" si="164"/>
        <v>18236</v>
      </c>
      <c r="G374">
        <f t="shared" si="181"/>
        <v>-1.6495600000780541E-2</v>
      </c>
      <c r="I374" s="117"/>
      <c r="J374" s="117"/>
      <c r="K374" s="116">
        <f t="shared" si="188"/>
        <v>-1.6495600000780541E-2</v>
      </c>
      <c r="M374" s="116"/>
      <c r="O374" s="40">
        <f t="shared" ca="1" si="185"/>
        <v>-1.7000692082726893E-2</v>
      </c>
      <c r="Q374" s="293">
        <f t="shared" si="165"/>
        <v>41575.170899999997</v>
      </c>
      <c r="R374" s="8">
        <f t="shared" ca="1" si="182"/>
        <v>2.5511801124489947E-7</v>
      </c>
      <c r="S374" s="116">
        <v>1</v>
      </c>
      <c r="T374" s="167">
        <f t="shared" ca="1" si="183"/>
        <v>2.5511801124489947E-7</v>
      </c>
      <c r="Z374">
        <f t="shared" si="166"/>
        <v>18236</v>
      </c>
      <c r="AA374">
        <f t="shared" si="167"/>
        <v>-2.6342598823017267E-2</v>
      </c>
      <c r="AB374">
        <f t="shared" si="168"/>
        <v>-9.8201507010414555E-3</v>
      </c>
      <c r="AC374">
        <f t="shared" si="169"/>
        <v>-1.6495600000780541E-2</v>
      </c>
      <c r="AD374">
        <f t="shared" si="179"/>
        <v>9.8469988222367258E-3</v>
      </c>
      <c r="AE374">
        <f t="shared" si="170"/>
        <v>9.6963385805131467E-5</v>
      </c>
      <c r="AF374">
        <f t="shared" si="180"/>
        <v>-1.6495600000780541E-2</v>
      </c>
      <c r="AG374" s="25"/>
      <c r="AH374">
        <f t="shared" si="171"/>
        <v>-6.6754492997390859E-3</v>
      </c>
      <c r="AI374">
        <f t="shared" si="172"/>
        <v>0.74080487358692348</v>
      </c>
      <c r="AJ374">
        <f t="shared" si="173"/>
        <v>-2.3332273104712774E-2</v>
      </c>
      <c r="AK374">
        <f t="shared" si="174"/>
        <v>-0.42757208333064645</v>
      </c>
      <c r="AL374">
        <f t="shared" si="175"/>
        <v>-2.1157637732745296</v>
      </c>
      <c r="AM374">
        <f t="shared" si="176"/>
        <v>-1.7755956387498344</v>
      </c>
      <c r="AN374">
        <f t="shared" si="189"/>
        <v>10.970747045080936</v>
      </c>
      <c r="AO374">
        <f t="shared" si="189"/>
        <v>10.970747045082772</v>
      </c>
      <c r="AP374">
        <f t="shared" si="189"/>
        <v>10.970747044934742</v>
      </c>
      <c r="AQ374">
        <f t="shared" si="189"/>
        <v>10.970747056860818</v>
      </c>
      <c r="AR374">
        <f t="shared" si="189"/>
        <v>10.970746096055354</v>
      </c>
      <c r="AS374">
        <f t="shared" si="189"/>
        <v>10.970823621348893</v>
      </c>
      <c r="AT374">
        <f t="shared" si="189"/>
        <v>11.025950862938666</v>
      </c>
      <c r="AU374">
        <f t="shared" si="178"/>
        <v>11.470592955003861</v>
      </c>
    </row>
    <row r="375" spans="1:47">
      <c r="A375" s="91" t="s">
        <v>172</v>
      </c>
      <c r="B375" s="92" t="s">
        <v>45</v>
      </c>
      <c r="C375" s="93">
        <v>56857.746200000001</v>
      </c>
      <c r="D375" s="93">
        <v>2.0000000000000001E-4</v>
      </c>
      <c r="E375" s="58">
        <f t="shared" si="163"/>
        <v>18966.448880933211</v>
      </c>
      <c r="F375">
        <f t="shared" si="164"/>
        <v>18966.5</v>
      </c>
      <c r="G375">
        <f t="shared" si="181"/>
        <v>-1.8479649996152148E-2</v>
      </c>
      <c r="I375" s="117"/>
      <c r="J375" s="117"/>
      <c r="K375" s="116">
        <f t="shared" si="188"/>
        <v>-1.8479649996152148E-2</v>
      </c>
      <c r="M375" s="116"/>
      <c r="O375" s="40">
        <f t="shared" ca="1" si="185"/>
        <v>-1.9627798096742519E-2</v>
      </c>
      <c r="Q375" s="293">
        <f t="shared" si="165"/>
        <v>41839.246200000001</v>
      </c>
      <c r="R375" s="8">
        <f t="shared" ca="1" si="182"/>
        <v>1.3182440608892767E-6</v>
      </c>
      <c r="S375" s="116">
        <v>1</v>
      </c>
      <c r="T375" s="167">
        <f t="shared" ca="1" si="183"/>
        <v>1.3182440608892767E-6</v>
      </c>
      <c r="Z375">
        <f t="shared" si="166"/>
        <v>18966.5</v>
      </c>
      <c r="AA375">
        <f t="shared" si="167"/>
        <v>-2.8047715046683713E-2</v>
      </c>
      <c r="AB375">
        <f t="shared" si="168"/>
        <v>-1.0169627937008938E-2</v>
      </c>
      <c r="AC375">
        <f t="shared" si="169"/>
        <v>-1.8479649996152148E-2</v>
      </c>
      <c r="AD375">
        <f t="shared" si="179"/>
        <v>9.5680650505315656E-3</v>
      </c>
      <c r="AE375">
        <f t="shared" si="170"/>
        <v>9.1547868811203613E-5</v>
      </c>
      <c r="AF375">
        <f t="shared" si="180"/>
        <v>-1.8479649996152148E-2</v>
      </c>
      <c r="AG375" s="25"/>
      <c r="AH375">
        <f t="shared" si="171"/>
        <v>-8.3100220591432097E-3</v>
      </c>
      <c r="AI375">
        <f t="shared" si="172"/>
        <v>0.79260421569598849</v>
      </c>
      <c r="AJ375">
        <f t="shared" si="173"/>
        <v>-0.14012544898616855</v>
      </c>
      <c r="AK375">
        <f t="shared" si="174"/>
        <v>-0.45495822737139718</v>
      </c>
      <c r="AL375">
        <f t="shared" si="175"/>
        <v>-1.9985100512895908</v>
      </c>
      <c r="AM375">
        <f t="shared" si="176"/>
        <v>-1.5548587578932633</v>
      </c>
      <c r="AN375">
        <f t="shared" si="189"/>
        <v>11.103286835134606</v>
      </c>
      <c r="AO375">
        <f t="shared" si="189"/>
        <v>11.103286887568078</v>
      </c>
      <c r="AP375">
        <f t="shared" si="189"/>
        <v>11.103287863029861</v>
      </c>
      <c r="AQ375">
        <f t="shared" si="189"/>
        <v>11.103306008720208</v>
      </c>
      <c r="AR375">
        <f t="shared" si="189"/>
        <v>11.103643004299393</v>
      </c>
      <c r="AS375">
        <f t="shared" si="189"/>
        <v>11.109721602050442</v>
      </c>
      <c r="AT375">
        <f t="shared" si="189"/>
        <v>11.189085442311969</v>
      </c>
      <c r="AU375">
        <f t="shared" si="178"/>
        <v>11.600389137302532</v>
      </c>
    </row>
    <row r="376" spans="1:47">
      <c r="A376" s="91" t="s">
        <v>173</v>
      </c>
      <c r="B376" s="92" t="s">
        <v>45</v>
      </c>
      <c r="C376" s="93">
        <v>56857.746200000001</v>
      </c>
      <c r="D376" s="93">
        <v>2.0000000000000001E-4</v>
      </c>
      <c r="E376" s="58">
        <f t="shared" si="163"/>
        <v>18966.448880933211</v>
      </c>
      <c r="F376">
        <f t="shared" si="164"/>
        <v>18966.5</v>
      </c>
      <c r="G376">
        <f t="shared" ref="G376:G382" si="190">+C376-(C$7+F376*C$8)</f>
        <v>-1.8479649996152148E-2</v>
      </c>
      <c r="I376" s="117"/>
      <c r="J376" s="117"/>
      <c r="K376" s="116">
        <f t="shared" si="188"/>
        <v>-1.8479649996152148E-2</v>
      </c>
      <c r="M376" s="116"/>
      <c r="O376" s="40">
        <f t="shared" ca="1" si="185"/>
        <v>-1.9627798096742519E-2</v>
      </c>
      <c r="Q376" s="293">
        <f t="shared" si="165"/>
        <v>41839.246200000001</v>
      </c>
      <c r="R376" s="8">
        <f t="shared" ref="R376:R382" ca="1" si="191">+(O376-G376)^2</f>
        <v>1.3182440608892767E-6</v>
      </c>
      <c r="S376" s="116">
        <v>1</v>
      </c>
      <c r="T376" s="167">
        <f t="shared" ref="T376:T407" ca="1" si="192">+S376*R376</f>
        <v>1.3182440608892767E-6</v>
      </c>
      <c r="Z376">
        <f t="shared" si="166"/>
        <v>18966.5</v>
      </c>
      <c r="AA376">
        <f t="shared" si="167"/>
        <v>-2.8047715046683713E-2</v>
      </c>
      <c r="AB376">
        <f t="shared" si="168"/>
        <v>-1.0169627937008938E-2</v>
      </c>
      <c r="AC376">
        <f t="shared" si="169"/>
        <v>-1.8479649996152148E-2</v>
      </c>
      <c r="AD376">
        <f t="shared" si="179"/>
        <v>9.5680650505315656E-3</v>
      </c>
      <c r="AE376">
        <f t="shared" si="170"/>
        <v>9.1547868811203613E-5</v>
      </c>
      <c r="AF376">
        <f t="shared" si="180"/>
        <v>-1.8479649996152148E-2</v>
      </c>
      <c r="AG376" s="25"/>
      <c r="AH376">
        <f t="shared" si="171"/>
        <v>-8.3100220591432097E-3</v>
      </c>
      <c r="AI376">
        <f t="shared" si="172"/>
        <v>0.79260421569598849</v>
      </c>
      <c r="AJ376">
        <f t="shared" si="173"/>
        <v>-0.14012544898616855</v>
      </c>
      <c r="AK376">
        <f t="shared" si="174"/>
        <v>-0.45495822737139718</v>
      </c>
      <c r="AL376">
        <f t="shared" si="175"/>
        <v>-1.9985100512895908</v>
      </c>
      <c r="AM376">
        <f t="shared" si="176"/>
        <v>-1.5548587578932633</v>
      </c>
      <c r="AN376">
        <f t="shared" si="189"/>
        <v>11.103286835134606</v>
      </c>
      <c r="AO376">
        <f t="shared" si="189"/>
        <v>11.103286887568078</v>
      </c>
      <c r="AP376">
        <f t="shared" si="189"/>
        <v>11.103287863029861</v>
      </c>
      <c r="AQ376">
        <f t="shared" si="189"/>
        <v>11.103306008720208</v>
      </c>
      <c r="AR376">
        <f t="shared" si="189"/>
        <v>11.103643004299393</v>
      </c>
      <c r="AS376">
        <f t="shared" si="189"/>
        <v>11.109721602050442</v>
      </c>
      <c r="AT376">
        <f t="shared" si="189"/>
        <v>11.189085442311969</v>
      </c>
      <c r="AU376">
        <f t="shared" si="178"/>
        <v>11.600389137302532</v>
      </c>
    </row>
    <row r="377" spans="1:47">
      <c r="A377" s="91" t="s">
        <v>172</v>
      </c>
      <c r="B377" s="92" t="s">
        <v>45</v>
      </c>
      <c r="C377" s="93">
        <v>56882.690199999997</v>
      </c>
      <c r="D377" s="93">
        <v>1E-4</v>
      </c>
      <c r="E377" s="58">
        <f t="shared" si="163"/>
        <v>19035.449863223479</v>
      </c>
      <c r="F377">
        <f t="shared" si="164"/>
        <v>19035.5</v>
      </c>
      <c r="G377">
        <f t="shared" si="190"/>
        <v>-1.8124549998901784E-2</v>
      </c>
      <c r="I377" s="117"/>
      <c r="J377" s="117"/>
      <c r="K377" s="116">
        <f t="shared" si="188"/>
        <v>-1.8124549998901784E-2</v>
      </c>
      <c r="M377" s="116"/>
      <c r="O377" s="40">
        <f t="shared" ca="1" si="185"/>
        <v>-1.9875943634000665E-2</v>
      </c>
      <c r="Q377" s="293">
        <f t="shared" si="165"/>
        <v>41864.190199999997</v>
      </c>
      <c r="R377" s="8">
        <f t="shared" ca="1" si="191"/>
        <v>3.0673796650648695E-6</v>
      </c>
      <c r="S377" s="116">
        <v>1</v>
      </c>
      <c r="T377" s="167">
        <f t="shared" ca="1" si="192"/>
        <v>3.0673796650648695E-6</v>
      </c>
      <c r="Z377">
        <f t="shared" si="166"/>
        <v>19035.5</v>
      </c>
      <c r="AA377">
        <f t="shared" si="167"/>
        <v>-2.8206857231044623E-2</v>
      </c>
      <c r="AB377">
        <f t="shared" si="168"/>
        <v>-9.6615990572365678E-3</v>
      </c>
      <c r="AC377">
        <f t="shared" si="169"/>
        <v>-1.8124549998901784E-2</v>
      </c>
      <c r="AD377">
        <f t="shared" si="179"/>
        <v>1.0082307232142838E-2</v>
      </c>
      <c r="AE377">
        <f t="shared" si="170"/>
        <v>1.0165291912331978E-4</v>
      </c>
      <c r="AF377">
        <f t="shared" si="180"/>
        <v>-1.8124549998901784E-2</v>
      </c>
      <c r="AG377" s="25"/>
      <c r="AH377">
        <f t="shared" si="171"/>
        <v>-8.4629509416652166E-3</v>
      </c>
      <c r="AI377">
        <f t="shared" si="172"/>
        <v>0.79805080625370195</v>
      </c>
      <c r="AJ377">
        <f t="shared" si="173"/>
        <v>-0.15193680430104023</v>
      </c>
      <c r="AK377">
        <f t="shared" si="174"/>
        <v>-0.45740192735188623</v>
      </c>
      <c r="AL377">
        <f t="shared" si="175"/>
        <v>-1.986570630593691</v>
      </c>
      <c r="AM377">
        <f t="shared" si="176"/>
        <v>-1.5346441537975373</v>
      </c>
      <c r="AN377">
        <f t="shared" si="189"/>
        <v>11.116287659960797</v>
      </c>
      <c r="AO377">
        <f t="shared" si="189"/>
        <v>11.116287752652291</v>
      </c>
      <c r="AP377">
        <f t="shared" si="189"/>
        <v>11.116289292106073</v>
      </c>
      <c r="AQ377">
        <f t="shared" si="189"/>
        <v>11.116314857053965</v>
      </c>
      <c r="AR377">
        <f t="shared" si="189"/>
        <v>11.116738616779193</v>
      </c>
      <c r="AS377">
        <f t="shared" si="189"/>
        <v>11.12355955626561</v>
      </c>
      <c r="AT377">
        <f t="shared" si="189"/>
        <v>11.204861855205717</v>
      </c>
      <c r="AU377">
        <f t="shared" si="178"/>
        <v>11.612649146308154</v>
      </c>
    </row>
    <row r="378" spans="1:47">
      <c r="A378" s="91" t="s">
        <v>173</v>
      </c>
      <c r="B378" s="92" t="s">
        <v>45</v>
      </c>
      <c r="C378" s="93">
        <v>56882.690199999997</v>
      </c>
      <c r="D378" s="93">
        <v>1E-4</v>
      </c>
      <c r="E378" s="58">
        <f t="shared" si="163"/>
        <v>19035.449863223479</v>
      </c>
      <c r="F378">
        <f t="shared" si="164"/>
        <v>19035.5</v>
      </c>
      <c r="G378">
        <f t="shared" si="190"/>
        <v>-1.8124549998901784E-2</v>
      </c>
      <c r="I378" s="117"/>
      <c r="J378" s="117"/>
      <c r="K378" s="116">
        <f t="shared" si="188"/>
        <v>-1.8124549998901784E-2</v>
      </c>
      <c r="M378" s="116"/>
      <c r="O378" s="40">
        <f t="shared" ca="1" si="185"/>
        <v>-1.9875943634000665E-2</v>
      </c>
      <c r="Q378" s="293">
        <f t="shared" si="165"/>
        <v>41864.190199999997</v>
      </c>
      <c r="R378" s="8">
        <f t="shared" ca="1" si="191"/>
        <v>3.0673796650648695E-6</v>
      </c>
      <c r="S378" s="116">
        <v>1</v>
      </c>
      <c r="T378" s="167">
        <f t="shared" ca="1" si="192"/>
        <v>3.0673796650648695E-6</v>
      </c>
      <c r="Z378">
        <f t="shared" si="166"/>
        <v>19035.5</v>
      </c>
      <c r="AA378">
        <f t="shared" si="167"/>
        <v>-2.8206857231044623E-2</v>
      </c>
      <c r="AB378">
        <f t="shared" si="168"/>
        <v>-9.6615990572365678E-3</v>
      </c>
      <c r="AC378">
        <f t="shared" si="169"/>
        <v>-1.8124549998901784E-2</v>
      </c>
      <c r="AD378">
        <f t="shared" si="179"/>
        <v>1.0082307232142838E-2</v>
      </c>
      <c r="AE378">
        <f t="shared" si="170"/>
        <v>1.0165291912331978E-4</v>
      </c>
      <c r="AF378">
        <f t="shared" si="180"/>
        <v>-1.8124549998901784E-2</v>
      </c>
      <c r="AG378" s="25"/>
      <c r="AH378">
        <f t="shared" si="171"/>
        <v>-8.4629509416652166E-3</v>
      </c>
      <c r="AI378">
        <f t="shared" si="172"/>
        <v>0.79805080625370195</v>
      </c>
      <c r="AJ378">
        <f t="shared" si="173"/>
        <v>-0.15193680430104023</v>
      </c>
      <c r="AK378">
        <f t="shared" si="174"/>
        <v>-0.45740192735188623</v>
      </c>
      <c r="AL378">
        <f t="shared" si="175"/>
        <v>-1.986570630593691</v>
      </c>
      <c r="AM378">
        <f t="shared" si="176"/>
        <v>-1.5346441537975373</v>
      </c>
      <c r="AN378">
        <f t="shared" si="189"/>
        <v>11.116287659960797</v>
      </c>
      <c r="AO378">
        <f t="shared" si="189"/>
        <v>11.116287752652291</v>
      </c>
      <c r="AP378">
        <f t="shared" si="189"/>
        <v>11.116289292106073</v>
      </c>
      <c r="AQ378">
        <f t="shared" si="189"/>
        <v>11.116314857053965</v>
      </c>
      <c r="AR378">
        <f t="shared" si="189"/>
        <v>11.116738616779193</v>
      </c>
      <c r="AS378">
        <f t="shared" si="189"/>
        <v>11.12355955626561</v>
      </c>
      <c r="AT378">
        <f t="shared" si="189"/>
        <v>11.204861855205717</v>
      </c>
      <c r="AU378">
        <f t="shared" si="178"/>
        <v>11.612649146308154</v>
      </c>
    </row>
    <row r="379" spans="1:47">
      <c r="A379" s="91" t="s">
        <v>172</v>
      </c>
      <c r="B379" s="92" t="s">
        <v>49</v>
      </c>
      <c r="C379" s="93">
        <v>56882.869500000001</v>
      </c>
      <c r="D379" s="93">
        <v>2.0000000000000001E-4</v>
      </c>
      <c r="E379" s="58">
        <f t="shared" si="163"/>
        <v>19035.945849277236</v>
      </c>
      <c r="F379">
        <f t="shared" si="164"/>
        <v>19036</v>
      </c>
      <c r="G379">
        <f t="shared" si="190"/>
        <v>-1.9575599995732773E-2</v>
      </c>
      <c r="I379" s="117"/>
      <c r="J379" s="117"/>
      <c r="K379" s="116">
        <f t="shared" si="188"/>
        <v>-1.9575599995732773E-2</v>
      </c>
      <c r="M379" s="116"/>
      <c r="O379" s="40">
        <f t="shared" ca="1" si="185"/>
        <v>-1.9877741790067752E-2</v>
      </c>
      <c r="Q379" s="293">
        <f t="shared" si="165"/>
        <v>41864.369500000001</v>
      </c>
      <c r="R379" s="8">
        <f t="shared" ca="1" si="191"/>
        <v>9.1289663883960487E-8</v>
      </c>
      <c r="S379" s="116">
        <v>1</v>
      </c>
      <c r="T379" s="167">
        <f t="shared" ca="1" si="192"/>
        <v>9.1289663883960487E-8</v>
      </c>
      <c r="Z379">
        <f t="shared" si="166"/>
        <v>19036</v>
      </c>
      <c r="AA379">
        <f t="shared" si="167"/>
        <v>-2.8208008779142854E-2</v>
      </c>
      <c r="AB379">
        <f t="shared" si="168"/>
        <v>-1.1111542246467529E-2</v>
      </c>
      <c r="AC379">
        <f t="shared" si="169"/>
        <v>-1.9575599995732773E-2</v>
      </c>
      <c r="AD379">
        <f t="shared" si="179"/>
        <v>8.632408783410081E-3</v>
      </c>
      <c r="AE379">
        <f t="shared" si="170"/>
        <v>7.4518481403895514E-5</v>
      </c>
      <c r="AF379">
        <f t="shared" si="180"/>
        <v>-1.9575599995732773E-2</v>
      </c>
      <c r="AG379" s="25"/>
      <c r="AH379">
        <f t="shared" si="171"/>
        <v>-8.4640577492652441E-3</v>
      </c>
      <c r="AI379">
        <f t="shared" si="172"/>
        <v>0.79809065448448724</v>
      </c>
      <c r="AJ379">
        <f t="shared" si="173"/>
        <v>-0.15202290927282208</v>
      </c>
      <c r="AK379">
        <f t="shared" si="174"/>
        <v>-0.45741951881560244</v>
      </c>
      <c r="AL379">
        <f t="shared" si="175"/>
        <v>-1.9864835136356727</v>
      </c>
      <c r="AM379">
        <f t="shared" si="176"/>
        <v>-1.5344980190897153</v>
      </c>
      <c r="AN379">
        <f t="shared" si="189"/>
        <v>11.116382194813287</v>
      </c>
      <c r="AO379">
        <f t="shared" si="189"/>
        <v>11.116382287869133</v>
      </c>
      <c r="AP379">
        <f t="shared" si="189"/>
        <v>11.116383832170662</v>
      </c>
      <c r="AQ379">
        <f t="shared" si="189"/>
        <v>11.116409457647093</v>
      </c>
      <c r="AR379">
        <f t="shared" si="189"/>
        <v>11.116833889170412</v>
      </c>
      <c r="AS379">
        <f t="shared" si="189"/>
        <v>11.12366029935002</v>
      </c>
      <c r="AT379">
        <f t="shared" si="189"/>
        <v>11.20497640136697</v>
      </c>
      <c r="AU379">
        <f t="shared" si="178"/>
        <v>11.612737986953123</v>
      </c>
    </row>
    <row r="380" spans="1:47">
      <c r="A380" s="91" t="s">
        <v>173</v>
      </c>
      <c r="B380" s="92" t="s">
        <v>49</v>
      </c>
      <c r="C380" s="93">
        <v>56882.869500000001</v>
      </c>
      <c r="D380" s="93">
        <v>2.0000000000000001E-4</v>
      </c>
      <c r="E380" s="58">
        <f t="shared" si="163"/>
        <v>19035.945849277236</v>
      </c>
      <c r="F380">
        <f t="shared" si="164"/>
        <v>19036</v>
      </c>
      <c r="G380">
        <f t="shared" si="190"/>
        <v>-1.9575599995732773E-2</v>
      </c>
      <c r="I380" s="117"/>
      <c r="J380" s="117"/>
      <c r="K380" s="116">
        <f t="shared" si="188"/>
        <v>-1.9575599995732773E-2</v>
      </c>
      <c r="M380" s="116"/>
      <c r="O380" s="40">
        <f t="shared" ca="1" si="185"/>
        <v>-1.9877741790067752E-2</v>
      </c>
      <c r="Q380" s="293">
        <f t="shared" si="165"/>
        <v>41864.369500000001</v>
      </c>
      <c r="R380" s="8">
        <f t="shared" ca="1" si="191"/>
        <v>9.1289663883960487E-8</v>
      </c>
      <c r="S380" s="116">
        <v>1</v>
      </c>
      <c r="T380" s="167">
        <f t="shared" ca="1" si="192"/>
        <v>9.1289663883960487E-8</v>
      </c>
      <c r="Z380">
        <f t="shared" si="166"/>
        <v>19036</v>
      </c>
      <c r="AA380">
        <f t="shared" si="167"/>
        <v>-2.8208008779142854E-2</v>
      </c>
      <c r="AB380">
        <f t="shared" si="168"/>
        <v>-1.1111542246467529E-2</v>
      </c>
      <c r="AC380">
        <f t="shared" si="169"/>
        <v>-1.9575599995732773E-2</v>
      </c>
      <c r="AD380">
        <f t="shared" si="179"/>
        <v>8.632408783410081E-3</v>
      </c>
      <c r="AE380">
        <f t="shared" si="170"/>
        <v>7.4518481403895514E-5</v>
      </c>
      <c r="AF380">
        <f t="shared" si="180"/>
        <v>-1.9575599995732773E-2</v>
      </c>
      <c r="AG380" s="25"/>
      <c r="AH380">
        <f t="shared" si="171"/>
        <v>-8.4640577492652441E-3</v>
      </c>
      <c r="AI380">
        <f t="shared" si="172"/>
        <v>0.79809065448448724</v>
      </c>
      <c r="AJ380">
        <f t="shared" si="173"/>
        <v>-0.15202290927282208</v>
      </c>
      <c r="AK380">
        <f t="shared" si="174"/>
        <v>-0.45741951881560244</v>
      </c>
      <c r="AL380">
        <f t="shared" si="175"/>
        <v>-1.9864835136356727</v>
      </c>
      <c r="AM380">
        <f t="shared" si="176"/>
        <v>-1.5344980190897153</v>
      </c>
      <c r="AN380">
        <f t="shared" si="189"/>
        <v>11.116382194813287</v>
      </c>
      <c r="AO380">
        <f t="shared" si="189"/>
        <v>11.116382287869133</v>
      </c>
      <c r="AP380">
        <f t="shared" si="189"/>
        <v>11.116383832170662</v>
      </c>
      <c r="AQ380">
        <f t="shared" si="189"/>
        <v>11.116409457647093</v>
      </c>
      <c r="AR380">
        <f t="shared" si="189"/>
        <v>11.116833889170412</v>
      </c>
      <c r="AS380">
        <f t="shared" si="189"/>
        <v>11.12366029935002</v>
      </c>
      <c r="AT380">
        <f t="shared" si="189"/>
        <v>11.20497640136697</v>
      </c>
      <c r="AU380">
        <f t="shared" si="178"/>
        <v>11.612737986953123</v>
      </c>
    </row>
    <row r="381" spans="1:47">
      <c r="A381" s="86" t="s">
        <v>177</v>
      </c>
      <c r="B381" s="74" t="s">
        <v>49</v>
      </c>
      <c r="C381" s="73">
        <v>56897.690999999999</v>
      </c>
      <c r="D381" s="73">
        <v>1E-4</v>
      </c>
      <c r="E381" s="58">
        <f t="shared" si="163"/>
        <v>19076.94561110434</v>
      </c>
      <c r="F381">
        <f t="shared" si="164"/>
        <v>19077</v>
      </c>
      <c r="G381">
        <f t="shared" si="190"/>
        <v>-1.9661699996504467E-2</v>
      </c>
      <c r="I381" s="117"/>
      <c r="J381" s="117"/>
      <c r="K381" s="116">
        <f t="shared" si="188"/>
        <v>-1.9661699996504467E-2</v>
      </c>
      <c r="M381" s="116"/>
      <c r="O381" s="40">
        <f t="shared" ca="1" si="185"/>
        <v>-2.0025190587568978E-2</v>
      </c>
      <c r="Q381" s="293">
        <f t="shared" si="165"/>
        <v>41879.190999999999</v>
      </c>
      <c r="R381" s="8">
        <f t="shared" ca="1" si="191"/>
        <v>1.3212540979242746E-7</v>
      </c>
      <c r="S381" s="116">
        <v>1</v>
      </c>
      <c r="T381" s="167">
        <f t="shared" ca="1" si="192"/>
        <v>1.3212540979242746E-7</v>
      </c>
      <c r="Z381">
        <f t="shared" si="166"/>
        <v>19077</v>
      </c>
      <c r="AA381">
        <f t="shared" si="167"/>
        <v>-2.8302351242244617E-2</v>
      </c>
      <c r="AB381">
        <f t="shared" si="168"/>
        <v>-1.1106954627205382E-2</v>
      </c>
      <c r="AC381">
        <f t="shared" si="169"/>
        <v>-1.9661699996504467E-2</v>
      </c>
      <c r="AD381">
        <f t="shared" si="179"/>
        <v>8.6406512457401496E-3</v>
      </c>
      <c r="AE381">
        <f t="shared" si="170"/>
        <v>7.4660853950510802E-5</v>
      </c>
      <c r="AF381">
        <f t="shared" si="180"/>
        <v>-1.9661699996504467E-2</v>
      </c>
      <c r="AG381" s="25"/>
      <c r="AH381">
        <f t="shared" si="171"/>
        <v>-8.5547453692990851E-3</v>
      </c>
      <c r="AI381">
        <f t="shared" si="172"/>
        <v>0.80137705133232173</v>
      </c>
      <c r="AJ381">
        <f t="shared" si="173"/>
        <v>-0.15910891085964915</v>
      </c>
      <c r="AK381">
        <f t="shared" si="174"/>
        <v>-0.45885610409207467</v>
      </c>
      <c r="AL381">
        <f t="shared" si="175"/>
        <v>-1.9793101638851585</v>
      </c>
      <c r="AM381">
        <f t="shared" si="176"/>
        <v>-1.5225316661091899</v>
      </c>
      <c r="AN381">
        <f t="shared" si="189"/>
        <v>11.12415017725478</v>
      </c>
      <c r="AO381">
        <f t="shared" si="189"/>
        <v>11.124150304468317</v>
      </c>
      <c r="AP381">
        <f t="shared" si="189"/>
        <v>11.124152288722456</v>
      </c>
      <c r="AQ381">
        <f t="shared" si="189"/>
        <v>11.124183234824773</v>
      </c>
      <c r="AR381">
        <f t="shared" si="189"/>
        <v>11.12466491041306</v>
      </c>
      <c r="AS381">
        <f t="shared" si="189"/>
        <v>11.13194424173793</v>
      </c>
      <c r="AT381">
        <f t="shared" si="189"/>
        <v>11.214380119854795</v>
      </c>
      <c r="AU381">
        <f t="shared" si="178"/>
        <v>11.620022919840522</v>
      </c>
    </row>
    <row r="382" spans="1:47">
      <c r="A382" s="73" t="s">
        <v>178</v>
      </c>
      <c r="B382" s="74" t="s">
        <v>45</v>
      </c>
      <c r="C382" s="73">
        <v>57243.465400000001</v>
      </c>
      <c r="D382" s="73">
        <v>2.0000000000000001E-4</v>
      </c>
      <c r="E382" s="58">
        <f t="shared" si="163"/>
        <v>20033.439086522609</v>
      </c>
      <c r="F382">
        <f t="shared" si="164"/>
        <v>20033.5</v>
      </c>
      <c r="G382">
        <f t="shared" si="190"/>
        <v>-2.2020349992089905E-2</v>
      </c>
      <c r="I382" s="117"/>
      <c r="J382" s="117"/>
      <c r="K382" s="116">
        <f t="shared" si="188"/>
        <v>-2.2020349992089905E-2</v>
      </c>
      <c r="M382" s="116"/>
      <c r="O382" s="40">
        <f t="shared" ca="1" si="185"/>
        <v>-2.3465063143908393E-2</v>
      </c>
      <c r="Q382" s="293">
        <f t="shared" si="165"/>
        <v>42224.965400000001</v>
      </c>
      <c r="R382" s="8">
        <f t="shared" ca="1" si="191"/>
        <v>2.0871960910373114E-6</v>
      </c>
      <c r="S382" s="116">
        <v>1</v>
      </c>
      <c r="T382" s="167">
        <f t="shared" ca="1" si="192"/>
        <v>2.0871960910373114E-6</v>
      </c>
      <c r="Z382">
        <f t="shared" si="166"/>
        <v>20033.5</v>
      </c>
      <c r="AA382">
        <f t="shared" si="167"/>
        <v>-3.0435940975066383E-2</v>
      </c>
      <c r="AB382">
        <f t="shared" si="168"/>
        <v>-1.1409497796784802E-2</v>
      </c>
      <c r="AC382">
        <f t="shared" si="169"/>
        <v>-2.2020349992089905E-2</v>
      </c>
      <c r="AD382">
        <f t="shared" si="179"/>
        <v>8.4155909829764786E-3</v>
      </c>
      <c r="AE382">
        <f t="shared" si="170"/>
        <v>7.0822171592755013E-5</v>
      </c>
      <c r="AF382">
        <f t="shared" si="180"/>
        <v>-2.2020349992089905E-2</v>
      </c>
      <c r="AG382" s="25"/>
      <c r="AH382">
        <f t="shared" si="171"/>
        <v>-1.0610852195305102E-2</v>
      </c>
      <c r="AI382">
        <f t="shared" si="172"/>
        <v>0.88985094095654504</v>
      </c>
      <c r="AJ382">
        <f t="shared" si="173"/>
        <v>-0.33930855732270204</v>
      </c>
      <c r="AK382">
        <f t="shared" si="174"/>
        <v>-0.48771629539296868</v>
      </c>
      <c r="AL382">
        <f t="shared" si="175"/>
        <v>-1.792916413288449</v>
      </c>
      <c r="AM382">
        <f t="shared" si="176"/>
        <v>-1.2510327516365602</v>
      </c>
      <c r="AN382">
        <f t="shared" si="189"/>
        <v>11.315319209377176</v>
      </c>
      <c r="AO382">
        <f t="shared" si="189"/>
        <v>11.315331609369085</v>
      </c>
      <c r="AP382">
        <f t="shared" si="189"/>
        <v>11.315410496339696</v>
      </c>
      <c r="AQ382">
        <f t="shared" si="189"/>
        <v>11.315911924622982</v>
      </c>
      <c r="AR382">
        <f t="shared" si="189"/>
        <v>11.319081602108005</v>
      </c>
      <c r="AS382">
        <f t="shared" si="189"/>
        <v>11.338464314547583</v>
      </c>
      <c r="AT382">
        <f t="shared" si="189"/>
        <v>11.439618875020543</v>
      </c>
      <c r="AU382">
        <f t="shared" si="178"/>
        <v>11.789975073664859</v>
      </c>
    </row>
    <row r="383" spans="1:47">
      <c r="A383" s="73" t="s">
        <v>178</v>
      </c>
      <c r="B383" s="74" t="s">
        <v>49</v>
      </c>
      <c r="C383" s="73">
        <v>57243.536399999997</v>
      </c>
      <c r="D383" s="73">
        <v>2.0000000000000001E-4</v>
      </c>
      <c r="E383" s="58">
        <f t="shared" si="163"/>
        <v>20033.635489254422</v>
      </c>
      <c r="F383">
        <f t="shared" si="164"/>
        <v>20033.5</v>
      </c>
      <c r="G383" s="168"/>
      <c r="I383" s="117"/>
      <c r="J383" s="117"/>
      <c r="K383" s="116">
        <f>U383</f>
        <v>4.8979650004184805E-2</v>
      </c>
      <c r="M383" s="116"/>
      <c r="O383" s="40">
        <f t="shared" ca="1" si="185"/>
        <v>-2.3465063143908393E-2</v>
      </c>
      <c r="Q383" s="293">
        <f t="shared" si="165"/>
        <v>42225.036399999997</v>
      </c>
      <c r="R383" s="8">
        <f ca="1">+(O383-U383)^2</f>
        <v>5.2482364631095072E-3</v>
      </c>
      <c r="T383" s="167">
        <f t="shared" ca="1" si="192"/>
        <v>0</v>
      </c>
      <c r="U383" s="58">
        <f>+C383-(C$7+F383*C$8)</f>
        <v>4.8979650004184805E-2</v>
      </c>
      <c r="Z383">
        <f t="shared" si="166"/>
        <v>20033.5</v>
      </c>
      <c r="AA383">
        <f t="shared" si="167"/>
        <v>-3.0435940975066383E-2</v>
      </c>
      <c r="AB383">
        <f t="shared" si="168"/>
        <v>-9999</v>
      </c>
      <c r="AC383">
        <f t="shared" si="169"/>
        <v>0</v>
      </c>
      <c r="AD383">
        <f t="shared" si="179"/>
        <v>-9999</v>
      </c>
      <c r="AE383">
        <f t="shared" si="170"/>
        <v>0</v>
      </c>
      <c r="AF383">
        <f t="shared" si="180"/>
        <v>-9999</v>
      </c>
      <c r="AG383" s="25"/>
      <c r="AH383">
        <f t="shared" si="171"/>
        <v>-1.0610852195305102E-2</v>
      </c>
      <c r="AI383">
        <f t="shared" si="172"/>
        <v>0.88985094095654504</v>
      </c>
      <c r="AJ383">
        <f t="shared" si="173"/>
        <v>-0.33930855732270204</v>
      </c>
      <c r="AK383">
        <f t="shared" si="174"/>
        <v>-0.48771629539296868</v>
      </c>
      <c r="AL383">
        <f t="shared" si="175"/>
        <v>-1.792916413288449</v>
      </c>
      <c r="AM383">
        <f t="shared" si="176"/>
        <v>-1.2510327516365602</v>
      </c>
      <c r="AN383">
        <f t="shared" si="189"/>
        <v>11.315319209377176</v>
      </c>
      <c r="AO383">
        <f t="shared" si="189"/>
        <v>11.315331609369085</v>
      </c>
      <c r="AP383">
        <f t="shared" si="189"/>
        <v>11.315410496339696</v>
      </c>
      <c r="AQ383">
        <f t="shared" si="189"/>
        <v>11.315911924622982</v>
      </c>
      <c r="AR383">
        <f t="shared" si="189"/>
        <v>11.319081602108005</v>
      </c>
      <c r="AS383">
        <f t="shared" si="189"/>
        <v>11.338464314547583</v>
      </c>
      <c r="AT383">
        <f t="shared" si="189"/>
        <v>11.439618875020543</v>
      </c>
      <c r="AU383">
        <f t="shared" si="178"/>
        <v>11.789975073664859</v>
      </c>
    </row>
    <row r="384" spans="1:47">
      <c r="A384" s="73" t="s">
        <v>178</v>
      </c>
      <c r="B384" s="74" t="s">
        <v>45</v>
      </c>
      <c r="C384" s="73">
        <v>57246.357199999999</v>
      </c>
      <c r="D384" s="73">
        <v>2.0000000000000001E-4</v>
      </c>
      <c r="E384" s="58">
        <f t="shared" si="163"/>
        <v>20041.438486802712</v>
      </c>
      <c r="F384">
        <f t="shared" si="164"/>
        <v>20041.5</v>
      </c>
      <c r="G384">
        <f t="shared" ref="G384:G410" si="193">+C384-(C$7+F384*C$8)</f>
        <v>-2.2237149998545647E-2</v>
      </c>
      <c r="I384" s="117"/>
      <c r="J384" s="117"/>
      <c r="K384" s="116">
        <f t="shared" ref="K384:K393" si="194">G384</f>
        <v>-2.2237149998545647E-2</v>
      </c>
      <c r="M384" s="116"/>
      <c r="O384" s="40">
        <f t="shared" ca="1" si="185"/>
        <v>-2.3493833640981815E-2</v>
      </c>
      <c r="Q384" s="293">
        <f t="shared" si="165"/>
        <v>42227.857199999999</v>
      </c>
      <c r="R384" s="8">
        <f t="shared" ref="R384:R410" ca="1" si="195">+(O384-G384)^2</f>
        <v>1.5792537771666351E-6</v>
      </c>
      <c r="S384" s="116">
        <v>1</v>
      </c>
      <c r="T384" s="167">
        <f t="shared" ca="1" si="192"/>
        <v>1.5792537771666351E-6</v>
      </c>
      <c r="Z384">
        <f t="shared" si="166"/>
        <v>20041.5</v>
      </c>
      <c r="AA384">
        <f t="shared" si="167"/>
        <v>-3.0453053875662248E-2</v>
      </c>
      <c r="AB384">
        <f t="shared" si="168"/>
        <v>-1.1609770022943288E-2</v>
      </c>
      <c r="AC384">
        <f t="shared" si="169"/>
        <v>-2.2237149998545647E-2</v>
      </c>
      <c r="AD384">
        <f t="shared" si="179"/>
        <v>8.2159038771166017E-3</v>
      </c>
      <c r="AE384">
        <f t="shared" si="170"/>
        <v>6.7501076518019612E-5</v>
      </c>
      <c r="AF384">
        <f t="shared" si="180"/>
        <v>-2.2237149998545647E-2</v>
      </c>
      <c r="AG384" s="25"/>
      <c r="AH384">
        <f t="shared" si="171"/>
        <v>-1.0627379975602359E-2</v>
      </c>
      <c r="AI384">
        <f t="shared" si="172"/>
        <v>0.89069711149983122</v>
      </c>
      <c r="AJ384">
        <f t="shared" si="173"/>
        <v>-0.34093976534751202</v>
      </c>
      <c r="AK384">
        <f t="shared" si="174"/>
        <v>-0.48790662894197251</v>
      </c>
      <c r="AL384">
        <f t="shared" si="175"/>
        <v>-1.7911817875226781</v>
      </c>
      <c r="AM384">
        <f t="shared" si="176"/>
        <v>-1.2488104328925487</v>
      </c>
      <c r="AN384">
        <f t="shared" si="189"/>
        <v>11.317006588874358</v>
      </c>
      <c r="AO384">
        <f t="shared" si="189"/>
        <v>11.317019313920989</v>
      </c>
      <c r="AP384">
        <f t="shared" si="189"/>
        <v>11.317099858279798</v>
      </c>
      <c r="AQ384">
        <f t="shared" si="189"/>
        <v>11.317609220158603</v>
      </c>
      <c r="AR384">
        <f t="shared" si="189"/>
        <v>11.320812589358466</v>
      </c>
      <c r="AS384">
        <f t="shared" si="189"/>
        <v>11.340300920569033</v>
      </c>
      <c r="AT384">
        <f t="shared" si="189"/>
        <v>11.441547741619084</v>
      </c>
      <c r="AU384">
        <f t="shared" si="178"/>
        <v>11.79139652398435</v>
      </c>
    </row>
    <row r="385" spans="1:47">
      <c r="A385" s="91" t="s">
        <v>179</v>
      </c>
      <c r="B385" s="92" t="s">
        <v>49</v>
      </c>
      <c r="C385" s="93">
        <v>57246.898399999998</v>
      </c>
      <c r="D385" s="93">
        <v>2.0000000000000001E-4</v>
      </c>
      <c r="E385" s="58">
        <f t="shared" si="163"/>
        <v>20042.935573541625</v>
      </c>
      <c r="F385">
        <f t="shared" si="164"/>
        <v>20043</v>
      </c>
      <c r="G385">
        <f t="shared" si="193"/>
        <v>-2.3290299999644049E-2</v>
      </c>
      <c r="I385" s="117"/>
      <c r="J385" s="117"/>
      <c r="K385" s="116">
        <f t="shared" si="194"/>
        <v>-2.3290299999644049E-2</v>
      </c>
      <c r="M385" s="116"/>
      <c r="O385" s="40">
        <f t="shared" ca="1" si="185"/>
        <v>-2.3499228109183076E-2</v>
      </c>
      <c r="Q385" s="293">
        <f t="shared" si="165"/>
        <v>42228.398399999998</v>
      </c>
      <c r="R385" s="8">
        <f t="shared" ca="1" si="195"/>
        <v>4.3650954955551973E-8</v>
      </c>
      <c r="S385" s="116">
        <v>1</v>
      </c>
      <c r="T385" s="167">
        <f t="shared" ca="1" si="192"/>
        <v>4.3650954955551973E-8</v>
      </c>
      <c r="Z385">
        <f t="shared" si="166"/>
        <v>20043</v>
      </c>
      <c r="AA385">
        <f t="shared" si="167"/>
        <v>-3.0456260810705679E-2</v>
      </c>
      <c r="AB385">
        <f t="shared" si="168"/>
        <v>-1.2659822682828309E-2</v>
      </c>
      <c r="AC385">
        <f t="shared" si="169"/>
        <v>-2.3290299999644049E-2</v>
      </c>
      <c r="AD385">
        <f t="shared" si="179"/>
        <v>7.16596081106163E-3</v>
      </c>
      <c r="AE385">
        <f t="shared" si="170"/>
        <v>5.1350994345671056E-5</v>
      </c>
      <c r="AF385">
        <f t="shared" si="180"/>
        <v>-2.3290299999644049E-2</v>
      </c>
      <c r="AG385" s="25"/>
      <c r="AH385">
        <f t="shared" si="171"/>
        <v>-1.063047731681574E-2</v>
      </c>
      <c r="AI385">
        <f t="shared" si="172"/>
        <v>0.8908559845267694</v>
      </c>
      <c r="AJ385">
        <f t="shared" si="173"/>
        <v>-0.34124584831121618</v>
      </c>
      <c r="AK385">
        <f t="shared" si="174"/>
        <v>-0.48794219318109722</v>
      </c>
      <c r="AL385">
        <f t="shared" si="175"/>
        <v>-1.7908561776086569</v>
      </c>
      <c r="AM385">
        <f t="shared" si="176"/>
        <v>-1.2483938138285775</v>
      </c>
      <c r="AN385">
        <f t="shared" si="189"/>
        <v>11.317323151382597</v>
      </c>
      <c r="AO385">
        <f t="shared" si="189"/>
        <v>11.317335938136427</v>
      </c>
      <c r="AP385">
        <f t="shared" si="189"/>
        <v>11.317416796169844</v>
      </c>
      <c r="AQ385">
        <f t="shared" si="189"/>
        <v>11.317927654919849</v>
      </c>
      <c r="AR385">
        <f t="shared" si="189"/>
        <v>11.321137360697556</v>
      </c>
      <c r="AS385">
        <f t="shared" si="189"/>
        <v>11.3406454880797</v>
      </c>
      <c r="AT385">
        <f t="shared" si="189"/>
        <v>11.441909482832505</v>
      </c>
      <c r="AU385">
        <f t="shared" si="178"/>
        <v>11.791663045919256</v>
      </c>
    </row>
    <row r="386" spans="1:47">
      <c r="A386" s="98" t="s">
        <v>180</v>
      </c>
      <c r="B386" s="99" t="s">
        <v>49</v>
      </c>
      <c r="C386" s="98">
        <v>57272.202400000002</v>
      </c>
      <c r="D386" s="98" t="s">
        <v>181</v>
      </c>
      <c r="E386" s="58">
        <f t="shared" si="163"/>
        <v>20112.932400669335</v>
      </c>
      <c r="F386">
        <f t="shared" si="164"/>
        <v>20113</v>
      </c>
      <c r="G386">
        <f t="shared" si="193"/>
        <v>-2.4437299995042849E-2</v>
      </c>
      <c r="I386" s="117"/>
      <c r="J386" s="117"/>
      <c r="K386" s="116">
        <f t="shared" si="194"/>
        <v>-2.4437299995042849E-2</v>
      </c>
      <c r="M386" s="116"/>
      <c r="O386" s="40">
        <f t="shared" ca="1" si="185"/>
        <v>-2.3750969958575396E-2</v>
      </c>
      <c r="Q386" s="293">
        <f t="shared" si="165"/>
        <v>42253.702400000002</v>
      </c>
      <c r="R386" s="8">
        <f t="shared" ca="1" si="195"/>
        <v>4.7104891895741528E-7</v>
      </c>
      <c r="S386" s="116">
        <v>1</v>
      </c>
      <c r="T386" s="167">
        <f t="shared" ca="1" si="192"/>
        <v>4.7104891895741528E-7</v>
      </c>
      <c r="Z386">
        <f t="shared" si="166"/>
        <v>20113</v>
      </c>
      <c r="AA386">
        <f t="shared" si="167"/>
        <v>-3.0605296112066183E-2</v>
      </c>
      <c r="AB386">
        <f t="shared" si="168"/>
        <v>-1.3662860933790384E-2</v>
      </c>
      <c r="AC386">
        <f t="shared" si="169"/>
        <v>-2.4437299995042849E-2</v>
      </c>
      <c r="AD386">
        <f t="shared" si="179"/>
        <v>6.167996117023334E-3</v>
      </c>
      <c r="AE386">
        <f t="shared" si="170"/>
        <v>3.8044176099614929E-5</v>
      </c>
      <c r="AF386">
        <f t="shared" si="180"/>
        <v>-2.4437299995042849E-2</v>
      </c>
      <c r="AG386" s="25"/>
      <c r="AH386">
        <f t="shared" si="171"/>
        <v>-1.0774439061252465E-2</v>
      </c>
      <c r="AI386">
        <f t="shared" si="172"/>
        <v>0.89834653515527618</v>
      </c>
      <c r="AJ386">
        <f t="shared" si="173"/>
        <v>-0.35561091367848585</v>
      </c>
      <c r="AK386">
        <f t="shared" si="174"/>
        <v>-0.48955752786068207</v>
      </c>
      <c r="AL386">
        <f t="shared" si="175"/>
        <v>-1.7755305384199491</v>
      </c>
      <c r="AM386">
        <f t="shared" si="176"/>
        <v>-1.2289739828409747</v>
      </c>
      <c r="AN386">
        <f t="shared" si="189"/>
        <v>11.332159371286629</v>
      </c>
      <c r="AO386">
        <f t="shared" si="189"/>
        <v>11.332175318458267</v>
      </c>
      <c r="AP386">
        <f t="shared" si="189"/>
        <v>11.332271872498641</v>
      </c>
      <c r="AQ386">
        <f t="shared" si="189"/>
        <v>11.332855902542054</v>
      </c>
      <c r="AR386">
        <f t="shared" si="189"/>
        <v>11.336368025133252</v>
      </c>
      <c r="AS386">
        <f t="shared" si="189"/>
        <v>11.356796920608248</v>
      </c>
      <c r="AT386">
        <f t="shared" si="189"/>
        <v>11.458818257046623</v>
      </c>
      <c r="AU386">
        <f t="shared" si="178"/>
        <v>11.804100736214817</v>
      </c>
    </row>
    <row r="387" spans="1:47">
      <c r="A387" s="100" t="s">
        <v>179</v>
      </c>
      <c r="B387" s="101" t="s">
        <v>45</v>
      </c>
      <c r="C387" s="102">
        <v>57279.614999999998</v>
      </c>
      <c r="D387" s="102">
        <v>2.0000000000000001E-4</v>
      </c>
      <c r="E387" s="58">
        <f t="shared" si="163"/>
        <v>20133.437399118848</v>
      </c>
      <c r="F387">
        <f t="shared" si="164"/>
        <v>20133.5</v>
      </c>
      <c r="G387">
        <f t="shared" si="193"/>
        <v>-2.263035000214586E-2</v>
      </c>
      <c r="I387" s="117"/>
      <c r="J387" s="117"/>
      <c r="K387" s="117">
        <f t="shared" si="194"/>
        <v>-2.263035000214586E-2</v>
      </c>
      <c r="M387" s="116"/>
      <c r="O387" s="40">
        <f t="shared" ref="O387:O410" ca="1" si="196">+C$11+C$12*F387</f>
        <v>-2.3824694357326009E-2</v>
      </c>
      <c r="Q387" s="293">
        <f t="shared" si="165"/>
        <v>42261.114999999998</v>
      </c>
      <c r="R387" s="8">
        <f t="shared" ca="1" si="195"/>
        <v>1.4264584387506862E-6</v>
      </c>
      <c r="S387" s="116">
        <v>1</v>
      </c>
      <c r="T387" s="167">
        <f t="shared" ca="1" si="192"/>
        <v>1.4264584387506862E-6</v>
      </c>
      <c r="Z387">
        <f t="shared" si="166"/>
        <v>20133.5</v>
      </c>
      <c r="AA387">
        <f t="shared" si="167"/>
        <v>-3.0648706198936729E-2</v>
      </c>
      <c r="AB387">
        <f t="shared" si="168"/>
        <v>-1.1813971549606155E-2</v>
      </c>
      <c r="AC387">
        <f t="shared" si="169"/>
        <v>-2.263035000214586E-2</v>
      </c>
      <c r="AD387">
        <f t="shared" si="179"/>
        <v>8.0183561967908691E-3</v>
      </c>
      <c r="AE387">
        <f t="shared" si="170"/>
        <v>6.4294036098614527E-5</v>
      </c>
      <c r="AF387">
        <f t="shared" si="180"/>
        <v>-2.263035000214586E-2</v>
      </c>
      <c r="AG387" s="25"/>
      <c r="AH387">
        <f t="shared" si="171"/>
        <v>-1.0816378452539705E-2</v>
      </c>
      <c r="AI387">
        <f t="shared" si="172"/>
        <v>0.90056879905485421</v>
      </c>
      <c r="AJ387">
        <f t="shared" si="173"/>
        <v>-0.35984786968105548</v>
      </c>
      <c r="AK387">
        <f t="shared" si="174"/>
        <v>-0.4900137102965651</v>
      </c>
      <c r="AL387">
        <f t="shared" si="175"/>
        <v>-1.7709933286680315</v>
      </c>
      <c r="AM387">
        <f t="shared" si="176"/>
        <v>-1.2232947534924263</v>
      </c>
      <c r="AN387">
        <f t="shared" si="189"/>
        <v>11.336527938928514</v>
      </c>
      <c r="AO387">
        <f t="shared" si="189"/>
        <v>11.336544921893557</v>
      </c>
      <c r="AP387">
        <f t="shared" si="189"/>
        <v>11.336646479508504</v>
      </c>
      <c r="AQ387">
        <f t="shared" si="189"/>
        <v>11.337253185591322</v>
      </c>
      <c r="AR387">
        <f t="shared" si="189"/>
        <v>11.340856315902348</v>
      </c>
      <c r="AS387">
        <f t="shared" si="189"/>
        <v>11.361553529828681</v>
      </c>
      <c r="AT387">
        <f t="shared" si="189"/>
        <v>11.4637802551424</v>
      </c>
      <c r="AU387">
        <f t="shared" si="178"/>
        <v>11.807743202658516</v>
      </c>
    </row>
    <row r="388" spans="1:47">
      <c r="A388" s="100" t="s">
        <v>179</v>
      </c>
      <c r="B388" s="101" t="s">
        <v>49</v>
      </c>
      <c r="C388" s="102">
        <v>57279.793599999997</v>
      </c>
      <c r="D388" s="102">
        <v>2.0000000000000001E-4</v>
      </c>
      <c r="E388" s="58">
        <f t="shared" si="163"/>
        <v>20133.931448807631</v>
      </c>
      <c r="F388">
        <f t="shared" si="164"/>
        <v>20134</v>
      </c>
      <c r="G388">
        <f t="shared" si="193"/>
        <v>-2.4781399995845277E-2</v>
      </c>
      <c r="I388" s="117"/>
      <c r="J388" s="117"/>
      <c r="K388" s="117">
        <f t="shared" si="194"/>
        <v>-2.4781399995845277E-2</v>
      </c>
      <c r="M388" s="116"/>
      <c r="O388" s="40">
        <f t="shared" ca="1" si="196"/>
        <v>-2.3826492513393097E-2</v>
      </c>
      <c r="Q388" s="293">
        <f t="shared" si="165"/>
        <v>42261.293599999997</v>
      </c>
      <c r="R388" s="8">
        <f t="shared" ca="1" si="195"/>
        <v>9.1184830004316096E-7</v>
      </c>
      <c r="S388" s="116">
        <v>1</v>
      </c>
      <c r="T388" s="167">
        <f t="shared" ca="1" si="192"/>
        <v>9.1184830004316096E-7</v>
      </c>
      <c r="Z388">
        <f t="shared" si="166"/>
        <v>20134</v>
      </c>
      <c r="AA388">
        <f t="shared" si="167"/>
        <v>-3.0649763614722665E-2</v>
      </c>
      <c r="AB388">
        <f t="shared" si="168"/>
        <v>-1.3963999912503451E-2</v>
      </c>
      <c r="AC388">
        <f t="shared" si="169"/>
        <v>-2.4781399995845277E-2</v>
      </c>
      <c r="AD388">
        <f t="shared" si="179"/>
        <v>5.8683636188773883E-3</v>
      </c>
      <c r="AE388">
        <f t="shared" si="170"/>
        <v>3.443769156336372E-5</v>
      </c>
      <c r="AF388">
        <f t="shared" si="180"/>
        <v>-2.4781399995845277E-2</v>
      </c>
      <c r="AG388" s="25"/>
      <c r="AH388">
        <f t="shared" si="171"/>
        <v>-1.0817400083341826E-2</v>
      </c>
      <c r="AI388">
        <f t="shared" si="172"/>
        <v>0.90062316391848884</v>
      </c>
      <c r="AJ388">
        <f t="shared" si="173"/>
        <v>-0.35995137976278457</v>
      </c>
      <c r="AK388">
        <f t="shared" si="174"/>
        <v>-0.49002473861064244</v>
      </c>
      <c r="AL388">
        <f t="shared" si="175"/>
        <v>-1.770882384319594</v>
      </c>
      <c r="AM388">
        <f t="shared" si="176"/>
        <v>-1.2231562793766548</v>
      </c>
      <c r="AN388">
        <f t="shared" si="189"/>
        <v>11.336634624530236</v>
      </c>
      <c r="AO388">
        <f t="shared" si="189"/>
        <v>11.336651633417871</v>
      </c>
      <c r="AP388">
        <f t="shared" si="189"/>
        <v>11.336753315456917</v>
      </c>
      <c r="AQ388">
        <f t="shared" si="189"/>
        <v>11.337360581767298</v>
      </c>
      <c r="AR388">
        <f t="shared" si="189"/>
        <v>11.340965945341893</v>
      </c>
      <c r="AS388">
        <f t="shared" si="189"/>
        <v>11.361669694923718</v>
      </c>
      <c r="AT388">
        <f t="shared" si="189"/>
        <v>11.463901336567821</v>
      </c>
      <c r="AU388">
        <f t="shared" si="178"/>
        <v>11.807832043303485</v>
      </c>
    </row>
    <row r="389" spans="1:47">
      <c r="A389" s="100" t="s">
        <v>179</v>
      </c>
      <c r="B389" s="101" t="s">
        <v>49</v>
      </c>
      <c r="C389" s="102">
        <v>57281.602200000001</v>
      </c>
      <c r="D389" s="102">
        <v>1E-4</v>
      </c>
      <c r="E389" s="58">
        <f t="shared" si="163"/>
        <v>20138.934462621393</v>
      </c>
      <c r="F389">
        <f t="shared" si="164"/>
        <v>20139</v>
      </c>
      <c r="G389">
        <f t="shared" si="193"/>
        <v>-2.369189999444643E-2</v>
      </c>
      <c r="I389" s="117"/>
      <c r="J389" s="117"/>
      <c r="K389" s="117">
        <f t="shared" si="194"/>
        <v>-2.369189999444643E-2</v>
      </c>
      <c r="M389" s="116"/>
      <c r="O389" s="40">
        <f t="shared" ca="1" si="196"/>
        <v>-2.3844474074063982E-2</v>
      </c>
      <c r="Q389" s="293">
        <f t="shared" si="165"/>
        <v>42263.102200000001</v>
      </c>
      <c r="R389" s="8">
        <f t="shared" ca="1" si="195"/>
        <v>2.3278849771142853E-8</v>
      </c>
      <c r="S389" s="116">
        <v>1</v>
      </c>
      <c r="T389" s="167">
        <f t="shared" ca="1" si="192"/>
        <v>2.3278849771142853E-8</v>
      </c>
      <c r="Z389">
        <f t="shared" si="166"/>
        <v>20139</v>
      </c>
      <c r="AA389">
        <f t="shared" si="167"/>
        <v>-3.066033416903674E-2</v>
      </c>
      <c r="AB389">
        <f t="shared" si="168"/>
        <v>-1.2864286982333042E-2</v>
      </c>
      <c r="AC389">
        <f t="shared" si="169"/>
        <v>-2.369189999444643E-2</v>
      </c>
      <c r="AD389">
        <f t="shared" si="179"/>
        <v>6.96843417459031E-3</v>
      </c>
      <c r="AE389">
        <f t="shared" si="170"/>
        <v>4.8559074845598137E-5</v>
      </c>
      <c r="AF389">
        <f t="shared" si="180"/>
        <v>-2.369189999444643E-2</v>
      </c>
      <c r="AG389" s="25"/>
      <c r="AH389">
        <f t="shared" si="171"/>
        <v>-1.0827613012113388E-2</v>
      </c>
      <c r="AI389">
        <f t="shared" si="172"/>
        <v>0.90116724132491643</v>
      </c>
      <c r="AJ389">
        <f t="shared" si="173"/>
        <v>-0.36098692471086641</v>
      </c>
      <c r="AK389">
        <f t="shared" si="174"/>
        <v>-0.49013476290982738</v>
      </c>
      <c r="AL389">
        <f t="shared" si="175"/>
        <v>-1.7697722030690888</v>
      </c>
      <c r="AM389">
        <f t="shared" si="176"/>
        <v>-1.2217716513718369</v>
      </c>
      <c r="AN389">
        <f t="shared" ref="AN389:AT404" si="197">$AU389+$AB$7*SIN(AO389)</f>
        <v>11.33770183545891</v>
      </c>
      <c r="AO389">
        <f t="shared" si="197"/>
        <v>11.337719105326455</v>
      </c>
      <c r="AP389">
        <f t="shared" si="197"/>
        <v>11.337822037916876</v>
      </c>
      <c r="AQ389">
        <f t="shared" si="197"/>
        <v>11.338434925304814</v>
      </c>
      <c r="AR389">
        <f t="shared" si="197"/>
        <v>11.342062656830649</v>
      </c>
      <c r="AS389">
        <f t="shared" si="197"/>
        <v>11.362831739333592</v>
      </c>
      <c r="AT389">
        <f t="shared" si="197"/>
        <v>11.465112300079086</v>
      </c>
      <c r="AU389">
        <f t="shared" si="178"/>
        <v>11.808720449753167</v>
      </c>
    </row>
    <row r="390" spans="1:47">
      <c r="A390" s="100" t="s">
        <v>179</v>
      </c>
      <c r="B390" s="101" t="s">
        <v>45</v>
      </c>
      <c r="C390" s="102">
        <v>57310.702499999999</v>
      </c>
      <c r="D390" s="102">
        <v>4.0000000000000002E-4</v>
      </c>
      <c r="E390" s="58">
        <f t="shared" si="163"/>
        <v>20219.432750183201</v>
      </c>
      <c r="F390">
        <f t="shared" si="164"/>
        <v>20219.5</v>
      </c>
      <c r="G390">
        <f t="shared" si="193"/>
        <v>-2.4310950000653975E-2</v>
      </c>
      <c r="I390" s="117"/>
      <c r="J390" s="117"/>
      <c r="K390" s="117">
        <f t="shared" si="194"/>
        <v>-2.4310950000653975E-2</v>
      </c>
      <c r="M390" s="116"/>
      <c r="O390" s="40">
        <f t="shared" ca="1" si="196"/>
        <v>-2.4133977200865145E-2</v>
      </c>
      <c r="Q390" s="293">
        <f t="shared" si="165"/>
        <v>42292.202499999999</v>
      </c>
      <c r="R390" s="8">
        <f t="shared" ca="1" si="195"/>
        <v>3.1319371865097255E-8</v>
      </c>
      <c r="S390" s="116">
        <v>1</v>
      </c>
      <c r="T390" s="167">
        <f t="shared" ca="1" si="192"/>
        <v>3.1319371865097255E-8</v>
      </c>
      <c r="Z390">
        <f t="shared" si="166"/>
        <v>20219.5</v>
      </c>
      <c r="AA390">
        <f t="shared" si="167"/>
        <v>-3.0829598206842012E-2</v>
      </c>
      <c r="AB390">
        <f t="shared" si="168"/>
        <v>-1.3319774584841664E-2</v>
      </c>
      <c r="AC390">
        <f t="shared" si="169"/>
        <v>-2.4310950000653975E-2</v>
      </c>
      <c r="AD390">
        <f t="shared" si="179"/>
        <v>6.5186482061880373E-3</v>
      </c>
      <c r="AE390">
        <f t="shared" si="170"/>
        <v>4.2492774436038517E-5</v>
      </c>
      <c r="AF390">
        <f t="shared" si="180"/>
        <v>-2.4310950000653975E-2</v>
      </c>
      <c r="AG390" s="25"/>
      <c r="AH390">
        <f t="shared" si="171"/>
        <v>-1.0991175415812311E-2</v>
      </c>
      <c r="AI390">
        <f t="shared" si="172"/>
        <v>0.91003508284606671</v>
      </c>
      <c r="AJ390">
        <f t="shared" si="173"/>
        <v>-0.37777006976648536</v>
      </c>
      <c r="AK390">
        <f t="shared" si="174"/>
        <v>-0.49183972357007311</v>
      </c>
      <c r="AL390">
        <f t="shared" si="175"/>
        <v>-1.7517114477415794</v>
      </c>
      <c r="AM390">
        <f t="shared" si="176"/>
        <v>-1.1995064426102218</v>
      </c>
      <c r="AN390">
        <f t="shared" si="197"/>
        <v>11.354973503038408</v>
      </c>
      <c r="AO390">
        <f t="shared" si="197"/>
        <v>11.354995436719754</v>
      </c>
      <c r="AP390">
        <f t="shared" si="197"/>
        <v>11.355120134021462</v>
      </c>
      <c r="AQ390">
        <f t="shared" si="197"/>
        <v>11.355828278175327</v>
      </c>
      <c r="AR390">
        <f t="shared" si="197"/>
        <v>11.359824791573411</v>
      </c>
      <c r="AS390">
        <f t="shared" si="197"/>
        <v>11.381639108648308</v>
      </c>
      <c r="AT390">
        <f t="shared" si="197"/>
        <v>11.484645967340487</v>
      </c>
      <c r="AU390">
        <f t="shared" si="178"/>
        <v>11.823023793593062</v>
      </c>
    </row>
    <row r="391" spans="1:47">
      <c r="A391" s="103" t="s">
        <v>182</v>
      </c>
      <c r="B391" s="104" t="s">
        <v>49</v>
      </c>
      <c r="C391" s="105">
        <v>57329.323499999999</v>
      </c>
      <c r="D391" s="105">
        <v>1.1000000000000001E-3</v>
      </c>
      <c r="E391" s="58">
        <f t="shared" si="163"/>
        <v>20270.942824398535</v>
      </c>
      <c r="F391">
        <f t="shared" si="164"/>
        <v>20271</v>
      </c>
      <c r="G391">
        <f t="shared" si="193"/>
        <v>-2.0669099998485763E-2</v>
      </c>
      <c r="I391" s="117"/>
      <c r="J391" s="117"/>
      <c r="K391" s="117">
        <f t="shared" si="194"/>
        <v>-2.0669099998485763E-2</v>
      </c>
      <c r="M391" s="116"/>
      <c r="O391" s="40">
        <f t="shared" ca="1" si="196"/>
        <v>-2.4319187275775214E-2</v>
      </c>
      <c r="Q391" s="293">
        <f t="shared" si="165"/>
        <v>42310.823499999999</v>
      </c>
      <c r="R391" s="8">
        <f t="shared" ca="1" si="195"/>
        <v>1.3323137131830321E-5</v>
      </c>
      <c r="S391" s="116">
        <v>1</v>
      </c>
      <c r="T391" s="167">
        <f t="shared" ca="1" si="192"/>
        <v>1.3323137131830321E-5</v>
      </c>
      <c r="Z391">
        <f t="shared" si="166"/>
        <v>20271</v>
      </c>
      <c r="AA391">
        <f t="shared" si="167"/>
        <v>-3.09369425356225E-2</v>
      </c>
      <c r="AB391">
        <f t="shared" si="168"/>
        <v>-9.5741724372763581E-3</v>
      </c>
      <c r="AC391">
        <f t="shared" si="169"/>
        <v>-2.0669099998485763E-2</v>
      </c>
      <c r="AD391">
        <f t="shared" si="179"/>
        <v>1.0267842537136737E-2</v>
      </c>
      <c r="AE391">
        <f t="shared" si="170"/>
        <v>1.0542859036743459E-4</v>
      </c>
      <c r="AF391">
        <f t="shared" si="180"/>
        <v>-2.0669099998485763E-2</v>
      </c>
      <c r="AG391" s="25"/>
      <c r="AH391">
        <f t="shared" si="171"/>
        <v>-1.1094927561209405E-2</v>
      </c>
      <c r="AI391">
        <f t="shared" si="172"/>
        <v>0.91581654623663244</v>
      </c>
      <c r="AJ391">
        <f t="shared" si="173"/>
        <v>-0.38861608573446299</v>
      </c>
      <c r="AK391">
        <f t="shared" si="174"/>
        <v>-0.49286219789356028</v>
      </c>
      <c r="AL391">
        <f t="shared" si="175"/>
        <v>-1.7399690171986328</v>
      </c>
      <c r="AM391">
        <f t="shared" si="176"/>
        <v>-1.1852876042433451</v>
      </c>
      <c r="AN391">
        <f t="shared" si="197"/>
        <v>11.366112730479285</v>
      </c>
      <c r="AO391">
        <f t="shared" si="197"/>
        <v>11.366138141591916</v>
      </c>
      <c r="AP391">
        <f t="shared" si="197"/>
        <v>11.366278454452894</v>
      </c>
      <c r="AQ391">
        <f t="shared" si="197"/>
        <v>11.367052311590843</v>
      </c>
      <c r="AR391">
        <f t="shared" si="197"/>
        <v>11.371293000326594</v>
      </c>
      <c r="AS391">
        <f t="shared" si="197"/>
        <v>11.393768343444863</v>
      </c>
      <c r="AT391">
        <f t="shared" si="197"/>
        <v>11.497179039524786</v>
      </c>
      <c r="AU391">
        <f t="shared" si="178"/>
        <v>11.832174380024796</v>
      </c>
    </row>
    <row r="392" spans="1:47">
      <c r="A392" s="100" t="s">
        <v>183</v>
      </c>
      <c r="B392" s="101" t="s">
        <v>45</v>
      </c>
      <c r="C392" s="102">
        <v>57330.585599999999</v>
      </c>
      <c r="D392" s="102">
        <v>1E-4</v>
      </c>
      <c r="E392" s="58">
        <f t="shared" si="163"/>
        <v>20274.434090424376</v>
      </c>
      <c r="F392">
        <f t="shared" si="164"/>
        <v>20274.5</v>
      </c>
      <c r="G392">
        <f t="shared" si="193"/>
        <v>-2.3826450000342447E-2</v>
      </c>
      <c r="I392" s="117"/>
      <c r="J392" s="117"/>
      <c r="K392" s="117">
        <f t="shared" si="194"/>
        <v>-2.3826450000342447E-2</v>
      </c>
      <c r="M392" s="116"/>
      <c r="O392" s="40">
        <f t="shared" ca="1" si="196"/>
        <v>-2.4331774368244838E-2</v>
      </c>
      <c r="Q392" s="293">
        <f t="shared" si="165"/>
        <v>42312.085599999999</v>
      </c>
      <c r="R392" s="8">
        <f t="shared" ca="1" si="195"/>
        <v>2.5535271679595053E-7</v>
      </c>
      <c r="S392" s="116">
        <v>1</v>
      </c>
      <c r="T392" s="167">
        <f t="shared" ca="1" si="192"/>
        <v>2.5535271679595053E-7</v>
      </c>
      <c r="Z392">
        <f t="shared" si="166"/>
        <v>20274.5</v>
      </c>
      <c r="AA392">
        <f t="shared" si="167"/>
        <v>-3.0944210173219536E-2</v>
      </c>
      <c r="AB392">
        <f t="shared" si="168"/>
        <v>-1.272449736043412E-2</v>
      </c>
      <c r="AC392">
        <f t="shared" si="169"/>
        <v>-2.3826450000342447E-2</v>
      </c>
      <c r="AD392">
        <f t="shared" si="179"/>
        <v>7.1177601728770884E-3</v>
      </c>
      <c r="AE392">
        <f t="shared" si="170"/>
        <v>5.0662509878595282E-5</v>
      </c>
      <c r="AF392">
        <f t="shared" si="180"/>
        <v>-2.3826450000342447E-2</v>
      </c>
      <c r="AG392" s="25"/>
      <c r="AH392">
        <f t="shared" si="171"/>
        <v>-1.1101952639908328E-2</v>
      </c>
      <c r="AI392">
        <f t="shared" si="172"/>
        <v>0.91621256518399086</v>
      </c>
      <c r="AJ392">
        <f t="shared" si="173"/>
        <v>-0.38935626201829893</v>
      </c>
      <c r="AK392">
        <f t="shared" si="174"/>
        <v>-0.49292967628958295</v>
      </c>
      <c r="AL392">
        <f t="shared" si="175"/>
        <v>-1.7391655637792531</v>
      </c>
      <c r="AM392">
        <f t="shared" si="176"/>
        <v>-1.1843219487419332</v>
      </c>
      <c r="AN392">
        <f t="shared" si="197"/>
        <v>11.366872337498489</v>
      </c>
      <c r="AO392">
        <f t="shared" si="197"/>
        <v>11.366898000002015</v>
      </c>
      <c r="AP392">
        <f t="shared" si="197"/>
        <v>11.367039424267416</v>
      </c>
      <c r="AQ392">
        <f t="shared" si="197"/>
        <v>11.367817884300752</v>
      </c>
      <c r="AR392">
        <f t="shared" si="197"/>
        <v>11.372075391891439</v>
      </c>
      <c r="AS392">
        <f t="shared" si="197"/>
        <v>11.394595410626128</v>
      </c>
      <c r="AT392">
        <f t="shared" si="197"/>
        <v>11.498031822853628</v>
      </c>
      <c r="AU392">
        <f t="shared" si="178"/>
        <v>11.832796264539574</v>
      </c>
    </row>
    <row r="393" spans="1:47">
      <c r="A393" s="100" t="s">
        <v>184</v>
      </c>
      <c r="B393" s="101" t="s">
        <v>49</v>
      </c>
      <c r="C393" s="102">
        <v>57579.835800000001</v>
      </c>
      <c r="D393" s="102">
        <v>1E-4</v>
      </c>
      <c r="E393" s="58">
        <f t="shared" si="163"/>
        <v>20963.91888179904</v>
      </c>
      <c r="F393">
        <f t="shared" si="164"/>
        <v>20964</v>
      </c>
      <c r="G393">
        <f t="shared" si="193"/>
        <v>-2.9324399998586159E-2</v>
      </c>
      <c r="I393" s="117"/>
      <c r="J393" s="117"/>
      <c r="K393" s="117">
        <f t="shared" si="194"/>
        <v>-2.9324399998586159E-2</v>
      </c>
      <c r="M393" s="116"/>
      <c r="O393" s="40">
        <f t="shared" ca="1" si="196"/>
        <v>-2.6811431584759252E-2</v>
      </c>
      <c r="Q393" s="293">
        <f t="shared" si="165"/>
        <v>42561.335800000001</v>
      </c>
      <c r="R393" s="8">
        <f t="shared" ca="1" si="195"/>
        <v>6.3150102488917237E-6</v>
      </c>
      <c r="S393" s="116">
        <v>1</v>
      </c>
      <c r="T393" s="167">
        <f t="shared" ca="1" si="192"/>
        <v>6.3150102488917237E-6</v>
      </c>
      <c r="Z393">
        <f t="shared" si="166"/>
        <v>20964</v>
      </c>
      <c r="AA393">
        <f t="shared" si="167"/>
        <v>-3.229330539354091E-2</v>
      </c>
      <c r="AB393">
        <f t="shared" si="168"/>
        <v>-1.6917239014301085E-2</v>
      </c>
      <c r="AC393">
        <f t="shared" si="169"/>
        <v>-2.9324399998586159E-2</v>
      </c>
      <c r="AD393">
        <f t="shared" si="179"/>
        <v>2.9689053949547503E-3</v>
      </c>
      <c r="AE393">
        <f t="shared" si="170"/>
        <v>8.8143992441914219E-6</v>
      </c>
      <c r="AF393">
        <f t="shared" si="180"/>
        <v>-2.9324399998586159E-2</v>
      </c>
      <c r="AG393" s="25"/>
      <c r="AH393">
        <f t="shared" si="171"/>
        <v>-1.2407160984285074E-2</v>
      </c>
      <c r="AI393">
        <f t="shared" si="172"/>
        <v>1.0024340308297088</v>
      </c>
      <c r="AJ393">
        <f t="shared" si="173"/>
        <v>-0.54229809009588414</v>
      </c>
      <c r="AK393">
        <f t="shared" si="174"/>
        <v>-0.49999407545881985</v>
      </c>
      <c r="AL393">
        <f t="shared" si="175"/>
        <v>-1.5659282459080335</v>
      </c>
      <c r="AM393">
        <f t="shared" si="176"/>
        <v>-0.99514372988059818</v>
      </c>
      <c r="AN393">
        <f t="shared" si="197"/>
        <v>11.523383822385638</v>
      </c>
      <c r="AO393">
        <f t="shared" si="197"/>
        <v>11.5235128079287</v>
      </c>
      <c r="AP393">
        <f t="shared" si="197"/>
        <v>11.524024681040181</v>
      </c>
      <c r="AQ393">
        <f t="shared" si="197"/>
        <v>11.526051617920382</v>
      </c>
      <c r="AR393">
        <f t="shared" si="197"/>
        <v>11.534010187421412</v>
      </c>
      <c r="AS393">
        <f t="shared" si="197"/>
        <v>11.564287531013548</v>
      </c>
      <c r="AT393">
        <f t="shared" si="197"/>
        <v>11.668438261772616</v>
      </c>
      <c r="AU393">
        <f t="shared" si="178"/>
        <v>11.955307513950842</v>
      </c>
    </row>
    <row r="394" spans="1:47">
      <c r="A394" s="53" t="s">
        <v>185</v>
      </c>
      <c r="B394" s="53" t="s">
        <v>49</v>
      </c>
      <c r="C394" s="54">
        <v>57621.409399999997</v>
      </c>
      <c r="D394" s="54" t="s">
        <v>76</v>
      </c>
      <c r="E394" s="58">
        <f t="shared" si="163"/>
        <v>21078.921256612342</v>
      </c>
      <c r="F394">
        <f t="shared" si="164"/>
        <v>21079</v>
      </c>
      <c r="G394">
        <f t="shared" si="193"/>
        <v>-2.8465900002629496E-2</v>
      </c>
      <c r="I394" s="117"/>
      <c r="J394" s="117"/>
      <c r="L394" s="116">
        <f>G394</f>
        <v>-2.8465900002629496E-2</v>
      </c>
      <c r="M394" s="116"/>
      <c r="O394" s="40">
        <f t="shared" ca="1" si="196"/>
        <v>-2.7225007480189495E-2</v>
      </c>
      <c r="Q394" s="293">
        <f t="shared" si="165"/>
        <v>42602.909399999997</v>
      </c>
      <c r="R394" s="8">
        <f t="shared" ca="1" si="195"/>
        <v>1.5398142522475093E-6</v>
      </c>
      <c r="S394" s="116">
        <v>1</v>
      </c>
      <c r="T394" s="167">
        <f t="shared" ca="1" si="192"/>
        <v>1.5398142522475093E-6</v>
      </c>
      <c r="Z394">
        <f t="shared" si="166"/>
        <v>21079</v>
      </c>
      <c r="AA394">
        <f t="shared" si="167"/>
        <v>-3.2498963744387654E-2</v>
      </c>
      <c r="AB394">
        <f t="shared" si="168"/>
        <v>-1.5859645859207457E-2</v>
      </c>
      <c r="AC394">
        <f t="shared" si="169"/>
        <v>-2.8465900002629496E-2</v>
      </c>
      <c r="AD394">
        <f t="shared" si="179"/>
        <v>4.0330637417581583E-3</v>
      </c>
      <c r="AE394">
        <f t="shared" si="170"/>
        <v>1.6265603145084317E-5</v>
      </c>
      <c r="AF394">
        <f t="shared" si="180"/>
        <v>-2.8465900002629496E-2</v>
      </c>
      <c r="AG394" s="25"/>
      <c r="AH394">
        <f t="shared" si="171"/>
        <v>-1.2606254143422039E-2</v>
      </c>
      <c r="AI394">
        <f t="shared" si="172"/>
        <v>1.0184970455602296</v>
      </c>
      <c r="AJ394">
        <f t="shared" si="173"/>
        <v>-0.56901239614156451</v>
      </c>
      <c r="AK394">
        <f t="shared" si="174"/>
        <v>-0.49965774216511727</v>
      </c>
      <c r="AL394">
        <f t="shared" si="175"/>
        <v>-1.5337937923508704</v>
      </c>
      <c r="AM394">
        <f t="shared" si="176"/>
        <v>-0.96366555305101742</v>
      </c>
      <c r="AN394">
        <f t="shared" si="197"/>
        <v>11.550925399358736</v>
      </c>
      <c r="AO394">
        <f t="shared" si="197"/>
        <v>11.551085544348194</v>
      </c>
      <c r="AP394">
        <f t="shared" si="197"/>
        <v>11.551692573108348</v>
      </c>
      <c r="AQ394">
        <f t="shared" si="197"/>
        <v>11.553988151691422</v>
      </c>
      <c r="AR394">
        <f t="shared" si="197"/>
        <v>11.562594132808009</v>
      </c>
      <c r="AS394">
        <f t="shared" si="197"/>
        <v>11.593875805696044</v>
      </c>
      <c r="AT394">
        <f t="shared" si="197"/>
        <v>11.697298762711391</v>
      </c>
      <c r="AU394">
        <f t="shared" si="178"/>
        <v>11.975740862293549</v>
      </c>
    </row>
    <row r="395" spans="1:47">
      <c r="A395" s="106" t="s">
        <v>186</v>
      </c>
      <c r="B395" s="107" t="s">
        <v>49</v>
      </c>
      <c r="C395" s="108">
        <v>57621.40941</v>
      </c>
      <c r="D395" s="108">
        <v>1E-4</v>
      </c>
      <c r="E395" s="58">
        <f t="shared" si="163"/>
        <v>21078.921284274707</v>
      </c>
      <c r="F395">
        <f t="shared" si="164"/>
        <v>21079</v>
      </c>
      <c r="G395">
        <f t="shared" si="193"/>
        <v>-2.8455899999244139E-2</v>
      </c>
      <c r="I395" s="117"/>
      <c r="J395" s="117"/>
      <c r="K395" s="117">
        <f>G395</f>
        <v>-2.8455899999244139E-2</v>
      </c>
      <c r="M395" s="116"/>
      <c r="O395" s="40">
        <f t="shared" ca="1" si="196"/>
        <v>-2.7225007480189495E-2</v>
      </c>
      <c r="Q395" s="293">
        <f t="shared" si="165"/>
        <v>42602.90941</v>
      </c>
      <c r="R395" s="8">
        <f t="shared" ca="1" si="195"/>
        <v>1.5150963934646868E-6</v>
      </c>
      <c r="S395" s="116">
        <v>1</v>
      </c>
      <c r="T395" s="167">
        <f t="shared" ca="1" si="192"/>
        <v>1.5150963934646868E-6</v>
      </c>
      <c r="Z395">
        <f t="shared" si="166"/>
        <v>21079</v>
      </c>
      <c r="AA395">
        <f t="shared" si="167"/>
        <v>-3.2498963744387654E-2</v>
      </c>
      <c r="AB395">
        <f t="shared" si="168"/>
        <v>-1.58496458558221E-2</v>
      </c>
      <c r="AC395">
        <f t="shared" si="169"/>
        <v>-2.8455899999244139E-2</v>
      </c>
      <c r="AD395">
        <f t="shared" si="179"/>
        <v>4.0430637451435159E-3</v>
      </c>
      <c r="AE395">
        <f t="shared" si="170"/>
        <v>1.6346364447293913E-5</v>
      </c>
      <c r="AF395">
        <f t="shared" si="180"/>
        <v>-2.8455899999244139E-2</v>
      </c>
      <c r="AG395" s="25"/>
      <c r="AH395">
        <f t="shared" si="171"/>
        <v>-1.2606254143422039E-2</v>
      </c>
      <c r="AI395">
        <f t="shared" si="172"/>
        <v>1.0184970455602296</v>
      </c>
      <c r="AJ395">
        <f t="shared" si="173"/>
        <v>-0.56901239614156451</v>
      </c>
      <c r="AK395">
        <f t="shared" si="174"/>
        <v>-0.49965774216511727</v>
      </c>
      <c r="AL395">
        <f t="shared" si="175"/>
        <v>-1.5337937923508704</v>
      </c>
      <c r="AM395">
        <f t="shared" si="176"/>
        <v>-0.96366555305101742</v>
      </c>
      <c r="AN395">
        <f t="shared" si="197"/>
        <v>11.550925399358736</v>
      </c>
      <c r="AO395">
        <f t="shared" si="197"/>
        <v>11.551085544348194</v>
      </c>
      <c r="AP395">
        <f t="shared" si="197"/>
        <v>11.551692573108348</v>
      </c>
      <c r="AQ395">
        <f t="shared" si="197"/>
        <v>11.553988151691422</v>
      </c>
      <c r="AR395">
        <f t="shared" si="197"/>
        <v>11.562594132808009</v>
      </c>
      <c r="AS395">
        <f t="shared" si="197"/>
        <v>11.593875805696044</v>
      </c>
      <c r="AT395">
        <f t="shared" si="197"/>
        <v>11.697298762711391</v>
      </c>
      <c r="AU395">
        <f t="shared" si="178"/>
        <v>11.975740862293549</v>
      </c>
    </row>
    <row r="396" spans="1:47">
      <c r="A396" s="100" t="s">
        <v>187</v>
      </c>
      <c r="B396" s="101" t="s">
        <v>49</v>
      </c>
      <c r="C396" s="102">
        <v>57622.855100000001</v>
      </c>
      <c r="D396" s="102">
        <v>1E-4</v>
      </c>
      <c r="E396" s="58">
        <f t="shared" si="163"/>
        <v>21082.920403505275</v>
      </c>
      <c r="F396">
        <f t="shared" si="164"/>
        <v>21083</v>
      </c>
      <c r="G396">
        <f t="shared" si="193"/>
        <v>-2.8774299993528984E-2</v>
      </c>
      <c r="I396" s="117"/>
      <c r="J396" s="117"/>
      <c r="K396" s="117">
        <f>G396</f>
        <v>-2.8774299993528984E-2</v>
      </c>
      <c r="M396" s="116"/>
      <c r="O396" s="40">
        <f t="shared" ca="1" si="196"/>
        <v>-2.7239392728726206E-2</v>
      </c>
      <c r="Q396" s="293">
        <f t="shared" si="165"/>
        <v>42604.355100000001</v>
      </c>
      <c r="R396" s="8">
        <f t="shared" ca="1" si="195"/>
        <v>2.3559403115443482E-6</v>
      </c>
      <c r="S396" s="116">
        <v>1</v>
      </c>
      <c r="T396" s="167">
        <f t="shared" ca="1" si="192"/>
        <v>2.3559403115443482E-6</v>
      </c>
      <c r="Z396">
        <f t="shared" si="166"/>
        <v>21083</v>
      </c>
      <c r="AA396">
        <f t="shared" si="167"/>
        <v>-3.2505998133936412E-2</v>
      </c>
      <c r="AB396">
        <f t="shared" si="168"/>
        <v>-1.6161235932698297E-2</v>
      </c>
      <c r="AC396">
        <f t="shared" si="169"/>
        <v>-2.8774299993528984E-2</v>
      </c>
      <c r="AD396">
        <f t="shared" si="179"/>
        <v>3.7316981404074273E-3</v>
      </c>
      <c r="AE396">
        <f t="shared" si="170"/>
        <v>1.3925571011120252E-5</v>
      </c>
      <c r="AF396">
        <f t="shared" si="180"/>
        <v>-2.8774299993528984E-2</v>
      </c>
      <c r="AG396" s="25"/>
      <c r="AH396">
        <f t="shared" si="171"/>
        <v>-1.2613064060830686E-2</v>
      </c>
      <c r="AI396">
        <f t="shared" si="172"/>
        <v>1.0190648044939967</v>
      </c>
      <c r="AJ396">
        <f t="shared" si="173"/>
        <v>-0.56994645726153248</v>
      </c>
      <c r="AK396">
        <f t="shared" si="174"/>
        <v>-0.49963640102539136</v>
      </c>
      <c r="AL396">
        <f t="shared" si="175"/>
        <v>-1.5326574725264341</v>
      </c>
      <c r="AM396">
        <f t="shared" si="176"/>
        <v>-0.96257037021120151</v>
      </c>
      <c r="AN396">
        <f t="shared" si="197"/>
        <v>11.551891339959043</v>
      </c>
      <c r="AO396">
        <f t="shared" si="197"/>
        <v>11.552052656876565</v>
      </c>
      <c r="AP396">
        <f t="shared" si="197"/>
        <v>11.552663175811515</v>
      </c>
      <c r="AQ396">
        <f t="shared" si="197"/>
        <v>11.554968345933228</v>
      </c>
      <c r="AR396">
        <f t="shared" si="197"/>
        <v>11.563596727475046</v>
      </c>
      <c r="AS396">
        <f t="shared" si="197"/>
        <v>11.594911414297574</v>
      </c>
      <c r="AT396">
        <f t="shared" si="197"/>
        <v>11.698304718827742</v>
      </c>
      <c r="AU396">
        <f t="shared" si="178"/>
        <v>11.976451587453296</v>
      </c>
    </row>
    <row r="397" spans="1:47">
      <c r="A397" s="109" t="s">
        <v>188</v>
      </c>
      <c r="B397" s="110" t="s">
        <v>45</v>
      </c>
      <c r="C397" s="109">
        <v>57630.990100000003</v>
      </c>
      <c r="D397" s="109" t="s">
        <v>189</v>
      </c>
      <c r="E397" s="58">
        <f t="shared" si="163"/>
        <v>21105.423730595219</v>
      </c>
      <c r="F397">
        <f t="shared" si="164"/>
        <v>21105.5</v>
      </c>
      <c r="G397">
        <f t="shared" si="193"/>
        <v>-2.757154999562772E-2</v>
      </c>
      <c r="I397" s="117"/>
      <c r="J397" s="117"/>
      <c r="K397" s="117">
        <f>G397</f>
        <v>-2.757154999562772E-2</v>
      </c>
      <c r="M397" s="116"/>
      <c r="O397" s="40">
        <f t="shared" ca="1" si="196"/>
        <v>-2.7320309751745167E-2</v>
      </c>
      <c r="Q397" s="293">
        <f t="shared" si="165"/>
        <v>42612.490100000003</v>
      </c>
      <c r="R397" s="8">
        <f t="shared" ca="1" si="195"/>
        <v>6.3121660146164626E-8</v>
      </c>
      <c r="S397" s="116">
        <v>1</v>
      </c>
      <c r="T397" s="167">
        <f t="shared" ca="1" si="192"/>
        <v>6.3121660146164626E-8</v>
      </c>
      <c r="Z397">
        <f t="shared" si="166"/>
        <v>21105.5</v>
      </c>
      <c r="AA397">
        <f t="shared" si="167"/>
        <v>-3.2545412822844504E-2</v>
      </c>
      <c r="AB397">
        <f t="shared" si="168"/>
        <v>-1.4920329038539135E-2</v>
      </c>
      <c r="AC397">
        <f t="shared" si="169"/>
        <v>-2.757154999562772E-2</v>
      </c>
      <c r="AD397">
        <f t="shared" si="179"/>
        <v>4.9738628272167837E-3</v>
      </c>
      <c r="AE397">
        <f t="shared" si="170"/>
        <v>2.4739311423968937E-5</v>
      </c>
      <c r="AF397">
        <f t="shared" si="180"/>
        <v>-2.757154999562772E-2</v>
      </c>
      <c r="AG397" s="25"/>
      <c r="AH397">
        <f t="shared" si="171"/>
        <v>-1.2651220957088585E-2</v>
      </c>
      <c r="AI397">
        <f t="shared" si="172"/>
        <v>1.022269834387822</v>
      </c>
      <c r="AJ397">
        <f t="shared" si="173"/>
        <v>-0.57520623587165109</v>
      </c>
      <c r="AK397">
        <f t="shared" si="174"/>
        <v>-0.49950380827010615</v>
      </c>
      <c r="AL397">
        <f t="shared" si="175"/>
        <v>-1.5262419186913947</v>
      </c>
      <c r="AM397">
        <f t="shared" si="176"/>
        <v>-0.95640945614942308</v>
      </c>
      <c r="AN397">
        <f t="shared" si="197"/>
        <v>11.557334873492644</v>
      </c>
      <c r="AO397">
        <f t="shared" si="197"/>
        <v>11.557502895629653</v>
      </c>
      <c r="AP397">
        <f t="shared" si="197"/>
        <v>11.558133271077216</v>
      </c>
      <c r="AQ397">
        <f t="shared" si="197"/>
        <v>11.560492681479831</v>
      </c>
      <c r="AR397">
        <f t="shared" si="197"/>
        <v>11.569246849222811</v>
      </c>
      <c r="AS397">
        <f t="shared" si="197"/>
        <v>11.600744747549601</v>
      </c>
      <c r="AT397">
        <f t="shared" si="197"/>
        <v>11.703965835611937</v>
      </c>
      <c r="AU397">
        <f t="shared" si="178"/>
        <v>11.980449416476869</v>
      </c>
    </row>
    <row r="398" spans="1:47">
      <c r="A398" s="109" t="s">
        <v>188</v>
      </c>
      <c r="B398" s="110" t="s">
        <v>49</v>
      </c>
      <c r="C398" s="109">
        <v>57631.169600000001</v>
      </c>
      <c r="D398" s="109" t="s">
        <v>189</v>
      </c>
      <c r="E398" s="58">
        <f t="shared" si="163"/>
        <v>21105.920269896094</v>
      </c>
      <c r="F398">
        <f t="shared" si="164"/>
        <v>21106</v>
      </c>
      <c r="G398">
        <f t="shared" si="193"/>
        <v>-2.8822599997511134E-2</v>
      </c>
      <c r="I398" s="117"/>
      <c r="J398" s="117"/>
      <c r="K398" s="117">
        <f>G398</f>
        <v>-2.8822599997511134E-2</v>
      </c>
      <c r="M398" s="116"/>
      <c r="O398" s="40">
        <f t="shared" ca="1" si="196"/>
        <v>-2.7322107907812254E-2</v>
      </c>
      <c r="Q398" s="293">
        <f t="shared" si="165"/>
        <v>42612.669600000001</v>
      </c>
      <c r="R398" s="8">
        <f t="shared" ca="1" si="195"/>
        <v>2.2514765112489099E-6</v>
      </c>
      <c r="S398" s="116">
        <v>1</v>
      </c>
      <c r="T398" s="167">
        <f t="shared" ca="1" si="192"/>
        <v>2.2514765112489099E-6</v>
      </c>
      <c r="Z398">
        <f t="shared" si="166"/>
        <v>21106</v>
      </c>
      <c r="AA398">
        <f t="shared" si="167"/>
        <v>-3.2546285721501395E-2</v>
      </c>
      <c r="AB398">
        <f t="shared" si="168"/>
        <v>-1.6170533998917068E-2</v>
      </c>
      <c r="AC398">
        <f t="shared" si="169"/>
        <v>-2.8822599997511134E-2</v>
      </c>
      <c r="AD398">
        <f t="shared" si="179"/>
        <v>3.723685723990261E-3</v>
      </c>
      <c r="AE398">
        <f t="shared" si="170"/>
        <v>1.3865835371048874E-5</v>
      </c>
      <c r="AF398">
        <f t="shared" si="180"/>
        <v>-2.8822599997511134E-2</v>
      </c>
      <c r="AG398" s="25"/>
      <c r="AH398">
        <f t="shared" si="171"/>
        <v>-1.2652065998594067E-2</v>
      </c>
      <c r="AI398">
        <f t="shared" si="172"/>
        <v>1.0223412770542657</v>
      </c>
      <c r="AJ398">
        <f t="shared" si="173"/>
        <v>-0.57532322787396162</v>
      </c>
      <c r="AK398">
        <f t="shared" si="174"/>
        <v>-0.49950061795715983</v>
      </c>
      <c r="AL398">
        <f t="shared" si="175"/>
        <v>-1.5260988909640971</v>
      </c>
      <c r="AM398">
        <f t="shared" si="176"/>
        <v>-0.95627253655710454</v>
      </c>
      <c r="AN398">
        <f t="shared" si="197"/>
        <v>11.557456036529114</v>
      </c>
      <c r="AO398">
        <f t="shared" si="197"/>
        <v>11.557624209862015</v>
      </c>
      <c r="AP398">
        <f t="shared" si="197"/>
        <v>11.55825503088198</v>
      </c>
      <c r="AQ398">
        <f t="shared" si="197"/>
        <v>11.560615652089627</v>
      </c>
      <c r="AR398">
        <f t="shared" si="197"/>
        <v>11.569372610657059</v>
      </c>
      <c r="AS398">
        <f t="shared" si="197"/>
        <v>11.600874531971545</v>
      </c>
      <c r="AT398">
        <f t="shared" si="197"/>
        <v>11.704091688496007</v>
      </c>
      <c r="AU398">
        <f t="shared" si="178"/>
        <v>11.980538257121836</v>
      </c>
    </row>
    <row r="399" spans="1:47">
      <c r="A399" s="53" t="s">
        <v>190</v>
      </c>
      <c r="B399" s="53" t="s">
        <v>45</v>
      </c>
      <c r="C399" s="54">
        <v>57641.473140000002</v>
      </c>
      <c r="D399" s="54" t="s">
        <v>76</v>
      </c>
      <c r="E399" s="58">
        <f t="shared" si="163"/>
        <v>21134.422289663064</v>
      </c>
      <c r="F399">
        <f t="shared" si="164"/>
        <v>21134.5</v>
      </c>
      <c r="G399">
        <f t="shared" si="193"/>
        <v>-2.8092449996620417E-2</v>
      </c>
      <c r="I399" s="117"/>
      <c r="J399" s="117"/>
      <c r="L399" s="116">
        <f>G399</f>
        <v>-2.8092449996620417E-2</v>
      </c>
      <c r="M399" s="116"/>
      <c r="O399" s="40">
        <f t="shared" ca="1" si="196"/>
        <v>-2.7424602803636261E-2</v>
      </c>
      <c r="Q399" s="293">
        <f t="shared" si="165"/>
        <v>42622.973140000002</v>
      </c>
      <c r="R399" s="8">
        <f t="shared" ca="1" si="195"/>
        <v>4.4601987317681599E-7</v>
      </c>
      <c r="S399" s="116">
        <v>1</v>
      </c>
      <c r="T399" s="167">
        <f t="shared" ca="1" si="192"/>
        <v>4.4601987317681599E-7</v>
      </c>
      <c r="Z399">
        <f t="shared" si="166"/>
        <v>21134.5</v>
      </c>
      <c r="AA399">
        <f t="shared" si="167"/>
        <v>-3.259582406700106E-2</v>
      </c>
      <c r="AB399">
        <f t="shared" si="168"/>
        <v>-1.5392426769052696E-2</v>
      </c>
      <c r="AC399">
        <f t="shared" si="169"/>
        <v>-2.8092449996620417E-2</v>
      </c>
      <c r="AD399">
        <f t="shared" si="179"/>
        <v>4.5033740703806432E-3</v>
      </c>
      <c r="AE399">
        <f t="shared" si="170"/>
        <v>2.0280378017776724E-5</v>
      </c>
      <c r="AF399">
        <f t="shared" si="180"/>
        <v>-2.8092449996620417E-2</v>
      </c>
      <c r="AG399" s="25"/>
      <c r="AH399">
        <f t="shared" si="171"/>
        <v>-1.2700023227567721E-2</v>
      </c>
      <c r="AI399">
        <f t="shared" si="172"/>
        <v>1.0264293274077998</v>
      </c>
      <c r="AJ399">
        <f t="shared" si="173"/>
        <v>-0.58199931035348296</v>
      </c>
      <c r="AK399">
        <f t="shared" si="174"/>
        <v>-0.49930100205464373</v>
      </c>
      <c r="AL399">
        <f t="shared" si="175"/>
        <v>-1.5179130261360909</v>
      </c>
      <c r="AM399">
        <f t="shared" si="176"/>
        <v>-0.94846729857027678</v>
      </c>
      <c r="AN399">
        <f t="shared" si="197"/>
        <v>11.564376455382977</v>
      </c>
      <c r="AO399">
        <f t="shared" si="197"/>
        <v>11.564553405551397</v>
      </c>
      <c r="AP399">
        <f t="shared" si="197"/>
        <v>11.565209933014227</v>
      </c>
      <c r="AQ399">
        <f t="shared" si="197"/>
        <v>11.56763995070637</v>
      </c>
      <c r="AR399">
        <f t="shared" si="197"/>
        <v>11.576555633149699</v>
      </c>
      <c r="AS399">
        <f t="shared" si="197"/>
        <v>11.608283344525725</v>
      </c>
      <c r="AT399">
        <f t="shared" si="197"/>
        <v>11.711268900545207</v>
      </c>
      <c r="AU399">
        <f t="shared" si="178"/>
        <v>11.985602173885031</v>
      </c>
    </row>
    <row r="400" spans="1:47">
      <c r="A400" s="53" t="s">
        <v>190</v>
      </c>
      <c r="B400" s="53" t="s">
        <v>45</v>
      </c>
      <c r="C400" s="54">
        <v>57641.473660000003</v>
      </c>
      <c r="D400" s="54" t="s">
        <v>76</v>
      </c>
      <c r="E400" s="58">
        <f t="shared" si="163"/>
        <v>21134.423728105608</v>
      </c>
      <c r="F400">
        <f t="shared" si="164"/>
        <v>21134.5</v>
      </c>
      <c r="G400">
        <f t="shared" si="193"/>
        <v>-2.7572449995204806E-2</v>
      </c>
      <c r="I400" s="117"/>
      <c r="J400" s="117"/>
      <c r="L400" s="116">
        <f>G400</f>
        <v>-2.7572449995204806E-2</v>
      </c>
      <c r="M400" s="116"/>
      <c r="O400" s="40">
        <f t="shared" ca="1" si="196"/>
        <v>-2.7424602803636261E-2</v>
      </c>
      <c r="Q400" s="293">
        <f t="shared" si="165"/>
        <v>42622.973660000003</v>
      </c>
      <c r="R400" s="8">
        <f t="shared" ca="1" si="195"/>
        <v>2.1858792054706136E-8</v>
      </c>
      <c r="S400" s="116">
        <v>1</v>
      </c>
      <c r="T400" s="167">
        <f t="shared" ca="1" si="192"/>
        <v>2.1858792054706136E-8</v>
      </c>
      <c r="Z400">
        <f t="shared" si="166"/>
        <v>21134.5</v>
      </c>
      <c r="AA400">
        <f t="shared" si="167"/>
        <v>-3.259582406700106E-2</v>
      </c>
      <c r="AB400">
        <f t="shared" si="168"/>
        <v>-1.4872426767637085E-2</v>
      </c>
      <c r="AC400">
        <f t="shared" si="169"/>
        <v>-2.7572449995204806E-2</v>
      </c>
      <c r="AD400">
        <f t="shared" si="179"/>
        <v>5.0233740717962536E-3</v>
      </c>
      <c r="AE400">
        <f t="shared" si="170"/>
        <v>2.5234287065194873E-5</v>
      </c>
      <c r="AF400">
        <f t="shared" si="180"/>
        <v>-2.7572449995204806E-2</v>
      </c>
      <c r="AG400" s="25"/>
      <c r="AH400">
        <f t="shared" si="171"/>
        <v>-1.2700023227567721E-2</v>
      </c>
      <c r="AI400">
        <f t="shared" si="172"/>
        <v>1.0264293274077998</v>
      </c>
      <c r="AJ400">
        <f t="shared" si="173"/>
        <v>-0.58199931035348296</v>
      </c>
      <c r="AK400">
        <f t="shared" si="174"/>
        <v>-0.49930100205464373</v>
      </c>
      <c r="AL400">
        <f t="shared" si="175"/>
        <v>-1.5179130261360909</v>
      </c>
      <c r="AM400">
        <f t="shared" si="176"/>
        <v>-0.94846729857027678</v>
      </c>
      <c r="AN400">
        <f t="shared" si="197"/>
        <v>11.564376455382977</v>
      </c>
      <c r="AO400">
        <f t="shared" si="197"/>
        <v>11.564553405551397</v>
      </c>
      <c r="AP400">
        <f t="shared" si="197"/>
        <v>11.565209933014227</v>
      </c>
      <c r="AQ400">
        <f t="shared" si="197"/>
        <v>11.56763995070637</v>
      </c>
      <c r="AR400">
        <f t="shared" si="197"/>
        <v>11.576555633149699</v>
      </c>
      <c r="AS400">
        <f t="shared" si="197"/>
        <v>11.608283344525725</v>
      </c>
      <c r="AT400">
        <f t="shared" si="197"/>
        <v>11.711268900545207</v>
      </c>
      <c r="AU400">
        <f t="shared" si="178"/>
        <v>11.985602173885031</v>
      </c>
    </row>
    <row r="401" spans="1:47">
      <c r="A401" s="100" t="s">
        <v>187</v>
      </c>
      <c r="B401" s="101" t="s">
        <v>45</v>
      </c>
      <c r="C401" s="102">
        <v>57657.741300000002</v>
      </c>
      <c r="D401" s="102">
        <v>1E-4</v>
      </c>
      <c r="E401" s="58">
        <f t="shared" si="163"/>
        <v>21179.423853969329</v>
      </c>
      <c r="F401">
        <f t="shared" si="164"/>
        <v>21179.5</v>
      </c>
      <c r="G401">
        <f t="shared" si="193"/>
        <v>-2.7526949997991323E-2</v>
      </c>
      <c r="I401" s="117"/>
      <c r="J401" s="117"/>
      <c r="K401" s="117">
        <f>G401</f>
        <v>-2.7526949997991323E-2</v>
      </c>
      <c r="M401" s="116"/>
      <c r="O401" s="40">
        <f t="shared" ca="1" si="196"/>
        <v>-2.7586436849674198E-2</v>
      </c>
      <c r="Q401" s="293">
        <f t="shared" si="165"/>
        <v>42639.241300000002</v>
      </c>
      <c r="R401" s="8">
        <f t="shared" ca="1" si="195"/>
        <v>3.538685523140307E-9</v>
      </c>
      <c r="S401" s="116">
        <v>1</v>
      </c>
      <c r="T401" s="167">
        <f t="shared" ca="1" si="192"/>
        <v>3.538685523140307E-9</v>
      </c>
      <c r="Z401">
        <f t="shared" si="166"/>
        <v>21179.5</v>
      </c>
      <c r="AA401">
        <f t="shared" si="167"/>
        <v>-3.2673160217928945E-2</v>
      </c>
      <c r="AB401">
        <f t="shared" si="168"/>
        <v>-1.4752060142621695E-2</v>
      </c>
      <c r="AC401">
        <f t="shared" si="169"/>
        <v>-2.7526949997991323E-2</v>
      </c>
      <c r="AD401">
        <f t="shared" si="179"/>
        <v>5.146210219937622E-3</v>
      </c>
      <c r="AE401">
        <f t="shared" si="170"/>
        <v>2.6483479627790426E-5</v>
      </c>
      <c r="AF401">
        <f t="shared" si="180"/>
        <v>-2.7526949997991323E-2</v>
      </c>
      <c r="AG401" s="25"/>
      <c r="AH401">
        <f t="shared" si="171"/>
        <v>-1.2774889855369629E-2</v>
      </c>
      <c r="AI401">
        <f t="shared" si="172"/>
        <v>1.0329475619253408</v>
      </c>
      <c r="AJ401">
        <f t="shared" si="173"/>
        <v>-0.5925693086488899</v>
      </c>
      <c r="AK401">
        <f t="shared" si="174"/>
        <v>-0.49891327719672468</v>
      </c>
      <c r="AL401">
        <f t="shared" si="175"/>
        <v>-1.5048534215790794</v>
      </c>
      <c r="AM401">
        <f t="shared" si="176"/>
        <v>-0.93613952448593085</v>
      </c>
      <c r="AN401">
        <f t="shared" si="197"/>
        <v>11.575360343278678</v>
      </c>
      <c r="AO401">
        <f t="shared" si="197"/>
        <v>11.575551792920139</v>
      </c>
      <c r="AP401">
        <f t="shared" si="197"/>
        <v>11.576250135567824</v>
      </c>
      <c r="AQ401">
        <f t="shared" si="197"/>
        <v>11.578791176641033</v>
      </c>
      <c r="AR401">
        <f t="shared" si="197"/>
        <v>11.587955858556676</v>
      </c>
      <c r="AS401">
        <f t="shared" si="197"/>
        <v>11.620025747544423</v>
      </c>
      <c r="AT401">
        <f t="shared" si="197"/>
        <v>11.722615642161855</v>
      </c>
      <c r="AU401">
        <f t="shared" si="178"/>
        <v>11.993597831932176</v>
      </c>
    </row>
    <row r="402" spans="1:47">
      <c r="A402" s="53" t="s">
        <v>190</v>
      </c>
      <c r="B402" s="53" t="s">
        <v>49</v>
      </c>
      <c r="C402" s="54">
        <v>57664.427600000003</v>
      </c>
      <c r="D402" s="54" t="s">
        <v>76</v>
      </c>
      <c r="E402" s="58">
        <f t="shared" si="163"/>
        <v>21197.919735459367</v>
      </c>
      <c r="F402">
        <f t="shared" si="164"/>
        <v>21198</v>
      </c>
      <c r="G402">
        <f t="shared" si="193"/>
        <v>-2.9015799991611857E-2</v>
      </c>
      <c r="I402" s="117"/>
      <c r="J402" s="117"/>
      <c r="L402" s="116">
        <f>G402</f>
        <v>-2.9015799991611857E-2</v>
      </c>
      <c r="M402" s="116"/>
      <c r="O402" s="40">
        <f t="shared" ca="1" si="196"/>
        <v>-2.7652968624156449E-2</v>
      </c>
      <c r="Q402" s="293">
        <f t="shared" si="165"/>
        <v>42645.927600000003</v>
      </c>
      <c r="R402" s="8">
        <f t="shared" ca="1" si="195"/>
        <v>1.857309336120378E-6</v>
      </c>
      <c r="S402" s="116">
        <v>1</v>
      </c>
      <c r="T402" s="167">
        <f t="shared" ca="1" si="192"/>
        <v>1.857309336120378E-6</v>
      </c>
      <c r="Z402">
        <f t="shared" si="166"/>
        <v>21198</v>
      </c>
      <c r="AA402">
        <f t="shared" si="167"/>
        <v>-3.2704634165886239E-2</v>
      </c>
      <c r="AB402">
        <f t="shared" si="168"/>
        <v>-1.6210441855177955E-2</v>
      </c>
      <c r="AC402">
        <f t="shared" si="169"/>
        <v>-2.9015799991611857E-2</v>
      </c>
      <c r="AD402">
        <f t="shared" si="179"/>
        <v>3.6888341742743816E-3</v>
      </c>
      <c r="AE402">
        <f t="shared" si="170"/>
        <v>1.3607497565294559E-5</v>
      </c>
      <c r="AF402">
        <f t="shared" si="180"/>
        <v>-2.9015799991611857E-2</v>
      </c>
      <c r="AG402" s="25"/>
      <c r="AH402">
        <f t="shared" si="171"/>
        <v>-1.28053581364339E-2</v>
      </c>
      <c r="AI402">
        <f t="shared" si="172"/>
        <v>1.0356498496100288</v>
      </c>
      <c r="AJ402">
        <f t="shared" si="173"/>
        <v>-0.59692436736756005</v>
      </c>
      <c r="AK402">
        <f t="shared" si="174"/>
        <v>-0.49872746888734965</v>
      </c>
      <c r="AL402">
        <f t="shared" si="175"/>
        <v>-1.499436078539542</v>
      </c>
      <c r="AM402">
        <f t="shared" si="176"/>
        <v>-0.93106993169220542</v>
      </c>
      <c r="AN402">
        <f t="shared" si="197"/>
        <v>11.579896323992328</v>
      </c>
      <c r="AO402">
        <f t="shared" si="197"/>
        <v>11.5800939648551</v>
      </c>
      <c r="AP402">
        <f t="shared" si="197"/>
        <v>11.580809928646017</v>
      </c>
      <c r="AQ402">
        <f t="shared" si="197"/>
        <v>11.583397094147346</v>
      </c>
      <c r="AR402">
        <f t="shared" si="197"/>
        <v>11.592663477197794</v>
      </c>
      <c r="AS402">
        <f t="shared" si="197"/>
        <v>11.624868841284105</v>
      </c>
      <c r="AT402">
        <f t="shared" si="197"/>
        <v>11.727285450965828</v>
      </c>
      <c r="AU402">
        <f t="shared" si="178"/>
        <v>11.996884935796002</v>
      </c>
    </row>
    <row r="403" spans="1:47">
      <c r="A403" s="53" t="s">
        <v>190</v>
      </c>
      <c r="B403" s="53" t="s">
        <v>49</v>
      </c>
      <c r="C403" s="54">
        <v>57664.428110000001</v>
      </c>
      <c r="D403" s="54" t="s">
        <v>76</v>
      </c>
      <c r="E403" s="58">
        <f t="shared" si="163"/>
        <v>21197.921146239551</v>
      </c>
      <c r="F403">
        <f t="shared" si="164"/>
        <v>21198</v>
      </c>
      <c r="G403">
        <f t="shared" si="193"/>
        <v>-2.8505799993581604E-2</v>
      </c>
      <c r="I403" s="117"/>
      <c r="J403" s="117"/>
      <c r="L403" s="116">
        <f>G403</f>
        <v>-2.8505799993581604E-2</v>
      </c>
      <c r="M403" s="116"/>
      <c r="O403" s="40">
        <f t="shared" ca="1" si="196"/>
        <v>-2.7652968624156449E-2</v>
      </c>
      <c r="Q403" s="293">
        <f t="shared" si="165"/>
        <v>42645.928110000001</v>
      </c>
      <c r="R403" s="8">
        <f t="shared" ca="1" si="195"/>
        <v>7.27321344675586E-7</v>
      </c>
      <c r="S403" s="116">
        <v>1</v>
      </c>
      <c r="T403" s="167">
        <f t="shared" ca="1" si="192"/>
        <v>7.27321344675586E-7</v>
      </c>
      <c r="Z403">
        <f t="shared" si="166"/>
        <v>21198</v>
      </c>
      <c r="AA403">
        <f t="shared" si="167"/>
        <v>-3.2704634165886239E-2</v>
      </c>
      <c r="AB403">
        <f t="shared" si="168"/>
        <v>-1.5700441857147703E-2</v>
      </c>
      <c r="AC403">
        <f t="shared" si="169"/>
        <v>-2.8505799993581604E-2</v>
      </c>
      <c r="AD403">
        <f t="shared" si="179"/>
        <v>4.1988341723046343E-3</v>
      </c>
      <c r="AE403">
        <f t="shared" si="170"/>
        <v>1.7630208406513142E-5</v>
      </c>
      <c r="AF403">
        <f t="shared" si="180"/>
        <v>-2.8505799993581604E-2</v>
      </c>
      <c r="AG403" s="25"/>
      <c r="AH403">
        <f t="shared" si="171"/>
        <v>-1.28053581364339E-2</v>
      </c>
      <c r="AI403">
        <f t="shared" si="172"/>
        <v>1.0356498496100288</v>
      </c>
      <c r="AJ403">
        <f t="shared" si="173"/>
        <v>-0.59692436736756005</v>
      </c>
      <c r="AK403">
        <f t="shared" si="174"/>
        <v>-0.49872746888734965</v>
      </c>
      <c r="AL403">
        <f t="shared" si="175"/>
        <v>-1.499436078539542</v>
      </c>
      <c r="AM403">
        <f t="shared" si="176"/>
        <v>-0.93106993169220542</v>
      </c>
      <c r="AN403">
        <f t="shared" si="197"/>
        <v>11.579896323992328</v>
      </c>
      <c r="AO403">
        <f t="shared" si="197"/>
        <v>11.5800939648551</v>
      </c>
      <c r="AP403">
        <f t="shared" si="197"/>
        <v>11.580809928646017</v>
      </c>
      <c r="AQ403">
        <f t="shared" si="197"/>
        <v>11.583397094147346</v>
      </c>
      <c r="AR403">
        <f t="shared" si="197"/>
        <v>11.592663477197794</v>
      </c>
      <c r="AS403">
        <f t="shared" si="197"/>
        <v>11.624868841284105</v>
      </c>
      <c r="AT403">
        <f t="shared" si="197"/>
        <v>11.727285450965828</v>
      </c>
      <c r="AU403">
        <f t="shared" si="178"/>
        <v>11.996884935796002</v>
      </c>
    </row>
    <row r="404" spans="1:47">
      <c r="A404" s="100" t="s">
        <v>187</v>
      </c>
      <c r="B404" s="101" t="s">
        <v>49</v>
      </c>
      <c r="C404" s="102">
        <v>57670.572999999997</v>
      </c>
      <c r="D404" s="102">
        <v>1E-4</v>
      </c>
      <c r="E404" s="58">
        <f t="shared" si="163"/>
        <v>21214.919360081174</v>
      </c>
      <c r="F404">
        <f t="shared" si="164"/>
        <v>21215</v>
      </c>
      <c r="G404">
        <f t="shared" si="193"/>
        <v>-2.9151499998988584E-2</v>
      </c>
      <c r="I404" s="117"/>
      <c r="J404" s="117"/>
      <c r="K404" s="117">
        <f t="shared" ref="K404:K410" si="198">G404</f>
        <v>-2.9151499998988584E-2</v>
      </c>
      <c r="M404" s="116"/>
      <c r="O404" s="40">
        <f t="shared" ca="1" si="196"/>
        <v>-2.7714105930437438E-2</v>
      </c>
      <c r="Q404" s="293">
        <f t="shared" si="165"/>
        <v>42652.072999999997</v>
      </c>
      <c r="R404" s="8">
        <f t="shared" ca="1" si="195"/>
        <v>2.0661017083060151E-6</v>
      </c>
      <c r="S404" s="116">
        <v>1</v>
      </c>
      <c r="T404" s="167">
        <f t="shared" ca="1" si="192"/>
        <v>2.0661017083060151E-6</v>
      </c>
      <c r="Z404">
        <f t="shared" si="166"/>
        <v>21215</v>
      </c>
      <c r="AA404">
        <f t="shared" si="167"/>
        <v>-3.2733388945131274E-2</v>
      </c>
      <c r="AB404">
        <f t="shared" si="168"/>
        <v>-1.6318306287373352E-2</v>
      </c>
      <c r="AC404">
        <f t="shared" si="169"/>
        <v>-2.9151499998988584E-2</v>
      </c>
      <c r="AD404">
        <f t="shared" si="179"/>
        <v>3.5818889461426903E-3</v>
      </c>
      <c r="AE404">
        <f t="shared" si="170"/>
        <v>1.2829928422499193E-5</v>
      </c>
      <c r="AF404">
        <f t="shared" si="180"/>
        <v>-2.9151499998988584E-2</v>
      </c>
      <c r="AG404" s="25"/>
      <c r="AH404">
        <f t="shared" si="171"/>
        <v>-1.283319371161523E-2</v>
      </c>
      <c r="AI404">
        <f t="shared" si="172"/>
        <v>1.0381446433289163</v>
      </c>
      <c r="AJ404">
        <f t="shared" si="173"/>
        <v>-0.60093096178089156</v>
      </c>
      <c r="AK404">
        <f t="shared" si="174"/>
        <v>-0.49854286293688904</v>
      </c>
      <c r="AL404">
        <f t="shared" si="175"/>
        <v>-1.4944328443410295</v>
      </c>
      <c r="AM404">
        <f t="shared" si="176"/>
        <v>-0.92641052757293263</v>
      </c>
      <c r="AN404">
        <f t="shared" si="197"/>
        <v>11.584075069475901</v>
      </c>
      <c r="AO404">
        <f t="shared" si="197"/>
        <v>11.584278518897237</v>
      </c>
      <c r="AP404">
        <f t="shared" si="197"/>
        <v>11.585010893590814</v>
      </c>
      <c r="AQ404">
        <f t="shared" si="197"/>
        <v>11.587640675327494</v>
      </c>
      <c r="AR404">
        <f t="shared" si="197"/>
        <v>11.597000130395045</v>
      </c>
      <c r="AS404">
        <f t="shared" si="197"/>
        <v>11.629327267360079</v>
      </c>
      <c r="AT404">
        <f t="shared" si="197"/>
        <v>11.731579195301324</v>
      </c>
      <c r="AU404">
        <f t="shared" si="178"/>
        <v>11.999905517724924</v>
      </c>
    </row>
    <row r="405" spans="1:47">
      <c r="A405" s="111" t="s">
        <v>191</v>
      </c>
      <c r="B405" s="112" t="s">
        <v>49</v>
      </c>
      <c r="C405" s="113">
        <v>57926.874600000003</v>
      </c>
      <c r="D405" s="113">
        <v>1E-4</v>
      </c>
      <c r="E405" s="58">
        <f t="shared" ref="E405:E410" si="199">+(C405-C$7)/C$8</f>
        <v>21923.909985585164</v>
      </c>
      <c r="F405">
        <f t="shared" ref="F405:F410" si="200">ROUND(2*E405,0)/2</f>
        <v>21924</v>
      </c>
      <c r="G405">
        <f t="shared" si="193"/>
        <v>-3.2540399995923508E-2</v>
      </c>
      <c r="I405" s="117"/>
      <c r="J405" s="117"/>
      <c r="K405" s="117">
        <f t="shared" si="198"/>
        <v>-3.2540399995923508E-2</v>
      </c>
      <c r="M405" s="116"/>
      <c r="O405" s="40">
        <f t="shared" ca="1" si="196"/>
        <v>-3.0263891233568291E-2</v>
      </c>
      <c r="Q405" s="293">
        <f t="shared" ref="Q405:Q410" si="201">C405-15018.5</f>
        <v>42908.374600000003</v>
      </c>
      <c r="R405" s="8">
        <f t="shared" ca="1" si="195"/>
        <v>5.1824921450800824E-6</v>
      </c>
      <c r="S405" s="116">
        <v>1</v>
      </c>
      <c r="T405" s="167">
        <f t="shared" ca="1" si="192"/>
        <v>5.1824921450800824E-6</v>
      </c>
      <c r="Z405">
        <f t="shared" ref="Z405:Z410" si="202">F405</f>
        <v>21924</v>
      </c>
      <c r="AA405">
        <f t="shared" ref="AA405:AA410" si="203">AB$3+AB$4*Z405+AB$5*Z405^2+AH405</f>
        <v>-3.3764197995550298E-2</v>
      </c>
      <c r="AB405">
        <f t="shared" ref="AB405:AB410" si="204">IF(S405&lt;&gt;0,G405-AH405,-9999)</f>
        <v>-1.8710535173796353E-2</v>
      </c>
      <c r="AC405">
        <f t="shared" ref="AC405:AC410" si="205">+G405-P405</f>
        <v>-3.2540399995923508E-2</v>
      </c>
      <c r="AD405">
        <f t="shared" si="179"/>
        <v>1.2237979996267898E-3</v>
      </c>
      <c r="AE405">
        <f t="shared" ref="AE405:AE410" si="206">+(G405-AA405)^2*S405</f>
        <v>1.497681543890532E-6</v>
      </c>
      <c r="AF405">
        <f t="shared" si="180"/>
        <v>-3.2540399995923508E-2</v>
      </c>
      <c r="AG405" s="25"/>
      <c r="AH405">
        <f t="shared" ref="AH405:AH410" si="207">$AB$6*($AB$11/AI405*AJ405+$AB$12)</f>
        <v>-1.3829864822127157E-2</v>
      </c>
      <c r="AI405">
        <f t="shared" ref="AI405:AI410" si="208">1+$AB$7*COS(AL405)</f>
        <v>1.1519253892266552</v>
      </c>
      <c r="AJ405">
        <f t="shared" ref="AJ405:AJ410" si="209">SIN(AL405+RADIANS($AB$9))</f>
        <v>-0.76884556074388333</v>
      </c>
      <c r="AK405">
        <f t="shared" ref="AK405:AK410" si="210">$AB$7*SIN(AL405)</f>
        <v>-0.4763598178985391</v>
      </c>
      <c r="AL405">
        <f t="shared" ref="AL405:AL410" si="211">2*ATAN(AM405)</f>
        <v>-1.2620643835868859</v>
      </c>
      <c r="AM405">
        <f t="shared" ref="AM405:AM410" si="212">SQRT((1+$AB$7)/(1-$AB$7))*TAN(AN405/2)</f>
        <v>-0.73069683397914564</v>
      </c>
      <c r="AN405">
        <f t="shared" ref="AN405:AT410" si="213">$AU405+$AB$7*SIN(AO405)</f>
        <v>11.767940936585628</v>
      </c>
      <c r="AO405">
        <f t="shared" si="213"/>
        <v>11.768485215420519</v>
      </c>
      <c r="AP405">
        <f t="shared" si="213"/>
        <v>11.770043014185406</v>
      </c>
      <c r="AQ405">
        <f t="shared" si="213"/>
        <v>11.774488008389842</v>
      </c>
      <c r="AR405">
        <f t="shared" si="213"/>
        <v>11.787062910793674</v>
      </c>
      <c r="AS405">
        <f t="shared" si="213"/>
        <v>11.821825603889373</v>
      </c>
      <c r="AT405">
        <f t="shared" si="213"/>
        <v>11.912690605374738</v>
      </c>
      <c r="AU405">
        <f t="shared" ref="AU405:AU410" si="214">RADIANS($AB$9)+$AB$18*(F405-AB$15)</f>
        <v>12.125881552289957</v>
      </c>
    </row>
    <row r="406" spans="1:47">
      <c r="A406" s="111" t="s">
        <v>191</v>
      </c>
      <c r="B406" s="112" t="s">
        <v>45</v>
      </c>
      <c r="C406" s="113">
        <v>57949.831299999998</v>
      </c>
      <c r="D406" s="113">
        <v>2.0000000000000001E-4</v>
      </c>
      <c r="E406" s="58">
        <f t="shared" si="199"/>
        <v>21987.413627749331</v>
      </c>
      <c r="F406">
        <f t="shared" si="200"/>
        <v>21987.5</v>
      </c>
      <c r="G406">
        <f t="shared" si="193"/>
        <v>-3.1223749996570405E-2</v>
      </c>
      <c r="I406" s="117"/>
      <c r="J406" s="117"/>
      <c r="K406" s="117">
        <f t="shared" si="198"/>
        <v>-3.1223749996570405E-2</v>
      </c>
      <c r="M406" s="116"/>
      <c r="O406" s="40">
        <f t="shared" ca="1" si="196"/>
        <v>-3.0492257054088465E-2</v>
      </c>
      <c r="Q406" s="293">
        <f t="shared" si="201"/>
        <v>42931.331299999998</v>
      </c>
      <c r="R406" s="8">
        <f t="shared" ca="1" si="195"/>
        <v>5.3508192490088671E-7</v>
      </c>
      <c r="S406" s="116">
        <v>1</v>
      </c>
      <c r="T406" s="167">
        <f t="shared" ca="1" si="192"/>
        <v>5.3508192490088671E-7</v>
      </c>
      <c r="Z406">
        <f t="shared" si="202"/>
        <v>21987.5</v>
      </c>
      <c r="AA406">
        <f t="shared" si="203"/>
        <v>-3.3837576578012299E-2</v>
      </c>
      <c r="AB406">
        <f t="shared" si="204"/>
        <v>-1.7323163987753278E-2</v>
      </c>
      <c r="AC406">
        <f t="shared" si="205"/>
        <v>-3.1223749996570405E-2</v>
      </c>
      <c r="AD406">
        <f>IF(S406&lt;&gt;0,G406-AA406,-9999)</f>
        <v>2.6138265814418943E-3</v>
      </c>
      <c r="AE406">
        <f t="shared" si="206"/>
        <v>6.8320893978522199E-6</v>
      </c>
      <c r="AF406">
        <f>IF(S406&lt;&gt;0,G406-P406,-9999)</f>
        <v>-3.1223749996570405E-2</v>
      </c>
      <c r="AG406" s="25"/>
      <c r="AH406">
        <f t="shared" si="207"/>
        <v>-1.3900586008817127E-2</v>
      </c>
      <c r="AI406">
        <f t="shared" si="208"/>
        <v>1.1629854369042185</v>
      </c>
      <c r="AJ406">
        <f t="shared" si="209"/>
        <v>-0.78353842954330222</v>
      </c>
      <c r="AK406">
        <f t="shared" si="210"/>
        <v>-0.47268990612995004</v>
      </c>
      <c r="AL406">
        <f t="shared" si="211"/>
        <v>-1.2387578133513841</v>
      </c>
      <c r="AM406">
        <f t="shared" si="212"/>
        <v>-0.71297177859163074</v>
      </c>
      <c r="AN406">
        <f t="shared" si="213"/>
        <v>11.785379285361365</v>
      </c>
      <c r="AO406">
        <f t="shared" si="213"/>
        <v>11.785961707696023</v>
      </c>
      <c r="AP406">
        <f t="shared" si="213"/>
        <v>11.787599561732261</v>
      </c>
      <c r="AQ406">
        <f t="shared" si="213"/>
        <v>11.792191327626528</v>
      </c>
      <c r="AR406">
        <f t="shared" si="213"/>
        <v>11.804956201332534</v>
      </c>
      <c r="AS406">
        <f t="shared" si="213"/>
        <v>11.839658180172254</v>
      </c>
      <c r="AT406">
        <f t="shared" si="213"/>
        <v>11.929089701587213</v>
      </c>
      <c r="AU406">
        <f t="shared" si="214"/>
        <v>12.13716431420093</v>
      </c>
    </row>
    <row r="407" spans="1:47">
      <c r="A407" s="114" t="s">
        <v>192</v>
      </c>
      <c r="B407" s="47"/>
      <c r="C407" s="115">
        <v>57960.855499999998</v>
      </c>
      <c r="D407" s="115">
        <v>2.9999999999999997E-4</v>
      </c>
      <c r="E407" s="58">
        <f t="shared" si="199"/>
        <v>22017.909162906664</v>
      </c>
      <c r="F407">
        <f t="shared" si="200"/>
        <v>22018</v>
      </c>
      <c r="G407">
        <f t="shared" si="193"/>
        <v>-3.2837799997651018E-2</v>
      </c>
      <c r="I407" s="117"/>
      <c r="J407" s="117"/>
      <c r="K407" s="117">
        <f t="shared" si="198"/>
        <v>-3.2837799997651018E-2</v>
      </c>
      <c r="M407" s="116"/>
      <c r="O407" s="40">
        <f t="shared" ca="1" si="196"/>
        <v>-3.0601944574180834E-2</v>
      </c>
      <c r="Q407" s="293">
        <f t="shared" si="201"/>
        <v>42942.355499999998</v>
      </c>
      <c r="R407" s="8">
        <f t="shared" ca="1" si="195"/>
        <v>4.9990494746610377E-6</v>
      </c>
      <c r="S407" s="116">
        <v>1</v>
      </c>
      <c r="T407" s="167">
        <f t="shared" ca="1" si="192"/>
        <v>4.9990494746610377E-6</v>
      </c>
      <c r="Z407">
        <f t="shared" si="202"/>
        <v>22018</v>
      </c>
      <c r="AA407">
        <f t="shared" si="203"/>
        <v>-3.3871524985556546E-2</v>
      </c>
      <c r="AB407">
        <f t="shared" si="204"/>
        <v>-1.8904518584392141E-2</v>
      </c>
      <c r="AC407">
        <f t="shared" si="205"/>
        <v>-3.2837799997651018E-2</v>
      </c>
      <c r="AD407">
        <f>IF(S407&lt;&gt;0,G407-AA407,-9999)</f>
        <v>1.033724987905528E-3</v>
      </c>
      <c r="AE407">
        <f t="shared" si="206"/>
        <v>1.068587350620284E-6</v>
      </c>
      <c r="AF407">
        <f>IF(S407&lt;&gt;0,G407-P407,-9999)</f>
        <v>-3.2837799997651018E-2</v>
      </c>
      <c r="AG407" s="25"/>
      <c r="AH407">
        <f t="shared" si="207"/>
        <v>-1.3933281413258877E-2</v>
      </c>
      <c r="AI407">
        <f t="shared" si="208"/>
        <v>1.1683419415090557</v>
      </c>
      <c r="AJ407">
        <f t="shared" si="209"/>
        <v>-0.79054277186331745</v>
      </c>
      <c r="AK407">
        <f t="shared" si="210"/>
        <v>-0.47080886857509563</v>
      </c>
      <c r="AL407">
        <f t="shared" si="211"/>
        <v>-1.2274033798318222</v>
      </c>
      <c r="AM407">
        <f t="shared" si="212"/>
        <v>-0.7044430991597681</v>
      </c>
      <c r="AN407">
        <f t="shared" si="213"/>
        <v>11.793815020517021</v>
      </c>
      <c r="AO407">
        <f t="shared" si="213"/>
        <v>11.794416000537828</v>
      </c>
      <c r="AP407">
        <f t="shared" si="213"/>
        <v>11.796092063833687</v>
      </c>
      <c r="AQ407">
        <f t="shared" si="213"/>
        <v>11.800752088893027</v>
      </c>
      <c r="AR407">
        <f t="shared" si="213"/>
        <v>11.813600492715837</v>
      </c>
      <c r="AS407">
        <f t="shared" si="213"/>
        <v>11.848255808084383</v>
      </c>
      <c r="AT407">
        <f t="shared" si="213"/>
        <v>11.936975889710393</v>
      </c>
      <c r="AU407">
        <f t="shared" si="214"/>
        <v>12.142583593543996</v>
      </c>
    </row>
    <row r="408" spans="1:47">
      <c r="A408" s="109" t="s">
        <v>193</v>
      </c>
      <c r="B408" s="110" t="s">
        <v>49</v>
      </c>
      <c r="C408" s="109">
        <v>58411.6443</v>
      </c>
      <c r="D408" s="109">
        <v>1E-4</v>
      </c>
      <c r="E408" s="58">
        <f t="shared" si="199"/>
        <v>23264.897216364727</v>
      </c>
      <c r="F408">
        <f t="shared" si="200"/>
        <v>23265</v>
      </c>
      <c r="G408">
        <f t="shared" si="193"/>
        <v>-3.7156499995035119E-2</v>
      </c>
      <c r="I408" s="117"/>
      <c r="J408" s="117"/>
      <c r="K408" s="117">
        <f t="shared" si="198"/>
        <v>-3.7156499995035119E-2</v>
      </c>
      <c r="M408" s="116"/>
      <c r="O408" s="40">
        <f t="shared" ca="1" si="196"/>
        <v>-3.5086545805498415E-2</v>
      </c>
      <c r="Q408" s="293">
        <f t="shared" si="201"/>
        <v>43393.1443</v>
      </c>
      <c r="R408" s="8">
        <f t="shared" ca="1" si="195"/>
        <v>4.284710346780556E-6</v>
      </c>
      <c r="S408" s="116">
        <v>1</v>
      </c>
      <c r="T408" s="167">
        <f ca="1">+S408*R408</f>
        <v>4.284710346780556E-6</v>
      </c>
      <c r="Z408">
        <f t="shared" si="202"/>
        <v>23265</v>
      </c>
      <c r="AA408">
        <f t="shared" si="203"/>
        <v>-3.4333001634396718E-2</v>
      </c>
      <c r="AB408">
        <f t="shared" si="204"/>
        <v>-2.2799978089813475E-2</v>
      </c>
      <c r="AC408">
        <f t="shared" si="205"/>
        <v>-3.7156499995035119E-2</v>
      </c>
      <c r="AD408">
        <f>IF(S408&lt;&gt;0,G408-AA408,-9999)</f>
        <v>-2.8234983606384018E-3</v>
      </c>
      <c r="AE408">
        <f t="shared" si="206"/>
        <v>7.9721429925277417E-6</v>
      </c>
      <c r="AF408">
        <f>IF(S408&lt;&gt;0,G408-P408,-9999)</f>
        <v>-3.7156499995035119E-2</v>
      </c>
      <c r="AG408" s="25"/>
      <c r="AH408">
        <f t="shared" si="207"/>
        <v>-1.4356521905221643E-2</v>
      </c>
      <c r="AI408">
        <f t="shared" si="208"/>
        <v>1.3935573944916253</v>
      </c>
      <c r="AJ408">
        <f t="shared" si="209"/>
        <v>-0.99535931008324641</v>
      </c>
      <c r="AK408">
        <f t="shared" si="210"/>
        <v>-0.30840327047708693</v>
      </c>
      <c r="AL408">
        <f t="shared" si="211"/>
        <v>-0.66467905120087944</v>
      </c>
      <c r="AM408">
        <f t="shared" si="212"/>
        <v>-0.34514097513853365</v>
      </c>
      <c r="AN408">
        <f t="shared" si="213"/>
        <v>12.172988856673326</v>
      </c>
      <c r="AO408">
        <f t="shared" si="213"/>
        <v>12.174057722613819</v>
      </c>
      <c r="AP408">
        <f t="shared" si="213"/>
        <v>12.176370112862232</v>
      </c>
      <c r="AQ408">
        <f t="shared" si="213"/>
        <v>12.181365260742837</v>
      </c>
      <c r="AR408">
        <f t="shared" si="213"/>
        <v>12.192121412308195</v>
      </c>
      <c r="AS408">
        <f t="shared" si="213"/>
        <v>12.215131536804947</v>
      </c>
      <c r="AT408">
        <f t="shared" si="213"/>
        <v>12.263730626568906</v>
      </c>
      <c r="AU408">
        <f t="shared" si="214"/>
        <v>12.364152162094907</v>
      </c>
    </row>
    <row r="409" spans="1:47">
      <c r="A409" s="109" t="s">
        <v>193</v>
      </c>
      <c r="B409" s="110" t="s">
        <v>49</v>
      </c>
      <c r="C409" s="109">
        <v>58422.488400000002</v>
      </c>
      <c r="D409" s="109">
        <v>4.0000000000000002E-4</v>
      </c>
      <c r="E409" s="58">
        <f t="shared" si="199"/>
        <v>23294.894552479793</v>
      </c>
      <c r="F409">
        <f t="shared" si="200"/>
        <v>23295</v>
      </c>
      <c r="G409">
        <f t="shared" si="193"/>
        <v>-3.811949999362696E-2</v>
      </c>
      <c r="I409" s="117"/>
      <c r="J409" s="117"/>
      <c r="K409" s="117">
        <f t="shared" si="198"/>
        <v>-3.811949999362696E-2</v>
      </c>
      <c r="M409" s="116"/>
      <c r="O409" s="40">
        <f t="shared" ca="1" si="196"/>
        <v>-3.5194435169523697E-2</v>
      </c>
      <c r="Q409" s="293">
        <f t="shared" si="201"/>
        <v>43403.988400000002</v>
      </c>
      <c r="R409" s="8">
        <f t="shared" ca="1" si="195"/>
        <v>8.556004225206252E-6</v>
      </c>
      <c r="S409" s="116">
        <v>1</v>
      </c>
      <c r="T409" s="167">
        <f ca="1">+S409*R409</f>
        <v>8.556004225206252E-6</v>
      </c>
      <c r="Z409">
        <f t="shared" si="202"/>
        <v>23295</v>
      </c>
      <c r="AA409">
        <f t="shared" si="203"/>
        <v>-3.431691792202312E-2</v>
      </c>
      <c r="AB409">
        <f t="shared" si="204"/>
        <v>-2.3779669211986321E-2</v>
      </c>
      <c r="AC409">
        <f t="shared" si="205"/>
        <v>-3.811949999362696E-2</v>
      </c>
      <c r="AD409">
        <f>IF(S409&lt;&gt;0,G409-AA409,-9999)</f>
        <v>-3.8025820716038397E-3</v>
      </c>
      <c r="AE409">
        <f t="shared" si="206"/>
        <v>1.445963041128295E-5</v>
      </c>
      <c r="AF409">
        <f>IF(S409&lt;&gt;0,G409-P409,-9999)</f>
        <v>-3.811949999362696E-2</v>
      </c>
      <c r="AG409" s="25"/>
      <c r="AH409">
        <f t="shared" si="207"/>
        <v>-1.4339830781640637E-2</v>
      </c>
      <c r="AI409">
        <f t="shared" si="208"/>
        <v>1.3984382295004434</v>
      </c>
      <c r="AJ409">
        <f t="shared" si="209"/>
        <v>-0.99677068433668992</v>
      </c>
      <c r="AK409">
        <f t="shared" si="210"/>
        <v>-0.30207114604435825</v>
      </c>
      <c r="AL409">
        <f t="shared" si="211"/>
        <v>-0.64868909033624667</v>
      </c>
      <c r="AM409">
        <f t="shared" si="212"/>
        <v>-0.33621804607793487</v>
      </c>
      <c r="AN409">
        <f t="shared" si="213"/>
        <v>12.182908387065932</v>
      </c>
      <c r="AO409">
        <f t="shared" si="213"/>
        <v>12.183970362890133</v>
      </c>
      <c r="AP409">
        <f t="shared" si="213"/>
        <v>12.186258616211155</v>
      </c>
      <c r="AQ409">
        <f t="shared" si="213"/>
        <v>12.191182065028453</v>
      </c>
      <c r="AR409">
        <f t="shared" si="213"/>
        <v>12.201743368133481</v>
      </c>
      <c r="AS409">
        <f t="shared" si="213"/>
        <v>12.224257531005192</v>
      </c>
      <c r="AT409">
        <f t="shared" si="213"/>
        <v>12.27167339088218</v>
      </c>
      <c r="AU409">
        <f t="shared" si="214"/>
        <v>12.369482600793004</v>
      </c>
    </row>
    <row r="410" spans="1:47">
      <c r="A410" s="109" t="s">
        <v>193</v>
      </c>
      <c r="B410" s="110" t="s">
        <v>45</v>
      </c>
      <c r="C410" s="109">
        <v>58459.544800000003</v>
      </c>
      <c r="D410" s="109">
        <v>2.0000000000000001E-4</v>
      </c>
      <c r="E410" s="58">
        <f t="shared" si="199"/>
        <v>23397.401287572069</v>
      </c>
      <c r="F410">
        <f t="shared" si="200"/>
        <v>23397.5</v>
      </c>
      <c r="G410">
        <f t="shared" si="193"/>
        <v>-3.5684749993379228E-2</v>
      </c>
      <c r="I410" s="117"/>
      <c r="J410" s="117"/>
      <c r="K410" s="117">
        <f t="shared" si="198"/>
        <v>-3.5684749993379228E-2</v>
      </c>
      <c r="M410" s="116"/>
      <c r="O410" s="40">
        <f t="shared" ca="1" si="196"/>
        <v>-3.5563057163276748E-2</v>
      </c>
      <c r="Q410" s="293">
        <f t="shared" si="201"/>
        <v>43441.044800000003</v>
      </c>
      <c r="R410" s="8">
        <f t="shared" ca="1" si="195"/>
        <v>1.4809144898350926E-8</v>
      </c>
      <c r="S410" s="116">
        <v>1</v>
      </c>
      <c r="T410" s="167">
        <f ca="1">+S410*R410</f>
        <v>1.4809144898350926E-8</v>
      </c>
      <c r="Z410">
        <f t="shared" si="202"/>
        <v>23397.5</v>
      </c>
      <c r="AA410">
        <f t="shared" si="203"/>
        <v>-3.425066597287181E-2</v>
      </c>
      <c r="AB410">
        <f t="shared" si="204"/>
        <v>-2.1413135711040036E-2</v>
      </c>
      <c r="AC410">
        <f t="shared" si="205"/>
        <v>-3.5684749993379228E-2</v>
      </c>
      <c r="AD410">
        <f>IF(S410&lt;&gt;0,G410-AA410,-9999)</f>
        <v>-1.4340840205074173E-3</v>
      </c>
      <c r="AE410">
        <f t="shared" si="206"/>
        <v>2.0565969778747185E-6</v>
      </c>
      <c r="AF410">
        <f>IF(S410&lt;&gt;0,G410-P410,-9999)</f>
        <v>-3.5684749993379228E-2</v>
      </c>
      <c r="AG410" s="25"/>
      <c r="AH410">
        <f t="shared" si="207"/>
        <v>-1.4271614282339192E-2</v>
      </c>
      <c r="AI410">
        <f t="shared" si="208"/>
        <v>1.4145665325869172</v>
      </c>
      <c r="AJ410">
        <f t="shared" si="209"/>
        <v>-0.99968903131954001</v>
      </c>
      <c r="AK410">
        <f t="shared" si="210"/>
        <v>-0.27952565187985973</v>
      </c>
      <c r="AL410">
        <f t="shared" si="211"/>
        <v>-0.59324115540177447</v>
      </c>
      <c r="AM410">
        <f t="shared" si="212"/>
        <v>-0.30563730676783168</v>
      </c>
      <c r="AN410">
        <f t="shared" si="213"/>
        <v>12.217047177412768</v>
      </c>
      <c r="AO410">
        <f t="shared" si="213"/>
        <v>12.218075793253123</v>
      </c>
      <c r="AP410">
        <f t="shared" si="213"/>
        <v>12.220263572712469</v>
      </c>
      <c r="AQ410">
        <f t="shared" si="213"/>
        <v>12.224911078595968</v>
      </c>
      <c r="AR410">
        <f t="shared" si="213"/>
        <v>12.234758527783576</v>
      </c>
      <c r="AS410">
        <f t="shared" si="213"/>
        <v>12.255515571912715</v>
      </c>
      <c r="AT410">
        <f t="shared" si="213"/>
        <v>12.298831685881229</v>
      </c>
      <c r="AU410">
        <f t="shared" si="214"/>
        <v>12.387694933011502</v>
      </c>
    </row>
    <row r="411" spans="1:47">
      <c r="A411" s="261" t="s">
        <v>320</v>
      </c>
      <c r="B411" s="262" t="s">
        <v>49</v>
      </c>
      <c r="C411" s="263">
        <v>58361.759100000003</v>
      </c>
      <c r="D411" s="263">
        <v>1E-4</v>
      </c>
      <c r="E411" s="58">
        <f t="shared" ref="E411:E424" si="215">+(C411-C$7)/C$8</f>
        <v>23126.902997244018</v>
      </c>
      <c r="F411">
        <f t="shared" ref="F411:F424" si="216">ROUND(2*E411,0)/2</f>
        <v>23127</v>
      </c>
      <c r="G411">
        <f t="shared" ref="G411:G424" si="217">+C411-(C$7+F411*C$8)</f>
        <v>-3.5066699994786177E-2</v>
      </c>
      <c r="I411" s="117"/>
      <c r="J411" s="117"/>
      <c r="K411" s="117">
        <f t="shared" ref="K411:K424" si="218">G411</f>
        <v>-3.5066699994786177E-2</v>
      </c>
      <c r="M411" s="116"/>
      <c r="O411" s="40">
        <f t="shared" ref="O411:O424" ca="1" si="219">+C$11+C$12*F411</f>
        <v>-3.4590254730982109E-2</v>
      </c>
      <c r="Q411" s="293">
        <f t="shared" ref="Q411:Q424" si="220">C411-15018.5</f>
        <v>43343.259100000003</v>
      </c>
      <c r="R411" s="8">
        <f t="shared" ref="R411:R424" ca="1" si="221">+(O411-G411)^2</f>
        <v>2.2700008940132777E-7</v>
      </c>
      <c r="S411" s="116">
        <v>1</v>
      </c>
      <c r="T411" s="167">
        <f t="shared" ref="T411:T424" ca="1" si="222">+S411*R411</f>
        <v>2.2700008940132777E-7</v>
      </c>
      <c r="Z411">
        <f t="shared" ref="Z411:Z424" si="223">F411</f>
        <v>23127</v>
      </c>
      <c r="AA411">
        <f t="shared" ref="AA411:AA424" si="224">AB$3+AB$4*Z411+AB$5*Z411^2+AH411</f>
        <v>-3.4388158141759897E-2</v>
      </c>
      <c r="AB411">
        <f t="shared" ref="AB411:AB424" si="225">IF(S411&lt;&gt;0,G411-AH411,-9999)</f>
        <v>-2.0652038397163178E-2</v>
      </c>
      <c r="AC411">
        <f t="shared" ref="AC411:AC424" si="226">+G411-P411</f>
        <v>-3.5066699994786177E-2</v>
      </c>
      <c r="AD411">
        <f t="shared" ref="AD411:AD424" si="227">IF(S411&lt;&gt;0,G411-AA411,-9999)</f>
        <v>-6.7854185302627934E-4</v>
      </c>
      <c r="AE411">
        <f t="shared" ref="AE411:AE424" si="228">+(G411-AA411)^2*S411</f>
        <v>4.6041904630833685E-7</v>
      </c>
      <c r="AF411">
        <f t="shared" ref="AF411:AF424" si="229">IF(S411&lt;&gt;0,G411-P411,-9999)</f>
        <v>-3.5066699994786177E-2</v>
      </c>
      <c r="AG411" s="25"/>
      <c r="AH411">
        <f t="shared" ref="AH411:AH424" si="230">$AB$6*($AB$11/AI411*AJ411+$AB$12)</f>
        <v>-1.4414661597622998E-2</v>
      </c>
      <c r="AI411">
        <f t="shared" ref="AI411:AI424" si="231">1+$AB$7*COS(AL411)</f>
        <v>1.3703132514604706</v>
      </c>
      <c r="AJ411">
        <f t="shared" ref="AJ411:AJ424" si="232">SIN(AL411+RADIANS($AB$9))</f>
        <v>-0.98583873984563541</v>
      </c>
      <c r="AK411">
        <f t="shared" ref="AK411:AK424" si="233">$AB$7*SIN(AL411)</f>
        <v>-0.33595847331593565</v>
      </c>
      <c r="AL411">
        <f t="shared" ref="AL411:AL424" si="234">2*ATAN(AM411)</f>
        <v>-0.73679403572228108</v>
      </c>
      <c r="AM411">
        <f t="shared" ref="AM411:AM424" si="235">SQRT((1+$AB$7)/(1-$AB$7))*TAN(AN411/2)</f>
        <v>-0.38602017463501159</v>
      </c>
      <c r="AN411">
        <f t="shared" ref="AN411:AN424" si="236">$AU411+$AB$7*SIN(AO411)</f>
        <v>12.127800491717384</v>
      </c>
      <c r="AO411">
        <f t="shared" ref="AO411:AO424" si="237">$AU411+$AB$7*SIN(AP411)</f>
        <v>12.128884913578</v>
      </c>
      <c r="AP411">
        <f t="shared" ref="AP411:AP424" si="238">$AU411+$AB$7*SIN(AQ411)</f>
        <v>12.131277920311199</v>
      </c>
      <c r="AQ411">
        <f t="shared" ref="AQ411:AQ424" si="239">$AU411+$AB$7*SIN(AR411)</f>
        <v>12.136549222008556</v>
      </c>
      <c r="AR411">
        <f t="shared" ref="AR411:AR424" si="240">$AU411+$AB$7*SIN(AS411)</f>
        <v>12.148116324249148</v>
      </c>
      <c r="AS411">
        <f t="shared" ref="AS411:AS424" si="241">$AU411+$AB$7*SIN(AT411)</f>
        <v>12.17329460635729</v>
      </c>
      <c r="AT411">
        <f t="shared" ref="AT411:AT424" si="242">$AU411+$AB$7*SIN(AU411)</f>
        <v>12.227231806727023</v>
      </c>
      <c r="AU411">
        <f t="shared" ref="AU411:AU424" si="243">RADIANS($AB$9)+$AB$18*(F411-AB$15)</f>
        <v>12.339632144083659</v>
      </c>
    </row>
    <row r="412" spans="1:47">
      <c r="A412" s="264" t="s">
        <v>321</v>
      </c>
      <c r="B412" s="265" t="s">
        <v>49</v>
      </c>
      <c r="C412" s="266">
        <v>58704.821000000004</v>
      </c>
      <c r="D412" s="266">
        <v>1E-4</v>
      </c>
      <c r="E412" s="58">
        <f t="shared" si="215"/>
        <v>24075.893058435919</v>
      </c>
      <c r="F412">
        <f t="shared" si="216"/>
        <v>24076</v>
      </c>
      <c r="G412">
        <f t="shared" si="217"/>
        <v>-3.8659599995298777E-2</v>
      </c>
      <c r="I412" s="117"/>
      <c r="J412" s="117"/>
      <c r="K412" s="117">
        <f t="shared" si="218"/>
        <v>-3.8659599995298777E-2</v>
      </c>
      <c r="M412" s="116"/>
      <c r="O412" s="40">
        <f t="shared" ca="1" si="219"/>
        <v>-3.8003154946315218E-2</v>
      </c>
      <c r="Q412" s="293">
        <f t="shared" si="220"/>
        <v>43686.321000000004</v>
      </c>
      <c r="R412" s="8">
        <f t="shared" ca="1" si="221"/>
        <v>4.3092010233502694E-7</v>
      </c>
      <c r="S412" s="116">
        <v>1</v>
      </c>
      <c r="T412" s="167">
        <f t="shared" ca="1" si="222"/>
        <v>4.3092010233502694E-7</v>
      </c>
      <c r="Z412">
        <f t="shared" si="223"/>
        <v>24076</v>
      </c>
      <c r="AA412">
        <f t="shared" si="224"/>
        <v>-3.3351705062424832E-2</v>
      </c>
      <c r="AB412">
        <f t="shared" si="225"/>
        <v>-2.5295628944100625E-2</v>
      </c>
      <c r="AC412">
        <f t="shared" si="226"/>
        <v>-3.8659599995298777E-2</v>
      </c>
      <c r="AD412">
        <f t="shared" si="227"/>
        <v>-5.3078949328739453E-3</v>
      </c>
      <c r="AE412">
        <f t="shared" si="228"/>
        <v>2.8173748618428905E-5</v>
      </c>
      <c r="AF412">
        <f t="shared" si="229"/>
        <v>-3.8659599995298777E-2</v>
      </c>
      <c r="AG412" s="25"/>
      <c r="AH412">
        <f t="shared" si="230"/>
        <v>-1.336397105119815E-2</v>
      </c>
      <c r="AI412">
        <f t="shared" si="231"/>
        <v>1.4900645224839582</v>
      </c>
      <c r="AJ412">
        <f t="shared" si="232"/>
        <v>-0.93282674489385808</v>
      </c>
      <c r="AK412">
        <f t="shared" si="233"/>
        <v>-9.9180460790269195E-2</v>
      </c>
      <c r="AL412">
        <f t="shared" si="234"/>
        <v>-0.19968532812910172</v>
      </c>
      <c r="AM412">
        <f t="shared" si="235"/>
        <v>-0.10017575474923272</v>
      </c>
      <c r="AN412">
        <f t="shared" si="236"/>
        <v>12.450826335901404</v>
      </c>
      <c r="AO412">
        <f t="shared" si="237"/>
        <v>12.451265905837106</v>
      </c>
      <c r="AP412">
        <f t="shared" si="238"/>
        <v>12.452150856780589</v>
      </c>
      <c r="AQ412">
        <f t="shared" si="239"/>
        <v>12.45393218589891</v>
      </c>
      <c r="AR412">
        <f t="shared" si="240"/>
        <v>12.457516765898426</v>
      </c>
      <c r="AS412">
        <f t="shared" si="241"/>
        <v>12.464725833504863</v>
      </c>
      <c r="AT412">
        <f t="shared" si="242"/>
        <v>12.479208581963295</v>
      </c>
      <c r="AU412">
        <f t="shared" si="243"/>
        <v>12.508251688233472</v>
      </c>
    </row>
    <row r="413" spans="1:47">
      <c r="A413" s="264" t="s">
        <v>321</v>
      </c>
      <c r="B413" s="265" t="s">
        <v>49</v>
      </c>
      <c r="C413" s="266">
        <v>58724.703699999998</v>
      </c>
      <c r="D413" s="266">
        <v>1E-4</v>
      </c>
      <c r="E413" s="58">
        <f t="shared" si="215"/>
        <v>24130.893292182816</v>
      </c>
      <c r="F413">
        <f t="shared" si="216"/>
        <v>24131</v>
      </c>
      <c r="G413">
        <f t="shared" si="217"/>
        <v>-3.8575099999434315E-2</v>
      </c>
      <c r="I413" s="117"/>
      <c r="J413" s="117"/>
      <c r="K413" s="117">
        <f t="shared" si="218"/>
        <v>-3.8575099999434315E-2</v>
      </c>
      <c r="M413" s="116"/>
      <c r="O413" s="40">
        <f t="shared" ca="1" si="219"/>
        <v>-3.8200952113694897E-2</v>
      </c>
      <c r="Q413" s="293">
        <f t="shared" si="220"/>
        <v>43706.203699999998</v>
      </c>
      <c r="R413" s="8">
        <f t="shared" ca="1" si="221"/>
        <v>1.3998664040327629E-7</v>
      </c>
      <c r="S413" s="116">
        <v>1</v>
      </c>
      <c r="T413" s="167">
        <f t="shared" ca="1" si="222"/>
        <v>1.3998664040327629E-7</v>
      </c>
      <c r="Z413">
        <f t="shared" si="223"/>
        <v>24131</v>
      </c>
      <c r="AA413">
        <f t="shared" si="224"/>
        <v>-3.3243305889156853E-2</v>
      </c>
      <c r="AB413">
        <f t="shared" si="225"/>
        <v>-2.5319902878780887E-2</v>
      </c>
      <c r="AC413">
        <f t="shared" si="226"/>
        <v>-3.8575099999434315E-2</v>
      </c>
      <c r="AD413">
        <f t="shared" si="227"/>
        <v>-5.3317941102774616E-3</v>
      </c>
      <c r="AE413">
        <f t="shared" si="228"/>
        <v>2.8428028434389428E-5</v>
      </c>
      <c r="AF413">
        <f t="shared" si="229"/>
        <v>-3.8575099999434315E-2</v>
      </c>
      <c r="AG413" s="25"/>
      <c r="AH413">
        <f t="shared" si="230"/>
        <v>-1.3255197120653426E-2</v>
      </c>
      <c r="AI413">
        <f t="shared" si="231"/>
        <v>1.4930997124552507</v>
      </c>
      <c r="AJ413">
        <f t="shared" si="232"/>
        <v>-0.92029039495470832</v>
      </c>
      <c r="AK413">
        <f t="shared" si="233"/>
        <v>-8.2780876877145193E-2</v>
      </c>
      <c r="AL413">
        <f t="shared" si="234"/>
        <v>-0.16632759887352877</v>
      </c>
      <c r="AM413">
        <f t="shared" si="235"/>
        <v>-8.3356057643481918E-2</v>
      </c>
      <c r="AN413">
        <f t="shared" si="236"/>
        <v>12.470193535105668</v>
      </c>
      <c r="AO413">
        <f t="shared" si="237"/>
        <v>12.470562861568228</v>
      </c>
      <c r="AP413">
        <f t="shared" si="238"/>
        <v>12.471304891212585</v>
      </c>
      <c r="AQ413">
        <f t="shared" si="239"/>
        <v>12.472795576541754</v>
      </c>
      <c r="AR413">
        <f t="shared" si="240"/>
        <v>12.475789631687343</v>
      </c>
      <c r="AS413">
        <f t="shared" si="241"/>
        <v>12.481800787399115</v>
      </c>
      <c r="AT413">
        <f t="shared" si="242"/>
        <v>12.493860347491918</v>
      </c>
      <c r="AU413">
        <f t="shared" si="243"/>
        <v>12.518024159179983</v>
      </c>
    </row>
    <row r="414" spans="1:47">
      <c r="A414" s="264" t="s">
        <v>321</v>
      </c>
      <c r="B414" s="265" t="s">
        <v>45</v>
      </c>
      <c r="C414" s="266">
        <v>58739.706100000003</v>
      </c>
      <c r="D414" s="266">
        <v>2.0000000000000001E-4</v>
      </c>
      <c r="E414" s="58">
        <f t="shared" si="215"/>
        <v>24172.393466040739</v>
      </c>
      <c r="F414">
        <f t="shared" si="216"/>
        <v>24172.5</v>
      </c>
      <c r="G414">
        <f t="shared" si="217"/>
        <v>-3.8512249993800651E-2</v>
      </c>
      <c r="I414" s="117"/>
      <c r="J414" s="117"/>
      <c r="K414" s="117">
        <f t="shared" si="218"/>
        <v>-3.8512249993800651E-2</v>
      </c>
      <c r="M414" s="116"/>
      <c r="O414" s="40">
        <f t="shared" ca="1" si="219"/>
        <v>-3.835019906726321E-2</v>
      </c>
      <c r="Q414" s="293">
        <f t="shared" si="220"/>
        <v>43721.206100000003</v>
      </c>
      <c r="R414" s="8">
        <f t="shared" ca="1" si="221"/>
        <v>2.626050279164307E-8</v>
      </c>
      <c r="S414" s="116">
        <v>1</v>
      </c>
      <c r="T414" s="167">
        <f t="shared" ca="1" si="222"/>
        <v>2.626050279164307E-8</v>
      </c>
      <c r="Z414">
        <f t="shared" si="223"/>
        <v>24172.5</v>
      </c>
      <c r="AA414">
        <f t="shared" si="224"/>
        <v>-3.315805392535498E-2</v>
      </c>
      <c r="AB414">
        <f t="shared" si="225"/>
        <v>-2.5342554944782127E-2</v>
      </c>
      <c r="AC414">
        <f t="shared" si="226"/>
        <v>-3.8512249993800651E-2</v>
      </c>
      <c r="AD414">
        <f t="shared" si="227"/>
        <v>-5.3541960684456713E-3</v>
      </c>
      <c r="AE414">
        <f t="shared" si="228"/>
        <v>2.8667415539359085E-5</v>
      </c>
      <c r="AF414">
        <f t="shared" si="229"/>
        <v>-3.8512249993800651E-2</v>
      </c>
      <c r="AG414" s="25"/>
      <c r="AH414">
        <f t="shared" si="230"/>
        <v>-1.3169695049018524E-2</v>
      </c>
      <c r="AI414">
        <f t="shared" si="231"/>
        <v>1.4950325549384402</v>
      </c>
      <c r="AJ414">
        <f t="shared" si="232"/>
        <v>-0.91011920350094955</v>
      </c>
      <c r="AK414">
        <f t="shared" si="233"/>
        <v>-7.0304833056627408E-2</v>
      </c>
      <c r="AL414">
        <f t="shared" si="234"/>
        <v>-0.14107717168296163</v>
      </c>
      <c r="AM414">
        <f t="shared" si="235"/>
        <v>-7.0655811920623007E-2</v>
      </c>
      <c r="AN414">
        <f t="shared" si="236"/>
        <v>12.484829520576259</v>
      </c>
      <c r="AO414">
        <f t="shared" si="237"/>
        <v>12.48514450221327</v>
      </c>
      <c r="AP414">
        <f t="shared" si="238"/>
        <v>12.485776533146906</v>
      </c>
      <c r="AQ414">
        <f t="shared" si="239"/>
        <v>12.48704464684878</v>
      </c>
      <c r="AR414">
        <f t="shared" si="240"/>
        <v>12.48958862048571</v>
      </c>
      <c r="AS414">
        <f t="shared" si="241"/>
        <v>12.494690623455549</v>
      </c>
      <c r="AT414">
        <f t="shared" si="242"/>
        <v>12.504917323351609</v>
      </c>
      <c r="AU414">
        <f t="shared" si="243"/>
        <v>12.525397932712352</v>
      </c>
    </row>
    <row r="415" spans="1:47">
      <c r="A415" s="264" t="s">
        <v>321</v>
      </c>
      <c r="B415" s="265" t="s">
        <v>45</v>
      </c>
      <c r="C415" s="266">
        <v>58743.6826</v>
      </c>
      <c r="D415" s="266">
        <v>1E-4</v>
      </c>
      <c r="E415" s="58">
        <f t="shared" si="215"/>
        <v>24183.393402140689</v>
      </c>
      <c r="F415">
        <f t="shared" si="216"/>
        <v>24183.5</v>
      </c>
      <c r="G415">
        <f t="shared" si="217"/>
        <v>-3.8535349995072465E-2</v>
      </c>
      <c r="I415" s="117"/>
      <c r="J415" s="117"/>
      <c r="K415" s="117">
        <f t="shared" si="218"/>
        <v>-3.8535349995072465E-2</v>
      </c>
      <c r="M415" s="116"/>
      <c r="O415" s="40">
        <f t="shared" ca="1" si="219"/>
        <v>-3.8389758500739141E-2</v>
      </c>
      <c r="Q415" s="293">
        <f t="shared" si="220"/>
        <v>43725.1826</v>
      </c>
      <c r="R415" s="8">
        <f t="shared" ca="1" si="221"/>
        <v>2.1196883222210531E-8</v>
      </c>
      <c r="S415" s="116">
        <v>1</v>
      </c>
      <c r="T415" s="167">
        <f t="shared" ca="1" si="222"/>
        <v>2.1196883222210531E-8</v>
      </c>
      <c r="Z415">
        <f t="shared" si="223"/>
        <v>24183.5</v>
      </c>
      <c r="AA415">
        <f t="shared" si="224"/>
        <v>-3.3134961551885382E-2</v>
      </c>
      <c r="AB415">
        <f t="shared" si="225"/>
        <v>-2.5388808902956958E-2</v>
      </c>
      <c r="AC415">
        <f t="shared" si="226"/>
        <v>-3.8535349995072465E-2</v>
      </c>
      <c r="AD415">
        <f t="shared" si="227"/>
        <v>-5.4003884431870833E-3</v>
      </c>
      <c r="AE415">
        <f t="shared" si="228"/>
        <v>2.9164195337308609E-5</v>
      </c>
      <c r="AF415">
        <f t="shared" si="229"/>
        <v>-3.8535349995072465E-2</v>
      </c>
      <c r="AG415" s="25"/>
      <c r="AH415">
        <f t="shared" si="230"/>
        <v>-1.3146541092115507E-2</v>
      </c>
      <c r="AI415">
        <f t="shared" si="231"/>
        <v>1.4954926865272473</v>
      </c>
      <c r="AJ415">
        <f t="shared" si="232"/>
        <v>-0.90732139656842026</v>
      </c>
      <c r="AK415">
        <f t="shared" si="233"/>
        <v>-6.6985055034769189E-2</v>
      </c>
      <c r="AL415">
        <f t="shared" si="234"/>
        <v>-0.13437413080552779</v>
      </c>
      <c r="AM415">
        <f t="shared" si="235"/>
        <v>-6.7288344697382943E-2</v>
      </c>
      <c r="AN415">
        <f t="shared" si="236"/>
        <v>12.488711779417335</v>
      </c>
      <c r="AO415">
        <f t="shared" si="237"/>
        <v>12.489012186126054</v>
      </c>
      <c r="AP415">
        <f t="shared" si="238"/>
        <v>12.489614787731673</v>
      </c>
      <c r="AQ415">
        <f t="shared" si="239"/>
        <v>12.490823493995121</v>
      </c>
      <c r="AR415">
        <f t="shared" si="240"/>
        <v>12.49324760147841</v>
      </c>
      <c r="AS415">
        <f t="shared" si="241"/>
        <v>12.498107960926596</v>
      </c>
      <c r="AT415">
        <f t="shared" si="242"/>
        <v>12.507848282965103</v>
      </c>
      <c r="AU415">
        <f t="shared" si="243"/>
        <v>12.527352426901654</v>
      </c>
    </row>
    <row r="416" spans="1:47">
      <c r="A416" s="264" t="s">
        <v>321</v>
      </c>
      <c r="B416" s="265" t="s">
        <v>49</v>
      </c>
      <c r="C416" s="266">
        <v>58795.5573</v>
      </c>
      <c r="D416" s="266">
        <v>1E-4</v>
      </c>
      <c r="E416" s="58">
        <f t="shared" si="215"/>
        <v>24326.891047105961</v>
      </c>
      <c r="F416">
        <f t="shared" si="216"/>
        <v>24327</v>
      </c>
      <c r="G416">
        <f t="shared" si="217"/>
        <v>-3.9386699994793162E-2</v>
      </c>
      <c r="I416" s="117"/>
      <c r="J416" s="117"/>
      <c r="K416" s="117">
        <f t="shared" si="218"/>
        <v>-3.9386699994793162E-2</v>
      </c>
      <c r="M416" s="116"/>
      <c r="O416" s="40">
        <f t="shared" ca="1" si="219"/>
        <v>-3.8905829291993418E-2</v>
      </c>
      <c r="Q416" s="293">
        <f t="shared" si="220"/>
        <v>43777.0573</v>
      </c>
      <c r="R416" s="8">
        <f t="shared" ca="1" si="221"/>
        <v>2.3123663281111905E-7</v>
      </c>
      <c r="S416" s="116">
        <v>1</v>
      </c>
      <c r="T416" s="167">
        <f t="shared" ca="1" si="222"/>
        <v>2.3123663281111905E-7</v>
      </c>
      <c r="Z416">
        <f t="shared" si="223"/>
        <v>24327</v>
      </c>
      <c r="AA416">
        <f t="shared" si="224"/>
        <v>-3.2814979178571568E-2</v>
      </c>
      <c r="AB416">
        <f t="shared" si="225"/>
        <v>-2.6560763830664733E-2</v>
      </c>
      <c r="AC416">
        <f t="shared" si="226"/>
        <v>-3.9386699994793162E-2</v>
      </c>
      <c r="AD416">
        <f t="shared" si="227"/>
        <v>-6.5717208162215934E-3</v>
      </c>
      <c r="AE416">
        <f t="shared" si="228"/>
        <v>4.3187514486360204E-5</v>
      </c>
      <c r="AF416">
        <f t="shared" si="229"/>
        <v>-3.9386699994793162E-2</v>
      </c>
      <c r="AG416" s="25"/>
      <c r="AH416">
        <f t="shared" si="230"/>
        <v>-1.2825936164128431E-2</v>
      </c>
      <c r="AI416">
        <f t="shared" si="231"/>
        <v>1.4994561829867614</v>
      </c>
      <c r="AJ416">
        <f t="shared" si="232"/>
        <v>-0.8669942398118502</v>
      </c>
      <c r="AK416">
        <f t="shared" si="233"/>
        <v>-2.3313542765842146E-2</v>
      </c>
      <c r="AL416">
        <f t="shared" si="234"/>
        <v>-4.6643997291028201E-2</v>
      </c>
      <c r="AM416">
        <f t="shared" si="235"/>
        <v>-2.3326227965464449E-2</v>
      </c>
      <c r="AN416">
        <f t="shared" si="236"/>
        <v>12.539437434589331</v>
      </c>
      <c r="AO416">
        <f t="shared" si="237"/>
        <v>12.539542881530148</v>
      </c>
      <c r="AP416">
        <f t="shared" si="238"/>
        <v>12.53975385073198</v>
      </c>
      <c r="AQ416">
        <f t="shared" si="239"/>
        <v>12.540175936282356</v>
      </c>
      <c r="AR416">
        <f t="shared" si="240"/>
        <v>12.541020387843176</v>
      </c>
      <c r="AS416">
        <f t="shared" si="241"/>
        <v>12.542709798403177</v>
      </c>
      <c r="AT416">
        <f t="shared" si="242"/>
        <v>12.546089436815862</v>
      </c>
      <c r="AU416">
        <f t="shared" si="243"/>
        <v>12.552849692007552</v>
      </c>
    </row>
    <row r="417" spans="1:47">
      <c r="A417" s="264" t="s">
        <v>321</v>
      </c>
      <c r="B417" s="265" t="s">
        <v>45</v>
      </c>
      <c r="C417" s="266">
        <v>58840.5651</v>
      </c>
      <c r="D417" s="266">
        <v>2.0000000000000001E-4</v>
      </c>
      <c r="E417" s="58">
        <f t="shared" si="215"/>
        <v>24451.39322842109</v>
      </c>
      <c r="F417">
        <f t="shared" si="216"/>
        <v>24451.5</v>
      </c>
      <c r="G417">
        <f t="shared" si="217"/>
        <v>-3.8598149993049446E-2</v>
      </c>
      <c r="I417" s="117"/>
      <c r="J417" s="117"/>
      <c r="K417" s="117">
        <f t="shared" si="218"/>
        <v>-3.8598149993049446E-2</v>
      </c>
      <c r="M417" s="116"/>
      <c r="O417" s="40">
        <f t="shared" ca="1" si="219"/>
        <v>-3.9353570152698331E-2</v>
      </c>
      <c r="Q417" s="293">
        <f t="shared" si="220"/>
        <v>43822.0651</v>
      </c>
      <c r="R417" s="8">
        <f t="shared" ca="1" si="221"/>
        <v>5.7065961760394555E-7</v>
      </c>
      <c r="S417" s="116">
        <v>1</v>
      </c>
      <c r="T417" s="167">
        <f t="shared" ca="1" si="222"/>
        <v>5.7065961760394555E-7</v>
      </c>
      <c r="Z417">
        <f t="shared" si="223"/>
        <v>24451.5</v>
      </c>
      <c r="AA417">
        <f t="shared" si="224"/>
        <v>-3.2509920419618574E-2</v>
      </c>
      <c r="AB417">
        <f t="shared" si="225"/>
        <v>-2.6077540573730105E-2</v>
      </c>
      <c r="AC417">
        <f t="shared" si="226"/>
        <v>-3.8598149993049446E-2</v>
      </c>
      <c r="AD417">
        <f t="shared" si="227"/>
        <v>-6.0882295734308728E-3</v>
      </c>
      <c r="AE417">
        <f t="shared" si="228"/>
        <v>3.7066539338798266E-5</v>
      </c>
      <c r="AF417">
        <f t="shared" si="229"/>
        <v>-3.8598149993049446E-2</v>
      </c>
      <c r="AG417" s="25"/>
      <c r="AH417">
        <f t="shared" si="230"/>
        <v>-1.2520609419319342E-2</v>
      </c>
      <c r="AI417">
        <f t="shared" si="231"/>
        <v>1.4997798874141004</v>
      </c>
      <c r="AJ417">
        <f t="shared" si="232"/>
        <v>-0.82647714883297363</v>
      </c>
      <c r="AK417">
        <f t="shared" si="233"/>
        <v>1.4834558852528358E-2</v>
      </c>
      <c r="AL417">
        <f t="shared" si="234"/>
        <v>2.9673472169323888E-2</v>
      </c>
      <c r="AM417">
        <f t="shared" si="235"/>
        <v>1.4837824844524013E-2</v>
      </c>
      <c r="AN417">
        <f t="shared" si="236"/>
        <v>12.583503439594754</v>
      </c>
      <c r="AO417">
        <f t="shared" si="237"/>
        <v>12.583436296688454</v>
      </c>
      <c r="AP417">
        <f t="shared" si="238"/>
        <v>12.583301991472473</v>
      </c>
      <c r="AQ417">
        <f t="shared" si="239"/>
        <v>12.58303334314224</v>
      </c>
      <c r="AR417">
        <f t="shared" si="240"/>
        <v>12.58249597426404</v>
      </c>
      <c r="AS417">
        <f t="shared" si="241"/>
        <v>12.581421105870943</v>
      </c>
      <c r="AT417">
        <f t="shared" si="242"/>
        <v>12.579271158715564</v>
      </c>
      <c r="AU417">
        <f t="shared" si="243"/>
        <v>12.574971012604657</v>
      </c>
    </row>
    <row r="418" spans="1:47">
      <c r="A418" s="264" t="s">
        <v>322</v>
      </c>
      <c r="B418" s="265" t="s">
        <v>49</v>
      </c>
      <c r="C418" s="266">
        <v>59055.837</v>
      </c>
      <c r="D418" s="266">
        <v>2.9999999999999997E-4</v>
      </c>
      <c r="E418" s="58">
        <f t="shared" si="215"/>
        <v>25046.886034686944</v>
      </c>
      <c r="F418">
        <f t="shared" si="216"/>
        <v>25047</v>
      </c>
      <c r="G418">
        <f t="shared" si="217"/>
        <v>-4.1198699997039512E-2</v>
      </c>
      <c r="I418" s="117"/>
      <c r="J418" s="117"/>
      <c r="K418" s="117">
        <f t="shared" si="218"/>
        <v>-4.1198699997039512E-2</v>
      </c>
      <c r="M418" s="116"/>
      <c r="O418" s="40">
        <f t="shared" ca="1" si="219"/>
        <v>-4.1495174028600187E-2</v>
      </c>
      <c r="Q418" s="293">
        <f t="shared" si="220"/>
        <v>44037.337</v>
      </c>
      <c r="R418" s="8">
        <f t="shared" ca="1" si="221"/>
        <v>8.7896851389840493E-8</v>
      </c>
      <c r="S418" s="116">
        <v>1</v>
      </c>
      <c r="T418" s="167">
        <f t="shared" ca="1" si="222"/>
        <v>8.7896851389840493E-8</v>
      </c>
      <c r="Z418">
        <f t="shared" si="223"/>
        <v>25047</v>
      </c>
      <c r="AA418">
        <f t="shared" si="224"/>
        <v>-3.0739961930833649E-2</v>
      </c>
      <c r="AB418">
        <f t="shared" si="225"/>
        <v>-3.0445833823409152E-2</v>
      </c>
      <c r="AC418">
        <f t="shared" si="226"/>
        <v>-4.1198699997039512E-2</v>
      </c>
      <c r="AD418">
        <f t="shared" si="227"/>
        <v>-1.0458738066205862E-2</v>
      </c>
      <c r="AE418">
        <f t="shared" si="228"/>
        <v>1.0938520193750354E-4</v>
      </c>
      <c r="AF418">
        <f t="shared" si="229"/>
        <v>-4.1198699997039512E-2</v>
      </c>
      <c r="AG418" s="25"/>
      <c r="AH418">
        <f t="shared" si="230"/>
        <v>-1.0752866173630362E-2</v>
      </c>
      <c r="AI418">
        <f t="shared" si="231"/>
        <v>1.4627605979928668</v>
      </c>
      <c r="AJ418">
        <f t="shared" si="232"/>
        <v>-0.57622952036377584</v>
      </c>
      <c r="AK418">
        <f t="shared" si="233"/>
        <v>0.18934790451780636</v>
      </c>
      <c r="AL418">
        <f t="shared" si="234"/>
        <v>0.3883867473425533</v>
      </c>
      <c r="AM418">
        <f t="shared" si="235"/>
        <v>0.19667184647206476</v>
      </c>
      <c r="AN418">
        <f t="shared" si="236"/>
        <v>12.792499174731862</v>
      </c>
      <c r="AO418">
        <f t="shared" si="237"/>
        <v>12.791710746411427</v>
      </c>
      <c r="AP418">
        <f t="shared" si="238"/>
        <v>12.790093289069096</v>
      </c>
      <c r="AQ418">
        <f t="shared" si="239"/>
        <v>12.786776939388089</v>
      </c>
      <c r="AR418">
        <f t="shared" si="240"/>
        <v>12.779984924119889</v>
      </c>
      <c r="AS418">
        <f t="shared" si="241"/>
        <v>12.766105410850058</v>
      </c>
      <c r="AT418">
        <f t="shared" si="242"/>
        <v>12.737860308016479</v>
      </c>
      <c r="AU418">
        <f t="shared" si="243"/>
        <v>12.680780220761887</v>
      </c>
    </row>
    <row r="419" spans="1:47">
      <c r="A419" s="264" t="s">
        <v>323</v>
      </c>
      <c r="B419" s="265" t="s">
        <v>49</v>
      </c>
      <c r="C419" s="266">
        <v>57731.305230000056</v>
      </c>
      <c r="D419" s="266">
        <v>2.0000000000000001E-4</v>
      </c>
      <c r="E419" s="58">
        <f t="shared" si="215"/>
        <v>21382.919020387599</v>
      </c>
      <c r="F419">
        <f t="shared" si="216"/>
        <v>21383</v>
      </c>
      <c r="G419">
        <f t="shared" si="217"/>
        <v>-2.9274299937242176E-2</v>
      </c>
      <c r="I419" s="117"/>
      <c r="J419" s="117"/>
      <c r="K419" s="117">
        <f t="shared" si="218"/>
        <v>-2.9274299937242176E-2</v>
      </c>
      <c r="M419" s="116"/>
      <c r="O419" s="40">
        <f t="shared" ca="1" si="219"/>
        <v>-2.8318286368979026E-2</v>
      </c>
      <c r="Q419" s="293">
        <f t="shared" si="220"/>
        <v>42712.805230000056</v>
      </c>
      <c r="R419" s="8">
        <f t="shared" ca="1" si="221"/>
        <v>9.1396194270324134E-7</v>
      </c>
      <c r="S419" s="116">
        <v>1</v>
      </c>
      <c r="T419" s="167">
        <f t="shared" ca="1" si="222"/>
        <v>9.1396194270324134E-7</v>
      </c>
      <c r="Z419">
        <f t="shared" si="223"/>
        <v>21383</v>
      </c>
      <c r="AA419">
        <f t="shared" si="224"/>
        <v>-3.3008546202745272E-2</v>
      </c>
      <c r="AB419">
        <f t="shared" si="225"/>
        <v>-1.6174779372107331E-2</v>
      </c>
      <c r="AC419">
        <f t="shared" si="226"/>
        <v>-2.9274299937242176E-2</v>
      </c>
      <c r="AD419">
        <f t="shared" si="227"/>
        <v>3.7342462655030953E-3</v>
      </c>
      <c r="AE419">
        <f t="shared" si="228"/>
        <v>1.3944595171423814E-5</v>
      </c>
      <c r="AF419">
        <f t="shared" si="229"/>
        <v>-2.9274299937242176E-2</v>
      </c>
      <c r="AG419" s="25"/>
      <c r="AH419">
        <f t="shared" si="230"/>
        <v>-1.3099520565134847E-2</v>
      </c>
      <c r="AI419">
        <f t="shared" si="231"/>
        <v>1.06339785501031</v>
      </c>
      <c r="AJ419">
        <f t="shared" si="232"/>
        <v>-0.64072315319677531</v>
      </c>
      <c r="AK419">
        <f t="shared" si="233"/>
        <v>-0.49596442612357966</v>
      </c>
      <c r="AL419">
        <f t="shared" si="234"/>
        <v>-1.4436583826600933</v>
      </c>
      <c r="AM419">
        <f t="shared" si="235"/>
        <v>-0.88030939719233348</v>
      </c>
      <c r="AN419">
        <f t="shared" si="236"/>
        <v>11.625923981827807</v>
      </c>
      <c r="AO419">
        <f t="shared" si="237"/>
        <v>11.626191062009282</v>
      </c>
      <c r="AP419">
        <f t="shared" si="238"/>
        <v>11.627096405448137</v>
      </c>
      <c r="AQ419">
        <f t="shared" si="239"/>
        <v>11.630157023616823</v>
      </c>
      <c r="AR419">
        <f t="shared" si="240"/>
        <v>11.640411038070839</v>
      </c>
      <c r="AS419">
        <f t="shared" si="241"/>
        <v>11.673795666546908</v>
      </c>
      <c r="AT419">
        <f t="shared" si="242"/>
        <v>11.774141275280948</v>
      </c>
      <c r="AU419">
        <f t="shared" si="243"/>
        <v>12.02975597443427</v>
      </c>
    </row>
    <row r="420" spans="1:47">
      <c r="A420" s="261" t="s">
        <v>1303</v>
      </c>
      <c r="B420" s="262" t="s">
        <v>49</v>
      </c>
      <c r="C420" s="263">
        <v>59081.865299999998</v>
      </c>
      <c r="D420" s="263">
        <v>2.0000000000000001E-4</v>
      </c>
      <c r="E420" s="58">
        <f t="shared" si="215"/>
        <v>25118.886446302804</v>
      </c>
      <c r="F420">
        <f t="shared" si="216"/>
        <v>25119</v>
      </c>
      <c r="G420">
        <f t="shared" si="217"/>
        <v>-4.1049899999052286E-2</v>
      </c>
      <c r="I420" s="117"/>
      <c r="J420" s="117"/>
      <c r="K420" s="117">
        <f t="shared" si="218"/>
        <v>-4.1049899999052286E-2</v>
      </c>
      <c r="M420" s="116"/>
      <c r="O420" s="40">
        <f t="shared" ca="1" si="219"/>
        <v>-4.175410850226087E-2</v>
      </c>
      <c r="Q420" s="293">
        <f t="shared" si="220"/>
        <v>44063.365299999998</v>
      </c>
      <c r="R420" s="8">
        <f t="shared" ca="1" si="221"/>
        <v>4.959096159912739E-7</v>
      </c>
      <c r="S420" s="116">
        <v>1</v>
      </c>
      <c r="T420" s="167">
        <f t="shared" ca="1" si="222"/>
        <v>4.959096159912739E-7</v>
      </c>
      <c r="Z420">
        <f t="shared" si="223"/>
        <v>25119</v>
      </c>
      <c r="AA420">
        <f t="shared" si="224"/>
        <v>-3.0496489545106146E-2</v>
      </c>
      <c r="AB420">
        <f t="shared" si="225"/>
        <v>-3.0539846385924222E-2</v>
      </c>
      <c r="AC420">
        <f t="shared" si="226"/>
        <v>-4.1049899999052286E-2</v>
      </c>
      <c r="AD420">
        <f t="shared" si="227"/>
        <v>-1.055341045394614E-2</v>
      </c>
      <c r="AE420">
        <f t="shared" si="228"/>
        <v>1.1137447220945968E-4</v>
      </c>
      <c r="AF420">
        <f t="shared" si="229"/>
        <v>-4.1049899999052286E-2</v>
      </c>
      <c r="AG420" s="25"/>
      <c r="AH420">
        <f t="shared" si="230"/>
        <v>-1.0510053613128064E-2</v>
      </c>
      <c r="AI420">
        <f t="shared" si="231"/>
        <v>1.454440678857462</v>
      </c>
      <c r="AJ420">
        <f t="shared" si="232"/>
        <v>-0.5415603447065086</v>
      </c>
      <c r="AK420">
        <f t="shared" si="233"/>
        <v>0.20852738285311395</v>
      </c>
      <c r="AL420">
        <f t="shared" si="234"/>
        <v>0.43020239686345602</v>
      </c>
      <c r="AM420">
        <f t="shared" si="235"/>
        <v>0.21848123982177403</v>
      </c>
      <c r="AN420">
        <f t="shared" si="236"/>
        <v>12.817325609552347</v>
      </c>
      <c r="AO420">
        <f t="shared" si="237"/>
        <v>12.816474559679728</v>
      </c>
      <c r="AP420">
        <f t="shared" si="238"/>
        <v>12.814718194496111</v>
      </c>
      <c r="AQ420">
        <f t="shared" si="239"/>
        <v>12.811095937859887</v>
      </c>
      <c r="AR420">
        <f t="shared" si="240"/>
        <v>12.803635817141455</v>
      </c>
      <c r="AS420">
        <f t="shared" si="241"/>
        <v>12.788313315336518</v>
      </c>
      <c r="AT420">
        <f t="shared" si="242"/>
        <v>12.757003224923784</v>
      </c>
      <c r="AU420">
        <f t="shared" si="243"/>
        <v>12.693573273637321</v>
      </c>
    </row>
    <row r="421" spans="1:47">
      <c r="A421" s="261" t="s">
        <v>1303</v>
      </c>
      <c r="B421" s="262" t="s">
        <v>45</v>
      </c>
      <c r="C421" s="263">
        <v>59153.624100000001</v>
      </c>
      <c r="D421" s="263">
        <v>1E-4</v>
      </c>
      <c r="E421" s="58">
        <f t="shared" si="215"/>
        <v>25317.38819774492</v>
      </c>
      <c r="F421">
        <f t="shared" si="216"/>
        <v>25317.5</v>
      </c>
      <c r="G421">
        <f t="shared" si="217"/>
        <v>-4.0416749994619749E-2</v>
      </c>
      <c r="I421" s="117"/>
      <c r="J421" s="117"/>
      <c r="K421" s="117">
        <f t="shared" si="218"/>
        <v>-4.0416749994619749E-2</v>
      </c>
      <c r="M421" s="116"/>
      <c r="O421" s="40">
        <f t="shared" ca="1" si="219"/>
        <v>-4.2467976460894827E-2</v>
      </c>
      <c r="Q421" s="293">
        <f t="shared" si="220"/>
        <v>44135.124100000001</v>
      </c>
      <c r="R421" s="8">
        <f t="shared" ca="1" si="221"/>
        <v>4.2075300159473412E-6</v>
      </c>
      <c r="S421" s="116">
        <v>1</v>
      </c>
      <c r="T421" s="167">
        <f t="shared" ca="1" si="222"/>
        <v>4.2075300159473412E-6</v>
      </c>
      <c r="Z421">
        <f t="shared" si="223"/>
        <v>25317.5</v>
      </c>
      <c r="AA421">
        <f t="shared" si="224"/>
        <v>-2.9799757056190451E-2</v>
      </c>
      <c r="AB421">
        <f t="shared" si="225"/>
        <v>-3.0601171827544738E-2</v>
      </c>
      <c r="AC421">
        <f t="shared" si="226"/>
        <v>-4.0416749994619749E-2</v>
      </c>
      <c r="AD421">
        <f t="shared" si="227"/>
        <v>-1.0616992938429298E-2</v>
      </c>
      <c r="AE421">
        <f t="shared" si="228"/>
        <v>1.1272053905465758E-4</v>
      </c>
      <c r="AF421">
        <f t="shared" si="229"/>
        <v>-4.0416749994619749E-2</v>
      </c>
      <c r="AG421" s="25"/>
      <c r="AH421">
        <f t="shared" si="230"/>
        <v>-9.8155781670750137E-3</v>
      </c>
      <c r="AI421">
        <f t="shared" si="231"/>
        <v>1.4281107206398702</v>
      </c>
      <c r="AJ421">
        <f t="shared" si="232"/>
        <v>-0.44359747818942752</v>
      </c>
      <c r="AK421">
        <f t="shared" si="233"/>
        <v>0.25830449255328702</v>
      </c>
      <c r="AL421">
        <f t="shared" si="234"/>
        <v>0.54288575561467389</v>
      </c>
      <c r="AM421">
        <f t="shared" si="235"/>
        <v>0.27831215264403303</v>
      </c>
      <c r="AN421">
        <f t="shared" si="236"/>
        <v>12.885014062390393</v>
      </c>
      <c r="AO421">
        <f t="shared" si="237"/>
        <v>12.884028103600526</v>
      </c>
      <c r="AP421">
        <f t="shared" si="238"/>
        <v>12.881953041033981</v>
      </c>
      <c r="AQ421">
        <f t="shared" si="239"/>
        <v>12.877590411202279</v>
      </c>
      <c r="AR421">
        <f t="shared" si="240"/>
        <v>12.868438188923474</v>
      </c>
      <c r="AS421">
        <f t="shared" si="241"/>
        <v>12.849321450574624</v>
      </c>
      <c r="AT421">
        <f t="shared" si="242"/>
        <v>12.809722276348809</v>
      </c>
      <c r="AU421">
        <f t="shared" si="243"/>
        <v>12.728843009689733</v>
      </c>
    </row>
    <row r="422" spans="1:47">
      <c r="A422" s="261" t="s">
        <v>1303</v>
      </c>
      <c r="B422" s="262" t="s">
        <v>45</v>
      </c>
      <c r="C422" s="263">
        <v>59182.543899999997</v>
      </c>
      <c r="D422" s="263">
        <v>1E-4</v>
      </c>
      <c r="E422" s="58">
        <f t="shared" si="215"/>
        <v>25397.387179770187</v>
      </c>
      <c r="F422">
        <f t="shared" si="216"/>
        <v>25397.5</v>
      </c>
      <c r="G422">
        <f t="shared" si="217"/>
        <v>-4.0784749995509628E-2</v>
      </c>
      <c r="I422" s="117"/>
      <c r="J422" s="117"/>
      <c r="K422" s="117">
        <f t="shared" si="218"/>
        <v>-4.0784749995509628E-2</v>
      </c>
      <c r="M422" s="116"/>
      <c r="O422" s="40">
        <f t="shared" ca="1" si="219"/>
        <v>-4.2755681431628903E-2</v>
      </c>
      <c r="Q422" s="293">
        <f t="shared" si="220"/>
        <v>44164.043899999997</v>
      </c>
      <c r="R422" s="8">
        <f t="shared" ca="1" si="221"/>
        <v>3.8845707258831873E-6</v>
      </c>
      <c r="S422" s="116">
        <v>1</v>
      </c>
      <c r="T422" s="167">
        <f t="shared" ca="1" si="222"/>
        <v>3.8845707258831873E-6</v>
      </c>
      <c r="Z422">
        <f t="shared" si="223"/>
        <v>25397.5</v>
      </c>
      <c r="AA422">
        <f t="shared" si="224"/>
        <v>-2.9509687008813262E-2</v>
      </c>
      <c r="AB422">
        <f t="shared" si="225"/>
        <v>-3.1258150516097247E-2</v>
      </c>
      <c r="AC422">
        <f t="shared" si="226"/>
        <v>-4.0784749995509628E-2</v>
      </c>
      <c r="AD422">
        <f t="shared" si="227"/>
        <v>-1.1275062986696366E-2</v>
      </c>
      <c r="AE422">
        <f t="shared" si="228"/>
        <v>1.2712704535397038E-4</v>
      </c>
      <c r="AF422">
        <f t="shared" si="229"/>
        <v>-4.0784749995509628E-2</v>
      </c>
      <c r="AG422" s="25"/>
      <c r="AH422">
        <f t="shared" si="230"/>
        <v>-9.526599479412378E-3</v>
      </c>
      <c r="AI422">
        <f t="shared" si="231"/>
        <v>1.4162721424120344</v>
      </c>
      <c r="AJ422">
        <f t="shared" si="232"/>
        <v>-0.40354042319539535</v>
      </c>
      <c r="AK422">
        <f t="shared" si="233"/>
        <v>0.27697924733036411</v>
      </c>
      <c r="AL422">
        <f t="shared" si="234"/>
        <v>0.58711145380492058</v>
      </c>
      <c r="AM422">
        <f t="shared" si="235"/>
        <v>0.30228928121860388</v>
      </c>
      <c r="AN422">
        <f t="shared" si="236"/>
        <v>12.911943591689905</v>
      </c>
      <c r="AO422">
        <f t="shared" si="237"/>
        <v>12.910919550370643</v>
      </c>
      <c r="AP422">
        <f t="shared" si="238"/>
        <v>12.908744428685726</v>
      </c>
      <c r="AQ422">
        <f t="shared" si="239"/>
        <v>12.904129919921196</v>
      </c>
      <c r="AR422">
        <f t="shared" si="240"/>
        <v>12.894364822797678</v>
      </c>
      <c r="AS422">
        <f t="shared" si="241"/>
        <v>12.873805320411808</v>
      </c>
      <c r="AT422">
        <f t="shared" si="242"/>
        <v>12.830942024299125</v>
      </c>
      <c r="AU422">
        <f t="shared" si="243"/>
        <v>12.743057512884658</v>
      </c>
    </row>
    <row r="423" spans="1:47">
      <c r="A423" s="261" t="s">
        <v>1304</v>
      </c>
      <c r="B423" s="262" t="s">
        <v>45</v>
      </c>
      <c r="C423" s="263">
        <v>59378.837699999996</v>
      </c>
      <c r="D423" s="263">
        <v>1E-4</v>
      </c>
      <c r="E423" s="58">
        <f t="shared" si="215"/>
        <v>25940.382089066701</v>
      </c>
      <c r="F423">
        <f t="shared" si="216"/>
        <v>25940.5</v>
      </c>
      <c r="G423">
        <f t="shared" si="217"/>
        <v>-4.262505000224337E-2</v>
      </c>
      <c r="I423" s="117"/>
      <c r="J423" s="117"/>
      <c r="K423" s="117">
        <f t="shared" si="218"/>
        <v>-4.262505000224337E-2</v>
      </c>
      <c r="M423" s="116"/>
      <c r="O423" s="40">
        <f t="shared" ca="1" si="219"/>
        <v>-4.4708478920486516E-2</v>
      </c>
      <c r="Q423" s="293">
        <f t="shared" si="220"/>
        <v>44360.337699999996</v>
      </c>
      <c r="R423" s="8">
        <f t="shared" ca="1" si="221"/>
        <v>4.3406760573718073E-6</v>
      </c>
      <c r="S423" s="116">
        <v>1</v>
      </c>
      <c r="T423" s="167">
        <f t="shared" ca="1" si="222"/>
        <v>4.3406760573718073E-6</v>
      </c>
      <c r="Z423">
        <f t="shared" si="223"/>
        <v>25940.5</v>
      </c>
      <c r="AA423">
        <f t="shared" si="224"/>
        <v>-2.7445025166657196E-2</v>
      </c>
      <c r="AB423">
        <f t="shared" si="225"/>
        <v>-3.5152945606091987E-2</v>
      </c>
      <c r="AC423">
        <f t="shared" si="226"/>
        <v>-4.262505000224337E-2</v>
      </c>
      <c r="AD423">
        <f t="shared" si="227"/>
        <v>-1.5180024835586173E-2</v>
      </c>
      <c r="AE423">
        <f t="shared" si="228"/>
        <v>2.3043315400901303E-4</v>
      </c>
      <c r="AF423">
        <f t="shared" si="229"/>
        <v>-4.262505000224337E-2</v>
      </c>
      <c r="AG423" s="25"/>
      <c r="AH423">
        <f t="shared" si="230"/>
        <v>-7.4721043961513819E-3</v>
      </c>
      <c r="AI423">
        <f t="shared" si="231"/>
        <v>1.3236914480299828</v>
      </c>
      <c r="AJ423">
        <f t="shared" si="232"/>
        <v>-0.13542637983308678</v>
      </c>
      <c r="AK423">
        <f t="shared" si="233"/>
        <v>0.38108246676048074</v>
      </c>
      <c r="AL423">
        <f t="shared" si="234"/>
        <v>0.8666506954537293</v>
      </c>
      <c r="AM423">
        <f t="shared" si="235"/>
        <v>0.46265196472770609</v>
      </c>
      <c r="AN423">
        <f t="shared" si="236"/>
        <v>13.088407282161667</v>
      </c>
      <c r="AO423">
        <f t="shared" si="237"/>
        <v>13.087359026132457</v>
      </c>
      <c r="AP423">
        <f t="shared" si="238"/>
        <v>13.084943489130513</v>
      </c>
      <c r="AQ423">
        <f t="shared" si="239"/>
        <v>13.079389887274102</v>
      </c>
      <c r="AR423">
        <f t="shared" si="240"/>
        <v>13.066686656704814</v>
      </c>
      <c r="AS423">
        <f t="shared" si="241"/>
        <v>13.03795286992513</v>
      </c>
      <c r="AT423">
        <f t="shared" si="242"/>
        <v>12.974430035433455</v>
      </c>
      <c r="AU423">
        <f t="shared" si="243"/>
        <v>12.83953845332022</v>
      </c>
    </row>
    <row r="424" spans="1:47">
      <c r="A424" s="261" t="s">
        <v>1304</v>
      </c>
      <c r="B424" s="262" t="s">
        <v>49</v>
      </c>
      <c r="C424" s="263">
        <v>59414.807000000001</v>
      </c>
      <c r="D424" s="263">
        <v>2.0000000000000001E-4</v>
      </c>
      <c r="E424" s="58">
        <f t="shared" si="215"/>
        <v>26039.881649373558</v>
      </c>
      <c r="F424">
        <f t="shared" si="216"/>
        <v>26040</v>
      </c>
      <c r="G424">
        <f t="shared" si="217"/>
        <v>-4.2783999997482169E-2</v>
      </c>
      <c r="I424" s="117"/>
      <c r="J424" s="117"/>
      <c r="K424" s="117">
        <f t="shared" si="218"/>
        <v>-4.2783999997482169E-2</v>
      </c>
      <c r="M424" s="116"/>
      <c r="O424" s="40">
        <f t="shared" ca="1" si="219"/>
        <v>-4.5066311977837045E-2</v>
      </c>
      <c r="Q424" s="293">
        <f t="shared" si="220"/>
        <v>44396.307000000001</v>
      </c>
      <c r="R424" s="8">
        <f t="shared" ca="1" si="221"/>
        <v>5.208947975671395E-6</v>
      </c>
      <c r="S424" s="116">
        <v>1</v>
      </c>
      <c r="T424" s="167">
        <f t="shared" ca="1" si="222"/>
        <v>5.208947975671395E-6</v>
      </c>
      <c r="Z424">
        <f t="shared" si="223"/>
        <v>26040</v>
      </c>
      <c r="AA424">
        <f t="shared" si="224"/>
        <v>-2.7055490065807063E-2</v>
      </c>
      <c r="AB424">
        <f t="shared" si="225"/>
        <v>-3.5699046316483282E-2</v>
      </c>
      <c r="AC424">
        <f t="shared" si="226"/>
        <v>-4.2783999997482169E-2</v>
      </c>
      <c r="AD424">
        <f t="shared" si="227"/>
        <v>-1.5728509931675107E-2</v>
      </c>
      <c r="AE424">
        <f t="shared" si="228"/>
        <v>2.4738602467080245E-4</v>
      </c>
      <c r="AF424">
        <f t="shared" si="229"/>
        <v>-4.2783999997482169E-2</v>
      </c>
      <c r="AG424" s="25"/>
      <c r="AH424">
        <f t="shared" si="230"/>
        <v>-7.0849536809988855E-3</v>
      </c>
      <c r="AI424">
        <f t="shared" si="231"/>
        <v>1.3053916423006571</v>
      </c>
      <c r="AJ424">
        <f t="shared" si="232"/>
        <v>-8.8631172814079021E-2</v>
      </c>
      <c r="AK424">
        <f t="shared" si="233"/>
        <v>0.39589890731461674</v>
      </c>
      <c r="AL424">
        <f t="shared" si="234"/>
        <v>0.91374686461740229</v>
      </c>
      <c r="AM424">
        <f t="shared" si="235"/>
        <v>0.49156073458088551</v>
      </c>
      <c r="AN424">
        <f t="shared" si="236"/>
        <v>13.119433561685398</v>
      </c>
      <c r="AO424">
        <f t="shared" si="237"/>
        <v>13.118418072057404</v>
      </c>
      <c r="AP424">
        <f t="shared" si="238"/>
        <v>13.116034508325418</v>
      </c>
      <c r="AQ424">
        <f t="shared" si="239"/>
        <v>13.110453395087076</v>
      </c>
      <c r="AR424">
        <f t="shared" si="240"/>
        <v>13.097458070362192</v>
      </c>
      <c r="AS424">
        <f t="shared" si="241"/>
        <v>13.067573311201912</v>
      </c>
      <c r="AT424">
        <f t="shared" si="242"/>
        <v>13.000599680149357</v>
      </c>
      <c r="AU424">
        <f t="shared" si="243"/>
        <v>12.857217741668908</v>
      </c>
    </row>
    <row r="425" spans="1:47">
      <c r="T425" s="167"/>
      <c r="AG425" s="25"/>
    </row>
    <row r="426" spans="1:47">
      <c r="T426" s="167"/>
      <c r="AG426" s="25"/>
    </row>
    <row r="427" spans="1:47">
      <c r="T427" s="167"/>
      <c r="AG427" s="25"/>
    </row>
    <row r="428" spans="1:47">
      <c r="T428" s="167"/>
      <c r="AG428" s="25"/>
    </row>
    <row r="429" spans="1:47">
      <c r="T429" s="167"/>
      <c r="AG429" s="25"/>
    </row>
    <row r="430" spans="1:47">
      <c r="T430" s="167"/>
      <c r="AG430" s="25"/>
    </row>
    <row r="431" spans="1:47">
      <c r="T431" s="167"/>
      <c r="AG431" s="25"/>
    </row>
    <row r="432" spans="1:47">
      <c r="T432" s="167"/>
      <c r="AG432" s="25"/>
    </row>
    <row r="433" spans="20:33">
      <c r="T433" s="167"/>
      <c r="AG433" s="25"/>
    </row>
    <row r="434" spans="20:33">
      <c r="T434" s="167"/>
      <c r="AG434" s="25"/>
    </row>
    <row r="435" spans="20:33">
      <c r="T435" s="167"/>
      <c r="AG435" s="25"/>
    </row>
    <row r="436" spans="20:33">
      <c r="T436" s="167"/>
      <c r="AG436" s="25"/>
    </row>
    <row r="437" spans="20:33">
      <c r="T437" s="167"/>
      <c r="AG437" s="25"/>
    </row>
    <row r="438" spans="20:33">
      <c r="T438" s="167"/>
      <c r="AG438" s="25"/>
    </row>
    <row r="439" spans="20:33">
      <c r="T439" s="167"/>
      <c r="AG439" s="25"/>
    </row>
    <row r="440" spans="20:33">
      <c r="T440" s="167"/>
      <c r="AG440" s="25"/>
    </row>
    <row r="441" spans="20:33">
      <c r="T441" s="167"/>
      <c r="AG441" s="25"/>
    </row>
    <row r="442" spans="20:33">
      <c r="T442" s="167"/>
      <c r="AG442" s="25"/>
    </row>
    <row r="443" spans="20:33">
      <c r="T443" s="167"/>
      <c r="AG443" s="25"/>
    </row>
    <row r="444" spans="20:33">
      <c r="T444" s="167"/>
      <c r="AG444" s="25"/>
    </row>
    <row r="445" spans="20:33">
      <c r="T445" s="167"/>
      <c r="AG445" s="25"/>
    </row>
    <row r="446" spans="20:33">
      <c r="T446" s="167"/>
      <c r="AG446" s="25"/>
    </row>
    <row r="447" spans="20:33">
      <c r="T447" s="167"/>
      <c r="AG447" s="25"/>
    </row>
    <row r="448" spans="20:33">
      <c r="T448" s="167"/>
      <c r="AG448" s="25"/>
    </row>
    <row r="449" spans="20:33">
      <c r="T449" s="167"/>
      <c r="AG449" s="25"/>
    </row>
  </sheetData>
  <sheetProtection sheet="1" selectLockedCells="1" selectUnlockedCells="1"/>
  <hyperlinks>
    <hyperlink ref="A248" r:id="rId1" xr:uid="{00000000-0004-0000-0400-000000000000}"/>
    <hyperlink ref="A249" r:id="rId2" xr:uid="{00000000-0004-0000-0400-000001000000}"/>
    <hyperlink ref="A256" r:id="rId3" xr:uid="{00000000-0004-0000-0400-000002000000}"/>
    <hyperlink ref="A269" r:id="rId4" xr:uid="{00000000-0004-0000-0400-000003000000}"/>
    <hyperlink ref="A270" r:id="rId5" xr:uid="{00000000-0004-0000-0400-000004000000}"/>
    <hyperlink ref="A271" r:id="rId6" xr:uid="{00000000-0004-0000-0400-000005000000}"/>
    <hyperlink ref="A272" r:id="rId7" xr:uid="{00000000-0004-0000-0400-000006000000}"/>
    <hyperlink ref="A273" r:id="rId8" xr:uid="{00000000-0004-0000-0400-000007000000}"/>
    <hyperlink ref="A275" r:id="rId9" xr:uid="{00000000-0004-0000-0400-000008000000}"/>
    <hyperlink ref="A308" r:id="rId10" xr:uid="{00000000-0004-0000-0400-000009000000}"/>
    <hyperlink ref="A320" r:id="rId11" xr:uid="{00000000-0004-0000-0400-00000A000000}"/>
    <hyperlink ref="A322" r:id="rId12" xr:uid="{00000000-0004-0000-0400-00000B000000}"/>
    <hyperlink ref="A325" r:id="rId13" xr:uid="{00000000-0004-0000-0400-00000C000000}"/>
    <hyperlink ref="A333" r:id="rId14" xr:uid="{00000000-0004-0000-0400-00000D000000}"/>
    <hyperlink ref="A334" r:id="rId15" xr:uid="{00000000-0004-0000-0400-00000E000000}"/>
    <hyperlink ref="A335" r:id="rId16" xr:uid="{00000000-0004-0000-0400-00000F000000}"/>
    <hyperlink ref="A337" r:id="rId17" xr:uid="{00000000-0004-0000-0400-000010000000}"/>
    <hyperlink ref="A340" r:id="rId18" xr:uid="{00000000-0004-0000-0400-000011000000}"/>
    <hyperlink ref="A352" r:id="rId19" xr:uid="{00000000-0004-0000-0400-000012000000}"/>
    <hyperlink ref="A353" r:id="rId20" xr:uid="{00000000-0004-0000-0400-000013000000}"/>
    <hyperlink ref="A361" r:id="rId21" xr:uid="{00000000-0004-0000-0400-000014000000}"/>
  </hyperlinks>
  <pageMargins left="0.75" right="0.75" top="1" bottom="1" header="0.51180555555555551" footer="0.51180555555555551"/>
  <pageSetup firstPageNumber="0" orientation="portrait" horizontalDpi="300" verticalDpi="300"/>
  <headerFooter alignWithMargins="0"/>
  <drawing r:id="rId2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0"/>
  </sheetPr>
  <dimension ref="A1:AH402"/>
  <sheetViews>
    <sheetView workbookViewId="0">
      <pane xSplit="13" ySplit="22" topLeftCell="N385" activePane="bottomRight" state="frozen"/>
      <selection pane="topRight" activeCell="N1" sqref="N1"/>
      <selection pane="bottomLeft" activeCell="A23" sqref="A23"/>
      <selection pane="bottomRight" activeCell="E360" sqref="E360:U402"/>
    </sheetView>
  </sheetViews>
  <sheetFormatPr defaultRowHeight="12.75"/>
  <cols>
    <col min="1" max="1" width="16.140625" style="116" customWidth="1"/>
    <col min="2" max="2" width="4.85546875" style="116" customWidth="1"/>
    <col min="3" max="3" width="13" style="12" customWidth="1"/>
    <col min="4" max="4" width="10.28515625" style="12" customWidth="1"/>
    <col min="5" max="5" width="10.42578125" style="116" customWidth="1"/>
    <col min="6" max="6" width="18.140625" style="116" customWidth="1"/>
    <col min="7" max="7" width="9.140625" style="116"/>
    <col min="8" max="8" width="8.42578125" style="116" customWidth="1"/>
    <col min="9" max="9" width="9.140625" style="116"/>
    <col min="10" max="10" width="8.42578125" style="116" customWidth="1"/>
    <col min="11" max="11" width="9.140625" style="117"/>
    <col min="12" max="12" width="9.140625" style="116"/>
    <col min="13" max="15" width="9.140625" style="118"/>
    <col min="16" max="16" width="7.140625" style="116" customWidth="1"/>
    <col min="17" max="17" width="10.7109375" style="116" customWidth="1"/>
    <col min="18" max="18" width="12.42578125" style="116" customWidth="1"/>
    <col min="19" max="19" width="9.140625" style="116"/>
    <col min="20" max="20" width="12.42578125" style="116" customWidth="1"/>
    <col min="21" max="16384" width="9.140625" style="116"/>
  </cols>
  <sheetData>
    <row r="1" spans="1:23" s="8" customFormat="1" ht="20.25">
      <c r="A1" s="5" t="s">
        <v>0</v>
      </c>
      <c r="B1" s="11"/>
      <c r="C1" s="7"/>
      <c r="D1" s="12"/>
      <c r="E1" s="116"/>
      <c r="K1" s="9"/>
      <c r="M1" s="10"/>
      <c r="N1" s="10"/>
      <c r="O1" s="10"/>
      <c r="V1" s="24" t="s">
        <v>28</v>
      </c>
      <c r="W1" s="124" t="s">
        <v>260</v>
      </c>
    </row>
    <row r="2" spans="1:23" s="8" customFormat="1">
      <c r="A2" t="s">
        <v>1</v>
      </c>
      <c r="B2" s="11" t="s">
        <v>2</v>
      </c>
      <c r="C2" s="12" t="s">
        <v>3</v>
      </c>
      <c r="D2" s="12"/>
      <c r="E2" s="116"/>
      <c r="K2" s="9"/>
      <c r="M2" s="10"/>
      <c r="N2" s="10"/>
      <c r="O2" s="10"/>
      <c r="V2">
        <v>0</v>
      </c>
      <c r="W2">
        <f t="shared" ref="W2:W17" si="0">+D$11+D$12*V2+D$13*V2^2</f>
        <v>-1.1999999987892807E-3</v>
      </c>
    </row>
    <row r="3" spans="1:23" s="8" customFormat="1">
      <c r="A3" s="23" t="s">
        <v>261</v>
      </c>
      <c r="B3" s="11"/>
      <c r="C3" s="169"/>
      <c r="D3" s="170" t="s">
        <v>262</v>
      </c>
      <c r="E3" s="171"/>
      <c r="F3" s="172"/>
      <c r="K3" s="9"/>
      <c r="M3" s="10"/>
      <c r="N3" s="10"/>
      <c r="O3" s="10"/>
      <c r="V3">
        <v>2250</v>
      </c>
      <c r="W3">
        <f t="shared" si="0"/>
        <v>-2.9485312488055117E-3</v>
      </c>
    </row>
    <row r="4" spans="1:23" s="8" customFormat="1">
      <c r="A4" s="14" t="s">
        <v>4</v>
      </c>
      <c r="B4" s="140"/>
      <c r="C4" s="141">
        <v>43764.333400000003</v>
      </c>
      <c r="D4" s="142">
        <v>0.36150209999999999</v>
      </c>
      <c r="E4" s="118"/>
      <c r="K4" s="9"/>
      <c r="M4" s="10"/>
      <c r="N4" s="10"/>
      <c r="O4" s="10"/>
      <c r="V4">
        <v>4500</v>
      </c>
      <c r="W4">
        <f t="shared" si="0"/>
        <v>-4.4591249988217433E-3</v>
      </c>
    </row>
    <row r="5" spans="1:23" s="8" customFormat="1">
      <c r="A5" s="18" t="s">
        <v>5</v>
      </c>
      <c r="B5"/>
      <c r="C5" s="19">
        <v>-9.5</v>
      </c>
      <c r="D5" t="s">
        <v>6</v>
      </c>
      <c r="E5" s="116"/>
      <c r="K5" s="9"/>
      <c r="M5" s="10"/>
      <c r="N5" s="10"/>
      <c r="O5" s="10"/>
      <c r="V5">
        <v>6750</v>
      </c>
      <c r="W5">
        <f t="shared" si="0"/>
        <v>-5.7317812488379746E-3</v>
      </c>
    </row>
    <row r="6" spans="1:23" s="8" customFormat="1">
      <c r="A6" s="14" t="s">
        <v>7</v>
      </c>
      <c r="B6" s="11"/>
      <c r="C6" s="12"/>
      <c r="D6" s="12"/>
      <c r="E6" s="116"/>
      <c r="K6" s="9"/>
      <c r="M6" s="10"/>
      <c r="N6" s="10"/>
      <c r="O6" s="10"/>
      <c r="V6">
        <v>9000</v>
      </c>
      <c r="W6">
        <f t="shared" si="0"/>
        <v>-6.7664999988542055E-3</v>
      </c>
    </row>
    <row r="7" spans="1:23" s="8" customFormat="1">
      <c r="A7" t="s">
        <v>8</v>
      </c>
      <c r="B7" s="11"/>
      <c r="C7" s="12">
        <v>30285.762999999999</v>
      </c>
      <c r="D7" s="23" t="s">
        <v>261</v>
      </c>
      <c r="E7" s="116"/>
      <c r="F7" s="8">
        <v>30285.7618</v>
      </c>
      <c r="G7" s="8">
        <f>F7-C7</f>
        <v>-1.1999999987892807E-3</v>
      </c>
      <c r="K7" s="9"/>
      <c r="M7" s="10"/>
      <c r="N7" s="10"/>
      <c r="O7" s="10"/>
      <c r="V7">
        <v>11250</v>
      </c>
      <c r="W7">
        <f t="shared" si="0"/>
        <v>-7.5632812488704362E-3</v>
      </c>
    </row>
    <row r="8" spans="1:23" s="8" customFormat="1">
      <c r="A8" t="s">
        <v>9</v>
      </c>
      <c r="B8" s="11"/>
      <c r="C8" s="12">
        <v>0.36150110000000002</v>
      </c>
      <c r="D8" s="23" t="s">
        <v>261</v>
      </c>
      <c r="E8" s="116"/>
      <c r="F8" s="8">
        <v>0.36150027000000001</v>
      </c>
      <c r="G8" s="8">
        <f>F8-C8</f>
        <v>-8.3000000000721386E-7</v>
      </c>
      <c r="K8" s="9"/>
      <c r="M8" s="10"/>
      <c r="N8" s="10"/>
      <c r="O8" s="10"/>
      <c r="V8">
        <v>13500</v>
      </c>
      <c r="W8">
        <f t="shared" si="0"/>
        <v>-8.1221249988866675E-3</v>
      </c>
    </row>
    <row r="9" spans="1:23" customFormat="1">
      <c r="A9" s="20" t="s">
        <v>10</v>
      </c>
      <c r="C9" s="21">
        <v>195</v>
      </c>
      <c r="D9" s="22" t="str">
        <f>"F"&amp;C9</f>
        <v>F195</v>
      </c>
      <c r="E9" s="23" t="str">
        <f>"G"&amp;C9</f>
        <v>G195</v>
      </c>
      <c r="V9">
        <v>15750</v>
      </c>
      <c r="W9">
        <f t="shared" si="0"/>
        <v>-8.4430312489028984E-3</v>
      </c>
    </row>
    <row r="10" spans="1:23" customFormat="1">
      <c r="C10" s="24" t="s">
        <v>11</v>
      </c>
      <c r="D10" s="24" t="s">
        <v>12</v>
      </c>
      <c r="V10">
        <v>18000</v>
      </c>
      <c r="W10">
        <f t="shared" si="0"/>
        <v>-8.5259999989191308E-3</v>
      </c>
    </row>
    <row r="11" spans="1:23" customFormat="1">
      <c r="A11" t="s">
        <v>13</v>
      </c>
      <c r="C11" s="23">
        <f ca="1">INTERCEPT(INDIRECT($E$9):G966,INDIRECT($D$9):F966)</f>
        <v>7.1322174627974202E-2</v>
      </c>
      <c r="D11" s="25">
        <v>-1.1999999987892807E-3</v>
      </c>
      <c r="V11">
        <v>20250</v>
      </c>
      <c r="W11">
        <f t="shared" si="0"/>
        <v>-8.3710312489353612E-3</v>
      </c>
    </row>
    <row r="12" spans="1:23" customFormat="1">
      <c r="A12" t="s">
        <v>14</v>
      </c>
      <c r="C12" s="23">
        <f ca="1">SLOPE(INDIRECT($E$9):G966,INDIRECT($D$9):F966)</f>
        <v>-6.755872462006774E-7</v>
      </c>
      <c r="D12" s="25">
        <v>-8.3000000000721386E-7</v>
      </c>
      <c r="V12">
        <v>22500</v>
      </c>
      <c r="W12">
        <f t="shared" si="0"/>
        <v>-7.978124998951593E-3</v>
      </c>
    </row>
    <row r="13" spans="1:23" customFormat="1">
      <c r="A13" t="s">
        <v>15</v>
      </c>
      <c r="C13" s="25" t="s">
        <v>16</v>
      </c>
      <c r="D13" s="146">
        <v>2.35E-11</v>
      </c>
      <c r="V13">
        <v>24750</v>
      </c>
      <c r="W13">
        <f t="shared" si="0"/>
        <v>-7.3472812489678244E-3</v>
      </c>
    </row>
    <row r="14" spans="1:23" customFormat="1">
      <c r="V14">
        <v>27000</v>
      </c>
      <c r="W14">
        <f t="shared" si="0"/>
        <v>-6.4784999989840539E-3</v>
      </c>
    </row>
    <row r="15" spans="1:23" customFormat="1">
      <c r="A15" s="14" t="s">
        <v>17</v>
      </c>
      <c r="C15" s="26">
        <f ca="1">(C7+C11)+(C8+C12)*INT(MAX(F21:F3507))</f>
        <v>59414.815520505501</v>
      </c>
      <c r="E15" s="27" t="s">
        <v>18</v>
      </c>
      <c r="F15" s="19">
        <v>1</v>
      </c>
      <c r="V15">
        <v>29250</v>
      </c>
      <c r="W15">
        <f t="shared" si="0"/>
        <v>-5.3717812490002848E-3</v>
      </c>
    </row>
    <row r="16" spans="1:23" customFormat="1">
      <c r="A16" s="14" t="s">
        <v>19</v>
      </c>
      <c r="C16" s="26">
        <f ca="1">+C8+C12</f>
        <v>0.36150042441275382</v>
      </c>
      <c r="E16" s="27" t="s">
        <v>20</v>
      </c>
      <c r="F16" s="155">
        <f ca="1">NOW()+15018.5+$C$5/24</f>
        <v>60581.75029398148</v>
      </c>
      <c r="V16">
        <v>31500</v>
      </c>
      <c r="W16">
        <f t="shared" si="0"/>
        <v>-4.0271249990165188E-3</v>
      </c>
    </row>
    <row r="17" spans="1:34" customFormat="1">
      <c r="A17" s="27" t="s">
        <v>21</v>
      </c>
      <c r="C17">
        <f>COUNT(C21:C2165)</f>
        <v>382</v>
      </c>
      <c r="E17" s="27" t="s">
        <v>22</v>
      </c>
      <c r="F17" s="23">
        <f ca="1">ROUND(2*(F16-$C$7)/$C$8,0)/2+F15</f>
        <v>83807</v>
      </c>
      <c r="V17">
        <v>33750</v>
      </c>
      <c r="W17">
        <f t="shared" si="0"/>
        <v>-2.4445312490327491E-3</v>
      </c>
    </row>
    <row r="18" spans="1:34" customFormat="1">
      <c r="A18" s="14" t="s">
        <v>23</v>
      </c>
      <c r="C18" s="28">
        <f ca="1">+C15</f>
        <v>59414.815520505501</v>
      </c>
      <c r="D18" s="29">
        <f ca="1">+C16</f>
        <v>0.36150042441275382</v>
      </c>
      <c r="E18" s="27" t="s">
        <v>24</v>
      </c>
      <c r="F18" s="23">
        <f ca="1">ROUND(2*(F16-$C$15)/$C$16,0)/2+F15</f>
        <v>3229</v>
      </c>
      <c r="V18">
        <v>36000</v>
      </c>
      <c r="W18">
        <f t="shared" ref="W18:W34" si="1">+D$11+D$12*V18+D$13*V18^2</f>
        <v>-6.2399999904897904E-4</v>
      </c>
    </row>
    <row r="19" spans="1:34" customFormat="1">
      <c r="E19" s="27" t="s">
        <v>25</v>
      </c>
      <c r="F19" s="30">
        <f ca="1">+$C$15+$C$16*F18-15018.5-$C$5/24</f>
        <v>45563.996224267619</v>
      </c>
      <c r="V19">
        <v>38250</v>
      </c>
      <c r="W19">
        <f t="shared" si="1"/>
        <v>1.4344687509347878E-3</v>
      </c>
    </row>
    <row r="20" spans="1:34" s="8" customFormat="1" ht="14.25">
      <c r="A20" s="162"/>
      <c r="B20" s="32" t="s">
        <v>26</v>
      </c>
      <c r="C20" s="163"/>
      <c r="D20" s="163"/>
      <c r="E20" s="162" t="s">
        <v>27</v>
      </c>
      <c r="F20" s="162" t="s">
        <v>28</v>
      </c>
      <c r="G20" s="162" t="s">
        <v>29</v>
      </c>
      <c r="H20" s="33" t="s">
        <v>30</v>
      </c>
      <c r="I20" s="33" t="s">
        <v>31</v>
      </c>
      <c r="J20" s="33" t="s">
        <v>32</v>
      </c>
      <c r="K20" s="34" t="s">
        <v>33</v>
      </c>
      <c r="L20" s="33" t="s">
        <v>34</v>
      </c>
      <c r="M20" s="33" t="s">
        <v>35</v>
      </c>
      <c r="N20" s="33" t="s">
        <v>263</v>
      </c>
      <c r="O20" s="33" t="s">
        <v>37</v>
      </c>
      <c r="P20" s="33" t="s">
        <v>38</v>
      </c>
      <c r="Q20" s="33" t="s">
        <v>39</v>
      </c>
      <c r="R20" s="35" t="s">
        <v>40</v>
      </c>
      <c r="S20" s="35" t="s">
        <v>41</v>
      </c>
      <c r="T20" s="35" t="s">
        <v>42</v>
      </c>
      <c r="V20">
        <v>40500</v>
      </c>
      <c r="W20">
        <f t="shared" si="1"/>
        <v>3.7308750009185584E-3</v>
      </c>
    </row>
    <row r="21" spans="1:34" s="8" customFormat="1">
      <c r="A21" s="173" t="s">
        <v>44</v>
      </c>
      <c r="B21" s="174" t="s">
        <v>45</v>
      </c>
      <c r="C21" s="173">
        <v>26582.013999999999</v>
      </c>
      <c r="D21" s="173" t="s">
        <v>46</v>
      </c>
      <c r="E21">
        <f t="shared" ref="E21:E84" si="2">+(C21-C$7)/C$8</f>
        <v>-10245.470898982048</v>
      </c>
      <c r="F21">
        <f t="shared" ref="F21:F84" si="3">ROUND(2*E21,0)/2</f>
        <v>-10245.5</v>
      </c>
      <c r="G21">
        <f t="shared" ref="G21:G84" si="4">+C21-(C$7+F21*C$8)</f>
        <v>1.0520050000195624E-2</v>
      </c>
      <c r="H21" s="116"/>
      <c r="I21" s="116">
        <f t="shared" ref="I21:I26" si="5">G21</f>
        <v>1.0520050000195624E-2</v>
      </c>
      <c r="J21" s="116"/>
      <c r="K21" s="165"/>
      <c r="L21" s="116"/>
      <c r="M21" s="116"/>
      <c r="N21" s="116"/>
      <c r="O21" s="40">
        <f t="shared" ref="O21:O67" ca="1" si="6">+C$11+C$12*F21</f>
        <v>7.8243903758923247E-2</v>
      </c>
      <c r="P21" s="116"/>
      <c r="Q21" s="293">
        <f t="shared" ref="Q21:Q84" si="7">C21-15018.5</f>
        <v>11563.513999999999</v>
      </c>
      <c r="R21" s="41">
        <f t="shared" ref="R21:R84" ca="1" si="8">+(O21-G21)^2</f>
        <v>4.5865203679335258E-3</v>
      </c>
      <c r="S21" s="41">
        <v>0.1</v>
      </c>
      <c r="T21" s="167">
        <f t="shared" ref="T21:T84" ca="1" si="9">+S21*R21</f>
        <v>4.5865203679335258E-4</v>
      </c>
      <c r="U21" s="116" t="e">
        <f>VLOOKUP(C21,Sheet4!C$15:D$42,2,FALSE)</f>
        <v>#N/A</v>
      </c>
      <c r="V21">
        <v>42750</v>
      </c>
      <c r="W21">
        <f t="shared" si="1"/>
        <v>6.2652187509023294E-3</v>
      </c>
      <c r="AC21" s="116"/>
      <c r="AD21" s="116">
        <v>16</v>
      </c>
      <c r="AE21" s="116"/>
      <c r="AF21" s="116" t="s">
        <v>47</v>
      </c>
      <c r="AH21" s="116" t="s">
        <v>48</v>
      </c>
    </row>
    <row r="22" spans="1:34" s="8" customFormat="1">
      <c r="A22" s="173" t="s">
        <v>44</v>
      </c>
      <c r="B22" s="174" t="s">
        <v>49</v>
      </c>
      <c r="C22" s="173">
        <v>26582.19</v>
      </c>
      <c r="D22" s="173" t="s">
        <v>46</v>
      </c>
      <c r="E22">
        <f t="shared" si="2"/>
        <v>-10244.984040159214</v>
      </c>
      <c r="F22">
        <f t="shared" si="3"/>
        <v>-10245</v>
      </c>
      <c r="G22">
        <f t="shared" si="4"/>
        <v>5.7694999995874241E-3</v>
      </c>
      <c r="H22" s="116"/>
      <c r="I22" s="116">
        <f t="shared" si="5"/>
        <v>5.7694999995874241E-3</v>
      </c>
      <c r="J22" s="116"/>
      <c r="K22" s="165"/>
      <c r="L22" s="116"/>
      <c r="M22" s="116"/>
      <c r="N22" s="116"/>
      <c r="O22" s="40">
        <f t="shared" ca="1" si="6"/>
        <v>7.8243565965300146E-2</v>
      </c>
      <c r="P22" s="116"/>
      <c r="Q22" s="293">
        <f t="shared" si="7"/>
        <v>11563.689999999999</v>
      </c>
      <c r="R22" s="8">
        <f t="shared" ca="1" si="8"/>
        <v>5.2524902376024788E-3</v>
      </c>
      <c r="S22" s="8">
        <v>0.1</v>
      </c>
      <c r="T22" s="167">
        <f t="shared" ca="1" si="9"/>
        <v>5.2524902376024788E-4</v>
      </c>
      <c r="U22" s="116" t="e">
        <f>VLOOKUP(C22,Sheet4!C$15:D$42,2,FALSE)</f>
        <v>#N/A</v>
      </c>
      <c r="V22">
        <v>45000</v>
      </c>
      <c r="W22">
        <f t="shared" si="1"/>
        <v>9.0375000008860937E-3</v>
      </c>
      <c r="AC22" s="116"/>
      <c r="AD22" s="116">
        <v>7</v>
      </c>
      <c r="AE22" s="116"/>
      <c r="AF22" s="116" t="s">
        <v>50</v>
      </c>
      <c r="AH22" s="116" t="s">
        <v>48</v>
      </c>
    </row>
    <row r="23" spans="1:34" s="8" customFormat="1">
      <c r="A23" s="173" t="s">
        <v>44</v>
      </c>
      <c r="B23" s="174" t="s">
        <v>45</v>
      </c>
      <c r="C23" s="173">
        <v>26965.204000000002</v>
      </c>
      <c r="D23" s="173" t="s">
        <v>46</v>
      </c>
      <c r="E23">
        <f t="shared" si="2"/>
        <v>-9185.4741244217439</v>
      </c>
      <c r="F23">
        <f t="shared" si="3"/>
        <v>-9185.5</v>
      </c>
      <c r="G23">
        <f t="shared" si="4"/>
        <v>9.3540500020026229E-3</v>
      </c>
      <c r="H23" s="116"/>
      <c r="I23" s="116">
        <f t="shared" si="5"/>
        <v>9.3540500020026229E-3</v>
      </c>
      <c r="J23" s="116"/>
      <c r="K23" s="165"/>
      <c r="L23" s="116"/>
      <c r="M23" s="116"/>
      <c r="N23" s="116"/>
      <c r="O23" s="40">
        <f t="shared" ca="1" si="6"/>
        <v>7.7527781277950528E-2</v>
      </c>
      <c r="P23" s="116"/>
      <c r="Q23" s="293">
        <f t="shared" si="7"/>
        <v>11946.704000000002</v>
      </c>
      <c r="R23" s="8">
        <f t="shared" ca="1" si="8"/>
        <v>4.6476576360851571E-3</v>
      </c>
      <c r="S23" s="8">
        <v>0.1</v>
      </c>
      <c r="T23" s="167">
        <f t="shared" ca="1" si="9"/>
        <v>4.6476576360851573E-4</v>
      </c>
      <c r="U23" s="116" t="e">
        <f>VLOOKUP(C23,Sheet4!C$15:D$42,2,FALSE)</f>
        <v>#N/A</v>
      </c>
      <c r="V23">
        <v>47250</v>
      </c>
      <c r="W23">
        <f t="shared" si="1"/>
        <v>1.2047718750869865E-2</v>
      </c>
      <c r="AC23" s="116"/>
      <c r="AD23" s="116">
        <v>6</v>
      </c>
      <c r="AE23" s="116"/>
      <c r="AF23" s="116" t="s">
        <v>50</v>
      </c>
      <c r="AH23" s="116" t="s">
        <v>48</v>
      </c>
    </row>
    <row r="24" spans="1:34" s="8" customFormat="1">
      <c r="A24" s="173" t="s">
        <v>44</v>
      </c>
      <c r="B24" s="174" t="s">
        <v>49</v>
      </c>
      <c r="C24" s="173">
        <v>26965.384999999998</v>
      </c>
      <c r="D24" s="173" t="s">
        <v>46</v>
      </c>
      <c r="E24">
        <f t="shared" si="2"/>
        <v>-9184.9734343823584</v>
      </c>
      <c r="F24">
        <f t="shared" si="3"/>
        <v>-9185</v>
      </c>
      <c r="G24">
        <f t="shared" si="4"/>
        <v>9.603499998775078E-3</v>
      </c>
      <c r="H24" s="116"/>
      <c r="I24" s="116">
        <f t="shared" si="5"/>
        <v>9.603499998775078E-3</v>
      </c>
      <c r="J24" s="116"/>
      <c r="K24" s="165"/>
      <c r="L24" s="116"/>
      <c r="M24" s="116"/>
      <c r="N24" s="116"/>
      <c r="O24" s="40">
        <f t="shared" ca="1" si="6"/>
        <v>7.7527443484327427E-2</v>
      </c>
      <c r="P24" s="116"/>
      <c r="Q24" s="293">
        <f t="shared" si="7"/>
        <v>11946.884999999998</v>
      </c>
      <c r="R24" s="8">
        <f t="shared" ca="1" si="8"/>
        <v>4.6136620986285092E-3</v>
      </c>
      <c r="S24" s="8">
        <v>0.1</v>
      </c>
      <c r="T24" s="167">
        <f t="shared" ca="1" si="9"/>
        <v>4.6136620986285095E-4</v>
      </c>
      <c r="U24" s="116" t="e">
        <f>VLOOKUP(C24,Sheet4!C$15:D$42,2,FALSE)</f>
        <v>#N/A</v>
      </c>
      <c r="V24">
        <v>49500</v>
      </c>
      <c r="W24">
        <f t="shared" si="1"/>
        <v>1.529587500085363E-2</v>
      </c>
      <c r="AC24" s="116"/>
      <c r="AD24" s="116">
        <v>12</v>
      </c>
      <c r="AE24" s="116"/>
      <c r="AF24" s="116" t="s">
        <v>50</v>
      </c>
      <c r="AH24" s="116" t="s">
        <v>48</v>
      </c>
    </row>
    <row r="25" spans="1:34" s="8" customFormat="1">
      <c r="A25" s="173" t="s">
        <v>44</v>
      </c>
      <c r="B25" s="174" t="s">
        <v>45</v>
      </c>
      <c r="C25" s="173">
        <v>27393.223000000002</v>
      </c>
      <c r="D25" s="173" t="s">
        <v>46</v>
      </c>
      <c r="E25">
        <f t="shared" si="2"/>
        <v>-8001.4694284470979</v>
      </c>
      <c r="F25">
        <f t="shared" si="3"/>
        <v>-8001.5</v>
      </c>
      <c r="G25">
        <f t="shared" si="4"/>
        <v>1.1051650002627866E-2</v>
      </c>
      <c r="H25" s="116"/>
      <c r="I25" s="116">
        <f t="shared" si="5"/>
        <v>1.1051650002627866E-2</v>
      </c>
      <c r="J25" s="116"/>
      <c r="K25" s="165"/>
      <c r="L25" s="116"/>
      <c r="M25" s="116"/>
      <c r="N25" s="116"/>
      <c r="O25" s="40">
        <f t="shared" ca="1" si="6"/>
        <v>7.6727885978448929E-2</v>
      </c>
      <c r="P25" s="116"/>
      <c r="Q25" s="293">
        <f t="shared" si="7"/>
        <v>12374.723000000002</v>
      </c>
      <c r="R25" s="8">
        <f t="shared" ca="1" si="8"/>
        <v>4.3133679719517329E-3</v>
      </c>
      <c r="S25" s="8">
        <v>0.1</v>
      </c>
      <c r="T25" s="167">
        <f t="shared" ca="1" si="9"/>
        <v>4.3133679719517331E-4</v>
      </c>
      <c r="U25" s="116" t="e">
        <f>VLOOKUP(C25,Sheet4!C$15:D$42,2,FALSE)</f>
        <v>#N/A</v>
      </c>
      <c r="V25">
        <v>51750</v>
      </c>
      <c r="W25">
        <f t="shared" si="1"/>
        <v>1.8781968750837402E-2</v>
      </c>
      <c r="AC25" s="116"/>
      <c r="AD25" s="116">
        <v>6</v>
      </c>
      <c r="AE25" s="116"/>
      <c r="AF25" s="116" t="s">
        <v>47</v>
      </c>
      <c r="AH25" s="116" t="s">
        <v>48</v>
      </c>
    </row>
    <row r="26" spans="1:34" s="8" customFormat="1">
      <c r="A26" s="173" t="s">
        <v>44</v>
      </c>
      <c r="B26" s="174" t="s">
        <v>49</v>
      </c>
      <c r="C26" s="173">
        <v>27393.402999999998</v>
      </c>
      <c r="D26" s="173" t="s">
        <v>46</v>
      </c>
      <c r="E26">
        <f t="shared" si="2"/>
        <v>-8000.9715046510246</v>
      </c>
      <c r="F26">
        <f t="shared" si="3"/>
        <v>-8001</v>
      </c>
      <c r="G26">
        <f t="shared" si="4"/>
        <v>1.0301099999196595E-2</v>
      </c>
      <c r="H26" s="116"/>
      <c r="I26" s="116">
        <f t="shared" si="5"/>
        <v>1.0301099999196595E-2</v>
      </c>
      <c r="J26" s="116"/>
      <c r="K26" s="165"/>
      <c r="L26" s="116"/>
      <c r="M26" s="116"/>
      <c r="N26" s="116"/>
      <c r="O26" s="40">
        <f t="shared" ca="1" si="6"/>
        <v>7.6727548184825828E-2</v>
      </c>
      <c r="P26" s="116"/>
      <c r="Q26" s="293">
        <f t="shared" si="7"/>
        <v>12374.902999999998</v>
      </c>
      <c r="R26" s="8">
        <f t="shared" ca="1" si="8"/>
        <v>4.4124730185580848E-3</v>
      </c>
      <c r="S26" s="8">
        <v>0.1</v>
      </c>
      <c r="T26" s="167">
        <f t="shared" ca="1" si="9"/>
        <v>4.412473018558085E-4</v>
      </c>
      <c r="U26" s="116" t="e">
        <f>VLOOKUP(C26,Sheet4!C$15:D$42,2,FALSE)</f>
        <v>#N/A</v>
      </c>
      <c r="V26">
        <v>54000</v>
      </c>
      <c r="W26">
        <f t="shared" si="1"/>
        <v>2.2506000000821175E-2</v>
      </c>
      <c r="AC26" s="116" t="s">
        <v>51</v>
      </c>
      <c r="AD26" s="116">
        <v>13</v>
      </c>
      <c r="AE26" s="116"/>
      <c r="AF26" s="116" t="s">
        <v>47</v>
      </c>
      <c r="AH26" s="116" t="s">
        <v>48</v>
      </c>
    </row>
    <row r="27" spans="1:34" s="8" customFormat="1">
      <c r="A27" s="173" t="s">
        <v>52</v>
      </c>
      <c r="B27" s="174" t="s">
        <v>49</v>
      </c>
      <c r="C27" s="173">
        <v>27655.485000000001</v>
      </c>
      <c r="D27" s="173" t="s">
        <v>53</v>
      </c>
      <c r="E27">
        <f t="shared" si="2"/>
        <v>-7275.9889250682727</v>
      </c>
      <c r="F27">
        <f t="shared" si="3"/>
        <v>-7276</v>
      </c>
      <c r="G27">
        <f t="shared" si="4"/>
        <v>4.0036000027612317E-3</v>
      </c>
      <c r="H27" s="116">
        <f>G27</f>
        <v>4.0036000027612317E-3</v>
      </c>
      <c r="I27" s="116"/>
      <c r="J27" s="116"/>
      <c r="K27" s="165"/>
      <c r="L27" s="116"/>
      <c r="M27" s="116"/>
      <c r="N27" s="116"/>
      <c r="O27" s="40">
        <f t="shared" ca="1" si="6"/>
        <v>7.6237747431330327E-2</v>
      </c>
      <c r="P27" s="116"/>
      <c r="Q27" s="293">
        <f t="shared" si="7"/>
        <v>12636.985000000001</v>
      </c>
      <c r="R27" s="8">
        <f t="shared" ca="1" si="8"/>
        <v>5.217772054732255E-3</v>
      </c>
      <c r="S27" s="116">
        <v>0.1</v>
      </c>
      <c r="T27" s="167">
        <f t="shared" ca="1" si="9"/>
        <v>5.2177720547322553E-4</v>
      </c>
      <c r="U27" s="116" t="e">
        <f>VLOOKUP(C27,Sheet4!C$15:D$42,2,FALSE)</f>
        <v>#N/A</v>
      </c>
      <c r="V27">
        <v>56250</v>
      </c>
      <c r="W27">
        <f t="shared" si="1"/>
        <v>2.646796875080494E-2</v>
      </c>
      <c r="AC27" s="116" t="s">
        <v>51</v>
      </c>
      <c r="AD27" s="116">
        <v>8</v>
      </c>
      <c r="AE27" s="116"/>
      <c r="AF27" s="116" t="s">
        <v>47</v>
      </c>
      <c r="AH27" s="116" t="s">
        <v>48</v>
      </c>
    </row>
    <row r="28" spans="1:34" s="8" customFormat="1">
      <c r="A28" s="173" t="s">
        <v>54</v>
      </c>
      <c r="B28" s="174" t="s">
        <v>49</v>
      </c>
      <c r="C28" s="173">
        <v>28058.561399999999</v>
      </c>
      <c r="D28" s="173" t="s">
        <v>46</v>
      </c>
      <c r="E28">
        <f t="shared" si="2"/>
        <v>-6160.9815295167846</v>
      </c>
      <c r="F28">
        <f t="shared" si="3"/>
        <v>-6161</v>
      </c>
      <c r="G28">
        <f t="shared" si="4"/>
        <v>6.6770999983418733E-3</v>
      </c>
      <c r="H28" s="116"/>
      <c r="I28" s="116">
        <f>G28</f>
        <v>6.6770999983418733E-3</v>
      </c>
      <c r="J28" s="116"/>
      <c r="K28" s="165"/>
      <c r="L28" s="116"/>
      <c r="M28" s="116"/>
      <c r="N28" s="116"/>
      <c r="O28" s="40">
        <f t="shared" ca="1" si="6"/>
        <v>7.5484467651816572E-2</v>
      </c>
      <c r="P28" s="116"/>
      <c r="Q28" s="293">
        <f t="shared" si="7"/>
        <v>13040.061399999999</v>
      </c>
      <c r="R28" s="8">
        <f t="shared" ca="1" si="8"/>
        <v>4.7344538434004367E-3</v>
      </c>
      <c r="S28" s="8">
        <v>0.1</v>
      </c>
      <c r="T28" s="167">
        <f t="shared" ca="1" si="9"/>
        <v>4.734453843400437E-4</v>
      </c>
      <c r="U28" s="116" t="e">
        <f>VLOOKUP(C28,Sheet4!C$15:D$42,2,FALSE)</f>
        <v>#N/A</v>
      </c>
      <c r="V28">
        <v>58500</v>
      </c>
      <c r="W28">
        <f t="shared" si="1"/>
        <v>3.0667875000788714E-2</v>
      </c>
      <c r="AC28" s="116" t="s">
        <v>51</v>
      </c>
      <c r="AD28" s="116">
        <v>12</v>
      </c>
      <c r="AE28" s="116"/>
      <c r="AF28" s="116" t="s">
        <v>47</v>
      </c>
      <c r="AH28" s="116" t="s">
        <v>48</v>
      </c>
    </row>
    <row r="29" spans="1:34" s="8" customFormat="1">
      <c r="A29" s="173" t="s">
        <v>55</v>
      </c>
      <c r="B29" s="174" t="s">
        <v>49</v>
      </c>
      <c r="C29" s="173">
        <v>28498.522000000001</v>
      </c>
      <c r="D29" s="173" t="s">
        <v>46</v>
      </c>
      <c r="E29">
        <f t="shared" si="2"/>
        <v>-4943.9434624126952</v>
      </c>
      <c r="F29">
        <f t="shared" si="3"/>
        <v>-4944</v>
      </c>
      <c r="G29">
        <f t="shared" si="4"/>
        <v>2.0438400002603885E-2</v>
      </c>
      <c r="H29" s="116"/>
      <c r="I29" s="116">
        <f>G29</f>
        <v>2.0438400002603885E-2</v>
      </c>
      <c r="J29" s="116"/>
      <c r="K29" s="165"/>
      <c r="L29" s="116"/>
      <c r="M29" s="116"/>
      <c r="N29" s="116"/>
      <c r="O29" s="40">
        <f t="shared" ca="1" si="6"/>
        <v>7.4662277973190347E-2</v>
      </c>
      <c r="P29" s="116"/>
      <c r="Q29" s="293">
        <f t="shared" si="7"/>
        <v>13480.022000000001</v>
      </c>
      <c r="R29" s="8">
        <f t="shared" ca="1" si="8"/>
        <v>2.940228942169052E-3</v>
      </c>
      <c r="S29" s="8">
        <v>0.1</v>
      </c>
      <c r="T29" s="167">
        <f t="shared" ca="1" si="9"/>
        <v>2.9402289421690523E-4</v>
      </c>
      <c r="U29" s="116" t="e">
        <f>VLOOKUP(C29,Sheet4!C$15:D$42,2,FALSE)</f>
        <v>#N/A</v>
      </c>
      <c r="V29">
        <v>60750</v>
      </c>
      <c r="W29">
        <f t="shared" si="1"/>
        <v>3.510571875077248E-2</v>
      </c>
      <c r="AC29" s="116"/>
      <c r="AD29" s="116">
        <v>5</v>
      </c>
      <c r="AE29" s="116"/>
      <c r="AF29" s="116" t="s">
        <v>47</v>
      </c>
      <c r="AH29" s="116" t="s">
        <v>48</v>
      </c>
    </row>
    <row r="30" spans="1:34" s="8" customFormat="1">
      <c r="A30" s="173" t="s">
        <v>56</v>
      </c>
      <c r="B30" s="174" t="s">
        <v>49</v>
      </c>
      <c r="C30" s="173">
        <v>30226.826000000001</v>
      </c>
      <c r="D30" s="173" t="s">
        <v>53</v>
      </c>
      <c r="E30">
        <f t="shared" si="2"/>
        <v>-163.03408205396354</v>
      </c>
      <c r="F30">
        <f t="shared" si="3"/>
        <v>-163</v>
      </c>
      <c r="G30">
        <f t="shared" si="4"/>
        <v>-1.2320699999690987E-2</v>
      </c>
      <c r="H30" s="116">
        <f t="shared" ref="H30:H38" si="10">G30</f>
        <v>-1.2320699999690987E-2</v>
      </c>
      <c r="I30" s="116"/>
      <c r="J30" s="116"/>
      <c r="K30" s="165"/>
      <c r="L30" s="116"/>
      <c r="M30" s="116"/>
      <c r="N30" s="116"/>
      <c r="O30" s="40">
        <f t="shared" ca="1" si="6"/>
        <v>7.1432295349104918E-2</v>
      </c>
      <c r="P30" s="116"/>
      <c r="Q30" s="293">
        <f t="shared" si="7"/>
        <v>15208.326000000001</v>
      </c>
      <c r="R30" s="8">
        <f t="shared" ca="1" si="8"/>
        <v>7.0145642298954283E-3</v>
      </c>
      <c r="S30" s="116">
        <v>0.1</v>
      </c>
      <c r="T30" s="167">
        <f t="shared" ca="1" si="9"/>
        <v>7.0145642298954285E-4</v>
      </c>
      <c r="U30" s="116" t="e">
        <f>VLOOKUP(C30,Sheet4!C$15:D$42,2,FALSE)</f>
        <v>#N/A</v>
      </c>
      <c r="V30">
        <v>63000</v>
      </c>
      <c r="W30">
        <f t="shared" si="1"/>
        <v>3.978150000075624E-2</v>
      </c>
      <c r="AC30" s="116"/>
      <c r="AD30" s="116">
        <v>5</v>
      </c>
      <c r="AE30" s="116"/>
      <c r="AF30" s="116" t="s">
        <v>47</v>
      </c>
      <c r="AH30" s="116" t="s">
        <v>48</v>
      </c>
    </row>
    <row r="31" spans="1:34" s="8" customFormat="1">
      <c r="A31" s="173" t="s">
        <v>56</v>
      </c>
      <c r="B31" s="174" t="s">
        <v>49</v>
      </c>
      <c r="C31" s="173">
        <v>30235.865000000002</v>
      </c>
      <c r="D31" s="173" t="s">
        <v>53</v>
      </c>
      <c r="E31">
        <f t="shared" si="2"/>
        <v>-138.0300087606854</v>
      </c>
      <c r="F31">
        <f t="shared" si="3"/>
        <v>-138</v>
      </c>
      <c r="G31">
        <f t="shared" si="4"/>
        <v>-1.0848199995962204E-2</v>
      </c>
      <c r="H31" s="116">
        <f t="shared" si="10"/>
        <v>-1.0848199995962204E-2</v>
      </c>
      <c r="I31" s="116"/>
      <c r="J31" s="116"/>
      <c r="K31" s="165"/>
      <c r="L31" s="116"/>
      <c r="M31" s="116"/>
      <c r="N31" s="116"/>
      <c r="O31" s="40">
        <f t="shared" ca="1" si="6"/>
        <v>7.1415405667949891E-2</v>
      </c>
      <c r="P31" s="116"/>
      <c r="Q31" s="293">
        <f t="shared" si="7"/>
        <v>15217.365000000002</v>
      </c>
      <c r="R31" s="8">
        <f t="shared" ca="1" si="8"/>
        <v>6.7673008168276302E-3</v>
      </c>
      <c r="S31" s="116">
        <v>0.1</v>
      </c>
      <c r="T31" s="167">
        <f t="shared" ca="1" si="9"/>
        <v>6.7673008168276305E-4</v>
      </c>
      <c r="U31" s="116" t="e">
        <f>VLOOKUP(C31,Sheet4!C$15:D$42,2,FALSE)</f>
        <v>#N/A</v>
      </c>
      <c r="V31">
        <v>65250</v>
      </c>
      <c r="W31">
        <f t="shared" si="1"/>
        <v>4.4695218750740007E-2</v>
      </c>
      <c r="AC31" s="116"/>
      <c r="AD31" s="116">
        <v>6</v>
      </c>
      <c r="AE31" s="116"/>
      <c r="AF31" s="116" t="s">
        <v>47</v>
      </c>
      <c r="AH31" s="116" t="s">
        <v>48</v>
      </c>
    </row>
    <row r="32" spans="1:34" s="8" customFormat="1">
      <c r="A32" s="173" t="s">
        <v>56</v>
      </c>
      <c r="B32" s="174" t="s">
        <v>49</v>
      </c>
      <c r="C32" s="173">
        <v>30258.637999999999</v>
      </c>
      <c r="D32" s="173" t="s">
        <v>53</v>
      </c>
      <c r="E32">
        <f t="shared" si="2"/>
        <v>-75.034349826321403</v>
      </c>
      <c r="F32">
        <f t="shared" si="3"/>
        <v>-75</v>
      </c>
      <c r="G32">
        <f t="shared" si="4"/>
        <v>-1.2417499998264248E-2</v>
      </c>
      <c r="H32" s="116">
        <f t="shared" si="10"/>
        <v>-1.2417499998264248E-2</v>
      </c>
      <c r="I32" s="116"/>
      <c r="J32" s="116"/>
      <c r="K32" s="165"/>
      <c r="L32" s="116"/>
      <c r="M32" s="116"/>
      <c r="N32" s="116"/>
      <c r="O32" s="40">
        <f t="shared" ca="1" si="6"/>
        <v>7.1372843671439257E-2</v>
      </c>
      <c r="P32" s="116"/>
      <c r="Q32" s="293">
        <f t="shared" si="7"/>
        <v>15240.137999999999</v>
      </c>
      <c r="R32" s="8">
        <f t="shared" ca="1" si="8"/>
        <v>7.020821692287022E-3</v>
      </c>
      <c r="S32" s="116">
        <v>0.1</v>
      </c>
      <c r="T32" s="167">
        <f t="shared" ca="1" si="9"/>
        <v>7.0208216922870226E-4</v>
      </c>
      <c r="U32" s="116" t="e">
        <f>VLOOKUP(C32,Sheet4!C$15:D$42,2,FALSE)</f>
        <v>#N/A</v>
      </c>
      <c r="V32">
        <v>67500</v>
      </c>
      <c r="W32">
        <f t="shared" si="1"/>
        <v>4.9846875000723781E-2</v>
      </c>
      <c r="AC32" s="116"/>
      <c r="AD32" s="116">
        <v>7</v>
      </c>
      <c r="AE32" s="116"/>
      <c r="AF32" s="116" t="s">
        <v>47</v>
      </c>
      <c r="AH32" s="116" t="s">
        <v>48</v>
      </c>
    </row>
    <row r="33" spans="1:34" s="8" customFormat="1">
      <c r="A33" s="173" t="s">
        <v>56</v>
      </c>
      <c r="B33" s="174" t="s">
        <v>49</v>
      </c>
      <c r="C33" s="173">
        <v>30264.796999999999</v>
      </c>
      <c r="D33" s="173" t="s">
        <v>53</v>
      </c>
      <c r="E33">
        <f t="shared" si="2"/>
        <v>-57.997057270366113</v>
      </c>
      <c r="F33">
        <f t="shared" si="3"/>
        <v>-58</v>
      </c>
      <c r="G33">
        <f t="shared" si="4"/>
        <v>1.0637999985192437E-3</v>
      </c>
      <c r="H33" s="116">
        <f t="shared" si="10"/>
        <v>1.0637999985192437E-3</v>
      </c>
      <c r="I33" s="116"/>
      <c r="J33" s="116"/>
      <c r="K33" s="165"/>
      <c r="L33" s="116"/>
      <c r="M33" s="116"/>
      <c r="N33" s="116"/>
      <c r="O33" s="40">
        <f t="shared" ca="1" si="6"/>
        <v>7.1361358688253843E-2</v>
      </c>
      <c r="P33" s="116"/>
      <c r="Q33" s="293">
        <f t="shared" si="7"/>
        <v>15246.296999999999</v>
      </c>
      <c r="R33" s="8">
        <f t="shared" ca="1" si="8"/>
        <v>4.9417467577366802E-3</v>
      </c>
      <c r="S33" s="116">
        <v>0.1</v>
      </c>
      <c r="T33" s="167">
        <f t="shared" ca="1" si="9"/>
        <v>4.9417467577366804E-4</v>
      </c>
      <c r="U33" s="116" t="e">
        <f>VLOOKUP(C33,Sheet4!C$15:D$42,2,FALSE)</f>
        <v>#N/A</v>
      </c>
      <c r="V33">
        <v>69750</v>
      </c>
      <c r="W33">
        <f t="shared" si="1"/>
        <v>5.5236468750707549E-2</v>
      </c>
      <c r="AC33" s="116" t="s">
        <v>51</v>
      </c>
      <c r="AD33" s="116">
        <v>6</v>
      </c>
      <c r="AE33" s="116"/>
      <c r="AF33" s="116" t="s">
        <v>47</v>
      </c>
      <c r="AH33" s="116" t="s">
        <v>48</v>
      </c>
    </row>
    <row r="34" spans="1:34" s="8" customFormat="1">
      <c r="A34" s="173" t="s">
        <v>56</v>
      </c>
      <c r="B34" s="174" t="s">
        <v>49</v>
      </c>
      <c r="C34" s="173">
        <v>30281.776000000002</v>
      </c>
      <c r="D34" s="173" t="s">
        <v>53</v>
      </c>
      <c r="E34">
        <f t="shared" si="2"/>
        <v>-11.029012083220083</v>
      </c>
      <c r="F34">
        <f t="shared" si="3"/>
        <v>-11</v>
      </c>
      <c r="G34">
        <f t="shared" si="4"/>
        <v>-1.0487899999134243E-2</v>
      </c>
      <c r="H34" s="116">
        <f t="shared" si="10"/>
        <v>-1.0487899999134243E-2</v>
      </c>
      <c r="I34" s="116"/>
      <c r="J34" s="116"/>
      <c r="K34" s="165"/>
      <c r="L34" s="116"/>
      <c r="M34" s="116"/>
      <c r="N34" s="116"/>
      <c r="O34" s="40">
        <f t="shared" ca="1" si="6"/>
        <v>7.1329606087682407E-2</v>
      </c>
      <c r="P34" s="116"/>
      <c r="Q34" s="293">
        <f t="shared" si="7"/>
        <v>15263.276000000002</v>
      </c>
      <c r="R34" s="8">
        <f t="shared" ca="1" si="8"/>
        <v>6.694104302266279E-3</v>
      </c>
      <c r="S34" s="116">
        <v>0.1</v>
      </c>
      <c r="T34" s="167">
        <f t="shared" ca="1" si="9"/>
        <v>6.6941043022662793E-4</v>
      </c>
      <c r="U34" s="116" t="e">
        <f>VLOOKUP(C34,Sheet4!C$15:D$42,2,FALSE)</f>
        <v>#N/A</v>
      </c>
      <c r="V34">
        <v>72000</v>
      </c>
      <c r="W34">
        <f t="shared" si="1"/>
        <v>6.0864000000691323E-2</v>
      </c>
      <c r="AC34" s="116" t="s">
        <v>51</v>
      </c>
      <c r="AD34" s="116">
        <v>9</v>
      </c>
      <c r="AE34" s="116"/>
      <c r="AF34" s="116" t="s">
        <v>50</v>
      </c>
      <c r="AH34" s="116" t="s">
        <v>48</v>
      </c>
    </row>
    <row r="35" spans="1:34" s="8" customFormat="1">
      <c r="A35" s="173" t="s">
        <v>56</v>
      </c>
      <c r="B35" s="174" t="s">
        <v>49</v>
      </c>
      <c r="C35" s="173">
        <v>30285.753000000001</v>
      </c>
      <c r="D35" s="173" t="s">
        <v>53</v>
      </c>
      <c r="E35">
        <f t="shared" si="2"/>
        <v>-2.7662433111266573E-2</v>
      </c>
      <c r="F35">
        <f t="shared" si="3"/>
        <v>0</v>
      </c>
      <c r="G35">
        <f t="shared" si="4"/>
        <v>-9.9999999983992893E-3</v>
      </c>
      <c r="H35" s="116">
        <f t="shared" si="10"/>
        <v>-9.9999999983992893E-3</v>
      </c>
      <c r="I35" s="116"/>
      <c r="J35" s="116"/>
      <c r="K35" s="165"/>
      <c r="L35" s="116"/>
      <c r="M35" s="116"/>
      <c r="N35" s="116"/>
      <c r="O35" s="40">
        <f t="shared" ca="1" si="6"/>
        <v>7.1322174627974202E-2</v>
      </c>
      <c r="P35" s="116"/>
      <c r="Q35" s="293">
        <f t="shared" si="7"/>
        <v>15267.253000000001</v>
      </c>
      <c r="R35" s="8">
        <f t="shared" ca="1" si="8"/>
        <v>6.6132960859623842E-3</v>
      </c>
      <c r="S35" s="116">
        <v>0.1</v>
      </c>
      <c r="T35" s="167">
        <f t="shared" ca="1" si="9"/>
        <v>6.6132960859623851E-4</v>
      </c>
      <c r="U35" s="116" t="e">
        <f>VLOOKUP(C35,Sheet4!C$15:D$42,2,FALSE)</f>
        <v>#N/A</v>
      </c>
      <c r="V35" s="116"/>
      <c r="W35" s="116"/>
      <c r="AC35" s="116" t="s">
        <v>51</v>
      </c>
      <c r="AD35" s="116">
        <v>8</v>
      </c>
      <c r="AE35" s="116"/>
      <c r="AF35" s="116" t="s">
        <v>50</v>
      </c>
      <c r="AH35" s="116" t="s">
        <v>48</v>
      </c>
    </row>
    <row r="36" spans="1:34" s="8" customFormat="1">
      <c r="A36" s="173" t="s">
        <v>56</v>
      </c>
      <c r="B36" s="174" t="s">
        <v>49</v>
      </c>
      <c r="C36" s="173">
        <v>30530.861000000001</v>
      </c>
      <c r="D36" s="173" t="s">
        <v>53</v>
      </c>
      <c r="E36">
        <f t="shared" si="2"/>
        <v>678.00070317905465</v>
      </c>
      <c r="F36">
        <f t="shared" si="3"/>
        <v>678</v>
      </c>
      <c r="G36">
        <f t="shared" si="4"/>
        <v>2.542000001994893E-4</v>
      </c>
      <c r="H36" s="116">
        <f t="shared" si="10"/>
        <v>2.542000001994893E-4</v>
      </c>
      <c r="I36" s="116"/>
      <c r="J36" s="116"/>
      <c r="K36" s="165"/>
      <c r="L36" s="116"/>
      <c r="M36" s="116"/>
      <c r="N36" s="116"/>
      <c r="O36" s="40">
        <f t="shared" ca="1" si="6"/>
        <v>7.0864126475050138E-2</v>
      </c>
      <c r="P36" s="116"/>
      <c r="Q36" s="293">
        <f t="shared" si="7"/>
        <v>15512.361000000001</v>
      </c>
      <c r="R36" s="8">
        <f t="shared" ca="1" si="8"/>
        <v>4.9857617167838146E-3</v>
      </c>
      <c r="S36" s="116">
        <v>0.1</v>
      </c>
      <c r="T36" s="167">
        <f t="shared" ca="1" si="9"/>
        <v>4.985761716783815E-4</v>
      </c>
      <c r="U36" s="116" t="e">
        <f>VLOOKUP(C36,Sheet4!C$15:D$42,2,FALSE)</f>
        <v>#N/A</v>
      </c>
      <c r="V36" s="116"/>
      <c r="W36" s="116"/>
      <c r="AC36" s="116" t="s">
        <v>51</v>
      </c>
      <c r="AD36" s="116">
        <v>6</v>
      </c>
      <c r="AE36" s="116"/>
      <c r="AF36" s="116" t="s">
        <v>50</v>
      </c>
      <c r="AH36" s="116" t="s">
        <v>48</v>
      </c>
    </row>
    <row r="37" spans="1:34" s="8" customFormat="1">
      <c r="A37" s="173" t="s">
        <v>56</v>
      </c>
      <c r="B37" s="174" t="s">
        <v>49</v>
      </c>
      <c r="C37" s="173">
        <v>30552.902999999998</v>
      </c>
      <c r="D37" s="173" t="s">
        <v>53</v>
      </c>
      <c r="E37">
        <f t="shared" si="2"/>
        <v>738.97423825266208</v>
      </c>
      <c r="F37">
        <f t="shared" si="3"/>
        <v>739</v>
      </c>
      <c r="G37">
        <f t="shared" si="4"/>
        <v>-9.3129000015323982E-3</v>
      </c>
      <c r="H37" s="116">
        <f t="shared" si="10"/>
        <v>-9.3129000015323982E-3</v>
      </c>
      <c r="I37" s="116"/>
      <c r="J37" s="116"/>
      <c r="K37" s="165"/>
      <c r="L37" s="116"/>
      <c r="M37" s="116"/>
      <c r="N37" s="116"/>
      <c r="O37" s="40">
        <f t="shared" ca="1" si="6"/>
        <v>7.0822915653031907E-2</v>
      </c>
      <c r="P37" s="116"/>
      <c r="Q37" s="293">
        <f t="shared" si="7"/>
        <v>15534.402999999998</v>
      </c>
      <c r="R37" s="8">
        <f t="shared" ca="1" si="8"/>
        <v>6.4217489506223132E-3</v>
      </c>
      <c r="S37" s="116">
        <v>0.1</v>
      </c>
      <c r="T37" s="167">
        <f t="shared" ca="1" si="9"/>
        <v>6.4217489506223138E-4</v>
      </c>
      <c r="U37" s="116" t="e">
        <f>VLOOKUP(C37,Sheet4!C$15:D$42,2,FALSE)</f>
        <v>#N/A</v>
      </c>
      <c r="V37" s="116"/>
      <c r="W37" s="116"/>
    </row>
    <row r="38" spans="1:34" s="8" customFormat="1">
      <c r="A38" s="173" t="s">
        <v>56</v>
      </c>
      <c r="B38" s="174" t="s">
        <v>49</v>
      </c>
      <c r="C38" s="173">
        <v>30584.721000000001</v>
      </c>
      <c r="D38" s="173" t="s">
        <v>53</v>
      </c>
      <c r="E38">
        <f t="shared" si="2"/>
        <v>826.99056794018702</v>
      </c>
      <c r="F38">
        <f t="shared" si="3"/>
        <v>827</v>
      </c>
      <c r="G38">
        <f t="shared" si="4"/>
        <v>-3.4096999988832977E-3</v>
      </c>
      <c r="H38" s="116">
        <f t="shared" si="10"/>
        <v>-3.4096999988832977E-3</v>
      </c>
      <c r="I38" s="116"/>
      <c r="J38" s="116"/>
      <c r="K38" s="165"/>
      <c r="L38" s="116"/>
      <c r="M38" s="116"/>
      <c r="N38" s="116"/>
      <c r="O38" s="40">
        <f t="shared" ca="1" si="6"/>
        <v>7.0763463975366245E-2</v>
      </c>
      <c r="P38" s="116"/>
      <c r="Q38" s="293">
        <f t="shared" si="7"/>
        <v>15566.221000000001</v>
      </c>
      <c r="R38" s="8">
        <f t="shared" ca="1" si="8"/>
        <v>5.5016582539509102E-3</v>
      </c>
      <c r="S38" s="116">
        <v>0.1</v>
      </c>
      <c r="T38" s="167">
        <f t="shared" ca="1" si="9"/>
        <v>5.5016582539509106E-4</v>
      </c>
      <c r="U38" s="116" t="e">
        <f>VLOOKUP(C38,Sheet4!C$15:D$42,2,FALSE)</f>
        <v>#N/A</v>
      </c>
      <c r="V38" s="116"/>
      <c r="W38" s="116"/>
    </row>
    <row r="39" spans="1:34" s="8" customFormat="1">
      <c r="A39" s="173" t="s">
        <v>44</v>
      </c>
      <c r="B39" s="174" t="s">
        <v>45</v>
      </c>
      <c r="C39" s="173">
        <v>30994.128000000001</v>
      </c>
      <c r="D39" s="173" t="s">
        <v>46</v>
      </c>
      <c r="E39">
        <f t="shared" si="2"/>
        <v>1959.5099433998998</v>
      </c>
      <c r="F39">
        <f t="shared" si="3"/>
        <v>1959.5</v>
      </c>
      <c r="G39">
        <f t="shared" si="4"/>
        <v>3.5945500021625776E-3</v>
      </c>
      <c r="H39" s="116"/>
      <c r="I39" s="116">
        <f>G39</f>
        <v>3.5945500021625776E-3</v>
      </c>
      <c r="J39" s="116"/>
      <c r="K39" s="165"/>
      <c r="L39" s="116"/>
      <c r="M39" s="116"/>
      <c r="N39" s="116"/>
      <c r="O39" s="40">
        <f t="shared" ca="1" si="6"/>
        <v>6.9998361419043975E-2</v>
      </c>
      <c r="P39" s="116"/>
      <c r="Q39" s="293">
        <f t="shared" si="7"/>
        <v>15975.628000000001</v>
      </c>
      <c r="R39" s="8">
        <f t="shared" ca="1" si="8"/>
        <v>4.4094661706887486E-3</v>
      </c>
      <c r="S39" s="8">
        <v>0.1</v>
      </c>
      <c r="T39" s="167">
        <f t="shared" ca="1" si="9"/>
        <v>4.409466170688749E-4</v>
      </c>
      <c r="U39" s="116" t="e">
        <f>VLOOKUP(C39,Sheet4!C$15:D$42,2,FALSE)</f>
        <v>#N/A</v>
      </c>
      <c r="W39" s="116"/>
    </row>
    <row r="40" spans="1:34" s="8" customFormat="1">
      <c r="A40" s="173" t="s">
        <v>44</v>
      </c>
      <c r="B40" s="174" t="s">
        <v>49</v>
      </c>
      <c r="C40" s="173">
        <v>30994.308000000001</v>
      </c>
      <c r="D40" s="173" t="s">
        <v>46</v>
      </c>
      <c r="E40">
        <f t="shared" si="2"/>
        <v>1960.0078671959832</v>
      </c>
      <c r="F40">
        <f t="shared" si="3"/>
        <v>1960</v>
      </c>
      <c r="G40">
        <f t="shared" si="4"/>
        <v>2.8440000023692846E-3</v>
      </c>
      <c r="H40" s="116"/>
      <c r="I40" s="116">
        <f>G40</f>
        <v>2.8440000023692846E-3</v>
      </c>
      <c r="J40" s="116"/>
      <c r="K40" s="165"/>
      <c r="L40" s="116"/>
      <c r="M40" s="116"/>
      <c r="N40" s="116"/>
      <c r="O40" s="40">
        <f t="shared" ca="1" si="6"/>
        <v>6.9998023625420874E-2</v>
      </c>
      <c r="P40" s="116"/>
      <c r="Q40" s="293">
        <f t="shared" si="7"/>
        <v>15975.808000000001</v>
      </c>
      <c r="R40" s="8">
        <f t="shared" ca="1" si="8"/>
        <v>4.5096628887653705E-3</v>
      </c>
      <c r="S40" s="8">
        <v>0.1</v>
      </c>
      <c r="T40" s="167">
        <f t="shared" ca="1" si="9"/>
        <v>4.5096628887653708E-4</v>
      </c>
      <c r="U40" s="116" t="e">
        <f>VLOOKUP(C40,Sheet4!C$15:D$42,2,FALSE)</f>
        <v>#N/A</v>
      </c>
      <c r="V40" s="116"/>
      <c r="W40" s="116"/>
    </row>
    <row r="41" spans="1:34" s="8" customFormat="1">
      <c r="A41" s="173" t="s">
        <v>57</v>
      </c>
      <c r="B41" s="174" t="s">
        <v>49</v>
      </c>
      <c r="C41" s="173">
        <v>31731.756000000001</v>
      </c>
      <c r="D41" s="173" t="s">
        <v>53</v>
      </c>
      <c r="E41">
        <f t="shared" si="2"/>
        <v>3999.9684648262541</v>
      </c>
      <c r="F41">
        <f t="shared" si="3"/>
        <v>4000</v>
      </c>
      <c r="G41">
        <f t="shared" si="4"/>
        <v>-1.1399999999412103E-2</v>
      </c>
      <c r="H41" s="116">
        <f t="shared" ref="H41:H59" si="11">G41</f>
        <v>-1.1399999999412103E-2</v>
      </c>
      <c r="I41" s="116"/>
      <c r="J41" s="116"/>
      <c r="K41" s="165"/>
      <c r="L41" s="116"/>
      <c r="M41" s="116"/>
      <c r="N41" s="116"/>
      <c r="O41" s="40">
        <f t="shared" ca="1" si="6"/>
        <v>6.8619825643171498E-2</v>
      </c>
      <c r="P41" s="116"/>
      <c r="Q41" s="293">
        <f t="shared" si="7"/>
        <v>16713.256000000001</v>
      </c>
      <c r="R41" s="8">
        <f t="shared" ca="1" si="8"/>
        <v>6.4031724958694795E-3</v>
      </c>
      <c r="S41" s="116">
        <v>0.1</v>
      </c>
      <c r="T41" s="167">
        <f t="shared" ca="1" si="9"/>
        <v>6.4031724958694795E-4</v>
      </c>
      <c r="U41" s="116" t="e">
        <f>VLOOKUP(C41,Sheet4!C$15:D$42,2,FALSE)</f>
        <v>#N/A</v>
      </c>
      <c r="V41" s="116"/>
      <c r="W41" s="116"/>
      <c r="AC41" s="116" t="s">
        <v>58</v>
      </c>
      <c r="AD41" s="116"/>
      <c r="AE41" s="116"/>
      <c r="AF41" s="116"/>
      <c r="AH41" s="116" t="s">
        <v>59</v>
      </c>
    </row>
    <row r="42" spans="1:34" s="8" customFormat="1">
      <c r="A42" s="173" t="s">
        <v>57</v>
      </c>
      <c r="B42" s="174" t="s">
        <v>49</v>
      </c>
      <c r="C42" s="173">
        <v>31783.455000000002</v>
      </c>
      <c r="D42" s="173" t="s">
        <v>53</v>
      </c>
      <c r="E42">
        <f t="shared" si="2"/>
        <v>4142.9804777910849</v>
      </c>
      <c r="F42">
        <f t="shared" si="3"/>
        <v>4143</v>
      </c>
      <c r="G42">
        <f t="shared" si="4"/>
        <v>-7.0572999975411221E-3</v>
      </c>
      <c r="H42" s="116">
        <f t="shared" si="11"/>
        <v>-7.0572999975411221E-3</v>
      </c>
      <c r="I42" s="116"/>
      <c r="J42" s="116"/>
      <c r="K42" s="165"/>
      <c r="L42" s="116"/>
      <c r="M42" s="116"/>
      <c r="N42" s="116"/>
      <c r="O42" s="40">
        <f t="shared" ca="1" si="6"/>
        <v>6.8523216666964801E-2</v>
      </c>
      <c r="P42" s="116"/>
      <c r="Q42" s="293">
        <f t="shared" si="7"/>
        <v>16764.955000000002</v>
      </c>
      <c r="R42" s="8">
        <f t="shared" ca="1" si="8"/>
        <v>5.7124144992736579E-3</v>
      </c>
      <c r="S42" s="116">
        <v>0.1</v>
      </c>
      <c r="T42" s="167">
        <f t="shared" ca="1" si="9"/>
        <v>5.7124144992736577E-4</v>
      </c>
      <c r="U42" s="116" t="e">
        <f>VLOOKUP(C42,Sheet4!C$15:D$42,2,FALSE)</f>
        <v>#N/A</v>
      </c>
      <c r="V42" s="116"/>
      <c r="W42" s="116"/>
      <c r="AC42" s="116" t="s">
        <v>58</v>
      </c>
      <c r="AD42" s="116"/>
      <c r="AE42" s="116"/>
      <c r="AF42" s="116"/>
      <c r="AH42" s="116" t="s">
        <v>59</v>
      </c>
    </row>
    <row r="43" spans="1:34" s="8" customFormat="1">
      <c r="A43" s="173" t="s">
        <v>57</v>
      </c>
      <c r="B43" s="174" t="s">
        <v>45</v>
      </c>
      <c r="C43" s="173">
        <v>32433.631000000001</v>
      </c>
      <c r="D43" s="173" t="s">
        <v>53</v>
      </c>
      <c r="E43">
        <f t="shared" si="2"/>
        <v>5941.5254891340637</v>
      </c>
      <c r="F43">
        <f t="shared" si="3"/>
        <v>5941.5</v>
      </c>
      <c r="G43">
        <f t="shared" si="4"/>
        <v>9.2143500005477108E-3</v>
      </c>
      <c r="H43" s="116">
        <f t="shared" si="11"/>
        <v>9.2143500005477108E-3</v>
      </c>
      <c r="I43" s="116"/>
      <c r="J43" s="116"/>
      <c r="K43" s="165"/>
      <c r="L43" s="116"/>
      <c r="M43" s="116"/>
      <c r="N43" s="116"/>
      <c r="O43" s="40">
        <f t="shared" ca="1" si="6"/>
        <v>6.7308173004672872E-2</v>
      </c>
      <c r="P43" s="116"/>
      <c r="Q43" s="293">
        <f t="shared" si="7"/>
        <v>17415.131000000001</v>
      </c>
      <c r="R43" s="8">
        <f t="shared" ca="1" si="8"/>
        <v>3.374892271234622E-3</v>
      </c>
      <c r="S43" s="116">
        <v>0.1</v>
      </c>
      <c r="T43" s="167">
        <f t="shared" ca="1" si="9"/>
        <v>3.3748922712346224E-4</v>
      </c>
      <c r="U43" s="116" t="e">
        <f>VLOOKUP(C43,Sheet4!C$15:D$42,2,FALSE)</f>
        <v>#N/A</v>
      </c>
      <c r="W43" s="116"/>
      <c r="AC43" s="116" t="s">
        <v>58</v>
      </c>
      <c r="AD43" s="116"/>
      <c r="AE43" s="116"/>
      <c r="AF43" s="116"/>
      <c r="AH43" s="116" t="s">
        <v>59</v>
      </c>
    </row>
    <row r="44" spans="1:34" s="8" customFormat="1">
      <c r="A44" s="173" t="s">
        <v>57</v>
      </c>
      <c r="B44" s="174" t="s">
        <v>49</v>
      </c>
      <c r="C44" s="173">
        <v>32433.800999999999</v>
      </c>
      <c r="D44" s="173" t="s">
        <v>53</v>
      </c>
      <c r="E44">
        <f t="shared" si="2"/>
        <v>5941.9957504970262</v>
      </c>
      <c r="F44">
        <f t="shared" si="3"/>
        <v>5942</v>
      </c>
      <c r="G44">
        <f t="shared" si="4"/>
        <v>-1.5361999976448715E-3</v>
      </c>
      <c r="H44" s="116">
        <f t="shared" si="11"/>
        <v>-1.5361999976448715E-3</v>
      </c>
      <c r="I44" s="116"/>
      <c r="J44" s="116"/>
      <c r="K44" s="165"/>
      <c r="L44" s="116"/>
      <c r="M44" s="116"/>
      <c r="N44" s="116"/>
      <c r="O44" s="40">
        <f t="shared" ca="1" si="6"/>
        <v>6.7307835211049771E-2</v>
      </c>
      <c r="P44" s="116"/>
      <c r="Q44" s="293">
        <f t="shared" si="7"/>
        <v>17415.300999999999</v>
      </c>
      <c r="R44" s="8">
        <f t="shared" ca="1" si="8"/>
        <v>4.7395011838159877E-3</v>
      </c>
      <c r="S44" s="116">
        <v>0.1</v>
      </c>
      <c r="T44" s="167">
        <f t="shared" ca="1" si="9"/>
        <v>4.739501183815988E-4</v>
      </c>
      <c r="U44" s="116" t="e">
        <f>VLOOKUP(C44,Sheet4!C$15:D$42,2,FALSE)</f>
        <v>#N/A</v>
      </c>
      <c r="V44" s="116"/>
      <c r="W44" s="116"/>
      <c r="AC44" s="116" t="s">
        <v>58</v>
      </c>
      <c r="AD44" s="116"/>
      <c r="AE44" s="116"/>
      <c r="AF44" s="116"/>
      <c r="AH44" s="116" t="s">
        <v>59</v>
      </c>
    </row>
    <row r="45" spans="1:34" s="8" customFormat="1">
      <c r="A45" s="173" t="s">
        <v>57</v>
      </c>
      <c r="B45" s="174" t="s">
        <v>49</v>
      </c>
      <c r="C45" s="173">
        <v>32436.687000000002</v>
      </c>
      <c r="D45" s="173" t="s">
        <v>53</v>
      </c>
      <c r="E45">
        <f t="shared" si="2"/>
        <v>5949.9791286942218</v>
      </c>
      <c r="F45">
        <f t="shared" si="3"/>
        <v>5950</v>
      </c>
      <c r="G45">
        <f t="shared" si="4"/>
        <v>-7.5449999967531767E-3</v>
      </c>
      <c r="H45" s="116">
        <f t="shared" si="11"/>
        <v>-7.5449999967531767E-3</v>
      </c>
      <c r="I45" s="116"/>
      <c r="J45" s="116"/>
      <c r="K45" s="165"/>
      <c r="L45" s="116"/>
      <c r="M45" s="116"/>
      <c r="N45" s="116"/>
      <c r="O45" s="40">
        <f t="shared" ca="1" si="6"/>
        <v>6.7302430513080172E-2</v>
      </c>
      <c r="P45" s="116"/>
      <c r="Q45" s="293">
        <f t="shared" si="7"/>
        <v>17418.187000000002</v>
      </c>
      <c r="R45" s="8">
        <f t="shared" ca="1" si="8"/>
        <v>5.6021378539243324E-3</v>
      </c>
      <c r="S45" s="116">
        <v>0.1</v>
      </c>
      <c r="T45" s="167">
        <f t="shared" ca="1" si="9"/>
        <v>5.6021378539243322E-4</v>
      </c>
      <c r="U45" s="116" t="e">
        <f>VLOOKUP(C45,Sheet4!C$15:D$42,2,FALSE)</f>
        <v>#N/A</v>
      </c>
      <c r="V45" s="116"/>
      <c r="W45" s="116"/>
      <c r="AC45" s="116" t="s">
        <v>58</v>
      </c>
      <c r="AD45" s="116"/>
      <c r="AE45" s="116"/>
      <c r="AF45" s="116"/>
      <c r="AH45" s="116" t="s">
        <v>59</v>
      </c>
    </row>
    <row r="46" spans="1:34" s="8" customFormat="1">
      <c r="A46" s="173" t="s">
        <v>57</v>
      </c>
      <c r="B46" s="174" t="s">
        <v>45</v>
      </c>
      <c r="C46" s="173">
        <v>32436.866000000002</v>
      </c>
      <c r="D46" s="173" t="s">
        <v>53</v>
      </c>
      <c r="E46">
        <f t="shared" si="2"/>
        <v>5950.474286246993</v>
      </c>
      <c r="F46">
        <f t="shared" si="3"/>
        <v>5950.5</v>
      </c>
      <c r="G46">
        <f t="shared" si="4"/>
        <v>-9.2955499967501964E-3</v>
      </c>
      <c r="H46" s="116">
        <f t="shared" si="11"/>
        <v>-9.2955499967501964E-3</v>
      </c>
      <c r="I46" s="116"/>
      <c r="J46" s="116"/>
      <c r="K46" s="165"/>
      <c r="L46" s="116"/>
      <c r="M46" s="116"/>
      <c r="N46" s="116"/>
      <c r="O46" s="40">
        <f t="shared" ca="1" si="6"/>
        <v>6.7302092719457071E-2</v>
      </c>
      <c r="P46" s="116"/>
      <c r="Q46" s="293">
        <f t="shared" si="7"/>
        <v>17418.366000000002</v>
      </c>
      <c r="R46" s="8">
        <f t="shared" ca="1" si="8"/>
        <v>5.8671988696797402E-3</v>
      </c>
      <c r="S46" s="116">
        <v>0.1</v>
      </c>
      <c r="T46" s="167">
        <f t="shared" ca="1" si="9"/>
        <v>5.8671988696797409E-4</v>
      </c>
      <c r="U46" s="116" t="e">
        <f>VLOOKUP(C46,Sheet4!C$15:D$42,2,FALSE)</f>
        <v>#N/A</v>
      </c>
      <c r="V46" s="116"/>
      <c r="W46" s="116"/>
    </row>
    <row r="47" spans="1:34" s="8" customFormat="1">
      <c r="A47" s="173" t="s">
        <v>57</v>
      </c>
      <c r="B47" s="174" t="s">
        <v>45</v>
      </c>
      <c r="C47" s="173">
        <v>32451.697</v>
      </c>
      <c r="D47" s="173" t="s">
        <v>53</v>
      </c>
      <c r="E47">
        <f t="shared" si="2"/>
        <v>5991.5004408008745</v>
      </c>
      <c r="F47">
        <f t="shared" si="3"/>
        <v>5991.5</v>
      </c>
      <c r="G47">
        <f t="shared" si="4"/>
        <v>1.5935000192257576E-4</v>
      </c>
      <c r="H47" s="116">
        <f t="shared" si="11"/>
        <v>1.5935000192257576E-4</v>
      </c>
      <c r="I47" s="116"/>
      <c r="J47" s="116"/>
      <c r="K47" s="165"/>
      <c r="L47" s="116"/>
      <c r="M47" s="116"/>
      <c r="N47" s="116"/>
      <c r="O47" s="40">
        <f t="shared" ca="1" si="6"/>
        <v>6.7274393642362845E-2</v>
      </c>
      <c r="P47" s="116"/>
      <c r="Q47" s="293">
        <f t="shared" si="7"/>
        <v>17433.197</v>
      </c>
      <c r="R47" s="8">
        <f t="shared" ca="1" si="8"/>
        <v>4.504429082858202E-3</v>
      </c>
      <c r="S47" s="116">
        <v>0.1</v>
      </c>
      <c r="T47" s="167">
        <f t="shared" ca="1" si="9"/>
        <v>4.5044290828582021E-4</v>
      </c>
      <c r="U47" s="116" t="e">
        <f>VLOOKUP(C47,Sheet4!C$15:D$42,2,FALSE)</f>
        <v>#N/A</v>
      </c>
      <c r="W47" s="116"/>
    </row>
    <row r="48" spans="1:34" s="8" customFormat="1">
      <c r="A48" s="173" t="s">
        <v>57</v>
      </c>
      <c r="B48" s="174" t="s">
        <v>45</v>
      </c>
      <c r="C48" s="173">
        <v>32455.683000000001</v>
      </c>
      <c r="D48" s="173" t="s">
        <v>53</v>
      </c>
      <c r="E48">
        <f t="shared" si="2"/>
        <v>6002.5266866407928</v>
      </c>
      <c r="F48">
        <f t="shared" si="3"/>
        <v>6002.5</v>
      </c>
      <c r="G48">
        <f t="shared" si="4"/>
        <v>9.6472500008530915E-3</v>
      </c>
      <c r="H48" s="116">
        <f t="shared" si="11"/>
        <v>9.6472500008530915E-3</v>
      </c>
      <c r="I48" s="116"/>
      <c r="J48" s="116"/>
      <c r="K48" s="165"/>
      <c r="L48" s="116"/>
      <c r="M48" s="116"/>
      <c r="N48" s="116"/>
      <c r="O48" s="40">
        <f t="shared" ca="1" si="6"/>
        <v>6.7266962182654641E-2</v>
      </c>
      <c r="P48" s="116"/>
      <c r="Q48" s="293">
        <f t="shared" si="7"/>
        <v>17437.183000000001</v>
      </c>
      <c r="R48" s="8">
        <f t="shared" ca="1" si="8"/>
        <v>3.3200312319136499E-3</v>
      </c>
      <c r="S48" s="116">
        <v>0.1</v>
      </c>
      <c r="T48" s="167">
        <f t="shared" ca="1" si="9"/>
        <v>3.3200312319136503E-4</v>
      </c>
      <c r="U48" s="116" t="e">
        <f>VLOOKUP(C48,Sheet4!C$15:D$42,2,FALSE)</f>
        <v>#N/A</v>
      </c>
      <c r="W48" s="116"/>
    </row>
    <row r="49" spans="1:34" s="8" customFormat="1">
      <c r="A49" s="173" t="s">
        <v>57</v>
      </c>
      <c r="B49" s="174" t="s">
        <v>49</v>
      </c>
      <c r="C49" s="173">
        <v>32473.566999999999</v>
      </c>
      <c r="D49" s="173" t="s">
        <v>53</v>
      </c>
      <c r="E49">
        <f t="shared" si="2"/>
        <v>6051.9981820248959</v>
      </c>
      <c r="F49">
        <f t="shared" si="3"/>
        <v>6052</v>
      </c>
      <c r="G49">
        <f t="shared" si="4"/>
        <v>-6.5720000202418305E-4</v>
      </c>
      <c r="H49" s="116">
        <f t="shared" si="11"/>
        <v>-6.5720000202418305E-4</v>
      </c>
      <c r="I49" s="116"/>
      <c r="J49" s="116"/>
      <c r="K49" s="165"/>
      <c r="L49" s="116"/>
      <c r="M49" s="116"/>
      <c r="N49" s="116"/>
      <c r="O49" s="40">
        <f t="shared" ca="1" si="6"/>
        <v>6.7233520613967701E-2</v>
      </c>
      <c r="P49" s="116"/>
      <c r="Q49" s="293">
        <f t="shared" si="7"/>
        <v>17455.066999999999</v>
      </c>
      <c r="R49" s="8">
        <f t="shared" ca="1" si="8"/>
        <v>4.6091499457586657E-3</v>
      </c>
      <c r="S49" s="116">
        <v>0.1</v>
      </c>
      <c r="T49" s="167">
        <f t="shared" ca="1" si="9"/>
        <v>4.6091499457586658E-4</v>
      </c>
      <c r="U49" s="116" t="e">
        <f>VLOOKUP(C49,Sheet4!C$15:D$42,2,FALSE)</f>
        <v>#N/A</v>
      </c>
      <c r="V49" s="116"/>
      <c r="W49" s="116"/>
      <c r="AC49" s="116" t="s">
        <v>58</v>
      </c>
      <c r="AD49" s="116"/>
      <c r="AE49" s="116"/>
      <c r="AF49" s="116"/>
      <c r="AH49" s="116" t="s">
        <v>59</v>
      </c>
    </row>
    <row r="50" spans="1:34" s="8" customFormat="1">
      <c r="A50" s="173" t="s">
        <v>57</v>
      </c>
      <c r="B50" s="174" t="s">
        <v>49</v>
      </c>
      <c r="C50" s="173">
        <v>32477.538</v>
      </c>
      <c r="D50" s="173" t="s">
        <v>53</v>
      </c>
      <c r="E50">
        <f t="shared" si="2"/>
        <v>6062.9829342151415</v>
      </c>
      <c r="F50">
        <f t="shared" si="3"/>
        <v>6063</v>
      </c>
      <c r="G50">
        <f t="shared" si="4"/>
        <v>-6.1692999988736119E-3</v>
      </c>
      <c r="H50" s="116">
        <f t="shared" si="11"/>
        <v>-6.1692999988736119E-3</v>
      </c>
      <c r="I50" s="116"/>
      <c r="J50" s="116"/>
      <c r="K50" s="165"/>
      <c r="L50" s="116"/>
      <c r="M50" s="116"/>
      <c r="N50" s="116"/>
      <c r="O50" s="40">
        <f t="shared" ca="1" si="6"/>
        <v>6.7226089154259497E-2</v>
      </c>
      <c r="P50" s="116"/>
      <c r="Q50" s="293">
        <f t="shared" si="7"/>
        <v>17459.038</v>
      </c>
      <c r="R50" s="8">
        <f t="shared" ca="1" si="8"/>
        <v>5.3868831489398495E-3</v>
      </c>
      <c r="S50" s="116">
        <v>0.1</v>
      </c>
      <c r="T50" s="167">
        <f t="shared" ca="1" si="9"/>
        <v>5.3868831489398497E-4</v>
      </c>
      <c r="U50" s="116" t="e">
        <f>VLOOKUP(C50,Sheet4!C$15:D$42,2,FALSE)</f>
        <v>#N/A</v>
      </c>
      <c r="V50" s="116"/>
      <c r="W50" s="116"/>
    </row>
    <row r="51" spans="1:34" s="8" customFormat="1">
      <c r="A51" s="173" t="s">
        <v>57</v>
      </c>
      <c r="B51" s="174" t="s">
        <v>45</v>
      </c>
      <c r="C51" s="173">
        <v>32477.743999999999</v>
      </c>
      <c r="D51" s="173" t="s">
        <v>53</v>
      </c>
      <c r="E51">
        <f t="shared" si="2"/>
        <v>6063.5527803373207</v>
      </c>
      <c r="F51">
        <f t="shared" si="3"/>
        <v>6063.5</v>
      </c>
      <c r="G51">
        <f t="shared" si="4"/>
        <v>1.9080149999354035E-2</v>
      </c>
      <c r="H51" s="116">
        <f t="shared" si="11"/>
        <v>1.9080149999354035E-2</v>
      </c>
      <c r="I51" s="116"/>
      <c r="J51" s="116"/>
      <c r="K51" s="165"/>
      <c r="L51" s="116"/>
      <c r="M51" s="116"/>
      <c r="N51" s="116"/>
      <c r="O51" s="40">
        <f t="shared" ca="1" si="6"/>
        <v>6.7225751360636396E-2</v>
      </c>
      <c r="P51" s="116"/>
      <c r="Q51" s="293">
        <f t="shared" si="7"/>
        <v>17459.243999999999</v>
      </c>
      <c r="R51" s="8">
        <f t="shared" ca="1" si="8"/>
        <v>2.317998930439514E-3</v>
      </c>
      <c r="S51" s="116">
        <v>0.1</v>
      </c>
      <c r="T51" s="167">
        <f t="shared" ca="1" si="9"/>
        <v>2.3179989304395141E-4</v>
      </c>
      <c r="U51" s="116" t="e">
        <f>VLOOKUP(C51,Sheet4!C$15:D$42,2,FALSE)</f>
        <v>#N/A</v>
      </c>
      <c r="V51" s="116"/>
      <c r="W51" s="116"/>
    </row>
    <row r="52" spans="1:34" s="8" customFormat="1">
      <c r="A52" s="173" t="s">
        <v>57</v>
      </c>
      <c r="B52" s="174" t="s">
        <v>49</v>
      </c>
      <c r="C52" s="173">
        <v>32479.71</v>
      </c>
      <c r="D52" s="173" t="s">
        <v>53</v>
      </c>
      <c r="E52">
        <f t="shared" si="2"/>
        <v>6068.9912146878669</v>
      </c>
      <c r="F52">
        <f t="shared" si="3"/>
        <v>6069</v>
      </c>
      <c r="G52">
        <f t="shared" si="4"/>
        <v>-3.1759000012243632E-3</v>
      </c>
      <c r="H52" s="116">
        <f t="shared" si="11"/>
        <v>-3.1759000012243632E-3</v>
      </c>
      <c r="I52" s="116"/>
      <c r="J52" s="116"/>
      <c r="K52" s="165"/>
      <c r="L52" s="116"/>
      <c r="M52" s="116"/>
      <c r="N52" s="116"/>
      <c r="O52" s="40">
        <f t="shared" ca="1" si="6"/>
        <v>6.7222035630782287E-2</v>
      </c>
      <c r="P52" s="116"/>
      <c r="Q52" s="293">
        <f t="shared" si="7"/>
        <v>17461.21</v>
      </c>
      <c r="R52" s="8">
        <f t="shared" ca="1" si="8"/>
        <v>4.9558693412481512E-3</v>
      </c>
      <c r="S52" s="116">
        <v>0.1</v>
      </c>
      <c r="T52" s="167">
        <f t="shared" ca="1" si="9"/>
        <v>4.9558693412481516E-4</v>
      </c>
      <c r="U52" s="116" t="e">
        <f>VLOOKUP(C52,Sheet4!C$15:D$42,2,FALSE)</f>
        <v>#N/A</v>
      </c>
      <c r="V52" s="116"/>
      <c r="W52" s="116"/>
    </row>
    <row r="53" spans="1:34" s="8" customFormat="1">
      <c r="A53" s="173" t="s">
        <v>57</v>
      </c>
      <c r="B53" s="174" t="s">
        <v>49</v>
      </c>
      <c r="C53" s="173">
        <v>34711.614999999998</v>
      </c>
      <c r="D53" s="173" t="s">
        <v>53</v>
      </c>
      <c r="E53">
        <f t="shared" si="2"/>
        <v>12242.983492996284</v>
      </c>
      <c r="F53">
        <f t="shared" si="3"/>
        <v>12243</v>
      </c>
      <c r="G53">
        <f t="shared" si="4"/>
        <v>-5.9672999996109866E-3</v>
      </c>
      <c r="H53" s="116">
        <f t="shared" si="11"/>
        <v>-5.9672999996109866E-3</v>
      </c>
      <c r="I53" s="116"/>
      <c r="J53" s="116"/>
      <c r="K53" s="165"/>
      <c r="L53" s="116"/>
      <c r="M53" s="116"/>
      <c r="N53" s="116"/>
      <c r="O53" s="40">
        <f t="shared" ca="1" si="6"/>
        <v>6.3050959972739309E-2</v>
      </c>
      <c r="P53" s="116"/>
      <c r="Q53" s="293">
        <f t="shared" si="7"/>
        <v>19693.114999999998</v>
      </c>
      <c r="R53" s="8">
        <f t="shared" ca="1" si="8"/>
        <v>4.7635202096109313E-3</v>
      </c>
      <c r="S53" s="116">
        <v>0.1</v>
      </c>
      <c r="T53" s="167">
        <f t="shared" ca="1" si="9"/>
        <v>4.7635202096109314E-4</v>
      </c>
      <c r="U53" s="116" t="e">
        <f>VLOOKUP(C53,Sheet4!C$15:D$42,2,FALSE)</f>
        <v>#N/A</v>
      </c>
      <c r="V53" s="116"/>
      <c r="W53" s="116"/>
    </row>
    <row r="54" spans="1:34" s="8" customFormat="1">
      <c r="A54" s="173" t="s">
        <v>57</v>
      </c>
      <c r="B54" s="174" t="s">
        <v>49</v>
      </c>
      <c r="C54" s="173">
        <v>35468.603999999999</v>
      </c>
      <c r="D54" s="173" t="s">
        <v>53</v>
      </c>
      <c r="E54">
        <f t="shared" si="2"/>
        <v>14336.999251177936</v>
      </c>
      <c r="F54">
        <f t="shared" si="3"/>
        <v>14337</v>
      </c>
      <c r="G54">
        <f t="shared" si="4"/>
        <v>-2.7070000214735046E-4</v>
      </c>
      <c r="H54" s="116">
        <f t="shared" si="11"/>
        <v>-2.7070000214735046E-4</v>
      </c>
      <c r="I54" s="116"/>
      <c r="J54" s="116"/>
      <c r="K54" s="165"/>
      <c r="L54" s="116"/>
      <c r="M54" s="116"/>
      <c r="N54" s="116"/>
      <c r="O54" s="40">
        <f t="shared" ca="1" si="6"/>
        <v>6.1636280279195092E-2</v>
      </c>
      <c r="P54" s="116"/>
      <c r="Q54" s="293">
        <f t="shared" si="7"/>
        <v>20450.103999999999</v>
      </c>
      <c r="R54" s="8">
        <f t="shared" ca="1" si="8"/>
        <v>3.832474207554522E-3</v>
      </c>
      <c r="S54" s="116">
        <v>0.1</v>
      </c>
      <c r="T54" s="167">
        <f t="shared" ca="1" si="9"/>
        <v>3.8324742075545221E-4</v>
      </c>
      <c r="U54" s="116" t="e">
        <f>VLOOKUP(C54,Sheet4!C$15:D$42,2,FALSE)</f>
        <v>#N/A</v>
      </c>
      <c r="V54" s="116"/>
      <c r="W54" s="116"/>
    </row>
    <row r="55" spans="1:34" s="8" customFormat="1">
      <c r="A55" s="173" t="s">
        <v>60</v>
      </c>
      <c r="B55" s="174" t="s">
        <v>45</v>
      </c>
      <c r="C55" s="173">
        <v>35721.474000000002</v>
      </c>
      <c r="D55" s="173" t="s">
        <v>53</v>
      </c>
      <c r="E55">
        <f t="shared" si="2"/>
        <v>15036.499197374511</v>
      </c>
      <c r="F55">
        <f t="shared" si="3"/>
        <v>15036.5</v>
      </c>
      <c r="G55">
        <f t="shared" si="4"/>
        <v>-2.9014999745413661E-4</v>
      </c>
      <c r="H55" s="116">
        <f t="shared" si="11"/>
        <v>-2.9014999745413661E-4</v>
      </c>
      <c r="I55" s="116"/>
      <c r="J55" s="116"/>
      <c r="K55" s="165"/>
      <c r="L55" s="116"/>
      <c r="M55" s="116"/>
      <c r="N55" s="116"/>
      <c r="O55" s="40">
        <f t="shared" ca="1" si="6"/>
        <v>6.1163707000477713E-2</v>
      </c>
      <c r="P55" s="116"/>
      <c r="Q55" s="293">
        <f t="shared" si="7"/>
        <v>20702.974000000002</v>
      </c>
      <c r="R55" s="8">
        <f t="shared" ca="1" si="8"/>
        <v>3.7765765399222573E-3</v>
      </c>
      <c r="S55" s="116">
        <v>0.1</v>
      </c>
      <c r="T55" s="167">
        <f t="shared" ca="1" si="9"/>
        <v>3.7765765399222576E-4</v>
      </c>
      <c r="U55" s="116" t="e">
        <f>VLOOKUP(C55,Sheet4!C$15:D$42,2,FALSE)</f>
        <v>#N/A</v>
      </c>
      <c r="W55" s="116"/>
    </row>
    <row r="56" spans="1:34" s="8" customFormat="1">
      <c r="A56" s="173" t="s">
        <v>60</v>
      </c>
      <c r="B56" s="174" t="s">
        <v>45</v>
      </c>
      <c r="C56" s="175">
        <v>35725.464999999997</v>
      </c>
      <c r="D56" s="173" t="s">
        <v>53</v>
      </c>
      <c r="E56">
        <f t="shared" si="2"/>
        <v>15047.539274430968</v>
      </c>
      <c r="F56">
        <f t="shared" si="3"/>
        <v>15047.5</v>
      </c>
      <c r="G56">
        <f t="shared" si="4"/>
        <v>1.4197749995219056E-2</v>
      </c>
      <c r="H56" s="116">
        <f t="shared" si="11"/>
        <v>1.4197749995219056E-2</v>
      </c>
      <c r="I56" s="116"/>
      <c r="J56" s="116"/>
      <c r="K56" s="165"/>
      <c r="L56" s="116"/>
      <c r="M56" s="116"/>
      <c r="N56" s="116"/>
      <c r="O56" s="40">
        <f t="shared" ca="1" si="6"/>
        <v>6.1156275540769509E-2</v>
      </c>
      <c r="P56" s="116"/>
      <c r="Q56" s="293">
        <f t="shared" si="7"/>
        <v>20706.964999999997</v>
      </c>
      <c r="R56" s="8">
        <f t="shared" ca="1" si="8"/>
        <v>2.2051031214121147E-3</v>
      </c>
      <c r="S56" s="116">
        <v>0.1</v>
      </c>
      <c r="T56" s="167">
        <f t="shared" ca="1" si="9"/>
        <v>2.2051031214121147E-4</v>
      </c>
      <c r="U56" s="116" t="e">
        <f>VLOOKUP(C56,Sheet4!C$15:D$42,2,FALSE)</f>
        <v>#N/A</v>
      </c>
      <c r="V56" s="116"/>
      <c r="W56" s="116"/>
    </row>
    <row r="57" spans="1:34" s="8" customFormat="1">
      <c r="A57" s="173" t="s">
        <v>60</v>
      </c>
      <c r="B57" s="174" t="s">
        <v>45</v>
      </c>
      <c r="C57" s="175">
        <v>35730.514999999999</v>
      </c>
      <c r="D57" s="173" t="s">
        <v>53</v>
      </c>
      <c r="E57">
        <f t="shared" si="2"/>
        <v>15061.508803154404</v>
      </c>
      <c r="F57">
        <f t="shared" si="3"/>
        <v>15061.5</v>
      </c>
      <c r="G57">
        <f t="shared" si="4"/>
        <v>3.182350003044121E-3</v>
      </c>
      <c r="H57" s="116">
        <f t="shared" si="11"/>
        <v>3.182350003044121E-3</v>
      </c>
      <c r="I57" s="116"/>
      <c r="J57" s="116"/>
      <c r="K57" s="165"/>
      <c r="L57" s="116"/>
      <c r="M57" s="116"/>
      <c r="N57" s="116"/>
      <c r="O57" s="40">
        <f t="shared" ca="1" si="6"/>
        <v>6.1146817319322699E-2</v>
      </c>
      <c r="P57" s="116"/>
      <c r="Q57" s="293">
        <f t="shared" si="7"/>
        <v>20712.014999999999</v>
      </c>
      <c r="R57" s="8">
        <f t="shared" ca="1" si="8"/>
        <v>3.3598794712599274E-3</v>
      </c>
      <c r="S57" s="116">
        <v>0.1</v>
      </c>
      <c r="T57" s="167">
        <f t="shared" ca="1" si="9"/>
        <v>3.3598794712599275E-4</v>
      </c>
      <c r="U57" s="116" t="e">
        <f>VLOOKUP(C57,Sheet4!C$15:D$42,2,FALSE)</f>
        <v>#N/A</v>
      </c>
      <c r="W57" s="116"/>
    </row>
    <row r="58" spans="1:34" s="8" customFormat="1">
      <c r="A58" s="173" t="s">
        <v>60</v>
      </c>
      <c r="B58" s="174" t="s">
        <v>49</v>
      </c>
      <c r="C58" s="175">
        <v>36019.506999999998</v>
      </c>
      <c r="D58" s="173" t="s">
        <v>53</v>
      </c>
      <c r="E58">
        <f t="shared" si="2"/>
        <v>15860.930990251478</v>
      </c>
      <c r="F58">
        <f t="shared" si="3"/>
        <v>15861</v>
      </c>
      <c r="G58">
        <f t="shared" si="4"/>
        <v>-2.4947099998826161E-2</v>
      </c>
      <c r="H58" s="116">
        <f t="shared" si="11"/>
        <v>-2.4947099998826161E-2</v>
      </c>
      <c r="I58" s="116"/>
      <c r="J58" s="116"/>
      <c r="K58" s="165"/>
      <c r="L58" s="116"/>
      <c r="M58" s="116"/>
      <c r="N58" s="116"/>
      <c r="O58" s="40">
        <f t="shared" ca="1" si="6"/>
        <v>6.0606685315985259E-2</v>
      </c>
      <c r="P58" s="116"/>
      <c r="Q58" s="293">
        <f t="shared" si="7"/>
        <v>21001.006999999998</v>
      </c>
      <c r="R58" s="8">
        <f t="shared" ca="1" si="8"/>
        <v>7.3194501816928421E-3</v>
      </c>
      <c r="S58" s="116">
        <v>0.1</v>
      </c>
      <c r="T58" s="167">
        <f t="shared" ca="1" si="9"/>
        <v>7.3194501816928423E-4</v>
      </c>
      <c r="U58" s="116" t="e">
        <f>VLOOKUP(C58,Sheet4!C$15:D$42,2,FALSE)</f>
        <v>#N/A</v>
      </c>
      <c r="V58" s="116"/>
      <c r="W58" s="116"/>
    </row>
    <row r="59" spans="1:34" s="8" customFormat="1">
      <c r="A59" s="173" t="s">
        <v>57</v>
      </c>
      <c r="B59" s="174" t="s">
        <v>49</v>
      </c>
      <c r="C59" s="175">
        <v>36056.764000000003</v>
      </c>
      <c r="D59" s="173" t="s">
        <v>53</v>
      </c>
      <c r="E59">
        <f t="shared" si="2"/>
        <v>15963.992917310636</v>
      </c>
      <c r="F59">
        <f t="shared" si="3"/>
        <v>15964</v>
      </c>
      <c r="G59">
        <f t="shared" si="4"/>
        <v>-2.5603999965824187E-3</v>
      </c>
      <c r="H59" s="116">
        <f t="shared" si="11"/>
        <v>-2.5603999965824187E-3</v>
      </c>
      <c r="I59" s="116"/>
      <c r="J59" s="116"/>
      <c r="K59" s="165"/>
      <c r="L59" s="116"/>
      <c r="M59" s="116"/>
      <c r="N59" s="116"/>
      <c r="O59" s="40">
        <f t="shared" ca="1" si="6"/>
        <v>6.0537099829626587E-2</v>
      </c>
      <c r="P59" s="116"/>
      <c r="Q59" s="293">
        <f t="shared" si="7"/>
        <v>21038.264000000003</v>
      </c>
      <c r="R59" s="8">
        <f t="shared" ca="1" si="8"/>
        <v>3.9812944843184454E-3</v>
      </c>
      <c r="S59" s="116">
        <v>0.1</v>
      </c>
      <c r="T59" s="167">
        <f t="shared" ca="1" si="9"/>
        <v>3.9812944843184455E-4</v>
      </c>
      <c r="U59" s="116" t="e">
        <f>VLOOKUP(C59,Sheet4!C$15:D$42,2,FALSE)</f>
        <v>#N/A</v>
      </c>
      <c r="V59" s="116"/>
      <c r="W59" s="116"/>
    </row>
    <row r="60" spans="1:34" s="8" customFormat="1">
      <c r="A60" s="173" t="s">
        <v>61</v>
      </c>
      <c r="B60" s="174" t="s">
        <v>45</v>
      </c>
      <c r="C60" s="175">
        <v>36457.853999999999</v>
      </c>
      <c r="D60" s="173" t="s">
        <v>46</v>
      </c>
      <c r="E60">
        <f t="shared" si="2"/>
        <v>17073.505447148018</v>
      </c>
      <c r="F60">
        <f t="shared" si="3"/>
        <v>17073.5</v>
      </c>
      <c r="G60">
        <f t="shared" si="4"/>
        <v>1.9691499983309768E-3</v>
      </c>
      <c r="H60" s="116"/>
      <c r="I60" s="116">
        <f>G60</f>
        <v>1.9691499983309768E-3</v>
      </c>
      <c r="J60" s="116"/>
      <c r="K60" s="165"/>
      <c r="L60" s="116"/>
      <c r="M60" s="116"/>
      <c r="N60" s="116"/>
      <c r="O60" s="40">
        <f t="shared" ca="1" si="6"/>
        <v>5.9787535779966941E-2</v>
      </c>
      <c r="P60" s="116"/>
      <c r="Q60" s="293">
        <f t="shared" si="7"/>
        <v>21439.353999999999</v>
      </c>
      <c r="R60" s="8">
        <f t="shared" ca="1" si="8"/>
        <v>3.342965734394084E-3</v>
      </c>
      <c r="S60" s="116">
        <v>0.1</v>
      </c>
      <c r="T60" s="167">
        <f t="shared" ca="1" si="9"/>
        <v>3.3429657343940841E-4</v>
      </c>
      <c r="U60" s="116" t="e">
        <f>VLOOKUP(C60,Sheet4!C$15:D$42,2,FALSE)</f>
        <v>#N/A</v>
      </c>
      <c r="V60" s="116"/>
      <c r="W60" s="116"/>
    </row>
    <row r="61" spans="1:34" s="8" customFormat="1">
      <c r="A61" s="173" t="s">
        <v>61</v>
      </c>
      <c r="B61" s="174" t="s">
        <v>49</v>
      </c>
      <c r="C61" s="175">
        <v>36458.023999999998</v>
      </c>
      <c r="D61" s="173" t="s">
        <v>46</v>
      </c>
      <c r="E61">
        <f t="shared" si="2"/>
        <v>17073.975708510978</v>
      </c>
      <c r="F61">
        <f t="shared" si="3"/>
        <v>17074</v>
      </c>
      <c r="G61">
        <f t="shared" si="4"/>
        <v>-8.7813999998616055E-3</v>
      </c>
      <c r="H61" s="116"/>
      <c r="I61" s="116">
        <f>G61</f>
        <v>-8.7813999998616055E-3</v>
      </c>
      <c r="J61" s="116"/>
      <c r="K61" s="165"/>
      <c r="L61" s="116"/>
      <c r="M61" s="116"/>
      <c r="N61" s="116"/>
      <c r="O61" s="40">
        <f t="shared" ca="1" si="6"/>
        <v>5.978719798634384E-2</v>
      </c>
      <c r="P61" s="116"/>
      <c r="Q61" s="293">
        <f t="shared" si="7"/>
        <v>21439.523999999998</v>
      </c>
      <c r="R61" s="8">
        <f t="shared" ca="1" si="8"/>
        <v>4.7016526297938574E-3</v>
      </c>
      <c r="S61" s="116">
        <v>0.1</v>
      </c>
      <c r="T61" s="167">
        <f t="shared" ca="1" si="9"/>
        <v>4.7016526297938575E-4</v>
      </c>
      <c r="U61" s="116" t="e">
        <f>VLOOKUP(C61,Sheet4!C$15:D$42,2,FALSE)</f>
        <v>#N/A</v>
      </c>
      <c r="V61" s="116"/>
      <c r="W61" s="116"/>
      <c r="AC61" s="116" t="s">
        <v>51</v>
      </c>
      <c r="AD61" s="116">
        <v>11</v>
      </c>
      <c r="AE61" s="116"/>
      <c r="AF61" s="116" t="s">
        <v>62</v>
      </c>
      <c r="AH61" s="116" t="s">
        <v>48</v>
      </c>
    </row>
    <row r="62" spans="1:34" s="8" customFormat="1">
      <c r="A62" s="173" t="s">
        <v>60</v>
      </c>
      <c r="B62" s="174" t="s">
        <v>49</v>
      </c>
      <c r="C62" s="175">
        <v>36810.472999999998</v>
      </c>
      <c r="D62" s="173" t="s">
        <v>53</v>
      </c>
      <c r="E62">
        <f t="shared" si="2"/>
        <v>18048.935397430323</v>
      </c>
      <c r="F62">
        <f t="shared" si="3"/>
        <v>18049</v>
      </c>
      <c r="G62">
        <f t="shared" si="4"/>
        <v>-2.3353900003712624E-2</v>
      </c>
      <c r="H62" s="116">
        <f t="shared" ref="H62:H67" si="12">G62</f>
        <v>-2.3353900003712624E-2</v>
      </c>
      <c r="I62" s="116"/>
      <c r="J62" s="116"/>
      <c r="K62" s="165"/>
      <c r="L62" s="116"/>
      <c r="M62" s="116"/>
      <c r="N62" s="116"/>
      <c r="O62" s="40">
        <f t="shared" ca="1" si="6"/>
        <v>5.9128500421298177E-2</v>
      </c>
      <c r="P62" s="116"/>
      <c r="Q62" s="293">
        <f t="shared" si="7"/>
        <v>21791.972999999998</v>
      </c>
      <c r="R62" s="8">
        <f t="shared" ca="1" si="8"/>
        <v>6.8033463798718224E-3</v>
      </c>
      <c r="S62" s="116">
        <v>0.1</v>
      </c>
      <c r="T62" s="167">
        <f t="shared" ca="1" si="9"/>
        <v>6.8033463798718228E-4</v>
      </c>
      <c r="U62" s="116" t="e">
        <f>VLOOKUP(C62,Sheet4!C$15:D$42,2,FALSE)</f>
        <v>#N/A</v>
      </c>
      <c r="V62" s="116"/>
      <c r="W62" s="116"/>
    </row>
    <row r="63" spans="1:34" s="8" customFormat="1">
      <c r="A63" s="173" t="s">
        <v>60</v>
      </c>
      <c r="B63" s="174" t="s">
        <v>45</v>
      </c>
      <c r="C63" s="175">
        <v>37907.470999999998</v>
      </c>
      <c r="D63" s="173" t="s">
        <v>53</v>
      </c>
      <c r="E63">
        <f t="shared" si="2"/>
        <v>21083.498777735389</v>
      </c>
      <c r="F63">
        <f t="shared" si="3"/>
        <v>21083.5</v>
      </c>
      <c r="G63">
        <f t="shared" si="4"/>
        <v>-4.4185000297147781E-4</v>
      </c>
      <c r="H63" s="116">
        <f t="shared" si="12"/>
        <v>-4.4185000297147781E-4</v>
      </c>
      <c r="I63" s="116"/>
      <c r="J63" s="116"/>
      <c r="K63" s="165"/>
      <c r="L63" s="116"/>
      <c r="M63" s="116"/>
      <c r="N63" s="116"/>
      <c r="O63" s="40">
        <f t="shared" ca="1" si="6"/>
        <v>5.707843092270222E-2</v>
      </c>
      <c r="P63" s="116"/>
      <c r="Q63" s="293">
        <f t="shared" si="7"/>
        <v>22888.970999999998</v>
      </c>
      <c r="R63" s="8">
        <f t="shared" ca="1" si="8"/>
        <v>3.3085827177684215E-3</v>
      </c>
      <c r="S63" s="116">
        <v>0.1</v>
      </c>
      <c r="T63" s="167">
        <f t="shared" ca="1" si="9"/>
        <v>3.308582717768422E-4</v>
      </c>
      <c r="U63" s="116" t="e">
        <f>VLOOKUP(C63,Sheet4!C$15:D$42,2,FALSE)</f>
        <v>#N/A</v>
      </c>
      <c r="W63" s="116"/>
    </row>
    <row r="64" spans="1:34" s="8" customFormat="1">
      <c r="A64" s="173" t="s">
        <v>60</v>
      </c>
      <c r="B64" s="174" t="s">
        <v>49</v>
      </c>
      <c r="C64" s="175">
        <v>38001.292000000001</v>
      </c>
      <c r="D64" s="173" t="s">
        <v>53</v>
      </c>
      <c r="E64">
        <f t="shared" si="2"/>
        <v>21343.030491470156</v>
      </c>
      <c r="F64">
        <f t="shared" si="3"/>
        <v>21343</v>
      </c>
      <c r="G64">
        <f t="shared" si="4"/>
        <v>1.1022700004104991E-2</v>
      </c>
      <c r="H64" s="116">
        <f t="shared" si="12"/>
        <v>1.1022700004104991E-2</v>
      </c>
      <c r="I64" s="116"/>
      <c r="J64" s="116"/>
      <c r="K64" s="165"/>
      <c r="L64" s="116"/>
      <c r="M64" s="116"/>
      <c r="N64" s="116"/>
      <c r="O64" s="40">
        <f t="shared" ca="1" si="6"/>
        <v>5.6903116032313142E-2</v>
      </c>
      <c r="P64" s="116"/>
      <c r="Q64" s="293">
        <f t="shared" si="7"/>
        <v>22982.792000000001</v>
      </c>
      <c r="R64" s="8">
        <f t="shared" ca="1" si="8"/>
        <v>2.1050125749214593E-3</v>
      </c>
      <c r="S64" s="116">
        <v>0.1</v>
      </c>
      <c r="T64" s="167">
        <f t="shared" ca="1" si="9"/>
        <v>2.1050125749214594E-4</v>
      </c>
      <c r="U64" s="116" t="e">
        <f>VLOOKUP(C64,Sheet4!C$15:D$42,2,FALSE)</f>
        <v>#N/A</v>
      </c>
      <c r="V64" s="116"/>
      <c r="W64" s="116"/>
      <c r="AC64" s="116" t="s">
        <v>51</v>
      </c>
      <c r="AD64" s="116">
        <v>11</v>
      </c>
      <c r="AE64" s="116"/>
      <c r="AF64" s="116" t="s">
        <v>62</v>
      </c>
      <c r="AH64" s="116" t="s">
        <v>48</v>
      </c>
    </row>
    <row r="65" spans="1:34">
      <c r="A65" s="173" t="s">
        <v>60</v>
      </c>
      <c r="B65" s="174" t="s">
        <v>49</v>
      </c>
      <c r="C65" s="175">
        <v>38235.525000000001</v>
      </c>
      <c r="D65" s="173" t="s">
        <v>53</v>
      </c>
      <c r="E65">
        <f t="shared" si="2"/>
        <v>21990.975961069005</v>
      </c>
      <c r="F65">
        <f t="shared" si="3"/>
        <v>21991</v>
      </c>
      <c r="G65">
        <f t="shared" si="4"/>
        <v>-8.6900999958743341E-3</v>
      </c>
      <c r="H65" s="116">
        <f t="shared" si="12"/>
        <v>-8.6900999958743341E-3</v>
      </c>
      <c r="K65" s="165"/>
      <c r="M65" s="116"/>
      <c r="N65" s="116"/>
      <c r="O65" s="40">
        <f t="shared" ca="1" si="6"/>
        <v>5.6465335496775106E-2</v>
      </c>
      <c r="Q65" s="293">
        <f t="shared" si="7"/>
        <v>23217.025000000001</v>
      </c>
      <c r="R65" s="8">
        <f t="shared" ca="1" si="8"/>
        <v>4.2452307742368014E-3</v>
      </c>
      <c r="S65" s="116">
        <v>0.1</v>
      </c>
      <c r="T65" s="167">
        <f t="shared" ca="1" si="9"/>
        <v>4.2452307742368015E-4</v>
      </c>
      <c r="U65" s="116" t="e">
        <f>VLOOKUP(C65,Sheet4!C$15:D$42,2,FALSE)</f>
        <v>#N/A</v>
      </c>
      <c r="AC65" s="116" t="s">
        <v>51</v>
      </c>
      <c r="AD65" s="116">
        <v>11</v>
      </c>
      <c r="AF65" s="116" t="s">
        <v>62</v>
      </c>
      <c r="AH65" s="116" t="s">
        <v>48</v>
      </c>
    </row>
    <row r="66" spans="1:34">
      <c r="A66" s="173" t="s">
        <v>60</v>
      </c>
      <c r="B66" s="174" t="s">
        <v>49</v>
      </c>
      <c r="C66" s="175">
        <v>38328.434999999998</v>
      </c>
      <c r="D66" s="173" t="s">
        <v>53</v>
      </c>
      <c r="E66">
        <f t="shared" si="2"/>
        <v>22247.987627146911</v>
      </c>
      <c r="F66">
        <f t="shared" si="3"/>
        <v>22248</v>
      </c>
      <c r="G66">
        <f t="shared" si="4"/>
        <v>-4.4727999993483536E-3</v>
      </c>
      <c r="H66" s="116">
        <f t="shared" si="12"/>
        <v>-4.4727999993483536E-3</v>
      </c>
      <c r="K66" s="165"/>
      <c r="M66" s="116"/>
      <c r="N66" s="116"/>
      <c r="O66" s="40">
        <f t="shared" ca="1" si="6"/>
        <v>5.6291709574501532E-2</v>
      </c>
      <c r="Q66" s="293">
        <f t="shared" si="7"/>
        <v>23309.934999999998</v>
      </c>
      <c r="R66" s="8">
        <f t="shared" ca="1" si="8"/>
        <v>3.6923256237504946E-3</v>
      </c>
      <c r="S66" s="116">
        <v>0.1</v>
      </c>
      <c r="T66" s="167">
        <f t="shared" ca="1" si="9"/>
        <v>3.6923256237504946E-4</v>
      </c>
      <c r="U66" s="116" t="e">
        <f>VLOOKUP(C66,Sheet4!C$15:D$42,2,FALSE)</f>
        <v>#N/A</v>
      </c>
      <c r="AC66" s="116" t="s">
        <v>51</v>
      </c>
      <c r="AD66" s="116">
        <v>16</v>
      </c>
      <c r="AF66" s="116" t="s">
        <v>62</v>
      </c>
      <c r="AH66" s="116" t="s">
        <v>48</v>
      </c>
    </row>
    <row r="67" spans="1:34">
      <c r="A67" s="173" t="s">
        <v>60</v>
      </c>
      <c r="B67" s="174" t="s">
        <v>49</v>
      </c>
      <c r="C67" s="175">
        <v>38407.230000000003</v>
      </c>
      <c r="D67" s="173" t="s">
        <v>53</v>
      </c>
      <c r="E67">
        <f t="shared" si="2"/>
        <v>22465.953768882042</v>
      </c>
      <c r="F67">
        <f t="shared" si="3"/>
        <v>22466</v>
      </c>
      <c r="G67">
        <f t="shared" si="4"/>
        <v>-1.6712599994207267E-2</v>
      </c>
      <c r="H67" s="116">
        <f t="shared" si="12"/>
        <v>-1.6712599994207267E-2</v>
      </c>
      <c r="K67" s="165"/>
      <c r="M67" s="116"/>
      <c r="N67" s="116"/>
      <c r="O67" s="40">
        <f t="shared" ca="1" si="6"/>
        <v>5.6144431554829788E-2</v>
      </c>
      <c r="Q67" s="293">
        <f t="shared" si="7"/>
        <v>23388.730000000003</v>
      </c>
      <c r="R67" s="8">
        <f t="shared" ca="1" si="8"/>
        <v>5.3081470461373804E-3</v>
      </c>
      <c r="S67" s="116">
        <v>0.1</v>
      </c>
      <c r="T67" s="167">
        <f t="shared" ca="1" si="9"/>
        <v>5.3081470461373802E-4</v>
      </c>
      <c r="U67" s="116" t="e">
        <f>VLOOKUP(C67,Sheet4!C$15:D$42,2,FALSE)</f>
        <v>#N/A</v>
      </c>
      <c r="AC67" s="116" t="s">
        <v>51</v>
      </c>
      <c r="AD67" s="116">
        <v>10</v>
      </c>
      <c r="AF67" s="116" t="s">
        <v>62</v>
      </c>
      <c r="AH67" s="116" t="s">
        <v>48</v>
      </c>
    </row>
    <row r="68" spans="1:34" s="8" customFormat="1">
      <c r="A68" s="44" t="s">
        <v>63</v>
      </c>
      <c r="B68" s="176"/>
      <c r="C68" s="177">
        <v>40812.502200000003</v>
      </c>
      <c r="D68" s="178">
        <v>2.9999999999999997E-4</v>
      </c>
      <c r="E68">
        <f t="shared" si="2"/>
        <v>29119.521904635982</v>
      </c>
      <c r="F68">
        <f t="shared" si="3"/>
        <v>29119.5</v>
      </c>
      <c r="G68">
        <f t="shared" si="4"/>
        <v>7.9185500071616843E-3</v>
      </c>
      <c r="H68" s="116"/>
      <c r="I68" s="116"/>
      <c r="J68" s="116"/>
      <c r="K68" s="165">
        <f>G68</f>
        <v>7.9185500071616843E-3</v>
      </c>
      <c r="L68" s="116"/>
      <c r="M68" s="116"/>
      <c r="N68" s="116"/>
      <c r="O68" s="40"/>
      <c r="P68" s="116"/>
      <c r="Q68" s="293">
        <f t="shared" si="7"/>
        <v>25794.002200000003</v>
      </c>
      <c r="R68" s="8">
        <f t="shared" si="8"/>
        <v>6.2703434215920313E-5</v>
      </c>
      <c r="S68" s="116">
        <v>1</v>
      </c>
      <c r="T68" s="167">
        <f t="shared" si="9"/>
        <v>6.2703434215920313E-5</v>
      </c>
      <c r="U68" s="116" t="e">
        <f>VLOOKUP(C68,Sheet4!C$15:D$42,2,FALSE)</f>
        <v>#N/A</v>
      </c>
      <c r="V68" s="116"/>
      <c r="W68" s="116"/>
    </row>
    <row r="69" spans="1:34">
      <c r="A69" s="47" t="s">
        <v>64</v>
      </c>
      <c r="B69" s="179"/>
      <c r="C69" s="180">
        <v>41148.517999999996</v>
      </c>
      <c r="D69" s="7"/>
      <c r="E69">
        <f t="shared" si="2"/>
        <v>30049.023363967626</v>
      </c>
      <c r="F69">
        <f t="shared" si="3"/>
        <v>30049</v>
      </c>
      <c r="G69">
        <f t="shared" si="4"/>
        <v>8.4460999933071434E-3</v>
      </c>
      <c r="H69" s="8"/>
      <c r="I69" s="116">
        <f t="shared" ref="I69:I88" si="13">G69</f>
        <v>8.4460999933071434E-3</v>
      </c>
      <c r="J69" s="8"/>
      <c r="K69" s="165"/>
      <c r="M69" s="8"/>
      <c r="N69" s="116"/>
      <c r="O69" s="40"/>
      <c r="Q69" s="293">
        <f t="shared" si="7"/>
        <v>26130.017999999996</v>
      </c>
      <c r="R69" s="8">
        <f t="shared" si="8"/>
        <v>7.1336605096942925E-5</v>
      </c>
      <c r="S69" s="8">
        <v>0.1</v>
      </c>
      <c r="T69" s="167">
        <f t="shared" si="9"/>
        <v>7.1336605096942932E-6</v>
      </c>
      <c r="U69" s="116" t="e">
        <f>VLOOKUP(C69,Sheet4!C$15:D$42,2,FALSE)</f>
        <v>#N/A</v>
      </c>
      <c r="AC69" s="116" t="s">
        <v>51</v>
      </c>
      <c r="AD69" s="116">
        <v>11</v>
      </c>
      <c r="AF69" s="116" t="s">
        <v>65</v>
      </c>
      <c r="AH69" s="116" t="s">
        <v>48</v>
      </c>
    </row>
    <row r="70" spans="1:34">
      <c r="A70" s="47" t="s">
        <v>64</v>
      </c>
      <c r="B70" s="179"/>
      <c r="C70" s="180">
        <v>41176.356</v>
      </c>
      <c r="D70" s="7"/>
      <c r="E70">
        <f t="shared" si="2"/>
        <v>30126.030045275103</v>
      </c>
      <c r="F70">
        <f t="shared" si="3"/>
        <v>30126</v>
      </c>
      <c r="G70">
        <f t="shared" si="4"/>
        <v>1.0861399998248089E-2</v>
      </c>
      <c r="H70" s="8"/>
      <c r="I70" s="116">
        <f t="shared" si="13"/>
        <v>1.0861399998248089E-2</v>
      </c>
      <c r="J70" s="8"/>
      <c r="K70" s="165"/>
      <c r="M70" s="8"/>
      <c r="N70" s="116"/>
      <c r="O70" s="40"/>
      <c r="Q70" s="293">
        <f t="shared" si="7"/>
        <v>26157.856</v>
      </c>
      <c r="R70" s="8">
        <f t="shared" si="8"/>
        <v>1.1797000992194359E-4</v>
      </c>
      <c r="S70" s="8">
        <v>0.1</v>
      </c>
      <c r="T70" s="167">
        <f t="shared" si="9"/>
        <v>1.1797000992194359E-5</v>
      </c>
      <c r="U70" s="116" t="e">
        <f>VLOOKUP(C70,Sheet4!C$15:D$42,2,FALSE)</f>
        <v>#N/A</v>
      </c>
      <c r="AC70" s="116" t="s">
        <v>51</v>
      </c>
      <c r="AD70" s="116">
        <v>11</v>
      </c>
      <c r="AF70" s="116" t="s">
        <v>62</v>
      </c>
      <c r="AH70" s="116" t="s">
        <v>48</v>
      </c>
    </row>
    <row r="71" spans="1:34">
      <c r="A71" s="47" t="s">
        <v>64</v>
      </c>
      <c r="B71" s="179" t="s">
        <v>45</v>
      </c>
      <c r="C71" s="180">
        <v>41178.351999999999</v>
      </c>
      <c r="D71" s="7"/>
      <c r="E71">
        <f t="shared" si="2"/>
        <v>30131.551466924993</v>
      </c>
      <c r="F71">
        <f t="shared" si="3"/>
        <v>30131.5</v>
      </c>
      <c r="G71">
        <f t="shared" si="4"/>
        <v>1.8605350000143517E-2</v>
      </c>
      <c r="H71" s="8"/>
      <c r="I71" s="116">
        <f t="shared" si="13"/>
        <v>1.8605350000143517E-2</v>
      </c>
      <c r="J71" s="8"/>
      <c r="K71" s="165"/>
      <c r="M71" s="8"/>
      <c r="N71" s="116"/>
      <c r="O71" s="40"/>
      <c r="Q71" s="293">
        <f t="shared" si="7"/>
        <v>26159.851999999999</v>
      </c>
      <c r="R71" s="8">
        <f t="shared" si="8"/>
        <v>3.4615904862784038E-4</v>
      </c>
      <c r="S71" s="8">
        <v>0.1</v>
      </c>
      <c r="T71" s="167">
        <f t="shared" si="9"/>
        <v>3.4615904862784039E-5</v>
      </c>
      <c r="U71" s="116" t="e">
        <f>VLOOKUP(C71,Sheet4!C$15:D$42,2,FALSE)</f>
        <v>#N/A</v>
      </c>
      <c r="AC71" s="116" t="s">
        <v>51</v>
      </c>
      <c r="AD71" s="116">
        <v>7</v>
      </c>
      <c r="AF71" s="116" t="s">
        <v>65</v>
      </c>
      <c r="AH71" s="116" t="s">
        <v>48</v>
      </c>
    </row>
    <row r="72" spans="1:34">
      <c r="A72" s="47" t="s">
        <v>64</v>
      </c>
      <c r="B72" s="179"/>
      <c r="C72" s="180">
        <v>41181.396999999997</v>
      </c>
      <c r="D72" s="7"/>
      <c r="E72">
        <f t="shared" si="2"/>
        <v>30139.974677808721</v>
      </c>
      <c r="F72">
        <f t="shared" si="3"/>
        <v>30140</v>
      </c>
      <c r="G72">
        <f t="shared" si="4"/>
        <v>-9.1539999993983656E-3</v>
      </c>
      <c r="H72" s="8"/>
      <c r="I72" s="116">
        <f t="shared" si="13"/>
        <v>-9.1539999993983656E-3</v>
      </c>
      <c r="J72" s="8"/>
      <c r="K72" s="165"/>
      <c r="M72" s="8"/>
      <c r="N72" s="116"/>
      <c r="O72" s="40"/>
      <c r="Q72" s="293">
        <f t="shared" si="7"/>
        <v>26162.896999999997</v>
      </c>
      <c r="R72" s="8">
        <f t="shared" si="8"/>
        <v>8.3795715988985284E-5</v>
      </c>
      <c r="S72" s="8">
        <v>0.1</v>
      </c>
      <c r="T72" s="167">
        <f t="shared" si="9"/>
        <v>8.379571598898529E-6</v>
      </c>
      <c r="U72" s="116" t="e">
        <f>VLOOKUP(C72,Sheet4!C$15:D$42,2,FALSE)</f>
        <v>#N/A</v>
      </c>
      <c r="V72" s="8"/>
      <c r="AC72" s="116" t="s">
        <v>51</v>
      </c>
      <c r="AD72" s="116">
        <v>7</v>
      </c>
      <c r="AF72" s="116" t="s">
        <v>65</v>
      </c>
      <c r="AH72" s="116" t="s">
        <v>48</v>
      </c>
    </row>
    <row r="73" spans="1:34">
      <c r="A73" s="47" t="s">
        <v>66</v>
      </c>
      <c r="B73" s="179" t="s">
        <v>45</v>
      </c>
      <c r="C73" s="180">
        <v>41335.226999999999</v>
      </c>
      <c r="D73" s="7"/>
      <c r="E73">
        <f t="shared" si="2"/>
        <v>30565.505886427454</v>
      </c>
      <c r="F73">
        <f t="shared" si="3"/>
        <v>30565.5</v>
      </c>
      <c r="G73">
        <f t="shared" si="4"/>
        <v>2.12794999970356E-3</v>
      </c>
      <c r="H73" s="8"/>
      <c r="I73" s="116">
        <f t="shared" si="13"/>
        <v>2.12794999970356E-3</v>
      </c>
      <c r="J73" s="8"/>
      <c r="K73" s="165"/>
      <c r="M73" s="8"/>
      <c r="N73" s="116"/>
      <c r="O73" s="40"/>
      <c r="Q73" s="293">
        <f t="shared" si="7"/>
        <v>26316.726999999999</v>
      </c>
      <c r="R73" s="8">
        <f t="shared" si="8"/>
        <v>4.5281712012383815E-6</v>
      </c>
      <c r="S73" s="8">
        <v>0.1</v>
      </c>
      <c r="T73" s="167">
        <f t="shared" si="9"/>
        <v>4.5281712012383816E-7</v>
      </c>
      <c r="U73" s="116" t="e">
        <f>VLOOKUP(C73,Sheet4!C$15:D$42,2,FALSE)</f>
        <v>#N/A</v>
      </c>
      <c r="V73" s="8"/>
      <c r="AC73" s="116" t="s">
        <v>51</v>
      </c>
      <c r="AD73" s="116">
        <v>6</v>
      </c>
      <c r="AF73" s="116" t="s">
        <v>65</v>
      </c>
      <c r="AH73" s="116" t="s">
        <v>48</v>
      </c>
    </row>
    <row r="74" spans="1:34">
      <c r="A74" s="47" t="s">
        <v>67</v>
      </c>
      <c r="B74" s="179"/>
      <c r="C74" s="180">
        <v>41561.370999999999</v>
      </c>
      <c r="D74" s="7"/>
      <c r="E74">
        <f t="shared" si="2"/>
        <v>31191.075213879016</v>
      </c>
      <c r="F74">
        <f t="shared" si="3"/>
        <v>31191</v>
      </c>
      <c r="G74">
        <f t="shared" si="4"/>
        <v>2.7189899999939371E-2</v>
      </c>
      <c r="H74" s="8"/>
      <c r="I74" s="116">
        <f t="shared" si="13"/>
        <v>2.7189899999939371E-2</v>
      </c>
      <c r="J74" s="8"/>
      <c r="K74" s="165"/>
      <c r="M74" s="8"/>
      <c r="N74" s="116"/>
      <c r="O74" s="40"/>
      <c r="Q74" s="293">
        <f t="shared" si="7"/>
        <v>26542.870999999999</v>
      </c>
      <c r="R74" s="8">
        <f t="shared" si="8"/>
        <v>7.3929066200670301E-4</v>
      </c>
      <c r="S74" s="8">
        <v>0.1</v>
      </c>
      <c r="T74" s="167">
        <f t="shared" si="9"/>
        <v>7.3929066200670301E-5</v>
      </c>
      <c r="U74" s="116" t="e">
        <f>VLOOKUP(C74,Sheet4!C$15:D$42,2,FALSE)</f>
        <v>#N/A</v>
      </c>
      <c r="AC74" s="116" t="s">
        <v>51</v>
      </c>
      <c r="AD74" s="116">
        <v>7</v>
      </c>
      <c r="AF74" s="116" t="s">
        <v>65</v>
      </c>
      <c r="AH74" s="116" t="s">
        <v>48</v>
      </c>
    </row>
    <row r="75" spans="1:34">
      <c r="A75" s="47" t="s">
        <v>67</v>
      </c>
      <c r="B75" s="179"/>
      <c r="C75" s="180">
        <v>41562.438999999998</v>
      </c>
      <c r="D75" s="7"/>
      <c r="E75">
        <f t="shared" si="2"/>
        <v>31194.02956173577</v>
      </c>
      <c r="F75">
        <f t="shared" si="3"/>
        <v>31194</v>
      </c>
      <c r="G75">
        <f t="shared" si="4"/>
        <v>1.0686599998734891E-2</v>
      </c>
      <c r="H75" s="8"/>
      <c r="I75" s="116">
        <f t="shared" si="13"/>
        <v>1.0686599998734891E-2</v>
      </c>
      <c r="J75" s="8"/>
      <c r="K75" s="165"/>
      <c r="M75" s="8"/>
      <c r="N75" s="116"/>
      <c r="O75" s="40"/>
      <c r="Q75" s="293">
        <f t="shared" si="7"/>
        <v>26543.938999999998</v>
      </c>
      <c r="R75" s="8">
        <f t="shared" si="8"/>
        <v>1.1420341953296058E-4</v>
      </c>
      <c r="S75" s="8">
        <v>0.1</v>
      </c>
      <c r="T75" s="167">
        <f t="shared" si="9"/>
        <v>1.1420341953296058E-5</v>
      </c>
      <c r="U75" s="116" t="e">
        <f>VLOOKUP(C75,Sheet4!C$15:D$42,2,FALSE)</f>
        <v>#N/A</v>
      </c>
      <c r="AC75" s="116" t="s">
        <v>51</v>
      </c>
      <c r="AD75" s="116">
        <v>6</v>
      </c>
      <c r="AF75" s="116" t="s">
        <v>65</v>
      </c>
      <c r="AH75" s="116" t="s">
        <v>48</v>
      </c>
    </row>
    <row r="76" spans="1:34">
      <c r="A76" s="47" t="s">
        <v>67</v>
      </c>
      <c r="B76" s="179" t="s">
        <v>45</v>
      </c>
      <c r="C76" s="180">
        <v>41563.345999999998</v>
      </c>
      <c r="D76" s="7"/>
      <c r="E76">
        <f t="shared" si="2"/>
        <v>31196.538544419363</v>
      </c>
      <c r="F76">
        <f t="shared" si="3"/>
        <v>31196.5</v>
      </c>
      <c r="G76">
        <f t="shared" si="4"/>
        <v>1.3933849993918557E-2</v>
      </c>
      <c r="H76" s="8"/>
      <c r="I76" s="116">
        <f t="shared" si="13"/>
        <v>1.3933849993918557E-2</v>
      </c>
      <c r="J76" s="8"/>
      <c r="K76" s="165"/>
      <c r="M76" s="8"/>
      <c r="N76" s="116"/>
      <c r="O76" s="40"/>
      <c r="Q76" s="293">
        <f t="shared" si="7"/>
        <v>26544.845999999998</v>
      </c>
      <c r="R76" s="8">
        <f t="shared" si="8"/>
        <v>1.9415217565302417E-4</v>
      </c>
      <c r="S76" s="8">
        <v>0.1</v>
      </c>
      <c r="T76" s="167">
        <f t="shared" si="9"/>
        <v>1.941521756530242E-5</v>
      </c>
      <c r="U76" s="116" t="e">
        <f>VLOOKUP(C76,Sheet4!C$15:D$42,2,FALSE)</f>
        <v>#N/A</v>
      </c>
      <c r="V76" s="8"/>
      <c r="AC76" s="116" t="s">
        <v>51</v>
      </c>
      <c r="AD76" s="116">
        <v>7</v>
      </c>
      <c r="AF76" s="116" t="s">
        <v>65</v>
      </c>
      <c r="AH76" s="116" t="s">
        <v>48</v>
      </c>
    </row>
    <row r="77" spans="1:34">
      <c r="A77" s="47" t="s">
        <v>68</v>
      </c>
      <c r="B77" s="179"/>
      <c r="C77" s="180">
        <v>41616.288999999997</v>
      </c>
      <c r="D77" s="7"/>
      <c r="E77">
        <f t="shared" si="2"/>
        <v>31342.99176406378</v>
      </c>
      <c r="F77">
        <f t="shared" si="3"/>
        <v>31343</v>
      </c>
      <c r="G77">
        <f t="shared" si="4"/>
        <v>-2.9773000060231425E-3</v>
      </c>
      <c r="H77" s="8"/>
      <c r="I77" s="116">
        <f t="shared" si="13"/>
        <v>-2.9773000060231425E-3</v>
      </c>
      <c r="J77" s="8"/>
      <c r="K77" s="165"/>
      <c r="M77" s="8"/>
      <c r="N77" s="116"/>
      <c r="O77" s="40"/>
      <c r="Q77" s="293">
        <f t="shared" si="7"/>
        <v>26597.788999999997</v>
      </c>
      <c r="R77" s="8">
        <f t="shared" si="8"/>
        <v>8.8643153258654047E-6</v>
      </c>
      <c r="S77" s="8">
        <v>0.1</v>
      </c>
      <c r="T77" s="167">
        <f t="shared" si="9"/>
        <v>8.8643153258654049E-7</v>
      </c>
      <c r="U77" s="116" t="e">
        <f>VLOOKUP(C77,Sheet4!C$15:D$42,2,FALSE)</f>
        <v>#N/A</v>
      </c>
      <c r="AC77" s="116" t="s">
        <v>51</v>
      </c>
      <c r="AD77" s="116">
        <v>7</v>
      </c>
      <c r="AF77" s="116" t="s">
        <v>65</v>
      </c>
      <c r="AH77" s="116" t="s">
        <v>48</v>
      </c>
    </row>
    <row r="78" spans="1:34">
      <c r="A78" s="47" t="s">
        <v>68</v>
      </c>
      <c r="B78" s="179" t="s">
        <v>45</v>
      </c>
      <c r="C78" s="180">
        <v>41618.283000000003</v>
      </c>
      <c r="D78" s="7"/>
      <c r="E78">
        <f t="shared" si="2"/>
        <v>31348.507653227069</v>
      </c>
      <c r="F78">
        <f t="shared" si="3"/>
        <v>31348.5</v>
      </c>
      <c r="G78">
        <f t="shared" si="4"/>
        <v>2.7666500027407892E-3</v>
      </c>
      <c r="H78" s="8"/>
      <c r="I78" s="116">
        <f t="shared" si="13"/>
        <v>2.7666500027407892E-3</v>
      </c>
      <c r="J78" s="8"/>
      <c r="K78" s="165"/>
      <c r="M78" s="8"/>
      <c r="N78" s="116"/>
      <c r="O78" s="40"/>
      <c r="Q78" s="293">
        <f t="shared" si="7"/>
        <v>26599.783000000003</v>
      </c>
      <c r="R78" s="8">
        <f t="shared" si="8"/>
        <v>7.6543522376656097E-6</v>
      </c>
      <c r="S78" s="8">
        <v>0.1</v>
      </c>
      <c r="T78" s="167">
        <f t="shared" si="9"/>
        <v>7.6543522376656099E-7</v>
      </c>
      <c r="U78" s="116" t="e">
        <f>VLOOKUP(C78,Sheet4!C$15:D$42,2,FALSE)</f>
        <v>#N/A</v>
      </c>
      <c r="V78" s="8"/>
      <c r="AC78" s="116" t="s">
        <v>51</v>
      </c>
      <c r="AD78" s="116">
        <v>7</v>
      </c>
      <c r="AF78" s="116" t="s">
        <v>65</v>
      </c>
      <c r="AH78" s="116" t="s">
        <v>48</v>
      </c>
    </row>
    <row r="79" spans="1:34">
      <c r="A79" s="47" t="s">
        <v>68</v>
      </c>
      <c r="B79" s="179" t="s">
        <v>45</v>
      </c>
      <c r="C79" s="180">
        <v>41622.258000000002</v>
      </c>
      <c r="D79" s="7"/>
      <c r="E79">
        <f t="shared" si="2"/>
        <v>31359.503470390551</v>
      </c>
      <c r="F79">
        <f t="shared" si="3"/>
        <v>31359.5</v>
      </c>
      <c r="G79">
        <f t="shared" si="4"/>
        <v>1.25454999943031E-3</v>
      </c>
      <c r="H79" s="8"/>
      <c r="I79" s="116">
        <f t="shared" si="13"/>
        <v>1.25454999943031E-3</v>
      </c>
      <c r="J79" s="8"/>
      <c r="K79" s="165"/>
      <c r="M79" s="8"/>
      <c r="N79" s="116"/>
      <c r="O79" s="40"/>
      <c r="Q79" s="293">
        <f t="shared" si="7"/>
        <v>26603.758000000002</v>
      </c>
      <c r="R79" s="8">
        <f t="shared" si="8"/>
        <v>1.5738957010705907E-6</v>
      </c>
      <c r="S79" s="8">
        <v>0.1</v>
      </c>
      <c r="T79" s="167">
        <f t="shared" si="9"/>
        <v>1.5738957010705907E-7</v>
      </c>
      <c r="U79" s="116" t="e">
        <f>VLOOKUP(C79,Sheet4!C$15:D$42,2,FALSE)</f>
        <v>#N/A</v>
      </c>
      <c r="V79" s="8"/>
      <c r="W79" s="8"/>
      <c r="AC79" s="116" t="s">
        <v>51</v>
      </c>
      <c r="AD79" s="116">
        <v>8</v>
      </c>
      <c r="AF79" s="116" t="s">
        <v>65</v>
      </c>
      <c r="AH79" s="116" t="s">
        <v>48</v>
      </c>
    </row>
    <row r="80" spans="1:34">
      <c r="A80" s="47" t="s">
        <v>68</v>
      </c>
      <c r="B80" s="179"/>
      <c r="C80" s="12">
        <v>41624.248</v>
      </c>
      <c r="D80" s="7"/>
      <c r="E80">
        <f t="shared" si="2"/>
        <v>31365.00829458057</v>
      </c>
      <c r="F80">
        <f t="shared" si="3"/>
        <v>31365</v>
      </c>
      <c r="G80">
        <f t="shared" si="4"/>
        <v>2.9985000001033768E-3</v>
      </c>
      <c r="H80" s="8"/>
      <c r="I80" s="116">
        <f t="shared" si="13"/>
        <v>2.9985000001033768E-3</v>
      </c>
      <c r="J80" s="8"/>
      <c r="K80" s="165"/>
      <c r="M80" s="8"/>
      <c r="N80" s="116"/>
      <c r="O80" s="40"/>
      <c r="Q80" s="293">
        <f t="shared" si="7"/>
        <v>26605.748</v>
      </c>
      <c r="R80" s="8">
        <f t="shared" si="8"/>
        <v>8.9910022506199505E-6</v>
      </c>
      <c r="S80" s="8">
        <v>0.1</v>
      </c>
      <c r="T80" s="167">
        <f t="shared" si="9"/>
        <v>8.9910022506199505E-7</v>
      </c>
      <c r="U80" s="116" t="e">
        <f>VLOOKUP(C80,Sheet4!C$15:D$42,2,FALSE)</f>
        <v>#N/A</v>
      </c>
      <c r="W80" s="8"/>
      <c r="AC80" s="116" t="s">
        <v>51</v>
      </c>
      <c r="AD80" s="116">
        <v>10</v>
      </c>
      <c r="AF80" s="116" t="s">
        <v>65</v>
      </c>
      <c r="AH80" s="116" t="s">
        <v>48</v>
      </c>
    </row>
    <row r="81" spans="1:34">
      <c r="A81" s="47" t="s">
        <v>69</v>
      </c>
      <c r="B81" s="179"/>
      <c r="C81" s="12">
        <v>41863.561000000002</v>
      </c>
      <c r="D81" s="7"/>
      <c r="E81">
        <f t="shared" si="2"/>
        <v>32027.006280202197</v>
      </c>
      <c r="F81">
        <f t="shared" si="3"/>
        <v>32027</v>
      </c>
      <c r="G81">
        <f t="shared" si="4"/>
        <v>2.2702999995090067E-3</v>
      </c>
      <c r="H81" s="8"/>
      <c r="I81" s="116">
        <f t="shared" si="13"/>
        <v>2.2702999995090067E-3</v>
      </c>
      <c r="J81" s="8"/>
      <c r="K81" s="165"/>
      <c r="M81" s="8"/>
      <c r="N81" s="116"/>
      <c r="O81" s="40"/>
      <c r="Q81" s="293">
        <f t="shared" si="7"/>
        <v>26845.061000000002</v>
      </c>
      <c r="R81" s="8">
        <f t="shared" si="8"/>
        <v>5.154262087770596E-6</v>
      </c>
      <c r="S81" s="8">
        <v>0.1</v>
      </c>
      <c r="T81" s="167">
        <f t="shared" si="9"/>
        <v>5.1542620877705962E-7</v>
      </c>
      <c r="U81" s="116" t="e">
        <f>VLOOKUP(C81,Sheet4!C$15:D$42,2,FALSE)</f>
        <v>#N/A</v>
      </c>
      <c r="AC81" s="116" t="s">
        <v>51</v>
      </c>
      <c r="AD81" s="116">
        <v>7</v>
      </c>
      <c r="AF81" s="116" t="s">
        <v>65</v>
      </c>
      <c r="AH81" s="116" t="s">
        <v>48</v>
      </c>
    </row>
    <row r="82" spans="1:34" s="8" customFormat="1">
      <c r="A82" s="47" t="s">
        <v>70</v>
      </c>
      <c r="B82" s="179" t="s">
        <v>45</v>
      </c>
      <c r="C82" s="12">
        <v>42405.258999999998</v>
      </c>
      <c r="D82" s="7"/>
      <c r="E82">
        <f t="shared" si="2"/>
        <v>33525.474749592737</v>
      </c>
      <c r="F82">
        <f t="shared" si="3"/>
        <v>33525.5</v>
      </c>
      <c r="G82">
        <f t="shared" si="4"/>
        <v>-9.1280499982531182E-3</v>
      </c>
      <c r="I82" s="116">
        <f t="shared" si="13"/>
        <v>-9.1280499982531182E-3</v>
      </c>
      <c r="K82" s="165"/>
      <c r="L82" s="116"/>
      <c r="N82" s="116"/>
      <c r="O82" s="40"/>
      <c r="P82" s="116"/>
      <c r="Q82" s="293">
        <f t="shared" si="7"/>
        <v>27386.758999999998</v>
      </c>
      <c r="R82" s="8">
        <f t="shared" si="8"/>
        <v>8.3321296770608749E-5</v>
      </c>
      <c r="S82" s="8">
        <v>0.1</v>
      </c>
      <c r="T82" s="167">
        <f t="shared" si="9"/>
        <v>8.3321296770608756E-6</v>
      </c>
      <c r="U82" s="116" t="e">
        <f>VLOOKUP(C82,Sheet4!C$15:D$42,2,FALSE)</f>
        <v>#N/A</v>
      </c>
      <c r="W82" s="116"/>
    </row>
    <row r="83" spans="1:34">
      <c r="A83" s="47" t="s">
        <v>71</v>
      </c>
      <c r="B83" s="179"/>
      <c r="C83" s="12">
        <v>42607.523000000001</v>
      </c>
      <c r="D83" s="7"/>
      <c r="E83">
        <f t="shared" si="2"/>
        <v>34084.986186764028</v>
      </c>
      <c r="F83">
        <f t="shared" si="3"/>
        <v>34085</v>
      </c>
      <c r="G83">
        <f t="shared" si="4"/>
        <v>-4.9934999988181517E-3</v>
      </c>
      <c r="H83" s="8"/>
      <c r="I83" s="116">
        <f t="shared" si="13"/>
        <v>-4.9934999988181517E-3</v>
      </c>
      <c r="J83" s="8"/>
      <c r="K83" s="165"/>
      <c r="M83" s="8"/>
      <c r="N83" s="116"/>
      <c r="O83" s="40"/>
      <c r="Q83" s="293">
        <f t="shared" si="7"/>
        <v>27589.023000000001</v>
      </c>
      <c r="R83" s="8">
        <f t="shared" si="8"/>
        <v>2.4935042238196882E-5</v>
      </c>
      <c r="S83" s="8">
        <v>0.1</v>
      </c>
      <c r="T83" s="167">
        <f t="shared" si="9"/>
        <v>2.4935042238196883E-6</v>
      </c>
      <c r="U83" s="116" t="e">
        <f>VLOOKUP(C83,Sheet4!C$15:D$42,2,FALSE)</f>
        <v>#N/A</v>
      </c>
      <c r="AC83" s="116" t="s">
        <v>51</v>
      </c>
      <c r="AD83" s="116">
        <v>6</v>
      </c>
      <c r="AF83" s="116" t="s">
        <v>65</v>
      </c>
      <c r="AH83" s="116" t="s">
        <v>48</v>
      </c>
    </row>
    <row r="84" spans="1:34">
      <c r="A84" s="47" t="s">
        <v>72</v>
      </c>
      <c r="B84" s="179"/>
      <c r="C84" s="12">
        <v>42748.31</v>
      </c>
      <c r="D84" s="7"/>
      <c r="E84">
        <f t="shared" si="2"/>
        <v>34474.437283869949</v>
      </c>
      <c r="F84">
        <f t="shared" si="3"/>
        <v>34474.5</v>
      </c>
      <c r="G84">
        <f t="shared" si="4"/>
        <v>-2.2671950006042607E-2</v>
      </c>
      <c r="H84" s="8"/>
      <c r="I84" s="116">
        <f t="shared" si="13"/>
        <v>-2.2671950006042607E-2</v>
      </c>
      <c r="J84" s="8"/>
      <c r="K84" s="165"/>
      <c r="M84" s="8"/>
      <c r="N84" s="116"/>
      <c r="O84" s="40"/>
      <c r="Q84" s="293">
        <f t="shared" si="7"/>
        <v>27729.809999999998</v>
      </c>
      <c r="R84" s="8">
        <f t="shared" si="8"/>
        <v>5.1401731707649534E-4</v>
      </c>
      <c r="S84" s="8">
        <v>0.1</v>
      </c>
      <c r="T84" s="167">
        <f t="shared" si="9"/>
        <v>5.140173170764954E-5</v>
      </c>
      <c r="U84" s="116" t="e">
        <f>VLOOKUP(C84,Sheet4!C$15:D$42,2,FALSE)</f>
        <v>#N/A</v>
      </c>
      <c r="W84" s="8"/>
      <c r="AC84" s="116" t="s">
        <v>51</v>
      </c>
      <c r="AD84" s="116">
        <v>9</v>
      </c>
      <c r="AF84" s="116" t="s">
        <v>65</v>
      </c>
      <c r="AH84" s="116" t="s">
        <v>48</v>
      </c>
    </row>
    <row r="85" spans="1:34">
      <c r="A85" s="47" t="s">
        <v>73</v>
      </c>
      <c r="B85" s="181"/>
      <c r="C85" s="12">
        <v>43337.766000000003</v>
      </c>
      <c r="D85" s="12" t="s">
        <v>16</v>
      </c>
      <c r="E85">
        <f t="shared" ref="E85:E147" si="14">+(C85-C$7)/C$8</f>
        <v>36105.016001334443</v>
      </c>
      <c r="F85">
        <f t="shared" ref="F85:F147" si="15">ROUND(2*E85,0)/2</f>
        <v>36105</v>
      </c>
      <c r="G85">
        <f t="shared" ref="G85:G147" si="16">+C85-(C$7+F85*C$8)</f>
        <v>5.7845000046654604E-3</v>
      </c>
      <c r="I85" s="116">
        <f t="shared" si="13"/>
        <v>5.7845000046654604E-3</v>
      </c>
      <c r="J85" s="8"/>
      <c r="K85" s="165"/>
      <c r="M85" s="116"/>
      <c r="N85" s="116"/>
      <c r="O85" s="40"/>
      <c r="Q85" s="293">
        <f t="shared" ref="Q85:Q147" si="17">C85-15018.5</f>
        <v>28319.266000000003</v>
      </c>
      <c r="R85" s="8">
        <f t="shared" ref="R85:R147" si="18">+(O85-G85)^2</f>
        <v>3.3460440303974712E-5</v>
      </c>
      <c r="S85" s="8">
        <v>0.1</v>
      </c>
      <c r="T85" s="167">
        <f t="shared" ref="T85:T147" si="19">+S85*R85</f>
        <v>3.3460440303974716E-6</v>
      </c>
      <c r="U85" s="116" t="e">
        <f>VLOOKUP(C85,Sheet4!C$15:D$42,2,FALSE)</f>
        <v>#N/A</v>
      </c>
      <c r="AC85" s="116" t="s">
        <v>51</v>
      </c>
      <c r="AD85" s="116">
        <v>8</v>
      </c>
      <c r="AF85" s="116" t="s">
        <v>65</v>
      </c>
      <c r="AH85" s="116" t="s">
        <v>48</v>
      </c>
    </row>
    <row r="86" spans="1:34">
      <c r="A86" s="47" t="s">
        <v>73</v>
      </c>
      <c r="B86" s="179"/>
      <c r="C86" s="12">
        <v>43337.771000000001</v>
      </c>
      <c r="D86" s="12" t="s">
        <v>16</v>
      </c>
      <c r="E86">
        <f t="shared" si="14"/>
        <v>36105.029832550994</v>
      </c>
      <c r="F86">
        <f t="shared" si="15"/>
        <v>36105</v>
      </c>
      <c r="G86">
        <f t="shared" si="16"/>
        <v>1.0784500002046116E-2</v>
      </c>
      <c r="I86" s="116">
        <f t="shared" si="13"/>
        <v>1.0784500002046116E-2</v>
      </c>
      <c r="J86" s="8"/>
      <c r="K86" s="165"/>
      <c r="M86" s="116"/>
      <c r="N86" s="116"/>
      <c r="O86" s="40"/>
      <c r="Q86" s="293">
        <f t="shared" si="17"/>
        <v>28319.271000000001</v>
      </c>
      <c r="R86" s="8">
        <f t="shared" si="18"/>
        <v>1.1630544029413267E-4</v>
      </c>
      <c r="S86" s="8">
        <v>0.1</v>
      </c>
      <c r="T86" s="167">
        <f t="shared" si="19"/>
        <v>1.1630544029413268E-5</v>
      </c>
      <c r="U86" s="116" t="e">
        <f>VLOOKUP(C86,Sheet4!C$15:D$42,2,FALSE)</f>
        <v>#N/A</v>
      </c>
      <c r="V86" s="8"/>
      <c r="AC86" s="116" t="s">
        <v>51</v>
      </c>
      <c r="AD86" s="116">
        <v>7</v>
      </c>
      <c r="AF86" s="116" t="s">
        <v>65</v>
      </c>
      <c r="AH86" s="116" t="s">
        <v>48</v>
      </c>
    </row>
    <row r="87" spans="1:34">
      <c r="A87" s="47" t="s">
        <v>73</v>
      </c>
      <c r="B87" s="179"/>
      <c r="C87" s="12">
        <v>43346.819000000003</v>
      </c>
      <c r="D87" s="12" t="s">
        <v>16</v>
      </c>
      <c r="E87">
        <f t="shared" si="14"/>
        <v>36130.05880203408</v>
      </c>
      <c r="F87">
        <f t="shared" si="15"/>
        <v>36130</v>
      </c>
      <c r="G87">
        <f t="shared" si="16"/>
        <v>2.1257000000332482E-2</v>
      </c>
      <c r="I87" s="116">
        <f t="shared" si="13"/>
        <v>2.1257000000332482E-2</v>
      </c>
      <c r="J87" s="8"/>
      <c r="K87" s="165"/>
      <c r="M87" s="116"/>
      <c r="N87" s="116"/>
      <c r="O87" s="40"/>
      <c r="Q87" s="293">
        <f t="shared" si="17"/>
        <v>28328.319000000003</v>
      </c>
      <c r="R87" s="8">
        <f t="shared" si="18"/>
        <v>4.5186004901413514E-4</v>
      </c>
      <c r="S87" s="8">
        <v>0.1</v>
      </c>
      <c r="T87" s="167">
        <f t="shared" si="19"/>
        <v>4.5186004901413514E-5</v>
      </c>
      <c r="U87" s="116" t="e">
        <f>VLOOKUP(C87,Sheet4!C$15:D$42,2,FALSE)</f>
        <v>#N/A</v>
      </c>
      <c r="AC87" s="116" t="s">
        <v>51</v>
      </c>
      <c r="AD87" s="116">
        <v>8</v>
      </c>
      <c r="AF87" s="116" t="s">
        <v>65</v>
      </c>
      <c r="AH87" s="116" t="s">
        <v>48</v>
      </c>
    </row>
    <row r="88" spans="1:34">
      <c r="A88" s="47" t="s">
        <v>73</v>
      </c>
      <c r="B88" s="179"/>
      <c r="C88" s="12">
        <v>43705.764999999999</v>
      </c>
      <c r="D88" s="12" t="s">
        <v>16</v>
      </c>
      <c r="E88">
        <f t="shared" si="14"/>
        <v>37122.990773748679</v>
      </c>
      <c r="F88">
        <f t="shared" si="15"/>
        <v>37123</v>
      </c>
      <c r="G88">
        <f t="shared" si="16"/>
        <v>-3.3353000035276636E-3</v>
      </c>
      <c r="I88" s="116">
        <f t="shared" si="13"/>
        <v>-3.3353000035276636E-3</v>
      </c>
      <c r="J88" s="8"/>
      <c r="K88" s="165"/>
      <c r="M88" s="116"/>
      <c r="N88" s="116"/>
      <c r="O88" s="40"/>
      <c r="Q88" s="293">
        <f t="shared" si="17"/>
        <v>28687.264999999999</v>
      </c>
      <c r="R88" s="8">
        <f t="shared" si="18"/>
        <v>1.1124226113531633E-5</v>
      </c>
      <c r="S88" s="8">
        <v>0.1</v>
      </c>
      <c r="T88" s="167">
        <f t="shared" si="19"/>
        <v>1.1124226113531633E-6</v>
      </c>
      <c r="U88" s="116" t="e">
        <f>VLOOKUP(C88,Sheet4!C$15:D$42,2,FALSE)</f>
        <v>#N/A</v>
      </c>
      <c r="W88" s="8"/>
      <c r="AC88" s="116" t="s">
        <v>51</v>
      </c>
      <c r="AD88" s="116">
        <v>9</v>
      </c>
      <c r="AF88" s="116" t="s">
        <v>65</v>
      </c>
      <c r="AH88" s="116" t="s">
        <v>48</v>
      </c>
    </row>
    <row r="89" spans="1:34" s="8" customFormat="1">
      <c r="A89" s="47" t="s">
        <v>74</v>
      </c>
      <c r="B89" s="179" t="s">
        <v>45</v>
      </c>
      <c r="C89" s="12">
        <v>43729.449099999998</v>
      </c>
      <c r="D89" s="7"/>
      <c r="E89">
        <f t="shared" si="14"/>
        <v>37188.50675696422</v>
      </c>
      <c r="F89">
        <f t="shared" si="15"/>
        <v>37188.5</v>
      </c>
      <c r="G89">
        <f t="shared" si="16"/>
        <v>2.4426500021945685E-3</v>
      </c>
      <c r="J89" s="8">
        <f>G89</f>
        <v>2.4426500021945685E-3</v>
      </c>
      <c r="K89" s="165"/>
      <c r="L89" s="116"/>
      <c r="M89" s="116"/>
      <c r="N89" s="182">
        <f>G89</f>
        <v>2.4426500021945685E-3</v>
      </c>
      <c r="O89" s="40"/>
      <c r="P89" s="116"/>
      <c r="Q89" s="293">
        <f t="shared" si="17"/>
        <v>28710.949099999998</v>
      </c>
      <c r="R89" s="8">
        <f t="shared" si="18"/>
        <v>5.9665390332211256E-6</v>
      </c>
      <c r="S89" s="116">
        <v>1</v>
      </c>
      <c r="T89" s="167">
        <f t="shared" si="19"/>
        <v>5.9665390332211256E-6</v>
      </c>
      <c r="U89" s="116" t="str">
        <f>VLOOKUP(C89,Sheet4!C$15:D$42,2,FALSE)</f>
        <v>PE</v>
      </c>
      <c r="W89" s="116"/>
    </row>
    <row r="90" spans="1:34">
      <c r="A90" s="47" t="s">
        <v>74</v>
      </c>
      <c r="B90" s="179"/>
      <c r="C90" s="12">
        <v>43730.351199999997</v>
      </c>
      <c r="D90" s="7"/>
      <c r="E90">
        <f t="shared" si="14"/>
        <v>37191.002185055586</v>
      </c>
      <c r="F90">
        <f t="shared" si="15"/>
        <v>37191</v>
      </c>
      <c r="G90">
        <f t="shared" si="16"/>
        <v>7.8989999747136608E-4</v>
      </c>
      <c r="H90" s="8"/>
      <c r="I90" s="8"/>
      <c r="J90" s="8">
        <f>G90</f>
        <v>7.8989999747136608E-4</v>
      </c>
      <c r="K90" s="165"/>
      <c r="M90" s="116"/>
      <c r="N90" s="182">
        <f>G90</f>
        <v>7.8989999747136608E-4</v>
      </c>
      <c r="O90" s="40"/>
      <c r="Q90" s="293">
        <f t="shared" si="17"/>
        <v>28711.851199999997</v>
      </c>
      <c r="R90" s="8">
        <f t="shared" si="18"/>
        <v>6.2394200600526408E-7</v>
      </c>
      <c r="S90" s="116">
        <v>1</v>
      </c>
      <c r="T90" s="167">
        <f t="shared" si="19"/>
        <v>6.2394200600526408E-7</v>
      </c>
      <c r="U90" s="116" t="str">
        <f>VLOOKUP(C90,Sheet4!C$15:D$42,2,FALSE)</f>
        <v>PE</v>
      </c>
      <c r="AC90" s="116" t="s">
        <v>51</v>
      </c>
      <c r="AD90" s="116">
        <v>10</v>
      </c>
      <c r="AF90" s="116" t="s">
        <v>65</v>
      </c>
      <c r="AH90" s="116" t="s">
        <v>48</v>
      </c>
    </row>
    <row r="91" spans="1:34">
      <c r="A91" s="47" t="s">
        <v>74</v>
      </c>
      <c r="B91" s="179" t="s">
        <v>45</v>
      </c>
      <c r="C91" s="12">
        <v>43754.389600000002</v>
      </c>
      <c r="D91" s="7"/>
      <c r="E91">
        <f t="shared" si="14"/>
        <v>37257.498248276432</v>
      </c>
      <c r="F91">
        <f t="shared" si="15"/>
        <v>37257.5</v>
      </c>
      <c r="G91">
        <f t="shared" si="16"/>
        <v>-6.3324999791802838E-4</v>
      </c>
      <c r="H91" s="8"/>
      <c r="I91" s="8"/>
      <c r="J91" s="8">
        <f>G91</f>
        <v>-6.3324999791802838E-4</v>
      </c>
      <c r="K91" s="165"/>
      <c r="M91" s="116"/>
      <c r="N91" s="182">
        <f>G91</f>
        <v>-6.3324999791802838E-4</v>
      </c>
      <c r="O91" s="40"/>
      <c r="Q91" s="293">
        <f t="shared" si="17"/>
        <v>28735.889600000002</v>
      </c>
      <c r="R91" s="8">
        <f t="shared" si="18"/>
        <v>4.0100555986318295E-7</v>
      </c>
      <c r="S91" s="116">
        <v>1</v>
      </c>
      <c r="T91" s="167">
        <f t="shared" si="19"/>
        <v>4.0100555986318295E-7</v>
      </c>
      <c r="U91" s="116" t="str">
        <f>VLOOKUP(C91,Sheet4!C$15:D$42,2,FALSE)</f>
        <v>PE</v>
      </c>
      <c r="V91" s="8"/>
      <c r="AC91" s="116" t="s">
        <v>51</v>
      </c>
      <c r="AD91" s="116">
        <v>7</v>
      </c>
      <c r="AF91" s="116" t="s">
        <v>65</v>
      </c>
      <c r="AH91" s="116" t="s">
        <v>48</v>
      </c>
    </row>
    <row r="92" spans="1:34" s="8" customFormat="1">
      <c r="A92" s="47" t="s">
        <v>74</v>
      </c>
      <c r="B92" s="179"/>
      <c r="C92" s="12">
        <v>43757.466699999997</v>
      </c>
      <c r="D92" s="7"/>
      <c r="E92">
        <f t="shared" si="14"/>
        <v>37266.010255570443</v>
      </c>
      <c r="F92">
        <f t="shared" si="15"/>
        <v>37266</v>
      </c>
      <c r="G92">
        <f t="shared" si="16"/>
        <v>3.7073999992571771E-3</v>
      </c>
      <c r="J92" s="8">
        <f>G92</f>
        <v>3.7073999992571771E-3</v>
      </c>
      <c r="K92" s="165"/>
      <c r="L92" s="116"/>
      <c r="M92" s="116"/>
      <c r="N92" s="182">
        <f>G92</f>
        <v>3.7073999992571771E-3</v>
      </c>
      <c r="O92" s="40"/>
      <c r="P92" s="116"/>
      <c r="Q92" s="293">
        <f t="shared" si="17"/>
        <v>28738.966699999997</v>
      </c>
      <c r="R92" s="8">
        <f t="shared" si="18"/>
        <v>1.3744814754492117E-5</v>
      </c>
      <c r="S92" s="116">
        <v>1</v>
      </c>
      <c r="T92" s="167">
        <f t="shared" si="19"/>
        <v>1.3744814754492117E-5</v>
      </c>
      <c r="U92" s="116" t="str">
        <f>VLOOKUP(C92,Sheet4!C$15:D$42,2,FALSE)</f>
        <v>PE</v>
      </c>
      <c r="V92" s="116"/>
      <c r="W92" s="116"/>
    </row>
    <row r="93" spans="1:34">
      <c r="A93" s="47" t="s">
        <v>77</v>
      </c>
      <c r="B93" s="181"/>
      <c r="C93" s="12">
        <v>43764.333400000003</v>
      </c>
      <c r="D93" s="12" t="s">
        <v>16</v>
      </c>
      <c r="E93">
        <f t="shared" si="14"/>
        <v>37285.005218518018</v>
      </c>
      <c r="F93">
        <f t="shared" si="15"/>
        <v>37285</v>
      </c>
      <c r="G93">
        <f t="shared" si="16"/>
        <v>1.8865000020014122E-3</v>
      </c>
      <c r="I93" s="116">
        <f>G93</f>
        <v>1.8865000020014122E-3</v>
      </c>
      <c r="K93" s="165"/>
      <c r="M93" s="116"/>
      <c r="N93" s="182">
        <f>G93</f>
        <v>1.8865000020014122E-3</v>
      </c>
      <c r="O93" s="40"/>
      <c r="Q93" s="293">
        <f t="shared" si="17"/>
        <v>28745.833400000003</v>
      </c>
      <c r="R93" s="8">
        <f t="shared" si="18"/>
        <v>3.5588822575513281E-6</v>
      </c>
      <c r="S93" s="8">
        <v>0.1</v>
      </c>
      <c r="T93" s="167">
        <f t="shared" si="19"/>
        <v>3.5588822575513285E-7</v>
      </c>
      <c r="U93" s="116" t="str">
        <f>VLOOKUP(C93,Sheet4!C$15:D$42,2,FALSE)</f>
        <v>PE</v>
      </c>
      <c r="AC93" s="116" t="s">
        <v>51</v>
      </c>
      <c r="AD93" s="116">
        <v>6</v>
      </c>
      <c r="AF93" s="116" t="s">
        <v>65</v>
      </c>
      <c r="AH93" s="116" t="s">
        <v>48</v>
      </c>
    </row>
    <row r="94" spans="1:34">
      <c r="A94" s="47" t="s">
        <v>73</v>
      </c>
      <c r="B94" s="179"/>
      <c r="C94" s="12">
        <v>44191.637999999999</v>
      </c>
      <c r="D94" s="12" t="s">
        <v>16</v>
      </c>
      <c r="E94">
        <f t="shared" si="14"/>
        <v>38467.033710270865</v>
      </c>
      <c r="F94">
        <f t="shared" si="15"/>
        <v>38467</v>
      </c>
      <c r="G94">
        <f t="shared" si="16"/>
        <v>1.2186300002213102E-2</v>
      </c>
      <c r="I94" s="116">
        <f>G94</f>
        <v>1.2186300002213102E-2</v>
      </c>
      <c r="J94" s="8"/>
      <c r="K94" s="165"/>
      <c r="M94" s="116"/>
      <c r="N94" s="116"/>
      <c r="O94" s="40"/>
      <c r="Q94" s="293">
        <f t="shared" si="17"/>
        <v>29173.137999999999</v>
      </c>
      <c r="R94" s="8">
        <f t="shared" si="18"/>
        <v>1.4850590774393905E-4</v>
      </c>
      <c r="S94" s="8">
        <v>0.1</v>
      </c>
      <c r="T94" s="167">
        <f t="shared" si="19"/>
        <v>1.4850590774393905E-5</v>
      </c>
      <c r="U94" s="116" t="e">
        <f>VLOOKUP(C94,Sheet4!C$15:D$42,2,FALSE)</f>
        <v>#N/A</v>
      </c>
      <c r="AC94" s="116" t="s">
        <v>51</v>
      </c>
      <c r="AD94" s="116">
        <v>7</v>
      </c>
      <c r="AF94" s="116" t="s">
        <v>65</v>
      </c>
      <c r="AH94" s="116" t="s">
        <v>48</v>
      </c>
    </row>
    <row r="95" spans="1:34">
      <c r="A95" s="47" t="s">
        <v>73</v>
      </c>
      <c r="B95" s="179"/>
      <c r="C95" s="12">
        <v>44474.686000000002</v>
      </c>
      <c r="D95" s="12" t="s">
        <v>16</v>
      </c>
      <c r="E95">
        <f t="shared" si="14"/>
        <v>39250.013347123982</v>
      </c>
      <c r="F95">
        <f t="shared" si="15"/>
        <v>39250</v>
      </c>
      <c r="G95">
        <f t="shared" si="16"/>
        <v>4.8250000036205165E-3</v>
      </c>
      <c r="I95" s="116">
        <f>G95</f>
        <v>4.8250000036205165E-3</v>
      </c>
      <c r="J95" s="8"/>
      <c r="K95" s="165"/>
      <c r="M95" s="116"/>
      <c r="N95" s="116"/>
      <c r="O95" s="40"/>
      <c r="Q95" s="293">
        <f t="shared" si="17"/>
        <v>29456.186000000002</v>
      </c>
      <c r="R95" s="8">
        <f t="shared" si="18"/>
        <v>2.3280625034937985E-5</v>
      </c>
      <c r="S95" s="8">
        <v>0.1</v>
      </c>
      <c r="T95" s="167">
        <f t="shared" si="19"/>
        <v>2.3280625034937989E-6</v>
      </c>
      <c r="U95" s="116" t="e">
        <f>VLOOKUP(C95,Sheet4!C$15:D$42,2,FALSE)</f>
        <v>#N/A</v>
      </c>
      <c r="AC95" s="116" t="s">
        <v>51</v>
      </c>
      <c r="AD95" s="116">
        <v>9</v>
      </c>
      <c r="AF95" s="116" t="s">
        <v>65</v>
      </c>
      <c r="AH95" s="116" t="s">
        <v>48</v>
      </c>
    </row>
    <row r="96" spans="1:34">
      <c r="A96" s="47" t="s">
        <v>63</v>
      </c>
      <c r="B96" s="179"/>
      <c r="C96" s="12">
        <v>44812.502200000003</v>
      </c>
      <c r="D96" s="7"/>
      <c r="E96">
        <f t="shared" si="14"/>
        <v>40184.495150913797</v>
      </c>
      <c r="F96">
        <f t="shared" si="15"/>
        <v>40184.5</v>
      </c>
      <c r="G96">
        <f t="shared" si="16"/>
        <v>-1.752949996443931E-3</v>
      </c>
      <c r="H96" s="8"/>
      <c r="I96" s="8"/>
      <c r="J96" s="8">
        <f>G96</f>
        <v>-1.752949996443931E-3</v>
      </c>
      <c r="K96" s="165"/>
      <c r="M96" s="116"/>
      <c r="N96" s="116"/>
      <c r="O96" s="40"/>
      <c r="Q96" s="293">
        <f t="shared" si="17"/>
        <v>29794.002200000003</v>
      </c>
      <c r="R96" s="8">
        <f t="shared" si="18"/>
        <v>3.0728336900327777E-6</v>
      </c>
      <c r="S96" s="116">
        <v>1</v>
      </c>
      <c r="T96" s="167">
        <f t="shared" si="19"/>
        <v>3.0728336900327777E-6</v>
      </c>
      <c r="U96" s="116" t="e">
        <f>VLOOKUP(C96,Sheet4!C$15:D$42,2,FALSE)</f>
        <v>#N/A</v>
      </c>
      <c r="AC96" s="116" t="s">
        <v>51</v>
      </c>
      <c r="AD96" s="116">
        <v>7</v>
      </c>
      <c r="AF96" s="116" t="s">
        <v>65</v>
      </c>
      <c r="AH96" s="116" t="s">
        <v>48</v>
      </c>
    </row>
    <row r="97" spans="1:34" s="8" customFormat="1">
      <c r="A97" s="47" t="s">
        <v>73</v>
      </c>
      <c r="B97" s="179"/>
      <c r="C97" s="12">
        <v>44944.642999999996</v>
      </c>
      <c r="D97" s="12" t="s">
        <v>16</v>
      </c>
      <c r="E97">
        <f t="shared" si="14"/>
        <v>40550.028755099214</v>
      </c>
      <c r="F97">
        <f t="shared" si="15"/>
        <v>40550</v>
      </c>
      <c r="G97">
        <f t="shared" si="16"/>
        <v>1.0394999997515697E-2</v>
      </c>
      <c r="H97" s="116"/>
      <c r="I97" s="116">
        <f>G97</f>
        <v>1.0394999997515697E-2</v>
      </c>
      <c r="K97" s="165"/>
      <c r="L97" s="116"/>
      <c r="M97" s="116"/>
      <c r="N97" s="116"/>
      <c r="O97" s="40"/>
      <c r="P97" s="116"/>
      <c r="Q97" s="293">
        <f t="shared" si="17"/>
        <v>29926.142999999996</v>
      </c>
      <c r="R97" s="8">
        <f t="shared" si="18"/>
        <v>1.0805602494835134E-4</v>
      </c>
      <c r="S97" s="8">
        <v>0.1</v>
      </c>
      <c r="T97" s="167">
        <f t="shared" si="19"/>
        <v>1.0805602494835134E-5</v>
      </c>
      <c r="U97" s="116" t="e">
        <f>VLOOKUP(C97,Sheet4!C$15:D$42,2,FALSE)</f>
        <v>#N/A</v>
      </c>
      <c r="V97" s="116"/>
      <c r="W97" s="116"/>
    </row>
    <row r="98" spans="1:34">
      <c r="A98" s="47" t="s">
        <v>73</v>
      </c>
      <c r="B98" s="179"/>
      <c r="C98" s="12">
        <v>45193.714</v>
      </c>
      <c r="D98" s="12" t="s">
        <v>16</v>
      </c>
      <c r="E98">
        <f t="shared" si="14"/>
        <v>41239.019742955141</v>
      </c>
      <c r="F98">
        <f t="shared" si="15"/>
        <v>41239</v>
      </c>
      <c r="G98">
        <f t="shared" si="16"/>
        <v>7.1371000012732111E-3</v>
      </c>
      <c r="I98" s="116">
        <f>G98</f>
        <v>7.1371000012732111E-3</v>
      </c>
      <c r="J98" s="8"/>
      <c r="K98" s="165"/>
      <c r="M98" s="116"/>
      <c r="N98" s="116"/>
      <c r="O98" s="40"/>
      <c r="Q98" s="293">
        <f t="shared" si="17"/>
        <v>30175.214</v>
      </c>
      <c r="R98" s="8">
        <f t="shared" si="18"/>
        <v>5.0938196428174073E-5</v>
      </c>
      <c r="S98" s="8">
        <v>0.1</v>
      </c>
      <c r="T98" s="167">
        <f t="shared" si="19"/>
        <v>5.0938196428174073E-6</v>
      </c>
      <c r="U98" s="116" t="e">
        <f>VLOOKUP(C98,Sheet4!C$15:D$42,2,FALSE)</f>
        <v>#N/A</v>
      </c>
      <c r="V98" s="8"/>
      <c r="AC98" s="116" t="s">
        <v>51</v>
      </c>
      <c r="AD98" s="116">
        <v>9</v>
      </c>
      <c r="AF98" s="116" t="s">
        <v>65</v>
      </c>
      <c r="AH98" s="116" t="s">
        <v>48</v>
      </c>
    </row>
    <row r="99" spans="1:34">
      <c r="A99" s="173" t="s">
        <v>78</v>
      </c>
      <c r="B99" s="174" t="s">
        <v>45</v>
      </c>
      <c r="C99" s="173">
        <v>45208.3511</v>
      </c>
      <c r="D99" s="173" t="s">
        <v>79</v>
      </c>
      <c r="E99">
        <f t="shared" si="14"/>
        <v>41279.509522930915</v>
      </c>
      <c r="F99">
        <f t="shared" si="15"/>
        <v>41279.5</v>
      </c>
      <c r="G99">
        <f t="shared" si="16"/>
        <v>3.4425499979988672E-3</v>
      </c>
      <c r="J99" s="116">
        <f>G99</f>
        <v>3.4425499979988672E-3</v>
      </c>
      <c r="K99" s="165"/>
      <c r="M99" s="116"/>
      <c r="N99" s="182">
        <f>G99</f>
        <v>3.4425499979988672E-3</v>
      </c>
      <c r="O99" s="40">
        <f ca="1">+C$11+C$12*F99</f>
        <v>4.3434270898433339E-2</v>
      </c>
      <c r="Q99" s="293">
        <f t="shared" si="17"/>
        <v>30189.8511</v>
      </c>
      <c r="R99" s="8">
        <f t="shared" ca="1" si="18"/>
        <v>1.5993377405782473E-3</v>
      </c>
      <c r="S99" s="116">
        <v>1</v>
      </c>
      <c r="T99" s="167">
        <f t="shared" ca="1" si="19"/>
        <v>1.5993377405782473E-3</v>
      </c>
      <c r="U99" s="116" t="str">
        <f>VLOOKUP(C99,Sheet4!C$15:D$42,2,FALSE)</f>
        <v>PE</v>
      </c>
      <c r="AC99" s="116" t="s">
        <v>51</v>
      </c>
      <c r="AD99" s="116">
        <v>8</v>
      </c>
      <c r="AF99" s="116" t="s">
        <v>65</v>
      </c>
      <c r="AH99" s="116" t="s">
        <v>48</v>
      </c>
    </row>
    <row r="100" spans="1:34">
      <c r="A100" s="173" t="s">
        <v>78</v>
      </c>
      <c r="B100" s="174" t="s">
        <v>49</v>
      </c>
      <c r="C100" s="173">
        <v>45208.531900000002</v>
      </c>
      <c r="D100" s="173" t="s">
        <v>79</v>
      </c>
      <c r="E100">
        <f t="shared" si="14"/>
        <v>41280.009659721647</v>
      </c>
      <c r="F100">
        <f t="shared" si="15"/>
        <v>41280</v>
      </c>
      <c r="G100">
        <f t="shared" si="16"/>
        <v>3.492000003461726E-3</v>
      </c>
      <c r="J100" s="116">
        <f>G100</f>
        <v>3.492000003461726E-3</v>
      </c>
      <c r="K100" s="165"/>
      <c r="M100" s="116"/>
      <c r="N100" s="182">
        <f>G100</f>
        <v>3.492000003461726E-3</v>
      </c>
      <c r="O100" s="40">
        <f ca="1">+C$11+C$12*F100</f>
        <v>4.3433933104810238E-2</v>
      </c>
      <c r="Q100" s="293">
        <f t="shared" si="17"/>
        <v>30190.031900000002</v>
      </c>
      <c r="R100" s="8">
        <f t="shared" ca="1" si="18"/>
        <v>1.5953580198725999E-3</v>
      </c>
      <c r="S100" s="116">
        <v>1</v>
      </c>
      <c r="T100" s="167">
        <f t="shared" ca="1" si="19"/>
        <v>1.5953580198725999E-3</v>
      </c>
      <c r="U100" s="116" t="str">
        <f>VLOOKUP(C100,Sheet4!C$15:D$42,2,FALSE)</f>
        <v>PE</v>
      </c>
      <c r="AC100" s="116" t="s">
        <v>51</v>
      </c>
      <c r="AD100" s="116">
        <v>8</v>
      </c>
      <c r="AF100" s="116" t="s">
        <v>65</v>
      </c>
      <c r="AH100" s="116" t="s">
        <v>48</v>
      </c>
    </row>
    <row r="101" spans="1:34">
      <c r="A101" s="47" t="s">
        <v>73</v>
      </c>
      <c r="B101" s="179"/>
      <c r="C101" s="12">
        <v>45578.707999999999</v>
      </c>
      <c r="D101" s="12" t="s">
        <v>16</v>
      </c>
      <c r="E101">
        <f t="shared" si="14"/>
        <v>42304.006820449504</v>
      </c>
      <c r="F101">
        <f t="shared" si="15"/>
        <v>42304</v>
      </c>
      <c r="G101">
        <f t="shared" si="16"/>
        <v>2.4656000023242086E-3</v>
      </c>
      <c r="I101" s="116">
        <f t="shared" ref="I101:I106" si="20">G101</f>
        <v>2.4656000023242086E-3</v>
      </c>
      <c r="J101" s="8"/>
      <c r="K101" s="165"/>
      <c r="M101" s="116"/>
      <c r="N101" s="116"/>
      <c r="O101" s="40"/>
      <c r="Q101" s="293">
        <f t="shared" si="17"/>
        <v>30560.207999999999</v>
      </c>
      <c r="R101" s="8">
        <f t="shared" si="18"/>
        <v>6.0791833714611375E-6</v>
      </c>
      <c r="S101" s="8">
        <v>0.1</v>
      </c>
      <c r="T101" s="167">
        <f t="shared" si="19"/>
        <v>6.0791833714611378E-7</v>
      </c>
      <c r="U101" s="116" t="e">
        <f>VLOOKUP(C101,Sheet4!C$15:D$42,2,FALSE)</f>
        <v>#N/A</v>
      </c>
      <c r="AC101" s="116" t="s">
        <v>51</v>
      </c>
      <c r="AD101" s="116">
        <v>8</v>
      </c>
      <c r="AF101" s="116" t="s">
        <v>65</v>
      </c>
      <c r="AH101" s="116" t="s">
        <v>48</v>
      </c>
    </row>
    <row r="102" spans="1:34" s="8" customFormat="1">
      <c r="A102" s="47" t="s">
        <v>73</v>
      </c>
      <c r="B102" s="179"/>
      <c r="C102" s="12">
        <v>45591.72</v>
      </c>
      <c r="D102" s="12" t="s">
        <v>16</v>
      </c>
      <c r="E102">
        <f t="shared" si="14"/>
        <v>42340.001178419654</v>
      </c>
      <c r="F102">
        <f t="shared" si="15"/>
        <v>42340</v>
      </c>
      <c r="G102">
        <f t="shared" si="16"/>
        <v>4.2599999869707972E-4</v>
      </c>
      <c r="H102" s="116"/>
      <c r="I102" s="116">
        <f t="shared" si="20"/>
        <v>4.2599999869707972E-4</v>
      </c>
      <c r="K102" s="165"/>
      <c r="L102" s="116"/>
      <c r="M102" s="116"/>
      <c r="N102" s="116"/>
      <c r="O102" s="40"/>
      <c r="P102" s="116"/>
      <c r="Q102" s="293">
        <f t="shared" si="17"/>
        <v>30573.22</v>
      </c>
      <c r="R102" s="8">
        <f t="shared" si="18"/>
        <v>1.8147599888991192E-7</v>
      </c>
      <c r="S102" s="8">
        <v>0.1</v>
      </c>
      <c r="T102" s="167">
        <f t="shared" si="19"/>
        <v>1.8147599888991193E-8</v>
      </c>
      <c r="U102" s="116" t="e">
        <f>VLOOKUP(C102,Sheet4!C$15:D$42,2,FALSE)</f>
        <v>#N/A</v>
      </c>
      <c r="V102" s="116"/>
      <c r="W102" s="116"/>
    </row>
    <row r="103" spans="1:34">
      <c r="A103" s="47" t="s">
        <v>73</v>
      </c>
      <c r="B103" s="179"/>
      <c r="C103" s="12">
        <v>45959.73</v>
      </c>
      <c r="D103" s="12" t="s">
        <v>16</v>
      </c>
      <c r="E103">
        <f t="shared" si="14"/>
        <v>43358.006379510334</v>
      </c>
      <c r="F103">
        <f t="shared" si="15"/>
        <v>43358</v>
      </c>
      <c r="G103">
        <f t="shared" si="16"/>
        <v>2.306200003658887E-3</v>
      </c>
      <c r="I103" s="116">
        <f t="shared" si="20"/>
        <v>2.306200003658887E-3</v>
      </c>
      <c r="J103" s="8"/>
      <c r="K103" s="165"/>
      <c r="M103" s="116"/>
      <c r="N103" s="116"/>
      <c r="O103" s="40"/>
      <c r="Q103" s="293">
        <f t="shared" si="17"/>
        <v>30941.230000000003</v>
      </c>
      <c r="R103" s="8">
        <f t="shared" si="18"/>
        <v>5.3185584568762508E-6</v>
      </c>
      <c r="S103" s="8">
        <v>0.1</v>
      </c>
      <c r="T103" s="167">
        <f t="shared" si="19"/>
        <v>5.3185584568762512E-7</v>
      </c>
      <c r="U103" s="116" t="e">
        <f>VLOOKUP(C103,Sheet4!C$15:D$42,2,FALSE)</f>
        <v>#N/A</v>
      </c>
      <c r="AC103" s="116" t="s">
        <v>51</v>
      </c>
      <c r="AD103" s="116">
        <v>21</v>
      </c>
      <c r="AF103" s="116" t="s">
        <v>62</v>
      </c>
      <c r="AH103" s="116" t="s">
        <v>48</v>
      </c>
    </row>
    <row r="104" spans="1:34">
      <c r="A104" s="47" t="s">
        <v>73</v>
      </c>
      <c r="B104" s="179"/>
      <c r="C104" s="12">
        <v>45959.732000000004</v>
      </c>
      <c r="D104" s="12" t="s">
        <v>16</v>
      </c>
      <c r="E104">
        <f t="shared" si="14"/>
        <v>43358.01191199696</v>
      </c>
      <c r="F104">
        <f t="shared" si="15"/>
        <v>43358</v>
      </c>
      <c r="G104">
        <f t="shared" si="16"/>
        <v>4.3062000040663406E-3</v>
      </c>
      <c r="I104" s="116">
        <f t="shared" si="20"/>
        <v>4.3062000040663406E-3</v>
      </c>
      <c r="J104" s="8"/>
      <c r="K104" s="165"/>
      <c r="M104" s="116"/>
      <c r="N104" s="116"/>
      <c r="O104" s="40"/>
      <c r="Q104" s="293">
        <f t="shared" si="17"/>
        <v>30941.232000000004</v>
      </c>
      <c r="R104" s="8">
        <f t="shared" si="18"/>
        <v>1.8543358475020954E-5</v>
      </c>
      <c r="S104" s="8">
        <v>0.1</v>
      </c>
      <c r="T104" s="167">
        <f t="shared" si="19"/>
        <v>1.8543358475020954E-6</v>
      </c>
      <c r="U104" s="116" t="e">
        <f>VLOOKUP(C104,Sheet4!C$15:D$42,2,FALSE)</f>
        <v>#N/A</v>
      </c>
      <c r="AC104" s="116" t="s">
        <v>51</v>
      </c>
      <c r="AD104" s="116">
        <v>8</v>
      </c>
      <c r="AF104" s="116" t="s">
        <v>65</v>
      </c>
      <c r="AH104" s="116" t="s">
        <v>48</v>
      </c>
    </row>
    <row r="105" spans="1:34" s="8" customFormat="1">
      <c r="A105" s="47" t="s">
        <v>73</v>
      </c>
      <c r="B105" s="179"/>
      <c r="C105" s="12">
        <v>45962.620999999999</v>
      </c>
      <c r="D105" s="12" t="s">
        <v>16</v>
      </c>
      <c r="E105">
        <f t="shared" si="14"/>
        <v>43366.003588924068</v>
      </c>
      <c r="F105">
        <f t="shared" si="15"/>
        <v>43366</v>
      </c>
      <c r="G105">
        <f t="shared" si="16"/>
        <v>1.2973999982932582E-3</v>
      </c>
      <c r="H105" s="116"/>
      <c r="I105" s="116">
        <f t="shared" si="20"/>
        <v>1.2973999982932582E-3</v>
      </c>
      <c r="K105" s="165"/>
      <c r="L105" s="116"/>
      <c r="M105" s="116"/>
      <c r="N105" s="116"/>
      <c r="O105" s="40"/>
      <c r="P105" s="116"/>
      <c r="Q105" s="293">
        <f t="shared" si="17"/>
        <v>30944.120999999999</v>
      </c>
      <c r="R105" s="8">
        <f t="shared" si="18"/>
        <v>1.6832467555713465E-6</v>
      </c>
      <c r="S105" s="8">
        <v>0.1</v>
      </c>
      <c r="T105" s="167">
        <f t="shared" si="19"/>
        <v>1.6832467555713466E-7</v>
      </c>
      <c r="U105" s="116" t="e">
        <f>VLOOKUP(C105,Sheet4!C$15:D$42,2,FALSE)</f>
        <v>#N/A</v>
      </c>
      <c r="V105" s="116"/>
      <c r="W105" s="116"/>
    </row>
    <row r="106" spans="1:34">
      <c r="A106" s="47" t="s">
        <v>73</v>
      </c>
      <c r="B106" s="179"/>
      <c r="C106" s="12">
        <v>46017.582000000002</v>
      </c>
      <c r="D106" s="12" t="s">
        <v>16</v>
      </c>
      <c r="E106">
        <f t="shared" si="14"/>
        <v>43518.039087571247</v>
      </c>
      <c r="F106">
        <f t="shared" si="15"/>
        <v>43518</v>
      </c>
      <c r="G106">
        <f t="shared" si="16"/>
        <v>1.4130200004728977E-2</v>
      </c>
      <c r="I106" s="116">
        <f t="shared" si="20"/>
        <v>1.4130200004728977E-2</v>
      </c>
      <c r="J106" s="8"/>
      <c r="M106" s="116"/>
      <c r="N106" s="116"/>
      <c r="O106" s="40"/>
      <c r="Q106" s="293">
        <f t="shared" si="17"/>
        <v>30999.082000000002</v>
      </c>
      <c r="R106" s="8">
        <f t="shared" si="18"/>
        <v>1.9966255217364277E-4</v>
      </c>
      <c r="S106" s="8">
        <v>0.1</v>
      </c>
      <c r="T106" s="167">
        <f t="shared" si="19"/>
        <v>1.9966255217364279E-5</v>
      </c>
      <c r="U106" s="116" t="e">
        <f>VLOOKUP(C106,Sheet4!C$15:D$42,2,FALSE)</f>
        <v>#N/A</v>
      </c>
      <c r="AC106" s="116" t="s">
        <v>51</v>
      </c>
      <c r="AD106" s="116">
        <v>6</v>
      </c>
      <c r="AF106" s="116" t="s">
        <v>65</v>
      </c>
      <c r="AH106" s="116" t="s">
        <v>48</v>
      </c>
    </row>
    <row r="107" spans="1:34">
      <c r="A107" s="173" t="s">
        <v>78</v>
      </c>
      <c r="B107" s="174" t="s">
        <v>45</v>
      </c>
      <c r="C107" s="173">
        <v>46024.26</v>
      </c>
      <c r="D107" s="173" t="s">
        <v>79</v>
      </c>
      <c r="E107">
        <f t="shared" si="14"/>
        <v>43536.512060405905</v>
      </c>
      <c r="F107">
        <f t="shared" si="15"/>
        <v>43536.5</v>
      </c>
      <c r="G107">
        <f t="shared" si="16"/>
        <v>4.3598499978543259E-3</v>
      </c>
      <c r="J107" s="116">
        <f>G107</f>
        <v>4.3598499978543259E-3</v>
      </c>
      <c r="M107" s="116"/>
      <c r="N107" s="182">
        <f>G107</f>
        <v>4.3598499978543259E-3</v>
      </c>
      <c r="O107" s="40">
        <f ca="1">+C$11+C$12*F107</f>
        <v>4.1909470483758413E-2</v>
      </c>
      <c r="Q107" s="293">
        <f t="shared" si="17"/>
        <v>31005.760000000002</v>
      </c>
      <c r="R107" s="8">
        <f t="shared" ca="1" si="18"/>
        <v>1.409973998635428E-3</v>
      </c>
      <c r="S107" s="116">
        <v>1</v>
      </c>
      <c r="T107" s="167">
        <f t="shared" ca="1" si="19"/>
        <v>1.409973998635428E-3</v>
      </c>
      <c r="U107" s="116" t="str">
        <f>VLOOKUP(C107,Sheet4!C$15:D$42,2,FALSE)</f>
        <v>PE</v>
      </c>
      <c r="AC107" s="116" t="s">
        <v>51</v>
      </c>
      <c r="AD107" s="116">
        <v>8</v>
      </c>
      <c r="AF107" s="116" t="s">
        <v>65</v>
      </c>
      <c r="AH107" s="116" t="s">
        <v>48</v>
      </c>
    </row>
    <row r="108" spans="1:34">
      <c r="A108" s="173" t="s">
        <v>78</v>
      </c>
      <c r="B108" s="174" t="s">
        <v>49</v>
      </c>
      <c r="C108" s="173">
        <v>46026.248299999999</v>
      </c>
      <c r="D108" s="173" t="s">
        <v>79</v>
      </c>
      <c r="E108">
        <f t="shared" si="14"/>
        <v>43542.012181982296</v>
      </c>
      <c r="F108">
        <f t="shared" si="15"/>
        <v>43542</v>
      </c>
      <c r="G108">
        <f t="shared" si="16"/>
        <v>4.4037999978172593E-3</v>
      </c>
      <c r="J108" s="116">
        <f>G108</f>
        <v>4.4037999978172593E-3</v>
      </c>
      <c r="M108" s="116"/>
      <c r="N108" s="182">
        <f>G108</f>
        <v>4.4037999978172593E-3</v>
      </c>
      <c r="O108" s="40">
        <f ca="1">+C$11+C$12*F108</f>
        <v>4.1905754753904303E-2</v>
      </c>
      <c r="Q108" s="293">
        <f t="shared" si="17"/>
        <v>31007.748299999999</v>
      </c>
      <c r="R108" s="8">
        <f t="shared" ca="1" si="18"/>
        <v>1.4063966105275997E-3</v>
      </c>
      <c r="S108" s="116">
        <v>1</v>
      </c>
      <c r="T108" s="167">
        <f t="shared" ca="1" si="19"/>
        <v>1.4063966105275997E-3</v>
      </c>
      <c r="U108" s="116" t="str">
        <f>VLOOKUP(C108,Sheet4!C$15:D$42,2,FALSE)</f>
        <v>PE</v>
      </c>
      <c r="V108" s="8"/>
      <c r="AC108" s="116" t="s">
        <v>51</v>
      </c>
      <c r="AD108" s="116">
        <v>8</v>
      </c>
      <c r="AF108" s="116" t="s">
        <v>65</v>
      </c>
      <c r="AH108" s="116" t="s">
        <v>48</v>
      </c>
    </row>
    <row r="109" spans="1:34" s="8" customFormat="1">
      <c r="A109" s="47" t="s">
        <v>73</v>
      </c>
      <c r="B109" s="179"/>
      <c r="C109" s="12">
        <v>46026.608</v>
      </c>
      <c r="D109" s="12" t="s">
        <v>16</v>
      </c>
      <c r="E109">
        <f t="shared" si="14"/>
        <v>43543.007199701467</v>
      </c>
      <c r="F109">
        <f t="shared" si="15"/>
        <v>43543</v>
      </c>
      <c r="G109">
        <f t="shared" si="16"/>
        <v>2.6026999985333532E-3</v>
      </c>
      <c r="H109" s="116"/>
      <c r="I109" s="116">
        <f t="shared" ref="I109:I139" si="21">G109</f>
        <v>2.6026999985333532E-3</v>
      </c>
      <c r="K109" s="117"/>
      <c r="L109" s="116"/>
      <c r="M109" s="116"/>
      <c r="N109" s="116"/>
      <c r="O109" s="40"/>
      <c r="P109" s="116"/>
      <c r="Q109" s="293">
        <f t="shared" si="17"/>
        <v>31008.108</v>
      </c>
      <c r="R109" s="8">
        <f t="shared" si="18"/>
        <v>6.7740472823655168E-6</v>
      </c>
      <c r="S109" s="8">
        <v>0.1</v>
      </c>
      <c r="T109" s="167">
        <f t="shared" si="19"/>
        <v>6.774047282365517E-7</v>
      </c>
      <c r="U109" s="116" t="e">
        <f>VLOOKUP(C109,Sheet4!C$15:D$42,2,FALSE)</f>
        <v>#N/A</v>
      </c>
      <c r="V109" s="116"/>
      <c r="W109" s="116"/>
    </row>
    <row r="110" spans="1:34">
      <c r="A110" s="47" t="s">
        <v>73</v>
      </c>
      <c r="B110" s="179"/>
      <c r="C110" s="12">
        <v>46321.603000000003</v>
      </c>
      <c r="D110" s="12" t="s">
        <v>16</v>
      </c>
      <c r="E110">
        <f t="shared" si="14"/>
        <v>44359.035145397909</v>
      </c>
      <c r="F110">
        <f t="shared" si="15"/>
        <v>44359</v>
      </c>
      <c r="G110">
        <f t="shared" si="16"/>
        <v>1.2705100001767278E-2</v>
      </c>
      <c r="I110" s="116">
        <f t="shared" si="21"/>
        <v>1.2705100001767278E-2</v>
      </c>
      <c r="J110" s="8"/>
      <c r="M110" s="116"/>
      <c r="N110" s="116"/>
      <c r="O110" s="40"/>
      <c r="Q110" s="293">
        <f t="shared" si="17"/>
        <v>31303.103000000003</v>
      </c>
      <c r="R110" s="8">
        <f t="shared" si="18"/>
        <v>1.6141956605490688E-4</v>
      </c>
      <c r="S110" s="8">
        <v>0.1</v>
      </c>
      <c r="T110" s="167">
        <f t="shared" si="19"/>
        <v>1.6141956605490689E-5</v>
      </c>
      <c r="U110" s="116" t="e">
        <f>VLOOKUP(C110,Sheet4!C$15:D$42,2,FALSE)</f>
        <v>#N/A</v>
      </c>
    </row>
    <row r="111" spans="1:34">
      <c r="A111" s="47" t="s">
        <v>73</v>
      </c>
      <c r="B111" s="179"/>
      <c r="C111" s="12">
        <v>46413.599000000002</v>
      </c>
      <c r="D111" s="12" t="s">
        <v>16</v>
      </c>
      <c r="E111">
        <f t="shared" si="14"/>
        <v>44613.518465089044</v>
      </c>
      <c r="F111">
        <f t="shared" si="15"/>
        <v>44613.5</v>
      </c>
      <c r="G111">
        <f t="shared" si="16"/>
        <v>6.6751499980455264E-3</v>
      </c>
      <c r="I111" s="116">
        <f t="shared" si="21"/>
        <v>6.6751499980455264E-3</v>
      </c>
      <c r="J111" s="8"/>
      <c r="M111" s="116"/>
      <c r="N111" s="116"/>
      <c r="O111" s="40"/>
      <c r="Q111" s="293">
        <f t="shared" si="17"/>
        <v>31395.099000000002</v>
      </c>
      <c r="R111" s="8">
        <f t="shared" si="18"/>
        <v>4.4557627496407191E-5</v>
      </c>
      <c r="S111" s="8">
        <v>0.1</v>
      </c>
      <c r="T111" s="167">
        <f t="shared" si="19"/>
        <v>4.4557627496407195E-6</v>
      </c>
      <c r="U111" s="116" t="e">
        <f>VLOOKUP(C111,Sheet4!C$15:D$42,2,FALSE)</f>
        <v>#N/A</v>
      </c>
    </row>
    <row r="112" spans="1:34" s="8" customFormat="1">
      <c r="A112" s="47" t="s">
        <v>80</v>
      </c>
      <c r="B112" s="179" t="s">
        <v>45</v>
      </c>
      <c r="C112" s="12">
        <v>46706.417999999998</v>
      </c>
      <c r="D112" s="7"/>
      <c r="E112">
        <f t="shared" si="14"/>
        <v>45423.527065339491</v>
      </c>
      <c r="F112">
        <f t="shared" si="15"/>
        <v>45423.5</v>
      </c>
      <c r="G112">
        <f t="shared" si="16"/>
        <v>9.784150002815295E-3</v>
      </c>
      <c r="I112" s="8">
        <f t="shared" si="21"/>
        <v>9.784150002815295E-3</v>
      </c>
      <c r="J112" s="116"/>
      <c r="K112" s="117"/>
      <c r="L112" s="116"/>
      <c r="N112" s="116"/>
      <c r="O112" s="40"/>
      <c r="P112" s="116"/>
      <c r="Q112" s="293">
        <f t="shared" si="17"/>
        <v>31687.917999999998</v>
      </c>
      <c r="R112" s="8">
        <f t="shared" si="18"/>
        <v>9.5729591277590533E-5</v>
      </c>
      <c r="S112" s="8">
        <v>0.1</v>
      </c>
      <c r="T112" s="167">
        <f t="shared" si="19"/>
        <v>9.5729591277590543E-6</v>
      </c>
      <c r="U112" s="116" t="e">
        <f>VLOOKUP(C112,Sheet4!C$15:D$42,2,FALSE)</f>
        <v>#N/A</v>
      </c>
      <c r="W112" s="116"/>
    </row>
    <row r="113" spans="1:34">
      <c r="A113" s="47" t="s">
        <v>73</v>
      </c>
      <c r="B113" s="179"/>
      <c r="C113" s="12">
        <v>46713.642</v>
      </c>
      <c r="D113" s="12" t="s">
        <v>16</v>
      </c>
      <c r="E113">
        <f t="shared" si="14"/>
        <v>45443.510407022273</v>
      </c>
      <c r="F113">
        <f t="shared" si="15"/>
        <v>45443.5</v>
      </c>
      <c r="G113">
        <f t="shared" si="16"/>
        <v>3.7621500014211051E-3</v>
      </c>
      <c r="I113" s="116">
        <f t="shared" si="21"/>
        <v>3.7621500014211051E-3</v>
      </c>
      <c r="J113" s="8"/>
      <c r="M113" s="116"/>
      <c r="N113" s="116"/>
      <c r="O113" s="40"/>
      <c r="Q113" s="293">
        <f t="shared" si="17"/>
        <v>31695.142</v>
      </c>
      <c r="R113" s="8">
        <f t="shared" si="18"/>
        <v>1.4153772633192822E-5</v>
      </c>
      <c r="S113" s="8">
        <v>0.1</v>
      </c>
      <c r="T113" s="167">
        <f t="shared" si="19"/>
        <v>1.4153772633192823E-6</v>
      </c>
      <c r="U113" s="116" t="e">
        <f>VLOOKUP(C113,Sheet4!C$15:D$42,2,FALSE)</f>
        <v>#N/A</v>
      </c>
      <c r="W113" s="8"/>
    </row>
    <row r="114" spans="1:34">
      <c r="A114" s="47" t="s">
        <v>81</v>
      </c>
      <c r="B114" s="179" t="s">
        <v>45</v>
      </c>
      <c r="C114" s="12">
        <v>46731.364999999998</v>
      </c>
      <c r="D114" s="7"/>
      <c r="E114">
        <f t="shared" si="14"/>
        <v>45492.536537233216</v>
      </c>
      <c r="F114">
        <f t="shared" si="15"/>
        <v>45492.5</v>
      </c>
      <c r="G114">
        <f t="shared" si="16"/>
        <v>1.3208249998569954E-2</v>
      </c>
      <c r="H114" s="8"/>
      <c r="I114" s="8">
        <f t="shared" si="21"/>
        <v>1.3208249998569954E-2</v>
      </c>
      <c r="J114" s="8"/>
      <c r="M114" s="8"/>
      <c r="N114" s="116"/>
      <c r="O114" s="40"/>
      <c r="Q114" s="293">
        <f t="shared" si="17"/>
        <v>31712.864999999998</v>
      </c>
      <c r="R114" s="8">
        <f t="shared" si="18"/>
        <v>1.7445786802472319E-4</v>
      </c>
      <c r="S114" s="8">
        <v>0.1</v>
      </c>
      <c r="T114" s="167">
        <f t="shared" si="19"/>
        <v>1.7445786802472319E-5</v>
      </c>
      <c r="U114" s="116" t="e">
        <f>VLOOKUP(C114,Sheet4!C$15:D$42,2,FALSE)</f>
        <v>#N/A</v>
      </c>
    </row>
    <row r="115" spans="1:34">
      <c r="A115" s="173" t="s">
        <v>82</v>
      </c>
      <c r="B115" s="174" t="s">
        <v>45</v>
      </c>
      <c r="C115" s="173">
        <v>46759.559000000001</v>
      </c>
      <c r="D115" s="173" t="s">
        <v>46</v>
      </c>
      <c r="E115">
        <f t="shared" si="14"/>
        <v>45570.528001159611</v>
      </c>
      <c r="F115">
        <f t="shared" si="15"/>
        <v>45570.5</v>
      </c>
      <c r="G115">
        <f t="shared" si="16"/>
        <v>1.0122450003109407E-2</v>
      </c>
      <c r="I115" s="116">
        <f t="shared" si="21"/>
        <v>1.0122450003109407E-2</v>
      </c>
      <c r="M115" s="116"/>
      <c r="N115" s="116"/>
      <c r="O115" s="40">
        <f ca="1">+C$11+C$12*F115</f>
        <v>4.0535326024986232E-2</v>
      </c>
      <c r="Q115" s="293">
        <f t="shared" si="17"/>
        <v>31741.059000000001</v>
      </c>
      <c r="R115" s="8">
        <f t="shared" ca="1" si="18"/>
        <v>9.2494302792205032E-4</v>
      </c>
      <c r="S115" s="8">
        <v>0.1</v>
      </c>
      <c r="T115" s="167">
        <f t="shared" ca="1" si="19"/>
        <v>9.2494302792205032E-5</v>
      </c>
      <c r="U115" s="116" t="e">
        <f>VLOOKUP(C115,Sheet4!C$15:D$42,2,FALSE)</f>
        <v>#N/A</v>
      </c>
      <c r="V115" s="8"/>
      <c r="AC115" s="116" t="s">
        <v>51</v>
      </c>
      <c r="AD115" s="116">
        <v>6</v>
      </c>
      <c r="AF115" s="116" t="s">
        <v>65</v>
      </c>
      <c r="AH115" s="116" t="s">
        <v>48</v>
      </c>
    </row>
    <row r="116" spans="1:34" s="8" customFormat="1">
      <c r="A116" s="47" t="s">
        <v>83</v>
      </c>
      <c r="B116" s="179" t="s">
        <v>45</v>
      </c>
      <c r="C116" s="12">
        <v>47027.42</v>
      </c>
      <c r="D116" s="7"/>
      <c r="E116">
        <f t="shared" si="14"/>
        <v>46311.496700839911</v>
      </c>
      <c r="F116">
        <f t="shared" si="15"/>
        <v>46311.5</v>
      </c>
      <c r="G116">
        <f t="shared" si="16"/>
        <v>-1.1926500010304153E-3</v>
      </c>
      <c r="I116" s="8">
        <f t="shared" si="21"/>
        <v>-1.1926500010304153E-3</v>
      </c>
      <c r="K116" s="117"/>
      <c r="L116" s="116"/>
      <c r="N116" s="116"/>
      <c r="O116" s="40"/>
      <c r="P116" s="116"/>
      <c r="Q116" s="293">
        <f t="shared" si="17"/>
        <v>32008.92</v>
      </c>
      <c r="R116" s="8">
        <f t="shared" si="18"/>
        <v>1.4224140249578496E-6</v>
      </c>
      <c r="S116" s="8">
        <v>0.1</v>
      </c>
      <c r="T116" s="167">
        <f t="shared" si="19"/>
        <v>1.4224140249578497E-7</v>
      </c>
      <c r="U116" s="116" t="e">
        <f>VLOOKUP(C116,Sheet4!C$15:D$42,2,FALSE)</f>
        <v>#N/A</v>
      </c>
      <c r="W116" s="116"/>
    </row>
    <row r="117" spans="1:34">
      <c r="A117" s="47" t="s">
        <v>83</v>
      </c>
      <c r="B117" s="179" t="s">
        <v>45</v>
      </c>
      <c r="C117" s="12">
        <v>47052.364999999998</v>
      </c>
      <c r="E117">
        <f t="shared" si="14"/>
        <v>46380.50064024701</v>
      </c>
      <c r="F117">
        <f t="shared" si="15"/>
        <v>46380.5</v>
      </c>
      <c r="G117">
        <f t="shared" si="16"/>
        <v>2.3144999431679025E-4</v>
      </c>
      <c r="I117" s="8">
        <f t="shared" si="21"/>
        <v>2.3144999431679025E-4</v>
      </c>
      <c r="M117" s="116"/>
      <c r="N117" s="116"/>
      <c r="O117" s="40"/>
      <c r="Q117" s="293">
        <f t="shared" si="17"/>
        <v>32033.864999999998</v>
      </c>
      <c r="R117" s="8">
        <f t="shared" si="18"/>
        <v>5.356909986924224E-8</v>
      </c>
      <c r="S117" s="8">
        <v>0.1</v>
      </c>
      <c r="T117" s="167">
        <f t="shared" si="19"/>
        <v>5.356909986924224E-9</v>
      </c>
      <c r="U117" s="116" t="e">
        <f>VLOOKUP(C117,Sheet4!C$15:D$42,2,FALSE)</f>
        <v>#N/A</v>
      </c>
      <c r="W117" s="8"/>
      <c r="AC117" s="116" t="s">
        <v>51</v>
      </c>
      <c r="AD117" s="116">
        <v>7</v>
      </c>
      <c r="AF117" s="116" t="s">
        <v>65</v>
      </c>
      <c r="AH117" s="116" t="s">
        <v>48</v>
      </c>
    </row>
    <row r="118" spans="1:34">
      <c r="A118" s="47" t="s">
        <v>83</v>
      </c>
      <c r="B118" s="179"/>
      <c r="C118" s="12">
        <v>47054.353000000003</v>
      </c>
      <c r="E118">
        <f t="shared" si="14"/>
        <v>46385.99993195042</v>
      </c>
      <c r="F118">
        <f t="shared" si="15"/>
        <v>46386</v>
      </c>
      <c r="G118">
        <f t="shared" si="16"/>
        <v>-2.4599998141638935E-5</v>
      </c>
      <c r="I118" s="8">
        <f t="shared" si="21"/>
        <v>-2.4599998141638935E-5</v>
      </c>
      <c r="M118" s="116"/>
      <c r="N118" s="116"/>
      <c r="O118" s="40"/>
      <c r="Q118" s="293">
        <f t="shared" si="17"/>
        <v>32035.853000000003</v>
      </c>
      <c r="R118" s="8">
        <f t="shared" si="18"/>
        <v>6.0515990856863904E-10</v>
      </c>
      <c r="S118" s="8">
        <v>0.1</v>
      </c>
      <c r="T118" s="167">
        <f t="shared" si="19"/>
        <v>6.0515990856863911E-11</v>
      </c>
      <c r="U118" s="116" t="e">
        <f>VLOOKUP(C118,Sheet4!C$15:D$42,2,FALSE)</f>
        <v>#N/A</v>
      </c>
      <c r="AC118" s="116" t="s">
        <v>51</v>
      </c>
      <c r="AD118" s="116">
        <v>7</v>
      </c>
      <c r="AF118" s="116" t="s">
        <v>65</v>
      </c>
      <c r="AH118" s="116" t="s">
        <v>48</v>
      </c>
    </row>
    <row r="119" spans="1:34" s="8" customFormat="1">
      <c r="A119" s="47" t="s">
        <v>83</v>
      </c>
      <c r="B119" s="179"/>
      <c r="C119" s="12">
        <v>47055.442999999999</v>
      </c>
      <c r="D119" s="12"/>
      <c r="E119">
        <f t="shared" si="14"/>
        <v>46389.015137160022</v>
      </c>
      <c r="F119">
        <f t="shared" si="15"/>
        <v>46389</v>
      </c>
      <c r="G119">
        <f t="shared" si="16"/>
        <v>5.4720999978599139E-3</v>
      </c>
      <c r="H119" s="116"/>
      <c r="I119" s="8">
        <f t="shared" si="21"/>
        <v>5.4720999978599139E-3</v>
      </c>
      <c r="J119" s="116"/>
      <c r="K119" s="117"/>
      <c r="L119" s="116"/>
      <c r="M119" s="116"/>
      <c r="N119" s="116"/>
      <c r="O119" s="40"/>
      <c r="P119" s="116"/>
      <c r="Q119" s="293">
        <f t="shared" si="17"/>
        <v>32036.942999999999</v>
      </c>
      <c r="R119" s="8">
        <f t="shared" si="18"/>
        <v>2.9943878386578471E-5</v>
      </c>
      <c r="S119" s="8">
        <v>0.1</v>
      </c>
      <c r="T119" s="167">
        <f t="shared" si="19"/>
        <v>2.9943878386578471E-6</v>
      </c>
      <c r="U119" s="116" t="e">
        <f>VLOOKUP(C119,Sheet4!C$15:D$42,2,FALSE)</f>
        <v>#N/A</v>
      </c>
      <c r="V119" s="116"/>
      <c r="W119" s="116"/>
    </row>
    <row r="120" spans="1:34" s="8" customFormat="1">
      <c r="A120" s="47" t="s">
        <v>73</v>
      </c>
      <c r="B120" s="179"/>
      <c r="C120" s="12">
        <v>47062.677000000003</v>
      </c>
      <c r="D120" s="12" t="s">
        <v>16</v>
      </c>
      <c r="E120">
        <f t="shared" si="14"/>
        <v>46409.026141275928</v>
      </c>
      <c r="F120">
        <f t="shared" si="15"/>
        <v>46409</v>
      </c>
      <c r="G120">
        <f t="shared" si="16"/>
        <v>9.4501000057789497E-3</v>
      </c>
      <c r="H120" s="116"/>
      <c r="I120" s="116">
        <f t="shared" si="21"/>
        <v>9.4501000057789497E-3</v>
      </c>
      <c r="J120" s="9"/>
      <c r="K120" s="116"/>
      <c r="L120" s="116"/>
      <c r="M120" s="116"/>
      <c r="N120" s="116"/>
      <c r="O120" s="40"/>
      <c r="P120" s="116"/>
      <c r="Q120" s="293">
        <f t="shared" si="17"/>
        <v>32044.177000000003</v>
      </c>
      <c r="R120" s="8">
        <f t="shared" si="18"/>
        <v>8.93043901192233E-5</v>
      </c>
      <c r="S120" s="8">
        <v>0.1</v>
      </c>
      <c r="T120" s="167">
        <f t="shared" si="19"/>
        <v>8.930439011922331E-6</v>
      </c>
      <c r="U120" s="116" t="e">
        <f>VLOOKUP(C120,Sheet4!C$15:D$42,2,FALSE)</f>
        <v>#N/A</v>
      </c>
      <c r="W120" s="116"/>
    </row>
    <row r="121" spans="1:34">
      <c r="A121" s="47" t="s">
        <v>84</v>
      </c>
      <c r="B121" s="179" t="s">
        <v>45</v>
      </c>
      <c r="C121" s="12">
        <v>47391.463000000003</v>
      </c>
      <c r="E121">
        <f t="shared" si="14"/>
        <v>47318.528214713602</v>
      </c>
      <c r="F121">
        <f t="shared" si="15"/>
        <v>47318.5</v>
      </c>
      <c r="G121">
        <f t="shared" si="16"/>
        <v>1.0199650001595728E-2</v>
      </c>
      <c r="I121" s="8">
        <f t="shared" si="21"/>
        <v>1.0199650001595728E-2</v>
      </c>
      <c r="J121" s="117"/>
      <c r="K121" s="116"/>
      <c r="M121" s="116"/>
      <c r="N121" s="116"/>
      <c r="O121" s="40"/>
      <c r="Q121" s="293">
        <f t="shared" si="17"/>
        <v>32372.963000000003</v>
      </c>
      <c r="R121" s="8">
        <f t="shared" si="18"/>
        <v>1.0403286015505174E-4</v>
      </c>
      <c r="S121" s="8">
        <v>0.1</v>
      </c>
      <c r="T121" s="167">
        <f t="shared" si="19"/>
        <v>1.0403286015505174E-5</v>
      </c>
      <c r="U121" s="116" t="e">
        <f>VLOOKUP(C121,Sheet4!C$15:D$42,2,FALSE)</f>
        <v>#N/A</v>
      </c>
      <c r="V121" s="8"/>
      <c r="AC121" s="116" t="s">
        <v>51</v>
      </c>
      <c r="AD121" s="116">
        <v>7</v>
      </c>
      <c r="AF121" s="116" t="s">
        <v>65</v>
      </c>
      <c r="AH121" s="116" t="s">
        <v>48</v>
      </c>
    </row>
    <row r="122" spans="1:34">
      <c r="A122" s="47" t="s">
        <v>84</v>
      </c>
      <c r="B122" s="179" t="s">
        <v>45</v>
      </c>
      <c r="C122" s="12">
        <v>47407.364999999998</v>
      </c>
      <c r="E122">
        <f t="shared" si="14"/>
        <v>47362.517015854166</v>
      </c>
      <c r="F122">
        <f t="shared" si="15"/>
        <v>47362.5</v>
      </c>
      <c r="G122">
        <f t="shared" si="16"/>
        <v>6.1512500033131801E-3</v>
      </c>
      <c r="I122" s="8">
        <f t="shared" si="21"/>
        <v>6.1512500033131801E-3</v>
      </c>
      <c r="J122" s="117"/>
      <c r="M122" s="116"/>
      <c r="N122" s="116"/>
      <c r="O122" s="40"/>
      <c r="Q122" s="293">
        <f t="shared" si="17"/>
        <v>32388.864999999998</v>
      </c>
      <c r="R122" s="8">
        <f t="shared" si="18"/>
        <v>3.7837876603260396E-5</v>
      </c>
      <c r="S122" s="8">
        <v>0.1</v>
      </c>
      <c r="T122" s="167">
        <f t="shared" si="19"/>
        <v>3.7837876603260397E-6</v>
      </c>
      <c r="U122" s="116" t="e">
        <f>VLOOKUP(C122,Sheet4!C$15:D$42,2,FALSE)</f>
        <v>#N/A</v>
      </c>
      <c r="V122" s="8"/>
      <c r="AC122" s="116" t="s">
        <v>51</v>
      </c>
      <c r="AD122" s="116">
        <v>6</v>
      </c>
      <c r="AF122" s="116" t="s">
        <v>65</v>
      </c>
      <c r="AH122" s="116" t="s">
        <v>48</v>
      </c>
    </row>
    <row r="123" spans="1:34" s="8" customFormat="1">
      <c r="A123" s="47" t="s">
        <v>84</v>
      </c>
      <c r="B123" s="179" t="s">
        <v>45</v>
      </c>
      <c r="C123" s="12">
        <v>47412.432000000001</v>
      </c>
      <c r="D123" s="12"/>
      <c r="E123">
        <f t="shared" si="14"/>
        <v>47376.533570713895</v>
      </c>
      <c r="F123">
        <f t="shared" si="15"/>
        <v>47376.5</v>
      </c>
      <c r="G123">
        <f t="shared" si="16"/>
        <v>1.2135850003687665E-2</v>
      </c>
      <c r="H123" s="116"/>
      <c r="I123" s="8">
        <f t="shared" si="21"/>
        <v>1.2135850003687665E-2</v>
      </c>
      <c r="J123" s="117"/>
      <c r="K123" s="116"/>
      <c r="L123" s="116"/>
      <c r="M123" s="116"/>
      <c r="N123" s="116"/>
      <c r="O123" s="40"/>
      <c r="P123" s="116"/>
      <c r="Q123" s="293">
        <f t="shared" si="17"/>
        <v>32393.932000000001</v>
      </c>
      <c r="R123" s="8">
        <f t="shared" si="18"/>
        <v>1.4727885531200591E-4</v>
      </c>
      <c r="S123" s="8">
        <v>0.1</v>
      </c>
      <c r="T123" s="167">
        <f t="shared" si="19"/>
        <v>1.4727885531200591E-5</v>
      </c>
      <c r="U123" s="116" t="e">
        <f>VLOOKUP(C123,Sheet4!C$15:D$42,2,FALSE)</f>
        <v>#N/A</v>
      </c>
      <c r="V123" s="116"/>
      <c r="W123" s="116"/>
    </row>
    <row r="124" spans="1:34" s="8" customFormat="1">
      <c r="A124" s="173" t="s">
        <v>85</v>
      </c>
      <c r="B124" s="174" t="s">
        <v>45</v>
      </c>
      <c r="C124" s="173">
        <v>47432.317000000003</v>
      </c>
      <c r="D124" s="173" t="s">
        <v>46</v>
      </c>
      <c r="E124">
        <f t="shared" si="14"/>
        <v>47431.540318964457</v>
      </c>
      <c r="F124">
        <f t="shared" si="15"/>
        <v>47431.5</v>
      </c>
      <c r="G124">
        <f t="shared" si="16"/>
        <v>1.4575350003724452E-2</v>
      </c>
      <c r="H124" s="116"/>
      <c r="I124" s="116">
        <f t="shared" si="21"/>
        <v>1.4575350003724452E-2</v>
      </c>
      <c r="J124" s="117"/>
      <c r="K124" s="117"/>
      <c r="L124" s="116"/>
      <c r="M124" s="116"/>
      <c r="N124" s="116"/>
      <c r="O124" s="40">
        <f ca="1">+C$11+C$12*F124</f>
        <v>3.927805815980677E-2</v>
      </c>
      <c r="P124" s="116"/>
      <c r="Q124" s="293">
        <f t="shared" si="17"/>
        <v>32413.817000000003</v>
      </c>
      <c r="R124" s="8">
        <f t="shared" ca="1" si="18"/>
        <v>6.1022379024457585E-4</v>
      </c>
      <c r="S124" s="8">
        <v>0.1</v>
      </c>
      <c r="T124" s="167">
        <f t="shared" ca="1" si="19"/>
        <v>6.1022379024457585E-5</v>
      </c>
      <c r="U124" s="116" t="e">
        <f>VLOOKUP(C124,Sheet4!C$15:D$42,2,FALSE)</f>
        <v>#N/A</v>
      </c>
      <c r="W124" s="116"/>
    </row>
    <row r="125" spans="1:34">
      <c r="A125" s="47" t="s">
        <v>86</v>
      </c>
      <c r="B125" s="179"/>
      <c r="C125" s="12">
        <v>47439.357000000004</v>
      </c>
      <c r="E125">
        <f t="shared" si="14"/>
        <v>47451.014671877907</v>
      </c>
      <c r="F125">
        <f t="shared" si="15"/>
        <v>47451</v>
      </c>
      <c r="G125">
        <f t="shared" si="16"/>
        <v>5.3039000049466267E-3</v>
      </c>
      <c r="I125" s="8">
        <f t="shared" si="21"/>
        <v>5.3039000049466267E-3</v>
      </c>
      <c r="J125" s="117"/>
      <c r="M125" s="116"/>
      <c r="N125" s="116"/>
      <c r="O125" s="40"/>
      <c r="Q125" s="293">
        <f t="shared" si="17"/>
        <v>32420.857000000004</v>
      </c>
      <c r="R125" s="8">
        <f t="shared" si="18"/>
        <v>2.8131355262472827E-5</v>
      </c>
      <c r="S125" s="8">
        <v>0.1</v>
      </c>
      <c r="T125" s="167">
        <f t="shared" si="19"/>
        <v>2.8131355262472829E-6</v>
      </c>
      <c r="U125" s="116" t="e">
        <f>VLOOKUP(C125,Sheet4!C$15:D$42,2,FALSE)</f>
        <v>#N/A</v>
      </c>
    </row>
    <row r="126" spans="1:34" s="8" customFormat="1">
      <c r="A126" s="47" t="s">
        <v>86</v>
      </c>
      <c r="B126" s="179" t="s">
        <v>45</v>
      </c>
      <c r="C126" s="12">
        <v>47466.296999999999</v>
      </c>
      <c r="D126" s="12"/>
      <c r="E126">
        <f t="shared" si="14"/>
        <v>47525.537266691579</v>
      </c>
      <c r="F126">
        <f t="shared" si="15"/>
        <v>47525.5</v>
      </c>
      <c r="G126">
        <f t="shared" si="16"/>
        <v>1.3471949998347554E-2</v>
      </c>
      <c r="H126" s="116"/>
      <c r="I126" s="8">
        <f t="shared" si="21"/>
        <v>1.3471949998347554E-2</v>
      </c>
      <c r="J126" s="117"/>
      <c r="K126" s="117"/>
      <c r="L126" s="116"/>
      <c r="M126" s="116"/>
      <c r="N126" s="116"/>
      <c r="O126" s="40"/>
      <c r="P126" s="116"/>
      <c r="Q126" s="293">
        <f t="shared" si="17"/>
        <v>32447.796999999999</v>
      </c>
      <c r="R126" s="8">
        <f t="shared" si="18"/>
        <v>1.8149343675797667E-4</v>
      </c>
      <c r="S126" s="8">
        <v>0.1</v>
      </c>
      <c r="T126" s="167">
        <f t="shared" si="19"/>
        <v>1.8149343675797668E-5</v>
      </c>
      <c r="U126" s="116" t="e">
        <f>VLOOKUP(C126,Sheet4!C$15:D$42,2,FALSE)</f>
        <v>#N/A</v>
      </c>
    </row>
    <row r="127" spans="1:34">
      <c r="A127" s="47" t="s">
        <v>86</v>
      </c>
      <c r="B127" s="179" t="s">
        <v>45</v>
      </c>
      <c r="C127" s="12">
        <v>47470.258999999998</v>
      </c>
      <c r="E127">
        <f t="shared" si="14"/>
        <v>47536.497122692017</v>
      </c>
      <c r="F127">
        <f t="shared" si="15"/>
        <v>47536.5</v>
      </c>
      <c r="G127">
        <f t="shared" si="16"/>
        <v>-1.040149996697437E-3</v>
      </c>
      <c r="I127" s="8">
        <f t="shared" si="21"/>
        <v>-1.040149996697437E-3</v>
      </c>
      <c r="J127" s="117"/>
      <c r="M127" s="116"/>
      <c r="N127" s="116"/>
      <c r="O127" s="40"/>
      <c r="Q127" s="293">
        <f t="shared" si="17"/>
        <v>32451.758999999998</v>
      </c>
      <c r="R127" s="8">
        <f t="shared" si="18"/>
        <v>1.0819120156296782E-6</v>
      </c>
      <c r="S127" s="8">
        <v>0.1</v>
      </c>
      <c r="T127" s="167">
        <f t="shared" si="19"/>
        <v>1.0819120156296783E-7</v>
      </c>
      <c r="U127" s="116" t="e">
        <f>VLOOKUP(C127,Sheet4!C$15:D$42,2,FALSE)</f>
        <v>#N/A</v>
      </c>
      <c r="AC127" s="116" t="s">
        <v>51</v>
      </c>
      <c r="AD127" s="116">
        <v>7</v>
      </c>
      <c r="AF127" s="116" t="s">
        <v>65</v>
      </c>
      <c r="AH127" s="116" t="s">
        <v>48</v>
      </c>
    </row>
    <row r="128" spans="1:34">
      <c r="A128" s="47" t="s">
        <v>86</v>
      </c>
      <c r="B128" s="179"/>
      <c r="C128" s="12">
        <v>47524.328000000001</v>
      </c>
      <c r="E128">
        <f t="shared" si="14"/>
        <v>47686.065132305273</v>
      </c>
      <c r="F128">
        <f t="shared" si="15"/>
        <v>47686</v>
      </c>
      <c r="G128">
        <f t="shared" si="16"/>
        <v>2.3545399999420624E-2</v>
      </c>
      <c r="I128" s="8">
        <f t="shared" si="21"/>
        <v>2.3545399999420624E-2</v>
      </c>
      <c r="J128" s="117"/>
      <c r="K128" s="116"/>
      <c r="M128" s="116"/>
      <c r="N128" s="116"/>
      <c r="O128" s="40"/>
      <c r="Q128" s="293">
        <f t="shared" si="17"/>
        <v>32505.828000000001</v>
      </c>
      <c r="R128" s="8">
        <f t="shared" si="18"/>
        <v>5.5438586113271669E-4</v>
      </c>
      <c r="S128" s="8">
        <v>0.1</v>
      </c>
      <c r="T128" s="167">
        <f t="shared" si="19"/>
        <v>5.5438586113271673E-5</v>
      </c>
      <c r="U128" s="116" t="e">
        <f>VLOOKUP(C128,Sheet4!C$15:D$42,2,FALSE)</f>
        <v>#N/A</v>
      </c>
    </row>
    <row r="129" spans="1:34">
      <c r="A129" s="47" t="s">
        <v>86</v>
      </c>
      <c r="B129" s="179" t="s">
        <v>45</v>
      </c>
      <c r="C129" s="12">
        <v>47526.294000000002</v>
      </c>
      <c r="E129">
        <f t="shared" si="14"/>
        <v>47691.503566655818</v>
      </c>
      <c r="F129">
        <f t="shared" si="15"/>
        <v>47691.5</v>
      </c>
      <c r="G129">
        <f t="shared" si="16"/>
        <v>1.2893500024802051E-3</v>
      </c>
      <c r="I129" s="8">
        <f t="shared" si="21"/>
        <v>1.2893500024802051E-3</v>
      </c>
      <c r="J129" s="117"/>
      <c r="M129" s="116"/>
      <c r="N129" s="116"/>
      <c r="O129" s="40"/>
      <c r="Q129" s="293">
        <f t="shared" si="17"/>
        <v>32507.794000000002</v>
      </c>
      <c r="R129" s="8">
        <f t="shared" si="18"/>
        <v>1.662423428895705E-6</v>
      </c>
      <c r="S129" s="8">
        <v>0.1</v>
      </c>
      <c r="T129" s="167">
        <f t="shared" si="19"/>
        <v>1.662423428895705E-7</v>
      </c>
      <c r="U129" s="116" t="e">
        <f>VLOOKUP(C129,Sheet4!C$15:D$42,2,FALSE)</f>
        <v>#N/A</v>
      </c>
      <c r="V129" s="8"/>
      <c r="AC129" s="116" t="s">
        <v>51</v>
      </c>
      <c r="AD129" s="116">
        <v>6</v>
      </c>
      <c r="AF129" s="116" t="s">
        <v>65</v>
      </c>
      <c r="AH129" s="116" t="s">
        <v>48</v>
      </c>
    </row>
    <row r="130" spans="1:34">
      <c r="A130" s="47" t="s">
        <v>87</v>
      </c>
      <c r="B130" s="179"/>
      <c r="C130" s="12">
        <v>47528.277000000002</v>
      </c>
      <c r="E130">
        <f t="shared" si="14"/>
        <v>47696.989027142663</v>
      </c>
      <c r="F130">
        <f t="shared" si="15"/>
        <v>47697</v>
      </c>
      <c r="G130">
        <f t="shared" si="16"/>
        <v>-3.9666999946348369E-3</v>
      </c>
      <c r="I130" s="8">
        <f t="shared" si="21"/>
        <v>-3.9666999946348369E-3</v>
      </c>
      <c r="J130" s="117"/>
      <c r="M130" s="116"/>
      <c r="N130" s="116"/>
      <c r="O130" s="40"/>
      <c r="Q130" s="293">
        <f t="shared" si="17"/>
        <v>32509.777000000002</v>
      </c>
      <c r="R130" s="8">
        <f t="shared" si="18"/>
        <v>1.5734708847436015E-5</v>
      </c>
      <c r="S130" s="8">
        <v>0.1</v>
      </c>
      <c r="T130" s="167">
        <f t="shared" si="19"/>
        <v>1.5734708847436016E-6</v>
      </c>
      <c r="U130" s="116" t="e">
        <f>VLOOKUP(C130,Sheet4!C$15:D$42,2,FALSE)</f>
        <v>#N/A</v>
      </c>
      <c r="AC130" s="116" t="s">
        <v>51</v>
      </c>
      <c r="AD130" s="116">
        <v>6</v>
      </c>
      <c r="AF130" s="116" t="s">
        <v>65</v>
      </c>
      <c r="AH130" s="116" t="s">
        <v>48</v>
      </c>
    </row>
    <row r="131" spans="1:34" s="8" customFormat="1">
      <c r="A131" s="47" t="s">
        <v>88</v>
      </c>
      <c r="B131" s="179" t="s">
        <v>45</v>
      </c>
      <c r="C131" s="12">
        <v>47742.48</v>
      </c>
      <c r="D131" s="12"/>
      <c r="E131">
        <f t="shared" si="14"/>
        <v>48289.526643210775</v>
      </c>
      <c r="F131">
        <f t="shared" si="15"/>
        <v>48289.5</v>
      </c>
      <c r="G131">
        <f t="shared" si="16"/>
        <v>9.631550004996825E-3</v>
      </c>
      <c r="H131" s="116"/>
      <c r="I131" s="8">
        <f t="shared" si="21"/>
        <v>9.631550004996825E-3</v>
      </c>
      <c r="J131" s="117"/>
      <c r="K131" s="116"/>
      <c r="L131" s="116"/>
      <c r="M131" s="116"/>
      <c r="N131" s="116"/>
      <c r="O131" s="40"/>
      <c r="P131" s="116"/>
      <c r="Q131" s="293">
        <f t="shared" si="17"/>
        <v>32723.980000000003</v>
      </c>
      <c r="R131" s="8">
        <f t="shared" si="18"/>
        <v>9.2766755498754336E-5</v>
      </c>
      <c r="S131" s="8">
        <v>0.1</v>
      </c>
      <c r="T131" s="167">
        <f t="shared" si="19"/>
        <v>9.2766755498754346E-6</v>
      </c>
      <c r="U131" s="116" t="e">
        <f>VLOOKUP(C131,Sheet4!C$15:D$42,2,FALSE)</f>
        <v>#N/A</v>
      </c>
      <c r="W131" s="116"/>
    </row>
    <row r="132" spans="1:34">
      <c r="A132" s="47" t="s">
        <v>88</v>
      </c>
      <c r="B132" s="179"/>
      <c r="C132" s="12">
        <v>47778.45</v>
      </c>
      <c r="E132">
        <f t="shared" si="14"/>
        <v>48389.028415127912</v>
      </c>
      <c r="F132">
        <f t="shared" si="15"/>
        <v>48389</v>
      </c>
      <c r="G132">
        <f t="shared" si="16"/>
        <v>1.0272100000292994E-2</v>
      </c>
      <c r="I132" s="8">
        <f t="shared" si="21"/>
        <v>1.0272100000292994E-2</v>
      </c>
      <c r="J132" s="117"/>
      <c r="K132" s="116"/>
      <c r="M132" s="116"/>
      <c r="N132" s="116"/>
      <c r="O132" s="40"/>
      <c r="Q132" s="293">
        <f t="shared" si="17"/>
        <v>32759.949999999997</v>
      </c>
      <c r="R132" s="8">
        <f t="shared" si="18"/>
        <v>1.0551603841601933E-4</v>
      </c>
      <c r="S132" s="8">
        <v>0.1</v>
      </c>
      <c r="T132" s="167">
        <f t="shared" si="19"/>
        <v>1.0551603841601934E-5</v>
      </c>
      <c r="U132" s="116" t="e">
        <f>VLOOKUP(C132,Sheet4!C$15:D$42,2,FALSE)</f>
        <v>#N/A</v>
      </c>
      <c r="AC132" s="116" t="s">
        <v>76</v>
      </c>
      <c r="AH132" s="116" t="s">
        <v>59</v>
      </c>
    </row>
    <row r="133" spans="1:34">
      <c r="A133" s="47" t="s">
        <v>89</v>
      </c>
      <c r="B133" s="179"/>
      <c r="C133" s="12">
        <v>47804.468000000001</v>
      </c>
      <c r="E133">
        <f t="shared" si="14"/>
        <v>48461.000533608334</v>
      </c>
      <c r="F133">
        <f t="shared" si="15"/>
        <v>48461</v>
      </c>
      <c r="G133">
        <f t="shared" si="16"/>
        <v>1.9289999909233302E-4</v>
      </c>
      <c r="I133" s="8">
        <f t="shared" si="21"/>
        <v>1.9289999909233302E-4</v>
      </c>
      <c r="J133" s="117"/>
      <c r="K133" s="116"/>
      <c r="M133" s="116"/>
      <c r="N133" s="116"/>
      <c r="O133" s="40"/>
      <c r="Q133" s="293">
        <f t="shared" si="17"/>
        <v>32785.968000000001</v>
      </c>
      <c r="R133" s="8">
        <f t="shared" si="18"/>
        <v>3.7210409649822079E-8</v>
      </c>
      <c r="S133" s="8">
        <v>0.1</v>
      </c>
      <c r="T133" s="167">
        <f t="shared" si="19"/>
        <v>3.721040964982208E-9</v>
      </c>
      <c r="U133" s="116" t="e">
        <f>VLOOKUP(C133,Sheet4!C$15:D$42,2,FALSE)</f>
        <v>#N/A</v>
      </c>
      <c r="V133" s="8"/>
    </row>
    <row r="134" spans="1:34" s="8" customFormat="1">
      <c r="A134" s="47" t="s">
        <v>89</v>
      </c>
      <c r="B134" s="179"/>
      <c r="C134" s="12">
        <v>47857.260999999999</v>
      </c>
      <c r="D134" s="12"/>
      <c r="E134">
        <f t="shared" si="14"/>
        <v>48607.038816756016</v>
      </c>
      <c r="F134">
        <f t="shared" si="15"/>
        <v>48607</v>
      </c>
      <c r="G134">
        <f t="shared" si="16"/>
        <v>1.4032299994141795E-2</v>
      </c>
      <c r="H134" s="116"/>
      <c r="I134" s="8">
        <f t="shared" si="21"/>
        <v>1.4032299994141795E-2</v>
      </c>
      <c r="J134" s="117"/>
      <c r="K134" s="116"/>
      <c r="L134" s="116"/>
      <c r="M134" s="116"/>
      <c r="N134" s="116"/>
      <c r="O134" s="40"/>
      <c r="P134" s="116"/>
      <c r="Q134" s="293">
        <f t="shared" si="17"/>
        <v>32838.760999999999</v>
      </c>
      <c r="R134" s="8">
        <f t="shared" si="18"/>
        <v>1.9690544312559182E-4</v>
      </c>
      <c r="S134" s="8">
        <v>0.1</v>
      </c>
      <c r="T134" s="167">
        <f t="shared" si="19"/>
        <v>1.9690544312559184E-5</v>
      </c>
      <c r="U134" s="116" t="e">
        <f>VLOOKUP(C134,Sheet4!C$15:D$42,2,FALSE)</f>
        <v>#N/A</v>
      </c>
      <c r="V134" s="116"/>
      <c r="W134" s="116"/>
    </row>
    <row r="135" spans="1:34" s="8" customFormat="1">
      <c r="A135" s="47" t="s">
        <v>73</v>
      </c>
      <c r="B135" s="179"/>
      <c r="C135" s="12">
        <v>47861.607000000004</v>
      </c>
      <c r="D135" s="12" t="s">
        <v>16</v>
      </c>
      <c r="E135">
        <f t="shared" si="14"/>
        <v>48619.060910188113</v>
      </c>
      <c r="F135">
        <f t="shared" si="15"/>
        <v>48619</v>
      </c>
      <c r="G135">
        <f t="shared" si="16"/>
        <v>2.2019100004399661E-2</v>
      </c>
      <c r="H135" s="116"/>
      <c r="I135" s="116">
        <f t="shared" si="21"/>
        <v>2.2019100004399661E-2</v>
      </c>
      <c r="J135" s="9"/>
      <c r="K135" s="116"/>
      <c r="L135" s="116"/>
      <c r="M135" s="116"/>
      <c r="N135" s="116"/>
      <c r="O135" s="40"/>
      <c r="P135" s="116"/>
      <c r="Q135" s="293">
        <f t="shared" si="17"/>
        <v>32843.107000000004</v>
      </c>
      <c r="R135" s="8">
        <f t="shared" si="18"/>
        <v>4.8484076500375316E-4</v>
      </c>
      <c r="S135" s="8">
        <v>0.1</v>
      </c>
      <c r="T135" s="167">
        <f t="shared" si="19"/>
        <v>4.8484076500375322E-5</v>
      </c>
      <c r="U135" s="116" t="e">
        <f>VLOOKUP(C135,Sheet4!C$15:D$42,2,FALSE)</f>
        <v>#N/A</v>
      </c>
      <c r="V135" s="116"/>
      <c r="W135" s="116"/>
    </row>
    <row r="136" spans="1:34">
      <c r="A136" s="47" t="s">
        <v>89</v>
      </c>
      <c r="B136" s="179"/>
      <c r="C136" s="12">
        <v>47862.33</v>
      </c>
      <c r="E136">
        <f t="shared" si="14"/>
        <v>48621.060904102371</v>
      </c>
      <c r="F136">
        <f t="shared" si="15"/>
        <v>48621</v>
      </c>
      <c r="G136">
        <f t="shared" si="16"/>
        <v>2.2016900002199691E-2</v>
      </c>
      <c r="I136" s="8">
        <f t="shared" si="21"/>
        <v>2.2016900002199691E-2</v>
      </c>
      <c r="J136" s="117"/>
      <c r="K136" s="116"/>
      <c r="M136" s="116"/>
      <c r="N136" s="116"/>
      <c r="O136" s="40"/>
      <c r="Q136" s="293">
        <f t="shared" si="17"/>
        <v>32843.83</v>
      </c>
      <c r="R136" s="8">
        <f t="shared" si="18"/>
        <v>4.8474388570686076E-4</v>
      </c>
      <c r="S136" s="8">
        <v>0.1</v>
      </c>
      <c r="T136" s="167">
        <f t="shared" si="19"/>
        <v>4.8474388570686082E-5</v>
      </c>
      <c r="U136" s="116" t="e">
        <f>VLOOKUP(C136,Sheet4!C$15:D$42,2,FALSE)</f>
        <v>#N/A</v>
      </c>
      <c r="AC136" s="116" t="s">
        <v>51</v>
      </c>
      <c r="AD136" s="116">
        <v>7</v>
      </c>
      <c r="AF136" s="116" t="s">
        <v>65</v>
      </c>
      <c r="AH136" s="116" t="s">
        <v>48</v>
      </c>
    </row>
    <row r="137" spans="1:34" s="8" customFormat="1">
      <c r="A137" s="47" t="s">
        <v>90</v>
      </c>
      <c r="B137" s="179" t="s">
        <v>45</v>
      </c>
      <c r="C137" s="12">
        <v>48092.425000000003</v>
      </c>
      <c r="D137" s="12"/>
      <c r="E137">
        <f t="shared" si="14"/>
        <v>49257.559658877944</v>
      </c>
      <c r="F137">
        <f t="shared" si="15"/>
        <v>49257.5</v>
      </c>
      <c r="G137">
        <f t="shared" si="16"/>
        <v>2.1566750001511537E-2</v>
      </c>
      <c r="H137" s="116"/>
      <c r="I137" s="8">
        <f t="shared" si="21"/>
        <v>2.1566750001511537E-2</v>
      </c>
      <c r="J137" s="117"/>
      <c r="K137" s="116"/>
      <c r="L137" s="116"/>
      <c r="M137" s="116"/>
      <c r="N137" s="116"/>
      <c r="O137" s="40"/>
      <c r="P137" s="116"/>
      <c r="Q137" s="293">
        <f t="shared" si="17"/>
        <v>33073.925000000003</v>
      </c>
      <c r="R137" s="8">
        <f t="shared" si="18"/>
        <v>4.6512470562769785E-4</v>
      </c>
      <c r="S137" s="8">
        <v>0.1</v>
      </c>
      <c r="T137" s="167">
        <f t="shared" si="19"/>
        <v>4.6512470562769785E-5</v>
      </c>
      <c r="U137" s="116" t="e">
        <f>VLOOKUP(C137,Sheet4!C$15:D$42,2,FALSE)</f>
        <v>#N/A</v>
      </c>
      <c r="W137" s="116"/>
    </row>
    <row r="138" spans="1:34" s="8" customFormat="1">
      <c r="A138" s="47" t="s">
        <v>90</v>
      </c>
      <c r="B138" s="179" t="s">
        <v>45</v>
      </c>
      <c r="C138" s="12">
        <v>48114.470999999998</v>
      </c>
      <c r="D138" s="12"/>
      <c r="E138">
        <f t="shared" si="14"/>
        <v>49318.54425892479</v>
      </c>
      <c r="F138">
        <f t="shared" si="15"/>
        <v>49318.5</v>
      </c>
      <c r="G138">
        <f t="shared" si="16"/>
        <v>1.5999649993318599E-2</v>
      </c>
      <c r="H138" s="116"/>
      <c r="I138" s="8">
        <f t="shared" si="21"/>
        <v>1.5999649993318599E-2</v>
      </c>
      <c r="J138" s="117"/>
      <c r="K138" s="116"/>
      <c r="L138" s="116"/>
      <c r="M138" s="116"/>
      <c r="N138" s="116"/>
      <c r="O138" s="40"/>
      <c r="P138" s="116"/>
      <c r="Q138" s="293">
        <f t="shared" si="17"/>
        <v>33095.970999999998</v>
      </c>
      <c r="R138" s="8">
        <f t="shared" si="18"/>
        <v>2.5598879990869984E-4</v>
      </c>
      <c r="S138" s="8">
        <v>0.1</v>
      </c>
      <c r="T138" s="167">
        <f t="shared" si="19"/>
        <v>2.5598879990869986E-5</v>
      </c>
      <c r="U138" s="116" t="e">
        <f>VLOOKUP(C138,Sheet4!C$15:D$42,2,FALSE)</f>
        <v>#N/A</v>
      </c>
      <c r="V138" s="116"/>
      <c r="W138" s="116"/>
    </row>
    <row r="139" spans="1:34" s="8" customFormat="1">
      <c r="A139" s="47" t="s">
        <v>90</v>
      </c>
      <c r="B139" s="179"/>
      <c r="C139" s="12">
        <v>48115.377999999997</v>
      </c>
      <c r="D139" s="12"/>
      <c r="E139">
        <f t="shared" si="14"/>
        <v>49321.053241608388</v>
      </c>
      <c r="F139">
        <f t="shared" si="15"/>
        <v>49321</v>
      </c>
      <c r="G139">
        <f t="shared" si="16"/>
        <v>1.9246899995778222E-2</v>
      </c>
      <c r="H139" s="116"/>
      <c r="I139" s="8">
        <f t="shared" si="21"/>
        <v>1.9246899995778222E-2</v>
      </c>
      <c r="J139" s="117"/>
      <c r="K139" s="116"/>
      <c r="L139" s="116"/>
      <c r="M139" s="116"/>
      <c r="N139" s="116"/>
      <c r="O139" s="40"/>
      <c r="P139" s="116"/>
      <c r="Q139" s="293">
        <f t="shared" si="17"/>
        <v>33096.877999999997</v>
      </c>
      <c r="R139" s="8">
        <f t="shared" si="18"/>
        <v>3.7044315944748769E-4</v>
      </c>
      <c r="S139" s="8">
        <v>0.1</v>
      </c>
      <c r="T139" s="167">
        <f t="shared" si="19"/>
        <v>3.704431594474877E-5</v>
      </c>
      <c r="U139" s="116" t="e">
        <f>VLOOKUP(C139,Sheet4!C$15:D$42,2,FALSE)</f>
        <v>#N/A</v>
      </c>
      <c r="V139" s="116"/>
      <c r="W139" s="116"/>
    </row>
    <row r="140" spans="1:34">
      <c r="A140" s="47" t="s">
        <v>90</v>
      </c>
      <c r="B140" s="179"/>
      <c r="C140" s="12">
        <v>48162.370999999999</v>
      </c>
      <c r="E140">
        <f t="shared" si="14"/>
        <v>49451.047313548974</v>
      </c>
      <c r="F140">
        <f t="shared" si="15"/>
        <v>49451</v>
      </c>
      <c r="G140">
        <f t="shared" si="16"/>
        <v>1.7103899997891858E-2</v>
      </c>
      <c r="I140" s="8">
        <f t="shared" ref="I140:I164" si="22">G140</f>
        <v>1.7103899997891858E-2</v>
      </c>
      <c r="J140" s="117"/>
      <c r="K140" s="116"/>
      <c r="M140" s="116"/>
      <c r="N140" s="116"/>
      <c r="O140" s="40"/>
      <c r="Q140" s="293">
        <f t="shared" si="17"/>
        <v>33143.870999999999</v>
      </c>
      <c r="R140" s="8">
        <f t="shared" si="18"/>
        <v>2.9254339513788512E-4</v>
      </c>
      <c r="S140" s="8">
        <v>0.1</v>
      </c>
      <c r="T140" s="167">
        <f t="shared" si="19"/>
        <v>2.9254339513788514E-5</v>
      </c>
      <c r="U140" s="116" t="e">
        <f>VLOOKUP(C140,Sheet4!C$15:D$42,2,FALSE)</f>
        <v>#N/A</v>
      </c>
    </row>
    <row r="141" spans="1:34">
      <c r="A141" s="47" t="s">
        <v>90</v>
      </c>
      <c r="B141" s="179"/>
      <c r="C141" s="12">
        <v>48170.328000000001</v>
      </c>
      <c r="E141">
        <f t="shared" si="14"/>
        <v>49473.058311579138</v>
      </c>
      <c r="F141">
        <f t="shared" si="15"/>
        <v>49473</v>
      </c>
      <c r="G141">
        <f t="shared" si="16"/>
        <v>2.1079699996334966E-2</v>
      </c>
      <c r="I141" s="8">
        <f t="shared" si="22"/>
        <v>2.1079699996334966E-2</v>
      </c>
      <c r="J141" s="117"/>
      <c r="K141" s="116"/>
      <c r="M141" s="116"/>
      <c r="N141" s="116"/>
      <c r="O141" s="40"/>
      <c r="Q141" s="293">
        <f t="shared" si="17"/>
        <v>33151.828000000001</v>
      </c>
      <c r="R141" s="8">
        <f t="shared" si="18"/>
        <v>4.443537519354844E-4</v>
      </c>
      <c r="S141" s="8">
        <v>0.1</v>
      </c>
      <c r="T141" s="167">
        <f t="shared" si="19"/>
        <v>4.4435375193548441E-5</v>
      </c>
      <c r="U141" s="116" t="e">
        <f>VLOOKUP(C141,Sheet4!C$15:D$42,2,FALSE)</f>
        <v>#N/A</v>
      </c>
    </row>
    <row r="142" spans="1:34">
      <c r="A142" s="47" t="s">
        <v>73</v>
      </c>
      <c r="B142" s="179"/>
      <c r="C142" s="12">
        <v>48176.639000000003</v>
      </c>
      <c r="D142" s="12" t="s">
        <v>16</v>
      </c>
      <c r="E142">
        <f t="shared" si="14"/>
        <v>49490.516073118459</v>
      </c>
      <c r="F142">
        <f t="shared" si="15"/>
        <v>49490.5</v>
      </c>
      <c r="G142">
        <f t="shared" si="16"/>
        <v>5.8104499985347502E-3</v>
      </c>
      <c r="I142" s="116">
        <f t="shared" si="22"/>
        <v>5.8104499985347502E-3</v>
      </c>
      <c r="J142" s="9"/>
      <c r="K142" s="116"/>
      <c r="M142" s="116"/>
      <c r="N142" s="116"/>
      <c r="O142" s="40"/>
      <c r="Q142" s="293">
        <f t="shared" si="17"/>
        <v>33158.139000000003</v>
      </c>
      <c r="R142" s="8">
        <f t="shared" si="18"/>
        <v>3.3761329185472478E-5</v>
      </c>
      <c r="S142" s="8">
        <v>0.1</v>
      </c>
      <c r="T142" s="167">
        <f t="shared" si="19"/>
        <v>3.376132918547248E-6</v>
      </c>
      <c r="U142" s="116" t="e">
        <f>VLOOKUP(C142,Sheet4!C$15:D$42,2,FALSE)</f>
        <v>#N/A</v>
      </c>
      <c r="AC142" s="116" t="s">
        <v>51</v>
      </c>
      <c r="AD142" s="116">
        <v>7</v>
      </c>
      <c r="AF142" s="116" t="s">
        <v>65</v>
      </c>
      <c r="AH142" s="116" t="s">
        <v>48</v>
      </c>
    </row>
    <row r="143" spans="1:34" s="8" customFormat="1">
      <c r="A143" s="47" t="s">
        <v>90</v>
      </c>
      <c r="B143" s="179"/>
      <c r="C143" s="12">
        <v>48187.313999999998</v>
      </c>
      <c r="D143" s="12"/>
      <c r="E143">
        <f t="shared" si="14"/>
        <v>49520.045720469447</v>
      </c>
      <c r="F143">
        <f t="shared" si="15"/>
        <v>49520</v>
      </c>
      <c r="G143">
        <f t="shared" si="16"/>
        <v>1.6528000000107568E-2</v>
      </c>
      <c r="H143" s="116"/>
      <c r="I143" s="8">
        <f t="shared" si="22"/>
        <v>1.6528000000107568E-2</v>
      </c>
      <c r="J143" s="117"/>
      <c r="K143" s="116"/>
      <c r="L143" s="116"/>
      <c r="M143" s="116"/>
      <c r="N143" s="116"/>
      <c r="O143" s="40"/>
      <c r="P143" s="116"/>
      <c r="Q143" s="293">
        <f t="shared" si="17"/>
        <v>33168.813999999998</v>
      </c>
      <c r="R143" s="8">
        <f t="shared" si="18"/>
        <v>2.7317478400355576E-4</v>
      </c>
      <c r="S143" s="8">
        <v>0.1</v>
      </c>
      <c r="T143" s="167">
        <f t="shared" si="19"/>
        <v>2.7317478400355578E-5</v>
      </c>
      <c r="U143" s="116" t="e">
        <f>VLOOKUP(C143,Sheet4!C$15:D$42,2,FALSE)</f>
        <v>#N/A</v>
      </c>
      <c r="V143" s="116"/>
    </row>
    <row r="144" spans="1:34" s="8" customFormat="1">
      <c r="A144" s="47" t="s">
        <v>92</v>
      </c>
      <c r="B144" s="179"/>
      <c r="C144" s="12">
        <v>48205.39</v>
      </c>
      <c r="D144" s="12"/>
      <c r="E144">
        <f t="shared" si="14"/>
        <v>49570.048334569379</v>
      </c>
      <c r="F144">
        <f t="shared" si="15"/>
        <v>49570</v>
      </c>
      <c r="G144">
        <f t="shared" si="16"/>
        <v>1.7472999999881722E-2</v>
      </c>
      <c r="H144" s="116"/>
      <c r="I144" s="8">
        <f t="shared" si="22"/>
        <v>1.7472999999881722E-2</v>
      </c>
      <c r="J144" s="117"/>
      <c r="K144" s="116"/>
      <c r="L144" s="116"/>
      <c r="M144" s="116"/>
      <c r="N144" s="116"/>
      <c r="O144" s="40"/>
      <c r="P144" s="116"/>
      <c r="Q144" s="293">
        <f t="shared" si="17"/>
        <v>33186.89</v>
      </c>
      <c r="R144" s="8">
        <f t="shared" si="18"/>
        <v>3.0530572899586667E-4</v>
      </c>
      <c r="S144" s="8">
        <v>0.1</v>
      </c>
      <c r="T144" s="167">
        <f t="shared" si="19"/>
        <v>3.0530572899586672E-5</v>
      </c>
      <c r="U144" s="116" t="e">
        <f>VLOOKUP(C144,Sheet4!C$15:D$42,2,FALSE)</f>
        <v>#N/A</v>
      </c>
      <c r="V144" s="116"/>
      <c r="W144" s="116"/>
    </row>
    <row r="145" spans="1:34">
      <c r="A145" s="47" t="s">
        <v>73</v>
      </c>
      <c r="B145" s="179"/>
      <c r="C145" s="12">
        <v>48210.627999999997</v>
      </c>
      <c r="D145" s="12" t="s">
        <v>16</v>
      </c>
      <c r="E145">
        <f t="shared" si="14"/>
        <v>49584.537917035377</v>
      </c>
      <c r="F145">
        <f t="shared" si="15"/>
        <v>49584.5</v>
      </c>
      <c r="G145">
        <f t="shared" si="16"/>
        <v>1.3707049998629373E-2</v>
      </c>
      <c r="I145" s="116">
        <f t="shared" si="22"/>
        <v>1.3707049998629373E-2</v>
      </c>
      <c r="J145" s="9"/>
      <c r="K145" s="116"/>
      <c r="M145" s="116"/>
      <c r="N145" s="116"/>
      <c r="O145" s="40"/>
      <c r="Q145" s="293">
        <f t="shared" si="17"/>
        <v>33192.127999999997</v>
      </c>
      <c r="R145" s="8">
        <f t="shared" si="18"/>
        <v>1.8788321966492548E-4</v>
      </c>
      <c r="S145" s="8">
        <v>0.1</v>
      </c>
      <c r="T145" s="167">
        <f t="shared" si="19"/>
        <v>1.878832196649255E-5</v>
      </c>
      <c r="U145" s="116" t="e">
        <f>VLOOKUP(C145,Sheet4!C$15:D$42,2,FALSE)</f>
        <v>#N/A</v>
      </c>
      <c r="AC145" s="116" t="s">
        <v>76</v>
      </c>
      <c r="AF145" s="116" t="s">
        <v>91</v>
      </c>
      <c r="AH145" s="116" t="s">
        <v>59</v>
      </c>
    </row>
    <row r="146" spans="1:34" s="8" customFormat="1">
      <c r="A146" s="47" t="s">
        <v>73</v>
      </c>
      <c r="B146" s="179"/>
      <c r="C146" s="12">
        <v>48219.68</v>
      </c>
      <c r="D146" s="12" t="s">
        <v>16</v>
      </c>
      <c r="E146">
        <f t="shared" si="14"/>
        <v>49609.577951491709</v>
      </c>
      <c r="F146">
        <f t="shared" si="15"/>
        <v>49609.5</v>
      </c>
      <c r="G146">
        <f t="shared" si="16"/>
        <v>2.8179549997730646E-2</v>
      </c>
      <c r="H146" s="116"/>
      <c r="I146" s="116">
        <f t="shared" si="22"/>
        <v>2.8179549997730646E-2</v>
      </c>
      <c r="J146" s="9"/>
      <c r="K146" s="116"/>
      <c r="L146" s="116"/>
      <c r="M146" s="116"/>
      <c r="N146" s="116"/>
      <c r="O146" s="40"/>
      <c r="P146" s="116"/>
      <c r="Q146" s="293">
        <f t="shared" si="17"/>
        <v>33201.18</v>
      </c>
      <c r="R146" s="8">
        <f t="shared" si="18"/>
        <v>7.9408703807460127E-4</v>
      </c>
      <c r="S146" s="8">
        <v>0.1</v>
      </c>
      <c r="T146" s="167">
        <f t="shared" si="19"/>
        <v>7.9408703807460129E-5</v>
      </c>
      <c r="U146" s="116" t="e">
        <f>VLOOKUP(C146,Sheet4!C$15:D$42,2,FALSE)</f>
        <v>#N/A</v>
      </c>
      <c r="V146" s="116"/>
      <c r="W146" s="116"/>
    </row>
    <row r="147" spans="1:34">
      <c r="A147" s="47" t="s">
        <v>93</v>
      </c>
      <c r="B147" s="179"/>
      <c r="C147" s="12">
        <v>48441.447999999997</v>
      </c>
      <c r="D147" s="12">
        <v>5.0000000000000001E-3</v>
      </c>
      <c r="E147">
        <f t="shared" si="14"/>
        <v>50223.042198211835</v>
      </c>
      <c r="F147">
        <f t="shared" si="15"/>
        <v>50223</v>
      </c>
      <c r="G147">
        <f t="shared" si="16"/>
        <v>1.5254699996148702E-2</v>
      </c>
      <c r="I147" s="116">
        <f t="shared" si="22"/>
        <v>1.5254699996148702E-2</v>
      </c>
      <c r="J147" s="117"/>
      <c r="K147" s="116"/>
      <c r="M147" s="116"/>
      <c r="N147" s="116"/>
      <c r="O147" s="40"/>
      <c r="Q147" s="293">
        <f t="shared" si="17"/>
        <v>33422.947999999997</v>
      </c>
      <c r="R147" s="8">
        <f t="shared" si="18"/>
        <v>2.3270587197249921E-4</v>
      </c>
      <c r="S147" s="8">
        <v>0.1</v>
      </c>
      <c r="T147" s="167">
        <f t="shared" si="19"/>
        <v>2.3270587197249923E-5</v>
      </c>
      <c r="U147" s="116" t="e">
        <f>VLOOKUP(C147,Sheet4!C$15:D$42,2,FALSE)</f>
        <v>#N/A</v>
      </c>
      <c r="AC147" s="116" t="s">
        <v>51</v>
      </c>
      <c r="AD147" s="116">
        <v>10</v>
      </c>
      <c r="AF147" s="116" t="s">
        <v>65</v>
      </c>
      <c r="AH147" s="116" t="s">
        <v>48</v>
      </c>
    </row>
    <row r="148" spans="1:34" s="8" customFormat="1">
      <c r="A148" s="47" t="s">
        <v>93</v>
      </c>
      <c r="B148" s="179"/>
      <c r="C148" s="12">
        <v>48479.421999999999</v>
      </c>
      <c r="D148" s="12">
        <v>5.0000000000000001E-3</v>
      </c>
      <c r="E148">
        <f t="shared" ref="E148:E211" si="23">+(C148-C$7)/C$8</f>
        <v>50328.087521725378</v>
      </c>
      <c r="F148">
        <f t="shared" ref="F148:F211" si="24">ROUND(2*E148,0)/2</f>
        <v>50328</v>
      </c>
      <c r="G148">
        <f t="shared" ref="G148:G211" si="25">+C148-(C$7+F148*C$8)</f>
        <v>3.1639200002246071E-2</v>
      </c>
      <c r="H148" s="116"/>
      <c r="I148" s="116">
        <f t="shared" si="22"/>
        <v>3.1639200002246071E-2</v>
      </c>
      <c r="J148" s="117"/>
      <c r="K148" s="116"/>
      <c r="L148" s="116"/>
      <c r="M148" s="116"/>
      <c r="N148" s="116"/>
      <c r="O148" s="40"/>
      <c r="P148" s="116"/>
      <c r="Q148" s="293">
        <f t="shared" ref="Q148:Q211" si="26">C148-15018.5</f>
        <v>33460.921999999999</v>
      </c>
      <c r="R148" s="8">
        <f t="shared" ref="R148:R211" si="27">+(O148-G148)^2</f>
        <v>1.0010389767821277E-3</v>
      </c>
      <c r="S148" s="8">
        <v>0.1</v>
      </c>
      <c r="T148" s="167">
        <f t="shared" ref="T148:T211" si="28">+S148*R148</f>
        <v>1.0010389767821278E-4</v>
      </c>
      <c r="U148" s="116" t="e">
        <f>VLOOKUP(C148,Sheet4!C$15:D$42,2,FALSE)</f>
        <v>#N/A</v>
      </c>
      <c r="V148" s="116"/>
      <c r="W148" s="116"/>
    </row>
    <row r="149" spans="1:34" s="8" customFormat="1">
      <c r="A149" s="47" t="s">
        <v>93</v>
      </c>
      <c r="B149" s="179"/>
      <c r="C149" s="12">
        <v>48500.364999999998</v>
      </c>
      <c r="D149" s="12">
        <v>6.0000000000000001E-3</v>
      </c>
      <c r="E149">
        <f t="shared" si="23"/>
        <v>50386.020955399574</v>
      </c>
      <c r="F149">
        <f t="shared" si="24"/>
        <v>50386</v>
      </c>
      <c r="G149">
        <f t="shared" si="25"/>
        <v>7.5753999990411103E-3</v>
      </c>
      <c r="H149" s="116"/>
      <c r="I149" s="116">
        <f t="shared" si="22"/>
        <v>7.5753999990411103E-3</v>
      </c>
      <c r="J149" s="117"/>
      <c r="K149" s="116"/>
      <c r="L149" s="116"/>
      <c r="M149" s="116"/>
      <c r="N149" s="116"/>
      <c r="O149" s="40"/>
      <c r="P149" s="116"/>
      <c r="Q149" s="293">
        <f t="shared" si="26"/>
        <v>33481.864999999998</v>
      </c>
      <c r="R149" s="8">
        <f t="shared" si="27"/>
        <v>5.738668514547205E-5</v>
      </c>
      <c r="S149" s="8">
        <v>0.1</v>
      </c>
      <c r="T149" s="167">
        <f t="shared" si="28"/>
        <v>5.738668514547205E-6</v>
      </c>
      <c r="U149" s="116" t="e">
        <f>VLOOKUP(C149,Sheet4!C$15:D$42,2,FALSE)</f>
        <v>#N/A</v>
      </c>
      <c r="V149" s="116"/>
      <c r="W149" s="116"/>
    </row>
    <row r="150" spans="1:34">
      <c r="A150" s="47" t="s">
        <v>95</v>
      </c>
      <c r="B150" s="179" t="s">
        <v>45</v>
      </c>
      <c r="C150" s="12">
        <v>48519.358999999997</v>
      </c>
      <c r="D150" s="12">
        <v>4.0000000000000001E-3</v>
      </c>
      <c r="E150">
        <f t="shared" si="23"/>
        <v>50438.562980859526</v>
      </c>
      <c r="F150">
        <f t="shared" si="24"/>
        <v>50438.5</v>
      </c>
      <c r="G150">
        <f t="shared" si="25"/>
        <v>2.2767649992601946E-2</v>
      </c>
      <c r="I150" s="116">
        <f t="shared" si="22"/>
        <v>2.2767649992601946E-2</v>
      </c>
      <c r="J150" s="117"/>
      <c r="K150" s="116"/>
      <c r="M150" s="116"/>
      <c r="N150" s="116"/>
      <c r="O150" s="40"/>
      <c r="Q150" s="293">
        <f t="shared" si="26"/>
        <v>33500.858999999997</v>
      </c>
      <c r="R150" s="8">
        <f t="shared" si="27"/>
        <v>5.1836588618562739E-4</v>
      </c>
      <c r="S150" s="8">
        <v>0.1</v>
      </c>
      <c r="T150" s="167">
        <f t="shared" si="28"/>
        <v>5.1836588618562742E-5</v>
      </c>
      <c r="U150" s="116" t="e">
        <f>VLOOKUP(C150,Sheet4!C$15:D$42,2,FALSE)</f>
        <v>#N/A</v>
      </c>
      <c r="AD150" s="116">
        <v>8</v>
      </c>
      <c r="AF150" s="116" t="s">
        <v>65</v>
      </c>
      <c r="AH150" s="116" t="s">
        <v>48</v>
      </c>
    </row>
    <row r="151" spans="1:34" s="8" customFormat="1">
      <c r="A151" s="47" t="s">
        <v>73</v>
      </c>
      <c r="B151" s="179"/>
      <c r="C151" s="12">
        <v>48537.608999999997</v>
      </c>
      <c r="D151" s="12" t="s">
        <v>16</v>
      </c>
      <c r="E151">
        <f t="shared" si="23"/>
        <v>50489.046921295667</v>
      </c>
      <c r="F151">
        <f t="shared" si="24"/>
        <v>50489</v>
      </c>
      <c r="G151">
        <f t="shared" si="25"/>
        <v>1.6962099994998425E-2</v>
      </c>
      <c r="H151" s="116"/>
      <c r="I151" s="116">
        <f t="shared" si="22"/>
        <v>1.6962099994998425E-2</v>
      </c>
      <c r="J151" s="9"/>
      <c r="K151" s="116"/>
      <c r="L151" s="116"/>
      <c r="M151" s="116"/>
      <c r="N151" s="116"/>
      <c r="O151" s="40"/>
      <c r="P151" s="116"/>
      <c r="Q151" s="293">
        <f t="shared" si="26"/>
        <v>33519.108999999997</v>
      </c>
      <c r="R151" s="8">
        <f t="shared" si="27"/>
        <v>2.877128362403256E-4</v>
      </c>
      <c r="S151" s="8">
        <v>0.1</v>
      </c>
      <c r="T151" s="167">
        <f t="shared" si="28"/>
        <v>2.8771283624032561E-5</v>
      </c>
      <c r="U151" s="116" t="e">
        <f>VLOOKUP(C151,Sheet4!C$15:D$42,2,FALSE)</f>
        <v>#N/A</v>
      </c>
      <c r="V151" s="116"/>
      <c r="W151" s="116"/>
    </row>
    <row r="152" spans="1:34" s="8" customFormat="1">
      <c r="A152" s="47" t="s">
        <v>95</v>
      </c>
      <c r="B152" s="179"/>
      <c r="C152" s="12">
        <v>48546.302000000003</v>
      </c>
      <c r="D152" s="12">
        <v>4.0000000000000001E-3</v>
      </c>
      <c r="E152">
        <f t="shared" si="23"/>
        <v>50513.093874403159</v>
      </c>
      <c r="F152">
        <f t="shared" si="24"/>
        <v>50513</v>
      </c>
      <c r="G152">
        <f t="shared" si="25"/>
        <v>3.3935700004803948E-2</v>
      </c>
      <c r="H152" s="116"/>
      <c r="I152" s="116">
        <f t="shared" si="22"/>
        <v>3.3935700004803948E-2</v>
      </c>
      <c r="J152" s="117"/>
      <c r="K152" s="116"/>
      <c r="L152" s="116"/>
      <c r="M152" s="116"/>
      <c r="N152" s="116"/>
      <c r="O152" s="40"/>
      <c r="P152" s="116"/>
      <c r="Q152" s="293">
        <f t="shared" si="26"/>
        <v>33527.802000000003</v>
      </c>
      <c r="R152" s="8">
        <f t="shared" si="27"/>
        <v>1.1516317348160506E-3</v>
      </c>
      <c r="S152" s="8">
        <v>0.1</v>
      </c>
      <c r="T152" s="167">
        <f t="shared" si="28"/>
        <v>1.1516317348160507E-4</v>
      </c>
      <c r="U152" s="116" t="e">
        <f>VLOOKUP(C152,Sheet4!C$15:D$42,2,FALSE)</f>
        <v>#N/A</v>
      </c>
      <c r="V152" s="116"/>
      <c r="W152" s="116"/>
    </row>
    <row r="153" spans="1:34" s="8" customFormat="1">
      <c r="A153" s="47" t="s">
        <v>95</v>
      </c>
      <c r="B153" s="179"/>
      <c r="C153" s="12">
        <v>48564.368999999999</v>
      </c>
      <c r="D153" s="12">
        <v>6.0000000000000001E-3</v>
      </c>
      <c r="E153">
        <f t="shared" si="23"/>
        <v>50563.071592313274</v>
      </c>
      <c r="F153">
        <f t="shared" si="24"/>
        <v>50563</v>
      </c>
      <c r="G153">
        <f t="shared" si="25"/>
        <v>2.5880699999106582E-2</v>
      </c>
      <c r="H153" s="116"/>
      <c r="I153" s="116">
        <f t="shared" si="22"/>
        <v>2.5880699999106582E-2</v>
      </c>
      <c r="J153" s="117"/>
      <c r="K153" s="116"/>
      <c r="L153" s="116"/>
      <c r="M153" s="116"/>
      <c r="N153" s="116"/>
      <c r="O153" s="40"/>
      <c r="P153" s="116"/>
      <c r="Q153" s="293">
        <f t="shared" si="26"/>
        <v>33545.868999999999</v>
      </c>
      <c r="R153" s="8">
        <f t="shared" si="27"/>
        <v>6.6981063244375542E-4</v>
      </c>
      <c r="S153" s="8">
        <v>0.1</v>
      </c>
      <c r="T153" s="167">
        <f t="shared" si="28"/>
        <v>6.6981063244375545E-5</v>
      </c>
      <c r="U153" s="116" t="e">
        <f>VLOOKUP(C153,Sheet4!C$15:D$42,2,FALSE)</f>
        <v>#N/A</v>
      </c>
      <c r="V153" s="116"/>
    </row>
    <row r="154" spans="1:34" s="8" customFormat="1">
      <c r="A154" s="47" t="s">
        <v>96</v>
      </c>
      <c r="B154" s="179"/>
      <c r="C154" s="12">
        <v>48623.286999999997</v>
      </c>
      <c r="D154" s="12">
        <v>4.0000000000000001E-3</v>
      </c>
      <c r="E154">
        <f t="shared" si="23"/>
        <v>50726.053115744311</v>
      </c>
      <c r="F154">
        <f t="shared" si="24"/>
        <v>50726</v>
      </c>
      <c r="G154">
        <f t="shared" si="25"/>
        <v>1.9201399991288781E-2</v>
      </c>
      <c r="H154" s="116"/>
      <c r="I154" s="116">
        <f t="shared" si="22"/>
        <v>1.9201399991288781E-2</v>
      </c>
      <c r="J154" s="117"/>
      <c r="K154" s="116"/>
      <c r="L154" s="116"/>
      <c r="M154" s="116"/>
      <c r="N154" s="116"/>
      <c r="O154" s="40"/>
      <c r="P154" s="116"/>
      <c r="Q154" s="293">
        <f t="shared" si="26"/>
        <v>33604.786999999997</v>
      </c>
      <c r="R154" s="8">
        <f t="shared" si="27"/>
        <v>3.6869376162546481E-4</v>
      </c>
      <c r="S154" s="8">
        <v>0.1</v>
      </c>
      <c r="T154" s="167">
        <f t="shared" si="28"/>
        <v>3.6869376162546481E-5</v>
      </c>
      <c r="U154" s="116" t="e">
        <f>VLOOKUP(C154,Sheet4!C$15:D$42,2,FALSE)</f>
        <v>#N/A</v>
      </c>
      <c r="V154" s="116"/>
      <c r="W154" s="116"/>
    </row>
    <row r="155" spans="1:34" s="8" customFormat="1">
      <c r="A155" s="47" t="s">
        <v>97</v>
      </c>
      <c r="B155" s="179" t="s">
        <v>45</v>
      </c>
      <c r="C155" s="12">
        <v>48837.487999999998</v>
      </c>
      <c r="D155" s="12">
        <v>5.0000000000000001E-3</v>
      </c>
      <c r="E155">
        <f t="shared" si="23"/>
        <v>51318.585199325804</v>
      </c>
      <c r="F155">
        <f t="shared" si="24"/>
        <v>51318.5</v>
      </c>
      <c r="G155">
        <f t="shared" si="25"/>
        <v>3.0799649997788947E-2</v>
      </c>
      <c r="H155" s="116"/>
      <c r="I155" s="116">
        <f t="shared" si="22"/>
        <v>3.0799649997788947E-2</v>
      </c>
      <c r="J155" s="117"/>
      <c r="K155" s="116"/>
      <c r="L155" s="116"/>
      <c r="M155" s="116"/>
      <c r="N155" s="116"/>
      <c r="O155" s="40"/>
      <c r="P155" s="116"/>
      <c r="Q155" s="293">
        <f t="shared" si="26"/>
        <v>33818.987999999998</v>
      </c>
      <c r="R155" s="8">
        <f t="shared" si="27"/>
        <v>9.4861843998630068E-4</v>
      </c>
      <c r="S155" s="8">
        <v>0.1</v>
      </c>
      <c r="T155" s="167">
        <f t="shared" si="28"/>
        <v>9.4861843998630071E-5</v>
      </c>
      <c r="U155" s="116" t="e">
        <f>VLOOKUP(C155,Sheet4!C$15:D$42,2,FALSE)</f>
        <v>#N/A</v>
      </c>
      <c r="V155" s="116"/>
      <c r="W155" s="116"/>
    </row>
    <row r="156" spans="1:34" s="8" customFormat="1">
      <c r="A156" s="47" t="s">
        <v>97</v>
      </c>
      <c r="B156" s="179"/>
      <c r="C156" s="12">
        <v>48843.44</v>
      </c>
      <c r="D156" s="12">
        <v>5.0000000000000001E-3</v>
      </c>
      <c r="E156">
        <f t="shared" si="23"/>
        <v>51335.049879516278</v>
      </c>
      <c r="F156">
        <f t="shared" si="24"/>
        <v>51335</v>
      </c>
      <c r="G156">
        <f t="shared" si="25"/>
        <v>1.8031500003417023E-2</v>
      </c>
      <c r="H156" s="116"/>
      <c r="I156" s="116">
        <f t="shared" si="22"/>
        <v>1.8031500003417023E-2</v>
      </c>
      <c r="J156" s="117"/>
      <c r="K156" s="116"/>
      <c r="L156" s="116"/>
      <c r="M156" s="116"/>
      <c r="N156" s="116"/>
      <c r="O156" s="40"/>
      <c r="P156" s="116"/>
      <c r="Q156" s="293">
        <f t="shared" si="26"/>
        <v>33824.94</v>
      </c>
      <c r="R156" s="8">
        <f t="shared" si="27"/>
        <v>3.2513499237322806E-4</v>
      </c>
      <c r="S156" s="8">
        <v>0.1</v>
      </c>
      <c r="T156" s="167">
        <f t="shared" si="28"/>
        <v>3.2513499237322806E-5</v>
      </c>
      <c r="U156" s="116" t="e">
        <f>VLOOKUP(C156,Sheet4!C$15:D$42,2,FALSE)</f>
        <v>#N/A</v>
      </c>
      <c r="V156" s="116"/>
      <c r="W156" s="116"/>
    </row>
    <row r="157" spans="1:34" s="8" customFormat="1">
      <c r="A157" s="47" t="s">
        <v>73</v>
      </c>
      <c r="B157" s="179"/>
      <c r="C157" s="12">
        <v>48885.756999999998</v>
      </c>
      <c r="D157" s="12" t="s">
        <v>16</v>
      </c>
      <c r="E157">
        <f t="shared" si="23"/>
        <v>51452.10899773195</v>
      </c>
      <c r="F157">
        <f t="shared" si="24"/>
        <v>51452</v>
      </c>
      <c r="G157">
        <f t="shared" si="25"/>
        <v>3.9402800000971183E-2</v>
      </c>
      <c r="H157" s="116"/>
      <c r="I157" s="116">
        <f t="shared" si="22"/>
        <v>3.9402800000971183E-2</v>
      </c>
      <c r="J157" s="9"/>
      <c r="K157" s="116"/>
      <c r="L157" s="116"/>
      <c r="M157" s="116"/>
      <c r="N157" s="116"/>
      <c r="O157" s="40"/>
      <c r="P157" s="116"/>
      <c r="Q157" s="293">
        <f t="shared" si="26"/>
        <v>33867.256999999998</v>
      </c>
      <c r="R157" s="8">
        <f t="shared" si="27"/>
        <v>1.5525806479165347E-3</v>
      </c>
      <c r="S157" s="8">
        <v>0.1</v>
      </c>
      <c r="T157" s="167">
        <f t="shared" si="28"/>
        <v>1.5525806479165348E-4</v>
      </c>
      <c r="U157" s="116" t="e">
        <f>VLOOKUP(C157,Sheet4!C$15:D$42,2,FALSE)</f>
        <v>#N/A</v>
      </c>
      <c r="V157" s="116"/>
      <c r="W157" s="116"/>
    </row>
    <row r="158" spans="1:34" s="8" customFormat="1">
      <c r="A158" s="47" t="s">
        <v>97</v>
      </c>
      <c r="B158" s="179" t="s">
        <v>45</v>
      </c>
      <c r="C158" s="12">
        <v>48887.364999999998</v>
      </c>
      <c r="D158" s="12">
        <v>5.0000000000000001E-3</v>
      </c>
      <c r="E158">
        <f t="shared" si="23"/>
        <v>51456.557116976954</v>
      </c>
      <c r="F158">
        <f t="shared" si="24"/>
        <v>51456.5</v>
      </c>
      <c r="G158">
        <f t="shared" si="25"/>
        <v>2.0647849996748846E-2</v>
      </c>
      <c r="H158" s="116"/>
      <c r="I158" s="116">
        <f t="shared" si="22"/>
        <v>2.0647849996748846E-2</v>
      </c>
      <c r="J158" s="117"/>
      <c r="K158" s="116"/>
      <c r="L158" s="116"/>
      <c r="M158" s="116"/>
      <c r="N158" s="116"/>
      <c r="O158" s="40"/>
      <c r="P158" s="116"/>
      <c r="Q158" s="293">
        <f t="shared" si="26"/>
        <v>33868.864999999998</v>
      </c>
      <c r="R158" s="8">
        <f t="shared" si="27"/>
        <v>4.2633370948824131E-4</v>
      </c>
      <c r="S158" s="8">
        <v>0.1</v>
      </c>
      <c r="T158" s="167">
        <f t="shared" si="28"/>
        <v>4.2633370948824131E-5</v>
      </c>
      <c r="U158" s="116" t="e">
        <f>VLOOKUP(C158,Sheet4!C$15:D$42,2,FALSE)</f>
        <v>#N/A</v>
      </c>
      <c r="W158" s="116"/>
    </row>
    <row r="159" spans="1:34" s="8" customFormat="1">
      <c r="A159" s="47" t="s">
        <v>97</v>
      </c>
      <c r="B159" s="179"/>
      <c r="C159" s="12">
        <v>48936.345000000001</v>
      </c>
      <c r="D159" s="12">
        <v>6.0000000000000001E-3</v>
      </c>
      <c r="E159">
        <f t="shared" si="23"/>
        <v>51592.047714377637</v>
      </c>
      <c r="F159">
        <f t="shared" si="24"/>
        <v>51592</v>
      </c>
      <c r="G159">
        <f t="shared" si="25"/>
        <v>1.7248800002562348E-2</v>
      </c>
      <c r="H159" s="116"/>
      <c r="I159" s="116">
        <f t="shared" si="22"/>
        <v>1.7248800002562348E-2</v>
      </c>
      <c r="J159" s="116"/>
      <c r="K159" s="116"/>
      <c r="L159" s="116"/>
      <c r="M159" s="116"/>
      <c r="N159" s="116"/>
      <c r="O159" s="40"/>
      <c r="P159" s="116"/>
      <c r="Q159" s="293">
        <f t="shared" si="26"/>
        <v>33917.845000000001</v>
      </c>
      <c r="R159" s="8">
        <f t="shared" si="27"/>
        <v>2.9752110152839488E-4</v>
      </c>
      <c r="S159" s="8">
        <v>0.1</v>
      </c>
      <c r="T159" s="167">
        <f t="shared" si="28"/>
        <v>2.9752110152839489E-5</v>
      </c>
      <c r="U159" s="116" t="e">
        <f>VLOOKUP(C159,Sheet4!C$15:D$42,2,FALSE)</f>
        <v>#N/A</v>
      </c>
      <c r="V159" s="116"/>
      <c r="W159" s="116"/>
    </row>
    <row r="160" spans="1:34" s="8" customFormat="1">
      <c r="A160" s="47" t="s">
        <v>73</v>
      </c>
      <c r="B160" s="179"/>
      <c r="C160" s="12">
        <v>48954.614999999998</v>
      </c>
      <c r="D160" s="12" t="s">
        <v>16</v>
      </c>
      <c r="E160">
        <f t="shared" si="23"/>
        <v>51642.586979680003</v>
      </c>
      <c r="F160">
        <f t="shared" si="24"/>
        <v>51642.5</v>
      </c>
      <c r="G160">
        <f t="shared" si="25"/>
        <v>3.1443249994481448E-2</v>
      </c>
      <c r="H160" s="116"/>
      <c r="I160" s="116">
        <f t="shared" si="22"/>
        <v>3.1443249994481448E-2</v>
      </c>
      <c r="K160" s="116"/>
      <c r="L160" s="116"/>
      <c r="M160" s="116"/>
      <c r="N160" s="116"/>
      <c r="O160" s="40"/>
      <c r="P160" s="116"/>
      <c r="Q160" s="293">
        <f t="shared" si="26"/>
        <v>33936.114999999998</v>
      </c>
      <c r="R160" s="8">
        <f t="shared" si="27"/>
        <v>9.8867797021545754E-4</v>
      </c>
      <c r="S160" s="8">
        <v>0.1</v>
      </c>
      <c r="T160" s="167">
        <f t="shared" si="28"/>
        <v>9.8867797021545754E-5</v>
      </c>
      <c r="U160" s="116" t="e">
        <f>VLOOKUP(C160,Sheet4!C$15:D$42,2,FALSE)</f>
        <v>#N/A</v>
      </c>
      <c r="V160" s="116"/>
      <c r="W160" s="116"/>
    </row>
    <row r="161" spans="1:23" s="8" customFormat="1">
      <c r="A161" s="55" t="s">
        <v>98</v>
      </c>
      <c r="B161" s="183" t="s">
        <v>45</v>
      </c>
      <c r="C161" s="169">
        <v>49001.245000000003</v>
      </c>
      <c r="D161" s="169">
        <v>5.0000000000000001E-3</v>
      </c>
      <c r="E161">
        <f t="shared" si="23"/>
        <v>51771.576905298498</v>
      </c>
      <c r="F161">
        <f t="shared" si="24"/>
        <v>51771.5</v>
      </c>
      <c r="G161">
        <f t="shared" si="25"/>
        <v>2.7801349999208469E-2</v>
      </c>
      <c r="H161" s="116"/>
      <c r="I161" s="116">
        <f t="shared" si="22"/>
        <v>2.7801349999208469E-2</v>
      </c>
      <c r="J161" s="116"/>
      <c r="K161" s="116"/>
      <c r="L161" s="116"/>
      <c r="M161" s="116"/>
      <c r="N161" s="116"/>
      <c r="O161" s="40"/>
      <c r="P161" s="116"/>
      <c r="Q161" s="293">
        <f t="shared" si="26"/>
        <v>33982.745000000003</v>
      </c>
      <c r="R161" s="8">
        <f t="shared" si="27"/>
        <v>7.7291506177848879E-4</v>
      </c>
      <c r="S161" s="8">
        <v>0.1</v>
      </c>
      <c r="T161" s="167">
        <f t="shared" si="28"/>
        <v>7.7291506177848879E-5</v>
      </c>
      <c r="U161" s="116" t="e">
        <f>VLOOKUP(C161,Sheet4!C$15:D$42,2,FALSE)</f>
        <v>#N/A</v>
      </c>
      <c r="W161" s="116"/>
    </row>
    <row r="162" spans="1:23">
      <c r="A162" s="47" t="s">
        <v>99</v>
      </c>
      <c r="B162" s="179"/>
      <c r="C162" s="12">
        <v>49198.449000000001</v>
      </c>
      <c r="D162" s="12">
        <v>5.0000000000000001E-3</v>
      </c>
      <c r="E162" s="58">
        <f t="shared" si="23"/>
        <v>52317.091151313231</v>
      </c>
      <c r="F162">
        <f t="shared" si="24"/>
        <v>52317</v>
      </c>
      <c r="G162">
        <f t="shared" si="25"/>
        <v>3.295129999605706E-2</v>
      </c>
      <c r="I162" s="116">
        <f t="shared" si="22"/>
        <v>3.295129999605706E-2</v>
      </c>
      <c r="K162" s="116"/>
      <c r="M162" s="116"/>
      <c r="N162" s="116"/>
      <c r="O162" s="40"/>
      <c r="Q162" s="293">
        <f t="shared" si="26"/>
        <v>34179.949000000001</v>
      </c>
      <c r="R162" s="8">
        <f t="shared" si="27"/>
        <v>1.0857881714301499E-3</v>
      </c>
      <c r="S162" s="8">
        <v>0.1</v>
      </c>
      <c r="T162" s="167">
        <f t="shared" si="28"/>
        <v>1.08578817143015E-4</v>
      </c>
      <c r="U162" s="116" t="e">
        <f>VLOOKUP(C162,Sheet4!C$15:D$42,2,FALSE)</f>
        <v>#N/A</v>
      </c>
    </row>
    <row r="163" spans="1:23">
      <c r="A163" s="47" t="s">
        <v>100</v>
      </c>
      <c r="B163" s="179"/>
      <c r="C163" s="12">
        <v>49219.421999999999</v>
      </c>
      <c r="D163" s="12">
        <v>5.0000000000000001E-3</v>
      </c>
      <c r="E163" s="58">
        <f t="shared" si="23"/>
        <v>52375.107572286775</v>
      </c>
      <c r="F163">
        <f t="shared" si="24"/>
        <v>52375</v>
      </c>
      <c r="G163">
        <f t="shared" si="25"/>
        <v>3.8887499998963904E-2</v>
      </c>
      <c r="I163" s="116">
        <f t="shared" si="22"/>
        <v>3.8887499998963904E-2</v>
      </c>
      <c r="K163" s="116"/>
      <c r="M163" s="116"/>
      <c r="N163" s="116"/>
      <c r="O163" s="40"/>
      <c r="Q163" s="293">
        <f t="shared" si="26"/>
        <v>34200.921999999999</v>
      </c>
      <c r="R163" s="8">
        <f t="shared" si="27"/>
        <v>1.5122376561694177E-3</v>
      </c>
      <c r="S163" s="8">
        <v>0.1</v>
      </c>
      <c r="T163" s="167">
        <f t="shared" si="28"/>
        <v>1.5122376561694178E-4</v>
      </c>
      <c r="U163" s="116" t="e">
        <f>VLOOKUP(C163,Sheet4!C$15:D$42,2,FALSE)</f>
        <v>#N/A</v>
      </c>
    </row>
    <row r="164" spans="1:23" s="8" customFormat="1">
      <c r="A164" s="47" t="s">
        <v>73</v>
      </c>
      <c r="B164" s="179"/>
      <c r="C164" s="12">
        <v>49241.650999999998</v>
      </c>
      <c r="D164" s="12" t="s">
        <v>16</v>
      </c>
      <c r="E164" s="58">
        <f t="shared" si="23"/>
        <v>52436.598394859648</v>
      </c>
      <c r="F164">
        <f t="shared" si="24"/>
        <v>52436.5</v>
      </c>
      <c r="G164">
        <f t="shared" si="25"/>
        <v>3.5569849998864811E-2</v>
      </c>
      <c r="H164" s="116"/>
      <c r="I164" s="116">
        <f t="shared" si="22"/>
        <v>3.5569849998864811E-2</v>
      </c>
      <c r="K164" s="116"/>
      <c r="L164" s="116"/>
      <c r="M164" s="116"/>
      <c r="N164" s="116"/>
      <c r="O164" s="40"/>
      <c r="P164" s="116"/>
      <c r="Q164" s="293">
        <f t="shared" si="26"/>
        <v>34223.150999999998</v>
      </c>
      <c r="R164" s="8">
        <f t="shared" si="27"/>
        <v>1.2652142289417429E-3</v>
      </c>
      <c r="S164" s="8">
        <v>0.1</v>
      </c>
      <c r="T164" s="167">
        <f t="shared" si="28"/>
        <v>1.2652142289417429E-4</v>
      </c>
      <c r="U164" s="116" t="e">
        <f>VLOOKUP(C164,Sheet4!C$15:D$42,2,FALSE)</f>
        <v>#N/A</v>
      </c>
      <c r="V164" s="116"/>
      <c r="W164" s="116"/>
    </row>
    <row r="165" spans="1:23">
      <c r="A165" s="44" t="s">
        <v>101</v>
      </c>
      <c r="B165" s="176" t="s">
        <v>102</v>
      </c>
      <c r="C165" s="178">
        <v>49243.446199999998</v>
      </c>
      <c r="D165" s="178">
        <v>1.1000000000000001E-3</v>
      </c>
      <c r="E165" s="58">
        <f t="shared" si="23"/>
        <v>52441.564354852584</v>
      </c>
      <c r="F165">
        <f t="shared" si="24"/>
        <v>52441.5</v>
      </c>
      <c r="G165">
        <f t="shared" si="25"/>
        <v>2.3264349998498801E-2</v>
      </c>
      <c r="K165" s="116">
        <f>G165</f>
        <v>2.3264349998498801E-2</v>
      </c>
      <c r="M165" s="116"/>
      <c r="N165" s="182">
        <f>G165</f>
        <v>2.3264349998498801E-2</v>
      </c>
      <c r="O165" s="40"/>
      <c r="Q165" s="293">
        <f t="shared" si="26"/>
        <v>34224.946199999998</v>
      </c>
      <c r="R165" s="8">
        <f t="shared" si="27"/>
        <v>5.4122998085265122E-4</v>
      </c>
      <c r="S165" s="116">
        <v>1</v>
      </c>
      <c r="T165" s="167">
        <f t="shared" si="28"/>
        <v>5.4122998085265122E-4</v>
      </c>
      <c r="U165" s="116" t="str">
        <f>VLOOKUP(C165,Sheet4!C$15:D$42,2,FALSE)</f>
        <v>PE</v>
      </c>
    </row>
    <row r="166" spans="1:23">
      <c r="A166" s="44" t="s">
        <v>101</v>
      </c>
      <c r="B166" s="176" t="s">
        <v>49</v>
      </c>
      <c r="C166" s="178">
        <v>49244.349000000002</v>
      </c>
      <c r="D166" s="178">
        <v>1.2999999999999999E-3</v>
      </c>
      <c r="E166" s="58">
        <f t="shared" si="23"/>
        <v>52444.061719314275</v>
      </c>
      <c r="F166">
        <f t="shared" si="24"/>
        <v>52444</v>
      </c>
      <c r="G166">
        <f t="shared" si="25"/>
        <v>2.2311599997919984E-2</v>
      </c>
      <c r="K166" s="116">
        <f>G166</f>
        <v>2.2311599997919984E-2</v>
      </c>
      <c r="M166" s="116"/>
      <c r="N166" s="182">
        <f>G166</f>
        <v>2.2311599997919984E-2</v>
      </c>
      <c r="O166" s="40"/>
      <c r="Q166" s="293">
        <f t="shared" si="26"/>
        <v>34225.849000000002</v>
      </c>
      <c r="R166" s="8">
        <f t="shared" si="27"/>
        <v>4.9780749446718309E-4</v>
      </c>
      <c r="S166" s="116">
        <v>1</v>
      </c>
      <c r="T166" s="167">
        <f t="shared" si="28"/>
        <v>4.9780749446718309E-4</v>
      </c>
      <c r="U166" s="116" t="str">
        <f>VLOOKUP(C166,Sheet4!C$15:D$42,2,FALSE)</f>
        <v>PE</v>
      </c>
      <c r="W166" s="8"/>
    </row>
    <row r="167" spans="1:23">
      <c r="A167" s="47" t="s">
        <v>73</v>
      </c>
      <c r="B167" s="179"/>
      <c r="C167" s="12">
        <v>49264.593000000001</v>
      </c>
      <c r="D167" s="12" t="s">
        <v>16</v>
      </c>
      <c r="E167" s="58">
        <f t="shared" si="23"/>
        <v>52500.061548913684</v>
      </c>
      <c r="F167">
        <f t="shared" si="24"/>
        <v>52500</v>
      </c>
      <c r="G167">
        <f t="shared" si="25"/>
        <v>2.2250000001804437E-2</v>
      </c>
      <c r="I167" s="116">
        <f>G167</f>
        <v>2.2250000001804437E-2</v>
      </c>
      <c r="J167" s="8"/>
      <c r="K167" s="116"/>
      <c r="M167" s="116"/>
      <c r="N167" s="116"/>
      <c r="O167" s="40"/>
      <c r="Q167" s="293">
        <f t="shared" si="26"/>
        <v>34246.093000000001</v>
      </c>
      <c r="R167" s="8">
        <f t="shared" si="27"/>
        <v>4.9506250008029748E-4</v>
      </c>
      <c r="S167" s="8">
        <v>0.1</v>
      </c>
      <c r="T167" s="167">
        <f t="shared" si="28"/>
        <v>4.9506250008029751E-5</v>
      </c>
      <c r="U167" s="116" t="e">
        <f>VLOOKUP(C167,Sheet4!C$15:D$42,2,FALSE)</f>
        <v>#N/A</v>
      </c>
    </row>
    <row r="168" spans="1:23">
      <c r="A168" s="44" t="s">
        <v>101</v>
      </c>
      <c r="B168" s="176" t="s">
        <v>49</v>
      </c>
      <c r="C168" s="178">
        <v>49273.268900000003</v>
      </c>
      <c r="D168" s="178">
        <v>8.0000000000000004E-4</v>
      </c>
      <c r="E168" s="58">
        <f t="shared" si="23"/>
        <v>52524.061199260534</v>
      </c>
      <c r="F168">
        <f t="shared" si="24"/>
        <v>52524</v>
      </c>
      <c r="G168">
        <f t="shared" si="25"/>
        <v>2.2123599999758881E-2</v>
      </c>
      <c r="K168" s="116">
        <f>G168</f>
        <v>2.2123599999758881E-2</v>
      </c>
      <c r="M168" s="116"/>
      <c r="N168" s="182">
        <f>G168</f>
        <v>2.2123599999758881E-2</v>
      </c>
      <c r="O168" s="40"/>
      <c r="Q168" s="293">
        <f t="shared" si="26"/>
        <v>34254.768900000003</v>
      </c>
      <c r="R168" s="8">
        <f t="shared" si="27"/>
        <v>4.8945367694933116E-4</v>
      </c>
      <c r="S168" s="116">
        <v>1</v>
      </c>
      <c r="T168" s="167">
        <f t="shared" si="28"/>
        <v>4.8945367694933116E-4</v>
      </c>
      <c r="U168" s="116" t="str">
        <f>VLOOKUP(C168,Sheet4!C$15:D$42,2,FALSE)</f>
        <v>PE</v>
      </c>
    </row>
    <row r="169" spans="1:23">
      <c r="A169" s="44" t="s">
        <v>101</v>
      </c>
      <c r="B169" s="176" t="s">
        <v>45</v>
      </c>
      <c r="C169" s="178">
        <v>49275.26</v>
      </c>
      <c r="D169" s="178">
        <v>1E-3</v>
      </c>
      <c r="E169" s="58">
        <f t="shared" si="23"/>
        <v>52529.569066318196</v>
      </c>
      <c r="F169">
        <f t="shared" si="24"/>
        <v>52529.5</v>
      </c>
      <c r="G169">
        <f t="shared" si="25"/>
        <v>2.4967550001747441E-2</v>
      </c>
      <c r="K169" s="116">
        <f>G169</f>
        <v>2.4967550001747441E-2</v>
      </c>
      <c r="M169" s="116"/>
      <c r="N169" s="182">
        <f>G169</f>
        <v>2.4967550001747441E-2</v>
      </c>
      <c r="O169" s="40"/>
      <c r="Q169" s="293">
        <f t="shared" si="26"/>
        <v>34256.76</v>
      </c>
      <c r="R169" s="8">
        <f t="shared" si="27"/>
        <v>6.2337855308975862E-4</v>
      </c>
      <c r="S169" s="116">
        <v>1</v>
      </c>
      <c r="T169" s="167">
        <f t="shared" si="28"/>
        <v>6.2337855308975862E-4</v>
      </c>
      <c r="U169" s="116" t="str">
        <f>VLOOKUP(C169,Sheet4!C$15:D$42,2,FALSE)</f>
        <v>PE</v>
      </c>
    </row>
    <row r="170" spans="1:23">
      <c r="A170" s="47" t="s">
        <v>103</v>
      </c>
      <c r="B170" s="179"/>
      <c r="C170" s="12">
        <v>49549.451000000001</v>
      </c>
      <c r="D170" s="12">
        <v>6.0000000000000001E-3</v>
      </c>
      <c r="E170" s="58">
        <f t="shared" si="23"/>
        <v>53288.048086160736</v>
      </c>
      <c r="F170">
        <f t="shared" si="24"/>
        <v>53288</v>
      </c>
      <c r="G170">
        <f t="shared" si="25"/>
        <v>1.7383200000040233E-2</v>
      </c>
      <c r="I170" s="116">
        <f t="shared" ref="I170:I180" si="29">G170</f>
        <v>1.7383200000040233E-2</v>
      </c>
      <c r="K170" s="116"/>
      <c r="M170" s="116"/>
      <c r="N170" s="116"/>
      <c r="O170" s="40"/>
      <c r="Q170" s="293">
        <f t="shared" si="26"/>
        <v>34530.951000000001</v>
      </c>
      <c r="R170" s="8">
        <f t="shared" si="27"/>
        <v>3.0217564224139875E-4</v>
      </c>
      <c r="S170" s="8">
        <v>0.1</v>
      </c>
      <c r="T170" s="167">
        <f t="shared" si="28"/>
        <v>3.0217564224139875E-5</v>
      </c>
      <c r="U170" s="116" t="e">
        <f>VLOOKUP(C170,Sheet4!C$15:D$42,2,FALSE)</f>
        <v>#N/A</v>
      </c>
    </row>
    <row r="171" spans="1:23">
      <c r="A171" s="47" t="s">
        <v>103</v>
      </c>
      <c r="B171" s="179"/>
      <c r="C171" s="12">
        <v>49561.381000000001</v>
      </c>
      <c r="D171" s="12">
        <v>6.0000000000000001E-3</v>
      </c>
      <c r="E171" s="58">
        <f t="shared" si="23"/>
        <v>53321.04936886776</v>
      </c>
      <c r="F171">
        <f t="shared" si="24"/>
        <v>53321</v>
      </c>
      <c r="G171">
        <f t="shared" si="25"/>
        <v>1.7846900002041366E-2</v>
      </c>
      <c r="I171" s="116">
        <f t="shared" si="29"/>
        <v>1.7846900002041366E-2</v>
      </c>
      <c r="K171" s="116"/>
      <c r="M171" s="116"/>
      <c r="N171" s="116"/>
      <c r="O171" s="40"/>
      <c r="Q171" s="293">
        <f t="shared" si="26"/>
        <v>34542.881000000001</v>
      </c>
      <c r="R171" s="8">
        <f t="shared" si="27"/>
        <v>3.1851183968286409E-4</v>
      </c>
      <c r="S171" s="8">
        <v>0.1</v>
      </c>
      <c r="T171" s="167">
        <f t="shared" si="28"/>
        <v>3.1851183968286409E-5</v>
      </c>
      <c r="U171" s="116" t="e">
        <f>VLOOKUP(C171,Sheet4!C$15:D$42,2,FALSE)</f>
        <v>#N/A</v>
      </c>
    </row>
    <row r="172" spans="1:23">
      <c r="A172" s="47" t="s">
        <v>73</v>
      </c>
      <c r="B172" s="179"/>
      <c r="C172" s="12">
        <v>49602.597000000002</v>
      </c>
      <c r="D172" s="12" t="s">
        <v>16</v>
      </c>
      <c r="E172" s="58">
        <f t="shared" si="23"/>
        <v>53435.062853197407</v>
      </c>
      <c r="F172">
        <f t="shared" si="24"/>
        <v>53435</v>
      </c>
      <c r="G172">
        <f t="shared" si="25"/>
        <v>2.2721499997715E-2</v>
      </c>
      <c r="I172" s="116">
        <f t="shared" si="29"/>
        <v>2.2721499997715E-2</v>
      </c>
      <c r="J172" s="8"/>
      <c r="M172" s="116"/>
      <c r="N172" s="116"/>
      <c r="O172" s="40"/>
      <c r="Q172" s="293">
        <f t="shared" si="26"/>
        <v>34584.097000000002</v>
      </c>
      <c r="R172" s="8">
        <f t="shared" si="27"/>
        <v>5.1626656214616277E-4</v>
      </c>
      <c r="S172" s="8">
        <v>0.1</v>
      </c>
      <c r="T172" s="167">
        <f t="shared" si="28"/>
        <v>5.162665621461628E-5</v>
      </c>
      <c r="U172" s="116" t="e">
        <f>VLOOKUP(C172,Sheet4!C$15:D$42,2,FALSE)</f>
        <v>#N/A</v>
      </c>
    </row>
    <row r="173" spans="1:23">
      <c r="A173" s="59" t="s">
        <v>103</v>
      </c>
      <c r="B173" s="184"/>
      <c r="C173" s="185">
        <v>49605.474000000002</v>
      </c>
      <c r="D173" s="185">
        <v>6.0000000000000001E-3</v>
      </c>
      <c r="E173" s="58">
        <f t="shared" si="23"/>
        <v>53443.021335204794</v>
      </c>
      <c r="F173">
        <f t="shared" si="24"/>
        <v>53443</v>
      </c>
      <c r="G173">
        <f t="shared" si="25"/>
        <v>7.7126999967731535E-3</v>
      </c>
      <c r="I173" s="116">
        <f t="shared" si="29"/>
        <v>7.7126999967731535E-3</v>
      </c>
      <c r="J173" s="117"/>
      <c r="K173" s="116"/>
      <c r="M173" s="116"/>
      <c r="N173" s="116"/>
      <c r="O173" s="40"/>
      <c r="Q173" s="293">
        <f t="shared" si="26"/>
        <v>34586.974000000002</v>
      </c>
      <c r="R173" s="8">
        <f t="shared" si="27"/>
        <v>5.9485741240224599E-5</v>
      </c>
      <c r="S173" s="8">
        <v>0.1</v>
      </c>
      <c r="T173" s="167">
        <f t="shared" si="28"/>
        <v>5.9485741240224606E-6</v>
      </c>
      <c r="U173" s="116" t="e">
        <f>VLOOKUP(C173,Sheet4!C$15:D$42,2,FALSE)</f>
        <v>#N/A</v>
      </c>
    </row>
    <row r="174" spans="1:23">
      <c r="A174" s="59" t="s">
        <v>104</v>
      </c>
      <c r="B174" s="184"/>
      <c r="C174" s="185">
        <v>49633.341</v>
      </c>
      <c r="D174" s="185">
        <v>5.0000000000000001E-3</v>
      </c>
      <c r="E174" s="58">
        <f t="shared" si="23"/>
        <v>53520.108237568296</v>
      </c>
      <c r="F174">
        <f t="shared" si="24"/>
        <v>53520</v>
      </c>
      <c r="G174">
        <f t="shared" si="25"/>
        <v>3.9128000003984198E-2</v>
      </c>
      <c r="I174" s="116">
        <f t="shared" si="29"/>
        <v>3.9128000003984198E-2</v>
      </c>
      <c r="J174" s="117"/>
      <c r="M174" s="116"/>
      <c r="N174" s="116"/>
      <c r="O174" s="40"/>
      <c r="Q174" s="293">
        <f t="shared" si="26"/>
        <v>34614.841</v>
      </c>
      <c r="R174" s="8">
        <f t="shared" si="27"/>
        <v>1.5310003843117875E-3</v>
      </c>
      <c r="S174" s="8">
        <v>0.1</v>
      </c>
      <c r="T174" s="167">
        <f t="shared" si="28"/>
        <v>1.5310003843117877E-4</v>
      </c>
      <c r="U174" s="116" t="e">
        <f>VLOOKUP(C174,Sheet4!C$15:D$42,2,FALSE)</f>
        <v>#N/A</v>
      </c>
    </row>
    <row r="175" spans="1:23">
      <c r="A175" s="59" t="s">
        <v>73</v>
      </c>
      <c r="B175" s="184"/>
      <c r="C175" s="185">
        <v>49679.597999999998</v>
      </c>
      <c r="D175" s="185" t="s">
        <v>16</v>
      </c>
      <c r="E175" s="58">
        <f t="shared" si="23"/>
        <v>53648.066354431561</v>
      </c>
      <c r="F175">
        <f t="shared" si="24"/>
        <v>53648</v>
      </c>
      <c r="G175">
        <f t="shared" si="25"/>
        <v>2.398719999473542E-2</v>
      </c>
      <c r="I175" s="116">
        <f t="shared" si="29"/>
        <v>2.398719999473542E-2</v>
      </c>
      <c r="J175" s="9"/>
      <c r="M175" s="116"/>
      <c r="N175" s="116"/>
      <c r="O175" s="40"/>
      <c r="Q175" s="293">
        <f t="shared" si="26"/>
        <v>34661.097999999998</v>
      </c>
      <c r="R175" s="8">
        <f t="shared" si="27"/>
        <v>5.7538576358743491E-4</v>
      </c>
      <c r="S175" s="8">
        <v>0.1</v>
      </c>
      <c r="T175" s="167">
        <f t="shared" si="28"/>
        <v>5.7538576358743491E-5</v>
      </c>
      <c r="U175" s="116" t="e">
        <f>VLOOKUP(C175,Sheet4!C$15:D$42,2,FALSE)</f>
        <v>#N/A</v>
      </c>
    </row>
    <row r="176" spans="1:23">
      <c r="A176" s="59" t="s">
        <v>73</v>
      </c>
      <c r="B176" s="184"/>
      <c r="C176" s="185">
        <v>49713.580999999998</v>
      </c>
      <c r="D176" s="185" t="s">
        <v>16</v>
      </c>
      <c r="E176" s="58">
        <f t="shared" si="23"/>
        <v>53742.071600888623</v>
      </c>
      <c r="F176">
        <f t="shared" si="24"/>
        <v>53742</v>
      </c>
      <c r="G176">
        <f t="shared" si="25"/>
        <v>2.5883799993607681E-2</v>
      </c>
      <c r="I176" s="116">
        <f t="shared" si="29"/>
        <v>2.5883799993607681E-2</v>
      </c>
      <c r="J176" s="9"/>
      <c r="M176" s="116"/>
      <c r="N176" s="116"/>
      <c r="O176" s="40"/>
      <c r="Q176" s="293">
        <f t="shared" si="26"/>
        <v>34695.080999999998</v>
      </c>
      <c r="R176" s="8">
        <f t="shared" si="27"/>
        <v>6.6997110210908497E-4</v>
      </c>
      <c r="S176" s="8">
        <v>0.1</v>
      </c>
      <c r="T176" s="167">
        <f t="shared" si="28"/>
        <v>6.6997110210908497E-5</v>
      </c>
      <c r="U176" s="116" t="e">
        <f>VLOOKUP(C176,Sheet4!C$15:D$42,2,FALSE)</f>
        <v>#N/A</v>
      </c>
    </row>
    <row r="177" spans="1:23">
      <c r="A177" s="59" t="s">
        <v>105</v>
      </c>
      <c r="B177" s="184"/>
      <c r="C177" s="185">
        <v>49917.466</v>
      </c>
      <c r="D177" s="185">
        <v>4.0000000000000001E-3</v>
      </c>
      <c r="E177" s="58">
        <f t="shared" si="23"/>
        <v>54306.067118467967</v>
      </c>
      <c r="F177">
        <f t="shared" si="24"/>
        <v>54306</v>
      </c>
      <c r="G177">
        <f t="shared" si="25"/>
        <v>2.4263400002382696E-2</v>
      </c>
      <c r="I177" s="116">
        <f t="shared" si="29"/>
        <v>2.4263400002382696E-2</v>
      </c>
      <c r="J177" s="117"/>
      <c r="M177" s="116"/>
      <c r="N177" s="116"/>
      <c r="O177" s="40"/>
      <c r="Q177" s="293">
        <f t="shared" si="26"/>
        <v>34898.966</v>
      </c>
      <c r="R177" s="8">
        <f t="shared" si="27"/>
        <v>5.8871257967562458E-4</v>
      </c>
      <c r="S177" s="8">
        <v>0.1</v>
      </c>
      <c r="T177" s="167">
        <f t="shared" si="28"/>
        <v>5.8871257967562458E-5</v>
      </c>
      <c r="U177" s="116" t="e">
        <f>VLOOKUP(C177,Sheet4!C$15:D$42,2,FALSE)</f>
        <v>#N/A</v>
      </c>
    </row>
    <row r="178" spans="1:23">
      <c r="A178" s="59" t="s">
        <v>105</v>
      </c>
      <c r="B178" s="184"/>
      <c r="C178" s="185">
        <v>49934.447</v>
      </c>
      <c r="D178" s="185">
        <v>5.0000000000000001E-3</v>
      </c>
      <c r="E178" s="58">
        <f t="shared" si="23"/>
        <v>54353.040696141725</v>
      </c>
      <c r="F178">
        <f t="shared" si="24"/>
        <v>54353</v>
      </c>
      <c r="G178">
        <f t="shared" si="25"/>
        <v>1.4711700001498684E-2</v>
      </c>
      <c r="I178" s="116">
        <f t="shared" si="29"/>
        <v>1.4711700001498684E-2</v>
      </c>
      <c r="J178" s="117"/>
      <c r="M178" s="116"/>
      <c r="N178" s="116"/>
      <c r="O178" s="40"/>
      <c r="Q178" s="293">
        <f t="shared" si="26"/>
        <v>34915.947</v>
      </c>
      <c r="R178" s="8">
        <f t="shared" si="27"/>
        <v>2.1643411693409638E-4</v>
      </c>
      <c r="S178" s="8">
        <v>0.1</v>
      </c>
      <c r="T178" s="167">
        <f t="shared" si="28"/>
        <v>2.1643411693409638E-5</v>
      </c>
      <c r="U178" s="116" t="e">
        <f>VLOOKUP(C178,Sheet4!C$15:D$42,2,FALSE)</f>
        <v>#N/A</v>
      </c>
      <c r="W178" s="8"/>
    </row>
    <row r="179" spans="1:23">
      <c r="A179" s="59" t="s">
        <v>106</v>
      </c>
      <c r="B179" s="184"/>
      <c r="C179" s="186">
        <v>49983.623</v>
      </c>
      <c r="D179" s="185"/>
      <c r="E179" s="58">
        <f t="shared" si="23"/>
        <v>54489.073477231468</v>
      </c>
      <c r="F179">
        <f t="shared" si="24"/>
        <v>54489</v>
      </c>
      <c r="G179">
        <f t="shared" si="25"/>
        <v>2.6562099999864586E-2</v>
      </c>
      <c r="I179" s="8">
        <f t="shared" si="29"/>
        <v>2.6562099999864586E-2</v>
      </c>
      <c r="J179" s="9"/>
      <c r="K179" s="9"/>
      <c r="M179" s="116"/>
      <c r="N179" s="116"/>
      <c r="O179" s="40"/>
      <c r="Q179" s="293">
        <f t="shared" si="26"/>
        <v>34965.123</v>
      </c>
      <c r="R179" s="8">
        <f t="shared" si="27"/>
        <v>7.055451564028062E-4</v>
      </c>
      <c r="S179" s="8">
        <v>0.1</v>
      </c>
      <c r="T179" s="167">
        <f t="shared" si="28"/>
        <v>7.0554515640280626E-5</v>
      </c>
      <c r="U179" s="116" t="e">
        <f>VLOOKUP(C179,Sheet4!C$15:D$42,2,FALSE)</f>
        <v>#N/A</v>
      </c>
    </row>
    <row r="180" spans="1:23">
      <c r="A180" s="59" t="s">
        <v>106</v>
      </c>
      <c r="B180" s="184"/>
      <c r="C180" s="186">
        <v>49989.599999999999</v>
      </c>
      <c r="D180" s="185"/>
      <c r="E180" s="58">
        <f t="shared" si="23"/>
        <v>54505.607313504712</v>
      </c>
      <c r="F180">
        <f t="shared" si="24"/>
        <v>54505.5</v>
      </c>
      <c r="G180">
        <f t="shared" si="25"/>
        <v>3.8793949999671895E-2</v>
      </c>
      <c r="I180" s="8">
        <f t="shared" si="29"/>
        <v>3.8793949999671895E-2</v>
      </c>
      <c r="J180" s="9"/>
      <c r="K180" s="9"/>
      <c r="M180" s="116"/>
      <c r="N180" s="116"/>
      <c r="O180" s="40"/>
      <c r="Q180" s="293">
        <f t="shared" si="26"/>
        <v>34971.1</v>
      </c>
      <c r="R180" s="8">
        <f t="shared" si="27"/>
        <v>1.5049705565770429E-3</v>
      </c>
      <c r="S180" s="8">
        <v>0.1</v>
      </c>
      <c r="T180" s="167">
        <f t="shared" si="28"/>
        <v>1.5049705565770431E-4</v>
      </c>
      <c r="U180" s="116" t="e">
        <f>VLOOKUP(C180,Sheet4!C$15:D$42,2,FALSE)</f>
        <v>#N/A</v>
      </c>
    </row>
    <row r="181" spans="1:23">
      <c r="A181" s="63" t="s">
        <v>107</v>
      </c>
      <c r="B181" s="187"/>
      <c r="C181" s="188">
        <v>50001.335099999997</v>
      </c>
      <c r="D181" s="188"/>
      <c r="E181" s="58">
        <f t="shared" si="23"/>
        <v>54538.069455390309</v>
      </c>
      <c r="F181">
        <f t="shared" si="24"/>
        <v>54538</v>
      </c>
      <c r="G181">
        <f t="shared" si="25"/>
        <v>2.5108199995884206E-2</v>
      </c>
      <c r="J181" s="117"/>
      <c r="K181" s="9">
        <f>G181</f>
        <v>2.5108199995884206E-2</v>
      </c>
      <c r="M181" s="116"/>
      <c r="N181" s="182">
        <f>G181</f>
        <v>2.5108199995884206E-2</v>
      </c>
      <c r="O181" s="40"/>
      <c r="Q181" s="293">
        <f t="shared" si="26"/>
        <v>34982.835099999997</v>
      </c>
      <c r="R181" s="8">
        <f t="shared" si="27"/>
        <v>6.3042170703331963E-4</v>
      </c>
      <c r="S181" s="116">
        <v>1</v>
      </c>
      <c r="T181" s="167">
        <f t="shared" si="28"/>
        <v>6.3042170703331963E-4</v>
      </c>
      <c r="U181" s="116" t="str">
        <f>VLOOKUP(C181,Sheet4!C$15:D$42,2,FALSE)</f>
        <v>PE</v>
      </c>
      <c r="W181" s="8"/>
    </row>
    <row r="182" spans="1:23">
      <c r="A182" s="59" t="s">
        <v>106</v>
      </c>
      <c r="B182" s="184"/>
      <c r="C182" s="186">
        <v>50002.597000000002</v>
      </c>
      <c r="D182" s="185"/>
      <c r="E182" s="58">
        <f t="shared" si="23"/>
        <v>54541.560177825188</v>
      </c>
      <c r="F182">
        <f t="shared" si="24"/>
        <v>54541.5</v>
      </c>
      <c r="G182">
        <f t="shared" si="25"/>
        <v>2.1754349996626843E-2</v>
      </c>
      <c r="I182" s="8">
        <f>G182</f>
        <v>2.1754349996626843E-2</v>
      </c>
      <c r="J182" s="9"/>
      <c r="K182" s="9"/>
      <c r="M182" s="116"/>
      <c r="N182" s="116"/>
      <c r="O182" s="40"/>
      <c r="Q182" s="293">
        <f t="shared" si="26"/>
        <v>34984.097000000002</v>
      </c>
      <c r="R182" s="8">
        <f t="shared" si="27"/>
        <v>4.7325174377573832E-4</v>
      </c>
      <c r="S182" s="8">
        <v>0.1</v>
      </c>
      <c r="T182" s="167">
        <f t="shared" si="28"/>
        <v>4.7325174377573835E-5</v>
      </c>
      <c r="U182" s="116" t="e">
        <f>VLOOKUP(C182,Sheet4!C$15:D$42,2,FALSE)</f>
        <v>#N/A</v>
      </c>
      <c r="W182" s="8"/>
    </row>
    <row r="183" spans="1:23">
      <c r="A183" s="59" t="s">
        <v>105</v>
      </c>
      <c r="B183" s="184"/>
      <c r="C183" s="185">
        <v>50014.349000000002</v>
      </c>
      <c r="D183" s="185">
        <v>5.0000000000000001E-3</v>
      </c>
      <c r="E183" s="58">
        <f t="shared" si="23"/>
        <v>54574.069069222758</v>
      </c>
      <c r="F183">
        <f t="shared" si="24"/>
        <v>54574</v>
      </c>
      <c r="G183">
        <f t="shared" si="25"/>
        <v>2.4968600002466701E-2</v>
      </c>
      <c r="I183" s="116">
        <f>G183</f>
        <v>2.4968600002466701E-2</v>
      </c>
      <c r="J183" s="117"/>
      <c r="M183" s="116"/>
      <c r="N183" s="116"/>
      <c r="O183" s="40"/>
      <c r="Q183" s="293">
        <f t="shared" si="26"/>
        <v>34995.849000000002</v>
      </c>
      <c r="R183" s="8">
        <f t="shared" si="27"/>
        <v>6.2343098608318018E-4</v>
      </c>
      <c r="S183" s="8">
        <v>0.1</v>
      </c>
      <c r="T183" s="167">
        <f t="shared" si="28"/>
        <v>6.2343098608318026E-5</v>
      </c>
      <c r="U183" s="116" t="e">
        <f>VLOOKUP(C183,Sheet4!C$15:D$42,2,FALSE)</f>
        <v>#N/A</v>
      </c>
    </row>
    <row r="184" spans="1:23">
      <c r="A184" s="63" t="s">
        <v>107</v>
      </c>
      <c r="B184" s="187"/>
      <c r="C184" s="188">
        <v>50026.2785</v>
      </c>
      <c r="D184" s="188"/>
      <c r="E184" s="58">
        <f t="shared" si="23"/>
        <v>54607.068968808118</v>
      </c>
      <c r="F184">
        <f t="shared" si="24"/>
        <v>54607</v>
      </c>
      <c r="G184">
        <f t="shared" si="25"/>
        <v>2.4932300002546981E-2</v>
      </c>
      <c r="J184" s="117"/>
      <c r="K184" s="8">
        <f>G184</f>
        <v>2.4932300002546981E-2</v>
      </c>
      <c r="M184" s="116"/>
      <c r="N184" s="116"/>
      <c r="O184" s="40"/>
      <c r="Q184" s="293">
        <f t="shared" si="26"/>
        <v>35007.7785</v>
      </c>
      <c r="R184" s="8">
        <f t="shared" si="27"/>
        <v>6.2161958341700417E-4</v>
      </c>
      <c r="S184" s="116">
        <v>1</v>
      </c>
      <c r="T184" s="167">
        <f t="shared" si="28"/>
        <v>6.2161958341700417E-4</v>
      </c>
      <c r="U184" s="116" t="e">
        <f>VLOOKUP(C184,Sheet4!C$15:D$42,2,FALSE)</f>
        <v>#N/A</v>
      </c>
    </row>
    <row r="185" spans="1:23">
      <c r="A185" s="59" t="s">
        <v>108</v>
      </c>
      <c r="B185" s="184"/>
      <c r="C185" s="185">
        <v>50276.442000000003</v>
      </c>
      <c r="D185" s="185">
        <v>5.0000000000000001E-3</v>
      </c>
      <c r="E185" s="58">
        <f t="shared" si="23"/>
        <v>55299.082077481929</v>
      </c>
      <c r="F185">
        <f t="shared" si="24"/>
        <v>55299</v>
      </c>
      <c r="G185">
        <f t="shared" si="25"/>
        <v>2.9671100004634354E-2</v>
      </c>
      <c r="I185" s="116">
        <f>G185</f>
        <v>2.9671100004634354E-2</v>
      </c>
      <c r="J185" s="117"/>
      <c r="M185" s="116"/>
      <c r="N185" s="116"/>
      <c r="O185" s="40"/>
      <c r="Q185" s="293">
        <f t="shared" si="26"/>
        <v>35257.942000000003</v>
      </c>
      <c r="R185" s="8">
        <f t="shared" si="27"/>
        <v>8.8037417548501276E-4</v>
      </c>
      <c r="S185" s="8">
        <v>0.1</v>
      </c>
      <c r="T185" s="167">
        <f t="shared" si="28"/>
        <v>8.8037417548501279E-5</v>
      </c>
      <c r="U185" s="116" t="e">
        <f>VLOOKUP(C185,Sheet4!C$15:D$42,2,FALSE)</f>
        <v>#N/A</v>
      </c>
    </row>
    <row r="186" spans="1:23" s="8" customFormat="1">
      <c r="A186" s="59" t="s">
        <v>109</v>
      </c>
      <c r="B186" s="184"/>
      <c r="C186" s="185">
        <v>50331.396000000001</v>
      </c>
      <c r="D186" s="185">
        <v>5.0000000000000001E-3</v>
      </c>
      <c r="E186" s="58">
        <f t="shared" si="23"/>
        <v>55451.09821242591</v>
      </c>
      <c r="F186">
        <f t="shared" si="24"/>
        <v>55451</v>
      </c>
      <c r="G186">
        <f t="shared" si="25"/>
        <v>3.5503899998730049E-2</v>
      </c>
      <c r="H186" s="116"/>
      <c r="I186" s="116">
        <f>G186</f>
        <v>3.5503899998730049E-2</v>
      </c>
      <c r="J186" s="117"/>
      <c r="K186" s="117"/>
      <c r="L186" s="116"/>
      <c r="M186" s="116"/>
      <c r="N186" s="116"/>
      <c r="O186" s="40"/>
      <c r="P186" s="116"/>
      <c r="Q186" s="293">
        <f t="shared" si="26"/>
        <v>35312.896000000001</v>
      </c>
      <c r="R186" s="8">
        <f t="shared" si="27"/>
        <v>1.2605269151198235E-3</v>
      </c>
      <c r="S186" s="8">
        <v>0.1</v>
      </c>
      <c r="T186" s="167">
        <f t="shared" si="28"/>
        <v>1.2605269151198237E-4</v>
      </c>
      <c r="U186" s="116" t="e">
        <f>VLOOKUP(C186,Sheet4!C$15:D$42,2,FALSE)</f>
        <v>#N/A</v>
      </c>
      <c r="V186" s="116"/>
      <c r="W186" s="116"/>
    </row>
    <row r="187" spans="1:23">
      <c r="A187" s="59" t="s">
        <v>106</v>
      </c>
      <c r="B187" s="184"/>
      <c r="C187" s="186">
        <v>50357.61</v>
      </c>
      <c r="D187" s="185"/>
      <c r="E187" s="58">
        <f t="shared" si="23"/>
        <v>55523.612514595392</v>
      </c>
      <c r="F187">
        <f t="shared" si="24"/>
        <v>55523.5</v>
      </c>
      <c r="G187">
        <f t="shared" si="25"/>
        <v>4.0674150004633702E-2</v>
      </c>
      <c r="I187" s="8">
        <f>G187</f>
        <v>4.0674150004633702E-2</v>
      </c>
      <c r="J187" s="9"/>
      <c r="K187" s="9"/>
      <c r="M187" s="116"/>
      <c r="N187" s="116"/>
      <c r="O187" s="40"/>
      <c r="Q187" s="293">
        <f t="shared" si="26"/>
        <v>35339.11</v>
      </c>
      <c r="R187" s="8">
        <f t="shared" si="27"/>
        <v>1.6543864785994438E-3</v>
      </c>
      <c r="S187" s="8">
        <v>0.1</v>
      </c>
      <c r="T187" s="167">
        <f t="shared" si="28"/>
        <v>1.6543864785994439E-4</v>
      </c>
      <c r="U187" s="116" t="e">
        <f>VLOOKUP(C187,Sheet4!C$15:D$42,2,FALSE)</f>
        <v>#N/A</v>
      </c>
    </row>
    <row r="188" spans="1:23">
      <c r="A188" s="59" t="s">
        <v>110</v>
      </c>
      <c r="B188" s="184" t="s">
        <v>45</v>
      </c>
      <c r="C188" s="185">
        <v>50359.402800000003</v>
      </c>
      <c r="D188" s="185">
        <v>4.0000000000000002E-4</v>
      </c>
      <c r="E188" s="58">
        <f t="shared" si="23"/>
        <v>55528.57183560438</v>
      </c>
      <c r="F188">
        <f t="shared" si="24"/>
        <v>55528.5</v>
      </c>
      <c r="G188">
        <f t="shared" si="25"/>
        <v>2.5968649999413174E-2</v>
      </c>
      <c r="J188" s="117"/>
      <c r="K188" s="116">
        <f>G188</f>
        <v>2.5968649999413174E-2</v>
      </c>
      <c r="M188" s="116"/>
      <c r="N188" s="182">
        <f>G188</f>
        <v>2.5968649999413174E-2</v>
      </c>
      <c r="O188" s="40"/>
      <c r="Q188" s="293">
        <f t="shared" si="26"/>
        <v>35340.902800000003</v>
      </c>
      <c r="R188" s="8">
        <f t="shared" si="27"/>
        <v>6.7437078279202183E-4</v>
      </c>
      <c r="S188" s="116">
        <v>1</v>
      </c>
      <c r="T188" s="167">
        <f t="shared" si="28"/>
        <v>6.7437078279202183E-4</v>
      </c>
      <c r="U188" s="116" t="str">
        <f>VLOOKUP(C188,Sheet4!C$15:D$42,2,FALSE)</f>
        <v>CCD</v>
      </c>
    </row>
    <row r="189" spans="1:23">
      <c r="A189" s="59" t="s">
        <v>106</v>
      </c>
      <c r="B189" s="184"/>
      <c r="C189" s="186">
        <v>50370.612999999998</v>
      </c>
      <c r="D189" s="185"/>
      <c r="E189" s="58">
        <f t="shared" si="23"/>
        <v>55559.581976375724</v>
      </c>
      <c r="F189">
        <f t="shared" si="24"/>
        <v>55559.5</v>
      </c>
      <c r="G189">
        <f t="shared" si="25"/>
        <v>2.9634549995535053E-2</v>
      </c>
      <c r="I189" s="8">
        <f t="shared" ref="I189:I194" si="30">G189</f>
        <v>2.9634549995535053E-2</v>
      </c>
      <c r="J189" s="9"/>
      <c r="K189" s="8"/>
      <c r="M189" s="116"/>
      <c r="N189" s="116"/>
      <c r="O189" s="40"/>
      <c r="Q189" s="293">
        <f t="shared" si="26"/>
        <v>35352.112999999998</v>
      </c>
      <c r="R189" s="8">
        <f t="shared" si="27"/>
        <v>8.7820655343786658E-4</v>
      </c>
      <c r="S189" s="8">
        <v>0.1</v>
      </c>
      <c r="T189" s="167">
        <f t="shared" si="28"/>
        <v>8.7820655343786666E-5</v>
      </c>
      <c r="U189" s="116" t="e">
        <f>VLOOKUP(C189,Sheet4!C$15:D$42,2,FALSE)</f>
        <v>#N/A</v>
      </c>
    </row>
    <row r="190" spans="1:23" s="8" customFormat="1">
      <c r="A190" s="59" t="s">
        <v>106</v>
      </c>
      <c r="B190" s="184"/>
      <c r="C190" s="186">
        <v>50376.752</v>
      </c>
      <c r="D190" s="185"/>
      <c r="E190" s="58">
        <f t="shared" si="23"/>
        <v>55576.563944065456</v>
      </c>
      <c r="F190">
        <f t="shared" si="24"/>
        <v>55576.5</v>
      </c>
      <c r="G190">
        <f t="shared" si="25"/>
        <v>2.3115850002795924E-2</v>
      </c>
      <c r="H190" s="116"/>
      <c r="I190" s="8">
        <f t="shared" si="30"/>
        <v>2.3115850002795924E-2</v>
      </c>
      <c r="J190" s="9"/>
      <c r="K190" s="9"/>
      <c r="L190" s="116"/>
      <c r="M190" s="116"/>
      <c r="N190" s="116"/>
      <c r="O190" s="40"/>
      <c r="P190" s="116"/>
      <c r="Q190" s="293">
        <f t="shared" si="26"/>
        <v>35358.252</v>
      </c>
      <c r="R190" s="8">
        <f t="shared" si="27"/>
        <v>5.3434252135176031E-4</v>
      </c>
      <c r="S190" s="8">
        <v>0.1</v>
      </c>
      <c r="T190" s="167">
        <f t="shared" si="28"/>
        <v>5.3434252135176036E-5</v>
      </c>
      <c r="U190" s="116" t="e">
        <f>VLOOKUP(C190,Sheet4!C$15:D$42,2,FALSE)</f>
        <v>#N/A</v>
      </c>
      <c r="V190" s="116"/>
      <c r="W190" s="116"/>
    </row>
    <row r="191" spans="1:23" s="8" customFormat="1">
      <c r="A191" s="59" t="s">
        <v>111</v>
      </c>
      <c r="B191" s="184"/>
      <c r="C191" s="185">
        <v>50390.315000000002</v>
      </c>
      <c r="D191" s="185">
        <v>5.0000000000000001E-3</v>
      </c>
      <c r="E191" s="58">
        <f t="shared" si="23"/>
        <v>55614.082502100275</v>
      </c>
      <c r="F191">
        <f t="shared" si="24"/>
        <v>55614</v>
      </c>
      <c r="G191">
        <f t="shared" si="25"/>
        <v>2.9824600002029911E-2</v>
      </c>
      <c r="H191" s="116"/>
      <c r="I191" s="116">
        <f t="shared" si="30"/>
        <v>2.9824600002029911E-2</v>
      </c>
      <c r="J191" s="117"/>
      <c r="K191" s="117"/>
      <c r="L191" s="116"/>
      <c r="M191" s="116"/>
      <c r="N191" s="116"/>
      <c r="O191" s="40"/>
      <c r="P191" s="116"/>
      <c r="Q191" s="293">
        <f t="shared" si="26"/>
        <v>35371.815000000002</v>
      </c>
      <c r="R191" s="8">
        <f t="shared" si="27"/>
        <v>8.8950676528108251E-4</v>
      </c>
      <c r="S191" s="8">
        <v>0.1</v>
      </c>
      <c r="T191" s="167">
        <f t="shared" si="28"/>
        <v>8.8950676528108254E-5</v>
      </c>
      <c r="U191" s="116" t="e">
        <f>VLOOKUP(C191,Sheet4!C$15:D$42,2,FALSE)</f>
        <v>#N/A</v>
      </c>
      <c r="V191" s="116"/>
      <c r="W191" s="116"/>
    </row>
    <row r="192" spans="1:23">
      <c r="A192" s="59" t="s">
        <v>106</v>
      </c>
      <c r="B192" s="184"/>
      <c r="C192" s="186">
        <v>50391.584000000003</v>
      </c>
      <c r="D192" s="185"/>
      <c r="E192" s="58">
        <f t="shared" si="23"/>
        <v>55617.592864862658</v>
      </c>
      <c r="F192">
        <f t="shared" si="24"/>
        <v>55617.5</v>
      </c>
      <c r="G192">
        <f t="shared" si="25"/>
        <v>3.3570750005310401E-2</v>
      </c>
      <c r="I192" s="8">
        <f t="shared" si="30"/>
        <v>3.3570750005310401E-2</v>
      </c>
      <c r="J192" s="9"/>
      <c r="K192" s="9"/>
      <c r="M192" s="116"/>
      <c r="N192" s="116"/>
      <c r="O192" s="40"/>
      <c r="Q192" s="293">
        <f t="shared" si="26"/>
        <v>35373.084000000003</v>
      </c>
      <c r="R192" s="8">
        <f t="shared" si="27"/>
        <v>1.1269952559190483E-3</v>
      </c>
      <c r="S192" s="8">
        <v>0.1</v>
      </c>
      <c r="T192" s="167">
        <f t="shared" si="28"/>
        <v>1.1269952559190484E-4</v>
      </c>
      <c r="U192" s="116" t="e">
        <f>VLOOKUP(C192,Sheet4!C$15:D$42,2,FALSE)</f>
        <v>#N/A</v>
      </c>
    </row>
    <row r="193" spans="1:23">
      <c r="A193" s="59" t="s">
        <v>106</v>
      </c>
      <c r="B193" s="184"/>
      <c r="C193" s="186">
        <v>50425.557000000001</v>
      </c>
      <c r="D193" s="185"/>
      <c r="E193" s="58">
        <f t="shared" si="23"/>
        <v>55711.570448886603</v>
      </c>
      <c r="F193">
        <f t="shared" si="24"/>
        <v>55711.5</v>
      </c>
      <c r="G193">
        <f t="shared" si="25"/>
        <v>2.5467350002145395E-2</v>
      </c>
      <c r="I193" s="8">
        <f t="shared" si="30"/>
        <v>2.5467350002145395E-2</v>
      </c>
      <c r="J193" s="9"/>
      <c r="K193" s="8"/>
      <c r="M193" s="116"/>
      <c r="N193" s="116"/>
      <c r="O193" s="40"/>
      <c r="Q193" s="293">
        <f t="shared" si="26"/>
        <v>35407.057000000001</v>
      </c>
      <c r="R193" s="8">
        <f t="shared" si="27"/>
        <v>6.4858591613177507E-4</v>
      </c>
      <c r="S193" s="8">
        <v>0.1</v>
      </c>
      <c r="T193" s="167">
        <f t="shared" si="28"/>
        <v>6.4858591613177509E-5</v>
      </c>
      <c r="U193" s="116" t="e">
        <f>VLOOKUP(C193,Sheet4!C$15:D$42,2,FALSE)</f>
        <v>#N/A</v>
      </c>
    </row>
    <row r="194" spans="1:23">
      <c r="A194" s="59" t="s">
        <v>106</v>
      </c>
      <c r="B194" s="184"/>
      <c r="C194" s="186">
        <v>50455.561999999998</v>
      </c>
      <c r="D194" s="185"/>
      <c r="E194" s="58">
        <f t="shared" si="23"/>
        <v>55794.571579450239</v>
      </c>
      <c r="F194">
        <f t="shared" si="24"/>
        <v>55794.5</v>
      </c>
      <c r="G194">
        <f t="shared" si="25"/>
        <v>2.5876049992803019E-2</v>
      </c>
      <c r="I194" s="8">
        <f t="shared" si="30"/>
        <v>2.5876049992803019E-2</v>
      </c>
      <c r="J194" s="9"/>
      <c r="K194" s="9"/>
      <c r="M194" s="116"/>
      <c r="N194" s="116"/>
      <c r="O194" s="40"/>
      <c r="Q194" s="293">
        <f t="shared" si="26"/>
        <v>35437.061999999998</v>
      </c>
      <c r="R194" s="8">
        <f t="shared" si="27"/>
        <v>6.6956996323004104E-4</v>
      </c>
      <c r="S194" s="8">
        <v>0.1</v>
      </c>
      <c r="T194" s="167">
        <f t="shared" si="28"/>
        <v>6.6956996323004107E-5</v>
      </c>
      <c r="U194" s="116" t="e">
        <f>VLOOKUP(C194,Sheet4!C$15:D$42,2,FALSE)</f>
        <v>#N/A</v>
      </c>
    </row>
    <row r="195" spans="1:23" s="8" customFormat="1">
      <c r="A195" s="65" t="s">
        <v>112</v>
      </c>
      <c r="B195" s="189" t="s">
        <v>49</v>
      </c>
      <c r="C195" s="190">
        <v>50657.457499999997</v>
      </c>
      <c r="D195" s="190">
        <v>2.0000000000000001E-4</v>
      </c>
      <c r="E195" s="58">
        <f t="shared" si="23"/>
        <v>56353.063655961203</v>
      </c>
      <c r="F195">
        <f t="shared" si="24"/>
        <v>56353</v>
      </c>
      <c r="G195">
        <f t="shared" si="25"/>
        <v>2.3011699995549861E-2</v>
      </c>
      <c r="H195" s="116"/>
      <c r="I195" s="116"/>
      <c r="J195" s="117"/>
      <c r="K195" s="117">
        <f>G195</f>
        <v>2.3011699995549861E-2</v>
      </c>
      <c r="L195" s="116"/>
      <c r="M195" s="116"/>
      <c r="N195" s="182">
        <f>G195</f>
        <v>2.3011699995549861E-2</v>
      </c>
      <c r="O195" s="40"/>
      <c r="P195" s="116"/>
      <c r="Q195" s="293">
        <f t="shared" si="26"/>
        <v>35638.957499999997</v>
      </c>
      <c r="R195" s="8">
        <f t="shared" si="27"/>
        <v>5.2953833668518946E-4</v>
      </c>
      <c r="S195" s="116">
        <v>1</v>
      </c>
      <c r="T195" s="167">
        <f t="shared" si="28"/>
        <v>5.2953833668518946E-4</v>
      </c>
      <c r="U195" s="116" t="str">
        <f>VLOOKUP(C195,Sheet4!C$15:D$42,2,FALSE)</f>
        <v>PE</v>
      </c>
      <c r="V195" s="116"/>
      <c r="W195" s="116"/>
    </row>
    <row r="196" spans="1:23">
      <c r="A196" s="65" t="s">
        <v>112</v>
      </c>
      <c r="B196" s="189" t="s">
        <v>45</v>
      </c>
      <c r="C196" s="190">
        <v>50671.377</v>
      </c>
      <c r="D196" s="190">
        <v>2.0999999999999999E-3</v>
      </c>
      <c r="E196" s="58">
        <f t="shared" si="23"/>
        <v>56391.568379736607</v>
      </c>
      <c r="F196">
        <f t="shared" si="24"/>
        <v>56391.5</v>
      </c>
      <c r="G196">
        <f t="shared" si="25"/>
        <v>2.4719350003579166E-2</v>
      </c>
      <c r="J196" s="117"/>
      <c r="K196" s="117">
        <f>G196</f>
        <v>2.4719350003579166E-2</v>
      </c>
      <c r="M196" s="116"/>
      <c r="N196" s="182">
        <f>G196</f>
        <v>2.4719350003579166E-2</v>
      </c>
      <c r="O196" s="40"/>
      <c r="Q196" s="293">
        <f t="shared" si="26"/>
        <v>35652.877</v>
      </c>
      <c r="R196" s="8">
        <f t="shared" si="27"/>
        <v>6.110462645994493E-4</v>
      </c>
      <c r="S196" s="116">
        <v>1</v>
      </c>
      <c r="T196" s="167">
        <f t="shared" si="28"/>
        <v>6.110462645994493E-4</v>
      </c>
      <c r="U196" s="116" t="str">
        <f>VLOOKUP(C196,Sheet4!C$15:D$42,2,FALSE)</f>
        <v>PE</v>
      </c>
      <c r="V196" s="8"/>
    </row>
    <row r="197" spans="1:23">
      <c r="A197" s="59" t="s">
        <v>113</v>
      </c>
      <c r="B197" s="184"/>
      <c r="C197" s="185">
        <v>50682.214999999997</v>
      </c>
      <c r="D197" s="185">
        <v>5.0000000000000001E-3</v>
      </c>
      <c r="E197" s="58">
        <f t="shared" si="23"/>
        <v>56421.548924747382</v>
      </c>
      <c r="F197">
        <f t="shared" si="24"/>
        <v>56421.5</v>
      </c>
      <c r="G197">
        <f t="shared" si="25"/>
        <v>1.7686349994619377E-2</v>
      </c>
      <c r="I197" s="116">
        <f>G197</f>
        <v>1.7686349994619377E-2</v>
      </c>
      <c r="J197" s="117"/>
      <c r="M197" s="116"/>
      <c r="N197" s="116"/>
      <c r="O197" s="40"/>
      <c r="Q197" s="293">
        <f t="shared" si="26"/>
        <v>35663.714999999997</v>
      </c>
      <c r="R197" s="8">
        <f t="shared" si="27"/>
        <v>3.1280697613217281E-4</v>
      </c>
      <c r="S197" s="8">
        <v>0.1</v>
      </c>
      <c r="T197" s="167">
        <f t="shared" si="28"/>
        <v>3.128069761321728E-5</v>
      </c>
      <c r="U197" s="116" t="e">
        <f>VLOOKUP(C197,Sheet4!C$15:D$42,2,FALSE)</f>
        <v>#N/A</v>
      </c>
    </row>
    <row r="198" spans="1:23">
      <c r="A198" s="59" t="s">
        <v>106</v>
      </c>
      <c r="B198" s="184"/>
      <c r="C198" s="186">
        <v>50692.705000000002</v>
      </c>
      <c r="D198" s="185"/>
      <c r="E198" s="58">
        <f t="shared" si="23"/>
        <v>56450.566817085761</v>
      </c>
      <c r="F198">
        <f t="shared" si="24"/>
        <v>56450.5</v>
      </c>
      <c r="G198">
        <f t="shared" si="25"/>
        <v>2.4154450002242811E-2</v>
      </c>
      <c r="I198" s="8">
        <f>G198</f>
        <v>2.4154450002242811E-2</v>
      </c>
      <c r="J198" s="9"/>
      <c r="K198" s="9"/>
      <c r="M198" s="116"/>
      <c r="N198" s="116"/>
      <c r="O198" s="40"/>
      <c r="Q198" s="293">
        <f t="shared" si="26"/>
        <v>35674.205000000002</v>
      </c>
      <c r="R198" s="8">
        <f t="shared" si="27"/>
        <v>5.8343745491084772E-4</v>
      </c>
      <c r="S198" s="8">
        <v>0.1</v>
      </c>
      <c r="T198" s="167">
        <f t="shared" si="28"/>
        <v>5.8343745491084778E-5</v>
      </c>
      <c r="U198" s="116" t="e">
        <f>VLOOKUP(C198,Sheet4!C$15:D$42,2,FALSE)</f>
        <v>#N/A</v>
      </c>
    </row>
    <row r="199" spans="1:23">
      <c r="A199" s="59" t="s">
        <v>106</v>
      </c>
      <c r="B199" s="184"/>
      <c r="C199" s="186">
        <v>50698.671000000002</v>
      </c>
      <c r="D199" s="185"/>
      <c r="E199" s="58">
        <f t="shared" si="23"/>
        <v>56467.070224682589</v>
      </c>
      <c r="F199">
        <f t="shared" si="24"/>
        <v>56467</v>
      </c>
      <c r="G199">
        <f t="shared" si="25"/>
        <v>2.5386300003447104E-2</v>
      </c>
      <c r="I199" s="8">
        <f>G199</f>
        <v>2.5386300003447104E-2</v>
      </c>
      <c r="J199" s="9"/>
      <c r="K199" s="9"/>
      <c r="M199" s="116"/>
      <c r="N199" s="116"/>
      <c r="O199" s="40"/>
      <c r="Q199" s="293">
        <f t="shared" si="26"/>
        <v>35680.171000000002</v>
      </c>
      <c r="R199" s="8">
        <f t="shared" si="27"/>
        <v>6.4446422786501849E-4</v>
      </c>
      <c r="S199" s="8">
        <v>0.1</v>
      </c>
      <c r="T199" s="167">
        <f t="shared" si="28"/>
        <v>6.4446422786501852E-5</v>
      </c>
      <c r="U199" s="116" t="e">
        <f>VLOOKUP(C199,Sheet4!C$15:D$42,2,FALSE)</f>
        <v>#N/A</v>
      </c>
      <c r="W199" s="8"/>
    </row>
    <row r="200" spans="1:23">
      <c r="A200" s="59" t="s">
        <v>114</v>
      </c>
      <c r="B200" s="184" t="s">
        <v>45</v>
      </c>
      <c r="C200" s="185">
        <v>50702.469799999999</v>
      </c>
      <c r="D200" s="185">
        <v>5.9999999999999995E-4</v>
      </c>
      <c r="E200" s="58">
        <f t="shared" si="23"/>
        <v>56477.578629774565</v>
      </c>
      <c r="F200">
        <f t="shared" si="24"/>
        <v>56477.5</v>
      </c>
      <c r="G200">
        <f t="shared" si="25"/>
        <v>2.8424750002159271E-2</v>
      </c>
      <c r="J200" s="117"/>
      <c r="K200" s="117">
        <f>G200</f>
        <v>2.8424750002159271E-2</v>
      </c>
      <c r="M200" s="116"/>
      <c r="N200" s="182">
        <f>G200</f>
        <v>2.8424750002159271E-2</v>
      </c>
      <c r="O200" s="40"/>
      <c r="Q200" s="293">
        <f t="shared" si="26"/>
        <v>35683.969799999999</v>
      </c>
      <c r="R200" s="8">
        <f t="shared" si="27"/>
        <v>8.0796641268525351E-4</v>
      </c>
      <c r="S200" s="116">
        <v>1</v>
      </c>
      <c r="T200" s="167">
        <f t="shared" si="28"/>
        <v>8.0796641268525351E-4</v>
      </c>
      <c r="U200" s="116" t="str">
        <f>VLOOKUP(C200,Sheet4!C$15:D$42,2,FALSE)</f>
        <v>CCD</v>
      </c>
      <c r="V200" s="8"/>
      <c r="W200" s="8"/>
    </row>
    <row r="201" spans="1:23">
      <c r="A201" s="59" t="s">
        <v>115</v>
      </c>
      <c r="B201" s="191"/>
      <c r="C201" s="185">
        <v>50702.469799999999</v>
      </c>
      <c r="D201" s="185">
        <v>5.9999999999999995E-4</v>
      </c>
      <c r="E201" s="58">
        <f t="shared" si="23"/>
        <v>56477.578629774565</v>
      </c>
      <c r="F201">
        <f t="shared" si="24"/>
        <v>56477.5</v>
      </c>
      <c r="G201">
        <f t="shared" si="25"/>
        <v>2.8424750002159271E-2</v>
      </c>
      <c r="I201" s="8"/>
      <c r="J201" s="117"/>
      <c r="K201" s="117">
        <f>G201</f>
        <v>2.8424750002159271E-2</v>
      </c>
      <c r="M201" s="116"/>
      <c r="N201" s="182">
        <f>G201</f>
        <v>2.8424750002159271E-2</v>
      </c>
      <c r="O201" s="40"/>
      <c r="Q201" s="293">
        <f t="shared" si="26"/>
        <v>35683.969799999999</v>
      </c>
      <c r="R201" s="8">
        <f t="shared" si="27"/>
        <v>8.0796641268525351E-4</v>
      </c>
      <c r="S201" s="116">
        <v>1</v>
      </c>
      <c r="T201" s="167">
        <f t="shared" si="28"/>
        <v>8.0796641268525351E-4</v>
      </c>
      <c r="U201" s="116" t="str">
        <f>VLOOKUP(C201,Sheet4!C$15:D$42,2,FALSE)</f>
        <v>CCD</v>
      </c>
      <c r="W201" s="8"/>
    </row>
    <row r="202" spans="1:23">
      <c r="A202" s="59" t="s">
        <v>116</v>
      </c>
      <c r="B202" s="184"/>
      <c r="C202" s="185">
        <v>50703.362999999998</v>
      </c>
      <c r="D202" s="185">
        <v>5.0000000000000001E-3</v>
      </c>
      <c r="E202" s="58">
        <f t="shared" si="23"/>
        <v>56480.049438300455</v>
      </c>
      <c r="F202">
        <f t="shared" si="24"/>
        <v>56480</v>
      </c>
      <c r="G202">
        <f t="shared" si="25"/>
        <v>1.7871999996714294E-2</v>
      </c>
      <c r="I202" s="116">
        <f t="shared" ref="I202:I212" si="31">G202</f>
        <v>1.7871999996714294E-2</v>
      </c>
      <c r="J202" s="117"/>
      <c r="M202" s="116"/>
      <c r="N202" s="116"/>
      <c r="O202" s="40"/>
      <c r="Q202" s="293">
        <f t="shared" si="26"/>
        <v>35684.862999999998</v>
      </c>
      <c r="R202" s="8">
        <f t="shared" si="27"/>
        <v>3.1940838388255571E-4</v>
      </c>
      <c r="S202" s="8">
        <v>0.1</v>
      </c>
      <c r="T202" s="167">
        <f t="shared" si="28"/>
        <v>3.1940838388255571E-5</v>
      </c>
      <c r="U202" s="116" t="e">
        <f>VLOOKUP(C202,Sheet4!C$15:D$42,2,FALSE)</f>
        <v>#N/A</v>
      </c>
      <c r="W202" s="8"/>
    </row>
    <row r="203" spans="1:23">
      <c r="A203" s="59" t="s">
        <v>106</v>
      </c>
      <c r="B203" s="184"/>
      <c r="C203" s="186">
        <v>50726.688000000002</v>
      </c>
      <c r="D203" s="185"/>
      <c r="E203" s="58">
        <f t="shared" si="23"/>
        <v>56544.57206354283</v>
      </c>
      <c r="F203">
        <f t="shared" si="24"/>
        <v>56544.5</v>
      </c>
      <c r="G203">
        <f t="shared" si="25"/>
        <v>2.6051050001115073E-2</v>
      </c>
      <c r="I203" s="8">
        <f t="shared" si="31"/>
        <v>2.6051050001115073E-2</v>
      </c>
      <c r="J203" s="9"/>
      <c r="K203" s="9"/>
      <c r="M203" s="116"/>
      <c r="N203" s="116"/>
      <c r="O203" s="40"/>
      <c r="Q203" s="293">
        <f t="shared" si="26"/>
        <v>35708.188000000002</v>
      </c>
      <c r="R203" s="8">
        <f t="shared" si="27"/>
        <v>6.7865720616059764E-4</v>
      </c>
      <c r="S203" s="8">
        <v>0.1</v>
      </c>
      <c r="T203" s="167">
        <f t="shared" si="28"/>
        <v>6.7865720616059773E-5</v>
      </c>
      <c r="U203" s="116" t="e">
        <f>VLOOKUP(C203,Sheet4!C$15:D$42,2,FALSE)</f>
        <v>#N/A</v>
      </c>
      <c r="W203" s="8"/>
    </row>
    <row r="204" spans="1:23">
      <c r="A204" s="59" t="s">
        <v>106</v>
      </c>
      <c r="B204" s="184"/>
      <c r="C204" s="186">
        <v>50731.58</v>
      </c>
      <c r="D204" s="185"/>
      <c r="E204" s="58">
        <f t="shared" si="23"/>
        <v>56558.104525823022</v>
      </c>
      <c r="F204">
        <f t="shared" si="24"/>
        <v>56558</v>
      </c>
      <c r="G204">
        <f t="shared" si="25"/>
        <v>3.7786200002301484E-2</v>
      </c>
      <c r="I204" s="8">
        <f t="shared" si="31"/>
        <v>3.7786200002301484E-2</v>
      </c>
      <c r="J204" s="9"/>
      <c r="K204" s="9"/>
      <c r="M204" s="116"/>
      <c r="N204" s="116"/>
      <c r="O204" s="40"/>
      <c r="Q204" s="293">
        <f t="shared" si="26"/>
        <v>35713.08</v>
      </c>
      <c r="R204" s="8">
        <f t="shared" si="27"/>
        <v>1.4277969106139287E-3</v>
      </c>
      <c r="S204" s="8">
        <v>0.1</v>
      </c>
      <c r="T204" s="167">
        <f t="shared" si="28"/>
        <v>1.4277969106139287E-4</v>
      </c>
      <c r="U204" s="116" t="e">
        <f>VLOOKUP(C204,Sheet4!C$15:D$42,2,FALSE)</f>
        <v>#N/A</v>
      </c>
      <c r="W204" s="8"/>
    </row>
    <row r="205" spans="1:23">
      <c r="A205" s="59" t="s">
        <v>106</v>
      </c>
      <c r="B205" s="184"/>
      <c r="C205" s="186">
        <v>50739.705199999997</v>
      </c>
      <c r="D205" s="185"/>
      <c r="E205" s="58">
        <f t="shared" si="23"/>
        <v>56580.580805978178</v>
      </c>
      <c r="F205">
        <f t="shared" si="24"/>
        <v>56580.5</v>
      </c>
      <c r="G205">
        <f t="shared" si="25"/>
        <v>2.9211449997092132E-2</v>
      </c>
      <c r="I205" s="8">
        <f t="shared" si="31"/>
        <v>2.9211449997092132E-2</v>
      </c>
      <c r="J205" s="9"/>
      <c r="K205" s="9"/>
      <c r="M205" s="116"/>
      <c r="N205" s="182">
        <f>G205</f>
        <v>2.9211449997092132E-2</v>
      </c>
      <c r="O205" s="40"/>
      <c r="Q205" s="293">
        <f t="shared" si="26"/>
        <v>35721.205199999997</v>
      </c>
      <c r="R205" s="8">
        <f t="shared" si="27"/>
        <v>8.5330881093261392E-4</v>
      </c>
      <c r="S205" s="8">
        <v>0.1</v>
      </c>
      <c r="T205" s="167">
        <f t="shared" si="28"/>
        <v>8.5330881093261392E-5</v>
      </c>
      <c r="U205" s="116" t="str">
        <f>VLOOKUP(C205,Sheet4!C$15:D$42,2,FALSE)</f>
        <v>CCD</v>
      </c>
      <c r="W205" s="8"/>
    </row>
    <row r="206" spans="1:23">
      <c r="A206" s="59" t="s">
        <v>116</v>
      </c>
      <c r="B206" s="184"/>
      <c r="C206" s="185">
        <v>50753.273999999998</v>
      </c>
      <c r="D206" s="185">
        <v>8.9999999999999993E-3</v>
      </c>
      <c r="E206" s="58">
        <f t="shared" si="23"/>
        <v>56618.115408224199</v>
      </c>
      <c r="F206">
        <f t="shared" si="24"/>
        <v>56618</v>
      </c>
      <c r="G206">
        <f t="shared" si="25"/>
        <v>4.1720200002600905E-2</v>
      </c>
      <c r="I206" s="116">
        <f t="shared" si="31"/>
        <v>4.1720200002600905E-2</v>
      </c>
      <c r="J206" s="117"/>
      <c r="M206" s="116"/>
      <c r="N206" s="116"/>
      <c r="O206" s="40"/>
      <c r="Q206" s="293">
        <f t="shared" si="26"/>
        <v>35734.773999999998</v>
      </c>
      <c r="R206" s="8">
        <f t="shared" si="27"/>
        <v>1.7405750882570205E-3</v>
      </c>
      <c r="S206" s="8">
        <v>0.1</v>
      </c>
      <c r="T206" s="167">
        <f t="shared" si="28"/>
        <v>1.7405750882570206E-4</v>
      </c>
      <c r="U206" s="116" t="e">
        <f>VLOOKUP(C206,Sheet4!C$15:D$42,2,FALSE)</f>
        <v>#N/A</v>
      </c>
      <c r="W206" s="8"/>
    </row>
    <row r="207" spans="1:23">
      <c r="A207" s="59" t="s">
        <v>106</v>
      </c>
      <c r="B207" s="184"/>
      <c r="C207" s="186">
        <v>50769.525000000001</v>
      </c>
      <c r="D207" s="185"/>
      <c r="E207" s="58">
        <f t="shared" si="23"/>
        <v>56663.069628280529</v>
      </c>
      <c r="F207">
        <f t="shared" si="24"/>
        <v>56663</v>
      </c>
      <c r="G207">
        <f t="shared" si="25"/>
        <v>2.5170700006128754E-2</v>
      </c>
      <c r="I207" s="8">
        <f t="shared" si="31"/>
        <v>2.5170700006128754E-2</v>
      </c>
      <c r="J207" s="9"/>
      <c r="K207" s="9"/>
      <c r="M207" s="116"/>
      <c r="N207" s="182">
        <f>G207</f>
        <v>2.5170700006128754E-2</v>
      </c>
      <c r="O207" s="40"/>
      <c r="Q207" s="293">
        <f t="shared" si="26"/>
        <v>35751.025000000001</v>
      </c>
      <c r="R207" s="8">
        <f t="shared" si="27"/>
        <v>6.3356413879853005E-4</v>
      </c>
      <c r="S207" s="8">
        <v>0.1</v>
      </c>
      <c r="T207" s="167">
        <f t="shared" si="28"/>
        <v>6.3356413879853005E-5</v>
      </c>
      <c r="U207" s="116" t="str">
        <f>VLOOKUP(C207,Sheet4!C$15:D$42,2,FALSE)</f>
        <v>CCD</v>
      </c>
      <c r="W207" s="8"/>
    </row>
    <row r="208" spans="1:23">
      <c r="A208" s="59" t="s">
        <v>106</v>
      </c>
      <c r="B208" s="184"/>
      <c r="C208" s="186">
        <v>50799.536999999997</v>
      </c>
      <c r="D208" s="185"/>
      <c r="E208" s="58">
        <f t="shared" si="23"/>
        <v>56746.090122547335</v>
      </c>
      <c r="F208">
        <f t="shared" si="24"/>
        <v>56746</v>
      </c>
      <c r="G208">
        <f t="shared" si="25"/>
        <v>3.2579399994574487E-2</v>
      </c>
      <c r="I208" s="8">
        <f t="shared" si="31"/>
        <v>3.2579399994574487E-2</v>
      </c>
      <c r="J208" s="9"/>
      <c r="K208" s="9"/>
      <c r="M208" s="116"/>
      <c r="N208" s="116"/>
      <c r="O208" s="40"/>
      <c r="Q208" s="293">
        <f t="shared" si="26"/>
        <v>35781.036999999997</v>
      </c>
      <c r="R208" s="8">
        <f t="shared" si="27"/>
        <v>1.0614173040064802E-3</v>
      </c>
      <c r="S208" s="8">
        <v>0.1</v>
      </c>
      <c r="T208" s="167">
        <f t="shared" si="28"/>
        <v>1.0614173040064803E-4</v>
      </c>
      <c r="U208" s="116" t="e">
        <f>VLOOKUP(C208,Sheet4!C$15:D$42,2,FALSE)</f>
        <v>#N/A</v>
      </c>
      <c r="W208" s="8"/>
    </row>
    <row r="209" spans="1:23">
      <c r="A209" s="59" t="s">
        <v>106</v>
      </c>
      <c r="B209" s="184"/>
      <c r="C209" s="186">
        <v>51012.821000000004</v>
      </c>
      <c r="D209" s="185"/>
      <c r="E209" s="58">
        <f t="shared" si="23"/>
        <v>57336.085561012136</v>
      </c>
      <c r="F209">
        <f t="shared" si="24"/>
        <v>57336</v>
      </c>
      <c r="G209">
        <f t="shared" si="25"/>
        <v>3.093040000385372E-2</v>
      </c>
      <c r="I209" s="8">
        <f t="shared" si="31"/>
        <v>3.093040000385372E-2</v>
      </c>
      <c r="J209" s="9"/>
      <c r="K209" s="9"/>
      <c r="M209" s="116"/>
      <c r="N209" s="116"/>
      <c r="O209" s="40"/>
      <c r="Q209" s="293">
        <f t="shared" si="26"/>
        <v>35994.321000000004</v>
      </c>
      <c r="R209" s="8">
        <f t="shared" si="27"/>
        <v>9.5668964439839417E-4</v>
      </c>
      <c r="S209" s="8">
        <v>0.1</v>
      </c>
      <c r="T209" s="167">
        <f t="shared" si="28"/>
        <v>9.5668964439839425E-5</v>
      </c>
      <c r="U209" s="116" t="e">
        <f>VLOOKUP(C209,Sheet4!C$15:D$42,2,FALSE)</f>
        <v>#N/A</v>
      </c>
      <c r="W209" s="8"/>
    </row>
    <row r="210" spans="1:23">
      <c r="A210" s="59" t="s">
        <v>106</v>
      </c>
      <c r="B210" s="184"/>
      <c r="C210" s="186">
        <v>51020.773000000001</v>
      </c>
      <c r="D210" s="185"/>
      <c r="E210" s="58">
        <f t="shared" si="23"/>
        <v>57358.082727825727</v>
      </c>
      <c r="F210">
        <f t="shared" si="24"/>
        <v>57358</v>
      </c>
      <c r="G210">
        <f t="shared" si="25"/>
        <v>2.9906199997640215E-2</v>
      </c>
      <c r="I210" s="8">
        <f t="shared" si="31"/>
        <v>2.9906199997640215E-2</v>
      </c>
      <c r="J210" s="9"/>
      <c r="K210" s="9"/>
      <c r="M210" s="116"/>
      <c r="N210" s="116"/>
      <c r="O210" s="40"/>
      <c r="Q210" s="293">
        <f t="shared" si="26"/>
        <v>36002.273000000001</v>
      </c>
      <c r="R210" s="8">
        <f t="shared" si="27"/>
        <v>8.9438079829885558E-4</v>
      </c>
      <c r="S210" s="8">
        <v>0.1</v>
      </c>
      <c r="T210" s="167">
        <f t="shared" si="28"/>
        <v>8.9438079829885561E-5</v>
      </c>
      <c r="U210" s="116" t="e">
        <f>VLOOKUP(C210,Sheet4!C$15:D$42,2,FALSE)</f>
        <v>#N/A</v>
      </c>
      <c r="W210" s="8"/>
    </row>
    <row r="211" spans="1:23">
      <c r="A211" s="59" t="s">
        <v>106</v>
      </c>
      <c r="B211" s="184"/>
      <c r="C211" s="186">
        <v>51069.758999999998</v>
      </c>
      <c r="D211" s="185"/>
      <c r="E211" s="58">
        <f t="shared" si="23"/>
        <v>57493.58992268626</v>
      </c>
      <c r="F211">
        <f t="shared" si="24"/>
        <v>57493.5</v>
      </c>
      <c r="G211">
        <f t="shared" si="25"/>
        <v>3.250714999740012E-2</v>
      </c>
      <c r="I211" s="8">
        <f t="shared" si="31"/>
        <v>3.250714999740012E-2</v>
      </c>
      <c r="J211" s="9"/>
      <c r="K211" s="9"/>
      <c r="M211" s="116"/>
      <c r="N211" s="116"/>
      <c r="O211" s="40"/>
      <c r="Q211" s="293">
        <f t="shared" si="26"/>
        <v>36051.258999999998</v>
      </c>
      <c r="R211" s="8">
        <f t="shared" si="27"/>
        <v>1.0567148009534707E-3</v>
      </c>
      <c r="S211" s="8">
        <v>0.1</v>
      </c>
      <c r="T211" s="167">
        <f t="shared" si="28"/>
        <v>1.0567148009534707E-4</v>
      </c>
      <c r="U211" s="116" t="e">
        <f>VLOOKUP(C211,Sheet4!C$15:D$42,2,FALSE)</f>
        <v>#N/A</v>
      </c>
      <c r="W211" s="8"/>
    </row>
    <row r="212" spans="1:23">
      <c r="A212" s="59" t="s">
        <v>106</v>
      </c>
      <c r="B212" s="184"/>
      <c r="C212" s="186">
        <v>51075.733500000002</v>
      </c>
      <c r="D212" s="185"/>
      <c r="E212" s="58">
        <f t="shared" ref="E212:E275" si="32">+(C212-C$7)/C$8</f>
        <v>57510.116843351243</v>
      </c>
      <c r="F212">
        <f t="shared" ref="F212:F275" si="33">ROUND(2*E212,0)/2</f>
        <v>57510</v>
      </c>
      <c r="G212">
        <f t="shared" ref="G212:G275" si="34">+C212-(C$7+F212*C$8)</f>
        <v>4.223900000215508E-2</v>
      </c>
      <c r="I212" s="8">
        <f t="shared" si="31"/>
        <v>4.223900000215508E-2</v>
      </c>
      <c r="J212" s="9"/>
      <c r="K212" s="9"/>
      <c r="M212" s="116"/>
      <c r="N212" s="116"/>
      <c r="O212" s="40"/>
      <c r="Q212" s="293">
        <f t="shared" ref="Q212:Q275" si="35">C212-15018.5</f>
        <v>36057.233500000002</v>
      </c>
      <c r="R212" s="8">
        <f t="shared" ref="R212:R275" si="36">+(O212-G212)^2</f>
        <v>1.7841331211820568E-3</v>
      </c>
      <c r="S212" s="8">
        <v>0.1</v>
      </c>
      <c r="T212" s="167">
        <f t="shared" ref="T212:T275" si="37">+S212*R212</f>
        <v>1.784133121182057E-4</v>
      </c>
      <c r="U212" s="116" t="e">
        <f>VLOOKUP(C212,Sheet4!C$15:D$42,2,FALSE)</f>
        <v>#N/A</v>
      </c>
      <c r="W212" s="8"/>
    </row>
    <row r="213" spans="1:23">
      <c r="A213" s="59" t="s">
        <v>117</v>
      </c>
      <c r="B213" s="191" t="s">
        <v>45</v>
      </c>
      <c r="C213" s="185">
        <v>51078.430399999997</v>
      </c>
      <c r="D213" s="185">
        <v>4.0000000000000002E-4</v>
      </c>
      <c r="E213" s="58">
        <f t="shared" si="32"/>
        <v>57517.577124938201</v>
      </c>
      <c r="F213">
        <f t="shared" si="33"/>
        <v>57517.5</v>
      </c>
      <c r="G213">
        <f t="shared" si="34"/>
        <v>2.7880749999894761E-2</v>
      </c>
      <c r="I213" s="8"/>
      <c r="J213" s="117"/>
      <c r="K213" s="117">
        <f>G213</f>
        <v>2.7880749999894761E-2</v>
      </c>
      <c r="M213" s="116"/>
      <c r="N213" s="182">
        <f>G213</f>
        <v>2.7880749999894761E-2</v>
      </c>
      <c r="O213" s="40"/>
      <c r="Q213" s="293">
        <f t="shared" si="35"/>
        <v>36059.930399999997</v>
      </c>
      <c r="R213" s="8">
        <f t="shared" si="36"/>
        <v>7.7733622055663166E-4</v>
      </c>
      <c r="S213" s="116">
        <v>1</v>
      </c>
      <c r="T213" s="167">
        <f t="shared" si="37"/>
        <v>7.7733622055663166E-4</v>
      </c>
      <c r="U213" s="116" t="str">
        <f>VLOOKUP(C213,Sheet4!C$15:D$42,2,FALSE)</f>
        <v>PE</v>
      </c>
      <c r="V213" s="8"/>
      <c r="W213" s="8"/>
    </row>
    <row r="214" spans="1:23">
      <c r="A214" s="59" t="s">
        <v>106</v>
      </c>
      <c r="B214" s="184"/>
      <c r="C214" s="186">
        <v>51084.59</v>
      </c>
      <c r="D214" s="185"/>
      <c r="E214" s="58">
        <f t="shared" si="32"/>
        <v>57534.616077240142</v>
      </c>
      <c r="F214">
        <f t="shared" si="33"/>
        <v>57534.5</v>
      </c>
      <c r="G214">
        <f t="shared" si="34"/>
        <v>4.1962049996072892E-2</v>
      </c>
      <c r="I214" s="8">
        <f t="shared" ref="I214:I219" si="38">G214</f>
        <v>4.1962049996072892E-2</v>
      </c>
      <c r="J214" s="9"/>
      <c r="K214" s="9"/>
      <c r="M214" s="116"/>
      <c r="N214" s="116"/>
      <c r="O214" s="40"/>
      <c r="Q214" s="293">
        <f t="shared" si="35"/>
        <v>36066.089999999997</v>
      </c>
      <c r="R214" s="8">
        <f t="shared" si="36"/>
        <v>1.7608136398729211E-3</v>
      </c>
      <c r="S214" s="8">
        <v>0.1</v>
      </c>
      <c r="T214" s="167">
        <f t="shared" si="37"/>
        <v>1.7608136398729213E-4</v>
      </c>
      <c r="U214" s="116" t="e">
        <f>VLOOKUP(C214,Sheet4!C$15:D$42,2,FALSE)</f>
        <v>#N/A</v>
      </c>
      <c r="W214" s="8"/>
    </row>
    <row r="215" spans="1:23">
      <c r="A215" s="59" t="s">
        <v>106</v>
      </c>
      <c r="B215" s="184"/>
      <c r="C215" s="186">
        <v>51097.607000000004</v>
      </c>
      <c r="D215" s="185"/>
      <c r="E215" s="58">
        <f t="shared" si="32"/>
        <v>57570.624266426865</v>
      </c>
      <c r="F215">
        <f t="shared" si="33"/>
        <v>57570.5</v>
      </c>
      <c r="G215">
        <f t="shared" si="34"/>
        <v>4.4922450004378334E-2</v>
      </c>
      <c r="I215" s="8">
        <f t="shared" si="38"/>
        <v>4.4922450004378334E-2</v>
      </c>
      <c r="J215" s="9"/>
      <c r="K215" s="9"/>
      <c r="M215" s="116"/>
      <c r="N215" s="116"/>
      <c r="O215" s="40"/>
      <c r="Q215" s="293">
        <f t="shared" si="35"/>
        <v>36079.107000000004</v>
      </c>
      <c r="R215" s="8">
        <f t="shared" si="36"/>
        <v>2.018026514395871E-3</v>
      </c>
      <c r="S215" s="8">
        <v>0.1</v>
      </c>
      <c r="T215" s="167">
        <f t="shared" si="37"/>
        <v>2.0180265143958712E-4</v>
      </c>
      <c r="U215" s="116" t="e">
        <f>VLOOKUP(C215,Sheet4!C$15:D$42,2,FALSE)</f>
        <v>#N/A</v>
      </c>
      <c r="W215" s="8"/>
    </row>
    <row r="216" spans="1:23">
      <c r="A216" s="59" t="s">
        <v>106</v>
      </c>
      <c r="B216" s="184"/>
      <c r="C216" s="186">
        <v>51099.578999999998</v>
      </c>
      <c r="D216" s="185"/>
      <c r="E216" s="58">
        <f t="shared" si="32"/>
        <v>57576.079298237259</v>
      </c>
      <c r="F216">
        <f t="shared" si="33"/>
        <v>57576</v>
      </c>
      <c r="G216">
        <f t="shared" si="34"/>
        <v>2.8666400001384318E-2</v>
      </c>
      <c r="I216" s="8">
        <f t="shared" si="38"/>
        <v>2.8666400001384318E-2</v>
      </c>
      <c r="J216" s="9"/>
      <c r="K216" s="9"/>
      <c r="M216" s="116"/>
      <c r="N216" s="116"/>
      <c r="O216" s="40"/>
      <c r="Q216" s="293">
        <f t="shared" si="35"/>
        <v>36081.078999999998</v>
      </c>
      <c r="R216" s="8">
        <f t="shared" si="36"/>
        <v>8.2176248903936681E-4</v>
      </c>
      <c r="S216" s="8">
        <v>0.1</v>
      </c>
      <c r="T216" s="167">
        <f t="shared" si="37"/>
        <v>8.2176248903936681E-5</v>
      </c>
      <c r="U216" s="116" t="e">
        <f>VLOOKUP(C216,Sheet4!C$15:D$42,2,FALSE)</f>
        <v>#N/A</v>
      </c>
      <c r="W216" s="8"/>
    </row>
    <row r="217" spans="1:23">
      <c r="A217" s="59" t="s">
        <v>106</v>
      </c>
      <c r="B217" s="184"/>
      <c r="C217" s="186">
        <v>51129.58</v>
      </c>
      <c r="D217" s="185"/>
      <c r="E217" s="58">
        <f t="shared" si="32"/>
        <v>57659.069363827664</v>
      </c>
      <c r="F217">
        <f t="shared" si="33"/>
        <v>57659</v>
      </c>
      <c r="G217">
        <f t="shared" si="34"/>
        <v>2.5075099998502992E-2</v>
      </c>
      <c r="I217" s="8">
        <f t="shared" si="38"/>
        <v>2.5075099998502992E-2</v>
      </c>
      <c r="J217" s="9"/>
      <c r="K217" s="9"/>
      <c r="M217" s="116"/>
      <c r="N217" s="116"/>
      <c r="O217" s="40"/>
      <c r="Q217" s="293">
        <f t="shared" si="35"/>
        <v>36111.08</v>
      </c>
      <c r="R217" s="8">
        <f t="shared" si="36"/>
        <v>6.2876063993492473E-4</v>
      </c>
      <c r="S217" s="8">
        <v>0.1</v>
      </c>
      <c r="T217" s="167">
        <f t="shared" si="37"/>
        <v>6.287606399349247E-5</v>
      </c>
      <c r="U217" s="116" t="e">
        <f>VLOOKUP(C217,Sheet4!C$15:D$42,2,FALSE)</f>
        <v>#N/A</v>
      </c>
      <c r="W217" s="8"/>
    </row>
    <row r="218" spans="1:23">
      <c r="A218" s="192" t="s">
        <v>119</v>
      </c>
      <c r="B218" s="193" t="s">
        <v>49</v>
      </c>
      <c r="C218" s="192">
        <v>51433.601000000002</v>
      </c>
      <c r="D218" s="192" t="s">
        <v>46</v>
      </c>
      <c r="E218" s="58">
        <f t="shared" si="32"/>
        <v>58500.065421654326</v>
      </c>
      <c r="F218">
        <f t="shared" si="33"/>
        <v>58500</v>
      </c>
      <c r="G218">
        <f t="shared" si="34"/>
        <v>2.3650000002817251E-2</v>
      </c>
      <c r="I218" s="116">
        <f t="shared" si="38"/>
        <v>2.3650000002817251E-2</v>
      </c>
      <c r="J218" s="117"/>
      <c r="M218" s="116"/>
      <c r="N218" s="116"/>
      <c r="O218" s="40">
        <f ca="1">+C$11+C$12*F218</f>
        <v>3.1800320725234574E-2</v>
      </c>
      <c r="Q218" s="293">
        <f t="shared" si="35"/>
        <v>36415.101000000002</v>
      </c>
      <c r="R218" s="8">
        <f t="shared" ca="1" si="36"/>
        <v>6.6427727878265235E-5</v>
      </c>
      <c r="S218" s="8">
        <v>0.1</v>
      </c>
      <c r="T218" s="167">
        <f t="shared" ca="1" si="37"/>
        <v>6.6427727878265235E-6</v>
      </c>
      <c r="U218" s="116" t="e">
        <f>VLOOKUP(C218,Sheet4!C$15:D$42,2,FALSE)</f>
        <v>#N/A</v>
      </c>
      <c r="V218" s="8"/>
      <c r="W218" s="8"/>
    </row>
    <row r="219" spans="1:23">
      <c r="A219" s="192" t="s">
        <v>119</v>
      </c>
      <c r="B219" s="193" t="s">
        <v>45</v>
      </c>
      <c r="C219" s="192">
        <v>51452.587</v>
      </c>
      <c r="D219" s="192" t="s">
        <v>46</v>
      </c>
      <c r="E219" s="58">
        <f t="shared" si="32"/>
        <v>58552.585317167774</v>
      </c>
      <c r="F219">
        <f t="shared" si="33"/>
        <v>58552.5</v>
      </c>
      <c r="G219">
        <f t="shared" si="34"/>
        <v>3.0842249994748272E-2</v>
      </c>
      <c r="I219" s="116">
        <f t="shared" si="38"/>
        <v>3.0842249994748272E-2</v>
      </c>
      <c r="J219" s="117"/>
      <c r="M219" s="116"/>
      <c r="N219" s="116"/>
      <c r="O219" s="40">
        <f ca="1">+C$11+C$12*F219</f>
        <v>3.1764852394809036E-2</v>
      </c>
      <c r="Q219" s="293">
        <f t="shared" si="35"/>
        <v>36434.087</v>
      </c>
      <c r="R219" s="8">
        <f t="shared" ca="1" si="36"/>
        <v>8.5119518859788171E-7</v>
      </c>
      <c r="S219" s="8">
        <v>0.1</v>
      </c>
      <c r="T219" s="167">
        <f t="shared" ca="1" si="37"/>
        <v>8.5119518859788174E-8</v>
      </c>
      <c r="U219" s="116" t="e">
        <f>VLOOKUP(C219,Sheet4!C$15:D$42,2,FALSE)</f>
        <v>#N/A</v>
      </c>
      <c r="W219" s="8"/>
    </row>
    <row r="220" spans="1:23">
      <c r="A220" s="65" t="s">
        <v>120</v>
      </c>
      <c r="B220" s="189" t="s">
        <v>45</v>
      </c>
      <c r="C220" s="190">
        <v>51471.381000000001</v>
      </c>
      <c r="D220" s="190">
        <v>5.0000000000000001E-4</v>
      </c>
      <c r="E220" s="58">
        <f t="shared" si="32"/>
        <v>58604.574093965413</v>
      </c>
      <c r="F220">
        <f t="shared" si="33"/>
        <v>58604.5</v>
      </c>
      <c r="G220">
        <f t="shared" si="34"/>
        <v>2.6785050002217758E-2</v>
      </c>
      <c r="J220" s="117"/>
      <c r="K220" s="117">
        <f>G220</f>
        <v>2.6785050002217758E-2</v>
      </c>
      <c r="M220" s="116"/>
      <c r="N220" s="116"/>
      <c r="O220" s="40"/>
      <c r="Q220" s="293">
        <f t="shared" si="35"/>
        <v>36452.881000000001</v>
      </c>
      <c r="R220" s="8">
        <f t="shared" si="36"/>
        <v>7.1743890362130553E-4</v>
      </c>
      <c r="S220" s="116">
        <v>1</v>
      </c>
      <c r="T220" s="167">
        <f t="shared" si="37"/>
        <v>7.1743890362130553E-4</v>
      </c>
      <c r="U220" s="116" t="e">
        <f>VLOOKUP(C220,Sheet4!C$15:D$42,2,FALSE)</f>
        <v>#N/A</v>
      </c>
      <c r="W220" s="8"/>
    </row>
    <row r="221" spans="1:23">
      <c r="A221" s="192" t="s">
        <v>119</v>
      </c>
      <c r="B221" s="193" t="s">
        <v>45</v>
      </c>
      <c r="C221" s="192">
        <v>51486.569000000003</v>
      </c>
      <c r="D221" s="192" t="s">
        <v>46</v>
      </c>
      <c r="E221" s="58">
        <f t="shared" si="32"/>
        <v>58646.587797381537</v>
      </c>
      <c r="F221">
        <f t="shared" si="33"/>
        <v>58646.5</v>
      </c>
      <c r="G221">
        <f t="shared" si="34"/>
        <v>3.1738850004330743E-2</v>
      </c>
      <c r="I221" s="116">
        <f>G221</f>
        <v>3.1738850004330743E-2</v>
      </c>
      <c r="J221" s="117"/>
      <c r="M221" s="116"/>
      <c r="N221" s="116"/>
      <c r="O221" s="40">
        <f ca="1">+C$11+C$12*F221</f>
        <v>3.1701347193666178E-2</v>
      </c>
      <c r="Q221" s="293">
        <f t="shared" si="35"/>
        <v>36468.069000000003</v>
      </c>
      <c r="R221" s="8">
        <f t="shared" ca="1" si="36"/>
        <v>1.4064608077422111E-9</v>
      </c>
      <c r="S221" s="116">
        <v>0.1</v>
      </c>
      <c r="T221" s="167">
        <f t="shared" ca="1" si="37"/>
        <v>1.4064608077422114E-10</v>
      </c>
      <c r="U221" s="116" t="e">
        <f>VLOOKUP(C221,Sheet4!C$15:D$42,2,FALSE)</f>
        <v>#N/A</v>
      </c>
      <c r="W221" s="8"/>
    </row>
    <row r="222" spans="1:23">
      <c r="A222" s="192" t="s">
        <v>121</v>
      </c>
      <c r="B222" s="193" t="s">
        <v>45</v>
      </c>
      <c r="C222" s="192">
        <v>51513.314899999998</v>
      </c>
      <c r="D222" s="192" t="s">
        <v>79</v>
      </c>
      <c r="E222" s="58">
        <f t="shared" si="32"/>
        <v>58720.573464368426</v>
      </c>
      <c r="F222">
        <f t="shared" si="33"/>
        <v>58720.5</v>
      </c>
      <c r="G222">
        <f t="shared" si="34"/>
        <v>2.6557449993561022E-2</v>
      </c>
      <c r="J222" s="117">
        <f>G222</f>
        <v>2.6557449993561022E-2</v>
      </c>
      <c r="M222" s="116"/>
      <c r="N222" s="116"/>
      <c r="O222" s="40">
        <f ca="1">+C$11+C$12*F222</f>
        <v>3.1651353737447326E-2</v>
      </c>
      <c r="Q222" s="293">
        <f t="shared" si="35"/>
        <v>36494.814899999998</v>
      </c>
      <c r="R222" s="8">
        <f t="shared" ca="1" si="36"/>
        <v>2.59478553519789E-5</v>
      </c>
      <c r="S222" s="116">
        <v>1</v>
      </c>
      <c r="T222" s="167">
        <f t="shared" ca="1" si="37"/>
        <v>2.59478553519789E-5</v>
      </c>
      <c r="U222" s="116" t="e">
        <f>VLOOKUP(C222,Sheet4!C$15:D$42,2,FALSE)</f>
        <v>#N/A</v>
      </c>
      <c r="V222" s="8"/>
      <c r="W222" s="8"/>
    </row>
    <row r="223" spans="1:23">
      <c r="A223" s="65" t="s">
        <v>122</v>
      </c>
      <c r="B223" s="187"/>
      <c r="C223" s="190">
        <v>51770.521200000003</v>
      </c>
      <c r="D223" s="190">
        <v>2.9999999999999997E-4</v>
      </c>
      <c r="E223" s="58">
        <f t="shared" si="32"/>
        <v>59432.068671436966</v>
      </c>
      <c r="F223">
        <f t="shared" si="33"/>
        <v>59432</v>
      </c>
      <c r="G223">
        <f t="shared" si="34"/>
        <v>2.4824799998896196E-2</v>
      </c>
      <c r="J223" s="117"/>
      <c r="K223" s="117">
        <f>G223</f>
        <v>2.4824799998896196E-2</v>
      </c>
      <c r="M223" s="116"/>
      <c r="N223" s="116"/>
      <c r="O223" s="40"/>
      <c r="Q223" s="293">
        <f t="shared" si="35"/>
        <v>36752.021200000003</v>
      </c>
      <c r="R223" s="8">
        <f t="shared" si="36"/>
        <v>6.162706949851966E-4</v>
      </c>
      <c r="S223" s="116">
        <v>1</v>
      </c>
      <c r="T223" s="167">
        <f t="shared" si="37"/>
        <v>6.162706949851966E-4</v>
      </c>
      <c r="U223" s="116" t="e">
        <f>VLOOKUP(C223,Sheet4!C$15:D$42,2,FALSE)</f>
        <v>#N/A</v>
      </c>
      <c r="W223" s="8"/>
    </row>
    <row r="224" spans="1:23">
      <c r="A224" s="192" t="s">
        <v>119</v>
      </c>
      <c r="B224" s="193" t="s">
        <v>45</v>
      </c>
      <c r="C224" s="192">
        <v>51837.578000000001</v>
      </c>
      <c r="D224" s="192" t="s">
        <v>46</v>
      </c>
      <c r="E224" s="58">
        <f t="shared" si="32"/>
        <v>59617.564095932212</v>
      </c>
      <c r="F224">
        <f t="shared" si="33"/>
        <v>59617.5</v>
      </c>
      <c r="G224">
        <f t="shared" si="34"/>
        <v>2.3170749998826068E-2</v>
      </c>
      <c r="I224" s="116">
        <f>G224</f>
        <v>2.3170749998826068E-2</v>
      </c>
      <c r="J224" s="117"/>
      <c r="M224" s="116"/>
      <c r="N224" s="116"/>
      <c r="O224" s="40">
        <f t="shared" ref="O224:O255" ca="1" si="39">+C$11+C$12*F224</f>
        <v>3.1045351977605315E-2</v>
      </c>
      <c r="Q224" s="293">
        <f t="shared" si="35"/>
        <v>36819.078000000001</v>
      </c>
      <c r="R224" s="8">
        <f t="shared" ca="1" si="36"/>
        <v>6.2009356324194037E-5</v>
      </c>
      <c r="S224" s="116">
        <v>0.1</v>
      </c>
      <c r="T224" s="167">
        <f t="shared" ca="1" si="37"/>
        <v>6.200935632419404E-6</v>
      </c>
      <c r="U224" s="116" t="e">
        <f>VLOOKUP(C224,Sheet4!C$15:D$42,2,FALSE)</f>
        <v>#N/A</v>
      </c>
      <c r="V224" s="8"/>
      <c r="W224" s="8"/>
    </row>
    <row r="225" spans="1:23">
      <c r="A225" s="192" t="s">
        <v>123</v>
      </c>
      <c r="B225" s="193" t="s">
        <v>45</v>
      </c>
      <c r="C225" s="192">
        <v>51840.290500000003</v>
      </c>
      <c r="D225" s="192" t="s">
        <v>79</v>
      </c>
      <c r="E225" s="58">
        <f t="shared" si="32"/>
        <v>59625.06753091485</v>
      </c>
      <c r="F225">
        <f t="shared" si="33"/>
        <v>59625</v>
      </c>
      <c r="G225">
        <f t="shared" si="34"/>
        <v>2.4412500002654269E-2</v>
      </c>
      <c r="J225" s="117">
        <f>G225</f>
        <v>2.4412500002654269E-2</v>
      </c>
      <c r="M225" s="116"/>
      <c r="N225" s="116"/>
      <c r="O225" s="40">
        <f t="shared" ca="1" si="39"/>
        <v>3.104028507325881E-2</v>
      </c>
      <c r="Q225" s="293">
        <f t="shared" si="35"/>
        <v>36821.790500000003</v>
      </c>
      <c r="R225" s="8">
        <f t="shared" ca="1" si="36"/>
        <v>4.392753494212843E-5</v>
      </c>
      <c r="S225" s="116">
        <v>1</v>
      </c>
      <c r="T225" s="167">
        <f t="shared" ca="1" si="37"/>
        <v>4.392753494212843E-5</v>
      </c>
      <c r="U225" s="116" t="e">
        <f>VLOOKUP(C225,Sheet4!C$15:D$42,2,FALSE)</f>
        <v>#N/A</v>
      </c>
      <c r="W225" s="8"/>
    </row>
    <row r="226" spans="1:23">
      <c r="A226" s="192" t="s">
        <v>119</v>
      </c>
      <c r="B226" s="193" t="s">
        <v>45</v>
      </c>
      <c r="C226" s="192">
        <v>51873.549200000001</v>
      </c>
      <c r="D226" s="192" t="s">
        <v>124</v>
      </c>
      <c r="E226" s="58">
        <f t="shared" si="32"/>
        <v>59717.069187341345</v>
      </c>
      <c r="F226">
        <f t="shared" si="33"/>
        <v>59717</v>
      </c>
      <c r="G226">
        <f t="shared" si="34"/>
        <v>2.5011300000187475E-2</v>
      </c>
      <c r="J226" s="117"/>
      <c r="K226" s="117">
        <f>G226</f>
        <v>2.5011300000187475E-2</v>
      </c>
      <c r="M226" s="116"/>
      <c r="N226" s="116"/>
      <c r="O226" s="40">
        <f t="shared" ca="1" si="39"/>
        <v>3.0978131046608348E-2</v>
      </c>
      <c r="Q226" s="293">
        <f t="shared" si="35"/>
        <v>36855.049200000001</v>
      </c>
      <c r="R226" s="8">
        <f t="shared" ca="1" si="36"/>
        <v>3.5603072736532012E-5</v>
      </c>
      <c r="S226" s="116">
        <v>1</v>
      </c>
      <c r="T226" s="167">
        <f t="shared" ca="1" si="37"/>
        <v>3.5603072736532012E-5</v>
      </c>
      <c r="U226" s="116" t="e">
        <f>VLOOKUP(C226,Sheet4!C$15:D$42,2,FALSE)</f>
        <v>#N/A</v>
      </c>
      <c r="V226" s="8"/>
      <c r="W226" s="8"/>
    </row>
    <row r="227" spans="1:23">
      <c r="A227" s="192" t="s">
        <v>119</v>
      </c>
      <c r="B227" s="193" t="s">
        <v>45</v>
      </c>
      <c r="C227" s="192">
        <v>51897.593999999997</v>
      </c>
      <c r="D227" s="192" t="s">
        <v>46</v>
      </c>
      <c r="E227" s="58">
        <f t="shared" si="32"/>
        <v>59783.582954519356</v>
      </c>
      <c r="F227">
        <f t="shared" si="33"/>
        <v>59783.5</v>
      </c>
      <c r="G227">
        <f t="shared" si="34"/>
        <v>2.9988149995915592E-2</v>
      </c>
      <c r="I227" s="116">
        <f>G227</f>
        <v>2.9988149995915592E-2</v>
      </c>
      <c r="J227" s="117"/>
      <c r="M227" s="116"/>
      <c r="N227" s="116"/>
      <c r="O227" s="40">
        <f t="shared" ca="1" si="39"/>
        <v>3.0933204494736008E-2</v>
      </c>
      <c r="Q227" s="293">
        <f t="shared" si="35"/>
        <v>36879.093999999997</v>
      </c>
      <c r="R227" s="8">
        <f t="shared" ca="1" si="36"/>
        <v>8.931280057407081E-7</v>
      </c>
      <c r="S227" s="116">
        <v>0.1</v>
      </c>
      <c r="T227" s="167">
        <f t="shared" ca="1" si="37"/>
        <v>8.9312800574070812E-8</v>
      </c>
      <c r="U227" s="116" t="e">
        <f>VLOOKUP(C227,Sheet4!C$15:D$42,2,FALSE)</f>
        <v>#N/A</v>
      </c>
      <c r="W227" s="8"/>
    </row>
    <row r="228" spans="1:23">
      <c r="A228" s="192" t="s">
        <v>119</v>
      </c>
      <c r="B228" s="193" t="s">
        <v>45</v>
      </c>
      <c r="C228" s="192">
        <v>52075.81</v>
      </c>
      <c r="D228" s="192" t="s">
        <v>124</v>
      </c>
      <c r="E228" s="58">
        <f t="shared" si="32"/>
        <v>60276.571772534022</v>
      </c>
      <c r="F228">
        <f t="shared" si="33"/>
        <v>60276.5</v>
      </c>
      <c r="G228">
        <f t="shared" si="34"/>
        <v>2.594584999314975E-2</v>
      </c>
      <c r="J228" s="117"/>
      <c r="K228" s="117">
        <f>G228</f>
        <v>2.594584999314975E-2</v>
      </c>
      <c r="M228" s="116"/>
      <c r="N228" s="116"/>
      <c r="O228" s="40">
        <f t="shared" ca="1" si="39"/>
        <v>3.0600139982359074E-2</v>
      </c>
      <c r="Q228" s="293">
        <f t="shared" si="35"/>
        <v>37057.31</v>
      </c>
      <c r="R228" s="8">
        <f t="shared" ca="1" si="36"/>
        <v>2.1662415303654134E-5</v>
      </c>
      <c r="S228" s="116">
        <v>1</v>
      </c>
      <c r="T228" s="167">
        <f t="shared" ca="1" si="37"/>
        <v>2.1662415303654134E-5</v>
      </c>
      <c r="U228" s="116" t="e">
        <f>VLOOKUP(C228,Sheet4!C$15:D$42,2,FALSE)</f>
        <v>#N/A</v>
      </c>
      <c r="W228" s="8"/>
    </row>
    <row r="229" spans="1:23">
      <c r="A229" s="72" t="s">
        <v>125</v>
      </c>
      <c r="B229" s="184"/>
      <c r="C229" s="185">
        <v>52131.842499999999</v>
      </c>
      <c r="D229" s="185">
        <v>2.0000000000000001E-4</v>
      </c>
      <c r="E229" s="58">
        <f t="shared" si="32"/>
        <v>60431.57130088954</v>
      </c>
      <c r="F229">
        <f t="shared" si="33"/>
        <v>60431.5</v>
      </c>
      <c r="G229">
        <f t="shared" si="34"/>
        <v>2.5775349997275043E-2</v>
      </c>
      <c r="J229" s="9"/>
      <c r="K229" s="117">
        <f>G229</f>
        <v>2.5775349997275043E-2</v>
      </c>
      <c r="L229" s="8"/>
      <c r="M229" s="116"/>
      <c r="N229" s="116"/>
      <c r="O229" s="40">
        <f t="shared" ca="1" si="39"/>
        <v>3.0495423959197965E-2</v>
      </c>
      <c r="Q229" s="293">
        <f t="shared" si="35"/>
        <v>37113.342499999999</v>
      </c>
      <c r="R229" s="8">
        <f t="shared" ca="1" si="36"/>
        <v>2.2279098206022746E-5</v>
      </c>
      <c r="S229" s="116">
        <v>1</v>
      </c>
      <c r="T229" s="167">
        <f t="shared" ca="1" si="37"/>
        <v>2.2279098206022746E-5</v>
      </c>
      <c r="U229" s="116" t="e">
        <f>VLOOKUP(C229,Sheet4!C$15:D$42,2,FALSE)</f>
        <v>#N/A</v>
      </c>
      <c r="V229" s="8"/>
      <c r="W229" s="8"/>
    </row>
    <row r="230" spans="1:23">
      <c r="A230" s="192" t="s">
        <v>119</v>
      </c>
      <c r="B230" s="193" t="s">
        <v>45</v>
      </c>
      <c r="C230" s="192">
        <v>52133.656000000003</v>
      </c>
      <c r="D230" s="192" t="s">
        <v>46</v>
      </c>
      <c r="E230" s="58">
        <f t="shared" si="32"/>
        <v>60436.587883135078</v>
      </c>
      <c r="F230">
        <f t="shared" si="33"/>
        <v>60436.5</v>
      </c>
      <c r="G230">
        <f t="shared" si="34"/>
        <v>3.1769850000273436E-2</v>
      </c>
      <c r="I230" s="116">
        <f>G230</f>
        <v>3.1769850000273436E-2</v>
      </c>
      <c r="J230" s="117"/>
      <c r="M230" s="116"/>
      <c r="N230" s="116"/>
      <c r="O230" s="40">
        <f t="shared" ca="1" si="39"/>
        <v>3.0492046022966963E-2</v>
      </c>
      <c r="Q230" s="293">
        <f t="shared" si="35"/>
        <v>37115.156000000003</v>
      </c>
      <c r="R230" s="8">
        <f t="shared" ca="1" si="36"/>
        <v>1.632783004420241E-6</v>
      </c>
      <c r="S230" s="116">
        <v>0.1</v>
      </c>
      <c r="T230" s="167">
        <f t="shared" ca="1" si="37"/>
        <v>1.6327830044202411E-7</v>
      </c>
      <c r="U230" s="116" t="e">
        <f>VLOOKUP(C230,Sheet4!C$15:D$42,2,FALSE)</f>
        <v>#N/A</v>
      </c>
      <c r="V230" s="8"/>
      <c r="W230" s="8"/>
    </row>
    <row r="231" spans="1:23">
      <c r="A231" s="192" t="s">
        <v>119</v>
      </c>
      <c r="B231" s="193" t="s">
        <v>45</v>
      </c>
      <c r="C231" s="192">
        <v>52183.536800000002</v>
      </c>
      <c r="D231" s="192" t="s">
        <v>124</v>
      </c>
      <c r="E231" s="58">
        <f t="shared" si="32"/>
        <v>60574.570312510812</v>
      </c>
      <c r="F231">
        <f t="shared" si="33"/>
        <v>60574.5</v>
      </c>
      <c r="G231">
        <f t="shared" si="34"/>
        <v>2.5418050005100667E-2</v>
      </c>
      <c r="J231" s="117"/>
      <c r="K231" s="117">
        <f t="shared" ref="K231:K242" si="40">G231</f>
        <v>2.5418050005100667E-2</v>
      </c>
      <c r="M231" s="116"/>
      <c r="N231" s="116"/>
      <c r="O231" s="40">
        <f t="shared" ca="1" si="39"/>
        <v>3.0398814982991268E-2</v>
      </c>
      <c r="Q231" s="293">
        <f t="shared" si="35"/>
        <v>37165.036800000002</v>
      </c>
      <c r="R231" s="8">
        <f t="shared" ca="1" si="36"/>
        <v>2.4808019764981552E-5</v>
      </c>
      <c r="S231" s="116">
        <v>1</v>
      </c>
      <c r="T231" s="167">
        <f t="shared" ca="1" si="37"/>
        <v>2.4808019764981552E-5</v>
      </c>
      <c r="U231" s="116" t="e">
        <f>VLOOKUP(C231,Sheet4!C$15:D$42,2,FALSE)</f>
        <v>#N/A</v>
      </c>
      <c r="V231" s="8"/>
      <c r="W231" s="8"/>
    </row>
    <row r="232" spans="1:23">
      <c r="A232" s="73" t="s">
        <v>126</v>
      </c>
      <c r="B232" s="25" t="s">
        <v>45</v>
      </c>
      <c r="C232" s="194">
        <v>52201.250800000002</v>
      </c>
      <c r="D232" s="194">
        <v>1E-4</v>
      </c>
      <c r="E232" s="58">
        <f t="shared" si="32"/>
        <v>60623.571546531952</v>
      </c>
      <c r="F232">
        <f t="shared" si="33"/>
        <v>60623.5</v>
      </c>
      <c r="G232">
        <f t="shared" si="34"/>
        <v>2.5864150004053954E-2</v>
      </c>
      <c r="J232" s="117"/>
      <c r="K232" s="117">
        <f t="shared" si="40"/>
        <v>2.5864150004053954E-2</v>
      </c>
      <c r="M232" s="116"/>
      <c r="N232" s="116"/>
      <c r="O232" s="40">
        <f t="shared" ca="1" si="39"/>
        <v>3.0365711207927436E-2</v>
      </c>
      <c r="Q232" s="293">
        <f t="shared" si="35"/>
        <v>37182.750800000002</v>
      </c>
      <c r="R232" s="8">
        <f t="shared" ca="1" si="36"/>
        <v>2.0264053272218869E-5</v>
      </c>
      <c r="S232" s="116">
        <v>1</v>
      </c>
      <c r="T232" s="167">
        <f t="shared" ca="1" si="37"/>
        <v>2.0264053272218869E-5</v>
      </c>
      <c r="U232" s="116" t="e">
        <f>VLOOKUP(C232,Sheet4!C$15:D$42,2,FALSE)</f>
        <v>#N/A</v>
      </c>
      <c r="V232" s="8"/>
      <c r="W232" s="8"/>
    </row>
    <row r="233" spans="1:23">
      <c r="A233" s="73" t="s">
        <v>126</v>
      </c>
      <c r="B233" s="25" t="s">
        <v>49</v>
      </c>
      <c r="C233" s="194">
        <v>52201.430500000002</v>
      </c>
      <c r="D233" s="194">
        <v>1E-4</v>
      </c>
      <c r="E233" s="58">
        <f t="shared" si="32"/>
        <v>60624.068640455043</v>
      </c>
      <c r="F233">
        <f t="shared" si="33"/>
        <v>60624</v>
      </c>
      <c r="G233">
        <f t="shared" si="34"/>
        <v>2.4813600000925362E-2</v>
      </c>
      <c r="J233" s="117"/>
      <c r="K233" s="117">
        <f t="shared" si="40"/>
        <v>2.4813600000925362E-2</v>
      </c>
      <c r="M233" s="116"/>
      <c r="N233" s="116"/>
      <c r="O233" s="40">
        <f t="shared" ca="1" si="39"/>
        <v>3.0365373414304335E-2</v>
      </c>
      <c r="Q233" s="293">
        <f t="shared" si="35"/>
        <v>37182.930500000002</v>
      </c>
      <c r="R233" s="8">
        <f t="shared" ca="1" si="36"/>
        <v>3.0822188033501608E-5</v>
      </c>
      <c r="S233" s="116">
        <v>1</v>
      </c>
      <c r="T233" s="167">
        <f t="shared" ca="1" si="37"/>
        <v>3.0822188033501608E-5</v>
      </c>
      <c r="U233" s="116" t="e">
        <f>VLOOKUP(C233,Sheet4!C$15:D$42,2,FALSE)</f>
        <v>#N/A</v>
      </c>
      <c r="W233" s="8"/>
    </row>
    <row r="234" spans="1:23">
      <c r="A234" s="73" t="s">
        <v>126</v>
      </c>
      <c r="B234" s="25" t="s">
        <v>49</v>
      </c>
      <c r="C234" s="194">
        <v>52203.238599999997</v>
      </c>
      <c r="D234" s="194">
        <v>2.0000000000000001E-4</v>
      </c>
      <c r="E234" s="58">
        <f t="shared" si="32"/>
        <v>60629.070284986679</v>
      </c>
      <c r="F234">
        <f t="shared" si="33"/>
        <v>60629</v>
      </c>
      <c r="G234">
        <f t="shared" si="34"/>
        <v>2.5408100002096035E-2</v>
      </c>
      <c r="J234" s="117"/>
      <c r="K234" s="117">
        <f t="shared" si="40"/>
        <v>2.5408100002096035E-2</v>
      </c>
      <c r="M234" s="116"/>
      <c r="N234" s="116"/>
      <c r="O234" s="40">
        <f t="shared" ca="1" si="39"/>
        <v>3.0361995478073334E-2</v>
      </c>
      <c r="Q234" s="293">
        <f t="shared" si="35"/>
        <v>37184.738599999997</v>
      </c>
      <c r="R234" s="8">
        <f t="shared" ca="1" si="36"/>
        <v>2.454108038690835E-5</v>
      </c>
      <c r="S234" s="116">
        <v>1</v>
      </c>
      <c r="T234" s="167">
        <f t="shared" ca="1" si="37"/>
        <v>2.454108038690835E-5</v>
      </c>
      <c r="U234" s="116" t="e">
        <f>VLOOKUP(C234,Sheet4!C$15:D$42,2,FALSE)</f>
        <v>#N/A</v>
      </c>
      <c r="W234" s="8"/>
    </row>
    <row r="235" spans="1:23">
      <c r="A235" s="73" t="s">
        <v>126</v>
      </c>
      <c r="B235" s="25" t="s">
        <v>45</v>
      </c>
      <c r="C235" s="194">
        <v>52203.418799999999</v>
      </c>
      <c r="D235" s="194">
        <v>2.0000000000000001E-4</v>
      </c>
      <c r="E235" s="58">
        <f t="shared" si="32"/>
        <v>60629.568762031427</v>
      </c>
      <c r="F235">
        <f t="shared" si="33"/>
        <v>60629.5</v>
      </c>
      <c r="G235">
        <f t="shared" si="34"/>
        <v>2.4857550000888295E-2</v>
      </c>
      <c r="J235" s="117"/>
      <c r="K235" s="116">
        <f t="shared" si="40"/>
        <v>2.4857550000888295E-2</v>
      </c>
      <c r="M235" s="116"/>
      <c r="O235" s="40">
        <f t="shared" ca="1" si="39"/>
        <v>3.0361657684450233E-2</v>
      </c>
      <c r="Q235" s="293">
        <f t="shared" si="35"/>
        <v>37184.918799999999</v>
      </c>
      <c r="R235" s="8">
        <f t="shared" ca="1" si="36"/>
        <v>3.0295201392245556E-5</v>
      </c>
      <c r="S235" s="116">
        <v>1</v>
      </c>
      <c r="T235" s="167">
        <f t="shared" ca="1" si="37"/>
        <v>3.0295201392245556E-5</v>
      </c>
      <c r="U235" s="116" t="e">
        <f>VLOOKUP(C235,Sheet4!C$15:D$42,2,FALSE)</f>
        <v>#N/A</v>
      </c>
      <c r="W235" s="8"/>
    </row>
    <row r="236" spans="1:23">
      <c r="A236" s="73" t="s">
        <v>126</v>
      </c>
      <c r="B236" s="25" t="s">
        <v>45</v>
      </c>
      <c r="C236" s="194">
        <v>52207.396200000003</v>
      </c>
      <c r="D236" s="194">
        <v>4.0000000000000002E-4</v>
      </c>
      <c r="E236" s="58">
        <f t="shared" si="32"/>
        <v>60640.571218178877</v>
      </c>
      <c r="F236">
        <f t="shared" si="33"/>
        <v>60640.5</v>
      </c>
      <c r="G236">
        <f t="shared" si="34"/>
        <v>2.5745450002432335E-2</v>
      </c>
      <c r="J236" s="117"/>
      <c r="K236" s="116">
        <f t="shared" si="40"/>
        <v>2.5745450002432335E-2</v>
      </c>
      <c r="M236" s="116"/>
      <c r="O236" s="40">
        <f t="shared" ca="1" si="39"/>
        <v>3.0354226224742022E-2</v>
      </c>
      <c r="Q236" s="293">
        <f t="shared" si="35"/>
        <v>37188.896200000003</v>
      </c>
      <c r="R236" s="8">
        <f t="shared" ca="1" si="36"/>
        <v>2.1240818267327143E-5</v>
      </c>
      <c r="S236" s="116">
        <v>1</v>
      </c>
      <c r="T236" s="167">
        <f t="shared" ca="1" si="37"/>
        <v>2.1240818267327143E-5</v>
      </c>
      <c r="U236" s="116" t="e">
        <f>VLOOKUP(C236,Sheet4!C$15:D$42,2,FALSE)</f>
        <v>#N/A</v>
      </c>
      <c r="V236" s="8"/>
      <c r="W236" s="8"/>
    </row>
    <row r="237" spans="1:23">
      <c r="A237" s="192" t="s">
        <v>119</v>
      </c>
      <c r="B237" s="193" t="s">
        <v>45</v>
      </c>
      <c r="C237" s="192">
        <v>52215.530500000001</v>
      </c>
      <c r="D237" s="192" t="s">
        <v>124</v>
      </c>
      <c r="E237" s="58">
        <f t="shared" si="32"/>
        <v>60663.072671148169</v>
      </c>
      <c r="F237">
        <f t="shared" si="33"/>
        <v>60663</v>
      </c>
      <c r="G237">
        <f t="shared" si="34"/>
        <v>2.627070000016829E-2</v>
      </c>
      <c r="J237" s="117"/>
      <c r="K237" s="116">
        <f t="shared" si="40"/>
        <v>2.627070000016829E-2</v>
      </c>
      <c r="M237" s="116"/>
      <c r="O237" s="40">
        <f t="shared" ca="1" si="39"/>
        <v>3.0339025511702512E-2</v>
      </c>
      <c r="Q237" s="293">
        <f t="shared" si="35"/>
        <v>37197.030500000001</v>
      </c>
      <c r="R237" s="8">
        <f t="shared" ca="1" si="36"/>
        <v>1.6551272467800192E-5</v>
      </c>
      <c r="S237" s="116">
        <v>1</v>
      </c>
      <c r="T237" s="167">
        <f t="shared" ca="1" si="37"/>
        <v>1.6551272467800192E-5</v>
      </c>
      <c r="U237" s="116" t="e">
        <f>VLOOKUP(C237,Sheet4!C$15:D$42,2,FALSE)</f>
        <v>#N/A</v>
      </c>
      <c r="V237" s="8"/>
      <c r="W237" s="8"/>
    </row>
    <row r="238" spans="1:23">
      <c r="A238" s="192" t="s">
        <v>119</v>
      </c>
      <c r="B238" s="193" t="s">
        <v>45</v>
      </c>
      <c r="C238" s="192">
        <v>52254.571300000003</v>
      </c>
      <c r="D238" s="192" t="s">
        <v>124</v>
      </c>
      <c r="E238" s="58">
        <f t="shared" si="32"/>
        <v>60771.069023026495</v>
      </c>
      <c r="F238">
        <f t="shared" si="33"/>
        <v>60771</v>
      </c>
      <c r="G238">
        <f t="shared" si="34"/>
        <v>2.4951899998995941E-2</v>
      </c>
      <c r="J238" s="117"/>
      <c r="K238" s="116">
        <f t="shared" si="40"/>
        <v>2.4951899998995941E-2</v>
      </c>
      <c r="M238" s="116"/>
      <c r="O238" s="40">
        <f t="shared" ca="1" si="39"/>
        <v>3.0266062089112838E-2</v>
      </c>
      <c r="Q238" s="293">
        <f t="shared" si="35"/>
        <v>37236.071300000003</v>
      </c>
      <c r="R238" s="8">
        <f t="shared" ca="1" si="36"/>
        <v>2.824031872003559E-5</v>
      </c>
      <c r="S238" s="116">
        <v>1</v>
      </c>
      <c r="T238" s="167">
        <f t="shared" ca="1" si="37"/>
        <v>2.824031872003559E-5</v>
      </c>
      <c r="U238" s="116" t="e">
        <f>VLOOKUP(C238,Sheet4!C$15:D$42,2,FALSE)</f>
        <v>#N/A</v>
      </c>
      <c r="W238" s="8"/>
    </row>
    <row r="239" spans="1:23">
      <c r="A239" s="192" t="s">
        <v>119</v>
      </c>
      <c r="B239" s="193" t="s">
        <v>45</v>
      </c>
      <c r="C239" s="192">
        <v>52264.513899999998</v>
      </c>
      <c r="D239" s="192" t="s">
        <v>124</v>
      </c>
      <c r="E239" s="58">
        <f t="shared" si="32"/>
        <v>60798.572673776092</v>
      </c>
      <c r="F239">
        <f t="shared" si="33"/>
        <v>60798.5</v>
      </c>
      <c r="G239">
        <f t="shared" si="34"/>
        <v>2.6271649992850143E-2</v>
      </c>
      <c r="J239" s="117"/>
      <c r="K239" s="116">
        <f t="shared" si="40"/>
        <v>2.6271649992850143E-2</v>
      </c>
      <c r="M239" s="116"/>
      <c r="O239" s="40">
        <f t="shared" ca="1" si="39"/>
        <v>3.0247483439842321E-2</v>
      </c>
      <c r="Q239" s="293">
        <f t="shared" si="35"/>
        <v>37246.013899999998</v>
      </c>
      <c r="R239" s="8">
        <f t="shared" ca="1" si="36"/>
        <v>1.5807251598221701E-5</v>
      </c>
      <c r="S239" s="116">
        <v>1</v>
      </c>
      <c r="T239" s="167">
        <f t="shared" ca="1" si="37"/>
        <v>1.5807251598221701E-5</v>
      </c>
      <c r="U239" s="116" t="e">
        <f>VLOOKUP(C239,Sheet4!C$15:D$42,2,FALSE)</f>
        <v>#N/A</v>
      </c>
      <c r="W239" s="8"/>
    </row>
    <row r="240" spans="1:23">
      <c r="A240" s="173" t="s">
        <v>119</v>
      </c>
      <c r="B240" s="174" t="s">
        <v>45</v>
      </c>
      <c r="C240" s="173">
        <v>52504.368900000001</v>
      </c>
      <c r="D240" s="173" t="s">
        <v>124</v>
      </c>
      <c r="E240" s="58">
        <f t="shared" si="32"/>
        <v>61462.069963272588</v>
      </c>
      <c r="F240">
        <f t="shared" si="33"/>
        <v>61462</v>
      </c>
      <c r="G240">
        <f t="shared" si="34"/>
        <v>2.5291800004197285E-2</v>
      </c>
      <c r="J240" s="117"/>
      <c r="K240" s="116">
        <f t="shared" si="40"/>
        <v>2.5291800004197285E-2</v>
      </c>
      <c r="M240" s="116"/>
      <c r="O240" s="40">
        <f t="shared" ca="1" si="39"/>
        <v>2.9799231301988166E-2</v>
      </c>
      <c r="Q240" s="293">
        <f t="shared" si="35"/>
        <v>37485.868900000001</v>
      </c>
      <c r="R240" s="8">
        <f t="shared" ca="1" si="36"/>
        <v>2.0316936904304789E-5</v>
      </c>
      <c r="S240" s="116">
        <v>1</v>
      </c>
      <c r="T240" s="167">
        <f t="shared" ca="1" si="37"/>
        <v>2.0316936904304789E-5</v>
      </c>
      <c r="U240" s="116" t="e">
        <f>VLOOKUP(C240,Sheet4!C$15:D$42,2,FALSE)</f>
        <v>#N/A</v>
      </c>
      <c r="V240" s="8"/>
      <c r="W240" s="8"/>
    </row>
    <row r="241" spans="1:23">
      <c r="A241" s="47" t="s">
        <v>127</v>
      </c>
      <c r="B241" s="179" t="s">
        <v>49</v>
      </c>
      <c r="C241" s="12">
        <v>52513.411800000002</v>
      </c>
      <c r="D241" s="12">
        <v>2.0000000000000001E-4</v>
      </c>
      <c r="E241" s="58">
        <f t="shared" si="32"/>
        <v>61487.084824914782</v>
      </c>
      <c r="F241">
        <f t="shared" si="33"/>
        <v>61487</v>
      </c>
      <c r="G241">
        <f t="shared" si="34"/>
        <v>3.0664300000353251E-2</v>
      </c>
      <c r="J241" s="117"/>
      <c r="K241" s="116">
        <f t="shared" si="40"/>
        <v>3.0664300000353251E-2</v>
      </c>
      <c r="M241" s="116"/>
      <c r="O241" s="40">
        <f t="shared" ca="1" si="39"/>
        <v>2.9782341620833153E-2</v>
      </c>
      <c r="Q241" s="293">
        <f t="shared" si="35"/>
        <v>37494.911800000002</v>
      </c>
      <c r="R241" s="8">
        <f t="shared" ca="1" si="36"/>
        <v>7.7785058320571729E-7</v>
      </c>
      <c r="S241" s="116">
        <v>1</v>
      </c>
      <c r="T241" s="167">
        <f t="shared" ca="1" si="37"/>
        <v>7.7785058320571729E-7</v>
      </c>
      <c r="U241" s="116" t="e">
        <f>VLOOKUP(C241,Sheet4!C$15:D$42,2,FALSE)</f>
        <v>#N/A</v>
      </c>
      <c r="W241" s="8"/>
    </row>
    <row r="242" spans="1:23">
      <c r="A242" s="173" t="s">
        <v>119</v>
      </c>
      <c r="B242" s="174" t="s">
        <v>45</v>
      </c>
      <c r="C242" s="173">
        <v>52525.698700000001</v>
      </c>
      <c r="D242" s="173" t="s">
        <v>124</v>
      </c>
      <c r="E242" s="58">
        <f t="shared" si="32"/>
        <v>61521.073379859707</v>
      </c>
      <c r="F242">
        <f t="shared" si="33"/>
        <v>61521</v>
      </c>
      <c r="G242">
        <f t="shared" si="34"/>
        <v>2.6526900001044851E-2</v>
      </c>
      <c r="J242" s="117"/>
      <c r="K242" s="116">
        <f t="shared" si="40"/>
        <v>2.6526900001044851E-2</v>
      </c>
      <c r="M242" s="116"/>
      <c r="O242" s="40">
        <f t="shared" ca="1" si="39"/>
        <v>2.9759371654462331E-2</v>
      </c>
      <c r="Q242" s="293">
        <f t="shared" si="35"/>
        <v>37507.198700000001</v>
      </c>
      <c r="R242" s="8">
        <f t="shared" ca="1" si="36"/>
        <v>1.044887299014754E-5</v>
      </c>
      <c r="S242" s="116">
        <v>1</v>
      </c>
      <c r="T242" s="167">
        <f t="shared" ca="1" si="37"/>
        <v>1.044887299014754E-5</v>
      </c>
      <c r="U242" s="116" t="e">
        <f>VLOOKUP(C242,Sheet4!C$15:D$42,2,FALSE)</f>
        <v>#N/A</v>
      </c>
      <c r="V242" s="8"/>
    </row>
    <row r="243" spans="1:23">
      <c r="A243" s="195" t="s">
        <v>128</v>
      </c>
      <c r="B243" s="174" t="s">
        <v>45</v>
      </c>
      <c r="C243" s="173">
        <v>52541.968999999997</v>
      </c>
      <c r="D243" s="173" t="s">
        <v>79</v>
      </c>
      <c r="E243" s="58">
        <f t="shared" si="32"/>
        <v>61566.080988411923</v>
      </c>
      <c r="F243">
        <f t="shared" si="33"/>
        <v>61566</v>
      </c>
      <c r="G243">
        <f t="shared" si="34"/>
        <v>2.9277399997226894E-2</v>
      </c>
      <c r="J243" s="117">
        <f>G243</f>
        <v>2.9277399997226894E-2</v>
      </c>
      <c r="K243" s="116"/>
      <c r="M243" s="116"/>
      <c r="O243" s="40">
        <f t="shared" ca="1" si="39"/>
        <v>2.9728970228383299E-2</v>
      </c>
      <c r="Q243" s="293">
        <f t="shared" si="35"/>
        <v>37523.468999999997</v>
      </c>
      <c r="R243" s="8">
        <f t="shared" ca="1" si="36"/>
        <v>2.0391567366664893E-7</v>
      </c>
      <c r="S243" s="116">
        <v>1</v>
      </c>
      <c r="T243" s="167">
        <f t="shared" ca="1" si="37"/>
        <v>2.0391567366664893E-7</v>
      </c>
      <c r="U243" s="116" t="e">
        <f>VLOOKUP(C243,Sheet4!C$15:D$42,2,FALSE)</f>
        <v>#N/A</v>
      </c>
    </row>
    <row r="244" spans="1:23">
      <c r="A244" s="195" t="s">
        <v>128</v>
      </c>
      <c r="B244" s="174" t="s">
        <v>45</v>
      </c>
      <c r="C244" s="173">
        <v>52542.150500000003</v>
      </c>
      <c r="D244" s="173" t="s">
        <v>79</v>
      </c>
      <c r="E244" s="58">
        <f t="shared" si="32"/>
        <v>61566.583061572986</v>
      </c>
      <c r="F244">
        <f t="shared" si="33"/>
        <v>61566.5</v>
      </c>
      <c r="G244">
        <f t="shared" si="34"/>
        <v>3.0026849999558181E-2</v>
      </c>
      <c r="J244" s="117">
        <f>G244</f>
        <v>3.0026849999558181E-2</v>
      </c>
      <c r="K244" s="116"/>
      <c r="M244" s="116"/>
      <c r="O244" s="40">
        <f t="shared" ca="1" si="39"/>
        <v>2.9728632434760198E-2</v>
      </c>
      <c r="Q244" s="293">
        <f t="shared" si="35"/>
        <v>37523.650500000003</v>
      </c>
      <c r="R244" s="8">
        <f t="shared" ca="1" si="36"/>
        <v>8.8933715954038956E-8</v>
      </c>
      <c r="S244" s="116">
        <v>1</v>
      </c>
      <c r="T244" s="167">
        <f t="shared" ca="1" si="37"/>
        <v>8.8933715954038956E-8</v>
      </c>
      <c r="U244" s="116" t="e">
        <f>VLOOKUP(C244,Sheet4!C$15:D$42,2,FALSE)</f>
        <v>#N/A</v>
      </c>
      <c r="V244" s="8"/>
    </row>
    <row r="245" spans="1:23">
      <c r="A245" s="173" t="s">
        <v>119</v>
      </c>
      <c r="B245" s="174" t="s">
        <v>45</v>
      </c>
      <c r="C245" s="173">
        <v>52584.622300000003</v>
      </c>
      <c r="D245" s="173" t="s">
        <v>124</v>
      </c>
      <c r="E245" s="58">
        <f t="shared" si="32"/>
        <v>61684.0703942533</v>
      </c>
      <c r="F245">
        <f t="shared" si="33"/>
        <v>61684</v>
      </c>
      <c r="G245">
        <f t="shared" si="34"/>
        <v>2.5447599997278303E-2</v>
      </c>
      <c r="J245" s="117"/>
      <c r="K245" s="116">
        <f>G245</f>
        <v>2.5447599997278303E-2</v>
      </c>
      <c r="M245" s="116"/>
      <c r="O245" s="40">
        <f t="shared" ca="1" si="39"/>
        <v>2.9649250933331615E-2</v>
      </c>
      <c r="Q245" s="293">
        <f t="shared" si="35"/>
        <v>37566.122300000003</v>
      </c>
      <c r="R245" s="8">
        <f t="shared" ca="1" si="36"/>
        <v>1.7653870588437676E-5</v>
      </c>
      <c r="S245" s="116">
        <v>1</v>
      </c>
      <c r="T245" s="167">
        <f t="shared" ca="1" si="37"/>
        <v>1.7653870588437676E-5</v>
      </c>
      <c r="U245" s="116" t="e">
        <f>VLOOKUP(C245,Sheet4!C$15:D$42,2,FALSE)</f>
        <v>#N/A</v>
      </c>
      <c r="V245" s="8"/>
      <c r="W245" s="8"/>
    </row>
    <row r="246" spans="1:23">
      <c r="A246" s="47" t="s">
        <v>129</v>
      </c>
      <c r="B246" s="179" t="s">
        <v>49</v>
      </c>
      <c r="C246" s="12">
        <v>52838.402000000002</v>
      </c>
      <c r="D246" s="12">
        <v>4.0000000000000002E-4</v>
      </c>
      <c r="E246" s="58">
        <f t="shared" si="32"/>
        <v>62386.086791990405</v>
      </c>
      <c r="F246">
        <f t="shared" si="33"/>
        <v>62386</v>
      </c>
      <c r="G246">
        <f t="shared" si="34"/>
        <v>3.1375400001707021E-2</v>
      </c>
      <c r="J246" s="117"/>
      <c r="K246" s="116">
        <f>G246</f>
        <v>3.1375400001707021E-2</v>
      </c>
      <c r="M246" s="116"/>
      <c r="O246" s="40">
        <f t="shared" ca="1" si="39"/>
        <v>2.9174988686498746E-2</v>
      </c>
      <c r="Q246" s="293">
        <f t="shared" si="35"/>
        <v>37819.902000000002</v>
      </c>
      <c r="R246" s="8">
        <f t="shared" ca="1" si="36"/>
        <v>4.8418099560966127E-6</v>
      </c>
      <c r="S246" s="116">
        <v>1</v>
      </c>
      <c r="T246" s="167">
        <f t="shared" ca="1" si="37"/>
        <v>4.8418099560966127E-6</v>
      </c>
      <c r="U246" s="116" t="e">
        <f>VLOOKUP(C246,Sheet4!C$15:D$42,2,FALSE)</f>
        <v>#N/A</v>
      </c>
      <c r="V246" s="8"/>
    </row>
    <row r="247" spans="1:23">
      <c r="A247" s="78" t="s">
        <v>130</v>
      </c>
      <c r="B247" s="196"/>
      <c r="C247" s="197">
        <v>52852.495600000002</v>
      </c>
      <c r="D247" s="197">
        <v>2.0000000000000001E-4</v>
      </c>
      <c r="E247" s="58">
        <f t="shared" si="32"/>
        <v>62425.073118726337</v>
      </c>
      <c r="F247">
        <f t="shared" si="33"/>
        <v>62425</v>
      </c>
      <c r="G247">
        <f t="shared" si="34"/>
        <v>2.643250000255648E-2</v>
      </c>
      <c r="J247" s="117"/>
      <c r="K247" s="116">
        <f>G247</f>
        <v>2.643250000255648E-2</v>
      </c>
      <c r="M247" s="116"/>
      <c r="O247" s="40">
        <f t="shared" ca="1" si="39"/>
        <v>2.9148640783896916E-2</v>
      </c>
      <c r="Q247" s="293">
        <f t="shared" si="35"/>
        <v>37833.995600000002</v>
      </c>
      <c r="R247" s="8">
        <f t="shared" ca="1" si="36"/>
        <v>7.377420744060632E-6</v>
      </c>
      <c r="S247" s="116">
        <v>1</v>
      </c>
      <c r="T247" s="167">
        <f t="shared" ca="1" si="37"/>
        <v>7.377420744060632E-6</v>
      </c>
      <c r="U247" s="116" t="e">
        <f>VLOOKUP(C247,Sheet4!C$15:D$42,2,FALSE)</f>
        <v>#N/A</v>
      </c>
      <c r="V247" s="8"/>
    </row>
    <row r="248" spans="1:23">
      <c r="A248" s="173" t="s">
        <v>131</v>
      </c>
      <c r="B248" s="174" t="s">
        <v>45</v>
      </c>
      <c r="C248" s="173">
        <v>52884.669300000001</v>
      </c>
      <c r="D248" s="173" t="s">
        <v>124</v>
      </c>
      <c r="E248" s="58">
        <f t="shared" si="32"/>
        <v>62514.073401159781</v>
      </c>
      <c r="F248">
        <f t="shared" si="33"/>
        <v>62514</v>
      </c>
      <c r="G248">
        <f t="shared" si="34"/>
        <v>2.6534600001468789E-2</v>
      </c>
      <c r="J248" s="117"/>
      <c r="K248" s="116">
        <f>G248</f>
        <v>2.6534600001468789E-2</v>
      </c>
      <c r="M248" s="116"/>
      <c r="O248" s="40">
        <f t="shared" ca="1" si="39"/>
        <v>2.9088513518985053E-2</v>
      </c>
      <c r="Q248" s="293">
        <f t="shared" si="35"/>
        <v>37866.169300000001</v>
      </c>
      <c r="R248" s="8">
        <f t="shared" ca="1" si="36"/>
        <v>6.5224742549522961E-6</v>
      </c>
      <c r="S248" s="116">
        <v>1</v>
      </c>
      <c r="T248" s="167">
        <f t="shared" ca="1" si="37"/>
        <v>6.5224742549522961E-6</v>
      </c>
      <c r="U248" s="116" t="e">
        <f>VLOOKUP(C248,Sheet4!C$15:D$42,2,FALSE)</f>
        <v>#N/A</v>
      </c>
    </row>
    <row r="249" spans="1:23">
      <c r="A249" s="75" t="s">
        <v>133</v>
      </c>
      <c r="B249" s="76" t="s">
        <v>49</v>
      </c>
      <c r="C249" s="75">
        <v>52903.467640000003</v>
      </c>
      <c r="D249" s="75">
        <v>1.1999999999999999E-3</v>
      </c>
      <c r="E249" s="58">
        <f t="shared" si="32"/>
        <v>62566.074183453391</v>
      </c>
      <c r="F249">
        <f t="shared" si="33"/>
        <v>62566</v>
      </c>
      <c r="G249">
        <f t="shared" si="34"/>
        <v>2.681740000116406E-2</v>
      </c>
      <c r="J249" s="117"/>
      <c r="K249" s="116">
        <f>G249</f>
        <v>2.681740000116406E-2</v>
      </c>
      <c r="M249" s="116"/>
      <c r="O249" s="40">
        <f t="shared" ca="1" si="39"/>
        <v>2.9053382982182623E-2</v>
      </c>
      <c r="Q249" s="293">
        <f t="shared" si="35"/>
        <v>37884.967640000003</v>
      </c>
      <c r="R249" s="8">
        <f t="shared" ca="1" si="36"/>
        <v>4.9996198914046571E-6</v>
      </c>
      <c r="S249" s="116">
        <v>1</v>
      </c>
      <c r="T249" s="167">
        <f t="shared" ca="1" si="37"/>
        <v>4.9996198914046571E-6</v>
      </c>
      <c r="U249" s="116" t="e">
        <f>VLOOKUP(C249,Sheet4!C$15:D$42,2,FALSE)</f>
        <v>#N/A</v>
      </c>
    </row>
    <row r="250" spans="1:23">
      <c r="A250" s="195" t="s">
        <v>134</v>
      </c>
      <c r="B250" s="174" t="s">
        <v>45</v>
      </c>
      <c r="C250" s="173">
        <v>52913.952100000002</v>
      </c>
      <c r="D250" s="173" t="s">
        <v>79</v>
      </c>
      <c r="E250" s="58">
        <f t="shared" si="32"/>
        <v>62595.076750803804</v>
      </c>
      <c r="F250">
        <f t="shared" si="33"/>
        <v>62595</v>
      </c>
      <c r="G250">
        <f t="shared" si="34"/>
        <v>2.7745500003220513E-2</v>
      </c>
      <c r="J250" s="117">
        <f>G250</f>
        <v>2.7745500003220513E-2</v>
      </c>
      <c r="K250" s="116"/>
      <c r="M250" s="116"/>
      <c r="O250" s="40">
        <f t="shared" ca="1" si="39"/>
        <v>2.9033790952042803E-2</v>
      </c>
      <c r="Q250" s="293">
        <f t="shared" si="35"/>
        <v>37895.452100000002</v>
      </c>
      <c r="R250" s="8">
        <f t="shared" ca="1" si="36"/>
        <v>1.6596935688174337E-6</v>
      </c>
      <c r="S250" s="116">
        <v>1</v>
      </c>
      <c r="T250" s="167">
        <f t="shared" ca="1" si="37"/>
        <v>1.6596935688174337E-6</v>
      </c>
      <c r="U250" s="116" t="e">
        <f>VLOOKUP(C250,Sheet4!C$15:D$42,2,FALSE)</f>
        <v>#N/A</v>
      </c>
      <c r="V250" s="8"/>
    </row>
    <row r="251" spans="1:23">
      <c r="A251" s="75" t="s">
        <v>133</v>
      </c>
      <c r="B251" s="76" t="s">
        <v>49</v>
      </c>
      <c r="C251" s="75">
        <v>52956.247430000003</v>
      </c>
      <c r="D251" s="75">
        <v>1.6000000000000001E-3</v>
      </c>
      <c r="E251" s="58">
        <f t="shared" si="32"/>
        <v>62712.075924526929</v>
      </c>
      <c r="F251">
        <f t="shared" si="33"/>
        <v>62712</v>
      </c>
      <c r="G251">
        <f t="shared" si="34"/>
        <v>2.7446799998870119E-2</v>
      </c>
      <c r="J251" s="117"/>
      <c r="K251" s="116">
        <f t="shared" ref="K251:K259" si="41">G251</f>
        <v>2.7446799998870119E-2</v>
      </c>
      <c r="M251" s="116"/>
      <c r="O251" s="40">
        <f t="shared" ca="1" si="39"/>
        <v>2.8954747244237321E-2</v>
      </c>
      <c r="Q251" s="293">
        <f t="shared" si="35"/>
        <v>37937.747430000003</v>
      </c>
      <c r="R251" s="8">
        <f t="shared" ca="1" si="36"/>
        <v>2.2739048948105306E-6</v>
      </c>
      <c r="S251" s="116">
        <v>1</v>
      </c>
      <c r="T251" s="167">
        <f t="shared" ca="1" si="37"/>
        <v>2.2739048948105306E-6</v>
      </c>
      <c r="U251" s="116" t="e">
        <f>VLOOKUP(C251,Sheet4!C$15:D$42,2,FALSE)</f>
        <v>#N/A</v>
      </c>
      <c r="V251" s="8"/>
    </row>
    <row r="252" spans="1:23">
      <c r="A252" s="173" t="s">
        <v>131</v>
      </c>
      <c r="B252" s="174" t="s">
        <v>45</v>
      </c>
      <c r="C252" s="173">
        <v>52994.565799999997</v>
      </c>
      <c r="D252" s="173" t="s">
        <v>124</v>
      </c>
      <c r="E252" s="58">
        <f t="shared" si="32"/>
        <v>62818.073859249656</v>
      </c>
      <c r="F252">
        <f t="shared" si="33"/>
        <v>62818</v>
      </c>
      <c r="G252">
        <f t="shared" si="34"/>
        <v>2.6700199996412266E-2</v>
      </c>
      <c r="J252" s="117"/>
      <c r="K252" s="116">
        <f t="shared" si="41"/>
        <v>2.6700199996412266E-2</v>
      </c>
      <c r="M252" s="116"/>
      <c r="O252" s="40">
        <f t="shared" ca="1" si="39"/>
        <v>2.888313499614005E-2</v>
      </c>
      <c r="Q252" s="293">
        <f t="shared" si="35"/>
        <v>37976.065799999997</v>
      </c>
      <c r="R252" s="8">
        <f t="shared" ca="1" si="36"/>
        <v>4.7652052130365409E-6</v>
      </c>
      <c r="S252" s="116">
        <v>1</v>
      </c>
      <c r="T252" s="167">
        <f t="shared" ca="1" si="37"/>
        <v>4.7652052130365409E-6</v>
      </c>
      <c r="U252" s="116" t="e">
        <f>VLOOKUP(C252,Sheet4!C$15:D$42,2,FALSE)</f>
        <v>#N/A</v>
      </c>
      <c r="V252" s="8"/>
    </row>
    <row r="253" spans="1:23">
      <c r="A253" s="173" t="s">
        <v>135</v>
      </c>
      <c r="B253" s="174" t="s">
        <v>45</v>
      </c>
      <c r="C253" s="173">
        <v>53243.460700000003</v>
      </c>
      <c r="D253" s="173" t="s">
        <v>124</v>
      </c>
      <c r="E253" s="58">
        <f t="shared" si="32"/>
        <v>63506.577711658421</v>
      </c>
      <c r="F253">
        <f t="shared" si="33"/>
        <v>63506.5</v>
      </c>
      <c r="G253">
        <f t="shared" si="34"/>
        <v>2.8092850006942172E-2</v>
      </c>
      <c r="J253" s="117"/>
      <c r="K253" s="116">
        <f t="shared" si="41"/>
        <v>2.8092850006942172E-2</v>
      </c>
      <c r="M253" s="116"/>
      <c r="O253" s="40">
        <f t="shared" ca="1" si="39"/>
        <v>2.8417993177130882E-2</v>
      </c>
      <c r="Q253" s="293">
        <f t="shared" si="35"/>
        <v>38224.960700000003</v>
      </c>
      <c r="R253" s="8">
        <f t="shared" ca="1" si="36"/>
        <v>1.0571808112036464E-7</v>
      </c>
      <c r="S253" s="116">
        <v>1</v>
      </c>
      <c r="T253" s="167">
        <f t="shared" ca="1" si="37"/>
        <v>1.0571808112036464E-7</v>
      </c>
      <c r="U253" s="116" t="e">
        <f>VLOOKUP(C253,Sheet4!C$15:D$42,2,FALSE)</f>
        <v>#N/A</v>
      </c>
      <c r="V253" s="8"/>
    </row>
    <row r="254" spans="1:23">
      <c r="A254" s="75" t="s">
        <v>133</v>
      </c>
      <c r="B254" s="76" t="s">
        <v>49</v>
      </c>
      <c r="C254" s="75">
        <v>53266.41491</v>
      </c>
      <c r="D254" s="75">
        <v>1.2999999999999999E-3</v>
      </c>
      <c r="E254" s="58">
        <f t="shared" si="32"/>
        <v>63570.074641543273</v>
      </c>
      <c r="F254">
        <f t="shared" si="33"/>
        <v>63570</v>
      </c>
      <c r="G254">
        <f t="shared" si="34"/>
        <v>2.6982999996107537E-2</v>
      </c>
      <c r="J254" s="117"/>
      <c r="K254" s="116">
        <f t="shared" si="41"/>
        <v>2.6982999996107537E-2</v>
      </c>
      <c r="M254" s="116"/>
      <c r="O254" s="40">
        <f t="shared" ca="1" si="39"/>
        <v>2.837509338699714E-2</v>
      </c>
      <c r="Q254" s="293">
        <f t="shared" si="35"/>
        <v>38247.91491</v>
      </c>
      <c r="R254" s="8">
        <f t="shared" ca="1" si="36"/>
        <v>1.9379240089585113E-6</v>
      </c>
      <c r="S254" s="116">
        <v>1</v>
      </c>
      <c r="T254" s="167">
        <f t="shared" ca="1" si="37"/>
        <v>1.9379240089585113E-6</v>
      </c>
      <c r="U254" s="116" t="e">
        <f>VLOOKUP(C254,Sheet4!C$15:D$42,2,FALSE)</f>
        <v>#N/A</v>
      </c>
    </row>
    <row r="255" spans="1:23">
      <c r="A255" s="75" t="s">
        <v>126</v>
      </c>
      <c r="B255" s="76" t="s">
        <v>45</v>
      </c>
      <c r="C255" s="75">
        <v>53284.311199999996</v>
      </c>
      <c r="D255" s="75">
        <v>2.0000000000000001E-4</v>
      </c>
      <c r="E255" s="58">
        <f t="shared" si="32"/>
        <v>63619.580134057673</v>
      </c>
      <c r="F255">
        <f t="shared" si="33"/>
        <v>63619.5</v>
      </c>
      <c r="G255">
        <f t="shared" si="34"/>
        <v>2.8968549995624926E-2</v>
      </c>
      <c r="J255" s="117"/>
      <c r="K255" s="116">
        <f t="shared" si="41"/>
        <v>2.8968549995624926E-2</v>
      </c>
      <c r="M255" s="116"/>
      <c r="O255" s="40">
        <f t="shared" ca="1" si="39"/>
        <v>2.8341651818310207E-2</v>
      </c>
      <c r="Q255" s="293">
        <f t="shared" si="35"/>
        <v>38265.811199999996</v>
      </c>
      <c r="R255" s="8">
        <f t="shared" ca="1" si="36"/>
        <v>3.9300132472051711E-7</v>
      </c>
      <c r="S255" s="116">
        <v>1</v>
      </c>
      <c r="T255" s="167">
        <f t="shared" ca="1" si="37"/>
        <v>3.9300132472051711E-7</v>
      </c>
      <c r="U255" s="116" t="e">
        <f>VLOOKUP(C255,Sheet4!C$15:D$42,2,FALSE)</f>
        <v>#N/A</v>
      </c>
    </row>
    <row r="256" spans="1:23">
      <c r="A256" s="75" t="s">
        <v>126</v>
      </c>
      <c r="B256" s="76" t="s">
        <v>45</v>
      </c>
      <c r="C256" s="75">
        <v>53285.395700000001</v>
      </c>
      <c r="D256" s="75">
        <v>2.0000000000000001E-4</v>
      </c>
      <c r="E256" s="58">
        <f t="shared" si="32"/>
        <v>63622.580124929082</v>
      </c>
      <c r="F256">
        <f t="shared" si="33"/>
        <v>63622.5</v>
      </c>
      <c r="G256">
        <f t="shared" si="34"/>
        <v>2.8965249999600928E-2</v>
      </c>
      <c r="J256" s="117"/>
      <c r="K256" s="116">
        <f t="shared" si="41"/>
        <v>2.8965249999600928E-2</v>
      </c>
      <c r="M256" s="116"/>
      <c r="O256" s="40">
        <f t="shared" ref="O256:O287" ca="1" si="42">+C$11+C$12*F256</f>
        <v>2.8339625056571602E-2</v>
      </c>
      <c r="Q256" s="293">
        <f t="shared" si="35"/>
        <v>38266.895700000001</v>
      </c>
      <c r="R256" s="8">
        <f t="shared" ca="1" si="36"/>
        <v>3.9140656934044798E-7</v>
      </c>
      <c r="S256" s="116">
        <v>1</v>
      </c>
      <c r="T256" s="167">
        <f t="shared" ca="1" si="37"/>
        <v>3.9140656934044798E-7</v>
      </c>
      <c r="U256" s="116" t="e">
        <f>VLOOKUP(C256,Sheet4!C$15:D$42,2,FALSE)</f>
        <v>#N/A</v>
      </c>
    </row>
    <row r="257" spans="1:23">
      <c r="A257" s="173" t="s">
        <v>131</v>
      </c>
      <c r="B257" s="174" t="s">
        <v>45</v>
      </c>
      <c r="C257" s="173">
        <v>53318.653599999998</v>
      </c>
      <c r="D257" s="173" t="s">
        <v>124</v>
      </c>
      <c r="E257" s="58">
        <f t="shared" si="32"/>
        <v>63714.579568360918</v>
      </c>
      <c r="F257">
        <f t="shared" si="33"/>
        <v>63714.5</v>
      </c>
      <c r="G257">
        <f t="shared" si="34"/>
        <v>2.8764049995515961E-2</v>
      </c>
      <c r="J257" s="117"/>
      <c r="K257" s="116">
        <f t="shared" si="41"/>
        <v>2.8764049995515961E-2</v>
      </c>
      <c r="M257" s="116"/>
      <c r="O257" s="40">
        <f t="shared" ca="1" si="42"/>
        <v>2.827747102992114E-2</v>
      </c>
      <c r="Q257" s="293">
        <f t="shared" si="35"/>
        <v>38300.153599999998</v>
      </c>
      <c r="R257" s="8">
        <f t="shared" ca="1" si="36"/>
        <v>2.3675908975932577E-7</v>
      </c>
      <c r="S257" s="116">
        <v>1</v>
      </c>
      <c r="T257" s="167">
        <f t="shared" ca="1" si="37"/>
        <v>2.3675908975932577E-7</v>
      </c>
      <c r="U257" s="116" t="e">
        <f>VLOOKUP(C257,Sheet4!C$15:D$42,2,FALSE)</f>
        <v>#N/A</v>
      </c>
      <c r="V257" s="8"/>
    </row>
    <row r="258" spans="1:23">
      <c r="A258" s="173" t="s">
        <v>135</v>
      </c>
      <c r="B258" s="174" t="s">
        <v>45</v>
      </c>
      <c r="C258" s="173">
        <v>53353.3577</v>
      </c>
      <c r="D258" s="173" t="s">
        <v>124</v>
      </c>
      <c r="E258" s="58">
        <f t="shared" si="32"/>
        <v>63810.579552869967</v>
      </c>
      <c r="F258">
        <f t="shared" si="33"/>
        <v>63810.5</v>
      </c>
      <c r="G258">
        <f t="shared" si="34"/>
        <v>2.8758449996530544E-2</v>
      </c>
      <c r="J258" s="117"/>
      <c r="K258" s="116">
        <f t="shared" si="41"/>
        <v>2.8758449996530544E-2</v>
      </c>
      <c r="M258" s="116"/>
      <c r="O258" s="40">
        <f t="shared" ca="1" si="42"/>
        <v>2.8212614654285879E-2</v>
      </c>
      <c r="Q258" s="293">
        <f t="shared" si="35"/>
        <v>38334.8577</v>
      </c>
      <c r="R258" s="8">
        <f t="shared" ca="1" si="36"/>
        <v>2.9793622084335019E-7</v>
      </c>
      <c r="S258" s="116">
        <v>1</v>
      </c>
      <c r="T258" s="167">
        <f t="shared" ca="1" si="37"/>
        <v>2.9793622084335019E-7</v>
      </c>
      <c r="U258" s="116" t="e">
        <f>VLOOKUP(C258,Sheet4!C$15:D$42,2,FALSE)</f>
        <v>#N/A</v>
      </c>
      <c r="V258" s="8"/>
      <c r="W258" s="8"/>
    </row>
    <row r="259" spans="1:23">
      <c r="A259" s="75" t="s">
        <v>133</v>
      </c>
      <c r="B259" s="76" t="s">
        <v>49</v>
      </c>
      <c r="C259" s="75">
        <v>53591.404589999998</v>
      </c>
      <c r="D259" s="75">
        <v>1E-3</v>
      </c>
      <c r="E259" s="58">
        <f t="shared" si="32"/>
        <v>64469.075170172364</v>
      </c>
      <c r="F259">
        <f t="shared" si="33"/>
        <v>64469</v>
      </c>
      <c r="G259">
        <f t="shared" si="34"/>
        <v>2.7174099996045697E-2</v>
      </c>
      <c r="J259" s="117"/>
      <c r="K259" s="116">
        <f t="shared" si="41"/>
        <v>2.7174099996045697E-2</v>
      </c>
      <c r="M259" s="116"/>
      <c r="O259" s="40">
        <f t="shared" ca="1" si="42"/>
        <v>2.7767740452662733E-2</v>
      </c>
      <c r="Q259" s="293">
        <f t="shared" si="35"/>
        <v>38572.904589999998</v>
      </c>
      <c r="R259" s="8">
        <f t="shared" ca="1" si="36"/>
        <v>3.5240899173248218E-7</v>
      </c>
      <c r="S259" s="116">
        <v>1</v>
      </c>
      <c r="T259" s="167">
        <f t="shared" ca="1" si="37"/>
        <v>3.5240899173248218E-7</v>
      </c>
      <c r="U259" s="116" t="e">
        <f>VLOOKUP(C259,Sheet4!C$15:D$42,2,FALSE)</f>
        <v>#N/A</v>
      </c>
      <c r="V259" s="8"/>
    </row>
    <row r="260" spans="1:23">
      <c r="A260" s="195" t="s">
        <v>136</v>
      </c>
      <c r="B260" s="174" t="s">
        <v>45</v>
      </c>
      <c r="C260" s="173">
        <v>53600.082600000002</v>
      </c>
      <c r="D260" s="173" t="s">
        <v>79</v>
      </c>
      <c r="E260" s="58">
        <f t="shared" si="32"/>
        <v>64493.080657292609</v>
      </c>
      <c r="F260">
        <f t="shared" si="33"/>
        <v>64493</v>
      </c>
      <c r="G260">
        <f t="shared" si="34"/>
        <v>2.9157700002542697E-2</v>
      </c>
      <c r="J260" s="117">
        <f>G260</f>
        <v>2.9157700002542697E-2</v>
      </c>
      <c r="K260" s="116"/>
      <c r="M260" s="116"/>
      <c r="O260" s="40">
        <f t="shared" ca="1" si="42"/>
        <v>2.7751526358753914E-2</v>
      </c>
      <c r="Q260" s="293">
        <f t="shared" si="35"/>
        <v>38581.582600000002</v>
      </c>
      <c r="R260" s="8">
        <f t="shared" ca="1" si="36"/>
        <v>1.9773243164862225E-6</v>
      </c>
      <c r="S260" s="116">
        <v>1</v>
      </c>
      <c r="T260" s="167">
        <f t="shared" ca="1" si="37"/>
        <v>1.9773243164862225E-6</v>
      </c>
      <c r="U260" s="116" t="e">
        <f>VLOOKUP(C260,Sheet4!C$15:D$42,2,FALSE)</f>
        <v>#N/A</v>
      </c>
    </row>
    <row r="261" spans="1:23">
      <c r="A261" s="195" t="s">
        <v>136</v>
      </c>
      <c r="B261" s="174" t="s">
        <v>45</v>
      </c>
      <c r="C261" s="173">
        <v>53600.263800000001</v>
      </c>
      <c r="D261" s="173" t="s">
        <v>79</v>
      </c>
      <c r="E261" s="58">
        <f t="shared" si="32"/>
        <v>64493.581900580662</v>
      </c>
      <c r="F261">
        <f t="shared" si="33"/>
        <v>64493.5</v>
      </c>
      <c r="G261">
        <f t="shared" si="34"/>
        <v>2.9607150005176663E-2</v>
      </c>
      <c r="J261" s="117">
        <f>G261</f>
        <v>2.9607150005176663E-2</v>
      </c>
      <c r="K261" s="116"/>
      <c r="M261" s="116"/>
      <c r="O261" s="40">
        <f t="shared" ca="1" si="42"/>
        <v>2.7751188565130813E-2</v>
      </c>
      <c r="Q261" s="293">
        <f t="shared" si="35"/>
        <v>38581.763800000001</v>
      </c>
      <c r="R261" s="8">
        <f t="shared" ca="1" si="36"/>
        <v>3.444592866937066E-6</v>
      </c>
      <c r="S261" s="116">
        <v>1</v>
      </c>
      <c r="T261" s="167">
        <f t="shared" ca="1" si="37"/>
        <v>3.444592866937066E-6</v>
      </c>
      <c r="U261" s="116" t="e">
        <f>VLOOKUP(C261,Sheet4!C$15:D$42,2,FALSE)</f>
        <v>#N/A</v>
      </c>
    </row>
    <row r="262" spans="1:23">
      <c r="A262" s="195" t="s">
        <v>136</v>
      </c>
      <c r="B262" s="174" t="s">
        <v>45</v>
      </c>
      <c r="C262" s="173">
        <v>53601.167000000001</v>
      </c>
      <c r="D262" s="173" t="s">
        <v>79</v>
      </c>
      <c r="E262" s="58">
        <f t="shared" si="32"/>
        <v>64496.080371539676</v>
      </c>
      <c r="F262">
        <f t="shared" si="33"/>
        <v>64496</v>
      </c>
      <c r="G262">
        <f t="shared" si="34"/>
        <v>2.9054400001768954E-2</v>
      </c>
      <c r="J262" s="117">
        <f>G262</f>
        <v>2.9054400001768954E-2</v>
      </c>
      <c r="K262" s="116"/>
      <c r="M262" s="116"/>
      <c r="O262" s="40">
        <f t="shared" ca="1" si="42"/>
        <v>2.7749499597015316E-2</v>
      </c>
      <c r="Q262" s="293">
        <f t="shared" si="35"/>
        <v>38582.667000000001</v>
      </c>
      <c r="R262" s="8">
        <f t="shared" ca="1" si="36"/>
        <v>1.7027650663262084E-6</v>
      </c>
      <c r="S262" s="116">
        <v>1</v>
      </c>
      <c r="T262" s="167">
        <f t="shared" ca="1" si="37"/>
        <v>1.7027650663262084E-6</v>
      </c>
      <c r="U262" s="116" t="e">
        <f>VLOOKUP(C262,Sheet4!C$15:D$42,2,FALSE)</f>
        <v>#N/A</v>
      </c>
      <c r="V262" s="8"/>
    </row>
    <row r="263" spans="1:23">
      <c r="A263" s="195" t="s">
        <v>136</v>
      </c>
      <c r="B263" s="174" t="s">
        <v>45</v>
      </c>
      <c r="C263" s="173">
        <v>53602.070599999999</v>
      </c>
      <c r="D263" s="173" t="s">
        <v>79</v>
      </c>
      <c r="E263" s="58">
        <f t="shared" si="32"/>
        <v>64498.579948996005</v>
      </c>
      <c r="F263">
        <f t="shared" si="33"/>
        <v>64498.5</v>
      </c>
      <c r="G263">
        <f t="shared" si="34"/>
        <v>2.8901649995532352E-2</v>
      </c>
      <c r="J263" s="117">
        <f>G263</f>
        <v>2.8901649995532352E-2</v>
      </c>
      <c r="K263" s="116"/>
      <c r="M263" s="116"/>
      <c r="O263" s="40">
        <f t="shared" ca="1" si="42"/>
        <v>2.7747810628899812E-2</v>
      </c>
      <c r="Q263" s="293">
        <f t="shared" si="35"/>
        <v>38583.570599999999</v>
      </c>
      <c r="R263" s="8">
        <f t="shared" ca="1" si="36"/>
        <v>1.3313452839909823E-6</v>
      </c>
      <c r="S263" s="116">
        <v>1</v>
      </c>
      <c r="T263" s="167">
        <f t="shared" ca="1" si="37"/>
        <v>1.3313452839909823E-6</v>
      </c>
      <c r="U263" s="116" t="e">
        <f>VLOOKUP(C263,Sheet4!C$15:D$42,2,FALSE)</f>
        <v>#N/A</v>
      </c>
      <c r="V263" s="8"/>
    </row>
    <row r="264" spans="1:23">
      <c r="A264" s="195" t="s">
        <v>136</v>
      </c>
      <c r="B264" s="174" t="s">
        <v>45</v>
      </c>
      <c r="C264" s="173">
        <v>53602.251400000001</v>
      </c>
      <c r="D264" s="173" t="s">
        <v>79</v>
      </c>
      <c r="E264" s="58">
        <f t="shared" si="32"/>
        <v>64499.080085786736</v>
      </c>
      <c r="F264">
        <f t="shared" si="33"/>
        <v>64499</v>
      </c>
      <c r="G264">
        <f t="shared" si="34"/>
        <v>2.8951100000995211E-2</v>
      </c>
      <c r="J264" s="117">
        <f>G264</f>
        <v>2.8951100000995211E-2</v>
      </c>
      <c r="K264" s="116"/>
      <c r="M264" s="116"/>
      <c r="O264" s="40">
        <f t="shared" ca="1" si="42"/>
        <v>2.7747472835276711E-2</v>
      </c>
      <c r="Q264" s="293">
        <f t="shared" si="35"/>
        <v>38583.751400000001</v>
      </c>
      <c r="R264" s="8">
        <f t="shared" ca="1" si="36"/>
        <v>1.44871835405555E-6</v>
      </c>
      <c r="S264" s="116">
        <v>1</v>
      </c>
      <c r="T264" s="167">
        <f t="shared" ca="1" si="37"/>
        <v>1.44871835405555E-6</v>
      </c>
      <c r="U264" s="116" t="e">
        <f>VLOOKUP(C264,Sheet4!C$15:D$42,2,FALSE)</f>
        <v>#N/A</v>
      </c>
      <c r="V264" s="8"/>
    </row>
    <row r="265" spans="1:23">
      <c r="A265" s="173" t="s">
        <v>131</v>
      </c>
      <c r="B265" s="174" t="s">
        <v>45</v>
      </c>
      <c r="C265" s="173">
        <v>53610.747499999998</v>
      </c>
      <c r="D265" s="173" t="s">
        <v>124</v>
      </c>
      <c r="E265" s="58">
        <f t="shared" si="32"/>
        <v>64522.582365586153</v>
      </c>
      <c r="F265">
        <f t="shared" si="33"/>
        <v>64522.5</v>
      </c>
      <c r="G265">
        <f t="shared" si="34"/>
        <v>2.9775249997328501E-2</v>
      </c>
      <c r="J265" s="117"/>
      <c r="K265" s="116">
        <f>G265</f>
        <v>2.9775249997328501E-2</v>
      </c>
      <c r="M265" s="116"/>
      <c r="O265" s="40">
        <f t="shared" ca="1" si="42"/>
        <v>2.7731596534990993E-2</v>
      </c>
      <c r="Q265" s="293">
        <f t="shared" si="35"/>
        <v>38592.247499999998</v>
      </c>
      <c r="R265" s="8">
        <f t="shared" ca="1" si="36"/>
        <v>4.1765194741240843E-6</v>
      </c>
      <c r="S265" s="116">
        <v>1</v>
      </c>
      <c r="T265" s="167">
        <f t="shared" ca="1" si="37"/>
        <v>4.1765194741240843E-6</v>
      </c>
      <c r="U265" s="116" t="e">
        <f>VLOOKUP(C265,Sheet4!C$15:D$42,2,FALSE)</f>
        <v>#N/A</v>
      </c>
      <c r="V265" s="8"/>
      <c r="W265" s="8"/>
    </row>
    <row r="266" spans="1:23">
      <c r="A266" s="195" t="s">
        <v>136</v>
      </c>
      <c r="B266" s="174" t="s">
        <v>45</v>
      </c>
      <c r="C266" s="173">
        <v>53617.072899999999</v>
      </c>
      <c r="D266" s="173" t="s">
        <v>79</v>
      </c>
      <c r="E266" s="58">
        <f t="shared" si="32"/>
        <v>64540.079961029158</v>
      </c>
      <c r="F266">
        <f t="shared" si="33"/>
        <v>64540</v>
      </c>
      <c r="G266">
        <f t="shared" si="34"/>
        <v>2.8905999999551568E-2</v>
      </c>
      <c r="J266" s="117">
        <f>G266</f>
        <v>2.8905999999551568E-2</v>
      </c>
      <c r="K266" s="116"/>
      <c r="M266" s="116"/>
      <c r="O266" s="40">
        <f t="shared" ca="1" si="42"/>
        <v>2.7719773758182485E-2</v>
      </c>
      <c r="Q266" s="293">
        <f t="shared" si="35"/>
        <v>38598.572899999999</v>
      </c>
      <c r="R266" s="8">
        <f t="shared" ca="1" si="36"/>
        <v>1.4071326957126219E-6</v>
      </c>
      <c r="S266" s="116">
        <v>1</v>
      </c>
      <c r="T266" s="167">
        <f t="shared" ca="1" si="37"/>
        <v>1.4071326957126219E-6</v>
      </c>
      <c r="U266" s="116" t="e">
        <f>VLOOKUP(C266,Sheet4!C$15:D$42,2,FALSE)</f>
        <v>#N/A</v>
      </c>
    </row>
    <row r="267" spans="1:23">
      <c r="A267" s="75" t="s">
        <v>133</v>
      </c>
      <c r="B267" s="76" t="s">
        <v>49</v>
      </c>
      <c r="C267" s="75">
        <v>53638.400889999997</v>
      </c>
      <c r="D267" s="75">
        <v>1.1999999999999999E-3</v>
      </c>
      <c r="E267" s="58">
        <f t="shared" si="32"/>
        <v>64599.078370715877</v>
      </c>
      <c r="F267">
        <f t="shared" si="33"/>
        <v>64599</v>
      </c>
      <c r="G267">
        <f t="shared" si="34"/>
        <v>2.8331100002105813E-2</v>
      </c>
      <c r="J267" s="117"/>
      <c r="K267" s="116">
        <f t="shared" ref="K267:K292" si="43">G267</f>
        <v>2.8331100002105813E-2</v>
      </c>
      <c r="M267" s="116"/>
      <c r="O267" s="40">
        <f t="shared" ca="1" si="42"/>
        <v>2.7679914110656643E-2</v>
      </c>
      <c r="Q267" s="293">
        <f t="shared" si="35"/>
        <v>38619.900889999997</v>
      </c>
      <c r="R267" s="8">
        <f t="shared" ca="1" si="36"/>
        <v>4.2404306522245021E-7</v>
      </c>
      <c r="S267" s="116">
        <v>1</v>
      </c>
      <c r="T267" s="167">
        <f t="shared" ca="1" si="37"/>
        <v>4.2404306522245021E-7</v>
      </c>
      <c r="U267" s="116" t="e">
        <f>VLOOKUP(C267,Sheet4!C$15:D$42,2,FALSE)</f>
        <v>#N/A</v>
      </c>
      <c r="V267" s="8"/>
    </row>
    <row r="268" spans="1:23">
      <c r="A268" s="80" t="s">
        <v>137</v>
      </c>
      <c r="B268" s="76" t="s">
        <v>45</v>
      </c>
      <c r="C268" s="75">
        <v>53661.356899999999</v>
      </c>
      <c r="D268" s="75">
        <v>4.0000000000000002E-4</v>
      </c>
      <c r="E268" s="58">
        <f t="shared" si="32"/>
        <v>64662.580279838701</v>
      </c>
      <c r="F268">
        <f t="shared" si="33"/>
        <v>64662.5</v>
      </c>
      <c r="G268">
        <f t="shared" si="34"/>
        <v>2.9021249996731058E-2</v>
      </c>
      <c r="J268" s="117"/>
      <c r="K268" s="116">
        <f t="shared" si="43"/>
        <v>2.9021249996731058E-2</v>
      </c>
      <c r="M268" s="116"/>
      <c r="O268" s="40">
        <f t="shared" ca="1" si="42"/>
        <v>2.7637014320522901E-2</v>
      </c>
      <c r="Q268" s="293">
        <f t="shared" si="35"/>
        <v>38642.856899999999</v>
      </c>
      <c r="R268" s="8">
        <f t="shared" ca="1" si="36"/>
        <v>1.9161084072874523E-6</v>
      </c>
      <c r="S268" s="116">
        <v>1</v>
      </c>
      <c r="T268" s="167">
        <f t="shared" ca="1" si="37"/>
        <v>1.9161084072874523E-6</v>
      </c>
      <c r="U268" s="116" t="e">
        <f>VLOOKUP(C268,Sheet4!C$15:D$42,2,FALSE)</f>
        <v>#N/A</v>
      </c>
      <c r="W268" s="8"/>
    </row>
    <row r="269" spans="1:23">
      <c r="A269" s="80" t="s">
        <v>137</v>
      </c>
      <c r="B269" s="81"/>
      <c r="C269" s="75">
        <v>53661.538999999997</v>
      </c>
      <c r="D269" s="75">
        <v>5.0000000000000001E-4</v>
      </c>
      <c r="E269" s="58">
        <f t="shared" si="32"/>
        <v>64663.084012745734</v>
      </c>
      <c r="F269">
        <f t="shared" si="33"/>
        <v>64663</v>
      </c>
      <c r="G269">
        <f t="shared" si="34"/>
        <v>3.0370699998456985E-2</v>
      </c>
      <c r="J269" s="117"/>
      <c r="K269" s="116">
        <f t="shared" si="43"/>
        <v>3.0370699998456985E-2</v>
      </c>
      <c r="M269" s="116"/>
      <c r="O269" s="40">
        <f t="shared" ca="1" si="42"/>
        <v>2.76366765268998E-2</v>
      </c>
      <c r="Q269" s="293">
        <f t="shared" si="35"/>
        <v>38643.038999999997</v>
      </c>
      <c r="R269" s="8">
        <f t="shared" ca="1" si="36"/>
        <v>7.474884343025598E-6</v>
      </c>
      <c r="S269" s="116">
        <v>1</v>
      </c>
      <c r="T269" s="167">
        <f t="shared" ca="1" si="37"/>
        <v>7.474884343025598E-6</v>
      </c>
      <c r="U269" s="116" t="e">
        <f>VLOOKUP(C269,Sheet4!C$15:D$42,2,FALSE)</f>
        <v>#N/A</v>
      </c>
      <c r="V269" s="8"/>
      <c r="W269" s="8"/>
    </row>
    <row r="270" spans="1:23">
      <c r="A270" s="80" t="s">
        <v>137</v>
      </c>
      <c r="B270" s="81"/>
      <c r="C270" s="75">
        <v>53675.276899999997</v>
      </c>
      <c r="D270" s="75">
        <v>8.0000000000000004E-4</v>
      </c>
      <c r="E270" s="58">
        <f t="shared" si="32"/>
        <v>64701.086386735748</v>
      </c>
      <c r="F270">
        <f t="shared" si="33"/>
        <v>64701</v>
      </c>
      <c r="G270">
        <f t="shared" si="34"/>
        <v>3.1228899999405257E-2</v>
      </c>
      <c r="J270" s="117"/>
      <c r="K270" s="116">
        <f t="shared" si="43"/>
        <v>3.1228899999405257E-2</v>
      </c>
      <c r="M270" s="116"/>
      <c r="O270" s="40">
        <f t="shared" ca="1" si="42"/>
        <v>2.7611004211544173E-2</v>
      </c>
      <c r="Q270" s="293">
        <f t="shared" si="35"/>
        <v>38656.776899999997</v>
      </c>
      <c r="R270" s="8">
        <f t="shared" ca="1" si="36"/>
        <v>1.308916993182298E-5</v>
      </c>
      <c r="S270" s="116">
        <v>1</v>
      </c>
      <c r="T270" s="167">
        <f t="shared" ca="1" si="37"/>
        <v>1.308916993182298E-5</v>
      </c>
      <c r="U270" s="116" t="e">
        <f>VLOOKUP(C270,Sheet4!C$15:D$42,2,FALSE)</f>
        <v>#N/A</v>
      </c>
      <c r="V270" s="8"/>
    </row>
    <row r="271" spans="1:23">
      <c r="A271" s="75" t="s">
        <v>133</v>
      </c>
      <c r="B271" s="76" t="s">
        <v>49</v>
      </c>
      <c r="C271" s="75">
        <v>53684.31364</v>
      </c>
      <c r="D271" s="75">
        <v>2.0999999999999999E-3</v>
      </c>
      <c r="E271" s="58">
        <f t="shared" si="32"/>
        <v>64726.084208319146</v>
      </c>
      <c r="F271">
        <f t="shared" si="33"/>
        <v>64726</v>
      </c>
      <c r="G271">
        <f t="shared" si="34"/>
        <v>3.0441399998380803E-2</v>
      </c>
      <c r="J271" s="117"/>
      <c r="K271" s="116">
        <f t="shared" si="43"/>
        <v>3.0441399998380803E-2</v>
      </c>
      <c r="M271" s="116"/>
      <c r="O271" s="40">
        <f t="shared" ca="1" si="42"/>
        <v>2.7594114530389159E-2</v>
      </c>
      <c r="Q271" s="293">
        <f t="shared" si="35"/>
        <v>38665.81364</v>
      </c>
      <c r="R271" s="8">
        <f t="shared" ca="1" si="36"/>
        <v>8.1070345362363929E-6</v>
      </c>
      <c r="S271" s="116">
        <v>1</v>
      </c>
      <c r="T271" s="167">
        <f t="shared" ca="1" si="37"/>
        <v>8.1070345362363929E-6</v>
      </c>
      <c r="U271" s="116" t="e">
        <f>VLOOKUP(C271,Sheet4!C$15:D$42,2,FALSE)</f>
        <v>#N/A</v>
      </c>
      <c r="V271" s="8"/>
    </row>
    <row r="272" spans="1:23">
      <c r="A272" s="173" t="s">
        <v>131</v>
      </c>
      <c r="B272" s="174" t="s">
        <v>45</v>
      </c>
      <c r="C272" s="173">
        <v>53981.649400000002</v>
      </c>
      <c r="D272" s="173" t="s">
        <v>124</v>
      </c>
      <c r="E272" s="58">
        <f t="shared" si="32"/>
        <v>65548.587265709575</v>
      </c>
      <c r="F272">
        <f t="shared" si="33"/>
        <v>65548.5</v>
      </c>
      <c r="G272">
        <f t="shared" si="34"/>
        <v>3.1546650003292598E-2</v>
      </c>
      <c r="J272" s="117"/>
      <c r="K272" s="116">
        <f t="shared" si="43"/>
        <v>3.1546650003292598E-2</v>
      </c>
      <c r="M272" s="116"/>
      <c r="O272" s="40">
        <f t="shared" ca="1" si="42"/>
        <v>2.7038444020389102E-2</v>
      </c>
      <c r="Q272" s="293">
        <f t="shared" si="35"/>
        <v>38963.149400000002</v>
      </c>
      <c r="R272" s="8">
        <f t="shared" ca="1" si="36"/>
        <v>2.0323921184286876E-5</v>
      </c>
      <c r="S272" s="116">
        <v>1</v>
      </c>
      <c r="T272" s="167">
        <f t="shared" ca="1" si="37"/>
        <v>2.0323921184286876E-5</v>
      </c>
      <c r="U272" s="116" t="e">
        <f>VLOOKUP(C272,Sheet4!C$15:D$42,2,FALSE)</f>
        <v>#N/A</v>
      </c>
      <c r="V272" s="8"/>
    </row>
    <row r="273" spans="1:23">
      <c r="A273" s="173" t="s">
        <v>135</v>
      </c>
      <c r="B273" s="174" t="s">
        <v>45</v>
      </c>
      <c r="C273" s="173">
        <v>53984.358899999999</v>
      </c>
      <c r="D273" s="173" t="s">
        <v>124</v>
      </c>
      <c r="E273" s="58">
        <f t="shared" si="32"/>
        <v>65556.082401962252</v>
      </c>
      <c r="F273">
        <f t="shared" si="33"/>
        <v>65556</v>
      </c>
      <c r="G273">
        <f t="shared" si="34"/>
        <v>2.9788399995595682E-2</v>
      </c>
      <c r="J273" s="117"/>
      <c r="K273" s="116">
        <f t="shared" si="43"/>
        <v>2.9788399995595682E-2</v>
      </c>
      <c r="M273" s="116"/>
      <c r="O273" s="40">
        <f t="shared" ca="1" si="42"/>
        <v>2.7033377116042596E-2</v>
      </c>
      <c r="Q273" s="293">
        <f t="shared" si="35"/>
        <v>38965.858899999999</v>
      </c>
      <c r="R273" s="8">
        <f t="shared" ca="1" si="36"/>
        <v>7.5901510668609776E-6</v>
      </c>
      <c r="S273" s="116">
        <v>1</v>
      </c>
      <c r="T273" s="167">
        <f t="shared" ca="1" si="37"/>
        <v>7.5901510668609776E-6</v>
      </c>
      <c r="U273" s="116" t="e">
        <f>VLOOKUP(C273,Sheet4!C$15:D$42,2,FALSE)</f>
        <v>#N/A</v>
      </c>
    </row>
    <row r="274" spans="1:23">
      <c r="A274" s="173" t="s">
        <v>135</v>
      </c>
      <c r="B274" s="174" t="s">
        <v>45</v>
      </c>
      <c r="C274" s="173">
        <v>53984.359100000001</v>
      </c>
      <c r="D274" s="173" t="s">
        <v>124</v>
      </c>
      <c r="E274" s="58">
        <f t="shared" si="32"/>
        <v>65556.082955210921</v>
      </c>
      <c r="F274">
        <f t="shared" si="33"/>
        <v>65556</v>
      </c>
      <c r="G274">
        <f t="shared" si="34"/>
        <v>2.9988399997819215E-2</v>
      </c>
      <c r="J274" s="117"/>
      <c r="K274" s="116">
        <f t="shared" si="43"/>
        <v>2.9988399997819215E-2</v>
      </c>
      <c r="M274" s="116"/>
      <c r="O274" s="40">
        <f t="shared" ca="1" si="42"/>
        <v>2.7033377116042596E-2</v>
      </c>
      <c r="Q274" s="293">
        <f t="shared" si="35"/>
        <v>38965.859100000001</v>
      </c>
      <c r="R274" s="8">
        <f t="shared" ca="1" si="36"/>
        <v>8.7321602318233917E-6</v>
      </c>
      <c r="S274" s="116">
        <v>1</v>
      </c>
      <c r="T274" s="167">
        <f t="shared" ca="1" si="37"/>
        <v>8.7321602318233917E-6</v>
      </c>
      <c r="U274" s="116" t="e">
        <f>VLOOKUP(C274,Sheet4!C$15:D$42,2,FALSE)</f>
        <v>#N/A</v>
      </c>
      <c r="W274" s="8"/>
    </row>
    <row r="275" spans="1:23">
      <c r="A275" s="173" t="s">
        <v>135</v>
      </c>
      <c r="B275" s="174" t="s">
        <v>45</v>
      </c>
      <c r="C275" s="173">
        <v>53984.5409</v>
      </c>
      <c r="D275" s="173" t="s">
        <v>124</v>
      </c>
      <c r="E275" s="58">
        <f t="shared" si="32"/>
        <v>65556.585858244973</v>
      </c>
      <c r="F275">
        <f t="shared" si="33"/>
        <v>65556.5</v>
      </c>
      <c r="G275">
        <f t="shared" si="34"/>
        <v>3.1037849999847822E-2</v>
      </c>
      <c r="J275" s="117"/>
      <c r="K275" s="116">
        <f t="shared" si="43"/>
        <v>3.1037849999847822E-2</v>
      </c>
      <c r="M275" s="116"/>
      <c r="O275" s="40">
        <f t="shared" ca="1" si="42"/>
        <v>2.7033039322419496E-2</v>
      </c>
      <c r="Q275" s="293">
        <f t="shared" si="35"/>
        <v>38966.0409</v>
      </c>
      <c r="R275" s="8">
        <f t="shared" ca="1" si="36"/>
        <v>1.6038508562043929E-5</v>
      </c>
      <c r="S275" s="116">
        <v>1</v>
      </c>
      <c r="T275" s="167">
        <f t="shared" ca="1" si="37"/>
        <v>1.6038508562043929E-5</v>
      </c>
      <c r="U275" s="116" t="e">
        <f>VLOOKUP(C275,Sheet4!C$15:D$42,2,FALSE)</f>
        <v>#N/A</v>
      </c>
    </row>
    <row r="276" spans="1:23">
      <c r="A276" s="173" t="s">
        <v>135</v>
      </c>
      <c r="B276" s="174" t="s">
        <v>45</v>
      </c>
      <c r="C276" s="173">
        <v>53984.541100000002</v>
      </c>
      <c r="D276" s="173" t="s">
        <v>124</v>
      </c>
      <c r="E276" s="58">
        <f t="shared" ref="E276:E339" si="44">+(C276-C$7)/C$8</f>
        <v>65556.586411493641</v>
      </c>
      <c r="F276">
        <f t="shared" ref="F276:F339" si="45">ROUND(2*E276,0)/2</f>
        <v>65556.5</v>
      </c>
      <c r="G276">
        <f t="shared" ref="G276:G298" si="46">+C276-(C$7+F276*C$8)</f>
        <v>3.1237850002071355E-2</v>
      </c>
      <c r="J276" s="117"/>
      <c r="K276" s="116">
        <f t="shared" si="43"/>
        <v>3.1237850002071355E-2</v>
      </c>
      <c r="M276" s="116"/>
      <c r="O276" s="40">
        <f t="shared" ca="1" si="42"/>
        <v>2.7033039322419496E-2</v>
      </c>
      <c r="Q276" s="293">
        <f t="shared" ref="Q276:Q339" si="47">C276-15018.5</f>
        <v>38966.041100000002</v>
      </c>
      <c r="R276" s="8">
        <f t="shared" ref="R276:R339" ca="1" si="48">+(O276-G276)^2</f>
        <v>1.7680432851714327E-5</v>
      </c>
      <c r="S276" s="116">
        <v>1</v>
      </c>
      <c r="T276" s="167">
        <f t="shared" ref="T276:T339" ca="1" si="49">+S276*R276</f>
        <v>1.7680432851714327E-5</v>
      </c>
      <c r="U276" s="116" t="e">
        <f>VLOOKUP(C276,Sheet4!C$15:D$42,2,FALSE)</f>
        <v>#N/A</v>
      </c>
    </row>
    <row r="277" spans="1:23">
      <c r="A277" s="80" t="s">
        <v>138</v>
      </c>
      <c r="B277" s="79" t="s">
        <v>45</v>
      </c>
      <c r="C277" s="82">
        <v>53986.3485</v>
      </c>
      <c r="D277" s="75">
        <v>4.0000000000000002E-4</v>
      </c>
      <c r="E277" s="58">
        <f t="shared" si="44"/>
        <v>65561.586119654967</v>
      </c>
      <c r="F277">
        <f t="shared" si="45"/>
        <v>65561.5</v>
      </c>
      <c r="G277">
        <f t="shared" si="46"/>
        <v>3.1132349999097642E-2</v>
      </c>
      <c r="J277" s="117"/>
      <c r="K277" s="116">
        <f t="shared" si="43"/>
        <v>3.1132349999097642E-2</v>
      </c>
      <c r="M277" s="116"/>
      <c r="O277" s="40">
        <f t="shared" ca="1" si="42"/>
        <v>2.7029661386188494E-2</v>
      </c>
      <c r="Q277" s="293">
        <f t="shared" si="47"/>
        <v>38967.8485</v>
      </c>
      <c r="R277" s="8">
        <f t="shared" ca="1" si="48"/>
        <v>1.6832053854494382E-5</v>
      </c>
      <c r="S277" s="116">
        <v>1</v>
      </c>
      <c r="T277" s="167">
        <f t="shared" ca="1" si="49"/>
        <v>1.6832053854494382E-5</v>
      </c>
      <c r="U277" s="116" t="e">
        <f>VLOOKUP(C277,Sheet4!C$15:D$42,2,FALSE)</f>
        <v>#N/A</v>
      </c>
    </row>
    <row r="278" spans="1:23">
      <c r="A278" s="173" t="s">
        <v>135</v>
      </c>
      <c r="B278" s="174" t="s">
        <v>45</v>
      </c>
      <c r="C278" s="173">
        <v>53986.527099999999</v>
      </c>
      <c r="D278" s="173" t="s">
        <v>124</v>
      </c>
      <c r="E278" s="58">
        <f t="shared" si="44"/>
        <v>65562.080170710411</v>
      </c>
      <c r="F278">
        <f t="shared" si="45"/>
        <v>65562</v>
      </c>
      <c r="G278">
        <f t="shared" si="46"/>
        <v>2.8981799994653556E-2</v>
      </c>
      <c r="J278" s="117"/>
      <c r="K278" s="116">
        <f t="shared" si="43"/>
        <v>2.8981799994653556E-2</v>
      </c>
      <c r="M278" s="116"/>
      <c r="O278" s="40">
        <f t="shared" ca="1" si="42"/>
        <v>2.7029323592565394E-2</v>
      </c>
      <c r="Q278" s="293">
        <f t="shared" si="47"/>
        <v>38968.027099999999</v>
      </c>
      <c r="R278" s="8">
        <f t="shared" ca="1" si="48"/>
        <v>3.8121641007111378E-6</v>
      </c>
      <c r="S278" s="116">
        <v>1</v>
      </c>
      <c r="T278" s="167">
        <f t="shared" ca="1" si="49"/>
        <v>3.8121641007111378E-6</v>
      </c>
      <c r="U278" s="116" t="e">
        <f>VLOOKUP(C278,Sheet4!C$15:D$42,2,FALSE)</f>
        <v>#N/A</v>
      </c>
    </row>
    <row r="279" spans="1:23">
      <c r="A279" s="173" t="s">
        <v>135</v>
      </c>
      <c r="B279" s="174" t="s">
        <v>45</v>
      </c>
      <c r="C279" s="173">
        <v>53986.527600000001</v>
      </c>
      <c r="D279" s="173" t="s">
        <v>124</v>
      </c>
      <c r="E279" s="58">
        <f t="shared" si="44"/>
        <v>65562.08155383206</v>
      </c>
      <c r="F279">
        <f t="shared" si="45"/>
        <v>65562</v>
      </c>
      <c r="G279">
        <f t="shared" si="46"/>
        <v>2.9481799996574409E-2</v>
      </c>
      <c r="J279" s="117"/>
      <c r="K279" s="116">
        <f t="shared" si="43"/>
        <v>2.9481799996574409E-2</v>
      </c>
      <c r="M279" s="116"/>
      <c r="O279" s="40">
        <f t="shared" ca="1" si="42"/>
        <v>2.7029323592565394E-2</v>
      </c>
      <c r="Q279" s="293">
        <f t="shared" si="47"/>
        <v>38968.027600000001</v>
      </c>
      <c r="R279" s="8">
        <f t="shared" ca="1" si="48"/>
        <v>6.014640512220993E-6</v>
      </c>
      <c r="S279" s="116">
        <v>1</v>
      </c>
      <c r="T279" s="167">
        <f t="shared" ca="1" si="49"/>
        <v>6.014640512220993E-6</v>
      </c>
      <c r="U279" s="116" t="e">
        <f>VLOOKUP(C279,Sheet4!C$15:D$42,2,FALSE)</f>
        <v>#N/A</v>
      </c>
    </row>
    <row r="280" spans="1:23">
      <c r="A280" s="80" t="s">
        <v>138</v>
      </c>
      <c r="B280" s="79" t="s">
        <v>49</v>
      </c>
      <c r="C280" s="82">
        <v>53987.432999999997</v>
      </c>
      <c r="D280" s="75">
        <v>2.9999999999999997E-4</v>
      </c>
      <c r="E280" s="58">
        <f t="shared" si="44"/>
        <v>65564.586110526347</v>
      </c>
      <c r="F280">
        <f t="shared" si="45"/>
        <v>65564.5</v>
      </c>
      <c r="G280">
        <f t="shared" si="46"/>
        <v>3.1129049995797686E-2</v>
      </c>
      <c r="J280" s="117"/>
      <c r="K280" s="116">
        <f t="shared" si="43"/>
        <v>3.1129049995797686E-2</v>
      </c>
      <c r="M280" s="116"/>
      <c r="O280" s="40">
        <f t="shared" ca="1" si="42"/>
        <v>2.7027634624449889E-2</v>
      </c>
      <c r="Q280" s="293">
        <f t="shared" si="47"/>
        <v>38968.932999999997</v>
      </c>
      <c r="R280" s="8">
        <f t="shared" ca="1" si="48"/>
        <v>1.6821608048327987E-5</v>
      </c>
      <c r="S280" s="116">
        <v>1</v>
      </c>
      <c r="T280" s="167">
        <f t="shared" ca="1" si="49"/>
        <v>1.6821608048327987E-5</v>
      </c>
      <c r="U280" s="116" t="e">
        <f>VLOOKUP(C280,Sheet4!C$15:D$42,2,FALSE)</f>
        <v>#N/A</v>
      </c>
      <c r="W280" s="8"/>
    </row>
    <row r="281" spans="1:23">
      <c r="A281" s="80" t="s">
        <v>139</v>
      </c>
      <c r="B281" s="76" t="s">
        <v>49</v>
      </c>
      <c r="C281" s="75">
        <v>53987.6129</v>
      </c>
      <c r="D281" s="75">
        <v>1E-3</v>
      </c>
      <c r="E281" s="58">
        <f t="shared" si="44"/>
        <v>65565.083757698114</v>
      </c>
      <c r="F281">
        <f t="shared" si="45"/>
        <v>65565</v>
      </c>
      <c r="G281">
        <f t="shared" si="46"/>
        <v>3.0278500002168585E-2</v>
      </c>
      <c r="J281" s="117"/>
      <c r="K281" s="116">
        <f t="shared" si="43"/>
        <v>3.0278500002168585E-2</v>
      </c>
      <c r="M281" s="116"/>
      <c r="O281" s="40">
        <f t="shared" ca="1" si="42"/>
        <v>2.7027296830826789E-2</v>
      </c>
      <c r="Q281" s="293">
        <f t="shared" si="47"/>
        <v>38969.1129</v>
      </c>
      <c r="R281" s="8">
        <f t="shared" ca="1" si="48"/>
        <v>1.0570322061342952E-5</v>
      </c>
      <c r="S281" s="116">
        <v>1</v>
      </c>
      <c r="T281" s="167">
        <f t="shared" ca="1" si="49"/>
        <v>1.0570322061342952E-5</v>
      </c>
      <c r="U281" s="116" t="e">
        <f>VLOOKUP(C281,Sheet4!C$15:D$42,2,FALSE)</f>
        <v>#N/A</v>
      </c>
      <c r="V281" s="8"/>
    </row>
    <row r="282" spans="1:23">
      <c r="A282" s="80" t="s">
        <v>138</v>
      </c>
      <c r="B282" s="79" t="s">
        <v>49</v>
      </c>
      <c r="C282" s="82">
        <v>53988.335200000001</v>
      </c>
      <c r="D282" s="75">
        <v>2.0000000000000001E-4</v>
      </c>
      <c r="E282" s="58">
        <f t="shared" si="44"/>
        <v>65567.081815242054</v>
      </c>
      <c r="F282">
        <f t="shared" si="45"/>
        <v>65567</v>
      </c>
      <c r="G282">
        <f t="shared" si="46"/>
        <v>2.9576300003100187E-2</v>
      </c>
      <c r="J282" s="117"/>
      <c r="K282" s="116">
        <f t="shared" si="43"/>
        <v>2.9576300003100187E-2</v>
      </c>
      <c r="M282" s="116"/>
      <c r="O282" s="40">
        <f t="shared" ca="1" si="42"/>
        <v>2.7025945656334385E-2</v>
      </c>
      <c r="Q282" s="293">
        <f t="shared" si="47"/>
        <v>38969.835200000001</v>
      </c>
      <c r="R282" s="8">
        <f t="shared" ca="1" si="48"/>
        <v>6.5043072940672173E-6</v>
      </c>
      <c r="S282" s="116">
        <v>1</v>
      </c>
      <c r="T282" s="167">
        <f t="shared" ca="1" si="49"/>
        <v>6.5043072940672173E-6</v>
      </c>
      <c r="U282" s="116" t="e">
        <f>VLOOKUP(C282,Sheet4!C$15:D$42,2,FALSE)</f>
        <v>#N/A</v>
      </c>
      <c r="V282" s="8"/>
    </row>
    <row r="283" spans="1:23">
      <c r="A283" s="80" t="s">
        <v>138</v>
      </c>
      <c r="B283" s="79" t="s">
        <v>45</v>
      </c>
      <c r="C283" s="82">
        <v>53988.517500000002</v>
      </c>
      <c r="D283" s="75">
        <v>4.0000000000000002E-4</v>
      </c>
      <c r="E283" s="58">
        <f t="shared" si="44"/>
        <v>65567.586101397756</v>
      </c>
      <c r="F283">
        <f t="shared" si="45"/>
        <v>65567.5</v>
      </c>
      <c r="G283">
        <f t="shared" si="46"/>
        <v>3.1125749999773689E-2</v>
      </c>
      <c r="J283" s="117"/>
      <c r="K283" s="116">
        <f t="shared" si="43"/>
        <v>3.1125749999773689E-2</v>
      </c>
      <c r="M283" s="116"/>
      <c r="O283" s="40">
        <f t="shared" ca="1" si="42"/>
        <v>2.7025607862711284E-2</v>
      </c>
      <c r="Q283" s="293">
        <f t="shared" si="47"/>
        <v>38970.017500000002</v>
      </c>
      <c r="R283" s="8">
        <f t="shared" ca="1" si="48"/>
        <v>1.681116554411466E-5</v>
      </c>
      <c r="S283" s="116">
        <v>1</v>
      </c>
      <c r="T283" s="167">
        <f t="shared" ca="1" si="49"/>
        <v>1.681116554411466E-5</v>
      </c>
      <c r="U283" s="116" t="e">
        <f>VLOOKUP(C283,Sheet4!C$15:D$42,2,FALSE)</f>
        <v>#N/A</v>
      </c>
      <c r="W283" s="8"/>
    </row>
    <row r="284" spans="1:23">
      <c r="A284" s="80" t="s">
        <v>138</v>
      </c>
      <c r="B284" s="79" t="s">
        <v>49</v>
      </c>
      <c r="C284" s="82">
        <v>53990.324800000002</v>
      </c>
      <c r="D284" s="75">
        <v>2.0000000000000001E-4</v>
      </c>
      <c r="E284" s="58">
        <f t="shared" si="44"/>
        <v>65572.585532934754</v>
      </c>
      <c r="F284">
        <f t="shared" si="45"/>
        <v>65572.5</v>
      </c>
      <c r="G284">
        <f t="shared" si="46"/>
        <v>3.0920250006602146E-2</v>
      </c>
      <c r="J284" s="117"/>
      <c r="K284" s="116">
        <f t="shared" si="43"/>
        <v>3.0920250006602146E-2</v>
      </c>
      <c r="M284" s="116"/>
      <c r="O284" s="40">
        <f t="shared" ca="1" si="42"/>
        <v>2.7022229926480283E-2</v>
      </c>
      <c r="Q284" s="293">
        <f t="shared" si="47"/>
        <v>38971.824800000002</v>
      </c>
      <c r="R284" s="8">
        <f t="shared" ca="1" si="48"/>
        <v>1.5194560545033252E-5</v>
      </c>
      <c r="S284" s="116">
        <v>1</v>
      </c>
      <c r="T284" s="167">
        <f t="shared" ca="1" si="49"/>
        <v>1.5194560545033252E-5</v>
      </c>
      <c r="U284" s="116" t="e">
        <f>VLOOKUP(C284,Sheet4!C$15:D$42,2,FALSE)</f>
        <v>#N/A</v>
      </c>
    </row>
    <row r="285" spans="1:23">
      <c r="A285" s="80" t="s">
        <v>138</v>
      </c>
      <c r="B285" s="79" t="s">
        <v>45</v>
      </c>
      <c r="C285" s="82">
        <v>53990.504000000001</v>
      </c>
      <c r="D285" s="75">
        <v>1E-4</v>
      </c>
      <c r="E285" s="58">
        <f t="shared" si="44"/>
        <v>65573.081243736189</v>
      </c>
      <c r="F285">
        <f t="shared" si="45"/>
        <v>65573</v>
      </c>
      <c r="G285">
        <f t="shared" si="46"/>
        <v>2.9369700001552701E-2</v>
      </c>
      <c r="J285" s="117"/>
      <c r="K285" s="116">
        <f t="shared" si="43"/>
        <v>2.9369700001552701E-2</v>
      </c>
      <c r="M285" s="116"/>
      <c r="O285" s="40">
        <f t="shared" ca="1" si="42"/>
        <v>2.7021892132857182E-2</v>
      </c>
      <c r="Q285" s="293">
        <f t="shared" si="47"/>
        <v>38972.004000000001</v>
      </c>
      <c r="R285" s="8">
        <f t="shared" ca="1" si="48"/>
        <v>5.5122017883085941E-6</v>
      </c>
      <c r="S285" s="116">
        <v>1</v>
      </c>
      <c r="T285" s="167">
        <f t="shared" ca="1" si="49"/>
        <v>5.5122017883085941E-6</v>
      </c>
      <c r="U285" s="116" t="e">
        <f>VLOOKUP(C285,Sheet4!C$15:D$42,2,FALSE)</f>
        <v>#N/A</v>
      </c>
    </row>
    <row r="286" spans="1:23">
      <c r="A286" s="75" t="s">
        <v>140</v>
      </c>
      <c r="B286" s="79" t="s">
        <v>45</v>
      </c>
      <c r="C286" s="82">
        <v>53991.408900000002</v>
      </c>
      <c r="D286" s="82">
        <v>8.0000000000000004E-4</v>
      </c>
      <c r="E286" s="58">
        <f t="shared" si="44"/>
        <v>65575.584417308826</v>
      </c>
      <c r="F286">
        <f t="shared" si="45"/>
        <v>65575.5</v>
      </c>
      <c r="G286">
        <f t="shared" si="46"/>
        <v>3.0516949998855125E-2</v>
      </c>
      <c r="J286" s="117"/>
      <c r="K286" s="116">
        <f t="shared" si="43"/>
        <v>3.0516949998855125E-2</v>
      </c>
      <c r="M286" s="116"/>
      <c r="O286" s="40">
        <f t="shared" ca="1" si="42"/>
        <v>2.7020203164741685E-2</v>
      </c>
      <c r="Q286" s="293">
        <f t="shared" si="47"/>
        <v>38972.908900000002</v>
      </c>
      <c r="R286" s="8">
        <f t="shared" ca="1" si="48"/>
        <v>1.2227238421882365E-5</v>
      </c>
      <c r="S286" s="116">
        <v>1</v>
      </c>
      <c r="T286" s="167">
        <f t="shared" ca="1" si="49"/>
        <v>1.2227238421882365E-5</v>
      </c>
      <c r="U286" s="116" t="e">
        <f>VLOOKUP(C286,Sheet4!C$15:D$42,2,FALSE)</f>
        <v>#N/A</v>
      </c>
    </row>
    <row r="287" spans="1:23">
      <c r="A287" s="173" t="s">
        <v>135</v>
      </c>
      <c r="B287" s="174" t="s">
        <v>45</v>
      </c>
      <c r="C287" s="173">
        <v>53992.494899999998</v>
      </c>
      <c r="D287" s="173" t="s">
        <v>124</v>
      </c>
      <c r="E287" s="58">
        <f t="shared" si="44"/>
        <v>65578.588557545183</v>
      </c>
      <c r="F287">
        <f t="shared" si="45"/>
        <v>65578.5</v>
      </c>
      <c r="G287">
        <f t="shared" si="46"/>
        <v>3.2013650001317728E-2</v>
      </c>
      <c r="J287" s="117"/>
      <c r="K287" s="116">
        <f t="shared" si="43"/>
        <v>3.2013650001317728E-2</v>
      </c>
      <c r="M287" s="116"/>
      <c r="O287" s="40">
        <f t="shared" ca="1" si="42"/>
        <v>2.701817640300308E-2</v>
      </c>
      <c r="Q287" s="293">
        <f t="shared" si="47"/>
        <v>38973.994899999998</v>
      </c>
      <c r="R287" s="8">
        <f t="shared" ca="1" si="48"/>
        <v>2.4954756471458698E-5</v>
      </c>
      <c r="S287" s="116">
        <v>1</v>
      </c>
      <c r="T287" s="167">
        <f t="shared" ca="1" si="49"/>
        <v>2.4954756471458698E-5</v>
      </c>
      <c r="U287" s="116" t="e">
        <f>VLOOKUP(C287,Sheet4!C$15:D$42,2,FALSE)</f>
        <v>#N/A</v>
      </c>
      <c r="V287" s="8"/>
      <c r="W287" s="8"/>
    </row>
    <row r="288" spans="1:23">
      <c r="A288" s="173" t="s">
        <v>135</v>
      </c>
      <c r="B288" s="174" t="s">
        <v>45</v>
      </c>
      <c r="C288" s="173">
        <v>53992.495699999999</v>
      </c>
      <c r="D288" s="173" t="s">
        <v>124</v>
      </c>
      <c r="E288" s="58">
        <f t="shared" si="44"/>
        <v>65578.590770539842</v>
      </c>
      <c r="F288">
        <f t="shared" si="45"/>
        <v>65578.5</v>
      </c>
      <c r="G288">
        <f t="shared" si="46"/>
        <v>3.2813650002935901E-2</v>
      </c>
      <c r="J288" s="117"/>
      <c r="K288" s="116">
        <f t="shared" si="43"/>
        <v>3.2813650002935901E-2</v>
      </c>
      <c r="M288" s="116"/>
      <c r="O288" s="40">
        <f t="shared" ref="O288:O319" ca="1" si="50">+C$11+C$12*F288</f>
        <v>2.701817640300308E-2</v>
      </c>
      <c r="Q288" s="293">
        <f t="shared" si="47"/>
        <v>38973.995699999999</v>
      </c>
      <c r="R288" s="8">
        <f t="shared" ca="1" si="48"/>
        <v>3.3587514247518296E-5</v>
      </c>
      <c r="S288" s="116">
        <v>1</v>
      </c>
      <c r="T288" s="167">
        <f t="shared" ca="1" si="49"/>
        <v>3.3587514247518296E-5</v>
      </c>
      <c r="U288" s="116" t="e">
        <f>VLOOKUP(C288,Sheet4!C$15:D$42,2,FALSE)</f>
        <v>#N/A</v>
      </c>
    </row>
    <row r="289" spans="1:23">
      <c r="A289" s="80" t="s">
        <v>139</v>
      </c>
      <c r="B289" s="76" t="s">
        <v>49</v>
      </c>
      <c r="C289" s="75">
        <v>54008.580399999999</v>
      </c>
      <c r="D289" s="75">
        <v>1.2999999999999999E-3</v>
      </c>
      <c r="E289" s="58">
        <f t="shared" si="44"/>
        <v>65623.084964333437</v>
      </c>
      <c r="F289">
        <f t="shared" si="45"/>
        <v>65623</v>
      </c>
      <c r="G289">
        <f t="shared" si="46"/>
        <v>3.0714699998497963E-2</v>
      </c>
      <c r="J289" s="117"/>
      <c r="K289" s="116">
        <f t="shared" si="43"/>
        <v>3.0714699998497963E-2</v>
      </c>
      <c r="M289" s="116"/>
      <c r="O289" s="40">
        <f t="shared" ca="1" si="50"/>
        <v>2.6988112770547149E-2</v>
      </c>
      <c r="Q289" s="293">
        <f t="shared" si="47"/>
        <v>38990.080399999999</v>
      </c>
      <c r="R289" s="8">
        <f t="shared" ca="1" si="48"/>
        <v>1.3887452367526135E-5</v>
      </c>
      <c r="S289" s="116">
        <v>1</v>
      </c>
      <c r="T289" s="167">
        <f t="shared" ca="1" si="49"/>
        <v>1.3887452367526135E-5</v>
      </c>
      <c r="U289" s="116" t="e">
        <f>VLOOKUP(C289,Sheet4!C$15:D$42,2,FALSE)</f>
        <v>#N/A</v>
      </c>
      <c r="V289" s="8"/>
      <c r="W289" s="8"/>
    </row>
    <row r="290" spans="1:23">
      <c r="A290" s="75" t="s">
        <v>133</v>
      </c>
      <c r="B290" s="76" t="s">
        <v>49</v>
      </c>
      <c r="C290" s="75">
        <v>54009.304170000003</v>
      </c>
      <c r="D290" s="75">
        <v>1.5E-3</v>
      </c>
      <c r="E290" s="58">
        <f t="shared" si="44"/>
        <v>65625.087088255066</v>
      </c>
      <c r="F290">
        <f t="shared" si="45"/>
        <v>65625</v>
      </c>
      <c r="G290">
        <f t="shared" si="46"/>
        <v>3.1482500002312008E-2</v>
      </c>
      <c r="J290" s="117"/>
      <c r="K290" s="116">
        <f t="shared" si="43"/>
        <v>3.1482500002312008E-2</v>
      </c>
      <c r="M290" s="116"/>
      <c r="O290" s="40">
        <f t="shared" ca="1" si="50"/>
        <v>2.6986761596054745E-2</v>
      </c>
      <c r="Q290" s="293">
        <f t="shared" si="47"/>
        <v>38990.804170000003</v>
      </c>
      <c r="R290" s="8">
        <f t="shared" ca="1" si="48"/>
        <v>2.0211663817496597E-5</v>
      </c>
      <c r="S290" s="116">
        <v>1</v>
      </c>
      <c r="T290" s="167">
        <f t="shared" ca="1" si="49"/>
        <v>2.0211663817496597E-5</v>
      </c>
      <c r="U290" s="116" t="e">
        <f>VLOOKUP(C290,Sheet4!C$15:D$42,2,FALSE)</f>
        <v>#N/A</v>
      </c>
      <c r="V290" s="8"/>
      <c r="W290" s="8"/>
    </row>
    <row r="291" spans="1:23">
      <c r="A291" s="80" t="s">
        <v>138</v>
      </c>
      <c r="B291" s="79" t="s">
        <v>49</v>
      </c>
      <c r="C291" s="82">
        <v>54037.317799999997</v>
      </c>
      <c r="D291" s="75">
        <v>8.9999999999999998E-4</v>
      </c>
      <c r="E291" s="58">
        <f t="shared" si="44"/>
        <v>65702.579604875325</v>
      </c>
      <c r="F291">
        <f t="shared" si="45"/>
        <v>65702.5</v>
      </c>
      <c r="G291">
        <f t="shared" si="46"/>
        <v>2.8777249994163867E-2</v>
      </c>
      <c r="J291" s="117"/>
      <c r="K291" s="116">
        <f t="shared" si="43"/>
        <v>2.8777249994163867E-2</v>
      </c>
      <c r="M291" s="116"/>
      <c r="O291" s="40">
        <f t="shared" ca="1" si="50"/>
        <v>2.6934403584474194E-2</v>
      </c>
      <c r="Q291" s="293">
        <f t="shared" si="47"/>
        <v>39018.817799999997</v>
      </c>
      <c r="R291" s="8">
        <f t="shared" ca="1" si="48"/>
        <v>3.3960828897061189E-6</v>
      </c>
      <c r="S291" s="116">
        <v>1</v>
      </c>
      <c r="T291" s="167">
        <f t="shared" ca="1" si="49"/>
        <v>3.3960828897061189E-6</v>
      </c>
      <c r="U291" s="116" t="e">
        <f>VLOOKUP(C291,Sheet4!C$15:D$42,2,FALSE)</f>
        <v>#N/A</v>
      </c>
      <c r="W291" s="8"/>
    </row>
    <row r="292" spans="1:23">
      <c r="A292" s="44" t="s">
        <v>141</v>
      </c>
      <c r="B292" s="45" t="s">
        <v>49</v>
      </c>
      <c r="C292" s="44">
        <v>54039.306799999998</v>
      </c>
      <c r="D292" s="44">
        <v>1E-4</v>
      </c>
      <c r="E292" s="58">
        <f t="shared" si="44"/>
        <v>65708.081662822049</v>
      </c>
      <c r="F292">
        <f t="shared" si="45"/>
        <v>65708</v>
      </c>
      <c r="G292">
        <f t="shared" si="46"/>
        <v>2.9521199998271186E-2</v>
      </c>
      <c r="J292" s="117"/>
      <c r="K292" s="116">
        <f t="shared" si="43"/>
        <v>2.9521199998271186E-2</v>
      </c>
      <c r="M292" s="116"/>
      <c r="O292" s="40">
        <f t="shared" ca="1" si="50"/>
        <v>2.6930687854620092E-2</v>
      </c>
      <c r="Q292" s="293">
        <f t="shared" si="47"/>
        <v>39020.806799999998</v>
      </c>
      <c r="R292" s="8">
        <f t="shared" ca="1" si="48"/>
        <v>6.7107531664037873E-6</v>
      </c>
      <c r="S292" s="116">
        <v>1</v>
      </c>
      <c r="T292" s="167">
        <f t="shared" ca="1" si="49"/>
        <v>6.7107531664037873E-6</v>
      </c>
      <c r="U292" s="116" t="e">
        <f>VLOOKUP(C292,Sheet4!C$15:D$42,2,FALSE)</f>
        <v>#N/A</v>
      </c>
      <c r="V292" s="8"/>
    </row>
    <row r="293" spans="1:23">
      <c r="A293" s="173" t="s">
        <v>131</v>
      </c>
      <c r="B293" s="174" t="s">
        <v>45</v>
      </c>
      <c r="C293" s="173">
        <v>54059.555999999997</v>
      </c>
      <c r="D293" s="173" t="s">
        <v>46</v>
      </c>
      <c r="E293" s="58">
        <f t="shared" si="44"/>
        <v>65764.095876886669</v>
      </c>
      <c r="F293">
        <f t="shared" si="45"/>
        <v>65764</v>
      </c>
      <c r="G293">
        <f t="shared" si="46"/>
        <v>3.4659600001759827E-2</v>
      </c>
      <c r="I293" s="116">
        <f>G293</f>
        <v>3.4659600001759827E-2</v>
      </c>
      <c r="J293" s="117"/>
      <c r="K293" s="116"/>
      <c r="M293" s="116"/>
      <c r="O293" s="40">
        <f t="shared" ca="1" si="50"/>
        <v>2.6892854968832855E-2</v>
      </c>
      <c r="Q293" s="293">
        <f t="shared" si="47"/>
        <v>39041.055999999997</v>
      </c>
      <c r="R293" s="8">
        <f t="shared" ca="1" si="48"/>
        <v>6.0322328406495794E-5</v>
      </c>
      <c r="S293" s="116">
        <v>0.1</v>
      </c>
      <c r="T293" s="167">
        <f t="shared" ca="1" si="49"/>
        <v>6.0322328406495796E-6</v>
      </c>
      <c r="U293" s="116" t="e">
        <f>VLOOKUP(C293,Sheet4!C$15:D$42,2,FALSE)</f>
        <v>#N/A</v>
      </c>
    </row>
    <row r="294" spans="1:23">
      <c r="A294" s="44" t="s">
        <v>142</v>
      </c>
      <c r="B294" s="45" t="s">
        <v>49</v>
      </c>
      <c r="C294" s="44">
        <v>54086.302199999998</v>
      </c>
      <c r="D294" s="44">
        <v>1E-4</v>
      </c>
      <c r="E294" s="58">
        <f t="shared" si="44"/>
        <v>65838.082373746569</v>
      </c>
      <c r="F294">
        <f t="shared" si="45"/>
        <v>65838</v>
      </c>
      <c r="G294">
        <f t="shared" si="46"/>
        <v>2.9778199997963384E-2</v>
      </c>
      <c r="J294" s="117"/>
      <c r="K294" s="116">
        <f t="shared" ref="K294:K325" si="51">G294</f>
        <v>2.9778199997963384E-2</v>
      </c>
      <c r="M294" s="116"/>
      <c r="O294" s="40">
        <f t="shared" ca="1" si="50"/>
        <v>2.6842861512614002E-2</v>
      </c>
      <c r="Q294" s="293">
        <f t="shared" si="47"/>
        <v>39067.802199999998</v>
      </c>
      <c r="R294" s="8">
        <f t="shared" ca="1" si="48"/>
        <v>8.6162120235731998E-6</v>
      </c>
      <c r="S294" s="116">
        <v>1</v>
      </c>
      <c r="T294" s="167">
        <f t="shared" ca="1" si="49"/>
        <v>8.6162120235731998E-6</v>
      </c>
      <c r="U294" s="116" t="e">
        <f>VLOOKUP(C294,Sheet4!C$15:D$42,2,FALSE)</f>
        <v>#N/A</v>
      </c>
      <c r="V294" s="8"/>
    </row>
    <row r="295" spans="1:23">
      <c r="A295" s="82" t="s">
        <v>143</v>
      </c>
      <c r="B295" s="79" t="s">
        <v>49</v>
      </c>
      <c r="C295" s="82">
        <v>54298.503400000001</v>
      </c>
      <c r="D295" s="82">
        <v>1E-4</v>
      </c>
      <c r="E295" s="58">
        <f t="shared" si="44"/>
        <v>66425.082523953592</v>
      </c>
      <c r="F295">
        <f t="shared" si="45"/>
        <v>66425</v>
      </c>
      <c r="G295">
        <f t="shared" si="46"/>
        <v>2.9832500003976747E-2</v>
      </c>
      <c r="J295" s="117"/>
      <c r="K295" s="116">
        <f t="shared" si="51"/>
        <v>2.9832500003976747E-2</v>
      </c>
      <c r="M295" s="116"/>
      <c r="O295" s="40">
        <f t="shared" ca="1" si="50"/>
        <v>2.6446291799094204E-2</v>
      </c>
      <c r="Q295" s="293">
        <f t="shared" si="47"/>
        <v>39280.003400000001</v>
      </c>
      <c r="R295" s="8">
        <f t="shared" ca="1" si="48"/>
        <v>1.1466406006813856E-5</v>
      </c>
      <c r="S295" s="116">
        <v>1</v>
      </c>
      <c r="T295" s="167">
        <f t="shared" ca="1" si="49"/>
        <v>1.1466406006813856E-5</v>
      </c>
      <c r="U295" s="116" t="e">
        <f>VLOOKUP(C295,Sheet4!C$15:D$42,2,FALSE)</f>
        <v>#N/A</v>
      </c>
      <c r="V295" s="8"/>
      <c r="W295" s="8"/>
    </row>
    <row r="296" spans="1:23">
      <c r="A296" s="195" t="s">
        <v>144</v>
      </c>
      <c r="B296" s="174" t="s">
        <v>45</v>
      </c>
      <c r="C296" s="173">
        <v>54360.320599999999</v>
      </c>
      <c r="D296" s="173" t="s">
        <v>124</v>
      </c>
      <c r="E296" s="58">
        <f t="shared" si="44"/>
        <v>66596.083939993536</v>
      </c>
      <c r="F296">
        <f t="shared" si="45"/>
        <v>66596</v>
      </c>
      <c r="G296">
        <f t="shared" si="46"/>
        <v>3.0344399994646665E-2</v>
      </c>
      <c r="J296" s="117"/>
      <c r="K296" s="116">
        <f t="shared" si="51"/>
        <v>3.0344399994646665E-2</v>
      </c>
      <c r="M296" s="116"/>
      <c r="O296" s="40">
        <f t="shared" ca="1" si="50"/>
        <v>2.6330766379993889E-2</v>
      </c>
      <c r="Q296" s="293">
        <f t="shared" si="47"/>
        <v>39341.820599999999</v>
      </c>
      <c r="R296" s="8">
        <f t="shared" ca="1" si="48"/>
        <v>1.6109254792670707E-5</v>
      </c>
      <c r="S296" s="116">
        <v>1</v>
      </c>
      <c r="T296" s="167">
        <f t="shared" ca="1" si="49"/>
        <v>1.6109254792670707E-5</v>
      </c>
      <c r="U296" s="116" t="e">
        <f>VLOOKUP(C296,Sheet4!C$15:D$42,2,FALSE)</f>
        <v>#N/A</v>
      </c>
      <c r="W296" s="8"/>
    </row>
    <row r="297" spans="1:23">
      <c r="A297" s="80" t="s">
        <v>145</v>
      </c>
      <c r="B297" s="76" t="s">
        <v>45</v>
      </c>
      <c r="C297" s="75">
        <v>54366.647700000001</v>
      </c>
      <c r="D297" s="75">
        <v>2.9999999999999997E-4</v>
      </c>
      <c r="E297" s="58">
        <f t="shared" si="44"/>
        <v>66613.586238050179</v>
      </c>
      <c r="F297">
        <f t="shared" si="45"/>
        <v>66613.5</v>
      </c>
      <c r="G297">
        <f t="shared" si="46"/>
        <v>3.1175149997579865E-2</v>
      </c>
      <c r="J297" s="117"/>
      <c r="K297" s="116">
        <f t="shared" si="51"/>
        <v>3.1175149997579865E-2</v>
      </c>
      <c r="M297" s="116"/>
      <c r="O297" s="40">
        <f t="shared" ca="1" si="50"/>
        <v>2.6318943603185381E-2</v>
      </c>
      <c r="Q297" s="293">
        <f t="shared" si="47"/>
        <v>39348.147700000001</v>
      </c>
      <c r="R297" s="8">
        <f t="shared" ca="1" si="48"/>
        <v>2.3582740544957877E-5</v>
      </c>
      <c r="S297" s="116">
        <v>1</v>
      </c>
      <c r="T297" s="167">
        <f t="shared" ca="1" si="49"/>
        <v>2.3582740544957877E-5</v>
      </c>
      <c r="U297" s="116" t="e">
        <f>VLOOKUP(C297,Sheet4!C$15:D$42,2,FALSE)</f>
        <v>#N/A</v>
      </c>
    </row>
    <row r="298" spans="1:23">
      <c r="A298" s="82" t="s">
        <v>146</v>
      </c>
      <c r="B298" s="79" t="s">
        <v>49</v>
      </c>
      <c r="C298" s="82">
        <v>54444.550600000002</v>
      </c>
      <c r="D298" s="82">
        <v>1E-4</v>
      </c>
      <c r="E298" s="58">
        <f t="shared" si="44"/>
        <v>66829.084614127045</v>
      </c>
      <c r="F298">
        <f t="shared" si="45"/>
        <v>66829</v>
      </c>
      <c r="G298">
        <f t="shared" si="46"/>
        <v>3.0588100002205465E-2</v>
      </c>
      <c r="I298" s="117"/>
      <c r="K298" s="116">
        <f t="shared" si="51"/>
        <v>3.0588100002205465E-2</v>
      </c>
      <c r="M298" s="116"/>
      <c r="O298" s="40">
        <f t="shared" ca="1" si="50"/>
        <v>2.6173354551629134E-2</v>
      </c>
      <c r="Q298" s="293">
        <f t="shared" si="47"/>
        <v>39426.050600000002</v>
      </c>
      <c r="R298" s="8">
        <f t="shared" ca="1" si="48"/>
        <v>1.948997739338441E-5</v>
      </c>
      <c r="S298" s="116">
        <v>1</v>
      </c>
      <c r="T298" s="167">
        <f t="shared" ca="1" si="49"/>
        <v>1.948997739338441E-5</v>
      </c>
      <c r="U298" s="116" t="e">
        <f>VLOOKUP(C298,Sheet4!C$15:D$42,2,FALSE)</f>
        <v>#N/A</v>
      </c>
      <c r="W298" s="8"/>
    </row>
    <row r="299" spans="1:23">
      <c r="A299" s="82" t="s">
        <v>142</v>
      </c>
      <c r="B299" s="79" t="s">
        <v>49</v>
      </c>
      <c r="C299" s="82">
        <v>54525.047500000001</v>
      </c>
      <c r="D299" s="82">
        <v>2.9999999999999997E-4</v>
      </c>
      <c r="E299" s="58">
        <f t="shared" si="44"/>
        <v>67051.758625354109</v>
      </c>
      <c r="F299">
        <f t="shared" si="45"/>
        <v>67052</v>
      </c>
      <c r="G299"/>
      <c r="I299" s="85"/>
      <c r="J299" s="117"/>
      <c r="K299" s="116">
        <f t="shared" si="51"/>
        <v>0</v>
      </c>
      <c r="M299" s="116"/>
      <c r="O299" s="40">
        <f t="shared" ca="1" si="50"/>
        <v>2.6022698595726382E-2</v>
      </c>
      <c r="Q299" s="293">
        <f t="shared" si="47"/>
        <v>39506.547500000001</v>
      </c>
      <c r="R299" s="8">
        <f t="shared" ca="1" si="48"/>
        <v>6.7718084220401984E-4</v>
      </c>
      <c r="S299" s="116">
        <v>1</v>
      </c>
      <c r="T299" s="167">
        <f t="shared" ca="1" si="49"/>
        <v>6.7718084220401984E-4</v>
      </c>
      <c r="U299" s="116" t="e">
        <f>VLOOKUP(C299,Sheet4!C$15:D$42,2,FALSE)</f>
        <v>#N/A</v>
      </c>
    </row>
    <row r="300" spans="1:23">
      <c r="A300" s="80" t="s">
        <v>147</v>
      </c>
      <c r="B300" s="76" t="s">
        <v>49</v>
      </c>
      <c r="C300" s="75">
        <v>54631.808199999999</v>
      </c>
      <c r="D300" s="75">
        <v>1E-4</v>
      </c>
      <c r="E300" s="58">
        <f t="shared" si="44"/>
        <v>67347.084697667582</v>
      </c>
      <c r="F300">
        <f t="shared" si="45"/>
        <v>67347</v>
      </c>
      <c r="G300">
        <f t="shared" ref="G300:G346" si="52">+C300-(C$7+F300*C$8)</f>
        <v>3.0618299999332521E-2</v>
      </c>
      <c r="I300" s="117"/>
      <c r="J300" s="117"/>
      <c r="K300" s="116">
        <f t="shared" si="51"/>
        <v>3.0618299999332521E-2</v>
      </c>
      <c r="M300" s="116"/>
      <c r="O300" s="40">
        <f t="shared" ca="1" si="50"/>
        <v>2.582340035809718E-2</v>
      </c>
      <c r="Q300" s="293">
        <f t="shared" si="47"/>
        <v>39613.308199999999</v>
      </c>
      <c r="R300" s="8">
        <f t="shared" ca="1" si="48"/>
        <v>2.2991062569518801E-5</v>
      </c>
      <c r="S300" s="116">
        <v>1</v>
      </c>
      <c r="T300" s="167">
        <f t="shared" ca="1" si="49"/>
        <v>2.2991062569518801E-5</v>
      </c>
      <c r="U300" s="116" t="e">
        <f>VLOOKUP(C300,Sheet4!C$15:D$42,2,FALSE)</f>
        <v>#N/A</v>
      </c>
      <c r="W300" s="8"/>
    </row>
    <row r="301" spans="1:23">
      <c r="A301" s="80" t="s">
        <v>147</v>
      </c>
      <c r="B301" s="76" t="s">
        <v>45</v>
      </c>
      <c r="C301" s="75">
        <v>54658.7402</v>
      </c>
      <c r="D301" s="75">
        <v>1E-4</v>
      </c>
      <c r="E301" s="58">
        <f t="shared" si="44"/>
        <v>67421.585162534771</v>
      </c>
      <c r="F301">
        <f t="shared" si="45"/>
        <v>67421.5</v>
      </c>
      <c r="G301">
        <f t="shared" si="52"/>
        <v>3.0786349998379592E-2</v>
      </c>
      <c r="I301" s="117"/>
      <c r="J301" s="117"/>
      <c r="K301" s="116">
        <f t="shared" si="51"/>
        <v>3.0786349998379592E-2</v>
      </c>
      <c r="M301" s="116"/>
      <c r="O301" s="40">
        <f t="shared" ca="1" si="50"/>
        <v>2.5773069108255234E-2</v>
      </c>
      <c r="Q301" s="293">
        <f t="shared" si="47"/>
        <v>39640.2402</v>
      </c>
      <c r="R301" s="8">
        <f t="shared" ca="1" si="48"/>
        <v>2.5132985283286077E-5</v>
      </c>
      <c r="S301" s="116">
        <v>1</v>
      </c>
      <c r="T301" s="167">
        <f t="shared" ca="1" si="49"/>
        <v>2.5132985283286077E-5</v>
      </c>
      <c r="U301" s="116" t="e">
        <f>VLOOKUP(C301,Sheet4!C$15:D$42,2,FALSE)</f>
        <v>#N/A</v>
      </c>
      <c r="W301" s="8"/>
    </row>
    <row r="302" spans="1:23">
      <c r="A302" s="80" t="s">
        <v>147</v>
      </c>
      <c r="B302" s="76" t="s">
        <v>49</v>
      </c>
      <c r="C302" s="75">
        <v>54678.804100000001</v>
      </c>
      <c r="D302" s="75">
        <v>1E-4</v>
      </c>
      <c r="E302" s="58">
        <f t="shared" si="44"/>
        <v>67477.08679171378</v>
      </c>
      <c r="F302">
        <f t="shared" si="45"/>
        <v>67477</v>
      </c>
      <c r="G302">
        <f t="shared" si="52"/>
        <v>3.1375300000945572E-2</v>
      </c>
      <c r="I302" s="117"/>
      <c r="J302" s="117"/>
      <c r="K302" s="116">
        <f t="shared" si="51"/>
        <v>3.1375300000945572E-2</v>
      </c>
      <c r="M302" s="116"/>
      <c r="O302" s="40">
        <f t="shared" ca="1" si="50"/>
        <v>2.5735574016091091E-2</v>
      </c>
      <c r="Q302" s="293">
        <f t="shared" si="47"/>
        <v>39660.304100000001</v>
      </c>
      <c r="R302" s="8">
        <f t="shared" ca="1" si="48"/>
        <v>3.1806509184242845E-5</v>
      </c>
      <c r="S302" s="116">
        <v>1</v>
      </c>
      <c r="T302" s="167">
        <f t="shared" ca="1" si="49"/>
        <v>3.1806509184242845E-5</v>
      </c>
      <c r="U302" s="116" t="e">
        <f>VLOOKUP(C302,Sheet4!C$15:D$42,2,FALSE)</f>
        <v>#N/A</v>
      </c>
      <c r="W302" s="8"/>
    </row>
    <row r="303" spans="1:23">
      <c r="A303" s="80" t="s">
        <v>147</v>
      </c>
      <c r="B303" s="76" t="s">
        <v>49</v>
      </c>
      <c r="C303" s="75">
        <v>54710.614300000001</v>
      </c>
      <c r="D303" s="75">
        <v>2.9999999999999997E-4</v>
      </c>
      <c r="E303" s="58">
        <f t="shared" si="44"/>
        <v>67565.081544703469</v>
      </c>
      <c r="F303">
        <f t="shared" si="45"/>
        <v>67565</v>
      </c>
      <c r="G303">
        <f t="shared" si="52"/>
        <v>2.9478500000550412E-2</v>
      </c>
      <c r="I303" s="117"/>
      <c r="J303" s="117"/>
      <c r="K303" s="116">
        <f t="shared" si="51"/>
        <v>2.9478500000550412E-2</v>
      </c>
      <c r="M303" s="116"/>
      <c r="O303" s="40">
        <f t="shared" ca="1" si="50"/>
        <v>2.5676122338425436E-2</v>
      </c>
      <c r="Q303" s="293">
        <f t="shared" si="47"/>
        <v>39692.114300000001</v>
      </c>
      <c r="R303" s="8">
        <f t="shared" ca="1" si="48"/>
        <v>1.4458075885426994E-5</v>
      </c>
      <c r="S303" s="116">
        <v>1</v>
      </c>
      <c r="T303" s="167">
        <f t="shared" ca="1" si="49"/>
        <v>1.4458075885426994E-5</v>
      </c>
      <c r="U303" s="116" t="e">
        <f>VLOOKUP(C303,Sheet4!C$15:D$42,2,FALSE)</f>
        <v>#N/A</v>
      </c>
      <c r="V303" s="8"/>
    </row>
    <row r="304" spans="1:23">
      <c r="A304" s="80" t="s">
        <v>148</v>
      </c>
      <c r="B304" s="76" t="s">
        <v>49</v>
      </c>
      <c r="C304" s="75">
        <v>54728.690300000002</v>
      </c>
      <c r="D304" s="75">
        <v>1E-4</v>
      </c>
      <c r="E304" s="58">
        <f t="shared" si="44"/>
        <v>67615.084158803395</v>
      </c>
      <c r="F304">
        <f t="shared" si="45"/>
        <v>67615</v>
      </c>
      <c r="G304">
        <f t="shared" si="52"/>
        <v>3.0423500000324566E-2</v>
      </c>
      <c r="I304" s="117"/>
      <c r="J304" s="117"/>
      <c r="K304" s="116">
        <f t="shared" si="51"/>
        <v>3.0423500000324566E-2</v>
      </c>
      <c r="M304" s="116"/>
      <c r="O304" s="40">
        <f t="shared" ca="1" si="50"/>
        <v>2.5642342976115402E-2</v>
      </c>
      <c r="Q304" s="293">
        <f t="shared" si="47"/>
        <v>39710.190300000002</v>
      </c>
      <c r="R304" s="8">
        <f t="shared" ca="1" si="48"/>
        <v>2.2859462490144624E-5</v>
      </c>
      <c r="S304" s="116">
        <v>1</v>
      </c>
      <c r="T304" s="167">
        <f t="shared" ca="1" si="49"/>
        <v>2.2859462490144624E-5</v>
      </c>
      <c r="U304" s="116" t="e">
        <f>VLOOKUP(C304,Sheet4!C$15:D$42,2,FALSE)</f>
        <v>#N/A</v>
      </c>
      <c r="W304" s="8"/>
    </row>
    <row r="305" spans="1:23">
      <c r="A305" s="80" t="s">
        <v>149</v>
      </c>
      <c r="B305" s="76" t="s">
        <v>45</v>
      </c>
      <c r="C305" s="75">
        <v>55022.771000000001</v>
      </c>
      <c r="D305" s="75">
        <v>1E-4</v>
      </c>
      <c r="E305" s="58">
        <f t="shared" si="44"/>
        <v>68428.582928240052</v>
      </c>
      <c r="F305">
        <f t="shared" si="45"/>
        <v>68428.5</v>
      </c>
      <c r="G305">
        <f t="shared" si="52"/>
        <v>2.9978650003613438E-2</v>
      </c>
      <c r="I305" s="117"/>
      <c r="J305" s="117"/>
      <c r="K305" s="116">
        <f t="shared" si="51"/>
        <v>2.9978650003613438E-2</v>
      </c>
      <c r="M305" s="116"/>
      <c r="O305" s="40">
        <f t="shared" ca="1" si="50"/>
        <v>2.5092752751331146E-2</v>
      </c>
      <c r="Q305" s="293">
        <f t="shared" si="47"/>
        <v>40004.271000000001</v>
      </c>
      <c r="R305" s="8">
        <f t="shared" ca="1" si="48"/>
        <v>2.3871991959859657E-5</v>
      </c>
      <c r="S305" s="116">
        <v>1</v>
      </c>
      <c r="T305" s="167">
        <f t="shared" ca="1" si="49"/>
        <v>2.3871991959859657E-5</v>
      </c>
      <c r="U305" s="116" t="e">
        <f>VLOOKUP(C305,Sheet4!C$15:D$42,2,FALSE)</f>
        <v>#N/A</v>
      </c>
      <c r="W305" s="8"/>
    </row>
    <row r="306" spans="1:23">
      <c r="A306" s="82" t="s">
        <v>143</v>
      </c>
      <c r="B306" s="79" t="s">
        <v>49</v>
      </c>
      <c r="C306" s="82">
        <v>55033.4355</v>
      </c>
      <c r="D306" s="82">
        <v>1E-4</v>
      </c>
      <c r="E306" s="58">
        <f t="shared" si="44"/>
        <v>68458.083530036281</v>
      </c>
      <c r="F306">
        <f t="shared" si="45"/>
        <v>68458</v>
      </c>
      <c r="G306">
        <f t="shared" si="52"/>
        <v>3.0196200001228135E-2</v>
      </c>
      <c r="I306" s="117"/>
      <c r="J306" s="117"/>
      <c r="K306" s="116">
        <f t="shared" si="51"/>
        <v>3.0196200001228135E-2</v>
      </c>
      <c r="M306" s="116"/>
      <c r="O306" s="40">
        <f t="shared" ca="1" si="50"/>
        <v>2.5072822927568232E-2</v>
      </c>
      <c r="Q306" s="293">
        <f t="shared" si="47"/>
        <v>40014.9355</v>
      </c>
      <c r="R306" s="8">
        <f t="shared" ca="1" si="48"/>
        <v>2.6248992638903912E-5</v>
      </c>
      <c r="S306" s="116">
        <v>1</v>
      </c>
      <c r="T306" s="167">
        <f t="shared" ca="1" si="49"/>
        <v>2.6248992638903912E-5</v>
      </c>
      <c r="U306" s="116" t="e">
        <f>VLOOKUP(C306,Sheet4!C$15:D$42,2,FALSE)</f>
        <v>#N/A</v>
      </c>
      <c r="V306" s="8"/>
      <c r="W306" s="8"/>
    </row>
    <row r="307" spans="1:23">
      <c r="A307" s="80" t="s">
        <v>149</v>
      </c>
      <c r="B307" s="76" t="s">
        <v>45</v>
      </c>
      <c r="C307" s="75">
        <v>55044.821900000003</v>
      </c>
      <c r="D307" s="75">
        <v>4.0000000000000002E-4</v>
      </c>
      <c r="E307" s="58">
        <f t="shared" si="44"/>
        <v>68489.581082879144</v>
      </c>
      <c r="F307">
        <f t="shared" si="45"/>
        <v>68489.5</v>
      </c>
      <c r="G307">
        <f t="shared" si="52"/>
        <v>2.9311550002603326E-2</v>
      </c>
      <c r="I307" s="117"/>
      <c r="J307" s="117"/>
      <c r="K307" s="116">
        <f t="shared" si="51"/>
        <v>2.9311550002603326E-2</v>
      </c>
      <c r="M307" s="116"/>
      <c r="O307" s="40">
        <f t="shared" ca="1" si="50"/>
        <v>2.5051541929312908E-2</v>
      </c>
      <c r="Q307" s="293">
        <f t="shared" si="47"/>
        <v>40026.321900000003</v>
      </c>
      <c r="R307" s="8">
        <f t="shared" ca="1" si="48"/>
        <v>1.8147668784499539E-5</v>
      </c>
      <c r="S307" s="116">
        <v>1</v>
      </c>
      <c r="T307" s="167">
        <f t="shared" ca="1" si="49"/>
        <v>1.8147668784499539E-5</v>
      </c>
      <c r="U307" s="116" t="e">
        <f>VLOOKUP(C307,Sheet4!C$15:D$42,2,FALSE)</f>
        <v>#N/A</v>
      </c>
      <c r="W307" s="8"/>
    </row>
    <row r="308" spans="1:23">
      <c r="A308" s="195" t="s">
        <v>150</v>
      </c>
      <c r="B308" s="174" t="s">
        <v>45</v>
      </c>
      <c r="C308" s="173">
        <v>55060.3678</v>
      </c>
      <c r="D308" s="173" t="s">
        <v>124</v>
      </c>
      <c r="E308" s="58">
        <f t="shared" si="44"/>
        <v>68532.584824776466</v>
      </c>
      <c r="F308">
        <f t="shared" si="45"/>
        <v>68532.5</v>
      </c>
      <c r="G308">
        <f t="shared" si="52"/>
        <v>3.0664249999972526E-2</v>
      </c>
      <c r="I308" s="117"/>
      <c r="J308" s="117"/>
      <c r="K308" s="116">
        <f t="shared" si="51"/>
        <v>3.0664249999972526E-2</v>
      </c>
      <c r="M308" s="116"/>
      <c r="O308" s="40">
        <f t="shared" ca="1" si="50"/>
        <v>2.5022491677726279E-2</v>
      </c>
      <c r="Q308" s="293">
        <f t="shared" si="47"/>
        <v>40041.8678</v>
      </c>
      <c r="R308" s="8">
        <f t="shared" ca="1" si="48"/>
        <v>3.1829436966634788E-5</v>
      </c>
      <c r="S308" s="116">
        <v>1</v>
      </c>
      <c r="T308" s="167">
        <f t="shared" ca="1" si="49"/>
        <v>3.1829436966634788E-5</v>
      </c>
      <c r="U308" s="116" t="e">
        <f>VLOOKUP(C308,Sheet4!C$15:D$42,2,FALSE)</f>
        <v>#N/A</v>
      </c>
      <c r="W308" s="8"/>
    </row>
    <row r="309" spans="1:23">
      <c r="A309" s="80" t="s">
        <v>151</v>
      </c>
      <c r="B309" s="76" t="s">
        <v>49</v>
      </c>
      <c r="C309" s="75">
        <v>55089.648800000003</v>
      </c>
      <c r="D309" s="75">
        <v>1E-4</v>
      </c>
      <c r="E309" s="58">
        <f t="shared" si="44"/>
        <v>68613.583195182538</v>
      </c>
      <c r="F309">
        <f t="shared" si="45"/>
        <v>68613.5</v>
      </c>
      <c r="G309">
        <f t="shared" si="52"/>
        <v>3.007515000354033E-2</v>
      </c>
      <c r="I309" s="117"/>
      <c r="J309" s="117"/>
      <c r="K309" s="116">
        <f t="shared" si="51"/>
        <v>3.007515000354033E-2</v>
      </c>
      <c r="M309" s="116"/>
      <c r="O309" s="40">
        <f t="shared" ca="1" si="50"/>
        <v>2.4967769110784022E-2</v>
      </c>
      <c r="Q309" s="293">
        <f t="shared" si="47"/>
        <v>40071.148800000003</v>
      </c>
      <c r="R309" s="8">
        <f t="shared" ca="1" si="48"/>
        <v>2.6085339583692222E-5</v>
      </c>
      <c r="S309" s="116">
        <v>1</v>
      </c>
      <c r="T309" s="167">
        <f t="shared" ca="1" si="49"/>
        <v>2.6085339583692222E-5</v>
      </c>
      <c r="U309" s="116" t="e">
        <f>VLOOKUP(C309,Sheet4!C$15:D$42,2,FALSE)</f>
        <v>#N/A</v>
      </c>
      <c r="W309" s="8"/>
    </row>
    <row r="310" spans="1:23">
      <c r="A310" s="195" t="s">
        <v>150</v>
      </c>
      <c r="B310" s="174" t="s">
        <v>45</v>
      </c>
      <c r="C310" s="173">
        <v>55096.336900000002</v>
      </c>
      <c r="D310" s="173" t="s">
        <v>124</v>
      </c>
      <c r="E310" s="58">
        <f t="shared" si="44"/>
        <v>68632.084107074639</v>
      </c>
      <c r="F310">
        <f t="shared" si="45"/>
        <v>68632</v>
      </c>
      <c r="G310">
        <f t="shared" si="52"/>
        <v>3.0404800003452692E-2</v>
      </c>
      <c r="I310" s="117"/>
      <c r="J310" s="117"/>
      <c r="K310" s="116">
        <f t="shared" si="51"/>
        <v>3.0404800003452692E-2</v>
      </c>
      <c r="M310" s="116"/>
      <c r="O310" s="40">
        <f t="shared" ca="1" si="50"/>
        <v>2.4955270746729312E-2</v>
      </c>
      <c r="Q310" s="293">
        <f t="shared" si="47"/>
        <v>40077.836900000002</v>
      </c>
      <c r="R310" s="8">
        <f t="shared" ca="1" si="48"/>
        <v>2.9697369119884076E-5</v>
      </c>
      <c r="S310" s="116">
        <v>1</v>
      </c>
      <c r="T310" s="167">
        <f t="shared" ca="1" si="49"/>
        <v>2.9697369119884076E-5</v>
      </c>
      <c r="U310" s="116" t="e">
        <f>VLOOKUP(C310,Sheet4!C$15:D$42,2,FALSE)</f>
        <v>#N/A</v>
      </c>
      <c r="W310" s="8"/>
    </row>
    <row r="311" spans="1:23">
      <c r="A311" s="80" t="s">
        <v>151</v>
      </c>
      <c r="B311" s="76" t="s">
        <v>49</v>
      </c>
      <c r="C311" s="75">
        <v>55096.698100000001</v>
      </c>
      <c r="D311" s="75">
        <v>1E-4</v>
      </c>
      <c r="E311" s="58">
        <f t="shared" si="44"/>
        <v>68633.08327415878</v>
      </c>
      <c r="F311">
        <f t="shared" si="45"/>
        <v>68633</v>
      </c>
      <c r="G311">
        <f t="shared" si="52"/>
        <v>3.0103700002655387E-2</v>
      </c>
      <c r="I311" s="117"/>
      <c r="J311" s="117"/>
      <c r="K311" s="116">
        <f t="shared" si="51"/>
        <v>3.0103700002655387E-2</v>
      </c>
      <c r="M311" s="116"/>
      <c r="O311" s="40">
        <f t="shared" ca="1" si="50"/>
        <v>2.495459515948311E-2</v>
      </c>
      <c r="Q311" s="293">
        <f t="shared" si="47"/>
        <v>40078.198100000001</v>
      </c>
      <c r="R311" s="8">
        <f t="shared" ca="1" si="48"/>
        <v>2.6513280685980194E-5</v>
      </c>
      <c r="S311" s="116">
        <v>1</v>
      </c>
      <c r="T311" s="167">
        <f t="shared" ca="1" si="49"/>
        <v>2.6513280685980194E-5</v>
      </c>
      <c r="U311" s="116" t="e">
        <f>VLOOKUP(C311,Sheet4!C$15:D$42,2,FALSE)</f>
        <v>#N/A</v>
      </c>
      <c r="W311" s="8"/>
    </row>
    <row r="312" spans="1:23">
      <c r="A312" s="80" t="s">
        <v>151</v>
      </c>
      <c r="B312" s="76" t="s">
        <v>49</v>
      </c>
      <c r="C312" s="75">
        <v>55146.585099999997</v>
      </c>
      <c r="D312" s="75">
        <v>2.9999999999999997E-4</v>
      </c>
      <c r="E312" s="58">
        <f t="shared" si="44"/>
        <v>68771.082854243039</v>
      </c>
      <c r="F312">
        <f t="shared" si="45"/>
        <v>68771</v>
      </c>
      <c r="G312">
        <f t="shared" si="52"/>
        <v>2.9951899996376596E-2</v>
      </c>
      <c r="I312" s="117"/>
      <c r="J312" s="117"/>
      <c r="K312" s="116">
        <f t="shared" si="51"/>
        <v>2.9951899996376596E-2</v>
      </c>
      <c r="M312" s="116"/>
      <c r="O312" s="40">
        <f t="shared" ca="1" si="50"/>
        <v>2.4861364119507415E-2</v>
      </c>
      <c r="Q312" s="293">
        <f t="shared" si="47"/>
        <v>40128.085099999997</v>
      </c>
      <c r="R312" s="8">
        <f t="shared" ca="1" si="48"/>
        <v>2.5913555513692288E-5</v>
      </c>
      <c r="S312" s="116">
        <v>1</v>
      </c>
      <c r="T312" s="167">
        <f t="shared" ca="1" si="49"/>
        <v>2.5913555513692288E-5</v>
      </c>
      <c r="U312" s="116" t="e">
        <f>VLOOKUP(C312,Sheet4!C$15:D$42,2,FALSE)</f>
        <v>#N/A</v>
      </c>
      <c r="V312" s="8"/>
      <c r="W312" s="8"/>
    </row>
    <row r="313" spans="1:23">
      <c r="A313" s="195" t="s">
        <v>152</v>
      </c>
      <c r="B313" s="174" t="s">
        <v>45</v>
      </c>
      <c r="C313" s="173">
        <v>55159.238400000002</v>
      </c>
      <c r="D313" s="173" t="s">
        <v>124</v>
      </c>
      <c r="E313" s="58">
        <f t="shared" si="44"/>
        <v>68806.084960737324</v>
      </c>
      <c r="F313">
        <f t="shared" si="45"/>
        <v>68806</v>
      </c>
      <c r="G313">
        <f t="shared" si="52"/>
        <v>3.0713400003151037E-2</v>
      </c>
      <c r="I313" s="117"/>
      <c r="J313" s="117"/>
      <c r="K313" s="116">
        <f t="shared" si="51"/>
        <v>3.0713400003151037E-2</v>
      </c>
      <c r="M313" s="116"/>
      <c r="O313" s="40">
        <f t="shared" ca="1" si="50"/>
        <v>2.4837718565890392E-2</v>
      </c>
      <c r="Q313" s="293">
        <f t="shared" si="47"/>
        <v>40140.738400000002</v>
      </c>
      <c r="R313" s="8">
        <f t="shared" ca="1" si="48"/>
        <v>3.452363235216932E-5</v>
      </c>
      <c r="S313" s="116">
        <v>1</v>
      </c>
      <c r="T313" s="167">
        <f t="shared" ca="1" si="49"/>
        <v>3.452363235216932E-5</v>
      </c>
      <c r="U313" s="116" t="e">
        <f>VLOOKUP(C313,Sheet4!C$15:D$42,2,FALSE)</f>
        <v>#N/A</v>
      </c>
      <c r="W313" s="8"/>
    </row>
    <row r="314" spans="1:23">
      <c r="A314" s="80" t="s">
        <v>153</v>
      </c>
      <c r="B314" s="76" t="s">
        <v>49</v>
      </c>
      <c r="C314" s="75">
        <v>55159.238409999998</v>
      </c>
      <c r="D314" s="75">
        <v>2.0000000000000001E-4</v>
      </c>
      <c r="E314" s="58">
        <f t="shared" si="44"/>
        <v>68806.084988399758</v>
      </c>
      <c r="F314">
        <f t="shared" si="45"/>
        <v>68806</v>
      </c>
      <c r="G314">
        <f t="shared" si="52"/>
        <v>3.0723399999260437E-2</v>
      </c>
      <c r="I314" s="117"/>
      <c r="J314" s="117"/>
      <c r="K314" s="116">
        <f t="shared" si="51"/>
        <v>3.0723399999260437E-2</v>
      </c>
      <c r="M314" s="116"/>
      <c r="O314" s="40">
        <f t="shared" ca="1" si="50"/>
        <v>2.4837718565890392E-2</v>
      </c>
      <c r="Q314" s="293">
        <f t="shared" si="47"/>
        <v>40140.738409999998</v>
      </c>
      <c r="R314" s="8">
        <f t="shared" ca="1" si="48"/>
        <v>3.4641245935116865E-5</v>
      </c>
      <c r="S314" s="116">
        <v>1</v>
      </c>
      <c r="T314" s="167">
        <f t="shared" ca="1" si="49"/>
        <v>3.4641245935116865E-5</v>
      </c>
      <c r="U314" s="116" t="e">
        <f>VLOOKUP(C314,Sheet4!C$15:D$42,2,FALSE)</f>
        <v>#N/A</v>
      </c>
      <c r="V314" s="8"/>
      <c r="W314" s="8"/>
    </row>
    <row r="315" spans="1:23">
      <c r="A315" s="80" t="s">
        <v>153</v>
      </c>
      <c r="B315" s="76" t="s">
        <v>49</v>
      </c>
      <c r="C315" s="75">
        <v>55159.238510000003</v>
      </c>
      <c r="D315" s="75">
        <v>2.0000000000000001E-4</v>
      </c>
      <c r="E315" s="58">
        <f t="shared" si="44"/>
        <v>68806.085265024099</v>
      </c>
      <c r="F315">
        <f t="shared" si="45"/>
        <v>68806</v>
      </c>
      <c r="G315">
        <f t="shared" si="52"/>
        <v>3.0823400004010182E-2</v>
      </c>
      <c r="I315" s="117"/>
      <c r="J315" s="117"/>
      <c r="K315" s="116">
        <f t="shared" si="51"/>
        <v>3.0823400004010182E-2</v>
      </c>
      <c r="M315" s="116"/>
      <c r="O315" s="40">
        <f t="shared" ca="1" si="50"/>
        <v>2.4837718565890392E-2</v>
      </c>
      <c r="Q315" s="293">
        <f t="shared" si="47"/>
        <v>40140.738510000003</v>
      </c>
      <c r="R315" s="8">
        <f t="shared" ca="1" si="48"/>
        <v>3.5828382278651798E-5</v>
      </c>
      <c r="S315" s="116">
        <v>1</v>
      </c>
      <c r="T315" s="167">
        <f t="shared" ca="1" si="49"/>
        <v>3.5828382278651798E-5</v>
      </c>
      <c r="U315" s="116" t="e">
        <f>VLOOKUP(C315,Sheet4!C$15:D$42,2,FALSE)</f>
        <v>#N/A</v>
      </c>
    </row>
    <row r="316" spans="1:23">
      <c r="A316" s="80" t="s">
        <v>155</v>
      </c>
      <c r="B316" s="76" t="s">
        <v>45</v>
      </c>
      <c r="C316" s="75">
        <v>55416.807699999998</v>
      </c>
      <c r="D316" s="75">
        <v>1E-4</v>
      </c>
      <c r="E316" s="58">
        <f t="shared" si="44"/>
        <v>69518.584314127947</v>
      </c>
      <c r="F316">
        <f t="shared" si="45"/>
        <v>69518.5</v>
      </c>
      <c r="G316">
        <f t="shared" si="52"/>
        <v>3.0479649998596869E-2</v>
      </c>
      <c r="I316" s="117"/>
      <c r="J316" s="117"/>
      <c r="K316" s="116">
        <f t="shared" si="51"/>
        <v>3.0479649998596869E-2</v>
      </c>
      <c r="M316" s="116"/>
      <c r="O316" s="40">
        <f t="shared" ca="1" si="50"/>
        <v>2.4356362652972412E-2</v>
      </c>
      <c r="Q316" s="293">
        <f t="shared" si="47"/>
        <v>40398.307699999998</v>
      </c>
      <c r="R316" s="8">
        <f t="shared" ca="1" si="48"/>
        <v>3.7494647917084619E-5</v>
      </c>
      <c r="S316" s="116">
        <v>1</v>
      </c>
      <c r="T316" s="167">
        <f t="shared" ca="1" si="49"/>
        <v>3.7494647917084619E-5</v>
      </c>
      <c r="U316" s="116" t="e">
        <f>VLOOKUP(C316,Sheet4!C$15:D$42,2,FALSE)</f>
        <v>#N/A</v>
      </c>
    </row>
    <row r="317" spans="1:23">
      <c r="A317" s="80" t="s">
        <v>155</v>
      </c>
      <c r="B317" s="76" t="s">
        <v>45</v>
      </c>
      <c r="C317" s="75">
        <v>55437.775300000001</v>
      </c>
      <c r="D317" s="75">
        <v>1E-4</v>
      </c>
      <c r="E317" s="58">
        <f t="shared" si="44"/>
        <v>69576.585797387612</v>
      </c>
      <c r="F317">
        <f t="shared" si="45"/>
        <v>69576.5</v>
      </c>
      <c r="G317">
        <f t="shared" si="52"/>
        <v>3.1015849999675993E-2</v>
      </c>
      <c r="I317" s="117"/>
      <c r="J317" s="117"/>
      <c r="K317" s="116">
        <f t="shared" si="51"/>
        <v>3.1015849999675993E-2</v>
      </c>
      <c r="M317" s="116"/>
      <c r="O317" s="40">
        <f t="shared" ca="1" si="50"/>
        <v>2.4317178592692772E-2</v>
      </c>
      <c r="Q317" s="293">
        <f t="shared" si="47"/>
        <v>40419.275300000001</v>
      </c>
      <c r="R317" s="8">
        <f t="shared" ca="1" si="48"/>
        <v>4.4872198618734571E-5</v>
      </c>
      <c r="S317" s="116">
        <v>1</v>
      </c>
      <c r="T317" s="167">
        <f t="shared" ca="1" si="49"/>
        <v>4.4872198618734571E-5</v>
      </c>
      <c r="U317" s="116" t="e">
        <f>VLOOKUP(C317,Sheet4!C$15:D$42,2,FALSE)</f>
        <v>#N/A</v>
      </c>
      <c r="W317" s="8"/>
    </row>
    <row r="318" spans="1:23">
      <c r="A318" s="80" t="s">
        <v>155</v>
      </c>
      <c r="B318" s="76" t="s">
        <v>49</v>
      </c>
      <c r="C318" s="75">
        <v>55451.692799999997</v>
      </c>
      <c r="D318" s="75">
        <v>1E-4</v>
      </c>
      <c r="E318" s="58">
        <f t="shared" si="44"/>
        <v>69615.084988676375</v>
      </c>
      <c r="F318">
        <f t="shared" si="45"/>
        <v>69615</v>
      </c>
      <c r="G318">
        <f t="shared" si="52"/>
        <v>3.0723500000021886E-2</v>
      </c>
      <c r="I318" s="117"/>
      <c r="J318" s="117"/>
      <c r="K318" s="116">
        <f t="shared" si="51"/>
        <v>3.0723500000021886E-2</v>
      </c>
      <c r="M318" s="116"/>
      <c r="O318" s="40">
        <f t="shared" ca="1" si="50"/>
        <v>2.4291168483714043E-2</v>
      </c>
      <c r="Q318" s="293">
        <f t="shared" si="47"/>
        <v>40433.192799999997</v>
      </c>
      <c r="R318" s="8">
        <f t="shared" ca="1" si="48"/>
        <v>4.1374888735687156E-5</v>
      </c>
      <c r="S318" s="116">
        <v>1</v>
      </c>
      <c r="T318" s="167">
        <f t="shared" ca="1" si="49"/>
        <v>4.1374888735687156E-5</v>
      </c>
      <c r="U318" s="116" t="e">
        <f>VLOOKUP(C318,Sheet4!C$15:D$42,2,FALSE)</f>
        <v>#N/A</v>
      </c>
      <c r="V318" s="8"/>
    </row>
    <row r="319" spans="1:23">
      <c r="A319" s="195" t="s">
        <v>150</v>
      </c>
      <c r="B319" s="174" t="s">
        <v>45</v>
      </c>
      <c r="C319" s="173">
        <v>55476.2742</v>
      </c>
      <c r="D319" s="173" t="s">
        <v>124</v>
      </c>
      <c r="E319" s="58">
        <f t="shared" si="44"/>
        <v>69683.083122015392</v>
      </c>
      <c r="F319">
        <f t="shared" si="45"/>
        <v>69683</v>
      </c>
      <c r="G319">
        <f t="shared" si="52"/>
        <v>3.0048699998587836E-2</v>
      </c>
      <c r="I319" s="117"/>
      <c r="J319" s="117"/>
      <c r="K319" s="116">
        <f t="shared" si="51"/>
        <v>3.0048699998587836E-2</v>
      </c>
      <c r="M319" s="116"/>
      <c r="O319" s="40">
        <f t="shared" ca="1" si="50"/>
        <v>2.42452285509724E-2</v>
      </c>
      <c r="Q319" s="293">
        <f t="shared" si="47"/>
        <v>40457.7742</v>
      </c>
      <c r="R319" s="8">
        <f t="shared" ca="1" si="48"/>
        <v>3.3680280843287593E-5</v>
      </c>
      <c r="S319" s="116">
        <v>1</v>
      </c>
      <c r="T319" s="167">
        <f t="shared" ca="1" si="49"/>
        <v>3.3680280843287593E-5</v>
      </c>
      <c r="U319" s="116" t="e">
        <f>VLOOKUP(C319,Sheet4!C$15:D$42,2,FALSE)</f>
        <v>#N/A</v>
      </c>
    </row>
    <row r="320" spans="1:23">
      <c r="A320" s="195" t="s">
        <v>150</v>
      </c>
      <c r="B320" s="174" t="s">
        <v>45</v>
      </c>
      <c r="C320" s="173">
        <v>55499.230199999998</v>
      </c>
      <c r="D320" s="173" t="s">
        <v>124</v>
      </c>
      <c r="E320" s="58">
        <f t="shared" si="44"/>
        <v>69746.585003475775</v>
      </c>
      <c r="F320">
        <f t="shared" si="45"/>
        <v>69746.5</v>
      </c>
      <c r="G320">
        <f t="shared" si="52"/>
        <v>3.072884999710368E-2</v>
      </c>
      <c r="I320" s="117"/>
      <c r="J320" s="117"/>
      <c r="K320" s="116">
        <f t="shared" si="51"/>
        <v>3.072884999710368E-2</v>
      </c>
      <c r="M320" s="116"/>
      <c r="O320" s="40">
        <f t="shared" ref="O320:O346" ca="1" si="53">+C$11+C$12*F320</f>
        <v>2.4202328760838658E-2</v>
      </c>
      <c r="Q320" s="293">
        <f t="shared" si="47"/>
        <v>40480.730199999998</v>
      </c>
      <c r="R320" s="8">
        <f t="shared" ca="1" si="48"/>
        <v>4.2595479447418312E-5</v>
      </c>
      <c r="S320" s="116">
        <v>1</v>
      </c>
      <c r="T320" s="167">
        <f t="shared" ca="1" si="49"/>
        <v>4.2595479447418312E-5</v>
      </c>
      <c r="U320" s="116" t="e">
        <f>VLOOKUP(C320,Sheet4!C$15:D$42,2,FALSE)</f>
        <v>#N/A</v>
      </c>
    </row>
    <row r="321" spans="1:22">
      <c r="A321" s="195" t="s">
        <v>156</v>
      </c>
      <c r="B321" s="174" t="s">
        <v>45</v>
      </c>
      <c r="C321" s="173">
        <v>55779.393700000001</v>
      </c>
      <c r="D321" s="173" t="s">
        <v>124</v>
      </c>
      <c r="E321" s="58">
        <f t="shared" si="44"/>
        <v>70521.585411496679</v>
      </c>
      <c r="F321">
        <f t="shared" si="45"/>
        <v>70521.5</v>
      </c>
      <c r="G321">
        <f t="shared" si="52"/>
        <v>3.0876349999743979E-2</v>
      </c>
      <c r="I321" s="117"/>
      <c r="J321" s="117"/>
      <c r="K321" s="116">
        <f t="shared" si="51"/>
        <v>3.0876349999743979E-2</v>
      </c>
      <c r="M321" s="116"/>
      <c r="O321" s="40">
        <f t="shared" ca="1" si="53"/>
        <v>2.3678748645033131E-2</v>
      </c>
      <c r="Q321" s="293">
        <f t="shared" si="47"/>
        <v>40760.893700000001</v>
      </c>
      <c r="R321" s="8">
        <f t="shared" ca="1" si="48"/>
        <v>5.1805465261335449E-5</v>
      </c>
      <c r="S321" s="116">
        <v>1</v>
      </c>
      <c r="T321" s="167">
        <f t="shared" ca="1" si="49"/>
        <v>5.1805465261335449E-5</v>
      </c>
      <c r="U321" s="116" t="e">
        <f>VLOOKUP(C321,Sheet4!C$15:D$42,2,FALSE)</f>
        <v>#N/A</v>
      </c>
    </row>
    <row r="322" spans="1:22">
      <c r="A322" s="198" t="s">
        <v>157</v>
      </c>
      <c r="B322" s="199" t="s">
        <v>45</v>
      </c>
      <c r="C322" s="200">
        <v>55790.599900000001</v>
      </c>
      <c r="D322" s="200">
        <v>1E-4</v>
      </c>
      <c r="E322" s="58">
        <f t="shared" si="44"/>
        <v>70552.584487294778</v>
      </c>
      <c r="F322">
        <f t="shared" si="45"/>
        <v>70552.5</v>
      </c>
      <c r="G322">
        <f t="shared" si="52"/>
        <v>3.0542250002326909E-2</v>
      </c>
      <c r="I322" s="117"/>
      <c r="J322" s="117"/>
      <c r="K322" s="116">
        <f t="shared" si="51"/>
        <v>3.0542250002326909E-2</v>
      </c>
      <c r="M322" s="116"/>
      <c r="O322" s="40">
        <f t="shared" ca="1" si="53"/>
        <v>2.3657805440400907E-2</v>
      </c>
      <c r="Q322" s="293">
        <f t="shared" si="47"/>
        <v>40772.099900000001</v>
      </c>
      <c r="R322" s="8">
        <f t="shared" ca="1" si="48"/>
        <v>4.7395576926232505E-5</v>
      </c>
      <c r="S322" s="116">
        <v>1</v>
      </c>
      <c r="T322" s="167">
        <f t="shared" ca="1" si="49"/>
        <v>4.7395576926232505E-5</v>
      </c>
      <c r="U322" s="116" t="e">
        <f>VLOOKUP(C322,Sheet4!C$15:D$42,2,FALSE)</f>
        <v>#N/A</v>
      </c>
    </row>
    <row r="323" spans="1:22">
      <c r="A323" s="195" t="s">
        <v>158</v>
      </c>
      <c r="B323" s="174" t="s">
        <v>45</v>
      </c>
      <c r="C323" s="173">
        <v>55831.268300000003</v>
      </c>
      <c r="D323" s="173" t="s">
        <v>124</v>
      </c>
      <c r="E323" s="58">
        <f t="shared" si="44"/>
        <v>70665.083176787026</v>
      </c>
      <c r="F323">
        <f t="shared" si="45"/>
        <v>70665</v>
      </c>
      <c r="G323">
        <f t="shared" si="52"/>
        <v>3.0068500003835652E-2</v>
      </c>
      <c r="I323" s="117"/>
      <c r="J323" s="117"/>
      <c r="K323" s="116">
        <f t="shared" si="51"/>
        <v>3.0068500003835652E-2</v>
      </c>
      <c r="M323" s="116"/>
      <c r="O323" s="40">
        <f t="shared" ca="1" si="53"/>
        <v>2.3581801875203333E-2</v>
      </c>
      <c r="Q323" s="293">
        <f t="shared" si="47"/>
        <v>40812.768300000003</v>
      </c>
      <c r="R323" s="8">
        <f t="shared" ca="1" si="48"/>
        <v>4.2077252612002033E-5</v>
      </c>
      <c r="S323" s="116">
        <v>1</v>
      </c>
      <c r="T323" s="167">
        <f t="shared" ca="1" si="49"/>
        <v>4.2077252612002033E-5</v>
      </c>
      <c r="U323" s="116" t="e">
        <f>VLOOKUP(C323,Sheet4!C$15:D$42,2,FALSE)</f>
        <v>#N/A</v>
      </c>
    </row>
    <row r="324" spans="1:22">
      <c r="A324" s="198" t="s">
        <v>157</v>
      </c>
      <c r="B324" s="199" t="s">
        <v>45</v>
      </c>
      <c r="C324" s="200">
        <v>55837.595500000003</v>
      </c>
      <c r="D324" s="200">
        <v>1E-4</v>
      </c>
      <c r="E324" s="58">
        <f t="shared" si="44"/>
        <v>70682.585751467981</v>
      </c>
      <c r="F324">
        <f t="shared" si="45"/>
        <v>70682.5</v>
      </c>
      <c r="G324">
        <f t="shared" si="52"/>
        <v>3.099925000424264E-2</v>
      </c>
      <c r="I324" s="117"/>
      <c r="J324" s="117"/>
      <c r="K324" s="116">
        <f t="shared" si="51"/>
        <v>3.099925000424264E-2</v>
      </c>
      <c r="M324" s="116"/>
      <c r="O324" s="40">
        <f t="shared" ca="1" si="53"/>
        <v>2.3569979098394825E-2</v>
      </c>
      <c r="Q324" s="293">
        <f t="shared" si="47"/>
        <v>40819.095500000003</v>
      </c>
      <c r="R324" s="8">
        <f t="shared" ca="1" si="48"/>
        <v>5.5194066192476813E-5</v>
      </c>
      <c r="S324" s="116">
        <v>1</v>
      </c>
      <c r="T324" s="167">
        <f t="shared" ca="1" si="49"/>
        <v>5.5194066192476813E-5</v>
      </c>
      <c r="U324" s="116" t="e">
        <f>VLOOKUP(C324,Sheet4!C$15:D$42,2,FALSE)</f>
        <v>#N/A</v>
      </c>
    </row>
    <row r="325" spans="1:22">
      <c r="A325" s="198" t="s">
        <v>157</v>
      </c>
      <c r="B325" s="199" t="s">
        <v>45</v>
      </c>
      <c r="C325" s="200">
        <v>55845.548699999999</v>
      </c>
      <c r="D325" s="200">
        <v>1E-4</v>
      </c>
      <c r="E325" s="58">
        <f t="shared" si="44"/>
        <v>70704.586237773547</v>
      </c>
      <c r="F325">
        <f t="shared" si="45"/>
        <v>70704.5</v>
      </c>
      <c r="G325">
        <f t="shared" si="52"/>
        <v>3.1175049996818416E-2</v>
      </c>
      <c r="I325" s="117"/>
      <c r="J325" s="117"/>
      <c r="K325" s="116">
        <f t="shared" si="51"/>
        <v>3.1175049996818416E-2</v>
      </c>
      <c r="M325" s="116"/>
      <c r="O325" s="40">
        <f t="shared" ca="1" si="53"/>
        <v>2.3555116178978409E-2</v>
      </c>
      <c r="Q325" s="293">
        <f t="shared" si="47"/>
        <v>40827.048699999999</v>
      </c>
      <c r="R325" s="8">
        <f t="shared" ca="1" si="48"/>
        <v>5.8063391388261776E-5</v>
      </c>
      <c r="S325" s="116">
        <v>1</v>
      </c>
      <c r="T325" s="167">
        <f t="shared" ca="1" si="49"/>
        <v>5.8063391388261776E-5</v>
      </c>
      <c r="U325" s="116" t="e">
        <f>VLOOKUP(C325,Sheet4!C$15:D$42,2,FALSE)</f>
        <v>#N/A</v>
      </c>
    </row>
    <row r="326" spans="1:22">
      <c r="A326" s="195" t="s">
        <v>158</v>
      </c>
      <c r="B326" s="174" t="s">
        <v>49</v>
      </c>
      <c r="C326" s="173">
        <v>55857.298300000002</v>
      </c>
      <c r="D326" s="173" t="s">
        <v>124</v>
      </c>
      <c r="E326" s="58">
        <f t="shared" si="44"/>
        <v>70737.088490187176</v>
      </c>
      <c r="F326">
        <f t="shared" si="45"/>
        <v>70737</v>
      </c>
      <c r="G326">
        <f t="shared" si="52"/>
        <v>3.1989300005079713E-2</v>
      </c>
      <c r="I326" s="117"/>
      <c r="J326" s="117"/>
      <c r="K326" s="116">
        <f t="shared" ref="K326:K346" si="54">G326</f>
        <v>3.1989300005079713E-2</v>
      </c>
      <c r="M326" s="116"/>
      <c r="O326" s="40">
        <f t="shared" ca="1" si="53"/>
        <v>2.3533159593476884E-2</v>
      </c>
      <c r="Q326" s="293">
        <f t="shared" si="47"/>
        <v>40838.798300000002</v>
      </c>
      <c r="R326" s="8">
        <f t="shared" ca="1" si="48"/>
        <v>7.1506310660742468E-5</v>
      </c>
      <c r="S326" s="116">
        <v>1</v>
      </c>
      <c r="T326" s="167">
        <f t="shared" ca="1" si="49"/>
        <v>7.1506310660742468E-5</v>
      </c>
      <c r="U326" s="116" t="e">
        <f>VLOOKUP(C326,Sheet4!C$15:D$42,2,FALSE)</f>
        <v>#N/A</v>
      </c>
    </row>
    <row r="327" spans="1:22">
      <c r="A327" s="44" t="s">
        <v>159</v>
      </c>
      <c r="B327" s="45" t="s">
        <v>49</v>
      </c>
      <c r="C327" s="44">
        <v>55862.720200000003</v>
      </c>
      <c r="D327" s="44">
        <v>5.9999999999999995E-4</v>
      </c>
      <c r="E327" s="58">
        <f t="shared" si="44"/>
        <v>70752.086784798172</v>
      </c>
      <c r="F327">
        <f t="shared" si="45"/>
        <v>70752</v>
      </c>
      <c r="G327">
        <f t="shared" si="52"/>
        <v>3.1372800003737211E-2</v>
      </c>
      <c r="J327" s="117"/>
      <c r="K327" s="117">
        <f t="shared" si="54"/>
        <v>3.1372800003737211E-2</v>
      </c>
      <c r="M327" s="116"/>
      <c r="O327" s="40">
        <f t="shared" ca="1" si="53"/>
        <v>2.3523025784783873E-2</v>
      </c>
      <c r="Q327" s="293">
        <f t="shared" si="47"/>
        <v>40844.220200000003</v>
      </c>
      <c r="R327" s="8">
        <f t="shared" ca="1" si="48"/>
        <v>6.1618955288544495E-5</v>
      </c>
      <c r="S327" s="116">
        <v>1</v>
      </c>
      <c r="T327" s="167">
        <f t="shared" ca="1" si="49"/>
        <v>6.1618955288544495E-5</v>
      </c>
      <c r="U327" s="116" t="e">
        <f>VLOOKUP(C327,Sheet4!C$15:D$42,2,FALSE)</f>
        <v>#N/A</v>
      </c>
    </row>
    <row r="328" spans="1:22">
      <c r="A328" s="198" t="s">
        <v>161</v>
      </c>
      <c r="B328" s="199" t="s">
        <v>45</v>
      </c>
      <c r="C328" s="200">
        <v>55881.336040000002</v>
      </c>
      <c r="D328" s="200">
        <v>1E-3</v>
      </c>
      <c r="E328" s="58">
        <f t="shared" si="44"/>
        <v>70803.582727687419</v>
      </c>
      <c r="F328">
        <f t="shared" si="45"/>
        <v>70803.5</v>
      </c>
      <c r="G328">
        <f t="shared" si="52"/>
        <v>2.9906150004535448E-2</v>
      </c>
      <c r="I328" s="117"/>
      <c r="J328" s="117"/>
      <c r="K328" s="116">
        <f t="shared" si="54"/>
        <v>2.9906150004535448E-2</v>
      </c>
      <c r="M328" s="116"/>
      <c r="O328" s="40">
        <f t="shared" ca="1" si="53"/>
        <v>2.3488233041604543E-2</v>
      </c>
      <c r="Q328" s="293">
        <f t="shared" si="47"/>
        <v>40862.836040000002</v>
      </c>
      <c r="R328" s="8">
        <f t="shared" ca="1" si="48"/>
        <v>4.1189658143076247E-5</v>
      </c>
      <c r="S328" s="116">
        <v>1</v>
      </c>
      <c r="T328" s="167">
        <f t="shared" ca="1" si="49"/>
        <v>4.1189658143076247E-5</v>
      </c>
      <c r="U328" s="116" t="e">
        <f>VLOOKUP(C328,Sheet4!C$15:D$42,2,FALSE)</f>
        <v>#N/A</v>
      </c>
    </row>
    <row r="329" spans="1:22">
      <c r="A329" s="198" t="s">
        <v>161</v>
      </c>
      <c r="B329" s="199" t="s">
        <v>49</v>
      </c>
      <c r="C329" s="200">
        <v>55882.23936</v>
      </c>
      <c r="D329" s="200">
        <v>4.0000000000000002E-4</v>
      </c>
      <c r="E329" s="58">
        <f t="shared" si="44"/>
        <v>70806.08153059562</v>
      </c>
      <c r="F329">
        <f t="shared" si="45"/>
        <v>70806</v>
      </c>
      <c r="G329">
        <f t="shared" si="52"/>
        <v>2.9473399998096284E-2</v>
      </c>
      <c r="J329" s="117"/>
      <c r="K329" s="117">
        <f t="shared" si="54"/>
        <v>2.9473399998096284E-2</v>
      </c>
      <c r="M329" s="116"/>
      <c r="O329" s="40">
        <f t="shared" ca="1" si="53"/>
        <v>2.3486544073489039E-2</v>
      </c>
      <c r="Q329" s="293">
        <f t="shared" si="47"/>
        <v>40863.73936</v>
      </c>
      <c r="R329" s="8">
        <f t="shared" ca="1" si="48"/>
        <v>3.5842443862004863E-5</v>
      </c>
      <c r="S329" s="116">
        <v>1</v>
      </c>
      <c r="T329" s="167">
        <f t="shared" ca="1" si="49"/>
        <v>3.5842443862004863E-5</v>
      </c>
      <c r="U329" s="116" t="e">
        <f>VLOOKUP(C329,Sheet4!C$15:D$42,2,FALSE)</f>
        <v>#N/A</v>
      </c>
    </row>
    <row r="330" spans="1:22">
      <c r="A330" s="198" t="s">
        <v>161</v>
      </c>
      <c r="B330" s="199" t="s">
        <v>49</v>
      </c>
      <c r="C330" s="200">
        <v>55882.240259999999</v>
      </c>
      <c r="D330" s="200">
        <v>2.9999999999999997E-4</v>
      </c>
      <c r="E330" s="58">
        <f t="shared" si="44"/>
        <v>70806.084020214592</v>
      </c>
      <c r="F330">
        <f t="shared" si="45"/>
        <v>70806</v>
      </c>
      <c r="G330">
        <f t="shared" si="52"/>
        <v>3.0373399997188244E-2</v>
      </c>
      <c r="I330" s="117"/>
      <c r="J330" s="117"/>
      <c r="K330" s="116">
        <f t="shared" si="54"/>
        <v>3.0373399997188244E-2</v>
      </c>
      <c r="M330" s="116"/>
      <c r="O330" s="40">
        <f t="shared" ca="1" si="53"/>
        <v>2.3486544073489039E-2</v>
      </c>
      <c r="Q330" s="293">
        <f t="shared" si="47"/>
        <v>40863.740259999999</v>
      </c>
      <c r="R330" s="8">
        <f t="shared" ca="1" si="48"/>
        <v>4.7428784513790825E-5</v>
      </c>
      <c r="S330" s="116">
        <v>1</v>
      </c>
      <c r="T330" s="167">
        <f t="shared" ca="1" si="49"/>
        <v>4.7428784513790825E-5</v>
      </c>
      <c r="U330" s="116" t="e">
        <f>VLOOKUP(C330,Sheet4!C$15:D$42,2,FALSE)</f>
        <v>#N/A</v>
      </c>
    </row>
    <row r="331" spans="1:22">
      <c r="A331" s="198" t="s">
        <v>161</v>
      </c>
      <c r="B331" s="199" t="s">
        <v>49</v>
      </c>
      <c r="C331" s="200">
        <v>55882.240559999998</v>
      </c>
      <c r="D331" s="200">
        <v>4.0000000000000002E-4</v>
      </c>
      <c r="E331" s="58">
        <f t="shared" si="44"/>
        <v>70806.084850087587</v>
      </c>
      <c r="F331">
        <f t="shared" si="45"/>
        <v>70806</v>
      </c>
      <c r="G331">
        <f t="shared" si="52"/>
        <v>3.0673399996885564E-2</v>
      </c>
      <c r="I331" s="117"/>
      <c r="J331" s="117"/>
      <c r="K331" s="116">
        <f t="shared" si="54"/>
        <v>3.0673399996885564E-2</v>
      </c>
      <c r="M331" s="116"/>
      <c r="O331" s="40">
        <f t="shared" ca="1" si="53"/>
        <v>2.3486544073489039E-2</v>
      </c>
      <c r="Q331" s="293">
        <f t="shared" si="47"/>
        <v>40863.740559999998</v>
      </c>
      <c r="R331" s="8">
        <f t="shared" ca="1" si="48"/>
        <v>5.1650898063659715E-5</v>
      </c>
      <c r="S331" s="116">
        <v>1</v>
      </c>
      <c r="T331" s="167">
        <f t="shared" ca="1" si="49"/>
        <v>5.1650898063659715E-5</v>
      </c>
      <c r="U331" s="116" t="e">
        <f>VLOOKUP(C331,Sheet4!C$15:D$42,2,FALSE)</f>
        <v>#N/A</v>
      </c>
      <c r="V331" s="8"/>
    </row>
    <row r="332" spans="1:22">
      <c r="A332" s="200" t="s">
        <v>164</v>
      </c>
      <c r="B332" s="199" t="s">
        <v>49</v>
      </c>
      <c r="C332" s="200">
        <v>56148.484299999996</v>
      </c>
      <c r="D332" s="200">
        <v>2.9999999999999997E-4</v>
      </c>
      <c r="E332" s="58">
        <f t="shared" si="44"/>
        <v>71542.579815109813</v>
      </c>
      <c r="F332">
        <f t="shared" si="45"/>
        <v>71542.5</v>
      </c>
      <c r="G332">
        <f t="shared" si="52"/>
        <v>2.8853249998064712E-2</v>
      </c>
      <c r="I332" s="117"/>
      <c r="J332" s="117"/>
      <c r="K332" s="116">
        <f t="shared" si="54"/>
        <v>2.8853249998064712E-2</v>
      </c>
      <c r="M332" s="116"/>
      <c r="O332" s="40">
        <f t="shared" ca="1" si="53"/>
        <v>2.2988974066662241E-2</v>
      </c>
      <c r="Q332" s="293">
        <f t="shared" si="47"/>
        <v>41129.984299999996</v>
      </c>
      <c r="R332" s="8">
        <f t="shared" ca="1" si="48"/>
        <v>3.4389732199626321E-5</v>
      </c>
      <c r="S332" s="116">
        <v>1</v>
      </c>
      <c r="T332" s="167">
        <f t="shared" ca="1" si="49"/>
        <v>3.4389732199626321E-5</v>
      </c>
      <c r="U332" s="116" t="e">
        <f>VLOOKUP(C332,Sheet4!C$15:D$42,2,FALSE)</f>
        <v>#N/A</v>
      </c>
    </row>
    <row r="333" spans="1:22">
      <c r="A333" s="195" t="s">
        <v>165</v>
      </c>
      <c r="B333" s="174" t="s">
        <v>49</v>
      </c>
      <c r="C333" s="173">
        <v>56162.04</v>
      </c>
      <c r="D333" s="173" t="s">
        <v>124</v>
      </c>
      <c r="E333" s="58">
        <f t="shared" si="44"/>
        <v>71580.078179568474</v>
      </c>
      <c r="F333">
        <f t="shared" si="45"/>
        <v>71580</v>
      </c>
      <c r="G333">
        <f t="shared" si="52"/>
        <v>2.826199999981327E-2</v>
      </c>
      <c r="I333" s="117"/>
      <c r="J333" s="117"/>
      <c r="K333" s="116">
        <f t="shared" si="54"/>
        <v>2.826199999981327E-2</v>
      </c>
      <c r="M333" s="116"/>
      <c r="O333" s="40">
        <f t="shared" ca="1" si="53"/>
        <v>2.2963639544929713E-2</v>
      </c>
      <c r="Q333" s="293">
        <f t="shared" si="47"/>
        <v>41143.54</v>
      </c>
      <c r="R333" s="8">
        <f t="shared" ca="1" si="48"/>
        <v>2.8072623509873887E-5</v>
      </c>
      <c r="S333" s="116">
        <v>1</v>
      </c>
      <c r="T333" s="167">
        <f t="shared" ca="1" si="49"/>
        <v>2.8072623509873887E-5</v>
      </c>
      <c r="U333" s="116" t="e">
        <f>VLOOKUP(C333,Sheet4!C$15:D$42,2,FALSE)</f>
        <v>#N/A</v>
      </c>
      <c r="V333" s="8"/>
    </row>
    <row r="334" spans="1:22">
      <c r="A334" s="195" t="s">
        <v>165</v>
      </c>
      <c r="B334" s="174" t="s">
        <v>45</v>
      </c>
      <c r="C334" s="173">
        <v>56162.221599999997</v>
      </c>
      <c r="D334" s="173" t="s">
        <v>124</v>
      </c>
      <c r="E334" s="58">
        <f t="shared" si="44"/>
        <v>71580.580529353843</v>
      </c>
      <c r="F334">
        <f t="shared" si="45"/>
        <v>71580.5</v>
      </c>
      <c r="G334">
        <f t="shared" si="52"/>
        <v>2.9111449992342386E-2</v>
      </c>
      <c r="I334" s="117"/>
      <c r="J334" s="117"/>
      <c r="K334" s="116">
        <f t="shared" si="54"/>
        <v>2.9111449992342386E-2</v>
      </c>
      <c r="M334" s="116"/>
      <c r="O334" s="40">
        <f t="shared" ca="1" si="53"/>
        <v>2.2963301751306613E-2</v>
      </c>
      <c r="Q334" s="293">
        <f t="shared" si="47"/>
        <v>41143.721599999997</v>
      </c>
      <c r="R334" s="8">
        <f t="shared" ca="1" si="48"/>
        <v>3.7799726793751276E-5</v>
      </c>
      <c r="S334" s="116">
        <v>1</v>
      </c>
      <c r="T334" s="167">
        <f t="shared" ca="1" si="49"/>
        <v>3.7799726793751276E-5</v>
      </c>
      <c r="U334" s="116" t="e">
        <f>VLOOKUP(C334,Sheet4!C$15:D$42,2,FALSE)</f>
        <v>#N/A</v>
      </c>
    </row>
    <row r="335" spans="1:22">
      <c r="A335" s="198" t="s">
        <v>166</v>
      </c>
      <c r="B335" s="199" t="s">
        <v>49</v>
      </c>
      <c r="C335" s="200">
        <v>56167.823700000001</v>
      </c>
      <c r="D335" s="200">
        <v>2.9999999999999997E-4</v>
      </c>
      <c r="E335" s="58">
        <f t="shared" si="44"/>
        <v>71596.077301009602</v>
      </c>
      <c r="F335">
        <f t="shared" si="45"/>
        <v>71596</v>
      </c>
      <c r="G335">
        <f t="shared" si="52"/>
        <v>2.7944399997068103E-2</v>
      </c>
      <c r="I335" s="117"/>
      <c r="J335" s="117"/>
      <c r="K335" s="116">
        <f t="shared" si="54"/>
        <v>2.7944399997068103E-2</v>
      </c>
      <c r="M335" s="116"/>
      <c r="O335" s="40">
        <f t="shared" ca="1" si="53"/>
        <v>2.2952830148990501E-2</v>
      </c>
      <c r="Q335" s="293">
        <f t="shared" si="47"/>
        <v>41149.323700000001</v>
      </c>
      <c r="R335" s="8">
        <f t="shared" ca="1" si="48"/>
        <v>2.4915769548237459E-5</v>
      </c>
      <c r="S335" s="116">
        <v>1</v>
      </c>
      <c r="T335" s="167">
        <f t="shared" ca="1" si="49"/>
        <v>2.4915769548237459E-5</v>
      </c>
      <c r="U335" s="116" t="e">
        <f>VLOOKUP(C335,Sheet4!C$15:D$42,2,FALSE)</f>
        <v>#N/A</v>
      </c>
      <c r="V335" s="8"/>
    </row>
    <row r="336" spans="1:22">
      <c r="A336" s="198" t="s">
        <v>161</v>
      </c>
      <c r="B336" s="199" t="s">
        <v>45</v>
      </c>
      <c r="C336" s="200">
        <v>56168.366650000004</v>
      </c>
      <c r="D336" s="200">
        <v>1E-4</v>
      </c>
      <c r="E336" s="58">
        <f t="shared" si="44"/>
        <v>71597.579232815624</v>
      </c>
      <c r="F336">
        <f t="shared" si="45"/>
        <v>71597.5</v>
      </c>
      <c r="G336">
        <f t="shared" si="52"/>
        <v>2.864275000320049E-2</v>
      </c>
      <c r="I336" s="117"/>
      <c r="J336" s="117"/>
      <c r="K336" s="116">
        <f t="shared" si="54"/>
        <v>2.864275000320049E-2</v>
      </c>
      <c r="M336" s="116"/>
      <c r="O336" s="40">
        <f t="shared" ca="1" si="53"/>
        <v>2.2951816768121205E-2</v>
      </c>
      <c r="Q336" s="293">
        <f t="shared" si="47"/>
        <v>41149.866650000004</v>
      </c>
      <c r="R336" s="8">
        <f t="shared" ca="1" si="48"/>
        <v>3.2386721086129973E-5</v>
      </c>
      <c r="S336" s="116">
        <v>1</v>
      </c>
      <c r="T336" s="167">
        <f t="shared" ca="1" si="49"/>
        <v>3.2386721086129973E-5</v>
      </c>
      <c r="U336" s="116" t="e">
        <f>VLOOKUP(C336,Sheet4!C$15:D$42,2,FALSE)</f>
        <v>#N/A</v>
      </c>
    </row>
    <row r="337" spans="1:21">
      <c r="A337" s="198" t="s">
        <v>166</v>
      </c>
      <c r="B337" s="199" t="s">
        <v>45</v>
      </c>
      <c r="C337" s="200">
        <v>56169.812700000002</v>
      </c>
      <c r="D337" s="200">
        <v>2.9999999999999997E-4</v>
      </c>
      <c r="E337" s="58">
        <f t="shared" si="44"/>
        <v>71601.579358956311</v>
      </c>
      <c r="F337">
        <f t="shared" si="45"/>
        <v>71601.5</v>
      </c>
      <c r="G337">
        <f t="shared" si="52"/>
        <v>2.8688350001175422E-2</v>
      </c>
      <c r="I337" s="117"/>
      <c r="J337" s="117"/>
      <c r="K337" s="116">
        <f t="shared" si="54"/>
        <v>2.8688350001175422E-2</v>
      </c>
      <c r="M337" s="116"/>
      <c r="O337" s="40">
        <f t="shared" ca="1" si="53"/>
        <v>2.2949114419136399E-2</v>
      </c>
      <c r="Q337" s="293">
        <f t="shared" si="47"/>
        <v>41151.312700000002</v>
      </c>
      <c r="R337" s="8">
        <f t="shared" ca="1" si="48"/>
        <v>3.2938825066142809E-5</v>
      </c>
      <c r="S337" s="116">
        <v>1</v>
      </c>
      <c r="T337" s="167">
        <f t="shared" ca="1" si="49"/>
        <v>3.2938825066142809E-5</v>
      </c>
      <c r="U337" s="116" t="e">
        <f>VLOOKUP(C337,Sheet4!C$15:D$42,2,FALSE)</f>
        <v>#N/A</v>
      </c>
    </row>
    <row r="338" spans="1:21">
      <c r="A338" s="173" t="s">
        <v>169</v>
      </c>
      <c r="B338" s="174" t="s">
        <v>45</v>
      </c>
      <c r="C338" s="173">
        <v>56180.658000000003</v>
      </c>
      <c r="D338" s="200">
        <v>2.0000000000000001E-4</v>
      </c>
      <c r="E338" s="58">
        <f t="shared" si="44"/>
        <v>71631.580097543279</v>
      </c>
      <c r="F338">
        <f t="shared" si="45"/>
        <v>71631.5</v>
      </c>
      <c r="G338">
        <f t="shared" si="52"/>
        <v>2.8955350004252978E-2</v>
      </c>
      <c r="I338" s="117"/>
      <c r="J338" s="117"/>
      <c r="K338" s="116">
        <f t="shared" si="54"/>
        <v>2.8955350004252978E-2</v>
      </c>
      <c r="M338" s="116"/>
      <c r="O338" s="40">
        <f t="shared" ca="1" si="53"/>
        <v>2.2928846801750377E-2</v>
      </c>
      <c r="Q338" s="293">
        <f t="shared" si="47"/>
        <v>41162.158000000003</v>
      </c>
      <c r="R338" s="8">
        <f t="shared" ca="1" si="48"/>
        <v>3.63187408497741E-5</v>
      </c>
      <c r="S338" s="116">
        <v>1</v>
      </c>
      <c r="T338" s="167">
        <f t="shared" ca="1" si="49"/>
        <v>3.63187408497741E-5</v>
      </c>
      <c r="U338" s="116" t="e">
        <f>VLOOKUP(C338,Sheet4!C$15:D$42,2,FALSE)</f>
        <v>#N/A</v>
      </c>
    </row>
    <row r="339" spans="1:21">
      <c r="A339" s="173" t="s">
        <v>169</v>
      </c>
      <c r="B339" s="174" t="s">
        <v>49</v>
      </c>
      <c r="C339" s="173">
        <v>56180.838600000003</v>
      </c>
      <c r="D339" s="200">
        <v>2.0000000000000001E-4</v>
      </c>
      <c r="E339" s="58">
        <f t="shared" si="44"/>
        <v>71632.07968108535</v>
      </c>
      <c r="F339">
        <f t="shared" si="45"/>
        <v>71632</v>
      </c>
      <c r="G339">
        <f t="shared" si="52"/>
        <v>2.8804800007492304E-2</v>
      </c>
      <c r="I339" s="117"/>
      <c r="J339" s="117"/>
      <c r="K339" s="116">
        <f t="shared" si="54"/>
        <v>2.8804800007492304E-2</v>
      </c>
      <c r="M339" s="116"/>
      <c r="O339" s="40">
        <f t="shared" ca="1" si="53"/>
        <v>2.2928509008127276E-2</v>
      </c>
      <c r="Q339" s="293">
        <f t="shared" si="47"/>
        <v>41162.338600000003</v>
      </c>
      <c r="R339" s="8">
        <f t="shared" ca="1" si="48"/>
        <v>3.4530795909218431E-5</v>
      </c>
      <c r="S339" s="116">
        <v>1</v>
      </c>
      <c r="T339" s="167">
        <f t="shared" ca="1" si="49"/>
        <v>3.4530795909218431E-5</v>
      </c>
      <c r="U339" s="116" t="e">
        <f>VLOOKUP(C339,Sheet4!C$15:D$42,2,FALSE)</f>
        <v>#N/A</v>
      </c>
    </row>
    <row r="340" spans="1:21">
      <c r="A340" s="198" t="s">
        <v>170</v>
      </c>
      <c r="B340" s="199" t="s">
        <v>49</v>
      </c>
      <c r="C340" s="200">
        <v>56212.286899999999</v>
      </c>
      <c r="D340" s="200">
        <v>8.9999999999999998E-4</v>
      </c>
      <c r="E340" s="58">
        <f t="shared" ref="E340:E346" si="55">+(C340-C$7)/C$8</f>
        <v>71719.073330620566</v>
      </c>
      <c r="F340">
        <f t="shared" ref="F340:F346" si="56">ROUND(2*E340,0)/2</f>
        <v>71719</v>
      </c>
      <c r="G340">
        <f t="shared" si="52"/>
        <v>2.6509099996474106E-2</v>
      </c>
      <c r="I340" s="117"/>
      <c r="J340" s="117"/>
      <c r="K340" s="116">
        <f t="shared" si="54"/>
        <v>2.6509099996474106E-2</v>
      </c>
      <c r="M340" s="116"/>
      <c r="O340" s="40">
        <f t="shared" ca="1" si="53"/>
        <v>2.2869732917707823E-2</v>
      </c>
      <c r="Q340" s="293">
        <f t="shared" ref="Q340:Q346" si="57">C340-15018.5</f>
        <v>41193.786899999999</v>
      </c>
      <c r="R340" s="8">
        <f t="shared" ref="R340:R346" ca="1" si="58">+(O340-G340)^2</f>
        <v>1.3244992734007826E-5</v>
      </c>
      <c r="S340" s="116">
        <v>1</v>
      </c>
      <c r="T340" s="167">
        <f t="shared" ref="T340:T346" ca="1" si="59">+S340*R340</f>
        <v>1.3244992734007826E-5</v>
      </c>
      <c r="U340" s="116" t="e">
        <f>VLOOKUP(C340,Sheet4!C$15:D$42,2,FALSE)</f>
        <v>#N/A</v>
      </c>
    </row>
    <row r="341" spans="1:21">
      <c r="A341" s="195" t="s">
        <v>156</v>
      </c>
      <c r="B341" s="174" t="s">
        <v>45</v>
      </c>
      <c r="C341" s="173">
        <v>56222.2304</v>
      </c>
      <c r="D341" s="173" t="s">
        <v>124</v>
      </c>
      <c r="E341" s="58">
        <f t="shared" si="55"/>
        <v>71746.579470989163</v>
      </c>
      <c r="F341">
        <f t="shared" si="56"/>
        <v>71746.5</v>
      </c>
      <c r="G341">
        <f t="shared" si="52"/>
        <v>2.8728849996696226E-2</v>
      </c>
      <c r="I341" s="117"/>
      <c r="J341" s="117"/>
      <c r="K341" s="116">
        <f t="shared" si="54"/>
        <v>2.8728849996696226E-2</v>
      </c>
      <c r="M341" s="116"/>
      <c r="O341" s="40">
        <f t="shared" ca="1" si="53"/>
        <v>2.2851154268437299E-2</v>
      </c>
      <c r="Q341" s="293">
        <f t="shared" si="57"/>
        <v>41203.7304</v>
      </c>
      <c r="R341" s="8">
        <f t="shared" ca="1" si="58"/>
        <v>3.4547307073993247E-5</v>
      </c>
      <c r="S341" s="116">
        <v>1</v>
      </c>
      <c r="T341" s="167">
        <f t="shared" ca="1" si="59"/>
        <v>3.4547307073993247E-5</v>
      </c>
      <c r="U341" s="116" t="e">
        <f>VLOOKUP(C341,Sheet4!C$15:D$42,2,FALSE)</f>
        <v>#N/A</v>
      </c>
    </row>
    <row r="342" spans="1:21">
      <c r="A342" s="198" t="s">
        <v>166</v>
      </c>
      <c r="B342" s="199" t="s">
        <v>45</v>
      </c>
      <c r="C342" s="200">
        <v>56251.511700000003</v>
      </c>
      <c r="D342" s="200">
        <v>1E-4</v>
      </c>
      <c r="E342" s="58">
        <f t="shared" si="55"/>
        <v>71827.578671268231</v>
      </c>
      <c r="F342">
        <f t="shared" si="56"/>
        <v>71827.5</v>
      </c>
      <c r="G342">
        <f t="shared" si="52"/>
        <v>2.8439750007237308E-2</v>
      </c>
      <c r="I342" s="117"/>
      <c r="J342" s="117"/>
      <c r="K342" s="116">
        <f t="shared" si="54"/>
        <v>2.8439750007237308E-2</v>
      </c>
      <c r="M342" s="116"/>
      <c r="O342" s="40">
        <f t="shared" ca="1" si="53"/>
        <v>2.2796431701495048E-2</v>
      </c>
      <c r="Q342" s="293">
        <f t="shared" si="57"/>
        <v>41233.011700000003</v>
      </c>
      <c r="R342" s="8">
        <f t="shared" ca="1" si="58"/>
        <v>3.1847041499925683E-5</v>
      </c>
      <c r="S342" s="116">
        <v>1</v>
      </c>
      <c r="T342" s="167">
        <f t="shared" ca="1" si="59"/>
        <v>3.1847041499925683E-5</v>
      </c>
      <c r="U342" s="116" t="e">
        <f>VLOOKUP(C342,Sheet4!C$15:D$42,2,FALSE)</f>
        <v>#N/A</v>
      </c>
    </row>
    <row r="343" spans="1:21">
      <c r="A343" s="198" t="s">
        <v>264</v>
      </c>
      <c r="B343" s="199" t="s">
        <v>45</v>
      </c>
      <c r="C343" s="200">
        <v>56490.825499999999</v>
      </c>
      <c r="D343" s="200">
        <v>1E-4</v>
      </c>
      <c r="E343" s="58">
        <f t="shared" si="55"/>
        <v>72489.578869884484</v>
      </c>
      <c r="F343">
        <f t="shared" si="56"/>
        <v>72489.5</v>
      </c>
      <c r="G343">
        <f t="shared" si="52"/>
        <v>2.8511549993709195E-2</v>
      </c>
      <c r="I343" s="117"/>
      <c r="J343" s="117"/>
      <c r="K343" s="116">
        <f t="shared" si="54"/>
        <v>2.8511549993709195E-2</v>
      </c>
      <c r="M343" s="116"/>
      <c r="O343" s="40">
        <f t="shared" ca="1" si="53"/>
        <v>2.2349192944510196E-2</v>
      </c>
      <c r="Q343" s="293">
        <f t="shared" si="57"/>
        <v>41472.325499999999</v>
      </c>
      <c r="R343" s="8">
        <f t="shared" ca="1" si="58"/>
        <v>3.7974644401812597E-5</v>
      </c>
      <c r="S343" s="116">
        <v>1</v>
      </c>
      <c r="T343" s="167">
        <f t="shared" ca="1" si="59"/>
        <v>3.7974644401812597E-5</v>
      </c>
      <c r="U343" s="116" t="e">
        <f>VLOOKUP(C343,Sheet4!C$15:D$42,2,FALSE)</f>
        <v>#N/A</v>
      </c>
    </row>
    <row r="344" spans="1:21">
      <c r="A344" s="198" t="s">
        <v>264</v>
      </c>
      <c r="B344" s="199" t="s">
        <v>45</v>
      </c>
      <c r="C344" s="200">
        <v>56552.6414</v>
      </c>
      <c r="D344" s="200">
        <v>4.0000000000000002E-4</v>
      </c>
      <c r="E344" s="58">
        <f t="shared" si="55"/>
        <v>72660.576689808135</v>
      </c>
      <c r="F344">
        <f t="shared" si="56"/>
        <v>72660.5</v>
      </c>
      <c r="G344">
        <f t="shared" si="52"/>
        <v>2.772345000266796E-2</v>
      </c>
      <c r="I344" s="117"/>
      <c r="J344" s="117"/>
      <c r="K344" s="116">
        <f t="shared" si="54"/>
        <v>2.772345000266796E-2</v>
      </c>
      <c r="M344" s="116"/>
      <c r="O344" s="40">
        <f t="shared" ca="1" si="53"/>
        <v>2.2233667525409881E-2</v>
      </c>
      <c r="Q344" s="293">
        <f t="shared" si="57"/>
        <v>41534.1414</v>
      </c>
      <c r="R344" s="8">
        <f t="shared" ca="1" si="58"/>
        <v>3.0137711647609849E-5</v>
      </c>
      <c r="S344" s="116">
        <v>1</v>
      </c>
      <c r="T344" s="167">
        <f t="shared" ca="1" si="59"/>
        <v>3.0137711647609849E-5</v>
      </c>
      <c r="U344" s="116" t="e">
        <f>VLOOKUP(C344,Sheet4!C$15:D$42,2,FALSE)</f>
        <v>#N/A</v>
      </c>
    </row>
    <row r="345" spans="1:21">
      <c r="A345" s="198" t="s">
        <v>264</v>
      </c>
      <c r="B345" s="199" t="s">
        <v>49</v>
      </c>
      <c r="C345" s="200">
        <v>56552.821799999998</v>
      </c>
      <c r="D345" s="200">
        <v>4.0000000000000002E-4</v>
      </c>
      <c r="E345" s="58">
        <f t="shared" si="55"/>
        <v>72661.075720101537</v>
      </c>
      <c r="F345">
        <f t="shared" si="56"/>
        <v>72661</v>
      </c>
      <c r="G345">
        <f t="shared" si="52"/>
        <v>2.7372899996407796E-2</v>
      </c>
      <c r="I345" s="117"/>
      <c r="J345" s="117"/>
      <c r="K345" s="116">
        <f t="shared" si="54"/>
        <v>2.7372899996407796E-2</v>
      </c>
      <c r="M345" s="116"/>
      <c r="O345" s="40">
        <f t="shared" ca="1" si="53"/>
        <v>2.223332973178678E-2</v>
      </c>
      <c r="Q345" s="293">
        <f t="shared" si="57"/>
        <v>41534.321799999998</v>
      </c>
      <c r="R345" s="8">
        <f t="shared" ca="1" si="58"/>
        <v>2.6415182504976535E-5</v>
      </c>
      <c r="S345" s="116">
        <v>1</v>
      </c>
      <c r="T345" s="167">
        <f t="shared" ca="1" si="59"/>
        <v>2.6415182504976535E-5</v>
      </c>
      <c r="U345" s="116" t="e">
        <f>VLOOKUP(C345,Sheet4!C$15:D$42,2,FALSE)</f>
        <v>#N/A</v>
      </c>
    </row>
    <row r="346" spans="1:21">
      <c r="A346" s="198" t="s">
        <v>264</v>
      </c>
      <c r="B346" s="199" t="s">
        <v>49</v>
      </c>
      <c r="C346" s="200">
        <v>56562.582000000002</v>
      </c>
      <c r="D346" s="200">
        <v>2.0000000000000001E-4</v>
      </c>
      <c r="E346" s="58">
        <f t="shared" si="55"/>
        <v>72688.074808071135</v>
      </c>
      <c r="F346">
        <f t="shared" si="56"/>
        <v>72688</v>
      </c>
      <c r="G346">
        <f t="shared" si="52"/>
        <v>2.7043200003390666E-2</v>
      </c>
      <c r="I346" s="117"/>
      <c r="J346" s="117"/>
      <c r="K346" s="116">
        <f t="shared" si="54"/>
        <v>2.7043200003390666E-2</v>
      </c>
      <c r="M346" s="116"/>
      <c r="O346" s="40">
        <f t="shared" ca="1" si="53"/>
        <v>2.2215088876139363E-2</v>
      </c>
      <c r="Q346" s="293">
        <f t="shared" si="57"/>
        <v>41544.082000000002</v>
      </c>
      <c r="R346" s="8">
        <f t="shared" ca="1" si="58"/>
        <v>2.3310657057087845E-5</v>
      </c>
      <c r="S346" s="116">
        <v>1</v>
      </c>
      <c r="T346" s="167">
        <f t="shared" ca="1" si="59"/>
        <v>2.3310657057087845E-5</v>
      </c>
      <c r="U346" s="116" t="e">
        <f>VLOOKUP(C346,Sheet4!C$15:D$42,2,FALSE)</f>
        <v>#N/A</v>
      </c>
    </row>
    <row r="347" spans="1:21">
      <c r="A347" s="86" t="s">
        <v>171</v>
      </c>
      <c r="B347" s="74" t="s">
        <v>49</v>
      </c>
      <c r="C347" s="73">
        <v>56562.582000000002</v>
      </c>
      <c r="D347" s="73">
        <v>2.0000000000000001E-4</v>
      </c>
      <c r="E347" s="58">
        <f t="shared" ref="E347:E360" si="60">+(C347-C$7)/C$8</f>
        <v>72688.074808071135</v>
      </c>
      <c r="F347">
        <f t="shared" ref="F347:F360" si="61">ROUND(2*E347,0)/2</f>
        <v>72688</v>
      </c>
      <c r="G347">
        <f t="shared" ref="G347:G360" si="62">+C347-(C$7+F347*C$8)</f>
        <v>2.7043200003390666E-2</v>
      </c>
      <c r="I347" s="117"/>
      <c r="J347" s="117"/>
      <c r="K347" s="116">
        <f t="shared" ref="K347:K360" si="63">G347</f>
        <v>2.7043200003390666E-2</v>
      </c>
      <c r="M347" s="116"/>
      <c r="O347" s="40">
        <f t="shared" ref="O347:O360" ca="1" si="64">+C$11+C$12*F347</f>
        <v>2.2215088876139363E-2</v>
      </c>
      <c r="Q347" s="293">
        <f t="shared" ref="Q347:Q360" si="65">C347-15018.5</f>
        <v>41544.082000000002</v>
      </c>
      <c r="R347" s="8">
        <f t="shared" ref="R347:R360" ca="1" si="66">+(O347-G347)^2</f>
        <v>2.3310657057087845E-5</v>
      </c>
      <c r="S347" s="116">
        <v>1</v>
      </c>
      <c r="T347" s="167">
        <f t="shared" ref="T347:T360" ca="1" si="67">+S347*R347</f>
        <v>2.3310657057087845E-5</v>
      </c>
      <c r="U347" s="116" t="e">
        <f>VLOOKUP(C347,Sheet4!C$15:D$42,2,FALSE)</f>
        <v>#N/A</v>
      </c>
    </row>
    <row r="348" spans="1:21">
      <c r="A348" s="94" t="s">
        <v>174</v>
      </c>
      <c r="B348" s="95" t="s">
        <v>49</v>
      </c>
      <c r="C348" s="73">
        <v>56563.3053</v>
      </c>
      <c r="D348" s="96">
        <v>1E-4</v>
      </c>
      <c r="E348" s="58">
        <f t="shared" si="60"/>
        <v>72690.075631858374</v>
      </c>
      <c r="F348">
        <f t="shared" si="61"/>
        <v>72690</v>
      </c>
      <c r="G348">
        <f t="shared" si="62"/>
        <v>2.7341000000888016E-2</v>
      </c>
      <c r="I348" s="117"/>
      <c r="J348" s="117"/>
      <c r="K348" s="116">
        <f t="shared" si="63"/>
        <v>2.7341000000888016E-2</v>
      </c>
      <c r="M348" s="116"/>
      <c r="O348" s="40">
        <f t="shared" ca="1" si="64"/>
        <v>2.221373770164696E-2</v>
      </c>
      <c r="Q348" s="293">
        <f t="shared" si="65"/>
        <v>41544.8053</v>
      </c>
      <c r="R348" s="8">
        <f t="shared" ca="1" si="66"/>
        <v>2.6288818685218681E-5</v>
      </c>
      <c r="S348" s="116">
        <v>1</v>
      </c>
      <c r="T348" s="167">
        <f t="shared" ca="1" si="67"/>
        <v>2.6288818685218681E-5</v>
      </c>
      <c r="U348" s="116" t="e">
        <f>VLOOKUP(C348,Sheet4!C$15:D$42,2,FALSE)</f>
        <v>#N/A</v>
      </c>
    </row>
    <row r="349" spans="1:21">
      <c r="A349" s="68" t="s">
        <v>175</v>
      </c>
      <c r="B349" s="68" t="s">
        <v>49</v>
      </c>
      <c r="C349" s="69">
        <v>56573.427300000003</v>
      </c>
      <c r="D349" s="69" t="s">
        <v>76</v>
      </c>
      <c r="E349" s="58">
        <f t="shared" si="60"/>
        <v>72718.075546658089</v>
      </c>
      <c r="F349">
        <f t="shared" si="61"/>
        <v>72718</v>
      </c>
      <c r="G349">
        <f t="shared" si="62"/>
        <v>2.7310199999192264E-2</v>
      </c>
      <c r="I349" s="117"/>
      <c r="J349" s="117"/>
      <c r="K349" s="116">
        <f t="shared" si="63"/>
        <v>2.7310199999192264E-2</v>
      </c>
      <c r="M349" s="116"/>
      <c r="O349" s="40">
        <f t="shared" ca="1" si="64"/>
        <v>2.2194821258753342E-2</v>
      </c>
      <c r="Q349" s="293">
        <f t="shared" si="65"/>
        <v>41554.927300000003</v>
      </c>
      <c r="R349" s="8">
        <f t="shared" ca="1" si="66"/>
        <v>2.6167099658134496E-5</v>
      </c>
      <c r="S349" s="116">
        <v>1</v>
      </c>
      <c r="T349" s="167">
        <f t="shared" ca="1" si="67"/>
        <v>2.6167099658134496E-5</v>
      </c>
      <c r="U349" s="116" t="e">
        <f>VLOOKUP(C349,Sheet4!C$15:D$42,2,FALSE)</f>
        <v>#N/A</v>
      </c>
    </row>
    <row r="350" spans="1:21">
      <c r="A350" s="73" t="s">
        <v>176</v>
      </c>
      <c r="B350" s="74" t="s">
        <v>49</v>
      </c>
      <c r="C350" s="97">
        <v>56573.427309999999</v>
      </c>
      <c r="D350" s="73">
        <v>1E-4</v>
      </c>
      <c r="E350" s="58">
        <f t="shared" si="60"/>
        <v>72718.075574320523</v>
      </c>
      <c r="F350">
        <f t="shared" si="61"/>
        <v>72718</v>
      </c>
      <c r="G350">
        <f t="shared" si="62"/>
        <v>2.7320199995301664E-2</v>
      </c>
      <c r="I350" s="117"/>
      <c r="J350" s="117"/>
      <c r="K350" s="116">
        <f t="shared" si="63"/>
        <v>2.7320199995301664E-2</v>
      </c>
      <c r="M350" s="116"/>
      <c r="O350" s="40">
        <f t="shared" ca="1" si="64"/>
        <v>2.2194821258753342E-2</v>
      </c>
      <c r="Q350" s="293">
        <f t="shared" si="65"/>
        <v>41554.927309999999</v>
      </c>
      <c r="R350" s="8">
        <f t="shared" ca="1" si="66"/>
        <v>2.6269507193061674E-5</v>
      </c>
      <c r="S350" s="116">
        <v>1</v>
      </c>
      <c r="T350" s="167">
        <f t="shared" ca="1" si="67"/>
        <v>2.6269507193061674E-5</v>
      </c>
      <c r="U350" s="116" t="e">
        <f>VLOOKUP(C350,Sheet4!C$15:D$42,2,FALSE)</f>
        <v>#N/A</v>
      </c>
    </row>
    <row r="351" spans="1:21">
      <c r="A351" s="86" t="s">
        <v>177</v>
      </c>
      <c r="B351" s="74" t="s">
        <v>49</v>
      </c>
      <c r="C351" s="73">
        <v>56580.656999999999</v>
      </c>
      <c r="D351" s="73">
        <v>1E-4</v>
      </c>
      <c r="E351" s="58">
        <f t="shared" si="60"/>
        <v>72738.074655927732</v>
      </c>
      <c r="F351">
        <f t="shared" si="61"/>
        <v>72738</v>
      </c>
      <c r="G351">
        <f t="shared" si="62"/>
        <v>2.6988199999323115E-2</v>
      </c>
      <c r="I351" s="117"/>
      <c r="J351" s="117"/>
      <c r="K351" s="116">
        <f t="shared" si="63"/>
        <v>2.6988199999323115E-2</v>
      </c>
      <c r="M351" s="116"/>
      <c r="O351" s="40">
        <f t="shared" ca="1" si="64"/>
        <v>2.218130951382933E-2</v>
      </c>
      <c r="Q351" s="293">
        <f t="shared" si="65"/>
        <v>41562.156999999999</v>
      </c>
      <c r="R351" s="8">
        <f t="shared" ca="1" si="66"/>
        <v>2.3106196139530678E-5</v>
      </c>
      <c r="S351" s="116">
        <v>1</v>
      </c>
      <c r="T351" s="167">
        <f t="shared" ca="1" si="67"/>
        <v>2.3106196139530678E-5</v>
      </c>
      <c r="U351" s="116" t="e">
        <f>VLOOKUP(C351,Sheet4!C$15:D$42,2,FALSE)</f>
        <v>#N/A</v>
      </c>
    </row>
    <row r="352" spans="1:21">
      <c r="A352" s="86" t="s">
        <v>177</v>
      </c>
      <c r="B352" s="74" t="s">
        <v>49</v>
      </c>
      <c r="C352" s="73">
        <v>56593.670899999997</v>
      </c>
      <c r="D352" s="73">
        <v>1E-4</v>
      </c>
      <c r="E352" s="58">
        <f t="shared" si="60"/>
        <v>72774.074269760167</v>
      </c>
      <c r="F352">
        <f t="shared" si="61"/>
        <v>72774</v>
      </c>
      <c r="G352">
        <f t="shared" si="62"/>
        <v>2.6848599998629652E-2</v>
      </c>
      <c r="I352" s="117"/>
      <c r="J352" s="117"/>
      <c r="K352" s="116">
        <f t="shared" si="63"/>
        <v>2.6848599998629652E-2</v>
      </c>
      <c r="M352" s="116"/>
      <c r="O352" s="40">
        <f t="shared" ca="1" si="64"/>
        <v>2.2156988372966105E-2</v>
      </c>
      <c r="Q352" s="293">
        <f t="shared" si="65"/>
        <v>41575.170899999997</v>
      </c>
      <c r="R352" s="8">
        <f t="shared" ca="1" si="66"/>
        <v>2.2011219646061352E-5</v>
      </c>
      <c r="S352" s="116">
        <v>1</v>
      </c>
      <c r="T352" s="167">
        <f t="shared" ca="1" si="67"/>
        <v>2.2011219646061352E-5</v>
      </c>
      <c r="U352" s="116" t="e">
        <f>VLOOKUP(C352,Sheet4!C$15:D$42,2,FALSE)</f>
        <v>#N/A</v>
      </c>
    </row>
    <row r="353" spans="1:21">
      <c r="A353" s="91" t="s">
        <v>172</v>
      </c>
      <c r="B353" s="92" t="s">
        <v>45</v>
      </c>
      <c r="C353" s="93">
        <v>56857.746200000001</v>
      </c>
      <c r="D353" s="93">
        <v>2.0000000000000001E-4</v>
      </c>
      <c r="E353" s="58">
        <f t="shared" si="60"/>
        <v>73504.570802135873</v>
      </c>
      <c r="F353">
        <f t="shared" si="61"/>
        <v>73504.5</v>
      </c>
      <c r="G353">
        <f t="shared" si="62"/>
        <v>2.5595049999537878E-2</v>
      </c>
      <c r="I353" s="117"/>
      <c r="J353" s="117"/>
      <c r="K353" s="116">
        <f t="shared" si="63"/>
        <v>2.5595049999537878E-2</v>
      </c>
      <c r="M353" s="116"/>
      <c r="O353" s="40">
        <f t="shared" ca="1" si="64"/>
        <v>2.1663471889616509E-2</v>
      </c>
      <c r="Q353" s="293">
        <f t="shared" si="65"/>
        <v>41839.246200000001</v>
      </c>
      <c r="R353" s="8">
        <f t="shared" ca="1" si="66"/>
        <v>1.5457306434412883E-5</v>
      </c>
      <c r="S353" s="116">
        <v>1</v>
      </c>
      <c r="T353" s="167">
        <f t="shared" ca="1" si="67"/>
        <v>1.5457306434412883E-5</v>
      </c>
      <c r="U353" s="116" t="e">
        <f>VLOOKUP(C353,Sheet4!C$15:D$42,2,FALSE)</f>
        <v>#N/A</v>
      </c>
    </row>
    <row r="354" spans="1:21">
      <c r="A354" s="91" t="s">
        <v>173</v>
      </c>
      <c r="B354" s="92" t="s">
        <v>45</v>
      </c>
      <c r="C354" s="93">
        <v>56857.746200000001</v>
      </c>
      <c r="D354" s="93">
        <v>2.0000000000000001E-4</v>
      </c>
      <c r="E354" s="58">
        <f t="shared" si="60"/>
        <v>73504.570802135873</v>
      </c>
      <c r="F354">
        <f t="shared" si="61"/>
        <v>73504.5</v>
      </c>
      <c r="G354">
        <f t="shared" si="62"/>
        <v>2.5595049999537878E-2</v>
      </c>
      <c r="I354" s="117"/>
      <c r="J354" s="117"/>
      <c r="K354" s="116">
        <f t="shared" si="63"/>
        <v>2.5595049999537878E-2</v>
      </c>
      <c r="M354" s="116"/>
      <c r="O354" s="40">
        <f t="shared" ca="1" si="64"/>
        <v>2.1663471889616509E-2</v>
      </c>
      <c r="Q354" s="293">
        <f t="shared" si="65"/>
        <v>41839.246200000001</v>
      </c>
      <c r="R354" s="8">
        <f t="shared" ca="1" si="66"/>
        <v>1.5457306434412883E-5</v>
      </c>
      <c r="S354" s="116">
        <v>1</v>
      </c>
      <c r="T354" s="167">
        <f t="shared" ca="1" si="67"/>
        <v>1.5457306434412883E-5</v>
      </c>
      <c r="U354" s="116" t="e">
        <f>VLOOKUP(C354,Sheet4!C$15:D$42,2,FALSE)</f>
        <v>#N/A</v>
      </c>
    </row>
    <row r="355" spans="1:21">
      <c r="A355" s="91" t="s">
        <v>172</v>
      </c>
      <c r="B355" s="92" t="s">
        <v>45</v>
      </c>
      <c r="C355" s="93">
        <v>56882.690199999997</v>
      </c>
      <c r="D355" s="93">
        <v>1E-4</v>
      </c>
      <c r="E355" s="58">
        <f t="shared" si="60"/>
        <v>73573.571975299652</v>
      </c>
      <c r="F355">
        <f t="shared" si="61"/>
        <v>73573.5</v>
      </c>
      <c r="G355">
        <f t="shared" si="62"/>
        <v>2.6019149998319335E-2</v>
      </c>
      <c r="I355" s="117"/>
      <c r="J355" s="117"/>
      <c r="K355" s="116">
        <f t="shared" si="63"/>
        <v>2.6019149998319335E-2</v>
      </c>
      <c r="M355" s="116"/>
      <c r="O355" s="40">
        <f t="shared" ca="1" si="64"/>
        <v>2.1616856369628665E-2</v>
      </c>
      <c r="Q355" s="293">
        <f t="shared" si="65"/>
        <v>41864.190199999997</v>
      </c>
      <c r="R355" s="8">
        <f t="shared" ca="1" si="66"/>
        <v>1.9380189193210473E-5</v>
      </c>
      <c r="S355" s="116">
        <v>1</v>
      </c>
      <c r="T355" s="167">
        <f t="shared" ca="1" si="67"/>
        <v>1.9380189193210473E-5</v>
      </c>
      <c r="U355" s="116" t="e">
        <f>VLOOKUP(C355,Sheet4!C$15:D$42,2,FALSE)</f>
        <v>#N/A</v>
      </c>
    </row>
    <row r="356" spans="1:21">
      <c r="A356" s="91" t="s">
        <v>173</v>
      </c>
      <c r="B356" s="92" t="s">
        <v>45</v>
      </c>
      <c r="C356" s="93">
        <v>56882.690199999997</v>
      </c>
      <c r="D356" s="93">
        <v>1E-4</v>
      </c>
      <c r="E356" s="58">
        <f t="shared" si="60"/>
        <v>73573.571975299652</v>
      </c>
      <c r="F356">
        <f t="shared" si="61"/>
        <v>73573.5</v>
      </c>
      <c r="G356">
        <f t="shared" si="62"/>
        <v>2.6019149998319335E-2</v>
      </c>
      <c r="I356" s="117"/>
      <c r="J356" s="117"/>
      <c r="K356" s="116">
        <f t="shared" si="63"/>
        <v>2.6019149998319335E-2</v>
      </c>
      <c r="M356" s="116"/>
      <c r="O356" s="40">
        <f t="shared" ca="1" si="64"/>
        <v>2.1616856369628665E-2</v>
      </c>
      <c r="Q356" s="293">
        <f t="shared" si="65"/>
        <v>41864.190199999997</v>
      </c>
      <c r="R356" s="8">
        <f t="shared" ca="1" si="66"/>
        <v>1.9380189193210473E-5</v>
      </c>
      <c r="S356" s="116">
        <v>1</v>
      </c>
      <c r="T356" s="167">
        <f t="shared" ca="1" si="67"/>
        <v>1.9380189193210473E-5</v>
      </c>
      <c r="U356" s="116" t="e">
        <f>VLOOKUP(C356,Sheet4!C$15:D$42,2,FALSE)</f>
        <v>#N/A</v>
      </c>
    </row>
    <row r="357" spans="1:21">
      <c r="A357" s="91" t="s">
        <v>172</v>
      </c>
      <c r="B357" s="92" t="s">
        <v>49</v>
      </c>
      <c r="C357" s="93">
        <v>56882.869500000001</v>
      </c>
      <c r="D357" s="93">
        <v>2.0000000000000001E-4</v>
      </c>
      <c r="E357" s="58">
        <f t="shared" si="60"/>
        <v>73574.067962725429</v>
      </c>
      <c r="F357">
        <f t="shared" si="61"/>
        <v>73574</v>
      </c>
      <c r="G357">
        <f t="shared" si="62"/>
        <v>2.4568599998019636E-2</v>
      </c>
      <c r="I357" s="117"/>
      <c r="J357" s="117"/>
      <c r="K357" s="116">
        <f t="shared" si="63"/>
        <v>2.4568599998019636E-2</v>
      </c>
      <c r="M357" s="116"/>
      <c r="O357" s="40">
        <f t="shared" ca="1" si="64"/>
        <v>2.1616518576005564E-2</v>
      </c>
      <c r="Q357" s="293">
        <f t="shared" si="65"/>
        <v>41864.369500000001</v>
      </c>
      <c r="R357" s="8">
        <f t="shared" ca="1" si="66"/>
        <v>8.7147847222006242E-6</v>
      </c>
      <c r="S357" s="116">
        <v>1</v>
      </c>
      <c r="T357" s="167">
        <f t="shared" ca="1" si="67"/>
        <v>8.7147847222006242E-6</v>
      </c>
      <c r="U357" s="116" t="e">
        <f>VLOOKUP(C357,Sheet4!C$15:D$42,2,FALSE)</f>
        <v>#N/A</v>
      </c>
    </row>
    <row r="358" spans="1:21">
      <c r="A358" s="91" t="s">
        <v>173</v>
      </c>
      <c r="B358" s="92" t="s">
        <v>49</v>
      </c>
      <c r="C358" s="93">
        <v>56882.869500000001</v>
      </c>
      <c r="D358" s="93">
        <v>2.0000000000000001E-4</v>
      </c>
      <c r="E358" s="58">
        <f t="shared" si="60"/>
        <v>73574.067962725429</v>
      </c>
      <c r="F358">
        <f t="shared" si="61"/>
        <v>73574</v>
      </c>
      <c r="G358">
        <f t="shared" si="62"/>
        <v>2.4568599998019636E-2</v>
      </c>
      <c r="I358" s="117"/>
      <c r="J358" s="117"/>
      <c r="K358" s="116">
        <f t="shared" si="63"/>
        <v>2.4568599998019636E-2</v>
      </c>
      <c r="M358" s="116"/>
      <c r="O358" s="40">
        <f t="shared" ca="1" si="64"/>
        <v>2.1616518576005564E-2</v>
      </c>
      <c r="Q358" s="293">
        <f t="shared" si="65"/>
        <v>41864.369500000001</v>
      </c>
      <c r="R358" s="8">
        <f t="shared" ca="1" si="66"/>
        <v>8.7147847222006242E-6</v>
      </c>
      <c r="S358" s="116">
        <v>1</v>
      </c>
      <c r="T358" s="167">
        <f t="shared" ca="1" si="67"/>
        <v>8.7147847222006242E-6</v>
      </c>
      <c r="U358" s="116" t="e">
        <f>VLOOKUP(C358,Sheet4!C$15:D$42,2,FALSE)</f>
        <v>#N/A</v>
      </c>
    </row>
    <row r="359" spans="1:21">
      <c r="A359" s="86" t="s">
        <v>177</v>
      </c>
      <c r="B359" s="74" t="s">
        <v>49</v>
      </c>
      <c r="C359" s="73">
        <v>56897.690999999999</v>
      </c>
      <c r="D359" s="73">
        <v>1E-4</v>
      </c>
      <c r="E359" s="58">
        <f t="shared" si="60"/>
        <v>73615.067837967843</v>
      </c>
      <c r="F359">
        <f t="shared" si="61"/>
        <v>73615</v>
      </c>
      <c r="G359">
        <f t="shared" si="62"/>
        <v>2.4523499996575993E-2</v>
      </c>
      <c r="I359" s="117"/>
      <c r="J359" s="117"/>
      <c r="K359" s="116">
        <f t="shared" si="63"/>
        <v>2.4523499996575993E-2</v>
      </c>
      <c r="M359" s="116"/>
      <c r="O359" s="40">
        <f t="shared" ca="1" si="64"/>
        <v>2.1588819498911338E-2</v>
      </c>
      <c r="Q359" s="293">
        <f t="shared" si="65"/>
        <v>41879.190999999999</v>
      </c>
      <c r="R359" s="8">
        <f t="shared" ca="1" si="66"/>
        <v>8.6123496233732652E-6</v>
      </c>
      <c r="S359" s="116">
        <v>1</v>
      </c>
      <c r="T359" s="167">
        <f t="shared" ca="1" si="67"/>
        <v>8.6123496233732652E-6</v>
      </c>
      <c r="U359" s="116" t="e">
        <f>VLOOKUP(C359,Sheet4!C$15:D$42,2,FALSE)</f>
        <v>#N/A</v>
      </c>
    </row>
    <row r="360" spans="1:21">
      <c r="A360" s="73" t="s">
        <v>178</v>
      </c>
      <c r="B360" s="74" t="s">
        <v>45</v>
      </c>
      <c r="C360" s="73">
        <v>57243.465400000001</v>
      </c>
      <c r="D360" s="73">
        <v>2.0000000000000001E-4</v>
      </c>
      <c r="E360" s="58">
        <f t="shared" si="60"/>
        <v>74571.563959279796</v>
      </c>
      <c r="F360">
        <f t="shared" si="61"/>
        <v>74571.5</v>
      </c>
      <c r="G360">
        <f t="shared" si="62"/>
        <v>2.3121350001019891E-2</v>
      </c>
      <c r="I360" s="117"/>
      <c r="J360" s="117"/>
      <c r="K360" s="116">
        <f t="shared" si="63"/>
        <v>2.3121350001019891E-2</v>
      </c>
      <c r="M360" s="116"/>
      <c r="O360" s="40">
        <f t="shared" ca="1" si="64"/>
        <v>2.0942620297920385E-2</v>
      </c>
      <c r="Q360" s="293">
        <f t="shared" si="65"/>
        <v>42224.965400000001</v>
      </c>
      <c r="R360" s="8">
        <f t="shared" ca="1" si="66"/>
        <v>4.746863119168064E-6</v>
      </c>
      <c r="S360" s="116">
        <v>1</v>
      </c>
      <c r="T360" s="167">
        <f t="shared" ca="1" si="67"/>
        <v>4.746863119168064E-6</v>
      </c>
      <c r="U360" s="116" t="e">
        <f>VLOOKUP(C360,Sheet4!C$15:D$42,2,FALSE)</f>
        <v>#N/A</v>
      </c>
    </row>
    <row r="361" spans="1:21">
      <c r="A361" s="73" t="s">
        <v>178</v>
      </c>
      <c r="B361" s="74" t="s">
        <v>49</v>
      </c>
      <c r="C361" s="73">
        <v>57243.536399999997</v>
      </c>
      <c r="D361" s="73">
        <v>2.0000000000000001E-4</v>
      </c>
      <c r="E361" s="58">
        <f t="shared" ref="E361:E402" si="68">+(C361-C$7)/C$8</f>
        <v>74571.760362554909</v>
      </c>
      <c r="F361">
        <f t="shared" ref="F361:F402" si="69">ROUND(2*E361,0)/2</f>
        <v>74572</v>
      </c>
      <c r="G361">
        <f t="shared" ref="G361:G402" si="70">+C361-(C$7+F361*C$8)</f>
        <v>-8.6629199999151751E-2</v>
      </c>
      <c r="I361" s="117"/>
      <c r="J361" s="117"/>
      <c r="K361" s="116">
        <f t="shared" ref="K361:K402" si="71">G361</f>
        <v>-8.6629199999151751E-2</v>
      </c>
      <c r="M361" s="116"/>
      <c r="O361" s="40">
        <f t="shared" ref="O361:O402" ca="1" si="72">+C$11+C$12*F361</f>
        <v>2.0942282504297291E-2</v>
      </c>
      <c r="Q361" s="293">
        <f t="shared" ref="Q361:Q402" si="73">C361-15018.5</f>
        <v>42225.036399999997</v>
      </c>
      <c r="R361" s="8">
        <f t="shared" ref="R361:R402" ca="1" si="74">+(O361-G361)^2</f>
        <v>1.1571623847989843E-2</v>
      </c>
      <c r="S361" s="116">
        <v>1</v>
      </c>
      <c r="T361" s="167">
        <f t="shared" ref="T361:T402" ca="1" si="75">+S361*R361</f>
        <v>1.1571623847989843E-2</v>
      </c>
      <c r="U361" s="116" t="e">
        <f>VLOOKUP(C361,Sheet4!C$15:D$42,2,FALSE)</f>
        <v>#N/A</v>
      </c>
    </row>
    <row r="362" spans="1:21">
      <c r="A362" s="73" t="s">
        <v>178</v>
      </c>
      <c r="B362" s="74" t="s">
        <v>45</v>
      </c>
      <c r="C362" s="73">
        <v>57246.357199999999</v>
      </c>
      <c r="D362" s="73">
        <v>2.0000000000000001E-4</v>
      </c>
      <c r="E362" s="58">
        <f t="shared" si="68"/>
        <v>74579.563381688189</v>
      </c>
      <c r="F362">
        <f t="shared" si="69"/>
        <v>74579.5</v>
      </c>
      <c r="G362">
        <f t="shared" si="70"/>
        <v>2.2912549997272436E-2</v>
      </c>
      <c r="I362" s="117"/>
      <c r="J362" s="117"/>
      <c r="K362" s="116">
        <f t="shared" si="71"/>
        <v>2.2912549997272436E-2</v>
      </c>
      <c r="M362" s="116"/>
      <c r="O362" s="40">
        <f t="shared" ca="1" si="72"/>
        <v>2.0937215599950786E-2</v>
      </c>
      <c r="Q362" s="293">
        <f t="shared" si="73"/>
        <v>42227.857199999999</v>
      </c>
      <c r="R362" s="8">
        <f t="shared" ca="1" si="74"/>
        <v>3.9019459812420859E-6</v>
      </c>
      <c r="S362" s="116">
        <v>1</v>
      </c>
      <c r="T362" s="167">
        <f t="shared" ca="1" si="75"/>
        <v>3.9019459812420859E-6</v>
      </c>
      <c r="U362" s="116" t="e">
        <f>VLOOKUP(C362,Sheet4!C$15:D$42,2,FALSE)</f>
        <v>#N/A</v>
      </c>
    </row>
    <row r="363" spans="1:21">
      <c r="A363" s="91" t="s">
        <v>179</v>
      </c>
      <c r="B363" s="92" t="s">
        <v>49</v>
      </c>
      <c r="C363" s="93">
        <v>57246.898399999998</v>
      </c>
      <c r="D363" s="93">
        <v>2.0000000000000001E-4</v>
      </c>
      <c r="E363" s="58">
        <f t="shared" si="68"/>
        <v>74581.06047256841</v>
      </c>
      <c r="F363">
        <f t="shared" si="69"/>
        <v>74581</v>
      </c>
      <c r="G363">
        <f t="shared" si="70"/>
        <v>2.1860899993043859E-2</v>
      </c>
      <c r="I363" s="117"/>
      <c r="J363" s="117"/>
      <c r="K363" s="116">
        <f t="shared" si="71"/>
        <v>2.1860899993043859E-2</v>
      </c>
      <c r="M363" s="116"/>
      <c r="O363" s="40">
        <f t="shared" ca="1" si="72"/>
        <v>2.0936202219081483E-2</v>
      </c>
      <c r="Q363" s="293">
        <f t="shared" si="73"/>
        <v>42228.398399999998</v>
      </c>
      <c r="R363" s="8">
        <f t="shared" ca="1" si="74"/>
        <v>8.5506597317097243E-7</v>
      </c>
      <c r="S363" s="116">
        <v>1</v>
      </c>
      <c r="T363" s="167">
        <f t="shared" ca="1" si="75"/>
        <v>8.5506597317097243E-7</v>
      </c>
      <c r="U363" s="116" t="e">
        <f>VLOOKUP(C363,Sheet4!C$15:D$42,2,FALSE)</f>
        <v>#N/A</v>
      </c>
    </row>
    <row r="364" spans="1:21">
      <c r="A364" s="98" t="s">
        <v>180</v>
      </c>
      <c r="B364" s="99" t="s">
        <v>49</v>
      </c>
      <c r="C364" s="98">
        <v>57272.202400000002</v>
      </c>
      <c r="D364" s="98" t="s">
        <v>181</v>
      </c>
      <c r="E364" s="58">
        <f t="shared" si="68"/>
        <v>74651.057493324362</v>
      </c>
      <c r="F364">
        <f t="shared" si="69"/>
        <v>74651</v>
      </c>
      <c r="G364">
        <f t="shared" si="70"/>
        <v>2.0783899999514688E-2</v>
      </c>
      <c r="I364" s="117"/>
      <c r="J364" s="117"/>
      <c r="K364" s="116">
        <f t="shared" si="71"/>
        <v>2.0783899999514688E-2</v>
      </c>
      <c r="M364" s="116"/>
      <c r="O364" s="40">
        <f t="shared" ca="1" si="72"/>
        <v>2.0888911111847437E-2</v>
      </c>
      <c r="Q364" s="293">
        <f t="shared" si="73"/>
        <v>42253.702400000002</v>
      </c>
      <c r="R364" s="8">
        <f t="shared" ca="1" si="74"/>
        <v>1.1027333713361302E-8</v>
      </c>
      <c r="S364" s="116">
        <v>1</v>
      </c>
      <c r="T364" s="167">
        <f t="shared" ca="1" si="75"/>
        <v>1.1027333713361302E-8</v>
      </c>
      <c r="U364" s="116" t="e">
        <f>VLOOKUP(C364,Sheet4!C$15:D$42,2,FALSE)</f>
        <v>#N/A</v>
      </c>
    </row>
    <row r="365" spans="1:21">
      <c r="A365" s="100" t="s">
        <v>179</v>
      </c>
      <c r="B365" s="101" t="s">
        <v>45</v>
      </c>
      <c r="C365" s="102">
        <v>57279.614999999998</v>
      </c>
      <c r="D365" s="102">
        <v>2.0000000000000001E-4</v>
      </c>
      <c r="E365" s="58">
        <f t="shared" si="68"/>
        <v>74671.562548495698</v>
      </c>
      <c r="F365">
        <f t="shared" si="69"/>
        <v>74671.5</v>
      </c>
      <c r="G365">
        <f t="shared" si="70"/>
        <v>2.2611349995713681E-2</v>
      </c>
      <c r="I365" s="117"/>
      <c r="J365" s="117"/>
      <c r="K365" s="116">
        <f t="shared" si="71"/>
        <v>2.2611349995713681E-2</v>
      </c>
      <c r="M365" s="116"/>
      <c r="O365" s="40">
        <f t="shared" ca="1" si="72"/>
        <v>2.0875061573300317E-2</v>
      </c>
      <c r="Q365" s="293">
        <f t="shared" si="73"/>
        <v>42261.114999999998</v>
      </c>
      <c r="R365" s="8">
        <f t="shared" ca="1" si="74"/>
        <v>3.0146974858066873E-6</v>
      </c>
      <c r="S365" s="116">
        <v>1</v>
      </c>
      <c r="T365" s="167">
        <f t="shared" ca="1" si="75"/>
        <v>3.0146974858066873E-6</v>
      </c>
      <c r="U365" s="116" t="e">
        <f>VLOOKUP(C365,Sheet4!C$15:D$42,2,FALSE)</f>
        <v>#N/A</v>
      </c>
    </row>
    <row r="366" spans="1:21">
      <c r="A366" s="100" t="s">
        <v>179</v>
      </c>
      <c r="B366" s="101" t="s">
        <v>49</v>
      </c>
      <c r="C366" s="102">
        <v>57279.793599999997</v>
      </c>
      <c r="D366" s="102">
        <v>2.0000000000000001E-4</v>
      </c>
      <c r="E366" s="58">
        <f t="shared" si="68"/>
        <v>74672.056599551142</v>
      </c>
      <c r="F366">
        <f t="shared" si="69"/>
        <v>74672</v>
      </c>
      <c r="G366">
        <f t="shared" si="70"/>
        <v>2.0460799998545554E-2</v>
      </c>
      <c r="I366" s="117"/>
      <c r="J366" s="117"/>
      <c r="K366" s="116">
        <f t="shared" si="71"/>
        <v>2.0460799998545554E-2</v>
      </c>
      <c r="M366" s="116"/>
      <c r="O366" s="40">
        <f t="shared" ca="1" si="72"/>
        <v>2.0874723779677223E-2</v>
      </c>
      <c r="Q366" s="293">
        <f t="shared" si="73"/>
        <v>42261.293599999997</v>
      </c>
      <c r="R366" s="8">
        <f t="shared" ca="1" si="74"/>
        <v>1.713328965863385E-7</v>
      </c>
      <c r="S366" s="116">
        <v>1</v>
      </c>
      <c r="T366" s="167">
        <f t="shared" ca="1" si="75"/>
        <v>1.713328965863385E-7</v>
      </c>
      <c r="U366" s="116" t="e">
        <f>VLOOKUP(C366,Sheet4!C$15:D$42,2,FALSE)</f>
        <v>#N/A</v>
      </c>
    </row>
    <row r="367" spans="1:21">
      <c r="A367" s="100" t="s">
        <v>179</v>
      </c>
      <c r="B367" s="101" t="s">
        <v>49</v>
      </c>
      <c r="C367" s="102">
        <v>57281.602200000001</v>
      </c>
      <c r="D367" s="102">
        <v>1E-4</v>
      </c>
      <c r="E367" s="58">
        <f t="shared" si="68"/>
        <v>74677.059627204449</v>
      </c>
      <c r="F367">
        <f t="shared" si="69"/>
        <v>74677</v>
      </c>
      <c r="G367">
        <f t="shared" si="70"/>
        <v>2.1555300001637079E-2</v>
      </c>
      <c r="I367" s="117"/>
      <c r="J367" s="117"/>
      <c r="K367" s="116">
        <f t="shared" si="71"/>
        <v>2.1555300001637079E-2</v>
      </c>
      <c r="M367" s="116"/>
      <c r="O367" s="40">
        <f t="shared" ca="1" si="72"/>
        <v>2.0871345843446215E-2</v>
      </c>
      <c r="Q367" s="293">
        <f t="shared" si="73"/>
        <v>42263.102200000001</v>
      </c>
      <c r="R367" s="8">
        <f t="shared" ca="1" si="74"/>
        <v>4.6779329050657298E-7</v>
      </c>
      <c r="S367" s="116">
        <v>1</v>
      </c>
      <c r="T367" s="167">
        <f t="shared" ca="1" si="75"/>
        <v>4.6779329050657298E-7</v>
      </c>
      <c r="U367" s="116" t="e">
        <f>VLOOKUP(C367,Sheet4!C$15:D$42,2,FALSE)</f>
        <v>#N/A</v>
      </c>
    </row>
    <row r="368" spans="1:21">
      <c r="A368" s="100" t="s">
        <v>179</v>
      </c>
      <c r="B368" s="101" t="s">
        <v>45</v>
      </c>
      <c r="C368" s="102">
        <v>57310.702499999999</v>
      </c>
      <c r="D368" s="102">
        <v>4.0000000000000002E-4</v>
      </c>
      <c r="E368" s="58">
        <f t="shared" si="68"/>
        <v>74757.55813744411</v>
      </c>
      <c r="F368">
        <f t="shared" si="69"/>
        <v>74757.5</v>
      </c>
      <c r="G368">
        <f t="shared" si="70"/>
        <v>2.1016749997215811E-2</v>
      </c>
      <c r="I368" s="117"/>
      <c r="J368" s="117"/>
      <c r="K368" s="116">
        <f t="shared" si="71"/>
        <v>2.1016749997215811E-2</v>
      </c>
      <c r="M368" s="116"/>
      <c r="O368" s="40">
        <f t="shared" ca="1" si="72"/>
        <v>2.0816961070127059E-2</v>
      </c>
      <c r="Q368" s="293">
        <f t="shared" si="73"/>
        <v>42292.202499999999</v>
      </c>
      <c r="R368" s="8">
        <f t="shared" ca="1" si="74"/>
        <v>3.9915615387274797E-8</v>
      </c>
      <c r="S368" s="116">
        <v>1</v>
      </c>
      <c r="T368" s="167">
        <f t="shared" ca="1" si="75"/>
        <v>3.9915615387274797E-8</v>
      </c>
      <c r="U368" s="116" t="e">
        <f>VLOOKUP(C368,Sheet4!C$15:D$42,2,FALSE)</f>
        <v>#N/A</v>
      </c>
    </row>
    <row r="369" spans="1:21">
      <c r="A369" s="103" t="s">
        <v>182</v>
      </c>
      <c r="B369" s="104" t="s">
        <v>49</v>
      </c>
      <c r="C369" s="105">
        <v>57329.323499999999</v>
      </c>
      <c r="D369" s="105">
        <v>1.1000000000000001E-3</v>
      </c>
      <c r="E369" s="58">
        <f t="shared" si="68"/>
        <v>74809.068354148854</v>
      </c>
      <c r="F369">
        <f t="shared" si="69"/>
        <v>74809</v>
      </c>
      <c r="G369">
        <f t="shared" si="70"/>
        <v>2.4710099998628721E-2</v>
      </c>
      <c r="I369" s="117"/>
      <c r="J369" s="117"/>
      <c r="K369" s="116">
        <f t="shared" si="71"/>
        <v>2.4710099998628721E-2</v>
      </c>
      <c r="M369" s="116"/>
      <c r="O369" s="40">
        <f t="shared" ca="1" si="72"/>
        <v>2.0782168326947729E-2</v>
      </c>
      <c r="Q369" s="293">
        <f t="shared" si="73"/>
        <v>42310.823499999999</v>
      </c>
      <c r="R369" s="8">
        <f t="shared" ca="1" si="74"/>
        <v>1.5428647217394626E-5</v>
      </c>
      <c r="S369" s="116">
        <v>1</v>
      </c>
      <c r="T369" s="167">
        <f t="shared" ca="1" si="75"/>
        <v>1.5428647217394626E-5</v>
      </c>
      <c r="U369" s="116" t="e">
        <f>VLOOKUP(C369,Sheet4!C$15:D$42,2,FALSE)</f>
        <v>#N/A</v>
      </c>
    </row>
    <row r="370" spans="1:21">
      <c r="A370" s="100" t="s">
        <v>183</v>
      </c>
      <c r="B370" s="101" t="s">
        <v>45</v>
      </c>
      <c r="C370" s="102">
        <v>57330.585599999999</v>
      </c>
      <c r="D370" s="102">
        <v>1E-4</v>
      </c>
      <c r="E370" s="58">
        <f t="shared" si="68"/>
        <v>74812.55962983238</v>
      </c>
      <c r="F370">
        <f t="shared" si="69"/>
        <v>74812.5</v>
      </c>
      <c r="G370">
        <f t="shared" si="70"/>
        <v>2.155625000159489E-2</v>
      </c>
      <c r="I370" s="117"/>
      <c r="J370" s="117"/>
      <c r="K370" s="116">
        <f t="shared" si="71"/>
        <v>2.155625000159489E-2</v>
      </c>
      <c r="M370" s="116"/>
      <c r="O370" s="40">
        <f t="shared" ca="1" si="72"/>
        <v>2.0779803771586024E-2</v>
      </c>
      <c r="Q370" s="293">
        <f t="shared" si="73"/>
        <v>42312.085599999999</v>
      </c>
      <c r="R370" s="8">
        <f t="shared" ca="1" si="74"/>
        <v>6.028687480949812E-7</v>
      </c>
      <c r="S370" s="116">
        <v>1</v>
      </c>
      <c r="T370" s="167">
        <f t="shared" ca="1" si="75"/>
        <v>6.028687480949812E-7</v>
      </c>
      <c r="U370" s="116" t="e">
        <f>VLOOKUP(C370,Sheet4!C$15:D$42,2,FALSE)</f>
        <v>#N/A</v>
      </c>
    </row>
    <row r="371" spans="1:21">
      <c r="A371" s="100" t="s">
        <v>184</v>
      </c>
      <c r="B371" s="101" t="s">
        <v>49</v>
      </c>
      <c r="C371" s="102">
        <v>57579.835800000001</v>
      </c>
      <c r="D371" s="102">
        <v>1E-4</v>
      </c>
      <c r="E371" s="58">
        <f t="shared" si="68"/>
        <v>75502.046328489741</v>
      </c>
      <c r="F371">
        <f t="shared" si="69"/>
        <v>75502</v>
      </c>
      <c r="G371">
        <f t="shared" si="70"/>
        <v>1.6747800000302959E-2</v>
      </c>
      <c r="I371" s="117"/>
      <c r="J371" s="117"/>
      <c r="K371" s="116">
        <f t="shared" si="71"/>
        <v>1.6747800000302959E-2</v>
      </c>
      <c r="M371" s="116"/>
      <c r="O371" s="40">
        <f t="shared" ca="1" si="72"/>
        <v>2.0313986365330661E-2</v>
      </c>
      <c r="Q371" s="293">
        <f t="shared" si="73"/>
        <v>42561.335800000001</v>
      </c>
      <c r="R371" s="8">
        <f t="shared" ca="1" si="74"/>
        <v>1.271768519010949E-5</v>
      </c>
      <c r="S371" s="116">
        <v>1</v>
      </c>
      <c r="T371" s="167">
        <f t="shared" ca="1" si="75"/>
        <v>1.271768519010949E-5</v>
      </c>
      <c r="U371" s="116" t="e">
        <f>VLOOKUP(C371,Sheet4!C$15:D$42,2,FALSE)</f>
        <v>#N/A</v>
      </c>
    </row>
    <row r="372" spans="1:21">
      <c r="A372" s="53" t="s">
        <v>185</v>
      </c>
      <c r="B372" s="53" t="s">
        <v>49</v>
      </c>
      <c r="C372" s="54">
        <v>57621.409399999997</v>
      </c>
      <c r="D372" s="54" t="s">
        <v>76</v>
      </c>
      <c r="E372" s="58">
        <f t="shared" si="68"/>
        <v>75617.049021427592</v>
      </c>
      <c r="F372">
        <f t="shared" si="69"/>
        <v>75617</v>
      </c>
      <c r="G372">
        <f t="shared" si="70"/>
        <v>1.7721299991535489E-2</v>
      </c>
      <c r="I372" s="117"/>
      <c r="J372" s="117"/>
      <c r="K372" s="116">
        <f t="shared" si="71"/>
        <v>1.7721299991535489E-2</v>
      </c>
      <c r="M372" s="116"/>
      <c r="O372" s="40">
        <f t="shared" ca="1" si="72"/>
        <v>2.0236293832017582E-2</v>
      </c>
      <c r="Q372" s="293">
        <f t="shared" si="73"/>
        <v>42602.909399999997</v>
      </c>
      <c r="R372" s="8">
        <f t="shared" ca="1" si="74"/>
        <v>6.3251940176628709E-6</v>
      </c>
      <c r="S372" s="116">
        <v>1</v>
      </c>
      <c r="T372" s="167">
        <f t="shared" ca="1" si="75"/>
        <v>6.3251940176628709E-6</v>
      </c>
      <c r="U372" s="116" t="e">
        <f>VLOOKUP(C372,Sheet4!C$15:D$42,2,FALSE)</f>
        <v>#N/A</v>
      </c>
    </row>
    <row r="373" spans="1:21">
      <c r="A373" s="106" t="s">
        <v>186</v>
      </c>
      <c r="B373" s="107" t="s">
        <v>49</v>
      </c>
      <c r="C373" s="108">
        <v>57621.40941</v>
      </c>
      <c r="D373" s="108">
        <v>1E-4</v>
      </c>
      <c r="E373" s="58">
        <f t="shared" si="68"/>
        <v>75617.049049090027</v>
      </c>
      <c r="F373">
        <f t="shared" si="69"/>
        <v>75617</v>
      </c>
      <c r="G373">
        <f t="shared" si="70"/>
        <v>1.7731299994920846E-2</v>
      </c>
      <c r="I373" s="117"/>
      <c r="J373" s="117"/>
      <c r="K373" s="116">
        <f t="shared" si="71"/>
        <v>1.7731299994920846E-2</v>
      </c>
      <c r="M373" s="116"/>
      <c r="O373" s="40">
        <f t="shared" ca="1" si="72"/>
        <v>2.0236293832017582E-2</v>
      </c>
      <c r="Q373" s="293">
        <f t="shared" si="73"/>
        <v>42602.90941</v>
      </c>
      <c r="R373" s="8">
        <f t="shared" ca="1" si="74"/>
        <v>6.2749941238926296E-6</v>
      </c>
      <c r="S373" s="116">
        <v>1</v>
      </c>
      <c r="T373" s="167">
        <f t="shared" ca="1" si="75"/>
        <v>6.2749941238926296E-6</v>
      </c>
      <c r="U373" s="116" t="e">
        <f>VLOOKUP(C373,Sheet4!C$15:D$42,2,FALSE)</f>
        <v>#N/A</v>
      </c>
    </row>
    <row r="374" spans="1:21">
      <c r="A374" s="100" t="s">
        <v>187</v>
      </c>
      <c r="B374" s="101" t="s">
        <v>49</v>
      </c>
      <c r="C374" s="102">
        <v>57622.855100000001</v>
      </c>
      <c r="D374" s="102">
        <v>1E-4</v>
      </c>
      <c r="E374" s="58">
        <f t="shared" si="68"/>
        <v>75621.048179383128</v>
      </c>
      <c r="F374">
        <f t="shared" si="69"/>
        <v>75621</v>
      </c>
      <c r="G374">
        <f t="shared" si="70"/>
        <v>1.7416900001990143E-2</v>
      </c>
      <c r="I374" s="117"/>
      <c r="J374" s="117"/>
      <c r="K374" s="116">
        <f t="shared" si="71"/>
        <v>1.7416900001990143E-2</v>
      </c>
      <c r="M374" s="116"/>
      <c r="O374" s="40">
        <f t="shared" ca="1" si="72"/>
        <v>2.0233591483032776E-2</v>
      </c>
      <c r="Q374" s="293">
        <f t="shared" si="73"/>
        <v>42604.355100000001</v>
      </c>
      <c r="R374" s="8">
        <f t="shared" ca="1" si="74"/>
        <v>7.9337508993781384E-6</v>
      </c>
      <c r="S374" s="116">
        <v>1</v>
      </c>
      <c r="T374" s="167">
        <f t="shared" ca="1" si="75"/>
        <v>7.9337508993781384E-6</v>
      </c>
      <c r="U374" s="116" t="e">
        <f>VLOOKUP(C374,Sheet4!C$15:D$42,2,FALSE)</f>
        <v>#N/A</v>
      </c>
    </row>
    <row r="375" spans="1:21">
      <c r="A375" s="109" t="s">
        <v>188</v>
      </c>
      <c r="B375" s="110" t="s">
        <v>45</v>
      </c>
      <c r="C375" s="109">
        <v>57630.990100000003</v>
      </c>
      <c r="D375" s="109" t="s">
        <v>189</v>
      </c>
      <c r="E375" s="58">
        <f t="shared" si="68"/>
        <v>75643.55156872276</v>
      </c>
      <c r="F375">
        <f t="shared" si="69"/>
        <v>75643.5</v>
      </c>
      <c r="G375">
        <f t="shared" si="70"/>
        <v>1.8642150003870483E-2</v>
      </c>
      <c r="I375" s="117"/>
      <c r="J375" s="117"/>
      <c r="K375" s="116">
        <f t="shared" si="71"/>
        <v>1.8642150003870483E-2</v>
      </c>
      <c r="M375" s="116"/>
      <c r="O375" s="40">
        <f t="shared" ca="1" si="72"/>
        <v>2.0218390769993259E-2</v>
      </c>
      <c r="Q375" s="293">
        <f t="shared" si="73"/>
        <v>42612.490100000003</v>
      </c>
      <c r="R375" s="8">
        <f t="shared" ca="1" si="74"/>
        <v>2.4845349527873157E-6</v>
      </c>
      <c r="S375" s="116">
        <v>1</v>
      </c>
      <c r="T375" s="167">
        <f t="shared" ca="1" si="75"/>
        <v>2.4845349527873157E-6</v>
      </c>
      <c r="U375" s="116" t="e">
        <f>VLOOKUP(C375,Sheet4!C$15:D$42,2,FALSE)</f>
        <v>#N/A</v>
      </c>
    </row>
    <row r="376" spans="1:21">
      <c r="A376" s="109" t="s">
        <v>188</v>
      </c>
      <c r="B376" s="110" t="s">
        <v>49</v>
      </c>
      <c r="C376" s="109">
        <v>57631.169600000001</v>
      </c>
      <c r="D376" s="109" t="s">
        <v>189</v>
      </c>
      <c r="E376" s="58">
        <f t="shared" si="68"/>
        <v>75644.048109397176</v>
      </c>
      <c r="F376">
        <f t="shared" si="69"/>
        <v>75644</v>
      </c>
      <c r="G376">
        <f t="shared" si="70"/>
        <v>1.7391599998518359E-2</v>
      </c>
      <c r="I376" s="117"/>
      <c r="J376" s="117"/>
      <c r="K376" s="116">
        <f t="shared" si="71"/>
        <v>1.7391599998518359E-2</v>
      </c>
      <c r="M376" s="116"/>
      <c r="O376" s="40">
        <f t="shared" ca="1" si="72"/>
        <v>2.0218052976370159E-2</v>
      </c>
      <c r="Q376" s="293">
        <f t="shared" si="73"/>
        <v>42612.669600000001</v>
      </c>
      <c r="R376" s="8">
        <f t="shared" ca="1" si="74"/>
        <v>7.9888364360073066E-6</v>
      </c>
      <c r="S376" s="116">
        <v>1</v>
      </c>
      <c r="T376" s="167">
        <f t="shared" ca="1" si="75"/>
        <v>7.9888364360073066E-6</v>
      </c>
      <c r="U376" s="116" t="e">
        <f>VLOOKUP(C376,Sheet4!C$15:D$42,2,FALSE)</f>
        <v>#N/A</v>
      </c>
    </row>
    <row r="377" spans="1:21">
      <c r="A377" s="53" t="s">
        <v>319</v>
      </c>
      <c r="B377" s="260" t="s">
        <v>45</v>
      </c>
      <c r="C377" s="54">
        <v>57641.473140000002</v>
      </c>
      <c r="D377" s="54" t="s">
        <v>76</v>
      </c>
      <c r="E377" s="58">
        <f t="shared" si="68"/>
        <v>75672.550208007669</v>
      </c>
      <c r="F377">
        <f t="shared" si="69"/>
        <v>75672.5</v>
      </c>
      <c r="G377">
        <f t="shared" si="70"/>
        <v>1.8150250005419366E-2</v>
      </c>
      <c r="I377" s="117"/>
      <c r="J377" s="117"/>
      <c r="K377" s="116">
        <f t="shared" si="71"/>
        <v>1.8150250005419366E-2</v>
      </c>
      <c r="M377" s="116"/>
      <c r="O377" s="40">
        <f t="shared" ca="1" si="72"/>
        <v>2.0198798739853439E-2</v>
      </c>
      <c r="Q377" s="293">
        <f t="shared" si="73"/>
        <v>42622.973140000002</v>
      </c>
      <c r="R377" s="8">
        <f t="shared" ca="1" si="74"/>
        <v>4.196551917351443E-6</v>
      </c>
      <c r="S377" s="116">
        <v>1</v>
      </c>
      <c r="T377" s="167">
        <f t="shared" ca="1" si="75"/>
        <v>4.196551917351443E-6</v>
      </c>
      <c r="U377" s="116" t="e">
        <f>VLOOKUP(C377,Sheet4!C$15:D$42,2,FALSE)</f>
        <v>#N/A</v>
      </c>
    </row>
    <row r="378" spans="1:21">
      <c r="A378" s="53" t="s">
        <v>319</v>
      </c>
      <c r="B378" s="260" t="s">
        <v>45</v>
      </c>
      <c r="C378" s="54">
        <v>57641.473660000003</v>
      </c>
      <c r="D378" s="54" t="s">
        <v>76</v>
      </c>
      <c r="E378" s="58">
        <f t="shared" si="68"/>
        <v>75672.551646454202</v>
      </c>
      <c r="F378">
        <f t="shared" si="69"/>
        <v>75672.5</v>
      </c>
      <c r="G378">
        <f t="shared" si="70"/>
        <v>1.8670250006834976E-2</v>
      </c>
      <c r="I378" s="117"/>
      <c r="J378" s="117"/>
      <c r="K378" s="116">
        <f t="shared" si="71"/>
        <v>1.8670250006834976E-2</v>
      </c>
      <c r="M378" s="116"/>
      <c r="O378" s="40">
        <f t="shared" ca="1" si="72"/>
        <v>2.0198798739853439E-2</v>
      </c>
      <c r="Q378" s="293">
        <f t="shared" si="73"/>
        <v>42622.973660000003</v>
      </c>
      <c r="R378" s="8">
        <f t="shared" ca="1" si="74"/>
        <v>2.3364612292123485E-6</v>
      </c>
      <c r="S378" s="116">
        <v>1</v>
      </c>
      <c r="T378" s="167">
        <f t="shared" ca="1" si="75"/>
        <v>2.3364612292123485E-6</v>
      </c>
      <c r="U378" s="116" t="e">
        <f>VLOOKUP(C378,Sheet4!C$15:D$42,2,FALSE)</f>
        <v>#N/A</v>
      </c>
    </row>
    <row r="379" spans="1:21">
      <c r="A379" s="100" t="s">
        <v>187</v>
      </c>
      <c r="B379" s="101" t="s">
        <v>45</v>
      </c>
      <c r="C379" s="102">
        <v>57657.741300000002</v>
      </c>
      <c r="D379" s="102">
        <v>1E-4</v>
      </c>
      <c r="E379" s="58">
        <f t="shared" si="68"/>
        <v>75717.55189679921</v>
      </c>
      <c r="F379">
        <f t="shared" si="69"/>
        <v>75717.5</v>
      </c>
      <c r="G379">
        <f t="shared" si="70"/>
        <v>1.8760750004730653E-2</v>
      </c>
      <c r="I379" s="117"/>
      <c r="J379" s="117"/>
      <c r="K379" s="116">
        <f t="shared" si="71"/>
        <v>1.8760750004730653E-2</v>
      </c>
      <c r="M379" s="116"/>
      <c r="O379" s="40">
        <f t="shared" ca="1" si="72"/>
        <v>2.0168397313774414E-2</v>
      </c>
      <c r="Q379" s="293">
        <f t="shared" si="73"/>
        <v>42639.241300000002</v>
      </c>
      <c r="R379" s="8">
        <f t="shared" ca="1" si="74"/>
        <v>1.9814709466581411E-6</v>
      </c>
      <c r="S379" s="116">
        <v>1</v>
      </c>
      <c r="T379" s="167">
        <f t="shared" ca="1" si="75"/>
        <v>1.9814709466581411E-6</v>
      </c>
      <c r="U379" s="116" t="e">
        <f>VLOOKUP(C379,Sheet4!C$15:D$42,2,FALSE)</f>
        <v>#N/A</v>
      </c>
    </row>
    <row r="380" spans="1:21">
      <c r="A380" s="53" t="s">
        <v>319</v>
      </c>
      <c r="B380" s="260" t="s">
        <v>49</v>
      </c>
      <c r="C380" s="54">
        <v>57664.427600000003</v>
      </c>
      <c r="D380" s="54" t="s">
        <v>76</v>
      </c>
      <c r="E380" s="58">
        <f t="shared" si="68"/>
        <v>75736.047829453368</v>
      </c>
      <c r="F380">
        <f t="shared" si="69"/>
        <v>75736</v>
      </c>
      <c r="G380">
        <f t="shared" si="70"/>
        <v>1.7290399999183137E-2</v>
      </c>
      <c r="I380" s="117"/>
      <c r="J380" s="117"/>
      <c r="K380" s="116">
        <f t="shared" si="71"/>
        <v>1.7290399999183137E-2</v>
      </c>
      <c r="M380" s="116"/>
      <c r="O380" s="40">
        <f t="shared" ca="1" si="72"/>
        <v>2.0155898949719697E-2</v>
      </c>
      <c r="Q380" s="293">
        <f t="shared" si="73"/>
        <v>42645.927600000003</v>
      </c>
      <c r="R380" s="8">
        <f t="shared" ca="1" si="74"/>
        <v>8.2110842355261283E-6</v>
      </c>
      <c r="S380" s="116">
        <v>1</v>
      </c>
      <c r="T380" s="167">
        <f t="shared" ca="1" si="75"/>
        <v>8.2110842355261283E-6</v>
      </c>
      <c r="U380" s="116" t="e">
        <f>VLOOKUP(C380,Sheet4!C$15:D$42,2,FALSE)</f>
        <v>#N/A</v>
      </c>
    </row>
    <row r="381" spans="1:21">
      <c r="A381" s="53" t="s">
        <v>319</v>
      </c>
      <c r="B381" s="260" t="s">
        <v>49</v>
      </c>
      <c r="C381" s="54">
        <v>57664.428110000001</v>
      </c>
      <c r="D381" s="54" t="s">
        <v>76</v>
      </c>
      <c r="E381" s="58">
        <f t="shared" si="68"/>
        <v>75736.049240237451</v>
      </c>
      <c r="F381">
        <f t="shared" si="69"/>
        <v>75736</v>
      </c>
      <c r="G381">
        <f t="shared" si="70"/>
        <v>1.780039999721339E-2</v>
      </c>
      <c r="I381" s="117"/>
      <c r="J381" s="117"/>
      <c r="K381" s="116">
        <f t="shared" si="71"/>
        <v>1.780039999721339E-2</v>
      </c>
      <c r="M381" s="116"/>
      <c r="O381" s="40">
        <f t="shared" ca="1" si="72"/>
        <v>2.0155898949719697E-2</v>
      </c>
      <c r="Q381" s="293">
        <f t="shared" si="73"/>
        <v>42645.928110000001</v>
      </c>
      <c r="R381" s="8">
        <f t="shared" ca="1" si="74"/>
        <v>5.5483753152583116E-6</v>
      </c>
      <c r="S381" s="116">
        <v>1</v>
      </c>
      <c r="T381" s="167">
        <f t="shared" ca="1" si="75"/>
        <v>5.5483753152583116E-6</v>
      </c>
      <c r="U381" s="116" t="e">
        <f>VLOOKUP(C381,Sheet4!C$15:D$42,2,FALSE)</f>
        <v>#N/A</v>
      </c>
    </row>
    <row r="382" spans="1:21">
      <c r="A382" s="100" t="s">
        <v>187</v>
      </c>
      <c r="B382" s="101" t="s">
        <v>49</v>
      </c>
      <c r="C382" s="102">
        <v>57670.572999999997</v>
      </c>
      <c r="D382" s="102">
        <v>1E-4</v>
      </c>
      <c r="E382" s="58">
        <f t="shared" si="68"/>
        <v>75753.047501100256</v>
      </c>
      <c r="F382">
        <f t="shared" si="69"/>
        <v>75753</v>
      </c>
      <c r="G382">
        <f t="shared" si="70"/>
        <v>1.7171699997561518E-2</v>
      </c>
      <c r="I382" s="117"/>
      <c r="J382" s="117"/>
      <c r="K382" s="116">
        <f t="shared" si="71"/>
        <v>1.7171699997561518E-2</v>
      </c>
      <c r="M382" s="116"/>
      <c r="O382" s="40">
        <f t="shared" ca="1" si="72"/>
        <v>2.014441396653429E-2</v>
      </c>
      <c r="Q382" s="293">
        <f t="shared" si="73"/>
        <v>42652.072999999997</v>
      </c>
      <c r="R382" s="8">
        <f t="shared" ca="1" si="74"/>
        <v>8.8370283413258498E-6</v>
      </c>
      <c r="S382" s="116">
        <v>1</v>
      </c>
      <c r="T382" s="167">
        <f t="shared" ca="1" si="75"/>
        <v>8.8370283413258498E-6</v>
      </c>
      <c r="U382" s="116" t="e">
        <f>VLOOKUP(C382,Sheet4!C$15:D$42,2,FALSE)</f>
        <v>#N/A</v>
      </c>
    </row>
    <row r="383" spans="1:21">
      <c r="A383" s="111" t="s">
        <v>191</v>
      </c>
      <c r="B383" s="112" t="s">
        <v>49</v>
      </c>
      <c r="C383" s="113">
        <v>57926.874600000003</v>
      </c>
      <c r="D383" s="113">
        <v>1E-4</v>
      </c>
      <c r="E383" s="58">
        <f t="shared" si="68"/>
        <v>76462.040087844827</v>
      </c>
      <c r="F383">
        <f t="shared" si="69"/>
        <v>76462</v>
      </c>
      <c r="G383">
        <f t="shared" si="70"/>
        <v>1.4491800000541843E-2</v>
      </c>
      <c r="I383" s="117"/>
      <c r="J383" s="117"/>
      <c r="K383" s="116">
        <f t="shared" si="71"/>
        <v>1.4491800000541843E-2</v>
      </c>
      <c r="M383" s="116"/>
      <c r="O383" s="40">
        <f t="shared" ca="1" si="72"/>
        <v>1.9665422608978009E-2</v>
      </c>
      <c r="Q383" s="293">
        <f t="shared" si="73"/>
        <v>42908.374600000003</v>
      </c>
      <c r="R383" s="8">
        <f t="shared" ca="1" si="74"/>
        <v>2.6766370894521832E-5</v>
      </c>
      <c r="S383" s="116">
        <v>1</v>
      </c>
      <c r="T383" s="167">
        <f t="shared" ca="1" si="75"/>
        <v>2.6766370894521832E-5</v>
      </c>
      <c r="U383" s="116" t="e">
        <f>VLOOKUP(C383,Sheet4!C$15:D$42,2,FALSE)</f>
        <v>#N/A</v>
      </c>
    </row>
    <row r="384" spans="1:21">
      <c r="A384" s="111" t="s">
        <v>191</v>
      </c>
      <c r="B384" s="112" t="s">
        <v>45</v>
      </c>
      <c r="C384" s="113">
        <v>57949.831299999998</v>
      </c>
      <c r="D384" s="113">
        <v>2.0000000000000001E-4</v>
      </c>
      <c r="E384" s="58">
        <f t="shared" si="68"/>
        <v>76525.543905675528</v>
      </c>
      <c r="F384">
        <f t="shared" si="69"/>
        <v>76525.5</v>
      </c>
      <c r="G384">
        <f t="shared" si="70"/>
        <v>1.5871949995926116E-2</v>
      </c>
      <c r="I384" s="117"/>
      <c r="J384" s="117"/>
      <c r="K384" s="116">
        <f t="shared" si="71"/>
        <v>1.5871949995926116E-2</v>
      </c>
      <c r="M384" s="116"/>
      <c r="O384" s="40">
        <f t="shared" ca="1" si="72"/>
        <v>1.9622522818844267E-2</v>
      </c>
      <c r="Q384" s="293">
        <f t="shared" si="73"/>
        <v>42931.331299999998</v>
      </c>
      <c r="R384" s="8">
        <f t="shared" ca="1" si="74"/>
        <v>1.4066796500012227E-5</v>
      </c>
      <c r="S384" s="116">
        <v>1</v>
      </c>
      <c r="T384" s="167">
        <f t="shared" ca="1" si="75"/>
        <v>1.4066796500012227E-5</v>
      </c>
      <c r="U384" s="116" t="e">
        <f>VLOOKUP(C384,Sheet4!C$15:D$42,2,FALSE)</f>
        <v>#N/A</v>
      </c>
    </row>
    <row r="385" spans="1:21">
      <c r="A385" s="114" t="s">
        <v>192</v>
      </c>
      <c r="B385" s="47"/>
      <c r="C385" s="115">
        <v>57960.855499999998</v>
      </c>
      <c r="D385" s="115">
        <v>2.9999999999999997E-4</v>
      </c>
      <c r="E385" s="58">
        <f t="shared" si="68"/>
        <v>76556.039525190921</v>
      </c>
      <c r="F385">
        <f t="shared" si="69"/>
        <v>76556</v>
      </c>
      <c r="G385">
        <f t="shared" si="70"/>
        <v>1.4288400001532864E-2</v>
      </c>
      <c r="I385" s="117"/>
      <c r="J385" s="117"/>
      <c r="K385" s="116">
        <f t="shared" si="71"/>
        <v>1.4288400001532864E-2</v>
      </c>
      <c r="M385" s="116"/>
      <c r="O385" s="40">
        <f t="shared" ca="1" si="72"/>
        <v>1.9601917407835144E-2</v>
      </c>
      <c r="Q385" s="293">
        <f t="shared" si="73"/>
        <v>42942.355499999998</v>
      </c>
      <c r="R385" s="8">
        <f t="shared" ca="1" si="74"/>
        <v>2.8233467227077312E-5</v>
      </c>
      <c r="S385" s="116">
        <v>1</v>
      </c>
      <c r="T385" s="167">
        <f t="shared" ca="1" si="75"/>
        <v>2.8233467227077312E-5</v>
      </c>
      <c r="U385" s="116" t="e">
        <f>VLOOKUP(C385,Sheet4!C$15:D$42,2,FALSE)</f>
        <v>#N/A</v>
      </c>
    </row>
    <row r="386" spans="1:21">
      <c r="A386" s="109" t="s">
        <v>193</v>
      </c>
      <c r="B386" s="110" t="s">
        <v>49</v>
      </c>
      <c r="C386" s="109">
        <v>58411.6443</v>
      </c>
      <c r="D386" s="109">
        <v>1E-4</v>
      </c>
      <c r="E386" s="58">
        <f t="shared" si="68"/>
        <v>77803.031028121346</v>
      </c>
      <c r="F386">
        <f t="shared" si="69"/>
        <v>77803</v>
      </c>
      <c r="G386">
        <f t="shared" si="70"/>
        <v>1.1216700004297309E-2</v>
      </c>
      <c r="I386" s="117"/>
      <c r="J386" s="117"/>
      <c r="K386" s="116">
        <f t="shared" si="71"/>
        <v>1.1216700004297309E-2</v>
      </c>
      <c r="M386" s="116"/>
      <c r="O386" s="40">
        <f t="shared" ca="1" si="72"/>
        <v>1.8759460111822897E-2</v>
      </c>
      <c r="Q386" s="293">
        <f t="shared" si="73"/>
        <v>43393.1443</v>
      </c>
      <c r="R386" s="8">
        <f t="shared" ca="1" si="74"/>
        <v>5.6893230039679422E-5</v>
      </c>
      <c r="S386" s="116">
        <v>1</v>
      </c>
      <c r="T386" s="167">
        <f t="shared" ca="1" si="75"/>
        <v>5.6893230039679422E-5</v>
      </c>
      <c r="U386" s="116" t="e">
        <f>VLOOKUP(C386,Sheet4!C$15:D$42,2,FALSE)</f>
        <v>#N/A</v>
      </c>
    </row>
    <row r="387" spans="1:21">
      <c r="A387" s="109" t="s">
        <v>193</v>
      </c>
      <c r="B387" s="110" t="s">
        <v>49</v>
      </c>
      <c r="C387" s="109">
        <v>58422.488400000002</v>
      </c>
      <c r="D387" s="109">
        <v>4.0000000000000002E-4</v>
      </c>
      <c r="E387" s="58">
        <f t="shared" si="68"/>
        <v>77833.028447216348</v>
      </c>
      <c r="F387">
        <f t="shared" si="69"/>
        <v>77833</v>
      </c>
      <c r="G387">
        <f t="shared" si="70"/>
        <v>1.0283700001309626E-2</v>
      </c>
      <c r="I387" s="117"/>
      <c r="J387" s="117"/>
      <c r="K387" s="116">
        <f t="shared" si="71"/>
        <v>1.0283700001309626E-2</v>
      </c>
      <c r="M387" s="116"/>
      <c r="O387" s="40">
        <f t="shared" ca="1" si="72"/>
        <v>1.8739192494436882E-2</v>
      </c>
      <c r="Q387" s="293">
        <f t="shared" si="73"/>
        <v>43403.988400000002</v>
      </c>
      <c r="R387" s="8">
        <f t="shared" ca="1" si="74"/>
        <v>7.1495353301331379E-5</v>
      </c>
      <c r="S387" s="116">
        <v>1</v>
      </c>
      <c r="T387" s="167">
        <f t="shared" ca="1" si="75"/>
        <v>7.1495353301331379E-5</v>
      </c>
      <c r="U387" s="116" t="e">
        <f>VLOOKUP(C387,Sheet4!C$15:D$42,2,FALSE)</f>
        <v>#N/A</v>
      </c>
    </row>
    <row r="388" spans="1:21">
      <c r="A388" s="109" t="s">
        <v>193</v>
      </c>
      <c r="B388" s="110" t="s">
        <v>45</v>
      </c>
      <c r="C388" s="109">
        <v>58459.544800000003</v>
      </c>
      <c r="D388" s="109">
        <v>2.0000000000000001E-4</v>
      </c>
      <c r="E388" s="58">
        <f t="shared" si="68"/>
        <v>77935.535465867186</v>
      </c>
      <c r="F388">
        <f t="shared" si="69"/>
        <v>77935.5</v>
      </c>
      <c r="G388">
        <f t="shared" si="70"/>
        <v>1.2820950003515463E-2</v>
      </c>
      <c r="I388" s="117"/>
      <c r="J388" s="117"/>
      <c r="K388" s="116">
        <f t="shared" si="71"/>
        <v>1.2820950003515463E-2</v>
      </c>
      <c r="M388" s="116"/>
      <c r="O388" s="40">
        <f t="shared" ca="1" si="72"/>
        <v>1.866994480170131E-2</v>
      </c>
      <c r="Q388" s="293">
        <f t="shared" si="73"/>
        <v>43441.044800000003</v>
      </c>
      <c r="R388" s="8">
        <f t="shared" ca="1" si="74"/>
        <v>3.4210740149205095E-5</v>
      </c>
      <c r="S388" s="116">
        <v>1</v>
      </c>
      <c r="T388" s="167">
        <f t="shared" ca="1" si="75"/>
        <v>3.4210740149205095E-5</v>
      </c>
      <c r="U388" s="116" t="e">
        <f>VLOOKUP(C388,Sheet4!C$15:D$42,2,FALSE)</f>
        <v>#N/A</v>
      </c>
    </row>
    <row r="389" spans="1:21">
      <c r="A389" s="261" t="s">
        <v>320</v>
      </c>
      <c r="B389" s="262" t="s">
        <v>49</v>
      </c>
      <c r="C389" s="263">
        <v>58361.759100000003</v>
      </c>
      <c r="D389" s="263">
        <v>1E-4</v>
      </c>
      <c r="E389" s="58">
        <f t="shared" si="68"/>
        <v>77665.036427275059</v>
      </c>
      <c r="F389">
        <f t="shared" si="69"/>
        <v>77665</v>
      </c>
      <c r="G389">
        <f t="shared" si="70"/>
        <v>1.3168500001484063E-2</v>
      </c>
      <c r="I389" s="117"/>
      <c r="J389" s="117"/>
      <c r="K389" s="116">
        <f t="shared" si="71"/>
        <v>1.3168500001484063E-2</v>
      </c>
      <c r="M389" s="116"/>
      <c r="O389" s="40">
        <f t="shared" ca="1" si="72"/>
        <v>1.8852691151798592E-2</v>
      </c>
      <c r="Q389" s="293">
        <f t="shared" si="73"/>
        <v>43343.259100000003</v>
      </c>
      <c r="R389" s="8">
        <f t="shared" ca="1" si="74"/>
        <v>3.2310029033314016E-5</v>
      </c>
      <c r="S389" s="116">
        <v>1</v>
      </c>
      <c r="T389" s="167">
        <f t="shared" ca="1" si="75"/>
        <v>3.2310029033314016E-5</v>
      </c>
      <c r="U389" s="116" t="e">
        <f>VLOOKUP(C389,Sheet4!C$15:D$42,2,FALSE)</f>
        <v>#N/A</v>
      </c>
    </row>
    <row r="390" spans="1:21">
      <c r="A390" s="264" t="s">
        <v>321</v>
      </c>
      <c r="B390" s="265" t="s">
        <v>49</v>
      </c>
      <c r="C390" s="266">
        <v>58704.821000000004</v>
      </c>
      <c r="D390" s="266">
        <v>1E-4</v>
      </c>
      <c r="E390" s="58">
        <f t="shared" si="68"/>
        <v>78614.029113604367</v>
      </c>
      <c r="F390">
        <f t="shared" si="69"/>
        <v>78614</v>
      </c>
      <c r="G390">
        <f t="shared" si="70"/>
        <v>1.052460000209976E-2</v>
      </c>
      <c r="I390" s="117"/>
      <c r="J390" s="117"/>
      <c r="K390" s="116">
        <f t="shared" si="71"/>
        <v>1.052460000209976E-2</v>
      </c>
      <c r="M390" s="116"/>
      <c r="O390" s="40">
        <f t="shared" ca="1" si="72"/>
        <v>1.8211558855154152E-2</v>
      </c>
      <c r="Q390" s="293">
        <f t="shared" si="73"/>
        <v>43686.321000000004</v>
      </c>
      <c r="R390" s="8">
        <f t="shared" ca="1" si="74"/>
        <v>5.9089336408551287E-5</v>
      </c>
      <c r="S390" s="116">
        <v>1</v>
      </c>
      <c r="T390" s="167">
        <f t="shared" ca="1" si="75"/>
        <v>5.9089336408551287E-5</v>
      </c>
      <c r="U390" s="116" t="e">
        <f>VLOOKUP(C390,Sheet4!C$15:D$42,2,FALSE)</f>
        <v>#N/A</v>
      </c>
    </row>
    <row r="391" spans="1:21">
      <c r="A391" s="264" t="s">
        <v>321</v>
      </c>
      <c r="B391" s="265" t="s">
        <v>49</v>
      </c>
      <c r="C391" s="266">
        <v>58724.703699999998</v>
      </c>
      <c r="D391" s="266">
        <v>1E-4</v>
      </c>
      <c r="E391" s="58">
        <f t="shared" si="68"/>
        <v>78669.029499495286</v>
      </c>
      <c r="F391">
        <f t="shared" si="69"/>
        <v>78669</v>
      </c>
      <c r="G391">
        <f t="shared" si="70"/>
        <v>1.0664100002031773E-2</v>
      </c>
      <c r="I391" s="117"/>
      <c r="J391" s="117"/>
      <c r="K391" s="116">
        <f t="shared" si="71"/>
        <v>1.0664100002031773E-2</v>
      </c>
      <c r="M391" s="116"/>
      <c r="O391" s="40">
        <f t="shared" ca="1" si="72"/>
        <v>1.817440155661311E-2</v>
      </c>
      <c r="Q391" s="293">
        <f t="shared" si="73"/>
        <v>43706.203699999998</v>
      </c>
      <c r="R391" s="8">
        <f t="shared" ca="1" si="74"/>
        <v>5.6404629440746836E-5</v>
      </c>
      <c r="S391" s="116">
        <v>1</v>
      </c>
      <c r="T391" s="167">
        <f t="shared" ca="1" si="75"/>
        <v>5.6404629440746836E-5</v>
      </c>
      <c r="U391" s="116" t="e">
        <f>VLOOKUP(C391,Sheet4!C$15:D$42,2,FALSE)</f>
        <v>#N/A</v>
      </c>
    </row>
    <row r="392" spans="1:21">
      <c r="A392" s="264" t="s">
        <v>321</v>
      </c>
      <c r="B392" s="265" t="s">
        <v>45</v>
      </c>
      <c r="C392" s="266">
        <v>58739.706100000003</v>
      </c>
      <c r="D392" s="266">
        <v>2.0000000000000001E-4</v>
      </c>
      <c r="E392" s="58">
        <f t="shared" si="68"/>
        <v>78710.529788152795</v>
      </c>
      <c r="F392">
        <f t="shared" si="69"/>
        <v>78710.5</v>
      </c>
      <c r="G392">
        <f t="shared" si="70"/>
        <v>1.0768450003524777E-2</v>
      </c>
      <c r="I392" s="117"/>
      <c r="J392" s="117"/>
      <c r="K392" s="116">
        <f t="shared" si="71"/>
        <v>1.0768450003524777E-2</v>
      </c>
      <c r="M392" s="116"/>
      <c r="O392" s="40">
        <f t="shared" ca="1" si="72"/>
        <v>1.8146364685895783E-2</v>
      </c>
      <c r="Q392" s="293">
        <f t="shared" si="73"/>
        <v>43721.206100000003</v>
      </c>
      <c r="R392" s="8">
        <f t="shared" ca="1" si="74"/>
        <v>5.4433625060345665E-5</v>
      </c>
      <c r="S392" s="116">
        <v>1</v>
      </c>
      <c r="T392" s="167">
        <f t="shared" ca="1" si="75"/>
        <v>5.4433625060345665E-5</v>
      </c>
      <c r="U392" s="116" t="e">
        <f>VLOOKUP(C392,Sheet4!C$15:D$42,2,FALSE)</f>
        <v>#N/A</v>
      </c>
    </row>
    <row r="393" spans="1:21">
      <c r="A393" s="264" t="s">
        <v>321</v>
      </c>
      <c r="B393" s="265" t="s">
        <v>45</v>
      </c>
      <c r="C393" s="266">
        <v>58743.6826</v>
      </c>
      <c r="D393" s="266">
        <v>1E-4</v>
      </c>
      <c r="E393" s="58">
        <f t="shared" si="68"/>
        <v>78721.529754681236</v>
      </c>
      <c r="F393">
        <f t="shared" si="69"/>
        <v>78721.5</v>
      </c>
      <c r="G393">
        <f t="shared" si="70"/>
        <v>1.0756349998700898E-2</v>
      </c>
      <c r="I393" s="117"/>
      <c r="J393" s="117"/>
      <c r="K393" s="116">
        <f t="shared" si="71"/>
        <v>1.0756349998700898E-2</v>
      </c>
      <c r="M393" s="116"/>
      <c r="O393" s="40">
        <f t="shared" ca="1" si="72"/>
        <v>1.8138933226187579E-2</v>
      </c>
      <c r="Q393" s="293">
        <f t="shared" si="73"/>
        <v>43725.1826</v>
      </c>
      <c r="R393" s="8">
        <f t="shared" ca="1" si="74"/>
        <v>5.4502535110767648E-5</v>
      </c>
      <c r="S393" s="116">
        <v>1</v>
      </c>
      <c r="T393" s="167">
        <f t="shared" ca="1" si="75"/>
        <v>5.4502535110767648E-5</v>
      </c>
      <c r="U393" s="116" t="e">
        <f>VLOOKUP(C393,Sheet4!C$15:D$42,2,FALSE)</f>
        <v>#N/A</v>
      </c>
    </row>
    <row r="394" spans="1:21">
      <c r="A394" s="264" t="s">
        <v>321</v>
      </c>
      <c r="B394" s="265" t="s">
        <v>49</v>
      </c>
      <c r="C394" s="266">
        <v>58795.5573</v>
      </c>
      <c r="D394" s="266">
        <v>1E-4</v>
      </c>
      <c r="E394" s="58">
        <f t="shared" si="68"/>
        <v>78865.02779659591</v>
      </c>
      <c r="F394">
        <f t="shared" si="69"/>
        <v>78865</v>
      </c>
      <c r="G394">
        <f t="shared" si="70"/>
        <v>1.0048500000266358E-2</v>
      </c>
      <c r="I394" s="117"/>
      <c r="J394" s="117"/>
      <c r="K394" s="116">
        <f t="shared" si="71"/>
        <v>1.0048500000266358E-2</v>
      </c>
      <c r="M394" s="116"/>
      <c r="O394" s="40">
        <f t="shared" ca="1" si="72"/>
        <v>1.8041986456357781E-2</v>
      </c>
      <c r="Q394" s="293">
        <f t="shared" si="73"/>
        <v>43777.0573</v>
      </c>
      <c r="R394" s="8">
        <f t="shared" ca="1" si="74"/>
        <v>6.3895825723717006E-5</v>
      </c>
      <c r="S394" s="116">
        <v>1</v>
      </c>
      <c r="T394" s="167">
        <f t="shared" ca="1" si="75"/>
        <v>6.3895825723717006E-5</v>
      </c>
      <c r="U394" s="116" t="e">
        <f>VLOOKUP(C394,Sheet4!C$15:D$42,2,FALSE)</f>
        <v>#N/A</v>
      </c>
    </row>
    <row r="395" spans="1:21">
      <c r="A395" s="264" t="s">
        <v>321</v>
      </c>
      <c r="B395" s="265" t="s">
        <v>45</v>
      </c>
      <c r="C395" s="266">
        <v>58840.5651</v>
      </c>
      <c r="D395" s="266">
        <v>2.0000000000000001E-4</v>
      </c>
      <c r="E395" s="58">
        <f t="shared" si="68"/>
        <v>78989.530322314371</v>
      </c>
      <c r="F395">
        <f t="shared" si="69"/>
        <v>78989.5</v>
      </c>
      <c r="G395">
        <f t="shared" si="70"/>
        <v>1.0961550004140008E-2</v>
      </c>
      <c r="I395" s="117"/>
      <c r="J395" s="117"/>
      <c r="K395" s="116">
        <f t="shared" si="71"/>
        <v>1.0961550004140008E-2</v>
      </c>
      <c r="M395" s="116"/>
      <c r="O395" s="40">
        <f t="shared" ca="1" si="72"/>
        <v>1.7957875844205794E-2</v>
      </c>
      <c r="Q395" s="293">
        <f t="shared" si="73"/>
        <v>43822.0651</v>
      </c>
      <c r="R395" s="8">
        <f t="shared" ca="1" si="74"/>
        <v>4.8948575260372222E-5</v>
      </c>
      <c r="S395" s="116">
        <v>1</v>
      </c>
      <c r="T395" s="167">
        <f t="shared" ca="1" si="75"/>
        <v>4.8948575260372222E-5</v>
      </c>
      <c r="U395" s="116" t="e">
        <f>VLOOKUP(C395,Sheet4!C$15:D$42,2,FALSE)</f>
        <v>#N/A</v>
      </c>
    </row>
    <row r="396" spans="1:21">
      <c r="A396" s="264" t="s">
        <v>322</v>
      </c>
      <c r="B396" s="265" t="s">
        <v>49</v>
      </c>
      <c r="C396" s="266">
        <v>59055.837</v>
      </c>
      <c r="D396" s="266">
        <v>2.9999999999999997E-4</v>
      </c>
      <c r="E396" s="58">
        <f t="shared" si="68"/>
        <v>79585.024775858212</v>
      </c>
      <c r="F396">
        <f t="shared" si="69"/>
        <v>79585</v>
      </c>
      <c r="G396">
        <f t="shared" si="70"/>
        <v>8.9564999943831936E-3</v>
      </c>
      <c r="I396" s="117"/>
      <c r="J396" s="117"/>
      <c r="K396" s="116">
        <f t="shared" si="71"/>
        <v>8.9564999943831936E-3</v>
      </c>
      <c r="M396" s="116"/>
      <c r="O396" s="40">
        <f t="shared" ca="1" si="72"/>
        <v>1.7555563639093288E-2</v>
      </c>
      <c r="Q396" s="293">
        <f t="shared" si="73"/>
        <v>44037.337</v>
      </c>
      <c r="R396" s="8">
        <f t="shared" ca="1" si="74"/>
        <v>7.3943895565774866E-5</v>
      </c>
      <c r="S396" s="116">
        <v>1</v>
      </c>
      <c r="T396" s="167">
        <f t="shared" ca="1" si="75"/>
        <v>7.3943895565774866E-5</v>
      </c>
      <c r="U396" s="116" t="e">
        <f>VLOOKUP(C396,Sheet4!C$15:D$42,2,FALSE)</f>
        <v>#N/A</v>
      </c>
    </row>
    <row r="397" spans="1:21">
      <c r="A397" s="264" t="s">
        <v>323</v>
      </c>
      <c r="B397" s="265" t="s">
        <v>49</v>
      </c>
      <c r="C397" s="266">
        <v>57731.305230000056</v>
      </c>
      <c r="D397" s="266">
        <v>2.0000000000000001E-4</v>
      </c>
      <c r="E397" s="58">
        <f t="shared" si="68"/>
        <v>75921.047626134619</v>
      </c>
      <c r="F397">
        <f t="shared" si="69"/>
        <v>75921</v>
      </c>
      <c r="G397">
        <f t="shared" si="70"/>
        <v>1.7216900057974271E-2</v>
      </c>
      <c r="I397" s="117"/>
      <c r="J397" s="117"/>
      <c r="K397" s="116">
        <f t="shared" si="71"/>
        <v>1.7216900057974271E-2</v>
      </c>
      <c r="M397" s="116"/>
      <c r="O397" s="40">
        <f t="shared" ca="1" si="72"/>
        <v>2.0030915309172573E-2</v>
      </c>
      <c r="Q397" s="293">
        <f t="shared" si="73"/>
        <v>42712.805230000056</v>
      </c>
      <c r="R397" s="8">
        <f t="shared" ca="1" si="74"/>
        <v>7.918681833976638E-6</v>
      </c>
      <c r="S397" s="116">
        <v>1</v>
      </c>
      <c r="T397" s="167">
        <f t="shared" ca="1" si="75"/>
        <v>7.918681833976638E-6</v>
      </c>
      <c r="U397" s="116" t="e">
        <f>VLOOKUP(C397,Sheet4!C$15:D$42,2,FALSE)</f>
        <v>#N/A</v>
      </c>
    </row>
    <row r="398" spans="1:21">
      <c r="A398" s="261" t="s">
        <v>1303</v>
      </c>
      <c r="B398" s="262" t="s">
        <v>49</v>
      </c>
      <c r="C398" s="263">
        <v>59081.865299999998</v>
      </c>
      <c r="D398" s="263">
        <v>2.0000000000000001E-4</v>
      </c>
      <c r="E398" s="58">
        <f t="shared" si="68"/>
        <v>79657.025386644731</v>
      </c>
      <c r="F398">
        <f t="shared" si="69"/>
        <v>79657</v>
      </c>
      <c r="G398">
        <f t="shared" si="70"/>
        <v>9.1772999949171208E-3</v>
      </c>
      <c r="I398" s="117"/>
      <c r="J398" s="117"/>
      <c r="K398" s="116">
        <f t="shared" si="71"/>
        <v>9.1772999949171208E-3</v>
      </c>
      <c r="M398" s="116"/>
      <c r="O398" s="40">
        <f t="shared" ca="1" si="72"/>
        <v>1.7506921357366846E-2</v>
      </c>
      <c r="Q398" s="293">
        <f t="shared" si="73"/>
        <v>44063.365299999998</v>
      </c>
      <c r="R398" s="8">
        <f t="shared" ca="1" si="74"/>
        <v>6.9382592041778823E-5</v>
      </c>
      <c r="S398" s="116">
        <v>1</v>
      </c>
      <c r="T398" s="167">
        <f t="shared" ca="1" si="75"/>
        <v>6.9382592041778823E-5</v>
      </c>
      <c r="U398" s="116" t="e">
        <f>VLOOKUP(C398,Sheet4!C$15:D$42,2,FALSE)</f>
        <v>#N/A</v>
      </c>
    </row>
    <row r="399" spans="1:21">
      <c r="A399" s="261" t="s">
        <v>1303</v>
      </c>
      <c r="B399" s="262" t="s">
        <v>45</v>
      </c>
      <c r="C399" s="263">
        <v>59153.624100000001</v>
      </c>
      <c r="D399" s="263">
        <v>1E-4</v>
      </c>
      <c r="E399" s="58">
        <f t="shared" si="68"/>
        <v>79855.527687190988</v>
      </c>
      <c r="F399">
        <f t="shared" si="69"/>
        <v>79855.5</v>
      </c>
      <c r="G399">
        <f t="shared" si="70"/>
        <v>1.0008950004703365E-2</v>
      </c>
      <c r="I399" s="117"/>
      <c r="J399" s="117"/>
      <c r="K399" s="116">
        <f t="shared" si="71"/>
        <v>1.0008950004703365E-2</v>
      </c>
      <c r="M399" s="116"/>
      <c r="O399" s="40">
        <f t="shared" ca="1" si="72"/>
        <v>1.7372817288996006E-2</v>
      </c>
      <c r="Q399" s="293">
        <f t="shared" si="73"/>
        <v>44135.124100000001</v>
      </c>
      <c r="R399" s="8">
        <f t="shared" ca="1" si="74"/>
        <v>5.4226541380675477E-5</v>
      </c>
      <c r="S399" s="116">
        <v>1</v>
      </c>
      <c r="T399" s="167">
        <f t="shared" ca="1" si="75"/>
        <v>5.4226541380675477E-5</v>
      </c>
      <c r="U399" s="116" t="e">
        <f>VLOOKUP(C399,Sheet4!C$15:D$42,2,FALSE)</f>
        <v>#N/A</v>
      </c>
    </row>
    <row r="400" spans="1:21">
      <c r="A400" s="261" t="s">
        <v>1303</v>
      </c>
      <c r="B400" s="262" t="s">
        <v>45</v>
      </c>
      <c r="C400" s="263">
        <v>59182.543899999997</v>
      </c>
      <c r="D400" s="263">
        <v>1E-4</v>
      </c>
      <c r="E400" s="58">
        <f t="shared" si="68"/>
        <v>79935.526890512905</v>
      </c>
      <c r="F400">
        <f t="shared" si="69"/>
        <v>79935.5</v>
      </c>
      <c r="G400">
        <f t="shared" si="70"/>
        <v>9.7209500017925166E-3</v>
      </c>
      <c r="I400" s="117"/>
      <c r="J400" s="117"/>
      <c r="K400" s="116">
        <f t="shared" si="71"/>
        <v>9.7209500017925166E-3</v>
      </c>
      <c r="M400" s="116"/>
      <c r="O400" s="40">
        <f t="shared" ca="1" si="72"/>
        <v>1.7318770309299958E-2</v>
      </c>
      <c r="Q400" s="293">
        <f t="shared" si="73"/>
        <v>44164.043899999997</v>
      </c>
      <c r="R400" s="8">
        <f t="shared" ca="1" si="74"/>
        <v>5.7726873425172468E-5</v>
      </c>
      <c r="S400" s="116">
        <v>1</v>
      </c>
      <c r="T400" s="167">
        <f t="shared" ca="1" si="75"/>
        <v>5.7726873425172468E-5</v>
      </c>
      <c r="U400" s="116" t="e">
        <f>VLOOKUP(C400,Sheet4!C$15:D$42,2,FALSE)</f>
        <v>#N/A</v>
      </c>
    </row>
    <row r="401" spans="1:21">
      <c r="A401" s="261" t="s">
        <v>1304</v>
      </c>
      <c r="B401" s="262" t="s">
        <v>45</v>
      </c>
      <c r="C401" s="263">
        <v>59378.837699999996</v>
      </c>
      <c r="D401" s="263">
        <v>1E-4</v>
      </c>
      <c r="E401" s="58">
        <f t="shared" si="68"/>
        <v>80478.523301865454</v>
      </c>
      <c r="F401">
        <f t="shared" si="69"/>
        <v>80478.5</v>
      </c>
      <c r="G401">
        <f t="shared" si="70"/>
        <v>8.42364999698475E-3</v>
      </c>
      <c r="I401" s="117"/>
      <c r="J401" s="117"/>
      <c r="K401" s="116">
        <f t="shared" si="71"/>
        <v>8.42364999698475E-3</v>
      </c>
      <c r="M401" s="116"/>
      <c r="O401" s="40">
        <f t="shared" ca="1" si="72"/>
        <v>1.6951926434612984E-2</v>
      </c>
      <c r="Q401" s="293">
        <f t="shared" si="73"/>
        <v>44360.337699999996</v>
      </c>
      <c r="R401" s="8">
        <f t="shared" ca="1" si="74"/>
        <v>7.273149899660492E-5</v>
      </c>
      <c r="S401" s="116">
        <v>1</v>
      </c>
      <c r="T401" s="167">
        <f t="shared" ca="1" si="75"/>
        <v>7.273149899660492E-5</v>
      </c>
      <c r="U401" s="116" t="e">
        <f>VLOOKUP(C401,Sheet4!C$15:D$42,2,FALSE)</f>
        <v>#N/A</v>
      </c>
    </row>
    <row r="402" spans="1:21">
      <c r="A402" s="261" t="s">
        <v>1304</v>
      </c>
      <c r="B402" s="262" t="s">
        <v>49</v>
      </c>
      <c r="C402" s="263">
        <v>59414.807000000001</v>
      </c>
      <c r="D402" s="263">
        <v>2.0000000000000001E-4</v>
      </c>
      <c r="E402" s="58">
        <f t="shared" si="68"/>
        <v>80578.02313741231</v>
      </c>
      <c r="F402">
        <f t="shared" si="69"/>
        <v>80578</v>
      </c>
      <c r="G402">
        <f t="shared" si="70"/>
        <v>8.3641999954124913E-3</v>
      </c>
      <c r="I402" s="117"/>
      <c r="J402" s="117"/>
      <c r="K402" s="116">
        <f t="shared" si="71"/>
        <v>8.3641999954124913E-3</v>
      </c>
      <c r="M402" s="116"/>
      <c r="O402" s="40">
        <f t="shared" ca="1" si="72"/>
        <v>1.6884705503616017E-2</v>
      </c>
      <c r="Q402" s="293">
        <f t="shared" si="73"/>
        <v>44396.307000000001</v>
      </c>
      <c r="R402" s="8">
        <f t="shared" ca="1" si="74"/>
        <v>7.2599014115326625E-5</v>
      </c>
      <c r="S402" s="116">
        <v>1</v>
      </c>
      <c r="T402" s="167">
        <f t="shared" ca="1" si="75"/>
        <v>7.2599014115326625E-5</v>
      </c>
      <c r="U402" s="116" t="e">
        <f>VLOOKUP(C402,Sheet4!C$15:D$42,2,FALSE)</f>
        <v>#N/A</v>
      </c>
    </row>
  </sheetData>
  <sheetProtection selectLockedCells="1" selectUnlockedCells="1"/>
  <hyperlinks>
    <hyperlink ref="A243" r:id="rId1" xr:uid="{00000000-0004-0000-0500-000000000000}"/>
    <hyperlink ref="A244" r:id="rId2" xr:uid="{00000000-0004-0000-0500-000001000000}"/>
    <hyperlink ref="A250" r:id="rId3" xr:uid="{00000000-0004-0000-0500-000002000000}"/>
    <hyperlink ref="A260" r:id="rId4" xr:uid="{00000000-0004-0000-0500-000003000000}"/>
    <hyperlink ref="A261" r:id="rId5" xr:uid="{00000000-0004-0000-0500-000004000000}"/>
    <hyperlink ref="A262" r:id="rId6" xr:uid="{00000000-0004-0000-0500-000005000000}"/>
    <hyperlink ref="A263" r:id="rId7" xr:uid="{00000000-0004-0000-0500-000006000000}"/>
    <hyperlink ref="A264" r:id="rId8" xr:uid="{00000000-0004-0000-0500-000007000000}"/>
    <hyperlink ref="A266" r:id="rId9" xr:uid="{00000000-0004-0000-0500-000008000000}"/>
    <hyperlink ref="A296" r:id="rId10" xr:uid="{00000000-0004-0000-0500-000009000000}"/>
    <hyperlink ref="A308" r:id="rId11" xr:uid="{00000000-0004-0000-0500-00000A000000}"/>
    <hyperlink ref="A310" r:id="rId12" xr:uid="{00000000-0004-0000-0500-00000B000000}"/>
    <hyperlink ref="A313" r:id="rId13" xr:uid="{00000000-0004-0000-0500-00000C000000}"/>
    <hyperlink ref="A319" r:id="rId14" xr:uid="{00000000-0004-0000-0500-00000D000000}"/>
    <hyperlink ref="A320" r:id="rId15" xr:uid="{00000000-0004-0000-0500-00000E000000}"/>
    <hyperlink ref="A321" r:id="rId16" xr:uid="{00000000-0004-0000-0500-00000F000000}"/>
    <hyperlink ref="A323" r:id="rId17" xr:uid="{00000000-0004-0000-0500-000010000000}"/>
    <hyperlink ref="A326" r:id="rId18" xr:uid="{00000000-0004-0000-0500-000011000000}"/>
    <hyperlink ref="A333" r:id="rId19" xr:uid="{00000000-0004-0000-0500-000012000000}"/>
    <hyperlink ref="A334" r:id="rId20" xr:uid="{00000000-0004-0000-0500-000013000000}"/>
    <hyperlink ref="A341" r:id="rId21" xr:uid="{00000000-0004-0000-0500-000014000000}"/>
  </hyperlinks>
  <pageMargins left="0.75" right="0.75" top="1" bottom="1" header="0.51180555555555551" footer="0.51180555555555551"/>
  <pageSetup firstPageNumber="0" orientation="portrait" horizontalDpi="300" verticalDpi="300"/>
  <headerFooter alignWithMargins="0"/>
  <drawing r:id="rId2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12"/>
  </sheetPr>
  <dimension ref="A1:DD408"/>
  <sheetViews>
    <sheetView topLeftCell="Q1" workbookViewId="0">
      <selection activeCell="AE16" sqref="AE16"/>
    </sheetView>
  </sheetViews>
  <sheetFormatPr defaultRowHeight="12.75"/>
  <cols>
    <col min="1" max="1" width="16.5703125" style="8" customWidth="1"/>
    <col min="2" max="2" width="6.28515625" style="205" customWidth="1"/>
    <col min="3" max="3" width="13.28515625" style="8" customWidth="1"/>
    <col min="4" max="4" width="8.42578125" style="8" customWidth="1"/>
    <col min="5" max="5" width="11.42578125" style="8" customWidth="1"/>
    <col min="6" max="6" width="16" style="8" customWidth="1"/>
    <col min="7" max="7" width="9.5703125" style="7" customWidth="1"/>
    <col min="8" max="8" width="9.85546875" style="8" customWidth="1"/>
    <col min="9" max="10" width="9.140625" style="8"/>
    <col min="11" max="12" width="8.42578125" style="8" customWidth="1"/>
    <col min="13" max="14" width="9.42578125" style="8" customWidth="1"/>
    <col min="15" max="16" width="9.140625" style="8"/>
    <col min="17" max="17" width="11.140625" style="205" customWidth="1"/>
    <col min="18" max="18" width="9.140625" style="8"/>
    <col min="19" max="19" width="9.140625" style="205"/>
    <col min="21" max="29" width="9.140625" style="8"/>
    <col min="30" max="30" width="12.28515625" style="8" customWidth="1"/>
    <col min="31" max="31" width="11.28515625" style="8" customWidth="1"/>
    <col min="32" max="32" width="10.28515625" customWidth="1"/>
    <col min="33" max="33" width="12.140625" customWidth="1"/>
    <col min="34" max="34" width="9.42578125" customWidth="1"/>
    <col min="35" max="35" width="10.42578125" customWidth="1"/>
    <col min="36" max="36" width="9.7109375" customWidth="1"/>
    <col min="37" max="37" width="12" customWidth="1"/>
    <col min="38" max="38" width="10.5703125" customWidth="1"/>
    <col min="39" max="41" width="10.28515625" customWidth="1"/>
    <col min="42" max="42" width="11.28515625" customWidth="1"/>
    <col min="43" max="43" width="13.28515625" customWidth="1"/>
    <col min="44" max="54" width="10.28515625" customWidth="1"/>
    <col min="55" max="55" width="12.42578125" customWidth="1"/>
    <col min="56" max="57" width="10.28515625" customWidth="1"/>
    <col min="58" max="58" width="12.42578125" customWidth="1"/>
    <col min="59" max="59" width="10.28515625" customWidth="1"/>
    <col min="60" max="60" width="9.28515625" customWidth="1"/>
    <col min="61" max="61" width="11.5703125" customWidth="1"/>
    <col min="62" max="62" width="10.42578125" customWidth="1"/>
    <col min="63" max="74" width="10.28515625" customWidth="1"/>
    <col min="75" max="75" width="13.7109375" customWidth="1"/>
    <col min="76" max="79" width="10.28515625" customWidth="1"/>
    <col min="80" max="80" width="11.85546875" customWidth="1"/>
    <col min="81" max="81" width="14.7109375" customWidth="1"/>
    <col min="82" max="96" width="10.28515625" customWidth="1"/>
    <col min="97" max="97" width="11.85546875" customWidth="1"/>
    <col min="98" max="98" width="14.7109375" customWidth="1"/>
    <col min="99" max="108" width="10.28515625" customWidth="1"/>
    <col min="109" max="16384" width="9.140625" style="8"/>
  </cols>
  <sheetData>
    <row r="1" spans="1:108" ht="20.25">
      <c r="A1" s="5" t="s">
        <v>0</v>
      </c>
      <c r="B1" s="11"/>
      <c r="C1" s="7"/>
      <c r="D1" s="12"/>
      <c r="E1" s="133" t="s">
        <v>265</v>
      </c>
      <c r="F1" s="201"/>
      <c r="P1" s="164" t="s">
        <v>324</v>
      </c>
      <c r="U1" s="267">
        <v>8.1103802669301433E-3</v>
      </c>
      <c r="V1" s="267">
        <v>-5.681089306511262E-7</v>
      </c>
      <c r="W1" s="267">
        <v>3.6915112799322532E-12</v>
      </c>
      <c r="X1" s="267">
        <v>1.6378480844612572E-2</v>
      </c>
      <c r="Y1" s="267">
        <v>0.66261283116368186</v>
      </c>
      <c r="Z1" s="267">
        <v>32.35122205547124</v>
      </c>
      <c r="AA1" s="267">
        <v>363.83287363484408</v>
      </c>
      <c r="AB1" s="267">
        <v>60562.196051733132</v>
      </c>
      <c r="AC1" s="267">
        <v>2.8377688736120179</v>
      </c>
      <c r="AD1" s="164">
        <v>2.1834823269915298E-2</v>
      </c>
      <c r="AE1" s="164">
        <v>7.4593618083052461E-9</v>
      </c>
      <c r="AF1" s="206"/>
      <c r="AG1" s="119" t="s">
        <v>194</v>
      </c>
      <c r="AH1" s="120"/>
      <c r="AI1" s="120" t="s">
        <v>195</v>
      </c>
      <c r="AJ1" s="120" t="s">
        <v>196</v>
      </c>
      <c r="AK1" s="121"/>
      <c r="AL1" s="25" t="s">
        <v>276</v>
      </c>
      <c r="AM1" s="25" t="s">
        <v>277</v>
      </c>
      <c r="AN1" t="s">
        <v>278</v>
      </c>
      <c r="AO1" s="25" t="s">
        <v>325</v>
      </c>
      <c r="AX1">
        <f>86400*3/1496</f>
        <v>173.26203208556149</v>
      </c>
      <c r="AY1">
        <f>1/AX1</f>
        <v>5.771604938271605E-3</v>
      </c>
      <c r="BC1" s="8" t="s">
        <v>265</v>
      </c>
      <c r="BF1" s="25">
        <v>86400</v>
      </c>
      <c r="BG1" s="119" t="s">
        <v>194</v>
      </c>
      <c r="BH1" s="120"/>
      <c r="BI1" s="120" t="s">
        <v>195</v>
      </c>
      <c r="BJ1" s="120" t="s">
        <v>196</v>
      </c>
      <c r="BK1" s="121"/>
      <c r="BW1" s="123" t="s">
        <v>279</v>
      </c>
      <c r="BX1" s="122" t="s">
        <v>28</v>
      </c>
      <c r="BY1" s="123" t="s">
        <v>198</v>
      </c>
      <c r="BZ1" s="124" t="s">
        <v>199</v>
      </c>
      <c r="CA1" s="125" t="s">
        <v>200</v>
      </c>
      <c r="CB1" s="126" t="s">
        <v>201</v>
      </c>
      <c r="CC1" s="125" t="s">
        <v>202</v>
      </c>
      <c r="CD1" s="126" t="s">
        <v>203</v>
      </c>
      <c r="CE1" s="125" t="s">
        <v>204</v>
      </c>
      <c r="CF1" s="24" t="s">
        <v>205</v>
      </c>
      <c r="CG1" s="24" t="s">
        <v>206</v>
      </c>
      <c r="CH1" s="24" t="s">
        <v>207</v>
      </c>
      <c r="CI1" s="24" t="s">
        <v>208</v>
      </c>
      <c r="CJ1" s="24" t="s">
        <v>209</v>
      </c>
      <c r="CK1" s="24" t="s">
        <v>210</v>
      </c>
      <c r="CL1" s="24" t="s">
        <v>211</v>
      </c>
      <c r="CM1" s="126" t="s">
        <v>212</v>
      </c>
      <c r="CO1" s="122" t="s">
        <v>28</v>
      </c>
      <c r="CP1" s="123" t="s">
        <v>198</v>
      </c>
      <c r="CQ1" s="124" t="s">
        <v>199</v>
      </c>
      <c r="CR1" s="125" t="s">
        <v>200</v>
      </c>
      <c r="CS1" s="126" t="s">
        <v>201</v>
      </c>
      <c r="CT1" s="125" t="s">
        <v>202</v>
      </c>
      <c r="CU1" s="126" t="s">
        <v>203</v>
      </c>
      <c r="CV1" s="125" t="s">
        <v>204</v>
      </c>
      <c r="CW1" s="24" t="s">
        <v>205</v>
      </c>
      <c r="CX1" s="24" t="s">
        <v>206</v>
      </c>
      <c r="CY1" s="24" t="s">
        <v>207</v>
      </c>
      <c r="CZ1" s="24" t="s">
        <v>208</v>
      </c>
      <c r="DA1" s="24" t="s">
        <v>209</v>
      </c>
      <c r="DB1" s="24" t="s">
        <v>210</v>
      </c>
      <c r="DC1" s="24" t="s">
        <v>211</v>
      </c>
      <c r="DD1" s="126" t="s">
        <v>212</v>
      </c>
    </row>
    <row r="2" spans="1:108" ht="15.75">
      <c r="A2" t="s">
        <v>1</v>
      </c>
      <c r="B2" s="11" t="s">
        <v>2</v>
      </c>
      <c r="C2" s="12" t="s">
        <v>3</v>
      </c>
      <c r="D2" s="12"/>
      <c r="E2" s="116"/>
      <c r="P2" s="25"/>
      <c r="U2" s="268" t="s">
        <v>219</v>
      </c>
      <c r="V2" s="269" t="s">
        <v>220</v>
      </c>
      <c r="W2" s="269" t="s">
        <v>221</v>
      </c>
      <c r="X2" s="269" t="s">
        <v>326</v>
      </c>
      <c r="Y2" s="269" t="s">
        <v>223</v>
      </c>
      <c r="Z2" s="269" t="s">
        <v>327</v>
      </c>
      <c r="AA2" s="269" t="s">
        <v>328</v>
      </c>
      <c r="AB2" s="269" t="s">
        <v>329</v>
      </c>
      <c r="AC2" s="269" t="s">
        <v>330</v>
      </c>
      <c r="AD2" s="269" t="s">
        <v>331</v>
      </c>
      <c r="AE2" s="269" t="s">
        <v>305</v>
      </c>
      <c r="AF2" s="206"/>
      <c r="AG2" s="128" t="s">
        <v>213</v>
      </c>
      <c r="AH2" s="129">
        <f>C7</f>
        <v>43764.333189999998</v>
      </c>
      <c r="AI2" s="130" t="s">
        <v>214</v>
      </c>
      <c r="AJ2" s="129">
        <f>C8</f>
        <v>0.36150212700000001</v>
      </c>
      <c r="AK2" s="131" t="s">
        <v>215</v>
      </c>
      <c r="AL2" s="25" t="s">
        <v>280</v>
      </c>
      <c r="AM2" s="25" t="s">
        <v>281</v>
      </c>
      <c r="AN2" s="25"/>
      <c r="AO2" s="25" t="s">
        <v>332</v>
      </c>
      <c r="AP2" s="206"/>
      <c r="AQ2" s="206"/>
      <c r="AR2" s="25"/>
      <c r="AS2" s="25"/>
      <c r="AT2" s="206"/>
      <c r="AV2" s="206"/>
      <c r="AW2" s="25"/>
      <c r="AX2" s="206"/>
      <c r="AY2" s="25"/>
      <c r="AZ2" s="25"/>
      <c r="BA2" s="206"/>
      <c r="BB2" s="25"/>
      <c r="BC2" s="8" t="s">
        <v>266</v>
      </c>
      <c r="BD2" s="25"/>
      <c r="BE2" s="206"/>
      <c r="BF2" s="25"/>
      <c r="BG2" s="128" t="s">
        <v>213</v>
      </c>
      <c r="BH2" s="129">
        <f>C7</f>
        <v>43764.333189999998</v>
      </c>
      <c r="BI2" s="130" t="s">
        <v>214</v>
      </c>
      <c r="BJ2" s="129">
        <f>C8</f>
        <v>0.36150212700000001</v>
      </c>
      <c r="BK2" s="131" t="s">
        <v>215</v>
      </c>
      <c r="BL2" s="25" t="s">
        <v>282</v>
      </c>
      <c r="BW2">
        <f t="shared" ref="BW2:BW65" si="0">BY2+CR2</f>
        <v>4.9188322283611904E-2</v>
      </c>
      <c r="BX2">
        <v>-60000</v>
      </c>
      <c r="BY2">
        <f t="shared" ref="BY2:BY65" si="1">AH$3+AH$4*BX2+AH$5*BX2^2+CA2</f>
        <v>4.4454989491878621E-2</v>
      </c>
      <c r="BZ2">
        <f t="shared" ref="BZ2:BZ65" si="2">AH$3+AH$4*BX2+AH$5*BX2^2</f>
        <v>5.5486356713753834E-2</v>
      </c>
      <c r="CA2">
        <f t="shared" ref="CA2:CA65" si="3">$AH$6*($AH$11/CB2*CC2+$AH$12)</f>
        <v>-1.1031367221875209E-2</v>
      </c>
      <c r="CB2">
        <f t="shared" ref="CB2:CB65" si="4">1+$AH$7*COS(CD2)</f>
        <v>0.41744048665876377</v>
      </c>
      <c r="CC2">
        <f t="shared" ref="CC2:CC65" si="5">SIN(CD2+RADIANS($AH$9))</f>
        <v>-0.53418448087991832</v>
      </c>
      <c r="CD2">
        <f t="shared" ref="CD2:CD65" si="6">2*ATAN(CE2)</f>
        <v>-2.6449461568924901</v>
      </c>
      <c r="CE2">
        <f t="shared" ref="CE2:CE65" si="7">SQRT((1+$AH$7)/(1-$AH$7))*TAN(CF2/2)</f>
        <v>-3.9438924677117808</v>
      </c>
      <c r="CF2">
        <f t="shared" ref="CF2:CL17" si="8">$CM2+$AH$7*SIN(CG2)</f>
        <v>-14.68262600894753</v>
      </c>
      <c r="CG2">
        <f t="shared" si="8"/>
        <v>-14.68197487000011</v>
      </c>
      <c r="CH2">
        <f t="shared" si="8"/>
        <v>-14.683868057784656</v>
      </c>
      <c r="CI2">
        <f t="shared" si="8"/>
        <v>-14.678347104750342</v>
      </c>
      <c r="CJ2">
        <f t="shared" si="8"/>
        <v>-14.694309989235904</v>
      </c>
      <c r="CK2">
        <f t="shared" si="8"/>
        <v>-14.646930226914503</v>
      </c>
      <c r="CL2">
        <f t="shared" si="8"/>
        <v>-14.778405305787114</v>
      </c>
      <c r="CM2">
        <f t="shared" ref="CM2:CM65" si="9">RADIANS($AH$9)+$AH$18*(BX2-AH$15)</f>
        <v>-14.115941725796134</v>
      </c>
      <c r="CO2" s="23">
        <f>BX2</f>
        <v>-60000</v>
      </c>
      <c r="CP2" s="86">
        <f>AH$3+AH$4*BX2+AH$5*BX2^2+CR2</f>
        <v>6.0219689505487117E-2</v>
      </c>
      <c r="CQ2" s="86">
        <f>AH$3+AH$4*BX2+AH$5*BX2^2</f>
        <v>5.5486356713753834E-2</v>
      </c>
      <c r="CR2">
        <f t="shared" ref="CR2:CR65" si="10">$BH$6*($BH$11/CS2*CT2+$BH$12)</f>
        <v>4.7333327917332864E-3</v>
      </c>
      <c r="CS2">
        <f t="shared" ref="CS2:CS65" si="11">1+$BH$7*COS(CU2)</f>
        <v>0.48387473566553452</v>
      </c>
      <c r="CT2">
        <f t="shared" ref="CT2:CT65" si="12">SIN(CU2+RADIANS($BH$9))</f>
        <v>0.45307444879319814</v>
      </c>
      <c r="CU2">
        <f t="shared" ref="CU2:CU65" si="13">2*ATAN(CV2)</f>
        <v>-2.7198320184809726</v>
      </c>
      <c r="CV2">
        <f t="shared" ref="CV2:CV65" si="14">TAN(CW2/2)*SQRT((1+$BH$7)/(1-$BH$7))</f>
        <v>-4.6715235183623873</v>
      </c>
      <c r="CW2">
        <f t="shared" ref="CW2:DC17" si="15">$DD2+$BH$7*SIN(CX2)</f>
        <v>-21.21905255437056</v>
      </c>
      <c r="CX2">
        <f t="shared" si="15"/>
        <v>-21.217057629980612</v>
      </c>
      <c r="CY2">
        <f t="shared" si="15"/>
        <v>-21.22197757355535</v>
      </c>
      <c r="CZ2">
        <f t="shared" si="15"/>
        <v>-21.209800732434513</v>
      </c>
      <c r="DA2">
        <f t="shared" si="15"/>
        <v>-21.239681286980698</v>
      </c>
      <c r="DB2">
        <f t="shared" si="15"/>
        <v>-21.164696463807068</v>
      </c>
      <c r="DC2">
        <f t="shared" si="15"/>
        <v>-21.34391786689082</v>
      </c>
      <c r="DD2">
        <f t="shared" ref="DD2:DD65" si="16">RADIANS($BH$9)+$BH$18*(CO2-BH$15)</f>
        <v>-20.823592429990065</v>
      </c>
    </row>
    <row r="3" spans="1:108">
      <c r="A3" s="207" t="s">
        <v>283</v>
      </c>
      <c r="B3" s="208"/>
      <c r="C3" s="209"/>
      <c r="D3" s="210"/>
      <c r="E3" s="201" t="s">
        <v>266</v>
      </c>
      <c r="P3" s="25"/>
      <c r="U3">
        <f>AH3</f>
        <v>8.1103802669301433E-3</v>
      </c>
      <c r="V3">
        <f>AH4</f>
        <v>-5.681089306511262E-7</v>
      </c>
      <c r="W3">
        <f>AH5</f>
        <v>3.6915112799322532E-12</v>
      </c>
      <c r="X3">
        <f>AH6</f>
        <v>1.6378480844612572E-2</v>
      </c>
      <c r="Y3">
        <f>AH7</f>
        <v>0.66261283116368186</v>
      </c>
      <c r="Z3">
        <f>AH8</f>
        <v>32.35122205547124</v>
      </c>
      <c r="AA3">
        <f>AH9</f>
        <v>363.83287363484408</v>
      </c>
      <c r="AB3">
        <f>AH10</f>
        <v>60562.196051733132</v>
      </c>
      <c r="AC3">
        <f>AH13</f>
        <v>2.8377688736120179</v>
      </c>
      <c r="AD3">
        <f>AH17</f>
        <v>2.1834823269915298E-2</v>
      </c>
      <c r="AE3">
        <f>AH14</f>
        <v>7.4593618083052461E-9</v>
      </c>
      <c r="AF3" s="138">
        <v>0.81103802669301439</v>
      </c>
      <c r="AG3" s="136" t="s">
        <v>219</v>
      </c>
      <c r="AH3" s="137">
        <f t="shared" ref="AH3:AH10" si="17">AI3*AJ3</f>
        <v>8.1103802669301433E-3</v>
      </c>
      <c r="AI3" s="138">
        <v>0.81103802669301439</v>
      </c>
      <c r="AJ3">
        <v>0.01</v>
      </c>
      <c r="AK3" s="139" t="s">
        <v>215</v>
      </c>
      <c r="AL3" s="211">
        <v>1.5457350782807153</v>
      </c>
      <c r="AM3" s="138">
        <v>0.6150557446233974</v>
      </c>
      <c r="AN3" s="138">
        <v>0.76899098395166654</v>
      </c>
      <c r="AO3" s="138">
        <v>0.81103802669301439</v>
      </c>
      <c r="AP3" s="212"/>
      <c r="AQ3" s="212"/>
      <c r="AR3" s="212"/>
      <c r="AT3" s="25"/>
      <c r="AY3" s="213"/>
      <c r="BF3" s="25"/>
      <c r="BG3" s="136" t="s">
        <v>219</v>
      </c>
      <c r="BH3" s="137"/>
      <c r="BI3" s="138"/>
      <c r="BJ3">
        <v>0.01</v>
      </c>
      <c r="BK3" s="139" t="s">
        <v>215</v>
      </c>
      <c r="BW3">
        <f t="shared" si="0"/>
        <v>4.8284093783731129E-2</v>
      </c>
      <c r="BX3">
        <v>-59000</v>
      </c>
      <c r="BY3">
        <f t="shared" si="1"/>
        <v>4.2770019775355161E-2</v>
      </c>
      <c r="BZ3">
        <f t="shared" si="2"/>
        <v>5.4478957940790759E-2</v>
      </c>
      <c r="CA3">
        <f t="shared" si="3"/>
        <v>-1.1708938165435598E-2</v>
      </c>
      <c r="CB3">
        <f t="shared" si="4"/>
        <v>0.4464298385787755</v>
      </c>
      <c r="CC3">
        <f t="shared" si="5"/>
        <v>-0.60420533297444301</v>
      </c>
      <c r="CD3">
        <f t="shared" si="6"/>
        <v>-2.5597207156356068</v>
      </c>
      <c r="CE3">
        <f t="shared" si="7"/>
        <v>-3.3396520792941433</v>
      </c>
      <c r="CF3">
        <f t="shared" si="8"/>
        <v>-14.534674312684054</v>
      </c>
      <c r="CG3">
        <f t="shared" si="8"/>
        <v>-14.534621494970027</v>
      </c>
      <c r="CH3">
        <f t="shared" si="8"/>
        <v>-14.534827378156002</v>
      </c>
      <c r="CI3">
        <f t="shared" si="8"/>
        <v>-14.53402427536812</v>
      </c>
      <c r="CJ3">
        <f t="shared" si="8"/>
        <v>-14.537148356288244</v>
      </c>
      <c r="CK3">
        <f t="shared" si="8"/>
        <v>-14.524861714613905</v>
      </c>
      <c r="CL3">
        <f t="shared" si="8"/>
        <v>-14.571287479574796</v>
      </c>
      <c r="CM3">
        <f t="shared" si="9"/>
        <v>-13.923712647043178</v>
      </c>
      <c r="CO3" s="23">
        <f t="shared" ref="CO3:CO66" si="18">BX3</f>
        <v>-59000</v>
      </c>
      <c r="CP3" s="86">
        <f t="shared" ref="CP3:CP66" si="19">AH$3+AH$4*BX3+AH$5*BX3^2+CR3</f>
        <v>5.9993031949166727E-2</v>
      </c>
      <c r="CQ3" s="86">
        <f t="shared" ref="CQ3:CQ66" si="20">AH$3+AH$4*BX3+AH$5*BX3^2</f>
        <v>5.4478957940790759E-2</v>
      </c>
      <c r="CR3">
        <f t="shared" si="10"/>
        <v>5.5140740083759682E-3</v>
      </c>
      <c r="CS3">
        <f t="shared" si="11"/>
        <v>0.51652850780263582</v>
      </c>
      <c r="CT3">
        <f t="shared" si="12"/>
        <v>0.55999268129833413</v>
      </c>
      <c r="CU3">
        <f t="shared" si="13"/>
        <v>-2.5956661111999346</v>
      </c>
      <c r="CV3">
        <f t="shared" si="14"/>
        <v>-3.5720535931503581</v>
      </c>
      <c r="CW3">
        <f t="shared" si="15"/>
        <v>-21.014020971041486</v>
      </c>
      <c r="CX3">
        <f t="shared" si="15"/>
        <v>-21.01361685693097</v>
      </c>
      <c r="CY3">
        <f t="shared" si="15"/>
        <v>-21.014893419626247</v>
      </c>
      <c r="CZ3">
        <f t="shared" si="15"/>
        <v>-21.010852587148335</v>
      </c>
      <c r="DA3">
        <f t="shared" si="15"/>
        <v>-21.023561815161958</v>
      </c>
      <c r="DB3">
        <f t="shared" si="15"/>
        <v>-20.982737704075962</v>
      </c>
      <c r="DC3">
        <f t="shared" si="15"/>
        <v>-21.106299160015702</v>
      </c>
      <c r="DD3">
        <f t="shared" si="16"/>
        <v>-20.544989833531879</v>
      </c>
    </row>
    <row r="4" spans="1:108">
      <c r="A4" s="14" t="s">
        <v>4</v>
      </c>
      <c r="B4" s="140"/>
      <c r="C4" s="141">
        <v>43764.333400000003</v>
      </c>
      <c r="D4" s="142">
        <v>0.36150209999999999</v>
      </c>
      <c r="E4" s="118"/>
      <c r="P4" s="25"/>
      <c r="U4"/>
      <c r="V4"/>
      <c r="W4"/>
      <c r="X4"/>
      <c r="Y4"/>
      <c r="Z4"/>
      <c r="AA4"/>
      <c r="AB4"/>
      <c r="AC4"/>
      <c r="AD4"/>
      <c r="AE4"/>
      <c r="AF4" s="145">
        <v>-5.6810893065112618</v>
      </c>
      <c r="AG4" s="143" t="s">
        <v>220</v>
      </c>
      <c r="AH4" s="144">
        <f t="shared" si="17"/>
        <v>-5.681089306511262E-7</v>
      </c>
      <c r="AI4" s="145">
        <v>-5.6810893065112618</v>
      </c>
      <c r="AJ4">
        <v>9.9999999999999995E-8</v>
      </c>
      <c r="AK4" s="139" t="s">
        <v>284</v>
      </c>
      <c r="AL4" s="214">
        <v>-4.476253076545273</v>
      </c>
      <c r="AM4" s="145">
        <v>-5.9000178825804817</v>
      </c>
      <c r="AN4" s="145">
        <v>-5.8854086250276589</v>
      </c>
      <c r="AO4" s="145">
        <v>-5.6810893065112618</v>
      </c>
      <c r="AP4" s="215"/>
      <c r="AQ4" s="215"/>
      <c r="AR4" s="215"/>
      <c r="AT4" s="25"/>
      <c r="AY4" s="213"/>
      <c r="BF4" s="25"/>
      <c r="BG4" s="143" t="s">
        <v>220</v>
      </c>
      <c r="BH4" s="144"/>
      <c r="BI4" s="145"/>
      <c r="BJ4">
        <v>9.9999999999999995E-8</v>
      </c>
      <c r="BK4" s="139" t="s">
        <v>284</v>
      </c>
      <c r="BW4">
        <f t="shared" si="0"/>
        <v>4.7422624545794947E-2</v>
      </c>
      <c r="BX4">
        <v>-58000</v>
      </c>
      <c r="BY4">
        <f t="shared" si="1"/>
        <v>4.1326805974210956E-2</v>
      </c>
      <c r="BZ4">
        <f t="shared" si="2"/>
        <v>5.3478942190387568E-2</v>
      </c>
      <c r="CA4">
        <f t="shared" si="3"/>
        <v>-1.215213621617661E-2</v>
      </c>
      <c r="CB4">
        <f t="shared" si="4"/>
        <v>0.48509610304319617</v>
      </c>
      <c r="CC4">
        <f t="shared" si="5"/>
        <v>-0.67993776505223147</v>
      </c>
      <c r="CD4">
        <f t="shared" si="6"/>
        <v>-2.4608111601990421</v>
      </c>
      <c r="CE4">
        <f t="shared" si="7"/>
        <v>-2.8234503850704136</v>
      </c>
      <c r="CF4">
        <f t="shared" si="8"/>
        <v>-14.375383842493196</v>
      </c>
      <c r="CG4">
        <f t="shared" si="8"/>
        <v>-14.375387389613117</v>
      </c>
      <c r="CH4">
        <f t="shared" si="8"/>
        <v>-14.375364702841134</v>
      </c>
      <c r="CI4">
        <f t="shared" si="8"/>
        <v>-14.37550976699759</v>
      </c>
      <c r="CJ4">
        <f t="shared" si="8"/>
        <v>-14.374580695635633</v>
      </c>
      <c r="CK4">
        <f t="shared" si="8"/>
        <v>-14.380470754645971</v>
      </c>
      <c r="CL4">
        <f t="shared" si="8"/>
        <v>-14.340314051339943</v>
      </c>
      <c r="CM4">
        <f t="shared" si="9"/>
        <v>-13.731483568290223</v>
      </c>
      <c r="CO4" s="23">
        <f t="shared" si="18"/>
        <v>-58000</v>
      </c>
      <c r="CP4" s="86">
        <f t="shared" si="19"/>
        <v>5.957476076197156E-2</v>
      </c>
      <c r="CQ4" s="86">
        <f t="shared" si="20"/>
        <v>5.3478942190387568E-2</v>
      </c>
      <c r="CR4">
        <f t="shared" si="10"/>
        <v>6.0958185715839913E-3</v>
      </c>
      <c r="CS4">
        <f t="shared" si="11"/>
        <v>0.5638008737253013</v>
      </c>
      <c r="CT4">
        <f t="shared" si="12"/>
        <v>0.67333345476555839</v>
      </c>
      <c r="CU4">
        <f t="shared" si="13"/>
        <v>-2.4513347974480699</v>
      </c>
      <c r="CV4">
        <f t="shared" si="14"/>
        <v>-2.781500914817983</v>
      </c>
      <c r="CW4">
        <f t="shared" si="15"/>
        <v>-20.793217352222396</v>
      </c>
      <c r="CX4">
        <f t="shared" si="15"/>
        <v>-20.793202448899283</v>
      </c>
      <c r="CY4">
        <f t="shared" si="15"/>
        <v>-20.79327476478894</v>
      </c>
      <c r="CZ4">
        <f t="shared" si="15"/>
        <v>-20.792923738942896</v>
      </c>
      <c r="DA4">
        <f t="shared" si="15"/>
        <v>-20.794624704794597</v>
      </c>
      <c r="DB4">
        <f t="shared" si="15"/>
        <v>-20.786312130735958</v>
      </c>
      <c r="DC4">
        <f t="shared" si="15"/>
        <v>-20.825393041491012</v>
      </c>
      <c r="DD4">
        <f t="shared" si="16"/>
        <v>-20.266387237073694</v>
      </c>
    </row>
    <row r="5" spans="1:108" ht="14.25">
      <c r="A5" s="18" t="s">
        <v>5</v>
      </c>
      <c r="B5"/>
      <c r="C5" s="19">
        <v>8</v>
      </c>
      <c r="D5" t="s">
        <v>6</v>
      </c>
      <c r="E5" s="116"/>
      <c r="P5" s="25"/>
      <c r="S5" s="7" t="s">
        <v>333</v>
      </c>
      <c r="U5" s="206">
        <f t="shared" ref="U5:AE5" si="21">(U3-U1)^2</f>
        <v>0</v>
      </c>
      <c r="V5" s="206">
        <f t="shared" si="21"/>
        <v>0</v>
      </c>
      <c r="W5" s="206">
        <f t="shared" si="21"/>
        <v>0</v>
      </c>
      <c r="X5" s="206">
        <f t="shared" si="21"/>
        <v>0</v>
      </c>
      <c r="Y5" s="206">
        <f t="shared" si="21"/>
        <v>0</v>
      </c>
      <c r="Z5" s="206">
        <f t="shared" si="21"/>
        <v>0</v>
      </c>
      <c r="AA5" s="206">
        <f t="shared" si="21"/>
        <v>0</v>
      </c>
      <c r="AB5" s="206">
        <f t="shared" si="21"/>
        <v>0</v>
      </c>
      <c r="AC5" s="206">
        <f t="shared" si="21"/>
        <v>0</v>
      </c>
      <c r="AD5" s="206">
        <f t="shared" si="21"/>
        <v>0</v>
      </c>
      <c r="AE5" s="206">
        <f t="shared" si="21"/>
        <v>0</v>
      </c>
      <c r="AF5" s="145">
        <v>0.36915112799322536</v>
      </c>
      <c r="AG5" s="143" t="s">
        <v>221</v>
      </c>
      <c r="AH5" s="144">
        <f t="shared" si="17"/>
        <v>3.6915112799322532E-12</v>
      </c>
      <c r="AI5" s="145">
        <v>0.36915112799322536</v>
      </c>
      <c r="AJ5">
        <v>9.9999999999999994E-12</v>
      </c>
      <c r="AK5" s="139" t="s">
        <v>285</v>
      </c>
      <c r="AL5" s="214">
        <v>-1.2083618613266025</v>
      </c>
      <c r="AM5" s="145">
        <v>0.3048756378809932</v>
      </c>
      <c r="AN5" s="145">
        <v>0.1846814478287768</v>
      </c>
      <c r="AO5" s="145">
        <v>0.36915112799322536</v>
      </c>
      <c r="AP5" s="215"/>
      <c r="AQ5" s="215"/>
      <c r="AR5" s="215"/>
      <c r="AT5" s="25"/>
      <c r="AV5" s="159"/>
      <c r="AW5" s="159"/>
      <c r="AX5" s="159"/>
      <c r="AY5" s="216"/>
      <c r="BF5" s="25"/>
      <c r="BG5" s="143" t="s">
        <v>221</v>
      </c>
      <c r="BH5" s="144"/>
      <c r="BI5" s="145"/>
      <c r="BJ5">
        <v>9.9999999999999994E-12</v>
      </c>
      <c r="BK5" s="139" t="s">
        <v>286</v>
      </c>
      <c r="BW5">
        <f t="shared" si="0"/>
        <v>4.6596005585047187E-2</v>
      </c>
      <c r="BX5">
        <v>-57000</v>
      </c>
      <c r="BY5">
        <f t="shared" si="1"/>
        <v>4.0202118718087286E-2</v>
      </c>
      <c r="BZ5">
        <f t="shared" si="2"/>
        <v>5.2486309462544234E-2</v>
      </c>
      <c r="CA5">
        <f t="shared" si="3"/>
        <v>-1.2284190744456946E-2</v>
      </c>
      <c r="CB5">
        <f t="shared" si="4"/>
        <v>0.53835387503701493</v>
      </c>
      <c r="CC5">
        <f t="shared" si="5"/>
        <v>-0.76232481404672225</v>
      </c>
      <c r="CD5">
        <f t="shared" si="6"/>
        <v>-2.3415912225656004</v>
      </c>
      <c r="CE5">
        <f t="shared" si="7"/>
        <v>-2.3652177017620652</v>
      </c>
      <c r="CF5">
        <f t="shared" si="8"/>
        <v>-14.200537304530862</v>
      </c>
      <c r="CG5">
        <f t="shared" si="8"/>
        <v>-14.20053730613097</v>
      </c>
      <c r="CH5">
        <f t="shared" si="8"/>
        <v>-14.200537267998561</v>
      </c>
      <c r="CI5">
        <f t="shared" si="8"/>
        <v>-14.200538176731063</v>
      </c>
      <c r="CJ5">
        <f t="shared" si="8"/>
        <v>-14.200516517207898</v>
      </c>
      <c r="CK5">
        <f t="shared" si="8"/>
        <v>-14.201030772830924</v>
      </c>
      <c r="CL5">
        <f t="shared" si="8"/>
        <v>-14.086912299808391</v>
      </c>
      <c r="CM5">
        <f t="shared" si="9"/>
        <v>-13.539254489537264</v>
      </c>
      <c r="CO5" s="23">
        <f t="shared" si="18"/>
        <v>-57000</v>
      </c>
      <c r="CP5" s="86">
        <f t="shared" si="19"/>
        <v>5.8880196329504135E-2</v>
      </c>
      <c r="CQ5" s="86">
        <f t="shared" si="20"/>
        <v>5.2486309462544234E-2</v>
      </c>
      <c r="CR5">
        <f t="shared" si="10"/>
        <v>6.393886866959902E-3</v>
      </c>
      <c r="CS5">
        <f t="shared" si="11"/>
        <v>0.63403495510273133</v>
      </c>
      <c r="CT5">
        <f t="shared" si="12"/>
        <v>0.79298868976825398</v>
      </c>
      <c r="CU5">
        <f t="shared" si="13"/>
        <v>-2.2743439905766842</v>
      </c>
      <c r="CV5">
        <f t="shared" si="14"/>
        <v>-2.1597572653586838</v>
      </c>
      <c r="CW5">
        <f t="shared" si="15"/>
        <v>-20.548820455818319</v>
      </c>
      <c r="CX5">
        <f t="shared" si="15"/>
        <v>-20.548820539678882</v>
      </c>
      <c r="CY5">
        <f t="shared" si="15"/>
        <v>-20.54881938256867</v>
      </c>
      <c r="CZ5">
        <f t="shared" si="15"/>
        <v>-20.548835347490211</v>
      </c>
      <c r="DA5">
        <f t="shared" si="15"/>
        <v>-20.548614901248598</v>
      </c>
      <c r="DB5">
        <f t="shared" si="15"/>
        <v>-20.551626307476415</v>
      </c>
      <c r="DC5">
        <f t="shared" si="15"/>
        <v>-20.501377155804786</v>
      </c>
      <c r="DD5">
        <f t="shared" si="16"/>
        <v>-19.987784640615509</v>
      </c>
    </row>
    <row r="6" spans="1:108">
      <c r="A6" s="14" t="s">
        <v>7</v>
      </c>
      <c r="B6" s="11"/>
      <c r="C6" s="12"/>
      <c r="D6" s="12"/>
      <c r="E6" s="116"/>
      <c r="K6" s="8">
        <f ca="1">1/K9</f>
        <v>2.492322393045307E-5</v>
      </c>
      <c r="AD6" s="202"/>
      <c r="AE6" s="203"/>
      <c r="AF6" s="145">
        <v>1.6378480844612571</v>
      </c>
      <c r="AG6" s="143" t="s">
        <v>222</v>
      </c>
      <c r="AH6" s="144">
        <f t="shared" si="17"/>
        <v>1.6378480844612572E-2</v>
      </c>
      <c r="AI6" s="145">
        <v>1.6378480844612571</v>
      </c>
      <c r="AJ6">
        <v>0.01</v>
      </c>
      <c r="AK6" s="139" t="s">
        <v>215</v>
      </c>
      <c r="AL6" s="214">
        <v>1.0619753086419754</v>
      </c>
      <c r="AM6" s="217">
        <v>1.0619753086419754</v>
      </c>
      <c r="AN6" s="145">
        <v>1.2656732929242362</v>
      </c>
      <c r="AO6" s="145">
        <v>1.6378480844612571</v>
      </c>
      <c r="AP6" s="215"/>
      <c r="AQ6" s="215"/>
      <c r="AR6" s="215"/>
      <c r="AS6" s="218"/>
      <c r="AT6" s="218"/>
      <c r="AV6" s="219"/>
      <c r="AW6" s="219"/>
      <c r="AY6" s="213"/>
      <c r="BC6" s="146">
        <f>BC13*$AD$18</f>
        <v>0</v>
      </c>
      <c r="BD6" s="220">
        <f>BC6/BJ6</f>
        <v>0</v>
      </c>
      <c r="BF6" s="25"/>
      <c r="BG6" s="143" t="s">
        <v>222</v>
      </c>
      <c r="BH6" s="144">
        <f>BI6*BJ6</f>
        <v>7.7684097486048357E-3</v>
      </c>
      <c r="BI6" s="221">
        <v>0.77684097486048354</v>
      </c>
      <c r="BJ6">
        <v>0.01</v>
      </c>
      <c r="BK6" s="139" t="s">
        <v>215</v>
      </c>
      <c r="BL6" s="138">
        <v>7.2433641975308634</v>
      </c>
      <c r="BW6">
        <f t="shared" si="0"/>
        <v>4.5783724456487172E-2</v>
      </c>
      <c r="BX6">
        <v>-56000</v>
      </c>
      <c r="BY6">
        <f t="shared" si="1"/>
        <v>3.9516044553186788E-2</v>
      </c>
      <c r="BZ6">
        <f t="shared" si="2"/>
        <v>5.1501059757260756E-2</v>
      </c>
      <c r="CA6">
        <f t="shared" si="3"/>
        <v>-1.1985015204073968E-2</v>
      </c>
      <c r="CB6">
        <f t="shared" si="4"/>
        <v>0.61516626368592897</v>
      </c>
      <c r="CC6">
        <f t="shared" si="5"/>
        <v>-0.85106135528198501</v>
      </c>
      <c r="CD6">
        <f t="shared" si="6"/>
        <v>-2.1904855497120921</v>
      </c>
      <c r="CE6">
        <f t="shared" si="7"/>
        <v>-1.9418521477899287</v>
      </c>
      <c r="CF6">
        <f t="shared" si="8"/>
        <v>-14.003749505078162</v>
      </c>
      <c r="CG6">
        <f t="shared" si="8"/>
        <v>-14.003747746944439</v>
      </c>
      <c r="CH6">
        <f t="shared" si="8"/>
        <v>-14.003727802097696</v>
      </c>
      <c r="CI6">
        <f t="shared" si="8"/>
        <v>-14.003501748344815</v>
      </c>
      <c r="CJ6">
        <f t="shared" si="8"/>
        <v>-14.000965733214958</v>
      </c>
      <c r="CK6">
        <f t="shared" si="8"/>
        <v>-13.975197802023413</v>
      </c>
      <c r="CL6">
        <f t="shared" si="8"/>
        <v>-13.81333572660367</v>
      </c>
      <c r="CM6">
        <f t="shared" si="9"/>
        <v>-13.347025410784308</v>
      </c>
      <c r="CO6" s="23">
        <f t="shared" si="18"/>
        <v>-56000</v>
      </c>
      <c r="CP6" s="86">
        <f t="shared" si="19"/>
        <v>5.776873966056114E-2</v>
      </c>
      <c r="CQ6" s="86">
        <f t="shared" si="20"/>
        <v>5.1501059757260756E-2</v>
      </c>
      <c r="CR6">
        <f t="shared" si="10"/>
        <v>6.2676799033003815E-3</v>
      </c>
      <c r="CS6">
        <f t="shared" si="11"/>
        <v>0.74368455805667577</v>
      </c>
      <c r="CT6">
        <f t="shared" si="12"/>
        <v>0.91235959878428985</v>
      </c>
      <c r="CU6">
        <f t="shared" si="13"/>
        <v>-2.0410318358098865</v>
      </c>
      <c r="CV6">
        <f t="shared" si="14"/>
        <v>-1.6300155133746248</v>
      </c>
      <c r="CW6">
        <f t="shared" si="15"/>
        <v>-20.268357631857818</v>
      </c>
      <c r="CX6">
        <f t="shared" si="15"/>
        <v>-20.268356803675001</v>
      </c>
      <c r="CY6">
        <f t="shared" si="15"/>
        <v>-20.268347134906957</v>
      </c>
      <c r="CZ6">
        <f t="shared" si="15"/>
        <v>-20.268234300267679</v>
      </c>
      <c r="DA6">
        <f t="shared" si="15"/>
        <v>-20.266923605939407</v>
      </c>
      <c r="DB6">
        <f t="shared" si="15"/>
        <v>-20.252440690430728</v>
      </c>
      <c r="DC6">
        <f t="shared" si="15"/>
        <v>-20.137753714041761</v>
      </c>
      <c r="DD6">
        <f t="shared" si="16"/>
        <v>-19.709182044157323</v>
      </c>
    </row>
    <row r="7" spans="1:108">
      <c r="A7" t="s">
        <v>8</v>
      </c>
      <c r="B7" s="11"/>
      <c r="C7" s="12">
        <v>43764.333189999998</v>
      </c>
      <c r="D7" s="204" t="s">
        <v>265</v>
      </c>
      <c r="E7" s="116"/>
      <c r="G7" s="7" t="s">
        <v>41</v>
      </c>
      <c r="H7" s="8">
        <v>8.1718309317217463E-2</v>
      </c>
      <c r="I7" s="8">
        <v>0.16496544044295958</v>
      </c>
      <c r="J7" s="8">
        <v>1.358221817609399</v>
      </c>
      <c r="K7" s="8">
        <v>1</v>
      </c>
      <c r="AE7" s="203"/>
      <c r="AF7" s="145">
        <v>0.66261283116368186</v>
      </c>
      <c r="AG7" s="143" t="s">
        <v>223</v>
      </c>
      <c r="AH7" s="144">
        <f t="shared" si="17"/>
        <v>0.66261283116368186</v>
      </c>
      <c r="AI7" s="145">
        <v>0.66261283116368186</v>
      </c>
      <c r="AJ7">
        <v>1</v>
      </c>
      <c r="AK7" s="139" t="s">
        <v>288</v>
      </c>
      <c r="AL7" s="214">
        <v>0.49</v>
      </c>
      <c r="AM7" s="217">
        <v>0.49</v>
      </c>
      <c r="AN7" s="145">
        <v>0.52882130824033446</v>
      </c>
      <c r="AO7" s="145">
        <v>0.66261283116368186</v>
      </c>
      <c r="AP7" s="215"/>
      <c r="AQ7" s="215"/>
      <c r="AR7" s="215"/>
      <c r="AS7" s="222"/>
      <c r="AT7" s="222"/>
      <c r="AX7" s="223"/>
      <c r="AY7" s="213"/>
      <c r="BC7">
        <v>0.17</v>
      </c>
      <c r="BD7" s="220">
        <f>BC7/BJ7</f>
        <v>0.17</v>
      </c>
      <c r="BF7" s="25"/>
      <c r="BG7" s="143" t="s">
        <v>223</v>
      </c>
      <c r="BH7" s="144">
        <f>BI7*BJ7</f>
        <v>0.56569756352225575</v>
      </c>
      <c r="BI7" s="221">
        <v>0.56569756352225575</v>
      </c>
      <c r="BJ7">
        <v>1</v>
      </c>
      <c r="BK7" s="139" t="s">
        <v>288</v>
      </c>
      <c r="BL7" s="145">
        <v>0.70299999999999996</v>
      </c>
      <c r="BW7">
        <f t="shared" si="0"/>
        <v>4.493525886585456E-2</v>
      </c>
      <c r="BX7">
        <v>-55000</v>
      </c>
      <c r="BY7">
        <f t="shared" si="1"/>
        <v>3.9469996406783718E-2</v>
      </c>
      <c r="BZ7">
        <f t="shared" si="2"/>
        <v>5.0523193074537148E-2</v>
      </c>
      <c r="CA7">
        <f t="shared" si="3"/>
        <v>-1.1053196667753428E-2</v>
      </c>
      <c r="CB7">
        <f t="shared" si="4"/>
        <v>0.73351838526247382</v>
      </c>
      <c r="CC7">
        <f t="shared" si="5"/>
        <v>-0.94040153557654316</v>
      </c>
      <c r="CD7">
        <f t="shared" si="6"/>
        <v>-1.9846797765370021</v>
      </c>
      <c r="CE7">
        <f t="shared" si="7"/>
        <v>-1.5314767153532427</v>
      </c>
      <c r="CF7">
        <f t="shared" si="8"/>
        <v>-13.77418594040771</v>
      </c>
      <c r="CG7">
        <f t="shared" si="8"/>
        <v>-13.773977505041257</v>
      </c>
      <c r="CH7">
        <f t="shared" si="8"/>
        <v>-13.773093075117879</v>
      </c>
      <c r="CI7">
        <f t="shared" si="8"/>
        <v>-13.769362879166318</v>
      </c>
      <c r="CJ7">
        <f t="shared" si="8"/>
        <v>-13.754011660249228</v>
      </c>
      <c r="CK7">
        <f t="shared" si="8"/>
        <v>-13.696159162083928</v>
      </c>
      <c r="CL7">
        <f t="shared" si="8"/>
        <v>-13.5225810409178</v>
      </c>
      <c r="CM7">
        <f t="shared" si="9"/>
        <v>-13.154796332031353</v>
      </c>
      <c r="CO7" s="23">
        <f t="shared" si="18"/>
        <v>-55000</v>
      </c>
      <c r="CP7" s="86">
        <f t="shared" si="19"/>
        <v>5.5988455533607984E-2</v>
      </c>
      <c r="CQ7" s="86">
        <f t="shared" si="20"/>
        <v>5.0523193074537148E-2</v>
      </c>
      <c r="CR7">
        <f t="shared" si="10"/>
        <v>5.4652624590708389E-3</v>
      </c>
      <c r="CS7">
        <f t="shared" si="11"/>
        <v>0.92730798030433381</v>
      </c>
      <c r="CT7">
        <f t="shared" si="12"/>
        <v>0.99676920622358955</v>
      </c>
      <c r="CU7">
        <f t="shared" si="13"/>
        <v>-1.6996524090366389</v>
      </c>
      <c r="CV7">
        <f t="shared" si="14"/>
        <v>-1.1379337922415391</v>
      </c>
      <c r="CW7">
        <f t="shared" si="15"/>
        <v>-19.929395472221671</v>
      </c>
      <c r="CX7">
        <f t="shared" si="15"/>
        <v>-19.929160919792341</v>
      </c>
      <c r="CY7">
        <f t="shared" si="15"/>
        <v>-19.928282595582836</v>
      </c>
      <c r="CZ7">
        <f t="shared" si="15"/>
        <v>-19.925006252567524</v>
      </c>
      <c r="DA7">
        <f t="shared" si="15"/>
        <v>-19.91295594126775</v>
      </c>
      <c r="DB7">
        <f t="shared" si="15"/>
        <v>-19.870708979439534</v>
      </c>
      <c r="DC7">
        <f t="shared" si="15"/>
        <v>-19.741079408128929</v>
      </c>
      <c r="DD7">
        <f t="shared" si="16"/>
        <v>-19.430579447699138</v>
      </c>
    </row>
    <row r="8" spans="1:108" ht="15" customHeight="1">
      <c r="A8" t="s">
        <v>9</v>
      </c>
      <c r="B8" s="11"/>
      <c r="C8" s="12">
        <v>0.36150212700000001</v>
      </c>
      <c r="D8" s="204" t="s">
        <v>265</v>
      </c>
      <c r="E8" s="116"/>
      <c r="AE8" s="203"/>
      <c r="AF8" s="145">
        <v>3.2351222055471238</v>
      </c>
      <c r="AG8" s="143" t="s">
        <v>224</v>
      </c>
      <c r="AH8" s="144">
        <f t="shared" si="17"/>
        <v>32.35122205547124</v>
      </c>
      <c r="AI8" s="145">
        <v>3.2351222055471238</v>
      </c>
      <c r="AJ8">
        <v>10</v>
      </c>
      <c r="AK8" s="139" t="s">
        <v>225</v>
      </c>
      <c r="AL8" s="214">
        <v>3.5170000000000003</v>
      </c>
      <c r="AM8" s="217">
        <v>3.5170000000000003</v>
      </c>
      <c r="AN8" s="145">
        <v>3.424927628133712</v>
      </c>
      <c r="AO8" s="145">
        <v>3.2351222055471238</v>
      </c>
      <c r="AP8" s="215"/>
      <c r="AQ8" s="215"/>
      <c r="AR8" s="215"/>
      <c r="AS8" s="218"/>
      <c r="AT8" s="218"/>
      <c r="AX8" s="219"/>
      <c r="AY8" s="213"/>
      <c r="BC8">
        <v>18.04</v>
      </c>
      <c r="BD8" s="220">
        <f>BC8/BJ8</f>
        <v>1.8039999999999998</v>
      </c>
      <c r="BF8" s="25"/>
      <c r="BG8" s="143" t="s">
        <v>289</v>
      </c>
      <c r="BH8" s="144">
        <f>BI8*BJ8</f>
        <v>22.321563730253793</v>
      </c>
      <c r="BI8" s="221">
        <v>2.2321563730253793</v>
      </c>
      <c r="BJ8">
        <v>10</v>
      </c>
      <c r="BK8" s="139" t="s">
        <v>225</v>
      </c>
      <c r="BL8" s="145">
        <v>9.0351549665973057</v>
      </c>
      <c r="BW8">
        <f t="shared" si="0"/>
        <v>4.3956929311189247E-2</v>
      </c>
      <c r="BX8">
        <v>-54000</v>
      </c>
      <c r="BY8">
        <f t="shared" si="1"/>
        <v>4.0443955526272377E-2</v>
      </c>
      <c r="BZ8">
        <f t="shared" si="2"/>
        <v>4.9552709414373411E-2</v>
      </c>
      <c r="CA8">
        <f t="shared" si="3"/>
        <v>-9.1087538881010344E-3</v>
      </c>
      <c r="CB8">
        <f t="shared" si="4"/>
        <v>0.9337116991210278</v>
      </c>
      <c r="CC8">
        <f t="shared" si="5"/>
        <v>-0.99944520208848209</v>
      </c>
      <c r="CD8">
        <f t="shared" si="6"/>
        <v>-1.6710047280397722</v>
      </c>
      <c r="CE8">
        <f t="shared" si="7"/>
        <v>-1.1055871312425196</v>
      </c>
      <c r="CF8">
        <f t="shared" si="8"/>
        <v>-13.490522720497909</v>
      </c>
      <c r="CG8">
        <f t="shared" si="8"/>
        <v>-13.488315246859086</v>
      </c>
      <c r="CH8">
        <f t="shared" si="8"/>
        <v>-13.482821919769544</v>
      </c>
      <c r="CI8">
        <f t="shared" si="8"/>
        <v>-13.469319151073375</v>
      </c>
      <c r="CJ8">
        <f t="shared" si="8"/>
        <v>-13.437067737348979</v>
      </c>
      <c r="CK8">
        <f t="shared" si="8"/>
        <v>-13.364576814488816</v>
      </c>
      <c r="CL8">
        <f t="shared" si="8"/>
        <v>-13.218277765625887</v>
      </c>
      <c r="CM8">
        <f t="shared" si="9"/>
        <v>-12.962567253278394</v>
      </c>
      <c r="CO8" s="23">
        <f t="shared" si="18"/>
        <v>-54000</v>
      </c>
      <c r="CP8" s="86">
        <f t="shared" si="19"/>
        <v>5.3065683199290281E-2</v>
      </c>
      <c r="CQ8" s="86">
        <f t="shared" si="20"/>
        <v>4.9552709414373411E-2</v>
      </c>
      <c r="CR8">
        <f t="shared" si="10"/>
        <v>3.5129737849168732E-3</v>
      </c>
      <c r="CS8">
        <f t="shared" si="11"/>
        <v>1.245724067458732</v>
      </c>
      <c r="CT8">
        <f t="shared" si="12"/>
        <v>0.87863846267966228</v>
      </c>
      <c r="CU8">
        <f t="shared" si="13"/>
        <v>-1.1214536391964862</v>
      </c>
      <c r="CV8">
        <f t="shared" si="14"/>
        <v>-0.62796250428666556</v>
      </c>
      <c r="CW8">
        <f t="shared" si="15"/>
        <v>-19.488370557165901</v>
      </c>
      <c r="CX8">
        <f t="shared" si="15"/>
        <v>-19.486389795828153</v>
      </c>
      <c r="CY8">
        <f t="shared" si="15"/>
        <v>-19.482041642964543</v>
      </c>
      <c r="CZ8">
        <f t="shared" si="15"/>
        <v>-19.472544757711336</v>
      </c>
      <c r="DA8">
        <f t="shared" si="15"/>
        <v>-19.452023328516265</v>
      </c>
      <c r="DB8">
        <f t="shared" si="15"/>
        <v>-19.408629276758681</v>
      </c>
      <c r="DC8">
        <f t="shared" si="15"/>
        <v>-19.32045976767392</v>
      </c>
      <c r="DD8">
        <f t="shared" si="16"/>
        <v>-19.151976851240953</v>
      </c>
    </row>
    <row r="9" spans="1:108" customFormat="1" ht="15.75">
      <c r="A9" s="20" t="s">
        <v>10</v>
      </c>
      <c r="B9" s="21">
        <v>355</v>
      </c>
      <c r="C9" s="22" t="str">
        <f>"F"&amp;B9</f>
        <v>F355</v>
      </c>
      <c r="D9" s="23" t="str">
        <f>"G"&amp;B9</f>
        <v>G355</v>
      </c>
      <c r="H9" s="194">
        <f ca="1">1/H17^2</f>
        <v>5229.5862838522471</v>
      </c>
      <c r="I9" s="194">
        <f ca="1">1/I17^2</f>
        <v>10759.046637840633</v>
      </c>
      <c r="J9" s="194">
        <f ca="1">1/J17^2</f>
        <v>93588.076893386489</v>
      </c>
      <c r="K9" s="194">
        <f ca="1">1/K17^2</f>
        <v>40123.220125552245</v>
      </c>
      <c r="Q9" s="25"/>
      <c r="S9" s="25"/>
      <c r="AE9" s="203"/>
      <c r="AF9" s="145">
        <v>3.6383287363484409</v>
      </c>
      <c r="AG9" s="143" t="s">
        <v>226</v>
      </c>
      <c r="AH9" s="144">
        <f t="shared" si="17"/>
        <v>363.83287363484408</v>
      </c>
      <c r="AI9" s="145">
        <v>3.6383287363484409</v>
      </c>
      <c r="AJ9">
        <v>100</v>
      </c>
      <c r="AK9" s="139" t="s">
        <v>227</v>
      </c>
      <c r="AL9" s="214">
        <v>2.2599999999999998</v>
      </c>
      <c r="AM9" s="217">
        <v>3.0914033306669402</v>
      </c>
      <c r="AN9" s="145">
        <v>3.3976683239803167</v>
      </c>
      <c r="AO9" s="145">
        <v>3.6383287363484409</v>
      </c>
      <c r="AP9" s="215"/>
      <c r="AQ9" s="215"/>
      <c r="AR9" s="215"/>
      <c r="AS9" s="224"/>
      <c r="AT9" s="224"/>
      <c r="AV9" s="225"/>
      <c r="AW9" s="225"/>
      <c r="AX9" s="225"/>
      <c r="AY9" s="213"/>
      <c r="BC9">
        <v>151</v>
      </c>
      <c r="BD9" s="220">
        <f>BC9/BJ9</f>
        <v>1.51</v>
      </c>
      <c r="BF9" s="25"/>
      <c r="BG9" s="143" t="s">
        <v>290</v>
      </c>
      <c r="BH9" s="144">
        <f>BI9*BJ9</f>
        <v>182.7760048040254</v>
      </c>
      <c r="BI9" s="221">
        <v>1.827760048040254</v>
      </c>
      <c r="BJ9">
        <v>100</v>
      </c>
      <c r="BK9" s="139" t="s">
        <v>227</v>
      </c>
      <c r="BL9" s="145">
        <v>2.2599999999999998</v>
      </c>
      <c r="BW9">
        <f t="shared" si="0"/>
        <v>4.3176148652902341E-2</v>
      </c>
      <c r="BX9">
        <v>-53000</v>
      </c>
      <c r="BY9">
        <f t="shared" si="1"/>
        <v>4.3204966793616809E-2</v>
      </c>
      <c r="BZ9">
        <f t="shared" si="2"/>
        <v>4.858960877676953E-2</v>
      </c>
      <c r="CA9">
        <f t="shared" si="3"/>
        <v>-5.3846419831527206E-3</v>
      </c>
      <c r="CB9">
        <f t="shared" si="4"/>
        <v>1.2965972854742576</v>
      </c>
      <c r="CC9">
        <f t="shared" si="5"/>
        <v>-0.86230322334193299</v>
      </c>
      <c r="CD9">
        <f t="shared" si="6"/>
        <v>-1.1066967730372357</v>
      </c>
      <c r="CE9">
        <f t="shared" si="7"/>
        <v>-0.61772174620547193</v>
      </c>
      <c r="CF9">
        <f t="shared" si="8"/>
        <v>-13.109172438649113</v>
      </c>
      <c r="CG9">
        <f t="shared" si="8"/>
        <v>-13.103138217129827</v>
      </c>
      <c r="CH9">
        <f t="shared" si="8"/>
        <v>-13.092574216870492</v>
      </c>
      <c r="CI9">
        <f t="shared" si="8"/>
        <v>-13.074233755523984</v>
      </c>
      <c r="CJ9">
        <f t="shared" si="8"/>
        <v>-13.042825971327138</v>
      </c>
      <c r="CK9">
        <f t="shared" si="8"/>
        <v>-12.9901761640043</v>
      </c>
      <c r="CL9">
        <f t="shared" si="8"/>
        <v>-12.904554531575403</v>
      </c>
      <c r="CM9">
        <f t="shared" si="9"/>
        <v>-12.770338174525438</v>
      </c>
      <c r="CO9" s="23">
        <f t="shared" si="18"/>
        <v>-53000</v>
      </c>
      <c r="CP9" s="86">
        <f t="shared" si="19"/>
        <v>4.8560790636055062E-2</v>
      </c>
      <c r="CQ9" s="86">
        <f t="shared" si="20"/>
        <v>4.858960877676953E-2</v>
      </c>
      <c r="CR9">
        <f t="shared" si="10"/>
        <v>-2.881814071446871E-5</v>
      </c>
      <c r="CS9">
        <f t="shared" si="11"/>
        <v>1.5627043855644116</v>
      </c>
      <c r="CT9">
        <f t="shared" si="12"/>
        <v>5.4438152854713616E-2</v>
      </c>
      <c r="CU9">
        <f t="shared" si="13"/>
        <v>-0.10291550068115025</v>
      </c>
      <c r="CV9">
        <f t="shared" si="14"/>
        <v>-5.1503216824376218E-2</v>
      </c>
      <c r="CW9">
        <f t="shared" si="15"/>
        <v>-18.903793471561087</v>
      </c>
      <c r="CX9">
        <f t="shared" si="15"/>
        <v>-18.903354801928952</v>
      </c>
      <c r="CY9">
        <f t="shared" si="15"/>
        <v>-18.902578245495185</v>
      </c>
      <c r="CZ9">
        <f t="shared" si="15"/>
        <v>-18.901203621957556</v>
      </c>
      <c r="DA9">
        <f t="shared" si="15"/>
        <v>-18.898770566094495</v>
      </c>
      <c r="DB9">
        <f t="shared" si="15"/>
        <v>-18.894464811980299</v>
      </c>
      <c r="DC9">
        <f t="shared" si="15"/>
        <v>-18.886846953908854</v>
      </c>
      <c r="DD9">
        <f t="shared" si="16"/>
        <v>-18.873374254782767</v>
      </c>
    </row>
    <row r="10" spans="1:108" customFormat="1">
      <c r="C10" s="24" t="s">
        <v>11</v>
      </c>
      <c r="D10" s="24" t="s">
        <v>12</v>
      </c>
      <c r="G10" s="194" t="s">
        <v>334</v>
      </c>
      <c r="H10">
        <v>1.3693440025913287E-2</v>
      </c>
      <c r="I10">
        <v>9.637752404580955E-3</v>
      </c>
      <c r="J10">
        <v>3.3588213050173522E-3</v>
      </c>
      <c r="K10">
        <v>3.9144635232156461E-3</v>
      </c>
      <c r="Q10" s="25"/>
      <c r="S10" s="25"/>
      <c r="AD10" s="83"/>
      <c r="AE10" s="203"/>
      <c r="AF10" s="149">
        <v>6.0562196051733128</v>
      </c>
      <c r="AG10" s="147" t="s">
        <v>228</v>
      </c>
      <c r="AH10" s="148">
        <f t="shared" si="17"/>
        <v>60562.196051733132</v>
      </c>
      <c r="AI10" s="149">
        <v>6.0562196051733128</v>
      </c>
      <c r="AJ10">
        <v>10000</v>
      </c>
      <c r="AK10" s="139" t="s">
        <v>229</v>
      </c>
      <c r="AL10" s="226">
        <v>5.8</v>
      </c>
      <c r="AM10" s="227">
        <v>5.7915000000000001</v>
      </c>
      <c r="AN10" s="149">
        <v>5.9835301387950741</v>
      </c>
      <c r="AO10" s="149">
        <v>6.0562196051733128</v>
      </c>
      <c r="AP10" s="228"/>
      <c r="AQ10" s="228"/>
      <c r="AR10" s="228"/>
      <c r="AS10" s="224"/>
      <c r="AT10" s="224"/>
      <c r="AV10" s="225"/>
      <c r="AW10" s="225"/>
      <c r="AX10" s="225"/>
      <c r="AY10" s="213"/>
      <c r="BC10">
        <v>50572</v>
      </c>
      <c r="BD10" s="220">
        <f>BC10/BJ10</f>
        <v>5.0571999999999999</v>
      </c>
      <c r="BF10" s="25"/>
      <c r="BG10" s="147" t="s">
        <v>228</v>
      </c>
      <c r="BH10" s="148">
        <f>BI10*BJ10</f>
        <v>53233.212784252151</v>
      </c>
      <c r="BI10" s="229">
        <v>5.3233212784252153</v>
      </c>
      <c r="BJ10">
        <v>10000</v>
      </c>
      <c r="BK10" s="139" t="s">
        <v>229</v>
      </c>
      <c r="BL10" s="149">
        <v>4.2439260000000001</v>
      </c>
      <c r="BW10">
        <f t="shared" si="0"/>
        <v>4.4659461502195553E-2</v>
      </c>
      <c r="BX10">
        <v>-52000</v>
      </c>
      <c r="BY10">
        <f t="shared" si="1"/>
        <v>4.8318289766908981E-2</v>
      </c>
      <c r="BZ10">
        <f t="shared" si="2"/>
        <v>4.763389116172552E-2</v>
      </c>
      <c r="CA10">
        <f t="shared" si="3"/>
        <v>6.8439860518346488E-4</v>
      </c>
      <c r="CB10">
        <f t="shared" si="4"/>
        <v>1.660783800818139</v>
      </c>
      <c r="CC10">
        <f t="shared" si="5"/>
        <v>-7.4219185238528626E-3</v>
      </c>
      <c r="CD10">
        <f t="shared" si="6"/>
        <v>-7.4318251405695188E-2</v>
      </c>
      <c r="CE10">
        <f t="shared" si="7"/>
        <v>-3.7176238269166849E-2</v>
      </c>
      <c r="CF10">
        <f t="shared" si="8"/>
        <v>-12.599861263087575</v>
      </c>
      <c r="CG10">
        <f t="shared" si="8"/>
        <v>-12.599204382627963</v>
      </c>
      <c r="CH10">
        <f t="shared" si="8"/>
        <v>-12.598212515179911</v>
      </c>
      <c r="CI10">
        <f t="shared" si="8"/>
        <v>-12.596714887687401</v>
      </c>
      <c r="CJ10">
        <f t="shared" si="8"/>
        <v>-12.594453737531104</v>
      </c>
      <c r="CK10">
        <f t="shared" si="8"/>
        <v>-12.591040072827983</v>
      </c>
      <c r="CL10">
        <f t="shared" si="8"/>
        <v>-12.585886985550685</v>
      </c>
      <c r="CM10">
        <f t="shared" si="9"/>
        <v>-12.578109095772483</v>
      </c>
      <c r="CO10" s="23">
        <f t="shared" si="18"/>
        <v>-52000</v>
      </c>
      <c r="CP10" s="86">
        <f t="shared" si="19"/>
        <v>4.3975062897012092E-2</v>
      </c>
      <c r="CQ10" s="86">
        <f t="shared" si="20"/>
        <v>4.763389116172552E-2</v>
      </c>
      <c r="CR10">
        <f t="shared" si="10"/>
        <v>-3.6588282647134289E-3</v>
      </c>
      <c r="CS10">
        <f t="shared" si="11"/>
        <v>1.3142987623059379</v>
      </c>
      <c r="CT10">
        <f t="shared" si="12"/>
        <v>-0.85738561526687485</v>
      </c>
      <c r="CU10">
        <f t="shared" si="13"/>
        <v>0.9817178648658772</v>
      </c>
      <c r="CV10">
        <f t="shared" si="14"/>
        <v>0.53449195382558601</v>
      </c>
      <c r="CW10">
        <f t="shared" si="15"/>
        <v>-18.300751734084059</v>
      </c>
      <c r="CX10">
        <f t="shared" si="15"/>
        <v>-18.303000492397839</v>
      </c>
      <c r="CY10">
        <f t="shared" si="15"/>
        <v>-18.307646994233977</v>
      </c>
      <c r="CZ10">
        <f t="shared" si="15"/>
        <v>-18.317207011080843</v>
      </c>
      <c r="DA10">
        <f t="shared" si="15"/>
        <v>-18.336709939083111</v>
      </c>
      <c r="DB10">
        <f t="shared" si="15"/>
        <v>-18.375854562118224</v>
      </c>
      <c r="DC10">
        <f t="shared" si="15"/>
        <v>-18.452195143915535</v>
      </c>
      <c r="DD10">
        <f t="shared" si="16"/>
        <v>-18.594771658324582</v>
      </c>
    </row>
    <row r="11" spans="1:108" customFormat="1" ht="15.75">
      <c r="A11" t="s">
        <v>13</v>
      </c>
      <c r="C11" s="23">
        <f ca="1">INTERCEPT(INDIRECT($D$9):G6938,INDIRECT($C$9):F6938)</f>
        <v>0.12824083528984639</v>
      </c>
      <c r="H11" t="s">
        <v>335</v>
      </c>
      <c r="Q11" s="25"/>
      <c r="R11" t="s">
        <v>30</v>
      </c>
      <c r="S11" s="25">
        <v>8.1718309317217463E-2</v>
      </c>
      <c r="AG11" s="150" t="s">
        <v>230</v>
      </c>
      <c r="AH11" s="23">
        <f>1-AH7^2</f>
        <v>0.56094423597725007</v>
      </c>
      <c r="AI11" s="150" t="s">
        <v>291</v>
      </c>
      <c r="AJ11" s="86">
        <f>SUM(AJ21:AJ448)</f>
        <v>7.6468146263593264E-3</v>
      </c>
      <c r="AK11" s="139" t="s">
        <v>292</v>
      </c>
      <c r="AL11" s="214">
        <v>0.23086419753086421</v>
      </c>
      <c r="AM11" s="221">
        <v>0.23086419753086421</v>
      </c>
      <c r="AN11" s="221">
        <v>0.52057727855352032</v>
      </c>
      <c r="AO11" s="221">
        <v>0.77684097486048354</v>
      </c>
      <c r="AP11" s="215"/>
      <c r="AQ11" s="215"/>
      <c r="AR11" s="215"/>
      <c r="AS11" s="218"/>
      <c r="AT11" s="218"/>
      <c r="AV11" s="219"/>
      <c r="AW11" s="219"/>
      <c r="AY11" s="213"/>
      <c r="BF11" s="25"/>
      <c r="BG11" s="150" t="s">
        <v>230</v>
      </c>
      <c r="BH11" s="23">
        <f>1-BH7^2</f>
        <v>0.6799862666249834</v>
      </c>
      <c r="BI11" s="150" t="s">
        <v>291</v>
      </c>
      <c r="BJ11" s="86">
        <f>SUM(AJ21:AJ6958)</f>
        <v>7.6468146263593264E-3</v>
      </c>
      <c r="BK11" s="139" t="s">
        <v>293</v>
      </c>
      <c r="BW11">
        <f t="shared" si="0"/>
        <v>4.7751944449917871E-2</v>
      </c>
      <c r="BX11">
        <v>-51000</v>
      </c>
      <c r="BY11">
        <f t="shared" si="1"/>
        <v>5.3380612965962963E-2</v>
      </c>
      <c r="BZ11">
        <f t="shared" si="2"/>
        <v>4.6685556569241372E-2</v>
      </c>
      <c r="CA11">
        <f t="shared" si="3"/>
        <v>6.6950563967215909E-3</v>
      </c>
      <c r="CB11">
        <f t="shared" si="4"/>
        <v>1.3535841407763818</v>
      </c>
      <c r="CC11">
        <f t="shared" si="5"/>
        <v>0.87950269914185331</v>
      </c>
      <c r="CD11">
        <f t="shared" si="6"/>
        <v>1.0079199418807967</v>
      </c>
      <c r="CE11">
        <f t="shared" si="7"/>
        <v>0.55145547450004317</v>
      </c>
      <c r="CF11">
        <f t="shared" si="8"/>
        <v>-12.079396470213963</v>
      </c>
      <c r="CG11">
        <f t="shared" si="8"/>
        <v>-12.085515037186299</v>
      </c>
      <c r="CH11">
        <f t="shared" si="8"/>
        <v>-12.095902155303415</v>
      </c>
      <c r="CI11">
        <f t="shared" si="8"/>
        <v>-12.113411780226002</v>
      </c>
      <c r="CJ11">
        <f t="shared" si="8"/>
        <v>-12.142597449033524</v>
      </c>
      <c r="CK11">
        <f t="shared" si="8"/>
        <v>-12.190420513536489</v>
      </c>
      <c r="CL11">
        <f t="shared" si="8"/>
        <v>-12.266932914735623</v>
      </c>
      <c r="CM11">
        <f t="shared" si="9"/>
        <v>-12.385880017019527</v>
      </c>
      <c r="CO11" s="23">
        <f t="shared" si="18"/>
        <v>-51000</v>
      </c>
      <c r="CP11" s="86">
        <f t="shared" si="19"/>
        <v>4.105688805319628E-2</v>
      </c>
      <c r="CQ11" s="86">
        <f t="shared" si="20"/>
        <v>4.6685556569241372E-2</v>
      </c>
      <c r="CR11">
        <f t="shared" si="10"/>
        <v>-5.6286685160450911E-3</v>
      </c>
      <c r="CS11">
        <f t="shared" si="11"/>
        <v>0.97041663421974167</v>
      </c>
      <c r="CT11">
        <f t="shared" si="12"/>
        <v>-0.99492703241036939</v>
      </c>
      <c r="CU11">
        <f t="shared" si="13"/>
        <v>1.6231155666833883</v>
      </c>
      <c r="CV11">
        <f t="shared" si="14"/>
        <v>1.0537372442605064</v>
      </c>
      <c r="CW11">
        <f t="shared" si="15"/>
        <v>-17.836244235317302</v>
      </c>
      <c r="CX11">
        <f t="shared" si="15"/>
        <v>-17.836643896471195</v>
      </c>
      <c r="CY11">
        <f t="shared" si="15"/>
        <v>-17.837977007541252</v>
      </c>
      <c r="CZ11">
        <f t="shared" si="15"/>
        <v>-17.842403361981557</v>
      </c>
      <c r="DA11">
        <f t="shared" si="15"/>
        <v>-17.856883400010528</v>
      </c>
      <c r="DB11">
        <f t="shared" si="15"/>
        <v>-17.902169261426938</v>
      </c>
      <c r="DC11">
        <f t="shared" si="15"/>
        <v>-18.028538640751421</v>
      </c>
      <c r="DD11">
        <f t="shared" si="16"/>
        <v>-18.316169061866397</v>
      </c>
    </row>
    <row r="12" spans="1:108" customFormat="1" ht="15.75">
      <c r="A12" t="s">
        <v>14</v>
      </c>
      <c r="C12" s="23">
        <f ca="1">SLOPE(INDIRECT($D$9):G6938,INDIRECT($C$9):F6938)</f>
        <v>-3.9361697957430354E-6</v>
      </c>
      <c r="G12" t="s">
        <v>336</v>
      </c>
      <c r="H12">
        <v>21</v>
      </c>
      <c r="I12">
        <f>H14+1</f>
        <v>56</v>
      </c>
      <c r="J12">
        <f>I14+1</f>
        <v>204</v>
      </c>
      <c r="K12">
        <f>J14+1</f>
        <v>224</v>
      </c>
      <c r="Q12" s="25"/>
      <c r="R12" t="s">
        <v>31</v>
      </c>
      <c r="S12" s="25">
        <v>0.16496544044295958</v>
      </c>
      <c r="AG12" s="151" t="s">
        <v>232</v>
      </c>
      <c r="AH12" s="23">
        <f>AH7*SIN(RADIANS(AH9))</f>
        <v>4.429326990710139E-2</v>
      </c>
      <c r="AI12" s="150" t="s">
        <v>291</v>
      </c>
      <c r="AJ12" s="230">
        <f>SUM(BD21:BD448)</f>
        <v>3.0736862314718165E-3</v>
      </c>
      <c r="AK12" s="139" t="s">
        <v>294</v>
      </c>
      <c r="AL12" s="214">
        <v>0.17</v>
      </c>
      <c r="AM12" s="221">
        <v>0.17</v>
      </c>
      <c r="AN12" s="221">
        <v>7.4968282591269031E-2</v>
      </c>
      <c r="AO12" s="221">
        <v>0.56569756352225575</v>
      </c>
      <c r="AP12" s="215"/>
      <c r="AQ12" s="215"/>
      <c r="AR12" s="215"/>
      <c r="AS12" s="222"/>
      <c r="AT12" s="222"/>
      <c r="AX12" s="223"/>
      <c r="AY12" s="213"/>
      <c r="BF12" s="25"/>
      <c r="BG12" s="151" t="s">
        <v>232</v>
      </c>
      <c r="BH12" s="23">
        <f>BH7*SIN(RADIANS(BH9))</f>
        <v>-2.7397564765448374E-2</v>
      </c>
      <c r="BJ12" s="231">
        <f>SUM(BD21:BD6958)</f>
        <v>3.0736862314718165E-3</v>
      </c>
      <c r="BK12" s="139" t="s">
        <v>295</v>
      </c>
      <c r="BW12">
        <f t="shared" si="0"/>
        <v>4.9561969323725037E-2</v>
      </c>
      <c r="BX12">
        <v>-50000</v>
      </c>
      <c r="BY12">
        <f t="shared" si="1"/>
        <v>5.5903042470578521E-2</v>
      </c>
      <c r="BZ12">
        <f t="shared" si="2"/>
        <v>4.5744604999317082E-2</v>
      </c>
      <c r="CA12">
        <f t="shared" si="3"/>
        <v>1.0158437471261439E-2</v>
      </c>
      <c r="CB12">
        <f t="shared" si="4"/>
        <v>0.96741051730957239</v>
      </c>
      <c r="CC12">
        <f t="shared" si="5"/>
        <v>0.99326803021782839</v>
      </c>
      <c r="CD12">
        <f t="shared" si="6"/>
        <v>1.6199994729679326</v>
      </c>
      <c r="CE12">
        <f t="shared" si="7"/>
        <v>1.050454587814599</v>
      </c>
      <c r="CF12">
        <f t="shared" si="8"/>
        <v>-11.682411017572523</v>
      </c>
      <c r="CG12">
        <f t="shared" si="8"/>
        <v>-11.685094238329002</v>
      </c>
      <c r="CH12">
        <f t="shared" si="8"/>
        <v>-11.69143529516599</v>
      </c>
      <c r="CI12">
        <f t="shared" si="8"/>
        <v>-11.706233117659124</v>
      </c>
      <c r="CJ12">
        <f t="shared" si="8"/>
        <v>-11.739819036859851</v>
      </c>
      <c r="CK12">
        <f t="shared" si="8"/>
        <v>-11.811886823617769</v>
      </c>
      <c r="CL12">
        <f t="shared" si="8"/>
        <v>-11.952360661420666</v>
      </c>
      <c r="CM12">
        <f t="shared" si="9"/>
        <v>-12.193650938266568</v>
      </c>
      <c r="CO12" s="23">
        <f t="shared" si="18"/>
        <v>-50000</v>
      </c>
      <c r="CP12" s="86">
        <f t="shared" si="19"/>
        <v>3.9403531852463598E-2</v>
      </c>
      <c r="CQ12" s="86">
        <f t="shared" si="20"/>
        <v>4.5744604999317082E-2</v>
      </c>
      <c r="CR12">
        <f t="shared" si="10"/>
        <v>-6.3410731468534817E-3</v>
      </c>
      <c r="CS12">
        <f t="shared" si="11"/>
        <v>0.7684582527234558</v>
      </c>
      <c r="CT12">
        <f t="shared" si="12"/>
        <v>-0.89150464569934851</v>
      </c>
      <c r="CU12">
        <f t="shared" si="13"/>
        <v>1.9924864099181598</v>
      </c>
      <c r="CV12">
        <f t="shared" si="14"/>
        <v>1.5446135492955213</v>
      </c>
      <c r="CW12">
        <f t="shared" si="15"/>
        <v>-17.483708600435214</v>
      </c>
      <c r="CX12">
        <f t="shared" si="15"/>
        <v>-17.483712249899678</v>
      </c>
      <c r="CY12">
        <f t="shared" si="15"/>
        <v>-17.483743945786546</v>
      </c>
      <c r="CZ12">
        <f t="shared" si="15"/>
        <v>-17.484019024106601</v>
      </c>
      <c r="DA12">
        <f t="shared" si="15"/>
        <v>-17.486391249570588</v>
      </c>
      <c r="DB12">
        <f t="shared" si="15"/>
        <v>-17.505837431340748</v>
      </c>
      <c r="DC12">
        <f t="shared" si="15"/>
        <v>-17.627063804369399</v>
      </c>
      <c r="DD12">
        <f t="shared" si="16"/>
        <v>-18.037566465408212</v>
      </c>
    </row>
    <row r="13" spans="1:108" customFormat="1" ht="15.75">
      <c r="A13" t="s">
        <v>15</v>
      </c>
      <c r="C13" s="25" t="s">
        <v>16</v>
      </c>
      <c r="F13" s="146"/>
      <c r="G13" t="s">
        <v>337</v>
      </c>
      <c r="H13" t="str">
        <f>$H$11&amp;H12</f>
        <v>AK21</v>
      </c>
      <c r="I13" t="str">
        <f>$H$11&amp;I12</f>
        <v>AK56</v>
      </c>
      <c r="J13" t="str">
        <f>$H$11&amp;J12</f>
        <v>AK204</v>
      </c>
      <c r="K13" t="str">
        <f>$H$11&amp;K12</f>
        <v>AK224</v>
      </c>
      <c r="Q13" s="25"/>
      <c r="R13" t="s">
        <v>32</v>
      </c>
      <c r="S13" s="25">
        <v>1.358221817609399</v>
      </c>
      <c r="AG13" s="152" t="s">
        <v>296</v>
      </c>
      <c r="AH13" s="153">
        <f>AH6*86400*300000/149600000</f>
        <v>2.8377688736120179</v>
      </c>
      <c r="AI13" t="s">
        <v>297</v>
      </c>
      <c r="AJ13" s="223">
        <f>AH13/149600000</f>
        <v>1.8969043272807607E-8</v>
      </c>
      <c r="AK13" s="139" t="s">
        <v>234</v>
      </c>
      <c r="AL13" s="214">
        <v>1.8039999999999998</v>
      </c>
      <c r="AM13" s="221">
        <v>1.8039999999999998</v>
      </c>
      <c r="AN13" s="221">
        <v>2.0862177091831473</v>
      </c>
      <c r="AO13" s="221">
        <v>2.2321563730253793</v>
      </c>
      <c r="AP13" s="215"/>
      <c r="AQ13" s="215"/>
      <c r="AR13" s="215"/>
      <c r="AS13" s="218"/>
      <c r="AT13" s="218"/>
      <c r="AX13" s="219"/>
      <c r="AY13" s="213"/>
      <c r="BC13">
        <v>0.4</v>
      </c>
      <c r="BF13" s="25"/>
      <c r="BG13" s="152" t="s">
        <v>298</v>
      </c>
      <c r="BH13" s="153">
        <f>BH6*173.3</f>
        <v>1.346265409433218</v>
      </c>
      <c r="BI13" t="s">
        <v>234</v>
      </c>
      <c r="BJ13" s="223"/>
      <c r="BK13" s="139"/>
      <c r="BL13">
        <v>12.55</v>
      </c>
      <c r="BW13">
        <f t="shared" si="0"/>
        <v>5.018786065651399E-2</v>
      </c>
      <c r="BX13">
        <v>-49000</v>
      </c>
      <c r="BY13">
        <f t="shared" si="1"/>
        <v>5.6532582179326885E-2</v>
      </c>
      <c r="BZ13">
        <f t="shared" si="2"/>
        <v>4.4811036451952668E-2</v>
      </c>
      <c r="CA13">
        <f t="shared" si="3"/>
        <v>1.1721545727374213E-2</v>
      </c>
      <c r="CB13">
        <f t="shared" si="4"/>
        <v>0.75237285816756727</v>
      </c>
      <c r="CC13">
        <f t="shared" si="5"/>
        <v>0.90048828968843342</v>
      </c>
      <c r="CD13">
        <f t="shared" si="6"/>
        <v>1.9538053617380748</v>
      </c>
      <c r="CE13">
        <f t="shared" si="7"/>
        <v>1.4810215965935769</v>
      </c>
      <c r="CF13">
        <f t="shared" si="8"/>
        <v>-11.389682255007049</v>
      </c>
      <c r="CG13">
        <f t="shared" si="8"/>
        <v>-11.389984653689931</v>
      </c>
      <c r="CH13">
        <f t="shared" si="8"/>
        <v>-11.391170619816677</v>
      </c>
      <c r="CI13">
        <f t="shared" si="8"/>
        <v>-11.395789682221093</v>
      </c>
      <c r="CJ13">
        <f t="shared" si="8"/>
        <v>-11.413319302943254</v>
      </c>
      <c r="CK13">
        <f t="shared" si="8"/>
        <v>-11.474369092724976</v>
      </c>
      <c r="CL13">
        <f t="shared" si="8"/>
        <v>-11.64667714887694</v>
      </c>
      <c r="CM13">
        <f t="shared" si="9"/>
        <v>-12.001421859513613</v>
      </c>
      <c r="CO13" s="23">
        <f t="shared" si="18"/>
        <v>-49000</v>
      </c>
      <c r="CP13" s="86">
        <f t="shared" si="19"/>
        <v>3.8466314929139774E-2</v>
      </c>
      <c r="CQ13" s="86">
        <f t="shared" si="20"/>
        <v>4.4811036451952668E-2</v>
      </c>
      <c r="CR13">
        <f t="shared" si="10"/>
        <v>-6.3447215228128965E-3</v>
      </c>
      <c r="CS13">
        <f t="shared" si="11"/>
        <v>0.64934193562850906</v>
      </c>
      <c r="CT13">
        <f t="shared" si="12"/>
        <v>-0.75376376859964633</v>
      </c>
      <c r="CU13">
        <f t="shared" si="13"/>
        <v>2.2393713595459079</v>
      </c>
      <c r="CV13">
        <f t="shared" si="14"/>
        <v>2.0643004431683636</v>
      </c>
      <c r="CW13">
        <f t="shared" si="15"/>
        <v>-17.19523825948637</v>
      </c>
      <c r="CX13">
        <f t="shared" si="15"/>
        <v>-17.195238249822953</v>
      </c>
      <c r="CY13">
        <f t="shared" si="15"/>
        <v>-17.195238454587386</v>
      </c>
      <c r="CZ13">
        <f t="shared" si="15"/>
        <v>-17.195234115807825</v>
      </c>
      <c r="DA13">
        <f t="shared" si="15"/>
        <v>-17.195326098907739</v>
      </c>
      <c r="DB13">
        <f t="shared" si="15"/>
        <v>-17.193397208065843</v>
      </c>
      <c r="DC13">
        <f t="shared" si="15"/>
        <v>-17.257246374756203</v>
      </c>
      <c r="DD13">
        <f t="shared" si="16"/>
        <v>-17.758963868950026</v>
      </c>
    </row>
    <row r="14" spans="1:108" customFormat="1">
      <c r="G14" t="s">
        <v>338</v>
      </c>
      <c r="H14">
        <f>H12+H19-1</f>
        <v>55</v>
      </c>
      <c r="I14">
        <f>H14+I19</f>
        <v>203</v>
      </c>
      <c r="J14">
        <f>I14+J19</f>
        <v>223</v>
      </c>
      <c r="K14">
        <f>J14+K19</f>
        <v>408</v>
      </c>
      <c r="Q14" s="25"/>
      <c r="R14" t="s">
        <v>33</v>
      </c>
      <c r="S14" s="25">
        <v>1</v>
      </c>
      <c r="AG14" s="152" t="s">
        <v>235</v>
      </c>
      <c r="AH14" s="23">
        <f>2*AH5*365.24/C8</f>
        <v>7.4593618083052461E-9</v>
      </c>
      <c r="AI14" t="s">
        <v>236</v>
      </c>
      <c r="AK14" s="232" t="s">
        <v>299</v>
      </c>
      <c r="AL14" s="214">
        <v>1.51</v>
      </c>
      <c r="AM14" s="221">
        <v>0.9885340462480765</v>
      </c>
      <c r="AN14" s="221">
        <v>1.1010795969393234</v>
      </c>
      <c r="AO14" s="221">
        <v>1.827760048040254</v>
      </c>
      <c r="AP14" s="215"/>
      <c r="AQ14" s="215"/>
      <c r="AR14" s="215"/>
      <c r="AS14" s="233"/>
      <c r="AT14" s="233"/>
      <c r="AV14" s="225"/>
      <c r="AW14" s="225"/>
      <c r="AX14" s="219"/>
      <c r="AY14" s="213"/>
      <c r="BF14" s="25"/>
      <c r="BG14" s="152" t="s">
        <v>235</v>
      </c>
      <c r="BH14" s="23">
        <f>2*BH5*365.24/AI8</f>
        <v>0</v>
      </c>
      <c r="BI14" t="s">
        <v>236</v>
      </c>
      <c r="BK14" s="139"/>
      <c r="BW14">
        <f t="shared" si="0"/>
        <v>5.0218990284143984E-2</v>
      </c>
      <c r="BX14">
        <v>-48000</v>
      </c>
      <c r="BY14">
        <f t="shared" si="1"/>
        <v>5.6142885730609951E-2</v>
      </c>
      <c r="BZ14">
        <f t="shared" si="2"/>
        <v>4.3884850927148111E-2</v>
      </c>
      <c r="CA14">
        <f t="shared" si="3"/>
        <v>1.2258034803461838E-2</v>
      </c>
      <c r="CB14">
        <f t="shared" si="4"/>
        <v>0.62687825106903761</v>
      </c>
      <c r="CC14">
        <f t="shared" si="5"/>
        <v>0.78689413590902302</v>
      </c>
      <c r="CD14">
        <f t="shared" si="6"/>
        <v>2.1689367662985903</v>
      </c>
      <c r="CE14">
        <f t="shared" si="7"/>
        <v>1.8915012961386595</v>
      </c>
      <c r="CF14">
        <f t="shared" si="8"/>
        <v>-11.154981261952154</v>
      </c>
      <c r="CG14">
        <f t="shared" si="8"/>
        <v>-11.154985396918265</v>
      </c>
      <c r="CH14">
        <f t="shared" si="8"/>
        <v>-11.155024704957169</v>
      </c>
      <c r="CI14">
        <f t="shared" si="8"/>
        <v>-11.155397898484919</v>
      </c>
      <c r="CJ14">
        <f t="shared" si="8"/>
        <v>-11.158898913433562</v>
      </c>
      <c r="CK14">
        <f t="shared" si="8"/>
        <v>-11.188703211665233</v>
      </c>
      <c r="CL14">
        <f t="shared" si="8"/>
        <v>-11.354061853644044</v>
      </c>
      <c r="CM14">
        <f t="shared" si="9"/>
        <v>-11.809192780760657</v>
      </c>
      <c r="CO14" s="23">
        <f t="shared" si="18"/>
        <v>-48000</v>
      </c>
      <c r="CP14" s="86">
        <f t="shared" si="19"/>
        <v>3.7960955480682144E-2</v>
      </c>
      <c r="CQ14" s="86">
        <f t="shared" si="20"/>
        <v>4.3884850927148111E-2</v>
      </c>
      <c r="CR14">
        <f t="shared" si="10"/>
        <v>-5.9238954464659686E-3</v>
      </c>
      <c r="CS14">
        <f t="shared" si="11"/>
        <v>0.57386467286025233</v>
      </c>
      <c r="CT14">
        <f t="shared" si="12"/>
        <v>-0.62043164717384236</v>
      </c>
      <c r="CU14">
        <f t="shared" si="13"/>
        <v>2.4238492587695042</v>
      </c>
      <c r="CV14">
        <f t="shared" si="14"/>
        <v>2.6658474450125587</v>
      </c>
      <c r="CW14">
        <f t="shared" si="15"/>
        <v>-16.945742054123009</v>
      </c>
      <c r="CX14">
        <f t="shared" si="15"/>
        <v>-16.945747200931038</v>
      </c>
      <c r="CY14">
        <f t="shared" si="15"/>
        <v>-16.945719369682685</v>
      </c>
      <c r="CZ14">
        <f t="shared" si="15"/>
        <v>-16.94586989322595</v>
      </c>
      <c r="DA14">
        <f t="shared" si="15"/>
        <v>-16.945056575463116</v>
      </c>
      <c r="DB14">
        <f t="shared" si="15"/>
        <v>-16.949474147642253</v>
      </c>
      <c r="DC14">
        <f t="shared" si="15"/>
        <v>-16.926120715755495</v>
      </c>
      <c r="DD14">
        <f t="shared" si="16"/>
        <v>-17.480361272491841</v>
      </c>
    </row>
    <row r="15" spans="1:108" customFormat="1" ht="15.75">
      <c r="A15" s="14" t="s">
        <v>17</v>
      </c>
      <c r="C15" s="26">
        <f ca="1">(C7+C11)+(C8+C12)*INT(MAX(F21:F479))</f>
        <v>58459.362888083095</v>
      </c>
      <c r="D15" s="234"/>
      <c r="E15" s="27" t="s">
        <v>18</v>
      </c>
      <c r="F15" s="19">
        <v>1</v>
      </c>
      <c r="G15" t="s">
        <v>337</v>
      </c>
      <c r="H15" t="str">
        <f>$H$11&amp;H14</f>
        <v>AK55</v>
      </c>
      <c r="I15" t="str">
        <f>$H$11&amp;I14</f>
        <v>AK203</v>
      </c>
      <c r="J15" t="str">
        <f>$H$11&amp;J14</f>
        <v>AK223</v>
      </c>
      <c r="K15" t="str">
        <f>$H$11&amp;K14</f>
        <v>AK408</v>
      </c>
      <c r="Q15" s="25"/>
      <c r="S15" s="25"/>
      <c r="AG15" s="151" t="s">
        <v>237</v>
      </c>
      <c r="AH15" s="154">
        <f>(AH10-AH2)/AJ2</f>
        <v>46466.843780792289</v>
      </c>
      <c r="AI15" t="s">
        <v>238</v>
      </c>
      <c r="AK15" s="139"/>
      <c r="AL15" s="226">
        <v>5.0571999999999999</v>
      </c>
      <c r="AM15" s="229">
        <v>5.0571999999999999</v>
      </c>
      <c r="AN15" s="229">
        <v>5.0522928641882929</v>
      </c>
      <c r="AO15" s="229">
        <v>5.3233212784252153</v>
      </c>
      <c r="AP15" s="228"/>
      <c r="AQ15" s="228"/>
      <c r="AR15" s="228"/>
      <c r="AS15" s="224"/>
      <c r="AT15" s="224"/>
      <c r="AV15" s="225"/>
      <c r="AW15" s="225"/>
      <c r="AX15" s="225"/>
      <c r="AY15" s="213"/>
      <c r="BF15" s="25"/>
      <c r="BG15" s="151" t="s">
        <v>237</v>
      </c>
      <c r="BH15" s="154">
        <f>(BH10-BH2)/BJ2</f>
        <v>26193.150432700368</v>
      </c>
      <c r="BI15" t="s">
        <v>238</v>
      </c>
      <c r="BK15" s="139"/>
      <c r="BW15">
        <f t="shared" si="0"/>
        <v>4.9919237859357868E-2</v>
      </c>
      <c r="BX15">
        <v>-47000</v>
      </c>
      <c r="BY15">
        <f t="shared" si="1"/>
        <v>5.5150828002623983E-2</v>
      </c>
      <c r="BZ15">
        <f t="shared" si="2"/>
        <v>4.2966048424903425E-2</v>
      </c>
      <c r="CA15">
        <f t="shared" si="3"/>
        <v>1.2184779577720557E-2</v>
      </c>
      <c r="CB15">
        <f t="shared" si="4"/>
        <v>0.54622639612479262</v>
      </c>
      <c r="CC15">
        <f t="shared" si="5"/>
        <v>0.68129992540950923</v>
      </c>
      <c r="CD15">
        <f t="shared" si="6"/>
        <v>2.325159374666633</v>
      </c>
      <c r="CE15">
        <f t="shared" si="7"/>
        <v>2.3120713734912552</v>
      </c>
      <c r="CF15">
        <f t="shared" si="8"/>
        <v>-10.954898936474848</v>
      </c>
      <c r="CG15">
        <f t="shared" si="8"/>
        <v>-10.954898937383152</v>
      </c>
      <c r="CH15">
        <f t="shared" si="8"/>
        <v>-10.954898903673016</v>
      </c>
      <c r="CI15">
        <f t="shared" si="8"/>
        <v>-10.954900154782926</v>
      </c>
      <c r="CJ15">
        <f t="shared" si="8"/>
        <v>-10.954853747138344</v>
      </c>
      <c r="CK15">
        <f t="shared" si="8"/>
        <v>-10.956612118262173</v>
      </c>
      <c r="CL15">
        <f t="shared" si="8"/>
        <v>-11.078212840422133</v>
      </c>
      <c r="CM15">
        <f t="shared" si="9"/>
        <v>-11.616963702007702</v>
      </c>
      <c r="CO15" s="23">
        <f t="shared" si="18"/>
        <v>-47000</v>
      </c>
      <c r="CP15" s="86">
        <f t="shared" si="19"/>
        <v>3.7734458281637309E-2</v>
      </c>
      <c r="CQ15" s="86">
        <f t="shared" si="20"/>
        <v>4.2966048424903425E-2</v>
      </c>
      <c r="CR15">
        <f t="shared" si="10"/>
        <v>-5.2315901432661172E-3</v>
      </c>
      <c r="CS15">
        <f t="shared" si="11"/>
        <v>0.52340773347777958</v>
      </c>
      <c r="CT15">
        <f t="shared" si="12"/>
        <v>-0.49728325175164373</v>
      </c>
      <c r="CU15">
        <f t="shared" si="13"/>
        <v>2.5726776541922121</v>
      </c>
      <c r="CV15">
        <f t="shared" si="14"/>
        <v>3.4201290160468405</v>
      </c>
      <c r="CW15">
        <f t="shared" si="15"/>
        <v>-16.721550074879517</v>
      </c>
      <c r="CX15">
        <f t="shared" si="15"/>
        <v>-16.721823584045101</v>
      </c>
      <c r="CY15">
        <f t="shared" si="15"/>
        <v>-16.720909571958099</v>
      </c>
      <c r="CZ15">
        <f t="shared" si="15"/>
        <v>-16.723969283882745</v>
      </c>
      <c r="DA15">
        <f t="shared" si="15"/>
        <v>-16.713784947291156</v>
      </c>
      <c r="DB15">
        <f t="shared" si="15"/>
        <v>-16.748360649341173</v>
      </c>
      <c r="DC15">
        <f t="shared" si="15"/>
        <v>-16.637737334497839</v>
      </c>
      <c r="DD15">
        <f t="shared" si="16"/>
        <v>-17.201758676033656</v>
      </c>
    </row>
    <row r="16" spans="1:108" customFormat="1" ht="15.75">
      <c r="A16" s="14" t="s">
        <v>19</v>
      </c>
      <c r="C16" s="26">
        <f ca="1">+C8+C12</f>
        <v>0.36149819083020424</v>
      </c>
      <c r="D16" s="234"/>
      <c r="E16" s="27" t="s">
        <v>20</v>
      </c>
      <c r="F16" s="155">
        <f ca="1">NOW()+15018.5+$C$5/24</f>
        <v>60582.479460648152</v>
      </c>
      <c r="Q16" s="25"/>
      <c r="S16" s="25" t="s">
        <v>339</v>
      </c>
      <c r="T16" s="25">
        <f>COUNT(U21:U476)</f>
        <v>20</v>
      </c>
      <c r="U16">
        <f t="shared" ref="U16:AE16" si="22">SQRT(SUM(U21:U650)*$C17/$T16)</f>
        <v>4.4248623778291377E-4</v>
      </c>
      <c r="V16">
        <f t="shared" si="22"/>
        <v>3.1478819886962956E-9</v>
      </c>
      <c r="W16">
        <f t="shared" si="22"/>
        <v>1.7753661897747571E-12</v>
      </c>
      <c r="X16">
        <f t="shared" si="22"/>
        <v>8.9587303604662569E-4</v>
      </c>
      <c r="Y16">
        <f t="shared" si="22"/>
        <v>9.9440741736012472E-2</v>
      </c>
      <c r="Z16">
        <f t="shared" si="22"/>
        <v>1.750169002566724</v>
      </c>
      <c r="AA16">
        <f t="shared" si="22"/>
        <v>6.6917120400559789</v>
      </c>
      <c r="AB16">
        <f t="shared" si="22"/>
        <v>644.33975617909925</v>
      </c>
      <c r="AC16">
        <f t="shared" si="22"/>
        <v>0.15522078271610193</v>
      </c>
      <c r="AD16">
        <f t="shared" si="22"/>
        <v>5.5346623047973107E-3</v>
      </c>
      <c r="AE16">
        <f t="shared" si="22"/>
        <v>3.5874463729134796E-9</v>
      </c>
      <c r="AG16" s="150" t="s">
        <v>239</v>
      </c>
      <c r="AH16" s="154">
        <f>365.24*AH8</f>
        <v>11815.960343540315</v>
      </c>
      <c r="AI16" t="s">
        <v>215</v>
      </c>
      <c r="AJ16" s="235" t="s">
        <v>300</v>
      </c>
      <c r="AK16" s="139"/>
      <c r="AL16" s="23"/>
      <c r="AM16" s="230">
        <v>3.1292169089531048E-3</v>
      </c>
      <c r="AN16" s="230">
        <v>3.1333650764892203E-3</v>
      </c>
      <c r="AO16" s="23"/>
      <c r="AP16" s="23"/>
      <c r="AQ16" s="23"/>
      <c r="AR16" s="23"/>
      <c r="AY16" s="206"/>
      <c r="BF16" s="25"/>
      <c r="BG16" s="150" t="s">
        <v>301</v>
      </c>
      <c r="BH16" s="154">
        <f>365.24*BH8</f>
        <v>8152.7279368378959</v>
      </c>
      <c r="BI16" t="s">
        <v>215</v>
      </c>
      <c r="BJ16" s="235" t="s">
        <v>302</v>
      </c>
      <c r="BK16" s="139"/>
      <c r="BL16">
        <v>33000</v>
      </c>
      <c r="BW16">
        <f t="shared" si="0"/>
        <v>4.9410891828650876E-2</v>
      </c>
      <c r="BX16">
        <v>-46000</v>
      </c>
      <c r="BY16">
        <f t="shared" si="1"/>
        <v>5.376832955573918E-2</v>
      </c>
      <c r="BZ16">
        <f t="shared" si="2"/>
        <v>4.2054628945218595E-2</v>
      </c>
      <c r="CA16">
        <f t="shared" si="3"/>
        <v>1.1713700610520583E-2</v>
      </c>
      <c r="CB16">
        <f t="shared" si="4"/>
        <v>0.49068859455736702</v>
      </c>
      <c r="CC16">
        <f t="shared" si="5"/>
        <v>0.58686871233704907</v>
      </c>
      <c r="CD16">
        <f t="shared" si="6"/>
        <v>2.4475102981954988</v>
      </c>
      <c r="CE16">
        <f t="shared" si="7"/>
        <v>2.7648824451063274</v>
      </c>
      <c r="CF16">
        <f t="shared" si="8"/>
        <v>-10.777776039806447</v>
      </c>
      <c r="CG16">
        <f t="shared" si="8"/>
        <v>-10.777773260218286</v>
      </c>
      <c r="CH16">
        <f t="shared" si="8"/>
        <v>-10.777792674387404</v>
      </c>
      <c r="CI16">
        <f t="shared" si="8"/>
        <v>-10.777657110750884</v>
      </c>
      <c r="CJ16">
        <f t="shared" si="8"/>
        <v>-10.778605454312423</v>
      </c>
      <c r="CK16">
        <f t="shared" si="8"/>
        <v>-10.772054289556612</v>
      </c>
      <c r="CL16">
        <f t="shared" si="8"/>
        <v>-10.822210531391974</v>
      </c>
      <c r="CM16">
        <f t="shared" si="9"/>
        <v>-11.424734623254743</v>
      </c>
      <c r="CO16" s="23">
        <f t="shared" si="18"/>
        <v>-46000</v>
      </c>
      <c r="CP16" s="86">
        <f t="shared" si="19"/>
        <v>3.769719121813029E-2</v>
      </c>
      <c r="CQ16" s="86">
        <f t="shared" si="20"/>
        <v>4.2054628945218595E-2</v>
      </c>
      <c r="CR16">
        <f t="shared" si="10"/>
        <v>-4.3574377270883032E-3</v>
      </c>
      <c r="CS16">
        <f t="shared" si="11"/>
        <v>0.48864772430584147</v>
      </c>
      <c r="CT16">
        <f t="shared" si="12"/>
        <v>-0.38339502180779939</v>
      </c>
      <c r="CU16">
        <f t="shared" si="13"/>
        <v>2.6996728061681994</v>
      </c>
      <c r="CV16">
        <f t="shared" si="14"/>
        <v>4.451813411491468</v>
      </c>
      <c r="CW16">
        <f t="shared" si="15"/>
        <v>-16.514247234950005</v>
      </c>
      <c r="CX16">
        <f t="shared" si="15"/>
        <v>-16.515866740816037</v>
      </c>
      <c r="CY16">
        <f t="shared" si="15"/>
        <v>-16.511732710079833</v>
      </c>
      <c r="CZ16">
        <f t="shared" si="15"/>
        <v>-16.522321135241086</v>
      </c>
      <c r="DA16">
        <f t="shared" si="15"/>
        <v>-16.495429429465954</v>
      </c>
      <c r="DB16">
        <f t="shared" si="15"/>
        <v>-16.56530389772837</v>
      </c>
      <c r="DC16">
        <f t="shared" si="15"/>
        <v>-16.392850511801122</v>
      </c>
      <c r="DD16">
        <f t="shared" si="16"/>
        <v>-16.92315607957547</v>
      </c>
    </row>
    <row r="17" spans="1:108" customFormat="1" ht="15.75">
      <c r="A17" s="27" t="s">
        <v>21</v>
      </c>
      <c r="C17" s="236">
        <f>COUNT(C21:C7330)</f>
        <v>388</v>
      </c>
      <c r="E17" s="27" t="s">
        <v>22</v>
      </c>
      <c r="F17" s="23">
        <f ca="1">ROUND(2*(F16-$C$7)/$C$8,0)/2+F15</f>
        <v>46524</v>
      </c>
      <c r="G17" s="270" t="s">
        <v>334</v>
      </c>
      <c r="H17" s="271">
        <f ca="1">SQRT(H18/(H19-1))</f>
        <v>1.3828221694633738E-2</v>
      </c>
      <c r="I17" s="271">
        <f ca="1">SQRT(I18/(I19-1))</f>
        <v>9.6408006996473606E-3</v>
      </c>
      <c r="J17" s="271">
        <f ca="1">SQRT(J18/(J19-1))</f>
        <v>3.2688104553843288E-3</v>
      </c>
      <c r="K17" s="272">
        <f ca="1">SQRT(K18/(K19-1))</f>
        <v>4.9923164894118115E-3</v>
      </c>
      <c r="Q17" s="25"/>
      <c r="R17" s="25"/>
      <c r="T17" s="25"/>
      <c r="U17" s="273">
        <f t="shared" ref="U17:AE17" si="23">U16/U1</f>
        <v>5.4558013708326289E-2</v>
      </c>
      <c r="V17" s="273">
        <f t="shared" si="23"/>
        <v>-5.5409831087999553E-3</v>
      </c>
      <c r="W17" s="273">
        <f t="shared" si="23"/>
        <v>0.48093207771732416</v>
      </c>
      <c r="X17" s="273">
        <f t="shared" si="23"/>
        <v>5.4698176500374771E-2</v>
      </c>
      <c r="Y17" s="273">
        <f t="shared" si="23"/>
        <v>0.15007367358307031</v>
      </c>
      <c r="Z17" s="273">
        <f t="shared" si="23"/>
        <v>5.4099007436744895E-2</v>
      </c>
      <c r="AA17" s="273">
        <f t="shared" si="23"/>
        <v>1.8392268882146214E-2</v>
      </c>
      <c r="AB17" s="273">
        <f t="shared" si="23"/>
        <v>1.0639306336063088E-2</v>
      </c>
      <c r="AC17" s="273">
        <f t="shared" si="23"/>
        <v>5.4698176500375499E-2</v>
      </c>
      <c r="AD17" s="273">
        <f t="shared" si="23"/>
        <v>0.25347868569301135</v>
      </c>
      <c r="AE17" s="273">
        <f t="shared" si="23"/>
        <v>0.48093207771732166</v>
      </c>
      <c r="AG17" s="150" t="s">
        <v>240</v>
      </c>
      <c r="AH17" s="156">
        <f>AH13^3/AH8^2</f>
        <v>2.1834823269915298E-2</v>
      </c>
      <c r="AI17" t="s">
        <v>303</v>
      </c>
      <c r="AK17" s="139"/>
      <c r="AM17" s="25"/>
      <c r="AN17" s="237"/>
      <c r="AO17" s="237"/>
      <c r="AP17" s="237"/>
      <c r="AQ17" s="237"/>
      <c r="AR17" s="237"/>
      <c r="AS17" s="237"/>
      <c r="AT17" s="237"/>
      <c r="AU17" s="237"/>
      <c r="AV17" s="237"/>
      <c r="AW17" s="237"/>
      <c r="AX17" s="237"/>
      <c r="AY17" s="237"/>
      <c r="AZ17" s="237"/>
      <c r="BA17" s="237"/>
      <c r="BB17" s="237"/>
      <c r="BC17" s="237"/>
      <c r="BD17" s="237"/>
      <c r="BE17" s="237"/>
      <c r="BF17" s="25"/>
      <c r="BG17" s="150" t="s">
        <v>304</v>
      </c>
      <c r="BH17" s="156">
        <f>BH13^3/BH8^2</f>
        <v>4.8971435027337726E-3</v>
      </c>
      <c r="BI17" t="s">
        <v>303</v>
      </c>
      <c r="BK17" s="139"/>
      <c r="BW17">
        <f t="shared" si="0"/>
        <v>4.8758608113325323E-2</v>
      </c>
      <c r="BX17">
        <v>-45000</v>
      </c>
      <c r="BY17">
        <f t="shared" si="1"/>
        <v>5.2117846389093711E-2</v>
      </c>
      <c r="BZ17">
        <f t="shared" si="2"/>
        <v>4.1150592488093635E-2</v>
      </c>
      <c r="CA17">
        <f t="shared" si="3"/>
        <v>1.0967253901000076E-2</v>
      </c>
      <c r="CB17">
        <f t="shared" si="4"/>
        <v>0.45055883640636341</v>
      </c>
      <c r="CC17">
        <f t="shared" si="5"/>
        <v>0.50226670084865932</v>
      </c>
      <c r="CD17">
        <f t="shared" si="6"/>
        <v>2.5484782689763903</v>
      </c>
      <c r="CE17">
        <f t="shared" si="7"/>
        <v>3.2725939715211472</v>
      </c>
      <c r="CF17">
        <f t="shared" si="8"/>
        <v>-10.616841590217751</v>
      </c>
      <c r="CG17">
        <f t="shared" si="8"/>
        <v>-10.616873721381994</v>
      </c>
      <c r="CH17">
        <f t="shared" si="8"/>
        <v>-10.616742582991467</v>
      </c>
      <c r="CI17">
        <f t="shared" si="8"/>
        <v>-10.617278076154298</v>
      </c>
      <c r="CJ17">
        <f t="shared" si="8"/>
        <v>-10.615095948251239</v>
      </c>
      <c r="CK17">
        <f t="shared" si="8"/>
        <v>-10.624064499619982</v>
      </c>
      <c r="CL17">
        <f t="shared" si="8"/>
        <v>-10.58840422847941</v>
      </c>
      <c r="CM17">
        <f t="shared" si="9"/>
        <v>-11.232505544501787</v>
      </c>
      <c r="CO17" s="23">
        <f t="shared" si="18"/>
        <v>-45000</v>
      </c>
      <c r="CP17" s="86">
        <f t="shared" si="19"/>
        <v>3.7791354212325247E-2</v>
      </c>
      <c r="CQ17" s="86">
        <f t="shared" si="20"/>
        <v>4.1150592488093635E-2</v>
      </c>
      <c r="CR17">
        <f t="shared" si="10"/>
        <v>-3.3592382757683874E-3</v>
      </c>
      <c r="CS17">
        <f t="shared" si="11"/>
        <v>0.4646163206068249</v>
      </c>
      <c r="CT17">
        <f t="shared" si="12"/>
        <v>-0.27674291449413374</v>
      </c>
      <c r="CU17">
        <f t="shared" si="13"/>
        <v>2.8127392473574875</v>
      </c>
      <c r="CV17">
        <f t="shared" si="14"/>
        <v>6.026829273982667</v>
      </c>
      <c r="CW17">
        <f t="shared" si="15"/>
        <v>-16.31836194088115</v>
      </c>
      <c r="CX17">
        <f t="shared" si="15"/>
        <v>-16.322546730518976</v>
      </c>
      <c r="CY17">
        <f t="shared" si="15"/>
        <v>-16.31352094877812</v>
      </c>
      <c r="CZ17">
        <f t="shared" si="15"/>
        <v>-16.333060125084138</v>
      </c>
      <c r="DA17">
        <f t="shared" si="15"/>
        <v>-16.291089042245062</v>
      </c>
      <c r="DB17">
        <f t="shared" si="15"/>
        <v>-16.382876212965748</v>
      </c>
      <c r="DC17">
        <f t="shared" si="15"/>
        <v>-16.188860133060022</v>
      </c>
      <c r="DD17">
        <f t="shared" si="16"/>
        <v>-16.644553483117285</v>
      </c>
    </row>
    <row r="18" spans="1:108" customFormat="1" ht="15.75">
      <c r="A18" s="14" t="s">
        <v>23</v>
      </c>
      <c r="C18" s="28">
        <f ca="1">+C15</f>
        <v>58459.362888083095</v>
      </c>
      <c r="D18" s="29">
        <f ca="1">+C16</f>
        <v>0.36149819083020424</v>
      </c>
      <c r="E18" s="27" t="s">
        <v>24</v>
      </c>
      <c r="F18" s="23">
        <f ca="1">ROUND(2*(F16-$C$15)/$C$16,0)/2+F15</f>
        <v>5874</v>
      </c>
      <c r="G18" s="274" t="s">
        <v>340</v>
      </c>
      <c r="H18" s="246">
        <f ca="1">SUM(INDIRECT(H13):INDIRECT(H15))</f>
        <v>6.5014703180219322E-3</v>
      </c>
      <c r="I18" s="246">
        <f ca="1">SUM(INDIRECT(I13):INDIRECT(I15))</f>
        <v>1.3662920605157192E-2</v>
      </c>
      <c r="J18" s="246">
        <f ca="1">SUM(INDIRECT(J13):INDIRECT(J15))</f>
        <v>2.0301731407136814E-4</v>
      </c>
      <c r="K18" s="246">
        <f ca="1">SUM(INDIRECT(K13):INDIRECT(K15))</f>
        <v>4.5858732032033655E-3</v>
      </c>
      <c r="T18" s="25">
        <f>SUM(T21:T562)</f>
        <v>0</v>
      </c>
      <c r="AD18" s="146"/>
      <c r="AG18" s="157" t="s">
        <v>242</v>
      </c>
      <c r="AH18" s="158">
        <f>2*PI()/(AH8*365.2422)*AJ2</f>
        <v>1.9222907875295645E-4</v>
      </c>
      <c r="AI18" s="159" t="s">
        <v>243</v>
      </c>
      <c r="AJ18" s="159"/>
      <c r="AK18" s="160"/>
      <c r="AL18" t="s">
        <v>305</v>
      </c>
      <c r="AM18">
        <v>6.1605600444864848E-9</v>
      </c>
      <c r="AN18">
        <v>3.7318204772268151E-9</v>
      </c>
      <c r="BG18" s="157" t="s">
        <v>306</v>
      </c>
      <c r="BH18" s="158">
        <f>2*PI()/(BH8*365.2422)*BJ2</f>
        <v>2.7860259645818533E-4</v>
      </c>
      <c r="BI18" s="159" t="s">
        <v>243</v>
      </c>
      <c r="BJ18" s="159"/>
      <c r="BK18" s="160"/>
      <c r="BW18">
        <f t="shared" si="0"/>
        <v>4.7994201681148728E-2</v>
      </c>
      <c r="BX18">
        <v>-44000</v>
      </c>
      <c r="BY18">
        <f t="shared" si="1"/>
        <v>5.0275780826296045E-2</v>
      </c>
      <c r="BZ18">
        <f t="shared" si="2"/>
        <v>4.0253939053528538E-2</v>
      </c>
      <c r="CA18">
        <f t="shared" si="3"/>
        <v>1.0021841772767508E-2</v>
      </c>
      <c r="CB18">
        <f t="shared" si="4"/>
        <v>0.42057259399957048</v>
      </c>
      <c r="CC18">
        <f t="shared" si="5"/>
        <v>0.42556095764132484</v>
      </c>
      <c r="CD18">
        <f t="shared" si="6"/>
        <v>2.6351147027180595</v>
      </c>
      <c r="CE18">
        <f t="shared" si="7"/>
        <v>3.8640631231776035</v>
      </c>
      <c r="CF18">
        <f t="shared" ref="CF18:CL33" si="24">$CM18+$AH$7*SIN(CG18)</f>
        <v>-10.467688938657975</v>
      </c>
      <c r="CG18">
        <f t="shared" si="24"/>
        <v>-10.468208758513413</v>
      </c>
      <c r="CH18">
        <f t="shared" si="24"/>
        <v>-10.466651997413804</v>
      </c>
      <c r="CI18">
        <f t="shared" si="24"/>
        <v>-10.471326700019226</v>
      </c>
      <c r="CJ18">
        <f t="shared" si="24"/>
        <v>-10.457399895365437</v>
      </c>
      <c r="CK18">
        <f t="shared" si="24"/>
        <v>-10.49993295273303</v>
      </c>
      <c r="CL18">
        <f t="shared" si="24"/>
        <v>-10.378325568899047</v>
      </c>
      <c r="CM18">
        <f t="shared" si="9"/>
        <v>-11.040276465748832</v>
      </c>
      <c r="CO18" s="23">
        <f t="shared" si="18"/>
        <v>-44000</v>
      </c>
      <c r="CP18" s="86">
        <f t="shared" si="19"/>
        <v>3.7972359908381222E-2</v>
      </c>
      <c r="CQ18" s="86">
        <f t="shared" si="20"/>
        <v>4.0253939053528538E-2</v>
      </c>
      <c r="CR18">
        <f t="shared" si="10"/>
        <v>-2.2815791451473197E-3</v>
      </c>
      <c r="CS18">
        <f t="shared" si="11"/>
        <v>0.44856615713505721</v>
      </c>
      <c r="CT18">
        <f t="shared" si="12"/>
        <v>-0.17567133971346482</v>
      </c>
      <c r="CU18">
        <f t="shared" si="13"/>
        <v>2.9165545582563266</v>
      </c>
      <c r="CV18">
        <f t="shared" si="14"/>
        <v>8.8498460986926553</v>
      </c>
      <c r="CW18">
        <f t="shared" ref="CW18:DC33" si="25">$DD18+$BH$7*SIN(CX18)</f>
        <v>-16.130649197359123</v>
      </c>
      <c r="CX18">
        <f t="shared" si="25"/>
        <v>-16.136950068267655</v>
      </c>
      <c r="CY18">
        <f t="shared" si="25"/>
        <v>-16.12473582546361</v>
      </c>
      <c r="CZ18">
        <f t="shared" si="25"/>
        <v>-16.148475513209299</v>
      </c>
      <c r="DA18">
        <f t="shared" si="25"/>
        <v>-16.102561718403191</v>
      </c>
      <c r="DB18">
        <f t="shared" si="25"/>
        <v>-16.192276492454138</v>
      </c>
      <c r="DC18">
        <f t="shared" si="25"/>
        <v>-16.020012205547143</v>
      </c>
      <c r="DD18">
        <f t="shared" si="16"/>
        <v>-16.3659508866591</v>
      </c>
    </row>
    <row r="19" spans="1:108" customFormat="1">
      <c r="E19" s="27" t="s">
        <v>25</v>
      </c>
      <c r="F19" s="30">
        <f ca="1">+$C$15+$C$16*F18-15018.5-$C$5/24</f>
        <v>45563.969927686376</v>
      </c>
      <c r="G19" s="275" t="s">
        <v>341</v>
      </c>
      <c r="H19" s="276">
        <f>COUNT(H21:H452)</f>
        <v>35</v>
      </c>
      <c r="I19" s="276">
        <f>COUNT(I21:I452)</f>
        <v>148</v>
      </c>
      <c r="J19" s="276">
        <f>COUNT(J21:J452)</f>
        <v>20</v>
      </c>
      <c r="K19" s="276">
        <f>COUNT(K21:K452)</f>
        <v>185</v>
      </c>
      <c r="Q19" s="277" t="s">
        <v>342</v>
      </c>
      <c r="R19" s="278"/>
      <c r="S19" s="120"/>
      <c r="T19" s="279">
        <f ca="1">20+C17*RAND()</f>
        <v>71.833536384358652</v>
      </c>
      <c r="AD19" s="146"/>
      <c r="AG19" s="161"/>
      <c r="AI19" s="161"/>
      <c r="BW19">
        <f t="shared" si="0"/>
        <v>4.7128406667674094E-2</v>
      </c>
      <c r="BX19">
        <v>-43000</v>
      </c>
      <c r="BY19">
        <f t="shared" si="1"/>
        <v>4.8291169110645182E-2</v>
      </c>
      <c r="BZ19">
        <f t="shared" si="2"/>
        <v>3.9364668641523305E-2</v>
      </c>
      <c r="CA19">
        <f t="shared" si="3"/>
        <v>8.9265004691218789E-3</v>
      </c>
      <c r="CB19">
        <f t="shared" si="4"/>
        <v>0.39764023872451859</v>
      </c>
      <c r="CC19">
        <f t="shared" si="5"/>
        <v>0.35494916655275416</v>
      </c>
      <c r="CD19">
        <f t="shared" si="6"/>
        <v>2.7118366961152325</v>
      </c>
      <c r="CE19">
        <f t="shared" si="7"/>
        <v>4.5819565702556497</v>
      </c>
      <c r="CF19">
        <f t="shared" si="24"/>
        <v>-10.327095419680658</v>
      </c>
      <c r="CG19">
        <f t="shared" si="24"/>
        <v>-10.329427596992412</v>
      </c>
      <c r="CH19">
        <f t="shared" si="24"/>
        <v>-10.323752439899465</v>
      </c>
      <c r="CI19">
        <f t="shared" si="24"/>
        <v>-10.337634720758619</v>
      </c>
      <c r="CJ19">
        <f t="shared" si="24"/>
        <v>-10.304094172021262</v>
      </c>
      <c r="CK19">
        <f t="shared" si="24"/>
        <v>-10.387801085007018</v>
      </c>
      <c r="CL19">
        <f t="shared" si="24"/>
        <v>-10.192632102134118</v>
      </c>
      <c r="CM19">
        <f t="shared" si="9"/>
        <v>-10.848047386995873</v>
      </c>
      <c r="CO19" s="23">
        <f t="shared" si="18"/>
        <v>-43000</v>
      </c>
      <c r="CP19" s="86">
        <f t="shared" si="19"/>
        <v>3.8201906198552217E-2</v>
      </c>
      <c r="CQ19" s="86">
        <f t="shared" si="20"/>
        <v>3.9364668641523305E-2</v>
      </c>
      <c r="CR19">
        <f t="shared" si="10"/>
        <v>-1.1627624429710909E-3</v>
      </c>
      <c r="CS19">
        <f t="shared" si="11"/>
        <v>0.43889122477957998</v>
      </c>
      <c r="CT19">
        <f t="shared" si="12"/>
        <v>-7.8925044078646603E-2</v>
      </c>
      <c r="CU19">
        <f t="shared" si="13"/>
        <v>3.0141350155994084</v>
      </c>
      <c r="CV19">
        <f t="shared" si="14"/>
        <v>15.670239329691034</v>
      </c>
      <c r="CW19">
        <f t="shared" si="25"/>
        <v>-15.949120470218977</v>
      </c>
      <c r="CX19">
        <f t="shared" si="25"/>
        <v>-15.954811892365059</v>
      </c>
      <c r="CY19">
        <f t="shared" si="25"/>
        <v>-15.944449836316624</v>
      </c>
      <c r="CZ19">
        <f t="shared" si="25"/>
        <v>-15.963335662785141</v>
      </c>
      <c r="DA19">
        <f t="shared" si="25"/>
        <v>-15.928978958764777</v>
      </c>
      <c r="DB19">
        <f t="shared" si="25"/>
        <v>-15.991709526631599</v>
      </c>
      <c r="DC19">
        <f t="shared" si="25"/>
        <v>-15.87784259850439</v>
      </c>
      <c r="DD19">
        <f t="shared" si="16"/>
        <v>-16.087348290200914</v>
      </c>
    </row>
    <row r="20" spans="1:108" ht="14.25">
      <c r="A20" s="35" t="s">
        <v>307</v>
      </c>
      <c r="B20" s="35" t="s">
        <v>308</v>
      </c>
      <c r="C20" s="35" t="s">
        <v>309</v>
      </c>
      <c r="D20" s="35" t="s">
        <v>310</v>
      </c>
      <c r="E20" s="35" t="s">
        <v>27</v>
      </c>
      <c r="F20" s="35" t="s">
        <v>28</v>
      </c>
      <c r="G20" s="239" t="s">
        <v>29</v>
      </c>
      <c r="H20" s="240" t="s">
        <v>30</v>
      </c>
      <c r="I20" s="240" t="s">
        <v>31</v>
      </c>
      <c r="J20" s="240" t="s">
        <v>32</v>
      </c>
      <c r="K20" s="240" t="s">
        <v>33</v>
      </c>
      <c r="L20" s="240" t="s">
        <v>311</v>
      </c>
      <c r="M20" s="240" t="s">
        <v>35</v>
      </c>
      <c r="N20" s="240" t="s">
        <v>36</v>
      </c>
      <c r="O20" s="240" t="s">
        <v>312</v>
      </c>
      <c r="P20" s="241" t="s">
        <v>314</v>
      </c>
      <c r="Q20" s="35" t="s">
        <v>39</v>
      </c>
      <c r="R20" s="241" t="s">
        <v>313</v>
      </c>
      <c r="S20" s="35" t="s">
        <v>41</v>
      </c>
      <c r="T20" s="280" t="s">
        <v>343</v>
      </c>
      <c r="U20" s="281"/>
      <c r="V20" s="281"/>
      <c r="W20" s="281"/>
      <c r="X20" s="281"/>
      <c r="Y20" s="281"/>
      <c r="Z20" s="281"/>
      <c r="AA20"/>
      <c r="AB20" s="259"/>
      <c r="AC20" s="259"/>
      <c r="AD20" s="146"/>
      <c r="AE20"/>
      <c r="AF20" s="24" t="s">
        <v>28</v>
      </c>
      <c r="AG20" s="124" t="s">
        <v>246</v>
      </c>
      <c r="AH20" s="124" t="s">
        <v>315</v>
      </c>
      <c r="AI20" s="124" t="s">
        <v>249</v>
      </c>
      <c r="AJ20" s="124" t="s">
        <v>250</v>
      </c>
      <c r="AK20" s="124" t="s">
        <v>344</v>
      </c>
      <c r="AN20" s="124" t="s">
        <v>200</v>
      </c>
      <c r="AO20" s="124" t="s">
        <v>201</v>
      </c>
      <c r="AP20" s="124" t="s">
        <v>202</v>
      </c>
      <c r="AQ20" s="124" t="s">
        <v>252</v>
      </c>
      <c r="AR20" s="124" t="s">
        <v>203</v>
      </c>
      <c r="AS20" s="124" t="s">
        <v>204</v>
      </c>
      <c r="AT20" s="24" t="s">
        <v>205</v>
      </c>
      <c r="AU20" s="24" t="s">
        <v>206</v>
      </c>
      <c r="AV20" s="24" t="s">
        <v>207</v>
      </c>
      <c r="AW20" s="24" t="s">
        <v>208</v>
      </c>
      <c r="AX20" s="24" t="s">
        <v>209</v>
      </c>
      <c r="AY20" s="24" t="s">
        <v>210</v>
      </c>
      <c r="AZ20" s="24" t="s">
        <v>211</v>
      </c>
      <c r="BA20" s="24" t="s">
        <v>212</v>
      </c>
      <c r="BB20" s="24" t="s">
        <v>316</v>
      </c>
      <c r="BC20" s="124" t="s">
        <v>317</v>
      </c>
      <c r="BD20" s="124" t="s">
        <v>250</v>
      </c>
      <c r="BE20" s="124" t="s">
        <v>318</v>
      </c>
      <c r="BF20" s="124"/>
      <c r="BG20" s="124" t="s">
        <v>200</v>
      </c>
      <c r="BH20" s="124" t="s">
        <v>201</v>
      </c>
      <c r="BI20" s="124" t="s">
        <v>202</v>
      </c>
      <c r="BJ20" s="124" t="s">
        <v>252</v>
      </c>
      <c r="BK20" s="124" t="s">
        <v>203</v>
      </c>
      <c r="BL20" s="124" t="s">
        <v>204</v>
      </c>
      <c r="BM20" s="24" t="s">
        <v>205</v>
      </c>
      <c r="BN20" s="24" t="s">
        <v>206</v>
      </c>
      <c r="BO20" s="24" t="s">
        <v>207</v>
      </c>
      <c r="BP20" s="24" t="s">
        <v>208</v>
      </c>
      <c r="BQ20" s="24" t="s">
        <v>209</v>
      </c>
      <c r="BR20" s="24" t="s">
        <v>210</v>
      </c>
      <c r="BS20" s="24" t="s">
        <v>211</v>
      </c>
      <c r="BT20" s="24" t="s">
        <v>212</v>
      </c>
      <c r="BU20" s="25"/>
      <c r="BV20" s="25"/>
      <c r="BW20">
        <f t="shared" si="0"/>
        <v>4.6164758905859936E-2</v>
      </c>
      <c r="BX20">
        <v>-42000</v>
      </c>
      <c r="BY20">
        <f t="shared" si="1"/>
        <v>4.6196722890719848E-2</v>
      </c>
      <c r="BZ20">
        <f t="shared" si="2"/>
        <v>3.8482781252077936E-2</v>
      </c>
      <c r="CA20">
        <f t="shared" si="3"/>
        <v>7.7139416386419113E-3</v>
      </c>
      <c r="CB20">
        <f t="shared" si="4"/>
        <v>0.3798690028005024</v>
      </c>
      <c r="CC20">
        <f t="shared" si="5"/>
        <v>0.28895059791513272</v>
      </c>
      <c r="CD20">
        <f t="shared" si="6"/>
        <v>2.7815658925813489</v>
      </c>
      <c r="CE20">
        <f t="shared" si="7"/>
        <v>5.4950081172971492</v>
      </c>
      <c r="CF20">
        <f t="shared" si="24"/>
        <v>-10.192648278227084</v>
      </c>
      <c r="CG20">
        <f t="shared" si="24"/>
        <v>-10.198783862690627</v>
      </c>
      <c r="CH20">
        <f t="shared" si="24"/>
        <v>-10.185915933678258</v>
      </c>
      <c r="CI20">
        <f t="shared" si="24"/>
        <v>-10.213092306970848</v>
      </c>
      <c r="CJ20">
        <f t="shared" si="24"/>
        <v>-10.156500004579252</v>
      </c>
      <c r="CK20">
        <f t="shared" si="24"/>
        <v>-10.278238296385583</v>
      </c>
      <c r="CL20">
        <f t="shared" si="24"/>
        <v>-10.03108306688458</v>
      </c>
      <c r="CM20">
        <f t="shared" si="9"/>
        <v>-10.655818308242917</v>
      </c>
      <c r="CO20" s="23">
        <f t="shared" si="18"/>
        <v>-42000</v>
      </c>
      <c r="CP20" s="86">
        <f t="shared" si="19"/>
        <v>3.8450817267218024E-2</v>
      </c>
      <c r="CQ20" s="86">
        <f t="shared" si="20"/>
        <v>3.8482781252077936E-2</v>
      </c>
      <c r="CR20">
        <f t="shared" si="10"/>
        <v>-3.1963984859910664E-5</v>
      </c>
      <c r="CS20">
        <f t="shared" si="11"/>
        <v>0.43462112933428931</v>
      </c>
      <c r="CT20">
        <f t="shared" si="12"/>
        <v>1.488157058423091E-2</v>
      </c>
      <c r="CU20">
        <f t="shared" si="13"/>
        <v>3.1080243496289537</v>
      </c>
      <c r="CV20">
        <f t="shared" si="14"/>
        <v>59.574418583494285</v>
      </c>
      <c r="CW20">
        <f t="shared" si="25"/>
        <v>-15.771684036429187</v>
      </c>
      <c r="CX20">
        <f t="shared" si="25"/>
        <v>-15.773525193237811</v>
      </c>
      <c r="CY20">
        <f t="shared" si="25"/>
        <v>-15.770263862878284</v>
      </c>
      <c r="CZ20">
        <f t="shared" si="25"/>
        <v>-15.776041290884217</v>
      </c>
      <c r="DA20">
        <f t="shared" si="25"/>
        <v>-15.765808042867715</v>
      </c>
      <c r="DB20">
        <f t="shared" si="25"/>
        <v>-15.783938469463093</v>
      </c>
      <c r="DC20">
        <f t="shared" si="25"/>
        <v>-15.751829785392365</v>
      </c>
      <c r="DD20">
        <f t="shared" si="16"/>
        <v>-15.808745693742729</v>
      </c>
    </row>
    <row r="21" spans="1:108">
      <c r="A21" s="37" t="s">
        <v>60</v>
      </c>
      <c r="B21" s="38" t="s">
        <v>49</v>
      </c>
      <c r="C21" s="37">
        <v>36810.472999999998</v>
      </c>
      <c r="D21" s="37" t="s">
        <v>53</v>
      </c>
      <c r="E21">
        <f t="shared" ref="E21:E84" si="26">+(C21-C$7)/C$8</f>
        <v>-19236.014591969466</v>
      </c>
      <c r="F21">
        <f t="shared" ref="F21:F84" si="27">ROUND(2*E21,0)/2</f>
        <v>-19236</v>
      </c>
      <c r="G21">
        <f t="shared" ref="G21:G27" si="28">+C21-(C$7+F21*C$8)+T21*H$10</f>
        <v>-5.2750280010513961E-3</v>
      </c>
      <c r="H21" s="116">
        <f t="shared" ref="H21:H55" si="29">G21</f>
        <v>-5.2750280010513961E-3</v>
      </c>
      <c r="I21" s="116"/>
      <c r="J21" s="116"/>
      <c r="K21" s="165"/>
      <c r="L21" s="116"/>
      <c r="M21" s="116"/>
      <c r="N21" s="116"/>
      <c r="O21" s="40"/>
      <c r="P21" s="167">
        <f t="shared" ref="P21:P84" si="30">+S21*R21</f>
        <v>2.2738871712539817E-6</v>
      </c>
      <c r="Q21" s="166">
        <f t="shared" ref="Q21:Q84" si="31">C21-15018.5</f>
        <v>21791.972999999998</v>
      </c>
      <c r="R21" s="41">
        <f t="shared" ref="R21:R84" si="32">+(O21-G21)^2</f>
        <v>2.7825920411876288E-5</v>
      </c>
      <c r="S21" s="282">
        <f>S$11</f>
        <v>8.1718309317217463E-2</v>
      </c>
      <c r="T21" s="283"/>
      <c r="U21" s="167">
        <v>5.324185603278651E-9</v>
      </c>
      <c r="V21" s="167">
        <v>4.4433321872727694E-19</v>
      </c>
      <c r="W21" s="167">
        <v>1.0352295540695925E-27</v>
      </c>
      <c r="X21" s="167">
        <v>1.2637918392614087E-9</v>
      </c>
      <c r="Y21" s="167">
        <v>1.6326256445153017E-6</v>
      </c>
      <c r="Z21" s="167">
        <v>8.6063489384441E-2</v>
      </c>
      <c r="AA21" s="116">
        <v>4.7230696400225064E-2</v>
      </c>
      <c r="AB21" s="116">
        <v>5757.8754362603131</v>
      </c>
      <c r="AC21" s="25">
        <v>3.793869201816299E-5</v>
      </c>
      <c r="AD21" s="146">
        <v>2.8091371322761942E-7</v>
      </c>
      <c r="AE21">
        <v>4.2269937682672373E-21</v>
      </c>
      <c r="AF21">
        <f t="shared" ref="AF21:AF84" si="33">F21</f>
        <v>-19236</v>
      </c>
      <c r="AG21" s="246">
        <f t="shared" ref="AG21:AG84" si="34">AH$3+AH$4*AF21+AH$5*AF21^2+AN21</f>
        <v>2.1613469923422595E-2</v>
      </c>
      <c r="AH21" s="247">
        <f t="shared" ref="AH21:AH84" si="35">+G21-AG21</f>
        <v>-2.6888497924473991E-2</v>
      </c>
      <c r="AI21" s="247">
        <f t="shared" ref="AI21:AI84" si="36">+G21-O21</f>
        <v>-5.2750280010513961E-3</v>
      </c>
      <c r="AJ21" s="248">
        <f t="shared" ref="AJ21:AJ84" si="37">S21*(G21-AG21)^2</f>
        <v>5.908162837326889E-5</v>
      </c>
      <c r="AK21">
        <f>(G21-AG21)^2</f>
        <v>7.2299132063444215E-4</v>
      </c>
      <c r="AN21">
        <f t="shared" ref="AN21:AN84" si="38">$AH$6*($AH$11/AO21*AP21+$AH$12)</f>
        <v>1.2089996188611636E-3</v>
      </c>
      <c r="AO21">
        <f t="shared" ref="AO21:AO84" si="39">1+$AH$7*COS(AR21)</f>
        <v>1.6624706919750101</v>
      </c>
      <c r="AP21">
        <f t="shared" ref="AP21:AP84" si="40">SIN(AR21+RADIANS($AH$9))</f>
        <v>8.7497556078504721E-2</v>
      </c>
      <c r="AQ21">
        <f t="shared" ref="AQ21:AQ84" si="41">$AH$7*SIN(AR21)</f>
        <v>1.372393153950887E-2</v>
      </c>
      <c r="AR21">
        <f t="shared" ref="AR21:AR84" si="42">2*ATAN(AS21)</f>
        <v>2.0713322017981563E-2</v>
      </c>
      <c r="AS21">
        <f t="shared" ref="AS21:AS84" si="43">TAN(AT21/2)*SQRT((1+$AH$7)/(1-$AH$7))</f>
        <v>1.0357031311506566E-2</v>
      </c>
      <c r="AT21">
        <f t="shared" ref="AT21:AZ36" si="44">$BA21+$AH$7*SIN(AU21)</f>
        <v>-6.2738542499989789</v>
      </c>
      <c r="AU21">
        <f t="shared" si="44"/>
        <v>-6.2740375911029149</v>
      </c>
      <c r="AV21">
        <f t="shared" si="44"/>
        <v>-6.2743142964984679</v>
      </c>
      <c r="AW21">
        <f t="shared" si="44"/>
        <v>-6.2747319095690273</v>
      </c>
      <c r="AX21">
        <f t="shared" si="44"/>
        <v>-6.2753621824640566</v>
      </c>
      <c r="AY21">
        <f t="shared" si="44"/>
        <v>-6.2763134014904329</v>
      </c>
      <c r="AZ21">
        <f t="shared" si="44"/>
        <v>-6.2777489866110594</v>
      </c>
      <c r="BA21">
        <f t="shared" ref="BA21:BA84" si="45">RADIANS($AH$9)+$AH$18*(F21-AH$15)</f>
        <v>-6.2799155595106182</v>
      </c>
      <c r="BB21" s="246">
        <f t="shared" ref="BB21:BB84" si="46">AG21+BG21</f>
        <v>2.182031646890507E-2</v>
      </c>
      <c r="BC21" s="247">
        <f t="shared" ref="BC21:BC84" si="47">IF(S21&lt;&gt;0,G21-BB21,-9999)</f>
        <v>-2.7095344469956466E-2</v>
      </c>
      <c r="BD21" s="248">
        <f t="shared" ref="BD21:BD84" si="48">S21*(G21-BB21)^2</f>
        <v>5.9994125358025028E-5</v>
      </c>
      <c r="BE21" s="247">
        <f t="shared" ref="BE21:BE84" si="49">IF(S21&lt;&gt;0,G21-AN21-BG21,-9999)</f>
        <v>-6.6908741653950339E-3</v>
      </c>
      <c r="BG21">
        <f t="shared" ref="BG21:BG84" si="50">$BH$6*($BH$11/BH21*BI21+$BH$12)</f>
        <v>2.0684654548247419E-4</v>
      </c>
      <c r="BH21">
        <f t="shared" ref="BH21:BH84" si="51">1+$BH$7*COS(BK21)</f>
        <v>0.43435735513630491</v>
      </c>
      <c r="BI21">
        <f t="shared" ref="BI21:BI84" si="52">SIN(BK21+RADIANS($BH$9))</f>
        <v>3.4509233520067677E-2</v>
      </c>
      <c r="BJ21">
        <f t="shared" ref="BJ21:BJ84" si="53">$BH$7*SIN(BK21)</f>
        <v>7.8823655472402103E-3</v>
      </c>
      <c r="BK21">
        <f t="shared" ref="BK21:BK84" si="54">2*ATAN(BL21)</f>
        <v>3.1276583163357179</v>
      </c>
      <c r="BL21">
        <f t="shared" ref="BL21:BL84" si="55">TAN(BM21/2)*SQRT((1+$BH$7)/(1-$BH$7))</f>
        <v>143.52800585124626</v>
      </c>
      <c r="BM21">
        <f t="shared" ref="BM21:BS36" si="56">$BT21+$BH$7*SIN(BN21)</f>
        <v>-9.4512340604094565</v>
      </c>
      <c r="BN21">
        <f t="shared" si="56"/>
        <v>-9.4520081136198986</v>
      </c>
      <c r="BO21">
        <f t="shared" si="56"/>
        <v>-9.4506393149372077</v>
      </c>
      <c r="BP21">
        <f t="shared" si="56"/>
        <v>-9.4530598676077542</v>
      </c>
      <c r="BQ21">
        <f t="shared" si="56"/>
        <v>-9.4487795206490013</v>
      </c>
      <c r="BR21">
        <f t="shared" si="56"/>
        <v>-9.4563489541560912</v>
      </c>
      <c r="BS21">
        <f t="shared" si="56"/>
        <v>-9.4429640049580499</v>
      </c>
      <c r="BT21">
        <f t="shared" ref="BT21:BT84" si="57">RADIANS($BH$9)+$BH$18*(F21-BH$15)</f>
        <v>-9.4666361879685983</v>
      </c>
      <c r="BW21">
        <f t="shared" si="0"/>
        <v>4.5111003755217094E-2</v>
      </c>
      <c r="BX21">
        <v>-41000</v>
      </c>
      <c r="BY21">
        <f t="shared" si="1"/>
        <v>4.4018666032163353E-2</v>
      </c>
      <c r="BZ21">
        <f t="shared" si="2"/>
        <v>3.7608276885192436E-2</v>
      </c>
      <c r="CA21">
        <f t="shared" si="3"/>
        <v>6.4103891469709205E-3</v>
      </c>
      <c r="CB21">
        <f t="shared" si="4"/>
        <v>0.3660888948420471</v>
      </c>
      <c r="CC21">
        <f t="shared" si="5"/>
        <v>0.22652626995533776</v>
      </c>
      <c r="CD21">
        <f t="shared" si="6"/>
        <v>2.8461866333257468</v>
      </c>
      <c r="CE21">
        <f t="shared" si="7"/>
        <v>6.7210366314455774</v>
      </c>
      <c r="CF21">
        <f t="shared" si="24"/>
        <v>-10.062795522598481</v>
      </c>
      <c r="CG21">
        <f t="shared" si="24"/>
        <v>-10.074378831442544</v>
      </c>
      <c r="CH21">
        <f t="shared" si="24"/>
        <v>-10.052604750762583</v>
      </c>
      <c r="CI21">
        <f t="shared" si="24"/>
        <v>-10.093837163351884</v>
      </c>
      <c r="CJ21">
        <f t="shared" si="24"/>
        <v>-10.016777356468017</v>
      </c>
      <c r="CK21">
        <f t="shared" si="24"/>
        <v>-10.164818938667761</v>
      </c>
      <c r="CL21">
        <f t="shared" si="24"/>
        <v>-9.892548260321222</v>
      </c>
      <c r="CM21">
        <f t="shared" si="9"/>
        <v>-10.463589229489962</v>
      </c>
      <c r="CO21" s="23">
        <f t="shared" si="18"/>
        <v>-41000</v>
      </c>
      <c r="CP21" s="86">
        <f t="shared" si="19"/>
        <v>3.8700614608246177E-2</v>
      </c>
      <c r="CQ21" s="86">
        <f t="shared" si="20"/>
        <v>3.7608276885192436E-2</v>
      </c>
      <c r="CR21">
        <f t="shared" si="10"/>
        <v>1.0923377230537381E-3</v>
      </c>
      <c r="CS21">
        <f t="shared" si="11"/>
        <v>0.43529714255892815</v>
      </c>
      <c r="CT21">
        <f t="shared" si="12"/>
        <v>0.107552796852411</v>
      </c>
      <c r="CU21">
        <f t="shared" si="13"/>
        <v>-3.0822818390633282</v>
      </c>
      <c r="CV21">
        <f t="shared" si="14"/>
        <v>-33.710777471744692</v>
      </c>
      <c r="CW21">
        <f t="shared" si="25"/>
        <v>-15.59543531449075</v>
      </c>
      <c r="CX21">
        <f t="shared" si="25"/>
        <v>-15.592286512716333</v>
      </c>
      <c r="CY21">
        <f t="shared" si="25"/>
        <v>-15.597888397059405</v>
      </c>
      <c r="CZ21">
        <f t="shared" si="25"/>
        <v>-15.587919830318384</v>
      </c>
      <c r="DA21">
        <f t="shared" si="25"/>
        <v>-15.605651257593008</v>
      </c>
      <c r="DB21">
        <f t="shared" si="25"/>
        <v>-15.574085741133425</v>
      </c>
      <c r="DC21">
        <f t="shared" si="25"/>
        <v>-15.63020624970355</v>
      </c>
      <c r="DD21">
        <f t="shared" si="16"/>
        <v>-15.530143097284544</v>
      </c>
    </row>
    <row r="22" spans="1:108">
      <c r="A22" s="37" t="s">
        <v>60</v>
      </c>
      <c r="B22" s="38" t="s">
        <v>49</v>
      </c>
      <c r="C22" s="37">
        <v>36019.506999999998</v>
      </c>
      <c r="D22" s="37" t="s">
        <v>53</v>
      </c>
      <c r="E22">
        <f t="shared" si="26"/>
        <v>-21424.012783194496</v>
      </c>
      <c r="F22">
        <f t="shared" si="27"/>
        <v>-21424</v>
      </c>
      <c r="G22">
        <f t="shared" si="28"/>
        <v>-4.6211520020733587E-3</v>
      </c>
      <c r="H22" s="116">
        <f t="shared" si="29"/>
        <v>-4.6211520020733587E-3</v>
      </c>
      <c r="I22" s="116"/>
      <c r="J22" s="116"/>
      <c r="K22" s="165"/>
      <c r="L22" s="116"/>
      <c r="M22" s="116"/>
      <c r="N22" s="116"/>
      <c r="O22" s="40"/>
      <c r="P22" s="167">
        <f t="shared" si="30"/>
        <v>1.7450982403142088E-6</v>
      </c>
      <c r="Q22" s="166">
        <f t="shared" si="31"/>
        <v>21001.006999999998</v>
      </c>
      <c r="R22" s="8">
        <f t="shared" si="32"/>
        <v>2.1355045826266611E-5</v>
      </c>
      <c r="S22" s="282">
        <f t="shared" ref="S22:S55" si="58">S$11</f>
        <v>8.1718309317217463E-2</v>
      </c>
      <c r="T22" s="284"/>
      <c r="U22" s="167"/>
      <c r="V22" s="167"/>
      <c r="W22" s="167"/>
      <c r="X22" s="167"/>
      <c r="Y22" s="167"/>
      <c r="Z22" s="167"/>
      <c r="AA22" s="116"/>
      <c r="AB22" s="116"/>
      <c r="AC22" s="25"/>
      <c r="AD22" s="245"/>
      <c r="AE22" s="41"/>
      <c r="AF22">
        <f t="shared" si="33"/>
        <v>-21424</v>
      </c>
      <c r="AG22" s="246">
        <f t="shared" si="34"/>
        <v>1.2584543197601307E-2</v>
      </c>
      <c r="AH22" s="247">
        <f t="shared" si="35"/>
        <v>-1.7205695199674666E-2</v>
      </c>
      <c r="AI22" s="247">
        <f t="shared" si="36"/>
        <v>-4.6211520020733587E-3</v>
      </c>
      <c r="AJ22" s="248">
        <f t="shared" si="37"/>
        <v>2.4191557110812573E-5</v>
      </c>
      <c r="AK22">
        <f t="shared" ref="AK22:AK85" si="59">(G22-AG22)^2</f>
        <v>2.9603594730410782E-4</v>
      </c>
      <c r="AN22">
        <f t="shared" si="38"/>
        <v>-9.3913613520535816E-3</v>
      </c>
      <c r="AO22">
        <f t="shared" si="39"/>
        <v>0.90549662742526005</v>
      </c>
      <c r="AP22">
        <f t="shared" si="40"/>
        <v>-0.99709711546559554</v>
      </c>
      <c r="AQ22">
        <f t="shared" si="41"/>
        <v>-0.65583906302899486</v>
      </c>
      <c r="AR22">
        <f t="shared" si="42"/>
        <v>-1.7139066332741903</v>
      </c>
      <c r="AS22">
        <f t="shared" si="43"/>
        <v>-1.1544237701268938</v>
      </c>
      <c r="AT22">
        <f t="shared" si="44"/>
        <v>-7.2422816368903771</v>
      </c>
      <c r="AU22">
        <f t="shared" si="44"/>
        <v>-7.2404592113079493</v>
      </c>
      <c r="AV22">
        <f t="shared" si="44"/>
        <v>-7.2356982877596474</v>
      </c>
      <c r="AW22">
        <f t="shared" si="44"/>
        <v>-7.223408331128562</v>
      </c>
      <c r="AX22">
        <f t="shared" si="44"/>
        <v>-7.1925959678958842</v>
      </c>
      <c r="AY22">
        <f t="shared" si="44"/>
        <v>-7.12019009548795</v>
      </c>
      <c r="AZ22">
        <f t="shared" si="44"/>
        <v>-6.969082187126765</v>
      </c>
      <c r="BA22">
        <f t="shared" si="45"/>
        <v>-6.7005127838220861</v>
      </c>
      <c r="BB22" s="246">
        <f t="shared" si="46"/>
        <v>1.0328918776584858E-2</v>
      </c>
      <c r="BC22" s="247">
        <f t="shared" si="47"/>
        <v>-1.4950070778658217E-2</v>
      </c>
      <c r="BD22" s="248">
        <f t="shared" si="48"/>
        <v>1.8264419367558102E-5</v>
      </c>
      <c r="BE22" s="247">
        <f t="shared" si="49"/>
        <v>7.0258337709966714E-3</v>
      </c>
      <c r="BG22">
        <f t="shared" si="50"/>
        <v>-2.2556244210164482E-3</v>
      </c>
      <c r="BH22">
        <f t="shared" si="51"/>
        <v>0.44827047714197976</v>
      </c>
      <c r="BI22">
        <f t="shared" si="52"/>
        <v>-0.17335300051399763</v>
      </c>
      <c r="BJ22">
        <f t="shared" si="53"/>
        <v>0.12493304999830064</v>
      </c>
      <c r="BK22">
        <f t="shared" si="54"/>
        <v>2.9189090273296747</v>
      </c>
      <c r="BL22">
        <f t="shared" si="55"/>
        <v>8.9442072085446966</v>
      </c>
      <c r="BM22">
        <f t="shared" si="56"/>
        <v>-9.8431341685116855</v>
      </c>
      <c r="BN22">
        <f t="shared" si="56"/>
        <v>-9.8494590665872845</v>
      </c>
      <c r="BO22">
        <f t="shared" si="56"/>
        <v>-9.837221907698467</v>
      </c>
      <c r="BP22">
        <f t="shared" si="56"/>
        <v>-9.8609593911612787</v>
      </c>
      <c r="BQ22">
        <f t="shared" si="56"/>
        <v>-9.8151365709262439</v>
      </c>
      <c r="BR22">
        <f t="shared" si="56"/>
        <v>-9.9044884950714422</v>
      </c>
      <c r="BS22">
        <f t="shared" si="56"/>
        <v>-9.733217736949161</v>
      </c>
      <c r="BT22">
        <f t="shared" si="57"/>
        <v>-10.076218669019108</v>
      </c>
      <c r="BW22">
        <f t="shared" si="0"/>
        <v>4.3979243240250959E-2</v>
      </c>
      <c r="BX22">
        <v>-40000</v>
      </c>
      <c r="BY22">
        <f t="shared" si="1"/>
        <v>4.1784014391618503E-2</v>
      </c>
      <c r="BZ22">
        <f t="shared" si="2"/>
        <v>3.6741155540866793E-2</v>
      </c>
      <c r="CA22">
        <f t="shared" si="3"/>
        <v>5.0428588507517112E-3</v>
      </c>
      <c r="CB22">
        <f t="shared" si="4"/>
        <v>0.35556444531031206</v>
      </c>
      <c r="CC22">
        <f t="shared" si="5"/>
        <v>0.1670888795156322</v>
      </c>
      <c r="CD22">
        <f t="shared" si="6"/>
        <v>2.9068200921356482</v>
      </c>
      <c r="CE22">
        <f t="shared" si="7"/>
        <v>8.4797183213872493</v>
      </c>
      <c r="CF22">
        <f t="shared" si="24"/>
        <v>-9.9368623231628863</v>
      </c>
      <c r="CG22">
        <f t="shared" si="24"/>
        <v>-9.9539472287175208</v>
      </c>
      <c r="CH22">
        <f t="shared" si="24"/>
        <v>-9.9243298770198916</v>
      </c>
      <c r="CI22">
        <f t="shared" si="24"/>
        <v>-9.9760016753337855</v>
      </c>
      <c r="CJ22">
        <f t="shared" si="24"/>
        <v>-9.8867878752361609</v>
      </c>
      <c r="CK22">
        <f t="shared" si="24"/>
        <v>-10.04398254750703</v>
      </c>
      <c r="CL22">
        <f t="shared" si="24"/>
        <v>-9.7750496729169623</v>
      </c>
      <c r="CM22">
        <f t="shared" si="9"/>
        <v>-10.271360150737006</v>
      </c>
      <c r="CO22" s="23">
        <f t="shared" si="18"/>
        <v>-40000</v>
      </c>
      <c r="CP22" s="86">
        <f t="shared" si="19"/>
        <v>3.8936384389499243E-2</v>
      </c>
      <c r="CQ22" s="86">
        <f t="shared" si="20"/>
        <v>3.6741155540866793E-2</v>
      </c>
      <c r="CR22">
        <f t="shared" si="10"/>
        <v>2.195228848632453E-3</v>
      </c>
      <c r="CS22">
        <f t="shared" si="11"/>
        <v>0.44099397276072638</v>
      </c>
      <c r="CT22">
        <f t="shared" si="12"/>
        <v>0.20103352017511691</v>
      </c>
      <c r="CU22">
        <f t="shared" si="13"/>
        <v>-2.987630210787604</v>
      </c>
      <c r="CV22">
        <f t="shared" si="14"/>
        <v>-12.964510454563513</v>
      </c>
      <c r="CW22">
        <f t="shared" si="25"/>
        <v>-15.417122602347657</v>
      </c>
      <c r="CX22">
        <f t="shared" si="25"/>
        <v>-15.410909498929778</v>
      </c>
      <c r="CY22">
        <f t="shared" si="25"/>
        <v>-15.422375769000098</v>
      </c>
      <c r="CZ22">
        <f t="shared" si="25"/>
        <v>-15.401183356951799</v>
      </c>
      <c r="DA22">
        <f t="shared" si="25"/>
        <v>-15.440248792904553</v>
      </c>
      <c r="DB22">
        <f t="shared" si="25"/>
        <v>-15.36785928116765</v>
      </c>
      <c r="DC22">
        <f t="shared" si="25"/>
        <v>-15.500865979826743</v>
      </c>
      <c r="DD22">
        <f t="shared" si="16"/>
        <v>-15.251540500826358</v>
      </c>
    </row>
    <row r="23" spans="1:108">
      <c r="A23" s="37" t="s">
        <v>60</v>
      </c>
      <c r="B23" s="38" t="s">
        <v>49</v>
      </c>
      <c r="C23" s="37">
        <v>38407.230000000003</v>
      </c>
      <c r="D23" s="37" t="s">
        <v>53</v>
      </c>
      <c r="E23">
        <f t="shared" si="26"/>
        <v>-14819.008768930409</v>
      </c>
      <c r="F23">
        <f t="shared" si="27"/>
        <v>-14819</v>
      </c>
      <c r="G23">
        <f t="shared" si="28"/>
        <v>-3.1699869941803627E-3</v>
      </c>
      <c r="H23" s="116">
        <f t="shared" si="29"/>
        <v>-3.1699869941803627E-3</v>
      </c>
      <c r="I23" s="116"/>
      <c r="J23" s="116"/>
      <c r="K23" s="165"/>
      <c r="L23" s="116"/>
      <c r="M23" s="116"/>
      <c r="N23" s="116"/>
      <c r="O23" s="40"/>
      <c r="P23" s="167">
        <f t="shared" si="30"/>
        <v>8.2117238027343573E-7</v>
      </c>
      <c r="Q23" s="166">
        <f t="shared" si="31"/>
        <v>23388.730000000003</v>
      </c>
      <c r="R23" s="8">
        <f t="shared" si="32"/>
        <v>1.0048817543272651E-5</v>
      </c>
      <c r="S23" s="282">
        <f t="shared" si="58"/>
        <v>8.1718309317217463E-2</v>
      </c>
      <c r="T23" s="284"/>
      <c r="U23" s="167">
        <v>2.6235779298326368E-10</v>
      </c>
      <c r="V23" s="167">
        <v>2.461019039686922E-22</v>
      </c>
      <c r="W23" s="167">
        <v>3.9955836289713466E-28</v>
      </c>
      <c r="X23" s="167">
        <v>9.8871898606152615E-11</v>
      </c>
      <c r="Y23" s="167">
        <v>2.1721940611398766E-6</v>
      </c>
      <c r="Z23" s="167">
        <v>8.5156741303082559E-4</v>
      </c>
      <c r="AA23" s="116">
        <v>2.813310398072881E-2</v>
      </c>
      <c r="AB23" s="116">
        <v>52.437325793485179</v>
      </c>
      <c r="AC23" s="25">
        <v>2.9681078749993659E-6</v>
      </c>
      <c r="AD23" s="250">
        <v>6.2426055605022449E-9</v>
      </c>
      <c r="AE23" s="41">
        <v>1.6314552684337626E-21</v>
      </c>
      <c r="AF23">
        <f t="shared" si="33"/>
        <v>-14819</v>
      </c>
      <c r="AG23" s="246">
        <f t="shared" si="34"/>
        <v>2.9621735785518737E-2</v>
      </c>
      <c r="AH23" s="247">
        <f t="shared" si="35"/>
        <v>-3.2791722779699099E-2</v>
      </c>
      <c r="AI23" s="247">
        <f t="shared" si="36"/>
        <v>-3.1699869941803627E-3</v>
      </c>
      <c r="AJ23" s="248">
        <f t="shared" si="37"/>
        <v>8.7871459625107139E-5</v>
      </c>
      <c r="AK23">
        <f t="shared" si="59"/>
        <v>1.0752970828606368E-3</v>
      </c>
      <c r="AN23">
        <f t="shared" si="38"/>
        <v>1.2281883205933783E-2</v>
      </c>
      <c r="AO23">
        <f t="shared" si="39"/>
        <v>0.58291390073184435</v>
      </c>
      <c r="AP23">
        <f t="shared" si="40"/>
        <v>0.73322062930930998</v>
      </c>
      <c r="AQ23">
        <f t="shared" si="41"/>
        <v>0.51487372220771188</v>
      </c>
      <c r="AR23">
        <f t="shared" si="42"/>
        <v>2.2516501699875779</v>
      </c>
      <c r="AS23">
        <f t="shared" si="43"/>
        <v>2.0970169652516506</v>
      </c>
      <c r="AT23">
        <f t="shared" si="44"/>
        <v>-4.7692996421225722</v>
      </c>
      <c r="AU23">
        <f t="shared" si="44"/>
        <v>-4.7692996748844276</v>
      </c>
      <c r="AV23">
        <f t="shared" si="44"/>
        <v>-4.7693005441368443</v>
      </c>
      <c r="AW23">
        <f t="shared" si="44"/>
        <v>-4.7693236026944312</v>
      </c>
      <c r="AX23">
        <f t="shared" si="44"/>
        <v>-4.7699319045698623</v>
      </c>
      <c r="AY23">
        <f t="shared" si="44"/>
        <v>-4.7841424016648038</v>
      </c>
      <c r="AZ23">
        <f t="shared" si="44"/>
        <v>-4.9320072957091012</v>
      </c>
      <c r="BA23">
        <f t="shared" si="45"/>
        <v>-5.4308397186588095</v>
      </c>
      <c r="BB23" s="246">
        <f t="shared" si="46"/>
        <v>3.4420023641707993E-2</v>
      </c>
      <c r="BC23" s="247">
        <f t="shared" si="47"/>
        <v>-3.7590010635888356E-2</v>
      </c>
      <c r="BD23" s="248">
        <f t="shared" si="48"/>
        <v>1.1546869832600051E-4</v>
      </c>
      <c r="BE23" s="247">
        <f t="shared" si="49"/>
        <v>-2.0250158056303404E-2</v>
      </c>
      <c r="BG23">
        <f t="shared" si="50"/>
        <v>4.7982878561892584E-3</v>
      </c>
      <c r="BH23">
        <f t="shared" si="51"/>
        <v>0.48595920661318603</v>
      </c>
      <c r="BI23">
        <f t="shared" si="52"/>
        <v>0.46100182291118463</v>
      </c>
      <c r="BJ23">
        <f t="shared" si="53"/>
        <v>-0.23616899904363267</v>
      </c>
      <c r="BK23">
        <f t="shared" si="54"/>
        <v>-2.7109192667864797</v>
      </c>
      <c r="BL23">
        <f t="shared" si="55"/>
        <v>-4.5718886106198298</v>
      </c>
      <c r="BM23">
        <f t="shared" si="56"/>
        <v>-8.6375254646819748</v>
      </c>
      <c r="BN23">
        <f t="shared" si="56"/>
        <v>-8.6357022004949133</v>
      </c>
      <c r="BO23">
        <f t="shared" si="56"/>
        <v>-8.6402666406671624</v>
      </c>
      <c r="BP23">
        <f t="shared" si="56"/>
        <v>-8.6288000154835878</v>
      </c>
      <c r="BQ23">
        <f t="shared" si="56"/>
        <v>-8.6573614298762447</v>
      </c>
      <c r="BR23">
        <f t="shared" si="56"/>
        <v>-8.5845922552833844</v>
      </c>
      <c r="BS23">
        <f t="shared" si="56"/>
        <v>-8.7609570271562536</v>
      </c>
      <c r="BT23">
        <f t="shared" si="57"/>
        <v>-8.2360485194127939</v>
      </c>
      <c r="BW23">
        <f t="shared" si="0"/>
        <v>4.2776898029294207E-2</v>
      </c>
      <c r="BX23">
        <v>-39000</v>
      </c>
      <c r="BY23">
        <f t="shared" si="1"/>
        <v>3.9522162081640423E-2</v>
      </c>
      <c r="BZ23">
        <f t="shared" si="2"/>
        <v>3.5881417219101021E-2</v>
      </c>
      <c r="CA23">
        <f t="shared" si="3"/>
        <v>3.6407448625394045E-3</v>
      </c>
      <c r="CB23">
        <f t="shared" si="4"/>
        <v>0.34779588126939864</v>
      </c>
      <c r="CC23">
        <f t="shared" si="5"/>
        <v>0.11036024368946794</v>
      </c>
      <c r="CD23">
        <f t="shared" si="6"/>
        <v>2.9641108884396297</v>
      </c>
      <c r="CE23">
        <f t="shared" si="7"/>
        <v>11.239167455911543</v>
      </c>
      <c r="CF23">
        <f t="shared" si="24"/>
        <v>-9.8147853829772167</v>
      </c>
      <c r="CG23">
        <f t="shared" si="24"/>
        <v>-9.8351433594079118</v>
      </c>
      <c r="CH23">
        <f t="shared" si="24"/>
        <v>-9.801872412556552</v>
      </c>
      <c r="CI23">
        <f t="shared" si="24"/>
        <v>-9.8564966032579981</v>
      </c>
      <c r="CJ23">
        <f t="shared" si="24"/>
        <v>-9.7674392006581687</v>
      </c>
      <c r="CK23">
        <f t="shared" si="24"/>
        <v>-9.9145199059605833</v>
      </c>
      <c r="CL23">
        <f t="shared" si="24"/>
        <v>-9.6758343550959296</v>
      </c>
      <c r="CM23">
        <f t="shared" si="9"/>
        <v>-10.079131071984047</v>
      </c>
      <c r="CO23" s="23">
        <f t="shared" si="18"/>
        <v>-39000</v>
      </c>
      <c r="CP23" s="86">
        <f t="shared" si="19"/>
        <v>3.9136153166754804E-2</v>
      </c>
      <c r="CQ23" s="86">
        <f t="shared" si="20"/>
        <v>3.5881417219101021E-2</v>
      </c>
      <c r="CR23">
        <f t="shared" si="10"/>
        <v>3.2547359476537852E-3</v>
      </c>
      <c r="CS23">
        <f t="shared" si="11"/>
        <v>0.45231227855142497</v>
      </c>
      <c r="CT23">
        <f t="shared" si="12"/>
        <v>0.29691458442611779</v>
      </c>
      <c r="CU23">
        <f t="shared" si="13"/>
        <v>-2.8885831801500608</v>
      </c>
      <c r="CV23">
        <f t="shared" si="14"/>
        <v>-7.8626290442289806</v>
      </c>
      <c r="CW23">
        <f t="shared" si="25"/>
        <v>-15.234066157221198</v>
      </c>
      <c r="CX23">
        <f t="shared" si="25"/>
        <v>-15.22816076156391</v>
      </c>
      <c r="CY23">
        <f t="shared" si="25"/>
        <v>-15.239893116400866</v>
      </c>
      <c r="CZ23">
        <f t="shared" si="25"/>
        <v>-15.21651360830476</v>
      </c>
      <c r="DA23">
        <f t="shared" si="25"/>
        <v>-15.262832575972972</v>
      </c>
      <c r="DB23">
        <f t="shared" si="25"/>
        <v>-15.169921721693568</v>
      </c>
      <c r="DC23">
        <f t="shared" si="25"/>
        <v>-15.352298068193431</v>
      </c>
      <c r="DD23">
        <f t="shared" si="16"/>
        <v>-14.972937904368173</v>
      </c>
    </row>
    <row r="24" spans="1:108">
      <c r="A24" s="37" t="s">
        <v>60</v>
      </c>
      <c r="B24" s="38" t="s">
        <v>49</v>
      </c>
      <c r="C24" s="37">
        <v>38235.525000000001</v>
      </c>
      <c r="D24" s="37" t="s">
        <v>53</v>
      </c>
      <c r="E24">
        <f t="shared" si="26"/>
        <v>-15293.985227367682</v>
      </c>
      <c r="F24">
        <f t="shared" si="27"/>
        <v>-15294</v>
      </c>
      <c r="G24">
        <f t="shared" si="28"/>
        <v>5.3403380079544149E-3</v>
      </c>
      <c r="H24" s="116">
        <f t="shared" si="29"/>
        <v>5.3403380079544149E-3</v>
      </c>
      <c r="I24" s="116"/>
      <c r="J24" s="116"/>
      <c r="K24" s="165"/>
      <c r="L24" s="116"/>
      <c r="M24" s="116"/>
      <c r="N24" s="116"/>
      <c r="O24" s="40"/>
      <c r="P24" s="167">
        <f t="shared" si="30"/>
        <v>2.3305416274662458E-6</v>
      </c>
      <c r="Q24" s="251">
        <f t="shared" si="31"/>
        <v>23217.025000000001</v>
      </c>
      <c r="R24" s="8">
        <f t="shared" si="32"/>
        <v>2.8519210039202528E-5</v>
      </c>
      <c r="S24" s="282">
        <f t="shared" si="58"/>
        <v>8.1718309317217463E-2</v>
      </c>
      <c r="T24" s="284"/>
      <c r="U24" s="167"/>
      <c r="V24" s="167"/>
      <c r="W24" s="167"/>
      <c r="X24" s="167"/>
      <c r="Y24" s="167"/>
      <c r="Z24" s="167"/>
      <c r="AA24" s="116"/>
      <c r="AB24" s="116"/>
      <c r="AC24" s="25"/>
      <c r="AD24" s="250"/>
      <c r="AE24" s="41"/>
      <c r="AF24">
        <f t="shared" si="33"/>
        <v>-15294</v>
      </c>
      <c r="AG24" s="246">
        <f t="shared" si="34"/>
        <v>2.9924138568435628E-2</v>
      </c>
      <c r="AH24" s="247">
        <f t="shared" si="35"/>
        <v>-2.4583800560481213E-2</v>
      </c>
      <c r="AI24" s="247">
        <f t="shared" si="36"/>
        <v>5.3403380079544149E-3</v>
      </c>
      <c r="AJ24" s="248">
        <f t="shared" si="37"/>
        <v>4.9387543003255871E-5</v>
      </c>
      <c r="AK24">
        <f t="shared" si="59"/>
        <v>6.0436324999751641E-4</v>
      </c>
      <c r="AN24">
        <f t="shared" si="38"/>
        <v>1.226163206918441E-2</v>
      </c>
      <c r="AO24">
        <f t="shared" si="39"/>
        <v>0.6249103445249159</v>
      </c>
      <c r="AP24">
        <f t="shared" si="40"/>
        <v>0.78466858398958994</v>
      </c>
      <c r="AQ24">
        <f t="shared" si="41"/>
        <v>0.54622661449103027</v>
      </c>
      <c r="AR24">
        <f t="shared" si="42"/>
        <v>2.1725350576701459</v>
      </c>
      <c r="AS24">
        <f t="shared" si="43"/>
        <v>1.8997655169287002</v>
      </c>
      <c r="AT24">
        <f t="shared" si="44"/>
        <v>-4.8674901353223214</v>
      </c>
      <c r="AU24">
        <f t="shared" si="44"/>
        <v>-4.8674937594165151</v>
      </c>
      <c r="AV24">
        <f t="shared" si="44"/>
        <v>-4.8675291598055077</v>
      </c>
      <c r="AW24">
        <f t="shared" si="44"/>
        <v>-4.8678745326459598</v>
      </c>
      <c r="AX24">
        <f t="shared" si="44"/>
        <v>-4.871204968581722</v>
      </c>
      <c r="AY24">
        <f t="shared" si="44"/>
        <v>-4.9003407104437882</v>
      </c>
      <c r="AZ24">
        <f t="shared" si="44"/>
        <v>-5.0651626386219446</v>
      </c>
      <c r="BA24">
        <f t="shared" si="45"/>
        <v>-5.5221485310664633</v>
      </c>
      <c r="BB24" s="246">
        <f t="shared" si="46"/>
        <v>3.4303469116184385E-2</v>
      </c>
      <c r="BC24" s="247">
        <f t="shared" si="47"/>
        <v>-2.896313110822997E-2</v>
      </c>
      <c r="BD24" s="248">
        <f t="shared" si="48"/>
        <v>6.8550463133611173E-5</v>
      </c>
      <c r="BE24" s="247">
        <f t="shared" si="49"/>
        <v>-1.1300624608978755E-2</v>
      </c>
      <c r="BG24">
        <f t="shared" si="50"/>
        <v>4.3793305477487603E-3</v>
      </c>
      <c r="BH24">
        <f t="shared" si="51"/>
        <v>0.47384655900949546</v>
      </c>
      <c r="BI24">
        <f t="shared" si="52"/>
        <v>0.41192964656096809</v>
      </c>
      <c r="BJ24">
        <f t="shared" si="53"/>
        <v>-0.20778905146534618</v>
      </c>
      <c r="BK24">
        <f t="shared" si="54"/>
        <v>-2.7654723645998009</v>
      </c>
      <c r="BL24">
        <f t="shared" si="55"/>
        <v>-5.2546127758557706</v>
      </c>
      <c r="BM24">
        <f t="shared" si="56"/>
        <v>-8.7312937507043138</v>
      </c>
      <c r="BN24">
        <f t="shared" si="56"/>
        <v>-8.7282936453669979</v>
      </c>
      <c r="BO24">
        <f t="shared" si="56"/>
        <v>-8.73518734318281</v>
      </c>
      <c r="BP24">
        <f t="shared" si="56"/>
        <v>-8.7192871166265569</v>
      </c>
      <c r="BQ24">
        <f t="shared" si="56"/>
        <v>-8.7556524678097443</v>
      </c>
      <c r="BR24">
        <f t="shared" si="56"/>
        <v>-8.6707445917931825</v>
      </c>
      <c r="BS24">
        <f t="shared" si="56"/>
        <v>-8.8608734440692167</v>
      </c>
      <c r="BT24">
        <f t="shared" si="57"/>
        <v>-8.3683847527304316</v>
      </c>
      <c r="BW24">
        <f t="shared" si="0"/>
        <v>4.1498386583532561E-2</v>
      </c>
      <c r="BX24">
        <v>-38000</v>
      </c>
      <c r="BY24">
        <f t="shared" si="1"/>
        <v>3.726064633482945E-2</v>
      </c>
      <c r="BZ24">
        <f t="shared" si="2"/>
        <v>3.5029061919895112E-2</v>
      </c>
      <c r="CA24">
        <f t="shared" si="3"/>
        <v>2.231584414934336E-3</v>
      </c>
      <c r="CB24">
        <f t="shared" si="4"/>
        <v>0.34239777000912508</v>
      </c>
      <c r="CC24">
        <f t="shared" si="5"/>
        <v>5.6130574389285245E-2</v>
      </c>
      <c r="CD24">
        <f t="shared" si="6"/>
        <v>3.0185362980406376</v>
      </c>
      <c r="CE24">
        <f t="shared" si="7"/>
        <v>16.232201439634441</v>
      </c>
      <c r="CF24">
        <f t="shared" si="24"/>
        <v>-9.696608367896264</v>
      </c>
      <c r="CG24">
        <f t="shared" si="24"/>
        <v>-9.7160665287764587</v>
      </c>
      <c r="CH24">
        <f t="shared" si="24"/>
        <v>-9.6855441792497601</v>
      </c>
      <c r="CI24">
        <f t="shared" si="24"/>
        <v>-9.7335453706400621</v>
      </c>
      <c r="CJ24">
        <f t="shared" si="24"/>
        <v>-9.6583379128009152</v>
      </c>
      <c r="CK24">
        <f t="shared" si="24"/>
        <v>-9.7769566974715758</v>
      </c>
      <c r="CL24">
        <f t="shared" si="24"/>
        <v>-9.591475831411671</v>
      </c>
      <c r="CM24">
        <f t="shared" si="9"/>
        <v>-9.886901993231092</v>
      </c>
      <c r="CO24" s="23">
        <f t="shared" si="18"/>
        <v>-38000</v>
      </c>
      <c r="CP24" s="86">
        <f t="shared" si="19"/>
        <v>3.9266802168598222E-2</v>
      </c>
      <c r="CQ24" s="86">
        <f t="shared" si="20"/>
        <v>3.5029061919895112E-2</v>
      </c>
      <c r="CR24">
        <f t="shared" si="10"/>
        <v>4.2377402487031078E-3</v>
      </c>
      <c r="CS24">
        <f t="shared" si="11"/>
        <v>0.47037351350802936</v>
      </c>
      <c r="CT24">
        <f t="shared" si="12"/>
        <v>0.39630248059883089</v>
      </c>
      <c r="CU24">
        <f t="shared" si="13"/>
        <v>-2.7825570212931994</v>
      </c>
      <c r="CV24">
        <f t="shared" si="14"/>
        <v>-5.5105095175777903</v>
      </c>
      <c r="CW24">
        <f t="shared" si="25"/>
        <v>-15.044320984989684</v>
      </c>
      <c r="CX24">
        <f t="shared" si="25"/>
        <v>-15.040902036686257</v>
      </c>
      <c r="CY24">
        <f t="shared" si="25"/>
        <v>-15.048571722576956</v>
      </c>
      <c r="CZ24">
        <f t="shared" si="25"/>
        <v>-15.03130126488912</v>
      </c>
      <c r="DA24">
        <f t="shared" si="25"/>
        <v>-15.06987058993653</v>
      </c>
      <c r="DB24">
        <f t="shared" si="25"/>
        <v>-14.982015409254061</v>
      </c>
      <c r="DC24">
        <f t="shared" si="25"/>
        <v>-15.174474416809945</v>
      </c>
      <c r="DD24">
        <f t="shared" si="16"/>
        <v>-14.694335307909988</v>
      </c>
    </row>
    <row r="25" spans="1:108">
      <c r="A25" s="37" t="s">
        <v>60</v>
      </c>
      <c r="B25" s="38" t="s">
        <v>49</v>
      </c>
      <c r="C25" s="37">
        <v>38328.434999999998</v>
      </c>
      <c r="D25" s="37" t="s">
        <v>53</v>
      </c>
      <c r="E25">
        <f t="shared" si="26"/>
        <v>-15036.974291440338</v>
      </c>
      <c r="F25">
        <f t="shared" si="27"/>
        <v>-15037</v>
      </c>
      <c r="G25">
        <f t="shared" si="28"/>
        <v>9.293698996771127E-3</v>
      </c>
      <c r="H25" s="116">
        <f t="shared" si="29"/>
        <v>9.293698996771127E-3</v>
      </c>
      <c r="I25" s="116"/>
      <c r="J25" s="116"/>
      <c r="K25" s="165"/>
      <c r="L25" s="116"/>
      <c r="M25" s="116"/>
      <c r="N25" s="116"/>
      <c r="O25" s="40"/>
      <c r="P25" s="167">
        <f t="shared" si="30"/>
        <v>7.0582425409247882E-6</v>
      </c>
      <c r="Q25" s="166">
        <f t="shared" si="31"/>
        <v>23309.934999999998</v>
      </c>
      <c r="R25" s="8">
        <f t="shared" si="32"/>
        <v>8.6372841042584649E-5</v>
      </c>
      <c r="S25" s="282">
        <f t="shared" si="58"/>
        <v>8.1718309317217463E-2</v>
      </c>
      <c r="T25" s="284"/>
      <c r="U25" s="167"/>
      <c r="V25" s="167"/>
      <c r="W25" s="167"/>
      <c r="X25" s="167"/>
      <c r="Y25" s="167"/>
      <c r="Z25" s="167"/>
      <c r="AC25" s="25"/>
      <c r="AD25" s="250"/>
      <c r="AE25" s="41"/>
      <c r="AF25">
        <f t="shared" si="33"/>
        <v>-15037</v>
      </c>
      <c r="AG25" s="246">
        <f t="shared" si="34"/>
        <v>2.9775149078016514E-2</v>
      </c>
      <c r="AH25" s="247">
        <f t="shared" si="35"/>
        <v>-2.0481450081245387E-2</v>
      </c>
      <c r="AI25" s="247">
        <f t="shared" si="36"/>
        <v>9.293698996771127E-3</v>
      </c>
      <c r="AJ25" s="248">
        <f t="shared" si="37"/>
        <v>3.427999702184631E-5</v>
      </c>
      <c r="AK25">
        <f t="shared" si="59"/>
        <v>4.1948979743054667E-4</v>
      </c>
      <c r="AN25">
        <f t="shared" si="38"/>
        <v>1.2287422151700964E-2</v>
      </c>
      <c r="AO25">
        <f t="shared" si="39"/>
        <v>0.60115901826780238</v>
      </c>
      <c r="AP25">
        <f t="shared" si="40"/>
        <v>0.75653275406628817</v>
      </c>
      <c r="AQ25">
        <f t="shared" si="41"/>
        <v>0.52913290893087228</v>
      </c>
      <c r="AR25">
        <f t="shared" si="42"/>
        <v>2.2167016171659664</v>
      </c>
      <c r="AS25">
        <f t="shared" si="43"/>
        <v>2.0060249419008471</v>
      </c>
      <c r="AT25">
        <f t="shared" si="44"/>
        <v>-4.813518287388586</v>
      </c>
      <c r="AU25">
        <f t="shared" si="44"/>
        <v>-4.8135187576531626</v>
      </c>
      <c r="AV25">
        <f t="shared" si="44"/>
        <v>-4.8135257872247132</v>
      </c>
      <c r="AW25">
        <f t="shared" si="44"/>
        <v>-4.8136308081270478</v>
      </c>
      <c r="AX25">
        <f t="shared" si="44"/>
        <v>-4.8151870762222009</v>
      </c>
      <c r="AY25">
        <f t="shared" si="44"/>
        <v>-4.8359808387828567</v>
      </c>
      <c r="AZ25">
        <f t="shared" si="44"/>
        <v>-4.9926228662075074</v>
      </c>
      <c r="BA25">
        <f t="shared" si="45"/>
        <v>-5.4727456578269535</v>
      </c>
      <c r="BB25" s="246">
        <f t="shared" si="46"/>
        <v>3.4384932761470026E-2</v>
      </c>
      <c r="BC25" s="247">
        <f t="shared" si="47"/>
        <v>-2.5091233764698899E-2</v>
      </c>
      <c r="BD25" s="248">
        <f t="shared" si="48"/>
        <v>5.1447396963957674E-5</v>
      </c>
      <c r="BE25" s="247">
        <f t="shared" si="49"/>
        <v>-7.6035068383833457E-3</v>
      </c>
      <c r="BG25">
        <f t="shared" si="50"/>
        <v>4.6097836834535092E-3</v>
      </c>
      <c r="BH25">
        <f t="shared" si="51"/>
        <v>0.48013340461912546</v>
      </c>
      <c r="BI25">
        <f t="shared" si="52"/>
        <v>0.43834153741345849</v>
      </c>
      <c r="BJ25">
        <f t="shared" si="53"/>
        <v>-0.22305258658467655</v>
      </c>
      <c r="BK25">
        <f t="shared" si="54"/>
        <v>-2.7362904151368097</v>
      </c>
      <c r="BL25">
        <f t="shared" si="55"/>
        <v>-4.8668530391196443</v>
      </c>
      <c r="BM25">
        <f t="shared" si="56"/>
        <v>-8.6808397975005391</v>
      </c>
      <c r="BN25">
        <f t="shared" si="56"/>
        <v>-8.6785052964044436</v>
      </c>
      <c r="BO25">
        <f t="shared" si="56"/>
        <v>-8.6841113728596113</v>
      </c>
      <c r="BP25">
        <f t="shared" si="56"/>
        <v>-8.6705996286726883</v>
      </c>
      <c r="BQ25">
        <f t="shared" si="56"/>
        <v>-8.7028872526819629</v>
      </c>
      <c r="BR25">
        <f t="shared" si="56"/>
        <v>-8.6240246733896111</v>
      </c>
      <c r="BS25">
        <f t="shared" si="56"/>
        <v>-8.8079224775894929</v>
      </c>
      <c r="BT25">
        <f t="shared" si="57"/>
        <v>-8.2967838854406786</v>
      </c>
      <c r="BW25">
        <f t="shared" si="0"/>
        <v>4.012197892282536E-2</v>
      </c>
      <c r="BX25">
        <v>-37000</v>
      </c>
      <c r="BY25">
        <f t="shared" si="1"/>
        <v>3.5018676627534849E-2</v>
      </c>
      <c r="BZ25">
        <f t="shared" si="2"/>
        <v>3.4184089643249066E-2</v>
      </c>
      <c r="CA25">
        <f t="shared" si="3"/>
        <v>8.3458698428578364E-4</v>
      </c>
      <c r="CB25">
        <f t="shared" si="4"/>
        <v>0.33905299535882893</v>
      </c>
      <c r="CC25">
        <f t="shared" si="5"/>
        <v>4.0273601608529462E-3</v>
      </c>
      <c r="CD25">
        <f t="shared" si="6"/>
        <v>3.0706690178009008</v>
      </c>
      <c r="CE25">
        <f t="shared" si="7"/>
        <v>28.187522355807115</v>
      </c>
      <c r="CF25">
        <f t="shared" si="24"/>
        <v>-9.5819621692083157</v>
      </c>
      <c r="CG25">
        <f t="shared" si="24"/>
        <v>-9.5957095714478964</v>
      </c>
      <c r="CH25">
        <f t="shared" si="24"/>
        <v>-9.5746920587284094</v>
      </c>
      <c r="CI25">
        <f t="shared" si="24"/>
        <v>-9.6068546666049244</v>
      </c>
      <c r="CJ25">
        <f t="shared" si="24"/>
        <v>-9.5577023266492152</v>
      </c>
      <c r="CK25">
        <f t="shared" si="24"/>
        <v>-9.6329920082954352</v>
      </c>
      <c r="CL25">
        <f t="shared" si="24"/>
        <v>-9.5180003263213511</v>
      </c>
      <c r="CM25">
        <f t="shared" si="9"/>
        <v>-9.6946729144781365</v>
      </c>
      <c r="CO25" s="23">
        <f t="shared" si="18"/>
        <v>-37000</v>
      </c>
      <c r="CP25" s="86">
        <f t="shared" si="19"/>
        <v>3.9287391938539577E-2</v>
      </c>
      <c r="CQ25" s="86">
        <f t="shared" si="20"/>
        <v>3.4184089643249066E-2</v>
      </c>
      <c r="CR25">
        <f t="shared" si="10"/>
        <v>5.1033022952905139E-3</v>
      </c>
      <c r="CS25">
        <f t="shared" si="11"/>
        <v>0.49702776067981047</v>
      </c>
      <c r="CT25">
        <f t="shared" si="12"/>
        <v>0.50020106291694466</v>
      </c>
      <c r="CU25">
        <f t="shared" si="13"/>
        <v>-2.6662121188502121</v>
      </c>
      <c r="CV25">
        <f t="shared" si="14"/>
        <v>-4.1276257352027041</v>
      </c>
      <c r="CW25">
        <f t="shared" si="25"/>
        <v>-14.845686377946807</v>
      </c>
      <c r="CX25">
        <f t="shared" si="25"/>
        <v>-14.844586183221553</v>
      </c>
      <c r="CY25">
        <f t="shared" si="25"/>
        <v>-14.84757361783465</v>
      </c>
      <c r="CZ25">
        <f t="shared" si="25"/>
        <v>-14.839437159835992</v>
      </c>
      <c r="DA25">
        <f t="shared" si="25"/>
        <v>-14.861419828919193</v>
      </c>
      <c r="DB25">
        <f t="shared" si="25"/>
        <v>-14.800646541528941</v>
      </c>
      <c r="DC25">
        <f t="shared" si="25"/>
        <v>-14.95962309053246</v>
      </c>
      <c r="DD25">
        <f t="shared" si="16"/>
        <v>-14.415732711451803</v>
      </c>
    </row>
    <row r="26" spans="1:108">
      <c r="A26" s="37" t="s">
        <v>60</v>
      </c>
      <c r="B26" s="38" t="s">
        <v>45</v>
      </c>
      <c r="C26" s="37">
        <v>37907.470999999998</v>
      </c>
      <c r="D26" s="37" t="s">
        <v>53</v>
      </c>
      <c r="E26">
        <f t="shared" si="26"/>
        <v>-16201.459832627761</v>
      </c>
      <c r="F26">
        <f t="shared" si="27"/>
        <v>-16201.5</v>
      </c>
      <c r="G26">
        <f t="shared" si="28"/>
        <v>1.452059049915988E-2</v>
      </c>
      <c r="H26" s="116">
        <f t="shared" si="29"/>
        <v>1.452059049915988E-2</v>
      </c>
      <c r="I26" s="116"/>
      <c r="J26" s="116"/>
      <c r="K26" s="165"/>
      <c r="L26" s="116"/>
      <c r="M26" s="116"/>
      <c r="N26" s="116"/>
      <c r="O26" s="40"/>
      <c r="P26" s="167">
        <f t="shared" si="30"/>
        <v>1.7230105182547662E-5</v>
      </c>
      <c r="Q26" s="166">
        <f t="shared" si="31"/>
        <v>22888.970999999998</v>
      </c>
      <c r="R26" s="8">
        <f t="shared" si="32"/>
        <v>2.1084754844429216E-4</v>
      </c>
      <c r="S26" s="282">
        <f t="shared" si="58"/>
        <v>8.1718309317217463E-2</v>
      </c>
      <c r="T26" s="284"/>
      <c r="U26" s="167"/>
      <c r="V26" s="167"/>
      <c r="W26" s="167"/>
      <c r="X26" s="167"/>
      <c r="Y26" s="167"/>
      <c r="Z26" s="167"/>
      <c r="AA26" s="116"/>
      <c r="AB26" s="116"/>
      <c r="AC26" s="25"/>
      <c r="AD26" s="250"/>
      <c r="AE26" s="41"/>
      <c r="AF26">
        <f t="shared" si="33"/>
        <v>-16201.5</v>
      </c>
      <c r="AG26" s="246">
        <f t="shared" si="34"/>
        <v>3.0106218580293932E-2</v>
      </c>
      <c r="AH26" s="247">
        <f t="shared" si="35"/>
        <v>-1.5585628081134052E-2</v>
      </c>
      <c r="AI26" s="247">
        <f t="shared" si="36"/>
        <v>1.452059049915988E-2</v>
      </c>
      <c r="AJ26" s="248">
        <f t="shared" si="37"/>
        <v>1.9850341828487778E-5</v>
      </c>
      <c r="AK26">
        <f t="shared" si="59"/>
        <v>2.4291180268343429E-4</v>
      </c>
      <c r="AN26">
        <f t="shared" si="38"/>
        <v>1.1822641837360041E-2</v>
      </c>
      <c r="AO26">
        <f t="shared" si="39"/>
        <v>0.73495045161857053</v>
      </c>
      <c r="AP26">
        <f t="shared" si="40"/>
        <v>0.88772325043557665</v>
      </c>
      <c r="AQ26">
        <f t="shared" si="41"/>
        <v>0.60729276376847297</v>
      </c>
      <c r="AR26">
        <f t="shared" si="42"/>
        <v>1.9823204443288223</v>
      </c>
      <c r="AS26">
        <f t="shared" si="43"/>
        <v>1.5275373508299821</v>
      </c>
      <c r="AT26">
        <f t="shared" si="44"/>
        <v>-5.0777766393201711</v>
      </c>
      <c r="AU26">
        <f t="shared" si="44"/>
        <v>-5.0779914558397321</v>
      </c>
      <c r="AV26">
        <f t="shared" si="44"/>
        <v>-5.0788971963247054</v>
      </c>
      <c r="AW26">
        <f t="shared" si="44"/>
        <v>-5.0826928470926376</v>
      </c>
      <c r="AX26">
        <f t="shared" si="44"/>
        <v>-5.0982117746408147</v>
      </c>
      <c r="AY26">
        <f t="shared" si="44"/>
        <v>-5.1563246496636532</v>
      </c>
      <c r="AZ26">
        <f t="shared" si="44"/>
        <v>-5.3298247399079504</v>
      </c>
      <c r="BA26">
        <f t="shared" si="45"/>
        <v>-5.696596420034771</v>
      </c>
      <c r="BB26" s="246">
        <f t="shared" si="46"/>
        <v>3.3611347116959629E-2</v>
      </c>
      <c r="BC26" s="247">
        <f t="shared" si="47"/>
        <v>-1.9090756617799749E-2</v>
      </c>
      <c r="BD26" s="248">
        <f t="shared" si="48"/>
        <v>2.978280889782311E-5</v>
      </c>
      <c r="BE26" s="247">
        <f t="shared" si="49"/>
        <v>-8.0717987486585976E-4</v>
      </c>
      <c r="BG26">
        <f t="shared" si="50"/>
        <v>3.505128536665699E-3</v>
      </c>
      <c r="BH26">
        <f t="shared" si="51"/>
        <v>0.45607409963778678</v>
      </c>
      <c r="BI26">
        <f t="shared" si="52"/>
        <v>0.32100243660385896</v>
      </c>
      <c r="BJ26">
        <f t="shared" si="53"/>
        <v>-0.15542956054165588</v>
      </c>
      <c r="BK26">
        <f t="shared" si="54"/>
        <v>-2.8632553281824094</v>
      </c>
      <c r="BL26">
        <f t="shared" si="55"/>
        <v>-7.1390761192243435</v>
      </c>
      <c r="BM26">
        <f t="shared" si="56"/>
        <v>-8.9048935197557757</v>
      </c>
      <c r="BN26">
        <f t="shared" si="56"/>
        <v>-8.8994879837811496</v>
      </c>
      <c r="BO26">
        <f t="shared" si="56"/>
        <v>-8.910497645891045</v>
      </c>
      <c r="BP26">
        <f t="shared" si="56"/>
        <v>-8.8879991535836904</v>
      </c>
      <c r="BQ26">
        <f t="shared" si="56"/>
        <v>-8.9336744715210301</v>
      </c>
      <c r="BR26">
        <f t="shared" si="56"/>
        <v>-8.8396082895731798</v>
      </c>
      <c r="BS26">
        <f t="shared" si="56"/>
        <v>-9.0284242441684324</v>
      </c>
      <c r="BT26">
        <f t="shared" si="57"/>
        <v>-8.6212166090162352</v>
      </c>
      <c r="BW26">
        <f t="shared" si="0"/>
        <v>3.8606491436041633E-2</v>
      </c>
      <c r="BX26">
        <v>-36000</v>
      </c>
      <c r="BY26">
        <f t="shared" si="1"/>
        <v>3.2803341486847673E-2</v>
      </c>
      <c r="BZ26">
        <f t="shared" si="2"/>
        <v>3.3346500389162891E-2</v>
      </c>
      <c r="CA26">
        <f t="shared" si="3"/>
        <v>-5.4315890231522055E-4</v>
      </c>
      <c r="CB26">
        <f t="shared" si="4"/>
        <v>0.33752333631196085</v>
      </c>
      <c r="CC26">
        <f t="shared" si="5"/>
        <v>-4.6605853847910654E-2</v>
      </c>
      <c r="CD26">
        <f t="shared" si="6"/>
        <v>3.1213191313492334</v>
      </c>
      <c r="CE26">
        <f t="shared" si="7"/>
        <v>98.647461116167335</v>
      </c>
      <c r="CF26">
        <f t="shared" si="24"/>
        <v>-9.469776879048073</v>
      </c>
      <c r="CG26">
        <f t="shared" si="24"/>
        <v>-9.4740981709076468</v>
      </c>
      <c r="CH26">
        <f t="shared" si="24"/>
        <v>-9.4675696425619993</v>
      </c>
      <c r="CI26">
        <f t="shared" si="24"/>
        <v>-9.4774336175980576</v>
      </c>
      <c r="CJ26">
        <f t="shared" si="24"/>
        <v>-9.4625317731405083</v>
      </c>
      <c r="CK26">
        <f t="shared" si="24"/>
        <v>-9.4850488080545858</v>
      </c>
      <c r="CL26">
        <f t="shared" si="24"/>
        <v>-9.4510331516040385</v>
      </c>
      <c r="CM26">
        <f t="shared" si="9"/>
        <v>-9.5024438357251793</v>
      </c>
      <c r="CO26" s="23">
        <f t="shared" si="18"/>
        <v>-36000</v>
      </c>
      <c r="CP26" s="86">
        <f t="shared" si="19"/>
        <v>3.9149650338356851E-2</v>
      </c>
      <c r="CQ26" s="86">
        <f t="shared" si="20"/>
        <v>3.3346500389162891E-2</v>
      </c>
      <c r="CR26">
        <f t="shared" si="10"/>
        <v>5.80314994919396E-3</v>
      </c>
      <c r="CS26">
        <f t="shared" si="11"/>
        <v>0.53549834362302651</v>
      </c>
      <c r="CT26">
        <f t="shared" si="12"/>
        <v>0.60986350236651521</v>
      </c>
      <c r="CU26">
        <f t="shared" si="13"/>
        <v>-2.5341547333177119</v>
      </c>
      <c r="CV26">
        <f t="shared" si="14"/>
        <v>-3.1906497630950454</v>
      </c>
      <c r="CW26">
        <f t="shared" si="25"/>
        <v>-14.634368557423764</v>
      </c>
      <c r="CX26">
        <f t="shared" si="25"/>
        <v>-14.634238377280417</v>
      </c>
      <c r="CY26">
        <f t="shared" si="25"/>
        <v>-14.634720749744579</v>
      </c>
      <c r="CZ26">
        <f t="shared" si="25"/>
        <v>-14.632931200507215</v>
      </c>
      <c r="DA26">
        <f t="shared" si="25"/>
        <v>-14.639540871336088</v>
      </c>
      <c r="DB26">
        <f t="shared" si="25"/>
        <v>-14.614711597875571</v>
      </c>
      <c r="DC26">
        <f t="shared" si="25"/>
        <v>-14.702827678132284</v>
      </c>
      <c r="DD26">
        <f t="shared" si="16"/>
        <v>-14.137130114993617</v>
      </c>
    </row>
    <row r="27" spans="1:108">
      <c r="A27" s="37" t="s">
        <v>57</v>
      </c>
      <c r="B27" s="38" t="s">
        <v>49</v>
      </c>
      <c r="C27" s="37">
        <v>36056.764000000003</v>
      </c>
      <c r="D27" s="37" t="s">
        <v>53</v>
      </c>
      <c r="E27">
        <f t="shared" si="26"/>
        <v>-21320.951148926419</v>
      </c>
      <c r="F27">
        <f t="shared" si="27"/>
        <v>-21321</v>
      </c>
      <c r="G27">
        <f t="shared" si="28"/>
        <v>1.7659767006989568E-2</v>
      </c>
      <c r="H27" s="116">
        <f t="shared" si="29"/>
        <v>1.7659767006989568E-2</v>
      </c>
      <c r="I27" s="116"/>
      <c r="J27" s="116"/>
      <c r="K27" s="165"/>
      <c r="L27" s="116"/>
      <c r="M27" s="116"/>
      <c r="N27" s="116"/>
      <c r="O27" s="40"/>
      <c r="P27" s="167">
        <f t="shared" si="30"/>
        <v>2.5485274268173227E-5</v>
      </c>
      <c r="Q27" s="166">
        <f t="shared" si="31"/>
        <v>21038.264000000003</v>
      </c>
      <c r="R27" s="8">
        <f t="shared" si="32"/>
        <v>3.118673707411573E-4</v>
      </c>
      <c r="S27" s="282">
        <f t="shared" si="58"/>
        <v>8.1718309317217463E-2</v>
      </c>
      <c r="T27" s="284"/>
      <c r="U27" s="167">
        <v>3.250370299536392E-11</v>
      </c>
      <c r="V27" s="167">
        <v>6.4544557633330482E-21</v>
      </c>
      <c r="W27" s="167">
        <v>6.0438580156341657E-28</v>
      </c>
      <c r="X27" s="167">
        <v>2.9128389261968018E-10</v>
      </c>
      <c r="Y27" s="167">
        <v>2.0067097907782054E-9</v>
      </c>
      <c r="Z27" s="167">
        <v>4.0537609483938461E-3</v>
      </c>
      <c r="AA27" s="116">
        <v>3.6117731204939242E-5</v>
      </c>
      <c r="AB27" s="116">
        <v>83.700549231365883</v>
      </c>
      <c r="AC27" s="25">
        <v>8.7442643231555954E-6</v>
      </c>
      <c r="AD27" s="250">
        <v>2.3596354243237537E-8</v>
      </c>
      <c r="AE27" s="41">
        <v>2.4677956756496793E-21</v>
      </c>
      <c r="AF27">
        <f t="shared" si="33"/>
        <v>-21321</v>
      </c>
      <c r="AG27" s="246">
        <f t="shared" si="34"/>
        <v>1.277397072807249E-2</v>
      </c>
      <c r="AH27" s="247">
        <f t="shared" si="35"/>
        <v>4.8857962789170782E-3</v>
      </c>
      <c r="AI27" s="247">
        <f t="shared" si="36"/>
        <v>1.7659767006989568E-2</v>
      </c>
      <c r="AJ27" s="248">
        <f t="shared" si="37"/>
        <v>1.9506981931087878E-6</v>
      </c>
      <c r="AK27">
        <f t="shared" si="59"/>
        <v>2.3871005279079968E-5</v>
      </c>
      <c r="AN27">
        <f t="shared" si="38"/>
        <v>-9.1271658558102799E-3</v>
      </c>
      <c r="AO27">
        <f t="shared" si="39"/>
        <v>0.93187677586518913</v>
      </c>
      <c r="AP27">
        <f t="shared" si="40"/>
        <v>-0.99934862037933991</v>
      </c>
      <c r="AQ27">
        <f t="shared" si="41"/>
        <v>-0.65910165403845589</v>
      </c>
      <c r="AR27">
        <f t="shared" si="42"/>
        <v>-1.6737883073161568</v>
      </c>
      <c r="AS27">
        <f t="shared" si="43"/>
        <v>-1.1086849059187118</v>
      </c>
      <c r="AT27">
        <f t="shared" si="44"/>
        <v>-7.2095724144386812</v>
      </c>
      <c r="AU27">
        <f t="shared" si="44"/>
        <v>-7.2073904593167182</v>
      </c>
      <c r="AV27">
        <f t="shared" si="44"/>
        <v>-7.2019443119992568</v>
      </c>
      <c r="AW27">
        <f t="shared" si="44"/>
        <v>-7.1885169906574218</v>
      </c>
      <c r="AX27">
        <f t="shared" si="44"/>
        <v>-7.1563500001152427</v>
      </c>
      <c r="AY27">
        <f t="shared" si="44"/>
        <v>-7.0838515450338795</v>
      </c>
      <c r="AZ27">
        <f t="shared" si="44"/>
        <v>-6.9372372412891279</v>
      </c>
      <c r="BA27">
        <f t="shared" si="45"/>
        <v>-6.6807131887105324</v>
      </c>
      <c r="BB27" s="246">
        <f t="shared" si="46"/>
        <v>1.0632361371054614E-2</v>
      </c>
      <c r="BC27" s="247">
        <f t="shared" si="47"/>
        <v>7.0274056359349545E-3</v>
      </c>
      <c r="BD27" s="248">
        <f t="shared" si="48"/>
        <v>4.0356121239039392E-6</v>
      </c>
      <c r="BE27" s="247">
        <f t="shared" si="49"/>
        <v>2.8928542219817725E-2</v>
      </c>
      <c r="BG27">
        <f t="shared" si="50"/>
        <v>-2.1416093570178754E-3</v>
      </c>
      <c r="BH27">
        <f t="shared" si="51"/>
        <v>0.44701529313700561</v>
      </c>
      <c r="BI27">
        <f t="shared" si="52"/>
        <v>-0.16321926732449943</v>
      </c>
      <c r="BJ27">
        <f t="shared" si="53"/>
        <v>0.11925454855335611</v>
      </c>
      <c r="BK27">
        <f t="shared" si="54"/>
        <v>2.9291894261519076</v>
      </c>
      <c r="BL27">
        <f t="shared" si="55"/>
        <v>9.3806255942073129</v>
      </c>
      <c r="BM27">
        <f t="shared" si="56"/>
        <v>-9.8241962016581628</v>
      </c>
      <c r="BN27">
        <f t="shared" si="56"/>
        <v>-9.8306069580137745</v>
      </c>
      <c r="BO27">
        <f t="shared" si="56"/>
        <v>-9.8183048311576027</v>
      </c>
      <c r="BP27">
        <f t="shared" si="56"/>
        <v>-9.8419699714166491</v>
      </c>
      <c r="BQ27">
        <f t="shared" si="56"/>
        <v>-9.7966512869336224</v>
      </c>
      <c r="BR27">
        <f t="shared" si="56"/>
        <v>-9.8842472540397903</v>
      </c>
      <c r="BS27">
        <f t="shared" si="56"/>
        <v>-9.7175700090559545</v>
      </c>
      <c r="BT27">
        <f t="shared" si="57"/>
        <v>-10.047522601583916</v>
      </c>
      <c r="BW27">
        <f t="shared" si="0"/>
        <v>3.6882537086843102E-2</v>
      </c>
      <c r="BX27">
        <v>-35000</v>
      </c>
      <c r="BY27">
        <f t="shared" si="1"/>
        <v>3.0611590970588513E-2</v>
      </c>
      <c r="BZ27">
        <f t="shared" si="2"/>
        <v>3.2516294157636572E-2</v>
      </c>
      <c r="CA27">
        <f t="shared" si="3"/>
        <v>-1.9047031870480572E-3</v>
      </c>
      <c r="CB27">
        <f t="shared" si="4"/>
        <v>0.33768386500256264</v>
      </c>
      <c r="CC27">
        <f t="shared" si="5"/>
        <v>-9.6671646505716011E-2</v>
      </c>
      <c r="CD27">
        <f t="shared" si="6"/>
        <v>-3.1116660624059098</v>
      </c>
      <c r="CE27">
        <f t="shared" si="7"/>
        <v>-66.825209683049621</v>
      </c>
      <c r="CF27">
        <f t="shared" si="24"/>
        <v>-9.3583637106664401</v>
      </c>
      <c r="CG27">
        <f t="shared" si="24"/>
        <v>-9.3520485696847828</v>
      </c>
      <c r="CH27">
        <f t="shared" si="24"/>
        <v>-9.361601317977895</v>
      </c>
      <c r="CI27">
        <f t="shared" si="24"/>
        <v>-9.3471486018881826</v>
      </c>
      <c r="CJ27">
        <f t="shared" si="24"/>
        <v>-9.3690093504757517</v>
      </c>
      <c r="CK27">
        <f t="shared" si="24"/>
        <v>-9.33592966760345</v>
      </c>
      <c r="CL27">
        <f t="shared" si="24"/>
        <v>-9.3859598627490044</v>
      </c>
      <c r="CM27">
        <f t="shared" si="9"/>
        <v>-9.3102147569722238</v>
      </c>
      <c r="CO27" s="23">
        <f t="shared" si="18"/>
        <v>-35000</v>
      </c>
      <c r="CP27" s="86">
        <f t="shared" si="19"/>
        <v>3.878724027389116E-2</v>
      </c>
      <c r="CQ27" s="86">
        <f t="shared" si="20"/>
        <v>3.2516294157636572E-2</v>
      </c>
      <c r="CR27">
        <f t="shared" si="10"/>
        <v>6.2709461162545896E-3</v>
      </c>
      <c r="CS27">
        <f t="shared" si="11"/>
        <v>0.59167339002965413</v>
      </c>
      <c r="CT27">
        <f t="shared" si="12"/>
        <v>0.72623663134601468</v>
      </c>
      <c r="CU27">
        <f t="shared" si="13"/>
        <v>-2.3772115073318227</v>
      </c>
      <c r="CV27">
        <f t="shared" si="14"/>
        <v>-2.4878407637261213</v>
      </c>
      <c r="CW27">
        <f t="shared" si="25"/>
        <v>-14.404178789400426</v>
      </c>
      <c r="CX27">
        <f t="shared" si="25"/>
        <v>-14.404178939872208</v>
      </c>
      <c r="CY27">
        <f t="shared" si="25"/>
        <v>-14.404177931748954</v>
      </c>
      <c r="CZ27">
        <f t="shared" si="25"/>
        <v>-14.40418468585133</v>
      </c>
      <c r="DA27">
        <f t="shared" si="25"/>
        <v>-14.404139432347721</v>
      </c>
      <c r="DB27">
        <f t="shared" si="25"/>
        <v>-14.404442494819984</v>
      </c>
      <c r="DC27">
        <f t="shared" si="25"/>
        <v>-14.402406439241494</v>
      </c>
      <c r="DD27">
        <f t="shared" si="16"/>
        <v>-13.858527518535432</v>
      </c>
    </row>
    <row r="28" spans="1:108">
      <c r="A28" s="37" t="s">
        <v>57</v>
      </c>
      <c r="B28" s="38" t="s">
        <v>49</v>
      </c>
      <c r="C28" s="37">
        <v>34711.614999999998</v>
      </c>
      <c r="D28" s="37" t="s">
        <v>53</v>
      </c>
      <c r="E28">
        <f t="shared" si="26"/>
        <v>-25041.950002136502</v>
      </c>
      <c r="F28">
        <f t="shared" si="27"/>
        <v>-25042</v>
      </c>
      <c r="G28">
        <f t="shared" ref="G28:G91" si="60">+C28-(C$7+F28*C$8)+T28*J$10</f>
        <v>1.8074334002449177E-2</v>
      </c>
      <c r="H28" s="116">
        <f t="shared" si="29"/>
        <v>1.8074334002449177E-2</v>
      </c>
      <c r="I28" s="116"/>
      <c r="J28" s="116"/>
      <c r="K28" s="165"/>
      <c r="L28" s="116"/>
      <c r="M28" s="116"/>
      <c r="N28" s="116"/>
      <c r="O28" s="40"/>
      <c r="P28" s="167">
        <f t="shared" si="30"/>
        <v>2.66958639210631E-5</v>
      </c>
      <c r="Q28" s="166">
        <f t="shared" si="31"/>
        <v>19693.114999999998</v>
      </c>
      <c r="R28" s="8">
        <f t="shared" si="32"/>
        <v>3.2668154963209049E-4</v>
      </c>
      <c r="S28" s="282">
        <f t="shared" si="58"/>
        <v>8.1718309317217463E-2</v>
      </c>
      <c r="T28" s="284"/>
      <c r="U28" s="167"/>
      <c r="V28" s="167"/>
      <c r="W28" s="167"/>
      <c r="X28" s="167"/>
      <c r="Y28" s="167"/>
      <c r="Z28" s="167"/>
      <c r="AA28" s="116"/>
      <c r="AB28" s="116"/>
      <c r="AC28" s="25"/>
      <c r="AD28" s="245"/>
      <c r="AE28" s="41"/>
      <c r="AF28">
        <f t="shared" si="33"/>
        <v>-25042</v>
      </c>
      <c r="AG28" s="246">
        <f t="shared" si="34"/>
        <v>1.2428985415856747E-2</v>
      </c>
      <c r="AH28" s="247">
        <f t="shared" si="35"/>
        <v>5.6453485865924306E-3</v>
      </c>
      <c r="AI28" s="247">
        <f t="shared" si="36"/>
        <v>1.8074334002449177E-2</v>
      </c>
      <c r="AJ28" s="248">
        <f t="shared" si="37"/>
        <v>2.6043593034798402E-6</v>
      </c>
      <c r="AK28">
        <f t="shared" si="59"/>
        <v>3.1869960664141155E-5</v>
      </c>
      <c r="AN28">
        <f t="shared" si="38"/>
        <v>-1.2222931927910312E-2</v>
      </c>
      <c r="AO28">
        <f t="shared" si="39"/>
        <v>0.4978635124705536</v>
      </c>
      <c r="AP28">
        <f t="shared" si="40"/>
        <v>-0.70166967903786548</v>
      </c>
      <c r="AQ28">
        <f t="shared" si="41"/>
        <v>-0.43233634119090664</v>
      </c>
      <c r="AR28">
        <f t="shared" si="42"/>
        <v>-2.4307507160808104</v>
      </c>
      <c r="AS28">
        <f t="shared" si="43"/>
        <v>-2.6940814540011337</v>
      </c>
      <c r="AT28">
        <f t="shared" si="44"/>
        <v>-8.0463835209566454</v>
      </c>
      <c r="AU28">
        <f t="shared" si="44"/>
        <v>-8.046385309981531</v>
      </c>
      <c r="AV28">
        <f t="shared" si="44"/>
        <v>-8.046371189751703</v>
      </c>
      <c r="AW28">
        <f t="shared" si="44"/>
        <v>-8.0464826086107042</v>
      </c>
      <c r="AX28">
        <f t="shared" si="44"/>
        <v>-8.0456016934917614</v>
      </c>
      <c r="AY28">
        <f t="shared" si="44"/>
        <v>-8.052461105478395</v>
      </c>
      <c r="AZ28">
        <f t="shared" si="44"/>
        <v>-7.9903252914705165</v>
      </c>
      <c r="BA28">
        <f t="shared" si="45"/>
        <v>-7.395997590750282</v>
      </c>
      <c r="BB28" s="246">
        <f t="shared" si="46"/>
        <v>6.7591575056714761E-3</v>
      </c>
      <c r="BC28" s="247">
        <f t="shared" si="47"/>
        <v>1.1315176496777702E-2</v>
      </c>
      <c r="BD28" s="248">
        <f t="shared" si="48"/>
        <v>1.0462658205642782E-5</v>
      </c>
      <c r="BE28" s="247">
        <f t="shared" si="49"/>
        <v>3.5967093840544757E-2</v>
      </c>
      <c r="BG28">
        <f t="shared" si="50"/>
        <v>-5.6698279101852706E-3</v>
      </c>
      <c r="BH28">
        <f t="shared" si="51"/>
        <v>0.55105065517855689</v>
      </c>
      <c r="BI28">
        <f t="shared" si="52"/>
        <v>-0.56926253964197715</v>
      </c>
      <c r="BJ28">
        <f t="shared" si="53"/>
        <v>0.34417759828235994</v>
      </c>
      <c r="BK28">
        <f t="shared" si="54"/>
        <v>2.4875336370422896</v>
      </c>
      <c r="BL28">
        <f t="shared" si="55"/>
        <v>2.9480329731143406</v>
      </c>
      <c r="BM28">
        <f t="shared" si="56"/>
        <v>-10.569152425728186</v>
      </c>
      <c r="BN28">
        <f t="shared" si="56"/>
        <v>-10.569196082040317</v>
      </c>
      <c r="BO28">
        <f t="shared" si="56"/>
        <v>-10.569009522161966</v>
      </c>
      <c r="BP28">
        <f t="shared" si="56"/>
        <v>-10.569807299503916</v>
      </c>
      <c r="BQ28">
        <f t="shared" si="56"/>
        <v>-10.566405552674938</v>
      </c>
      <c r="BR28">
        <f t="shared" si="56"/>
        <v>-10.581092988395636</v>
      </c>
      <c r="BS28">
        <f t="shared" si="56"/>
        <v>-10.520725629593862</v>
      </c>
      <c r="BT28">
        <f t="shared" si="57"/>
        <v>-11.084202863004823</v>
      </c>
      <c r="BW28">
        <f t="shared" si="0"/>
        <v>3.4838827401991589E-2</v>
      </c>
      <c r="BX28">
        <v>-34000</v>
      </c>
      <c r="BY28">
        <f t="shared" si="1"/>
        <v>2.8437468588309589E-2</v>
      </c>
      <c r="BZ28">
        <f t="shared" si="2"/>
        <v>3.1693470948670123E-2</v>
      </c>
      <c r="CA28">
        <f t="shared" si="3"/>
        <v>-3.2560023603605348E-3</v>
      </c>
      <c r="CB28">
        <f t="shared" si="4"/>
        <v>0.33954825876968742</v>
      </c>
      <c r="CC28">
        <f t="shared" si="5"/>
        <v>-0.14714666736115842</v>
      </c>
      <c r="CD28">
        <f t="shared" si="6"/>
        <v>-3.0608060026954513</v>
      </c>
      <c r="CE28">
        <f t="shared" si="7"/>
        <v>-24.74309941522494</v>
      </c>
      <c r="CF28">
        <f t="shared" si="24"/>
        <v>-9.2458220787860927</v>
      </c>
      <c r="CG28">
        <f t="shared" si="24"/>
        <v>-9.2306328808765716</v>
      </c>
      <c r="CH28">
        <f t="shared" si="24"/>
        <v>-9.2539436645203565</v>
      </c>
      <c r="CI28">
        <f t="shared" si="24"/>
        <v>-9.2181255862170008</v>
      </c>
      <c r="CJ28">
        <f t="shared" si="24"/>
        <v>-9.2730678318178708</v>
      </c>
      <c r="CK28">
        <f t="shared" si="24"/>
        <v>-9.1885403420250942</v>
      </c>
      <c r="CL28">
        <f t="shared" si="24"/>
        <v>-9.3180962475752338</v>
      </c>
      <c r="CM28">
        <f t="shared" si="9"/>
        <v>-9.1179856782192665</v>
      </c>
      <c r="CO28" s="23">
        <f t="shared" si="18"/>
        <v>-34000</v>
      </c>
      <c r="CP28" s="86">
        <f t="shared" si="19"/>
        <v>3.8094829762352123E-2</v>
      </c>
      <c r="CQ28" s="86">
        <f t="shared" si="20"/>
        <v>3.1693470948670123E-2</v>
      </c>
      <c r="CR28">
        <f t="shared" si="10"/>
        <v>6.4013588136819996E-3</v>
      </c>
      <c r="CS28">
        <f t="shared" si="11"/>
        <v>0.67675689178062892</v>
      </c>
      <c r="CT28">
        <f t="shared" si="12"/>
        <v>0.84737836432719138</v>
      </c>
      <c r="CU28">
        <f t="shared" si="13"/>
        <v>-2.1790146736158773</v>
      </c>
      <c r="CV28">
        <f t="shared" si="14"/>
        <v>-1.9147906756277975</v>
      </c>
      <c r="CW28">
        <f t="shared" si="25"/>
        <v>-14.145602359252164</v>
      </c>
      <c r="CX28">
        <f t="shared" si="25"/>
        <v>-14.145602359251383</v>
      </c>
      <c r="CY28">
        <f t="shared" si="25"/>
        <v>-14.145602359414983</v>
      </c>
      <c r="CZ28">
        <f t="shared" si="25"/>
        <v>-14.145602325130534</v>
      </c>
      <c r="DA28">
        <f t="shared" si="25"/>
        <v>-14.145609506848148</v>
      </c>
      <c r="DB28">
        <f t="shared" si="25"/>
        <v>-14.143940862197532</v>
      </c>
      <c r="DC28">
        <f t="shared" si="25"/>
        <v>-14.060041997882271</v>
      </c>
      <c r="DD28">
        <f t="shared" si="16"/>
        <v>-13.579924922077247</v>
      </c>
    </row>
    <row r="29" spans="1:108">
      <c r="A29" s="37" t="s">
        <v>60</v>
      </c>
      <c r="B29" s="38" t="s">
        <v>45</v>
      </c>
      <c r="C29" s="37">
        <v>35721.474000000002</v>
      </c>
      <c r="D29" s="37" t="s">
        <v>53</v>
      </c>
      <c r="E29">
        <f t="shared" si="26"/>
        <v>-22248.44223392355</v>
      </c>
      <c r="F29">
        <f t="shared" si="27"/>
        <v>-22248.5</v>
      </c>
      <c r="G29">
        <f t="shared" si="60"/>
        <v>2.0882559503661469E-2</v>
      </c>
      <c r="H29" s="116">
        <f t="shared" si="29"/>
        <v>2.0882559503661469E-2</v>
      </c>
      <c r="I29" s="116"/>
      <c r="J29" s="116"/>
      <c r="K29" s="165"/>
      <c r="L29" s="116"/>
      <c r="M29" s="116"/>
      <c r="N29" s="116"/>
      <c r="O29" s="40"/>
      <c r="P29" s="167">
        <f t="shared" si="30"/>
        <v>3.5635825860034974E-5</v>
      </c>
      <c r="Q29" s="166">
        <f t="shared" si="31"/>
        <v>20702.974000000002</v>
      </c>
      <c r="R29" s="8">
        <f t="shared" si="32"/>
        <v>4.3608129142396195E-4</v>
      </c>
      <c r="S29" s="282">
        <f t="shared" si="58"/>
        <v>8.1718309317217463E-2</v>
      </c>
      <c r="T29" s="284"/>
      <c r="U29" s="167"/>
      <c r="V29" s="167"/>
      <c r="W29" s="167"/>
      <c r="X29" s="167"/>
      <c r="Y29" s="167"/>
      <c r="Z29" s="167"/>
      <c r="AA29" s="116"/>
      <c r="AB29" s="116"/>
      <c r="AC29" s="25"/>
      <c r="AD29" s="252"/>
      <c r="AE29" s="41"/>
      <c r="AF29">
        <f t="shared" si="33"/>
        <v>-22248.5</v>
      </c>
      <c r="AG29" s="246">
        <f t="shared" si="34"/>
        <v>1.1614757382155977E-2</v>
      </c>
      <c r="AH29" s="247">
        <f t="shared" si="35"/>
        <v>9.2678021215054918E-3</v>
      </c>
      <c r="AI29" s="247">
        <f t="shared" si="36"/>
        <v>2.0882559503661469E-2</v>
      </c>
      <c r="AJ29" s="248">
        <f t="shared" si="37"/>
        <v>7.0189617852819712E-6</v>
      </c>
      <c r="AK29">
        <f t="shared" si="59"/>
        <v>8.5892156163381688E-5</v>
      </c>
      <c r="AN29">
        <f t="shared" si="38"/>
        <v>-1.0962476831315175E-2</v>
      </c>
      <c r="AO29">
        <f t="shared" si="39"/>
        <v>0.74349117697635014</v>
      </c>
      <c r="AP29">
        <f t="shared" si="40"/>
        <v>-0.94584557610458431</v>
      </c>
      <c r="AQ29">
        <f t="shared" si="41"/>
        <v>-0.61094925135707612</v>
      </c>
      <c r="AR29">
        <f t="shared" si="42"/>
        <v>-1.9682992805030981</v>
      </c>
      <c r="AS29">
        <f t="shared" si="43"/>
        <v>-1.5044157139823398</v>
      </c>
      <c r="AT29">
        <f t="shared" si="44"/>
        <v>-7.4743878032211564</v>
      </c>
      <c r="AU29">
        <f t="shared" si="44"/>
        <v>-7.474132370732411</v>
      </c>
      <c r="AV29">
        <f t="shared" si="44"/>
        <v>-7.4730940414007474</v>
      </c>
      <c r="AW29">
        <f t="shared" si="44"/>
        <v>-7.4689006646868137</v>
      </c>
      <c r="AX29">
        <f t="shared" si="44"/>
        <v>-7.4523886116963141</v>
      </c>
      <c r="AY29">
        <f t="shared" si="44"/>
        <v>-7.3927833175389663</v>
      </c>
      <c r="AZ29">
        <f t="shared" si="44"/>
        <v>-7.2198136129245327</v>
      </c>
      <c r="BA29">
        <f t="shared" si="45"/>
        <v>-6.8590056592538993</v>
      </c>
      <c r="BB29" s="246">
        <f t="shared" si="46"/>
        <v>8.464950008487843E-3</v>
      </c>
      <c r="BC29" s="247">
        <f t="shared" si="47"/>
        <v>1.2417609495173626E-2</v>
      </c>
      <c r="BD29" s="248">
        <f t="shared" si="48"/>
        <v>1.2600720231702196E-5</v>
      </c>
      <c r="BE29" s="247">
        <f t="shared" si="49"/>
        <v>3.4994843708644779E-2</v>
      </c>
      <c r="BG29">
        <f t="shared" si="50"/>
        <v>-3.1498073736681335E-3</v>
      </c>
      <c r="BH29">
        <f t="shared" si="51"/>
        <v>0.46084914745825301</v>
      </c>
      <c r="BI29">
        <f t="shared" si="52"/>
        <v>-0.25622783579915076</v>
      </c>
      <c r="BJ29">
        <f t="shared" si="53"/>
        <v>0.17126030356893562</v>
      </c>
      <c r="BK29">
        <f t="shared" si="54"/>
        <v>2.8340244989446952</v>
      </c>
      <c r="BL29">
        <f t="shared" si="55"/>
        <v>6.4512814297288639</v>
      </c>
      <c r="BM29">
        <f t="shared" si="56"/>
        <v>-9.9972433818940889</v>
      </c>
      <c r="BN29">
        <f t="shared" si="56"/>
        <v>-10.001964150741792</v>
      </c>
      <c r="BO29">
        <f t="shared" si="56"/>
        <v>-9.9920378019301843</v>
      </c>
      <c r="BP29">
        <f t="shared" si="56"/>
        <v>-10.012984871119096</v>
      </c>
      <c r="BQ29">
        <f t="shared" si="56"/>
        <v>-9.9691037492797268</v>
      </c>
      <c r="BR29">
        <f t="shared" si="56"/>
        <v>-10.062555533622815</v>
      </c>
      <c r="BS29">
        <f t="shared" si="56"/>
        <v>-9.8695077144691403</v>
      </c>
      <c r="BT29">
        <f t="shared" si="57"/>
        <v>-10.305926509798882</v>
      </c>
      <c r="BW29">
        <f t="shared" si="0"/>
        <v>3.2294609850449296E-2</v>
      </c>
      <c r="BX29">
        <v>-33000</v>
      </c>
      <c r="BY29">
        <f t="shared" si="1"/>
        <v>2.6280886342132277E-2</v>
      </c>
      <c r="BZ29">
        <f t="shared" si="2"/>
        <v>3.0878030762263531E-2</v>
      </c>
      <c r="CA29">
        <f t="shared" si="3"/>
        <v>-4.5971444201312528E-3</v>
      </c>
      <c r="CB29">
        <f t="shared" si="4"/>
        <v>0.34326581780413346</v>
      </c>
      <c r="CC29">
        <f t="shared" si="5"/>
        <v>-0.19886628207239115</v>
      </c>
      <c r="CD29">
        <f t="shared" si="6"/>
        <v>-3.0082879571972709</v>
      </c>
      <c r="CE29">
        <f t="shared" si="7"/>
        <v>-14.980998315623054</v>
      </c>
      <c r="CF29">
        <f t="shared" si="24"/>
        <v>-9.1305582888295049</v>
      </c>
      <c r="CG29">
        <f t="shared" si="24"/>
        <v>-9.1105503591143666</v>
      </c>
      <c r="CH29">
        <f t="shared" si="24"/>
        <v>-9.1421435730371794</v>
      </c>
      <c r="CI29">
        <f t="shared" si="24"/>
        <v>-9.0921096264945653</v>
      </c>
      <c r="CJ29">
        <f t="shared" si="24"/>
        <v>-9.1710067636486503</v>
      </c>
      <c r="CK29">
        <f t="shared" si="24"/>
        <v>-9.0456334292217448</v>
      </c>
      <c r="CL29">
        <f t="shared" si="24"/>
        <v>-9.2428608849782385</v>
      </c>
      <c r="CM29">
        <f t="shared" si="9"/>
        <v>-8.9257565994663093</v>
      </c>
      <c r="CO29" s="23">
        <f t="shared" si="18"/>
        <v>-33000</v>
      </c>
      <c r="CP29" s="86">
        <f t="shared" si="19"/>
        <v>3.689175427058055E-2</v>
      </c>
      <c r="CQ29" s="86">
        <f t="shared" si="20"/>
        <v>3.0878030762263531E-2</v>
      </c>
      <c r="CR29">
        <f t="shared" si="10"/>
        <v>6.0137235083170173E-3</v>
      </c>
      <c r="CS29">
        <f t="shared" si="11"/>
        <v>0.81357889964149877</v>
      </c>
      <c r="CT29">
        <f t="shared" si="12"/>
        <v>0.95899318135578715</v>
      </c>
      <c r="CU29">
        <f t="shared" si="13"/>
        <v>-1.9066147523188168</v>
      </c>
      <c r="CV29">
        <f t="shared" si="14"/>
        <v>-1.4082029076481402</v>
      </c>
      <c r="CW29">
        <f t="shared" si="25"/>
        <v>-13.842660501549942</v>
      </c>
      <c r="CX29">
        <f t="shared" si="25"/>
        <v>-13.842638729923403</v>
      </c>
      <c r="CY29">
        <f t="shared" si="25"/>
        <v>-13.84250617923111</v>
      </c>
      <c r="CZ29">
        <f t="shared" si="25"/>
        <v>-13.841700425736436</v>
      </c>
      <c r="DA29">
        <f t="shared" si="25"/>
        <v>-13.83684753610517</v>
      </c>
      <c r="DB29">
        <f t="shared" si="25"/>
        <v>-13.809089094612176</v>
      </c>
      <c r="DC29">
        <f t="shared" si="25"/>
        <v>-13.680651580791357</v>
      </c>
      <c r="DD29">
        <f t="shared" si="16"/>
        <v>-13.301322325619061</v>
      </c>
    </row>
    <row r="30" spans="1:108">
      <c r="A30" s="37" t="s">
        <v>57</v>
      </c>
      <c r="B30" s="38" t="s">
        <v>49</v>
      </c>
      <c r="C30" s="37">
        <v>31731.756000000001</v>
      </c>
      <c r="D30" s="37" t="s">
        <v>53</v>
      </c>
      <c r="E30">
        <f t="shared" si="26"/>
        <v>-33284.94161252887</v>
      </c>
      <c r="F30">
        <f t="shared" si="27"/>
        <v>-33285</v>
      </c>
      <c r="G30">
        <f t="shared" si="60"/>
        <v>2.110719500342384E-2</v>
      </c>
      <c r="H30" s="116">
        <f t="shared" si="29"/>
        <v>2.110719500342384E-2</v>
      </c>
      <c r="I30" s="116"/>
      <c r="J30" s="116"/>
      <c r="K30" s="165"/>
      <c r="L30" s="116"/>
      <c r="M30" s="116"/>
      <c r="N30" s="116"/>
      <c r="O30" s="40"/>
      <c r="P30" s="167">
        <f t="shared" si="30"/>
        <v>3.6406624781864723E-5</v>
      </c>
      <c r="Q30" s="166">
        <f t="shared" si="31"/>
        <v>16713.256000000001</v>
      </c>
      <c r="R30" s="8">
        <f t="shared" si="32"/>
        <v>4.4551368091256031E-4</v>
      </c>
      <c r="S30" s="282">
        <f t="shared" si="58"/>
        <v>8.1718309317217463E-2</v>
      </c>
      <c r="T30" s="284"/>
      <c r="U30" s="167"/>
      <c r="V30" s="167"/>
      <c r="W30" s="167"/>
      <c r="X30" s="167"/>
      <c r="Y30" s="167"/>
      <c r="Z30" s="167"/>
      <c r="AA30" s="116"/>
      <c r="AB30" s="116"/>
      <c r="AC30" s="25"/>
      <c r="AD30" s="252"/>
      <c r="AE30" s="41"/>
      <c r="AF30">
        <f t="shared" si="33"/>
        <v>-33285</v>
      </c>
      <c r="AG30" s="246">
        <f t="shared" si="34"/>
        <v>2.6893295762715076E-2</v>
      </c>
      <c r="AH30" s="247">
        <f t="shared" si="35"/>
        <v>-5.7861007592912364E-3</v>
      </c>
      <c r="AI30" s="247">
        <f t="shared" si="36"/>
        <v>2.110719500342384E-2</v>
      </c>
      <c r="AJ30" s="248">
        <f t="shared" si="37"/>
        <v>2.7358441720632982E-6</v>
      </c>
      <c r="AK30">
        <f t="shared" si="59"/>
        <v>3.3478961996670624E-5</v>
      </c>
      <c r="AN30">
        <f t="shared" si="38"/>
        <v>-4.216383214963264E-3</v>
      </c>
      <c r="AO30">
        <f t="shared" si="39"/>
        <v>0.3420042086952394</v>
      </c>
      <c r="AP30">
        <f t="shared" si="40"/>
        <v>-0.18396143832339446</v>
      </c>
      <c r="AQ30">
        <f t="shared" si="41"/>
        <v>-7.8085226822823678E-2</v>
      </c>
      <c r="AR30">
        <f t="shared" si="42"/>
        <v>-3.0234737547669517</v>
      </c>
      <c r="AS30">
        <f t="shared" si="43"/>
        <v>-16.912400414292435</v>
      </c>
      <c r="AT30">
        <f t="shared" si="44"/>
        <v>-9.16375401812126</v>
      </c>
      <c r="AU30">
        <f t="shared" si="44"/>
        <v>-9.1446282537780039</v>
      </c>
      <c r="AV30">
        <f t="shared" si="44"/>
        <v>-9.1745391284256428</v>
      </c>
      <c r="AW30">
        <f t="shared" si="44"/>
        <v>-9.1276490230641887</v>
      </c>
      <c r="AX30">
        <f t="shared" si="44"/>
        <v>-9.20090181345026</v>
      </c>
      <c r="AY30">
        <f t="shared" si="44"/>
        <v>-9.0857589305540376</v>
      </c>
      <c r="AZ30">
        <f t="shared" si="44"/>
        <v>-9.2653118284687732</v>
      </c>
      <c r="BA30">
        <f t="shared" si="45"/>
        <v>-8.9805418869109026</v>
      </c>
      <c r="BB30" s="246">
        <f t="shared" si="46"/>
        <v>3.3085665362340186E-2</v>
      </c>
      <c r="BC30" s="247">
        <f t="shared" si="47"/>
        <v>-1.1978470358916346E-2</v>
      </c>
      <c r="BD30" s="248">
        <f t="shared" si="48"/>
        <v>1.1725249639325517E-5</v>
      </c>
      <c r="BE30" s="247">
        <f t="shared" si="49"/>
        <v>1.9131208618761997E-2</v>
      </c>
      <c r="BG30">
        <f t="shared" si="50"/>
        <v>6.192369599625107E-3</v>
      </c>
      <c r="BH30">
        <f t="shared" si="51"/>
        <v>0.76717608870502518</v>
      </c>
      <c r="BI30">
        <f t="shared" si="52"/>
        <v>0.93024176383396351</v>
      </c>
      <c r="BJ30">
        <f t="shared" si="53"/>
        <v>-0.51556450586161018</v>
      </c>
      <c r="BK30">
        <f t="shared" si="54"/>
        <v>-1.9949719304542675</v>
      </c>
      <c r="BL30">
        <f t="shared" si="55"/>
        <v>-1.5488294204480648</v>
      </c>
      <c r="BM30">
        <f t="shared" si="56"/>
        <v>-13.934887311607575</v>
      </c>
      <c r="BN30">
        <f t="shared" si="56"/>
        <v>-13.934883891980864</v>
      </c>
      <c r="BO30">
        <f t="shared" si="56"/>
        <v>-13.934853805674603</v>
      </c>
      <c r="BP30">
        <f t="shared" si="56"/>
        <v>-13.934589292527267</v>
      </c>
      <c r="BQ30">
        <f t="shared" si="56"/>
        <v>-13.932278239780951</v>
      </c>
      <c r="BR30">
        <f t="shared" si="56"/>
        <v>-13.913084096254176</v>
      </c>
      <c r="BS30">
        <f t="shared" si="56"/>
        <v>-13.792145720536238</v>
      </c>
      <c r="BT30">
        <f t="shared" si="57"/>
        <v>-13.380724065609645</v>
      </c>
      <c r="BW30">
        <f t="shared" si="0"/>
        <v>2.8926154227520942E-2</v>
      </c>
      <c r="BX30">
        <v>-32000</v>
      </c>
      <c r="BY30">
        <f t="shared" si="1"/>
        <v>2.4153325045241668E-2</v>
      </c>
      <c r="BZ30">
        <f t="shared" si="2"/>
        <v>3.0069973598416809E-2</v>
      </c>
      <c r="CA30">
        <f t="shared" si="3"/>
        <v>-5.9166485531751403E-3</v>
      </c>
      <c r="CB30">
        <f t="shared" si="4"/>
        <v>0.34909234250627019</v>
      </c>
      <c r="CC30">
        <f t="shared" si="5"/>
        <v>-0.25237873200134731</v>
      </c>
      <c r="CD30">
        <f t="shared" si="6"/>
        <v>-2.9533511371807388</v>
      </c>
      <c r="CE30">
        <f t="shared" si="7"/>
        <v>-10.593256662063842</v>
      </c>
      <c r="CF30">
        <f t="shared" si="24"/>
        <v>-9.0116425809697933</v>
      </c>
      <c r="CG30">
        <f t="shared" si="24"/>
        <v>-8.9916358251189283</v>
      </c>
      <c r="CH30">
        <f t="shared" si="24"/>
        <v>-9.0246555370454793</v>
      </c>
      <c r="CI30">
        <f t="shared" si="24"/>
        <v>-8.9698877556823664</v>
      </c>
      <c r="CJ30">
        <f t="shared" si="24"/>
        <v>-9.0600347450792071</v>
      </c>
      <c r="CK30">
        <f t="shared" si="24"/>
        <v>-8.9095224853920989</v>
      </c>
      <c r="CL30">
        <f t="shared" si="24"/>
        <v>-9.155943917021073</v>
      </c>
      <c r="CM30">
        <f t="shared" si="9"/>
        <v>-8.7335275207133538</v>
      </c>
      <c r="CO30" s="23">
        <f t="shared" si="18"/>
        <v>-32000</v>
      </c>
      <c r="CP30" s="86">
        <f t="shared" si="19"/>
        <v>3.4842802780696083E-2</v>
      </c>
      <c r="CQ30" s="86">
        <f t="shared" si="20"/>
        <v>3.0069973598416809E-2</v>
      </c>
      <c r="CR30">
        <f t="shared" si="10"/>
        <v>4.7728291822792734E-3</v>
      </c>
      <c r="CS30">
        <f t="shared" si="11"/>
        <v>1.0496811474636831</v>
      </c>
      <c r="CT30">
        <f t="shared" si="12"/>
        <v>0.99071376695596691</v>
      </c>
      <c r="CU30">
        <f t="shared" si="13"/>
        <v>-1.482860233048533</v>
      </c>
      <c r="CV30">
        <f t="shared" si="14"/>
        <v>-0.91571541514847454</v>
      </c>
      <c r="CW30">
        <f t="shared" si="25"/>
        <v>-13.465119627571752</v>
      </c>
      <c r="CX30">
        <f t="shared" si="25"/>
        <v>-13.464308058705553</v>
      </c>
      <c r="CY30">
        <f t="shared" si="25"/>
        <v>-13.462009417528922</v>
      </c>
      <c r="CZ30">
        <f t="shared" si="25"/>
        <v>-13.455534365259885</v>
      </c>
      <c r="DA30">
        <f t="shared" si="25"/>
        <v>-13.437565667172818</v>
      </c>
      <c r="DB30">
        <f t="shared" si="25"/>
        <v>-13.389585342645011</v>
      </c>
      <c r="DC30">
        <f t="shared" si="25"/>
        <v>-13.27200780758354</v>
      </c>
      <c r="DD30">
        <f t="shared" si="16"/>
        <v>-13.022719729160876</v>
      </c>
    </row>
    <row r="31" spans="1:108">
      <c r="A31" s="37" t="s">
        <v>57</v>
      </c>
      <c r="B31" s="38" t="s">
        <v>45</v>
      </c>
      <c r="C31" s="37">
        <v>32436.866000000002</v>
      </c>
      <c r="D31" s="37" t="s">
        <v>53</v>
      </c>
      <c r="E31">
        <f t="shared" si="26"/>
        <v>-31334.44133234656</v>
      </c>
      <c r="F31">
        <f t="shared" si="27"/>
        <v>-31334.5</v>
      </c>
      <c r="G31">
        <f t="shared" si="60"/>
        <v>2.1208481506619137E-2</v>
      </c>
      <c r="H31" s="116">
        <f t="shared" si="29"/>
        <v>2.1208481506619137E-2</v>
      </c>
      <c r="I31" s="116"/>
      <c r="J31" s="116"/>
      <c r="K31" s="165"/>
      <c r="L31" s="116"/>
      <c r="M31" s="116"/>
      <c r="N31" s="116"/>
      <c r="O31" s="40"/>
      <c r="P31" s="167">
        <f t="shared" si="30"/>
        <v>3.6756870019785258E-5</v>
      </c>
      <c r="Q31" s="166">
        <f t="shared" si="31"/>
        <v>17418.366000000002</v>
      </c>
      <c r="R31" s="8">
        <f t="shared" si="32"/>
        <v>4.4979968781660594E-4</v>
      </c>
      <c r="S31" s="282">
        <f t="shared" si="58"/>
        <v>8.1718309317217463E-2</v>
      </c>
      <c r="T31" s="284"/>
      <c r="U31" s="167"/>
      <c r="V31" s="167"/>
      <c r="W31" s="167"/>
      <c r="X31" s="167"/>
      <c r="Y31" s="167"/>
      <c r="Z31" s="167"/>
      <c r="AA31" s="116"/>
      <c r="AB31" s="116"/>
      <c r="AC31" s="25"/>
      <c r="AD31" s="252"/>
      <c r="AE31" s="41"/>
      <c r="AF31">
        <f t="shared" si="33"/>
        <v>-31334.5</v>
      </c>
      <c r="AG31" s="246">
        <f t="shared" si="34"/>
        <v>2.2764468378652643E-2</v>
      </c>
      <c r="AH31" s="247">
        <f t="shared" si="35"/>
        <v>-1.5559868720335067E-3</v>
      </c>
      <c r="AI31" s="247">
        <f t="shared" si="36"/>
        <v>2.1208481506619137E-2</v>
      </c>
      <c r="AJ31" s="248">
        <f t="shared" si="37"/>
        <v>1.9784780202238902E-7</v>
      </c>
      <c r="AK31">
        <f t="shared" si="59"/>
        <v>2.4210951459406162E-6</v>
      </c>
      <c r="AN31">
        <f t="shared" si="38"/>
        <v>-6.7718348123346137E-3</v>
      </c>
      <c r="AO31">
        <f t="shared" si="39"/>
        <v>0.35429840088669673</v>
      </c>
      <c r="AP31">
        <f t="shared" si="40"/>
        <v>-0.28912142097137145</v>
      </c>
      <c r="AQ31">
        <f t="shared" si="41"/>
        <v>-0.14874545009939932</v>
      </c>
      <c r="AR31">
        <f t="shared" si="42"/>
        <v>-2.9151799829068459</v>
      </c>
      <c r="AS31">
        <f t="shared" si="43"/>
        <v>-8.7956601657576954</v>
      </c>
      <c r="AT31">
        <f t="shared" si="44"/>
        <v>-8.9303345112483452</v>
      </c>
      <c r="AU31">
        <f t="shared" si="44"/>
        <v>-8.9125927174031414</v>
      </c>
      <c r="AV31">
        <f t="shared" si="44"/>
        <v>-8.9430538872891798</v>
      </c>
      <c r="AW31">
        <f t="shared" si="44"/>
        <v>-8.8904311321826253</v>
      </c>
      <c r="AX31">
        <f t="shared" si="44"/>
        <v>-8.9804380536375668</v>
      </c>
      <c r="AY31">
        <f t="shared" si="44"/>
        <v>-8.8234980708919188</v>
      </c>
      <c r="AZ31">
        <f t="shared" si="44"/>
        <v>-9.0896943330795779</v>
      </c>
      <c r="BA31">
        <f t="shared" si="45"/>
        <v>-8.6055990688032615</v>
      </c>
      <c r="BB31" s="246">
        <f t="shared" si="46"/>
        <v>2.5955461489819379E-2</v>
      </c>
      <c r="BC31" s="247">
        <f t="shared" si="47"/>
        <v>-4.7469799832002418E-3</v>
      </c>
      <c r="BD31" s="248">
        <f t="shared" si="48"/>
        <v>1.841425587945314E-6</v>
      </c>
      <c r="BE31" s="247">
        <f t="shared" si="49"/>
        <v>2.4789323207787015E-2</v>
      </c>
      <c r="BG31">
        <f t="shared" si="50"/>
        <v>3.1909931111667343E-3</v>
      </c>
      <c r="BH31">
        <f t="shared" si="51"/>
        <v>1.2908563813289007</v>
      </c>
      <c r="BI31">
        <f t="shared" si="52"/>
        <v>0.83178933096054941</v>
      </c>
      <c r="BJ31">
        <f t="shared" si="53"/>
        <v>-0.48519717519300715</v>
      </c>
      <c r="BK31">
        <f t="shared" si="54"/>
        <v>-1.0307738545738021</v>
      </c>
      <c r="BL31">
        <f t="shared" si="55"/>
        <v>-0.56645256041324987</v>
      </c>
      <c r="BM31">
        <f t="shared" si="56"/>
        <v>-13.146229692456361</v>
      </c>
      <c r="BN31">
        <f t="shared" si="56"/>
        <v>-13.144056539005605</v>
      </c>
      <c r="BO31">
        <f t="shared" si="56"/>
        <v>-13.13947768692972</v>
      </c>
      <c r="BP31">
        <f t="shared" si="56"/>
        <v>-13.129873910161741</v>
      </c>
      <c r="BQ31">
        <f t="shared" si="56"/>
        <v>-13.109916678288384</v>
      </c>
      <c r="BR31">
        <f t="shared" si="56"/>
        <v>-13.069187022560309</v>
      </c>
      <c r="BS31">
        <f t="shared" si="56"/>
        <v>-12.988710951288722</v>
      </c>
      <c r="BT31">
        <f t="shared" si="57"/>
        <v>-12.837309701217954</v>
      </c>
      <c r="BW31">
        <f t="shared" si="0"/>
        <v>2.4182906735729016E-2</v>
      </c>
      <c r="BX31">
        <v>-31000</v>
      </c>
      <c r="BY31">
        <f t="shared" si="1"/>
        <v>2.2077706477876491E-2</v>
      </c>
      <c r="BZ31">
        <f t="shared" si="2"/>
        <v>2.9269299457129954E-2</v>
      </c>
      <c r="CA31">
        <f t="shared" si="3"/>
        <v>-7.1915929792534623E-3</v>
      </c>
      <c r="CB31">
        <f t="shared" si="4"/>
        <v>0.35735754313453583</v>
      </c>
      <c r="CC31">
        <f t="shared" si="5"/>
        <v>-0.30794489183890017</v>
      </c>
      <c r="CD31">
        <f t="shared" si="6"/>
        <v>-2.8954567221572276</v>
      </c>
      <c r="CE31">
        <f t="shared" si="7"/>
        <v>-8.0845272325344997</v>
      </c>
      <c r="CF31">
        <f t="shared" si="24"/>
        <v>-8.8888174466131478</v>
      </c>
      <c r="CG31">
        <f t="shared" si="24"/>
        <v>-8.8726881919889369</v>
      </c>
      <c r="CH31">
        <f t="shared" si="24"/>
        <v>-8.9010339565237722</v>
      </c>
      <c r="CI31">
        <f t="shared" si="24"/>
        <v>-8.8508860698242913</v>
      </c>
      <c r="CJ31">
        <f t="shared" si="24"/>
        <v>-8.9386312640536101</v>
      </c>
      <c r="CK31">
        <f t="shared" si="24"/>
        <v>-8.7817198663352585</v>
      </c>
      <c r="CL31">
        <f t="shared" si="24"/>
        <v>-9.0534658170805731</v>
      </c>
      <c r="CM31">
        <f t="shared" si="9"/>
        <v>-8.5412984419603966</v>
      </c>
      <c r="CO31" s="23">
        <f t="shared" si="18"/>
        <v>-31000</v>
      </c>
      <c r="CP31" s="86">
        <f t="shared" si="19"/>
        <v>3.1374499714982476E-2</v>
      </c>
      <c r="CQ31" s="86">
        <f t="shared" si="20"/>
        <v>2.9269299457129954E-2</v>
      </c>
      <c r="CR31">
        <f t="shared" si="10"/>
        <v>2.1052002578525238E-3</v>
      </c>
      <c r="CS31">
        <f t="shared" si="11"/>
        <v>1.424010364422073</v>
      </c>
      <c r="CT31">
        <f t="shared" si="12"/>
        <v>0.62488631959983609</v>
      </c>
      <c r="CU31">
        <f t="shared" si="13"/>
        <v>-0.72343633784587114</v>
      </c>
      <c r="CV31">
        <f t="shared" si="14"/>
        <v>-0.37836572056851697</v>
      </c>
      <c r="CW31">
        <f t="shared" si="25"/>
        <v>-12.959768333178776</v>
      </c>
      <c r="CX31">
        <f t="shared" si="25"/>
        <v>-12.957478511230562</v>
      </c>
      <c r="CY31">
        <f t="shared" si="25"/>
        <v>-12.953104032281923</v>
      </c>
      <c r="CZ31">
        <f t="shared" si="25"/>
        <v>-12.944768543338245</v>
      </c>
      <c r="DA31">
        <f t="shared" si="25"/>
        <v>-12.928960935049215</v>
      </c>
      <c r="DB31">
        <f t="shared" si="25"/>
        <v>-12.899237357668598</v>
      </c>
      <c r="DC31">
        <f t="shared" si="25"/>
        <v>-12.844139276900888</v>
      </c>
      <c r="DD31">
        <f t="shared" si="16"/>
        <v>-12.744117132702691</v>
      </c>
    </row>
    <row r="32" spans="1:108">
      <c r="A32" s="37" t="s">
        <v>57</v>
      </c>
      <c r="B32" s="38" t="s">
        <v>49</v>
      </c>
      <c r="C32" s="37">
        <v>35468.603999999999</v>
      </c>
      <c r="D32" s="37" t="s">
        <v>53</v>
      </c>
      <c r="E32">
        <f t="shared" si="26"/>
        <v>-22947.940192894075</v>
      </c>
      <c r="F32">
        <f t="shared" si="27"/>
        <v>-22948</v>
      </c>
      <c r="G32">
        <f t="shared" si="60"/>
        <v>2.1620396000798792E-2</v>
      </c>
      <c r="H32" s="116">
        <f t="shared" si="29"/>
        <v>2.1620396000798792E-2</v>
      </c>
      <c r="I32" s="116"/>
      <c r="J32" s="116"/>
      <c r="K32" s="165"/>
      <c r="L32" s="116"/>
      <c r="M32" s="116"/>
      <c r="N32" s="116"/>
      <c r="O32" s="40"/>
      <c r="P32" s="167">
        <f t="shared" si="30"/>
        <v>3.8198530983131273E-5</v>
      </c>
      <c r="Q32" s="166">
        <f t="shared" si="31"/>
        <v>20450.103999999999</v>
      </c>
      <c r="R32" s="8">
        <f t="shared" si="32"/>
        <v>4.6744152323135638E-4</v>
      </c>
      <c r="S32" s="282">
        <f t="shared" si="58"/>
        <v>8.1718309317217463E-2</v>
      </c>
      <c r="T32" s="284"/>
      <c r="U32" s="167"/>
      <c r="V32" s="167"/>
      <c r="W32" s="167"/>
      <c r="X32" s="167"/>
      <c r="Y32" s="167"/>
      <c r="Z32" s="167"/>
      <c r="AA32" s="116"/>
      <c r="AB32" s="116"/>
      <c r="AC32" s="25"/>
      <c r="AD32" s="252"/>
      <c r="AE32" s="41"/>
      <c r="AF32">
        <f t="shared" si="33"/>
        <v>-22948</v>
      </c>
      <c r="AG32" s="246">
        <f t="shared" si="34"/>
        <v>1.1359419304893949E-2</v>
      </c>
      <c r="AH32" s="247">
        <f t="shared" si="35"/>
        <v>1.0260976695904842E-2</v>
      </c>
      <c r="AI32" s="247">
        <f t="shared" si="36"/>
        <v>2.1620396000798792E-2</v>
      </c>
      <c r="AJ32" s="248">
        <f t="shared" si="37"/>
        <v>8.6039281578440737E-6</v>
      </c>
      <c r="AK32">
        <f t="shared" si="59"/>
        <v>1.0528764275390225E-4</v>
      </c>
      <c r="AN32">
        <f t="shared" si="38"/>
        <v>-1.1731914056567302E-2</v>
      </c>
      <c r="AO32">
        <f t="shared" si="39"/>
        <v>0.65224406440986971</v>
      </c>
      <c r="AP32">
        <f t="shared" si="40"/>
        <v>-0.8843887530303689</v>
      </c>
      <c r="AQ32">
        <f t="shared" si="41"/>
        <v>-0.56402267089593394</v>
      </c>
      <c r="AR32">
        <f t="shared" si="42"/>
        <v>-2.1233061146307994</v>
      </c>
      <c r="AS32">
        <f t="shared" si="43"/>
        <v>-1.7913619769022231</v>
      </c>
      <c r="AT32">
        <f t="shared" si="44"/>
        <v>-7.6411263636171611</v>
      </c>
      <c r="AU32">
        <f t="shared" si="44"/>
        <v>-7.6411096823153262</v>
      </c>
      <c r="AV32">
        <f t="shared" si="44"/>
        <v>-7.6409905534696376</v>
      </c>
      <c r="AW32">
        <f t="shared" si="44"/>
        <v>-7.6401416996761498</v>
      </c>
      <c r="AX32">
        <f t="shared" si="44"/>
        <v>-7.6341866217749565</v>
      </c>
      <c r="AY32">
        <f t="shared" si="44"/>
        <v>-7.5961882266513747</v>
      </c>
      <c r="AZ32">
        <f t="shared" si="44"/>
        <v>-7.4255263107141589</v>
      </c>
      <c r="BA32">
        <f t="shared" si="45"/>
        <v>-6.9934698998415925</v>
      </c>
      <c r="BB32" s="246">
        <f t="shared" si="46"/>
        <v>7.4880247078422009E-3</v>
      </c>
      <c r="BC32" s="247">
        <f t="shared" si="47"/>
        <v>1.4132371292956591E-2</v>
      </c>
      <c r="BD32" s="248">
        <f t="shared" si="48"/>
        <v>1.6321100938751259E-5</v>
      </c>
      <c r="BE32" s="247">
        <f t="shared" si="49"/>
        <v>3.7223704654417843E-2</v>
      </c>
      <c r="BG32">
        <f t="shared" si="50"/>
        <v>-3.871394597051749E-3</v>
      </c>
      <c r="BH32">
        <f t="shared" si="51"/>
        <v>0.4755107561792592</v>
      </c>
      <c r="BI32">
        <f t="shared" si="52"/>
        <v>-0.32933520090821011</v>
      </c>
      <c r="BJ32">
        <f t="shared" si="53"/>
        <v>0.2119546330971892</v>
      </c>
      <c r="BK32">
        <f t="shared" si="54"/>
        <v>2.757542818493993</v>
      </c>
      <c r="BL32">
        <f t="shared" si="55"/>
        <v>5.1434912811889557</v>
      </c>
      <c r="BM32">
        <f t="shared" si="56"/>
        <v>-10.132037489594493</v>
      </c>
      <c r="BN32">
        <f t="shared" si="56"/>
        <v>-10.134849664820548</v>
      </c>
      <c r="BO32">
        <f t="shared" si="56"/>
        <v>-10.128312448820004</v>
      </c>
      <c r="BP32">
        <f t="shared" si="56"/>
        <v>-10.143565974446881</v>
      </c>
      <c r="BQ32">
        <f t="shared" si="56"/>
        <v>-10.108275688430643</v>
      </c>
      <c r="BR32">
        <f t="shared" si="56"/>
        <v>-10.191658793624692</v>
      </c>
      <c r="BS32">
        <f t="shared" si="56"/>
        <v>-10.002949804691319</v>
      </c>
      <c r="BT32">
        <f t="shared" si="57"/>
        <v>-10.500809026021383</v>
      </c>
      <c r="BW32">
        <f t="shared" si="0"/>
        <v>1.8273221014623094E-2</v>
      </c>
      <c r="BX32">
        <v>-30000</v>
      </c>
      <c r="BY32">
        <f t="shared" si="1"/>
        <v>2.0083273855468771E-2</v>
      </c>
      <c r="BZ32">
        <f t="shared" si="2"/>
        <v>2.8476008338402956E-2</v>
      </c>
      <c r="CA32">
        <f t="shared" si="3"/>
        <v>-8.3927344829341829E-3</v>
      </c>
      <c r="CB32">
        <f t="shared" si="4"/>
        <v>0.36846305055811535</v>
      </c>
      <c r="CC32">
        <f t="shared" si="5"/>
        <v>-0.36568682984082396</v>
      </c>
      <c r="CD32">
        <f t="shared" si="6"/>
        <v>-2.8341182809821301</v>
      </c>
      <c r="CE32">
        <f t="shared" si="7"/>
        <v>-6.4532804842898877</v>
      </c>
      <c r="CF32">
        <f t="shared" si="24"/>
        <v>-8.7621495892681907</v>
      </c>
      <c r="CG32">
        <f t="shared" si="24"/>
        <v>-8.7516801324368156</v>
      </c>
      <c r="CH32">
        <f t="shared" si="24"/>
        <v>-8.7717289138520478</v>
      </c>
      <c r="CI32">
        <f t="shared" si="24"/>
        <v>-8.7330511296080875</v>
      </c>
      <c r="CJ32">
        <f t="shared" si="24"/>
        <v>-8.8066673092684464</v>
      </c>
      <c r="CK32">
        <f t="shared" si="24"/>
        <v>-8.6624647974492586</v>
      </c>
      <c r="CL32">
        <f t="shared" si="24"/>
        <v>-8.9321203052889562</v>
      </c>
      <c r="CM32">
        <f t="shared" si="9"/>
        <v>-8.3490693632074411</v>
      </c>
      <c r="CO32" s="23">
        <f t="shared" si="18"/>
        <v>-30000</v>
      </c>
      <c r="CP32" s="86">
        <f t="shared" si="19"/>
        <v>2.6665955497557278E-2</v>
      </c>
      <c r="CQ32" s="86">
        <f t="shared" si="20"/>
        <v>2.8476008338402956E-2</v>
      </c>
      <c r="CR32">
        <f t="shared" si="10"/>
        <v>-1.8100528408456764E-3</v>
      </c>
      <c r="CS32">
        <f t="shared" si="11"/>
        <v>1.5148278326420637</v>
      </c>
      <c r="CT32">
        <f t="shared" si="12"/>
        <v>-0.45803115982683812</v>
      </c>
      <c r="CU32">
        <f t="shared" si="13"/>
        <v>0.42732868012341035</v>
      </c>
      <c r="CV32">
        <f t="shared" si="14"/>
        <v>0.21697626579505083</v>
      </c>
      <c r="CW32">
        <f t="shared" si="25"/>
        <v>-12.338806092310726</v>
      </c>
      <c r="CX32">
        <f t="shared" si="25"/>
        <v>-12.340467939228192</v>
      </c>
      <c r="CY32">
        <f t="shared" si="25"/>
        <v>-12.343481181340547</v>
      </c>
      <c r="CZ32">
        <f t="shared" si="25"/>
        <v>-12.348939534681138</v>
      </c>
      <c r="DA32">
        <f t="shared" si="25"/>
        <v>-12.358810484453619</v>
      </c>
      <c r="DB32">
        <f t="shared" si="25"/>
        <v>-12.376609962194413</v>
      </c>
      <c r="DC32">
        <f t="shared" si="25"/>
        <v>-12.408557174528449</v>
      </c>
      <c r="DD32">
        <f t="shared" si="16"/>
        <v>-12.465514536244505</v>
      </c>
    </row>
    <row r="33" spans="1:108">
      <c r="A33" s="37" t="s">
        <v>57</v>
      </c>
      <c r="B33" s="38" t="s">
        <v>49</v>
      </c>
      <c r="C33" s="37">
        <v>32436.687000000002</v>
      </c>
      <c r="D33" s="37" t="s">
        <v>53</v>
      </c>
      <c r="E33">
        <f t="shared" si="26"/>
        <v>-31334.936488492625</v>
      </c>
      <c r="F33">
        <f t="shared" si="27"/>
        <v>-31335</v>
      </c>
      <c r="G33">
        <f t="shared" si="60"/>
        <v>2.2959545003686799E-2</v>
      </c>
      <c r="H33" s="116">
        <f t="shared" si="29"/>
        <v>2.2959545003686799E-2</v>
      </c>
      <c r="I33" s="116"/>
      <c r="J33" s="116"/>
      <c r="K33" s="165"/>
      <c r="L33" s="116"/>
      <c r="M33" s="116"/>
      <c r="N33" s="116"/>
      <c r="O33" s="40"/>
      <c r="P33" s="167">
        <f t="shared" si="30"/>
        <v>4.3077047330043911E-5</v>
      </c>
      <c r="Q33" s="166">
        <f t="shared" si="31"/>
        <v>17418.187000000002</v>
      </c>
      <c r="R33" s="8">
        <f t="shared" si="32"/>
        <v>5.2714070677631949E-4</v>
      </c>
      <c r="S33" s="282">
        <f t="shared" si="58"/>
        <v>8.1718309317217463E-2</v>
      </c>
      <c r="T33" s="284"/>
      <c r="U33" s="167"/>
      <c r="V33" s="167"/>
      <c r="W33" s="167"/>
      <c r="X33" s="167"/>
      <c r="Y33" s="167"/>
      <c r="Z33" s="167"/>
      <c r="AA33" s="116"/>
      <c r="AB33" s="116"/>
      <c r="AC33" s="25"/>
      <c r="AD33" s="252"/>
      <c r="AE33" s="41"/>
      <c r="AF33">
        <f t="shared" si="33"/>
        <v>-31335</v>
      </c>
      <c r="AG33" s="246">
        <f t="shared" si="34"/>
        <v>2.2765501157380394E-2</v>
      </c>
      <c r="AH33" s="247">
        <f t="shared" si="35"/>
        <v>1.9404384630640481E-4</v>
      </c>
      <c r="AI33" s="247">
        <f t="shared" si="36"/>
        <v>2.2959545003686799E-2</v>
      </c>
      <c r="AJ33" s="248">
        <f t="shared" si="37"/>
        <v>3.0769406684254623E-9</v>
      </c>
      <c r="AK33">
        <f t="shared" si="59"/>
        <v>3.7653014289383649E-8</v>
      </c>
      <c r="AN33">
        <f t="shared" si="38"/>
        <v>-6.7712017606552646E-3</v>
      </c>
      <c r="AO33">
        <f t="shared" si="39"/>
        <v>0.35429405718473306</v>
      </c>
      <c r="AP33">
        <f t="shared" si="40"/>
        <v>-0.28909346398206937</v>
      </c>
      <c r="AQ33">
        <f t="shared" si="41"/>
        <v>-0.14872659290052076</v>
      </c>
      <c r="AR33">
        <f t="shared" si="42"/>
        <v>-2.9152091870089825</v>
      </c>
      <c r="AS33">
        <f t="shared" si="43"/>
        <v>-8.7968045825809185</v>
      </c>
      <c r="AT33">
        <f t="shared" si="44"/>
        <v>-8.9303962470616156</v>
      </c>
      <c r="AU33">
        <f t="shared" si="44"/>
        <v>-8.9126522380665989</v>
      </c>
      <c r="AV33">
        <f t="shared" si="44"/>
        <v>-8.9431162049283994</v>
      </c>
      <c r="AW33">
        <f t="shared" si="44"/>
        <v>-8.8904903984169152</v>
      </c>
      <c r="AX33">
        <f t="shared" si="44"/>
        <v>-8.980499644210914</v>
      </c>
      <c r="AY33">
        <f t="shared" si="44"/>
        <v>-8.8235612540952442</v>
      </c>
      <c r="AZ33">
        <f t="shared" si="44"/>
        <v>-9.0897469587275097</v>
      </c>
      <c r="BA33">
        <f t="shared" si="45"/>
        <v>-8.6056951833426378</v>
      </c>
      <c r="BB33" s="246">
        <f t="shared" si="46"/>
        <v>2.5957969523513914E-2</v>
      </c>
      <c r="BC33" s="247">
        <f t="shared" si="47"/>
        <v>-2.9984245198271149E-3</v>
      </c>
      <c r="BD33" s="248">
        <f t="shared" si="48"/>
        <v>7.3469251323451386E-7</v>
      </c>
      <c r="BE33" s="247">
        <f t="shared" si="49"/>
        <v>2.6538278398208544E-2</v>
      </c>
      <c r="BG33">
        <f t="shared" si="50"/>
        <v>3.192468366133521E-3</v>
      </c>
      <c r="BH33">
        <f t="shared" si="51"/>
        <v>1.2906547789635403</v>
      </c>
      <c r="BI33">
        <f t="shared" si="52"/>
        <v>0.83201987431558588</v>
      </c>
      <c r="BJ33">
        <f t="shared" si="53"/>
        <v>-0.48531797086103468</v>
      </c>
      <c r="BK33">
        <f t="shared" si="54"/>
        <v>-1.0311893089091215</v>
      </c>
      <c r="BL33">
        <f t="shared" si="55"/>
        <v>-0.56672697297968155</v>
      </c>
      <c r="BM33">
        <f t="shared" si="56"/>
        <v>-13.14649510983417</v>
      </c>
      <c r="BN33">
        <f t="shared" si="56"/>
        <v>-13.144322685348348</v>
      </c>
      <c r="BO33">
        <f t="shared" si="56"/>
        <v>-13.139744577646052</v>
      </c>
      <c r="BP33">
        <f t="shared" si="56"/>
        <v>-13.130140725236753</v>
      </c>
      <c r="BQ33">
        <f t="shared" si="56"/>
        <v>-13.110180065340446</v>
      </c>
      <c r="BR33">
        <f t="shared" si="56"/>
        <v>-13.069437373936236</v>
      </c>
      <c r="BS33">
        <f t="shared" si="56"/>
        <v>-12.988926178810027</v>
      </c>
      <c r="BT33">
        <f t="shared" si="57"/>
        <v>-12.837449002516184</v>
      </c>
      <c r="BW33">
        <f t="shared" si="0"/>
        <v>1.3455602131077347E-2</v>
      </c>
      <c r="BX33">
        <v>-29000</v>
      </c>
      <c r="BY33">
        <f t="shared" si="1"/>
        <v>1.8199489561593001E-2</v>
      </c>
      <c r="BZ33">
        <f t="shared" si="2"/>
        <v>2.7690100242235831E-2</v>
      </c>
      <c r="CA33">
        <f t="shared" si="3"/>
        <v>-9.4906106806428286E-3</v>
      </c>
      <c r="CB33">
        <f t="shared" si="4"/>
        <v>0.38294204275362653</v>
      </c>
      <c r="CC33">
        <f t="shared" si="5"/>
        <v>-0.42581747640131246</v>
      </c>
      <c r="CD33">
        <f t="shared" si="6"/>
        <v>-2.7686237451551183</v>
      </c>
      <c r="CE33">
        <f t="shared" si="7"/>
        <v>-5.3000711972405243</v>
      </c>
      <c r="CF33">
        <f t="shared" si="24"/>
        <v>-8.6314925685351351</v>
      </c>
      <c r="CG33">
        <f t="shared" si="24"/>
        <v>-8.6262434881991688</v>
      </c>
      <c r="CH33">
        <f t="shared" si="24"/>
        <v>-8.637531541207343</v>
      </c>
      <c r="CI33">
        <f t="shared" si="24"/>
        <v>-8.6130926616251635</v>
      </c>
      <c r="CJ33">
        <f t="shared" si="24"/>
        <v>-8.6652688291543996</v>
      </c>
      <c r="CK33">
        <f t="shared" si="24"/>
        <v>-8.5501442952180753</v>
      </c>
      <c r="CL33">
        <f t="shared" si="24"/>
        <v>-8.7892961464986801</v>
      </c>
      <c r="CM33">
        <f t="shared" si="9"/>
        <v>-8.1568402844544838</v>
      </c>
      <c r="CO33" s="23">
        <f t="shared" si="18"/>
        <v>-29000</v>
      </c>
      <c r="CP33" s="86">
        <f t="shared" si="19"/>
        <v>2.2946212811720178E-2</v>
      </c>
      <c r="CQ33" s="86">
        <f t="shared" si="20"/>
        <v>2.7690100242235831E-2</v>
      </c>
      <c r="CR33">
        <f t="shared" si="10"/>
        <v>-4.7438874305156531E-3</v>
      </c>
      <c r="CS33">
        <f t="shared" si="11"/>
        <v>1.1415441342616945</v>
      </c>
      <c r="CT33">
        <f t="shared" si="12"/>
        <v>-0.97917311240326455</v>
      </c>
      <c r="CU33">
        <f t="shared" si="13"/>
        <v>1.3178974496685989</v>
      </c>
      <c r="CV33">
        <f t="shared" si="14"/>
        <v>0.77442178646107418</v>
      </c>
      <c r="CW33">
        <f t="shared" si="25"/>
        <v>-11.791829054617889</v>
      </c>
      <c r="CX33">
        <f t="shared" si="25"/>
        <v>-11.79321183720033</v>
      </c>
      <c r="CY33">
        <f t="shared" si="25"/>
        <v>-11.796621508958244</v>
      </c>
      <c r="CZ33">
        <f t="shared" si="25"/>
        <v>-11.804981415898698</v>
      </c>
      <c r="DA33">
        <f t="shared" si="25"/>
        <v>-11.825203037016818</v>
      </c>
      <c r="DB33">
        <f t="shared" si="25"/>
        <v>-11.872648640002389</v>
      </c>
      <c r="DC33">
        <f t="shared" si="25"/>
        <v>-11.977367546406384</v>
      </c>
      <c r="DD33">
        <f t="shared" si="16"/>
        <v>-12.18691193978632</v>
      </c>
    </row>
    <row r="34" spans="1:108">
      <c r="A34" s="37" t="s">
        <v>57</v>
      </c>
      <c r="B34" s="38" t="s">
        <v>49</v>
      </c>
      <c r="C34" s="37">
        <v>32477.538</v>
      </c>
      <c r="D34" s="37" t="s">
        <v>53</v>
      </c>
      <c r="E34">
        <f t="shared" si="26"/>
        <v>-31221.933004006907</v>
      </c>
      <c r="F34">
        <f t="shared" si="27"/>
        <v>-31222</v>
      </c>
      <c r="G34">
        <f t="shared" si="60"/>
        <v>2.4219194005127065E-2</v>
      </c>
      <c r="H34" s="116">
        <f t="shared" si="29"/>
        <v>2.4219194005127065E-2</v>
      </c>
      <c r="I34" s="116"/>
      <c r="J34" s="116"/>
      <c r="K34" s="165"/>
      <c r="L34" s="116"/>
      <c r="M34" s="116"/>
      <c r="N34" s="116"/>
      <c r="O34" s="40"/>
      <c r="P34" s="167">
        <f t="shared" si="30"/>
        <v>4.7933456254127581E-5</v>
      </c>
      <c r="Q34" s="166">
        <f t="shared" si="31"/>
        <v>17459.038</v>
      </c>
      <c r="R34" s="8">
        <f t="shared" si="32"/>
        <v>5.8656935825798274E-4</v>
      </c>
      <c r="S34" s="282">
        <f t="shared" si="58"/>
        <v>8.1718309317217463E-2</v>
      </c>
      <c r="T34" s="284"/>
      <c r="U34" s="167"/>
      <c r="V34" s="167"/>
      <c r="W34" s="167"/>
      <c r="X34" s="167"/>
      <c r="Y34" s="167"/>
      <c r="Z34" s="167"/>
      <c r="AA34" s="116"/>
      <c r="AB34" s="116"/>
      <c r="AC34" s="25"/>
      <c r="AD34" s="252"/>
      <c r="AE34" s="41"/>
      <c r="AF34">
        <f t="shared" si="33"/>
        <v>-31222</v>
      </c>
      <c r="AG34" s="246">
        <f t="shared" si="34"/>
        <v>2.2532551508774715E-2</v>
      </c>
      <c r="AH34" s="247">
        <f t="shared" si="35"/>
        <v>1.6866424963523502E-3</v>
      </c>
      <c r="AI34" s="247">
        <f t="shared" si="36"/>
        <v>2.4219194005127065E-2</v>
      </c>
      <c r="AJ34" s="248">
        <f t="shared" si="37"/>
        <v>2.3246921545452474E-7</v>
      </c>
      <c r="AK34">
        <f t="shared" si="59"/>
        <v>2.8447629105016876E-6</v>
      </c>
      <c r="AN34">
        <f t="shared" si="38"/>
        <v>-6.9138600246586943E-3</v>
      </c>
      <c r="AO34">
        <f t="shared" si="39"/>
        <v>0.35529291722979373</v>
      </c>
      <c r="AP34">
        <f t="shared" si="40"/>
        <v>-0.29542534153561684</v>
      </c>
      <c r="AQ34">
        <f t="shared" si="41"/>
        <v>-0.15299850145893718</v>
      </c>
      <c r="AR34">
        <f t="shared" si="42"/>
        <v>-2.9085882170280848</v>
      </c>
      <c r="AS34">
        <f t="shared" si="43"/>
        <v>-8.5446582905568835</v>
      </c>
      <c r="AT34">
        <f t="shared" si="44"/>
        <v>-8.9164194069632625</v>
      </c>
      <c r="AU34">
        <f t="shared" si="44"/>
        <v>-8.8991919591695581</v>
      </c>
      <c r="AV34">
        <f t="shared" si="44"/>
        <v>-8.9289947198608193</v>
      </c>
      <c r="AW34">
        <f t="shared" si="44"/>
        <v>-8.877109199832411</v>
      </c>
      <c r="AX34">
        <f t="shared" si="44"/>
        <v>-8.9665116745427831</v>
      </c>
      <c r="AY34">
        <f t="shared" si="44"/>
        <v>-8.8093376572981139</v>
      </c>
      <c r="AZ34">
        <f t="shared" si="44"/>
        <v>-9.0777391015909181</v>
      </c>
      <c r="BA34">
        <f t="shared" si="45"/>
        <v>-8.5839732974435528</v>
      </c>
      <c r="BB34" s="246">
        <f t="shared" si="46"/>
        <v>2.5380202211771896E-2</v>
      </c>
      <c r="BC34" s="247">
        <f t="shared" si="47"/>
        <v>-1.1610082066448313E-3</v>
      </c>
      <c r="BD34" s="248">
        <f t="shared" si="48"/>
        <v>1.1015138242882962E-7</v>
      </c>
      <c r="BE34" s="247">
        <f t="shared" si="49"/>
        <v>2.8285403326788576E-2</v>
      </c>
      <c r="BG34">
        <f t="shared" si="50"/>
        <v>2.8476507029971828E-3</v>
      </c>
      <c r="BH34">
        <f t="shared" si="51"/>
        <v>1.3363779159553046</v>
      </c>
      <c r="BI34">
        <f t="shared" si="52"/>
        <v>0.77426111983506163</v>
      </c>
      <c r="BJ34">
        <f t="shared" si="53"/>
        <v>-0.45482263689550734</v>
      </c>
      <c r="BK34">
        <f t="shared" si="54"/>
        <v>-0.9339971697141054</v>
      </c>
      <c r="BL34">
        <f t="shared" si="55"/>
        <v>-0.50419576547953515</v>
      </c>
      <c r="BM34">
        <f t="shared" si="56"/>
        <v>-13.085484139850434</v>
      </c>
      <c r="BN34">
        <f t="shared" si="56"/>
        <v>-13.08318228143928</v>
      </c>
      <c r="BO34">
        <f t="shared" si="56"/>
        <v>-13.078508156828462</v>
      </c>
      <c r="BP34">
        <f t="shared" si="56"/>
        <v>-13.069054423112725</v>
      </c>
      <c r="BQ34">
        <f t="shared" si="56"/>
        <v>-13.050081396390702</v>
      </c>
      <c r="BR34">
        <f t="shared" si="56"/>
        <v>-13.012556824955428</v>
      </c>
      <c r="BS34">
        <f t="shared" si="56"/>
        <v>-12.940212865397314</v>
      </c>
      <c r="BT34">
        <f t="shared" si="57"/>
        <v>-12.805966909116409</v>
      </c>
      <c r="BW34">
        <f t="shared" si="0"/>
        <v>1.0391416424018231E-2</v>
      </c>
      <c r="BX34">
        <v>-28000</v>
      </c>
      <c r="BY34">
        <f t="shared" si="1"/>
        <v>1.6453643067481004E-2</v>
      </c>
      <c r="BZ34">
        <f t="shared" si="2"/>
        <v>2.6911575168628563E-2</v>
      </c>
      <c r="CA34">
        <f t="shared" si="3"/>
        <v>-1.0457932101147559E-2</v>
      </c>
      <c r="CB34">
        <f t="shared" si="4"/>
        <v>0.40159561317995196</v>
      </c>
      <c r="CC34">
        <f t="shared" si="5"/>
        <v>-0.48884262585270744</v>
      </c>
      <c r="CD34">
        <f t="shared" si="6"/>
        <v>-2.697726357276649</v>
      </c>
      <c r="CE34">
        <f t="shared" si="7"/>
        <v>-4.4316395985039252</v>
      </c>
      <c r="CF34">
        <f t="shared" ref="CF34:CL49" si="61">$CM34+$AH$7*SIN(CG34)</f>
        <v>-8.4960140935854351</v>
      </c>
      <c r="CG34">
        <f t="shared" si="61"/>
        <v>-8.4941738035473868</v>
      </c>
      <c r="CH34">
        <f t="shared" si="61"/>
        <v>-8.4988088091766212</v>
      </c>
      <c r="CI34">
        <f t="shared" si="61"/>
        <v>-8.4870792327637972</v>
      </c>
      <c r="CJ34">
        <f t="shared" si="61"/>
        <v>-8.5164170518086291</v>
      </c>
      <c r="CK34">
        <f t="shared" si="61"/>
        <v>-8.4406807100258714</v>
      </c>
      <c r="CL34">
        <f t="shared" si="61"/>
        <v>-8.6231733439319616</v>
      </c>
      <c r="CM34">
        <f t="shared" si="9"/>
        <v>-7.9646112057015284</v>
      </c>
      <c r="CO34" s="23">
        <f t="shared" si="18"/>
        <v>-28000</v>
      </c>
      <c r="CP34" s="86">
        <f t="shared" si="19"/>
        <v>2.084934852516579E-2</v>
      </c>
      <c r="CQ34" s="86">
        <f t="shared" si="20"/>
        <v>2.6911575168628563E-2</v>
      </c>
      <c r="CR34">
        <f t="shared" si="10"/>
        <v>-6.0622266434627731E-3</v>
      </c>
      <c r="CS34">
        <f t="shared" si="11"/>
        <v>0.86596095371681203</v>
      </c>
      <c r="CT34">
        <f t="shared" si="12"/>
        <v>-0.95890748021008532</v>
      </c>
      <c r="CU34">
        <f t="shared" si="13"/>
        <v>1.8100161224277729</v>
      </c>
      <c r="CV34">
        <f t="shared" si="14"/>
        <v>1.2732014981580502</v>
      </c>
      <c r="CW34">
        <f t="shared" ref="CW34:DC49" si="62">$DD34+$BH$7*SIN(CX34)</f>
        <v>-11.384980715041511</v>
      </c>
      <c r="CX34">
        <f t="shared" si="62"/>
        <v>-11.385063318551312</v>
      </c>
      <c r="CY34">
        <f t="shared" si="62"/>
        <v>-11.385447691021195</v>
      </c>
      <c r="CZ34">
        <f t="shared" si="62"/>
        <v>-11.387231553699639</v>
      </c>
      <c r="DA34">
        <f t="shared" si="62"/>
        <v>-11.39541161167849</v>
      </c>
      <c r="DB34">
        <f t="shared" si="62"/>
        <v>-11.431062479906618</v>
      </c>
      <c r="DC34">
        <f t="shared" si="62"/>
        <v>-11.562337696836227</v>
      </c>
      <c r="DD34">
        <f t="shared" si="16"/>
        <v>-11.908309343328135</v>
      </c>
    </row>
    <row r="35" spans="1:108">
      <c r="A35" s="37" t="s">
        <v>56</v>
      </c>
      <c r="B35" s="38" t="s">
        <v>49</v>
      </c>
      <c r="C35" s="37">
        <v>30258.637999999999</v>
      </c>
      <c r="D35" s="37" t="s">
        <v>53</v>
      </c>
      <c r="E35">
        <f t="shared" si="26"/>
        <v>-37359.932850408921</v>
      </c>
      <c r="F35">
        <f t="shared" si="27"/>
        <v>-37360</v>
      </c>
      <c r="G35">
        <f t="shared" si="60"/>
        <v>2.4274720002722461E-2</v>
      </c>
      <c r="H35" s="116">
        <f t="shared" si="29"/>
        <v>2.4274720002722461E-2</v>
      </c>
      <c r="I35" s="116"/>
      <c r="J35" s="116"/>
      <c r="K35" s="165"/>
      <c r="L35" s="116"/>
      <c r="M35" s="116"/>
      <c r="N35" s="116"/>
      <c r="O35" s="40"/>
      <c r="P35" s="167">
        <f t="shared" si="30"/>
        <v>4.8153496935357533E-5</v>
      </c>
      <c r="Q35" s="166">
        <f t="shared" si="31"/>
        <v>15240.137999999999</v>
      </c>
      <c r="R35" s="8">
        <f t="shared" si="32"/>
        <v>5.8926203121057396E-4</v>
      </c>
      <c r="S35" s="282">
        <f t="shared" si="58"/>
        <v>8.1718309317217463E-2</v>
      </c>
      <c r="T35" s="284"/>
      <c r="U35" s="167"/>
      <c r="V35" s="167"/>
      <c r="W35" s="167"/>
      <c r="X35" s="167"/>
      <c r="Y35" s="167"/>
      <c r="Z35" s="167"/>
      <c r="AA35" s="116"/>
      <c r="AB35" s="116"/>
      <c r="AC35" s="25"/>
      <c r="AD35" s="252"/>
      <c r="AE35" s="41"/>
      <c r="AF35">
        <f t="shared" si="33"/>
        <v>-37360</v>
      </c>
      <c r="AG35" s="246">
        <f t="shared" si="34"/>
        <v>3.5822822224645681E-2</v>
      </c>
      <c r="AH35" s="247">
        <f t="shared" si="35"/>
        <v>-1.154810222192322E-2</v>
      </c>
      <c r="AI35" s="247">
        <f t="shared" si="36"/>
        <v>2.4274720002722461E-2</v>
      </c>
      <c r="AJ35" s="248">
        <f t="shared" si="37"/>
        <v>1.0897844630716485E-5</v>
      </c>
      <c r="AK35">
        <f t="shared" si="59"/>
        <v>1.3335866492798803E-4</v>
      </c>
      <c r="AN35">
        <f t="shared" si="38"/>
        <v>1.3353930860029318E-3</v>
      </c>
      <c r="AO35">
        <f t="shared" si="39"/>
        <v>0.3400376281283507</v>
      </c>
      <c r="AP35">
        <f t="shared" si="40"/>
        <v>2.2574512231800466E-2</v>
      </c>
      <c r="AQ35">
        <f t="shared" si="41"/>
        <v>5.9206686584344359E-2</v>
      </c>
      <c r="AR35">
        <f t="shared" si="42"/>
        <v>3.0521199588163128</v>
      </c>
      <c r="AS35">
        <f t="shared" si="43"/>
        <v>22.338274261492799</v>
      </c>
      <c r="AT35">
        <f t="shared" si="44"/>
        <v>-9.6228796150181122</v>
      </c>
      <c r="AU35">
        <f t="shared" si="44"/>
        <v>-9.6392049347058713</v>
      </c>
      <c r="AV35">
        <f t="shared" si="44"/>
        <v>-9.6140558851405604</v>
      </c>
      <c r="AW35">
        <f t="shared" si="44"/>
        <v>-9.6528543317473368</v>
      </c>
      <c r="AX35">
        <f t="shared" si="44"/>
        <v>-9.5931223866477495</v>
      </c>
      <c r="AY35">
        <f t="shared" si="44"/>
        <v>-9.6854153673936274</v>
      </c>
      <c r="AZ35">
        <f t="shared" si="44"/>
        <v>-9.5434664700754279</v>
      </c>
      <c r="BA35">
        <f t="shared" si="45"/>
        <v>-9.7638753828292018</v>
      </c>
      <c r="BB35" s="246">
        <f t="shared" si="46"/>
        <v>4.0630867076200658E-2</v>
      </c>
      <c r="BC35" s="247">
        <f t="shared" si="47"/>
        <v>-1.6356147073478197E-2</v>
      </c>
      <c r="BD35" s="248">
        <f t="shared" si="48"/>
        <v>2.1861571970678471E-5</v>
      </c>
      <c r="BE35" s="247">
        <f t="shared" si="49"/>
        <v>1.8131282065164549E-2</v>
      </c>
      <c r="BG35">
        <f t="shared" si="50"/>
        <v>4.8080448515549802E-3</v>
      </c>
      <c r="BH35">
        <f t="shared" si="51"/>
        <v>0.48627976371565484</v>
      </c>
      <c r="BI35">
        <f t="shared" si="52"/>
        <v>0.46220411092964969</v>
      </c>
      <c r="BJ35">
        <f t="shared" si="53"/>
        <v>-0.23686547280465575</v>
      </c>
      <c r="BK35">
        <f t="shared" si="54"/>
        <v>-2.70956394461663</v>
      </c>
      <c r="BL35">
        <f t="shared" si="55"/>
        <v>-4.5570922052316307</v>
      </c>
      <c r="BM35">
        <f t="shared" si="56"/>
        <v>-14.918411715226052</v>
      </c>
      <c r="BN35">
        <f t="shared" si="56"/>
        <v>-14.916613773169081</v>
      </c>
      <c r="BO35">
        <f t="shared" si="56"/>
        <v>-14.92112523900982</v>
      </c>
      <c r="BP35">
        <f t="shared" si="56"/>
        <v>-14.909765591393166</v>
      </c>
      <c r="BQ35">
        <f t="shared" si="56"/>
        <v>-14.938125924051702</v>
      </c>
      <c r="BR35">
        <f t="shared" si="56"/>
        <v>-14.865700028213579</v>
      </c>
      <c r="BS35">
        <f t="shared" si="56"/>
        <v>-15.041611265297202</v>
      </c>
      <c r="BT35">
        <f t="shared" si="57"/>
        <v>-14.516029646176751</v>
      </c>
      <c r="BW35">
        <f t="shared" si="0"/>
        <v>8.4653989370121942E-3</v>
      </c>
      <c r="BX35">
        <v>-27000</v>
      </c>
      <c r="BY35">
        <f t="shared" si="1"/>
        <v>1.487447039646996E-2</v>
      </c>
      <c r="BZ35">
        <f t="shared" si="2"/>
        <v>2.6140433117581165E-2</v>
      </c>
      <c r="CA35">
        <f t="shared" si="3"/>
        <v>-1.1265962721111205E-2</v>
      </c>
      <c r="CB35">
        <f t="shared" si="4"/>
        <v>0.42570662067237941</v>
      </c>
      <c r="CC35">
        <f t="shared" si="5"/>
        <v>-0.55563255411879953</v>
      </c>
      <c r="CD35">
        <f t="shared" si="6"/>
        <v>-2.619365340956858</v>
      </c>
      <c r="CE35">
        <f t="shared" si="7"/>
        <v>-3.7423138130393214</v>
      </c>
      <c r="CF35">
        <f t="shared" si="61"/>
        <v>-8.3539892988274183</v>
      </c>
      <c r="CG35">
        <f t="shared" si="61"/>
        <v>-8.3536361828769081</v>
      </c>
      <c r="CH35">
        <f t="shared" si="61"/>
        <v>-8.3547473243405737</v>
      </c>
      <c r="CI35">
        <f t="shared" si="61"/>
        <v>-8.3512432476065417</v>
      </c>
      <c r="CJ35">
        <f t="shared" si="61"/>
        <v>-8.362218545457182</v>
      </c>
      <c r="CK35">
        <f t="shared" si="61"/>
        <v>-8.327065266229372</v>
      </c>
      <c r="CL35">
        <f t="shared" si="61"/>
        <v>-8.4327901848975308</v>
      </c>
      <c r="CM35">
        <f t="shared" si="9"/>
        <v>-7.7723821269485711</v>
      </c>
      <c r="CO35" s="23">
        <f t="shared" si="18"/>
        <v>-27000</v>
      </c>
      <c r="CP35" s="86">
        <f t="shared" si="19"/>
        <v>1.9731361658123399E-2</v>
      </c>
      <c r="CQ35" s="86">
        <f t="shared" si="20"/>
        <v>2.6140433117581165E-2</v>
      </c>
      <c r="CR35">
        <f t="shared" si="10"/>
        <v>-6.4090714594577658E-3</v>
      </c>
      <c r="CS35">
        <f t="shared" si="11"/>
        <v>0.70792149507153201</v>
      </c>
      <c r="CT35">
        <f t="shared" si="12"/>
        <v>-0.83038745660234392</v>
      </c>
      <c r="CU35">
        <f t="shared" si="13"/>
        <v>2.1133395246424831</v>
      </c>
      <c r="CV35">
        <f t="shared" si="14"/>
        <v>1.770572809659507</v>
      </c>
      <c r="CW35">
        <f t="shared" si="62"/>
        <v>-11.065387184125623</v>
      </c>
      <c r="CX35">
        <f t="shared" si="62"/>
        <v>-11.065387202836686</v>
      </c>
      <c r="CY35">
        <f t="shared" si="62"/>
        <v>-11.065387677001988</v>
      </c>
      <c r="CZ35">
        <f t="shared" si="62"/>
        <v>-11.065399691960419</v>
      </c>
      <c r="DA35">
        <f t="shared" si="62"/>
        <v>-11.065703455309492</v>
      </c>
      <c r="DB35">
        <f t="shared" si="62"/>
        <v>-11.072988884752853</v>
      </c>
      <c r="DC35">
        <f t="shared" si="62"/>
        <v>-11.173988709981447</v>
      </c>
      <c r="DD35">
        <f t="shared" si="16"/>
        <v>-11.62970674686995</v>
      </c>
    </row>
    <row r="36" spans="1:108">
      <c r="A36" s="37" t="s">
        <v>60</v>
      </c>
      <c r="B36" s="38" t="s">
        <v>45</v>
      </c>
      <c r="C36" s="37">
        <v>35730.514999999999</v>
      </c>
      <c r="D36" s="37" t="s">
        <v>53</v>
      </c>
      <c r="E36">
        <f t="shared" si="26"/>
        <v>-22223.432699194043</v>
      </c>
      <c r="F36">
        <f t="shared" si="27"/>
        <v>-22223.5</v>
      </c>
      <c r="G36">
        <f t="shared" si="60"/>
        <v>2.4329384505108465E-2</v>
      </c>
      <c r="H36" s="116">
        <f t="shared" si="29"/>
        <v>2.4329384505108465E-2</v>
      </c>
      <c r="I36" s="116"/>
      <c r="J36" s="116"/>
      <c r="K36" s="165"/>
      <c r="L36" s="116"/>
      <c r="M36" s="116"/>
      <c r="N36" s="116"/>
      <c r="O36" s="40"/>
      <c r="P36" s="167">
        <f t="shared" si="30"/>
        <v>4.8370615879298399E-5</v>
      </c>
      <c r="Q36" s="166">
        <f t="shared" si="31"/>
        <v>20712.014999999999</v>
      </c>
      <c r="R36" s="8">
        <f t="shared" si="32"/>
        <v>5.9191895039741179E-4</v>
      </c>
      <c r="S36" s="282">
        <f t="shared" si="58"/>
        <v>8.1718309317217463E-2</v>
      </c>
      <c r="T36" s="284"/>
      <c r="U36" s="167"/>
      <c r="V36" s="167"/>
      <c r="W36" s="167"/>
      <c r="X36" s="167"/>
      <c r="Y36" s="167"/>
      <c r="Z36" s="167"/>
      <c r="AA36" s="116"/>
      <c r="AB36" s="116"/>
      <c r="AC36" s="25"/>
      <c r="AD36" s="252"/>
      <c r="AE36" s="41"/>
      <c r="AF36">
        <f t="shared" si="33"/>
        <v>-22223.5</v>
      </c>
      <c r="AG36" s="246">
        <f t="shared" si="34"/>
        <v>1.1632176089469991E-2</v>
      </c>
      <c r="AH36" s="247">
        <f t="shared" si="35"/>
        <v>1.2697208415638473E-2</v>
      </c>
      <c r="AI36" s="247">
        <f t="shared" si="36"/>
        <v>2.4329384505108465E-2</v>
      </c>
      <c r="AJ36" s="248">
        <f t="shared" si="37"/>
        <v>1.3174552408319906E-5</v>
      </c>
      <c r="AK36">
        <f t="shared" si="59"/>
        <v>1.6121910155016047E-4</v>
      </c>
      <c r="AN36">
        <f t="shared" si="38"/>
        <v>-1.0926751178493854E-2</v>
      </c>
      <c r="AO36">
        <f t="shared" si="39"/>
        <v>0.74738451220704738</v>
      </c>
      <c r="AP36">
        <f t="shared" si="40"/>
        <v>-0.94789231548434716</v>
      </c>
      <c r="AQ36">
        <f t="shared" si="41"/>
        <v>-0.61256932615817339</v>
      </c>
      <c r="AR36">
        <f t="shared" si="42"/>
        <v>-1.961935139963692</v>
      </c>
      <c r="AS36">
        <f t="shared" si="43"/>
        <v>-1.4940812082391319</v>
      </c>
      <c r="AT36">
        <f t="shared" si="44"/>
        <v>-7.4679935525615386</v>
      </c>
      <c r="AU36">
        <f t="shared" si="44"/>
        <v>-7.467718131371015</v>
      </c>
      <c r="AV36">
        <f t="shared" si="44"/>
        <v>-7.4666162885309033</v>
      </c>
      <c r="AW36">
        <f t="shared" si="44"/>
        <v>-7.4622377202321148</v>
      </c>
      <c r="AX36">
        <f t="shared" si="44"/>
        <v>-7.4452775170431114</v>
      </c>
      <c r="AY36">
        <f t="shared" si="44"/>
        <v>-7.3850257241283419</v>
      </c>
      <c r="AZ36">
        <f t="shared" si="44"/>
        <v>-7.2123328808029861</v>
      </c>
      <c r="BA36">
        <f t="shared" si="45"/>
        <v>-6.8541999322850753</v>
      </c>
      <c r="BB36" s="246">
        <f t="shared" si="46"/>
        <v>8.5088844310982088E-3</v>
      </c>
      <c r="BC36" s="247">
        <f t="shared" si="47"/>
        <v>1.5820500074010257E-2</v>
      </c>
      <c r="BD36" s="248">
        <f t="shared" si="48"/>
        <v>2.04531303922099E-5</v>
      </c>
      <c r="BE36" s="247">
        <f t="shared" si="49"/>
        <v>3.8379427341974102E-2</v>
      </c>
      <c r="BG36">
        <f t="shared" si="50"/>
        <v>-3.1232916583717831E-3</v>
      </c>
      <c r="BH36">
        <f t="shared" si="51"/>
        <v>0.46039722694241048</v>
      </c>
      <c r="BI36">
        <f t="shared" si="52"/>
        <v>-0.25366555179328493</v>
      </c>
      <c r="BJ36">
        <f t="shared" si="53"/>
        <v>0.16983103569011224</v>
      </c>
      <c r="BK36">
        <f t="shared" si="54"/>
        <v>2.8366743478232195</v>
      </c>
      <c r="BL36">
        <f t="shared" si="55"/>
        <v>6.5082352709469919</v>
      </c>
      <c r="BM36">
        <f t="shared" si="56"/>
        <v>-9.9924995890690855</v>
      </c>
      <c r="BN36">
        <f t="shared" si="56"/>
        <v>-9.9972855791989517</v>
      </c>
      <c r="BO36">
        <f t="shared" si="56"/>
        <v>-9.9872525557484</v>
      </c>
      <c r="BP36">
        <f t="shared" si="56"/>
        <v>-10.008360231023071</v>
      </c>
      <c r="BQ36">
        <f t="shared" si="56"/>
        <v>-9.9642746111594533</v>
      </c>
      <c r="BR36">
        <f t="shared" si="56"/>
        <v>-10.057864093852752</v>
      </c>
      <c r="BS36">
        <f t="shared" si="56"/>
        <v>-9.8650601776002258</v>
      </c>
      <c r="BT36">
        <f t="shared" si="57"/>
        <v>-10.298961444887427</v>
      </c>
      <c r="BW36">
        <f t="shared" si="0"/>
        <v>7.3025476296893765E-3</v>
      </c>
      <c r="BX36">
        <v>-26000</v>
      </c>
      <c r="BY36">
        <f t="shared" si="1"/>
        <v>1.35003034040085E-2</v>
      </c>
      <c r="BZ36">
        <f t="shared" si="2"/>
        <v>2.5376674089093627E-2</v>
      </c>
      <c r="CA36">
        <f t="shared" si="3"/>
        <v>-1.1876370685085126E-2</v>
      </c>
      <c r="CB36">
        <f t="shared" si="4"/>
        <v>0.45735163844379256</v>
      </c>
      <c r="CC36">
        <f t="shared" si="5"/>
        <v>-0.62732190278104005</v>
      </c>
      <c r="CD36">
        <f t="shared" si="6"/>
        <v>-2.5303794147847141</v>
      </c>
      <c r="CE36">
        <f t="shared" si="7"/>
        <v>-3.1696715919622407</v>
      </c>
      <c r="CF36">
        <f t="shared" si="61"/>
        <v>-8.2028522371997497</v>
      </c>
      <c r="CG36">
        <f t="shared" si="61"/>
        <v>-8.2028409140180099</v>
      </c>
      <c r="CH36">
        <f t="shared" si="61"/>
        <v>-8.2028909029285586</v>
      </c>
      <c r="CI36">
        <f t="shared" si="61"/>
        <v>-8.2026701630449761</v>
      </c>
      <c r="CJ36">
        <f t="shared" si="61"/>
        <v>-8.2036438931856086</v>
      </c>
      <c r="CK36">
        <f t="shared" si="61"/>
        <v>-8.1993287544788416</v>
      </c>
      <c r="CL36">
        <f t="shared" si="61"/>
        <v>-8.2180786687197021</v>
      </c>
      <c r="CM36">
        <f t="shared" si="9"/>
        <v>-7.5801530481956156</v>
      </c>
      <c r="CO36" s="23">
        <f t="shared" si="18"/>
        <v>-26000</v>
      </c>
      <c r="CP36" s="86">
        <f t="shared" si="19"/>
        <v>1.9178918314774501E-2</v>
      </c>
      <c r="CQ36" s="86">
        <f t="shared" si="20"/>
        <v>2.5376674089093627E-2</v>
      </c>
      <c r="CR36">
        <f t="shared" si="10"/>
        <v>-6.1977557743191237E-3</v>
      </c>
      <c r="CS36">
        <f t="shared" si="11"/>
        <v>0.61158973378209858</v>
      </c>
      <c r="CT36">
        <f t="shared" si="12"/>
        <v>-0.69292509396101731</v>
      </c>
      <c r="CU36">
        <f t="shared" si="13"/>
        <v>2.3276041022019247</v>
      </c>
      <c r="CV36">
        <f t="shared" si="14"/>
        <v>2.3198500835187343</v>
      </c>
      <c r="CW36">
        <f t="shared" si="62"/>
        <v>-10.796571164727125</v>
      </c>
      <c r="CX36">
        <f t="shared" si="62"/>
        <v>-10.79657071960294</v>
      </c>
      <c r="CY36">
        <f t="shared" si="62"/>
        <v>-10.796574699855382</v>
      </c>
      <c r="CZ36">
        <f t="shared" si="62"/>
        <v>-10.796539111656243</v>
      </c>
      <c r="DA36">
        <f t="shared" si="62"/>
        <v>-10.796857535833938</v>
      </c>
      <c r="DB36">
        <f t="shared" si="62"/>
        <v>-10.794026096064789</v>
      </c>
      <c r="DC36">
        <f t="shared" si="62"/>
        <v>-10.82078407816973</v>
      </c>
      <c r="DD36">
        <f t="shared" si="16"/>
        <v>-11.351104150411764</v>
      </c>
    </row>
    <row r="37" spans="1:108">
      <c r="A37" s="37" t="s">
        <v>56</v>
      </c>
      <c r="B37" s="38" t="s">
        <v>49</v>
      </c>
      <c r="C37" s="37">
        <v>30226.826000000001</v>
      </c>
      <c r="D37" s="37" t="s">
        <v>53</v>
      </c>
      <c r="E37">
        <f t="shared" si="26"/>
        <v>-37447.932332636032</v>
      </c>
      <c r="F37">
        <f t="shared" si="27"/>
        <v>-37448</v>
      </c>
      <c r="G37">
        <f t="shared" si="60"/>
        <v>2.4461896005959716E-2</v>
      </c>
      <c r="H37" s="116">
        <f t="shared" si="29"/>
        <v>2.4461896005959716E-2</v>
      </c>
      <c r="I37" s="116"/>
      <c r="J37" s="116"/>
      <c r="K37" s="165"/>
      <c r="L37" s="116"/>
      <c r="M37" s="116"/>
      <c r="N37" s="116"/>
      <c r="O37" s="40"/>
      <c r="P37" s="167">
        <f t="shared" si="30"/>
        <v>4.8898957911057643E-5</v>
      </c>
      <c r="Q37" s="166">
        <f t="shared" si="31"/>
        <v>15208.326000000001</v>
      </c>
      <c r="R37" s="8">
        <f t="shared" si="32"/>
        <v>5.9838435620638794E-4</v>
      </c>
      <c r="S37" s="282">
        <f t="shared" si="58"/>
        <v>8.1718309317217463E-2</v>
      </c>
      <c r="T37" s="284"/>
      <c r="U37" s="167"/>
      <c r="V37" s="167"/>
      <c r="W37" s="167"/>
      <c r="X37" s="167"/>
      <c r="Y37" s="167"/>
      <c r="Z37" s="167"/>
      <c r="AA37" s="116"/>
      <c r="AB37" s="116"/>
      <c r="AC37" s="25"/>
      <c r="AD37" s="252"/>
      <c r="AE37" s="41"/>
      <c r="AF37">
        <f t="shared" si="33"/>
        <v>-37448</v>
      </c>
      <c r="AG37" s="246">
        <f t="shared" si="34"/>
        <v>3.6019920853502287E-2</v>
      </c>
      <c r="AH37" s="247">
        <f t="shared" si="35"/>
        <v>-1.1558024847542571E-2</v>
      </c>
      <c r="AI37" s="247">
        <f t="shared" si="36"/>
        <v>2.4461896005959716E-2</v>
      </c>
      <c r="AJ37" s="248">
        <f t="shared" si="37"/>
        <v>1.0916580469292977E-5</v>
      </c>
      <c r="AK37">
        <f t="shared" si="59"/>
        <v>1.3358793837641147E-4</v>
      </c>
      <c r="AN37">
        <f t="shared" si="38"/>
        <v>1.4581965262892751E-3</v>
      </c>
      <c r="AO37">
        <f t="shared" si="39"/>
        <v>0.34031500911881229</v>
      </c>
      <c r="AP37">
        <f t="shared" si="40"/>
        <v>2.7141742661055401E-2</v>
      </c>
      <c r="AQ37">
        <f t="shared" si="41"/>
        <v>6.222119276289384E-2</v>
      </c>
      <c r="AR37">
        <f t="shared" si="42"/>
        <v>3.0475513126457243</v>
      </c>
      <c r="AS37">
        <f t="shared" si="43"/>
        <v>21.251566601812801</v>
      </c>
      <c r="AT37">
        <f t="shared" ref="AT37:AZ52" si="63">$BA37+$AH$7*SIN(AU37)</f>
        <v>-9.6329383827902966</v>
      </c>
      <c r="AU37">
        <f t="shared" si="63"/>
        <v>-9.6498089569513024</v>
      </c>
      <c r="AV37">
        <f t="shared" si="63"/>
        <v>-9.6237644241506022</v>
      </c>
      <c r="AW37">
        <f t="shared" si="63"/>
        <v>-9.6640358325144273</v>
      </c>
      <c r="AX37">
        <f t="shared" si="63"/>
        <v>-9.6019077723771193</v>
      </c>
      <c r="AY37">
        <f t="shared" si="63"/>
        <v>-9.6981369878389376</v>
      </c>
      <c r="AZ37">
        <f t="shared" si="63"/>
        <v>-9.5498440897638019</v>
      </c>
      <c r="BA37">
        <f t="shared" si="45"/>
        <v>-9.7807915417594593</v>
      </c>
      <c r="BB37" s="246">
        <f t="shared" si="46"/>
        <v>4.0752822787846983E-2</v>
      </c>
      <c r="BC37" s="247">
        <f t="shared" si="47"/>
        <v>-1.6290926781887267E-2</v>
      </c>
      <c r="BD37" s="248">
        <f t="shared" si="48"/>
        <v>2.1687573123569146E-5</v>
      </c>
      <c r="BE37" s="247">
        <f t="shared" si="49"/>
        <v>1.8270797545325741E-2</v>
      </c>
      <c r="BG37">
        <f t="shared" si="50"/>
        <v>4.7329019343446983E-3</v>
      </c>
      <c r="BH37">
        <f t="shared" si="51"/>
        <v>0.48386118986460658</v>
      </c>
      <c r="BI37">
        <f t="shared" si="52"/>
        <v>0.45302229932381566</v>
      </c>
      <c r="BJ37">
        <f t="shared" si="53"/>
        <v>-0.23154796921380441</v>
      </c>
      <c r="BK37">
        <f t="shared" si="54"/>
        <v>-2.7198905157240572</v>
      </c>
      <c r="BL37">
        <f t="shared" si="55"/>
        <v>-4.6721911547352617</v>
      </c>
      <c r="BM37">
        <f t="shared" ref="BM37:BS52" si="64">$BT37+$BH$7*SIN(BN37)</f>
        <v>-14.935966938799067</v>
      </c>
      <c r="BN37">
        <f t="shared" si="64"/>
        <v>-14.933970858636243</v>
      </c>
      <c r="BO37">
        <f t="shared" si="64"/>
        <v>-14.938893175110971</v>
      </c>
      <c r="BP37">
        <f t="shared" si="64"/>
        <v>-14.926711637470863</v>
      </c>
      <c r="BQ37">
        <f t="shared" si="64"/>
        <v>-14.956600824814393</v>
      </c>
      <c r="BR37">
        <f t="shared" si="64"/>
        <v>-14.881601710452244</v>
      </c>
      <c r="BS37">
        <f t="shared" si="64"/>
        <v>-15.060841128762085</v>
      </c>
      <c r="BT37">
        <f t="shared" si="57"/>
        <v>-14.54054667466507</v>
      </c>
      <c r="BW37">
        <f t="shared" si="0"/>
        <v>6.7473110954353165E-3</v>
      </c>
      <c r="BX37">
        <v>-25000</v>
      </c>
      <c r="BY37">
        <f t="shared" si="1"/>
        <v>1.2388592576010308E-2</v>
      </c>
      <c r="BZ37">
        <f t="shared" si="2"/>
        <v>2.4620298083165956E-2</v>
      </c>
      <c r="CA37">
        <f t="shared" si="3"/>
        <v>-1.2231705507155648E-2</v>
      </c>
      <c r="CB37">
        <f t="shared" si="4"/>
        <v>0.49993716286338141</v>
      </c>
      <c r="CC37">
        <f t="shared" si="5"/>
        <v>-0.70506962025837205</v>
      </c>
      <c r="CD37">
        <f t="shared" si="6"/>
        <v>-2.4259676013949369</v>
      </c>
      <c r="CE37">
        <f t="shared" si="7"/>
        <v>-2.6744581906419387</v>
      </c>
      <c r="CF37">
        <f t="shared" si="61"/>
        <v>-8.0392029612444951</v>
      </c>
      <c r="CG37">
        <f t="shared" si="61"/>
        <v>-8.0392044984195401</v>
      </c>
      <c r="CH37">
        <f t="shared" si="61"/>
        <v>-8.0391919013480706</v>
      </c>
      <c r="CI37">
        <f t="shared" si="61"/>
        <v>-8.0392951087536293</v>
      </c>
      <c r="CJ37">
        <f t="shared" si="61"/>
        <v>-8.0384478518127196</v>
      </c>
      <c r="CK37">
        <f t="shared" si="61"/>
        <v>-8.0452934751119471</v>
      </c>
      <c r="CL37">
        <f t="shared" si="61"/>
        <v>-7.9798670117724928</v>
      </c>
      <c r="CM37">
        <f t="shared" si="9"/>
        <v>-7.3879239694426584</v>
      </c>
      <c r="CO37" s="23">
        <f t="shared" si="18"/>
        <v>-25000</v>
      </c>
      <c r="CP37" s="86">
        <f t="shared" si="19"/>
        <v>1.8979016602590965E-2</v>
      </c>
      <c r="CQ37" s="86">
        <f t="shared" si="20"/>
        <v>2.4620298083165956E-2</v>
      </c>
      <c r="CR37">
        <f t="shared" si="10"/>
        <v>-5.641281480574991E-3</v>
      </c>
      <c r="CS37">
        <f t="shared" si="11"/>
        <v>0.54888683686053619</v>
      </c>
      <c r="CT37">
        <f t="shared" si="12"/>
        <v>-0.56406099537210286</v>
      </c>
      <c r="CU37">
        <f t="shared" si="13"/>
        <v>2.4938465952927742</v>
      </c>
      <c r="CV37">
        <f t="shared" si="14"/>
        <v>2.9789095128903305</v>
      </c>
      <c r="CW37">
        <f t="shared" si="62"/>
        <v>-10.559686856880845</v>
      </c>
      <c r="CX37">
        <f t="shared" si="62"/>
        <v>-10.559738277938626</v>
      </c>
      <c r="CY37">
        <f t="shared" si="62"/>
        <v>-10.559523014332413</v>
      </c>
      <c r="CZ37">
        <f t="shared" si="62"/>
        <v>-10.560424835470791</v>
      </c>
      <c r="DA37">
        <f t="shared" si="62"/>
        <v>-10.556658349133503</v>
      </c>
      <c r="DB37">
        <f t="shared" si="62"/>
        <v>-10.572597312439783</v>
      </c>
      <c r="DC37">
        <f t="shared" si="62"/>
        <v>-10.508477008878446</v>
      </c>
      <c r="DD37">
        <f t="shared" si="16"/>
        <v>-11.072501553953579</v>
      </c>
    </row>
    <row r="38" spans="1:108">
      <c r="A38" s="37" t="s">
        <v>57</v>
      </c>
      <c r="B38" s="38" t="s">
        <v>49</v>
      </c>
      <c r="C38" s="37">
        <v>31783.455000000002</v>
      </c>
      <c r="D38" s="37" t="s">
        <v>53</v>
      </c>
      <c r="E38">
        <f t="shared" si="26"/>
        <v>-33141.93000585027</v>
      </c>
      <c r="F38">
        <f t="shared" si="27"/>
        <v>-33142</v>
      </c>
      <c r="G38">
        <f t="shared" si="60"/>
        <v>2.530303400271805E-2</v>
      </c>
      <c r="H38" s="116">
        <f t="shared" si="29"/>
        <v>2.530303400271805E-2</v>
      </c>
      <c r="I38" s="116"/>
      <c r="J38" s="116"/>
      <c r="K38" s="165"/>
      <c r="L38" s="116"/>
      <c r="M38" s="116"/>
      <c r="N38" s="116"/>
      <c r="O38" s="40"/>
      <c r="P38" s="167">
        <f t="shared" si="30"/>
        <v>5.2319618801861557E-5</v>
      </c>
      <c r="Q38" s="166">
        <f t="shared" si="31"/>
        <v>16764.955000000002</v>
      </c>
      <c r="R38" s="8">
        <f t="shared" si="32"/>
        <v>6.4024352974270584E-4</v>
      </c>
      <c r="S38" s="282">
        <f t="shared" si="58"/>
        <v>8.1718309317217463E-2</v>
      </c>
      <c r="T38" s="284"/>
      <c r="U38" s="167"/>
      <c r="V38" s="167"/>
      <c r="W38" s="167"/>
      <c r="X38" s="167"/>
      <c r="Y38" s="167"/>
      <c r="Z38" s="167"/>
      <c r="AA38" s="116"/>
      <c r="AB38" s="116"/>
      <c r="AC38" s="25"/>
      <c r="AD38" s="252"/>
      <c r="AE38" s="41"/>
      <c r="AF38">
        <f t="shared" si="33"/>
        <v>-33142</v>
      </c>
      <c r="AG38" s="246">
        <f t="shared" si="34"/>
        <v>2.6585756840849066E-2</v>
      </c>
      <c r="AH38" s="247">
        <f t="shared" si="35"/>
        <v>-1.282722838131016E-3</v>
      </c>
      <c r="AI38" s="247">
        <f t="shared" si="36"/>
        <v>2.530303400271805E-2</v>
      </c>
      <c r="AJ38" s="248">
        <f t="shared" si="37"/>
        <v>1.3445749849765568E-7</v>
      </c>
      <c r="AK38">
        <f t="shared" si="59"/>
        <v>1.6453778794628888E-6</v>
      </c>
      <c r="AN38">
        <f t="shared" si="38"/>
        <v>-4.4076166689159032E-3</v>
      </c>
      <c r="AO38">
        <f t="shared" si="39"/>
        <v>0.34261629718375308</v>
      </c>
      <c r="AP38">
        <f t="shared" si="40"/>
        <v>-0.1914221381365967</v>
      </c>
      <c r="AQ38">
        <f t="shared" si="41"/>
        <v>-8.3080872012457216E-2</v>
      </c>
      <c r="AR38">
        <f t="shared" si="42"/>
        <v>-3.0158780438814383</v>
      </c>
      <c r="AS38">
        <f t="shared" si="43"/>
        <v>-15.88809195192375</v>
      </c>
      <c r="AT38">
        <f t="shared" si="63"/>
        <v>-9.1471347271725918</v>
      </c>
      <c r="AU38">
        <f t="shared" si="63"/>
        <v>-9.1275158764674025</v>
      </c>
      <c r="AV38">
        <f t="shared" si="63"/>
        <v>-9.1583416662452617</v>
      </c>
      <c r="AW38">
        <f t="shared" si="63"/>
        <v>-9.1097776933850412</v>
      </c>
      <c r="AX38">
        <f t="shared" si="63"/>
        <v>-9.1859900561164434</v>
      </c>
      <c r="AY38">
        <f t="shared" si="63"/>
        <v>-9.0655591240109228</v>
      </c>
      <c r="AZ38">
        <f t="shared" si="63"/>
        <v>-9.2541599152423188</v>
      </c>
      <c r="BA38">
        <f t="shared" si="45"/>
        <v>-8.9530531286492305</v>
      </c>
      <c r="BB38" s="246">
        <f t="shared" si="46"/>
        <v>3.2696297033929018E-2</v>
      </c>
      <c r="BC38" s="247">
        <f t="shared" si="47"/>
        <v>-7.3932630312109685E-3</v>
      </c>
      <c r="BD38" s="248">
        <f t="shared" si="48"/>
        <v>4.4667504283886131E-6</v>
      </c>
      <c r="BE38" s="247">
        <f t="shared" si="49"/>
        <v>2.3600110478554003E-2</v>
      </c>
      <c r="BG38">
        <f t="shared" si="50"/>
        <v>6.1105401930799542E-3</v>
      </c>
      <c r="BH38">
        <f t="shared" si="51"/>
        <v>0.78957253853760268</v>
      </c>
      <c r="BI38">
        <f t="shared" si="52"/>
        <v>0.94516744617221793</v>
      </c>
      <c r="BJ38">
        <f t="shared" si="53"/>
        <v>-0.52510381529513561</v>
      </c>
      <c r="BK38">
        <f t="shared" si="54"/>
        <v>-1.9519361377745439</v>
      </c>
      <c r="BL38">
        <f t="shared" si="55"/>
        <v>-1.478041108020574</v>
      </c>
      <c r="BM38">
        <f t="shared" si="64"/>
        <v>-13.889289873822737</v>
      </c>
      <c r="BN38">
        <f t="shared" si="64"/>
        <v>-13.889280520792701</v>
      </c>
      <c r="BO38">
        <f t="shared" si="64"/>
        <v>-13.889213143375732</v>
      </c>
      <c r="BP38">
        <f t="shared" si="64"/>
        <v>-13.888728298357968</v>
      </c>
      <c r="BQ38">
        <f t="shared" si="64"/>
        <v>-13.885266324451358</v>
      </c>
      <c r="BR38">
        <f t="shared" si="64"/>
        <v>-13.861782086045388</v>
      </c>
      <c r="BS38">
        <f t="shared" si="64"/>
        <v>-13.736514820345244</v>
      </c>
      <c r="BT38">
        <f t="shared" si="57"/>
        <v>-13.340883894316125</v>
      </c>
      <c r="BW38">
        <f t="shared" si="0"/>
        <v>6.7683045948900809E-3</v>
      </c>
      <c r="BX38">
        <v>-24000</v>
      </c>
      <c r="BY38">
        <f t="shared" si="1"/>
        <v>1.1627265743960915E-2</v>
      </c>
      <c r="BZ38">
        <f t="shared" si="2"/>
        <v>2.3871305099798151E-2</v>
      </c>
      <c r="CA38">
        <f t="shared" si="3"/>
        <v>-1.2244039355837236E-2</v>
      </c>
      <c r="CB38">
        <f t="shared" si="4"/>
        <v>0.55934316332292444</v>
      </c>
      <c r="CC38">
        <f t="shared" si="5"/>
        <v>-0.7896017844385651</v>
      </c>
      <c r="CD38">
        <f t="shared" si="6"/>
        <v>-2.298329153761999</v>
      </c>
      <c r="CE38">
        <f t="shared" si="7"/>
        <v>-2.229499605170949</v>
      </c>
      <c r="CF38">
        <f t="shared" si="61"/>
        <v>-7.8583015391615474</v>
      </c>
      <c r="CG38">
        <f t="shared" si="61"/>
        <v>-7.858301539161423</v>
      </c>
      <c r="CH38">
        <f t="shared" si="61"/>
        <v>-7.8583015392050575</v>
      </c>
      <c r="CI38">
        <f t="shared" si="61"/>
        <v>-7.8583015239611065</v>
      </c>
      <c r="CJ38">
        <f t="shared" si="61"/>
        <v>-7.8583068462557195</v>
      </c>
      <c r="CK38">
        <f t="shared" si="61"/>
        <v>-7.8523559451422908</v>
      </c>
      <c r="CL38">
        <f t="shared" si="61"/>
        <v>-7.7198491373374551</v>
      </c>
      <c r="CM38">
        <f t="shared" si="9"/>
        <v>-7.1956948906897029</v>
      </c>
      <c r="CO38" s="23">
        <f t="shared" si="18"/>
        <v>-24000</v>
      </c>
      <c r="CP38" s="86">
        <f t="shared" si="19"/>
        <v>1.9012343950727317E-2</v>
      </c>
      <c r="CQ38" s="86">
        <f t="shared" si="20"/>
        <v>2.3871305099798151E-2</v>
      </c>
      <c r="CR38">
        <f t="shared" si="10"/>
        <v>-4.858961149070834E-3</v>
      </c>
      <c r="CS38">
        <f t="shared" si="11"/>
        <v>0.50627781492741519</v>
      </c>
      <c r="CT38">
        <f t="shared" si="12"/>
        <v>-0.44529475595630258</v>
      </c>
      <c r="CU38">
        <f t="shared" si="13"/>
        <v>2.631638800802679</v>
      </c>
      <c r="CV38">
        <f t="shared" si="14"/>
        <v>3.8365605220541936</v>
      </c>
      <c r="CW38">
        <f t="shared" si="62"/>
        <v>-10.343893427187941</v>
      </c>
      <c r="CX38">
        <f t="shared" si="62"/>
        <v>-10.344590164789667</v>
      </c>
      <c r="CY38">
        <f t="shared" si="62"/>
        <v>-10.342560351001678</v>
      </c>
      <c r="CZ38">
        <f t="shared" si="62"/>
        <v>-10.348488990158394</v>
      </c>
      <c r="DA38">
        <f t="shared" si="62"/>
        <v>-10.331299578306847</v>
      </c>
      <c r="DB38">
        <f t="shared" si="62"/>
        <v>-10.382269512982884</v>
      </c>
      <c r="DC38">
        <f t="shared" si="62"/>
        <v>-10.239666745200697</v>
      </c>
      <c r="DD38">
        <f t="shared" si="16"/>
        <v>-10.793898957495394</v>
      </c>
    </row>
    <row r="39" spans="1:108">
      <c r="A39" s="37" t="s">
        <v>60</v>
      </c>
      <c r="B39" s="38" t="s">
        <v>49</v>
      </c>
      <c r="C39" s="37">
        <v>38001.292000000001</v>
      </c>
      <c r="D39" s="37" t="s">
        <v>53</v>
      </c>
      <c r="E39">
        <f t="shared" si="26"/>
        <v>-15941.92885620282</v>
      </c>
      <c r="F39">
        <f t="shared" si="27"/>
        <v>-15942</v>
      </c>
      <c r="G39">
        <f t="shared" si="60"/>
        <v>2.5718634002259932E-2</v>
      </c>
      <c r="H39" s="116">
        <f t="shared" si="29"/>
        <v>2.5718634002259932E-2</v>
      </c>
      <c r="I39" s="116"/>
      <c r="J39" s="116"/>
      <c r="K39" s="165"/>
      <c r="L39" s="116"/>
      <c r="M39" s="116"/>
      <c r="N39" s="116"/>
      <c r="O39" s="40"/>
      <c r="P39" s="167">
        <f t="shared" si="30"/>
        <v>5.4052423288503359E-5</v>
      </c>
      <c r="Q39" s="166">
        <f t="shared" si="31"/>
        <v>22982.792000000001</v>
      </c>
      <c r="R39" s="8">
        <f t="shared" si="32"/>
        <v>6.6144813494220078E-4</v>
      </c>
      <c r="S39" s="282">
        <f t="shared" si="58"/>
        <v>8.1718309317217463E-2</v>
      </c>
      <c r="T39" s="284"/>
      <c r="U39" s="167"/>
      <c r="V39" s="167"/>
      <c r="W39" s="167"/>
      <c r="X39" s="167"/>
      <c r="Y39" s="167"/>
      <c r="Z39" s="167"/>
      <c r="AC39" s="25"/>
      <c r="AD39" s="252"/>
      <c r="AE39" s="41"/>
      <c r="AF39">
        <f t="shared" si="33"/>
        <v>-15942</v>
      </c>
      <c r="AG39" s="246">
        <f t="shared" si="34"/>
        <v>3.0117427733928007E-2</v>
      </c>
      <c r="AH39" s="247">
        <f t="shared" si="35"/>
        <v>-4.3987937316680749E-3</v>
      </c>
      <c r="AI39" s="247">
        <f t="shared" si="36"/>
        <v>2.5718634002259932E-2</v>
      </c>
      <c r="AJ39" s="248">
        <f t="shared" si="37"/>
        <v>1.5811991342519997E-6</v>
      </c>
      <c r="AK39">
        <f t="shared" si="59"/>
        <v>1.9349386293762349E-5</v>
      </c>
      <c r="AN39">
        <f t="shared" si="38"/>
        <v>1.2012067033586562E-2</v>
      </c>
      <c r="AO39">
        <f t="shared" si="39"/>
        <v>0.69843667483866123</v>
      </c>
      <c r="AP39">
        <f t="shared" si="40"/>
        <v>0.85801971987552361</v>
      </c>
      <c r="AQ39">
        <f t="shared" si="41"/>
        <v>0.59001298709467964</v>
      </c>
      <c r="AR39">
        <f t="shared" si="42"/>
        <v>2.0432947831941193</v>
      </c>
      <c r="AS39">
        <f t="shared" si="43"/>
        <v>1.6341609039366769</v>
      </c>
      <c r="AT39">
        <f t="shared" si="63"/>
        <v>-5.0140353797566561</v>
      </c>
      <c r="AU39">
        <f t="shared" si="63"/>
        <v>-5.0141236197165906</v>
      </c>
      <c r="AV39">
        <f t="shared" si="63"/>
        <v>-5.0145714135220496</v>
      </c>
      <c r="AW39">
        <f t="shared" si="63"/>
        <v>-5.0168340038792056</v>
      </c>
      <c r="AX39">
        <f t="shared" si="63"/>
        <v>-5.0280260473385097</v>
      </c>
      <c r="AY39">
        <f t="shared" si="63"/>
        <v>-5.0785518663255775</v>
      </c>
      <c r="AZ39">
        <f t="shared" si="63"/>
        <v>-5.2528809509156975</v>
      </c>
      <c r="BA39">
        <f t="shared" si="45"/>
        <v>-5.6467129740983797</v>
      </c>
      <c r="BB39" s="246">
        <f t="shared" si="46"/>
        <v>3.3881068673463334E-2</v>
      </c>
      <c r="BC39" s="247">
        <f t="shared" si="47"/>
        <v>-8.1624346712034015E-3</v>
      </c>
      <c r="BD39" s="248">
        <f t="shared" si="48"/>
        <v>5.4445101230083159E-6</v>
      </c>
      <c r="BE39" s="247">
        <f t="shared" si="49"/>
        <v>9.9429260291380422E-3</v>
      </c>
      <c r="BG39">
        <f t="shared" si="50"/>
        <v>3.763640939535328E-3</v>
      </c>
      <c r="BH39">
        <f t="shared" si="51"/>
        <v>0.4605054955570026</v>
      </c>
      <c r="BI39">
        <f t="shared" si="52"/>
        <v>0.34665779146169085</v>
      </c>
      <c r="BJ39">
        <f t="shared" si="53"/>
        <v>-0.17017465454885258</v>
      </c>
      <c r="BK39">
        <f t="shared" si="54"/>
        <v>-2.8360374842998084</v>
      </c>
      <c r="BL39">
        <f t="shared" si="55"/>
        <v>-6.4944575377291729</v>
      </c>
      <c r="BM39">
        <f t="shared" si="64"/>
        <v>-8.8559157867369436</v>
      </c>
      <c r="BN39">
        <f t="shared" si="64"/>
        <v>-8.8511454294700993</v>
      </c>
      <c r="BO39">
        <f t="shared" si="64"/>
        <v>-8.8611529448463315</v>
      </c>
      <c r="BP39">
        <f t="shared" si="64"/>
        <v>-8.8400835420651109</v>
      </c>
      <c r="BQ39">
        <f t="shared" si="64"/>
        <v>-8.8841207278089396</v>
      </c>
      <c r="BR39">
        <f t="shared" si="64"/>
        <v>-8.7905628914441873</v>
      </c>
      <c r="BS39">
        <f t="shared" si="64"/>
        <v>-8.9834279469944534</v>
      </c>
      <c r="BT39">
        <f t="shared" si="57"/>
        <v>-8.5489192352353367</v>
      </c>
      <c r="BW39">
        <f t="shared" si="0"/>
        <v>7.4330028210162864E-3</v>
      </c>
      <c r="BX39">
        <v>-23000</v>
      </c>
      <c r="BY39">
        <f t="shared" si="1"/>
        <v>1.1356259416750829E-2</v>
      </c>
      <c r="BZ39">
        <f t="shared" si="2"/>
        <v>2.3129695138990207E-2</v>
      </c>
      <c r="CA39">
        <f t="shared" si="3"/>
        <v>-1.1773435722239378E-2</v>
      </c>
      <c r="CB39">
        <f t="shared" si="4"/>
        <v>0.64660174399372328</v>
      </c>
      <c r="CC39">
        <f t="shared" si="5"/>
        <v>-0.87966049188662021</v>
      </c>
      <c r="CD39">
        <f t="shared" si="6"/>
        <v>-2.1333410387793714</v>
      </c>
      <c r="CE39">
        <f t="shared" si="7"/>
        <v>-1.8126720790047908</v>
      </c>
      <c r="CF39">
        <f t="shared" si="61"/>
        <v>-7.652699499087694</v>
      </c>
      <c r="CG39">
        <f t="shared" si="61"/>
        <v>-7.6526867597482227</v>
      </c>
      <c r="CH39">
        <f t="shared" si="61"/>
        <v>-7.652590623107522</v>
      </c>
      <c r="CI39">
        <f t="shared" si="61"/>
        <v>-7.6518665884905701</v>
      </c>
      <c r="CJ39">
        <f t="shared" si="61"/>
        <v>-7.6464937084067968</v>
      </c>
      <c r="CK39">
        <f t="shared" si="61"/>
        <v>-7.6102445037465829</v>
      </c>
      <c r="CL39">
        <f t="shared" si="61"/>
        <v>-7.4405222742291421</v>
      </c>
      <c r="CM39">
        <f t="shared" si="9"/>
        <v>-7.0034658119367457</v>
      </c>
      <c r="CO39" s="23">
        <f t="shared" si="18"/>
        <v>-23000</v>
      </c>
      <c r="CP39" s="86">
        <f t="shared" si="19"/>
        <v>1.9206438543255665E-2</v>
      </c>
      <c r="CQ39" s="86">
        <f t="shared" si="20"/>
        <v>2.3129695138990207E-2</v>
      </c>
      <c r="CR39">
        <f t="shared" si="10"/>
        <v>-3.9232565957345424E-3</v>
      </c>
      <c r="CS39">
        <f t="shared" si="11"/>
        <v>0.4767672030831186</v>
      </c>
      <c r="CT39">
        <f t="shared" si="12"/>
        <v>-0.33488624191288979</v>
      </c>
      <c r="CU39">
        <f t="shared" si="13"/>
        <v>2.751657731359165</v>
      </c>
      <c r="CV39">
        <f t="shared" si="14"/>
        <v>5.0639065497522049</v>
      </c>
      <c r="CW39">
        <f t="shared" si="62"/>
        <v>-10.142229758244577</v>
      </c>
      <c r="CX39">
        <f t="shared" si="62"/>
        <v>-10.144905645123758</v>
      </c>
      <c r="CY39">
        <f t="shared" si="62"/>
        <v>-10.138630330827217</v>
      </c>
      <c r="CZ39">
        <f t="shared" si="62"/>
        <v>-10.153401731168472</v>
      </c>
      <c r="DA39">
        <f t="shared" si="62"/>
        <v>-10.118927020153915</v>
      </c>
      <c r="DB39">
        <f t="shared" si="62"/>
        <v>-10.201119104133435</v>
      </c>
      <c r="DC39">
        <f t="shared" si="62"/>
        <v>-10.013598115754011</v>
      </c>
      <c r="DD39">
        <f t="shared" si="16"/>
        <v>-10.515296361037208</v>
      </c>
    </row>
    <row r="40" spans="1:108">
      <c r="A40" s="37" t="s">
        <v>56</v>
      </c>
      <c r="B40" s="38" t="s">
        <v>49</v>
      </c>
      <c r="C40" s="37">
        <v>30235.865000000002</v>
      </c>
      <c r="D40" s="37" t="s">
        <v>53</v>
      </c>
      <c r="E40">
        <f t="shared" si="26"/>
        <v>-37422.928330377421</v>
      </c>
      <c r="F40">
        <f t="shared" si="27"/>
        <v>-37423</v>
      </c>
      <c r="G40">
        <f t="shared" si="60"/>
        <v>2.5908721003361279E-2</v>
      </c>
      <c r="H40" s="116">
        <f t="shared" si="29"/>
        <v>2.5908721003361279E-2</v>
      </c>
      <c r="I40" s="116"/>
      <c r="J40" s="116"/>
      <c r="K40" s="165"/>
      <c r="L40" s="116"/>
      <c r="M40" s="116"/>
      <c r="N40" s="116"/>
      <c r="O40" s="40"/>
      <c r="P40" s="167">
        <f t="shared" si="30"/>
        <v>5.4854381368924268E-5</v>
      </c>
      <c r="Q40" s="166">
        <f t="shared" si="31"/>
        <v>15217.365000000002</v>
      </c>
      <c r="R40" s="8">
        <f t="shared" si="32"/>
        <v>6.7126182403001386E-4</v>
      </c>
      <c r="S40" s="282">
        <f t="shared" si="58"/>
        <v>8.1718309317217463E-2</v>
      </c>
      <c r="T40" s="284"/>
      <c r="U40" s="167"/>
      <c r="V40" s="167"/>
      <c r="W40" s="167"/>
      <c r="X40" s="167"/>
      <c r="Y40" s="167"/>
      <c r="Z40" s="167"/>
      <c r="AA40" s="116"/>
      <c r="AB40" s="116"/>
      <c r="AC40" s="25"/>
      <c r="AD40" s="252"/>
      <c r="AE40" s="41"/>
      <c r="AF40">
        <f t="shared" si="33"/>
        <v>-37423</v>
      </c>
      <c r="AG40" s="246">
        <f t="shared" si="34"/>
        <v>3.5963906249659207E-2</v>
      </c>
      <c r="AH40" s="247">
        <f t="shared" si="35"/>
        <v>-1.0055185246297928E-2</v>
      </c>
      <c r="AI40" s="247">
        <f t="shared" si="36"/>
        <v>2.5908721003361279E-2</v>
      </c>
      <c r="AJ40" s="248">
        <f t="shared" si="37"/>
        <v>8.2622726981276796E-6</v>
      </c>
      <c r="AK40">
        <f t="shared" si="59"/>
        <v>1.0110675033736752E-4</v>
      </c>
      <c r="AN40">
        <f t="shared" si="38"/>
        <v>1.4232943242384667E-3</v>
      </c>
      <c r="AO40">
        <f t="shared" si="39"/>
        <v>0.34023471692037133</v>
      </c>
      <c r="AP40">
        <f t="shared" si="40"/>
        <v>2.5842816369729869E-2</v>
      </c>
      <c r="AQ40">
        <f t="shared" si="41"/>
        <v>6.1363957382224089E-2</v>
      </c>
      <c r="AR40">
        <f t="shared" si="42"/>
        <v>3.0488506950885106</v>
      </c>
      <c r="AS40">
        <f t="shared" si="43"/>
        <v>21.549752829767382</v>
      </c>
      <c r="AT40">
        <f t="shared" si="63"/>
        <v>-9.6300783758183197</v>
      </c>
      <c r="AU40">
        <f t="shared" si="63"/>
        <v>-9.6467976038359797</v>
      </c>
      <c r="AV40">
        <f t="shared" si="63"/>
        <v>-9.621002650064634</v>
      </c>
      <c r="AW40">
        <f t="shared" si="63"/>
        <v>-9.6608619228032211</v>
      </c>
      <c r="AX40">
        <f t="shared" si="63"/>
        <v>-9.5994064836106023</v>
      </c>
      <c r="AY40">
        <f t="shared" si="63"/>
        <v>-9.6945268897893602</v>
      </c>
      <c r="AZ40">
        <f t="shared" si="63"/>
        <v>-9.548025676558499</v>
      </c>
      <c r="BA40">
        <f t="shared" si="45"/>
        <v>-9.7759858147906371</v>
      </c>
      <c r="BB40" s="246">
        <f t="shared" si="46"/>
        <v>4.0718268786060607E-2</v>
      </c>
      <c r="BC40" s="247">
        <f t="shared" si="47"/>
        <v>-1.4809547782699328E-2</v>
      </c>
      <c r="BD40" s="248">
        <f t="shared" si="48"/>
        <v>1.7922680690630566E-5</v>
      </c>
      <c r="BE40" s="247">
        <f t="shared" si="49"/>
        <v>1.9731064142721411E-2</v>
      </c>
      <c r="BG40">
        <f t="shared" si="50"/>
        <v>4.7543625364014014E-3</v>
      </c>
      <c r="BH40">
        <f t="shared" si="51"/>
        <v>0.48454032892424481</v>
      </c>
      <c r="BI40">
        <f t="shared" si="52"/>
        <v>0.45562667225150077</v>
      </c>
      <c r="BJ40">
        <f t="shared" si="53"/>
        <v>-0.23305591790274482</v>
      </c>
      <c r="BK40">
        <f t="shared" si="54"/>
        <v>-2.7169669991769219</v>
      </c>
      <c r="BL40">
        <f t="shared" si="55"/>
        <v>-4.6390464757439966</v>
      </c>
      <c r="BM40">
        <f t="shared" si="64"/>
        <v>-14.930988071381993</v>
      </c>
      <c r="BN40">
        <f t="shared" si="64"/>
        <v>-14.929049292226164</v>
      </c>
      <c r="BO40">
        <f t="shared" si="64"/>
        <v>-14.933853637879293</v>
      </c>
      <c r="BP40">
        <f t="shared" si="64"/>
        <v>-14.921906289471561</v>
      </c>
      <c r="BQ40">
        <f t="shared" si="64"/>
        <v>-14.951363570013056</v>
      </c>
      <c r="BR40">
        <f t="shared" si="64"/>
        <v>-14.87708279404708</v>
      </c>
      <c r="BS40">
        <f t="shared" si="64"/>
        <v>-15.055410042771419</v>
      </c>
      <c r="BT40">
        <f t="shared" si="57"/>
        <v>-14.533581609753615</v>
      </c>
      <c r="BW40">
        <f t="shared" si="0"/>
        <v>8.9332823774806482E-3</v>
      </c>
      <c r="BX40">
        <v>-22000</v>
      </c>
      <c r="BY40">
        <f t="shared" si="1"/>
        <v>1.1817656076314284E-2</v>
      </c>
      <c r="BZ40">
        <f t="shared" si="2"/>
        <v>2.2395468200742133E-2</v>
      </c>
      <c r="CA40">
        <f t="shared" si="3"/>
        <v>-1.0577812124427849E-2</v>
      </c>
      <c r="CB40">
        <f t="shared" si="4"/>
        <v>0.78461212168667804</v>
      </c>
      <c r="CC40">
        <f t="shared" si="5"/>
        <v>-0.96530766403436918</v>
      </c>
      <c r="CD40">
        <f t="shared" si="6"/>
        <v>-1.9018698263279845</v>
      </c>
      <c r="CE40">
        <f t="shared" si="7"/>
        <v>-1.4011493186456763</v>
      </c>
      <c r="CF40">
        <f t="shared" si="61"/>
        <v>-7.4092471597951723</v>
      </c>
      <c r="CG40">
        <f t="shared" si="61"/>
        <v>-7.4087328379742248</v>
      </c>
      <c r="CH40">
        <f t="shared" si="61"/>
        <v>-7.4069339653889763</v>
      </c>
      <c r="CI40">
        <f t="shared" si="61"/>
        <v>-7.4006946631687853</v>
      </c>
      <c r="CJ40">
        <f t="shared" si="61"/>
        <v>-7.3796458799562012</v>
      </c>
      <c r="CK40">
        <f t="shared" si="61"/>
        <v>-7.3142175930835389</v>
      </c>
      <c r="CL40">
        <f t="shared" si="61"/>
        <v>-7.145094962953217</v>
      </c>
      <c r="CM40">
        <f t="shared" si="9"/>
        <v>-6.8112367331837884</v>
      </c>
      <c r="CO40" s="23">
        <f t="shared" si="18"/>
        <v>-22000</v>
      </c>
      <c r="CP40" s="86">
        <f t="shared" si="19"/>
        <v>1.9511094501908497E-2</v>
      </c>
      <c r="CQ40" s="86">
        <f t="shared" si="20"/>
        <v>2.2395468200742133E-2</v>
      </c>
      <c r="CR40">
        <f t="shared" si="10"/>
        <v>-2.8843736988336359E-3</v>
      </c>
      <c r="CS40">
        <f t="shared" si="11"/>
        <v>0.45656138147810776</v>
      </c>
      <c r="CT40">
        <f t="shared" si="12"/>
        <v>-0.23090231882455087</v>
      </c>
      <c r="CU40">
        <f t="shared" si="13"/>
        <v>2.8601372692813478</v>
      </c>
      <c r="CV40">
        <f t="shared" si="14"/>
        <v>7.058950692449999</v>
      </c>
      <c r="CW40">
        <f t="shared" si="62"/>
        <v>-9.9502970588925521</v>
      </c>
      <c r="CX40">
        <f t="shared" si="62"/>
        <v>-9.9556340179724252</v>
      </c>
      <c r="CY40">
        <f t="shared" si="62"/>
        <v>-9.9447287954524519</v>
      </c>
      <c r="CZ40">
        <f t="shared" si="62"/>
        <v>-9.9670868209924084</v>
      </c>
      <c r="DA40">
        <f t="shared" si="62"/>
        <v>-9.9215520186766781</v>
      </c>
      <c r="DB40">
        <f t="shared" si="62"/>
        <v>-10.015649741984568</v>
      </c>
      <c r="DC40">
        <f t="shared" si="62"/>
        <v>-9.8262197724700115</v>
      </c>
      <c r="DD40">
        <f t="shared" si="16"/>
        <v>-10.236693764579023</v>
      </c>
    </row>
    <row r="41" spans="1:108">
      <c r="A41" s="37" t="s">
        <v>56</v>
      </c>
      <c r="B41" s="38" t="s">
        <v>49</v>
      </c>
      <c r="C41" s="37">
        <v>30281.776000000002</v>
      </c>
      <c r="D41" s="37" t="s">
        <v>53</v>
      </c>
      <c r="E41">
        <f t="shared" si="26"/>
        <v>-37295.927694500111</v>
      </c>
      <c r="F41">
        <f t="shared" si="27"/>
        <v>-37296</v>
      </c>
      <c r="G41">
        <f t="shared" si="60"/>
        <v>2.6138592005736427E-2</v>
      </c>
      <c r="H41" s="116">
        <f t="shared" si="29"/>
        <v>2.6138592005736427E-2</v>
      </c>
      <c r="I41" s="116"/>
      <c r="J41" s="116"/>
      <c r="K41" s="165"/>
      <c r="L41" s="116"/>
      <c r="M41" s="116"/>
      <c r="N41" s="116"/>
      <c r="O41" s="40"/>
      <c r="P41" s="167">
        <f t="shared" si="30"/>
        <v>5.583207295127938E-5</v>
      </c>
      <c r="Q41" s="166">
        <f t="shared" si="31"/>
        <v>15263.276000000002</v>
      </c>
      <c r="R41" s="8">
        <f t="shared" si="32"/>
        <v>6.8322599204234831E-4</v>
      </c>
      <c r="S41" s="282">
        <f t="shared" si="58"/>
        <v>8.1718309317217463E-2</v>
      </c>
      <c r="T41" s="284"/>
      <c r="U41" s="167"/>
      <c r="V41" s="167"/>
      <c r="W41" s="167"/>
      <c r="X41" s="167"/>
      <c r="Y41" s="167"/>
      <c r="Z41" s="167"/>
      <c r="AA41" s="116"/>
      <c r="AB41" s="116"/>
      <c r="AC41" s="25"/>
      <c r="AD41" s="252"/>
      <c r="AE41" s="41"/>
      <c r="AF41">
        <f t="shared" si="33"/>
        <v>-37296</v>
      </c>
      <c r="AG41" s="246">
        <f t="shared" si="34"/>
        <v>3.5679606560293793E-2</v>
      </c>
      <c r="AH41" s="247">
        <f t="shared" si="35"/>
        <v>-9.5410145545573657E-3</v>
      </c>
      <c r="AI41" s="247">
        <f t="shared" si="36"/>
        <v>2.6138592005736427E-2</v>
      </c>
      <c r="AJ41" s="248">
        <f t="shared" si="37"/>
        <v>7.43889604296351E-6</v>
      </c>
      <c r="AK41">
        <f t="shared" si="59"/>
        <v>9.1030958730275495E-5</v>
      </c>
      <c r="AN41">
        <f t="shared" si="38"/>
        <v>1.2461743750440564E-3</v>
      </c>
      <c r="AO41">
        <f t="shared" si="39"/>
        <v>0.33984505660454023</v>
      </c>
      <c r="AP41">
        <f t="shared" si="40"/>
        <v>1.9261502401740078E-2</v>
      </c>
      <c r="AQ41">
        <f t="shared" si="41"/>
        <v>5.7019424175339631E-2</v>
      </c>
      <c r="AR41">
        <f t="shared" si="42"/>
        <v>3.0554336952277801</v>
      </c>
      <c r="AS41">
        <f t="shared" si="43"/>
        <v>23.198546700358037</v>
      </c>
      <c r="AT41">
        <f t="shared" si="63"/>
        <v>-9.6155787452276265</v>
      </c>
      <c r="AU41">
        <f t="shared" si="63"/>
        <v>-9.6314858320978178</v>
      </c>
      <c r="AV41">
        <f t="shared" si="63"/>
        <v>-9.6070173827143641</v>
      </c>
      <c r="AW41">
        <f t="shared" si="63"/>
        <v>-9.6447061916389316</v>
      </c>
      <c r="AX41">
        <f t="shared" si="63"/>
        <v>-9.5867659646469736</v>
      </c>
      <c r="AY41">
        <f t="shared" si="63"/>
        <v>-9.6761391018927529</v>
      </c>
      <c r="AZ41">
        <f t="shared" si="63"/>
        <v>-9.5388679882801277</v>
      </c>
      <c r="BA41">
        <f t="shared" si="45"/>
        <v>-9.7515727217890102</v>
      </c>
      <c r="BB41" s="246">
        <f t="shared" si="46"/>
        <v>4.0541591850809799E-2</v>
      </c>
      <c r="BC41" s="247">
        <f t="shared" si="47"/>
        <v>-1.4402999845073372E-2</v>
      </c>
      <c r="BD41" s="248">
        <f t="shared" si="48"/>
        <v>1.6952169452714193E-5</v>
      </c>
      <c r="BE41" s="247">
        <f t="shared" si="49"/>
        <v>2.0030432340176364E-2</v>
      </c>
      <c r="BG41">
        <f t="shared" si="50"/>
        <v>4.8619852905160063E-3</v>
      </c>
      <c r="BH41">
        <f t="shared" si="51"/>
        <v>0.48808854348737496</v>
      </c>
      <c r="BI41">
        <f t="shared" si="52"/>
        <v>0.46890737025613305</v>
      </c>
      <c r="BJ41">
        <f t="shared" si="53"/>
        <v>-0.24074965018902811</v>
      </c>
      <c r="BK41">
        <f t="shared" si="54"/>
        <v>-2.7019897660053078</v>
      </c>
      <c r="BL41">
        <f t="shared" si="55"/>
        <v>-4.4760564311880824</v>
      </c>
      <c r="BM41">
        <f t="shared" si="64"/>
        <v>-14.905591505094131</v>
      </c>
      <c r="BN41">
        <f t="shared" si="64"/>
        <v>-14.903931211807061</v>
      </c>
      <c r="BO41">
        <f t="shared" si="64"/>
        <v>-14.908152176800726</v>
      </c>
      <c r="BP41">
        <f t="shared" si="64"/>
        <v>-14.897384683263354</v>
      </c>
      <c r="BQ41">
        <f t="shared" si="64"/>
        <v>-14.924620399750351</v>
      </c>
      <c r="BR41">
        <f t="shared" si="64"/>
        <v>-14.854141306568602</v>
      </c>
      <c r="BS41">
        <f t="shared" si="64"/>
        <v>-15.027427665569613</v>
      </c>
      <c r="BT41">
        <f t="shared" si="57"/>
        <v>-14.498199080003427</v>
      </c>
      <c r="BW41">
        <f t="shared" si="0"/>
        <v>1.1704590436987615E-2</v>
      </c>
      <c r="BX41">
        <v>-21000</v>
      </c>
      <c r="BY41">
        <f t="shared" si="1"/>
        <v>1.3488582554925715E-2</v>
      </c>
      <c r="BZ41">
        <f t="shared" si="2"/>
        <v>2.1668624285053919E-2</v>
      </c>
      <c r="CA41">
        <f t="shared" si="3"/>
        <v>-8.1800417301282034E-3</v>
      </c>
      <c r="CB41">
        <f t="shared" si="4"/>
        <v>1.0258713836248909</v>
      </c>
      <c r="CC41">
        <f t="shared" si="5"/>
        <v>-0.99439247450382329</v>
      </c>
      <c r="CD41">
        <f t="shared" si="6"/>
        <v>-1.5317419042261664</v>
      </c>
      <c r="CE41">
        <f t="shared" si="7"/>
        <v>-0.96168881834208142</v>
      </c>
      <c r="CF41">
        <f t="shared" si="61"/>
        <v>-7.1008013654308515</v>
      </c>
      <c r="CG41">
        <f t="shared" si="61"/>
        <v>-7.0972910353164176</v>
      </c>
      <c r="CH41">
        <f t="shared" si="61"/>
        <v>-7.0896054686781165</v>
      </c>
      <c r="CI41">
        <f t="shared" si="61"/>
        <v>-7.0729893933683297</v>
      </c>
      <c r="CJ41">
        <f t="shared" si="61"/>
        <v>-7.0379794966609035</v>
      </c>
      <c r="CK41">
        <f t="shared" si="61"/>
        <v>-6.9677071429024799</v>
      </c>
      <c r="CL41">
        <f t="shared" si="61"/>
        <v>-6.8373688583004872</v>
      </c>
      <c r="CM41">
        <f t="shared" si="9"/>
        <v>-6.6190076544308329</v>
      </c>
      <c r="CO41" s="23">
        <f t="shared" si="18"/>
        <v>-21000</v>
      </c>
      <c r="CP41" s="86">
        <f t="shared" si="19"/>
        <v>1.988463216711582E-2</v>
      </c>
      <c r="CQ41" s="86">
        <f t="shared" si="20"/>
        <v>2.1668624285053919E-2</v>
      </c>
      <c r="CR41">
        <f t="shared" si="10"/>
        <v>-1.7839921179380997E-3</v>
      </c>
      <c r="CS41">
        <f t="shared" si="11"/>
        <v>0.44351838482882111</v>
      </c>
      <c r="CT41">
        <f t="shared" si="12"/>
        <v>-0.13191641412894689</v>
      </c>
      <c r="CU41">
        <f t="shared" si="13"/>
        <v>2.9608401878176567</v>
      </c>
      <c r="CV41">
        <f t="shared" si="14"/>
        <v>11.034714142300295</v>
      </c>
      <c r="CW41">
        <f t="shared" si="62"/>
        <v>-9.7655741123631419</v>
      </c>
      <c r="CX41">
        <f t="shared" si="62"/>
        <v>-9.772033009396127</v>
      </c>
      <c r="CY41">
        <f t="shared" si="62"/>
        <v>-9.759916925817425</v>
      </c>
      <c r="CZ41">
        <f t="shared" si="62"/>
        <v>-9.7826889412297842</v>
      </c>
      <c r="DA41">
        <f t="shared" si="62"/>
        <v>-9.7400378965715806</v>
      </c>
      <c r="DB41">
        <f t="shared" si="62"/>
        <v>-9.8204832755785283</v>
      </c>
      <c r="DC41">
        <f t="shared" si="62"/>
        <v>-9.6704966250459723</v>
      </c>
      <c r="DD41">
        <f t="shared" si="16"/>
        <v>-9.9580911681208377</v>
      </c>
    </row>
    <row r="42" spans="1:108">
      <c r="A42" s="37" t="s">
        <v>56</v>
      </c>
      <c r="B42" s="38" t="s">
        <v>49</v>
      </c>
      <c r="C42" s="37">
        <v>30552.902999999998</v>
      </c>
      <c r="D42" s="37" t="s">
        <v>53</v>
      </c>
      <c r="E42">
        <f t="shared" si="26"/>
        <v>-36545.926574866317</v>
      </c>
      <c r="F42">
        <f t="shared" si="27"/>
        <v>-36546</v>
      </c>
      <c r="G42">
        <f t="shared" si="60"/>
        <v>2.6543341999058612E-2</v>
      </c>
      <c r="H42" s="116">
        <f t="shared" si="29"/>
        <v>2.6543341999058612E-2</v>
      </c>
      <c r="I42" s="116"/>
      <c r="J42" s="116"/>
      <c r="K42" s="165"/>
      <c r="L42" s="116"/>
      <c r="M42" s="116"/>
      <c r="N42" s="116"/>
      <c r="O42" s="40"/>
      <c r="P42" s="167">
        <f t="shared" si="30"/>
        <v>5.7574553477151644E-5</v>
      </c>
      <c r="Q42" s="166">
        <f t="shared" si="31"/>
        <v>15534.402999999998</v>
      </c>
      <c r="R42" s="8">
        <f t="shared" si="32"/>
        <v>7.0454900447898886E-4</v>
      </c>
      <c r="S42" s="282">
        <f t="shared" si="58"/>
        <v>8.1718309317217463E-2</v>
      </c>
      <c r="T42" s="284"/>
      <c r="U42" s="167"/>
      <c r="V42" s="167"/>
      <c r="W42" s="167"/>
      <c r="X42" s="167"/>
      <c r="Y42" s="167"/>
      <c r="Z42" s="167"/>
      <c r="AA42" s="116"/>
      <c r="AB42" s="116"/>
      <c r="AC42" s="25"/>
      <c r="AD42" s="252"/>
      <c r="AE42" s="41"/>
      <c r="AF42">
        <f t="shared" si="33"/>
        <v>-36546</v>
      </c>
      <c r="AG42" s="246">
        <f t="shared" si="34"/>
        <v>3.4009624538872678E-2</v>
      </c>
      <c r="AH42" s="247">
        <f t="shared" si="35"/>
        <v>-7.4662825398140661E-3</v>
      </c>
      <c r="AI42" s="247">
        <f t="shared" si="36"/>
        <v>2.6543341999058612E-2</v>
      </c>
      <c r="AJ42" s="248">
        <f t="shared" si="37"/>
        <v>4.5554177943395836E-6</v>
      </c>
      <c r="AK42">
        <f t="shared" si="59"/>
        <v>5.5745374964332379E-5</v>
      </c>
      <c r="AN42">
        <f t="shared" si="38"/>
        <v>2.0671548356085241E-4</v>
      </c>
      <c r="AO42">
        <f t="shared" si="39"/>
        <v>0.33814409452952654</v>
      </c>
      <c r="AP42">
        <f t="shared" si="40"/>
        <v>-1.9092335882748342E-2</v>
      </c>
      <c r="AQ42">
        <f t="shared" si="41"/>
        <v>3.166266597445179E-2</v>
      </c>
      <c r="AR42">
        <f t="shared" si="42"/>
        <v>3.0937898848363568</v>
      </c>
      <c r="AS42">
        <f t="shared" si="43"/>
        <v>41.830613306626034</v>
      </c>
      <c r="AT42">
        <f t="shared" si="63"/>
        <v>-9.5308155502600798</v>
      </c>
      <c r="AU42">
        <f t="shared" si="63"/>
        <v>-9.5406177221398973</v>
      </c>
      <c r="AV42">
        <f t="shared" si="63"/>
        <v>-9.5257370322574477</v>
      </c>
      <c r="AW42">
        <f t="shared" si="63"/>
        <v>-9.5483373608428153</v>
      </c>
      <c r="AX42">
        <f t="shared" si="63"/>
        <v>-9.5140337745241474</v>
      </c>
      <c r="AY42">
        <f t="shared" si="63"/>
        <v>-9.5661559929527034</v>
      </c>
      <c r="AZ42">
        <f t="shared" si="63"/>
        <v>-9.4870641083128806</v>
      </c>
      <c r="BA42">
        <f t="shared" si="45"/>
        <v>-9.6074009127242945</v>
      </c>
      <c r="BB42" s="246">
        <f t="shared" si="46"/>
        <v>3.9454564744720193E-2</v>
      </c>
      <c r="BC42" s="247">
        <f t="shared" si="47"/>
        <v>-1.2911222745661581E-2</v>
      </c>
      <c r="BD42" s="248">
        <f t="shared" si="48"/>
        <v>1.3622415423975994E-5</v>
      </c>
      <c r="BE42" s="247">
        <f t="shared" si="49"/>
        <v>2.0891686309650243E-2</v>
      </c>
      <c r="BG42">
        <f t="shared" si="50"/>
        <v>5.4449402058475175E-3</v>
      </c>
      <c r="BH42">
        <f t="shared" si="51"/>
        <v>0.51275749417112926</v>
      </c>
      <c r="BI42">
        <f t="shared" si="52"/>
        <v>0.54919361264854649</v>
      </c>
      <c r="BJ42">
        <f t="shared" si="53"/>
        <v>-0.28741689910062601</v>
      </c>
      <c r="BK42">
        <f t="shared" si="54"/>
        <v>-2.6086440759304921</v>
      </c>
      <c r="BL42">
        <f t="shared" si="55"/>
        <v>-3.6634591516572153</v>
      </c>
      <c r="BM42">
        <f t="shared" si="64"/>
        <v>-14.751630633066561</v>
      </c>
      <c r="BN42">
        <f t="shared" si="64"/>
        <v>-14.751134421584753</v>
      </c>
      <c r="BO42">
        <f t="shared" si="64"/>
        <v>-14.75265533771076</v>
      </c>
      <c r="BP42">
        <f t="shared" si="64"/>
        <v>-14.747983207307596</v>
      </c>
      <c r="BQ42">
        <f t="shared" si="64"/>
        <v>-14.762238801677437</v>
      </c>
      <c r="BR42">
        <f t="shared" si="64"/>
        <v>-14.71778988428794</v>
      </c>
      <c r="BS42">
        <f t="shared" si="64"/>
        <v>-14.848415459550832</v>
      </c>
      <c r="BT42">
        <f t="shared" si="57"/>
        <v>-14.289247132659789</v>
      </c>
      <c r="BW42">
        <f t="shared" si="0"/>
        <v>1.6593123516511717E-2</v>
      </c>
      <c r="BX42">
        <v>-20000</v>
      </c>
      <c r="BY42">
        <f t="shared" si="1"/>
        <v>1.7250024210981978E-2</v>
      </c>
      <c r="BZ42">
        <f t="shared" si="2"/>
        <v>2.0949163391925568E-2</v>
      </c>
      <c r="CA42">
        <f t="shared" si="3"/>
        <v>-3.6991391809435901E-3</v>
      </c>
      <c r="CB42">
        <f t="shared" si="4"/>
        <v>1.4442167241682919</v>
      </c>
      <c r="CC42">
        <f t="shared" si="5"/>
        <v>-0.69552485018132071</v>
      </c>
      <c r="CD42">
        <f t="shared" si="6"/>
        <v>-0.83604638586581004</v>
      </c>
      <c r="CE42">
        <f t="shared" si="7"/>
        <v>-0.44420359862948872</v>
      </c>
      <c r="CF42">
        <f t="shared" si="61"/>
        <v>-6.6781720100295505</v>
      </c>
      <c r="CG42">
        <f t="shared" si="61"/>
        <v>-6.6723299754870915</v>
      </c>
      <c r="CH42">
        <f t="shared" si="61"/>
        <v>-6.6628192587575059</v>
      </c>
      <c r="CI42">
        <f t="shared" si="61"/>
        <v>-6.6474123540632561</v>
      </c>
      <c r="CJ42">
        <f t="shared" si="61"/>
        <v>-6.6226426058859502</v>
      </c>
      <c r="CK42">
        <f t="shared" si="61"/>
        <v>-6.5832620032064728</v>
      </c>
      <c r="CL42">
        <f t="shared" si="61"/>
        <v>-6.5215986825767542</v>
      </c>
      <c r="CM42">
        <f t="shared" si="9"/>
        <v>-6.4267785756778757</v>
      </c>
      <c r="CO42" s="23">
        <f t="shared" si="18"/>
        <v>-20000</v>
      </c>
      <c r="CP42" s="86">
        <f t="shared" si="19"/>
        <v>2.0292262697455307E-2</v>
      </c>
      <c r="CQ42" s="86">
        <f t="shared" si="20"/>
        <v>2.0949163391925568E-2</v>
      </c>
      <c r="CR42">
        <f t="shared" si="10"/>
        <v>-6.5690069447025938E-4</v>
      </c>
      <c r="CS42">
        <f t="shared" si="11"/>
        <v>0.43635154129282838</v>
      </c>
      <c r="CT42">
        <f t="shared" si="12"/>
        <v>-3.6681828325526758E-2</v>
      </c>
      <c r="CU42">
        <f t="shared" si="13"/>
        <v>3.0564521701522538</v>
      </c>
      <c r="CV42">
        <f t="shared" si="14"/>
        <v>23.476395986856712</v>
      </c>
      <c r="CW42">
        <f t="shared" si="62"/>
        <v>-9.5861811538117472</v>
      </c>
      <c r="CX42">
        <f t="shared" si="62"/>
        <v>-9.5904773999320057</v>
      </c>
      <c r="CY42">
        <f t="shared" si="62"/>
        <v>-9.5827822104154396</v>
      </c>
      <c r="CZ42">
        <f t="shared" si="62"/>
        <v>-9.5965723934664862</v>
      </c>
      <c r="DA42">
        <f t="shared" si="62"/>
        <v>-9.5718812588952975</v>
      </c>
      <c r="DB42">
        <f t="shared" si="62"/>
        <v>-9.6161647742326473</v>
      </c>
      <c r="DC42">
        <f t="shared" si="62"/>
        <v>-9.5369523775383804</v>
      </c>
      <c r="DD42">
        <f t="shared" si="16"/>
        <v>-9.6794885716626524</v>
      </c>
    </row>
    <row r="43" spans="1:108">
      <c r="A43" s="37" t="s">
        <v>56</v>
      </c>
      <c r="B43" s="38" t="s">
        <v>49</v>
      </c>
      <c r="C43" s="37">
        <v>30285.753000000001</v>
      </c>
      <c r="D43" s="37" t="s">
        <v>53</v>
      </c>
      <c r="E43">
        <f t="shared" si="26"/>
        <v>-37284.926376103998</v>
      </c>
      <c r="F43">
        <f t="shared" si="27"/>
        <v>-37285</v>
      </c>
      <c r="G43">
        <f t="shared" si="60"/>
        <v>2.6615195001795655E-2</v>
      </c>
      <c r="H43" s="116">
        <f t="shared" si="29"/>
        <v>2.6615195001795655E-2</v>
      </c>
      <c r="I43" s="116"/>
      <c r="J43" s="116"/>
      <c r="K43" s="165"/>
      <c r="L43" s="116"/>
      <c r="M43" s="116"/>
      <c r="N43" s="116"/>
      <c r="O43" s="40"/>
      <c r="P43" s="167">
        <f t="shared" si="30"/>
        <v>5.7886684772656352E-5</v>
      </c>
      <c r="Q43" s="166">
        <f t="shared" si="31"/>
        <v>15267.253000000001</v>
      </c>
      <c r="R43" s="8">
        <f t="shared" si="32"/>
        <v>7.0836860498360848E-4</v>
      </c>
      <c r="S43" s="282">
        <f t="shared" si="58"/>
        <v>8.1718309317217463E-2</v>
      </c>
      <c r="T43" s="284"/>
      <c r="U43" s="167"/>
      <c r="V43" s="167"/>
      <c r="W43" s="167"/>
      <c r="X43" s="167"/>
      <c r="Y43" s="167"/>
      <c r="Z43" s="167"/>
      <c r="AC43" s="25"/>
      <c r="AD43" s="252"/>
      <c r="AE43" s="41"/>
      <c r="AF43">
        <f t="shared" si="33"/>
        <v>-37285</v>
      </c>
      <c r="AG43" s="246">
        <f t="shared" si="34"/>
        <v>3.5655002399618725E-2</v>
      </c>
      <c r="AH43" s="247">
        <f t="shared" si="35"/>
        <v>-9.03980739782307E-3</v>
      </c>
      <c r="AI43" s="247">
        <f t="shared" si="36"/>
        <v>2.6615195001795655E-2</v>
      </c>
      <c r="AJ43" s="248">
        <f t="shared" si="37"/>
        <v>6.6778664263625157E-6</v>
      </c>
      <c r="AK43">
        <f t="shared" si="59"/>
        <v>8.1718117789736711E-5</v>
      </c>
      <c r="AN43">
        <f t="shared" si="38"/>
        <v>1.2308478952365975E-3</v>
      </c>
      <c r="AO43">
        <f t="shared" si="39"/>
        <v>0.33981273009675972</v>
      </c>
      <c r="AP43">
        <f t="shared" si="40"/>
        <v>1.8692793329043497E-2</v>
      </c>
      <c r="AQ43">
        <f t="shared" si="41"/>
        <v>5.6643911239038822E-2</v>
      </c>
      <c r="AR43">
        <f t="shared" si="42"/>
        <v>3.0560025067410286</v>
      </c>
      <c r="AS43">
        <f t="shared" si="43"/>
        <v>23.352908938167651</v>
      </c>
      <c r="AT43">
        <f t="shared" si="63"/>
        <v>-9.6143251193595578</v>
      </c>
      <c r="AU43">
        <f t="shared" si="63"/>
        <v>-9.6301585150744593</v>
      </c>
      <c r="AV43">
        <f t="shared" si="63"/>
        <v>-9.6058094838253556</v>
      </c>
      <c r="AW43">
        <f t="shared" si="63"/>
        <v>-9.6433043890054204</v>
      </c>
      <c r="AX43">
        <f t="shared" si="63"/>
        <v>-9.5856761769599963</v>
      </c>
      <c r="AY43">
        <f t="shared" si="63"/>
        <v>-9.6745427502707759</v>
      </c>
      <c r="AZ43">
        <f t="shared" si="63"/>
        <v>-9.5380808988671451</v>
      </c>
      <c r="BA43">
        <f t="shared" si="45"/>
        <v>-9.7494582019227281</v>
      </c>
      <c r="BB43" s="246">
        <f t="shared" si="46"/>
        <v>4.0526197494774277E-2</v>
      </c>
      <c r="BC43" s="247">
        <f t="shared" si="47"/>
        <v>-1.3911002492978622E-2</v>
      </c>
      <c r="BD43" s="248">
        <f t="shared" si="48"/>
        <v>1.5813799558038158E-5</v>
      </c>
      <c r="BE43" s="247">
        <f t="shared" si="49"/>
        <v>2.0513152011403506E-2</v>
      </c>
      <c r="BG43">
        <f t="shared" si="50"/>
        <v>4.8711950951555519E-3</v>
      </c>
      <c r="BH43">
        <f t="shared" si="51"/>
        <v>0.48840372764572171</v>
      </c>
      <c r="BI43">
        <f t="shared" si="52"/>
        <v>0.47006169258193076</v>
      </c>
      <c r="BJ43">
        <f t="shared" si="53"/>
        <v>-0.24141869747023259</v>
      </c>
      <c r="BK43">
        <f t="shared" si="54"/>
        <v>-2.7006824047279272</v>
      </c>
      <c r="BL43">
        <f t="shared" si="55"/>
        <v>-4.4623463185131573</v>
      </c>
      <c r="BM43">
        <f t="shared" si="64"/>
        <v>-14.903383465007813</v>
      </c>
      <c r="BN43">
        <f t="shared" si="64"/>
        <v>-14.901746262732313</v>
      </c>
      <c r="BO43">
        <f t="shared" si="64"/>
        <v>-14.905918061018909</v>
      </c>
      <c r="BP43">
        <f t="shared" si="64"/>
        <v>-14.895251733951181</v>
      </c>
      <c r="BQ43">
        <f t="shared" si="64"/>
        <v>-14.922293325343544</v>
      </c>
      <c r="BR43">
        <f t="shared" si="64"/>
        <v>-14.852154896469832</v>
      </c>
      <c r="BS43">
        <f t="shared" si="64"/>
        <v>-15.024972946398432</v>
      </c>
      <c r="BT43">
        <f t="shared" si="57"/>
        <v>-14.495134451442386</v>
      </c>
      <c r="BW43">
        <f t="shared" si="0"/>
        <v>2.3480151245876772E-2</v>
      </c>
      <c r="BX43">
        <v>-19000</v>
      </c>
      <c r="BY43">
        <f t="shared" si="1"/>
        <v>2.3007346496925443E-2</v>
      </c>
      <c r="BZ43">
        <f t="shared" si="2"/>
        <v>2.0237085521357084E-2</v>
      </c>
      <c r="CA43">
        <f t="shared" si="3"/>
        <v>2.7702609755683601E-3</v>
      </c>
      <c r="CB43">
        <f t="shared" si="4"/>
        <v>1.6320614659265091</v>
      </c>
      <c r="CC43">
        <f t="shared" si="5"/>
        <v>0.36324111229715522</v>
      </c>
      <c r="CD43">
        <f t="shared" si="6"/>
        <v>0.30484800594711337</v>
      </c>
      <c r="CE43">
        <f t="shared" si="7"/>
        <v>0.15361550327007184</v>
      </c>
      <c r="CF43">
        <f t="shared" si="61"/>
        <v>-6.1450063293217401</v>
      </c>
      <c r="CG43">
        <f t="shared" si="61"/>
        <v>-6.147634099442703</v>
      </c>
      <c r="CH43">
        <f t="shared" si="61"/>
        <v>-6.1516355031260996</v>
      </c>
      <c r="CI43">
        <f t="shared" si="61"/>
        <v>-6.1577245454718703</v>
      </c>
      <c r="CJ43">
        <f t="shared" si="61"/>
        <v>-6.1669815162686348</v>
      </c>
      <c r="CK43">
        <f t="shared" si="61"/>
        <v>-6.1810357147331683</v>
      </c>
      <c r="CL43">
        <f t="shared" si="61"/>
        <v>-6.2023354885634285</v>
      </c>
      <c r="CM43">
        <f t="shared" si="9"/>
        <v>-6.2345494969249202</v>
      </c>
      <c r="CO43" s="23">
        <f t="shared" si="18"/>
        <v>-19000</v>
      </c>
      <c r="CP43" s="86">
        <f t="shared" si="19"/>
        <v>2.0709890270308413E-2</v>
      </c>
      <c r="CQ43" s="86">
        <f t="shared" si="20"/>
        <v>2.0237085521357084E-2</v>
      </c>
      <c r="CR43">
        <f t="shared" si="10"/>
        <v>4.7280474895132843E-4</v>
      </c>
      <c r="CS43">
        <f t="shared" si="11"/>
        <v>0.43432032605966631</v>
      </c>
      <c r="CT43">
        <f t="shared" si="12"/>
        <v>5.6373396040067018E-2</v>
      </c>
      <c r="CU43">
        <f t="shared" si="13"/>
        <v>-3.1336397799188798</v>
      </c>
      <c r="CV43">
        <f t="shared" si="14"/>
        <v>-251.48009906619961</v>
      </c>
      <c r="CW43">
        <f t="shared" si="62"/>
        <v>-9.4096779962840813</v>
      </c>
      <c r="CX43">
        <f t="shared" si="62"/>
        <v>-9.4092354241939731</v>
      </c>
      <c r="CY43">
        <f t="shared" si="62"/>
        <v>-9.4100178615487788</v>
      </c>
      <c r="CZ43">
        <f t="shared" si="62"/>
        <v>-9.4086345590864937</v>
      </c>
      <c r="DA43">
        <f t="shared" si="62"/>
        <v>-9.4110801358207556</v>
      </c>
      <c r="DB43">
        <f t="shared" si="62"/>
        <v>-9.4067564717363439</v>
      </c>
      <c r="DC43">
        <f t="shared" si="62"/>
        <v>-9.4144003274144872</v>
      </c>
      <c r="DD43">
        <f t="shared" si="16"/>
        <v>-9.4008859752044671</v>
      </c>
    </row>
    <row r="44" spans="1:108">
      <c r="A44" s="37" t="s">
        <v>57</v>
      </c>
      <c r="B44" s="38" t="s">
        <v>49</v>
      </c>
      <c r="C44" s="37">
        <v>32479.71</v>
      </c>
      <c r="D44" s="37" t="s">
        <v>53</v>
      </c>
      <c r="E44">
        <f t="shared" si="26"/>
        <v>-31215.924740603252</v>
      </c>
      <c r="F44">
        <f t="shared" si="27"/>
        <v>-31216</v>
      </c>
      <c r="G44">
        <f t="shared" si="60"/>
        <v>2.7206432001548819E-2</v>
      </c>
      <c r="H44" s="116">
        <f t="shared" si="29"/>
        <v>2.7206432001548819E-2</v>
      </c>
      <c r="I44" s="116"/>
      <c r="J44" s="116"/>
      <c r="K44" s="165"/>
      <c r="L44" s="116"/>
      <c r="M44" s="116"/>
      <c r="N44" s="116"/>
      <c r="O44" s="40"/>
      <c r="P44" s="167">
        <f t="shared" si="30"/>
        <v>6.0487070654679222E-5</v>
      </c>
      <c r="Q44" s="166">
        <f t="shared" si="31"/>
        <v>17461.21</v>
      </c>
      <c r="R44" s="8">
        <f t="shared" si="32"/>
        <v>7.4018994225489969E-4</v>
      </c>
      <c r="S44" s="282">
        <f t="shared" si="58"/>
        <v>8.1718309317217463E-2</v>
      </c>
      <c r="T44" s="284"/>
      <c r="U44" s="167"/>
      <c r="V44" s="167"/>
      <c r="W44" s="167"/>
      <c r="X44" s="167"/>
      <c r="Y44" s="167"/>
      <c r="Z44" s="167"/>
      <c r="AA44" s="116"/>
      <c r="AB44" s="116"/>
      <c r="AC44" s="25"/>
      <c r="AD44" s="252"/>
      <c r="AE44" s="41"/>
      <c r="AF44">
        <f t="shared" si="33"/>
        <v>-31216</v>
      </c>
      <c r="AG44" s="246">
        <f t="shared" si="34"/>
        <v>2.2520208674725765E-2</v>
      </c>
      <c r="AH44" s="247">
        <f t="shared" si="35"/>
        <v>4.6862233268230545E-3</v>
      </c>
      <c r="AI44" s="247">
        <f t="shared" si="36"/>
        <v>2.7206432001548819E-2</v>
      </c>
      <c r="AJ44" s="248">
        <f t="shared" si="37"/>
        <v>1.7945903821483817E-6</v>
      </c>
      <c r="AK44">
        <f t="shared" si="59"/>
        <v>2.1960689068860537E-5</v>
      </c>
      <c r="AN44">
        <f t="shared" si="38"/>
        <v>-6.9214112616359548E-3</v>
      </c>
      <c r="AO44">
        <f t="shared" si="39"/>
        <v>0.35534692499210996</v>
      </c>
      <c r="AP44">
        <f t="shared" si="40"/>
        <v>-0.29576231242716261</v>
      </c>
      <c r="AQ44">
        <f t="shared" si="41"/>
        <v>-0.15322590154938454</v>
      </c>
      <c r="AR44">
        <f t="shared" si="42"/>
        <v>-2.9082354837956861</v>
      </c>
      <c r="AS44">
        <f t="shared" si="43"/>
        <v>-8.5316248294368311</v>
      </c>
      <c r="AT44">
        <f t="shared" si="63"/>
        <v>-8.9156758972011652</v>
      </c>
      <c r="AU44">
        <f t="shared" si="63"/>
        <v>-8.898476739251489</v>
      </c>
      <c r="AV44">
        <f t="shared" si="63"/>
        <v>-8.9282427985138515</v>
      </c>
      <c r="AW44">
        <f t="shared" si="63"/>
        <v>-8.8763993882814063</v>
      </c>
      <c r="AX44">
        <f t="shared" si="63"/>
        <v>-8.9657651059341177</v>
      </c>
      <c r="AY44">
        <f t="shared" si="63"/>
        <v>-8.8085855558569257</v>
      </c>
      <c r="AZ44">
        <f t="shared" si="63"/>
        <v>-9.07709504276934</v>
      </c>
      <c r="BA44">
        <f t="shared" si="45"/>
        <v>-8.5828199229710354</v>
      </c>
      <c r="BB44" s="246">
        <f t="shared" si="46"/>
        <v>2.5348912647037796E-2</v>
      </c>
      <c r="BC44" s="247">
        <f t="shared" si="47"/>
        <v>1.8575193545110232E-3</v>
      </c>
      <c r="BD44" s="248">
        <f t="shared" si="48"/>
        <v>2.8195906911780722E-7</v>
      </c>
      <c r="BE44" s="247">
        <f t="shared" si="49"/>
        <v>3.1299139290872739E-2</v>
      </c>
      <c r="BG44">
        <f t="shared" si="50"/>
        <v>2.8287039723120314E-3</v>
      </c>
      <c r="BH44">
        <f t="shared" si="51"/>
        <v>1.3388054237246185</v>
      </c>
      <c r="BI44">
        <f t="shared" si="52"/>
        <v>0.77086558159606589</v>
      </c>
      <c r="BJ44">
        <f t="shared" si="53"/>
        <v>-0.45301723833624513</v>
      </c>
      <c r="BK44">
        <f t="shared" si="54"/>
        <v>-0.92864930595519635</v>
      </c>
      <c r="BL44">
        <f t="shared" si="55"/>
        <v>-0.50084659169024837</v>
      </c>
      <c r="BM44">
        <f t="shared" si="64"/>
        <v>-13.082187232763816</v>
      </c>
      <c r="BN44">
        <f t="shared" si="64"/>
        <v>-13.079880705031826</v>
      </c>
      <c r="BO44">
        <f t="shared" si="64"/>
        <v>-13.075205798843362</v>
      </c>
      <c r="BP44">
        <f t="shared" si="64"/>
        <v>-13.06576772036831</v>
      </c>
      <c r="BQ44">
        <f t="shared" si="64"/>
        <v>-13.046859091337891</v>
      </c>
      <c r="BR44">
        <f t="shared" si="64"/>
        <v>-13.009520337463265</v>
      </c>
      <c r="BS44">
        <f t="shared" si="64"/>
        <v>-12.937622446793508</v>
      </c>
      <c r="BT44">
        <f t="shared" si="57"/>
        <v>-12.80429529353766</v>
      </c>
      <c r="BW44">
        <f t="shared" si="0"/>
        <v>2.9182252792293171E-2</v>
      </c>
      <c r="BX44">
        <v>-18000</v>
      </c>
      <c r="BY44">
        <f t="shared" si="1"/>
        <v>2.7592673379435901E-2</v>
      </c>
      <c r="BZ44">
        <f t="shared" si="2"/>
        <v>1.9532390673348464E-2</v>
      </c>
      <c r="CA44">
        <f t="shared" si="3"/>
        <v>8.060282706087437E-3</v>
      </c>
      <c r="CB44">
        <f t="shared" si="4"/>
        <v>1.2112503422684768</v>
      </c>
      <c r="CC44">
        <f t="shared" si="5"/>
        <v>0.96700882052139259</v>
      </c>
      <c r="CD44">
        <f t="shared" si="6"/>
        <v>1.2463182478275328</v>
      </c>
      <c r="CE44">
        <f t="shared" si="7"/>
        <v>0.71868902524881206</v>
      </c>
      <c r="CF44">
        <f t="shared" si="61"/>
        <v>-5.6569835671673649</v>
      </c>
      <c r="CG44">
        <f t="shared" si="61"/>
        <v>-5.6625630536049476</v>
      </c>
      <c r="CH44">
        <f t="shared" si="61"/>
        <v>-5.6728758793628842</v>
      </c>
      <c r="CI44">
        <f t="shared" si="61"/>
        <v>-5.6917450956692148</v>
      </c>
      <c r="CJ44">
        <f t="shared" si="61"/>
        <v>-5.7256690594368589</v>
      </c>
      <c r="CK44">
        <f t="shared" si="61"/>
        <v>-5.7849422622919375</v>
      </c>
      <c r="CL44">
        <f t="shared" si="61"/>
        <v>-5.8842590061460687</v>
      </c>
      <c r="CM44">
        <f t="shared" si="9"/>
        <v>-6.042320418171963</v>
      </c>
      <c r="CO44" s="23">
        <f t="shared" si="18"/>
        <v>-18000</v>
      </c>
      <c r="CP44" s="86">
        <f t="shared" si="19"/>
        <v>2.1121970086205734E-2</v>
      </c>
      <c r="CQ44" s="86">
        <f t="shared" si="20"/>
        <v>1.9532390673348464E-2</v>
      </c>
      <c r="CR44">
        <f t="shared" si="10"/>
        <v>1.5895794128572686E-3</v>
      </c>
      <c r="CS44">
        <f t="shared" si="11"/>
        <v>0.43720168030199591</v>
      </c>
      <c r="CT44">
        <f t="shared" si="12"/>
        <v>0.14917784548001775</v>
      </c>
      <c r="CU44">
        <f t="shared" si="13"/>
        <v>-3.040306315165771</v>
      </c>
      <c r="CV44">
        <f t="shared" si="14"/>
        <v>-19.729115676218065</v>
      </c>
      <c r="CW44">
        <f t="shared" si="62"/>
        <v>-9.2328913225913496</v>
      </c>
      <c r="CX44">
        <f t="shared" si="62"/>
        <v>-9.2279853367943172</v>
      </c>
      <c r="CY44">
        <f t="shared" si="62"/>
        <v>-9.2368208068537605</v>
      </c>
      <c r="CZ44">
        <f t="shared" si="62"/>
        <v>-9.2208972955184905</v>
      </c>
      <c r="DA44">
        <f t="shared" si="62"/>
        <v>-9.2495600839689214</v>
      </c>
      <c r="DB44">
        <f t="shared" si="62"/>
        <v>-9.1978444431624276</v>
      </c>
      <c r="DC44">
        <f t="shared" si="62"/>
        <v>-9.2908060688331702</v>
      </c>
      <c r="DD44">
        <f t="shared" si="16"/>
        <v>-9.1222833787462818</v>
      </c>
    </row>
    <row r="45" spans="1:108">
      <c r="A45" s="37" t="s">
        <v>57</v>
      </c>
      <c r="B45" s="38" t="s">
        <v>49</v>
      </c>
      <c r="C45" s="37">
        <v>32433.800999999999</v>
      </c>
      <c r="D45" s="37" t="s">
        <v>53</v>
      </c>
      <c r="E45">
        <f t="shared" si="26"/>
        <v>-31342.919844009652</v>
      </c>
      <c r="F45">
        <f t="shared" si="27"/>
        <v>-31343</v>
      </c>
      <c r="G45">
        <f t="shared" si="60"/>
        <v>2.8976560999581125E-2</v>
      </c>
      <c r="H45" s="116">
        <f t="shared" si="29"/>
        <v>2.8976560999581125E-2</v>
      </c>
      <c r="I45" s="116"/>
      <c r="J45" s="116"/>
      <c r="K45" s="165"/>
      <c r="L45" s="116"/>
      <c r="M45" s="116"/>
      <c r="N45" s="116"/>
      <c r="O45" s="40"/>
      <c r="P45" s="167">
        <f t="shared" si="30"/>
        <v>6.8614050092529155E-5</v>
      </c>
      <c r="Q45" s="166">
        <f t="shared" si="31"/>
        <v>17415.300999999999</v>
      </c>
      <c r="R45" s="8">
        <f t="shared" si="32"/>
        <v>8.3964108736244586E-4</v>
      </c>
      <c r="S45" s="282">
        <f t="shared" si="58"/>
        <v>8.1718309317217463E-2</v>
      </c>
      <c r="T45" s="284"/>
      <c r="U45" s="167"/>
      <c r="V45" s="167"/>
      <c r="W45" s="167"/>
      <c r="X45" s="167"/>
      <c r="Y45" s="167"/>
      <c r="Z45" s="167"/>
      <c r="AA45" s="116"/>
      <c r="AB45" s="116"/>
      <c r="AC45" s="25"/>
      <c r="AD45" s="252"/>
      <c r="AE45" s="41"/>
      <c r="AF45">
        <f t="shared" si="33"/>
        <v>-31343</v>
      </c>
      <c r="AG45" s="246">
        <f t="shared" si="34"/>
        <v>2.2782028026892855E-2</v>
      </c>
      <c r="AH45" s="247">
        <f t="shared" si="35"/>
        <v>6.1945329726882693E-3</v>
      </c>
      <c r="AI45" s="247">
        <f t="shared" si="36"/>
        <v>2.8976560999581125E-2</v>
      </c>
      <c r="AJ45" s="248">
        <f t="shared" si="37"/>
        <v>3.135714475343914E-6</v>
      </c>
      <c r="AK45">
        <f t="shared" si="59"/>
        <v>3.8372238749722166E-5</v>
      </c>
      <c r="AN45">
        <f t="shared" si="38"/>
        <v>-6.7610707749400428E-3</v>
      </c>
      <c r="AO45">
        <f t="shared" si="39"/>
        <v>0.35422464930493192</v>
      </c>
      <c r="AP45">
        <f t="shared" si="40"/>
        <v>-0.28864622476697599</v>
      </c>
      <c r="AQ45">
        <f t="shared" si="41"/>
        <v>-0.14842493206133439</v>
      </c>
      <c r="AR45">
        <f t="shared" si="42"/>
        <v>-2.915676341795066</v>
      </c>
      <c r="AS45">
        <f t="shared" si="43"/>
        <v>-8.8151509567009807</v>
      </c>
      <c r="AT45">
        <f t="shared" si="63"/>
        <v>-8.9313838885786261</v>
      </c>
      <c r="AU45">
        <f t="shared" si="63"/>
        <v>-8.9136045256553142</v>
      </c>
      <c r="AV45">
        <f t="shared" si="63"/>
        <v>-8.9441130846176424</v>
      </c>
      <c r="AW45">
        <f t="shared" si="63"/>
        <v>-8.8914387307815463</v>
      </c>
      <c r="AX45">
        <f t="shared" si="63"/>
        <v>-8.9814847267633819</v>
      </c>
      <c r="AY45">
        <f t="shared" si="63"/>
        <v>-8.8245724838537445</v>
      </c>
      <c r="AZ45">
        <f t="shared" si="63"/>
        <v>-9.0905883612202576</v>
      </c>
      <c r="BA45">
        <f t="shared" si="45"/>
        <v>-8.6072330159726622</v>
      </c>
      <c r="BB45" s="246">
        <f t="shared" si="46"/>
        <v>2.5998039290339989E-2</v>
      </c>
      <c r="BC45" s="247">
        <f t="shared" si="47"/>
        <v>2.9785217092411359E-3</v>
      </c>
      <c r="BD45" s="248">
        <f t="shared" si="48"/>
        <v>7.2497146425109749E-7</v>
      </c>
      <c r="BE45" s="247">
        <f t="shared" si="49"/>
        <v>3.2521620511074031E-2</v>
      </c>
      <c r="BG45">
        <f t="shared" si="50"/>
        <v>3.2160112634471352E-3</v>
      </c>
      <c r="BH45">
        <f t="shared" si="51"/>
        <v>1.2874308322862438</v>
      </c>
      <c r="BI45">
        <f t="shared" si="52"/>
        <v>0.8356794400554356</v>
      </c>
      <c r="BJ45">
        <f t="shared" si="53"/>
        <v>-0.4872342865873191</v>
      </c>
      <c r="BK45">
        <f t="shared" si="54"/>
        <v>-1.0378191528966183</v>
      </c>
      <c r="BL45">
        <f t="shared" si="55"/>
        <v>-0.57111483919788308</v>
      </c>
      <c r="BM45">
        <f t="shared" si="64"/>
        <v>-13.150736282071797</v>
      </c>
      <c r="BN45">
        <f t="shared" si="64"/>
        <v>-13.148575688050784</v>
      </c>
      <c r="BO45">
        <f t="shared" si="64"/>
        <v>-13.144009849637877</v>
      </c>
      <c r="BP45">
        <f t="shared" si="64"/>
        <v>-13.134405474799825</v>
      </c>
      <c r="BQ45">
        <f t="shared" si="64"/>
        <v>-13.114391101594467</v>
      </c>
      <c r="BR45">
        <f t="shared" si="64"/>
        <v>-13.073441324501458</v>
      </c>
      <c r="BS45">
        <f t="shared" si="64"/>
        <v>-12.992369418391871</v>
      </c>
      <c r="BT45">
        <f t="shared" si="57"/>
        <v>-12.83967782328785</v>
      </c>
      <c r="BW45">
        <f t="shared" si="0"/>
        <v>3.2312429981702535E-2</v>
      </c>
      <c r="BX45">
        <v>-17000</v>
      </c>
      <c r="BY45">
        <f t="shared" si="1"/>
        <v>2.9635972928177372E-2</v>
      </c>
      <c r="BZ45">
        <f t="shared" si="2"/>
        <v>1.883507884789971E-2</v>
      </c>
      <c r="CA45">
        <f t="shared" si="3"/>
        <v>1.0800894080277663E-2</v>
      </c>
      <c r="CB45">
        <f t="shared" si="4"/>
        <v>0.88565483316537696</v>
      </c>
      <c r="CC45">
        <f t="shared" si="5"/>
        <v>0.97125911619127669</v>
      </c>
      <c r="CD45">
        <f t="shared" si="6"/>
        <v>1.7442315909177144</v>
      </c>
      <c r="CE45">
        <f t="shared" si="7"/>
        <v>1.1904261389863198</v>
      </c>
      <c r="CF45">
        <f t="shared" si="61"/>
        <v>-5.2987272180006677</v>
      </c>
      <c r="CG45">
        <f t="shared" si="61"/>
        <v>-5.3002911272567506</v>
      </c>
      <c r="CH45">
        <f t="shared" si="61"/>
        <v>-5.3045332213111109</v>
      </c>
      <c r="CI45">
        <f t="shared" si="61"/>
        <v>-5.3159076363173288</v>
      </c>
      <c r="CJ45">
        <f t="shared" si="61"/>
        <v>-5.3455220356059456</v>
      </c>
      <c r="CK45">
        <f t="shared" si="61"/>
        <v>-5.4175852400623858</v>
      </c>
      <c r="CL45">
        <f t="shared" si="61"/>
        <v>-5.5720052486880318</v>
      </c>
      <c r="CM45">
        <f t="shared" si="9"/>
        <v>-5.8500913394190075</v>
      </c>
      <c r="CO45" s="23">
        <f t="shared" si="18"/>
        <v>-17000</v>
      </c>
      <c r="CP45" s="86">
        <f t="shared" si="19"/>
        <v>2.1511535901424871E-2</v>
      </c>
      <c r="CQ45" s="86">
        <f t="shared" si="20"/>
        <v>1.883507884789971E-2</v>
      </c>
      <c r="CR45">
        <f t="shared" si="10"/>
        <v>2.676457053525161E-3</v>
      </c>
      <c r="CS45">
        <f t="shared" si="11"/>
        <v>0.44530984892059777</v>
      </c>
      <c r="CT45">
        <f t="shared" si="12"/>
        <v>0.24356874257228836</v>
      </c>
      <c r="CU45">
        <f t="shared" si="13"/>
        <v>-2.9439993591690881</v>
      </c>
      <c r="CV45">
        <f t="shared" si="14"/>
        <v>-10.088847309108669</v>
      </c>
      <c r="CW45">
        <f t="shared" si="62"/>
        <v>-9.0527325948562005</v>
      </c>
      <c r="CX45">
        <f t="shared" si="62"/>
        <v>-9.0462565446314613</v>
      </c>
      <c r="CY45">
        <f t="shared" si="62"/>
        <v>-9.0585468280586632</v>
      </c>
      <c r="CZ45">
        <f t="shared" si="62"/>
        <v>-9.0351709086990777</v>
      </c>
      <c r="DA45">
        <f t="shared" si="62"/>
        <v>-9.0794528069504494</v>
      </c>
      <c r="DB45">
        <f t="shared" si="62"/>
        <v>-8.9948766994986418</v>
      </c>
      <c r="DC45">
        <f t="shared" si="62"/>
        <v>-9.1542155696517149</v>
      </c>
      <c r="DD45">
        <f t="shared" si="16"/>
        <v>-8.8436807822880965</v>
      </c>
    </row>
    <row r="46" spans="1:108">
      <c r="A46" s="37" t="s">
        <v>57</v>
      </c>
      <c r="B46" s="38" t="s">
        <v>49</v>
      </c>
      <c r="C46" s="37">
        <v>32473.566999999999</v>
      </c>
      <c r="D46" s="37" t="s">
        <v>53</v>
      </c>
      <c r="E46">
        <f t="shared" si="26"/>
        <v>-31232.917724990311</v>
      </c>
      <c r="F46">
        <f t="shared" si="27"/>
        <v>-31233</v>
      </c>
      <c r="G46">
        <f t="shared" si="60"/>
        <v>2.9742590999376262E-2</v>
      </c>
      <c r="H46" s="116">
        <f t="shared" si="29"/>
        <v>2.9742590999376262E-2</v>
      </c>
      <c r="I46" s="116"/>
      <c r="J46" s="116"/>
      <c r="K46" s="165"/>
      <c r="L46" s="116"/>
      <c r="M46" s="116"/>
      <c r="N46" s="116"/>
      <c r="O46" s="40"/>
      <c r="P46" s="167">
        <f t="shared" si="30"/>
        <v>7.2289791291076878E-5</v>
      </c>
      <c r="Q46" s="166">
        <f t="shared" si="31"/>
        <v>17455.066999999999</v>
      </c>
      <c r="R46" s="8">
        <f t="shared" si="32"/>
        <v>8.8462171935617786E-4</v>
      </c>
      <c r="S46" s="282">
        <f t="shared" si="58"/>
        <v>8.1718309317217463E-2</v>
      </c>
      <c r="T46" s="284"/>
      <c r="U46" s="167"/>
      <c r="V46" s="167"/>
      <c r="W46" s="167"/>
      <c r="X46" s="167"/>
      <c r="Y46" s="167"/>
      <c r="Z46" s="167"/>
      <c r="AC46" s="25"/>
      <c r="AD46" s="252"/>
      <c r="AE46" s="41"/>
      <c r="AF46">
        <f t="shared" si="33"/>
        <v>-31233</v>
      </c>
      <c r="AG46" s="246">
        <f t="shared" si="34"/>
        <v>2.2555186990147958E-2</v>
      </c>
      <c r="AH46" s="247">
        <f t="shared" si="35"/>
        <v>7.1874040092283036E-3</v>
      </c>
      <c r="AI46" s="247">
        <f t="shared" si="36"/>
        <v>2.9742590999376262E-2</v>
      </c>
      <c r="AJ46" s="248">
        <f t="shared" si="37"/>
        <v>4.2214678681398935E-6</v>
      </c>
      <c r="AK46">
        <f t="shared" si="59"/>
        <v>5.1658776391871094E-5</v>
      </c>
      <c r="AN46">
        <f t="shared" si="38"/>
        <v>-6.9000098282294862E-3</v>
      </c>
      <c r="AO46">
        <f t="shared" si="39"/>
        <v>0.35519415861769921</v>
      </c>
      <c r="AP46">
        <f t="shared" si="40"/>
        <v>-0.29480776221457683</v>
      </c>
      <c r="AQ46">
        <f t="shared" si="41"/>
        <v>-0.15258175166779639</v>
      </c>
      <c r="AR46">
        <f t="shared" si="42"/>
        <v>-2.9092345847671366</v>
      </c>
      <c r="AS46">
        <f t="shared" si="43"/>
        <v>-8.5686437483855755</v>
      </c>
      <c r="AT46">
        <f t="shared" si="63"/>
        <v>-8.9177821480831216</v>
      </c>
      <c r="AU46">
        <f t="shared" si="63"/>
        <v>-8.9005030537444654</v>
      </c>
      <c r="AV46">
        <f t="shared" si="63"/>
        <v>-8.9303726923975546</v>
      </c>
      <c r="AW46">
        <f t="shared" si="63"/>
        <v>-8.87841069516125</v>
      </c>
      <c r="AX46">
        <f t="shared" si="63"/>
        <v>-8.967879377484298</v>
      </c>
      <c r="AY46">
        <f t="shared" si="63"/>
        <v>-8.8107173304162547</v>
      </c>
      <c r="AZ46">
        <f t="shared" si="63"/>
        <v>-9.0789181706190973</v>
      </c>
      <c r="BA46">
        <f t="shared" si="45"/>
        <v>-8.5860878173098367</v>
      </c>
      <c r="BB46" s="246">
        <f t="shared" si="46"/>
        <v>2.5437407275961655E-2</v>
      </c>
      <c r="BC46" s="247">
        <f t="shared" si="47"/>
        <v>4.3051837234146066E-3</v>
      </c>
      <c r="BD46" s="248">
        <f t="shared" si="48"/>
        <v>1.5146167391024193E-6</v>
      </c>
      <c r="BE46" s="247">
        <f t="shared" si="49"/>
        <v>3.3760380541792048E-2</v>
      </c>
      <c r="BG46">
        <f t="shared" si="50"/>
        <v>2.8822202858136978E-3</v>
      </c>
      <c r="BH46">
        <f t="shared" si="51"/>
        <v>1.3319251727579475</v>
      </c>
      <c r="BI46">
        <f t="shared" si="52"/>
        <v>0.78039781245871298</v>
      </c>
      <c r="BJ46">
        <f t="shared" si="53"/>
        <v>-0.45808232127492454</v>
      </c>
      <c r="BK46">
        <f t="shared" si="54"/>
        <v>-0.94375220028320361</v>
      </c>
      <c r="BL46">
        <f t="shared" si="55"/>
        <v>-0.51032834035960606</v>
      </c>
      <c r="BM46">
        <f t="shared" si="64"/>
        <v>-13.091513525774467</v>
      </c>
      <c r="BN46">
        <f t="shared" si="64"/>
        <v>-13.08922085326838</v>
      </c>
      <c r="BO46">
        <f t="shared" si="64"/>
        <v>-13.084549347665948</v>
      </c>
      <c r="BP46">
        <f t="shared" si="64"/>
        <v>-13.075068967438595</v>
      </c>
      <c r="BQ46">
        <f t="shared" si="64"/>
        <v>-13.055981002587538</v>
      </c>
      <c r="BR46">
        <f t="shared" si="64"/>
        <v>-13.018119598539423</v>
      </c>
      <c r="BS46">
        <f t="shared" si="64"/>
        <v>-12.944960990041098</v>
      </c>
      <c r="BT46">
        <f t="shared" si="57"/>
        <v>-12.809031537677448</v>
      </c>
      <c r="BW46">
        <f t="shared" si="0"/>
        <v>3.3826263272136316E-2</v>
      </c>
      <c r="BX46">
        <v>-16000</v>
      </c>
      <c r="BY46">
        <f t="shared" si="1"/>
        <v>3.0119865685479634E-2</v>
      </c>
      <c r="BZ46">
        <f t="shared" si="2"/>
        <v>1.8145150045010817E-2</v>
      </c>
      <c r="CA46">
        <f t="shared" si="3"/>
        <v>1.1974715640468819E-2</v>
      </c>
      <c r="CB46">
        <f t="shared" si="4"/>
        <v>0.7061885685459548</v>
      </c>
      <c r="CC46">
        <f t="shared" si="5"/>
        <v>0.86467180671138044</v>
      </c>
      <c r="CD46">
        <f t="shared" si="6"/>
        <v>2.0301997176447673</v>
      </c>
      <c r="CE46">
        <f t="shared" si="7"/>
        <v>1.6103823873808893</v>
      </c>
      <c r="CF46">
        <f t="shared" si="61"/>
        <v>-5.0280004809821062</v>
      </c>
      <c r="CG46">
        <f t="shared" si="61"/>
        <v>-5.0281096117425612</v>
      </c>
      <c r="CH46">
        <f t="shared" si="61"/>
        <v>-5.0286396062665215</v>
      </c>
      <c r="CI46">
        <f t="shared" si="61"/>
        <v>-5.0312014199147637</v>
      </c>
      <c r="CJ46">
        <f t="shared" si="61"/>
        <v>-5.0433143301669121</v>
      </c>
      <c r="CK46">
        <f t="shared" si="61"/>
        <v>-5.0956194071171019</v>
      </c>
      <c r="CL46">
        <f t="shared" si="61"/>
        <v>-5.269995729849561</v>
      </c>
      <c r="CM46">
        <f t="shared" si="9"/>
        <v>-5.6578622606660502</v>
      </c>
      <c r="CO46" s="23">
        <f t="shared" si="18"/>
        <v>-16000</v>
      </c>
      <c r="CP46" s="86">
        <f t="shared" si="19"/>
        <v>2.1851547631667502E-2</v>
      </c>
      <c r="CQ46" s="86">
        <f t="shared" si="20"/>
        <v>1.8145150045010817E-2</v>
      </c>
      <c r="CR46">
        <f t="shared" si="10"/>
        <v>3.7063975866566835E-3</v>
      </c>
      <c r="CS46">
        <f t="shared" si="11"/>
        <v>0.45947238802607215</v>
      </c>
      <c r="CT46">
        <f t="shared" si="12"/>
        <v>0.34090097655551349</v>
      </c>
      <c r="CU46">
        <f t="shared" si="13"/>
        <v>-2.8421679617268345</v>
      </c>
      <c r="CV46">
        <f t="shared" si="14"/>
        <v>-6.629497011844081</v>
      </c>
      <c r="CW46">
        <f t="shared" si="62"/>
        <v>-8.8669058136635872</v>
      </c>
      <c r="CX46">
        <f t="shared" si="62"/>
        <v>-8.8619862016956592</v>
      </c>
      <c r="CY46">
        <f t="shared" si="62"/>
        <v>-8.8722356542065697</v>
      </c>
      <c r="CZ46">
        <f t="shared" si="62"/>
        <v>-8.8508067264777086</v>
      </c>
      <c r="DA46">
        <f t="shared" si="62"/>
        <v>-8.8952909854720463</v>
      </c>
      <c r="DB46">
        <f t="shared" si="62"/>
        <v>-8.8014669279795932</v>
      </c>
      <c r="DC46">
        <f t="shared" si="62"/>
        <v>-8.9936770501223204</v>
      </c>
      <c r="DD46">
        <f t="shared" si="16"/>
        <v>-8.5650781858299112</v>
      </c>
    </row>
    <row r="47" spans="1:108">
      <c r="A47" s="37" t="s">
        <v>57</v>
      </c>
      <c r="B47" s="38" t="s">
        <v>45</v>
      </c>
      <c r="C47" s="37">
        <v>32451.697</v>
      </c>
      <c r="D47" s="37" t="s">
        <v>53</v>
      </c>
      <c r="E47">
        <f t="shared" si="26"/>
        <v>-31293.415294344857</v>
      </c>
      <c r="F47">
        <f t="shared" si="27"/>
        <v>-31293.5</v>
      </c>
      <c r="G47">
        <f t="shared" si="60"/>
        <v>3.0621274505392648E-2</v>
      </c>
      <c r="H47" s="116">
        <f t="shared" si="29"/>
        <v>3.0621274505392648E-2</v>
      </c>
      <c r="I47" s="116"/>
      <c r="J47" s="116"/>
      <c r="K47" s="165"/>
      <c r="L47" s="116"/>
      <c r="M47" s="116"/>
      <c r="N47" s="116"/>
      <c r="O47" s="40"/>
      <c r="P47" s="167">
        <f t="shared" si="30"/>
        <v>7.6624190315020325E-5</v>
      </c>
      <c r="Q47" s="166">
        <f t="shared" si="31"/>
        <v>17433.197</v>
      </c>
      <c r="R47" s="8">
        <f t="shared" si="32"/>
        <v>9.3766245233460979E-4</v>
      </c>
      <c r="S47" s="282">
        <f t="shared" si="58"/>
        <v>8.1718309317217463E-2</v>
      </c>
      <c r="T47" s="284"/>
      <c r="U47" s="167"/>
      <c r="V47" s="167"/>
      <c r="W47" s="167"/>
      <c r="X47" s="167"/>
      <c r="Y47" s="167"/>
      <c r="Z47" s="167"/>
      <c r="AC47" s="25"/>
      <c r="AD47" s="252"/>
      <c r="AE47" s="41"/>
      <c r="AF47">
        <f t="shared" si="33"/>
        <v>-31293.5</v>
      </c>
      <c r="AG47" s="246">
        <f t="shared" si="34"/>
        <v>2.2679841250806257E-2</v>
      </c>
      <c r="AH47" s="247">
        <f t="shared" si="35"/>
        <v>7.9414332545863914E-3</v>
      </c>
      <c r="AI47" s="247">
        <f t="shared" si="36"/>
        <v>3.0621274505392648E-2</v>
      </c>
      <c r="AJ47" s="248">
        <f t="shared" si="37"/>
        <v>5.1536764886271531E-6</v>
      </c>
      <c r="AK47">
        <f t="shared" si="59"/>
        <v>6.3066362137050608E-5</v>
      </c>
      <c r="AN47">
        <f t="shared" si="38"/>
        <v>-6.8236906033182793E-3</v>
      </c>
      <c r="AO47">
        <f t="shared" si="39"/>
        <v>0.35465687599844853</v>
      </c>
      <c r="AP47">
        <f t="shared" si="40"/>
        <v>-0.29141571229116037</v>
      </c>
      <c r="AQ47">
        <f t="shared" si="41"/>
        <v>-0.15029310139413643</v>
      </c>
      <c r="AR47">
        <f t="shared" si="42"/>
        <v>-2.9127824663441864</v>
      </c>
      <c r="AS47">
        <f t="shared" si="43"/>
        <v>-8.7027012087213684</v>
      </c>
      <c r="AT47">
        <f t="shared" si="63"/>
        <v>-8.9252688862887357</v>
      </c>
      <c r="AU47">
        <f t="shared" si="63"/>
        <v>-8.907710915570485</v>
      </c>
      <c r="AV47">
        <f t="shared" si="63"/>
        <v>-8.9379387818699563</v>
      </c>
      <c r="AW47">
        <f t="shared" si="63"/>
        <v>-8.8855730851965848</v>
      </c>
      <c r="AX47">
        <f t="shared" si="63"/>
        <v>-8.9753784548115565</v>
      </c>
      <c r="AY47">
        <f t="shared" si="63"/>
        <v>-8.8183245179619494</v>
      </c>
      <c r="AZ47">
        <f t="shared" si="63"/>
        <v>-9.0853637746469111</v>
      </c>
      <c r="BA47">
        <f t="shared" si="45"/>
        <v>-8.5977176765743906</v>
      </c>
      <c r="BB47" s="246">
        <f t="shared" si="46"/>
        <v>2.5748333270924427E-2</v>
      </c>
      <c r="BC47" s="247">
        <f t="shared" si="47"/>
        <v>4.8729412344682213E-3</v>
      </c>
      <c r="BD47" s="248">
        <f t="shared" si="48"/>
        <v>1.9404467125555775E-6</v>
      </c>
      <c r="BE47" s="247">
        <f t="shared" si="49"/>
        <v>3.4376473088592756E-2</v>
      </c>
      <c r="BG47">
        <f t="shared" si="50"/>
        <v>3.0684920201181709E-3</v>
      </c>
      <c r="BH47">
        <f t="shared" si="51"/>
        <v>1.3074220263932157</v>
      </c>
      <c r="BI47">
        <f t="shared" si="52"/>
        <v>0.8121441368640977</v>
      </c>
      <c r="BJ47">
        <f t="shared" si="53"/>
        <v>-0.4748741212819515</v>
      </c>
      <c r="BK47">
        <f t="shared" si="54"/>
        <v>-0.99626808101801934</v>
      </c>
      <c r="BL47">
        <f t="shared" si="55"/>
        <v>-0.54388210591853192</v>
      </c>
      <c r="BM47">
        <f t="shared" si="64"/>
        <v>-13.124327776319827</v>
      </c>
      <c r="BN47">
        <f t="shared" si="64"/>
        <v>-13.122099252953662</v>
      </c>
      <c r="BO47">
        <f t="shared" si="64"/>
        <v>-13.117468637261032</v>
      </c>
      <c r="BP47">
        <f t="shared" si="64"/>
        <v>-13.107888533599525</v>
      </c>
      <c r="BQ47">
        <f t="shared" si="64"/>
        <v>-13.088240861334619</v>
      </c>
      <c r="BR47">
        <f t="shared" si="64"/>
        <v>-13.048617002532454</v>
      </c>
      <c r="BS47">
        <f t="shared" si="64"/>
        <v>-12.971052432284912</v>
      </c>
      <c r="BT47">
        <f t="shared" si="57"/>
        <v>-12.82588699476317</v>
      </c>
      <c r="BW47">
        <f t="shared" si="0"/>
        <v>3.4393028249275905E-2</v>
      </c>
      <c r="BX47">
        <v>-15000</v>
      </c>
      <c r="BY47">
        <f t="shared" si="1"/>
        <v>2.9750784346972106E-2</v>
      </c>
      <c r="BZ47">
        <f t="shared" si="2"/>
        <v>1.7462604264681793E-2</v>
      </c>
      <c r="CA47">
        <f t="shared" si="3"/>
        <v>1.2288180082290311E-2</v>
      </c>
      <c r="CB47">
        <f t="shared" si="4"/>
        <v>0.59794641789410041</v>
      </c>
      <c r="CC47">
        <f t="shared" si="5"/>
        <v>0.75253916330316006</v>
      </c>
      <c r="CD47">
        <f t="shared" si="6"/>
        <v>2.222787054718677</v>
      </c>
      <c r="CE47">
        <f t="shared" si="7"/>
        <v>2.0214059043684007</v>
      </c>
      <c r="CF47">
        <f t="shared" si="61"/>
        <v>-4.8059163163080374</v>
      </c>
      <c r="CG47">
        <f t="shared" si="61"/>
        <v>-4.805916641691188</v>
      </c>
      <c r="CH47">
        <f t="shared" si="61"/>
        <v>-4.805921899639551</v>
      </c>
      <c r="CI47">
        <f t="shared" si="61"/>
        <v>-4.8060068233306152</v>
      </c>
      <c r="CJ47">
        <f t="shared" si="61"/>
        <v>-4.807367981075422</v>
      </c>
      <c r="CK47">
        <f t="shared" si="61"/>
        <v>-4.8270060051646917</v>
      </c>
      <c r="CL47">
        <f t="shared" si="61"/>
        <v>-4.9822745822265802</v>
      </c>
      <c r="CM47">
        <f t="shared" si="9"/>
        <v>-5.4656331819130948</v>
      </c>
      <c r="CO47" s="23">
        <f t="shared" si="18"/>
        <v>-15000</v>
      </c>
      <c r="CP47" s="86">
        <f t="shared" si="19"/>
        <v>2.2104848166985595E-2</v>
      </c>
      <c r="CQ47" s="86">
        <f t="shared" si="20"/>
        <v>1.7462604264681793E-2</v>
      </c>
      <c r="CR47">
        <f t="shared" si="10"/>
        <v>4.6422439023038001E-3</v>
      </c>
      <c r="CS47">
        <f t="shared" si="11"/>
        <v>0.48108934633695122</v>
      </c>
      <c r="CT47">
        <f t="shared" si="12"/>
        <v>0.44217054744978446</v>
      </c>
      <c r="CU47">
        <f t="shared" si="13"/>
        <v>-2.7320258720059534</v>
      </c>
      <c r="CV47">
        <f t="shared" si="14"/>
        <v>-4.8147557898211772</v>
      </c>
      <c r="CW47">
        <f t="shared" si="62"/>
        <v>-8.6735228592389166</v>
      </c>
      <c r="CX47">
        <f t="shared" si="62"/>
        <v>-8.6712790569732796</v>
      </c>
      <c r="CY47">
        <f t="shared" si="62"/>
        <v>-8.6767039701987105</v>
      </c>
      <c r="CZ47">
        <f t="shared" si="62"/>
        <v>-8.6635402790407134</v>
      </c>
      <c r="DA47">
        <f t="shared" si="62"/>
        <v>-8.6952092401706516</v>
      </c>
      <c r="DB47">
        <f t="shared" si="62"/>
        <v>-8.6173225570177969</v>
      </c>
      <c r="DC47">
        <f t="shared" si="62"/>
        <v>-8.8000855692473774</v>
      </c>
      <c r="DD47">
        <f t="shared" si="16"/>
        <v>-8.2864755893717259</v>
      </c>
    </row>
    <row r="48" spans="1:108">
      <c r="A48" s="37" t="s">
        <v>56</v>
      </c>
      <c r="B48" s="38" t="s">
        <v>49</v>
      </c>
      <c r="C48" s="37">
        <v>30584.721000000001</v>
      </c>
      <c r="D48" s="37" t="s">
        <v>53</v>
      </c>
      <c r="E48">
        <f t="shared" si="26"/>
        <v>-36457.910495226482</v>
      </c>
      <c r="F48">
        <f t="shared" si="27"/>
        <v>-36458</v>
      </c>
      <c r="G48">
        <f t="shared" si="60"/>
        <v>3.2356166004319675E-2</v>
      </c>
      <c r="H48" s="116">
        <f t="shared" si="29"/>
        <v>3.2356166004319675E-2</v>
      </c>
      <c r="I48" s="116"/>
      <c r="J48" s="116"/>
      <c r="K48" s="165"/>
      <c r="L48" s="116"/>
      <c r="M48" s="116"/>
      <c r="N48" s="116"/>
      <c r="O48" s="40"/>
      <c r="P48" s="167">
        <f t="shared" si="30"/>
        <v>8.5552653210827452E-5</v>
      </c>
      <c r="Q48" s="166">
        <f t="shared" si="31"/>
        <v>15566.221000000001</v>
      </c>
      <c r="R48" s="8">
        <f t="shared" si="32"/>
        <v>1.0469214784990923E-3</v>
      </c>
      <c r="S48" s="282">
        <f t="shared" si="58"/>
        <v>8.1718309317217463E-2</v>
      </c>
      <c r="T48" s="284"/>
      <c r="U48" s="167">
        <v>1.9857126206337003E-10</v>
      </c>
      <c r="V48" s="167">
        <v>4.7376420058577429E-22</v>
      </c>
      <c r="W48" s="167">
        <v>4.8582459208350362E-28</v>
      </c>
      <c r="X48" s="167">
        <v>2.2537796616355827E-10</v>
      </c>
      <c r="Y48" s="167">
        <v>6.1907092870972506E-6</v>
      </c>
      <c r="Z48" s="167">
        <v>9.3762631223488909E-4</v>
      </c>
      <c r="AA48" s="8">
        <v>4.0632414441564985E-2</v>
      </c>
      <c r="AB48" s="8">
        <v>70.012824033756843</v>
      </c>
      <c r="AC48" s="25">
        <v>6.7657860893903546E-6</v>
      </c>
      <c r="AD48" s="252">
        <v>1.0230988368690863E-8</v>
      </c>
      <c r="AE48" s="41">
        <v>1.9836929066940122E-21</v>
      </c>
      <c r="AF48">
        <f t="shared" si="33"/>
        <v>-36458</v>
      </c>
      <c r="AG48" s="246">
        <f t="shared" si="34"/>
        <v>3.3814684662518496E-2</v>
      </c>
      <c r="AH48" s="247">
        <f t="shared" si="35"/>
        <v>-1.4585186581988208E-3</v>
      </c>
      <c r="AI48" s="247">
        <f t="shared" si="36"/>
        <v>3.2356166004319675E-2</v>
      </c>
      <c r="AJ48" s="248">
        <f t="shared" si="37"/>
        <v>1.7383745343833701E-7</v>
      </c>
      <c r="AK48">
        <f t="shared" si="59"/>
        <v>2.1272766763140888E-6</v>
      </c>
      <c r="AN48">
        <f t="shared" si="38"/>
        <v>8.5484760978224591E-5</v>
      </c>
      <c r="AO48">
        <f t="shared" si="39"/>
        <v>0.33800964696162905</v>
      </c>
      <c r="AP48">
        <f t="shared" si="40"/>
        <v>-2.3544884596617868E-2</v>
      </c>
      <c r="AQ48">
        <f t="shared" si="41"/>
        <v>2.8714743719611788E-2</v>
      </c>
      <c r="AR48">
        <f t="shared" si="42"/>
        <v>3.098243449384972</v>
      </c>
      <c r="AS48">
        <f t="shared" si="43"/>
        <v>46.129723362196145</v>
      </c>
      <c r="AT48">
        <f t="shared" si="63"/>
        <v>-9.5209492677375316</v>
      </c>
      <c r="AU48">
        <f t="shared" si="63"/>
        <v>-9.5299128875453949</v>
      </c>
      <c r="AV48">
        <f t="shared" si="63"/>
        <v>-9.5163194209640647</v>
      </c>
      <c r="AW48">
        <f t="shared" si="63"/>
        <v>-9.5369416049204414</v>
      </c>
      <c r="AX48">
        <f t="shared" si="63"/>
        <v>-9.5056722442315902</v>
      </c>
      <c r="AY48">
        <f t="shared" si="63"/>
        <v>-9.5531271473282331</v>
      </c>
      <c r="AZ48">
        <f t="shared" si="63"/>
        <v>-9.4811871095206985</v>
      </c>
      <c r="BA48">
        <f t="shared" si="45"/>
        <v>-9.5904847537940334</v>
      </c>
      <c r="BB48" s="246">
        <f t="shared" si="46"/>
        <v>3.932147831477515E-2</v>
      </c>
      <c r="BC48" s="247">
        <f t="shared" si="47"/>
        <v>-6.9653123104554751E-3</v>
      </c>
      <c r="BD48" s="248">
        <f t="shared" si="48"/>
        <v>3.9646108121276394E-6</v>
      </c>
      <c r="BE48" s="247">
        <f t="shared" si="49"/>
        <v>2.6763887591084796E-2</v>
      </c>
      <c r="BG48">
        <f t="shared" si="50"/>
        <v>5.5067936522566569E-3</v>
      </c>
      <c r="BH48">
        <f t="shared" si="51"/>
        <v>0.51611997065001791</v>
      </c>
      <c r="BI48">
        <f t="shared" si="52"/>
        <v>0.55883843725971538</v>
      </c>
      <c r="BJ48">
        <f t="shared" si="53"/>
        <v>-0.29304240404978421</v>
      </c>
      <c r="BK48">
        <f t="shared" si="54"/>
        <v>-2.5970586336761845</v>
      </c>
      <c r="BL48">
        <f t="shared" si="55"/>
        <v>-3.581657734059291</v>
      </c>
      <c r="BM48">
        <f t="shared" si="64"/>
        <v>-14.733059638647337</v>
      </c>
      <c r="BN48">
        <f t="shared" si="64"/>
        <v>-14.732646316954179</v>
      </c>
      <c r="BO48">
        <f t="shared" si="64"/>
        <v>-14.733947676444776</v>
      </c>
      <c r="BP48">
        <f t="shared" si="64"/>
        <v>-14.729841802664176</v>
      </c>
      <c r="BQ48">
        <f t="shared" si="64"/>
        <v>-14.74271291241708</v>
      </c>
      <c r="BR48">
        <f t="shared" si="64"/>
        <v>-14.701502658387207</v>
      </c>
      <c r="BS48">
        <f t="shared" si="64"/>
        <v>-14.825831288236298</v>
      </c>
      <c r="BT48">
        <f t="shared" si="57"/>
        <v>-14.264730104171466</v>
      </c>
      <c r="BW48">
        <f t="shared" si="0"/>
        <v>3.4300428280454674E-2</v>
      </c>
      <c r="BX48">
        <v>-14000</v>
      </c>
      <c r="BY48">
        <f t="shared" si="1"/>
        <v>2.8860116443174592E-2</v>
      </c>
      <c r="BZ48">
        <f t="shared" si="2"/>
        <v>1.678744150691263E-2</v>
      </c>
      <c r="CA48">
        <f t="shared" si="3"/>
        <v>1.2072674936261962E-2</v>
      </c>
      <c r="CB48">
        <f t="shared" si="4"/>
        <v>0.52666308883344759</v>
      </c>
      <c r="CC48">
        <f t="shared" si="5"/>
        <v>0.65047257584945206</v>
      </c>
      <c r="CD48">
        <f t="shared" si="6"/>
        <v>2.3664899224472027</v>
      </c>
      <c r="CE48">
        <f t="shared" si="7"/>
        <v>2.4498070255932771</v>
      </c>
      <c r="CF48">
        <f t="shared" si="61"/>
        <v>-4.6139961181215288</v>
      </c>
      <c r="CG48">
        <f t="shared" si="61"/>
        <v>-4.6139960559147344</v>
      </c>
      <c r="CH48">
        <f t="shared" si="61"/>
        <v>-4.6139970116050621</v>
      </c>
      <c r="CI48">
        <f t="shared" si="61"/>
        <v>-4.6139823302425604</v>
      </c>
      <c r="CJ48">
        <f t="shared" si="61"/>
        <v>-4.6142081074651689</v>
      </c>
      <c r="CK48">
        <f t="shared" si="61"/>
        <v>-4.6107912722828681</v>
      </c>
      <c r="CL48">
        <f t="shared" si="61"/>
        <v>-4.7123595780931655</v>
      </c>
      <c r="CM48">
        <f t="shared" si="9"/>
        <v>-5.2734041031601375</v>
      </c>
      <c r="CO48" s="23">
        <f t="shared" si="18"/>
        <v>-14000</v>
      </c>
      <c r="CP48" s="86">
        <f t="shared" si="19"/>
        <v>2.2227753344192715E-2</v>
      </c>
      <c r="CQ48" s="86">
        <f t="shared" si="20"/>
        <v>1.678744150691263E-2</v>
      </c>
      <c r="CR48">
        <f t="shared" si="10"/>
        <v>5.4403118372800844E-3</v>
      </c>
      <c r="CS48">
        <f t="shared" si="11"/>
        <v>0.51251336961646243</v>
      </c>
      <c r="CT48">
        <f t="shared" si="12"/>
        <v>0.54848308443000282</v>
      </c>
      <c r="CU48">
        <f t="shared" si="13"/>
        <v>-2.609494062816307</v>
      </c>
      <c r="CV48">
        <f t="shared" si="14"/>
        <v>-3.6695975110684889</v>
      </c>
      <c r="CW48">
        <f t="shared" si="62"/>
        <v>-8.4698125940739413</v>
      </c>
      <c r="CX48">
        <f t="shared" si="62"/>
        <v>-8.4693098449365536</v>
      </c>
      <c r="CY48">
        <f t="shared" si="62"/>
        <v>-8.4708478178679556</v>
      </c>
      <c r="CZ48">
        <f t="shared" si="62"/>
        <v>-8.4661323742797379</v>
      </c>
      <c r="DA48">
        <f t="shared" si="62"/>
        <v>-8.4804921302096368</v>
      </c>
      <c r="DB48">
        <f t="shared" si="62"/>
        <v>-8.4358039937326641</v>
      </c>
      <c r="DC48">
        <f t="shared" si="62"/>
        <v>-8.5668851854427785</v>
      </c>
      <c r="DD48">
        <f t="shared" si="16"/>
        <v>-8.0078729929135406</v>
      </c>
    </row>
    <row r="49" spans="1:108">
      <c r="A49" s="37" t="s">
        <v>60</v>
      </c>
      <c r="B49" s="38" t="s">
        <v>45</v>
      </c>
      <c r="C49" s="37">
        <v>35725.464999999997</v>
      </c>
      <c r="D49" s="37" t="s">
        <v>53</v>
      </c>
      <c r="E49">
        <f t="shared" si="26"/>
        <v>-22237.40218823111</v>
      </c>
      <c r="F49">
        <f t="shared" si="27"/>
        <v>-22237.5</v>
      </c>
      <c r="G49">
        <f t="shared" si="60"/>
        <v>3.5359162502572872E-2</v>
      </c>
      <c r="H49" s="116">
        <f t="shared" si="29"/>
        <v>3.5359162502572872E-2</v>
      </c>
      <c r="I49" s="116"/>
      <c r="J49" s="116"/>
      <c r="K49" s="165"/>
      <c r="L49" s="116"/>
      <c r="M49" s="116"/>
      <c r="N49" s="116"/>
      <c r="O49" s="40"/>
      <c r="P49" s="167">
        <f t="shared" si="30"/>
        <v>1.0216998106143485E-4</v>
      </c>
      <c r="Q49" s="166">
        <f t="shared" si="31"/>
        <v>20706.964999999997</v>
      </c>
      <c r="R49" s="8">
        <f t="shared" si="32"/>
        <v>1.2502703728833554E-3</v>
      </c>
      <c r="S49" s="282">
        <f t="shared" si="58"/>
        <v>8.1718309317217463E-2</v>
      </c>
      <c r="T49" s="284"/>
      <c r="U49" s="167"/>
      <c r="V49" s="167"/>
      <c r="W49" s="167"/>
      <c r="X49" s="167"/>
      <c r="Y49" s="167"/>
      <c r="Z49" s="167"/>
      <c r="AA49" s="116"/>
      <c r="AB49" s="116"/>
      <c r="AC49" s="25"/>
      <c r="AD49" s="252"/>
      <c r="AE49" s="41"/>
      <c r="AF49">
        <f t="shared" si="33"/>
        <v>-22237.5</v>
      </c>
      <c r="AG49" s="246">
        <f t="shared" si="34"/>
        <v>1.162234252984235E-2</v>
      </c>
      <c r="AH49" s="247">
        <f t="shared" si="35"/>
        <v>2.373681997273052E-2</v>
      </c>
      <c r="AI49" s="247">
        <f t="shared" si="36"/>
        <v>3.5359162502572872E-2</v>
      </c>
      <c r="AJ49" s="248">
        <f t="shared" si="37"/>
        <v>4.6043088191387555E-5</v>
      </c>
      <c r="AK49">
        <f t="shared" si="59"/>
        <v>5.6343662241781852E-4</v>
      </c>
      <c r="AN49">
        <f t="shared" si="38"/>
        <v>-1.094683605911285E-2</v>
      </c>
      <c r="AO49">
        <f t="shared" si="39"/>
        <v>0.74519792070361035</v>
      </c>
      <c r="AP49">
        <f t="shared" si="40"/>
        <v>-0.94674820610964827</v>
      </c>
      <c r="AQ49">
        <f t="shared" si="41"/>
        <v>-0.6116630317494971</v>
      </c>
      <c r="AR49">
        <f t="shared" si="42"/>
        <v>-1.9655073199737227</v>
      </c>
      <c r="AS49">
        <f t="shared" si="43"/>
        <v>-1.4998698022276313</v>
      </c>
      <c r="AT49">
        <f t="shared" si="63"/>
        <v>-7.471578520848551</v>
      </c>
      <c r="AU49">
        <f t="shared" si="63"/>
        <v>-7.4713144403777818</v>
      </c>
      <c r="AV49">
        <f t="shared" si="63"/>
        <v>-7.4702485019963598</v>
      </c>
      <c r="AW49">
        <f t="shared" si="63"/>
        <v>-7.4659742245054437</v>
      </c>
      <c r="AX49">
        <f t="shared" si="63"/>
        <v>-7.4492653308338532</v>
      </c>
      <c r="AY49">
        <f t="shared" si="63"/>
        <v>-7.3893740501995069</v>
      </c>
      <c r="AZ49">
        <f t="shared" si="63"/>
        <v>-7.2165231137489609</v>
      </c>
      <c r="BA49">
        <f t="shared" si="45"/>
        <v>-6.8568911393876171</v>
      </c>
      <c r="BB49" s="246">
        <f t="shared" si="46"/>
        <v>8.4841966478480142E-3</v>
      </c>
      <c r="BC49" s="247">
        <f t="shared" si="47"/>
        <v>2.6874965854724858E-2</v>
      </c>
      <c r="BD49" s="248">
        <f t="shared" si="48"/>
        <v>5.9022175774727793E-5</v>
      </c>
      <c r="BE49" s="247">
        <f t="shared" si="49"/>
        <v>4.9444144443680053E-2</v>
      </c>
      <c r="BG49">
        <f t="shared" si="50"/>
        <v>-3.1381458819943358E-3</v>
      </c>
      <c r="BH49">
        <f t="shared" si="51"/>
        <v>0.46064972532974291</v>
      </c>
      <c r="BI49">
        <f t="shared" si="52"/>
        <v>-0.25510002521152003</v>
      </c>
      <c r="BJ49">
        <f t="shared" si="53"/>
        <v>0.17063122395427729</v>
      </c>
      <c r="BK49">
        <f t="shared" si="54"/>
        <v>2.8351910800959659</v>
      </c>
      <c r="BL49">
        <f t="shared" si="55"/>
        <v>6.4762346104287687</v>
      </c>
      <c r="BM49">
        <f t="shared" si="64"/>
        <v>-9.9951555271644672</v>
      </c>
      <c r="BN49">
        <f t="shared" si="64"/>
        <v>-9.999905065928532</v>
      </c>
      <c r="BO49">
        <f t="shared" si="64"/>
        <v>-9.9899315796555044</v>
      </c>
      <c r="BP49">
        <f t="shared" si="64"/>
        <v>-10.010949795296918</v>
      </c>
      <c r="BQ49">
        <f t="shared" si="64"/>
        <v>-9.9669776815191184</v>
      </c>
      <c r="BR49">
        <f t="shared" si="64"/>
        <v>-10.06049203925364</v>
      </c>
      <c r="BS49">
        <f t="shared" si="64"/>
        <v>-9.8675481971142958</v>
      </c>
      <c r="BT49">
        <f t="shared" si="57"/>
        <v>-10.302861881237842</v>
      </c>
      <c r="BW49">
        <f t="shared" si="0"/>
        <v>3.3670552276093599E-2</v>
      </c>
      <c r="BX49">
        <v>-13000</v>
      </c>
      <c r="BY49">
        <f t="shared" si="1"/>
        <v>2.7624293461860128E-2</v>
      </c>
      <c r="BZ49">
        <f t="shared" si="2"/>
        <v>1.6119661771703334E-2</v>
      </c>
      <c r="CA49">
        <f t="shared" si="3"/>
        <v>1.1504631690156794E-2</v>
      </c>
      <c r="CB49">
        <f t="shared" si="4"/>
        <v>0.47673310253619572</v>
      </c>
      <c r="CC49">
        <f t="shared" si="5"/>
        <v>0.55932925272761824</v>
      </c>
      <c r="CD49">
        <f t="shared" si="6"/>
        <v>2.4811199671256374</v>
      </c>
      <c r="CE49">
        <f t="shared" si="7"/>
        <v>2.917246803767886</v>
      </c>
      <c r="CF49">
        <f t="shared" si="61"/>
        <v>-4.4425417762586932</v>
      </c>
      <c r="CG49">
        <f t="shared" si="61"/>
        <v>-4.4425377471032199</v>
      </c>
      <c r="CH49">
        <f t="shared" si="61"/>
        <v>-4.4425605574245601</v>
      </c>
      <c r="CI49">
        <f t="shared" si="61"/>
        <v>-4.4424314458038161</v>
      </c>
      <c r="CJ49">
        <f t="shared" si="61"/>
        <v>-4.4431630437250886</v>
      </c>
      <c r="CK49">
        <f t="shared" si="61"/>
        <v>-4.4390427741862846</v>
      </c>
      <c r="CL49">
        <f t="shared" si="61"/>
        <v>-4.4631125404009389</v>
      </c>
      <c r="CM49">
        <f t="shared" si="9"/>
        <v>-5.0811750244071821</v>
      </c>
      <c r="CO49" s="23">
        <f t="shared" si="18"/>
        <v>-13000</v>
      </c>
      <c r="CP49" s="86">
        <f t="shared" si="19"/>
        <v>2.2165920585936801E-2</v>
      </c>
      <c r="CQ49" s="86">
        <f t="shared" si="20"/>
        <v>1.6119661771703334E-2</v>
      </c>
      <c r="CR49">
        <f t="shared" si="10"/>
        <v>6.0462588142334685E-3</v>
      </c>
      <c r="CS49">
        <f t="shared" si="11"/>
        <v>0.55794814356270794</v>
      </c>
      <c r="CT49">
        <f t="shared" si="12"/>
        <v>0.66110899644324794</v>
      </c>
      <c r="CU49">
        <f t="shared" si="13"/>
        <v>-2.4677471867024794</v>
      </c>
      <c r="CV49">
        <f t="shared" si="14"/>
        <v>-2.8548727627861608</v>
      </c>
      <c r="CW49">
        <f t="shared" si="62"/>
        <v>-8.2509773173330778</v>
      </c>
      <c r="CX49">
        <f t="shared" si="62"/>
        <v>-8.2509522478419033</v>
      </c>
      <c r="CY49">
        <f t="shared" si="62"/>
        <v>-8.2510668546582107</v>
      </c>
      <c r="CZ49">
        <f t="shared" si="62"/>
        <v>-8.2505426660721124</v>
      </c>
      <c r="DA49">
        <f t="shared" si="62"/>
        <v>-8.2529348692322628</v>
      </c>
      <c r="DB49">
        <f t="shared" si="62"/>
        <v>-8.2419041844880851</v>
      </c>
      <c r="DC49">
        <f t="shared" si="62"/>
        <v>-8.290574541834145</v>
      </c>
      <c r="DD49">
        <f t="shared" si="16"/>
        <v>-7.7292703964553553</v>
      </c>
    </row>
    <row r="50" spans="1:108">
      <c r="A50" s="37" t="s">
        <v>56</v>
      </c>
      <c r="B50" s="38" t="s">
        <v>49</v>
      </c>
      <c r="C50" s="37">
        <v>30530.861000000001</v>
      </c>
      <c r="D50" s="37" t="s">
        <v>53</v>
      </c>
      <c r="E50">
        <f t="shared" si="26"/>
        <v>-36606.899936718757</v>
      </c>
      <c r="F50">
        <f t="shared" si="27"/>
        <v>-36607</v>
      </c>
      <c r="G50">
        <f t="shared" si="60"/>
        <v>3.6173089003568748E-2</v>
      </c>
      <c r="H50" s="116">
        <f t="shared" si="29"/>
        <v>3.6173089003568748E-2</v>
      </c>
      <c r="I50" s="116"/>
      <c r="J50" s="116"/>
      <c r="K50" s="165"/>
      <c r="L50" s="116"/>
      <c r="M50" s="116"/>
      <c r="N50" s="116"/>
      <c r="O50" s="40"/>
      <c r="P50" s="167">
        <f t="shared" si="30"/>
        <v>1.0692778407235414E-4</v>
      </c>
      <c r="Q50" s="166">
        <f t="shared" si="31"/>
        <v>15512.361000000001</v>
      </c>
      <c r="R50" s="8">
        <f t="shared" si="32"/>
        <v>1.3084923680601063E-3</v>
      </c>
      <c r="S50" s="282">
        <f t="shared" si="58"/>
        <v>8.1718309317217463E-2</v>
      </c>
      <c r="T50" s="284"/>
      <c r="U50" s="167"/>
      <c r="V50" s="167"/>
      <c r="W50" s="167"/>
      <c r="X50" s="167"/>
      <c r="Y50" s="167"/>
      <c r="Z50" s="167"/>
      <c r="AA50" s="116"/>
      <c r="AB50" s="116"/>
      <c r="AC50" s="25"/>
      <c r="AD50" s="252"/>
      <c r="AE50" s="41"/>
      <c r="AF50">
        <f t="shared" si="33"/>
        <v>-36607</v>
      </c>
      <c r="AG50" s="246">
        <f t="shared" si="34"/>
        <v>3.4144875040300178E-2</v>
      </c>
      <c r="AH50" s="247">
        <f t="shared" si="35"/>
        <v>2.02821396326857E-3</v>
      </c>
      <c r="AI50" s="247">
        <f t="shared" si="36"/>
        <v>3.6173089003568748E-2</v>
      </c>
      <c r="AJ50" s="248">
        <f t="shared" si="37"/>
        <v>3.3616067681837166E-7</v>
      </c>
      <c r="AK50">
        <f t="shared" si="59"/>
        <v>4.1136518807976001E-6</v>
      </c>
      <c r="AN50">
        <f t="shared" si="38"/>
        <v>2.9083858761432316E-4</v>
      </c>
      <c r="AO50">
        <f t="shared" si="39"/>
        <v>0.33824515441709702</v>
      </c>
      <c r="AP50">
        <f t="shared" si="40"/>
        <v>-1.6000953791521222E-2</v>
      </c>
      <c r="AQ50">
        <f t="shared" si="41"/>
        <v>3.3708876728515157E-2</v>
      </c>
      <c r="AR50">
        <f t="shared" si="42"/>
        <v>3.0906980255078405</v>
      </c>
      <c r="AS50">
        <f t="shared" si="43"/>
        <v>39.288395380622831</v>
      </c>
      <c r="AT50">
        <f t="shared" si="63"/>
        <v>-9.5376627587407938</v>
      </c>
      <c r="AU50">
        <f t="shared" si="63"/>
        <v>-9.5480335885023795</v>
      </c>
      <c r="AV50">
        <f t="shared" si="63"/>
        <v>-9.5322772519933476</v>
      </c>
      <c r="AW50">
        <f t="shared" si="63"/>
        <v>-9.5562276525665144</v>
      </c>
      <c r="AX50">
        <f t="shared" si="63"/>
        <v>-9.5198471774371942</v>
      </c>
      <c r="AY50">
        <f t="shared" si="63"/>
        <v>-9.5751749446120353</v>
      </c>
      <c r="AZ50">
        <f t="shared" si="63"/>
        <v>-9.4911579553132501</v>
      </c>
      <c r="BA50">
        <f t="shared" si="45"/>
        <v>-9.6191268865282247</v>
      </c>
      <c r="BB50" s="246">
        <f t="shared" si="46"/>
        <v>3.9546071611841205E-2</v>
      </c>
      <c r="BC50" s="247">
        <f t="shared" si="47"/>
        <v>-3.3729826082724568E-3</v>
      </c>
      <c r="BD50" s="248">
        <f t="shared" si="48"/>
        <v>9.2971015922113889E-7</v>
      </c>
      <c r="BE50" s="247">
        <f t="shared" si="49"/>
        <v>3.0481053844413405E-2</v>
      </c>
      <c r="BG50">
        <f t="shared" si="50"/>
        <v>5.4011965715410233E-3</v>
      </c>
      <c r="BH50">
        <f t="shared" si="51"/>
        <v>0.51048947657057209</v>
      </c>
      <c r="BI50">
        <f t="shared" si="52"/>
        <v>0.54253707009478835</v>
      </c>
      <c r="BJ50">
        <f t="shared" si="53"/>
        <v>-0.28353691263548758</v>
      </c>
      <c r="BK50">
        <f t="shared" si="54"/>
        <v>-2.6165886964049352</v>
      </c>
      <c r="BL50">
        <f t="shared" si="55"/>
        <v>-3.7215898175072852</v>
      </c>
      <c r="BM50">
        <f t="shared" si="64"/>
        <v>-14.764435516983946</v>
      </c>
      <c r="BN50">
        <f t="shared" si="64"/>
        <v>-14.763875659437227</v>
      </c>
      <c r="BO50">
        <f t="shared" si="64"/>
        <v>-14.765561177747269</v>
      </c>
      <c r="BP50">
        <f t="shared" si="64"/>
        <v>-14.760474786781714</v>
      </c>
      <c r="BQ50">
        <f t="shared" si="64"/>
        <v>-14.775717236100006</v>
      </c>
      <c r="BR50">
        <f t="shared" si="64"/>
        <v>-14.729025541015645</v>
      </c>
      <c r="BS50">
        <f t="shared" si="64"/>
        <v>-14.86387308665217</v>
      </c>
      <c r="BT50">
        <f t="shared" si="57"/>
        <v>-14.306241891043737</v>
      </c>
      <c r="BW50">
        <f t="shared" si="0"/>
        <v>3.2527721230171051E-2</v>
      </c>
      <c r="BX50">
        <v>-12000</v>
      </c>
      <c r="BY50">
        <f t="shared" si="1"/>
        <v>2.6148274274538377E-2</v>
      </c>
      <c r="BZ50">
        <f t="shared" si="2"/>
        <v>1.5459265059053902E-2</v>
      </c>
      <c r="CA50">
        <f t="shared" si="3"/>
        <v>1.0689009215484473E-2</v>
      </c>
      <c r="CB50">
        <f t="shared" si="4"/>
        <v>0.4402251263487873</v>
      </c>
      <c r="CC50">
        <f t="shared" si="5"/>
        <v>0.47741465255783971</v>
      </c>
      <c r="CD50">
        <f t="shared" si="6"/>
        <v>2.5769863509043041</v>
      </c>
      <c r="CE50">
        <f t="shared" si="7"/>
        <v>3.4476864758095727</v>
      </c>
      <c r="CF50">
        <f t="shared" ref="CF50:CL65" si="65">$CM50+$AH$7*SIN(CG50)</f>
        <v>-4.2857114771571974</v>
      </c>
      <c r="CG50">
        <f t="shared" si="65"/>
        <v>-4.2858124015610954</v>
      </c>
      <c r="CH50">
        <f t="shared" si="65"/>
        <v>-4.2854444288127658</v>
      </c>
      <c r="CI50">
        <f t="shared" si="65"/>
        <v>-4.2867875064503425</v>
      </c>
      <c r="CJ50">
        <f t="shared" si="65"/>
        <v>-4.2819043775590266</v>
      </c>
      <c r="CK50">
        <f t="shared" si="65"/>
        <v>-4.2999181584723258</v>
      </c>
      <c r="CL50">
        <f t="shared" si="65"/>
        <v>-4.236633917883017</v>
      </c>
      <c r="CM50">
        <f t="shared" si="9"/>
        <v>-4.8889459456542248</v>
      </c>
      <c r="CO50" s="23">
        <f t="shared" si="18"/>
        <v>-12000</v>
      </c>
      <c r="CP50" s="86">
        <f t="shared" si="19"/>
        <v>2.1838712014686575E-2</v>
      </c>
      <c r="CQ50" s="86">
        <f t="shared" si="20"/>
        <v>1.5459265059053902E-2</v>
      </c>
      <c r="CR50">
        <f t="shared" si="10"/>
        <v>6.3794469556326715E-3</v>
      </c>
      <c r="CS50">
        <f t="shared" si="11"/>
        <v>0.625193230298147</v>
      </c>
      <c r="CT50">
        <f t="shared" si="12"/>
        <v>0.78022131065213018</v>
      </c>
      <c r="CU50">
        <f t="shared" si="13"/>
        <v>-2.2950235262913363</v>
      </c>
      <c r="CV50">
        <f t="shared" si="14"/>
        <v>-2.219667424399943</v>
      </c>
      <c r="CW50">
        <f t="shared" ref="CW50:DC65" si="66">$DD50+$BH$7*SIN(CX50)</f>
        <v>-8.0095350795292841</v>
      </c>
      <c r="CX50">
        <f t="shared" si="66"/>
        <v>-8.0095352713178656</v>
      </c>
      <c r="CY50">
        <f t="shared" si="66"/>
        <v>-8.0095330829811573</v>
      </c>
      <c r="CZ50">
        <f t="shared" si="66"/>
        <v>-8.0095580504204769</v>
      </c>
      <c r="DA50">
        <f t="shared" si="66"/>
        <v>-8.0092729524076844</v>
      </c>
      <c r="DB50">
        <f t="shared" si="66"/>
        <v>-8.0124981749408395</v>
      </c>
      <c r="DC50">
        <f t="shared" si="66"/>
        <v>-7.9709768861357091</v>
      </c>
      <c r="DD50">
        <f t="shared" si="16"/>
        <v>-7.45066779999717</v>
      </c>
    </row>
    <row r="51" spans="1:108">
      <c r="A51" s="37" t="s">
        <v>56</v>
      </c>
      <c r="B51" s="38" t="s">
        <v>49</v>
      </c>
      <c r="C51" s="37">
        <v>30264.796999999999</v>
      </c>
      <c r="D51" s="37" t="s">
        <v>53</v>
      </c>
      <c r="E51">
        <f t="shared" si="26"/>
        <v>-37342.89560625462</v>
      </c>
      <c r="F51">
        <f t="shared" si="27"/>
        <v>-37343</v>
      </c>
      <c r="G51">
        <f t="shared" si="60"/>
        <v>3.773856100087869E-2</v>
      </c>
      <c r="H51" s="116">
        <f t="shared" si="29"/>
        <v>3.773856100087869E-2</v>
      </c>
      <c r="I51" s="116"/>
      <c r="J51" s="116"/>
      <c r="K51" s="165"/>
      <c r="L51" s="116"/>
      <c r="M51" s="116"/>
      <c r="N51" s="116"/>
      <c r="O51" s="40"/>
      <c r="P51" s="167">
        <f t="shared" si="30"/>
        <v>1.1638313330129543E-4</v>
      </c>
      <c r="Q51" s="166">
        <f t="shared" si="31"/>
        <v>15246.296999999999</v>
      </c>
      <c r="R51" s="8">
        <f t="shared" si="32"/>
        <v>1.424198986417042E-3</v>
      </c>
      <c r="S51" s="282">
        <f t="shared" si="58"/>
        <v>8.1718309317217463E-2</v>
      </c>
      <c r="T51" s="284"/>
      <c r="U51" s="167"/>
      <c r="V51" s="167"/>
      <c r="W51" s="167"/>
      <c r="X51" s="167"/>
      <c r="Y51" s="167"/>
      <c r="Z51" s="167"/>
      <c r="AA51" s="116"/>
      <c r="AB51" s="116"/>
      <c r="AC51" s="25"/>
      <c r="AD51" s="252"/>
      <c r="AE51" s="41"/>
      <c r="AF51">
        <f t="shared" si="33"/>
        <v>-37343</v>
      </c>
      <c r="AG51" s="246">
        <f t="shared" si="34"/>
        <v>3.5784769914876398E-2</v>
      </c>
      <c r="AH51" s="247">
        <f t="shared" si="35"/>
        <v>1.953791086002292E-3</v>
      </c>
      <c r="AI51" s="247">
        <f t="shared" si="36"/>
        <v>3.773856100087869E-2</v>
      </c>
      <c r="AJ51" s="248">
        <f t="shared" si="37"/>
        <v>3.119432701019549E-7</v>
      </c>
      <c r="AK51">
        <f t="shared" si="59"/>
        <v>3.8172996077420151E-6</v>
      </c>
      <c r="AN51">
        <f t="shared" si="38"/>
        <v>1.311686666496178E-3</v>
      </c>
      <c r="AO51">
        <f t="shared" si="39"/>
        <v>0.33998572717290476</v>
      </c>
      <c r="AP51">
        <f t="shared" si="40"/>
        <v>2.1693796483672655E-2</v>
      </c>
      <c r="AQ51">
        <f t="shared" si="41"/>
        <v>5.8625281980308558E-2</v>
      </c>
      <c r="AR51">
        <f t="shared" si="42"/>
        <v>3.0530008904127488</v>
      </c>
      <c r="AS51">
        <f t="shared" si="43"/>
        <v>22.560694964930523</v>
      </c>
      <c r="AT51">
        <f t="shared" si="63"/>
        <v>-9.6209391391137959</v>
      </c>
      <c r="AU51">
        <f t="shared" si="63"/>
        <v>-9.6371551273693346</v>
      </c>
      <c r="AV51">
        <f t="shared" si="63"/>
        <v>-9.6121844821224425</v>
      </c>
      <c r="AW51">
        <f t="shared" si="63"/>
        <v>-9.6506912905786297</v>
      </c>
      <c r="AX51">
        <f t="shared" si="63"/>
        <v>-9.5914313004903633</v>
      </c>
      <c r="AY51">
        <f t="shared" si="63"/>
        <v>-9.6829533097594549</v>
      </c>
      <c r="AZ51">
        <f t="shared" si="63"/>
        <v>-9.5422417925314367</v>
      </c>
      <c r="BA51">
        <f t="shared" si="45"/>
        <v>-9.7606074884904004</v>
      </c>
      <c r="BB51" s="246">
        <f t="shared" si="46"/>
        <v>4.0607201599018088E-2</v>
      </c>
      <c r="BC51" s="247">
        <f t="shared" si="47"/>
        <v>-2.8686405981393978E-3</v>
      </c>
      <c r="BD51" s="248">
        <f t="shared" si="48"/>
        <v>6.7246804778351548E-7</v>
      </c>
      <c r="BE51" s="247">
        <f t="shared" si="49"/>
        <v>3.1604442650240823E-2</v>
      </c>
      <c r="BG51">
        <f t="shared" si="50"/>
        <v>4.8224316841416898E-3</v>
      </c>
      <c r="BH51">
        <f t="shared" si="51"/>
        <v>0.48675608258633862</v>
      </c>
      <c r="BI51">
        <f t="shared" si="52"/>
        <v>0.46398254442483178</v>
      </c>
      <c r="BJ51">
        <f t="shared" si="53"/>
        <v>-0.23789580621123876</v>
      </c>
      <c r="BK51">
        <f t="shared" si="54"/>
        <v>-2.7075573837115168</v>
      </c>
      <c r="BL51">
        <f t="shared" si="55"/>
        <v>-4.5353530947824918</v>
      </c>
      <c r="BM51">
        <f t="shared" si="64"/>
        <v>-14.915010737704584</v>
      </c>
      <c r="BN51">
        <f t="shared" si="64"/>
        <v>-14.913249901597263</v>
      </c>
      <c r="BO51">
        <f t="shared" si="64"/>
        <v>-14.917683483838491</v>
      </c>
      <c r="BP51">
        <f t="shared" si="64"/>
        <v>-14.906481671533065</v>
      </c>
      <c r="BQ51">
        <f t="shared" si="64"/>
        <v>-14.934544168758821</v>
      </c>
      <c r="BR51">
        <f t="shared" si="64"/>
        <v>-14.862629408592472</v>
      </c>
      <c r="BS51">
        <f t="shared" si="64"/>
        <v>-15.037860092582299</v>
      </c>
      <c r="BT51">
        <f t="shared" si="57"/>
        <v>-14.511293402036962</v>
      </c>
      <c r="BW51">
        <f t="shared" si="0"/>
        <v>3.0805457532452944E-2</v>
      </c>
      <c r="BX51">
        <v>-11000</v>
      </c>
      <c r="BY51">
        <f t="shared" si="1"/>
        <v>2.4498449191955193E-2</v>
      </c>
      <c r="BZ51">
        <f t="shared" si="2"/>
        <v>1.4806251368964334E-2</v>
      </c>
      <c r="CA51">
        <f t="shared" si="3"/>
        <v>9.6921978229908591E-3</v>
      </c>
      <c r="CB51">
        <f t="shared" si="4"/>
        <v>0.41271787467953369</v>
      </c>
      <c r="CC51">
        <f t="shared" si="5"/>
        <v>0.40280477859786429</v>
      </c>
      <c r="CD51">
        <f t="shared" si="6"/>
        <v>2.660117227257111</v>
      </c>
      <c r="CE51">
        <f t="shared" si="7"/>
        <v>4.0733407264264985</v>
      </c>
      <c r="CF51">
        <f t="shared" si="65"/>
        <v>-4.1395544453384421</v>
      </c>
      <c r="CG51">
        <f t="shared" si="65"/>
        <v>-4.1404566826702451</v>
      </c>
      <c r="CH51">
        <f t="shared" si="65"/>
        <v>-4.1379458889734124</v>
      </c>
      <c r="CI51">
        <f t="shared" si="65"/>
        <v>-4.1449575343380243</v>
      </c>
      <c r="CJ51">
        <f t="shared" si="65"/>
        <v>-4.1255631186454984</v>
      </c>
      <c r="CK51">
        <f t="shared" si="65"/>
        <v>-4.1807395631163562</v>
      </c>
      <c r="CL51">
        <f t="shared" si="65"/>
        <v>-4.0341854079440349</v>
      </c>
      <c r="CM51">
        <f t="shared" si="9"/>
        <v>-4.6967168669012676</v>
      </c>
      <c r="CO51" s="23">
        <f t="shared" si="18"/>
        <v>-11000</v>
      </c>
      <c r="CP51" s="86">
        <f t="shared" si="19"/>
        <v>2.1113259709462085E-2</v>
      </c>
      <c r="CQ51" s="86">
        <f t="shared" si="20"/>
        <v>1.4806251368964334E-2</v>
      </c>
      <c r="CR51">
        <f t="shared" si="10"/>
        <v>6.3070083404977518E-3</v>
      </c>
      <c r="CS51">
        <f t="shared" si="11"/>
        <v>0.7295158918730944</v>
      </c>
      <c r="CT51">
        <f t="shared" si="12"/>
        <v>0.9004087058350454</v>
      </c>
      <c r="CU51">
        <f t="shared" si="13"/>
        <v>-2.0693350174629206</v>
      </c>
      <c r="CV51">
        <f t="shared" si="14"/>
        <v>-1.6829927608846278</v>
      </c>
      <c r="CW51">
        <f t="shared" si="66"/>
        <v>-7.7336737342803881</v>
      </c>
      <c r="CX51">
        <f t="shared" si="66"/>
        <v>-7.7336734730222698</v>
      </c>
      <c r="CY51">
        <f t="shared" si="66"/>
        <v>-7.7336696250524284</v>
      </c>
      <c r="CZ51">
        <f t="shared" si="66"/>
        <v>-7.7336129639717885</v>
      </c>
      <c r="DA51">
        <f t="shared" si="66"/>
        <v>-7.7327816855111084</v>
      </c>
      <c r="DB51">
        <f t="shared" si="66"/>
        <v>-7.7211798661401776</v>
      </c>
      <c r="DC51">
        <f t="shared" si="66"/>
        <v>-7.6112537015461301</v>
      </c>
      <c r="DD51">
        <f t="shared" si="16"/>
        <v>-7.1720652035389847</v>
      </c>
    </row>
    <row r="52" spans="1:108">
      <c r="A52" s="37" t="s">
        <v>57</v>
      </c>
      <c r="B52" s="38" t="s">
        <v>45</v>
      </c>
      <c r="C52" s="37">
        <v>32433.631000000001</v>
      </c>
      <c r="D52" s="37" t="s">
        <v>53</v>
      </c>
      <c r="E52">
        <f t="shared" si="26"/>
        <v>-31343.39010403664</v>
      </c>
      <c r="F52">
        <f t="shared" si="27"/>
        <v>-31343.5</v>
      </c>
      <c r="G52">
        <f t="shared" si="60"/>
        <v>3.9727624505758286E-2</v>
      </c>
      <c r="H52" s="116">
        <f t="shared" si="29"/>
        <v>3.9727624505758286E-2</v>
      </c>
      <c r="I52" s="116"/>
      <c r="J52" s="116"/>
      <c r="K52" s="165"/>
      <c r="L52" s="116"/>
      <c r="M52" s="116"/>
      <c r="N52" s="116"/>
      <c r="O52" s="40"/>
      <c r="P52" s="167">
        <f t="shared" si="30"/>
        <v>1.2897471226786295E-4</v>
      </c>
      <c r="Q52" s="166">
        <f t="shared" si="31"/>
        <v>17415.131000000001</v>
      </c>
      <c r="R52" s="8">
        <f t="shared" si="32"/>
        <v>1.5782841488705263E-3</v>
      </c>
      <c r="S52" s="282">
        <f t="shared" si="58"/>
        <v>8.1718309317217463E-2</v>
      </c>
      <c r="T52" s="284"/>
      <c r="U52" s="167"/>
      <c r="V52" s="167"/>
      <c r="W52" s="167"/>
      <c r="X52" s="167"/>
      <c r="Y52" s="167"/>
      <c r="Z52" s="167"/>
      <c r="AA52" s="116"/>
      <c r="AB52" s="116"/>
      <c r="AC52" s="25"/>
      <c r="AD52" s="252"/>
      <c r="AE52" s="41"/>
      <c r="AF52">
        <f t="shared" si="33"/>
        <v>-31343.5</v>
      </c>
      <c r="AG52" s="246">
        <f t="shared" si="34"/>
        <v>2.2783061106659924E-2</v>
      </c>
      <c r="AH52" s="247">
        <f t="shared" si="35"/>
        <v>1.6944563399098361E-2</v>
      </c>
      <c r="AI52" s="247">
        <f t="shared" si="36"/>
        <v>3.9727624505758286E-2</v>
      </c>
      <c r="AJ52" s="248">
        <f t="shared" si="37"/>
        <v>2.3462816230551176E-5</v>
      </c>
      <c r="AK52">
        <f t="shared" si="59"/>
        <v>2.8711822878606382E-4</v>
      </c>
      <c r="AN52">
        <f t="shared" si="38"/>
        <v>-6.7604374535992209E-3</v>
      </c>
      <c r="AO52">
        <f t="shared" si="39"/>
        <v>0.35422031701931833</v>
      </c>
      <c r="AP52">
        <f t="shared" si="40"/>
        <v>-0.28861827685382374</v>
      </c>
      <c r="AQ52">
        <f t="shared" si="41"/>
        <v>-0.14840608165476335</v>
      </c>
      <c r="AR52">
        <f t="shared" si="42"/>
        <v>-2.9157055320441505</v>
      </c>
      <c r="AS52">
        <f t="shared" si="43"/>
        <v>-8.8162998413237172</v>
      </c>
      <c r="AT52">
        <f t="shared" si="63"/>
        <v>-8.9314456079540658</v>
      </c>
      <c r="AU52">
        <f t="shared" si="63"/>
        <v>-8.9136640409543979</v>
      </c>
      <c r="AV52">
        <f t="shared" si="63"/>
        <v>-8.9441753769355721</v>
      </c>
      <c r="AW52">
        <f t="shared" si="63"/>
        <v>-8.8914980061076072</v>
      </c>
      <c r="AX52">
        <f t="shared" si="63"/>
        <v>-8.9815462715083854</v>
      </c>
      <c r="AY52">
        <f t="shared" si="63"/>
        <v>-8.8246357043698609</v>
      </c>
      <c r="AZ52">
        <f t="shared" si="63"/>
        <v>-9.0906409109044279</v>
      </c>
      <c r="BA52">
        <f t="shared" si="45"/>
        <v>-8.6073291305120385</v>
      </c>
      <c r="BB52" s="246">
        <f t="shared" si="46"/>
        <v>2.6000539977220603E-2</v>
      </c>
      <c r="BC52" s="247">
        <f t="shared" si="47"/>
        <v>1.3727084528537683E-2</v>
      </c>
      <c r="BD52" s="248">
        <f t="shared" si="48"/>
        <v>1.5398413893519139E-5</v>
      </c>
      <c r="BE52" s="247">
        <f t="shared" si="49"/>
        <v>4.3270583088796825E-2</v>
      </c>
      <c r="BG52">
        <f t="shared" si="50"/>
        <v>3.2174788705606793E-3</v>
      </c>
      <c r="BH52">
        <f t="shared" si="51"/>
        <v>1.2872294448464126</v>
      </c>
      <c r="BI52">
        <f t="shared" si="52"/>
        <v>0.83590634784489481</v>
      </c>
      <c r="BJ52">
        <f t="shared" si="53"/>
        <v>-0.48735303362987104</v>
      </c>
      <c r="BK52">
        <f t="shared" si="54"/>
        <v>-1.0382324302557366</v>
      </c>
      <c r="BL52">
        <f t="shared" si="55"/>
        <v>-0.5713889100100088</v>
      </c>
      <c r="BM52">
        <f t="shared" si="64"/>
        <v>-13.151001011210699</v>
      </c>
      <c r="BN52">
        <f t="shared" si="64"/>
        <v>-13.148841166929898</v>
      </c>
      <c r="BO52">
        <f t="shared" si="64"/>
        <v>-13.144276117673149</v>
      </c>
      <c r="BP52">
        <f t="shared" si="64"/>
        <v>-13.134671753049945</v>
      </c>
      <c r="BQ52">
        <f t="shared" si="64"/>
        <v>-13.114654093669754</v>
      </c>
      <c r="BR52">
        <f t="shared" si="64"/>
        <v>-13.073691466668039</v>
      </c>
      <c r="BS52">
        <f t="shared" si="64"/>
        <v>-12.992584595743176</v>
      </c>
      <c r="BT52">
        <f t="shared" si="57"/>
        <v>-12.839817124586077</v>
      </c>
      <c r="BW52">
        <f t="shared" si="0"/>
        <v>2.8310525830704009E-2</v>
      </c>
      <c r="BX52">
        <v>-10000</v>
      </c>
      <c r="BY52">
        <f t="shared" si="1"/>
        <v>2.2717631873934212E-2</v>
      </c>
      <c r="BZ52">
        <f t="shared" si="2"/>
        <v>1.4160620701434631E-2</v>
      </c>
      <c r="CA52">
        <f t="shared" si="3"/>
        <v>8.5570111724995821E-3</v>
      </c>
      <c r="CB52">
        <f t="shared" si="4"/>
        <v>0.39156928038642402</v>
      </c>
      <c r="CC52">
        <f t="shared" si="5"/>
        <v>0.33378229136367926</v>
      </c>
      <c r="CD52">
        <f t="shared" si="6"/>
        <v>2.734383247382759</v>
      </c>
      <c r="CE52">
        <f t="shared" si="7"/>
        <v>4.8434213592388895</v>
      </c>
      <c r="CF52">
        <f t="shared" si="65"/>
        <v>-4.0011130025749368</v>
      </c>
      <c r="CG52">
        <f t="shared" si="65"/>
        <v>-4.0044160274760676</v>
      </c>
      <c r="CH52">
        <f t="shared" si="65"/>
        <v>-3.996784454898485</v>
      </c>
      <c r="CI52">
        <f t="shared" si="65"/>
        <v>-4.0145213523641683</v>
      </c>
      <c r="CJ52">
        <f t="shared" si="65"/>
        <v>-3.9738397870534254</v>
      </c>
      <c r="CK52">
        <f t="shared" si="65"/>
        <v>-4.0702920574663946</v>
      </c>
      <c r="CL52">
        <f t="shared" si="65"/>
        <v>-3.8561434777828767</v>
      </c>
      <c r="CM52">
        <f t="shared" si="9"/>
        <v>-4.5044877881483121</v>
      </c>
      <c r="CO52" s="23">
        <f t="shared" si="18"/>
        <v>-10000</v>
      </c>
      <c r="CP52" s="86">
        <f t="shared" si="19"/>
        <v>1.9753514658204428E-2</v>
      </c>
      <c r="CQ52" s="86">
        <f t="shared" si="20"/>
        <v>1.4160620701434631E-2</v>
      </c>
      <c r="CR52">
        <f t="shared" si="10"/>
        <v>5.5928939567697969E-3</v>
      </c>
      <c r="CS52">
        <f t="shared" si="11"/>
        <v>0.90286260592701373</v>
      </c>
      <c r="CT52">
        <f t="shared" si="12"/>
        <v>0.99230731945080763</v>
      </c>
      <c r="CU52">
        <f t="shared" si="13"/>
        <v>-1.7433641444687351</v>
      </c>
      <c r="CV52">
        <f t="shared" si="14"/>
        <v>-1.189378321276878</v>
      </c>
      <c r="CW52">
        <f t="shared" si="66"/>
        <v>-7.4024178340278253</v>
      </c>
      <c r="CX52">
        <f t="shared" si="66"/>
        <v>-7.4022554368873088</v>
      </c>
      <c r="CY52">
        <f t="shared" si="66"/>
        <v>-7.4015982382061907</v>
      </c>
      <c r="CZ52">
        <f t="shared" si="66"/>
        <v>-7.3989476696326504</v>
      </c>
      <c r="DA52">
        <f t="shared" si="66"/>
        <v>-7.3884000403775127</v>
      </c>
      <c r="DB52">
        <f t="shared" si="66"/>
        <v>-7.3484461220336161</v>
      </c>
      <c r="DC52">
        <f t="shared" si="66"/>
        <v>-7.2176608974651284</v>
      </c>
      <c r="DD52">
        <f t="shared" si="16"/>
        <v>-6.8934626070807994</v>
      </c>
    </row>
    <row r="53" spans="1:108">
      <c r="A53" s="37" t="s">
        <v>57</v>
      </c>
      <c r="B53" s="38" t="s">
        <v>45</v>
      </c>
      <c r="C53" s="37">
        <v>32455.683000000001</v>
      </c>
      <c r="D53" s="37" t="s">
        <v>53</v>
      </c>
      <c r="E53">
        <f t="shared" si="26"/>
        <v>-31282.389079829663</v>
      </c>
      <c r="F53">
        <f t="shared" si="27"/>
        <v>-31282.5</v>
      </c>
      <c r="G53">
        <f t="shared" si="60"/>
        <v>4.0097877503285417E-2</v>
      </c>
      <c r="H53" s="116">
        <f t="shared" si="29"/>
        <v>4.0097877503285417E-2</v>
      </c>
      <c r="I53" s="116"/>
      <c r="J53" s="116"/>
      <c r="K53" s="165"/>
      <c r="L53" s="116"/>
      <c r="M53" s="116"/>
      <c r="N53" s="116"/>
      <c r="O53" s="40"/>
      <c r="P53" s="167">
        <f t="shared" si="30"/>
        <v>1.3138994849650685E-4</v>
      </c>
      <c r="Q53" s="166">
        <f t="shared" si="31"/>
        <v>17437.183000000001</v>
      </c>
      <c r="R53" s="8">
        <f t="shared" si="32"/>
        <v>1.6078397802684829E-3</v>
      </c>
      <c r="S53" s="282">
        <f t="shared" si="58"/>
        <v>8.1718309317217463E-2</v>
      </c>
      <c r="T53" s="284"/>
      <c r="U53" s="167"/>
      <c r="V53" s="167"/>
      <c r="W53" s="167"/>
      <c r="X53" s="167"/>
      <c r="Y53" s="167"/>
      <c r="Z53" s="167"/>
      <c r="AA53" s="116"/>
      <c r="AB53" s="116"/>
      <c r="AC53" s="25"/>
      <c r="AD53" s="252"/>
      <c r="AE53" s="41"/>
      <c r="AF53">
        <f t="shared" si="33"/>
        <v>-31282.5</v>
      </c>
      <c r="AG53" s="246">
        <f t="shared" si="34"/>
        <v>2.2657156979445144E-2</v>
      </c>
      <c r="AH53" s="247">
        <f t="shared" si="35"/>
        <v>1.7440720523840273E-2</v>
      </c>
      <c r="AI53" s="247">
        <f t="shared" si="36"/>
        <v>4.0097877503285417E-2</v>
      </c>
      <c r="AJ53" s="248">
        <f t="shared" si="37"/>
        <v>2.4856971741222608E-5</v>
      </c>
      <c r="AK53">
        <f t="shared" si="59"/>
        <v>3.0417873239070331E-4</v>
      </c>
      <c r="AN53">
        <f t="shared" si="38"/>
        <v>-6.8375846763338447E-3</v>
      </c>
      <c r="AO53">
        <f t="shared" si="39"/>
        <v>0.35475382466303718</v>
      </c>
      <c r="AP53">
        <f t="shared" si="40"/>
        <v>-0.29203186554267035</v>
      </c>
      <c r="AQ53">
        <f t="shared" si="41"/>
        <v>-0.15070878287535658</v>
      </c>
      <c r="AR53">
        <f t="shared" si="42"/>
        <v>-2.9121382932256599</v>
      </c>
      <c r="AS53">
        <f t="shared" si="43"/>
        <v>-8.678054334645557</v>
      </c>
      <c r="AT53">
        <f t="shared" ref="AT53:AZ68" si="67">$BA53+$AH$7*SIN(AU53)</f>
        <v>-8.9239087114611522</v>
      </c>
      <c r="AU53">
        <f t="shared" si="67"/>
        <v>-8.9064007805430592</v>
      </c>
      <c r="AV53">
        <f t="shared" si="67"/>
        <v>-8.9365647390345249</v>
      </c>
      <c r="AW53">
        <f t="shared" si="67"/>
        <v>-8.8842702947533674</v>
      </c>
      <c r="AX53">
        <f t="shared" si="67"/>
        <v>-8.9740179188899614</v>
      </c>
      <c r="AY53">
        <f t="shared" si="67"/>
        <v>-8.8169390027620551</v>
      </c>
      <c r="AZ53">
        <f t="shared" si="67"/>
        <v>-9.0841967730624198</v>
      </c>
      <c r="BA53">
        <f t="shared" si="45"/>
        <v>-8.5956031567081066</v>
      </c>
      <c r="BB53" s="246">
        <f t="shared" si="46"/>
        <v>2.5692268938964969E-2</v>
      </c>
      <c r="BC53" s="247">
        <f t="shared" si="47"/>
        <v>1.4405608564320448E-2</v>
      </c>
      <c r="BD53" s="248">
        <f t="shared" si="48"/>
        <v>1.6958310875495E-5</v>
      </c>
      <c r="BE53" s="247">
        <f t="shared" si="49"/>
        <v>4.3900350220099436E-2</v>
      </c>
      <c r="BG53">
        <f t="shared" si="50"/>
        <v>3.0351119595198235E-3</v>
      </c>
      <c r="BH53">
        <f t="shared" si="51"/>
        <v>1.3118749780011325</v>
      </c>
      <c r="BI53">
        <f t="shared" si="52"/>
        <v>0.80662035835485812</v>
      </c>
      <c r="BJ53">
        <f t="shared" si="53"/>
        <v>-0.47196157838515806</v>
      </c>
      <c r="BK53">
        <f t="shared" si="54"/>
        <v>-0.98686218561351335</v>
      </c>
      <c r="BL53">
        <f t="shared" si="55"/>
        <v>-0.53780349321991605</v>
      </c>
      <c r="BM53">
        <f t="shared" ref="BM53:BS68" si="68">$BT53+$BH$7*SIN(BN53)</f>
        <v>-13.118405411909668</v>
      </c>
      <c r="BN53">
        <f t="shared" si="68"/>
        <v>-13.116163594160898</v>
      </c>
      <c r="BO53">
        <f t="shared" si="68"/>
        <v>-13.111522307684981</v>
      </c>
      <c r="BP53">
        <f t="shared" si="68"/>
        <v>-13.101954516108867</v>
      </c>
      <c r="BQ53">
        <f t="shared" si="68"/>
        <v>-13.082399479475681</v>
      </c>
      <c r="BR53">
        <f t="shared" si="68"/>
        <v>-13.04308458496083</v>
      </c>
      <c r="BS53">
        <f t="shared" si="68"/>
        <v>-12.966311524508527</v>
      </c>
      <c r="BT53">
        <f t="shared" si="57"/>
        <v>-12.822822366202129</v>
      </c>
      <c r="BW53">
        <f t="shared" si="0"/>
        <v>2.4627243778253167E-2</v>
      </c>
      <c r="BX53">
        <v>-9000</v>
      </c>
      <c r="BY53">
        <f t="shared" si="1"/>
        <v>2.0835486524914015E-2</v>
      </c>
      <c r="BZ53">
        <f t="shared" si="2"/>
        <v>1.3522373056464792E-2</v>
      </c>
      <c r="CA53">
        <f t="shared" si="3"/>
        <v>7.3131134684492243E-3</v>
      </c>
      <c r="CB53">
        <f t="shared" si="4"/>
        <v>0.37515231084343326</v>
      </c>
      <c r="CC53">
        <f t="shared" si="5"/>
        <v>0.26899567505922795</v>
      </c>
      <c r="CD53">
        <f t="shared" si="6"/>
        <v>2.8023462690737442</v>
      </c>
      <c r="CE53">
        <f t="shared" si="7"/>
        <v>5.838770419686993</v>
      </c>
      <c r="CF53">
        <f t="shared" si="65"/>
        <v>-3.8682327690235474</v>
      </c>
      <c r="CG53">
        <f t="shared" si="65"/>
        <v>-3.8759546205692854</v>
      </c>
      <c r="CH53">
        <f t="shared" si="65"/>
        <v>-3.860363469496876</v>
      </c>
      <c r="CI53">
        <f t="shared" si="65"/>
        <v>-3.8920726260236287</v>
      </c>
      <c r="CJ53">
        <f t="shared" si="65"/>
        <v>-3.8284821514597569</v>
      </c>
      <c r="CK53">
        <f t="shared" si="65"/>
        <v>-3.9600674035491004</v>
      </c>
      <c r="CL53">
        <f t="shared" si="65"/>
        <v>-3.7019854959542791</v>
      </c>
      <c r="CM53">
        <f t="shared" si="9"/>
        <v>-4.3122587093953548</v>
      </c>
      <c r="CO53" s="23">
        <f t="shared" si="18"/>
        <v>-9000</v>
      </c>
      <c r="CP53" s="86">
        <f t="shared" si="19"/>
        <v>1.7314130309803943E-2</v>
      </c>
      <c r="CQ53" s="86">
        <f t="shared" si="20"/>
        <v>1.3522373056464792E-2</v>
      </c>
      <c r="CR53">
        <f t="shared" si="10"/>
        <v>3.7917572533391515E-3</v>
      </c>
      <c r="CS53">
        <f t="shared" si="11"/>
        <v>1.2049179891245223</v>
      </c>
      <c r="CT53">
        <f t="shared" si="12"/>
        <v>0.91344747648948488</v>
      </c>
      <c r="CU53">
        <f t="shared" si="13"/>
        <v>-1.2001268995196992</v>
      </c>
      <c r="CV53">
        <f t="shared" si="14"/>
        <v>-0.68422995937209252</v>
      </c>
      <c r="CW53">
        <f t="shared" si="66"/>
        <v>-6.9749451028862275</v>
      </c>
      <c r="CX53">
        <f t="shared" si="66"/>
        <v>-6.9731797127495074</v>
      </c>
      <c r="CY53">
        <f t="shared" si="66"/>
        <v>-6.969140104373027</v>
      </c>
      <c r="CZ53">
        <f t="shared" si="66"/>
        <v>-6.9599463471687351</v>
      </c>
      <c r="DA53">
        <f t="shared" si="66"/>
        <v>-6.9392700423712688</v>
      </c>
      <c r="DB53">
        <f t="shared" si="66"/>
        <v>-6.8939194296944173</v>
      </c>
      <c r="DC53">
        <f t="shared" si="66"/>
        <v>-6.7990663622711489</v>
      </c>
      <c r="DD53">
        <f t="shared" si="16"/>
        <v>-6.6148600106226141</v>
      </c>
    </row>
    <row r="54" spans="1:108">
      <c r="A54" s="37" t="s">
        <v>52</v>
      </c>
      <c r="B54" s="38" t="s">
        <v>49</v>
      </c>
      <c r="C54" s="37">
        <v>27655.485000000001</v>
      </c>
      <c r="D54" s="37" t="s">
        <v>53</v>
      </c>
      <c r="E54">
        <f t="shared" si="26"/>
        <v>-44560.866968287562</v>
      </c>
      <c r="F54">
        <f t="shared" si="27"/>
        <v>-44561</v>
      </c>
      <c r="G54">
        <f t="shared" si="60"/>
        <v>4.8091247001138981E-2</v>
      </c>
      <c r="H54" s="116">
        <f t="shared" si="29"/>
        <v>4.8091247001138981E-2</v>
      </c>
      <c r="I54" s="116"/>
      <c r="J54" s="116"/>
      <c r="K54" s="165"/>
      <c r="L54" s="116"/>
      <c r="M54" s="116"/>
      <c r="N54" s="116"/>
      <c r="O54" s="40"/>
      <c r="P54" s="167">
        <f t="shared" si="30"/>
        <v>1.8899549391843693E-4</v>
      </c>
      <c r="Q54" s="166">
        <f t="shared" si="31"/>
        <v>12636.985000000001</v>
      </c>
      <c r="R54" s="8">
        <f t="shared" si="32"/>
        <v>2.3127680381245593E-3</v>
      </c>
      <c r="S54" s="282">
        <f t="shared" si="58"/>
        <v>8.1718309317217463E-2</v>
      </c>
      <c r="T54" s="284"/>
      <c r="U54" s="167"/>
      <c r="V54" s="167"/>
      <c r="W54" s="167"/>
      <c r="X54" s="167"/>
      <c r="Y54" s="167"/>
      <c r="Z54" s="167"/>
      <c r="AA54" s="116"/>
      <c r="AB54" s="116"/>
      <c r="AC54" s="25"/>
      <c r="AD54" s="252"/>
      <c r="AE54" s="41"/>
      <c r="AF54">
        <f t="shared" si="33"/>
        <v>-44561</v>
      </c>
      <c r="AG54" s="246">
        <f t="shared" si="34"/>
        <v>5.1329378851902738E-2</v>
      </c>
      <c r="AH54" s="247">
        <f t="shared" si="35"/>
        <v>-3.2381318507637563E-3</v>
      </c>
      <c r="AI54" s="247">
        <f t="shared" si="36"/>
        <v>4.8091247001138981E-2</v>
      </c>
      <c r="AJ54" s="248">
        <f t="shared" si="37"/>
        <v>8.5685715934236058E-7</v>
      </c>
      <c r="AK54">
        <f t="shared" si="59"/>
        <v>1.048549788293071E-5</v>
      </c>
      <c r="AN54">
        <f t="shared" si="38"/>
        <v>1.0573326363289693E-2</v>
      </c>
      <c r="AO54">
        <f t="shared" si="39"/>
        <v>0.43636377340122701</v>
      </c>
      <c r="AP54">
        <f t="shared" si="40"/>
        <v>0.46773264676717097</v>
      </c>
      <c r="AQ54">
        <f t="shared" si="41"/>
        <v>0.34838192847541133</v>
      </c>
      <c r="AR54">
        <f t="shared" si="42"/>
        <v>2.5879726136690291</v>
      </c>
      <c r="AS54">
        <f t="shared" si="43"/>
        <v>3.5198411786993802</v>
      </c>
      <c r="AT54">
        <f t="shared" si="67"/>
        <v>-10.550122981045956</v>
      </c>
      <c r="AU54">
        <f t="shared" si="67"/>
        <v>-10.550267926267038</v>
      </c>
      <c r="AV54">
        <f t="shared" si="67"/>
        <v>-10.549760347245272</v>
      </c>
      <c r="AW54">
        <f t="shared" si="67"/>
        <v>-10.551540193209835</v>
      </c>
      <c r="AX54">
        <f t="shared" si="67"/>
        <v>-10.545327942683766</v>
      </c>
      <c r="AY54">
        <f t="shared" si="67"/>
        <v>-10.567375887875002</v>
      </c>
      <c r="AZ54">
        <f t="shared" si="67"/>
        <v>-10.493198469612157</v>
      </c>
      <c r="BA54">
        <f t="shared" si="45"/>
        <v>-11.148116978929238</v>
      </c>
      <c r="BB54" s="246">
        <f t="shared" si="46"/>
        <v>4.8435861223733653E-2</v>
      </c>
      <c r="BC54" s="247">
        <f t="shared" si="47"/>
        <v>-3.4461422259467189E-4</v>
      </c>
      <c r="BD54" s="248">
        <f t="shared" si="48"/>
        <v>9.7047816247823706E-9</v>
      </c>
      <c r="BE54" s="247">
        <f t="shared" si="49"/>
        <v>4.0411438266018382E-2</v>
      </c>
      <c r="BG54">
        <f t="shared" si="50"/>
        <v>-2.8935176281690879E-3</v>
      </c>
      <c r="BH54">
        <f t="shared" si="51"/>
        <v>0.45670064883995476</v>
      </c>
      <c r="BI54">
        <f t="shared" si="52"/>
        <v>-0.23176330743839599</v>
      </c>
      <c r="BJ54">
        <f t="shared" si="53"/>
        <v>0.15760567376871434</v>
      </c>
      <c r="BK54">
        <f t="shared" si="54"/>
        <v>2.859252274871984</v>
      </c>
      <c r="BL54">
        <f t="shared" si="55"/>
        <v>7.0365291309864224</v>
      </c>
      <c r="BM54">
        <f t="shared" si="68"/>
        <v>-16.235080544369776</v>
      </c>
      <c r="BN54">
        <f t="shared" si="68"/>
        <v>-16.2403978054062</v>
      </c>
      <c r="BO54">
        <f t="shared" si="68"/>
        <v>-16.229522771854576</v>
      </c>
      <c r="BP54">
        <f t="shared" si="68"/>
        <v>-16.251839750277689</v>
      </c>
      <c r="BQ54">
        <f t="shared" si="68"/>
        <v>-16.206347157140641</v>
      </c>
      <c r="BR54">
        <f t="shared" si="68"/>
        <v>-16.300449508422535</v>
      </c>
      <c r="BS54">
        <f t="shared" si="68"/>
        <v>-16.110852380560068</v>
      </c>
      <c r="BT54">
        <f t="shared" si="57"/>
        <v>-16.522246943272144</v>
      </c>
      <c r="BW54">
        <f t="shared" si="0"/>
        <v>1.9274129752017827E-2</v>
      </c>
      <c r="BX54">
        <v>-8000</v>
      </c>
      <c r="BY54">
        <f t="shared" si="1"/>
        <v>1.887792348027155E-2</v>
      </c>
      <c r="BZ54">
        <f t="shared" si="2"/>
        <v>1.2891508434054818E-2</v>
      </c>
      <c r="CA54">
        <f t="shared" si="3"/>
        <v>5.9864150462167328E-3</v>
      </c>
      <c r="CB54">
        <f t="shared" si="4"/>
        <v>0.36245957038859145</v>
      </c>
      <c r="CC54">
        <f t="shared" si="5"/>
        <v>0.20755401861836845</v>
      </c>
      <c r="CD54">
        <f t="shared" si="6"/>
        <v>2.8656225272175124</v>
      </c>
      <c r="CE54">
        <f t="shared" si="7"/>
        <v>7.2011077184796042</v>
      </c>
      <c r="CF54">
        <f t="shared" si="65"/>
        <v>-3.739646729290147</v>
      </c>
      <c r="CG54">
        <f t="shared" si="65"/>
        <v>-3.7530545649431879</v>
      </c>
      <c r="CH54">
        <f t="shared" si="65"/>
        <v>-3.728550140662318</v>
      </c>
      <c r="CI54">
        <f t="shared" si="65"/>
        <v>-3.7736573293539091</v>
      </c>
      <c r="CJ54">
        <f t="shared" si="65"/>
        <v>-3.6916511377023302</v>
      </c>
      <c r="CK54">
        <f t="shared" si="65"/>
        <v>-3.8445790590235926</v>
      </c>
      <c r="CL54">
        <f t="shared" si="65"/>
        <v>-3.5703089852599907</v>
      </c>
      <c r="CM54">
        <f t="shared" si="9"/>
        <v>-4.1200296306423994</v>
      </c>
      <c r="CO54" s="23">
        <f t="shared" si="18"/>
        <v>-8000</v>
      </c>
      <c r="CP54" s="86">
        <f t="shared" si="19"/>
        <v>1.3287714705801097E-2</v>
      </c>
      <c r="CQ54" s="86">
        <f t="shared" si="20"/>
        <v>1.2891508434054818E-2</v>
      </c>
      <c r="CR54">
        <f t="shared" si="10"/>
        <v>3.9620627174627877E-4</v>
      </c>
      <c r="CS54">
        <f t="shared" si="11"/>
        <v>1.5510262089378366</v>
      </c>
      <c r="CT54">
        <f t="shared" si="12"/>
        <v>0.17882735668383706</v>
      </c>
      <c r="CU54">
        <f t="shared" si="13"/>
        <v>-0.22824489025507153</v>
      </c>
      <c r="CV54">
        <f t="shared" si="14"/>
        <v>-0.11462048084865166</v>
      </c>
      <c r="CW54">
        <f t="shared" si="66"/>
        <v>-6.4037743055746139</v>
      </c>
      <c r="CX54">
        <f t="shared" si="66"/>
        <v>-6.4028220639017173</v>
      </c>
      <c r="CY54">
        <f t="shared" si="66"/>
        <v>-6.4011268117877211</v>
      </c>
      <c r="CZ54">
        <f t="shared" si="66"/>
        <v>-6.3981096360266845</v>
      </c>
      <c r="DA54">
        <f t="shared" si="66"/>
        <v>-6.3927423072348128</v>
      </c>
      <c r="DB54">
        <f t="shared" si="66"/>
        <v>-6.3832019584474748</v>
      </c>
      <c r="DC54">
        <f t="shared" si="66"/>
        <v>-6.366266083833553</v>
      </c>
      <c r="DD54">
        <f t="shared" si="16"/>
        <v>-6.3362574141644288</v>
      </c>
    </row>
    <row r="55" spans="1:108">
      <c r="A55" s="37" t="s">
        <v>57</v>
      </c>
      <c r="B55" s="38" t="s">
        <v>45</v>
      </c>
      <c r="C55" s="37">
        <v>32477.743999999999</v>
      </c>
      <c r="D55" s="37" t="s">
        <v>53</v>
      </c>
      <c r="E55">
        <f t="shared" si="26"/>
        <v>-31221.36315950362</v>
      </c>
      <c r="F55">
        <f t="shared" si="27"/>
        <v>-31221.5</v>
      </c>
      <c r="G55">
        <f t="shared" si="60"/>
        <v>4.9468130499008112E-2</v>
      </c>
      <c r="H55" s="116">
        <f t="shared" si="29"/>
        <v>4.9468130499008112E-2</v>
      </c>
      <c r="I55" s="116"/>
      <c r="J55" s="116"/>
      <c r="K55" s="165"/>
      <c r="L55" s="116"/>
      <c r="M55" s="116"/>
      <c r="N55" s="116"/>
      <c r="O55" s="40"/>
      <c r="P55" s="167">
        <f t="shared" si="30"/>
        <v>1.9997254255070215E-4</v>
      </c>
      <c r="Q55" s="166">
        <f t="shared" si="31"/>
        <v>17459.243999999999</v>
      </c>
      <c r="R55" s="8">
        <f t="shared" si="32"/>
        <v>2.4470959350668966E-3</v>
      </c>
      <c r="S55" s="282">
        <f t="shared" si="58"/>
        <v>8.1718309317217463E-2</v>
      </c>
      <c r="T55" s="284"/>
      <c r="U55" s="167"/>
      <c r="V55" s="167"/>
      <c r="W55" s="167"/>
      <c r="X55" s="167"/>
      <c r="Y55" s="167"/>
      <c r="Z55" s="167"/>
      <c r="AC55" s="25"/>
      <c r="AD55" s="252"/>
      <c r="AE55" s="41"/>
      <c r="AF55">
        <f t="shared" si="33"/>
        <v>-31221.5</v>
      </c>
      <c r="AG55" s="246">
        <f t="shared" si="34"/>
        <v>2.2531522836869804E-2</v>
      </c>
      <c r="AH55" s="247">
        <f t="shared" si="35"/>
        <v>2.6936607662138307E-2</v>
      </c>
      <c r="AI55" s="247">
        <f t="shared" si="36"/>
        <v>4.9468130499008112E-2</v>
      </c>
      <c r="AJ55" s="248">
        <f t="shared" si="37"/>
        <v>5.9293238892128494E-5</v>
      </c>
      <c r="AK55">
        <f t="shared" si="59"/>
        <v>7.2558083234396814E-4</v>
      </c>
      <c r="AN55">
        <f t="shared" si="38"/>
        <v>-6.9144893866559714E-3</v>
      </c>
      <c r="AO55">
        <f t="shared" si="39"/>
        <v>0.35529741411534432</v>
      </c>
      <c r="AP55">
        <f t="shared" si="40"/>
        <v>-0.29545341949207415</v>
      </c>
      <c r="AQ55">
        <f t="shared" si="41"/>
        <v>-0.15301744925461314</v>
      </c>
      <c r="AR55">
        <f t="shared" si="42"/>
        <v>-2.9085588271512517</v>
      </c>
      <c r="AS55">
        <f t="shared" si="43"/>
        <v>-8.5435708372907992</v>
      </c>
      <c r="AT55">
        <f t="shared" si="67"/>
        <v>-8.9163574531114431</v>
      </c>
      <c r="AU55">
        <f t="shared" si="67"/>
        <v>-8.8991323596089433</v>
      </c>
      <c r="AV55">
        <f t="shared" si="67"/>
        <v>-8.9289320678321591</v>
      </c>
      <c r="AW55">
        <f t="shared" si="67"/>
        <v>-8.8770500463218411</v>
      </c>
      <c r="AX55">
        <f t="shared" si="67"/>
        <v>-8.9664494752873267</v>
      </c>
      <c r="AY55">
        <f t="shared" si="67"/>
        <v>-8.8092749701129041</v>
      </c>
      <c r="AZ55">
        <f t="shared" si="67"/>
        <v>-9.0776854551195605</v>
      </c>
      <c r="BA55">
        <f t="shared" si="45"/>
        <v>-8.5838771829041765</v>
      </c>
      <c r="BB55" s="246">
        <f t="shared" si="46"/>
        <v>2.5377597086012185E-2</v>
      </c>
      <c r="BC55" s="247">
        <f t="shared" si="47"/>
        <v>2.4090533412995926E-2</v>
      </c>
      <c r="BD55" s="248">
        <f t="shared" si="48"/>
        <v>4.74255313518472E-5</v>
      </c>
      <c r="BE55" s="247">
        <f t="shared" si="49"/>
        <v>5.3536545636521708E-2</v>
      </c>
      <c r="BG55">
        <f t="shared" si="50"/>
        <v>2.8460742491423796E-3</v>
      </c>
      <c r="BH55">
        <f t="shared" si="51"/>
        <v>1.3365802462579768</v>
      </c>
      <c r="BI55">
        <f t="shared" si="52"/>
        <v>0.77397946289576891</v>
      </c>
      <c r="BJ55">
        <f t="shared" si="53"/>
        <v>-0.45467292772270507</v>
      </c>
      <c r="BK55">
        <f t="shared" si="54"/>
        <v>-0.93355224110267387</v>
      </c>
      <c r="BL55">
        <f t="shared" si="55"/>
        <v>-0.5039167790610406</v>
      </c>
      <c r="BM55">
        <f t="shared" si="68"/>
        <v>-13.08520961716501</v>
      </c>
      <c r="BN55">
        <f t="shared" si="68"/>
        <v>-13.082907360367878</v>
      </c>
      <c r="BO55">
        <f t="shared" si="68"/>
        <v>-13.078233153097235</v>
      </c>
      <c r="BP55">
        <f t="shared" si="68"/>
        <v>-13.068780693709103</v>
      </c>
      <c r="BQ55">
        <f t="shared" si="68"/>
        <v>-13.049812987541216</v>
      </c>
      <c r="BR55">
        <f t="shared" si="68"/>
        <v>-13.012303844680032</v>
      </c>
      <c r="BS55">
        <f t="shared" si="68"/>
        <v>-12.939997011472547</v>
      </c>
      <c r="BT55">
        <f t="shared" si="57"/>
        <v>-12.805827607818179</v>
      </c>
      <c r="BW55">
        <f t="shared" si="0"/>
        <v>1.3523100059933981E-2</v>
      </c>
      <c r="BX55">
        <v>-7000</v>
      </c>
      <c r="BY55">
        <f t="shared" si="1"/>
        <v>1.6872845983032108E-2</v>
      </c>
      <c r="BZ55">
        <f t="shared" si="2"/>
        <v>1.2268026834204707E-2</v>
      </c>
      <c r="CA55">
        <f t="shared" si="3"/>
        <v>4.6048191488274014E-3</v>
      </c>
      <c r="CB55">
        <f t="shared" si="4"/>
        <v>0.3528474274315776</v>
      </c>
      <c r="CC55">
        <f t="shared" si="5"/>
        <v>0.14898894043418351</v>
      </c>
      <c r="CD55">
        <f t="shared" si="6"/>
        <v>2.9251506665328146</v>
      </c>
      <c r="CE55">
        <f t="shared" si="7"/>
        <v>9.2042494545198981</v>
      </c>
      <c r="CF55">
        <f t="shared" si="65"/>
        <v>-3.6149151758626115</v>
      </c>
      <c r="CG55">
        <f t="shared" si="65"/>
        <v>-3.6333768484799656</v>
      </c>
      <c r="CH55">
        <f t="shared" si="65"/>
        <v>-3.6020272224877563</v>
      </c>
      <c r="CI55">
        <f t="shared" si="65"/>
        <v>-3.6555757537199938</v>
      </c>
      <c r="CJ55">
        <f t="shared" si="65"/>
        <v>-3.5649628119131829</v>
      </c>
      <c r="CK55">
        <f t="shared" si="65"/>
        <v>-3.72106960044714</v>
      </c>
      <c r="CL55">
        <f t="shared" si="65"/>
        <v>-3.4588832877243076</v>
      </c>
      <c r="CM55">
        <f t="shared" si="9"/>
        <v>-3.9278005518894421</v>
      </c>
      <c r="CO55" s="23">
        <f t="shared" si="18"/>
        <v>-7000</v>
      </c>
      <c r="CP55" s="86">
        <f t="shared" si="19"/>
        <v>8.9182809111065797E-3</v>
      </c>
      <c r="CQ55" s="86">
        <f t="shared" si="20"/>
        <v>1.2268026834204707E-2</v>
      </c>
      <c r="CR55">
        <f t="shared" si="10"/>
        <v>-3.3497459230981265E-3</v>
      </c>
      <c r="CS55">
        <f t="shared" si="11"/>
        <v>1.3567584828494816</v>
      </c>
      <c r="CT55">
        <f t="shared" si="12"/>
        <v>-0.80569820382292834</v>
      </c>
      <c r="CU55">
        <f t="shared" si="13"/>
        <v>0.88840284984520901</v>
      </c>
      <c r="CV55">
        <f t="shared" si="14"/>
        <v>0.47592333456338543</v>
      </c>
      <c r="CW55">
        <f t="shared" si="66"/>
        <v>-5.7919921653999555</v>
      </c>
      <c r="CX55">
        <f t="shared" si="66"/>
        <v>-5.7943254690485357</v>
      </c>
      <c r="CY55">
        <f t="shared" si="66"/>
        <v>-5.7989915652997066</v>
      </c>
      <c r="CZ55">
        <f t="shared" si="66"/>
        <v>-5.8082886554433921</v>
      </c>
      <c r="DA55">
        <f t="shared" si="66"/>
        <v>-5.8266824201763212</v>
      </c>
      <c r="DB55">
        <f t="shared" si="66"/>
        <v>-5.8625980397559392</v>
      </c>
      <c r="DC55">
        <f t="shared" si="66"/>
        <v>-5.9311515776150632</v>
      </c>
      <c r="DD55">
        <f t="shared" si="16"/>
        <v>-6.0576548177062435</v>
      </c>
    </row>
    <row r="56" spans="1:108">
      <c r="A56" s="47" t="s">
        <v>72</v>
      </c>
      <c r="B56" s="48"/>
      <c r="C56" s="49">
        <v>42748.31</v>
      </c>
      <c r="D56" s="50"/>
      <c r="E56">
        <f t="shared" si="26"/>
        <v>-2810.5593691292443</v>
      </c>
      <c r="F56">
        <f t="shared" si="27"/>
        <v>-2810.5</v>
      </c>
      <c r="G56">
        <f t="shared" si="60"/>
        <v>-2.146206649922533E-2</v>
      </c>
      <c r="I56" s="116">
        <f t="shared" ref="I56:I87" si="69">G56</f>
        <v>-2.146206649922533E-2</v>
      </c>
      <c r="K56" s="165"/>
      <c r="L56" s="116"/>
      <c r="N56" s="116"/>
      <c r="O56" s="40"/>
      <c r="P56" s="167">
        <f t="shared" si="30"/>
        <v>7.5986430405355955E-5</v>
      </c>
      <c r="Q56" s="166">
        <f t="shared" si="31"/>
        <v>27729.809999999998</v>
      </c>
      <c r="R56" s="8">
        <f t="shared" si="32"/>
        <v>4.6062029841717017E-4</v>
      </c>
      <c r="S56" s="282">
        <f>S$12</f>
        <v>0.16496544044295958</v>
      </c>
      <c r="T56" s="284"/>
      <c r="U56" s="167"/>
      <c r="V56" s="167"/>
      <c r="W56" s="167"/>
      <c r="X56" s="167"/>
      <c r="Y56" s="167"/>
      <c r="Z56" s="167"/>
      <c r="AC56" s="25"/>
      <c r="AD56" s="252"/>
      <c r="AE56" s="41"/>
      <c r="AF56">
        <f t="shared" si="33"/>
        <v>-2810.5</v>
      </c>
      <c r="AG56" s="246">
        <f t="shared" si="34"/>
        <v>8.5057984040215629E-3</v>
      </c>
      <c r="AH56" s="247">
        <f t="shared" si="35"/>
        <v>-2.9967864903246891E-2</v>
      </c>
      <c r="AI56" s="247">
        <f t="shared" si="36"/>
        <v>-2.146206649922533E-2</v>
      </c>
      <c r="AJ56" s="248">
        <f t="shared" si="37"/>
        <v>1.481509959292351E-4</v>
      </c>
      <c r="AK56">
        <f t="shared" si="59"/>
        <v>8.9807292685925675E-4</v>
      </c>
      <c r="AN56">
        <f t="shared" si="38"/>
        <v>-1.2304109287906192E-3</v>
      </c>
      <c r="AO56">
        <f t="shared" si="39"/>
        <v>0.33739542577641879</v>
      </c>
      <c r="AP56">
        <f t="shared" si="40"/>
        <v>-7.1826597152453556E-2</v>
      </c>
      <c r="AQ56">
        <f t="shared" si="41"/>
        <v>-3.3079057931983159E-3</v>
      </c>
      <c r="AR56">
        <f t="shared" si="42"/>
        <v>-3.1366004177352629</v>
      </c>
      <c r="AS56">
        <f t="shared" si="43"/>
        <v>-400.62126560923912</v>
      </c>
      <c r="AT56">
        <f t="shared" si="67"/>
        <v>-3.1305105339287542</v>
      </c>
      <c r="AU56">
        <f t="shared" si="67"/>
        <v>-3.129437884761848</v>
      </c>
      <c r="AV56">
        <f t="shared" si="67"/>
        <v>-3.131056806507496</v>
      </c>
      <c r="AW56">
        <f t="shared" si="67"/>
        <v>-3.1286133976590937</v>
      </c>
      <c r="AX56">
        <f t="shared" si="67"/>
        <v>-3.1323011646521972</v>
      </c>
      <c r="AY56">
        <f t="shared" si="67"/>
        <v>-3.1267352588618937</v>
      </c>
      <c r="AZ56">
        <f t="shared" si="67"/>
        <v>-3.1351356972247952</v>
      </c>
      <c r="BA56">
        <f t="shared" si="45"/>
        <v>-3.1224568264539307</v>
      </c>
      <c r="BB56" s="246">
        <f t="shared" si="46"/>
        <v>2.6314640948533396E-3</v>
      </c>
      <c r="BC56" s="247">
        <f t="shared" si="47"/>
        <v>-2.409353059407867E-2</v>
      </c>
      <c r="BD56" s="248">
        <f t="shared" si="48"/>
        <v>9.576214395926322E-5</v>
      </c>
      <c r="BE56" s="247">
        <f t="shared" si="49"/>
        <v>-1.4357321261266487E-2</v>
      </c>
      <c r="BG56">
        <f t="shared" si="50"/>
        <v>-5.8743343091682233E-3</v>
      </c>
      <c r="BH56">
        <f t="shared" si="51"/>
        <v>0.56880609082119915</v>
      </c>
      <c r="BI56">
        <f t="shared" si="52"/>
        <v>-0.60962587462029261</v>
      </c>
      <c r="BJ56">
        <f t="shared" si="53"/>
        <v>0.36617693272804697</v>
      </c>
      <c r="BK56">
        <f t="shared" si="54"/>
        <v>2.4375536942621081</v>
      </c>
      <c r="BL56">
        <f t="shared" si="55"/>
        <v>2.7224311080278505</v>
      </c>
      <c r="BM56">
        <f t="shared" si="68"/>
        <v>-4.3595913599880465</v>
      </c>
      <c r="BN56">
        <f t="shared" si="68"/>
        <v>-4.3596004477188224</v>
      </c>
      <c r="BO56">
        <f t="shared" si="68"/>
        <v>-4.3595539559965015</v>
      </c>
      <c r="BP56">
        <f t="shared" si="68"/>
        <v>-4.3597918638169464</v>
      </c>
      <c r="BQ56">
        <f t="shared" si="68"/>
        <v>-4.3585760546900643</v>
      </c>
      <c r="BR56">
        <f t="shared" si="68"/>
        <v>-4.3648321465524562</v>
      </c>
      <c r="BS56">
        <f t="shared" si="68"/>
        <v>-4.3336958568071049</v>
      </c>
      <c r="BT56">
        <f t="shared" si="57"/>
        <v>-4.8904492398446759</v>
      </c>
      <c r="BW56">
        <f t="shared" si="0"/>
        <v>9.3561735666926917E-3</v>
      </c>
      <c r="BX56">
        <v>-6000</v>
      </c>
      <c r="BY56">
        <f t="shared" si="1"/>
        <v>1.4849723700140918E-2</v>
      </c>
      <c r="BZ56">
        <f t="shared" si="2"/>
        <v>1.1651928256914463E-2</v>
      </c>
      <c r="CA56">
        <f t="shared" si="3"/>
        <v>3.1977954432264553E-3</v>
      </c>
      <c r="CB56">
        <f t="shared" si="4"/>
        <v>0.34586137703840436</v>
      </c>
      <c r="CC56">
        <f t="shared" si="5"/>
        <v>9.3071512984745169E-2</v>
      </c>
      <c r="CD56">
        <f t="shared" si="6"/>
        <v>2.9814899803762445</v>
      </c>
      <c r="CE56">
        <f t="shared" si="7"/>
        <v>12.465288613722178</v>
      </c>
      <c r="CF56">
        <f t="shared" si="65"/>
        <v>-3.494068767871803</v>
      </c>
      <c r="CG56">
        <f t="shared" si="65"/>
        <v>-3.514656579374051</v>
      </c>
      <c r="CH56">
        <f t="shared" si="65"/>
        <v>-3.4814999157987399</v>
      </c>
      <c r="CI56">
        <f t="shared" si="65"/>
        <v>-3.5351096225111336</v>
      </c>
      <c r="CJ56">
        <f t="shared" si="65"/>
        <v>-3.4489410971727215</v>
      </c>
      <c r="CK56">
        <f t="shared" si="65"/>
        <v>-3.5889405758988544</v>
      </c>
      <c r="CL56">
        <f t="shared" si="65"/>
        <v>-3.364731738400482</v>
      </c>
      <c r="CM56">
        <f t="shared" si="9"/>
        <v>-3.7355714731364866</v>
      </c>
      <c r="CO56" s="23">
        <f t="shared" si="18"/>
        <v>-6000</v>
      </c>
      <c r="CP56" s="86">
        <f t="shared" si="19"/>
        <v>6.1583781234662372E-3</v>
      </c>
      <c r="CQ56" s="86">
        <f t="shared" si="20"/>
        <v>1.1651928256914463E-2</v>
      </c>
      <c r="CR56">
        <f t="shared" si="10"/>
        <v>-5.4935501334482254E-3</v>
      </c>
      <c r="CS56">
        <f t="shared" si="11"/>
        <v>0.99906621742503909</v>
      </c>
      <c r="CT56">
        <f t="shared" si="12"/>
        <v>-0.99874520243741616</v>
      </c>
      <c r="CU56">
        <f t="shared" si="13"/>
        <v>1.572447002101323</v>
      </c>
      <c r="CV56">
        <f t="shared" si="14"/>
        <v>1.0016520391716726</v>
      </c>
      <c r="CW56">
        <f t="shared" si="66"/>
        <v>-5.3123061134235723</v>
      </c>
      <c r="CX56">
        <f t="shared" si="66"/>
        <v>-5.3128404000323552</v>
      </c>
      <c r="CY56">
        <f t="shared" si="66"/>
        <v>-5.3145099565549589</v>
      </c>
      <c r="CZ56">
        <f t="shared" si="66"/>
        <v>-5.3197011204817732</v>
      </c>
      <c r="DA56">
        <f t="shared" si="66"/>
        <v>-5.3356004750049379</v>
      </c>
      <c r="DB56">
        <f t="shared" si="66"/>
        <v>-5.3822587650530131</v>
      </c>
      <c r="DC56">
        <f t="shared" si="66"/>
        <v>-5.505792829176575</v>
      </c>
      <c r="DD56">
        <f t="shared" si="16"/>
        <v>-5.7790522212480582</v>
      </c>
    </row>
    <row r="57" spans="1:108">
      <c r="A57" s="47" t="s">
        <v>87</v>
      </c>
      <c r="B57" s="48"/>
      <c r="C57" s="49">
        <v>47528.277000000002</v>
      </c>
      <c r="D57" s="51"/>
      <c r="E57">
        <f t="shared" si="26"/>
        <v>10411.954809881394</v>
      </c>
      <c r="F57">
        <f t="shared" si="27"/>
        <v>10412</v>
      </c>
      <c r="G57">
        <f t="shared" si="60"/>
        <v>-1.6336323998984881E-2</v>
      </c>
      <c r="H57" s="116"/>
      <c r="I57" s="8">
        <f t="shared" si="69"/>
        <v>-1.6336323998984881E-2</v>
      </c>
      <c r="J57" s="116"/>
      <c r="K57" s="165"/>
      <c r="L57" s="116"/>
      <c r="M57" s="116"/>
      <c r="N57" s="116"/>
      <c r="O57" s="40"/>
      <c r="P57" s="167">
        <f t="shared" si="30"/>
        <v>4.4025231398532598E-5</v>
      </c>
      <c r="Q57" s="166">
        <f t="shared" si="31"/>
        <v>32509.777000000002</v>
      </c>
      <c r="R57" s="8">
        <f t="shared" si="32"/>
        <v>2.6687548179980938E-4</v>
      </c>
      <c r="S57" s="282">
        <f t="shared" ref="S57:S120" si="70">S$12</f>
        <v>0.16496544044295958</v>
      </c>
      <c r="T57" s="284"/>
      <c r="U57" s="167"/>
      <c r="V57" s="167"/>
      <c r="W57" s="167"/>
      <c r="X57" s="167"/>
      <c r="Y57" s="167"/>
      <c r="Z57" s="167"/>
      <c r="AA57" s="116"/>
      <c r="AB57" s="116"/>
      <c r="AC57" s="25"/>
      <c r="AD57" s="252"/>
      <c r="AE57" s="41"/>
      <c r="AF57">
        <f t="shared" si="33"/>
        <v>10412</v>
      </c>
      <c r="AG57" s="246">
        <f t="shared" si="34"/>
        <v>-8.4027348525016546E-3</v>
      </c>
      <c r="AH57" s="247">
        <f t="shared" si="35"/>
        <v>-7.9335891464832262E-3</v>
      </c>
      <c r="AI57" s="247">
        <f t="shared" si="36"/>
        <v>-1.6336323998984881E-2</v>
      </c>
      <c r="AJ57" s="248">
        <f t="shared" si="37"/>
        <v>1.0383227820960189E-5</v>
      </c>
      <c r="AK57">
        <f t="shared" si="59"/>
        <v>6.2941836745196439E-5</v>
      </c>
      <c r="AN57">
        <f t="shared" si="38"/>
        <v>-1.099816072632284E-2</v>
      </c>
      <c r="AO57">
        <f t="shared" si="39"/>
        <v>0.73958378860094753</v>
      </c>
      <c r="AP57">
        <f t="shared" si="40"/>
        <v>-0.94374726382939045</v>
      </c>
      <c r="AQ57">
        <f t="shared" si="41"/>
        <v>-0.60929398557946879</v>
      </c>
      <c r="AR57">
        <f t="shared" si="42"/>
        <v>-1.9747035364778984</v>
      </c>
      <c r="AS57">
        <f t="shared" si="43"/>
        <v>-1.5149157293664863</v>
      </c>
      <c r="AT57">
        <f t="shared" si="67"/>
        <v>-1.1976708971204109</v>
      </c>
      <c r="AU57">
        <f t="shared" si="67"/>
        <v>-1.1974345938030031</v>
      </c>
      <c r="AV57">
        <f t="shared" si="67"/>
        <v>-1.1964580839747523</v>
      </c>
      <c r="AW57">
        <f t="shared" si="67"/>
        <v>-1.1924481828149147</v>
      </c>
      <c r="AX57">
        <f t="shared" si="67"/>
        <v>-1.176388889242503</v>
      </c>
      <c r="AY57">
        <f t="shared" si="67"/>
        <v>-1.1174536145492897</v>
      </c>
      <c r="AZ57">
        <f t="shared" si="67"/>
        <v>-0.9442277508134681</v>
      </c>
      <c r="BA57">
        <f t="shared" si="45"/>
        <v>-0.58070783264296466</v>
      </c>
      <c r="BB57" s="246">
        <f t="shared" si="46"/>
        <v>-2.0494366663282946E-3</v>
      </c>
      <c r="BC57" s="247">
        <f t="shared" si="47"/>
        <v>-1.4286887332656586E-2</v>
      </c>
      <c r="BD57" s="248">
        <f t="shared" si="48"/>
        <v>3.3671945564086479E-5</v>
      </c>
      <c r="BE57" s="247">
        <f t="shared" si="49"/>
        <v>-1.16914614588354E-2</v>
      </c>
      <c r="BG57">
        <f t="shared" si="50"/>
        <v>6.35329818617336E-3</v>
      </c>
      <c r="BH57">
        <f t="shared" si="51"/>
        <v>0.61397587418525035</v>
      </c>
      <c r="BI57">
        <f t="shared" si="52"/>
        <v>0.76318312912233477</v>
      </c>
      <c r="BJ57">
        <f t="shared" si="53"/>
        <v>-0.41352038361364346</v>
      </c>
      <c r="BK57">
        <f t="shared" si="54"/>
        <v>-2.321818135235453</v>
      </c>
      <c r="BL57">
        <f t="shared" si="55"/>
        <v>-2.3015109461356307</v>
      </c>
      <c r="BM57">
        <f t="shared" si="68"/>
        <v>-1.7620133355014496</v>
      </c>
      <c r="BN57">
        <f t="shared" si="68"/>
        <v>-1.7620137346211089</v>
      </c>
      <c r="BO57">
        <f t="shared" si="68"/>
        <v>-1.7620100223013178</v>
      </c>
      <c r="BP57">
        <f t="shared" si="68"/>
        <v>-1.7620445488427632</v>
      </c>
      <c r="BQ57">
        <f t="shared" si="68"/>
        <v>-1.7617231956515478</v>
      </c>
      <c r="BR57">
        <f t="shared" si="68"/>
        <v>-1.7646938285442009</v>
      </c>
      <c r="BS57">
        <f t="shared" si="68"/>
        <v>-1.7352253762925534</v>
      </c>
      <c r="BT57">
        <f t="shared" si="57"/>
        <v>-1.2066264081763212</v>
      </c>
      <c r="BW57">
        <f t="shared" si="0"/>
        <v>6.5277997093828232E-3</v>
      </c>
      <c r="BX57">
        <v>-5000</v>
      </c>
      <c r="BY57">
        <f t="shared" si="1"/>
        <v>1.2834141853978551E-2</v>
      </c>
      <c r="BZ57">
        <f t="shared" si="2"/>
        <v>1.104321270218408E-2</v>
      </c>
      <c r="CA57">
        <f t="shared" si="3"/>
        <v>1.7909291517944721E-3</v>
      </c>
      <c r="CB57">
        <f t="shared" si="4"/>
        <v>0.34113918194854198</v>
      </c>
      <c r="CC57">
        <f t="shared" si="5"/>
        <v>3.9562216458299423E-2</v>
      </c>
      <c r="CD57">
        <f t="shared" si="6"/>
        <v>3.0351238448560385</v>
      </c>
      <c r="CE57">
        <f t="shared" si="7"/>
        <v>18.767096193353492</v>
      </c>
      <c r="CF57">
        <f t="shared" si="65"/>
        <v>-3.3770709464281343</v>
      </c>
      <c r="CG57">
        <f t="shared" si="65"/>
        <v>-3.3952366619510954</v>
      </c>
      <c r="CH57">
        <f t="shared" si="65"/>
        <v>-3.3670147044748959</v>
      </c>
      <c r="CI57">
        <f t="shared" si="65"/>
        <v>-3.4109475842481238</v>
      </c>
      <c r="CJ57">
        <f t="shared" si="65"/>
        <v>-3.3427537959646179</v>
      </c>
      <c r="CK57">
        <f t="shared" si="65"/>
        <v>-3.4491417928950208</v>
      </c>
      <c r="CL57">
        <f t="shared" si="65"/>
        <v>-3.2842413208587846</v>
      </c>
      <c r="CM57">
        <f t="shared" si="9"/>
        <v>-3.5433423943835294</v>
      </c>
      <c r="CO57" s="23">
        <f t="shared" si="18"/>
        <v>-5000</v>
      </c>
      <c r="CP57" s="86">
        <f t="shared" si="19"/>
        <v>4.736870557588352E-3</v>
      </c>
      <c r="CQ57" s="86">
        <f t="shared" si="20"/>
        <v>1.104321270218408E-2</v>
      </c>
      <c r="CR57">
        <f t="shared" si="10"/>
        <v>-6.3063421445957281E-3</v>
      </c>
      <c r="CS57">
        <f t="shared" si="11"/>
        <v>0.78480970702416597</v>
      </c>
      <c r="CT57">
        <f t="shared" si="12"/>
        <v>-0.90531431650169325</v>
      </c>
      <c r="CU57">
        <f t="shared" si="13"/>
        <v>1.9610230739813437</v>
      </c>
      <c r="CV57">
        <f t="shared" si="14"/>
        <v>1.4926081860769691</v>
      </c>
      <c r="CW57">
        <f t="shared" si="66"/>
        <v>-4.9507470878697744</v>
      </c>
      <c r="CX57">
        <f t="shared" si="66"/>
        <v>-4.9507547972890871</v>
      </c>
      <c r="CY57">
        <f t="shared" si="66"/>
        <v>-4.9508125087772212</v>
      </c>
      <c r="CZ57">
        <f t="shared" si="66"/>
        <v>-4.9512440933415256</v>
      </c>
      <c r="DA57">
        <f t="shared" si="66"/>
        <v>-4.9544476892495615</v>
      </c>
      <c r="DB57">
        <f t="shared" si="66"/>
        <v>-4.9770414392685041</v>
      </c>
      <c r="DC57">
        <f t="shared" si="66"/>
        <v>-5.1015074733107859</v>
      </c>
      <c r="DD57">
        <f t="shared" si="16"/>
        <v>-5.5004496247898729</v>
      </c>
    </row>
    <row r="58" spans="1:108">
      <c r="A58" s="47" t="s">
        <v>86</v>
      </c>
      <c r="B58" s="48" t="s">
        <v>45</v>
      </c>
      <c r="C58" s="49">
        <v>47470.258999999998</v>
      </c>
      <c r="D58" s="51"/>
      <c r="E58">
        <f t="shared" si="26"/>
        <v>10251.46336137602</v>
      </c>
      <c r="F58">
        <f t="shared" si="27"/>
        <v>10251.5</v>
      </c>
      <c r="G58">
        <f t="shared" si="60"/>
        <v>-1.3244940499134827E-2</v>
      </c>
      <c r="H58" s="116"/>
      <c r="I58" s="8">
        <f t="shared" si="69"/>
        <v>-1.3244940499134827E-2</v>
      </c>
      <c r="J58" s="116"/>
      <c r="K58" s="165"/>
      <c r="L58" s="116"/>
      <c r="M58" s="116"/>
      <c r="N58" s="116"/>
      <c r="O58" s="40"/>
      <c r="P58" s="167">
        <f t="shared" si="30"/>
        <v>2.8939631326743916E-5</v>
      </c>
      <c r="Q58" s="166">
        <f t="shared" si="31"/>
        <v>32451.758999999998</v>
      </c>
      <c r="R58" s="8">
        <f t="shared" si="32"/>
        <v>1.7542844882562192E-4</v>
      </c>
      <c r="S58" s="282">
        <f t="shared" si="70"/>
        <v>0.16496544044295958</v>
      </c>
      <c r="T58" s="284"/>
      <c r="U58" s="167"/>
      <c r="V58" s="167"/>
      <c r="W58" s="167"/>
      <c r="X58" s="167"/>
      <c r="Y58" s="167"/>
      <c r="Z58" s="167"/>
      <c r="AA58" s="116"/>
      <c r="AB58" s="116"/>
      <c r="AC58" s="25"/>
      <c r="AD58" s="252"/>
      <c r="AE58" s="41"/>
      <c r="AF58">
        <f t="shared" si="33"/>
        <v>10251.5</v>
      </c>
      <c r="AG58" s="246">
        <f t="shared" si="34"/>
        <v>-8.5344742126845907E-3</v>
      </c>
      <c r="AH58" s="247">
        <f t="shared" si="35"/>
        <v>-4.7104662864502368E-3</v>
      </c>
      <c r="AI58" s="247">
        <f t="shared" si="36"/>
        <v>-1.3244940499134827E-2</v>
      </c>
      <c r="AJ58" s="248">
        <f t="shared" si="37"/>
        <v>3.6603344604275191E-6</v>
      </c>
      <c r="AK58">
        <f t="shared" si="59"/>
        <v>2.2188492635784283E-5</v>
      </c>
      <c r="AN58">
        <f t="shared" si="38"/>
        <v>-1.1208838703170354E-2</v>
      </c>
      <c r="AO58">
        <f t="shared" si="39"/>
        <v>0.71607215739578367</v>
      </c>
      <c r="AP58">
        <f t="shared" si="40"/>
        <v>-0.93016556120656224</v>
      </c>
      <c r="AQ58">
        <f t="shared" si="41"/>
        <v>-0.59869921013549476</v>
      </c>
      <c r="AR58">
        <f t="shared" si="42"/>
        <v>-2.013625383134352</v>
      </c>
      <c r="AS58">
        <f t="shared" si="43"/>
        <v>-1.5809953608485332</v>
      </c>
      <c r="AT58">
        <f t="shared" si="67"/>
        <v>-1.2377283028957513</v>
      </c>
      <c r="AU58">
        <f t="shared" si="67"/>
        <v>-1.2375880398511412</v>
      </c>
      <c r="AV58">
        <f t="shared" si="67"/>
        <v>-1.2369414504296983</v>
      </c>
      <c r="AW58">
        <f t="shared" si="67"/>
        <v>-1.233976229693587</v>
      </c>
      <c r="AX58">
        <f t="shared" si="67"/>
        <v>-1.2206872676409346</v>
      </c>
      <c r="AY58">
        <f t="shared" si="67"/>
        <v>-1.1662470980917381</v>
      </c>
      <c r="AZ58">
        <f t="shared" si="67"/>
        <v>-0.99199704306379666</v>
      </c>
      <c r="BA58">
        <f t="shared" si="45"/>
        <v>-0.61156059978281441</v>
      </c>
      <c r="BB58" s="246">
        <f t="shared" si="46"/>
        <v>-2.2200883534302489E-3</v>
      </c>
      <c r="BC58" s="247">
        <f t="shared" si="47"/>
        <v>-1.1024852145704579E-2</v>
      </c>
      <c r="BD58" s="248">
        <f t="shared" si="48"/>
        <v>2.0051114574628615E-5</v>
      </c>
      <c r="BE58" s="247">
        <f t="shared" si="49"/>
        <v>-8.3504876552188152E-3</v>
      </c>
      <c r="BG58">
        <f t="shared" si="50"/>
        <v>6.3143858592543418E-3</v>
      </c>
      <c r="BH58">
        <f t="shared" si="51"/>
        <v>0.60195861725545974</v>
      </c>
      <c r="BI58">
        <f t="shared" si="52"/>
        <v>0.74381119689293751</v>
      </c>
      <c r="BJ58">
        <f t="shared" si="53"/>
        <v>-0.40196615653289891</v>
      </c>
      <c r="BK58">
        <f t="shared" si="54"/>
        <v>-2.3512886085488711</v>
      </c>
      <c r="BL58">
        <f t="shared" si="55"/>
        <v>-2.3975624081872646</v>
      </c>
      <c r="BM58">
        <f t="shared" si="68"/>
        <v>-1.8019886060730834</v>
      </c>
      <c r="BN58">
        <f t="shared" si="68"/>
        <v>-1.8019891525582019</v>
      </c>
      <c r="BO58">
        <f t="shared" si="68"/>
        <v>-1.8019849365705205</v>
      </c>
      <c r="BP58">
        <f t="shared" si="68"/>
        <v>-1.8020174598412848</v>
      </c>
      <c r="BQ58">
        <f t="shared" si="68"/>
        <v>-1.8017664500402564</v>
      </c>
      <c r="BR58">
        <f t="shared" si="68"/>
        <v>-1.80369681896001</v>
      </c>
      <c r="BS58">
        <f t="shared" si="68"/>
        <v>-1.788419332660744</v>
      </c>
      <c r="BT58">
        <f t="shared" si="57"/>
        <v>-1.2513421249078602</v>
      </c>
      <c r="BW58">
        <f t="shared" si="0"/>
        <v>4.473886904968599E-3</v>
      </c>
      <c r="BX58">
        <v>-4000</v>
      </c>
      <c r="BY58">
        <f t="shared" si="1"/>
        <v>1.0841670620668556E-2</v>
      </c>
      <c r="BZ58">
        <f t="shared" si="2"/>
        <v>1.0441880170013565E-2</v>
      </c>
      <c r="CA58">
        <f t="shared" si="3"/>
        <v>3.9979045065499159E-4</v>
      </c>
      <c r="CB58">
        <f t="shared" si="4"/>
        <v>0.33838552380572873</v>
      </c>
      <c r="CC58">
        <f t="shared" si="5"/>
        <v>-1.1994742195986676E-2</v>
      </c>
      <c r="CD58">
        <f t="shared" si="6"/>
        <v>3.086691418685096</v>
      </c>
      <c r="CE58">
        <f t="shared" si="7"/>
        <v>36.419902405360965</v>
      </c>
      <c r="CF58">
        <f t="shared" si="65"/>
        <v>-3.2633472964385404</v>
      </c>
      <c r="CG58">
        <f t="shared" si="65"/>
        <v>-3.2744374960564833</v>
      </c>
      <c r="CH58">
        <f t="shared" si="65"/>
        <v>-3.2575698529350716</v>
      </c>
      <c r="CI58">
        <f t="shared" si="65"/>
        <v>-3.2832394775270917</v>
      </c>
      <c r="CJ58">
        <f t="shared" si="65"/>
        <v>-3.2442062688627162</v>
      </c>
      <c r="CK58">
        <f t="shared" si="65"/>
        <v>-3.3036426156406895</v>
      </c>
      <c r="CL58">
        <f t="shared" si="65"/>
        <v>-3.2132957648266895</v>
      </c>
      <c r="CM58">
        <f t="shared" si="9"/>
        <v>-3.3511133156305739</v>
      </c>
      <c r="CO58" s="23">
        <f t="shared" si="18"/>
        <v>-4000</v>
      </c>
      <c r="CP58" s="86">
        <f t="shared" si="19"/>
        <v>4.0740964543136077E-3</v>
      </c>
      <c r="CQ58" s="86">
        <f t="shared" si="20"/>
        <v>1.0441880170013565E-2</v>
      </c>
      <c r="CR58">
        <f t="shared" si="10"/>
        <v>-6.3677837156999569E-3</v>
      </c>
      <c r="CS58">
        <f t="shared" si="11"/>
        <v>0.6593434889629024</v>
      </c>
      <c r="CT58">
        <f t="shared" si="12"/>
        <v>-0.76825228115013655</v>
      </c>
      <c r="CU58">
        <f t="shared" si="13"/>
        <v>2.2170357517295507</v>
      </c>
      <c r="CV58">
        <f t="shared" si="14"/>
        <v>2.0068645920661243</v>
      </c>
      <c r="CW58">
        <f t="shared" si="66"/>
        <v>-4.6570164895219275</v>
      </c>
      <c r="CX58">
        <f t="shared" si="66"/>
        <v>-4.6570164887254997</v>
      </c>
      <c r="CY58">
        <f t="shared" si="66"/>
        <v>-4.657016514163911</v>
      </c>
      <c r="CZ58">
        <f t="shared" si="66"/>
        <v>-4.6570157016504075</v>
      </c>
      <c r="DA58">
        <f t="shared" si="66"/>
        <v>-4.6570416595592956</v>
      </c>
      <c r="DB58">
        <f t="shared" si="66"/>
        <v>-4.6562182887840073</v>
      </c>
      <c r="DC58">
        <f t="shared" si="66"/>
        <v>-4.727987993443568</v>
      </c>
      <c r="DD58">
        <f t="shared" si="16"/>
        <v>-5.2218470283316876</v>
      </c>
    </row>
    <row r="59" spans="1:108">
      <c r="A59" s="47" t="s">
        <v>89</v>
      </c>
      <c r="B59" s="48"/>
      <c r="C59" s="49">
        <v>47804.468000000001</v>
      </c>
      <c r="D59" s="51"/>
      <c r="E59">
        <f t="shared" si="26"/>
        <v>11175.964145848589</v>
      </c>
      <c r="F59">
        <f t="shared" si="27"/>
        <v>11176</v>
      </c>
      <c r="G59">
        <f t="shared" si="60"/>
        <v>-1.2961351996636949E-2</v>
      </c>
      <c r="H59" s="116"/>
      <c r="I59" s="8">
        <f t="shared" si="69"/>
        <v>-1.2961351996636949E-2</v>
      </c>
      <c r="J59" s="116"/>
      <c r="K59" s="165"/>
      <c r="L59" s="116"/>
      <c r="M59" s="116"/>
      <c r="N59" s="116"/>
      <c r="O59" s="40"/>
      <c r="P59" s="167">
        <f t="shared" si="30"/>
        <v>2.7713640631164017E-5</v>
      </c>
      <c r="Q59" s="166">
        <f t="shared" si="31"/>
        <v>32785.968000000001</v>
      </c>
      <c r="R59" s="8">
        <f t="shared" si="32"/>
        <v>1.6799664558072463E-4</v>
      </c>
      <c r="S59" s="282">
        <f t="shared" si="70"/>
        <v>0.16496544044295958</v>
      </c>
      <c r="T59" s="284"/>
      <c r="U59" s="167"/>
      <c r="V59" s="167"/>
      <c r="W59" s="167"/>
      <c r="X59" s="167"/>
      <c r="Y59" s="167"/>
      <c r="Z59" s="167"/>
      <c r="AA59" s="116"/>
      <c r="AB59" s="116"/>
      <c r="AC59" s="25"/>
      <c r="AD59" s="252"/>
      <c r="AE59" s="41"/>
      <c r="AF59">
        <f t="shared" si="33"/>
        <v>11176</v>
      </c>
      <c r="AG59" s="246">
        <f t="shared" si="34"/>
        <v>-7.3761966349437692E-3</v>
      </c>
      <c r="AH59" s="247">
        <f t="shared" si="35"/>
        <v>-5.5851553616931802E-3</v>
      </c>
      <c r="AI59" s="247">
        <f t="shared" si="36"/>
        <v>-1.2961351996636949E-2</v>
      </c>
      <c r="AJ59" s="248">
        <f t="shared" si="37"/>
        <v>5.1459254188970102E-6</v>
      </c>
      <c r="AK59">
        <f t="shared" si="59"/>
        <v>3.1193960414250079E-5</v>
      </c>
      <c r="AN59">
        <f t="shared" si="38"/>
        <v>-9.598472237718033E-3</v>
      </c>
      <c r="AO59">
        <f t="shared" si="39"/>
        <v>0.88473447732631638</v>
      </c>
      <c r="AP59">
        <f t="shared" si="40"/>
        <v>-0.99417912920875817</v>
      </c>
      <c r="AQ59">
        <f t="shared" si="41"/>
        <v>-0.65251024766321686</v>
      </c>
      <c r="AR59">
        <f t="shared" si="42"/>
        <v>-1.7456419005908625</v>
      </c>
      <c r="AS59">
        <f t="shared" si="43"/>
        <v>-1.1921320111417706</v>
      </c>
      <c r="AT59">
        <f t="shared" si="67"/>
        <v>-0.98565135058677</v>
      </c>
      <c r="AU59">
        <f t="shared" si="67"/>
        <v>-0.98409912627242568</v>
      </c>
      <c r="AV59">
        <f t="shared" si="67"/>
        <v>-0.97988105824491611</v>
      </c>
      <c r="AW59">
        <f t="shared" si="67"/>
        <v>-0.96855024407394064</v>
      </c>
      <c r="AX59">
        <f t="shared" si="67"/>
        <v>-0.93899523929014472</v>
      </c>
      <c r="AY59">
        <f t="shared" si="67"/>
        <v>-0.86695417451881618</v>
      </c>
      <c r="AZ59">
        <f t="shared" si="67"/>
        <v>-0.71238241536688085</v>
      </c>
      <c r="BA59">
        <f t="shared" si="45"/>
        <v>-0.43384481647570627</v>
      </c>
      <c r="BB59" s="246">
        <f t="shared" si="46"/>
        <v>-9.8247120064149946E-4</v>
      </c>
      <c r="BC59" s="247">
        <f t="shared" si="47"/>
        <v>-1.1978880795995451E-2</v>
      </c>
      <c r="BD59" s="248">
        <f t="shared" si="48"/>
        <v>2.3671482470830266E-5</v>
      </c>
      <c r="BE59" s="247">
        <f t="shared" si="49"/>
        <v>-9.7566051932211871E-3</v>
      </c>
      <c r="BG59">
        <f t="shared" si="50"/>
        <v>6.3937254343022698E-3</v>
      </c>
      <c r="BH59">
        <f t="shared" si="51"/>
        <v>0.68438473340289563</v>
      </c>
      <c r="BI59">
        <f t="shared" si="52"/>
        <v>0.85594033543696313</v>
      </c>
      <c r="BJ59">
        <f t="shared" si="53"/>
        <v>-0.46946856856008506</v>
      </c>
      <c r="BK59">
        <f t="shared" si="54"/>
        <v>-2.1626763977483856</v>
      </c>
      <c r="BL59">
        <f t="shared" si="55"/>
        <v>-1.8772563045539972</v>
      </c>
      <c r="BM59">
        <f t="shared" si="68"/>
        <v>-1.5594350788549463</v>
      </c>
      <c r="BN59">
        <f t="shared" si="68"/>
        <v>-1.5594350788492766</v>
      </c>
      <c r="BO59">
        <f t="shared" si="68"/>
        <v>-1.5594350779671133</v>
      </c>
      <c r="BP59">
        <f t="shared" si="68"/>
        <v>-1.5594349407067112</v>
      </c>
      <c r="BQ59">
        <f t="shared" si="68"/>
        <v>-1.5594136038035404</v>
      </c>
      <c r="BR59">
        <f t="shared" si="68"/>
        <v>-1.5564783586482571</v>
      </c>
      <c r="BS59">
        <f t="shared" si="68"/>
        <v>-1.4678799417116837</v>
      </c>
      <c r="BT59">
        <f t="shared" si="57"/>
        <v>-0.99377402448226793</v>
      </c>
      <c r="BW59">
        <f t="shared" si="0"/>
        <v>2.8928843291616329E-3</v>
      </c>
      <c r="BX59">
        <v>-3000</v>
      </c>
      <c r="BY59">
        <f t="shared" si="1"/>
        <v>8.8757070477871944E-3</v>
      </c>
      <c r="BZ59">
        <f t="shared" si="2"/>
        <v>9.8479306604029124E-3</v>
      </c>
      <c r="CA59">
        <f t="shared" si="3"/>
        <v>-9.722236126157186E-4</v>
      </c>
      <c r="CB59">
        <f t="shared" si="4"/>
        <v>0.33739391083056458</v>
      </c>
      <c r="CC59">
        <f t="shared" si="5"/>
        <v>-6.2344735624777894E-2</v>
      </c>
      <c r="CD59">
        <f t="shared" si="6"/>
        <v>3.1370815828852323</v>
      </c>
      <c r="CE59">
        <f t="shared" si="7"/>
        <v>443.35297302039328</v>
      </c>
      <c r="CF59">
        <f t="shared" si="65"/>
        <v>-3.1516066636703139</v>
      </c>
      <c r="CG59">
        <f t="shared" si="65"/>
        <v>-3.1525760200263475</v>
      </c>
      <c r="CH59">
        <f t="shared" si="65"/>
        <v>-3.1511130127630747</v>
      </c>
      <c r="CI59">
        <f t="shared" si="65"/>
        <v>-3.1533210746447495</v>
      </c>
      <c r="CJ59">
        <f t="shared" si="65"/>
        <v>-3.1499885483425274</v>
      </c>
      <c r="CK59">
        <f t="shared" si="65"/>
        <v>-3.1550182248399166</v>
      </c>
      <c r="CL59">
        <f t="shared" si="65"/>
        <v>-3.147427182880886</v>
      </c>
      <c r="CM59">
        <f t="shared" si="9"/>
        <v>-3.1588842368776167</v>
      </c>
      <c r="CO59" s="23">
        <f t="shared" si="18"/>
        <v>-3000</v>
      </c>
      <c r="CP59" s="86">
        <f t="shared" si="19"/>
        <v>3.865107941777351E-3</v>
      </c>
      <c r="CQ59" s="86">
        <f t="shared" si="20"/>
        <v>9.8479306604029124E-3</v>
      </c>
      <c r="CR59">
        <f t="shared" si="10"/>
        <v>-5.9828227186255615E-3</v>
      </c>
      <c r="CS59">
        <f t="shared" si="11"/>
        <v>0.58039354897352702</v>
      </c>
      <c r="CT59">
        <f t="shared" si="12"/>
        <v>-0.63396482334470983</v>
      </c>
      <c r="CU59">
        <f t="shared" si="13"/>
        <v>2.4064729863382226</v>
      </c>
      <c r="CV59">
        <f t="shared" si="14"/>
        <v>2.5970076444711818</v>
      </c>
      <c r="CW59">
        <f t="shared" si="66"/>
        <v>-4.4041997032428322</v>
      </c>
      <c r="CX59">
        <f t="shared" si="66"/>
        <v>-4.4042017645535951</v>
      </c>
      <c r="CY59">
        <f t="shared" si="66"/>
        <v>-4.4041897520624049</v>
      </c>
      <c r="CZ59">
        <f t="shared" si="66"/>
        <v>-4.4042597624138331</v>
      </c>
      <c r="DA59">
        <f t="shared" si="66"/>
        <v>-4.4038519494244053</v>
      </c>
      <c r="DB59">
        <f t="shared" si="66"/>
        <v>-4.4062348662488571</v>
      </c>
      <c r="DC59">
        <f t="shared" si="66"/>
        <v>-4.3925542504978807</v>
      </c>
      <c r="DD59">
        <f t="shared" si="16"/>
        <v>-4.9432444318735023</v>
      </c>
    </row>
    <row r="60" spans="1:108">
      <c r="A60" s="47" t="s">
        <v>83</v>
      </c>
      <c r="B60" s="48" t="s">
        <v>45</v>
      </c>
      <c r="C60" s="49">
        <v>47027.42</v>
      </c>
      <c r="D60" s="50"/>
      <c r="E60">
        <f t="shared" si="26"/>
        <v>9026.466419656781</v>
      </c>
      <c r="F60">
        <f t="shared" si="27"/>
        <v>9026.5</v>
      </c>
      <c r="G60">
        <f t="shared" si="60"/>
        <v>-1.2139365499024279E-2</v>
      </c>
      <c r="I60" s="8">
        <f t="shared" si="69"/>
        <v>-1.2139365499024279E-2</v>
      </c>
      <c r="K60" s="165"/>
      <c r="L60" s="116"/>
      <c r="N60" s="116"/>
      <c r="O60" s="40"/>
      <c r="P60" s="167">
        <f t="shared" si="30"/>
        <v>2.4309999287325563E-5</v>
      </c>
      <c r="Q60" s="166">
        <f t="shared" si="31"/>
        <v>32008.92</v>
      </c>
      <c r="R60" s="8">
        <f t="shared" si="32"/>
        <v>1.47364194718901E-4</v>
      </c>
      <c r="S60" s="282">
        <f t="shared" si="70"/>
        <v>0.16496544044295958</v>
      </c>
      <c r="T60" s="284"/>
      <c r="U60" s="167"/>
      <c r="V60" s="167"/>
      <c r="W60" s="167"/>
      <c r="X60" s="167"/>
      <c r="Y60" s="167"/>
      <c r="Z60" s="167"/>
      <c r="AA60" s="116"/>
      <c r="AB60" s="116"/>
      <c r="AC60" s="25"/>
      <c r="AD60" s="252"/>
      <c r="AE60" s="41"/>
      <c r="AF60">
        <f t="shared" si="33"/>
        <v>9026.5</v>
      </c>
      <c r="AG60" s="246">
        <f t="shared" si="34"/>
        <v>-8.8641465785164186E-3</v>
      </c>
      <c r="AH60" s="247">
        <f t="shared" si="35"/>
        <v>-3.2752189205078608E-3</v>
      </c>
      <c r="AI60" s="247">
        <f t="shared" si="36"/>
        <v>-1.2139365499024279E-2</v>
      </c>
      <c r="AJ60" s="248">
        <f t="shared" si="37"/>
        <v>1.7695940088400913E-6</v>
      </c>
      <c r="AK60">
        <f t="shared" si="59"/>
        <v>1.0727058977252677E-5</v>
      </c>
      <c r="AN60">
        <f t="shared" si="38"/>
        <v>-1.2147267439843007E-2</v>
      </c>
      <c r="AO60">
        <f t="shared" si="39"/>
        <v>0.58513500989265221</v>
      </c>
      <c r="AP60">
        <f t="shared" si="40"/>
        <v>-0.81984779247243378</v>
      </c>
      <c r="AQ60">
        <f t="shared" si="41"/>
        <v>-0.5166650791431332</v>
      </c>
      <c r="AR60">
        <f t="shared" si="42"/>
        <v>-2.2473437770039011</v>
      </c>
      <c r="AS60">
        <f t="shared" si="43"/>
        <v>-2.0854473521957009</v>
      </c>
      <c r="AT60">
        <f t="shared" si="67"/>
        <v>-1.5083630665321981</v>
      </c>
      <c r="AU60">
        <f t="shared" si="67"/>
        <v>-1.5083630165870472</v>
      </c>
      <c r="AV60">
        <f t="shared" si="67"/>
        <v>-1.5083618085086776</v>
      </c>
      <c r="AW60">
        <f t="shared" si="67"/>
        <v>-1.5083325944950494</v>
      </c>
      <c r="AX60">
        <f t="shared" si="67"/>
        <v>-1.5076302433326836</v>
      </c>
      <c r="AY60">
        <f t="shared" si="67"/>
        <v>-1.4926190662459886</v>
      </c>
      <c r="AZ60">
        <f t="shared" si="67"/>
        <v>-1.3435531670949223</v>
      </c>
      <c r="BA60">
        <f t="shared" si="45"/>
        <v>-0.84704122125518566</v>
      </c>
      <c r="BB60" s="246">
        <f t="shared" si="46"/>
        <v>-3.1085836037990488E-3</v>
      </c>
      <c r="BC60" s="247">
        <f t="shared" si="47"/>
        <v>-9.0307818952252306E-3</v>
      </c>
      <c r="BD60" s="248">
        <f t="shared" si="48"/>
        <v>1.345376006503382E-5</v>
      </c>
      <c r="BE60" s="247">
        <f t="shared" si="49"/>
        <v>-5.747661033898642E-3</v>
      </c>
      <c r="BG60">
        <f t="shared" si="50"/>
        <v>5.7555629747173698E-3</v>
      </c>
      <c r="BH60">
        <f t="shared" si="51"/>
        <v>0.53193811578467431</v>
      </c>
      <c r="BI60">
        <f t="shared" si="52"/>
        <v>0.60101686091726836</v>
      </c>
      <c r="BJ60">
        <f t="shared" si="53"/>
        <v>-0.31769766432854946</v>
      </c>
      <c r="BK60">
        <f t="shared" si="54"/>
        <v>-2.5452702857471183</v>
      </c>
      <c r="BL60">
        <f t="shared" si="55"/>
        <v>-3.2539094989017947</v>
      </c>
      <c r="BM60">
        <f t="shared" si="68"/>
        <v>-2.0851720673922451</v>
      </c>
      <c r="BN60">
        <f t="shared" si="68"/>
        <v>-2.0850087399632744</v>
      </c>
      <c r="BO60">
        <f t="shared" si="68"/>
        <v>-2.0855954416637807</v>
      </c>
      <c r="BP60">
        <f t="shared" si="68"/>
        <v>-2.0834850577741637</v>
      </c>
      <c r="BQ60">
        <f t="shared" si="68"/>
        <v>-2.091039772875261</v>
      </c>
      <c r="BR60">
        <f t="shared" si="68"/>
        <v>-2.0635091691426402</v>
      </c>
      <c r="BS60">
        <f t="shared" si="68"/>
        <v>-2.1581930340332143</v>
      </c>
      <c r="BT60">
        <f t="shared" si="57"/>
        <v>-1.5926303055691369</v>
      </c>
      <c r="BW60">
        <f t="shared" si="0"/>
        <v>1.6173053415177198E-3</v>
      </c>
      <c r="BX60">
        <v>-2000</v>
      </c>
      <c r="BY60">
        <f t="shared" si="1"/>
        <v>6.9313426671082177E-3</v>
      </c>
      <c r="BZ60">
        <f t="shared" si="2"/>
        <v>9.2613641733521237E-3</v>
      </c>
      <c r="CA60">
        <f t="shared" si="3"/>
        <v>-2.330021506243906E-3</v>
      </c>
      <c r="CB60">
        <f t="shared" si="4"/>
        <v>0.33808135479587487</v>
      </c>
      <c r="CC60">
        <f t="shared" si="5"/>
        <v>-0.11243643608751583</v>
      </c>
      <c r="CD60">
        <f t="shared" si="6"/>
        <v>-3.0958142216287641</v>
      </c>
      <c r="CE60">
        <f t="shared" si="7"/>
        <v>-43.681066053771275</v>
      </c>
      <c r="CF60">
        <f t="shared" si="65"/>
        <v>-3.0400392270846339</v>
      </c>
      <c r="CG60">
        <f t="shared" si="65"/>
        <v>-3.030615451654044</v>
      </c>
      <c r="CH60">
        <f t="shared" si="65"/>
        <v>-3.044914722342372</v>
      </c>
      <c r="CI60">
        <f t="shared" si="65"/>
        <v>-3.0232087984555367</v>
      </c>
      <c r="CJ60">
        <f t="shared" si="65"/>
        <v>-3.056139241245075</v>
      </c>
      <c r="CK60">
        <f t="shared" si="65"/>
        <v>-3.0061314397589527</v>
      </c>
      <c r="CL60">
        <f t="shared" si="65"/>
        <v>-3.0819806601424</v>
      </c>
      <c r="CM60">
        <f t="shared" si="9"/>
        <v>-2.9666551581246612</v>
      </c>
      <c r="CO60" s="23">
        <f t="shared" si="18"/>
        <v>-2000</v>
      </c>
      <c r="CP60" s="86">
        <f t="shared" si="19"/>
        <v>3.9473268477616258E-3</v>
      </c>
      <c r="CQ60" s="86">
        <f t="shared" si="20"/>
        <v>9.2613641733521237E-3</v>
      </c>
      <c r="CR60">
        <f t="shared" si="10"/>
        <v>-5.3140373255904979E-3</v>
      </c>
      <c r="CS60">
        <f t="shared" si="11"/>
        <v>0.52785290755084691</v>
      </c>
      <c r="CT60">
        <f t="shared" si="12"/>
        <v>-0.5097452148857976</v>
      </c>
      <c r="CU60">
        <f t="shared" si="13"/>
        <v>2.5582536151257971</v>
      </c>
      <c r="CV60">
        <f t="shared" si="14"/>
        <v>3.3307588256994798</v>
      </c>
      <c r="CW60">
        <f t="shared" si="66"/>
        <v>-4.1778084903836881</v>
      </c>
      <c r="CX60">
        <f t="shared" si="66"/>
        <v>-4.1780185364179712</v>
      </c>
      <c r="CY60">
        <f t="shared" si="66"/>
        <v>-4.1772899352987301</v>
      </c>
      <c r="CZ60">
        <f t="shared" si="66"/>
        <v>-4.1798211374900687</v>
      </c>
      <c r="DA60">
        <f t="shared" si="66"/>
        <v>-4.1710735270897406</v>
      </c>
      <c r="DB60">
        <f t="shared" si="66"/>
        <v>-4.201878158859687</v>
      </c>
      <c r="DC60">
        <f t="shared" si="66"/>
        <v>-4.0995889851773804</v>
      </c>
      <c r="DD60">
        <f t="shared" si="16"/>
        <v>-4.6646418354153178</v>
      </c>
    </row>
    <row r="61" spans="1:108">
      <c r="A61" s="47" t="s">
        <v>86</v>
      </c>
      <c r="B61" s="48" t="s">
        <v>45</v>
      </c>
      <c r="C61" s="49">
        <v>47526.294000000002</v>
      </c>
      <c r="D61" s="51"/>
      <c r="E61">
        <f t="shared" si="26"/>
        <v>10406.469364978326</v>
      </c>
      <c r="F61">
        <f t="shared" si="27"/>
        <v>10406.5</v>
      </c>
      <c r="G61">
        <f t="shared" si="60"/>
        <v>-1.1074625494075008E-2</v>
      </c>
      <c r="H61" s="116"/>
      <c r="I61" s="8">
        <f t="shared" si="69"/>
        <v>-1.1074625494075008E-2</v>
      </c>
      <c r="J61" s="116"/>
      <c r="K61" s="165"/>
      <c r="L61" s="116"/>
      <c r="M61" s="116"/>
      <c r="N61" s="116"/>
      <c r="O61" s="40"/>
      <c r="P61" s="167">
        <f t="shared" si="30"/>
        <v>2.0232570785221404E-5</v>
      </c>
      <c r="Q61" s="166">
        <f t="shared" si="31"/>
        <v>32507.794000000002</v>
      </c>
      <c r="R61" s="8">
        <f t="shared" si="32"/>
        <v>1.2264732983401612E-4</v>
      </c>
      <c r="S61" s="282">
        <f t="shared" si="70"/>
        <v>0.16496544044295958</v>
      </c>
      <c r="T61" s="284"/>
      <c r="U61" s="167"/>
      <c r="V61" s="167"/>
      <c r="W61" s="167"/>
      <c r="X61" s="167"/>
      <c r="Y61" s="167"/>
      <c r="Z61" s="167"/>
      <c r="AA61" s="116"/>
      <c r="AB61" s="116"/>
      <c r="AC61" s="25"/>
      <c r="AD61" s="252"/>
      <c r="AE61" s="41"/>
      <c r="AF61">
        <f t="shared" si="33"/>
        <v>10406.5</v>
      </c>
      <c r="AG61" s="246">
        <f t="shared" si="34"/>
        <v>-8.4076667467305119E-3</v>
      </c>
      <c r="AH61" s="247">
        <f t="shared" si="35"/>
        <v>-2.6669587473444958E-3</v>
      </c>
      <c r="AI61" s="247">
        <f t="shared" si="36"/>
        <v>-1.1074625494075008E-2</v>
      </c>
      <c r="AJ61" s="248">
        <f t="shared" si="37"/>
        <v>1.1733445677175242E-6</v>
      </c>
      <c r="AK61">
        <f t="shared" si="59"/>
        <v>7.1126689600373226E-6</v>
      </c>
      <c r="AN61">
        <f t="shared" si="38"/>
        <v>-1.1005794535168581E-2</v>
      </c>
      <c r="AO61">
        <f t="shared" si="39"/>
        <v>0.73874537035332088</v>
      </c>
      <c r="AP61">
        <f t="shared" si="40"/>
        <v>-0.94329122108965757</v>
      </c>
      <c r="AQ61">
        <f t="shared" si="41"/>
        <v>-0.608934957537278</v>
      </c>
      <c r="AR61">
        <f t="shared" si="42"/>
        <v>-1.9760799905836552</v>
      </c>
      <c r="AS61">
        <f t="shared" si="43"/>
        <v>-1.5171857837604983</v>
      </c>
      <c r="AT61">
        <f t="shared" si="67"/>
        <v>-1.1990655961660943</v>
      </c>
      <c r="AU61">
        <f t="shared" si="67"/>
        <v>-1.1988332767102561</v>
      </c>
      <c r="AV61">
        <f t="shared" si="67"/>
        <v>-1.1978697778232736</v>
      </c>
      <c r="AW61">
        <f t="shared" si="67"/>
        <v>-1.1938989190428875</v>
      </c>
      <c r="AX61">
        <f t="shared" si="67"/>
        <v>-1.1779371385138147</v>
      </c>
      <c r="AY61">
        <f t="shared" si="67"/>
        <v>-1.1191484249589227</v>
      </c>
      <c r="AZ61">
        <f t="shared" si="67"/>
        <v>-0.94587052282157114</v>
      </c>
      <c r="BA61">
        <f t="shared" si="45"/>
        <v>-0.58176509257610665</v>
      </c>
      <c r="BB61" s="246">
        <f t="shared" si="46"/>
        <v>-2.055545644368671E-3</v>
      </c>
      <c r="BC61" s="247">
        <f t="shared" si="47"/>
        <v>-9.0190798497063358E-3</v>
      </c>
      <c r="BD61" s="248">
        <f t="shared" si="48"/>
        <v>1.3418916014595375E-5</v>
      </c>
      <c r="BE61" s="247">
        <f t="shared" si="49"/>
        <v>-6.420952061268268E-3</v>
      </c>
      <c r="BG61">
        <f t="shared" si="50"/>
        <v>6.3521211023618409E-3</v>
      </c>
      <c r="BH61">
        <f t="shared" si="51"/>
        <v>0.61355038658837602</v>
      </c>
      <c r="BI61">
        <f t="shared" si="52"/>
        <v>0.76251752244253823</v>
      </c>
      <c r="BJ61">
        <f t="shared" si="53"/>
        <v>-0.41312277795955893</v>
      </c>
      <c r="BK61">
        <f t="shared" si="54"/>
        <v>-2.3228475698913669</v>
      </c>
      <c r="BL61">
        <f t="shared" si="55"/>
        <v>-2.3047559411674139</v>
      </c>
      <c r="BM61">
        <f t="shared" si="68"/>
        <v>-1.7633964180476571</v>
      </c>
      <c r="BN61">
        <f t="shared" si="68"/>
        <v>-1.7633968255450885</v>
      </c>
      <c r="BO61">
        <f t="shared" si="68"/>
        <v>-1.7633930621856453</v>
      </c>
      <c r="BP61">
        <f t="shared" si="68"/>
        <v>-1.7634278151632197</v>
      </c>
      <c r="BQ61">
        <f t="shared" si="68"/>
        <v>-1.7631066507983133</v>
      </c>
      <c r="BR61">
        <f t="shared" si="68"/>
        <v>-1.7660547762556806</v>
      </c>
      <c r="BS61">
        <f t="shared" si="68"/>
        <v>-1.7370658107295043</v>
      </c>
      <c r="BT61">
        <f t="shared" si="57"/>
        <v>-1.2081587224568411</v>
      </c>
      <c r="BW61">
        <f t="shared" si="0"/>
        <v>5.4768007829202655E-4</v>
      </c>
      <c r="BX61">
        <v>-1000</v>
      </c>
      <c r="BY61">
        <f t="shared" si="1"/>
        <v>5.0035785818044222E-3</v>
      </c>
      <c r="BZ61">
        <f t="shared" si="2"/>
        <v>8.6821807088612018E-3</v>
      </c>
      <c r="CA61">
        <f t="shared" si="3"/>
        <v>-3.67860212705678E-3</v>
      </c>
      <c r="CB61">
        <f t="shared" si="4"/>
        <v>0.340505935874028</v>
      </c>
      <c r="CC61">
        <f t="shared" si="5"/>
        <v>-0.16322417015040122</v>
      </c>
      <c r="CD61">
        <f t="shared" si="6"/>
        <v>-3.0445311453048403</v>
      </c>
      <c r="CE61">
        <f t="shared" si="7"/>
        <v>-20.589311176512922</v>
      </c>
      <c r="CF61">
        <f t="shared" si="65"/>
        <v>-2.9267873294134219</v>
      </c>
      <c r="CG61">
        <f t="shared" si="65"/>
        <v>-2.9095765368640909</v>
      </c>
      <c r="CH61">
        <f t="shared" si="65"/>
        <v>-2.9361853144441077</v>
      </c>
      <c r="CI61">
        <f t="shared" si="65"/>
        <v>-2.8949771105284698</v>
      </c>
      <c r="CJ61">
        <f t="shared" si="65"/>
        <v>-2.9586409183219948</v>
      </c>
      <c r="CK61">
        <f t="shared" si="65"/>
        <v>-2.8598679363693402</v>
      </c>
      <c r="CL61">
        <f t="shared" si="65"/>
        <v>-3.0122857337585325</v>
      </c>
      <c r="CM61">
        <f t="shared" si="9"/>
        <v>-2.7744260793717039</v>
      </c>
      <c r="CO61" s="23">
        <f t="shared" si="18"/>
        <v>-1000</v>
      </c>
      <c r="CP61" s="86">
        <f t="shared" si="19"/>
        <v>4.2262822053488061E-3</v>
      </c>
      <c r="CQ61" s="86">
        <f t="shared" si="20"/>
        <v>8.6821807088612018E-3</v>
      </c>
      <c r="CR61">
        <f t="shared" si="10"/>
        <v>-4.4558985035123956E-3</v>
      </c>
      <c r="CS61">
        <f t="shared" si="11"/>
        <v>0.49173067342803767</v>
      </c>
      <c r="CT61">
        <f t="shared" si="12"/>
        <v>-0.39497946132748296</v>
      </c>
      <c r="CU61">
        <f t="shared" si="13"/>
        <v>2.6870967352373332</v>
      </c>
      <c r="CV61">
        <f t="shared" si="14"/>
        <v>4.3244681656920632</v>
      </c>
      <c r="CW61">
        <f t="shared" si="66"/>
        <v>-3.9690328708761187</v>
      </c>
      <c r="CX61">
        <f t="shared" si="66"/>
        <v>-3.9704418877302561</v>
      </c>
      <c r="CY61">
        <f t="shared" si="66"/>
        <v>-3.9667632024883983</v>
      </c>
      <c r="CZ61">
        <f t="shared" si="66"/>
        <v>-3.976398844345379</v>
      </c>
      <c r="DA61">
        <f t="shared" si="66"/>
        <v>-3.9513693859370567</v>
      </c>
      <c r="DB61">
        <f t="shared" si="66"/>
        <v>-4.0178963477963725</v>
      </c>
      <c r="DC61">
        <f t="shared" si="66"/>
        <v>-3.8501998269656577</v>
      </c>
      <c r="DD61">
        <f t="shared" si="16"/>
        <v>-4.3860392389571325</v>
      </c>
    </row>
    <row r="62" spans="1:108">
      <c r="A62" s="47" t="s">
        <v>83</v>
      </c>
      <c r="B62" s="48"/>
      <c r="C62" s="49">
        <v>47054.353000000003</v>
      </c>
      <c r="D62" s="51"/>
      <c r="E62">
        <f t="shared" si="26"/>
        <v>9100.9694391092889</v>
      </c>
      <c r="F62">
        <f t="shared" si="27"/>
        <v>9101</v>
      </c>
      <c r="G62">
        <f t="shared" si="60"/>
        <v>-1.1047826992580667E-2</v>
      </c>
      <c r="H62" s="116"/>
      <c r="I62" s="8">
        <f t="shared" si="69"/>
        <v>-1.1047826992580667E-2</v>
      </c>
      <c r="J62" s="116"/>
      <c r="K62" s="165"/>
      <c r="L62" s="116"/>
      <c r="M62" s="116"/>
      <c r="N62" s="116"/>
      <c r="O62" s="40"/>
      <c r="P62" s="167">
        <f t="shared" si="30"/>
        <v>2.0134771258761935E-5</v>
      </c>
      <c r="Q62" s="166">
        <f t="shared" si="31"/>
        <v>32035.853000000003</v>
      </c>
      <c r="R62" s="8">
        <f t="shared" si="32"/>
        <v>1.2205448125799399E-4</v>
      </c>
      <c r="S62" s="282">
        <f t="shared" si="70"/>
        <v>0.16496544044295958</v>
      </c>
      <c r="T62" s="284"/>
      <c r="U62" s="167"/>
      <c r="V62" s="167"/>
      <c r="W62" s="167"/>
      <c r="X62" s="167"/>
      <c r="Y62" s="167"/>
      <c r="Z62" s="167"/>
      <c r="AA62" s="116"/>
      <c r="AB62" s="116"/>
      <c r="AC62" s="25"/>
      <c r="AD62" s="252"/>
      <c r="AE62" s="41"/>
      <c r="AF62">
        <f t="shared" si="33"/>
        <v>9101</v>
      </c>
      <c r="AG62" s="246">
        <f t="shared" si="34"/>
        <v>-8.8722409448738528E-3</v>
      </c>
      <c r="AH62" s="247">
        <f t="shared" si="35"/>
        <v>-2.1755860477068144E-3</v>
      </c>
      <c r="AI62" s="247">
        <f t="shared" si="36"/>
        <v>-1.1047826992580667E-2</v>
      </c>
      <c r="AJ62" s="248">
        <f t="shared" si="37"/>
        <v>7.8081024099179923E-7</v>
      </c>
      <c r="AK62">
        <f t="shared" si="59"/>
        <v>4.733174650976557E-6</v>
      </c>
      <c r="AN62">
        <f t="shared" si="38"/>
        <v>-1.2118023072236092E-2</v>
      </c>
      <c r="AO62">
        <f t="shared" si="39"/>
        <v>0.59125670270589581</v>
      </c>
      <c r="AP62">
        <f t="shared" si="40"/>
        <v>-0.82654303122630324</v>
      </c>
      <c r="AQ62">
        <f t="shared" si="41"/>
        <v>-0.52152150573096556</v>
      </c>
      <c r="AR62">
        <f t="shared" si="42"/>
        <v>-2.2355508643318878</v>
      </c>
      <c r="AS62">
        <f t="shared" si="43"/>
        <v>-2.0542894524669149</v>
      </c>
      <c r="AT62">
        <f t="shared" si="67"/>
        <v>-1.4933466463890444</v>
      </c>
      <c r="AU62">
        <f t="shared" si="67"/>
        <v>-1.4933465116049067</v>
      </c>
      <c r="AV62">
        <f t="shared" si="67"/>
        <v>-1.4933438826358683</v>
      </c>
      <c r="AW62">
        <f t="shared" si="67"/>
        <v>-1.4932926223056224</v>
      </c>
      <c r="AX62">
        <f t="shared" si="67"/>
        <v>-1.4922998107471053</v>
      </c>
      <c r="AY62">
        <f t="shared" si="67"/>
        <v>-1.4750769988356813</v>
      </c>
      <c r="AZ62">
        <f t="shared" si="67"/>
        <v>-1.3228975419302249</v>
      </c>
      <c r="BA62">
        <f t="shared" si="45"/>
        <v>-0.83272015488809092</v>
      </c>
      <c r="BB62" s="246">
        <f t="shared" si="46"/>
        <v>-3.0714830435874746E-3</v>
      </c>
      <c r="BC62" s="247">
        <f t="shared" si="47"/>
        <v>-7.9763439489931934E-3</v>
      </c>
      <c r="BD62" s="248">
        <f t="shared" si="48"/>
        <v>1.0495441610477543E-5</v>
      </c>
      <c r="BE62" s="247">
        <f t="shared" si="49"/>
        <v>-4.7305618216309528E-3</v>
      </c>
      <c r="BG62">
        <f t="shared" si="50"/>
        <v>5.8007579012863781E-3</v>
      </c>
      <c r="BH62">
        <f t="shared" si="51"/>
        <v>0.53531430571898753</v>
      </c>
      <c r="BI62">
        <f t="shared" si="52"/>
        <v>0.60941149921997018</v>
      </c>
      <c r="BJ62">
        <f t="shared" si="53"/>
        <v>-0.32261577597134034</v>
      </c>
      <c r="BK62">
        <f t="shared" si="54"/>
        <v>-2.5347249545558221</v>
      </c>
      <c r="BL62">
        <f t="shared" si="55"/>
        <v>-3.1938402723827197</v>
      </c>
      <c r="BM62">
        <f t="shared" si="68"/>
        <v>-2.06887617651955</v>
      </c>
      <c r="BN62">
        <f t="shared" si="68"/>
        <v>-2.0687444367574388</v>
      </c>
      <c r="BO62">
        <f t="shared" si="68"/>
        <v>-2.0692317991065683</v>
      </c>
      <c r="BP62">
        <f t="shared" si="68"/>
        <v>-2.0674266478274119</v>
      </c>
      <c r="BQ62">
        <f t="shared" si="68"/>
        <v>-2.0740830858586015</v>
      </c>
      <c r="BR62">
        <f t="shared" si="68"/>
        <v>-2.0491176578944019</v>
      </c>
      <c r="BS62">
        <f t="shared" si="68"/>
        <v>-2.1375716469092025</v>
      </c>
      <c r="BT62">
        <f t="shared" si="57"/>
        <v>-1.5718744121330017</v>
      </c>
      <c r="BW62">
        <f t="shared" si="0"/>
        <v>-3.7290698831098697E-4</v>
      </c>
      <c r="BX62">
        <v>0</v>
      </c>
      <c r="BY62">
        <f t="shared" si="1"/>
        <v>3.0955959839376523E-3</v>
      </c>
      <c r="BZ62">
        <f t="shared" si="2"/>
        <v>8.1103802669301433E-3</v>
      </c>
      <c r="CA62">
        <f t="shared" si="3"/>
        <v>-5.014784282992491E-3</v>
      </c>
      <c r="CB62">
        <f t="shared" si="4"/>
        <v>0.34485431164131464</v>
      </c>
      <c r="CC62">
        <f t="shared" si="5"/>
        <v>-0.21546288032110369</v>
      </c>
      <c r="CD62">
        <f t="shared" si="6"/>
        <v>-2.9913230993109314</v>
      </c>
      <c r="CE62">
        <f t="shared" si="7"/>
        <v>-13.284361576824363</v>
      </c>
      <c r="CF62">
        <f t="shared" si="65"/>
        <v>-2.8104415252313424</v>
      </c>
      <c r="CG62">
        <f t="shared" si="65"/>
        <v>-2.7899276700789493</v>
      </c>
      <c r="CH62">
        <f t="shared" si="65"/>
        <v>-2.8227135859345407</v>
      </c>
      <c r="CI62">
        <f t="shared" si="65"/>
        <v>-2.7701263877883613</v>
      </c>
      <c r="CJ62">
        <f t="shared" si="65"/>
        <v>-2.8540269859476588</v>
      </c>
      <c r="CK62">
        <f t="shared" si="65"/>
        <v>-2.7188759432512635</v>
      </c>
      <c r="CL62">
        <f t="shared" si="65"/>
        <v>-2.9338284451468328</v>
      </c>
      <c r="CM62">
        <f t="shared" si="9"/>
        <v>-2.5821970006187467</v>
      </c>
      <c r="CO62" s="23">
        <f t="shared" si="18"/>
        <v>0</v>
      </c>
      <c r="CP62" s="86">
        <f t="shared" si="19"/>
        <v>4.641877294681504E-3</v>
      </c>
      <c r="CQ62" s="86">
        <f t="shared" si="20"/>
        <v>8.1103802669301433E-3</v>
      </c>
      <c r="CR62">
        <f t="shared" si="10"/>
        <v>-3.4685029722486393E-3</v>
      </c>
      <c r="CS62">
        <f t="shared" si="11"/>
        <v>0.4667290768829927</v>
      </c>
      <c r="CT62">
        <f t="shared" si="12"/>
        <v>-0.28765546613593368</v>
      </c>
      <c r="CU62">
        <f t="shared" si="13"/>
        <v>2.801364296213174</v>
      </c>
      <c r="CV62">
        <f t="shared" si="14"/>
        <v>5.8215903467330001</v>
      </c>
      <c r="CW62">
        <f t="shared" si="66"/>
        <v>-3.7721343635926341</v>
      </c>
      <c r="CX62">
        <f t="shared" si="66"/>
        <v>-3.7760289137609813</v>
      </c>
      <c r="CY62">
        <f t="shared" si="66"/>
        <v>-3.767507654361312</v>
      </c>
      <c r="CZ62">
        <f t="shared" si="66"/>
        <v>-3.7862221617563669</v>
      </c>
      <c r="DA62">
        <f t="shared" si="66"/>
        <v>-3.7454479217759862</v>
      </c>
      <c r="DB62">
        <f t="shared" si="66"/>
        <v>-3.8359581356562593</v>
      </c>
      <c r="DC62">
        <f t="shared" si="66"/>
        <v>-3.6421338752472976</v>
      </c>
      <c r="DD62">
        <f t="shared" si="16"/>
        <v>-4.1074366424989464</v>
      </c>
    </row>
    <row r="63" spans="1:108">
      <c r="A63" s="47" t="s">
        <v>83</v>
      </c>
      <c r="B63" s="48" t="s">
        <v>45</v>
      </c>
      <c r="C63" s="49">
        <v>47052.364999999998</v>
      </c>
      <c r="D63" s="51"/>
      <c r="E63">
        <f t="shared" si="26"/>
        <v>9095.4701630289455</v>
      </c>
      <c r="F63">
        <f t="shared" si="27"/>
        <v>9095.5</v>
      </c>
      <c r="G63">
        <f t="shared" si="60"/>
        <v>-1.0786128499603365E-2</v>
      </c>
      <c r="H63" s="116"/>
      <c r="I63" s="8">
        <f t="shared" si="69"/>
        <v>-1.0786128499603365E-2</v>
      </c>
      <c r="J63" s="116"/>
      <c r="K63" s="165"/>
      <c r="L63" s="116"/>
      <c r="M63" s="116"/>
      <c r="N63" s="116"/>
      <c r="O63" s="40"/>
      <c r="P63" s="167">
        <f t="shared" si="30"/>
        <v>1.9192173043146471E-5</v>
      </c>
      <c r="Q63" s="166">
        <f t="shared" si="31"/>
        <v>32033.864999999998</v>
      </c>
      <c r="R63" s="8">
        <f t="shared" si="32"/>
        <v>1.1634056800995592E-4</v>
      </c>
      <c r="S63" s="282">
        <f t="shared" si="70"/>
        <v>0.16496544044295958</v>
      </c>
      <c r="T63" s="284"/>
      <c r="U63" s="167">
        <v>5.8147880427013491E-10</v>
      </c>
      <c r="V63" s="167">
        <v>9.205072053822254E-21</v>
      </c>
      <c r="W63" s="167">
        <v>1.2487486598615825E-27</v>
      </c>
      <c r="X63" s="167">
        <v>2.0006096374204582E-9</v>
      </c>
      <c r="Y63" s="167">
        <v>3.6165547376626119E-5</v>
      </c>
      <c r="Z63" s="167">
        <v>6.7828356741022073E-3</v>
      </c>
      <c r="AA63" s="116">
        <v>2.3578529701975912E-2</v>
      </c>
      <c r="AB63" s="116">
        <v>279.31094578242102</v>
      </c>
      <c r="AC63" s="25">
        <v>6.0057764676665403E-5</v>
      </c>
      <c r="AD63" s="252">
        <v>8.3083829555594275E-8</v>
      </c>
      <c r="AE63" s="41">
        <v>5.0988235243254348E-21</v>
      </c>
      <c r="AF63">
        <f t="shared" si="33"/>
        <v>9095.5</v>
      </c>
      <c r="AG63" s="246">
        <f t="shared" si="34"/>
        <v>-8.8717491434093312E-3</v>
      </c>
      <c r="AH63" s="247">
        <f t="shared" si="35"/>
        <v>-1.9143793561940334E-3</v>
      </c>
      <c r="AI63" s="247">
        <f t="shared" si="36"/>
        <v>-1.0786128499603365E-2</v>
      </c>
      <c r="AJ63" s="248">
        <f t="shared" si="37"/>
        <v>6.0457331717007096E-7</v>
      </c>
      <c r="AK63">
        <f t="shared" si="59"/>
        <v>3.6648483194218818E-6</v>
      </c>
      <c r="AN63">
        <f t="shared" si="38"/>
        <v>-1.2120286420672623E-2</v>
      </c>
      <c r="AO63">
        <f t="shared" si="39"/>
        <v>0.59079841273429901</v>
      </c>
      <c r="AP63">
        <f t="shared" si="40"/>
        <v>-0.82604791312209669</v>
      </c>
      <c r="AQ63">
        <f t="shared" si="41"/>
        <v>-0.52116199497083526</v>
      </c>
      <c r="AR63">
        <f t="shared" si="42"/>
        <v>-2.2364299229182691</v>
      </c>
      <c r="AS63">
        <f t="shared" si="43"/>
        <v>-2.0565859152668318</v>
      </c>
      <c r="AT63">
        <f t="shared" si="67"/>
        <v>-1.4944606073604654</v>
      </c>
      <c r="AU63">
        <f t="shared" si="67"/>
        <v>-1.4944604813388223</v>
      </c>
      <c r="AV63">
        <f t="shared" si="67"/>
        <v>-1.4944579874817374</v>
      </c>
      <c r="AW63">
        <f t="shared" si="67"/>
        <v>-1.4944086529662377</v>
      </c>
      <c r="AX63">
        <f t="shared" si="67"/>
        <v>-1.4934391519159544</v>
      </c>
      <c r="AY63">
        <f t="shared" si="67"/>
        <v>-1.4763819955927839</v>
      </c>
      <c r="AZ63">
        <f t="shared" si="67"/>
        <v>-1.3244259067665995</v>
      </c>
      <c r="BA63">
        <f t="shared" si="45"/>
        <v>-0.83377741482123202</v>
      </c>
      <c r="BB63" s="246">
        <f t="shared" si="46"/>
        <v>-3.0742848019504124E-3</v>
      </c>
      <c r="BC63" s="247">
        <f t="shared" si="47"/>
        <v>-7.7118436976529522E-3</v>
      </c>
      <c r="BD63" s="248">
        <f t="shared" si="48"/>
        <v>9.8109126364058254E-6</v>
      </c>
      <c r="BE63" s="247">
        <f t="shared" si="49"/>
        <v>-4.4633064203896608E-3</v>
      </c>
      <c r="BG63">
        <f t="shared" si="50"/>
        <v>5.7974643414589189E-3</v>
      </c>
      <c r="BH63">
        <f t="shared" si="51"/>
        <v>0.53506181842555156</v>
      </c>
      <c r="BI63">
        <f t="shared" si="52"/>
        <v>0.60879045450212466</v>
      </c>
      <c r="BJ63">
        <f t="shared" si="53"/>
        <v>-0.32225179703030638</v>
      </c>
      <c r="BK63">
        <f t="shared" si="54"/>
        <v>-2.5355080216260388</v>
      </c>
      <c r="BL63">
        <f t="shared" si="55"/>
        <v>-3.1982311800724488</v>
      </c>
      <c r="BM63">
        <f t="shared" si="68"/>
        <v>-2.0700827190682132</v>
      </c>
      <c r="BN63">
        <f t="shared" si="68"/>
        <v>-2.0699488136353565</v>
      </c>
      <c r="BO63">
        <f t="shared" si="68"/>
        <v>-2.0704430905762758</v>
      </c>
      <c r="BP63">
        <f t="shared" si="68"/>
        <v>-2.0686163647676676</v>
      </c>
      <c r="BQ63">
        <f t="shared" si="68"/>
        <v>-2.0753373283951864</v>
      </c>
      <c r="BR63">
        <f t="shared" si="68"/>
        <v>-2.0501844872060668</v>
      </c>
      <c r="BS63">
        <f t="shared" si="68"/>
        <v>-2.1391023625526153</v>
      </c>
      <c r="BT63">
        <f t="shared" si="57"/>
        <v>-1.5734067264135216</v>
      </c>
      <c r="BW63">
        <f t="shared" si="0"/>
        <v>-1.1745040440691071E-3</v>
      </c>
      <c r="BX63">
        <v>1000</v>
      </c>
      <c r="BY63">
        <f t="shared" si="1"/>
        <v>1.2227705881837697E-3</v>
      </c>
      <c r="BZ63">
        <f t="shared" si="2"/>
        <v>7.5459628475589499E-3</v>
      </c>
      <c r="CA63">
        <f t="shared" si="3"/>
        <v>-6.3231922593751802E-3</v>
      </c>
      <c r="CB63">
        <f t="shared" si="4"/>
        <v>0.35140827652527795</v>
      </c>
      <c r="CC63">
        <f t="shared" si="5"/>
        <v>-0.26960289244679997</v>
      </c>
      <c r="CD63">
        <f t="shared" si="6"/>
        <v>-2.9355082879096148</v>
      </c>
      <c r="CE63">
        <f t="shared" si="7"/>
        <v>-9.6703916229961084</v>
      </c>
      <c r="CF63">
        <f t="shared" si="65"/>
        <v>-2.6903007780715091</v>
      </c>
      <c r="CG63">
        <f t="shared" si="65"/>
        <v>-2.6711785830897483</v>
      </c>
      <c r="CH63">
        <f t="shared" si="65"/>
        <v>-2.703297214058483</v>
      </c>
      <c r="CI63">
        <f t="shared" si="65"/>
        <v>-2.6490482876348622</v>
      </c>
      <c r="CJ63">
        <f t="shared" si="65"/>
        <v>-2.7398768677959331</v>
      </c>
      <c r="CK63">
        <f t="shared" si="65"/>
        <v>-2.5852611129747154</v>
      </c>
      <c r="CL63">
        <f t="shared" si="65"/>
        <v>-2.842417626876673</v>
      </c>
      <c r="CM63">
        <f t="shared" si="9"/>
        <v>-2.3899679218657912</v>
      </c>
      <c r="CO63" s="23">
        <f t="shared" si="18"/>
        <v>1000</v>
      </c>
      <c r="CP63" s="86">
        <f t="shared" si="19"/>
        <v>5.1486882153060735E-3</v>
      </c>
      <c r="CQ63" s="86">
        <f t="shared" si="20"/>
        <v>7.5459628475589499E-3</v>
      </c>
      <c r="CR63">
        <f t="shared" si="10"/>
        <v>-2.3972746322528768E-3</v>
      </c>
      <c r="CS63">
        <f t="shared" si="11"/>
        <v>0.4499302632920712</v>
      </c>
      <c r="CT63">
        <f t="shared" si="12"/>
        <v>-0.18605994391601854</v>
      </c>
      <c r="CU63">
        <f t="shared" si="13"/>
        <v>2.9059916961684173</v>
      </c>
      <c r="CV63">
        <f t="shared" si="14"/>
        <v>8.4496266481534228</v>
      </c>
      <c r="CW63">
        <f t="shared" si="66"/>
        <v>-3.583667368626664</v>
      </c>
      <c r="CX63">
        <f t="shared" si="66"/>
        <v>-3.58984172609778</v>
      </c>
      <c r="CY63">
        <f t="shared" si="66"/>
        <v>-3.5777654218205783</v>
      </c>
      <c r="CZ63">
        <f t="shared" si="66"/>
        <v>-3.6014511336571693</v>
      </c>
      <c r="DA63">
        <f t="shared" si="66"/>
        <v>-3.5552396139468656</v>
      </c>
      <c r="DB63">
        <f t="shared" si="66"/>
        <v>-3.6464022755141507</v>
      </c>
      <c r="DC63">
        <f t="shared" si="66"/>
        <v>-3.4699514399384763</v>
      </c>
      <c r="DD63">
        <f t="shared" si="16"/>
        <v>-3.8288340460407611</v>
      </c>
    </row>
    <row r="64" spans="1:108">
      <c r="A64" s="47" t="s">
        <v>103</v>
      </c>
      <c r="B64" s="48"/>
      <c r="C64" s="49">
        <v>49605.474000000002</v>
      </c>
      <c r="D64" s="51">
        <v>6.0000000000000001E-3</v>
      </c>
      <c r="E64">
        <f t="shared" si="26"/>
        <v>16157.970793903529</v>
      </c>
      <c r="F64">
        <f t="shared" si="27"/>
        <v>16158</v>
      </c>
      <c r="G64">
        <f t="shared" si="60"/>
        <v>-1.0558065994700883E-2</v>
      </c>
      <c r="H64" s="116"/>
      <c r="I64" s="116">
        <f t="shared" si="69"/>
        <v>-1.0558065994700883E-2</v>
      </c>
      <c r="J64" s="116"/>
      <c r="K64" s="165"/>
      <c r="L64" s="116"/>
      <c r="M64" s="116"/>
      <c r="N64" s="116"/>
      <c r="O64" s="40"/>
      <c r="P64" s="167">
        <f t="shared" si="30"/>
        <v>1.8389152546372808E-5</v>
      </c>
      <c r="Q64" s="166">
        <f t="shared" si="31"/>
        <v>34586.974000000002</v>
      </c>
      <c r="R64" s="8">
        <f t="shared" si="32"/>
        <v>1.1147275754845914E-4</v>
      </c>
      <c r="S64" s="282">
        <f t="shared" si="70"/>
        <v>0.16496544044295958</v>
      </c>
      <c r="T64" s="284"/>
      <c r="U64" s="167"/>
      <c r="V64" s="167"/>
      <c r="W64" s="167"/>
      <c r="X64" s="167"/>
      <c r="Y64" s="167"/>
      <c r="Z64" s="167"/>
      <c r="AA64" s="116"/>
      <c r="AB64" s="116"/>
      <c r="AC64" s="25"/>
      <c r="AD64" s="252"/>
      <c r="AE64" s="41"/>
      <c r="AF64">
        <f t="shared" si="33"/>
        <v>16158</v>
      </c>
      <c r="AG64" s="246">
        <f t="shared" si="34"/>
        <v>1.1388993220204239E-2</v>
      </c>
      <c r="AH64" s="247">
        <f t="shared" si="35"/>
        <v>-2.1947059214905119E-2</v>
      </c>
      <c r="AI64" s="247">
        <f t="shared" si="36"/>
        <v>-1.0558065994700883E-2</v>
      </c>
      <c r="AJ64" s="248">
        <f t="shared" si="37"/>
        <v>7.9459465930496102E-5</v>
      </c>
      <c r="AK64">
        <f t="shared" si="59"/>
        <v>4.8167340818255173E-4</v>
      </c>
      <c r="AN64">
        <f t="shared" si="38"/>
        <v>1.1494333731153406E-2</v>
      </c>
      <c r="AO64">
        <f t="shared" si="39"/>
        <v>0.78851170379468283</v>
      </c>
      <c r="AP64">
        <f t="shared" si="40"/>
        <v>0.92424107189088145</v>
      </c>
      <c r="AQ64">
        <f t="shared" si="41"/>
        <v>0.62795578235328164</v>
      </c>
      <c r="AR64">
        <f t="shared" si="42"/>
        <v>1.8956533158180859</v>
      </c>
      <c r="AS64">
        <f t="shared" si="43"/>
        <v>1.3919787856611192</v>
      </c>
      <c r="AT64">
        <f t="shared" si="67"/>
        <v>1.1201424909830568</v>
      </c>
      <c r="AU64">
        <f t="shared" si="67"/>
        <v>1.1195981241385837</v>
      </c>
      <c r="AV64">
        <f t="shared" si="67"/>
        <v>1.1177176831478954</v>
      </c>
      <c r="AW64">
        <f t="shared" si="67"/>
        <v>1.1112770613850893</v>
      </c>
      <c r="AX64">
        <f t="shared" si="67"/>
        <v>1.0898245924639656</v>
      </c>
      <c r="AY64">
        <f t="shared" si="67"/>
        <v>1.0239529645829426</v>
      </c>
      <c r="AZ64">
        <f t="shared" si="67"/>
        <v>0.85528554432673776</v>
      </c>
      <c r="BA64">
        <f t="shared" si="45"/>
        <v>0.52384045387152245</v>
      </c>
      <c r="BB64" s="246">
        <f t="shared" si="46"/>
        <v>6.5401680617436899E-3</v>
      </c>
      <c r="BC64" s="247">
        <f t="shared" si="47"/>
        <v>-1.7098234056444572E-2</v>
      </c>
      <c r="BD64" s="248">
        <f t="shared" si="48"/>
        <v>4.8227581822130369E-5</v>
      </c>
      <c r="BE64" s="247">
        <f t="shared" si="49"/>
        <v>-1.7203574567393739E-2</v>
      </c>
      <c r="BG64">
        <f t="shared" si="50"/>
        <v>-4.8488251584605487E-3</v>
      </c>
      <c r="BH64">
        <f t="shared" si="51"/>
        <v>1.1229031585540967</v>
      </c>
      <c r="BI64">
        <f t="shared" si="52"/>
        <v>-0.98549061996018372</v>
      </c>
      <c r="BJ64">
        <f t="shared" si="53"/>
        <v>0.55218524698912697</v>
      </c>
      <c r="BK64">
        <f t="shared" si="54"/>
        <v>1.3517903198796979</v>
      </c>
      <c r="BL64">
        <f t="shared" si="55"/>
        <v>0.80189466738302428</v>
      </c>
      <c r="BM64">
        <f t="shared" si="68"/>
        <v>0.79922644731523207</v>
      </c>
      <c r="BN64">
        <f t="shared" si="68"/>
        <v>0.79796152645121099</v>
      </c>
      <c r="BO64">
        <f t="shared" si="68"/>
        <v>0.79476404007606538</v>
      </c>
      <c r="BP64">
        <f t="shared" si="68"/>
        <v>0.78672738303840539</v>
      </c>
      <c r="BQ64">
        <f t="shared" si="68"/>
        <v>0.76680702703432568</v>
      </c>
      <c r="BR64">
        <f t="shared" si="68"/>
        <v>0.71899082552366433</v>
      </c>
      <c r="BS64">
        <f t="shared" si="68"/>
        <v>0.61150398017641039</v>
      </c>
      <c r="BT64">
        <f t="shared" si="57"/>
        <v>0.39422411107241162</v>
      </c>
      <c r="BW64">
        <f t="shared" si="0"/>
        <v>-1.8705057369699869E-3</v>
      </c>
      <c r="BX64">
        <v>2000</v>
      </c>
      <c r="BY64">
        <f t="shared" si="1"/>
        <v>-5.8929329467539114E-4</v>
      </c>
      <c r="BZ64">
        <f t="shared" si="2"/>
        <v>6.9889284507476208E-3</v>
      </c>
      <c r="CA64">
        <f t="shared" si="3"/>
        <v>-7.5782217454230119E-3</v>
      </c>
      <c r="CB64">
        <f t="shared" si="4"/>
        <v>0.36051794610346488</v>
      </c>
      <c r="CC64">
        <f t="shared" si="5"/>
        <v>-0.32583977147449755</v>
      </c>
      <c r="CD64">
        <f t="shared" si="6"/>
        <v>-2.8765890784640877</v>
      </c>
      <c r="CE64">
        <f t="shared" si="7"/>
        <v>-7.5028489489151529</v>
      </c>
      <c r="CF64">
        <f t="shared" si="65"/>
        <v>-2.5662604365351274</v>
      </c>
      <c r="CG64">
        <f t="shared" si="65"/>
        <v>-2.5518293965859886</v>
      </c>
      <c r="CH64">
        <f t="shared" si="65"/>
        <v>-2.577812327510518</v>
      </c>
      <c r="CI64">
        <f t="shared" si="65"/>
        <v>-2.5307009255905091</v>
      </c>
      <c r="CJ64">
        <f t="shared" si="65"/>
        <v>-2.6151062232093021</v>
      </c>
      <c r="CK64">
        <f t="shared" si="65"/>
        <v>-2.46019237911027</v>
      </c>
      <c r="CL64">
        <f t="shared" si="65"/>
        <v>-2.7343392984505708</v>
      </c>
      <c r="CM64">
        <f t="shared" si="9"/>
        <v>-2.197738843112834</v>
      </c>
      <c r="CO64" s="23">
        <f t="shared" si="18"/>
        <v>2000</v>
      </c>
      <c r="CP64" s="86">
        <f t="shared" si="19"/>
        <v>5.7077160084530246E-3</v>
      </c>
      <c r="CQ64" s="86">
        <f t="shared" si="20"/>
        <v>6.9889284507476208E-3</v>
      </c>
      <c r="CR64">
        <f t="shared" si="10"/>
        <v>-1.2812124422945958E-3</v>
      </c>
      <c r="CS64">
        <f t="shared" si="11"/>
        <v>0.43964054644690342</v>
      </c>
      <c r="CT64">
        <f t="shared" si="12"/>
        <v>-8.8918059359732293E-2</v>
      </c>
      <c r="CU64">
        <f t="shared" si="13"/>
        <v>3.0041065808898977</v>
      </c>
      <c r="CV64">
        <f t="shared" si="14"/>
        <v>14.524006428224054</v>
      </c>
      <c r="CW64">
        <f t="shared" si="66"/>
        <v>-3.4015759617650492</v>
      </c>
      <c r="CX64">
        <f t="shared" si="66"/>
        <v>-3.4074977058450653</v>
      </c>
      <c r="CY64">
        <f t="shared" si="66"/>
        <v>-3.3966641382209617</v>
      </c>
      <c r="CZ64">
        <f t="shared" si="66"/>
        <v>-3.4165079269524803</v>
      </c>
      <c r="DA64">
        <f t="shared" si="66"/>
        <v>-3.3802383802322478</v>
      </c>
      <c r="DB64">
        <f t="shared" si="66"/>
        <v>-3.4468112567756894</v>
      </c>
      <c r="DC64">
        <f t="shared" si="66"/>
        <v>-3.3254455429860332</v>
      </c>
      <c r="DD64">
        <f t="shared" si="16"/>
        <v>-3.5502314495825757</v>
      </c>
    </row>
    <row r="65" spans="1:108">
      <c r="A65" s="47" t="s">
        <v>73</v>
      </c>
      <c r="B65" s="48"/>
      <c r="C65" s="49">
        <v>48176.639000000003</v>
      </c>
      <c r="D65" s="51" t="s">
        <v>16</v>
      </c>
      <c r="E65">
        <f t="shared" si="26"/>
        <v>12205.4767605835</v>
      </c>
      <c r="F65">
        <f t="shared" si="27"/>
        <v>12205.5</v>
      </c>
      <c r="G65">
        <f t="shared" si="60"/>
        <v>-8.4010984937776811E-3</v>
      </c>
      <c r="H65" s="116"/>
      <c r="I65" s="116">
        <f t="shared" si="69"/>
        <v>-8.4010984937776811E-3</v>
      </c>
      <c r="K65" s="165"/>
      <c r="L65" s="116"/>
      <c r="M65" s="116"/>
      <c r="N65" s="116"/>
      <c r="O65" s="40"/>
      <c r="P65" s="167">
        <f t="shared" si="30"/>
        <v>1.1643006063682773E-5</v>
      </c>
      <c r="Q65" s="166">
        <f t="shared" si="31"/>
        <v>33158.139000000003</v>
      </c>
      <c r="R65" s="8">
        <f t="shared" si="32"/>
        <v>7.0578455902153622E-5</v>
      </c>
      <c r="S65" s="282">
        <f t="shared" si="70"/>
        <v>0.16496544044295958</v>
      </c>
      <c r="T65" s="284"/>
      <c r="U65" s="167"/>
      <c r="V65" s="167"/>
      <c r="W65" s="167"/>
      <c r="X65" s="167"/>
      <c r="Y65" s="167"/>
      <c r="Z65" s="167"/>
      <c r="AA65" s="116"/>
      <c r="AB65" s="116"/>
      <c r="AC65" s="25"/>
      <c r="AD65" s="252"/>
      <c r="AE65" s="41"/>
      <c r="AF65">
        <f t="shared" si="33"/>
        <v>12205.5</v>
      </c>
      <c r="AG65" s="246">
        <f t="shared" si="34"/>
        <v>-4.4452408374353481E-3</v>
      </c>
      <c r="AH65" s="247">
        <f t="shared" si="35"/>
        <v>-3.955857656342333E-3</v>
      </c>
      <c r="AI65" s="247">
        <f t="shared" si="36"/>
        <v>-8.4010984937776811E-3</v>
      </c>
      <c r="AJ65" s="248">
        <f t="shared" si="37"/>
        <v>2.58151280061017E-6</v>
      </c>
      <c r="AK65">
        <f t="shared" si="59"/>
        <v>1.5648809797242256E-5</v>
      </c>
      <c r="AN65">
        <f t="shared" si="38"/>
        <v>-6.1715076026902706E-3</v>
      </c>
      <c r="AO65">
        <f t="shared" si="39"/>
        <v>1.2222520663226706</v>
      </c>
      <c r="AP65">
        <f t="shared" si="40"/>
        <v>-0.91754091016502104</v>
      </c>
      <c r="AQ65">
        <f t="shared" si="41"/>
        <v>-0.62422734883858888</v>
      </c>
      <c r="AR65">
        <f t="shared" si="42"/>
        <v>-1.2287477549356609</v>
      </c>
      <c r="AS65">
        <f t="shared" si="43"/>
        <v>-0.70544932973591779</v>
      </c>
      <c r="AT65">
        <f t="shared" si="67"/>
        <v>-0.61538633037361401</v>
      </c>
      <c r="AU65">
        <f t="shared" si="67"/>
        <v>-0.60972755933123535</v>
      </c>
      <c r="AV65">
        <f t="shared" si="67"/>
        <v>-0.59934777239874437</v>
      </c>
      <c r="AW65">
        <f t="shared" si="67"/>
        <v>-0.58049642672571777</v>
      </c>
      <c r="AX65">
        <f t="shared" si="67"/>
        <v>-0.54683818464166101</v>
      </c>
      <c r="AY65">
        <f t="shared" si="67"/>
        <v>-0.48837655877454222</v>
      </c>
      <c r="AZ65">
        <f t="shared" si="67"/>
        <v>-0.39083860627061218</v>
      </c>
      <c r="BA65">
        <f t="shared" si="45"/>
        <v>-0.23594497989953744</v>
      </c>
      <c r="BB65" s="246">
        <f t="shared" si="46"/>
        <v>1.4899389118756632E-3</v>
      </c>
      <c r="BC65" s="247">
        <f t="shared" si="47"/>
        <v>-9.8910374056533443E-3</v>
      </c>
      <c r="BD65" s="248">
        <f t="shared" si="48"/>
        <v>1.613900140636107E-5</v>
      </c>
      <c r="BE65" s="247">
        <f t="shared" si="49"/>
        <v>-8.1647706403984218E-3</v>
      </c>
      <c r="BG65">
        <f t="shared" si="50"/>
        <v>5.9351797493110113E-3</v>
      </c>
      <c r="BH65">
        <f t="shared" si="51"/>
        <v>0.83172981630501031</v>
      </c>
      <c r="BI65">
        <f t="shared" si="52"/>
        <v>0.96802136168253006</v>
      </c>
      <c r="BJ65">
        <f t="shared" si="53"/>
        <v>-0.54009154654953728</v>
      </c>
      <c r="BK65">
        <f t="shared" si="54"/>
        <v>-1.8728233495761906</v>
      </c>
      <c r="BL65">
        <f t="shared" si="55"/>
        <v>-1.358969144964993</v>
      </c>
      <c r="BM65">
        <f t="shared" si="68"/>
        <v>-1.2424159702145987</v>
      </c>
      <c r="BN65">
        <f t="shared" si="68"/>
        <v>-1.2423791099875334</v>
      </c>
      <c r="BO65">
        <f t="shared" si="68"/>
        <v>-1.2421771550930267</v>
      </c>
      <c r="BP65">
        <f t="shared" si="68"/>
        <v>-1.2410727726768398</v>
      </c>
      <c r="BQ65">
        <f t="shared" si="68"/>
        <v>-1.235095413217195</v>
      </c>
      <c r="BR65">
        <f t="shared" si="68"/>
        <v>-1.204368890000876</v>
      </c>
      <c r="BS65">
        <f t="shared" si="68"/>
        <v>-1.0743843943190123</v>
      </c>
      <c r="BT65">
        <f t="shared" si="57"/>
        <v>-0.70695265142856556</v>
      </c>
      <c r="BW65">
        <f t="shared" si="0"/>
        <v>-2.4613651638955838E-3</v>
      </c>
      <c r="BX65">
        <v>3000</v>
      </c>
      <c r="BY65">
        <f t="shared" si="1"/>
        <v>-2.3107185339115831E-3</v>
      </c>
      <c r="BZ65">
        <f t="shared" si="2"/>
        <v>6.4392770764961551E-3</v>
      </c>
      <c r="CA65">
        <f t="shared" si="3"/>
        <v>-8.7499956104077382E-3</v>
      </c>
      <c r="CB65">
        <f t="shared" si="4"/>
        <v>0.37261633996126886</v>
      </c>
      <c r="CC65">
        <f t="shared" si="5"/>
        <v>-0.38429835771071147</v>
      </c>
      <c r="CD65">
        <f t="shared" si="6"/>
        <v>-2.8140412198806408</v>
      </c>
      <c r="CE65">
        <f t="shared" si="7"/>
        <v>-6.0512215236975964</v>
      </c>
      <c r="CF65">
        <f t="shared" si="65"/>
        <v>-2.4383803075486576</v>
      </c>
      <c r="CG65">
        <f t="shared" si="65"/>
        <v>-2.4296863700427203</v>
      </c>
      <c r="CH65">
        <f t="shared" si="65"/>
        <v>-2.4468893291091467</v>
      </c>
      <c r="CI65">
        <f t="shared" si="65"/>
        <v>-2.4125983782207108</v>
      </c>
      <c r="CJ65">
        <f t="shared" si="65"/>
        <v>-2.4800069862453107</v>
      </c>
      <c r="CK65">
        <f t="shared" si="65"/>
        <v>-2.343393506827641</v>
      </c>
      <c r="CL65">
        <f t="shared" si="65"/>
        <v>-2.6064934832961724</v>
      </c>
      <c r="CM65">
        <f t="shared" si="9"/>
        <v>-2.0055097643598785</v>
      </c>
      <c r="CO65" s="23">
        <f t="shared" si="18"/>
        <v>3000</v>
      </c>
      <c r="CP65" s="86">
        <f t="shared" si="19"/>
        <v>6.2886304465121544E-3</v>
      </c>
      <c r="CQ65" s="86">
        <f t="shared" si="20"/>
        <v>6.4392770764961551E-3</v>
      </c>
      <c r="CR65">
        <f t="shared" si="10"/>
        <v>-1.5064662998400081E-4</v>
      </c>
      <c r="CS65">
        <f t="shared" si="11"/>
        <v>0.43483342791500867</v>
      </c>
      <c r="CT65">
        <f t="shared" si="12"/>
        <v>5.1192152045107771E-3</v>
      </c>
      <c r="CU65">
        <f t="shared" si="13"/>
        <v>3.0982614672724815</v>
      </c>
      <c r="CV65">
        <f t="shared" si="14"/>
        <v>46.148910939388124</v>
      </c>
      <c r="CW65">
        <f t="shared" si="66"/>
        <v>-3.2238323451758624</v>
      </c>
      <c r="CX65">
        <f t="shared" si="66"/>
        <v>-3.2261847794702456</v>
      </c>
      <c r="CY65">
        <f t="shared" si="66"/>
        <v>-3.2220121160465207</v>
      </c>
      <c r="CZ65">
        <f t="shared" si="66"/>
        <v>-3.2294144461544594</v>
      </c>
      <c r="DA65">
        <f t="shared" si="66"/>
        <v>-3.216285719287669</v>
      </c>
      <c r="DB65">
        <f t="shared" si="66"/>
        <v>-3.2395810517345165</v>
      </c>
      <c r="DC65">
        <f t="shared" si="66"/>
        <v>-3.1982748293501069</v>
      </c>
      <c r="DD65">
        <f t="shared" si="16"/>
        <v>-3.2716288531243904</v>
      </c>
    </row>
    <row r="66" spans="1:108">
      <c r="A66" s="47" t="s">
        <v>93</v>
      </c>
      <c r="B66" s="48"/>
      <c r="C66" s="49">
        <v>48500.364999999998</v>
      </c>
      <c r="D66" s="51">
        <v>6.0000000000000001E-3</v>
      </c>
      <c r="E66">
        <f t="shared" si="26"/>
        <v>13100.979098803478</v>
      </c>
      <c r="F66">
        <f t="shared" si="27"/>
        <v>13101</v>
      </c>
      <c r="G66">
        <f t="shared" si="60"/>
        <v>-7.5558269963948987E-3</v>
      </c>
      <c r="H66" s="116"/>
      <c r="I66" s="116">
        <f t="shared" si="69"/>
        <v>-7.5558269963948987E-3</v>
      </c>
      <c r="J66" s="116"/>
      <c r="K66" s="165"/>
      <c r="L66" s="116"/>
      <c r="M66" s="116"/>
      <c r="N66" s="116"/>
      <c r="O66" s="40"/>
      <c r="P66" s="167">
        <f t="shared" si="30"/>
        <v>9.417963040771559E-6</v>
      </c>
      <c r="Q66" s="166">
        <f t="shared" si="31"/>
        <v>33481.864999999998</v>
      </c>
      <c r="R66" s="8">
        <f t="shared" si="32"/>
        <v>5.7090521599449956E-5</v>
      </c>
      <c r="S66" s="282">
        <f t="shared" si="70"/>
        <v>0.16496544044295958</v>
      </c>
      <c r="T66" s="284"/>
      <c r="U66" s="167"/>
      <c r="V66" s="167"/>
      <c r="W66" s="167"/>
      <c r="X66" s="167"/>
      <c r="Y66" s="167"/>
      <c r="Z66" s="167"/>
      <c r="AA66" s="116"/>
      <c r="AB66" s="116"/>
      <c r="AC66" s="25"/>
      <c r="AD66" s="252"/>
      <c r="AE66" s="41"/>
      <c r="AF66">
        <f t="shared" si="33"/>
        <v>13101</v>
      </c>
      <c r="AG66" s="246">
        <f t="shared" si="34"/>
        <v>1.7858036701116063E-4</v>
      </c>
      <c r="AH66" s="247">
        <f t="shared" si="35"/>
        <v>-7.7344073634060592E-3</v>
      </c>
      <c r="AI66" s="247">
        <f t="shared" si="36"/>
        <v>-7.5558269963948987E-3</v>
      </c>
      <c r="AJ66" s="248">
        <f t="shared" si="37"/>
        <v>9.8684070591724251E-6</v>
      </c>
      <c r="AK66">
        <f t="shared" si="59"/>
        <v>5.9821057263109865E-5</v>
      </c>
      <c r="AN66">
        <f t="shared" si="38"/>
        <v>-1.1226017714947979E-3</v>
      </c>
      <c r="AO66">
        <f t="shared" si="39"/>
        <v>1.6110964357846367</v>
      </c>
      <c r="AP66">
        <f t="shared" si="40"/>
        <v>-0.3240737723385913</v>
      </c>
      <c r="AQ66">
        <f t="shared" si="41"/>
        <v>-0.25615797897794151</v>
      </c>
      <c r="AR66">
        <f t="shared" si="42"/>
        <v>-0.39692876235061059</v>
      </c>
      <c r="AS66">
        <f t="shared" si="43"/>
        <v>-0.20111181226754418</v>
      </c>
      <c r="AT66">
        <f t="shared" si="67"/>
        <v>-0.18069757944879239</v>
      </c>
      <c r="AU66">
        <f t="shared" si="67"/>
        <v>-0.1773414389713463</v>
      </c>
      <c r="AV66">
        <f t="shared" si="67"/>
        <v>-0.1721980726417871</v>
      </c>
      <c r="AW66">
        <f t="shared" si="67"/>
        <v>-0.16432460921382772</v>
      </c>
      <c r="AX66">
        <f t="shared" si="67"/>
        <v>-0.15229162065408269</v>
      </c>
      <c r="AY66">
        <f t="shared" si="67"/>
        <v>-0.13394387206313296</v>
      </c>
      <c r="AZ66">
        <f t="shared" si="67"/>
        <v>-0.10605240407787223</v>
      </c>
      <c r="BA66">
        <f t="shared" si="45"/>
        <v>-6.3803839876265478E-2</v>
      </c>
      <c r="BB66" s="246">
        <f t="shared" si="46"/>
        <v>4.9587817847741101E-3</v>
      </c>
      <c r="BC66" s="247">
        <f t="shared" si="47"/>
        <v>-1.2514608781169008E-2</v>
      </c>
      <c r="BD66" s="248">
        <f t="shared" si="48"/>
        <v>2.5836133876054253E-5</v>
      </c>
      <c r="BE66" s="247">
        <f t="shared" si="49"/>
        <v>-1.121342664266305E-2</v>
      </c>
      <c r="BG66">
        <f t="shared" si="50"/>
        <v>4.7802014177629496E-3</v>
      </c>
      <c r="BH66">
        <f t="shared" si="51"/>
        <v>1.0484444254973282</v>
      </c>
      <c r="BI66">
        <f t="shared" si="52"/>
        <v>0.99100974882418646</v>
      </c>
      <c r="BJ66">
        <f t="shared" si="53"/>
        <v>-0.56361943810806459</v>
      </c>
      <c r="BK66">
        <f t="shared" si="54"/>
        <v>-1.4850546917933136</v>
      </c>
      <c r="BL66">
        <f t="shared" si="55"/>
        <v>-0.91773473917298265</v>
      </c>
      <c r="BM66">
        <f t="shared" si="68"/>
        <v>-0.90047396138971481</v>
      </c>
      <c r="BN66">
        <f t="shared" si="68"/>
        <v>-0.89966965112256103</v>
      </c>
      <c r="BO66">
        <f t="shared" si="68"/>
        <v>-0.89738659222639039</v>
      </c>
      <c r="BP66">
        <f t="shared" si="68"/>
        <v>-0.89094132854620112</v>
      </c>
      <c r="BQ66">
        <f t="shared" si="68"/>
        <v>-0.87301623708537712</v>
      </c>
      <c r="BR66">
        <f t="shared" si="68"/>
        <v>-0.82505293795787837</v>
      </c>
      <c r="BS66">
        <f t="shared" si="68"/>
        <v>-0.7073181108921387</v>
      </c>
      <c r="BT66">
        <f t="shared" si="57"/>
        <v>-0.45746402630026095</v>
      </c>
      <c r="BW66">
        <f t="shared" ref="BW66:BW121" si="71">BY66+CR66</f>
        <v>-2.9377343353840595E-3</v>
      </c>
      <c r="BX66">
        <v>4000</v>
      </c>
      <c r="BY66">
        <f t="shared" ref="BY66:BY121" si="72">AH$3+AH$4*BX66+AH$5*BX66^2+CA66</f>
        <v>-3.9127402029951247E-3</v>
      </c>
      <c r="BZ66">
        <f t="shared" ref="BZ66:BZ121" si="73">AH$3+AH$4*BX66+AH$5*BX66^2</f>
        <v>5.8970087248045545E-3</v>
      </c>
      <c r="CA66">
        <f t="shared" ref="CA66:CA121" si="74">$AH$6*($AH$11/CB66*CC66+$AH$12)</f>
        <v>-9.8097489277996792E-3</v>
      </c>
      <c r="CB66">
        <f t="shared" ref="CB66:CB121" si="75">1+$AH$7*COS(CD66)</f>
        <v>0.38830240780653513</v>
      </c>
      <c r="CC66">
        <f t="shared" ref="CC66:CC121" si="76">SIN(CD66+RADIANS($AH$9))</f>
        <v>-0.44526625610122139</v>
      </c>
      <c r="CD66">
        <f t="shared" ref="CD66:CD121" si="77">2*ATAN(CE66)</f>
        <v>-2.7470173189285818</v>
      </c>
      <c r="CE66">
        <f t="shared" ref="CE66:CE121" si="78">SQRT((1+$AH$7)/(1-$AH$7))*TAN(CF66/2)</f>
        <v>-5.0028067196323018</v>
      </c>
      <c r="CF66">
        <f t="shared" ref="CF66:CL81" si="79">$CM66+$AH$7*SIN(CG66)</f>
        <v>-2.306339612298387</v>
      </c>
      <c r="CG66">
        <f t="shared" si="79"/>
        <v>-2.3023862962385757</v>
      </c>
      <c r="CH66">
        <f t="shared" si="79"/>
        <v>-2.3112732293402907</v>
      </c>
      <c r="CI66">
        <f t="shared" si="79"/>
        <v>-2.2911706407692094</v>
      </c>
      <c r="CJ66">
        <f t="shared" si="79"/>
        <v>-2.3360300198895589</v>
      </c>
      <c r="CK66">
        <f t="shared" si="79"/>
        <v>-2.2325411698508031</v>
      </c>
      <c r="CL66">
        <f t="shared" si="79"/>
        <v>-2.4565084068537466</v>
      </c>
      <c r="CM66">
        <f t="shared" ref="CM66:CM121" si="80">RADIANS($AH$9)+$AH$18*(BX66-AH$15)</f>
        <v>-1.8132806856069212</v>
      </c>
      <c r="CO66" s="23">
        <f t="shared" si="18"/>
        <v>4000</v>
      </c>
      <c r="CP66" s="86">
        <f t="shared" si="19"/>
        <v>6.8720145924156201E-3</v>
      </c>
      <c r="CQ66" s="86">
        <f t="shared" si="20"/>
        <v>5.8970087248045545E-3</v>
      </c>
      <c r="CR66">
        <f t="shared" ref="CR66:CR121" si="81">$BH$6*($BH$11/CS66*CT66+$BH$12)</f>
        <v>9.7500586761106527E-4</v>
      </c>
      <c r="CS66">
        <f t="shared" ref="CS66:CS121" si="82">1+$BH$7*COS(CU66)</f>
        <v>0.43499597737828266</v>
      </c>
      <c r="CT66">
        <f t="shared" ref="CT66:CT121" si="83">SIN(CU66+RADIANS($BH$9))</f>
        <v>9.7816343424061175E-2</v>
      </c>
      <c r="CU66">
        <f t="shared" ref="CU66:CU121" si="84">2*ATAN(CV66)</f>
        <v>-3.0920700735189857</v>
      </c>
      <c r="CV66">
        <f t="shared" ref="CV66:CV121" si="85">TAN(CW66/2)*SQRT((1+$BH$7)/(1-$BH$7))</f>
        <v>-40.377363876768705</v>
      </c>
      <c r="CW66">
        <f t="shared" ref="CW66:DC81" si="86">$DD66+$BH$7*SIN(CX66)</f>
        <v>-3.0476138238560004</v>
      </c>
      <c r="CX66">
        <f t="shared" si="86"/>
        <v>-3.04494624238301</v>
      </c>
      <c r="CY66">
        <f t="shared" si="86"/>
        <v>-3.0496828426985232</v>
      </c>
      <c r="CZ66">
        <f t="shared" si="86"/>
        <v>-3.0412709666253273</v>
      </c>
      <c r="DA66">
        <f t="shared" si="86"/>
        <v>-3.0562053578597652</v>
      </c>
      <c r="DB66">
        <f t="shared" si="86"/>
        <v>-3.0296756345852485</v>
      </c>
      <c r="DC66">
        <f t="shared" si="86"/>
        <v>-3.0767610782363621</v>
      </c>
      <c r="DD66">
        <f t="shared" ref="DD66:DD121" si="87">RADIANS($BH$9)+$BH$18*(CO66-BH$15)</f>
        <v>-2.9930262566662051</v>
      </c>
    </row>
    <row r="67" spans="1:108">
      <c r="A67" s="47" t="s">
        <v>70</v>
      </c>
      <c r="B67" s="48" t="s">
        <v>45</v>
      </c>
      <c r="C67" s="49">
        <v>42405.258999999998</v>
      </c>
      <c r="D67" s="50"/>
      <c r="E67">
        <f t="shared" si="26"/>
        <v>-3759.5192074761967</v>
      </c>
      <c r="F67">
        <f t="shared" si="27"/>
        <v>-3759.5</v>
      </c>
      <c r="G67">
        <f t="shared" si="60"/>
        <v>-6.9435434998013079E-3</v>
      </c>
      <c r="I67" s="116">
        <f t="shared" si="69"/>
        <v>-6.9435434998013079E-3</v>
      </c>
      <c r="K67" s="165"/>
      <c r="L67" s="116"/>
      <c r="N67" s="116"/>
      <c r="O67" s="40"/>
      <c r="P67" s="167">
        <f t="shared" si="30"/>
        <v>7.9534451821644732E-6</v>
      </c>
      <c r="Q67" s="166">
        <f t="shared" si="31"/>
        <v>27386.758999999998</v>
      </c>
      <c r="R67" s="8">
        <f t="shared" si="32"/>
        <v>4.8212796333632992E-5</v>
      </c>
      <c r="S67" s="282">
        <f t="shared" si="70"/>
        <v>0.16496544044295958</v>
      </c>
      <c r="T67" s="284"/>
      <c r="U67" s="167"/>
      <c r="V67" s="167"/>
      <c r="W67" s="167"/>
      <c r="X67" s="167"/>
      <c r="Y67" s="167"/>
      <c r="Z67" s="167"/>
      <c r="AA67" s="116"/>
      <c r="AB67" s="116"/>
      <c r="AC67" s="25"/>
      <c r="AD67" s="252"/>
      <c r="AE67" s="41"/>
      <c r="AF67">
        <f t="shared" si="33"/>
        <v>-3759.5</v>
      </c>
      <c r="AG67" s="246">
        <f t="shared" si="34"/>
        <v>1.0366534726873546E-2</v>
      </c>
      <c r="AH67" s="247">
        <f t="shared" si="35"/>
        <v>-1.7310078226674852E-2</v>
      </c>
      <c r="AI67" s="247">
        <f t="shared" si="36"/>
        <v>-6.9435434998013079E-3</v>
      </c>
      <c r="AJ67" s="248">
        <f t="shared" si="37"/>
        <v>4.9430047970760474E-5</v>
      </c>
      <c r="AK67">
        <f t="shared" si="59"/>
        <v>2.9963880821360278E-4</v>
      </c>
      <c r="AN67">
        <f t="shared" si="38"/>
        <v>6.817370444885858E-5</v>
      </c>
      <c r="AO67">
        <f t="shared" si="39"/>
        <v>0.33799152486077255</v>
      </c>
      <c r="AP67">
        <f t="shared" si="40"/>
        <v>-2.4180470681234644E-2</v>
      </c>
      <c r="AQ67">
        <f t="shared" si="41"/>
        <v>2.8293866236075361E-2</v>
      </c>
      <c r="AR67">
        <f t="shared" si="42"/>
        <v>3.0988792165176955</v>
      </c>
      <c r="AS67">
        <f t="shared" si="43"/>
        <v>46.816553639247076</v>
      </c>
      <c r="AT67">
        <f t="shared" si="67"/>
        <v>-3.236355189266058</v>
      </c>
      <c r="AU67">
        <f t="shared" si="67"/>
        <v>-3.2451973189655812</v>
      </c>
      <c r="AV67">
        <f t="shared" si="67"/>
        <v>-3.231789983959811</v>
      </c>
      <c r="AW67">
        <f t="shared" si="67"/>
        <v>-3.2521267161409928</v>
      </c>
      <c r="AX67">
        <f t="shared" si="67"/>
        <v>-3.2212944020692098</v>
      </c>
      <c r="AY67">
        <f t="shared" si="67"/>
        <v>-3.2680784610977147</v>
      </c>
      <c r="AZ67">
        <f t="shared" si="67"/>
        <v>-3.1971646397695697</v>
      </c>
      <c r="BA67">
        <f t="shared" si="45"/>
        <v>-3.3048822221904874</v>
      </c>
      <c r="BB67" s="246">
        <f t="shared" si="46"/>
        <v>4.0582967984548737E-3</v>
      </c>
      <c r="BC67" s="247">
        <f t="shared" si="47"/>
        <v>-1.1001840298256182E-2</v>
      </c>
      <c r="BD67" s="248">
        <f t="shared" si="48"/>
        <v>1.996749773575849E-5</v>
      </c>
      <c r="BE67" s="247">
        <f t="shared" si="49"/>
        <v>-7.0347927583149471E-4</v>
      </c>
      <c r="BG67">
        <f t="shared" si="50"/>
        <v>-6.3082379284186722E-3</v>
      </c>
      <c r="BH67">
        <f t="shared" si="51"/>
        <v>0.63711660392410585</v>
      </c>
      <c r="BI67">
        <f t="shared" si="52"/>
        <v>-0.73517213937477155</v>
      </c>
      <c r="BJ67">
        <f t="shared" si="53"/>
        <v>0.4339693240627065</v>
      </c>
      <c r="BK67">
        <f t="shared" si="54"/>
        <v>2.2672216460238159</v>
      </c>
      <c r="BL67">
        <f t="shared" si="55"/>
        <v>2.1397387052730354</v>
      </c>
      <c r="BM67">
        <f t="shared" si="68"/>
        <v>-4.5931615312820027</v>
      </c>
      <c r="BN67">
        <f t="shared" si="68"/>
        <v>-4.5931614720607374</v>
      </c>
      <c r="BO67">
        <f t="shared" si="68"/>
        <v>-4.5931623521929597</v>
      </c>
      <c r="BP67">
        <f t="shared" si="68"/>
        <v>-4.5931492725452765</v>
      </c>
      <c r="BQ67">
        <f t="shared" si="68"/>
        <v>-4.5933437965385231</v>
      </c>
      <c r="BR67">
        <f t="shared" si="68"/>
        <v>-4.5904826477399672</v>
      </c>
      <c r="BS67">
        <f t="shared" si="68"/>
        <v>-4.6436201612923016</v>
      </c>
      <c r="BT67">
        <f t="shared" si="57"/>
        <v>-5.1548431038834952</v>
      </c>
      <c r="BW67">
        <f t="shared" si="71"/>
        <v>-3.2872922637209919E-3</v>
      </c>
      <c r="BX67">
        <v>5000</v>
      </c>
      <c r="BY67">
        <f t="shared" si="72"/>
        <v>-5.3682795767359057E-3</v>
      </c>
      <c r="BZ67">
        <f t="shared" si="73"/>
        <v>5.3621233956728191E-3</v>
      </c>
      <c r="CA67">
        <f t="shared" si="74"/>
        <v>-1.0730402972408725E-2</v>
      </c>
      <c r="CB67">
        <f t="shared" si="75"/>
        <v>0.40850180179224427</v>
      </c>
      <c r="CC67">
        <f t="shared" si="76"/>
        <v>-0.50936411579141561</v>
      </c>
      <c r="CD67">
        <f t="shared" si="77"/>
        <v>-2.6740432165139025</v>
      </c>
      <c r="CE67">
        <f t="shared" si="78"/>
        <v>-4.1994122157056823</v>
      </c>
      <c r="CF67">
        <f t="shared" si="79"/>
        <v>-2.1690330097523676</v>
      </c>
      <c r="CG67">
        <f t="shared" si="79"/>
        <v>-2.1678406772937096</v>
      </c>
      <c r="CH67">
        <f t="shared" si="79"/>
        <v>-2.1710338922499659</v>
      </c>
      <c r="CI67">
        <f t="shared" si="79"/>
        <v>-2.1624480736617144</v>
      </c>
      <c r="CJ67">
        <f t="shared" si="79"/>
        <v>-2.1852941847159242</v>
      </c>
      <c r="CK67">
        <f t="shared" si="79"/>
        <v>-2.1226734299100287</v>
      </c>
      <c r="CL67">
        <f t="shared" si="79"/>
        <v>-2.2828278688876886</v>
      </c>
      <c r="CM67">
        <f t="shared" si="80"/>
        <v>-1.6210516068539649</v>
      </c>
      <c r="CO67" s="23">
        <f t="shared" ref="CO67:CO121" si="88">BX67</f>
        <v>5000</v>
      </c>
      <c r="CP67" s="86">
        <f t="shared" ref="CP67:CP121" si="89">AH$3+AH$4*BX67+AH$5*BX67^2+CR67</f>
        <v>7.4431107086877328E-3</v>
      </c>
      <c r="CQ67" s="86">
        <f t="shared" ref="CQ67:CQ121" si="90">AH$3+AH$4*BX67+AH$5*BX67^2</f>
        <v>5.3621233956728191E-3</v>
      </c>
      <c r="CR67">
        <f t="shared" si="81"/>
        <v>2.0809873130149138E-3</v>
      </c>
      <c r="CS67">
        <f t="shared" si="82"/>
        <v>0.44014617235288478</v>
      </c>
      <c r="CT67">
        <f t="shared" si="83"/>
        <v>0.19112809569490519</v>
      </c>
      <c r="CU67">
        <f t="shared" si="84"/>
        <v>-2.9977317766534748</v>
      </c>
      <c r="CV67">
        <f t="shared" si="85"/>
        <v>-13.87833528356623</v>
      </c>
      <c r="CW67">
        <f t="shared" si="86"/>
        <v>-2.8696592482110366</v>
      </c>
      <c r="CX67">
        <f t="shared" si="86"/>
        <v>-2.8636119257635633</v>
      </c>
      <c r="CY67">
        <f t="shared" si="86"/>
        <v>-2.8747113593308691</v>
      </c>
      <c r="CZ67">
        <f t="shared" si="86"/>
        <v>-2.8543121632720876</v>
      </c>
      <c r="DA67">
        <f t="shared" si="86"/>
        <v>-2.8917154622692016</v>
      </c>
      <c r="DB67">
        <f t="shared" si="86"/>
        <v>-2.8228172827612674</v>
      </c>
      <c r="DC67">
        <f t="shared" si="86"/>
        <v>-2.948789811596523</v>
      </c>
      <c r="DD67">
        <f t="shared" si="87"/>
        <v>-2.7144236602080198</v>
      </c>
    </row>
    <row r="68" spans="1:108">
      <c r="A68" s="47" t="s">
        <v>86</v>
      </c>
      <c r="B68" s="48"/>
      <c r="C68" s="49">
        <v>47439.357000000004</v>
      </c>
      <c r="D68" s="51"/>
      <c r="E68">
        <f t="shared" si="26"/>
        <v>10165.981153411045</v>
      </c>
      <c r="F68">
        <f t="shared" si="27"/>
        <v>10166</v>
      </c>
      <c r="G68">
        <f t="shared" si="60"/>
        <v>-6.8130819927318953E-3</v>
      </c>
      <c r="H68" s="116"/>
      <c r="I68" s="8">
        <f t="shared" si="69"/>
        <v>-6.8130819927318953E-3</v>
      </c>
      <c r="J68" s="116"/>
      <c r="K68" s="165"/>
      <c r="L68" s="116"/>
      <c r="M68" s="116"/>
      <c r="N68" s="116"/>
      <c r="O68" s="40"/>
      <c r="P68" s="167">
        <f t="shared" si="30"/>
        <v>7.6573800410493486E-6</v>
      </c>
      <c r="Q68" s="166">
        <f t="shared" si="31"/>
        <v>32420.857000000004</v>
      </c>
      <c r="R68" s="8">
        <f t="shared" si="32"/>
        <v>4.6418086239687614E-5</v>
      </c>
      <c r="S68" s="282">
        <f t="shared" si="70"/>
        <v>0.16496544044295958</v>
      </c>
      <c r="T68" s="284"/>
      <c r="U68" s="167"/>
      <c r="V68" s="167"/>
      <c r="W68" s="167"/>
      <c r="X68" s="167"/>
      <c r="Y68" s="167"/>
      <c r="Z68" s="167"/>
      <c r="AA68" s="116"/>
      <c r="AB68" s="116"/>
      <c r="AC68" s="25"/>
      <c r="AD68" s="252"/>
      <c r="AE68" s="41"/>
      <c r="AF68">
        <f t="shared" si="33"/>
        <v>10166</v>
      </c>
      <c r="AG68" s="246">
        <f t="shared" si="34"/>
        <v>-8.5947588011512591E-3</v>
      </c>
      <c r="AH68" s="247">
        <f t="shared" si="35"/>
        <v>1.7816768084193638E-3</v>
      </c>
      <c r="AI68" s="247">
        <f t="shared" si="36"/>
        <v>-6.8130819927318953E-3</v>
      </c>
      <c r="AJ68" s="248">
        <f t="shared" si="37"/>
        <v>5.2366171629497308E-7</v>
      </c>
      <c r="AK68">
        <f t="shared" si="59"/>
        <v>3.1743722496594106E-6</v>
      </c>
      <c r="AN68">
        <f t="shared" si="38"/>
        <v>-1.1311252347809483E-2</v>
      </c>
      <c r="AO68">
        <f t="shared" si="39"/>
        <v>0.70430959421700989</v>
      </c>
      <c r="AP68">
        <f t="shared" si="40"/>
        <v>-0.92273724836967741</v>
      </c>
      <c r="AQ68">
        <f t="shared" si="41"/>
        <v>-0.59297803327833365</v>
      </c>
      <c r="AR68">
        <f t="shared" si="42"/>
        <v>-2.0333659316135551</v>
      </c>
      <c r="AS68">
        <f t="shared" si="43"/>
        <v>-1.6160855599466377</v>
      </c>
      <c r="AT68">
        <f t="shared" si="67"/>
        <v>-1.2585472928420971</v>
      </c>
      <c r="AU68">
        <f t="shared" si="67"/>
        <v>-1.258443502465759</v>
      </c>
      <c r="AV68">
        <f t="shared" si="67"/>
        <v>-1.2579341780224254</v>
      </c>
      <c r="AW68">
        <f t="shared" si="67"/>
        <v>-1.2554463318051563</v>
      </c>
      <c r="AX68">
        <f t="shared" si="67"/>
        <v>-1.2435569131695972</v>
      </c>
      <c r="AY68">
        <f t="shared" si="67"/>
        <v>-1.1916746084435887</v>
      </c>
      <c r="AZ68">
        <f t="shared" si="67"/>
        <v>-1.0172974181967918</v>
      </c>
      <c r="BA68">
        <f t="shared" si="45"/>
        <v>-0.62799618601619223</v>
      </c>
      <c r="BB68" s="246">
        <f t="shared" si="46"/>
        <v>-2.3048367482854347E-3</v>
      </c>
      <c r="BC68" s="247">
        <f t="shared" si="47"/>
        <v>-4.5082452444464606E-3</v>
      </c>
      <c r="BD68" s="248">
        <f t="shared" si="48"/>
        <v>3.3528030074247018E-6</v>
      </c>
      <c r="BE68" s="247">
        <f t="shared" si="49"/>
        <v>-1.7917516977882363E-3</v>
      </c>
      <c r="BG68">
        <f t="shared" si="50"/>
        <v>6.2899220528658244E-3</v>
      </c>
      <c r="BH68">
        <f t="shared" si="51"/>
        <v>0.5958800779682486</v>
      </c>
      <c r="BI68">
        <f t="shared" si="52"/>
        <v>0.73354061084765976</v>
      </c>
      <c r="BJ68">
        <f t="shared" si="53"/>
        <v>-0.39585454650928009</v>
      </c>
      <c r="BK68">
        <f t="shared" si="54"/>
        <v>-2.3665261717063242</v>
      </c>
      <c r="BL68">
        <f t="shared" si="55"/>
        <v>-2.4499339318091469</v>
      </c>
      <c r="BM68">
        <f t="shared" si="68"/>
        <v>-1.822968660093669</v>
      </c>
      <c r="BN68">
        <f t="shared" si="68"/>
        <v>-1.8229690803670637</v>
      </c>
      <c r="BO68">
        <f t="shared" si="68"/>
        <v>-1.8229661027790192</v>
      </c>
      <c r="BP68">
        <f t="shared" si="68"/>
        <v>-1.8229871979017864</v>
      </c>
      <c r="BQ68">
        <f t="shared" si="68"/>
        <v>-1.8228377094237245</v>
      </c>
      <c r="BR68">
        <f t="shared" si="68"/>
        <v>-1.8238951810357207</v>
      </c>
      <c r="BS68">
        <f t="shared" si="68"/>
        <v>-1.8163189570700591</v>
      </c>
      <c r="BT68">
        <f t="shared" si="57"/>
        <v>-1.2751626469050343</v>
      </c>
      <c r="BW68">
        <f t="shared" si="71"/>
        <v>-3.5001576139307438E-3</v>
      </c>
      <c r="BX68">
        <v>6000</v>
      </c>
      <c r="BY68">
        <f t="shared" si="72"/>
        <v>-6.6465843655159835E-3</v>
      </c>
      <c r="BZ68">
        <f t="shared" si="73"/>
        <v>4.834621089100947E-3</v>
      </c>
      <c r="CA68">
        <f t="shared" si="74"/>
        <v>-1.148120545461693E-2</v>
      </c>
      <c r="CB68">
        <f t="shared" si="75"/>
        <v>0.43470659001727352</v>
      </c>
      <c r="CC68">
        <f t="shared" si="76"/>
        <v>-0.57756362531674998</v>
      </c>
      <c r="CD68">
        <f t="shared" si="77"/>
        <v>-2.5927478786893361</v>
      </c>
      <c r="CE68">
        <f t="shared" si="78"/>
        <v>-3.5520808699483868</v>
      </c>
      <c r="CF68">
        <f t="shared" si="79"/>
        <v>-2.0244593824872381</v>
      </c>
      <c r="CG68">
        <f t="shared" si="79"/>
        <v>-2.0242913281796038</v>
      </c>
      <c r="CH68">
        <f t="shared" si="79"/>
        <v>-2.0248698890138046</v>
      </c>
      <c r="CI68">
        <f t="shared" si="79"/>
        <v>-2.0228751800381497</v>
      </c>
      <c r="CJ68">
        <f t="shared" si="79"/>
        <v>-2.0297183128616991</v>
      </c>
      <c r="CK68">
        <f t="shared" si="79"/>
        <v>-2.0058247663130233</v>
      </c>
      <c r="CL68">
        <f t="shared" si="79"/>
        <v>-2.0847685713683606</v>
      </c>
      <c r="CM68">
        <f t="shared" si="80"/>
        <v>-1.4288225281010085</v>
      </c>
      <c r="CO68" s="23">
        <f t="shared" si="88"/>
        <v>6000</v>
      </c>
      <c r="CP68" s="86">
        <f t="shared" si="89"/>
        <v>7.9810478406861871E-3</v>
      </c>
      <c r="CQ68" s="86">
        <f t="shared" si="90"/>
        <v>4.834621089100947E-3</v>
      </c>
      <c r="CR68">
        <f t="shared" si="81"/>
        <v>3.1464267515852397E-3</v>
      </c>
      <c r="CS68">
        <f t="shared" si="82"/>
        <v>0.45083107270994538</v>
      </c>
      <c r="CT68">
        <f t="shared" si="83"/>
        <v>0.28669854320624888</v>
      </c>
      <c r="CU68">
        <f t="shared" si="84"/>
        <v>-2.899264147447095</v>
      </c>
      <c r="CV68">
        <f t="shared" si="85"/>
        <v>-8.21283164420554</v>
      </c>
      <c r="CW68">
        <f t="shared" si="86"/>
        <v>-2.6872002469805092</v>
      </c>
      <c r="CX68">
        <f t="shared" si="86"/>
        <v>-2.6811214538077595</v>
      </c>
      <c r="CY68">
        <f t="shared" si="86"/>
        <v>-2.6930812855721196</v>
      </c>
      <c r="CZ68">
        <f t="shared" si="86"/>
        <v>-2.6694827938609045</v>
      </c>
      <c r="DA68">
        <f t="shared" si="86"/>
        <v>-2.7157914011095676</v>
      </c>
      <c r="DB68">
        <f t="shared" si="86"/>
        <v>-2.6238594537455726</v>
      </c>
      <c r="DC68">
        <f t="shared" si="86"/>
        <v>-2.8027445461948379</v>
      </c>
      <c r="DD68">
        <f t="shared" si="87"/>
        <v>-2.4358210637498345</v>
      </c>
    </row>
    <row r="69" spans="1:108">
      <c r="A69" s="47" t="s">
        <v>73</v>
      </c>
      <c r="B69" s="48"/>
      <c r="C69" s="49">
        <v>45962.620999999999</v>
      </c>
      <c r="D69" s="51" t="s">
        <v>16</v>
      </c>
      <c r="E69">
        <f t="shared" si="26"/>
        <v>6080.981675662455</v>
      </c>
      <c r="F69">
        <f t="shared" si="27"/>
        <v>6081</v>
      </c>
      <c r="G69">
        <f t="shared" si="60"/>
        <v>-6.6242870016139932E-3</v>
      </c>
      <c r="H69" s="116"/>
      <c r="I69" s="116">
        <f t="shared" si="69"/>
        <v>-6.6242870016139932E-3</v>
      </c>
      <c r="K69" s="165"/>
      <c r="L69" s="116"/>
      <c r="M69" s="116"/>
      <c r="N69" s="116"/>
      <c r="O69" s="40"/>
      <c r="P69" s="167">
        <f t="shared" si="30"/>
        <v>7.2388779020753376E-6</v>
      </c>
      <c r="Q69" s="166">
        <f t="shared" si="31"/>
        <v>30944.120999999999</v>
      </c>
      <c r="R69" s="8">
        <f t="shared" si="32"/>
        <v>4.3881178279752108E-5</v>
      </c>
      <c r="S69" s="282">
        <f t="shared" si="70"/>
        <v>0.16496544044295958</v>
      </c>
      <c r="T69" s="284"/>
      <c r="U69" s="167"/>
      <c r="V69" s="167"/>
      <c r="W69" s="167"/>
      <c r="X69" s="167"/>
      <c r="Y69" s="167"/>
      <c r="Z69" s="167"/>
      <c r="AA69" s="116"/>
      <c r="AB69" s="116"/>
      <c r="AC69" s="25"/>
      <c r="AD69" s="252"/>
      <c r="AE69" s="41"/>
      <c r="AF69">
        <f t="shared" si="33"/>
        <v>6081</v>
      </c>
      <c r="AG69" s="246">
        <f t="shared" si="34"/>
        <v>-6.7411811619303734E-3</v>
      </c>
      <c r="AH69" s="247">
        <f t="shared" si="35"/>
        <v>1.1689416031638016E-4</v>
      </c>
      <c r="AI69" s="247">
        <f t="shared" si="36"/>
        <v>-6.6242870016139932E-3</v>
      </c>
      <c r="AJ69" s="248">
        <f t="shared" si="37"/>
        <v>2.2541281479071323E-9</v>
      </c>
      <c r="AK69">
        <f t="shared" si="59"/>
        <v>1.3664244716071586E-8</v>
      </c>
      <c r="AN69">
        <f t="shared" si="38"/>
        <v>-1.153339779661818E-2</v>
      </c>
      <c r="AO69">
        <f t="shared" si="39"/>
        <v>0.437156915502937</v>
      </c>
      <c r="AP69">
        <f t="shared" si="40"/>
        <v>-0.58330262168995151</v>
      </c>
      <c r="AQ69">
        <f t="shared" si="41"/>
        <v>-0.34966187418216188</v>
      </c>
      <c r="AR69">
        <f t="shared" si="42"/>
        <v>-2.5857001437828502</v>
      </c>
      <c r="AS69">
        <f t="shared" si="43"/>
        <v>-3.5046884036957495</v>
      </c>
      <c r="AT69">
        <f t="shared" ref="AT69:AZ84" si="91">$BA69+$AH$7*SIN(AU69)</f>
        <v>-2.0123507702731223</v>
      </c>
      <c r="AU69">
        <f t="shared" si="91"/>
        <v>-2.0122159326998617</v>
      </c>
      <c r="AV69">
        <f t="shared" si="91"/>
        <v>-2.0126920098255479</v>
      </c>
      <c r="AW69">
        <f t="shared" si="91"/>
        <v>-2.0110089540247142</v>
      </c>
      <c r="AX69">
        <f t="shared" si="91"/>
        <v>-2.0169324090516008</v>
      </c>
      <c r="AY69">
        <f t="shared" si="91"/>
        <v>-1.9957433159746498</v>
      </c>
      <c r="AZ69">
        <f t="shared" si="91"/>
        <v>-2.0676586988020045</v>
      </c>
      <c r="BA69">
        <f t="shared" si="45"/>
        <v>-1.4132519727220192</v>
      </c>
      <c r="BB69" s="246">
        <f t="shared" si="46"/>
        <v>-3.5111308569177068E-3</v>
      </c>
      <c r="BC69" s="247">
        <f t="shared" si="47"/>
        <v>-3.1131561446962864E-3</v>
      </c>
      <c r="BD69" s="248">
        <f t="shared" si="48"/>
        <v>1.5988023526257658E-6</v>
      </c>
      <c r="BE69" s="247">
        <f t="shared" si="49"/>
        <v>1.6790604899915205E-3</v>
      </c>
      <c r="BG69">
        <f t="shared" si="50"/>
        <v>3.2300503050126665E-3</v>
      </c>
      <c r="BH69">
        <f t="shared" si="51"/>
        <v>0.45196725448184871</v>
      </c>
      <c r="BI69">
        <f t="shared" si="52"/>
        <v>0.29457597511667083</v>
      </c>
      <c r="BJ69">
        <f t="shared" si="53"/>
        <v>-0.14026347783672624</v>
      </c>
      <c r="BK69">
        <f t="shared" si="54"/>
        <v>-2.8910313024665477</v>
      </c>
      <c r="BL69">
        <f t="shared" si="55"/>
        <v>-7.9402730220110804</v>
      </c>
      <c r="BM69">
        <f t="shared" ref="BM69:BS84" si="92">$BT69+$BH$7*SIN(BN69)</f>
        <v>-2.6721604328416477</v>
      </c>
      <c r="BN69">
        <f t="shared" si="92"/>
        <v>-2.6662130791822118</v>
      </c>
      <c r="BO69">
        <f t="shared" si="92"/>
        <v>-2.6780019943918925</v>
      </c>
      <c r="BP69">
        <f t="shared" si="92"/>
        <v>-2.6545638110756693</v>
      </c>
      <c r="BQ69">
        <f t="shared" si="92"/>
        <v>-2.7008957259443189</v>
      </c>
      <c r="BR69">
        <f t="shared" si="92"/>
        <v>-2.608183106394244</v>
      </c>
      <c r="BS69">
        <f t="shared" si="92"/>
        <v>-2.7897998243395561</v>
      </c>
      <c r="BT69">
        <f t="shared" si="57"/>
        <v>-2.4132542534367216</v>
      </c>
      <c r="BW69">
        <f t="shared" si="71"/>
        <v>-3.5650699251332206E-3</v>
      </c>
      <c r="BX69">
        <v>7000</v>
      </c>
      <c r="BY69">
        <f t="shared" si="72"/>
        <v>-7.7043573535598986E-3</v>
      </c>
      <c r="BZ69">
        <f t="shared" si="73"/>
        <v>4.3145018050889401E-3</v>
      </c>
      <c r="CA69">
        <f t="shared" si="74"/>
        <v>-1.2018859158648839E-2</v>
      </c>
      <c r="CB69">
        <f t="shared" si="75"/>
        <v>0.46933562265726425</v>
      </c>
      <c r="CC69">
        <f t="shared" si="76"/>
        <v>-0.65103858781659296</v>
      </c>
      <c r="CD69">
        <f t="shared" si="77"/>
        <v>-2.4995370002081079</v>
      </c>
      <c r="CE69">
        <f t="shared" si="78"/>
        <v>-3.0072429824313103</v>
      </c>
      <c r="CF69">
        <f t="shared" si="79"/>
        <v>-1.8698049967298878</v>
      </c>
      <c r="CG69">
        <f t="shared" si="79"/>
        <v>-1.8698074307268748</v>
      </c>
      <c r="CH69">
        <f t="shared" si="79"/>
        <v>-1.8697949605503603</v>
      </c>
      <c r="CI69">
        <f t="shared" si="79"/>
        <v>-1.8698588440866488</v>
      </c>
      <c r="CJ69">
        <f t="shared" si="79"/>
        <v>-1.8695314348192427</v>
      </c>
      <c r="CK69">
        <f t="shared" si="79"/>
        <v>-1.8712057798212678</v>
      </c>
      <c r="CL69">
        <f t="shared" si="79"/>
        <v>-1.8625452900585131</v>
      </c>
      <c r="CM69">
        <f t="shared" si="80"/>
        <v>-1.2365934493480522</v>
      </c>
      <c r="CO69" s="23">
        <f t="shared" si="88"/>
        <v>7000</v>
      </c>
      <c r="CP69" s="86">
        <f t="shared" si="89"/>
        <v>8.453789233515618E-3</v>
      </c>
      <c r="CQ69" s="86">
        <f t="shared" si="90"/>
        <v>4.3145018050889401E-3</v>
      </c>
      <c r="CR69">
        <f t="shared" si="81"/>
        <v>4.139287428426678E-3</v>
      </c>
      <c r="CS69">
        <f t="shared" si="82"/>
        <v>0.4681134498729177</v>
      </c>
      <c r="CT69">
        <f t="shared" si="83"/>
        <v>0.38567368557384318</v>
      </c>
      <c r="CU69">
        <f t="shared" si="84"/>
        <v>-2.794105190841309</v>
      </c>
      <c r="CV69">
        <f t="shared" si="85"/>
        <v>-5.6975718726125093</v>
      </c>
      <c r="CW69">
        <f t="shared" si="86"/>
        <v>-2.4982445396287636</v>
      </c>
      <c r="CX69">
        <f t="shared" si="86"/>
        <v>-2.4945346869636555</v>
      </c>
      <c r="CY69">
        <f t="shared" si="86"/>
        <v>-2.5027289086528204</v>
      </c>
      <c r="CZ69">
        <f t="shared" si="86"/>
        <v>-2.4845614414461181</v>
      </c>
      <c r="DA69">
        <f t="shared" si="86"/>
        <v>-2.5245157024979701</v>
      </c>
      <c r="DB69">
        <f t="shared" si="86"/>
        <v>-2.4349526779580799</v>
      </c>
      <c r="DC69">
        <f t="shared" si="86"/>
        <v>-2.6284026409920851</v>
      </c>
      <c r="DD69">
        <f t="shared" si="87"/>
        <v>-2.1572184672916492</v>
      </c>
    </row>
    <row r="70" spans="1:108">
      <c r="A70" s="47" t="s">
        <v>73</v>
      </c>
      <c r="B70" s="48"/>
      <c r="C70" s="49">
        <v>45591.72</v>
      </c>
      <c r="D70" s="51" t="s">
        <v>16</v>
      </c>
      <c r="E70">
        <f t="shared" si="26"/>
        <v>5054.9821799527163</v>
      </c>
      <c r="F70">
        <f t="shared" si="27"/>
        <v>5055</v>
      </c>
      <c r="G70">
        <f t="shared" si="60"/>
        <v>-6.4419849950354546E-3</v>
      </c>
      <c r="H70" s="116"/>
      <c r="I70" s="116">
        <f t="shared" si="69"/>
        <v>-6.4419849950354546E-3</v>
      </c>
      <c r="K70" s="165"/>
      <c r="L70" s="116"/>
      <c r="M70" s="116"/>
      <c r="N70" s="116"/>
      <c r="O70" s="40"/>
      <c r="P70" s="167">
        <f t="shared" si="30"/>
        <v>6.8459289686271042E-6</v>
      </c>
      <c r="Q70" s="166">
        <f t="shared" si="31"/>
        <v>30573.22</v>
      </c>
      <c r="R70" s="8">
        <f t="shared" si="32"/>
        <v>4.1499170676261946E-5</v>
      </c>
      <c r="S70" s="282">
        <f t="shared" si="70"/>
        <v>0.16496544044295958</v>
      </c>
      <c r="T70" s="284"/>
      <c r="U70" s="167"/>
      <c r="V70" s="167"/>
      <c r="W70" s="167"/>
      <c r="X70" s="167"/>
      <c r="Y70" s="167"/>
      <c r="Z70" s="167"/>
      <c r="AA70" s="116"/>
      <c r="AB70" s="116"/>
      <c r="AC70" s="25"/>
      <c r="AD70" s="252"/>
      <c r="AE70" s="41"/>
      <c r="AF70">
        <f t="shared" si="33"/>
        <v>5055</v>
      </c>
      <c r="AG70" s="246">
        <f t="shared" si="34"/>
        <v>-5.443514705275548E-3</v>
      </c>
      <c r="AH70" s="247">
        <f t="shared" si="35"/>
        <v>-9.9847028975990661E-4</v>
      </c>
      <c r="AI70" s="247">
        <f t="shared" si="36"/>
        <v>-6.4419849950354546E-3</v>
      </c>
      <c r="AJ70" s="248">
        <f t="shared" si="37"/>
        <v>1.6446112781728961E-7</v>
      </c>
      <c r="AK70">
        <f t="shared" si="59"/>
        <v>9.9694291953323189E-7</v>
      </c>
      <c r="AN70">
        <f t="shared" si="38"/>
        <v>-1.0776433607788139E-2</v>
      </c>
      <c r="AO70">
        <f t="shared" si="39"/>
        <v>0.40976983900172603</v>
      </c>
      <c r="AP70">
        <f t="shared" si="40"/>
        <v>-0.51299826361051404</v>
      </c>
      <c r="AQ70">
        <f t="shared" si="41"/>
        <v>-0.30113804321390808</v>
      </c>
      <c r="AR70">
        <f t="shared" si="42"/>
        <v>-2.6698148655201628</v>
      </c>
      <c r="AS70">
        <f t="shared" si="43"/>
        <v>-4.1603610715900867</v>
      </c>
      <c r="AT70">
        <f t="shared" si="91"/>
        <v>-2.1612925874871887</v>
      </c>
      <c r="AU70">
        <f t="shared" si="91"/>
        <v>-2.1601948823887747</v>
      </c>
      <c r="AV70">
        <f t="shared" si="91"/>
        <v>-2.1631685714444573</v>
      </c>
      <c r="AW70">
        <f t="shared" si="91"/>
        <v>-2.1550819696040513</v>
      </c>
      <c r="AX70">
        <f t="shared" si="91"/>
        <v>-2.1768502177432447</v>
      </c>
      <c r="AY70">
        <f t="shared" si="91"/>
        <v>-2.1165152525214967</v>
      </c>
      <c r="AZ70">
        <f t="shared" si="91"/>
        <v>-2.2725701939132983</v>
      </c>
      <c r="BA70">
        <f t="shared" si="45"/>
        <v>-1.610479007522553</v>
      </c>
      <c r="BB70" s="246">
        <f t="shared" si="46"/>
        <v>-3.3026313341262014E-3</v>
      </c>
      <c r="BC70" s="247">
        <f t="shared" si="47"/>
        <v>-3.1393536609092532E-3</v>
      </c>
      <c r="BD70" s="248">
        <f t="shared" si="48"/>
        <v>1.6258237292181514E-6</v>
      </c>
      <c r="BE70" s="247">
        <f t="shared" si="49"/>
        <v>2.1935652416033382E-3</v>
      </c>
      <c r="BG70">
        <f t="shared" si="50"/>
        <v>2.1408833711493466E-3</v>
      </c>
      <c r="BH70">
        <f t="shared" si="51"/>
        <v>0.44058263669095576</v>
      </c>
      <c r="BI70">
        <f t="shared" si="52"/>
        <v>0.19631329052215837</v>
      </c>
      <c r="BJ70">
        <f t="shared" si="53"/>
        <v>-8.4059187501268534E-2</v>
      </c>
      <c r="BK70">
        <f t="shared" si="54"/>
        <v>-2.9924464537472937</v>
      </c>
      <c r="BL70">
        <f t="shared" si="55"/>
        <v>-13.384794217935061</v>
      </c>
      <c r="BM70">
        <f t="shared" si="92"/>
        <v>-2.8597620855071755</v>
      </c>
      <c r="BN70">
        <f t="shared" si="92"/>
        <v>-2.8536229515885552</v>
      </c>
      <c r="BO70">
        <f t="shared" si="92"/>
        <v>-2.8649226706018358</v>
      </c>
      <c r="BP70">
        <f t="shared" si="92"/>
        <v>-2.8440950717478284</v>
      </c>
      <c r="BQ70">
        <f t="shared" si="92"/>
        <v>-2.8823888010567664</v>
      </c>
      <c r="BR70">
        <f t="shared" si="92"/>
        <v>-2.8116338884700469</v>
      </c>
      <c r="BS70">
        <f t="shared" si="92"/>
        <v>-2.9413282001352501</v>
      </c>
      <c r="BT70">
        <f t="shared" si="57"/>
        <v>-2.6991005174028198</v>
      </c>
      <c r="BW70">
        <f t="shared" si="71"/>
        <v>-3.4567592698939035E-3</v>
      </c>
      <c r="BX70">
        <v>8000</v>
      </c>
      <c r="BY70">
        <f t="shared" si="72"/>
        <v>-8.476035946417524E-3</v>
      </c>
      <c r="BZ70">
        <f t="shared" si="73"/>
        <v>3.8017655436367983E-3</v>
      </c>
      <c r="CA70">
        <f t="shared" si="74"/>
        <v>-1.2277801490054323E-2</v>
      </c>
      <c r="CB70">
        <f t="shared" si="75"/>
        <v>0.5164024852604614</v>
      </c>
      <c r="CC70">
        <f t="shared" si="76"/>
        <v>-0.73088188021952238</v>
      </c>
      <c r="CD70">
        <f t="shared" si="77"/>
        <v>-2.3888757354090839</v>
      </c>
      <c r="CE70">
        <f t="shared" si="78"/>
        <v>-2.5303876940954315</v>
      </c>
      <c r="CF70">
        <f t="shared" si="79"/>
        <v>-1.7013392461849626</v>
      </c>
      <c r="CG70">
        <f t="shared" si="79"/>
        <v>-1.701339547248286</v>
      </c>
      <c r="CH70">
        <f t="shared" si="79"/>
        <v>-1.7013360567802196</v>
      </c>
      <c r="CI70">
        <f t="shared" si="79"/>
        <v>-1.7013765188729693</v>
      </c>
      <c r="CJ70">
        <f t="shared" si="79"/>
        <v>-1.7009067073763773</v>
      </c>
      <c r="CK70">
        <f t="shared" si="79"/>
        <v>-1.7062619907971053</v>
      </c>
      <c r="CL70">
        <f t="shared" si="79"/>
        <v>-1.6172629625240229</v>
      </c>
      <c r="CM70">
        <f t="shared" si="80"/>
        <v>-1.0443643705950958</v>
      </c>
      <c r="CO70" s="23">
        <f t="shared" si="88"/>
        <v>8000</v>
      </c>
      <c r="CP70" s="86">
        <f t="shared" si="89"/>
        <v>8.8210422201604188E-3</v>
      </c>
      <c r="CQ70" s="86">
        <f t="shared" si="90"/>
        <v>3.8017655436367983E-3</v>
      </c>
      <c r="CR70">
        <f t="shared" si="81"/>
        <v>5.0192766765236206E-3</v>
      </c>
      <c r="CS70">
        <f t="shared" si="82"/>
        <v>0.49374559725703349</v>
      </c>
      <c r="CT70">
        <f t="shared" si="83"/>
        <v>0.48904409276465233</v>
      </c>
      <c r="CU70">
        <f t="shared" si="84"/>
        <v>-2.6790495599514186</v>
      </c>
      <c r="CV70">
        <f t="shared" si="85"/>
        <v>-4.2465546307311088</v>
      </c>
      <c r="CW70">
        <f t="shared" si="86"/>
        <v>-2.3006851412735685</v>
      </c>
      <c r="CX70">
        <f t="shared" si="86"/>
        <v>-2.2994011195356494</v>
      </c>
      <c r="CY70">
        <f t="shared" si="86"/>
        <v>-2.3028036252205375</v>
      </c>
      <c r="CZ70">
        <f t="shared" si="86"/>
        <v>-2.2937588300615923</v>
      </c>
      <c r="DA70">
        <f t="shared" si="86"/>
        <v>-2.3176053157270156</v>
      </c>
      <c r="DB70">
        <f t="shared" si="86"/>
        <v>-2.253270842440755</v>
      </c>
      <c r="DC70">
        <f t="shared" si="86"/>
        <v>-2.417723653315567</v>
      </c>
      <c r="DD70">
        <f t="shared" si="87"/>
        <v>-1.8786158708334639</v>
      </c>
    </row>
    <row r="71" spans="1:108">
      <c r="A71" s="47" t="s">
        <v>73</v>
      </c>
      <c r="B71" s="48"/>
      <c r="C71" s="49">
        <v>46713.642</v>
      </c>
      <c r="D71" s="51" t="s">
        <v>16</v>
      </c>
      <c r="E71">
        <f t="shared" si="26"/>
        <v>8158.4825917220733</v>
      </c>
      <c r="F71">
        <f t="shared" si="27"/>
        <v>8158.5</v>
      </c>
      <c r="G71">
        <f t="shared" si="60"/>
        <v>-6.293129496043548E-3</v>
      </c>
      <c r="H71" s="116"/>
      <c r="I71" s="116">
        <f t="shared" si="69"/>
        <v>-6.293129496043548E-3</v>
      </c>
      <c r="K71" s="165"/>
      <c r="L71" s="116"/>
      <c r="M71" s="116"/>
      <c r="N71" s="116"/>
      <c r="O71" s="40"/>
      <c r="P71" s="167">
        <f t="shared" si="30"/>
        <v>6.5332053322191442E-6</v>
      </c>
      <c r="Q71" s="166">
        <f t="shared" si="31"/>
        <v>31695.142</v>
      </c>
      <c r="R71" s="8">
        <f t="shared" si="32"/>
        <v>3.9603478853973319E-5</v>
      </c>
      <c r="S71" s="282">
        <f t="shared" si="70"/>
        <v>0.16496544044295958</v>
      </c>
      <c r="T71" s="284"/>
      <c r="U71" s="167"/>
      <c r="V71" s="167"/>
      <c r="W71" s="167"/>
      <c r="X71" s="167"/>
      <c r="Y71" s="167"/>
      <c r="Z71" s="167"/>
      <c r="AC71" s="25"/>
      <c r="AD71" s="252"/>
      <c r="AE71" s="41"/>
      <c r="AF71">
        <f t="shared" si="33"/>
        <v>8158.5</v>
      </c>
      <c r="AG71" s="246">
        <f t="shared" si="34"/>
        <v>-8.5660754057247882E-3</v>
      </c>
      <c r="AH71" s="247">
        <f t="shared" si="35"/>
        <v>2.2729459096812402E-3</v>
      </c>
      <c r="AI71" s="247">
        <f t="shared" si="36"/>
        <v>-6.293129496043548E-3</v>
      </c>
      <c r="AJ71" s="248">
        <f t="shared" si="37"/>
        <v>8.5225816841978271E-7</v>
      </c>
      <c r="AK71">
        <f t="shared" si="59"/>
        <v>5.1662831083366805E-6</v>
      </c>
      <c r="AN71">
        <f t="shared" si="38"/>
        <v>-1.2287250095528543E-2</v>
      </c>
      <c r="AO71">
        <f t="shared" si="39"/>
        <v>0.52540812888211974</v>
      </c>
      <c r="AP71">
        <f t="shared" si="40"/>
        <v>-0.74416821689974344</v>
      </c>
      <c r="AQ71">
        <f t="shared" si="41"/>
        <v>-0.46240493065232269</v>
      </c>
      <c r="AR71">
        <f t="shared" si="42"/>
        <v>-2.3692001411260777</v>
      </c>
      <c r="AS71">
        <f t="shared" si="43"/>
        <v>-2.4593265056176792</v>
      </c>
      <c r="AT71">
        <f t="shared" si="91"/>
        <v>-1.6730479642760665</v>
      </c>
      <c r="AU71">
        <f t="shared" si="91"/>
        <v>-1.6730480425786274</v>
      </c>
      <c r="AV71">
        <f t="shared" si="91"/>
        <v>-1.6730468848546658</v>
      </c>
      <c r="AW71">
        <f t="shared" si="91"/>
        <v>-1.673064000777031</v>
      </c>
      <c r="AX71">
        <f t="shared" si="91"/>
        <v>-1.672810665454189</v>
      </c>
      <c r="AY71">
        <f t="shared" si="91"/>
        <v>-1.6764985395149716</v>
      </c>
      <c r="AZ71">
        <f t="shared" si="91"/>
        <v>-1.5763864867327446</v>
      </c>
      <c r="BA71">
        <f t="shared" si="45"/>
        <v>-1.0138960616127521</v>
      </c>
      <c r="BB71" s="246">
        <f t="shared" si="46"/>
        <v>-3.4206550553247247E-3</v>
      </c>
      <c r="BC71" s="247">
        <f t="shared" si="47"/>
        <v>-2.8724744407188233E-3</v>
      </c>
      <c r="BD71" s="248">
        <f t="shared" si="48"/>
        <v>1.3611478983897905E-6</v>
      </c>
      <c r="BE71" s="247">
        <f t="shared" si="49"/>
        <v>8.4870024908493148E-4</v>
      </c>
      <c r="BG71">
        <f t="shared" si="50"/>
        <v>5.1454203504000635E-3</v>
      </c>
      <c r="BH71">
        <f t="shared" si="51"/>
        <v>0.49874893075512661</v>
      </c>
      <c r="BI71">
        <f t="shared" si="52"/>
        <v>0.50590987786447517</v>
      </c>
      <c r="BJ71">
        <f t="shared" si="53"/>
        <v>-0.26222337606683305</v>
      </c>
      <c r="BK71">
        <f t="shared" si="54"/>
        <v>-2.6596066127772362</v>
      </c>
      <c r="BL71">
        <f t="shared" si="55"/>
        <v>-4.0688540006257687</v>
      </c>
      <c r="BM71">
        <f t="shared" si="92"/>
        <v>-2.268375539157466</v>
      </c>
      <c r="BN71">
        <f t="shared" si="92"/>
        <v>-2.2673625725347217</v>
      </c>
      <c r="BO71">
        <f t="shared" si="92"/>
        <v>-2.2701489032281281</v>
      </c>
      <c r="BP71">
        <f t="shared" si="92"/>
        <v>-2.2624621510753382</v>
      </c>
      <c r="BQ71">
        <f t="shared" si="92"/>
        <v>-2.283500412057657</v>
      </c>
      <c r="BR71">
        <f t="shared" si="92"/>
        <v>-2.2245830287322303</v>
      </c>
      <c r="BS71">
        <f t="shared" si="92"/>
        <v>-2.3806057295045604</v>
      </c>
      <c r="BT71">
        <f t="shared" si="57"/>
        <v>-1.8344573592948414</v>
      </c>
      <c r="BW71">
        <f t="shared" si="71"/>
        <v>-3.1213433169104748E-3</v>
      </c>
      <c r="BX71">
        <v>9000</v>
      </c>
      <c r="BY71">
        <f t="shared" si="72"/>
        <v>-8.8605304439766663E-3</v>
      </c>
      <c r="BZ71">
        <f t="shared" si="73"/>
        <v>3.2964123047445198E-3</v>
      </c>
      <c r="CA71">
        <f t="shared" si="74"/>
        <v>-1.2156942748721186E-2</v>
      </c>
      <c r="CB71">
        <f t="shared" si="75"/>
        <v>0.58300149136325963</v>
      </c>
      <c r="CC71">
        <f t="shared" si="76"/>
        <v>-0.81747242607672876</v>
      </c>
      <c r="CD71">
        <f t="shared" si="77"/>
        <v>-2.2514800610978782</v>
      </c>
      <c r="CE71">
        <f t="shared" si="78"/>
        <v>-2.0965579674397117</v>
      </c>
      <c r="CF71">
        <f t="shared" si="79"/>
        <v>-1.5136671155574983</v>
      </c>
      <c r="CG71">
        <f t="shared" si="79"/>
        <v>-1.5136670822209242</v>
      </c>
      <c r="CH71">
        <f t="shared" si="79"/>
        <v>-1.5136662010998974</v>
      </c>
      <c r="CI71">
        <f t="shared" si="79"/>
        <v>-1.5136429170554468</v>
      </c>
      <c r="CJ71">
        <f t="shared" si="79"/>
        <v>-1.513031022168305</v>
      </c>
      <c r="CK71">
        <f t="shared" si="79"/>
        <v>-1.4987889801929448</v>
      </c>
      <c r="CL71">
        <f t="shared" si="79"/>
        <v>-1.3508759840337536</v>
      </c>
      <c r="CM71">
        <f t="shared" si="80"/>
        <v>-0.85213529184213943</v>
      </c>
      <c r="CO71" s="23">
        <f t="shared" si="88"/>
        <v>9000</v>
      </c>
      <c r="CP71" s="86">
        <f t="shared" si="89"/>
        <v>9.0355994318107105E-3</v>
      </c>
      <c r="CQ71" s="86">
        <f t="shared" si="90"/>
        <v>3.2964123047445198E-3</v>
      </c>
      <c r="CR71">
        <f t="shared" si="81"/>
        <v>5.7391871270661915E-3</v>
      </c>
      <c r="CS71">
        <f t="shared" si="82"/>
        <v>0.53075971342042183</v>
      </c>
      <c r="CT71">
        <f t="shared" si="83"/>
        <v>0.59804003607634582</v>
      </c>
      <c r="CU71">
        <f t="shared" si="84"/>
        <v>-2.5489896792950524</v>
      </c>
      <c r="CV71">
        <f t="shared" si="85"/>
        <v>-3.2755907538584865</v>
      </c>
      <c r="CW71">
        <f t="shared" si="86"/>
        <v>-2.0909442893951709</v>
      </c>
      <c r="CX71">
        <f t="shared" si="86"/>
        <v>-2.0907685070272044</v>
      </c>
      <c r="CY71">
        <f t="shared" si="86"/>
        <v>-2.0913935695883854</v>
      </c>
      <c r="CZ71">
        <f t="shared" si="86"/>
        <v>-2.0891678062553698</v>
      </c>
      <c r="DA71">
        <f t="shared" si="86"/>
        <v>-2.0970544651251282</v>
      </c>
      <c r="DB71">
        <f t="shared" si="86"/>
        <v>-2.0685984966287081</v>
      </c>
      <c r="DC71">
        <f t="shared" si="86"/>
        <v>-2.1654694068597613</v>
      </c>
      <c r="DD71">
        <f t="shared" si="87"/>
        <v>-1.6000132743752786</v>
      </c>
    </row>
    <row r="72" spans="1:108">
      <c r="A72" s="47" t="s">
        <v>84</v>
      </c>
      <c r="B72" s="48" t="s">
        <v>45</v>
      </c>
      <c r="C72" s="49">
        <v>47407.364999999998</v>
      </c>
      <c r="D72" s="51"/>
      <c r="E72">
        <f t="shared" si="26"/>
        <v>10077.483748802397</v>
      </c>
      <c r="F72">
        <f t="shared" si="27"/>
        <v>10077.5</v>
      </c>
      <c r="G72">
        <f t="shared" si="60"/>
        <v>-5.8748424999066629E-3</v>
      </c>
      <c r="H72" s="116"/>
      <c r="I72" s="8">
        <f t="shared" si="69"/>
        <v>-5.8748424999066629E-3</v>
      </c>
      <c r="J72" s="116"/>
      <c r="K72" s="165"/>
      <c r="L72" s="116"/>
      <c r="M72" s="116"/>
      <c r="N72" s="116"/>
      <c r="O72" s="40"/>
      <c r="P72" s="167">
        <f t="shared" si="30"/>
        <v>5.6935799950320657E-6</v>
      </c>
      <c r="Q72" s="166">
        <f t="shared" si="31"/>
        <v>32388.864999999998</v>
      </c>
      <c r="R72" s="8">
        <f t="shared" si="32"/>
        <v>3.4513774398709566E-5</v>
      </c>
      <c r="S72" s="282">
        <f t="shared" si="70"/>
        <v>0.16496544044295958</v>
      </c>
      <c r="T72" s="284"/>
      <c r="U72" s="167"/>
      <c r="V72" s="167"/>
      <c r="W72" s="167"/>
      <c r="X72" s="167"/>
      <c r="Y72" s="167"/>
      <c r="Z72" s="167"/>
      <c r="AA72" s="116"/>
      <c r="AB72" s="116"/>
      <c r="AC72" s="25"/>
      <c r="AD72" s="252"/>
      <c r="AE72" s="41"/>
      <c r="AF72">
        <f t="shared" si="33"/>
        <v>10077.5</v>
      </c>
      <c r="AG72" s="246">
        <f t="shared" si="34"/>
        <v>-8.6503025854877524E-3</v>
      </c>
      <c r="AH72" s="247">
        <f t="shared" si="35"/>
        <v>2.7754600855810895E-3</v>
      </c>
      <c r="AI72" s="247">
        <f t="shared" si="36"/>
        <v>-5.8748424999066629E-3</v>
      </c>
      <c r="AJ72" s="248">
        <f t="shared" si="37"/>
        <v>1.2707582648546611E-6</v>
      </c>
      <c r="AK72">
        <f t="shared" si="59"/>
        <v>7.7031786866537885E-6</v>
      </c>
      <c r="AN72">
        <f t="shared" si="38"/>
        <v>-1.1410460246397917E-2</v>
      </c>
      <c r="AO72">
        <f t="shared" si="39"/>
        <v>0.69264980854487757</v>
      </c>
      <c r="AP72">
        <f t="shared" si="40"/>
        <v>-0.91494080970072322</v>
      </c>
      <c r="AQ72">
        <f t="shared" si="41"/>
        <v>-0.58701927041218116</v>
      </c>
      <c r="AR72">
        <f t="shared" si="42"/>
        <v>-2.0531276822180873</v>
      </c>
      <c r="AS72">
        <f t="shared" si="43"/>
        <v>-1.6523529490569115</v>
      </c>
      <c r="AT72">
        <f t="shared" si="91"/>
        <v>-1.2797381076736838</v>
      </c>
      <c r="AU72">
        <f t="shared" si="91"/>
        <v>-1.2796635594455881</v>
      </c>
      <c r="AV72">
        <f t="shared" si="91"/>
        <v>-1.2792718580864348</v>
      </c>
      <c r="AW72">
        <f t="shared" si="91"/>
        <v>-1.2772220708478184</v>
      </c>
      <c r="AX72">
        <f t="shared" si="91"/>
        <v>-1.2667142565215297</v>
      </c>
      <c r="AY72">
        <f t="shared" si="91"/>
        <v>-1.2175772917328649</v>
      </c>
      <c r="AZ72">
        <f t="shared" si="91"/>
        <v>-1.0433747381514986</v>
      </c>
      <c r="BA72">
        <f t="shared" si="45"/>
        <v>-0.64500845948582874</v>
      </c>
      <c r="BB72" s="246">
        <f t="shared" si="46"/>
        <v>-2.3883172975581934E-3</v>
      </c>
      <c r="BC72" s="247">
        <f t="shared" si="47"/>
        <v>-3.4865252023484694E-3</v>
      </c>
      <c r="BD72" s="248">
        <f t="shared" si="48"/>
        <v>2.005296466723357E-6</v>
      </c>
      <c r="BE72" s="247">
        <f t="shared" si="49"/>
        <v>-7.2636754143830511E-4</v>
      </c>
      <c r="BG72">
        <f t="shared" si="50"/>
        <v>6.261985287929559E-3</v>
      </c>
      <c r="BH72">
        <f t="shared" si="51"/>
        <v>0.58981106414612894</v>
      </c>
      <c r="BI72">
        <f t="shared" si="52"/>
        <v>0.72295023296909977</v>
      </c>
      <c r="BJ72">
        <f t="shared" si="53"/>
        <v>-0.38956228035846269</v>
      </c>
      <c r="BK72">
        <f t="shared" si="54"/>
        <v>-2.3819801136855543</v>
      </c>
      <c r="BL72">
        <f t="shared" si="55"/>
        <v>-2.5050846772899771</v>
      </c>
      <c r="BM72">
        <f t="shared" si="92"/>
        <v>-1.8444646523787549</v>
      </c>
      <c r="BN72">
        <f t="shared" si="92"/>
        <v>-1.8444646129213274</v>
      </c>
      <c r="BO72">
        <f t="shared" si="92"/>
        <v>-1.8444648710013671</v>
      </c>
      <c r="BP72">
        <f t="shared" si="92"/>
        <v>-1.8444631829674307</v>
      </c>
      <c r="BQ72">
        <f t="shared" si="92"/>
        <v>-1.8444742237713019</v>
      </c>
      <c r="BR72">
        <f t="shared" si="92"/>
        <v>-1.8444020020980556</v>
      </c>
      <c r="BS72">
        <f t="shared" si="92"/>
        <v>-1.8448740924941887</v>
      </c>
      <c r="BT72">
        <f t="shared" si="57"/>
        <v>-1.2998189766915837</v>
      </c>
      <c r="BW72">
        <f t="shared" si="71"/>
        <v>-2.4580326450111241E-3</v>
      </c>
      <c r="BX72">
        <v>10000</v>
      </c>
      <c r="BY72">
        <f t="shared" si="72"/>
        <v>-8.693440449230979E-3</v>
      </c>
      <c r="BZ72">
        <f t="shared" si="73"/>
        <v>2.7984420884121066E-3</v>
      </c>
      <c r="CA72">
        <f t="shared" si="74"/>
        <v>-1.1491882537643085E-2</v>
      </c>
      <c r="CB72">
        <f t="shared" si="75"/>
        <v>0.68284550951516576</v>
      </c>
      <c r="CC72">
        <f t="shared" si="76"/>
        <v>-0.90804166401745445</v>
      </c>
      <c r="CD72">
        <f t="shared" si="77"/>
        <v>-2.0699039814235323</v>
      </c>
      <c r="CE72">
        <f t="shared" si="78"/>
        <v>-1.6840835502917231</v>
      </c>
      <c r="CF72">
        <f t="shared" si="79"/>
        <v>-1.2980081211291665</v>
      </c>
      <c r="CG72">
        <f t="shared" si="79"/>
        <v>-1.2979533090628703</v>
      </c>
      <c r="CH72">
        <f t="shared" si="79"/>
        <v>-1.2976465006303222</v>
      </c>
      <c r="CI72">
        <f t="shared" si="79"/>
        <v>-1.2959353177913377</v>
      </c>
      <c r="CJ72">
        <f t="shared" si="79"/>
        <v>-1.2865755769089366</v>
      </c>
      <c r="CK72">
        <f t="shared" si="79"/>
        <v>-1.2399105671469219</v>
      </c>
      <c r="CL72">
        <f t="shared" si="79"/>
        <v>-1.0661162108212836</v>
      </c>
      <c r="CM72">
        <f t="shared" si="80"/>
        <v>-0.65990621308918307</v>
      </c>
      <c r="CO72" s="23">
        <f t="shared" si="88"/>
        <v>10000</v>
      </c>
      <c r="CP72" s="86">
        <f t="shared" si="89"/>
        <v>9.0338498926319614E-3</v>
      </c>
      <c r="CQ72" s="86">
        <f t="shared" si="90"/>
        <v>2.7984420884121066E-3</v>
      </c>
      <c r="CR72">
        <f t="shared" si="81"/>
        <v>6.2354078042198549E-3</v>
      </c>
      <c r="CS72">
        <f t="shared" si="82"/>
        <v>0.58467447540444728</v>
      </c>
      <c r="CT72">
        <f t="shared" si="83"/>
        <v>0.71371247027904494</v>
      </c>
      <c r="CU72">
        <f t="shared" si="84"/>
        <v>-2.3952588725920858</v>
      </c>
      <c r="CV72">
        <f t="shared" si="85"/>
        <v>-2.5542068779285962</v>
      </c>
      <c r="CW72">
        <f t="shared" si="86"/>
        <v>-1.8631111440982142</v>
      </c>
      <c r="CX72">
        <f t="shared" si="86"/>
        <v>-1.863110266186299</v>
      </c>
      <c r="CY72">
        <f t="shared" si="86"/>
        <v>-1.8631156515597818</v>
      </c>
      <c r="CZ72">
        <f t="shared" si="86"/>
        <v>-1.8630826145550998</v>
      </c>
      <c r="DA72">
        <f t="shared" si="86"/>
        <v>-1.863285225618603</v>
      </c>
      <c r="DB72">
        <f t="shared" si="86"/>
        <v>-1.8620404870138652</v>
      </c>
      <c r="DC72">
        <f t="shared" si="86"/>
        <v>-1.8696079527169505</v>
      </c>
      <c r="DD72">
        <f t="shared" si="87"/>
        <v>-1.3214106779170933</v>
      </c>
    </row>
    <row r="73" spans="1:108">
      <c r="A73" s="47" t="s">
        <v>73</v>
      </c>
      <c r="B73" s="48"/>
      <c r="C73" s="49">
        <v>45959.73</v>
      </c>
      <c r="D73" s="51" t="s">
        <v>16</v>
      </c>
      <c r="E73">
        <f t="shared" si="26"/>
        <v>6072.9844889681817</v>
      </c>
      <c r="F73">
        <f t="shared" si="27"/>
        <v>6073</v>
      </c>
      <c r="G73">
        <f t="shared" si="60"/>
        <v>-5.6072709921863861E-3</v>
      </c>
      <c r="H73" s="116"/>
      <c r="I73" s="116">
        <f t="shared" si="69"/>
        <v>-5.6072709921863861E-3</v>
      </c>
      <c r="K73" s="165"/>
      <c r="L73" s="116"/>
      <c r="M73" s="116"/>
      <c r="N73" s="116"/>
      <c r="O73" s="40"/>
      <c r="P73" s="167">
        <f t="shared" si="30"/>
        <v>5.1867589127721841E-6</v>
      </c>
      <c r="Q73" s="166">
        <f t="shared" si="31"/>
        <v>30941.230000000003</v>
      </c>
      <c r="R73" s="8">
        <f t="shared" si="32"/>
        <v>3.1441487979814901E-5</v>
      </c>
      <c r="S73" s="282">
        <f t="shared" si="70"/>
        <v>0.16496544044295958</v>
      </c>
      <c r="T73" s="284"/>
      <c r="U73" s="167"/>
      <c r="V73" s="167"/>
      <c r="W73" s="167"/>
      <c r="X73" s="167"/>
      <c r="Y73" s="167"/>
      <c r="Z73" s="167"/>
      <c r="AA73" s="116"/>
      <c r="AB73" s="116"/>
      <c r="AC73" s="25"/>
      <c r="AD73" s="252"/>
      <c r="AE73" s="41"/>
      <c r="AF73">
        <f t="shared" si="33"/>
        <v>6073</v>
      </c>
      <c r="AG73" s="246">
        <f t="shared" si="34"/>
        <v>-6.7319029168561983E-3</v>
      </c>
      <c r="AH73" s="247">
        <f t="shared" si="35"/>
        <v>1.1246319246698121E-3</v>
      </c>
      <c r="AI73" s="247">
        <f t="shared" si="36"/>
        <v>-5.6072709921863861E-3</v>
      </c>
      <c r="AJ73" s="248">
        <f t="shared" si="37"/>
        <v>2.0864778856488622E-7</v>
      </c>
      <c r="AK73">
        <f t="shared" si="59"/>
        <v>1.264796965986526E-6</v>
      </c>
      <c r="AN73">
        <f t="shared" si="38"/>
        <v>-1.1528305489964445E-2</v>
      </c>
      <c r="AO73">
        <f t="shared" si="39"/>
        <v>0.4369124391664938</v>
      </c>
      <c r="AP73">
        <f t="shared" si="40"/>
        <v>-0.58273424720928457</v>
      </c>
      <c r="AQ73">
        <f t="shared" si="41"/>
        <v>-0.34926803869996803</v>
      </c>
      <c r="AR73">
        <f t="shared" si="42"/>
        <v>-2.5863997170074802</v>
      </c>
      <c r="AS73">
        <f t="shared" si="43"/>
        <v>-3.5093402664596587</v>
      </c>
      <c r="AT73">
        <f t="shared" si="91"/>
        <v>-2.0135496542607489</v>
      </c>
      <c r="AU73">
        <f t="shared" si="91"/>
        <v>-2.0134117639507476</v>
      </c>
      <c r="AV73">
        <f t="shared" si="91"/>
        <v>-2.0138973867158589</v>
      </c>
      <c r="AW73">
        <f t="shared" si="91"/>
        <v>-2.0121849026532881</v>
      </c>
      <c r="AX73">
        <f t="shared" si="91"/>
        <v>-2.0181964828099779</v>
      </c>
      <c r="AY73">
        <f t="shared" si="91"/>
        <v>-1.9967443388278292</v>
      </c>
      <c r="AZ73">
        <f t="shared" si="91"/>
        <v>-2.0693556300395981</v>
      </c>
      <c r="BA73">
        <f t="shared" si="45"/>
        <v>-1.4147898053520427</v>
      </c>
      <c r="BB73" s="246">
        <f t="shared" si="46"/>
        <v>-3.510090165585024E-3</v>
      </c>
      <c r="BC73" s="247">
        <f t="shared" si="47"/>
        <v>-2.0971808266013621E-3</v>
      </c>
      <c r="BD73" s="248">
        <f t="shared" si="48"/>
        <v>7.2554562549381512E-7</v>
      </c>
      <c r="BE73" s="247">
        <f t="shared" si="49"/>
        <v>2.6992217465068844E-3</v>
      </c>
      <c r="BG73">
        <f t="shared" si="50"/>
        <v>3.2218127512711743E-3</v>
      </c>
      <c r="BH73">
        <f t="shared" si="51"/>
        <v>0.45185310779178489</v>
      </c>
      <c r="BI73">
        <f t="shared" si="52"/>
        <v>0.2937969449457189</v>
      </c>
      <c r="BJ73">
        <f t="shared" si="53"/>
        <v>-0.13981672981976107</v>
      </c>
      <c r="BK73">
        <f t="shared" si="54"/>
        <v>-2.8918464024316544</v>
      </c>
      <c r="BL73">
        <f t="shared" si="55"/>
        <v>-7.9664605027333764</v>
      </c>
      <c r="BM73">
        <f t="shared" si="92"/>
        <v>-2.6736477680238129</v>
      </c>
      <c r="BN73">
        <f t="shared" si="92"/>
        <v>-2.6676867278409664</v>
      </c>
      <c r="BO73">
        <f t="shared" si="92"/>
        <v>-2.6794939039931283</v>
      </c>
      <c r="BP73">
        <f t="shared" si="92"/>
        <v>-2.6560372879454137</v>
      </c>
      <c r="BQ73">
        <f t="shared" si="92"/>
        <v>-2.7023715095905692</v>
      </c>
      <c r="BR73">
        <f t="shared" si="92"/>
        <v>-2.6097283304256886</v>
      </c>
      <c r="BS73">
        <f t="shared" si="92"/>
        <v>-2.7910867702577562</v>
      </c>
      <c r="BT73">
        <f t="shared" si="57"/>
        <v>-2.415483074208387</v>
      </c>
      <c r="BW73">
        <f t="shared" si="71"/>
        <v>-1.2718128227500597E-3</v>
      </c>
      <c r="BX73">
        <v>11000</v>
      </c>
      <c r="BY73">
        <f t="shared" si="72"/>
        <v>-7.6798075652518994E-3</v>
      </c>
      <c r="BZ73">
        <f t="shared" si="73"/>
        <v>2.307854894639558E-3</v>
      </c>
      <c r="CA73">
        <f t="shared" si="74"/>
        <v>-9.9876624598914578E-3</v>
      </c>
      <c r="CB73">
        <f t="shared" si="75"/>
        <v>0.84543401013580377</v>
      </c>
      <c r="CC73">
        <f t="shared" si="76"/>
        <v>-0.98583068994331224</v>
      </c>
      <c r="CD73">
        <f t="shared" si="77"/>
        <v>-1.8062327863100436</v>
      </c>
      <c r="CE73">
        <f t="shared" si="78"/>
        <v>-1.2682552636022748</v>
      </c>
      <c r="CF73">
        <f t="shared" si="79"/>
        <v>-1.0381205207717255</v>
      </c>
      <c r="CG73">
        <f t="shared" si="79"/>
        <v>-1.0370359916827359</v>
      </c>
      <c r="CH73">
        <f t="shared" si="79"/>
        <v>-1.0338276562818085</v>
      </c>
      <c r="CI73">
        <f t="shared" si="79"/>
        <v>-1.0244360506008652</v>
      </c>
      <c r="CJ73">
        <f t="shared" si="79"/>
        <v>-0.99773992572234604</v>
      </c>
      <c r="CK73">
        <f t="shared" si="79"/>
        <v>-0.92722611711800051</v>
      </c>
      <c r="CL73">
        <f t="shared" si="79"/>
        <v>-0.76639232295107096</v>
      </c>
      <c r="CM73">
        <f t="shared" si="80"/>
        <v>-0.46767713433622671</v>
      </c>
      <c r="CO73" s="23">
        <f t="shared" si="88"/>
        <v>11000</v>
      </c>
      <c r="CP73" s="86">
        <f t="shared" si="89"/>
        <v>8.7158496371413981E-3</v>
      </c>
      <c r="CQ73" s="86">
        <f t="shared" si="90"/>
        <v>2.307854894639558E-3</v>
      </c>
      <c r="CR73">
        <f t="shared" si="81"/>
        <v>6.4079947425018397E-3</v>
      </c>
      <c r="CS73">
        <f t="shared" si="82"/>
        <v>0.66593217069599087</v>
      </c>
      <c r="CT73">
        <f t="shared" si="83"/>
        <v>0.83466111868415316</v>
      </c>
      <c r="CU73">
        <f t="shared" si="84"/>
        <v>-2.2025258727063752</v>
      </c>
      <c r="CV73">
        <f t="shared" si="85"/>
        <v>-1.9709131545454091</v>
      </c>
      <c r="CW73">
        <f t="shared" si="86"/>
        <v>-1.6081118386234821</v>
      </c>
      <c r="CX73">
        <f t="shared" si="86"/>
        <v>-1.6081118386146604</v>
      </c>
      <c r="CY73">
        <f t="shared" si="86"/>
        <v>-1.6081118390326512</v>
      </c>
      <c r="CZ73">
        <f t="shared" si="86"/>
        <v>-1.6081118192267867</v>
      </c>
      <c r="DA73">
        <f t="shared" si="86"/>
        <v>-1.6081127576865466</v>
      </c>
      <c r="DB73">
        <f t="shared" si="86"/>
        <v>-1.6080682647663007</v>
      </c>
      <c r="DC73">
        <f t="shared" si="86"/>
        <v>-1.5314702705127106</v>
      </c>
      <c r="DD73">
        <f t="shared" si="87"/>
        <v>-1.042808081458908</v>
      </c>
    </row>
    <row r="74" spans="1:108">
      <c r="A74" s="47" t="s">
        <v>83</v>
      </c>
      <c r="B74" s="48"/>
      <c r="C74" s="49">
        <v>47055.442999999999</v>
      </c>
      <c r="D74" s="51"/>
      <c r="E74">
        <f t="shared" si="26"/>
        <v>9103.9846357529223</v>
      </c>
      <c r="F74">
        <f t="shared" si="27"/>
        <v>9104</v>
      </c>
      <c r="G74">
        <f t="shared" si="60"/>
        <v>-5.5542080008308403E-3</v>
      </c>
      <c r="H74" s="116"/>
      <c r="I74" s="8">
        <f t="shared" si="69"/>
        <v>-5.5542080008308403E-3</v>
      </c>
      <c r="J74" s="116"/>
      <c r="K74" s="165"/>
      <c r="L74" s="116"/>
      <c r="M74" s="116"/>
      <c r="N74" s="116"/>
      <c r="O74" s="40"/>
      <c r="P74" s="167">
        <f t="shared" si="30"/>
        <v>5.0890562396179481E-6</v>
      </c>
      <c r="Q74" s="166">
        <f t="shared" si="31"/>
        <v>32036.942999999999</v>
      </c>
      <c r="R74" s="8">
        <f t="shared" si="32"/>
        <v>3.0849226516493322E-5</v>
      </c>
      <c r="S74" s="282">
        <f t="shared" si="70"/>
        <v>0.16496544044295958</v>
      </c>
      <c r="T74" s="284"/>
      <c r="U74" s="167"/>
      <c r="V74" s="167"/>
      <c r="W74" s="167"/>
      <c r="X74" s="167"/>
      <c r="Y74" s="167"/>
      <c r="Z74" s="167"/>
      <c r="AA74" s="116"/>
      <c r="AB74" s="116"/>
      <c r="AC74" s="25"/>
      <c r="AD74" s="252"/>
      <c r="AE74" s="41"/>
      <c r="AF74">
        <f t="shared" si="33"/>
        <v>9104</v>
      </c>
      <c r="AG74" s="246">
        <f t="shared" si="34"/>
        <v>-8.8725020223644792E-3</v>
      </c>
      <c r="AH74" s="247">
        <f t="shared" si="35"/>
        <v>3.3182940215336389E-3</v>
      </c>
      <c r="AI74" s="247">
        <f t="shared" si="36"/>
        <v>-5.5542080008308403E-3</v>
      </c>
      <c r="AJ74" s="248">
        <f t="shared" si="37"/>
        <v>1.8164468723201599E-6</v>
      </c>
      <c r="AK74">
        <f t="shared" si="59"/>
        <v>1.101107521334589E-5</v>
      </c>
      <c r="AN74">
        <f t="shared" si="38"/>
        <v>-1.2116781434823318E-2</v>
      </c>
      <c r="AO74">
        <f t="shared" si="39"/>
        <v>0.5915071123061697</v>
      </c>
      <c r="AP74">
        <f t="shared" si="40"/>
        <v>-0.82681315001097178</v>
      </c>
      <c r="AQ74">
        <f t="shared" si="41"/>
        <v>-0.52171766763864313</v>
      </c>
      <c r="AR74">
        <f t="shared" si="42"/>
        <v>-2.2350708026128556</v>
      </c>
      <c r="AS74">
        <f t="shared" si="43"/>
        <v>-2.0530370836499849</v>
      </c>
      <c r="AT74">
        <f t="shared" si="91"/>
        <v>-1.492738666940236</v>
      </c>
      <c r="AU74">
        <f t="shared" si="91"/>
        <v>-1.4927385271721718</v>
      </c>
      <c r="AV74">
        <f t="shared" si="91"/>
        <v>-1.4927358221837466</v>
      </c>
      <c r="AW74">
        <f t="shared" si="91"/>
        <v>-1.49268348984956</v>
      </c>
      <c r="AX74">
        <f t="shared" si="91"/>
        <v>-1.4916778357183809</v>
      </c>
      <c r="AY74">
        <f t="shared" si="91"/>
        <v>-1.4743645122752578</v>
      </c>
      <c r="AZ74">
        <f t="shared" si="91"/>
        <v>-1.3220636574081679</v>
      </c>
      <c r="BA74">
        <f t="shared" si="45"/>
        <v>-0.83214346765183222</v>
      </c>
      <c r="BB74" s="246">
        <f t="shared" si="46"/>
        <v>-3.0699505477066224E-3</v>
      </c>
      <c r="BC74" s="247">
        <f t="shared" si="47"/>
        <v>-2.484257453124218E-3</v>
      </c>
      <c r="BD74" s="248">
        <f t="shared" si="48"/>
        <v>1.0180900048924449E-6</v>
      </c>
      <c r="BE74" s="247">
        <f t="shared" si="49"/>
        <v>7.600219593346209E-4</v>
      </c>
      <c r="BG74">
        <f t="shared" si="50"/>
        <v>5.8025514746578568E-3</v>
      </c>
      <c r="BH74">
        <f t="shared" si="51"/>
        <v>0.53545224613440467</v>
      </c>
      <c r="BI74">
        <f t="shared" si="52"/>
        <v>0.60975033884153307</v>
      </c>
      <c r="BJ74">
        <f t="shared" si="53"/>
        <v>-0.32281437042586392</v>
      </c>
      <c r="BK74">
        <f t="shared" si="54"/>
        <v>-2.5342975173991076</v>
      </c>
      <c r="BL74">
        <f t="shared" si="55"/>
        <v>-3.1914481255240545</v>
      </c>
      <c r="BM74">
        <f t="shared" si="92"/>
        <v>-2.0682178254424377</v>
      </c>
      <c r="BN74">
        <f t="shared" si="92"/>
        <v>-2.0680872561383508</v>
      </c>
      <c r="BO74">
        <f t="shared" si="92"/>
        <v>-2.0685708745090321</v>
      </c>
      <c r="BP74">
        <f t="shared" si="92"/>
        <v>-2.0667774270511865</v>
      </c>
      <c r="BQ74">
        <f t="shared" si="92"/>
        <v>-2.0733987910735294</v>
      </c>
      <c r="BR74">
        <f t="shared" si="92"/>
        <v>-2.0485354495670114</v>
      </c>
      <c r="BS74">
        <f t="shared" si="92"/>
        <v>-2.1367361512631091</v>
      </c>
      <c r="BT74">
        <f t="shared" si="57"/>
        <v>-1.5710386043436273</v>
      </c>
      <c r="BW74">
        <f t="shared" si="71"/>
        <v>8.6767205210297894E-4</v>
      </c>
      <c r="BX74">
        <v>12000</v>
      </c>
      <c r="BY74">
        <f t="shared" si="72"/>
        <v>-5.2191830569875731E-3</v>
      </c>
      <c r="BZ74">
        <f t="shared" si="73"/>
        <v>1.824650723426873E-3</v>
      </c>
      <c r="CA74">
        <f t="shared" si="74"/>
        <v>-7.043833780414446E-3</v>
      </c>
      <c r="CB74">
        <f t="shared" si="75"/>
        <v>1.1376990015929414</v>
      </c>
      <c r="CC74">
        <f t="shared" si="76"/>
        <v>-0.96208937099106817</v>
      </c>
      <c r="CD74">
        <f t="shared" si="77"/>
        <v>-1.3614585730829456</v>
      </c>
      <c r="CE74">
        <f t="shared" si="78"/>
        <v>-0.80986827836028941</v>
      </c>
      <c r="CF74">
        <f t="shared" si="79"/>
        <v>-0.69963863741035792</v>
      </c>
      <c r="CG74">
        <f t="shared" si="79"/>
        <v>-0.69473078024374679</v>
      </c>
      <c r="CH74">
        <f t="shared" si="79"/>
        <v>-0.68512759229773246</v>
      </c>
      <c r="CI74">
        <f t="shared" si="79"/>
        <v>-0.66655101090546598</v>
      </c>
      <c r="CJ74">
        <f t="shared" si="79"/>
        <v>-0.63136053051885344</v>
      </c>
      <c r="CK74">
        <f t="shared" si="79"/>
        <v>-0.56703672281504991</v>
      </c>
      <c r="CL74">
        <f t="shared" si="79"/>
        <v>-0.45566425409713512</v>
      </c>
      <c r="CM74">
        <f t="shared" si="80"/>
        <v>-0.27544805558327035</v>
      </c>
      <c r="CO74" s="23">
        <f t="shared" si="88"/>
        <v>12000</v>
      </c>
      <c r="CP74" s="86">
        <f t="shared" si="89"/>
        <v>7.9115058325174258E-3</v>
      </c>
      <c r="CQ74" s="86">
        <f t="shared" si="90"/>
        <v>1.824650723426873E-3</v>
      </c>
      <c r="CR74">
        <f t="shared" si="81"/>
        <v>6.0868551090905521E-3</v>
      </c>
      <c r="CS74">
        <f t="shared" si="82"/>
        <v>0.79565087291993652</v>
      </c>
      <c r="CT74">
        <f t="shared" si="83"/>
        <v>0.94887608048648642</v>
      </c>
      <c r="CU74">
        <f t="shared" si="84"/>
        <v>-1.9403871149465792</v>
      </c>
      <c r="CV74">
        <f t="shared" si="85"/>
        <v>-1.4598069919877719</v>
      </c>
      <c r="CW74">
        <f t="shared" si="86"/>
        <v>-1.3109038598294491</v>
      </c>
      <c r="CX74">
        <f t="shared" si="86"/>
        <v>-1.3108920519244087</v>
      </c>
      <c r="CY74">
        <f t="shared" si="86"/>
        <v>-1.3108108419606281</v>
      </c>
      <c r="CZ74">
        <f t="shared" si="86"/>
        <v>-1.3102529830817908</v>
      </c>
      <c r="DA74">
        <f t="shared" si="86"/>
        <v>-1.3064519569499391</v>
      </c>
      <c r="DB74">
        <f t="shared" si="86"/>
        <v>-1.2818506357011326</v>
      </c>
      <c r="DC74">
        <f t="shared" si="86"/>
        <v>-1.15564762506786</v>
      </c>
      <c r="DD74">
        <f t="shared" si="87"/>
        <v>-0.76420548500072272</v>
      </c>
    </row>
    <row r="75" spans="1:108">
      <c r="A75" s="47" t="s">
        <v>73</v>
      </c>
      <c r="B75" s="48"/>
      <c r="C75" s="49">
        <v>46026.608</v>
      </c>
      <c r="D75" s="51" t="s">
        <v>16</v>
      </c>
      <c r="E75">
        <f t="shared" si="26"/>
        <v>6257.9847835860801</v>
      </c>
      <c r="F75">
        <f t="shared" si="27"/>
        <v>6258</v>
      </c>
      <c r="G75">
        <f t="shared" si="60"/>
        <v>-5.5007659975672141E-3</v>
      </c>
      <c r="H75" s="116"/>
      <c r="I75" s="116">
        <f t="shared" si="69"/>
        <v>-5.5007659975672141E-3</v>
      </c>
      <c r="K75" s="165"/>
      <c r="L75" s="116"/>
      <c r="M75" s="116"/>
      <c r="N75" s="116"/>
      <c r="O75" s="40"/>
      <c r="P75" s="167">
        <f t="shared" si="30"/>
        <v>4.9915946645799651E-6</v>
      </c>
      <c r="Q75" s="166">
        <f t="shared" si="31"/>
        <v>31008.108</v>
      </c>
      <c r="R75" s="8">
        <f t="shared" si="32"/>
        <v>3.0258426559991628E-5</v>
      </c>
      <c r="S75" s="282">
        <f t="shared" si="70"/>
        <v>0.16496544044295958</v>
      </c>
      <c r="T75" s="284"/>
      <c r="U75" s="167"/>
      <c r="V75" s="167"/>
      <c r="W75" s="167"/>
      <c r="X75" s="167"/>
      <c r="Y75" s="167"/>
      <c r="Z75" s="167"/>
      <c r="AA75" s="116"/>
      <c r="AB75" s="116"/>
      <c r="AC75" s="25"/>
      <c r="AD75" s="252"/>
      <c r="AE75" s="41"/>
      <c r="AF75">
        <f t="shared" si="33"/>
        <v>6258</v>
      </c>
      <c r="AG75" s="246">
        <f t="shared" si="34"/>
        <v>-6.9427610640670533E-3</v>
      </c>
      <c r="AH75" s="247">
        <f t="shared" si="35"/>
        <v>1.4419950664998392E-3</v>
      </c>
      <c r="AI75" s="247">
        <f t="shared" si="36"/>
        <v>-5.5007659975672141E-3</v>
      </c>
      <c r="AJ75" s="248">
        <f t="shared" si="37"/>
        <v>3.4302085094158366E-7</v>
      </c>
      <c r="AK75">
        <f t="shared" si="59"/>
        <v>2.0793497718098757E-6</v>
      </c>
      <c r="AN75">
        <f t="shared" si="38"/>
        <v>-1.1642484689739517E-2</v>
      </c>
      <c r="AO75">
        <f t="shared" si="39"/>
        <v>0.44270881638886339</v>
      </c>
      <c r="AP75">
        <f t="shared" si="40"/>
        <v>-0.59596708503598506</v>
      </c>
      <c r="AQ75">
        <f t="shared" si="41"/>
        <v>-0.35844427836422282</v>
      </c>
      <c r="AR75">
        <f t="shared" si="42"/>
        <v>-2.5700194803524776</v>
      </c>
      <c r="AS75">
        <f t="shared" si="43"/>
        <v>-3.4033295784268267</v>
      </c>
      <c r="AT75">
        <f t="shared" si="91"/>
        <v>-1.9856542311770315</v>
      </c>
      <c r="AU75">
        <f t="shared" si="91"/>
        <v>-1.9855754685943148</v>
      </c>
      <c r="AV75">
        <f t="shared" si="91"/>
        <v>-1.9858703333160628</v>
      </c>
      <c r="AW75">
        <f t="shared" si="91"/>
        <v>-1.984765427558997</v>
      </c>
      <c r="AX75">
        <f t="shared" si="91"/>
        <v>-1.9888915303195804</v>
      </c>
      <c r="AY75">
        <f t="shared" si="91"/>
        <v>-1.973279905759981</v>
      </c>
      <c r="AZ75">
        <f t="shared" si="91"/>
        <v>-2.0297188987045405</v>
      </c>
      <c r="BA75">
        <f t="shared" si="45"/>
        <v>-1.3792274257827462</v>
      </c>
      <c r="BB75" s="246">
        <f t="shared" si="46"/>
        <v>-3.5317177796859414E-3</v>
      </c>
      <c r="BC75" s="247">
        <f t="shared" si="47"/>
        <v>-1.9690482178812726E-3</v>
      </c>
      <c r="BD75" s="248">
        <f t="shared" si="48"/>
        <v>6.3959590329919178E-7</v>
      </c>
      <c r="BE75" s="247">
        <f t="shared" si="49"/>
        <v>2.7306754077911911E-3</v>
      </c>
      <c r="BG75">
        <f t="shared" si="50"/>
        <v>3.4110432843811119E-3</v>
      </c>
      <c r="BH75">
        <f t="shared" si="51"/>
        <v>0.45460298867870863</v>
      </c>
      <c r="BI75">
        <f t="shared" si="52"/>
        <v>0.31187006013322149</v>
      </c>
      <c r="BJ75">
        <f t="shared" si="53"/>
        <v>-0.15018599607426691</v>
      </c>
      <c r="BK75">
        <f t="shared" si="54"/>
        <v>-2.8728824532756558</v>
      </c>
      <c r="BL75">
        <f t="shared" si="55"/>
        <v>-7.3981236858735526</v>
      </c>
      <c r="BM75">
        <f t="shared" si="92"/>
        <v>-2.6391430001872767</v>
      </c>
      <c r="BN75">
        <f t="shared" si="92"/>
        <v>-2.6335345907082215</v>
      </c>
      <c r="BO75">
        <f t="shared" si="92"/>
        <v>-2.6448466393448267</v>
      </c>
      <c r="BP75">
        <f t="shared" si="92"/>
        <v>-2.6219569044914852</v>
      </c>
      <c r="BQ75">
        <f t="shared" si="92"/>
        <v>-2.6679834811740397</v>
      </c>
      <c r="BR75">
        <f t="shared" si="92"/>
        <v>-2.5741661112349421</v>
      </c>
      <c r="BS75">
        <f t="shared" si="92"/>
        <v>-2.7608392964444337</v>
      </c>
      <c r="BT75">
        <f t="shared" si="57"/>
        <v>-2.3639415938636228</v>
      </c>
      <c r="BW75">
        <f t="shared" si="71"/>
        <v>4.5291673534288042E-3</v>
      </c>
      <c r="BX75">
        <v>13000</v>
      </c>
      <c r="BY75">
        <f t="shared" si="72"/>
        <v>-4.2960207115310799E-4</v>
      </c>
      <c r="BZ75">
        <f t="shared" si="73"/>
        <v>1.3488295747740534E-3</v>
      </c>
      <c r="CA75">
        <f t="shared" si="74"/>
        <v>-1.7784316459271614E-3</v>
      </c>
      <c r="CB75">
        <f t="shared" si="75"/>
        <v>1.5778364496879735</v>
      </c>
      <c r="CC75">
        <f t="shared" si="76"/>
        <v>-0.43001499195296822</v>
      </c>
      <c r="CD75">
        <f t="shared" si="77"/>
        <v>-0.51140564727327575</v>
      </c>
      <c r="CE75">
        <f t="shared" si="78"/>
        <v>-0.26142549075033122</v>
      </c>
      <c r="CF75">
        <f t="shared" si="79"/>
        <v>-0.23445036875934466</v>
      </c>
      <c r="CG75">
        <f t="shared" si="79"/>
        <v>-0.23026437454562096</v>
      </c>
      <c r="CH75">
        <f t="shared" si="79"/>
        <v>-0.22378058938432116</v>
      </c>
      <c r="CI75">
        <f t="shared" si="79"/>
        <v>-0.21375644857844922</v>
      </c>
      <c r="CJ75">
        <f t="shared" si="79"/>
        <v>-0.19830123404055808</v>
      </c>
      <c r="CK75">
        <f t="shared" si="79"/>
        <v>-0.17456471855966549</v>
      </c>
      <c r="CL75">
        <f t="shared" si="79"/>
        <v>-0.13829731403667969</v>
      </c>
      <c r="CM75">
        <f t="shared" si="80"/>
        <v>-8.3218976830313984E-2</v>
      </c>
      <c r="CO75" s="23">
        <f t="shared" si="88"/>
        <v>13000</v>
      </c>
      <c r="CP75" s="86">
        <f t="shared" si="89"/>
        <v>6.3075989993559654E-3</v>
      </c>
      <c r="CQ75" s="86">
        <f t="shared" si="90"/>
        <v>1.3488295747740534E-3</v>
      </c>
      <c r="CR75">
        <f t="shared" si="81"/>
        <v>4.9587694245819122E-3</v>
      </c>
      <c r="CS75">
        <f t="shared" si="82"/>
        <v>1.0181194174315156</v>
      </c>
      <c r="CT75">
        <f t="shared" si="83"/>
        <v>0.99676274013221555</v>
      </c>
      <c r="CU75">
        <f t="shared" si="84"/>
        <v>-1.5387606274116712</v>
      </c>
      <c r="CV75">
        <f t="shared" si="85"/>
        <v>-0.96846669939123842</v>
      </c>
      <c r="CW75">
        <f t="shared" si="86"/>
        <v>-0.94333684069817048</v>
      </c>
      <c r="CX75">
        <f t="shared" si="86"/>
        <v>-0.9427034179696725</v>
      </c>
      <c r="CY75">
        <f t="shared" si="86"/>
        <v>-0.94080033762265702</v>
      </c>
      <c r="CZ75">
        <f t="shared" si="86"/>
        <v>-0.93511226978076123</v>
      </c>
      <c r="DA75">
        <f t="shared" si="86"/>
        <v>-0.91836621425615039</v>
      </c>
      <c r="DB75">
        <f t="shared" si="86"/>
        <v>-0.87105420255237354</v>
      </c>
      <c r="DC75">
        <f t="shared" si="86"/>
        <v>-0.74963749430146376</v>
      </c>
      <c r="DD75">
        <f t="shared" si="87"/>
        <v>-0.48560288854253741</v>
      </c>
    </row>
    <row r="76" spans="1:108">
      <c r="A76" s="47" t="s">
        <v>73</v>
      </c>
      <c r="B76" s="48"/>
      <c r="C76" s="49">
        <v>43705.764999999999</v>
      </c>
      <c r="D76" s="51" t="s">
        <v>16</v>
      </c>
      <c r="E76">
        <f t="shared" si="26"/>
        <v>-162.01340358918037</v>
      </c>
      <c r="F76">
        <f t="shared" si="27"/>
        <v>-162</v>
      </c>
      <c r="G76">
        <f t="shared" si="60"/>
        <v>-4.8454259958816692E-3</v>
      </c>
      <c r="H76" s="116"/>
      <c r="I76" s="116">
        <f t="shared" si="69"/>
        <v>-4.8454259958816692E-3</v>
      </c>
      <c r="K76" s="165"/>
      <c r="L76" s="116"/>
      <c r="M76" s="116"/>
      <c r="N76" s="116"/>
      <c r="O76" s="40"/>
      <c r="P76" s="167">
        <f t="shared" si="30"/>
        <v>3.873083863887742E-6</v>
      </c>
      <c r="Q76" s="166">
        <f t="shared" si="31"/>
        <v>28687.264999999999</v>
      </c>
      <c r="R76" s="8">
        <f t="shared" si="32"/>
        <v>2.3478153081565867E-5</v>
      </c>
      <c r="S76" s="282">
        <f t="shared" si="70"/>
        <v>0.16496544044295958</v>
      </c>
      <c r="T76" s="284"/>
      <c r="U76" s="167"/>
      <c r="V76" s="167"/>
      <c r="W76" s="167"/>
      <c r="X76" s="167"/>
      <c r="Y76" s="167"/>
      <c r="Z76" s="167"/>
      <c r="AA76" s="116"/>
      <c r="AB76" s="116"/>
      <c r="AC76" s="25"/>
      <c r="AD76" s="252"/>
      <c r="AE76" s="41"/>
      <c r="AF76">
        <f t="shared" si="33"/>
        <v>-162</v>
      </c>
      <c r="AG76" s="246">
        <f t="shared" si="34"/>
        <v>3.4028548740085056E-3</v>
      </c>
      <c r="AH76" s="247">
        <f t="shared" si="35"/>
        <v>-8.248280869890174E-3</v>
      </c>
      <c r="AI76" s="247">
        <f t="shared" si="36"/>
        <v>-4.8454259958816692E-3</v>
      </c>
      <c r="AJ76" s="248">
        <f t="shared" si="37"/>
        <v>1.1223281426269362E-5</v>
      </c>
      <c r="AK76">
        <f t="shared" si="59"/>
        <v>6.8034137308596208E-5</v>
      </c>
      <c r="AN76">
        <f t="shared" si="38"/>
        <v>-4.7996559197091516E-3</v>
      </c>
      <c r="AO76">
        <f t="shared" si="39"/>
        <v>0.34400847414811719</v>
      </c>
      <c r="AP76">
        <f t="shared" si="40"/>
        <v>-0.2068792585084715</v>
      </c>
      <c r="AQ76">
        <f t="shared" si="41"/>
        <v>-9.3439188958747171E-2</v>
      </c>
      <c r="AR76">
        <f t="shared" si="42"/>
        <v>-3.0001047873730977</v>
      </c>
      <c r="AS76">
        <f t="shared" si="43"/>
        <v>-14.111898569643177</v>
      </c>
      <c r="AT76">
        <f t="shared" si="91"/>
        <v>-2.8295374481848605</v>
      </c>
      <c r="AU76">
        <f t="shared" si="91"/>
        <v>-2.8092239068267326</v>
      </c>
      <c r="AV76">
        <f t="shared" si="91"/>
        <v>-2.8414815732851215</v>
      </c>
      <c r="AW76">
        <f t="shared" si="91"/>
        <v>-2.7900901294707152</v>
      </c>
      <c r="AX76">
        <f t="shared" si="91"/>
        <v>-2.8715733213510251</v>
      </c>
      <c r="AY76">
        <f t="shared" si="91"/>
        <v>-2.7412622726317619</v>
      </c>
      <c r="AZ76">
        <f t="shared" si="91"/>
        <v>-2.9473125895815357</v>
      </c>
      <c r="BA76">
        <f t="shared" si="45"/>
        <v>-2.6133381113767271</v>
      </c>
      <c r="BB76" s="246">
        <f t="shared" si="46"/>
        <v>-2.3240308933813666E-4</v>
      </c>
      <c r="BC76" s="247">
        <f t="shared" si="47"/>
        <v>-4.6130229065435326E-3</v>
      </c>
      <c r="BD76" s="248">
        <f t="shared" si="48"/>
        <v>3.5104613287944801E-6</v>
      </c>
      <c r="BE76" s="247">
        <f t="shared" si="49"/>
        <v>3.5894878871741247E-3</v>
      </c>
      <c r="BG76">
        <f t="shared" si="50"/>
        <v>-3.6352579633466423E-3</v>
      </c>
      <c r="BH76">
        <f t="shared" si="51"/>
        <v>0.47016494051932078</v>
      </c>
      <c r="BI76">
        <f t="shared" si="52"/>
        <v>-0.3046152149955772</v>
      </c>
      <c r="BJ76">
        <f t="shared" si="53"/>
        <v>0.19821337775266767</v>
      </c>
      <c r="BK76">
        <f t="shared" si="54"/>
        <v>2.783607810692585</v>
      </c>
      <c r="BL76">
        <f t="shared" si="55"/>
        <v>5.5270367491035337</v>
      </c>
      <c r="BM76">
        <f t="shared" si="92"/>
        <v>-3.8033923867053359</v>
      </c>
      <c r="BN76">
        <f t="shared" si="92"/>
        <v>-3.8068375985906426</v>
      </c>
      <c r="BO76">
        <f t="shared" si="92"/>
        <v>-3.7991200783072223</v>
      </c>
      <c r="BP76">
        <f t="shared" si="92"/>
        <v>-3.8164733217585498</v>
      </c>
      <c r="BQ76">
        <f t="shared" si="92"/>
        <v>-3.7777741843125154</v>
      </c>
      <c r="BR76">
        <f t="shared" si="92"/>
        <v>-3.8657946219917685</v>
      </c>
      <c r="BS76">
        <f t="shared" si="92"/>
        <v>-3.6732256452344996</v>
      </c>
      <c r="BT76">
        <f t="shared" si="57"/>
        <v>-4.1525702631251731</v>
      </c>
      <c r="BW76">
        <f t="shared" si="71"/>
        <v>8.0600472315106308E-3</v>
      </c>
      <c r="BX76">
        <v>14000</v>
      </c>
      <c r="BY76">
        <f t="shared" si="72"/>
        <v>5.5932429418654225E-3</v>
      </c>
      <c r="BZ76">
        <f t="shared" si="73"/>
        <v>8.8039144868109836E-4</v>
      </c>
      <c r="CA76">
        <f t="shared" si="74"/>
        <v>4.7128514931843238E-3</v>
      </c>
      <c r="CB76">
        <f t="shared" si="75"/>
        <v>1.5249335476662025</v>
      </c>
      <c r="CC76">
        <f t="shared" si="76"/>
        <v>0.66183064722986962</v>
      </c>
      <c r="CD76">
        <f t="shared" si="77"/>
        <v>0.65636186340276659</v>
      </c>
      <c r="CE76">
        <f t="shared" si="78"/>
        <v>0.34049364352995198</v>
      </c>
      <c r="CF76">
        <f t="shared" si="79"/>
        <v>0.30439404733776865</v>
      </c>
      <c r="CG76">
        <f t="shared" si="79"/>
        <v>0.29931836095954845</v>
      </c>
      <c r="CH76">
        <f t="shared" si="79"/>
        <v>0.2913116241792445</v>
      </c>
      <c r="CI76">
        <f t="shared" si="79"/>
        <v>0.27871997983050173</v>
      </c>
      <c r="CJ76">
        <f t="shared" si="79"/>
        <v>0.25900848235335139</v>
      </c>
      <c r="CK76">
        <f t="shared" si="79"/>
        <v>0.22835352273418286</v>
      </c>
      <c r="CL76">
        <f t="shared" si="79"/>
        <v>0.18109862225162698</v>
      </c>
      <c r="CM76">
        <f t="shared" si="80"/>
        <v>0.10901010192264238</v>
      </c>
      <c r="CO76" s="23">
        <f t="shared" si="88"/>
        <v>14000</v>
      </c>
      <c r="CP76" s="86">
        <f t="shared" si="89"/>
        <v>3.3471957383263075E-3</v>
      </c>
      <c r="CQ76" s="86">
        <f t="shared" si="90"/>
        <v>8.8039144868109836E-4</v>
      </c>
      <c r="CR76">
        <f t="shared" si="81"/>
        <v>2.4668042896452093E-3</v>
      </c>
      <c r="CS76">
        <f t="shared" si="82"/>
        <v>1.3833290031496519</v>
      </c>
      <c r="CT76">
        <f t="shared" si="83"/>
        <v>0.70172934107670282</v>
      </c>
      <c r="CU76">
        <f t="shared" si="84"/>
        <v>-0.82627236549775096</v>
      </c>
      <c r="CV76">
        <f t="shared" si="85"/>
        <v>-0.43836492732020799</v>
      </c>
      <c r="CW76">
        <f t="shared" si="86"/>
        <v>-0.45379963081353858</v>
      </c>
      <c r="CX76">
        <f t="shared" si="86"/>
        <v>-0.45145403269334494</v>
      </c>
      <c r="CY76">
        <f t="shared" si="86"/>
        <v>-0.4468511078181816</v>
      </c>
      <c r="CZ76">
        <f t="shared" si="86"/>
        <v>-0.43784777134601316</v>
      </c>
      <c r="DA76">
        <f t="shared" si="86"/>
        <v>-0.42034537678432582</v>
      </c>
      <c r="DB76">
        <f t="shared" si="86"/>
        <v>-0.38670231819462009</v>
      </c>
      <c r="DC76">
        <f t="shared" si="86"/>
        <v>-0.32326537393333304</v>
      </c>
      <c r="DD76">
        <f t="shared" si="87"/>
        <v>-0.20700029208435211</v>
      </c>
    </row>
    <row r="77" spans="1:108">
      <c r="A77" s="47" t="s">
        <v>105</v>
      </c>
      <c r="B77" s="48"/>
      <c r="C77" s="49">
        <v>49934.447</v>
      </c>
      <c r="D77" s="51">
        <v>5.0000000000000001E-3</v>
      </c>
      <c r="E77">
        <f t="shared" si="26"/>
        <v>17067.987569544792</v>
      </c>
      <c r="F77">
        <f t="shared" si="27"/>
        <v>17068</v>
      </c>
      <c r="G77">
        <f t="shared" si="60"/>
        <v>-4.4936359990970232E-3</v>
      </c>
      <c r="H77" s="116"/>
      <c r="I77" s="116">
        <f t="shared" si="69"/>
        <v>-4.4936359990970232E-3</v>
      </c>
      <c r="J77" s="116"/>
      <c r="K77" s="165"/>
      <c r="L77" s="116"/>
      <c r="M77" s="116"/>
      <c r="N77" s="116"/>
      <c r="O77" s="40"/>
      <c r="P77" s="167">
        <f t="shared" si="30"/>
        <v>3.3311082882465376E-6</v>
      </c>
      <c r="Q77" s="166">
        <f t="shared" si="31"/>
        <v>34915.947</v>
      </c>
      <c r="R77" s="8">
        <f t="shared" si="32"/>
        <v>2.0192764492380702E-5</v>
      </c>
      <c r="S77" s="282">
        <f t="shared" si="70"/>
        <v>0.16496544044295958</v>
      </c>
      <c r="T77" s="284"/>
      <c r="U77" s="167"/>
      <c r="V77" s="167"/>
      <c r="W77" s="167"/>
      <c r="X77" s="167"/>
      <c r="Y77" s="167"/>
      <c r="Z77" s="167"/>
      <c r="AA77" s="116"/>
      <c r="AB77" s="116"/>
      <c r="AC77" s="25"/>
      <c r="AD77" s="252"/>
      <c r="AE77" s="41"/>
      <c r="AF77">
        <f t="shared" si="33"/>
        <v>17068</v>
      </c>
      <c r="AG77" s="246">
        <f t="shared" si="34"/>
        <v>1.1662283037157068E-2</v>
      </c>
      <c r="AH77" s="247">
        <f t="shared" si="35"/>
        <v>-1.6155919036254091E-2</v>
      </c>
      <c r="AI77" s="247">
        <f t="shared" si="36"/>
        <v>-4.4936359990970232E-3</v>
      </c>
      <c r="AJ77" s="248">
        <f t="shared" si="37"/>
        <v>4.3058243265948137E-5</v>
      </c>
      <c r="AK77">
        <f t="shared" si="59"/>
        <v>2.6101371990599733E-4</v>
      </c>
      <c r="AN77">
        <f t="shared" si="38"/>
        <v>1.2172987395052563E-2</v>
      </c>
      <c r="AO77">
        <f t="shared" si="39"/>
        <v>0.65891276625506445</v>
      </c>
      <c r="AP77">
        <f t="shared" si="40"/>
        <v>0.8210062068436822</v>
      </c>
      <c r="AQ77">
        <f t="shared" si="41"/>
        <v>0.56808033146640247</v>
      </c>
      <c r="AR77">
        <f t="shared" si="42"/>
        <v>2.1115251641314803</v>
      </c>
      <c r="AS77">
        <f t="shared" si="43"/>
        <v>1.7668276990293559</v>
      </c>
      <c r="AT77">
        <f t="shared" si="91"/>
        <v>1.344481773778885</v>
      </c>
      <c r="AU77">
        <f t="shared" si="91"/>
        <v>1.3444593624900381</v>
      </c>
      <c r="AV77">
        <f t="shared" si="91"/>
        <v>1.3443086935113684</v>
      </c>
      <c r="AW77">
        <f t="shared" si="91"/>
        <v>1.3432983062267811</v>
      </c>
      <c r="AX77">
        <f t="shared" si="91"/>
        <v>1.3366333205202681</v>
      </c>
      <c r="AY77">
        <f t="shared" si="91"/>
        <v>1.2966263121668571</v>
      </c>
      <c r="AZ77">
        <f t="shared" si="91"/>
        <v>1.1250115913238203</v>
      </c>
      <c r="BA77">
        <f t="shared" si="45"/>
        <v>0.69876891553671339</v>
      </c>
      <c r="BB77" s="246">
        <f t="shared" si="46"/>
        <v>5.6280331628995794E-3</v>
      </c>
      <c r="BC77" s="247">
        <f t="shared" si="47"/>
        <v>-1.0121669161996603E-2</v>
      </c>
      <c r="BD77" s="248">
        <f t="shared" si="48"/>
        <v>1.6900410229161297E-5</v>
      </c>
      <c r="BE77" s="247">
        <f t="shared" si="49"/>
        <v>-1.0632373519892099E-2</v>
      </c>
      <c r="BG77">
        <f t="shared" si="50"/>
        <v>-6.0342498742574887E-3</v>
      </c>
      <c r="BH77">
        <f t="shared" si="51"/>
        <v>0.87362025480759709</v>
      </c>
      <c r="BI77">
        <f t="shared" si="52"/>
        <v>-0.96276200270370349</v>
      </c>
      <c r="BJ77">
        <f t="shared" si="53"/>
        <v>0.55139993959023959</v>
      </c>
      <c r="BK77">
        <f t="shared" si="54"/>
        <v>1.7961028444090472</v>
      </c>
      <c r="BL77">
        <f t="shared" si="55"/>
        <v>1.2551276469652142</v>
      </c>
      <c r="BM77">
        <f t="shared" si="92"/>
        <v>1.1681991739773308</v>
      </c>
      <c r="BN77">
        <f t="shared" si="92"/>
        <v>1.1681027750425748</v>
      </c>
      <c r="BO77">
        <f t="shared" si="92"/>
        <v>1.167668171195865</v>
      </c>
      <c r="BP77">
        <f t="shared" si="92"/>
        <v>1.1657142811207035</v>
      </c>
      <c r="BQ77">
        <f t="shared" si="92"/>
        <v>1.1570376848440915</v>
      </c>
      <c r="BR77">
        <f t="shared" si="92"/>
        <v>1.1204082793756065</v>
      </c>
      <c r="BS77">
        <f t="shared" si="92"/>
        <v>0.9890919283115791</v>
      </c>
      <c r="BT77">
        <f t="shared" si="57"/>
        <v>0.6477524738493603</v>
      </c>
      <c r="BW77">
        <f t="shared" si="71"/>
        <v>8.1706809208039362E-3</v>
      </c>
      <c r="BX77">
        <v>15000</v>
      </c>
      <c r="BY77">
        <f t="shared" si="72"/>
        <v>9.5760817373562769E-3</v>
      </c>
      <c r="BZ77">
        <f t="shared" si="73"/>
        <v>4.1933634514800693E-4</v>
      </c>
      <c r="CA77">
        <f t="shared" si="74"/>
        <v>9.1567453922082702E-3</v>
      </c>
      <c r="CB77">
        <f t="shared" si="75"/>
        <v>1.0873566667241619</v>
      </c>
      <c r="CC77">
        <f t="shared" si="76"/>
        <v>0.9978670595163498</v>
      </c>
      <c r="CD77">
        <f t="shared" si="77"/>
        <v>1.4385747353513194</v>
      </c>
      <c r="CE77">
        <f t="shared" si="78"/>
        <v>0.87580786383145703</v>
      </c>
      <c r="CF77">
        <f t="shared" si="79"/>
        <v>0.75156007634836719</v>
      </c>
      <c r="CG77">
        <f t="shared" si="79"/>
        <v>0.74723618700588856</v>
      </c>
      <c r="CH77">
        <f t="shared" si="79"/>
        <v>0.73837687064557922</v>
      </c>
      <c r="CI77">
        <f t="shared" si="79"/>
        <v>0.72044361323133255</v>
      </c>
      <c r="CJ77">
        <f t="shared" si="79"/>
        <v>0.68497501135133709</v>
      </c>
      <c r="CK77">
        <f t="shared" si="79"/>
        <v>0.61765529942590747</v>
      </c>
      <c r="CL77">
        <f t="shared" si="79"/>
        <v>0.49783893487303216</v>
      </c>
      <c r="CM77">
        <f t="shared" si="80"/>
        <v>0.30123918067559963</v>
      </c>
      <c r="CO77" s="23">
        <f t="shared" si="88"/>
        <v>15000</v>
      </c>
      <c r="CP77" s="86">
        <f t="shared" si="89"/>
        <v>-9.8606447140433401E-4</v>
      </c>
      <c r="CQ77" s="86">
        <f t="shared" si="90"/>
        <v>4.1933634514800693E-4</v>
      </c>
      <c r="CR77">
        <f t="shared" si="81"/>
        <v>-1.4054008165523409E-3</v>
      </c>
      <c r="CS77">
        <f t="shared" si="82"/>
        <v>1.5393372585969838</v>
      </c>
      <c r="CT77">
        <f t="shared" si="83"/>
        <v>-0.34752310703113648</v>
      </c>
      <c r="CU77">
        <f t="shared" si="84"/>
        <v>0.30647784619552004</v>
      </c>
      <c r="CV77">
        <f t="shared" si="85"/>
        <v>0.15444975827386459</v>
      </c>
      <c r="CW77">
        <f t="shared" si="86"/>
        <v>0.1623320433473015</v>
      </c>
      <c r="CX77">
        <f t="shared" si="86"/>
        <v>0.16108129037335644</v>
      </c>
      <c r="CY77">
        <f t="shared" si="86"/>
        <v>0.15884170573766537</v>
      </c>
      <c r="CZ77">
        <f t="shared" si="86"/>
        <v>0.15483352865342681</v>
      </c>
      <c r="DA77">
        <f t="shared" si="86"/>
        <v>0.14766631821694798</v>
      </c>
      <c r="DB77">
        <f t="shared" si="86"/>
        <v>0.1348690635026068</v>
      </c>
      <c r="DC77">
        <f t="shared" si="86"/>
        <v>0.11207295137921799</v>
      </c>
      <c r="DD77">
        <f t="shared" si="87"/>
        <v>7.1602304373833192E-2</v>
      </c>
    </row>
    <row r="78" spans="1:108">
      <c r="A78" s="47" t="s">
        <v>73</v>
      </c>
      <c r="B78" s="48"/>
      <c r="C78" s="49">
        <v>45578.707999999999</v>
      </c>
      <c r="D78" s="51" t="s">
        <v>16</v>
      </c>
      <c r="E78">
        <f t="shared" si="26"/>
        <v>5018.9879242397965</v>
      </c>
      <c r="F78">
        <f t="shared" si="27"/>
        <v>5019</v>
      </c>
      <c r="G78">
        <f t="shared" si="60"/>
        <v>-4.365412998595275E-3</v>
      </c>
      <c r="H78" s="116"/>
      <c r="I78" s="116">
        <f t="shared" si="69"/>
        <v>-4.365412998595275E-3</v>
      </c>
      <c r="K78" s="165"/>
      <c r="L78" s="116"/>
      <c r="M78" s="116"/>
      <c r="N78" s="116"/>
      <c r="O78" s="40"/>
      <c r="P78" s="167">
        <f t="shared" si="30"/>
        <v>3.1437184613444574E-6</v>
      </c>
      <c r="Q78" s="166">
        <f t="shared" si="31"/>
        <v>30560.207999999999</v>
      </c>
      <c r="R78" s="8">
        <f t="shared" si="32"/>
        <v>1.905683064830459E-5</v>
      </c>
      <c r="S78" s="282">
        <f t="shared" si="70"/>
        <v>0.16496544044295958</v>
      </c>
      <c r="T78" s="284"/>
      <c r="U78" s="167"/>
      <c r="V78" s="167"/>
      <c r="W78" s="167"/>
      <c r="X78" s="167"/>
      <c r="Y78" s="167"/>
      <c r="Z78" s="167"/>
      <c r="AA78" s="116"/>
      <c r="AB78" s="116"/>
      <c r="AC78" s="25"/>
      <c r="AD78" s="252"/>
      <c r="AE78" s="41"/>
      <c r="AF78">
        <f t="shared" si="33"/>
        <v>5019</v>
      </c>
      <c r="AG78" s="246">
        <f t="shared" si="34"/>
        <v>-5.3943304438819287E-3</v>
      </c>
      <c r="AH78" s="247">
        <f t="shared" si="35"/>
        <v>1.0289174452866538E-3</v>
      </c>
      <c r="AI78" s="247">
        <f t="shared" si="36"/>
        <v>-4.365412998595275E-3</v>
      </c>
      <c r="AJ78" s="248">
        <f t="shared" si="37"/>
        <v>1.7464414581592437E-7</v>
      </c>
      <c r="AK78">
        <f t="shared" si="59"/>
        <v>1.0586711092152142E-6</v>
      </c>
      <c r="AN78">
        <f t="shared" si="38"/>
        <v>-1.0746362489651134E-2</v>
      </c>
      <c r="AO78">
        <f t="shared" si="39"/>
        <v>0.40893780692440529</v>
      </c>
      <c r="AP78">
        <f t="shared" si="40"/>
        <v>-0.51061814254590343</v>
      </c>
      <c r="AQ78">
        <f t="shared" si="41"/>
        <v>-0.29950166600441208</v>
      </c>
      <c r="AR78">
        <f t="shared" si="42"/>
        <v>-2.6725853501629748</v>
      </c>
      <c r="AS78">
        <f t="shared" si="43"/>
        <v>-4.1858699517912132</v>
      </c>
      <c r="AT78">
        <f t="shared" si="91"/>
        <v>-2.1663615291343796</v>
      </c>
      <c r="AU78">
        <f t="shared" si="91"/>
        <v>-2.1652024928433002</v>
      </c>
      <c r="AV78">
        <f t="shared" si="91"/>
        <v>-2.1683187755230033</v>
      </c>
      <c r="AW78">
        <f t="shared" si="91"/>
        <v>-2.1599071874888049</v>
      </c>
      <c r="AX78">
        <f t="shared" si="91"/>
        <v>-2.1823787758336799</v>
      </c>
      <c r="AY78">
        <f t="shared" si="91"/>
        <v>-2.1205484437432234</v>
      </c>
      <c r="AZ78">
        <f t="shared" si="91"/>
        <v>-2.2792926735797874</v>
      </c>
      <c r="BA78">
        <f t="shared" si="45"/>
        <v>-1.6173992543576592</v>
      </c>
      <c r="BB78" s="246">
        <f t="shared" si="46"/>
        <v>-3.2926380330088015E-3</v>
      </c>
      <c r="BC78" s="247">
        <f t="shared" si="47"/>
        <v>-1.0727749655864735E-3</v>
      </c>
      <c r="BD78" s="248">
        <f t="shared" si="48"/>
        <v>1.8984983818783127E-7</v>
      </c>
      <c r="BE78" s="247">
        <f t="shared" si="49"/>
        <v>4.2792570801827318E-3</v>
      </c>
      <c r="BG78">
        <f t="shared" si="50"/>
        <v>2.1016924108731272E-3</v>
      </c>
      <c r="BH78">
        <f t="shared" si="51"/>
        <v>0.44029506526180884</v>
      </c>
      <c r="BI78">
        <f t="shared" si="52"/>
        <v>0.19291854416203022</v>
      </c>
      <c r="BJ78">
        <f t="shared" si="53"/>
        <v>-8.2122587664623159E-2</v>
      </c>
      <c r="BK78">
        <f t="shared" si="54"/>
        <v>-2.9959073764846513</v>
      </c>
      <c r="BL78">
        <f t="shared" si="55"/>
        <v>-13.703933719872905</v>
      </c>
      <c r="BM78">
        <f t="shared" si="92"/>
        <v>-2.8662418156588934</v>
      </c>
      <c r="BN78">
        <f t="shared" si="92"/>
        <v>-2.8601615413761374</v>
      </c>
      <c r="BO78">
        <f t="shared" si="92"/>
        <v>-2.8713321784803236</v>
      </c>
      <c r="BP78">
        <f t="shared" si="92"/>
        <v>-2.8507818011953572</v>
      </c>
      <c r="BQ78">
        <f t="shared" si="92"/>
        <v>-2.8884975775948272</v>
      </c>
      <c r="BR78">
        <f t="shared" si="92"/>
        <v>-2.818951117831074</v>
      </c>
      <c r="BS78">
        <f t="shared" si="92"/>
        <v>-2.946218479192904</v>
      </c>
      <c r="BT78">
        <f t="shared" si="57"/>
        <v>-2.7091302108753146</v>
      </c>
      <c r="BW78">
        <f t="shared" si="71"/>
        <v>6.7376905871376529E-3</v>
      </c>
      <c r="BX78">
        <v>16000</v>
      </c>
      <c r="BY78">
        <f t="shared" si="72"/>
        <v>1.1259580845389318E-2</v>
      </c>
      <c r="BZ78">
        <f t="shared" si="73"/>
        <v>-3.4335735825218277E-5</v>
      </c>
      <c r="CA78">
        <f t="shared" si="74"/>
        <v>1.1293916581214536E-2</v>
      </c>
      <c r="CB78">
        <f t="shared" si="75"/>
        <v>0.81810640234923371</v>
      </c>
      <c r="CC78">
        <f t="shared" si="76"/>
        <v>0.9410835822632313</v>
      </c>
      <c r="CD78">
        <f t="shared" si="77"/>
        <v>1.8488760229986696</v>
      </c>
      <c r="CE78">
        <f t="shared" si="78"/>
        <v>1.3254267480850068</v>
      </c>
      <c r="CF78">
        <f t="shared" si="79"/>
        <v>1.0765229796864044</v>
      </c>
      <c r="CG78">
        <f t="shared" si="79"/>
        <v>1.0757205990221492</v>
      </c>
      <c r="CH78">
        <f t="shared" si="79"/>
        <v>1.0731777759402092</v>
      </c>
      <c r="CI78">
        <f t="shared" si="79"/>
        <v>1.0651967344647835</v>
      </c>
      <c r="CJ78">
        <f t="shared" si="79"/>
        <v>1.0408603333664397</v>
      </c>
      <c r="CK78">
        <f t="shared" si="79"/>
        <v>0.97217181157786903</v>
      </c>
      <c r="CL78">
        <f t="shared" si="79"/>
        <v>0.8073368327830317</v>
      </c>
      <c r="CM78">
        <f t="shared" si="80"/>
        <v>0.49346825942855599</v>
      </c>
      <c r="CO78" s="23">
        <f t="shared" si="88"/>
        <v>16000</v>
      </c>
      <c r="CP78" s="86">
        <f t="shared" si="89"/>
        <v>-4.556225994076883E-3</v>
      </c>
      <c r="CQ78" s="86">
        <f t="shared" si="90"/>
        <v>-3.4335735825218277E-5</v>
      </c>
      <c r="CR78">
        <f t="shared" si="81"/>
        <v>-4.5218902582516646E-3</v>
      </c>
      <c r="CS78">
        <f t="shared" si="82"/>
        <v>1.1798153212478</v>
      </c>
      <c r="CT78">
        <f t="shared" si="83"/>
        <v>-0.96241809012384616</v>
      </c>
      <c r="CU78">
        <f t="shared" si="84"/>
        <v>1.247319729999018</v>
      </c>
      <c r="CV78">
        <f t="shared" si="85"/>
        <v>0.71944867951884484</v>
      </c>
      <c r="CW78">
        <f t="shared" si="86"/>
        <v>0.72439747794890974</v>
      </c>
      <c r="CX78">
        <f t="shared" si="86"/>
        <v>0.72277858221180247</v>
      </c>
      <c r="CY78">
        <f t="shared" si="86"/>
        <v>0.71896913154661068</v>
      </c>
      <c r="CZ78">
        <f t="shared" si="86"/>
        <v>0.710054673631341</v>
      </c>
      <c r="DA78">
        <f t="shared" si="86"/>
        <v>0.68945516570017229</v>
      </c>
      <c r="DB78">
        <f t="shared" si="86"/>
        <v>0.64312933374228587</v>
      </c>
      <c r="DC78">
        <f t="shared" si="86"/>
        <v>0.544290235451245</v>
      </c>
      <c r="DD78">
        <f t="shared" si="87"/>
        <v>0.3502049008320185</v>
      </c>
    </row>
    <row r="79" spans="1:108">
      <c r="A79" s="47" t="s">
        <v>113</v>
      </c>
      <c r="B79" s="48"/>
      <c r="C79" s="49">
        <v>50682.214999999997</v>
      </c>
      <c r="D79" s="51">
        <v>5.0000000000000001E-3</v>
      </c>
      <c r="E79">
        <f t="shared" si="26"/>
        <v>19136.48992167617</v>
      </c>
      <c r="F79">
        <f t="shared" si="27"/>
        <v>19136.5</v>
      </c>
      <c r="G79">
        <f t="shared" si="60"/>
        <v>-3.6433354980545118E-3</v>
      </c>
      <c r="H79" s="116"/>
      <c r="I79" s="116">
        <f t="shared" si="69"/>
        <v>-3.6433354980545118E-3</v>
      </c>
      <c r="J79" s="116"/>
      <c r="K79" s="165"/>
      <c r="L79" s="116"/>
      <c r="M79" s="116"/>
      <c r="N79" s="116"/>
      <c r="O79" s="40"/>
      <c r="P79" s="167">
        <f t="shared" si="30"/>
        <v>2.1897336960970418E-6</v>
      </c>
      <c r="Q79" s="166">
        <f t="shared" si="31"/>
        <v>35663.714999999997</v>
      </c>
      <c r="R79" s="8">
        <f t="shared" si="32"/>
        <v>1.3273893551384118E-5</v>
      </c>
      <c r="S79" s="282">
        <f t="shared" si="70"/>
        <v>0.16496544044295958</v>
      </c>
      <c r="T79" s="284"/>
      <c r="U79" s="167"/>
      <c r="V79" s="167"/>
      <c r="W79" s="167"/>
      <c r="X79" s="167"/>
      <c r="Y79" s="167"/>
      <c r="Z79" s="167"/>
      <c r="AA79" s="116"/>
      <c r="AB79" s="116"/>
      <c r="AC79" s="25"/>
      <c r="AD79" s="252"/>
      <c r="AE79" s="41"/>
      <c r="AF79">
        <f t="shared" si="33"/>
        <v>19136.5</v>
      </c>
      <c r="AG79" s="246">
        <f t="shared" si="34"/>
        <v>1.0443549779356806E-2</v>
      </c>
      <c r="AH79" s="247">
        <f t="shared" si="35"/>
        <v>-1.4086885277411318E-2</v>
      </c>
      <c r="AI79" s="247">
        <f t="shared" si="36"/>
        <v>-3.6433354980545118E-3</v>
      </c>
      <c r="AJ79" s="248">
        <f t="shared" si="37"/>
        <v>3.2735797564986965E-5</v>
      </c>
      <c r="AK79">
        <f t="shared" si="59"/>
        <v>1.9844033681894776E-4</v>
      </c>
      <c r="AN79">
        <f t="shared" si="38"/>
        <v>1.1852933841606341E-2</v>
      </c>
      <c r="AO79">
        <f t="shared" si="39"/>
        <v>0.50211069015355492</v>
      </c>
      <c r="AP79">
        <f t="shared" si="40"/>
        <v>0.60813903494508592</v>
      </c>
      <c r="AQ79">
        <f t="shared" si="41"/>
        <v>0.43722076707697743</v>
      </c>
      <c r="AR79">
        <f t="shared" si="42"/>
        <v>2.4209821939929572</v>
      </c>
      <c r="AS79">
        <f t="shared" si="43"/>
        <v>2.6542704015836649</v>
      </c>
      <c r="AT79">
        <f t="shared" si="91"/>
        <v>1.7485651261782857</v>
      </c>
      <c r="AU79">
        <f t="shared" si="91"/>
        <v>1.7485664221085246</v>
      </c>
      <c r="AV79">
        <f t="shared" si="91"/>
        <v>1.7485553618239003</v>
      </c>
      <c r="AW79">
        <f t="shared" si="91"/>
        <v>1.7486497353752775</v>
      </c>
      <c r="AX79">
        <f t="shared" si="91"/>
        <v>1.7478428792077851</v>
      </c>
      <c r="AY79">
        <f t="shared" si="91"/>
        <v>1.7546281235842902</v>
      </c>
      <c r="AZ79">
        <f t="shared" si="91"/>
        <v>1.6858327771108645</v>
      </c>
      <c r="BA79">
        <f t="shared" si="45"/>
        <v>1.0963947649372034</v>
      </c>
      <c r="BB79" s="246">
        <f t="shared" si="46"/>
        <v>4.2588555593311168E-3</v>
      </c>
      <c r="BC79" s="247">
        <f t="shared" si="47"/>
        <v>-7.9021910573856286E-3</v>
      </c>
      <c r="BD79" s="248">
        <f t="shared" si="48"/>
        <v>1.0301204820197219E-5</v>
      </c>
      <c r="BE79" s="247">
        <f t="shared" si="49"/>
        <v>-9.3115751196351636E-3</v>
      </c>
      <c r="BG79">
        <f t="shared" si="50"/>
        <v>-6.1846942200256896E-3</v>
      </c>
      <c r="BH79">
        <f t="shared" si="51"/>
        <v>0.60919820693768501</v>
      </c>
      <c r="BI79">
        <f t="shared" si="52"/>
        <v>-0.6887091840370676</v>
      </c>
      <c r="BJ79">
        <f t="shared" si="53"/>
        <v>0.409008180742508</v>
      </c>
      <c r="BK79">
        <f t="shared" si="54"/>
        <v>2.3334350291033261</v>
      </c>
      <c r="BL79">
        <f t="shared" si="55"/>
        <v>2.3385824578084335</v>
      </c>
      <c r="BM79">
        <f t="shared" si="92"/>
        <v>1.7776767748139628</v>
      </c>
      <c r="BN79">
        <f t="shared" si="92"/>
        <v>1.7776772618497119</v>
      </c>
      <c r="BO79">
        <f t="shared" si="92"/>
        <v>1.7776730704143131</v>
      </c>
      <c r="BP79">
        <f t="shared" si="92"/>
        <v>1.7777091392176656</v>
      </c>
      <c r="BQ79">
        <f t="shared" si="92"/>
        <v>1.77739855113346</v>
      </c>
      <c r="BR79">
        <f t="shared" si="92"/>
        <v>1.7800581324664526</v>
      </c>
      <c r="BS79">
        <f t="shared" si="92"/>
        <v>1.756069572957732</v>
      </c>
      <c r="BT79">
        <f t="shared" si="57"/>
        <v>1.2240419446231168</v>
      </c>
      <c r="BW79">
        <f t="shared" si="71"/>
        <v>5.6855830382526781E-3</v>
      </c>
      <c r="BX79">
        <v>17000</v>
      </c>
      <c r="BY79">
        <f t="shared" si="72"/>
        <v>1.1664969405247886E-2</v>
      </c>
      <c r="BZ79">
        <f t="shared" si="73"/>
        <v>-4.8062479423858074E-4</v>
      </c>
      <c r="CA79">
        <f t="shared" si="74"/>
        <v>1.2145594199486466E-2</v>
      </c>
      <c r="CB79">
        <f t="shared" si="75"/>
        <v>0.66670985990008647</v>
      </c>
      <c r="CC79">
        <f t="shared" si="76"/>
        <v>0.82873353400586436</v>
      </c>
      <c r="CD79">
        <f t="shared" si="77"/>
        <v>2.0978554983965942</v>
      </c>
      <c r="CE79">
        <f t="shared" si="78"/>
        <v>1.7389924090301505</v>
      </c>
      <c r="CF79">
        <f t="shared" si="79"/>
        <v>1.3290350537124089</v>
      </c>
      <c r="CG79">
        <f t="shared" si="79"/>
        <v>1.3290042756442686</v>
      </c>
      <c r="CH79">
        <f t="shared" si="79"/>
        <v>1.3288103618119902</v>
      </c>
      <c r="CI79">
        <f t="shared" si="79"/>
        <v>1.3275921151328969</v>
      </c>
      <c r="CJ79">
        <f t="shared" si="79"/>
        <v>1.320071291656693</v>
      </c>
      <c r="CK79">
        <f t="shared" si="79"/>
        <v>1.2777991976116581</v>
      </c>
      <c r="CL79">
        <f t="shared" si="79"/>
        <v>1.1052723236982231</v>
      </c>
      <c r="CM79">
        <f t="shared" si="80"/>
        <v>0.68569733818151235</v>
      </c>
      <c r="CO79" s="23">
        <f t="shared" si="88"/>
        <v>17000</v>
      </c>
      <c r="CP79" s="86">
        <f t="shared" si="89"/>
        <v>-6.4600111612337892E-3</v>
      </c>
      <c r="CQ79" s="86">
        <f t="shared" si="90"/>
        <v>-4.8062479423858074E-4</v>
      </c>
      <c r="CR79">
        <f t="shared" si="81"/>
        <v>-5.9793863669952083E-3</v>
      </c>
      <c r="CS79">
        <f t="shared" si="82"/>
        <v>0.88812274241447076</v>
      </c>
      <c r="CT79">
        <f t="shared" si="83"/>
        <v>-0.96952017710271665</v>
      </c>
      <c r="CU79">
        <f t="shared" si="84"/>
        <v>1.7698774381463063</v>
      </c>
      <c r="CV79">
        <f t="shared" si="85"/>
        <v>1.221902820909271</v>
      </c>
      <c r="CW79">
        <f t="shared" si="86"/>
        <v>1.1436479632369778</v>
      </c>
      <c r="CX79">
        <f t="shared" si="86"/>
        <v>1.1435215350925325</v>
      </c>
      <c r="CY79">
        <f t="shared" si="86"/>
        <v>1.1429825323257994</v>
      </c>
      <c r="CZ79">
        <f t="shared" si="86"/>
        <v>1.1406917055840124</v>
      </c>
      <c r="DA79">
        <f t="shared" si="86"/>
        <v>1.1310802721055744</v>
      </c>
      <c r="DB79">
        <f t="shared" si="86"/>
        <v>1.0927212325923161</v>
      </c>
      <c r="DC79">
        <f t="shared" si="86"/>
        <v>0.96153992255238818</v>
      </c>
      <c r="DD79">
        <f t="shared" si="87"/>
        <v>0.6288074972902038</v>
      </c>
    </row>
    <row r="80" spans="1:108">
      <c r="A80" s="47" t="s">
        <v>73</v>
      </c>
      <c r="B80" s="48"/>
      <c r="C80" s="51">
        <v>45959.732000000004</v>
      </c>
      <c r="D80" s="51" t="s">
        <v>16</v>
      </c>
      <c r="E80">
        <f t="shared" si="26"/>
        <v>6072.9900214390882</v>
      </c>
      <c r="F80">
        <f t="shared" si="27"/>
        <v>6073</v>
      </c>
      <c r="G80">
        <f t="shared" si="60"/>
        <v>-3.6072709917789325E-3</v>
      </c>
      <c r="H80" s="116"/>
      <c r="I80" s="116">
        <f t="shared" si="69"/>
        <v>-3.6072709917789325E-3</v>
      </c>
      <c r="K80" s="165"/>
      <c r="L80" s="116"/>
      <c r="M80" s="116"/>
      <c r="N80" s="116"/>
      <c r="O80" s="40"/>
      <c r="P80" s="167">
        <f t="shared" si="30"/>
        <v>2.1465969584228589E-6</v>
      </c>
      <c r="Q80" s="166">
        <f t="shared" si="31"/>
        <v>30941.232000000004</v>
      </c>
      <c r="R80" s="8">
        <f t="shared" si="32"/>
        <v>1.3012404008129763E-5</v>
      </c>
      <c r="S80" s="282">
        <f t="shared" si="70"/>
        <v>0.16496544044295958</v>
      </c>
      <c r="T80" s="284"/>
      <c r="U80" s="167"/>
      <c r="V80" s="167"/>
      <c r="W80" s="167"/>
      <c r="X80" s="167"/>
      <c r="Y80" s="167"/>
      <c r="Z80" s="167"/>
      <c r="AA80" s="116"/>
      <c r="AB80" s="116"/>
      <c r="AC80" s="25"/>
      <c r="AD80" s="252"/>
      <c r="AE80" s="41"/>
      <c r="AF80">
        <f t="shared" si="33"/>
        <v>6073</v>
      </c>
      <c r="AG80" s="246">
        <f t="shared" si="34"/>
        <v>-6.7319029168561983E-3</v>
      </c>
      <c r="AH80" s="247">
        <f t="shared" si="35"/>
        <v>3.1246319250772658E-3</v>
      </c>
      <c r="AI80" s="247">
        <f t="shared" si="36"/>
        <v>-3.6072709917789325E-3</v>
      </c>
      <c r="AJ80" s="248">
        <f t="shared" si="37"/>
        <v>1.6106111539142492E-6</v>
      </c>
      <c r="AK80">
        <f t="shared" si="59"/>
        <v>9.7633246672120598E-6</v>
      </c>
      <c r="AN80">
        <f t="shared" si="38"/>
        <v>-1.1528305489964445E-2</v>
      </c>
      <c r="AO80">
        <f t="shared" si="39"/>
        <v>0.4369124391664938</v>
      </c>
      <c r="AP80">
        <f t="shared" si="40"/>
        <v>-0.58273424720928457</v>
      </c>
      <c r="AQ80">
        <f t="shared" si="41"/>
        <v>-0.34926803869996803</v>
      </c>
      <c r="AR80">
        <f t="shared" si="42"/>
        <v>-2.5863997170074802</v>
      </c>
      <c r="AS80">
        <f t="shared" si="43"/>
        <v>-3.5093402664596587</v>
      </c>
      <c r="AT80">
        <f t="shared" si="91"/>
        <v>-2.0135496542607489</v>
      </c>
      <c r="AU80">
        <f t="shared" si="91"/>
        <v>-2.0134117639507476</v>
      </c>
      <c r="AV80">
        <f t="shared" si="91"/>
        <v>-2.0138973867158589</v>
      </c>
      <c r="AW80">
        <f t="shared" si="91"/>
        <v>-2.0121849026532881</v>
      </c>
      <c r="AX80">
        <f t="shared" si="91"/>
        <v>-2.0181964828099779</v>
      </c>
      <c r="AY80">
        <f t="shared" si="91"/>
        <v>-1.9967443388278292</v>
      </c>
      <c r="AZ80">
        <f t="shared" si="91"/>
        <v>-2.0693556300395981</v>
      </c>
      <c r="BA80">
        <f t="shared" si="45"/>
        <v>-1.4147898053520427</v>
      </c>
      <c r="BB80" s="246">
        <f t="shared" si="46"/>
        <v>-3.510090165585024E-3</v>
      </c>
      <c r="BC80" s="247">
        <f t="shared" si="47"/>
        <v>-9.7180826193908523E-5</v>
      </c>
      <c r="BD80" s="248">
        <f t="shared" si="48"/>
        <v>1.5579522572943391E-9</v>
      </c>
      <c r="BE80" s="247">
        <f t="shared" si="49"/>
        <v>4.6992217469143376E-3</v>
      </c>
      <c r="BG80">
        <f t="shared" si="50"/>
        <v>3.2218127512711743E-3</v>
      </c>
      <c r="BH80">
        <f t="shared" si="51"/>
        <v>0.45185310779178489</v>
      </c>
      <c r="BI80">
        <f t="shared" si="52"/>
        <v>0.2937969449457189</v>
      </c>
      <c r="BJ80">
        <f t="shared" si="53"/>
        <v>-0.13981672981976107</v>
      </c>
      <c r="BK80">
        <f t="shared" si="54"/>
        <v>-2.8918464024316544</v>
      </c>
      <c r="BL80">
        <f t="shared" si="55"/>
        <v>-7.9664605027333764</v>
      </c>
      <c r="BM80">
        <f t="shared" si="92"/>
        <v>-2.6736477680238129</v>
      </c>
      <c r="BN80">
        <f t="shared" si="92"/>
        <v>-2.6676867278409664</v>
      </c>
      <c r="BO80">
        <f t="shared" si="92"/>
        <v>-2.6794939039931283</v>
      </c>
      <c r="BP80">
        <f t="shared" si="92"/>
        <v>-2.6560372879454137</v>
      </c>
      <c r="BQ80">
        <f t="shared" si="92"/>
        <v>-2.7023715095905692</v>
      </c>
      <c r="BR80">
        <f t="shared" si="92"/>
        <v>-2.6097283304256886</v>
      </c>
      <c r="BS80">
        <f t="shared" si="92"/>
        <v>-2.7910867702577562</v>
      </c>
      <c r="BT80">
        <f t="shared" si="57"/>
        <v>-2.415483074208387</v>
      </c>
      <c r="BW80">
        <f t="shared" si="71"/>
        <v>4.9437732120383802E-3</v>
      </c>
      <c r="BX80">
        <v>18000</v>
      </c>
      <c r="BY80">
        <f t="shared" si="72"/>
        <v>1.1347636215103849E-2</v>
      </c>
      <c r="BZ80">
        <f t="shared" si="73"/>
        <v>-9.1953083009207862E-4</v>
      </c>
      <c r="CA80">
        <f t="shared" si="74"/>
        <v>1.2267167045195928E-2</v>
      </c>
      <c r="CB80">
        <f t="shared" si="75"/>
        <v>0.57253852324664867</v>
      </c>
      <c r="CC80">
        <f t="shared" si="76"/>
        <v>0.71925284112064358</v>
      </c>
      <c r="CD80">
        <f t="shared" si="77"/>
        <v>2.2719701075300849</v>
      </c>
      <c r="CE80">
        <f t="shared" si="78"/>
        <v>2.1530509625327832</v>
      </c>
      <c r="CF80">
        <f t="shared" si="79"/>
        <v>1.5402297269307987</v>
      </c>
      <c r="CG80">
        <f t="shared" si="79"/>
        <v>1.5402297248370462</v>
      </c>
      <c r="CH80">
        <f t="shared" si="79"/>
        <v>1.5402296214454512</v>
      </c>
      <c r="CI80">
        <f t="shared" si="79"/>
        <v>1.5402245162997734</v>
      </c>
      <c r="CJ80">
        <f t="shared" si="79"/>
        <v>1.5399734918585186</v>
      </c>
      <c r="CK80">
        <f t="shared" si="79"/>
        <v>1.5294696333103421</v>
      </c>
      <c r="CL80">
        <f t="shared" si="79"/>
        <v>1.387751355575364</v>
      </c>
      <c r="CM80">
        <f t="shared" si="80"/>
        <v>0.87792641693446871</v>
      </c>
      <c r="CO80" s="23">
        <f t="shared" si="88"/>
        <v>18000</v>
      </c>
      <c r="CP80" s="86">
        <f t="shared" si="89"/>
        <v>-7.3233938331575474E-3</v>
      </c>
      <c r="CQ80" s="86">
        <f t="shared" si="90"/>
        <v>-9.1953083009207862E-4</v>
      </c>
      <c r="CR80">
        <f t="shared" si="81"/>
        <v>-6.403863003065469E-3</v>
      </c>
      <c r="CS80">
        <f t="shared" si="82"/>
        <v>0.72092215648538716</v>
      </c>
      <c r="CT80">
        <f t="shared" si="83"/>
        <v>-0.84492632158489733</v>
      </c>
      <c r="CU80">
        <f t="shared" si="84"/>
        <v>2.0867148244940878</v>
      </c>
      <c r="CV80">
        <f t="shared" si="85"/>
        <v>1.7167916701050785</v>
      </c>
      <c r="CW80">
        <f t="shared" si="86"/>
        <v>1.4702506164920699</v>
      </c>
      <c r="CX80">
        <f t="shared" si="86"/>
        <v>1.4702505079164117</v>
      </c>
      <c r="CY80">
        <f t="shared" si="86"/>
        <v>1.4702485958101406</v>
      </c>
      <c r="CZ80">
        <f t="shared" si="86"/>
        <v>1.4702149279894272</v>
      </c>
      <c r="DA80">
        <f t="shared" si="86"/>
        <v>1.4696239438310119</v>
      </c>
      <c r="DB80">
        <f t="shared" si="86"/>
        <v>1.4597594640440419</v>
      </c>
      <c r="DC80">
        <f t="shared" si="86"/>
        <v>1.3531297376686657</v>
      </c>
      <c r="DD80">
        <f t="shared" si="87"/>
        <v>0.9074100937483891</v>
      </c>
    </row>
    <row r="81" spans="1:108">
      <c r="A81" s="47" t="s">
        <v>116</v>
      </c>
      <c r="B81" s="48"/>
      <c r="C81" s="51">
        <v>50703.362999999998</v>
      </c>
      <c r="D81" s="51">
        <v>5.0000000000000001E-3</v>
      </c>
      <c r="E81">
        <f t="shared" si="26"/>
        <v>19194.99026903374</v>
      </c>
      <c r="F81">
        <f t="shared" si="27"/>
        <v>19195</v>
      </c>
      <c r="G81">
        <f t="shared" si="60"/>
        <v>-3.5177649988327175E-3</v>
      </c>
      <c r="H81" s="116"/>
      <c r="I81" s="116">
        <f t="shared" si="69"/>
        <v>-3.5177649988327175E-3</v>
      </c>
      <c r="J81" s="116"/>
      <c r="K81" s="165"/>
      <c r="L81" s="116"/>
      <c r="M81" s="116"/>
      <c r="N81" s="116"/>
      <c r="O81" s="40"/>
      <c r="P81" s="167">
        <f t="shared" si="30"/>
        <v>2.0413929837230622E-6</v>
      </c>
      <c r="Q81" s="166">
        <f t="shared" si="31"/>
        <v>35684.862999999998</v>
      </c>
      <c r="R81" s="8">
        <f t="shared" si="32"/>
        <v>1.2374670587012548E-5</v>
      </c>
      <c r="S81" s="282">
        <f t="shared" si="70"/>
        <v>0.16496544044295958</v>
      </c>
      <c r="T81" s="284"/>
      <c r="U81" s="167"/>
      <c r="V81" s="167"/>
      <c r="W81" s="167"/>
      <c r="X81" s="167"/>
      <c r="Y81" s="167"/>
      <c r="Z81" s="167"/>
      <c r="AA81" s="116"/>
      <c r="AB81" s="116"/>
      <c r="AC81" s="25"/>
      <c r="AD81" s="252"/>
      <c r="AE81" s="41"/>
      <c r="AF81">
        <f t="shared" si="33"/>
        <v>19195</v>
      </c>
      <c r="AG81" s="246">
        <f t="shared" si="34"/>
        <v>1.0385459052365089E-2</v>
      </c>
      <c r="AH81" s="247">
        <f t="shared" si="35"/>
        <v>-1.3903224051197807E-2</v>
      </c>
      <c r="AI81" s="247">
        <f t="shared" si="36"/>
        <v>-3.5177649988327175E-3</v>
      </c>
      <c r="AJ81" s="248">
        <f t="shared" si="37"/>
        <v>3.1887760088037325E-5</v>
      </c>
      <c r="AK81">
        <f t="shared" si="59"/>
        <v>1.9329963901780516E-4</v>
      </c>
      <c r="AN81">
        <f t="shared" si="38"/>
        <v>1.1819799668927052E-2</v>
      </c>
      <c r="AO81">
        <f t="shared" si="39"/>
        <v>0.49918862580852263</v>
      </c>
      <c r="AP81">
        <f t="shared" si="40"/>
        <v>0.60279962118472308</v>
      </c>
      <c r="AQ81">
        <f t="shared" si="41"/>
        <v>0.4338706391347471</v>
      </c>
      <c r="AR81">
        <f t="shared" si="42"/>
        <v>2.4276911417888267</v>
      </c>
      <c r="AS81">
        <f t="shared" si="43"/>
        <v>2.6815001994035246</v>
      </c>
      <c r="AT81">
        <f t="shared" si="91"/>
        <v>1.7586016470298873</v>
      </c>
      <c r="AU81">
        <f t="shared" si="91"/>
        <v>1.7586032727694518</v>
      </c>
      <c r="AV81">
        <f t="shared" si="91"/>
        <v>1.7585901310999805</v>
      </c>
      <c r="AW81">
        <f t="shared" si="91"/>
        <v>1.7586963358108547</v>
      </c>
      <c r="AX81">
        <f t="shared" si="91"/>
        <v>1.7578363346827737</v>
      </c>
      <c r="AY81">
        <f t="shared" si="91"/>
        <v>1.7646919664346086</v>
      </c>
      <c r="AZ81">
        <f t="shared" si="91"/>
        <v>1.7004446583645771</v>
      </c>
      <c r="BA81">
        <f t="shared" si="45"/>
        <v>1.1076401660442512</v>
      </c>
      <c r="BB81" s="246">
        <f t="shared" si="46"/>
        <v>4.2258973842074837E-3</v>
      </c>
      <c r="BC81" s="247">
        <f t="shared" si="47"/>
        <v>-7.7436623830402012E-3</v>
      </c>
      <c r="BD81" s="248">
        <f t="shared" si="48"/>
        <v>9.8920383320227564E-6</v>
      </c>
      <c r="BE81" s="247">
        <f t="shared" si="49"/>
        <v>-9.1780029996021625E-3</v>
      </c>
      <c r="BG81">
        <f t="shared" si="50"/>
        <v>-6.1595616681576057E-3</v>
      </c>
      <c r="BH81">
        <f t="shared" si="51"/>
        <v>0.60484027598417334</v>
      </c>
      <c r="BI81">
        <f t="shared" si="52"/>
        <v>-0.68090477045059161</v>
      </c>
      <c r="BJ81">
        <f t="shared" si="53"/>
        <v>0.40479936498313868</v>
      </c>
      <c r="BK81">
        <f t="shared" si="54"/>
        <v>2.3441449059562336</v>
      </c>
      <c r="BL81">
        <f t="shared" si="55"/>
        <v>2.3736630307661319</v>
      </c>
      <c r="BM81">
        <f t="shared" si="92"/>
        <v>1.7922258920395624</v>
      </c>
      <c r="BN81">
        <f t="shared" si="92"/>
        <v>1.7922264322544657</v>
      </c>
      <c r="BO81">
        <f t="shared" si="92"/>
        <v>1.7922220841036216</v>
      </c>
      <c r="BP81">
        <f t="shared" si="92"/>
        <v>1.7922570796744419</v>
      </c>
      <c r="BQ81">
        <f t="shared" si="92"/>
        <v>1.7919752675390757</v>
      </c>
      <c r="BR81">
        <f t="shared" si="92"/>
        <v>1.7942347148512376</v>
      </c>
      <c r="BS81">
        <f t="shared" si="92"/>
        <v>1.7754303761671295</v>
      </c>
      <c r="BT81">
        <f t="shared" si="57"/>
        <v>1.2403401965159206</v>
      </c>
      <c r="BW81">
        <f t="shared" si="71"/>
        <v>4.3363832290505208E-3</v>
      </c>
      <c r="BX81">
        <v>19000</v>
      </c>
      <c r="BY81">
        <f t="shared" si="72"/>
        <v>1.0575231811187712E-2</v>
      </c>
      <c r="BZ81">
        <f t="shared" si="73"/>
        <v>-1.3510538433857105E-3</v>
      </c>
      <c r="CA81">
        <f t="shared" si="74"/>
        <v>1.1926285654573422E-2</v>
      </c>
      <c r="CB81">
        <f t="shared" si="75"/>
        <v>0.50915461355366531</v>
      </c>
      <c r="CC81">
        <f t="shared" si="76"/>
        <v>0.62073545292174825</v>
      </c>
      <c r="CD81">
        <f t="shared" si="77"/>
        <v>2.405015979920047</v>
      </c>
      <c r="CE81">
        <f t="shared" si="78"/>
        <v>2.5913764415731668</v>
      </c>
      <c r="CF81">
        <f t="shared" si="79"/>
        <v>1.7249144955081497</v>
      </c>
      <c r="CG81">
        <f t="shared" si="79"/>
        <v>1.7249151788628456</v>
      </c>
      <c r="CH81">
        <f t="shared" si="79"/>
        <v>1.7249084605441376</v>
      </c>
      <c r="CI81">
        <f t="shared" si="79"/>
        <v>1.7249744982704327</v>
      </c>
      <c r="CJ81">
        <f t="shared" si="79"/>
        <v>1.7243241574633692</v>
      </c>
      <c r="CK81">
        <f t="shared" si="79"/>
        <v>1.7306143807923822</v>
      </c>
      <c r="CL81">
        <f t="shared" si="79"/>
        <v>1.651449267145785</v>
      </c>
      <c r="CM81">
        <f t="shared" si="80"/>
        <v>1.0701554956874251</v>
      </c>
      <c r="CO81" s="23">
        <f t="shared" si="88"/>
        <v>19000</v>
      </c>
      <c r="CP81" s="86">
        <f t="shared" si="89"/>
        <v>-7.5899024255229016E-3</v>
      </c>
      <c r="CQ81" s="86">
        <f t="shared" si="90"/>
        <v>-1.3510538433857105E-3</v>
      </c>
      <c r="CR81">
        <f t="shared" si="81"/>
        <v>-6.2388485821371908E-3</v>
      </c>
      <c r="CS81">
        <f t="shared" si="82"/>
        <v>0.61979835512608317</v>
      </c>
      <c r="CT81">
        <f t="shared" si="83"/>
        <v>-0.70704690038853812</v>
      </c>
      <c r="CU81">
        <f t="shared" si="84"/>
        <v>2.3078287469622873</v>
      </c>
      <c r="CV81">
        <f t="shared" si="85"/>
        <v>2.2581628155446651</v>
      </c>
      <c r="CW81">
        <f t="shared" si="86"/>
        <v>1.7433129431333676</v>
      </c>
      <c r="CX81">
        <f t="shared" si="86"/>
        <v>1.7433132280070458</v>
      </c>
      <c r="CY81">
        <f t="shared" si="86"/>
        <v>1.7433102944373258</v>
      </c>
      <c r="CZ81">
        <f t="shared" si="86"/>
        <v>1.7433405013624421</v>
      </c>
      <c r="DA81">
        <f t="shared" si="86"/>
        <v>1.7430292100287188</v>
      </c>
      <c r="DB81">
        <f t="shared" si="86"/>
        <v>1.7462109377868393</v>
      </c>
      <c r="DC81">
        <f t="shared" si="86"/>
        <v>1.7103462602057125</v>
      </c>
      <c r="DD81">
        <f t="shared" si="87"/>
        <v>1.1860126902065744</v>
      </c>
    </row>
    <row r="82" spans="1:108">
      <c r="A82" s="47" t="s">
        <v>64</v>
      </c>
      <c r="B82" s="48"/>
      <c r="C82" s="51">
        <v>41181.396999999997</v>
      </c>
      <c r="D82" s="50"/>
      <c r="E82">
        <f t="shared" si="26"/>
        <v>-7145.0096613124497</v>
      </c>
      <c r="F82">
        <f t="shared" si="27"/>
        <v>-7145</v>
      </c>
      <c r="G82">
        <f t="shared" si="60"/>
        <v>-3.492584997729864E-3</v>
      </c>
      <c r="I82" s="116">
        <f t="shared" si="69"/>
        <v>-3.492584997729864E-3</v>
      </c>
      <c r="K82" s="165"/>
      <c r="L82" s="116"/>
      <c r="N82" s="116"/>
      <c r="O82" s="40"/>
      <c r="P82" s="167">
        <f t="shared" si="30"/>
        <v>2.0122731817911226E-6</v>
      </c>
      <c r="Q82" s="166">
        <f t="shared" si="31"/>
        <v>26162.896999999997</v>
      </c>
      <c r="R82" s="8">
        <f t="shared" si="32"/>
        <v>1.2198149966367714E-5</v>
      </c>
      <c r="S82" s="282">
        <f t="shared" si="70"/>
        <v>0.16496544044295958</v>
      </c>
      <c r="T82" s="284"/>
      <c r="U82" s="167"/>
      <c r="V82" s="167"/>
      <c r="W82" s="167"/>
      <c r="X82" s="167"/>
      <c r="Y82" s="167"/>
      <c r="Z82" s="167"/>
      <c r="AA82" s="116"/>
      <c r="AB82" s="116"/>
      <c r="AC82" s="25"/>
      <c r="AD82" s="252"/>
      <c r="AE82" s="41"/>
      <c r="AF82">
        <f t="shared" si="33"/>
        <v>-7145</v>
      </c>
      <c r="AG82" s="246">
        <f t="shared" si="34"/>
        <v>1.7165387828439745E-2</v>
      </c>
      <c r="AH82" s="247">
        <f t="shared" si="35"/>
        <v>-2.0657972826169609E-2</v>
      </c>
      <c r="AI82" s="247">
        <f t="shared" si="36"/>
        <v>-3.492584997729864E-3</v>
      </c>
      <c r="AJ82" s="248">
        <f t="shared" si="37"/>
        <v>7.0399305457714666E-5</v>
      </c>
      <c r="AK82">
        <f t="shared" si="59"/>
        <v>4.2675184128676194E-4</v>
      </c>
      <c r="AN82">
        <f t="shared" si="38"/>
        <v>4.8074138173677021E-3</v>
      </c>
      <c r="AO82">
        <f t="shared" si="39"/>
        <v>0.35406894328992855</v>
      </c>
      <c r="AP82">
        <f t="shared" si="40"/>
        <v>0.15731241205606777</v>
      </c>
      <c r="AQ82">
        <f t="shared" si="41"/>
        <v>0.14774584258164566</v>
      </c>
      <c r="AR82">
        <f t="shared" si="42"/>
        <v>2.9167278027357728</v>
      </c>
      <c r="AS82">
        <f t="shared" si="43"/>
        <v>8.8567222265536234</v>
      </c>
      <c r="AT82">
        <f t="shared" si="91"/>
        <v>-3.6327630587769502</v>
      </c>
      <c r="AU82">
        <f t="shared" si="91"/>
        <v>-3.6506214384479758</v>
      </c>
      <c r="AV82">
        <f t="shared" si="91"/>
        <v>-3.6200135454112239</v>
      </c>
      <c r="AW82">
        <f t="shared" si="91"/>
        <v>-3.6727953445138386</v>
      </c>
      <c r="AX82">
        <f t="shared" si="91"/>
        <v>-3.5826696055039835</v>
      </c>
      <c r="AY82">
        <f t="shared" si="91"/>
        <v>-3.7395183681570399</v>
      </c>
      <c r="AZ82">
        <f t="shared" si="91"/>
        <v>-3.4738912540057068</v>
      </c>
      <c r="BA82">
        <f t="shared" si="45"/>
        <v>-3.9556737683086212</v>
      </c>
      <c r="BB82" s="246">
        <f t="shared" si="46"/>
        <v>1.4276714328440361E-2</v>
      </c>
      <c r="BC82" s="247">
        <f t="shared" si="47"/>
        <v>-1.7769299326170225E-2</v>
      </c>
      <c r="BD82" s="248">
        <f t="shared" si="48"/>
        <v>5.2087507648634492E-5</v>
      </c>
      <c r="BE82" s="247">
        <f t="shared" si="49"/>
        <v>-5.4113253150981826E-3</v>
      </c>
      <c r="BG82">
        <f t="shared" si="50"/>
        <v>-2.8886734999993826E-3</v>
      </c>
      <c r="BH82">
        <f t="shared" si="51"/>
        <v>1.4139355742705479</v>
      </c>
      <c r="BI82">
        <f t="shared" si="52"/>
        <v>-0.71623768977026414</v>
      </c>
      <c r="BJ82">
        <f t="shared" si="53"/>
        <v>0.3855788813308223</v>
      </c>
      <c r="BK82">
        <f t="shared" si="54"/>
        <v>0.74994563166833528</v>
      </c>
      <c r="BL82">
        <f t="shared" si="55"/>
        <v>0.3935951801299456</v>
      </c>
      <c r="BM82">
        <f t="shared" si="92"/>
        <v>-5.8743823500283163</v>
      </c>
      <c r="BN82">
        <f t="shared" si="92"/>
        <v>-5.8766954274408896</v>
      </c>
      <c r="BO82">
        <f t="shared" si="92"/>
        <v>-5.8811428237704417</v>
      </c>
      <c r="BP82">
        <f t="shared" si="92"/>
        <v>-5.8896704437738254</v>
      </c>
      <c r="BQ82">
        <f t="shared" si="92"/>
        <v>-5.9059382917859793</v>
      </c>
      <c r="BR82">
        <f t="shared" si="92"/>
        <v>-5.9366880596179836</v>
      </c>
      <c r="BS82">
        <f t="shared" si="92"/>
        <v>-5.9939200725164676</v>
      </c>
      <c r="BT82">
        <f t="shared" si="57"/>
        <v>-6.0980521941926806</v>
      </c>
      <c r="BW82">
        <f t="shared" si="71"/>
        <v>3.7843174662931947E-3</v>
      </c>
      <c r="BX82">
        <v>20000</v>
      </c>
      <c r="BY82">
        <f t="shared" si="72"/>
        <v>9.4962169767919304E-3</v>
      </c>
      <c r="BZ82">
        <f t="shared" si="73"/>
        <v>-1.7751938341194794E-3</v>
      </c>
      <c r="CA82">
        <f t="shared" si="74"/>
        <v>1.127141081091141E-2</v>
      </c>
      <c r="CB82">
        <f t="shared" si="75"/>
        <v>0.46407760951634647</v>
      </c>
      <c r="CC82">
        <f t="shared" si="76"/>
        <v>0.53270061124406376</v>
      </c>
      <c r="CD82">
        <f t="shared" si="77"/>
        <v>2.5129079503800225</v>
      </c>
      <c r="CE82">
        <f t="shared" si="78"/>
        <v>3.0757673128522276</v>
      </c>
      <c r="CF82">
        <f t="shared" ref="CF82:CL97" si="93">$CM82+$AH$7*SIN(CG82)</f>
        <v>1.8912630414094704</v>
      </c>
      <c r="CG82">
        <f t="shared" si="93"/>
        <v>1.8912618546838569</v>
      </c>
      <c r="CH82">
        <f t="shared" si="93"/>
        <v>1.8912675401305199</v>
      </c>
      <c r="CI82">
        <f t="shared" si="93"/>
        <v>1.8912403010173102</v>
      </c>
      <c r="CJ82">
        <f t="shared" si="93"/>
        <v>1.891370783976531</v>
      </c>
      <c r="CK82">
        <f t="shared" si="93"/>
        <v>1.8907452677274152</v>
      </c>
      <c r="CL82">
        <f t="shared" si="93"/>
        <v>1.8937332630211237</v>
      </c>
      <c r="CM82">
        <f t="shared" si="80"/>
        <v>1.2623845744403814</v>
      </c>
      <c r="CO82" s="23">
        <f t="shared" si="88"/>
        <v>20000</v>
      </c>
      <c r="CP82" s="86">
        <f t="shared" si="89"/>
        <v>-7.4870933446182153E-3</v>
      </c>
      <c r="CQ82" s="86">
        <f t="shared" si="90"/>
        <v>-1.7751938341194794E-3</v>
      </c>
      <c r="CR82">
        <f t="shared" si="81"/>
        <v>-5.7118995104987356E-3</v>
      </c>
      <c r="CS82">
        <f t="shared" si="82"/>
        <v>0.55436279451983062</v>
      </c>
      <c r="CT82">
        <f t="shared" si="83"/>
        <v>-0.57709934782469396</v>
      </c>
      <c r="CU82">
        <f t="shared" si="84"/>
        <v>2.4779698023145</v>
      </c>
      <c r="CV82">
        <f t="shared" si="85"/>
        <v>2.9023357545347137</v>
      </c>
      <c r="CW82">
        <f t="shared" ref="CW82:DC97" si="94">$DD82+$BH$7*SIN(CX82)</f>
        <v>1.9829492600838536</v>
      </c>
      <c r="CX82">
        <f t="shared" si="94"/>
        <v>1.9829155864995063</v>
      </c>
      <c r="CY82">
        <f t="shared" si="94"/>
        <v>1.9830641705806853</v>
      </c>
      <c r="CZ82">
        <f t="shared" si="94"/>
        <v>1.9824081653319987</v>
      </c>
      <c r="DA82">
        <f t="shared" si="94"/>
        <v>1.9852970784336721</v>
      </c>
      <c r="DB82">
        <f t="shared" si="94"/>
        <v>1.9724281300339253</v>
      </c>
      <c r="DC82">
        <f t="shared" si="94"/>
        <v>2.027126891131223</v>
      </c>
      <c r="DD82">
        <f t="shared" si="87"/>
        <v>1.4646152866647599</v>
      </c>
    </row>
    <row r="83" spans="1:108">
      <c r="A83" s="47" t="s">
        <v>71</v>
      </c>
      <c r="B83" s="48"/>
      <c r="C83" s="51">
        <v>42607.523000000001</v>
      </c>
      <c r="D83" s="50"/>
      <c r="E83">
        <f t="shared" si="26"/>
        <v>-3200.0093598342687</v>
      </c>
      <c r="F83">
        <f t="shared" si="27"/>
        <v>-3200</v>
      </c>
      <c r="G83">
        <f t="shared" si="60"/>
        <v>-3.3835999929578975E-3</v>
      </c>
      <c r="I83" s="116">
        <f t="shared" si="69"/>
        <v>-3.3835999929578975E-3</v>
      </c>
      <c r="K83" s="165"/>
      <c r="L83" s="116"/>
      <c r="N83" s="116"/>
      <c r="O83" s="40"/>
      <c r="P83" s="167">
        <f t="shared" si="30"/>
        <v>1.8886479068457952E-6</v>
      </c>
      <c r="Q83" s="166">
        <f t="shared" si="31"/>
        <v>27589.023000000001</v>
      </c>
      <c r="R83" s="8">
        <f t="shared" si="32"/>
        <v>1.1448748912344684E-5</v>
      </c>
      <c r="S83" s="282">
        <f t="shared" si="70"/>
        <v>0.16496544044295958</v>
      </c>
      <c r="T83" s="284"/>
      <c r="U83" s="167"/>
      <c r="V83" s="167"/>
      <c r="W83" s="167"/>
      <c r="X83" s="167"/>
      <c r="Y83" s="167"/>
      <c r="Z83" s="167"/>
      <c r="AA83" s="116"/>
      <c r="AB83" s="116"/>
      <c r="AC83" s="25"/>
      <c r="AD83" s="252"/>
      <c r="AE83" s="41"/>
      <c r="AF83">
        <f t="shared" si="33"/>
        <v>-3200</v>
      </c>
      <c r="AG83" s="246">
        <f t="shared" si="34"/>
        <v>9.2669545349625577E-3</v>
      </c>
      <c r="AH83" s="247">
        <f t="shared" si="35"/>
        <v>-1.2650554527920455E-2</v>
      </c>
      <c r="AI83" s="247">
        <f t="shared" si="36"/>
        <v>-3.3835999929578975E-3</v>
      </c>
      <c r="AJ83" s="248">
        <f t="shared" si="37"/>
        <v>2.6400496635959257E-5</v>
      </c>
      <c r="AK83">
        <f t="shared" si="59"/>
        <v>1.6003652986388872E-4</v>
      </c>
      <c r="AN83">
        <f t="shared" si="38"/>
        <v>-6.991753855576957E-4</v>
      </c>
      <c r="AO83">
        <f t="shared" si="39"/>
        <v>0.33745725857423492</v>
      </c>
      <c r="AP83">
        <f t="shared" si="40"/>
        <v>-5.2327275030013935E-2</v>
      </c>
      <c r="AQ83">
        <f t="shared" si="41"/>
        <v>9.6374170181503446E-3</v>
      </c>
      <c r="AR83">
        <f t="shared" si="42"/>
        <v>3.1270475732841345</v>
      </c>
      <c r="AS83">
        <f t="shared" si="43"/>
        <v>137.50111363799581</v>
      </c>
      <c r="AT83">
        <f t="shared" si="91"/>
        <v>-3.1738788834964415</v>
      </c>
      <c r="AU83">
        <f t="shared" si="91"/>
        <v>-3.1769920098620927</v>
      </c>
      <c r="AV83">
        <f t="shared" si="91"/>
        <v>-3.1722911800711291</v>
      </c>
      <c r="AW83">
        <f t="shared" si="91"/>
        <v>-3.1793897414386825</v>
      </c>
      <c r="AX83">
        <f t="shared" si="91"/>
        <v>-3.1686710664429421</v>
      </c>
      <c r="AY83">
        <f t="shared" si="91"/>
        <v>-3.1848576308382825</v>
      </c>
      <c r="AZ83">
        <f t="shared" si="91"/>
        <v>-3.1604168565564041</v>
      </c>
      <c r="BA83">
        <f t="shared" si="45"/>
        <v>-3.1973300526282085</v>
      </c>
      <c r="BB83" s="246">
        <f t="shared" si="46"/>
        <v>3.1805055446489268E-3</v>
      </c>
      <c r="BC83" s="247">
        <f t="shared" si="47"/>
        <v>-6.5641055376068243E-3</v>
      </c>
      <c r="BD83" s="248">
        <f t="shared" si="48"/>
        <v>7.1079453646837614E-6</v>
      </c>
      <c r="BE83" s="247">
        <f t="shared" si="49"/>
        <v>3.4020243829134293E-3</v>
      </c>
      <c r="BG83">
        <f t="shared" si="50"/>
        <v>-6.086448990313631E-3</v>
      </c>
      <c r="BH83">
        <f t="shared" si="51"/>
        <v>0.59362478518809458</v>
      </c>
      <c r="BI83">
        <f t="shared" si="52"/>
        <v>-0.6600625961977804</v>
      </c>
      <c r="BJ83">
        <f t="shared" si="53"/>
        <v>0.39353896650979092</v>
      </c>
      <c r="BK83">
        <f t="shared" si="54"/>
        <v>2.3722401447926891</v>
      </c>
      <c r="BL83">
        <f t="shared" si="55"/>
        <v>2.4700801218117152</v>
      </c>
      <c r="BM83">
        <f t="shared" si="92"/>
        <v>-4.4522943092097815</v>
      </c>
      <c r="BN83">
        <f t="shared" si="92"/>
        <v>-4.452294009351931</v>
      </c>
      <c r="BO83">
        <f t="shared" si="92"/>
        <v>-4.4522960704969918</v>
      </c>
      <c r="BP83">
        <f t="shared" si="92"/>
        <v>-4.4522819030428993</v>
      </c>
      <c r="BQ83">
        <f t="shared" si="92"/>
        <v>-4.4523792994612741</v>
      </c>
      <c r="BR83">
        <f t="shared" si="92"/>
        <v>-4.4517104504630165</v>
      </c>
      <c r="BS83">
        <f t="shared" si="92"/>
        <v>-4.4563380248030509</v>
      </c>
      <c r="BT83">
        <f t="shared" si="57"/>
        <v>-4.9989649511651404</v>
      </c>
      <c r="BW83">
        <f t="shared" si="71"/>
        <v>3.2517952049916417E-3</v>
      </c>
      <c r="BX83">
        <v>21000</v>
      </c>
      <c r="BY83">
        <f t="shared" si="72"/>
        <v>8.2011126857772614E-3</v>
      </c>
      <c r="BZ83">
        <f t="shared" si="73"/>
        <v>-2.1919508022933834E-3</v>
      </c>
      <c r="CA83">
        <f t="shared" si="74"/>
        <v>1.0393063488070644E-2</v>
      </c>
      <c r="CB83">
        <f t="shared" si="75"/>
        <v>0.43076691813991885</v>
      </c>
      <c r="CC83">
        <f t="shared" si="76"/>
        <v>0.45328153141547606</v>
      </c>
      <c r="CD83">
        <f t="shared" si="77"/>
        <v>2.6042530234138632</v>
      </c>
      <c r="CE83">
        <f t="shared" si="78"/>
        <v>3.6320501934011866</v>
      </c>
      <c r="CF83">
        <f t="shared" si="93"/>
        <v>2.0443724161332177</v>
      </c>
      <c r="CG83">
        <f t="shared" si="93"/>
        <v>2.0441371100033985</v>
      </c>
      <c r="CH83">
        <f t="shared" si="93"/>
        <v>2.0449155226408746</v>
      </c>
      <c r="CI83">
        <f t="shared" si="93"/>
        <v>2.0423359344239858</v>
      </c>
      <c r="CJ83">
        <f t="shared" si="93"/>
        <v>2.0508353335971266</v>
      </c>
      <c r="CK83">
        <f t="shared" si="93"/>
        <v>2.0222725694368555</v>
      </c>
      <c r="CL83">
        <f t="shared" si="93"/>
        <v>2.1127594015869815</v>
      </c>
      <c r="CM83">
        <f t="shared" si="80"/>
        <v>1.4546136531933378</v>
      </c>
      <c r="CO83" s="23">
        <f t="shared" si="88"/>
        <v>21000</v>
      </c>
      <c r="CP83" s="86">
        <f t="shared" si="89"/>
        <v>-7.141268283079003E-3</v>
      </c>
      <c r="CQ83" s="86">
        <f t="shared" si="90"/>
        <v>-2.1919508022933834E-3</v>
      </c>
      <c r="CR83">
        <f t="shared" si="81"/>
        <v>-4.9493174807856196E-3</v>
      </c>
      <c r="CS83">
        <f t="shared" si="82"/>
        <v>0.51004879033576012</v>
      </c>
      <c r="CT83">
        <f t="shared" si="83"/>
        <v>-0.45733595302950608</v>
      </c>
      <c r="CU83">
        <f t="shared" si="84"/>
        <v>2.6181450343502952</v>
      </c>
      <c r="CV83">
        <f t="shared" si="85"/>
        <v>3.7331793723176734</v>
      </c>
      <c r="CW83">
        <f t="shared" si="94"/>
        <v>2.2005799999175721</v>
      </c>
      <c r="CX83">
        <f t="shared" si="94"/>
        <v>2.200006995662215</v>
      </c>
      <c r="CY83">
        <f t="shared" si="94"/>
        <v>2.2017261297113064</v>
      </c>
      <c r="CZ83">
        <f t="shared" si="94"/>
        <v>2.196556117941467</v>
      </c>
      <c r="DA83">
        <f t="shared" si="94"/>
        <v>2.2119953105371417</v>
      </c>
      <c r="DB83">
        <f t="shared" si="94"/>
        <v>2.1648626662631183</v>
      </c>
      <c r="DC83">
        <f t="shared" si="94"/>
        <v>2.3005273923647231</v>
      </c>
      <c r="DD83">
        <f t="shared" si="87"/>
        <v>1.7432178831229452</v>
      </c>
    </row>
    <row r="84" spans="1:108">
      <c r="A84" s="47" t="s">
        <v>88</v>
      </c>
      <c r="B84" s="48" t="s">
        <v>45</v>
      </c>
      <c r="C84" s="51">
        <v>47742.48</v>
      </c>
      <c r="D84" s="51"/>
      <c r="E84">
        <f t="shared" si="26"/>
        <v>11004.490742595286</v>
      </c>
      <c r="F84">
        <f t="shared" si="27"/>
        <v>11004.5</v>
      </c>
      <c r="G84">
        <f t="shared" si="60"/>
        <v>-3.346571495058015E-3</v>
      </c>
      <c r="H84" s="116"/>
      <c r="I84" s="8">
        <f t="shared" si="69"/>
        <v>-3.346571495058015E-3</v>
      </c>
      <c r="J84" s="116"/>
      <c r="K84" s="165"/>
      <c r="L84" s="116"/>
      <c r="M84" s="116"/>
      <c r="N84" s="116"/>
      <c r="O84" s="40"/>
      <c r="P84" s="167">
        <f t="shared" si="30"/>
        <v>1.8475371761351277E-6</v>
      </c>
      <c r="Q84" s="166">
        <f t="shared" si="31"/>
        <v>32723.980000000003</v>
      </c>
      <c r="R84" s="8">
        <f t="shared" si="32"/>
        <v>1.1199540771534837E-5</v>
      </c>
      <c r="S84" s="282">
        <f t="shared" si="70"/>
        <v>0.16496544044295958</v>
      </c>
      <c r="T84" s="284"/>
      <c r="U84" s="167"/>
      <c r="V84" s="167"/>
      <c r="W84" s="167"/>
      <c r="X84" s="167"/>
      <c r="Y84" s="167"/>
      <c r="Z84" s="167"/>
      <c r="AA84" s="116"/>
      <c r="AB84" s="116"/>
      <c r="AC84" s="25"/>
      <c r="AD84" s="252"/>
      <c r="AE84" s="41"/>
      <c r="AF84">
        <f t="shared" si="33"/>
        <v>11004.5</v>
      </c>
      <c r="AG84" s="246">
        <f t="shared" si="34"/>
        <v>-7.6726041877463553E-3</v>
      </c>
      <c r="AH84" s="247">
        <f t="shared" si="35"/>
        <v>4.3260326926883403E-3</v>
      </c>
      <c r="AI84" s="247">
        <f t="shared" si="36"/>
        <v>-3.346571495058015E-3</v>
      </c>
      <c r="AJ84" s="248">
        <f t="shared" si="37"/>
        <v>3.0872554447400279E-6</v>
      </c>
      <c r="AK84">
        <f t="shared" si="59"/>
        <v>1.8714558858208331E-5</v>
      </c>
      <c r="AN84">
        <f t="shared" si="38"/>
        <v>-9.9782681265677999E-3</v>
      </c>
      <c r="AO84">
        <f t="shared" si="39"/>
        <v>0.84638829836848983</v>
      </c>
      <c r="AP84">
        <f t="shared" si="40"/>
        <v>-0.9860780010399729</v>
      </c>
      <c r="AQ84">
        <f t="shared" si="41"/>
        <v>-0.64456125321386004</v>
      </c>
      <c r="AR84">
        <f t="shared" si="42"/>
        <v>-1.8047520007510562</v>
      </c>
      <c r="AS84">
        <f t="shared" si="43"/>
        <v>-1.2663257816466598</v>
      </c>
      <c r="AT84">
        <f t="shared" si="91"/>
        <v>-1.0368094464118363</v>
      </c>
      <c r="AU84">
        <f t="shared" si="91"/>
        <v>-1.0357143702221605</v>
      </c>
      <c r="AV84">
        <f t="shared" si="91"/>
        <v>-1.032482097924964</v>
      </c>
      <c r="AW84">
        <f t="shared" si="91"/>
        <v>-1.0230419057716302</v>
      </c>
      <c r="AX84">
        <f t="shared" si="91"/>
        <v>-0.99626885648938257</v>
      </c>
      <c r="AY84">
        <f t="shared" si="91"/>
        <v>-0.92570343720431225</v>
      </c>
      <c r="AZ84">
        <f t="shared" si="91"/>
        <v>-0.76501554920019976</v>
      </c>
      <c r="BA84">
        <f t="shared" si="45"/>
        <v>-0.46681210348183821</v>
      </c>
      <c r="BB84" s="246">
        <f t="shared" si="46"/>
        <v>-1.2647828745872784E-3</v>
      </c>
      <c r="BC84" s="247">
        <f t="shared" si="47"/>
        <v>-2.0817886204707366E-3</v>
      </c>
      <c r="BD84" s="248">
        <f t="shared" si="48"/>
        <v>7.1493446122894463E-7</v>
      </c>
      <c r="BE84" s="247">
        <f t="shared" si="49"/>
        <v>2.2387531835070789E-4</v>
      </c>
      <c r="BG84">
        <f t="shared" si="50"/>
        <v>6.407821313159077E-3</v>
      </c>
      <c r="BH84">
        <f t="shared" si="51"/>
        <v>0.66638530004229146</v>
      </c>
      <c r="BI84">
        <f t="shared" si="52"/>
        <v>0.83520718017096529</v>
      </c>
      <c r="BJ84">
        <f t="shared" si="53"/>
        <v>-0.45685333023536634</v>
      </c>
      <c r="BK84">
        <f t="shared" si="54"/>
        <v>-2.2015336644664547</v>
      </c>
      <c r="BL84">
        <f t="shared" si="55"/>
        <v>-1.9684923014934523</v>
      </c>
      <c r="BM84">
        <f t="shared" si="92"/>
        <v>-1.6068836213313202</v>
      </c>
      <c r="BN84">
        <f t="shared" si="92"/>
        <v>-1.606883621312641</v>
      </c>
      <c r="BO84">
        <f t="shared" si="92"/>
        <v>-1.6068836222278442</v>
      </c>
      <c r="BP84">
        <f t="shared" si="92"/>
        <v>-1.6068835773870287</v>
      </c>
      <c r="BQ84">
        <f t="shared" si="92"/>
        <v>-1.6068857743182128</v>
      </c>
      <c r="BR84">
        <f t="shared" si="92"/>
        <v>-1.6067779802204523</v>
      </c>
      <c r="BS84">
        <f t="shared" si="92"/>
        <v>-1.5298588714570549</v>
      </c>
      <c r="BT84">
        <f t="shared" si="57"/>
        <v>-1.0415543697748459</v>
      </c>
      <c r="BW84">
        <f t="shared" si="71"/>
        <v>2.7205495023150577E-3</v>
      </c>
      <c r="BX84">
        <v>22000</v>
      </c>
      <c r="BY84">
        <f t="shared" si="72"/>
        <v>6.7476768510395333E-3</v>
      </c>
      <c r="BZ84">
        <f t="shared" si="73"/>
        <v>-2.6013247479074221E-3</v>
      </c>
      <c r="CA84">
        <f t="shared" si="74"/>
        <v>9.3490015989469554E-3</v>
      </c>
      <c r="CB84">
        <f t="shared" si="75"/>
        <v>0.40548317410244494</v>
      </c>
      <c r="CC84">
        <f t="shared" si="76"/>
        <v>0.38059700896062254</v>
      </c>
      <c r="CD84">
        <f t="shared" si="77"/>
        <v>2.6842545822177577</v>
      </c>
      <c r="CE84">
        <f t="shared" si="78"/>
        <v>4.2966424831869539</v>
      </c>
      <c r="CF84">
        <f t="shared" si="93"/>
        <v>2.1878246535285832</v>
      </c>
      <c r="CG84">
        <f t="shared" si="93"/>
        <v>2.1863784683765348</v>
      </c>
      <c r="CH84">
        <f t="shared" si="93"/>
        <v>2.1901481697617524</v>
      </c>
      <c r="CI84">
        <f t="shared" si="93"/>
        <v>2.1802794083589423</v>
      </c>
      <c r="CJ84">
        <f t="shared" si="93"/>
        <v>2.205832351316336</v>
      </c>
      <c r="CK84">
        <f t="shared" si="93"/>
        <v>2.137613544946575</v>
      </c>
      <c r="CL84">
        <f t="shared" si="93"/>
        <v>2.307540522808476</v>
      </c>
      <c r="CM84">
        <f t="shared" si="80"/>
        <v>1.6468427319462942</v>
      </c>
      <c r="CO84" s="23">
        <f t="shared" si="88"/>
        <v>22000</v>
      </c>
      <c r="CP84" s="86">
        <f t="shared" si="89"/>
        <v>-6.6284520966318978E-3</v>
      </c>
      <c r="CQ84" s="86">
        <f t="shared" si="90"/>
        <v>-2.6013247479074221E-3</v>
      </c>
      <c r="CR84">
        <f t="shared" si="81"/>
        <v>-4.0271273487244756E-3</v>
      </c>
      <c r="CS84">
        <f t="shared" si="82"/>
        <v>0.47938032653170037</v>
      </c>
      <c r="CT84">
        <f t="shared" si="83"/>
        <v>-0.3461480262033827</v>
      </c>
      <c r="CU84">
        <f t="shared" si="84"/>
        <v>2.7396800465861868</v>
      </c>
      <c r="CV84">
        <f t="shared" si="85"/>
        <v>4.9090397119653462</v>
      </c>
      <c r="CW84">
        <f t="shared" si="94"/>
        <v>2.4034806434211031</v>
      </c>
      <c r="CX84">
        <f t="shared" si="94"/>
        <v>2.4010727571199895</v>
      </c>
      <c r="CY84">
        <f t="shared" si="94"/>
        <v>2.4068243512536744</v>
      </c>
      <c r="CZ84">
        <f t="shared" si="94"/>
        <v>2.3930352531765484</v>
      </c>
      <c r="DA84">
        <f t="shared" si="94"/>
        <v>2.4258114101382811</v>
      </c>
      <c r="DB84">
        <f t="shared" si="94"/>
        <v>2.3461886102386367</v>
      </c>
      <c r="DC84">
        <f t="shared" si="94"/>
        <v>2.5309489424129756</v>
      </c>
      <c r="DD84">
        <f t="shared" si="87"/>
        <v>2.0218204795811303</v>
      </c>
    </row>
    <row r="85" spans="1:108">
      <c r="A85" s="47" t="s">
        <v>88</v>
      </c>
      <c r="B85" s="48"/>
      <c r="C85" s="51">
        <v>47778.45</v>
      </c>
      <c r="D85" s="51"/>
      <c r="E85">
        <f t="shared" ref="E85:E148" si="95">+(C85-C$7)/C$8</f>
        <v>11103.992231835469</v>
      </c>
      <c r="F85">
        <f t="shared" ref="F85:F148" si="96">ROUND(2*E85,0)/2</f>
        <v>11104</v>
      </c>
      <c r="G85">
        <f t="shared" si="60"/>
        <v>-2.8082080025342293E-3</v>
      </c>
      <c r="H85" s="116"/>
      <c r="I85" s="8">
        <f t="shared" si="69"/>
        <v>-2.8082080025342293E-3</v>
      </c>
      <c r="J85" s="116"/>
      <c r="K85" s="165"/>
      <c r="L85" s="116"/>
      <c r="M85" s="116"/>
      <c r="N85" s="116"/>
      <c r="O85" s="40"/>
      <c r="P85" s="167">
        <f t="shared" ref="P85:P148" si="97">+S85*R85</f>
        <v>1.3009227728279149E-6</v>
      </c>
      <c r="Q85" s="166">
        <f t="shared" ref="Q85:Q148" si="98">C85-15018.5</f>
        <v>32759.949999999997</v>
      </c>
      <c r="R85" s="8">
        <f t="shared" ref="R85:R148" si="99">+(O85-G85)^2</f>
        <v>7.886032185497286E-6</v>
      </c>
      <c r="S85" s="282">
        <f t="shared" si="70"/>
        <v>0.16496544044295958</v>
      </c>
      <c r="T85" s="284"/>
      <c r="U85" s="167"/>
      <c r="V85" s="167"/>
      <c r="W85" s="167"/>
      <c r="X85" s="167"/>
      <c r="Y85" s="167"/>
      <c r="Z85" s="167"/>
      <c r="AA85" s="116"/>
      <c r="AB85" s="116"/>
      <c r="AC85" s="25"/>
      <c r="AD85" s="252"/>
      <c r="AE85" s="41"/>
      <c r="AF85">
        <f t="shared" ref="AF85:AF148" si="100">F85</f>
        <v>11104</v>
      </c>
      <c r="AG85" s="246">
        <f t="shared" ref="AG85:AG148" si="101">AH$3+AH$4*AF85+AH$5*AF85^2+AN85</f>
        <v>-7.5059378460847568E-3</v>
      </c>
      <c r="AH85" s="247">
        <f t="shared" ref="AH85:AH148" si="102">+G85-AG85</f>
        <v>4.6977298435505275E-3</v>
      </c>
      <c r="AI85" s="247">
        <f t="shared" ref="AI85:AI148" si="103">+G85-O85</f>
        <v>-2.8082080025342293E-3</v>
      </c>
      <c r="AJ85" s="248">
        <f t="shared" ref="AJ85:AJ148" si="104">S85*(G85-AG85)^2</f>
        <v>3.6405671543820911E-6</v>
      </c>
      <c r="AK85">
        <f t="shared" si="59"/>
        <v>2.2068665682985263E-5</v>
      </c>
      <c r="AN85">
        <f t="shared" ref="AN85:AN148" si="105">$AH$6*($AH$11/AO85*AP85+$AH$12)</f>
        <v>-9.7631955171310868E-3</v>
      </c>
      <c r="AO85">
        <f t="shared" ref="AO85:AO148" si="106">1+$AH$7*COS(AR85)</f>
        <v>0.86815385951725488</v>
      </c>
      <c r="AP85">
        <f t="shared" ref="AP85:AP148" si="107">SIN(AR85+RADIANS($AH$9))</f>
        <v>-0.99111276427067108</v>
      </c>
      <c r="AQ85">
        <f t="shared" ref="AQ85:AQ148" si="108">$AH$7*SIN(AR85)</f>
        <v>-0.64936304118925203</v>
      </c>
      <c r="AR85">
        <f t="shared" ref="AR85:AR148" si="109">2*ATAN(AS85)</f>
        <v>-1.7711124614394771</v>
      </c>
      <c r="AS85">
        <f t="shared" ref="AS85:AS148" si="110">TAN(AT85/2)*SQRT((1+$AH$7)/(1-$AH$7))</f>
        <v>-1.2234434688359295</v>
      </c>
      <c r="AT85">
        <f t="shared" ref="AT85:AZ100" si="111">$BA85+$AH$7*SIN(AU85)</f>
        <v>-1.0074179387767779</v>
      </c>
      <c r="AU85">
        <f t="shared" si="111"/>
        <v>-1.0060708852401694</v>
      </c>
      <c r="AV85">
        <f t="shared" si="111"/>
        <v>-1.0022836099913073</v>
      </c>
      <c r="AW85">
        <f t="shared" si="111"/>
        <v>-0.9917537566908019</v>
      </c>
      <c r="AX85">
        <f t="shared" si="111"/>
        <v>-0.96332773101806368</v>
      </c>
      <c r="AY85">
        <f t="shared" si="111"/>
        <v>-0.89178760752611774</v>
      </c>
      <c r="AZ85">
        <f t="shared" si="111"/>
        <v>-0.73451722868340907</v>
      </c>
      <c r="BA85">
        <f t="shared" ref="BA85:BA148" si="112">RADIANS($AH$9)+$AH$18*(F85-AH$15)</f>
        <v>-0.4476853101459195</v>
      </c>
      <c r="BB85" s="246">
        <f t="shared" ref="BB85:BB148" si="113">AG85+BG85</f>
        <v>-1.1044897724527504E-3</v>
      </c>
      <c r="BC85" s="247">
        <f t="shared" ref="BC85:BC148" si="114">IF(S85&lt;&gt;0,G85-BB85,-9999)</f>
        <v>-1.7037182300814789E-3</v>
      </c>
      <c r="BD85" s="248">
        <f t="shared" ref="BD85:BD148" si="115">S85*(G85-BB85)^2</f>
        <v>4.7883789374052618E-7</v>
      </c>
      <c r="BE85" s="247">
        <f t="shared" ref="BE85:BE148" si="116">IF(S85&lt;&gt;0,G85-AN85-BG85,-9999)</f>
        <v>5.5353944096485103E-4</v>
      </c>
      <c r="BG85">
        <f t="shared" ref="BG85:BG148" si="117">$BH$6*($BH$11/BH85*BI85+$BH$12)</f>
        <v>6.4014480736320064E-3</v>
      </c>
      <c r="BH85">
        <f t="shared" ref="BH85:BH148" si="118">1+$BH$7*COS(BK85)</f>
        <v>0.67665108101262328</v>
      </c>
      <c r="BI85">
        <f t="shared" ref="BI85:BI148" si="119">SIN(BK85+RADIANS($BH$9))</f>
        <v>0.84725731069746057</v>
      </c>
      <c r="BJ85">
        <f t="shared" ref="BJ85:BJ148" si="120">$BH$7*SIN(BK85)</f>
        <v>-0.46417583948834684</v>
      </c>
      <c r="BK85">
        <f t="shared" ref="BK85:BK148" si="121">2*ATAN(BL85)</f>
        <v>-2.1792426095835773</v>
      </c>
      <c r="BL85">
        <f t="shared" ref="BL85:BL148" si="122">TAN(BM85/2)*SQRT((1+$BH$7)/(1-$BH$7))</f>
        <v>-1.9153226145712658</v>
      </c>
      <c r="BM85">
        <f t="shared" ref="BM85:BS100" si="123">$BT85+$BH$7*SIN(BN85)</f>
        <v>-1.5795095013723974</v>
      </c>
      <c r="BN85">
        <f t="shared" si="123"/>
        <v>-1.5795095013715137</v>
      </c>
      <c r="BO85">
        <f t="shared" si="123"/>
        <v>-1.5795095015507976</v>
      </c>
      <c r="BP85">
        <f t="shared" si="123"/>
        <v>-1.579509465177106</v>
      </c>
      <c r="BQ85">
        <f t="shared" si="123"/>
        <v>-1.5795168416740062</v>
      </c>
      <c r="BR85">
        <f t="shared" si="123"/>
        <v>-1.5778651181064138</v>
      </c>
      <c r="BS85">
        <f t="shared" si="123"/>
        <v>-1.4940339673522551</v>
      </c>
      <c r="BT85">
        <f t="shared" ref="BT85:BT148" si="124">RADIANS($BH$9)+$BH$18*(F85-BH$15)</f>
        <v>-1.0138334114272567</v>
      </c>
      <c r="BW85">
        <f t="shared" si="71"/>
        <v>2.176481391914798E-3</v>
      </c>
      <c r="BX85">
        <v>23000</v>
      </c>
      <c r="BY85">
        <f t="shared" si="72"/>
        <v>5.173506807185326E-3</v>
      </c>
      <c r="BZ85">
        <f t="shared" si="73"/>
        <v>-3.0033156709615974E-3</v>
      </c>
      <c r="CA85">
        <f t="shared" si="74"/>
        <v>8.1768224781469234E-3</v>
      </c>
      <c r="CB85">
        <f t="shared" si="75"/>
        <v>0.38596058231102259</v>
      </c>
      <c r="CC85">
        <f t="shared" si="76"/>
        <v>0.31302969799665448</v>
      </c>
      <c r="CD85">
        <f t="shared" si="77"/>
        <v>2.7563150086243371</v>
      </c>
      <c r="CE85">
        <f t="shared" si="78"/>
        <v>5.1266892648620184</v>
      </c>
      <c r="CF85">
        <f t="shared" si="93"/>
        <v>2.3243276034505236</v>
      </c>
      <c r="CG85">
        <f t="shared" si="93"/>
        <v>2.3198452204176427</v>
      </c>
      <c r="CH85">
        <f t="shared" si="93"/>
        <v>2.329727201444701</v>
      </c>
      <c r="CI85">
        <f t="shared" si="93"/>
        <v>2.3077997472423952</v>
      </c>
      <c r="CJ85">
        <f t="shared" si="93"/>
        <v>2.3557890826821652</v>
      </c>
      <c r="CK85">
        <f t="shared" si="93"/>
        <v>2.247217960339384</v>
      </c>
      <c r="CL85">
        <f t="shared" si="93"/>
        <v>2.4779826135979834</v>
      </c>
      <c r="CM85">
        <f t="shared" si="80"/>
        <v>1.8390718106992505</v>
      </c>
      <c r="CO85" s="23">
        <f t="shared" si="88"/>
        <v>23000</v>
      </c>
      <c r="CP85" s="86">
        <f t="shared" si="89"/>
        <v>-6.0003410862321249E-3</v>
      </c>
      <c r="CQ85" s="86">
        <f t="shared" si="90"/>
        <v>-3.0033156709615974E-3</v>
      </c>
      <c r="CR85">
        <f t="shared" si="81"/>
        <v>-2.997025415270528E-3</v>
      </c>
      <c r="CS85">
        <f t="shared" si="82"/>
        <v>0.45831821961753028</v>
      </c>
      <c r="CT85">
        <f t="shared" si="83"/>
        <v>-0.24156483339347265</v>
      </c>
      <c r="CU85">
        <f t="shared" si="84"/>
        <v>2.8491641107333754</v>
      </c>
      <c r="CV85">
        <f t="shared" si="85"/>
        <v>6.7904699632298451</v>
      </c>
      <c r="CW85">
        <f t="shared" si="94"/>
        <v>2.5962923169771503</v>
      </c>
      <c r="CX85">
        <f t="shared" si="94"/>
        <v>2.5912062088037731</v>
      </c>
      <c r="CY85">
        <f t="shared" si="94"/>
        <v>2.6017211411317085</v>
      </c>
      <c r="CZ85">
        <f t="shared" si="94"/>
        <v>2.5799073398605121</v>
      </c>
      <c r="DA85">
        <f t="shared" si="94"/>
        <v>2.6248480161008683</v>
      </c>
      <c r="DB85">
        <f t="shared" si="94"/>
        <v>2.5308263615464788</v>
      </c>
      <c r="DC85">
        <f t="shared" si="94"/>
        <v>2.7221071980293075</v>
      </c>
      <c r="DD85">
        <f t="shared" si="87"/>
        <v>2.3004230760393156</v>
      </c>
    </row>
    <row r="86" spans="1:108">
      <c r="A86" s="47" t="s">
        <v>73</v>
      </c>
      <c r="B86" s="48"/>
      <c r="C86" s="51">
        <v>46413.599000000002</v>
      </c>
      <c r="D86" s="51" t="s">
        <v>16</v>
      </c>
      <c r="E86">
        <f t="shared" si="95"/>
        <v>7328.4930077327163</v>
      </c>
      <c r="F86">
        <f t="shared" si="96"/>
        <v>7328.5</v>
      </c>
      <c r="G86">
        <f t="shared" si="60"/>
        <v>-2.5277194945374504E-3</v>
      </c>
      <c r="H86" s="116"/>
      <c r="I86" s="116">
        <f t="shared" si="69"/>
        <v>-2.5277194945374504E-3</v>
      </c>
      <c r="K86" s="165"/>
      <c r="L86" s="116"/>
      <c r="M86" s="116"/>
      <c r="N86" s="116"/>
      <c r="O86" s="40"/>
      <c r="P86" s="167">
        <f t="shared" si="97"/>
        <v>1.054024550452364E-6</v>
      </c>
      <c r="Q86" s="166">
        <f t="shared" si="98"/>
        <v>31395.099000000002</v>
      </c>
      <c r="R86" s="8">
        <f t="shared" si="99"/>
        <v>6.3893658430646634E-6</v>
      </c>
      <c r="S86" s="282">
        <f t="shared" si="70"/>
        <v>0.16496544044295958</v>
      </c>
      <c r="T86" s="284"/>
      <c r="U86" s="167"/>
      <c r="V86" s="167"/>
      <c r="W86" s="167"/>
      <c r="X86" s="167"/>
      <c r="Y86" s="167"/>
      <c r="Z86" s="167"/>
      <c r="AA86" s="116"/>
      <c r="AB86" s="116"/>
      <c r="AC86" s="25"/>
      <c r="AD86" s="252"/>
      <c r="AE86" s="41"/>
      <c r="AF86">
        <f t="shared" si="100"/>
        <v>7328.5</v>
      </c>
      <c r="AG86" s="246">
        <f t="shared" si="101"/>
        <v>-7.9934485965539939E-3</v>
      </c>
      <c r="AH86" s="247">
        <f t="shared" si="102"/>
        <v>5.4657291020165436E-3</v>
      </c>
      <c r="AI86" s="247">
        <f t="shared" si="103"/>
        <v>-2.5277194945374504E-3</v>
      </c>
      <c r="AJ86" s="248">
        <f t="shared" si="104"/>
        <v>4.9282096728111544E-6</v>
      </c>
      <c r="AK86">
        <f t="shared" ref="AK86:AK149" si="125">(G86-AG86)^2</f>
        <v>2.9874194616630573E-5</v>
      </c>
      <c r="AN86">
        <f t="shared" si="105"/>
        <v>-1.2138702237588565E-2</v>
      </c>
      <c r="AO86">
        <f t="shared" si="106"/>
        <v>0.48316285008072113</v>
      </c>
      <c r="AP86">
        <f t="shared" si="107"/>
        <v>-0.67652152168386848</v>
      </c>
      <c r="AQ86">
        <f t="shared" si="108"/>
        <v>-0.41465060531255321</v>
      </c>
      <c r="AR86">
        <f t="shared" si="109"/>
        <v>-2.4654600738778059</v>
      </c>
      <c r="AS86">
        <f t="shared" si="110"/>
        <v>-2.8444429260965896</v>
      </c>
      <c r="AT86">
        <f t="shared" si="111"/>
        <v>-1.8162052535244375</v>
      </c>
      <c r="AU86">
        <f t="shared" si="111"/>
        <v>-1.8162090187216462</v>
      </c>
      <c r="AV86">
        <f t="shared" si="111"/>
        <v>-1.8161856293079512</v>
      </c>
      <c r="AW86">
        <f t="shared" si="111"/>
        <v>-1.8163308890575993</v>
      </c>
      <c r="AX86">
        <f t="shared" si="111"/>
        <v>-1.8154273872176629</v>
      </c>
      <c r="AY86">
        <f t="shared" si="111"/>
        <v>-1.820995188266185</v>
      </c>
      <c r="AZ86">
        <f t="shared" si="111"/>
        <v>-1.7844346418766399</v>
      </c>
      <c r="BA86">
        <f t="shared" si="112"/>
        <v>-1.1734461969777064</v>
      </c>
      <c r="BB86" s="246">
        <f t="shared" si="113"/>
        <v>-3.5505078444744466E-3</v>
      </c>
      <c r="BC86" s="247">
        <f t="shared" si="114"/>
        <v>1.0227883499369962E-3</v>
      </c>
      <c r="BD86" s="248">
        <f t="shared" si="115"/>
        <v>1.7256968883184442E-7</v>
      </c>
      <c r="BE86" s="247">
        <f t="shared" si="116"/>
        <v>5.1680419909715669E-3</v>
      </c>
      <c r="BG86">
        <f t="shared" si="117"/>
        <v>4.4429407520795473E-3</v>
      </c>
      <c r="BH86">
        <f t="shared" si="118"/>
        <v>0.47549908396724361</v>
      </c>
      <c r="BI86">
        <f t="shared" si="119"/>
        <v>0.41909214417018031</v>
      </c>
      <c r="BJ86">
        <f t="shared" si="120"/>
        <v>-0.21192574750562046</v>
      </c>
      <c r="BK86">
        <f t="shared" si="121"/>
        <v>-2.757597891635128</v>
      </c>
      <c r="BL86">
        <f t="shared" si="122"/>
        <v>-5.1442474186677059</v>
      </c>
      <c r="BM86">
        <f t="shared" si="123"/>
        <v>-2.4344286316986854</v>
      </c>
      <c r="BN86">
        <f t="shared" si="123"/>
        <v>-2.4316151677468563</v>
      </c>
      <c r="BO86">
        <f t="shared" si="123"/>
        <v>-2.4381548465074818</v>
      </c>
      <c r="BP86">
        <f t="shared" si="123"/>
        <v>-2.4228968155894886</v>
      </c>
      <c r="BQ86">
        <f t="shared" si="123"/>
        <v>-2.4581946663654035</v>
      </c>
      <c r="BR86">
        <f t="shared" si="123"/>
        <v>-2.3748006493275291</v>
      </c>
      <c r="BS86">
        <f t="shared" si="123"/>
        <v>-2.5635202203535803</v>
      </c>
      <c r="BT86">
        <f t="shared" si="124"/>
        <v>-2.0656975143551355</v>
      </c>
      <c r="BW86">
        <f t="shared" si="71"/>
        <v>1.60485885597127E-3</v>
      </c>
      <c r="BX86">
        <v>24000</v>
      </c>
      <c r="BY86">
        <f t="shared" si="72"/>
        <v>3.5061726215486564E-3</v>
      </c>
      <c r="BZ86">
        <f t="shared" si="73"/>
        <v>-3.3979235714559084E-3</v>
      </c>
      <c r="CA86">
        <f t="shared" si="74"/>
        <v>6.9040961930045648E-3</v>
      </c>
      <c r="CB86">
        <f t="shared" si="75"/>
        <v>0.37080036396932914</v>
      </c>
      <c r="CC86">
        <f t="shared" si="76"/>
        <v>0.24936742280506338</v>
      </c>
      <c r="CD86">
        <f t="shared" si="77"/>
        <v>2.8226694015765785</v>
      </c>
      <c r="CE86">
        <f t="shared" si="78"/>
        <v>6.2178570357578016</v>
      </c>
      <c r="CF86">
        <f t="shared" si="93"/>
        <v>2.4557656089999949</v>
      </c>
      <c r="CG86">
        <f t="shared" si="93"/>
        <v>2.4463232100116188</v>
      </c>
      <c r="CH86">
        <f t="shared" si="93"/>
        <v>2.4647406546504844</v>
      </c>
      <c r="CI86">
        <f t="shared" si="93"/>
        <v>2.4285511732391383</v>
      </c>
      <c r="CJ86">
        <f t="shared" si="93"/>
        <v>2.4986902045124086</v>
      </c>
      <c r="CK86">
        <f t="shared" si="93"/>
        <v>2.3586431870657201</v>
      </c>
      <c r="CL86">
        <f t="shared" si="93"/>
        <v>2.624888271104151</v>
      </c>
      <c r="CM86">
        <f t="shared" si="80"/>
        <v>2.0313008894522069</v>
      </c>
      <c r="CO86" s="23">
        <f t="shared" si="88"/>
        <v>24000</v>
      </c>
      <c r="CP86" s="86">
        <f t="shared" si="89"/>
        <v>-5.2992373370332945E-3</v>
      </c>
      <c r="CQ86" s="86">
        <f t="shared" si="90"/>
        <v>-3.3979235714559084E-3</v>
      </c>
      <c r="CR86">
        <f t="shared" si="81"/>
        <v>-1.9013137655773864E-3</v>
      </c>
      <c r="CS86">
        <f t="shared" si="82"/>
        <v>0.44459443794794762</v>
      </c>
      <c r="CT86">
        <f t="shared" si="83"/>
        <v>-0.14211084813868893</v>
      </c>
      <c r="CU86">
        <f t="shared" si="84"/>
        <v>2.9505486483957286</v>
      </c>
      <c r="CV86">
        <f t="shared" si="85"/>
        <v>10.436932191889118</v>
      </c>
      <c r="CW86">
        <f t="shared" si="94"/>
        <v>2.7816848917721089</v>
      </c>
      <c r="CX86">
        <f t="shared" si="94"/>
        <v>2.7752035083465283</v>
      </c>
      <c r="CY86">
        <f t="shared" si="94"/>
        <v>2.7874469039502472</v>
      </c>
      <c r="CZ86">
        <f t="shared" si="94"/>
        <v>2.7642705665174687</v>
      </c>
      <c r="DA86">
        <f t="shared" si="94"/>
        <v>2.8079756126448299</v>
      </c>
      <c r="DB86">
        <f t="shared" si="94"/>
        <v>2.7249184523420769</v>
      </c>
      <c r="DC86">
        <f t="shared" si="94"/>
        <v>2.8807457478195917</v>
      </c>
      <c r="DD86">
        <f t="shared" si="87"/>
        <v>2.5790256724975014</v>
      </c>
    </row>
    <row r="87" spans="1:108">
      <c r="A87" s="47" t="s">
        <v>84</v>
      </c>
      <c r="B87" s="48" t="s">
        <v>45</v>
      </c>
      <c r="C87" s="51">
        <v>47391.463000000003</v>
      </c>
      <c r="D87" s="51"/>
      <c r="E87">
        <f t="shared" si="95"/>
        <v>10033.495072630667</v>
      </c>
      <c r="F87">
        <f t="shared" si="96"/>
        <v>10033.5</v>
      </c>
      <c r="G87">
        <f t="shared" si="60"/>
        <v>-1.7812544974731281E-3</v>
      </c>
      <c r="H87" s="116"/>
      <c r="I87" s="8">
        <f t="shared" si="69"/>
        <v>-1.7812544974731281E-3</v>
      </c>
      <c r="J87" s="116"/>
      <c r="K87" s="165"/>
      <c r="L87" s="116"/>
      <c r="M87" s="116"/>
      <c r="N87" s="116"/>
      <c r="O87" s="40"/>
      <c r="P87" s="167">
        <f t="shared" si="97"/>
        <v>5.2341349858848311E-7</v>
      </c>
      <c r="Q87" s="166">
        <f t="shared" si="98"/>
        <v>32372.963000000003</v>
      </c>
      <c r="R87" s="8">
        <f t="shared" si="99"/>
        <v>3.1728675847682461E-6</v>
      </c>
      <c r="S87" s="282">
        <f t="shared" si="70"/>
        <v>0.16496544044295958</v>
      </c>
      <c r="T87" s="284"/>
      <c r="U87" s="167"/>
      <c r="V87" s="167"/>
      <c r="W87" s="167"/>
      <c r="X87" s="167"/>
      <c r="Y87" s="167"/>
      <c r="Z87" s="167"/>
      <c r="AA87" s="116"/>
      <c r="AB87" s="116"/>
      <c r="AC87" s="25"/>
      <c r="AD87" s="252"/>
      <c r="AE87" s="41"/>
      <c r="AF87">
        <f t="shared" si="100"/>
        <v>10033.5</v>
      </c>
      <c r="AG87" s="246">
        <f t="shared" si="101"/>
        <v>-8.6754110782411731E-3</v>
      </c>
      <c r="AH87" s="247">
        <f t="shared" si="102"/>
        <v>6.894156580768045E-3</v>
      </c>
      <c r="AI87" s="247">
        <f t="shared" si="103"/>
        <v>-1.7812544974731281E-3</v>
      </c>
      <c r="AJ87" s="248">
        <f t="shared" si="104"/>
        <v>7.8407075735880895E-6</v>
      </c>
      <c r="AK87">
        <f t="shared" si="125"/>
        <v>4.7529394960147343E-5</v>
      </c>
      <c r="AN87">
        <f t="shared" si="105"/>
        <v>-1.1457298972832555E-2</v>
      </c>
      <c r="AO87">
        <f t="shared" si="106"/>
        <v>0.687038355840907</v>
      </c>
      <c r="AP87">
        <f t="shared" si="107"/>
        <v>-0.91103110024034784</v>
      </c>
      <c r="AQ87">
        <f t="shared" si="108"/>
        <v>-0.58404689307279711</v>
      </c>
      <c r="AR87">
        <f t="shared" si="109"/>
        <v>-2.0627111027482754</v>
      </c>
      <c r="AS87">
        <f t="shared" si="110"/>
        <v>-1.6703701139305207</v>
      </c>
      <c r="AT87">
        <f t="shared" si="111"/>
        <v>-1.2901428980946628</v>
      </c>
      <c r="AU87">
        <f t="shared" si="111"/>
        <v>-1.2900801585109274</v>
      </c>
      <c r="AV87">
        <f t="shared" si="111"/>
        <v>-1.2897385913476993</v>
      </c>
      <c r="AW87">
        <f t="shared" si="111"/>
        <v>-1.2878860722559859</v>
      </c>
      <c r="AX87">
        <f t="shared" si="111"/>
        <v>-1.2780374584933893</v>
      </c>
      <c r="AY87">
        <f t="shared" si="111"/>
        <v>-1.2302969866573759</v>
      </c>
      <c r="AZ87">
        <f t="shared" si="111"/>
        <v>-1.0562969867061549</v>
      </c>
      <c r="BA87">
        <f t="shared" si="112"/>
        <v>-0.6534665389509593</v>
      </c>
      <c r="BB87" s="246">
        <f t="shared" si="113"/>
        <v>-2.4282770159559453E-3</v>
      </c>
      <c r="BC87" s="247">
        <f t="shared" si="114"/>
        <v>6.4702251848281715E-4</v>
      </c>
      <c r="BD87" s="248">
        <f t="shared" si="115"/>
        <v>6.9060825056276114E-8</v>
      </c>
      <c r="BE87" s="247">
        <f t="shared" si="116"/>
        <v>3.4289104130741993E-3</v>
      </c>
      <c r="BG87">
        <f t="shared" si="117"/>
        <v>6.2471340622852279E-3</v>
      </c>
      <c r="BH87">
        <f t="shared" si="118"/>
        <v>0.58687487154243445</v>
      </c>
      <c r="BI87">
        <f t="shared" si="119"/>
        <v>0.71770127995700184</v>
      </c>
      <c r="BJ87">
        <f t="shared" si="120"/>
        <v>-0.38644710066442028</v>
      </c>
      <c r="BK87">
        <f t="shared" si="121"/>
        <v>-2.3895474928015119</v>
      </c>
      <c r="BL87">
        <f t="shared" si="122"/>
        <v>-2.5328762728376715</v>
      </c>
      <c r="BM87">
        <f t="shared" si="123"/>
        <v>-1.8550710364015341</v>
      </c>
      <c r="BN87">
        <f t="shared" si="123"/>
        <v>-1.855070582258846</v>
      </c>
      <c r="BO87">
        <f t="shared" si="123"/>
        <v>-1.8550734446801456</v>
      </c>
      <c r="BP87">
        <f t="shared" si="123"/>
        <v>-1.8550554026225567</v>
      </c>
      <c r="BQ87">
        <f t="shared" si="123"/>
        <v>-1.8551691044611243</v>
      </c>
      <c r="BR87">
        <f t="shared" si="123"/>
        <v>-1.8544518096691411</v>
      </c>
      <c r="BS87">
        <f t="shared" si="123"/>
        <v>-1.8589478177673311</v>
      </c>
      <c r="BT87">
        <f t="shared" si="124"/>
        <v>-1.312077490935744</v>
      </c>
      <c r="BW87">
        <f t="shared" si="71"/>
        <v>9.961675247362879E-4</v>
      </c>
      <c r="BX87">
        <v>25000</v>
      </c>
      <c r="BY87">
        <f t="shared" si="72"/>
        <v>1.7718602434924585E-3</v>
      </c>
      <c r="BZ87">
        <f t="shared" si="73"/>
        <v>-3.785148449390353E-3</v>
      </c>
      <c r="CA87">
        <f t="shared" si="74"/>
        <v>5.5570086928828115E-3</v>
      </c>
      <c r="CB87">
        <f t="shared" si="75"/>
        <v>0.35913280030905936</v>
      </c>
      <c r="CC87">
        <f t="shared" si="76"/>
        <v>0.18886367792038777</v>
      </c>
      <c r="CD87">
        <f t="shared" si="77"/>
        <v>2.8846915182526498</v>
      </c>
      <c r="CE87">
        <f t="shared" si="78"/>
        <v>7.7422319684125078</v>
      </c>
      <c r="CF87">
        <f t="shared" si="93"/>
        <v>2.5831255254885508</v>
      </c>
      <c r="CG87">
        <f t="shared" si="93"/>
        <v>2.5679522564957526</v>
      </c>
      <c r="CH87">
        <f t="shared" si="93"/>
        <v>2.5949826540697738</v>
      </c>
      <c r="CI87">
        <f t="shared" si="93"/>
        <v>2.5464971718073106</v>
      </c>
      <c r="CJ87">
        <f t="shared" si="93"/>
        <v>2.6324662277650059</v>
      </c>
      <c r="CK87">
        <f t="shared" si="93"/>
        <v>2.4764680637070828</v>
      </c>
      <c r="CL87">
        <f t="shared" si="93"/>
        <v>2.7499271363402591</v>
      </c>
      <c r="CM87">
        <f t="shared" si="80"/>
        <v>2.2235299682051632</v>
      </c>
      <c r="CO87" s="23">
        <f t="shared" si="88"/>
        <v>25000</v>
      </c>
      <c r="CP87" s="86">
        <f t="shared" si="89"/>
        <v>-4.560841168146524E-3</v>
      </c>
      <c r="CQ87" s="86">
        <f t="shared" si="90"/>
        <v>-3.785148449390353E-3</v>
      </c>
      <c r="CR87">
        <f t="shared" si="81"/>
        <v>-7.756927187561706E-4</v>
      </c>
      <c r="CS87">
        <f t="shared" si="82"/>
        <v>0.43685405338062255</v>
      </c>
      <c r="CT87">
        <f t="shared" si="83"/>
        <v>-4.6548140534533398E-2</v>
      </c>
      <c r="CU87">
        <f t="shared" si="84"/>
        <v>3.0465772632255583</v>
      </c>
      <c r="CV87">
        <f t="shared" si="85"/>
        <v>21.033383242695365</v>
      </c>
      <c r="CW87">
        <f t="shared" si="94"/>
        <v>2.9615385014395783</v>
      </c>
      <c r="CX87">
        <f t="shared" si="94"/>
        <v>2.9568585848880611</v>
      </c>
      <c r="CY87">
        <f t="shared" si="94"/>
        <v>2.9652680983160313</v>
      </c>
      <c r="CZ87">
        <f t="shared" si="94"/>
        <v>2.9501472902350736</v>
      </c>
      <c r="DA87">
        <f t="shared" si="94"/>
        <v>2.9773060733683194</v>
      </c>
      <c r="DB87">
        <f t="shared" si="94"/>
        <v>2.92842396042884</v>
      </c>
      <c r="DC87">
        <f t="shared" si="94"/>
        <v>3.0161160558629878</v>
      </c>
      <c r="DD87">
        <f t="shared" si="87"/>
        <v>2.8576282689556867</v>
      </c>
    </row>
    <row r="88" spans="1:108">
      <c r="A88" s="47" t="s">
        <v>73</v>
      </c>
      <c r="B88" s="48"/>
      <c r="C88" s="51">
        <v>47062.677000000003</v>
      </c>
      <c r="D88" s="51" t="s">
        <v>16</v>
      </c>
      <c r="E88">
        <f t="shared" si="95"/>
        <v>9123.9955830190884</v>
      </c>
      <c r="F88">
        <f t="shared" si="96"/>
        <v>9124</v>
      </c>
      <c r="G88">
        <f t="shared" si="60"/>
        <v>-1.5967479921528138E-3</v>
      </c>
      <c r="H88" s="116"/>
      <c r="I88" s="116">
        <f t="shared" ref="I88:I119" si="126">G88</f>
        <v>-1.5967479921528138E-3</v>
      </c>
      <c r="K88" s="165"/>
      <c r="L88" s="116"/>
      <c r="M88" s="116"/>
      <c r="N88" s="116"/>
      <c r="O88" s="40"/>
      <c r="P88" s="167">
        <f t="shared" si="97"/>
        <v>4.2059657163319921E-7</v>
      </c>
      <c r="Q88" s="166">
        <f t="shared" si="98"/>
        <v>32044.177000000003</v>
      </c>
      <c r="R88" s="8">
        <f t="shared" si="99"/>
        <v>2.5496041504440423E-6</v>
      </c>
      <c r="S88" s="282">
        <f t="shared" si="70"/>
        <v>0.16496544044295958</v>
      </c>
      <c r="T88" s="284"/>
      <c r="U88" s="167"/>
      <c r="V88" s="167"/>
      <c r="W88" s="167"/>
      <c r="X88" s="167"/>
      <c r="Y88" s="167"/>
      <c r="Z88" s="167"/>
      <c r="AA88" s="116"/>
      <c r="AB88" s="116"/>
      <c r="AC88" s="25"/>
      <c r="AD88" s="252"/>
      <c r="AE88" s="41"/>
      <c r="AF88">
        <f t="shared" si="100"/>
        <v>9124</v>
      </c>
      <c r="AG88" s="246">
        <f t="shared" si="101"/>
        <v>-8.8741125797137145E-3</v>
      </c>
      <c r="AH88" s="247">
        <f t="shared" si="102"/>
        <v>7.2773645875609007E-3</v>
      </c>
      <c r="AI88" s="247">
        <f t="shared" si="103"/>
        <v>-1.5967479921528138E-3</v>
      </c>
      <c r="AJ88" s="248">
        <f t="shared" si="104"/>
        <v>8.7365755557848919E-6</v>
      </c>
      <c r="AK88">
        <f t="shared" si="125"/>
        <v>5.2960035340285441E-5</v>
      </c>
      <c r="AN88">
        <f t="shared" si="105"/>
        <v>-1.2108375590911744E-2</v>
      </c>
      <c r="AO88">
        <f t="shared" si="106"/>
        <v>0.59318436824609955</v>
      </c>
      <c r="AP88">
        <f t="shared" si="107"/>
        <v>-0.82861490879080701</v>
      </c>
      <c r="AQ88">
        <f t="shared" si="108"/>
        <v>-0.52302658229140209</v>
      </c>
      <c r="AR88">
        <f t="shared" si="109"/>
        <v>-2.2318599603439111</v>
      </c>
      <c r="AS88">
        <f t="shared" si="110"/>
        <v>-2.0446923715279817</v>
      </c>
      <c r="AT88">
        <f t="shared" si="111"/>
        <v>-1.4886788720395003</v>
      </c>
      <c r="AU88">
        <f t="shared" si="111"/>
        <v>-1.4886786950819513</v>
      </c>
      <c r="AV88">
        <f t="shared" si="111"/>
        <v>-1.4886754393214212</v>
      </c>
      <c r="AW88">
        <f t="shared" si="111"/>
        <v>-1.4886155610470375</v>
      </c>
      <c r="AX88">
        <f t="shared" si="111"/>
        <v>-1.4875219705615992</v>
      </c>
      <c r="AY88">
        <f t="shared" si="111"/>
        <v>-1.4696025005703923</v>
      </c>
      <c r="AZ88">
        <f t="shared" si="111"/>
        <v>-1.316500267581636</v>
      </c>
      <c r="BA88">
        <f t="shared" si="112"/>
        <v>-0.82829888607677304</v>
      </c>
      <c r="BB88" s="246">
        <f t="shared" si="113"/>
        <v>-3.0596566860396062E-3</v>
      </c>
      <c r="BC88" s="247">
        <f t="shared" si="114"/>
        <v>1.4629086938867924E-3</v>
      </c>
      <c r="BD88" s="248">
        <f t="shared" si="115"/>
        <v>3.5304284372533594E-7</v>
      </c>
      <c r="BE88" s="247">
        <f t="shared" si="116"/>
        <v>4.6971717050848221E-3</v>
      </c>
      <c r="BG88">
        <f t="shared" si="117"/>
        <v>5.8144558936741083E-3</v>
      </c>
      <c r="BH88">
        <f t="shared" si="118"/>
        <v>0.5363758355314493</v>
      </c>
      <c r="BI88">
        <f t="shared" si="119"/>
        <v>0.61201085741971473</v>
      </c>
      <c r="BJ88">
        <f t="shared" si="120"/>
        <v>-0.32413942601271889</v>
      </c>
      <c r="BK88">
        <f t="shared" si="121"/>
        <v>-2.5314423250354667</v>
      </c>
      <c r="BL88">
        <f t="shared" si="122"/>
        <v>-3.1755523869855229</v>
      </c>
      <c r="BM88">
        <f t="shared" si="123"/>
        <v>-2.0638245273531024</v>
      </c>
      <c r="BN88">
        <f t="shared" si="123"/>
        <v>-2.0637015683482112</v>
      </c>
      <c r="BO88">
        <f t="shared" si="123"/>
        <v>-2.0641607213123616</v>
      </c>
      <c r="BP88">
        <f t="shared" si="123"/>
        <v>-2.0624441456762344</v>
      </c>
      <c r="BQ88">
        <f t="shared" si="123"/>
        <v>-2.0688338889189799</v>
      </c>
      <c r="BR88">
        <f t="shared" si="123"/>
        <v>-2.0446485705125732</v>
      </c>
      <c r="BS88">
        <f t="shared" si="123"/>
        <v>-2.1311560812132502</v>
      </c>
      <c r="BT88">
        <f t="shared" si="124"/>
        <v>-1.5654665524144642</v>
      </c>
      <c r="BW88">
        <f t="shared" si="71"/>
        <v>3.5386051503619788E-4</v>
      </c>
      <c r="BX88">
        <v>26000</v>
      </c>
      <c r="BY88">
        <f t="shared" si="72"/>
        <v>-6.9104891179012917E-7</v>
      </c>
      <c r="BZ88">
        <f t="shared" si="73"/>
        <v>-4.164990304764935E-3</v>
      </c>
      <c r="CA88">
        <f t="shared" si="74"/>
        <v>4.1642992558531449E-3</v>
      </c>
      <c r="CB88">
        <f t="shared" si="75"/>
        <v>0.3503888436025091</v>
      </c>
      <c r="CC88">
        <f t="shared" si="76"/>
        <v>0.13115029871575992</v>
      </c>
      <c r="CD88">
        <f t="shared" si="77"/>
        <v>2.9431671769351935</v>
      </c>
      <c r="CE88">
        <f t="shared" si="78"/>
        <v>10.046258231584877</v>
      </c>
      <c r="CF88">
        <f t="shared" si="93"/>
        <v>2.7066481622167302</v>
      </c>
      <c r="CG88">
        <f t="shared" si="93"/>
        <v>2.6871037675454899</v>
      </c>
      <c r="CH88">
        <f t="shared" si="93"/>
        <v>2.7196788336305291</v>
      </c>
      <c r="CI88">
        <f t="shared" si="93"/>
        <v>2.6650961870612258</v>
      </c>
      <c r="CJ88">
        <f t="shared" si="93"/>
        <v>2.7557997717467475</v>
      </c>
      <c r="CK88">
        <f t="shared" si="93"/>
        <v>2.6027049844183918</v>
      </c>
      <c r="CL88">
        <f t="shared" si="93"/>
        <v>2.8555743873289021</v>
      </c>
      <c r="CM88">
        <f t="shared" si="80"/>
        <v>2.41575904695812</v>
      </c>
      <c r="CO88" s="23">
        <f t="shared" si="88"/>
        <v>26000</v>
      </c>
      <c r="CP88" s="86">
        <f t="shared" si="89"/>
        <v>-3.810438740816947E-3</v>
      </c>
      <c r="CQ88" s="86">
        <f t="shared" si="90"/>
        <v>-4.164990304764935E-3</v>
      </c>
      <c r="CR88">
        <f t="shared" si="81"/>
        <v>3.5455156394798801E-4</v>
      </c>
      <c r="CS88">
        <f t="shared" si="82"/>
        <v>0.43430333739788518</v>
      </c>
      <c r="CT88">
        <f t="shared" si="83"/>
        <v>4.6648785090780208E-2</v>
      </c>
      <c r="CU88">
        <f t="shared" si="84"/>
        <v>3.1398079501963858</v>
      </c>
      <c r="CV88">
        <f t="shared" si="85"/>
        <v>1120.6340933326699</v>
      </c>
      <c r="CW88">
        <f t="shared" si="94"/>
        <v>3.1382040282503949</v>
      </c>
      <c r="CX88">
        <f t="shared" si="94"/>
        <v>3.1381046293082981</v>
      </c>
      <c r="CY88">
        <f t="shared" si="94"/>
        <v>3.1382803407188109</v>
      </c>
      <c r="CZ88">
        <f t="shared" si="94"/>
        <v>3.1379697286904675</v>
      </c>
      <c r="DA88">
        <f t="shared" si="94"/>
        <v>3.1385188096721151</v>
      </c>
      <c r="DB88">
        <f t="shared" si="94"/>
        <v>3.1375481771002214</v>
      </c>
      <c r="DC88">
        <f t="shared" si="94"/>
        <v>3.1392640013879083</v>
      </c>
      <c r="DD88">
        <f t="shared" si="87"/>
        <v>3.136230865413872</v>
      </c>
    </row>
    <row r="89" spans="1:108">
      <c r="A89" s="37" t="s">
        <v>119</v>
      </c>
      <c r="B89" s="38" t="s">
        <v>45</v>
      </c>
      <c r="C89" s="37">
        <v>51837.578000000001</v>
      </c>
      <c r="D89" s="37" t="s">
        <v>46</v>
      </c>
      <c r="E89">
        <f t="shared" si="95"/>
        <v>22332.496013225405</v>
      </c>
      <c r="F89">
        <f t="shared" si="96"/>
        <v>22332.5</v>
      </c>
      <c r="G89">
        <f t="shared" si="60"/>
        <v>-1.4412274977075867E-3</v>
      </c>
      <c r="H89" s="116"/>
      <c r="I89" s="116">
        <f t="shared" si="126"/>
        <v>-1.4412274977075867E-3</v>
      </c>
      <c r="J89" s="116"/>
      <c r="K89" s="165"/>
      <c r="L89" s="116"/>
      <c r="M89" s="116"/>
      <c r="N89" s="116"/>
      <c r="O89" s="40"/>
      <c r="P89" s="167">
        <f t="shared" si="97"/>
        <v>3.4265577060022833E-7</v>
      </c>
      <c r="Q89" s="166">
        <f t="shared" si="98"/>
        <v>36819.078000000001</v>
      </c>
      <c r="R89" s="8">
        <f t="shared" si="99"/>
        <v>2.0771367001484719E-6</v>
      </c>
      <c r="S89" s="282">
        <f t="shared" si="70"/>
        <v>0.16496544044295958</v>
      </c>
      <c r="T89" s="284"/>
      <c r="U89" s="167"/>
      <c r="V89" s="167"/>
      <c r="W89" s="167"/>
      <c r="X89" s="167"/>
      <c r="Y89" s="167"/>
      <c r="Z89" s="167"/>
      <c r="AA89" s="116"/>
      <c r="AB89" s="116"/>
      <c r="AC89" s="25"/>
      <c r="AD89" s="252"/>
      <c r="AE89" s="41"/>
      <c r="AF89">
        <f t="shared" si="100"/>
        <v>22332.5</v>
      </c>
      <c r="AG89" s="246">
        <f t="shared" si="101"/>
        <v>6.2361933990112244E-3</v>
      </c>
      <c r="AH89" s="247">
        <f t="shared" si="102"/>
        <v>-7.6774208967188111E-3</v>
      </c>
      <c r="AI89" s="247">
        <f t="shared" si="103"/>
        <v>-1.4412274977075867E-3</v>
      </c>
      <c r="AJ89" s="248">
        <f t="shared" si="104"/>
        <v>9.7235235814175221E-6</v>
      </c>
      <c r="AK89">
        <f t="shared" si="125"/>
        <v>5.8942791625374674E-5</v>
      </c>
      <c r="AN89">
        <f t="shared" si="105"/>
        <v>8.971999436690796E-3</v>
      </c>
      <c r="AO89">
        <f t="shared" si="106"/>
        <v>0.39843546812938258</v>
      </c>
      <c r="AP89">
        <f t="shared" si="107"/>
        <v>0.35763219712501831</v>
      </c>
      <c r="AQ89">
        <f t="shared" si="108"/>
        <v>0.27780546794121042</v>
      </c>
      <c r="AR89">
        <f t="shared" si="109"/>
        <v>2.7089652243606532</v>
      </c>
      <c r="AS89">
        <f t="shared" si="110"/>
        <v>4.5505848837425553</v>
      </c>
      <c r="AT89">
        <f t="shared" si="111"/>
        <v>2.2338721244333368</v>
      </c>
      <c r="AU89">
        <f t="shared" si="111"/>
        <v>2.231646956296816</v>
      </c>
      <c r="AV89">
        <f t="shared" si="111"/>
        <v>2.2370990861176141</v>
      </c>
      <c r="AW89">
        <f t="shared" si="111"/>
        <v>2.2236715463277834</v>
      </c>
      <c r="AX89">
        <f t="shared" si="111"/>
        <v>2.2563384709972816</v>
      </c>
      <c r="AY89">
        <f t="shared" si="111"/>
        <v>2.1742579357905614</v>
      </c>
      <c r="AZ89">
        <f t="shared" si="111"/>
        <v>2.3668921854236586</v>
      </c>
      <c r="BA89">
        <f t="shared" si="112"/>
        <v>1.7107589006316521</v>
      </c>
      <c r="BB89" s="246">
        <f t="shared" si="113"/>
        <v>2.5417987205390061E-3</v>
      </c>
      <c r="BC89" s="247">
        <f t="shared" si="114"/>
        <v>-3.9830262182465933E-3</v>
      </c>
      <c r="BD89" s="248">
        <f t="shared" si="115"/>
        <v>2.6170938760960147E-6</v>
      </c>
      <c r="BE89" s="247">
        <f t="shared" si="116"/>
        <v>-6.7188322559261649E-3</v>
      </c>
      <c r="BG89">
        <f t="shared" si="117"/>
        <v>-3.6943946784722182E-3</v>
      </c>
      <c r="BH89">
        <f t="shared" si="118"/>
        <v>0.47144858516945043</v>
      </c>
      <c r="BI89">
        <f t="shared" si="119"/>
        <v>-0.31072475270337901</v>
      </c>
      <c r="BJ89">
        <f t="shared" si="120"/>
        <v>0.20161134704088676</v>
      </c>
      <c r="BK89">
        <f t="shared" si="121"/>
        <v>2.7771867958818519</v>
      </c>
      <c r="BL89">
        <f t="shared" si="122"/>
        <v>5.427516825880299</v>
      </c>
      <c r="BM89">
        <f t="shared" si="123"/>
        <v>2.4685465341960513</v>
      </c>
      <c r="BN89">
        <f t="shared" si="123"/>
        <v>2.4652610033304323</v>
      </c>
      <c r="BO89">
        <f t="shared" si="123"/>
        <v>2.4726862099750178</v>
      </c>
      <c r="BP89">
        <f t="shared" si="123"/>
        <v>2.4558419194610548</v>
      </c>
      <c r="BQ89">
        <f t="shared" si="123"/>
        <v>2.4937368261948727</v>
      </c>
      <c r="BR89">
        <f t="shared" si="123"/>
        <v>2.4067559597308623</v>
      </c>
      <c r="BS89">
        <f t="shared" si="123"/>
        <v>2.5985919538928868</v>
      </c>
      <c r="BT89">
        <f t="shared" si="124"/>
        <v>2.1144558429034772</v>
      </c>
      <c r="BW89">
        <f t="shared" si="71"/>
        <v>-3.0914734807280567E-4</v>
      </c>
      <c r="BX89">
        <v>27000</v>
      </c>
      <c r="BY89">
        <f t="shared" si="72"/>
        <v>-1.7825090990716691E-3</v>
      </c>
      <c r="BZ89">
        <f t="shared" si="73"/>
        <v>-4.5374491375796524E-3</v>
      </c>
      <c r="CA89">
        <f t="shared" si="74"/>
        <v>2.7549400385079833E-3</v>
      </c>
      <c r="CB89">
        <f t="shared" si="75"/>
        <v>0.34414973753926725</v>
      </c>
      <c r="CC89">
        <f t="shared" si="76"/>
        <v>7.602206717632827E-2</v>
      </c>
      <c r="CD89">
        <f t="shared" si="77"/>
        <v>2.9986009041590118</v>
      </c>
      <c r="CE89">
        <f t="shared" si="78"/>
        <v>13.962980890082957</v>
      </c>
      <c r="CF89">
        <f t="shared" si="93"/>
        <v>2.8262639220092631</v>
      </c>
      <c r="CG89">
        <f t="shared" si="93"/>
        <v>2.8059068243517888</v>
      </c>
      <c r="CH89">
        <f t="shared" si="93"/>
        <v>2.8382684148923891</v>
      </c>
      <c r="CI89">
        <f t="shared" si="93"/>
        <v>2.7866530859059702</v>
      </c>
      <c r="CJ89">
        <f t="shared" si="93"/>
        <v>2.8685765659411593</v>
      </c>
      <c r="CK89">
        <f t="shared" si="93"/>
        <v>2.7374027573177999</v>
      </c>
      <c r="CL89">
        <f t="shared" si="93"/>
        <v>2.9450195575753497</v>
      </c>
      <c r="CM89">
        <f t="shared" si="80"/>
        <v>2.6079881257110764</v>
      </c>
      <c r="CO89" s="23">
        <f t="shared" si="88"/>
        <v>27000</v>
      </c>
      <c r="CP89" s="86">
        <f t="shared" si="89"/>
        <v>-3.0640873865807891E-3</v>
      </c>
      <c r="CQ89" s="86">
        <f t="shared" si="90"/>
        <v>-4.5374491375796524E-3</v>
      </c>
      <c r="CR89">
        <f t="shared" si="81"/>
        <v>1.4733617509988634E-3</v>
      </c>
      <c r="CS89">
        <f t="shared" si="82"/>
        <v>0.43666329103649193</v>
      </c>
      <c r="CT89">
        <f t="shared" si="83"/>
        <v>0.13938716877551377</v>
      </c>
      <c r="CU89">
        <f t="shared" si="84"/>
        <v>-3.0502005624437105</v>
      </c>
      <c r="CV89">
        <f t="shared" si="85"/>
        <v>-21.868497540513708</v>
      </c>
      <c r="CW89">
        <f t="shared" si="94"/>
        <v>3.3148059039806208</v>
      </c>
      <c r="CX89">
        <f t="shared" si="94"/>
        <v>3.3193488950759851</v>
      </c>
      <c r="CY89">
        <f t="shared" si="94"/>
        <v>3.3111954315699128</v>
      </c>
      <c r="CZ89">
        <f t="shared" si="94"/>
        <v>3.3258372360378146</v>
      </c>
      <c r="DA89">
        <f t="shared" si="94"/>
        <v>3.2995701497363994</v>
      </c>
      <c r="DB89">
        <f t="shared" si="94"/>
        <v>3.3467838017481051</v>
      </c>
      <c r="DC89">
        <f t="shared" si="94"/>
        <v>3.2621780355928092</v>
      </c>
      <c r="DD89">
        <f t="shared" si="87"/>
        <v>3.4148334618720573</v>
      </c>
    </row>
    <row r="90" spans="1:108">
      <c r="A90" s="47" t="s">
        <v>103</v>
      </c>
      <c r="B90" s="48"/>
      <c r="C90" s="51">
        <v>49549.451000000001</v>
      </c>
      <c r="D90" s="51">
        <v>6.0000000000000001E-3</v>
      </c>
      <c r="E90">
        <f t="shared" si="95"/>
        <v>16002.997985126663</v>
      </c>
      <c r="F90">
        <f t="shared" si="96"/>
        <v>16003</v>
      </c>
      <c r="G90">
        <f t="shared" si="60"/>
        <v>-7.2838099731598049E-4</v>
      </c>
      <c r="H90" s="116"/>
      <c r="I90" s="116">
        <f t="shared" si="126"/>
        <v>-7.2838099731598049E-4</v>
      </c>
      <c r="J90" s="116"/>
      <c r="K90" s="165"/>
      <c r="L90" s="116"/>
      <c r="M90" s="116"/>
      <c r="N90" s="116"/>
      <c r="O90" s="40"/>
      <c r="P90" s="167">
        <f t="shared" si="97"/>
        <v>8.7520579557828173E-8</v>
      </c>
      <c r="Q90" s="166">
        <f t="shared" si="98"/>
        <v>34530.951000000001</v>
      </c>
      <c r="R90" s="8">
        <f t="shared" si="99"/>
        <v>5.3053887725102238E-7</v>
      </c>
      <c r="S90" s="282">
        <f t="shared" si="70"/>
        <v>0.16496544044295958</v>
      </c>
      <c r="T90" s="284"/>
      <c r="U90" s="167"/>
      <c r="V90" s="167"/>
      <c r="W90" s="167"/>
      <c r="X90" s="167"/>
      <c r="Y90" s="167"/>
      <c r="Z90" s="167"/>
      <c r="AA90" s="116"/>
      <c r="AB90" s="116"/>
      <c r="AC90" s="25"/>
      <c r="AD90" s="252"/>
      <c r="AE90" s="41"/>
      <c r="AF90">
        <f t="shared" si="100"/>
        <v>16003</v>
      </c>
      <c r="AG90" s="246">
        <f t="shared" si="101"/>
        <v>1.1262313556341734E-2</v>
      </c>
      <c r="AH90" s="247">
        <f t="shared" si="102"/>
        <v>-1.1990694553657715E-2</v>
      </c>
      <c r="AI90" s="247">
        <f t="shared" si="103"/>
        <v>-7.2838099731598049E-4</v>
      </c>
      <c r="AJ90" s="248">
        <f t="shared" si="104"/>
        <v>2.3718195859058378E-5</v>
      </c>
      <c r="AK90">
        <f t="shared" si="125"/>
        <v>1.4377675587911679E-4</v>
      </c>
      <c r="AN90">
        <f t="shared" si="105"/>
        <v>1.1297999200652432E-2</v>
      </c>
      <c r="AO90">
        <f t="shared" si="106"/>
        <v>0.81751934206164345</v>
      </c>
      <c r="AP90">
        <f t="shared" si="107"/>
        <v>0.94077155727538697</v>
      </c>
      <c r="AQ90">
        <f t="shared" si="108"/>
        <v>0.63699024600156517</v>
      </c>
      <c r="AR90">
        <f t="shared" si="109"/>
        <v>1.8497975173189753</v>
      </c>
      <c r="AS90">
        <f t="shared" si="110"/>
        <v>1.3266976918512532</v>
      </c>
      <c r="AT90">
        <f t="shared" si="111"/>
        <v>1.0773668944627843</v>
      </c>
      <c r="AU90">
        <f t="shared" si="111"/>
        <v>1.0765701310533418</v>
      </c>
      <c r="AV90">
        <f t="shared" si="111"/>
        <v>1.0740411093087765</v>
      </c>
      <c r="AW90">
        <f t="shared" si="111"/>
        <v>1.0660906445243583</v>
      </c>
      <c r="AX90">
        <f t="shared" si="111"/>
        <v>1.0418082142860983</v>
      </c>
      <c r="AY90">
        <f t="shared" si="111"/>
        <v>0.97316666372053862</v>
      </c>
      <c r="AZ90">
        <f t="shared" si="111"/>
        <v>0.80824999941736941</v>
      </c>
      <c r="BA90">
        <f t="shared" si="112"/>
        <v>0.49404494666481469</v>
      </c>
      <c r="BB90" s="246">
        <f t="shared" si="113"/>
        <v>6.7338145346670878E-3</v>
      </c>
      <c r="BC90" s="247">
        <f t="shared" si="114"/>
        <v>-7.4621955319830683E-3</v>
      </c>
      <c r="BD90" s="248">
        <f t="shared" si="115"/>
        <v>9.1859953291051881E-6</v>
      </c>
      <c r="BE90" s="247">
        <f t="shared" si="116"/>
        <v>-7.4978811762937657E-3</v>
      </c>
      <c r="BG90">
        <f t="shared" si="117"/>
        <v>-4.5284990216746465E-3</v>
      </c>
      <c r="BH90">
        <f t="shared" si="118"/>
        <v>1.1786981734383373</v>
      </c>
      <c r="BI90">
        <f t="shared" si="119"/>
        <v>-0.96298144760788285</v>
      </c>
      <c r="BJ90">
        <f t="shared" si="120"/>
        <v>0.53673149356528216</v>
      </c>
      <c r="BK90">
        <f t="shared" si="121"/>
        <v>1.2494018436370053</v>
      </c>
      <c r="BL90">
        <f t="shared" si="122"/>
        <v>0.72102977880661301</v>
      </c>
      <c r="BM90">
        <f t="shared" si="123"/>
        <v>0.72585342686822685</v>
      </c>
      <c r="BN90">
        <f t="shared" si="123"/>
        <v>0.72424123863803436</v>
      </c>
      <c r="BO90">
        <f t="shared" si="123"/>
        <v>0.72044266769603915</v>
      </c>
      <c r="BP90">
        <f t="shared" si="123"/>
        <v>0.71154222942549661</v>
      </c>
      <c r="BQ90">
        <f t="shared" si="123"/>
        <v>0.6909492496606231</v>
      </c>
      <c r="BR90">
        <f t="shared" si="123"/>
        <v>0.64458428947559987</v>
      </c>
      <c r="BS90">
        <f t="shared" si="123"/>
        <v>0.54557009114188304</v>
      </c>
      <c r="BT90">
        <f t="shared" si="124"/>
        <v>0.35104070862139292</v>
      </c>
      <c r="BW90">
        <f t="shared" si="71"/>
        <v>-9.8615992828074168E-4</v>
      </c>
      <c r="BX90">
        <v>28000</v>
      </c>
      <c r="BY90">
        <f t="shared" si="72"/>
        <v>-3.5506030031262465E-3</v>
      </c>
      <c r="BZ90">
        <f t="shared" si="73"/>
        <v>-4.9025249478345037E-3</v>
      </c>
      <c r="CA90">
        <f t="shared" si="74"/>
        <v>1.3519219447082572E-3</v>
      </c>
      <c r="CB90">
        <f t="shared" si="75"/>
        <v>0.34007412948126337</v>
      </c>
      <c r="CC90">
        <f t="shared" si="76"/>
        <v>2.3188754769119666E-2</v>
      </c>
      <c r="CD90">
        <f t="shared" si="77"/>
        <v>3.0515055554069228</v>
      </c>
      <c r="CE90">
        <f t="shared" si="78"/>
        <v>22.185720742621449</v>
      </c>
      <c r="CF90">
        <f t="shared" si="93"/>
        <v>2.9421377955632546</v>
      </c>
      <c r="CG90">
        <f t="shared" si="93"/>
        <v>2.9257370216189313</v>
      </c>
      <c r="CH90">
        <f t="shared" si="93"/>
        <v>2.9510094078303393</v>
      </c>
      <c r="CI90">
        <f t="shared" si="93"/>
        <v>2.9120090065225024</v>
      </c>
      <c r="CJ90">
        <f t="shared" si="93"/>
        <v>2.9720682301753611</v>
      </c>
      <c r="CK90">
        <f t="shared" si="93"/>
        <v>2.8792398087985638</v>
      </c>
      <c r="CL90">
        <f t="shared" si="93"/>
        <v>3.0220490388485128</v>
      </c>
      <c r="CM90">
        <f t="shared" si="80"/>
        <v>2.8002172044640332</v>
      </c>
      <c r="CO90" s="23">
        <f t="shared" si="88"/>
        <v>28000</v>
      </c>
      <c r="CP90" s="86">
        <f t="shared" si="89"/>
        <v>-2.3380818729889989E-3</v>
      </c>
      <c r="CQ90" s="86">
        <f t="shared" si="90"/>
        <v>-4.9025249478345037E-3</v>
      </c>
      <c r="CR90">
        <f t="shared" si="81"/>
        <v>2.5644430748455048E-3</v>
      </c>
      <c r="CS90">
        <f t="shared" si="82"/>
        <v>0.44419244752425247</v>
      </c>
      <c r="CT90">
        <f t="shared" si="83"/>
        <v>0.23353842621930979</v>
      </c>
      <c r="CU90">
        <f t="shared" si="84"/>
        <v>-2.9543279206037925</v>
      </c>
      <c r="CV90">
        <f t="shared" si="85"/>
        <v>-10.648838514773384</v>
      </c>
      <c r="CW90">
        <f t="shared" si="94"/>
        <v>3.494487618232013</v>
      </c>
      <c r="CX90">
        <f t="shared" si="94"/>
        <v>3.5009651989802819</v>
      </c>
      <c r="CY90">
        <f t="shared" si="94"/>
        <v>3.4887608570147393</v>
      </c>
      <c r="CZ90">
        <f t="shared" si="94"/>
        <v>3.5118016672236974</v>
      </c>
      <c r="DA90">
        <f t="shared" si="94"/>
        <v>3.4684627073736594</v>
      </c>
      <c r="DB90">
        <f t="shared" si="94"/>
        <v>3.5505925591712408</v>
      </c>
      <c r="DC90">
        <f t="shared" si="94"/>
        <v>3.3968646485989313</v>
      </c>
      <c r="DD90">
        <f t="shared" si="87"/>
        <v>3.6934360583302426</v>
      </c>
    </row>
    <row r="91" spans="1:108">
      <c r="A91" s="47" t="s">
        <v>73</v>
      </c>
      <c r="B91" s="48"/>
      <c r="C91" s="51">
        <v>48210.627999999997</v>
      </c>
      <c r="D91" s="51" t="s">
        <v>16</v>
      </c>
      <c r="E91">
        <f t="shared" si="95"/>
        <v>12299.498337391524</v>
      </c>
      <c r="F91">
        <f t="shared" si="96"/>
        <v>12299.5</v>
      </c>
      <c r="G91">
        <f t="shared" si="60"/>
        <v>-6.0103650321252644E-4</v>
      </c>
      <c r="H91" s="116"/>
      <c r="I91" s="116">
        <f t="shared" si="126"/>
        <v>-6.0103650321252644E-4</v>
      </c>
      <c r="K91" s="116"/>
      <c r="L91" s="116"/>
      <c r="M91" s="116"/>
      <c r="N91" s="116"/>
      <c r="O91" s="40"/>
      <c r="P91" s="167">
        <f t="shared" si="97"/>
        <v>5.9592920439026809E-8</v>
      </c>
      <c r="Q91" s="166">
        <f t="shared" si="98"/>
        <v>33192.127999999997</v>
      </c>
      <c r="R91" s="8">
        <f t="shared" si="99"/>
        <v>3.6124487819394131E-7</v>
      </c>
      <c r="S91" s="282">
        <f t="shared" si="70"/>
        <v>0.16496544044295958</v>
      </c>
      <c r="T91" s="284"/>
      <c r="U91" s="167"/>
      <c r="V91" s="167"/>
      <c r="W91" s="167"/>
      <c r="X91" s="167"/>
      <c r="Y91" s="167"/>
      <c r="Z91" s="167"/>
      <c r="AA91" s="116"/>
      <c r="AB91" s="116"/>
      <c r="AC91" s="25"/>
      <c r="AD91" s="252"/>
      <c r="AE91" s="41"/>
      <c r="AF91">
        <f t="shared" si="100"/>
        <v>12299.5</v>
      </c>
      <c r="AG91" s="246">
        <f t="shared" si="101"/>
        <v>-4.0545580592938509E-3</v>
      </c>
      <c r="AH91" s="247">
        <f t="shared" si="102"/>
        <v>3.4535215560813244E-3</v>
      </c>
      <c r="AI91" s="247">
        <f t="shared" si="103"/>
        <v>-6.0103650321252644E-4</v>
      </c>
      <c r="AJ91" s="248">
        <f t="shared" si="104"/>
        <v>1.9675116525126863E-6</v>
      </c>
      <c r="AK91">
        <f t="shared" si="125"/>
        <v>1.1926811138318372E-5</v>
      </c>
      <c r="AN91">
        <f t="shared" si="105"/>
        <v>-5.7359258705555523E-3</v>
      </c>
      <c r="AO91">
        <f t="shared" si="106"/>
        <v>1.2637005380224604</v>
      </c>
      <c r="AP91">
        <f t="shared" si="107"/>
        <v>-0.88874322707906606</v>
      </c>
      <c r="AQ91">
        <f t="shared" si="108"/>
        <v>-0.60787974984318638</v>
      </c>
      <c r="AR91">
        <f t="shared" si="109"/>
        <v>-1.1614924862828444</v>
      </c>
      <c r="AS91">
        <f t="shared" si="110"/>
        <v>-0.65623553547248126</v>
      </c>
      <c r="AT91">
        <f t="shared" si="111"/>
        <v>-0.5748605350604965</v>
      </c>
      <c r="AU91">
        <f t="shared" si="111"/>
        <v>-0.5689570098112342</v>
      </c>
      <c r="AV91">
        <f t="shared" si="111"/>
        <v>-0.55841684518494028</v>
      </c>
      <c r="AW91">
        <f t="shared" si="111"/>
        <v>-0.53976827286608109</v>
      </c>
      <c r="AX91">
        <f t="shared" si="111"/>
        <v>-0.50727044634490692</v>
      </c>
      <c r="AY91">
        <f t="shared" si="111"/>
        <v>-0.45198076988330038</v>
      </c>
      <c r="AZ91">
        <f t="shared" si="111"/>
        <v>-0.36110304368584589</v>
      </c>
      <c r="BA91">
        <f t="shared" si="112"/>
        <v>-0.21787544649675983</v>
      </c>
      <c r="BB91" s="246">
        <f t="shared" si="113"/>
        <v>1.7991728067045208E-3</v>
      </c>
      <c r="BC91" s="247">
        <f t="shared" si="114"/>
        <v>-2.4002093099170473E-3</v>
      </c>
      <c r="BD91" s="248">
        <f t="shared" si="115"/>
        <v>9.503666829114319E-7</v>
      </c>
      <c r="BE91" s="247">
        <f t="shared" si="116"/>
        <v>-7.1884149865534576E-4</v>
      </c>
      <c r="BG91">
        <f t="shared" si="117"/>
        <v>5.8537308659983717E-3</v>
      </c>
      <c r="BH91">
        <f t="shared" si="118"/>
        <v>0.84964677878396477</v>
      </c>
      <c r="BI91">
        <f t="shared" si="119"/>
        <v>0.97577368728873037</v>
      </c>
      <c r="BJ91">
        <f t="shared" si="120"/>
        <v>-0.54535093494462672</v>
      </c>
      <c r="BK91">
        <f t="shared" si="121"/>
        <v>-1.8398131518265604</v>
      </c>
      <c r="BL91">
        <f t="shared" si="122"/>
        <v>-1.3130091815300482</v>
      </c>
      <c r="BM91">
        <f t="shared" si="123"/>
        <v>-1.2100352048978458</v>
      </c>
      <c r="BN91">
        <f t="shared" si="123"/>
        <v>-1.2099774924841447</v>
      </c>
      <c r="BO91">
        <f t="shared" si="123"/>
        <v>-1.2096886279294483</v>
      </c>
      <c r="BP91">
        <f t="shared" si="123"/>
        <v>-1.2082460985139978</v>
      </c>
      <c r="BQ91">
        <f t="shared" si="123"/>
        <v>-1.2011229294829917</v>
      </c>
      <c r="BR91">
        <f t="shared" si="123"/>
        <v>-1.167707019654558</v>
      </c>
      <c r="BS91">
        <f t="shared" si="123"/>
        <v>-1.0368066498379092</v>
      </c>
      <c r="BT91">
        <f t="shared" si="124"/>
        <v>-0.68076400736149623</v>
      </c>
      <c r="BW91">
        <f t="shared" si="71"/>
        <v>-1.6913015571971626E-3</v>
      </c>
      <c r="BX91">
        <v>29000</v>
      </c>
      <c r="BY91">
        <f t="shared" si="72"/>
        <v>-5.2932711368437729E-3</v>
      </c>
      <c r="BZ91">
        <f t="shared" si="73"/>
        <v>-5.2602177355294917E-3</v>
      </c>
      <c r="CA91">
        <f t="shared" si="74"/>
        <v>-3.3053401314281052E-5</v>
      </c>
      <c r="CB91">
        <f t="shared" si="75"/>
        <v>0.33789093115836111</v>
      </c>
      <c r="CC91">
        <f t="shared" si="76"/>
        <v>-2.7896162707596844E-2</v>
      </c>
      <c r="CD91">
        <f t="shared" si="77"/>
        <v>3.1025961709372978</v>
      </c>
      <c r="CE91">
        <f t="shared" si="78"/>
        <v>51.280177166731157</v>
      </c>
      <c r="CF91">
        <f t="shared" si="93"/>
        <v>3.0550678352392664</v>
      </c>
      <c r="CG91">
        <f t="shared" si="93"/>
        <v>3.0469444006364457</v>
      </c>
      <c r="CH91">
        <f t="shared" si="93"/>
        <v>3.0592523398933711</v>
      </c>
      <c r="CI91">
        <f t="shared" si="93"/>
        <v>3.0405988964417721</v>
      </c>
      <c r="CJ91">
        <f t="shared" si="93"/>
        <v>3.0688577249858908</v>
      </c>
      <c r="CK91">
        <f t="shared" si="93"/>
        <v>3.0260171362323414</v>
      </c>
      <c r="CL91">
        <f t="shared" si="93"/>
        <v>3.090906596675675</v>
      </c>
      <c r="CM91">
        <f t="shared" si="80"/>
        <v>2.9924462832169896</v>
      </c>
      <c r="CO91" s="23">
        <f t="shared" si="88"/>
        <v>29000</v>
      </c>
      <c r="CP91" s="86">
        <f t="shared" si="89"/>
        <v>-1.6582481558828814E-3</v>
      </c>
      <c r="CQ91" s="86">
        <f t="shared" si="90"/>
        <v>-5.2602177355294917E-3</v>
      </c>
      <c r="CR91">
        <f t="shared" si="81"/>
        <v>3.6019695796466102E-3</v>
      </c>
      <c r="CS91">
        <f t="shared" si="82"/>
        <v>0.45766501186182718</v>
      </c>
      <c r="CT91">
        <f t="shared" si="83"/>
        <v>0.33051243167427152</v>
      </c>
      <c r="CU91">
        <f t="shared" si="84"/>
        <v>-2.8531966096454449</v>
      </c>
      <c r="CV91">
        <f t="shared" si="85"/>
        <v>-6.8867751190720581</v>
      </c>
      <c r="CW91">
        <f t="shared" si="94"/>
        <v>3.6796324727762522</v>
      </c>
      <c r="CX91">
        <f t="shared" si="94"/>
        <v>3.684812361940077</v>
      </c>
      <c r="CY91">
        <f t="shared" si="94"/>
        <v>3.6741500825544495</v>
      </c>
      <c r="CZ91">
        <f t="shared" si="94"/>
        <v>3.6961726283371936</v>
      </c>
      <c r="DA91">
        <f t="shared" si="94"/>
        <v>3.6509959391984541</v>
      </c>
      <c r="DB91">
        <f t="shared" si="94"/>
        <v>3.7450791011979372</v>
      </c>
      <c r="DC91">
        <f t="shared" si="94"/>
        <v>3.5544224452658586</v>
      </c>
      <c r="DD91">
        <f t="shared" si="87"/>
        <v>3.9720386547884279</v>
      </c>
    </row>
    <row r="92" spans="1:108">
      <c r="A92" s="47" t="s">
        <v>103</v>
      </c>
      <c r="B92" s="48"/>
      <c r="C92" s="51">
        <v>49561.381000000001</v>
      </c>
      <c r="D92" s="51">
        <v>6.0000000000000001E-3</v>
      </c>
      <c r="E92">
        <f t="shared" si="95"/>
        <v>16035.999174079558</v>
      </c>
      <c r="F92">
        <f t="shared" si="96"/>
        <v>16036</v>
      </c>
      <c r="G92">
        <f t="shared" ref="G92:G155" si="127">+C92-(C$7+F92*C$8)+T92*J$10</f>
        <v>-2.9857199842808768E-4</v>
      </c>
      <c r="H92" s="116"/>
      <c r="I92" s="116">
        <f t="shared" si="126"/>
        <v>-2.9857199842808768E-4</v>
      </c>
      <c r="J92" s="116"/>
      <c r="K92" s="116"/>
      <c r="L92" s="116"/>
      <c r="M92" s="116"/>
      <c r="N92" s="116"/>
      <c r="O92" s="40"/>
      <c r="P92" s="167">
        <f t="shared" si="97"/>
        <v>1.4705883490535406E-8</v>
      </c>
      <c r="Q92" s="166">
        <f t="shared" si="98"/>
        <v>34542.881000000001</v>
      </c>
      <c r="R92" s="8">
        <f t="shared" si="99"/>
        <v>8.9145238245341993E-8</v>
      </c>
      <c r="S92" s="282">
        <f t="shared" si="70"/>
        <v>0.16496544044295958</v>
      </c>
      <c r="T92" s="284"/>
      <c r="U92" s="167"/>
      <c r="V92" s="167"/>
      <c r="W92" s="167"/>
      <c r="X92" s="167"/>
      <c r="Y92" s="167"/>
      <c r="Z92" s="167"/>
      <c r="AA92" s="116"/>
      <c r="AB92" s="116"/>
      <c r="AC92" s="25"/>
      <c r="AD92" s="252"/>
      <c r="AE92" s="41"/>
      <c r="AF92">
        <f t="shared" si="100"/>
        <v>16036</v>
      </c>
      <c r="AG92" s="246">
        <f t="shared" si="101"/>
        <v>1.1291651671895041E-2</v>
      </c>
      <c r="AH92" s="247">
        <f t="shared" si="102"/>
        <v>-1.1590223670323129E-2</v>
      </c>
      <c r="AI92" s="247">
        <f t="shared" si="103"/>
        <v>-2.9857199842808768E-4</v>
      </c>
      <c r="AJ92" s="248">
        <f t="shared" si="104"/>
        <v>2.2160349481323571E-5</v>
      </c>
      <c r="AK92">
        <f t="shared" si="125"/>
        <v>1.3433328472811854E-4</v>
      </c>
      <c r="AN92">
        <f t="shared" si="105"/>
        <v>1.13421819240306E-2</v>
      </c>
      <c r="AO92">
        <f t="shared" si="106"/>
        <v>0.81112791904229298</v>
      </c>
      <c r="AP92">
        <f t="shared" si="107"/>
        <v>0.93731729353708804</v>
      </c>
      <c r="AQ92">
        <f t="shared" si="108"/>
        <v>0.63512447682124118</v>
      </c>
      <c r="AR92">
        <f t="shared" si="109"/>
        <v>1.8598459337483062</v>
      </c>
      <c r="AS92">
        <f t="shared" si="110"/>
        <v>1.340658316906661</v>
      </c>
      <c r="AT92">
        <f t="shared" si="111"/>
        <v>1.086608841916028</v>
      </c>
      <c r="AU92">
        <f t="shared" si="111"/>
        <v>1.0858719611674845</v>
      </c>
      <c r="AV92">
        <f t="shared" si="111"/>
        <v>1.0834916148582285</v>
      </c>
      <c r="AW92">
        <f t="shared" si="111"/>
        <v>1.0758743292321495</v>
      </c>
      <c r="AX92">
        <f t="shared" si="111"/>
        <v>1.0521881920180327</v>
      </c>
      <c r="AY92">
        <f t="shared" si="111"/>
        <v>0.98408045758812901</v>
      </c>
      <c r="AZ92">
        <f t="shared" si="111"/>
        <v>0.81828791115813249</v>
      </c>
      <c r="BA92">
        <f t="shared" si="112"/>
        <v>0.50038850626366216</v>
      </c>
      <c r="BB92" s="246">
        <f t="shared" si="113"/>
        <v>6.6914996987388134E-3</v>
      </c>
      <c r="BC92" s="247">
        <f t="shared" si="114"/>
        <v>-6.9900716971669011E-3</v>
      </c>
      <c r="BD92" s="248">
        <f t="shared" si="115"/>
        <v>8.0603932666499858E-6</v>
      </c>
      <c r="BE92" s="247">
        <f t="shared" si="116"/>
        <v>-7.0406019493024601E-3</v>
      </c>
      <c r="BG92">
        <f t="shared" si="117"/>
        <v>-4.6001519731562277E-3</v>
      </c>
      <c r="BH92">
        <f t="shared" si="118"/>
        <v>1.1664995117432988</v>
      </c>
      <c r="BI92">
        <f t="shared" si="119"/>
        <v>-0.96883820661805642</v>
      </c>
      <c r="BJ92">
        <f t="shared" si="120"/>
        <v>0.54064003363075108</v>
      </c>
      <c r="BK92">
        <f t="shared" si="121"/>
        <v>1.2720461035442043</v>
      </c>
      <c r="BL92">
        <f t="shared" si="122"/>
        <v>0.73838048784157018</v>
      </c>
      <c r="BM92">
        <f t="shared" si="123"/>
        <v>0.74177771128744641</v>
      </c>
      <c r="BN92">
        <f t="shared" si="123"/>
        <v>0.74023961519135362</v>
      </c>
      <c r="BO92">
        <f t="shared" si="123"/>
        <v>0.73656311599465651</v>
      </c>
      <c r="BP92">
        <f t="shared" si="123"/>
        <v>0.72782438994899468</v>
      </c>
      <c r="BQ92">
        <f t="shared" si="123"/>
        <v>0.7073201667211273</v>
      </c>
      <c r="BR92">
        <f t="shared" si="123"/>
        <v>0.66055251261391823</v>
      </c>
      <c r="BS92">
        <f t="shared" si="123"/>
        <v>0.55963946660582253</v>
      </c>
      <c r="BT92">
        <f t="shared" si="124"/>
        <v>0.36023459430451332</v>
      </c>
      <c r="BW92">
        <f t="shared" si="71"/>
        <v>-2.4607687299911269E-3</v>
      </c>
      <c r="BX92">
        <v>30000</v>
      </c>
      <c r="BY92">
        <f t="shared" si="72"/>
        <v>-7.0104127720810351E-3</v>
      </c>
      <c r="BZ92">
        <f t="shared" si="73"/>
        <v>-5.6105275006646154E-3</v>
      </c>
      <c r="CA92">
        <f t="shared" si="74"/>
        <v>-1.39988527141642E-3</v>
      </c>
      <c r="CB92">
        <f t="shared" si="75"/>
        <v>0.33742903461934304</v>
      </c>
      <c r="CC92">
        <f t="shared" si="76"/>
        <v>-7.8058089019918855E-2</v>
      </c>
      <c r="CD92">
        <f t="shared" si="77"/>
        <v>-3.1303513423352052</v>
      </c>
      <c r="CE92">
        <f t="shared" si="78"/>
        <v>-177.9133139792373</v>
      </c>
      <c r="CF92">
        <f t="shared" si="93"/>
        <v>3.1665460860425352</v>
      </c>
      <c r="CG92">
        <f t="shared" si="93"/>
        <v>3.1689563533576544</v>
      </c>
      <c r="CH92">
        <f t="shared" si="93"/>
        <v>3.1653176444287432</v>
      </c>
      <c r="CI92">
        <f t="shared" si="93"/>
        <v>3.1708110315467151</v>
      </c>
      <c r="CJ92">
        <f t="shared" si="93"/>
        <v>3.1625179082935255</v>
      </c>
      <c r="CK92">
        <f t="shared" si="93"/>
        <v>3.1750384067192363</v>
      </c>
      <c r="CL92">
        <f t="shared" si="93"/>
        <v>3.1561370369329627</v>
      </c>
      <c r="CM92">
        <f t="shared" si="80"/>
        <v>3.1846753619699459</v>
      </c>
      <c r="CO92" s="23">
        <f t="shared" si="88"/>
        <v>30000</v>
      </c>
      <c r="CP92" s="86">
        <f t="shared" si="89"/>
        <v>-1.0608834585747072E-3</v>
      </c>
      <c r="CQ92" s="86">
        <f t="shared" si="90"/>
        <v>-5.6105275006646154E-3</v>
      </c>
      <c r="CR92">
        <f t="shared" si="81"/>
        <v>4.5496440420899082E-3</v>
      </c>
      <c r="CS92">
        <f t="shared" si="82"/>
        <v>0.47841048739993663</v>
      </c>
      <c r="CT92">
        <f t="shared" si="83"/>
        <v>0.43132193932292545</v>
      </c>
      <c r="CU92">
        <f t="shared" si="84"/>
        <v>-2.744085569972663</v>
      </c>
      <c r="CV92">
        <f t="shared" si="85"/>
        <v>-4.9649305658114935</v>
      </c>
      <c r="CW92">
        <f t="shared" si="94"/>
        <v>3.8721187513676472</v>
      </c>
      <c r="CX92">
        <f t="shared" si="94"/>
        <v>3.8746236752952354</v>
      </c>
      <c r="CY92">
        <f t="shared" si="94"/>
        <v>3.8686810799596643</v>
      </c>
      <c r="CZ92">
        <f t="shared" si="94"/>
        <v>3.8828312782932546</v>
      </c>
      <c r="DA92">
        <f t="shared" si="94"/>
        <v>3.8494249845129485</v>
      </c>
      <c r="DB92">
        <f t="shared" si="94"/>
        <v>3.9300145369130641</v>
      </c>
      <c r="DC92">
        <f t="shared" si="94"/>
        <v>3.74418623588336</v>
      </c>
      <c r="DD92">
        <f t="shared" si="87"/>
        <v>4.2506412512466127</v>
      </c>
    </row>
    <row r="93" spans="1:108">
      <c r="A93" s="47" t="s">
        <v>80</v>
      </c>
      <c r="B93" s="48" t="s">
        <v>45</v>
      </c>
      <c r="C93" s="51">
        <v>46706.417999999998</v>
      </c>
      <c r="D93" s="50"/>
      <c r="E93">
        <f t="shared" si="95"/>
        <v>8138.4993068104413</v>
      </c>
      <c r="F93">
        <f t="shared" si="96"/>
        <v>8138.5</v>
      </c>
      <c r="G93">
        <f t="shared" si="127"/>
        <v>-2.5058950268430635E-4</v>
      </c>
      <c r="I93" s="8">
        <f t="shared" si="126"/>
        <v>-2.5058950268430635E-4</v>
      </c>
      <c r="J93" s="116"/>
      <c r="K93" s="165"/>
      <c r="L93" s="116"/>
      <c r="N93" s="116"/>
      <c r="O93" s="40"/>
      <c r="P93" s="167">
        <f t="shared" si="97"/>
        <v>1.0359021140367959E-8</v>
      </c>
      <c r="Q93" s="166">
        <f t="shared" si="98"/>
        <v>31687.917999999998</v>
      </c>
      <c r="R93" s="8">
        <f t="shared" si="99"/>
        <v>6.2795098855567981E-8</v>
      </c>
      <c r="S93" s="282">
        <f t="shared" si="70"/>
        <v>0.16496544044295958</v>
      </c>
      <c r="T93" s="284"/>
      <c r="U93" s="167"/>
      <c r="V93" s="167"/>
      <c r="W93" s="167"/>
      <c r="X93" s="167"/>
      <c r="Y93" s="167"/>
      <c r="Z93" s="167"/>
      <c r="AA93" s="116"/>
      <c r="AB93" s="116"/>
      <c r="AC93" s="25"/>
      <c r="AD93" s="252"/>
      <c r="AE93" s="41"/>
      <c r="AF93">
        <f t="shared" si="100"/>
        <v>8138.5</v>
      </c>
      <c r="AG93" s="246">
        <f t="shared" si="101"/>
        <v>-8.5552607131796875E-3</v>
      </c>
      <c r="AH93" s="247">
        <f t="shared" si="102"/>
        <v>8.3046712104953811E-3</v>
      </c>
      <c r="AI93" s="247">
        <f t="shared" si="103"/>
        <v>-2.5058950268430635E-4</v>
      </c>
      <c r="AJ93" s="248">
        <f t="shared" si="104"/>
        <v>1.1377264557422046E-5</v>
      </c>
      <c r="AK93">
        <f t="shared" si="125"/>
        <v>6.8967563914430822E-5</v>
      </c>
      <c r="AN93">
        <f t="shared" si="105"/>
        <v>-1.2286594370409883E-2</v>
      </c>
      <c r="AO93">
        <f t="shared" si="106"/>
        <v>0.52424411223687006</v>
      </c>
      <c r="AP93">
        <f t="shared" si="107"/>
        <v>-0.74248213130882001</v>
      </c>
      <c r="AQ93">
        <f t="shared" si="108"/>
        <v>-0.46120721945939447</v>
      </c>
      <c r="AR93">
        <f t="shared" si="109"/>
        <v>-2.3717207143533376</v>
      </c>
      <c r="AS93">
        <f t="shared" si="110"/>
        <v>-2.4682369895708796</v>
      </c>
      <c r="AT93">
        <f t="shared" si="111"/>
        <v>-1.6766449946772655</v>
      </c>
      <c r="AU93">
        <f t="shared" si="111"/>
        <v>-1.6766450905121268</v>
      </c>
      <c r="AV93">
        <f t="shared" si="111"/>
        <v>-1.6766437215483458</v>
      </c>
      <c r="AW93">
        <f t="shared" si="111"/>
        <v>-1.6766632749910386</v>
      </c>
      <c r="AX93">
        <f t="shared" si="111"/>
        <v>-1.6763836433261206</v>
      </c>
      <c r="AY93">
        <f t="shared" si="111"/>
        <v>-1.6803149950989025</v>
      </c>
      <c r="AZ93">
        <f t="shared" si="111"/>
        <v>-1.5815733915585373</v>
      </c>
      <c r="BA93">
        <f t="shared" si="112"/>
        <v>-1.0177406431878113</v>
      </c>
      <c r="BB93" s="246">
        <f t="shared" si="113"/>
        <v>-3.4255303990508397E-3</v>
      </c>
      <c r="BC93" s="247">
        <f t="shared" si="114"/>
        <v>3.1749408963665333E-3</v>
      </c>
      <c r="BD93" s="248">
        <f t="shared" si="115"/>
        <v>1.6628928307800892E-6</v>
      </c>
      <c r="BE93" s="247">
        <f t="shared" si="116"/>
        <v>6.9062745535967288E-3</v>
      </c>
      <c r="BG93">
        <f t="shared" si="117"/>
        <v>5.1297303141288478E-3</v>
      </c>
      <c r="BH93">
        <f t="shared" si="118"/>
        <v>0.49810155254422894</v>
      </c>
      <c r="BI93">
        <f t="shared" si="119"/>
        <v>0.50377372308503321</v>
      </c>
      <c r="BJ93">
        <f t="shared" si="120"/>
        <v>-0.26098214846326784</v>
      </c>
      <c r="BK93">
        <f t="shared" si="121"/>
        <v>-2.6620812727346346</v>
      </c>
      <c r="BL93">
        <f t="shared" si="122"/>
        <v>-4.0906859617192799</v>
      </c>
      <c r="BM93">
        <f t="shared" si="123"/>
        <v>-2.2724697090266952</v>
      </c>
      <c r="BN93">
        <f t="shared" si="123"/>
        <v>-2.2714246426321267</v>
      </c>
      <c r="BO93">
        <f t="shared" si="123"/>
        <v>-2.2742853130544729</v>
      </c>
      <c r="BP93">
        <f t="shared" si="123"/>
        <v>-2.2664315485593725</v>
      </c>
      <c r="BQ93">
        <f t="shared" si="123"/>
        <v>-2.2878222946176514</v>
      </c>
      <c r="BR93">
        <f t="shared" si="123"/>
        <v>-2.228208090000475</v>
      </c>
      <c r="BS93">
        <f t="shared" si="123"/>
        <v>-2.3853478181193406</v>
      </c>
      <c r="BT93">
        <f t="shared" si="124"/>
        <v>-1.8400294112240054</v>
      </c>
      <c r="BW93">
        <f t="shared" si="71"/>
        <v>-3.3434954893339338E-3</v>
      </c>
      <c r="BX93">
        <v>31000</v>
      </c>
      <c r="BY93">
        <f t="shared" si="72"/>
        <v>-8.7079500000926124E-3</v>
      </c>
      <c r="BZ93">
        <f t="shared" si="73"/>
        <v>-5.9534542432398748E-3</v>
      </c>
      <c r="CA93">
        <f t="shared" si="74"/>
        <v>-2.7544957568527381E-3</v>
      </c>
      <c r="CB93">
        <f t="shared" si="75"/>
        <v>0.33864922495422511</v>
      </c>
      <c r="CC93">
        <f t="shared" si="76"/>
        <v>-0.12827146692794494</v>
      </c>
      <c r="CD93">
        <f t="shared" si="77"/>
        <v>-3.0798630672729916</v>
      </c>
      <c r="CE93">
        <f t="shared" si="78"/>
        <v>-32.389085828260377</v>
      </c>
      <c r="CF93">
        <f t="shared" si="93"/>
        <v>3.2784549864092045</v>
      </c>
      <c r="CG93">
        <f t="shared" si="93"/>
        <v>3.2907224516305296</v>
      </c>
      <c r="CH93">
        <f t="shared" si="93"/>
        <v>3.2720260501434724</v>
      </c>
      <c r="CI93">
        <f t="shared" si="93"/>
        <v>3.3005411521142154</v>
      </c>
      <c r="CJ93">
        <f t="shared" si="93"/>
        <v>3.2570950115401125</v>
      </c>
      <c r="CK93">
        <f t="shared" si="93"/>
        <v>3.3234063043078073</v>
      </c>
      <c r="CL93">
        <f t="shared" si="93"/>
        <v>3.2224187825997119</v>
      </c>
      <c r="CM93">
        <f t="shared" si="80"/>
        <v>3.3769044407229023</v>
      </c>
      <c r="CO93" s="23">
        <f t="shared" si="88"/>
        <v>31000</v>
      </c>
      <c r="CP93" s="86">
        <f t="shared" si="89"/>
        <v>-5.8899973248119613E-4</v>
      </c>
      <c r="CQ93" s="86">
        <f t="shared" si="90"/>
        <v>-5.9534542432398748E-3</v>
      </c>
      <c r="CR93">
        <f t="shared" si="81"/>
        <v>5.3644545107586787E-3</v>
      </c>
      <c r="CS93">
        <f t="shared" si="82"/>
        <v>0.50864965106793292</v>
      </c>
      <c r="CT93">
        <f t="shared" si="83"/>
        <v>0.53704380752709113</v>
      </c>
      <c r="CU93">
        <f t="shared" si="84"/>
        <v>-2.623114341511275</v>
      </c>
      <c r="CV93">
        <f t="shared" si="85"/>
        <v>-3.770639261305901</v>
      </c>
      <c r="CW93">
        <f t="shared" si="94"/>
        <v>4.0745602081134749</v>
      </c>
      <c r="CX93">
        <f t="shared" si="94"/>
        <v>4.0751767209776117</v>
      </c>
      <c r="CY93">
        <f t="shared" si="94"/>
        <v>4.0733472055878721</v>
      </c>
      <c r="CZ93">
        <f t="shared" si="94"/>
        <v>4.0787896036022531</v>
      </c>
      <c r="DA93">
        <f t="shared" si="94"/>
        <v>4.0627149684888346</v>
      </c>
      <c r="DB93">
        <f t="shared" si="94"/>
        <v>4.1112582672841516</v>
      </c>
      <c r="DC93">
        <f t="shared" si="94"/>
        <v>3.9730071483009808</v>
      </c>
      <c r="DD93">
        <f t="shared" si="87"/>
        <v>4.529243847704798</v>
      </c>
    </row>
    <row r="94" spans="1:108">
      <c r="A94" s="37" t="s">
        <v>82</v>
      </c>
      <c r="B94" s="38" t="s">
        <v>45</v>
      </c>
      <c r="C94" s="37">
        <v>46759.559000000001</v>
      </c>
      <c r="D94" s="37" t="s">
        <v>46</v>
      </c>
      <c r="E94">
        <f t="shared" si="95"/>
        <v>8285.4998250121043</v>
      </c>
      <c r="F94">
        <f t="shared" si="96"/>
        <v>8285.5</v>
      </c>
      <c r="G94">
        <f t="shared" si="127"/>
        <v>-6.3258499721996486E-5</v>
      </c>
      <c r="H94" s="116"/>
      <c r="I94" s="116">
        <f t="shared" si="126"/>
        <v>-6.3258499721996486E-5</v>
      </c>
      <c r="J94" s="116"/>
      <c r="K94" s="165"/>
      <c r="L94" s="116"/>
      <c r="M94" s="116"/>
      <c r="N94" s="116"/>
      <c r="O94" s="40"/>
      <c r="P94" s="167">
        <f t="shared" si="97"/>
        <v>6.601319400384842E-10</v>
      </c>
      <c r="Q94" s="166">
        <f t="shared" si="98"/>
        <v>31741.059000000001</v>
      </c>
      <c r="R94" s="8">
        <f t="shared" si="99"/>
        <v>4.0016377870778295E-9</v>
      </c>
      <c r="S94" s="282">
        <f t="shared" si="70"/>
        <v>0.16496544044295958</v>
      </c>
      <c r="T94" s="284"/>
      <c r="U94" s="167"/>
      <c r="V94" s="167"/>
      <c r="W94" s="167"/>
      <c r="X94" s="167"/>
      <c r="Y94" s="167"/>
      <c r="Z94" s="167"/>
      <c r="AA94" s="116"/>
      <c r="AB94" s="116"/>
      <c r="AC94" s="25"/>
      <c r="AD94" s="252"/>
      <c r="AE94" s="41"/>
      <c r="AF94">
        <f t="shared" si="100"/>
        <v>8285.5</v>
      </c>
      <c r="AG94" s="246">
        <f t="shared" si="101"/>
        <v>-8.6309465997048331E-3</v>
      </c>
      <c r="AH94" s="247">
        <f t="shared" si="102"/>
        <v>8.5676880999828366E-3</v>
      </c>
      <c r="AI94" s="247">
        <f t="shared" si="103"/>
        <v>-6.3258499721996486E-5</v>
      </c>
      <c r="AJ94" s="248">
        <f t="shared" si="104"/>
        <v>1.2109334243527186E-5</v>
      </c>
      <c r="AK94">
        <f t="shared" si="125"/>
        <v>7.3405279378587504E-5</v>
      </c>
      <c r="AN94">
        <f t="shared" si="105"/>
        <v>-1.228768076317477E-2</v>
      </c>
      <c r="AO94">
        <f t="shared" si="106"/>
        <v>0.5329949690628939</v>
      </c>
      <c r="AP94">
        <f t="shared" si="107"/>
        <v>-0.754938915180699</v>
      </c>
      <c r="AQ94">
        <f t="shared" si="108"/>
        <v>-0.47006602206730763</v>
      </c>
      <c r="AR94">
        <f t="shared" si="109"/>
        <v>-2.3529279500157338</v>
      </c>
      <c r="AS94">
        <f t="shared" si="110"/>
        <v>-2.4031046897047172</v>
      </c>
      <c r="AT94">
        <f t="shared" si="111"/>
        <v>-1.6500176036328764</v>
      </c>
      <c r="AU94">
        <f t="shared" si="111"/>
        <v>-1.6500176183297546</v>
      </c>
      <c r="AV94">
        <f t="shared" si="111"/>
        <v>-1.6500173380585572</v>
      </c>
      <c r="AW94">
        <f t="shared" si="111"/>
        <v>-1.6500226826928177</v>
      </c>
      <c r="AX94">
        <f t="shared" si="111"/>
        <v>-1.6499207010704608</v>
      </c>
      <c r="AY94">
        <f t="shared" si="111"/>
        <v>-1.6518445381808244</v>
      </c>
      <c r="AZ94">
        <f t="shared" si="111"/>
        <v>-1.5432564586284714</v>
      </c>
      <c r="BA94">
        <f t="shared" si="112"/>
        <v>-0.98948296861112706</v>
      </c>
      <c r="BB94" s="246">
        <f t="shared" si="113"/>
        <v>-3.3874732176328538E-3</v>
      </c>
      <c r="BC94" s="247">
        <f t="shared" si="114"/>
        <v>3.3242147179108573E-3</v>
      </c>
      <c r="BD94" s="248">
        <f t="shared" si="115"/>
        <v>1.8229346789281422E-6</v>
      </c>
      <c r="BE94" s="247">
        <f t="shared" si="116"/>
        <v>6.9809488813807946E-3</v>
      </c>
      <c r="BG94">
        <f t="shared" si="117"/>
        <v>5.2434733820719793E-3</v>
      </c>
      <c r="BH94">
        <f t="shared" si="118"/>
        <v>0.50297167053691649</v>
      </c>
      <c r="BI94">
        <f t="shared" si="119"/>
        <v>0.51952949293858175</v>
      </c>
      <c r="BJ94">
        <f t="shared" si="120"/>
        <v>-0.27014176479425239</v>
      </c>
      <c r="BK94">
        <f t="shared" si="121"/>
        <v>-2.643742872272707</v>
      </c>
      <c r="BL94">
        <f t="shared" si="122"/>
        <v>-3.9339562832675683</v>
      </c>
      <c r="BM94">
        <f t="shared" si="123"/>
        <v>-2.2422568902488531</v>
      </c>
      <c r="BN94">
        <f t="shared" si="123"/>
        <v>-2.2414335659487357</v>
      </c>
      <c r="BO94">
        <f t="shared" si="123"/>
        <v>-2.2437719536398748</v>
      </c>
      <c r="BP94">
        <f t="shared" si="123"/>
        <v>-2.2371123954387815</v>
      </c>
      <c r="BQ94">
        <f t="shared" si="123"/>
        <v>-2.2559343480304048</v>
      </c>
      <c r="BR94">
        <f t="shared" si="123"/>
        <v>-2.2015151151369929</v>
      </c>
      <c r="BS94">
        <f t="shared" si="123"/>
        <v>-2.3500967357915332</v>
      </c>
      <c r="BT94">
        <f t="shared" si="124"/>
        <v>-1.7990748295446526</v>
      </c>
      <c r="BW94">
        <f t="shared" si="71"/>
        <v>-4.3953368686424979E-3</v>
      </c>
      <c r="BX94">
        <v>32000</v>
      </c>
      <c r="BY94">
        <f t="shared" si="72"/>
        <v>-1.0389073590261869E-2</v>
      </c>
      <c r="BZ94">
        <f t="shared" si="73"/>
        <v>-6.2889979632552665E-3</v>
      </c>
      <c r="CA94">
        <f t="shared" si="74"/>
        <v>-4.1000756270066028E-3</v>
      </c>
      <c r="CB94">
        <f t="shared" si="75"/>
        <v>0.34165268196225274</v>
      </c>
      <c r="CC94">
        <f t="shared" si="76"/>
        <v>-0.17944722069861332</v>
      </c>
      <c r="CD94">
        <f t="shared" si="77"/>
        <v>-3.0280643962031917</v>
      </c>
      <c r="CE94">
        <f t="shared" si="78"/>
        <v>-17.597833997804578</v>
      </c>
      <c r="CF94">
        <f t="shared" si="93"/>
        <v>3.3925582513187931</v>
      </c>
      <c r="CG94">
        <f t="shared" si="93"/>
        <v>3.4113352207354741</v>
      </c>
      <c r="CH94">
        <f t="shared" si="93"/>
        <v>3.3820486748400214</v>
      </c>
      <c r="CI94">
        <f t="shared" si="93"/>
        <v>3.4278294394838018</v>
      </c>
      <c r="CJ94">
        <f t="shared" si="93"/>
        <v>3.3564958556491375</v>
      </c>
      <c r="CK94">
        <f t="shared" si="93"/>
        <v>3.4682805402175889</v>
      </c>
      <c r="CL94">
        <f t="shared" si="93"/>
        <v>3.294391528276404</v>
      </c>
      <c r="CM94">
        <f t="shared" si="80"/>
        <v>3.5691335194758587</v>
      </c>
      <c r="CO94" s="23">
        <f t="shared" si="88"/>
        <v>32000</v>
      </c>
      <c r="CP94" s="86">
        <f t="shared" si="89"/>
        <v>-2.9526124163589511E-4</v>
      </c>
      <c r="CQ94" s="86">
        <f t="shared" si="90"/>
        <v>-6.2889979632552665E-3</v>
      </c>
      <c r="CR94">
        <f t="shared" si="81"/>
        <v>5.9937367216193714E-3</v>
      </c>
      <c r="CS94">
        <f t="shared" si="82"/>
        <v>0.55232970568726691</v>
      </c>
      <c r="CT94">
        <f t="shared" si="83"/>
        <v>0.64896003016303738</v>
      </c>
      <c r="CU94">
        <f t="shared" si="84"/>
        <v>-2.4838263410076631</v>
      </c>
      <c r="CV94">
        <f t="shared" si="85"/>
        <v>-2.930167068326905</v>
      </c>
      <c r="CW94">
        <f t="shared" si="94"/>
        <v>4.2915084315521206</v>
      </c>
      <c r="CX94">
        <f t="shared" si="94"/>
        <v>4.291547976705032</v>
      </c>
      <c r="CY94">
        <f t="shared" si="94"/>
        <v>4.2913768948708055</v>
      </c>
      <c r="CZ94">
        <f t="shared" si="94"/>
        <v>4.2921175071350381</v>
      </c>
      <c r="DA94">
        <f t="shared" si="94"/>
        <v>4.288920176806359</v>
      </c>
      <c r="DB94">
        <f t="shared" si="94"/>
        <v>4.3028915161107752</v>
      </c>
      <c r="DC94">
        <f t="shared" si="94"/>
        <v>4.2447242782686025</v>
      </c>
      <c r="DD94">
        <f t="shared" si="87"/>
        <v>4.8078464441629833</v>
      </c>
    </row>
    <row r="95" spans="1:108">
      <c r="A95" s="47" t="s">
        <v>84</v>
      </c>
      <c r="B95" s="48" t="s">
        <v>45</v>
      </c>
      <c r="C95" s="51">
        <v>47412.432000000001</v>
      </c>
      <c r="D95" s="51"/>
      <c r="E95">
        <f t="shared" si="95"/>
        <v>10091.500263842163</v>
      </c>
      <c r="F95">
        <f t="shared" si="96"/>
        <v>10091.5</v>
      </c>
      <c r="G95">
        <f t="shared" si="127"/>
        <v>9.537950245430693E-5</v>
      </c>
      <c r="H95" s="116"/>
      <c r="I95" s="8">
        <f t="shared" si="126"/>
        <v>9.537950245430693E-5</v>
      </c>
      <c r="J95" s="116"/>
      <c r="K95" s="165"/>
      <c r="L95" s="116"/>
      <c r="M95" s="116"/>
      <c r="N95" s="116"/>
      <c r="O95" s="40"/>
      <c r="P95" s="167">
        <f t="shared" si="97"/>
        <v>1.5007317686785319E-9</v>
      </c>
      <c r="Q95" s="166">
        <f t="shared" si="98"/>
        <v>32393.932000000001</v>
      </c>
      <c r="R95" s="8">
        <f t="shared" si="99"/>
        <v>9.0972494884311417E-9</v>
      </c>
      <c r="S95" s="282">
        <f t="shared" si="70"/>
        <v>0.16496544044295958</v>
      </c>
      <c r="T95" s="284"/>
      <c r="U95" s="167"/>
      <c r="V95" s="167"/>
      <c r="W95" s="167"/>
      <c r="X95" s="167"/>
      <c r="Y95" s="167"/>
      <c r="Z95" s="167"/>
      <c r="AA95" s="116"/>
      <c r="AB95" s="116"/>
      <c r="AC95" s="25"/>
      <c r="AD95" s="252"/>
      <c r="AE95" s="41"/>
      <c r="AF95">
        <f t="shared" si="100"/>
        <v>10091.5</v>
      </c>
      <c r="AG95" s="246">
        <f t="shared" si="101"/>
        <v>-8.6419685373339637E-3</v>
      </c>
      <c r="AH95" s="247">
        <f t="shared" si="102"/>
        <v>8.7373480397882706E-3</v>
      </c>
      <c r="AI95" s="247">
        <f t="shared" si="103"/>
        <v>9.537950245430693E-5</v>
      </c>
      <c r="AJ95" s="248">
        <f t="shared" si="104"/>
        <v>1.2593668056974203E-5</v>
      </c>
      <c r="AK95">
        <f t="shared" si="125"/>
        <v>7.6341250768391939E-5</v>
      </c>
      <c r="AN95">
        <f t="shared" si="105"/>
        <v>-1.1395215030489082E-2</v>
      </c>
      <c r="AO95">
        <f t="shared" si="106"/>
        <v>0.69446066371073401</v>
      </c>
      <c r="AP95">
        <f t="shared" si="107"/>
        <v>-0.91618046040105394</v>
      </c>
      <c r="AQ95">
        <f t="shared" si="108"/>
        <v>-0.58796384072718688</v>
      </c>
      <c r="AR95">
        <f t="shared" si="109"/>
        <v>-2.0500453336890518</v>
      </c>
      <c r="AS95">
        <f t="shared" si="110"/>
        <v>-1.646618550990395</v>
      </c>
      <c r="AT95">
        <f t="shared" si="111"/>
        <v>-1.2764095128566266</v>
      </c>
      <c r="AU95">
        <f t="shared" si="111"/>
        <v>-1.2763308492673788</v>
      </c>
      <c r="AV95">
        <f t="shared" si="111"/>
        <v>-1.2759220769488127</v>
      </c>
      <c r="AW95">
        <f t="shared" si="111"/>
        <v>-1.273806701644955</v>
      </c>
      <c r="AX95">
        <f t="shared" si="111"/>
        <v>-1.2630851827129288</v>
      </c>
      <c r="AY95">
        <f t="shared" si="111"/>
        <v>-1.213508019194677</v>
      </c>
      <c r="AZ95">
        <f t="shared" si="111"/>
        <v>-1.039257121871356</v>
      </c>
      <c r="BA95">
        <f t="shared" si="112"/>
        <v>-0.64231725238328785</v>
      </c>
      <c r="BB95" s="246">
        <f t="shared" si="113"/>
        <v>-2.3753905031171432E-3</v>
      </c>
      <c r="BC95" s="247">
        <f t="shared" si="114"/>
        <v>2.4707700055714502E-3</v>
      </c>
      <c r="BD95" s="248">
        <f t="shared" si="115"/>
        <v>1.0070652534905717E-6</v>
      </c>
      <c r="BE95" s="247">
        <f t="shared" si="116"/>
        <v>5.2240164987265685E-3</v>
      </c>
      <c r="BG95">
        <f t="shared" si="117"/>
        <v>6.2665780342168204E-3</v>
      </c>
      <c r="BH95">
        <f t="shared" si="118"/>
        <v>0.59075646527872461</v>
      </c>
      <c r="BI95">
        <f t="shared" si="119"/>
        <v>0.72462266926782259</v>
      </c>
      <c r="BJ95">
        <f t="shared" si="120"/>
        <v>-0.39055532599601411</v>
      </c>
      <c r="BK95">
        <f t="shared" si="121"/>
        <v>-2.3795563748490487</v>
      </c>
      <c r="BL95">
        <f t="shared" si="122"/>
        <v>-2.4962944641893863</v>
      </c>
      <c r="BM95">
        <f t="shared" si="123"/>
        <v>-1.8410787432797249</v>
      </c>
      <c r="BN95">
        <f t="shared" si="123"/>
        <v>-1.8410788065395929</v>
      </c>
      <c r="BO95">
        <f t="shared" si="123"/>
        <v>-1.8410783877199259</v>
      </c>
      <c r="BP95">
        <f t="shared" si="123"/>
        <v>-1.841081160554805</v>
      </c>
      <c r="BQ95">
        <f t="shared" si="123"/>
        <v>-1.8410628022251172</v>
      </c>
      <c r="BR95">
        <f t="shared" si="123"/>
        <v>-1.8411843260616378</v>
      </c>
      <c r="BS95">
        <f t="shared" si="123"/>
        <v>-1.8403788992892447</v>
      </c>
      <c r="BT95">
        <f t="shared" si="124"/>
        <v>-1.2959185403411695</v>
      </c>
      <c r="BW95">
        <f t="shared" si="71"/>
        <v>-5.6863017735894082E-3</v>
      </c>
      <c r="BX95">
        <v>33000</v>
      </c>
      <c r="BY95">
        <f t="shared" si="72"/>
        <v>-1.2046923160975371E-2</v>
      </c>
      <c r="BZ95">
        <f t="shared" si="73"/>
        <v>-6.6171586607107966E-3</v>
      </c>
      <c r="CA95">
        <f t="shared" si="74"/>
        <v>-5.4297645002645747E-3</v>
      </c>
      <c r="CB95">
        <f t="shared" si="75"/>
        <v>0.34665990618883979</v>
      </c>
      <c r="CC95">
        <f t="shared" si="76"/>
        <v>-0.23224905578733951</v>
      </c>
      <c r="CD95">
        <f t="shared" si="77"/>
        <v>-2.9740995893727131</v>
      </c>
      <c r="CE95">
        <f t="shared" si="78"/>
        <v>-11.912864375992532</v>
      </c>
      <c r="CF95">
        <f t="shared" si="93"/>
        <v>3.5100543352799876</v>
      </c>
      <c r="CG95">
        <f t="shared" si="93"/>
        <v>3.5305984002098656</v>
      </c>
      <c r="CH95">
        <f t="shared" si="93"/>
        <v>3.4973111856441332</v>
      </c>
      <c r="CI95">
        <f t="shared" si="93"/>
        <v>3.5514737768976938</v>
      </c>
      <c r="CJ95">
        <f t="shared" si="93"/>
        <v>3.4639036175783033</v>
      </c>
      <c r="CK95">
        <f t="shared" si="93"/>
        <v>3.6071470141896449</v>
      </c>
      <c r="CL95">
        <f t="shared" si="93"/>
        <v>3.3764853213929893</v>
      </c>
      <c r="CM95">
        <f t="shared" si="80"/>
        <v>3.7613625982288155</v>
      </c>
      <c r="CO95" s="23">
        <f t="shared" si="88"/>
        <v>33000</v>
      </c>
      <c r="CP95" s="86">
        <f t="shared" si="89"/>
        <v>-2.5653727332483351E-4</v>
      </c>
      <c r="CQ95" s="86">
        <f t="shared" si="90"/>
        <v>-6.6171586607107966E-3</v>
      </c>
      <c r="CR95">
        <f t="shared" si="81"/>
        <v>6.360621387385963E-3</v>
      </c>
      <c r="CS95">
        <f t="shared" si="82"/>
        <v>0.61674634324700262</v>
      </c>
      <c r="CT95">
        <f t="shared" si="83"/>
        <v>0.76748189038405012</v>
      </c>
      <c r="CU95">
        <f t="shared" si="84"/>
        <v>-2.3151391907455565</v>
      </c>
      <c r="CV95">
        <f t="shared" si="85"/>
        <v>-2.280642759384075</v>
      </c>
      <c r="CW95">
        <f t="shared" si="94"/>
        <v>4.5301221070147397</v>
      </c>
      <c r="CX95">
        <f t="shared" si="94"/>
        <v>4.5301217629607748</v>
      </c>
      <c r="CY95">
        <f t="shared" si="94"/>
        <v>4.5301251183658513</v>
      </c>
      <c r="CZ95">
        <f t="shared" si="94"/>
        <v>4.5300923972013045</v>
      </c>
      <c r="DA95">
        <f t="shared" si="94"/>
        <v>4.5304117350060311</v>
      </c>
      <c r="DB95">
        <f t="shared" si="94"/>
        <v>4.5273184901275965</v>
      </c>
      <c r="DC95">
        <f t="shared" si="94"/>
        <v>4.5598686235949435</v>
      </c>
      <c r="DD95">
        <f t="shared" si="87"/>
        <v>5.0864490406211686</v>
      </c>
    </row>
    <row r="96" spans="1:108">
      <c r="A96" s="37" t="s">
        <v>119</v>
      </c>
      <c r="B96" s="38" t="s">
        <v>49</v>
      </c>
      <c r="C96" s="37">
        <v>51433.601000000002</v>
      </c>
      <c r="D96" s="37" t="s">
        <v>46</v>
      </c>
      <c r="E96">
        <f t="shared" si="95"/>
        <v>21215.000513676106</v>
      </c>
      <c r="F96">
        <f t="shared" si="96"/>
        <v>21215</v>
      </c>
      <c r="G96">
        <f t="shared" si="127"/>
        <v>1.8569500389276072E-4</v>
      </c>
      <c r="H96" s="116"/>
      <c r="I96" s="116">
        <f t="shared" si="126"/>
        <v>1.8569500389276072E-4</v>
      </c>
      <c r="J96" s="116"/>
      <c r="K96" s="165"/>
      <c r="L96" s="116"/>
      <c r="M96" s="116"/>
      <c r="N96" s="116"/>
      <c r="O96" s="40"/>
      <c r="P96" s="167">
        <f t="shared" si="97"/>
        <v>5.6884429830979538E-9</v>
      </c>
      <c r="Q96" s="166">
        <f t="shared" si="98"/>
        <v>36415.101000000002</v>
      </c>
      <c r="R96" s="8">
        <f t="shared" si="99"/>
        <v>3.448263447073242E-8</v>
      </c>
      <c r="S96" s="282">
        <f t="shared" si="70"/>
        <v>0.16496544044295958</v>
      </c>
      <c r="T96" s="284"/>
      <c r="U96" s="167"/>
      <c r="V96" s="167"/>
      <c r="W96" s="167"/>
      <c r="X96" s="167"/>
      <c r="Y96" s="167"/>
      <c r="Z96" s="167"/>
      <c r="AA96" s="116"/>
      <c r="AB96" s="116"/>
      <c r="AC96" s="25"/>
      <c r="AD96" s="252"/>
      <c r="AE96" s="41"/>
      <c r="AF96">
        <f t="shared" si="100"/>
        <v>21215</v>
      </c>
      <c r="AG96" s="246">
        <f t="shared" si="101"/>
        <v>7.9004621771926672E-3</v>
      </c>
      <c r="AH96" s="247">
        <f t="shared" si="102"/>
        <v>-7.7147671732999065E-3</v>
      </c>
      <c r="AI96" s="247">
        <f t="shared" si="103"/>
        <v>1.8569500389276072E-4</v>
      </c>
      <c r="AJ96" s="248">
        <f t="shared" si="104"/>
        <v>9.8183524657906457E-6</v>
      </c>
      <c r="AK96">
        <f t="shared" si="125"/>
        <v>5.9517632538225831E-5</v>
      </c>
      <c r="AN96">
        <f t="shared" si="105"/>
        <v>1.0181051412609341E-2</v>
      </c>
      <c r="AO96">
        <f t="shared" si="106"/>
        <v>0.4247480210417317</v>
      </c>
      <c r="AP96">
        <f t="shared" si="107"/>
        <v>0.4371464106446698</v>
      </c>
      <c r="AQ96">
        <f t="shared" si="108"/>
        <v>0.32884787474962651</v>
      </c>
      <c r="AR96">
        <f t="shared" si="109"/>
        <v>2.6222729750524629</v>
      </c>
      <c r="AS96">
        <f t="shared" si="110"/>
        <v>3.764247559952814</v>
      </c>
      <c r="AT96">
        <f t="shared" si="111"/>
        <v>2.0759252777094672</v>
      </c>
      <c r="AU96">
        <f t="shared" si="111"/>
        <v>2.07554504667534</v>
      </c>
      <c r="AV96">
        <f t="shared" si="111"/>
        <v>2.0767303980463012</v>
      </c>
      <c r="AW96">
        <f t="shared" si="111"/>
        <v>2.0730266897803618</v>
      </c>
      <c r="AX96">
        <f t="shared" si="111"/>
        <v>2.0845181945246747</v>
      </c>
      <c r="AY96">
        <f t="shared" si="111"/>
        <v>2.0480402531011279</v>
      </c>
      <c r="AZ96">
        <f t="shared" si="111"/>
        <v>2.1567002815251408</v>
      </c>
      <c r="BA96">
        <f t="shared" si="112"/>
        <v>1.4959429051252231</v>
      </c>
      <c r="BB96" s="246">
        <f t="shared" si="113"/>
        <v>3.1379489390714489E-3</v>
      </c>
      <c r="BC96" s="247">
        <f t="shared" si="114"/>
        <v>-2.9522539351786881E-3</v>
      </c>
      <c r="BD96" s="248">
        <f t="shared" si="115"/>
        <v>1.4378063298321555E-6</v>
      </c>
      <c r="BE96" s="247">
        <f t="shared" si="116"/>
        <v>-5.2328431705953617E-3</v>
      </c>
      <c r="BG96">
        <f t="shared" si="117"/>
        <v>-4.7625132381212184E-3</v>
      </c>
      <c r="BH96">
        <f t="shared" si="118"/>
        <v>0.50247926204717863</v>
      </c>
      <c r="BI96">
        <f t="shared" si="119"/>
        <v>-0.43277933122798129</v>
      </c>
      <c r="BJ96">
        <f t="shared" si="120"/>
        <v>0.2692338178645034</v>
      </c>
      <c r="BK96">
        <f t="shared" si="121"/>
        <v>2.6455687181907406</v>
      </c>
      <c r="BL96">
        <f t="shared" si="122"/>
        <v>3.9490518312605154</v>
      </c>
      <c r="BM96">
        <f t="shared" si="123"/>
        <v>2.2452517980986619</v>
      </c>
      <c r="BN96">
        <f t="shared" si="123"/>
        <v>2.2444080427772808</v>
      </c>
      <c r="BO96">
        <f t="shared" si="123"/>
        <v>2.2467954651112203</v>
      </c>
      <c r="BP96">
        <f t="shared" si="123"/>
        <v>2.2400216107092086</v>
      </c>
      <c r="BQ96">
        <f t="shared" si="123"/>
        <v>2.2590944909040469</v>
      </c>
      <c r="BR96">
        <f t="shared" si="123"/>
        <v>2.20415558545435</v>
      </c>
      <c r="BS96">
        <f t="shared" si="123"/>
        <v>2.3536173196032539</v>
      </c>
      <c r="BT96">
        <f t="shared" si="124"/>
        <v>1.803117441361455</v>
      </c>
      <c r="BW96">
        <f t="shared" si="71"/>
        <v>-7.3229930000411753E-3</v>
      </c>
      <c r="BX96">
        <v>34000</v>
      </c>
      <c r="BY96">
        <f t="shared" si="72"/>
        <v>-1.3662437950903803E-2</v>
      </c>
      <c r="BZ96">
        <f t="shared" si="73"/>
        <v>-6.9379363356064623E-3</v>
      </c>
      <c r="CA96">
        <f t="shared" si="74"/>
        <v>-6.7245016152973399E-3</v>
      </c>
      <c r="CB96">
        <f t="shared" si="75"/>
        <v>0.35397576762152128</v>
      </c>
      <c r="CC96">
        <f t="shared" si="76"/>
        <v>-0.28703447034108909</v>
      </c>
      <c r="CD96">
        <f t="shared" si="77"/>
        <v>-2.917359322901417</v>
      </c>
      <c r="CE96">
        <f t="shared" si="78"/>
        <v>-8.8818770389712594</v>
      </c>
      <c r="CF96">
        <f t="shared" si="93"/>
        <v>3.6314270281640164</v>
      </c>
      <c r="CG96">
        <f t="shared" si="93"/>
        <v>3.6493324901842636</v>
      </c>
      <c r="CH96">
        <f t="shared" si="93"/>
        <v>3.6186656302040578</v>
      </c>
      <c r="CI96">
        <f t="shared" si="93"/>
        <v>3.6715107400239559</v>
      </c>
      <c r="CJ96">
        <f t="shared" si="93"/>
        <v>3.5813390942781189</v>
      </c>
      <c r="CK96">
        <f t="shared" si="93"/>
        <v>3.738146642637004</v>
      </c>
      <c r="CL96">
        <f t="shared" si="93"/>
        <v>3.4727573664774871</v>
      </c>
      <c r="CM96">
        <f t="shared" si="80"/>
        <v>3.9535916769817718</v>
      </c>
      <c r="CO96" s="23">
        <f t="shared" si="88"/>
        <v>34000</v>
      </c>
      <c r="CP96" s="86">
        <f t="shared" si="89"/>
        <v>-5.9849138474383449E-4</v>
      </c>
      <c r="CQ96" s="86">
        <f t="shared" si="90"/>
        <v>-6.9379363356064623E-3</v>
      </c>
      <c r="CR96">
        <f t="shared" si="81"/>
        <v>6.3394449508626279E-3</v>
      </c>
      <c r="CS96">
        <f t="shared" si="82"/>
        <v>0.71607781884948718</v>
      </c>
      <c r="CT96">
        <f t="shared" si="83"/>
        <v>0.88821976615105025</v>
      </c>
      <c r="CU96">
        <f t="shared" si="84"/>
        <v>-2.096587512025446</v>
      </c>
      <c r="CV96">
        <f t="shared" si="85"/>
        <v>-1.7364439698130776</v>
      </c>
      <c r="CW96">
        <f t="shared" si="94"/>
        <v>4.8016038606561739</v>
      </c>
      <c r="CX96">
        <f t="shared" si="94"/>
        <v>4.8016039214141397</v>
      </c>
      <c r="CY96">
        <f t="shared" si="94"/>
        <v>4.8016051268793003</v>
      </c>
      <c r="CZ96">
        <f t="shared" si="94"/>
        <v>4.8016290404886526</v>
      </c>
      <c r="DA96">
        <f t="shared" si="94"/>
        <v>4.80210211659631</v>
      </c>
      <c r="DB96">
        <f t="shared" si="94"/>
        <v>4.8109966227145478</v>
      </c>
      <c r="DC96">
        <f t="shared" si="94"/>
        <v>4.9156221343189248</v>
      </c>
      <c r="DD96">
        <f t="shared" si="87"/>
        <v>5.365051637079354</v>
      </c>
    </row>
    <row r="97" spans="1:108">
      <c r="A97" s="47" t="s">
        <v>77</v>
      </c>
      <c r="B97" s="52"/>
      <c r="C97" s="51">
        <v>43764.333400000003</v>
      </c>
      <c r="D97" s="51" t="s">
        <v>16</v>
      </c>
      <c r="E97">
        <f t="shared" si="95"/>
        <v>5.8090946062093354E-4</v>
      </c>
      <c r="F97">
        <f t="shared" si="96"/>
        <v>0</v>
      </c>
      <c r="G97">
        <f t="shared" si="127"/>
        <v>2.1000000560889021E-4</v>
      </c>
      <c r="H97" s="116"/>
      <c r="I97" s="116">
        <f t="shared" si="126"/>
        <v>2.1000000560889021E-4</v>
      </c>
      <c r="J97" s="116"/>
      <c r="K97" s="165"/>
      <c r="L97" s="116"/>
      <c r="M97" s="116"/>
      <c r="N97" s="116"/>
      <c r="O97" s="40"/>
      <c r="P97" s="167">
        <f t="shared" si="97"/>
        <v>7.2749763121492009E-9</v>
      </c>
      <c r="Q97" s="166">
        <f t="shared" si="98"/>
        <v>28745.833400000003</v>
      </c>
      <c r="R97" s="8">
        <f t="shared" si="99"/>
        <v>4.4100002355733918E-8</v>
      </c>
      <c r="S97" s="282">
        <f t="shared" si="70"/>
        <v>0.16496544044295958</v>
      </c>
      <c r="T97" s="284"/>
      <c r="U97" s="167"/>
      <c r="V97" s="167"/>
      <c r="W97" s="167"/>
      <c r="X97" s="167"/>
      <c r="Y97" s="167"/>
      <c r="Z97" s="167"/>
      <c r="AA97" s="116"/>
      <c r="AB97" s="116"/>
      <c r="AC97" s="25"/>
      <c r="AD97" s="252"/>
      <c r="AE97" s="41"/>
      <c r="AF97">
        <f t="shared" si="100"/>
        <v>0</v>
      </c>
      <c r="AG97" s="246">
        <f t="shared" si="101"/>
        <v>3.0955959839376523E-3</v>
      </c>
      <c r="AH97" s="247">
        <f t="shared" si="102"/>
        <v>-2.8855959783287621E-3</v>
      </c>
      <c r="AI97" s="247">
        <f t="shared" si="103"/>
        <v>2.1000000560889021E-4</v>
      </c>
      <c r="AJ97" s="248">
        <f t="shared" si="104"/>
        <v>1.3736118189496224E-6</v>
      </c>
      <c r="AK97">
        <f t="shared" si="125"/>
        <v>8.3266641501471263E-6</v>
      </c>
      <c r="AN97">
        <f t="shared" si="105"/>
        <v>-5.014784282992491E-3</v>
      </c>
      <c r="AO97">
        <f t="shared" si="106"/>
        <v>0.34485431164131464</v>
      </c>
      <c r="AP97">
        <f t="shared" si="107"/>
        <v>-0.21546288032110369</v>
      </c>
      <c r="AQ97">
        <f t="shared" si="108"/>
        <v>-9.9196224967355792E-2</v>
      </c>
      <c r="AR97">
        <f t="shared" si="109"/>
        <v>-2.9913230993109314</v>
      </c>
      <c r="AS97">
        <f t="shared" si="110"/>
        <v>-13.284361576824363</v>
      </c>
      <c r="AT97">
        <f t="shared" si="111"/>
        <v>-2.8104415252313424</v>
      </c>
      <c r="AU97">
        <f t="shared" si="111"/>
        <v>-2.7899276700789493</v>
      </c>
      <c r="AV97">
        <f t="shared" si="111"/>
        <v>-2.8227135859345407</v>
      </c>
      <c r="AW97">
        <f t="shared" si="111"/>
        <v>-2.7701263877883613</v>
      </c>
      <c r="AX97">
        <f t="shared" si="111"/>
        <v>-2.8540269859476588</v>
      </c>
      <c r="AY97">
        <f t="shared" si="111"/>
        <v>-2.7188759432512635</v>
      </c>
      <c r="AZ97">
        <f t="shared" si="111"/>
        <v>-2.9338284451468328</v>
      </c>
      <c r="BA97">
        <f t="shared" si="112"/>
        <v>-2.5821970006187467</v>
      </c>
      <c r="BB97" s="246">
        <f t="shared" si="113"/>
        <v>-3.7290698831098697E-4</v>
      </c>
      <c r="BC97" s="247">
        <f t="shared" si="114"/>
        <v>5.8290699391987718E-4</v>
      </c>
      <c r="BD97" s="248">
        <f t="shared" si="115"/>
        <v>5.6052050321749171E-8</v>
      </c>
      <c r="BE97" s="247">
        <f t="shared" si="116"/>
        <v>8.6932872608500196E-3</v>
      </c>
      <c r="BG97">
        <f t="shared" si="117"/>
        <v>-3.4685029722486393E-3</v>
      </c>
      <c r="BH97">
        <f t="shared" si="118"/>
        <v>0.4667290768829927</v>
      </c>
      <c r="BI97">
        <f t="shared" si="119"/>
        <v>-0.28765546613593368</v>
      </c>
      <c r="BJ97">
        <f t="shared" si="120"/>
        <v>0.18877461676017626</v>
      </c>
      <c r="BK97">
        <f t="shared" si="121"/>
        <v>2.801364296213174</v>
      </c>
      <c r="BL97">
        <f t="shared" si="122"/>
        <v>5.8215903467330001</v>
      </c>
      <c r="BM97">
        <f t="shared" si="123"/>
        <v>-3.7721343635926341</v>
      </c>
      <c r="BN97">
        <f t="shared" si="123"/>
        <v>-3.7760289137609813</v>
      </c>
      <c r="BO97">
        <f t="shared" si="123"/>
        <v>-3.767507654361312</v>
      </c>
      <c r="BP97">
        <f t="shared" si="123"/>
        <v>-3.7862221617563669</v>
      </c>
      <c r="BQ97">
        <f t="shared" si="123"/>
        <v>-3.7454479217759862</v>
      </c>
      <c r="BR97">
        <f t="shared" si="123"/>
        <v>-3.8359581356562593</v>
      </c>
      <c r="BS97">
        <f t="shared" si="123"/>
        <v>-3.6421338752472976</v>
      </c>
      <c r="BT97">
        <f t="shared" si="124"/>
        <v>-4.1074366424989464</v>
      </c>
      <c r="BW97">
        <f t="shared" si="71"/>
        <v>-9.4991081490829101E-3</v>
      </c>
      <c r="BX97">
        <v>35000</v>
      </c>
      <c r="BY97">
        <f t="shared" si="72"/>
        <v>-1.5207955499351028E-2</v>
      </c>
      <c r="BZ97">
        <f t="shared" si="73"/>
        <v>-7.2513309879422639E-3</v>
      </c>
      <c r="CA97">
        <f t="shared" si="74"/>
        <v>-7.9566245114087632E-3</v>
      </c>
      <c r="CB97">
        <f t="shared" si="75"/>
        <v>0.36397201335129781</v>
      </c>
      <c r="CC97">
        <f t="shared" si="76"/>
        <v>-0.34395253659929542</v>
      </c>
      <c r="CD97">
        <f t="shared" si="77"/>
        <v>-2.85736588635134</v>
      </c>
      <c r="CE97">
        <f t="shared" si="78"/>
        <v>-6.9891999036977603</v>
      </c>
      <c r="CF97">
        <f t="shared" si="93"/>
        <v>3.7566723702348241</v>
      </c>
      <c r="CG97">
        <f t="shared" si="93"/>
        <v>3.7693038087218729</v>
      </c>
      <c r="CH97">
        <f t="shared" si="93"/>
        <v>3.7459467385118042</v>
      </c>
      <c r="CI97">
        <f t="shared" si="93"/>
        <v>3.7894517014238618</v>
      </c>
      <c r="CJ97">
        <f t="shared" si="93"/>
        <v>3.7094464972517378</v>
      </c>
      <c r="CK97">
        <f t="shared" si="93"/>
        <v>3.8605041853386686</v>
      </c>
      <c r="CL97">
        <f t="shared" si="93"/>
        <v>3.586742564349791</v>
      </c>
      <c r="CM97">
        <f t="shared" si="80"/>
        <v>4.1458207557347286</v>
      </c>
      <c r="CO97" s="23">
        <f t="shared" si="88"/>
        <v>35000</v>
      </c>
      <c r="CP97" s="86">
        <f t="shared" si="89"/>
        <v>-1.542483637674146E-3</v>
      </c>
      <c r="CQ97" s="86">
        <f t="shared" si="90"/>
        <v>-7.2513309879422639E-3</v>
      </c>
      <c r="CR97">
        <f t="shared" si="81"/>
        <v>5.7088473502681179E-3</v>
      </c>
      <c r="CS97">
        <f t="shared" si="82"/>
        <v>0.87984492649451396</v>
      </c>
      <c r="CT97">
        <f t="shared" si="83"/>
        <v>0.98632266412968106</v>
      </c>
      <c r="CU97">
        <f t="shared" si="84"/>
        <v>-1.7848283217617451</v>
      </c>
      <c r="CV97">
        <f t="shared" si="85"/>
        <v>-1.2407115996721649</v>
      </c>
      <c r="CW97">
        <f t="shared" si="94"/>
        <v>5.1255904710207147</v>
      </c>
      <c r="CX97">
        <f t="shared" si="94"/>
        <v>5.1256991216209</v>
      </c>
      <c r="CY97">
        <f t="shared" si="94"/>
        <v>5.1261770591447684</v>
      </c>
      <c r="CZ97">
        <f t="shared" si="94"/>
        <v>5.1282732881493951</v>
      </c>
      <c r="DA97">
        <f t="shared" si="94"/>
        <v>5.1373523061296691</v>
      </c>
      <c r="DB97">
        <f t="shared" si="94"/>
        <v>5.1747437687549498</v>
      </c>
      <c r="DC97">
        <f t="shared" si="94"/>
        <v>5.3060350368889733</v>
      </c>
      <c r="DD97">
        <f t="shared" si="87"/>
        <v>5.6436542335375393</v>
      </c>
    </row>
    <row r="98" spans="1:108">
      <c r="A98" s="47" t="s">
        <v>93</v>
      </c>
      <c r="B98" s="48"/>
      <c r="C98" s="51">
        <v>48441.447999999997</v>
      </c>
      <c r="D98" s="51">
        <v>5.0000000000000001E-3</v>
      </c>
      <c r="E98">
        <f t="shared" si="95"/>
        <v>12938.000804625968</v>
      </c>
      <c r="F98">
        <f t="shared" si="96"/>
        <v>12938</v>
      </c>
      <c r="G98">
        <f t="shared" si="127"/>
        <v>2.9087399889249355E-4</v>
      </c>
      <c r="H98" s="116"/>
      <c r="I98" s="116">
        <f t="shared" si="126"/>
        <v>2.9087399889249355E-4</v>
      </c>
      <c r="J98" s="116"/>
      <c r="K98" s="165"/>
      <c r="L98" s="116"/>
      <c r="M98" s="116"/>
      <c r="N98" s="116"/>
      <c r="O98" s="40"/>
      <c r="P98" s="167">
        <f t="shared" si="97"/>
        <v>1.3957343729177502E-8</v>
      </c>
      <c r="Q98" s="166">
        <f t="shared" si="98"/>
        <v>33422.947999999997</v>
      </c>
      <c r="R98" s="8">
        <f t="shared" si="99"/>
        <v>8.4607683231710337E-8</v>
      </c>
      <c r="S98" s="282">
        <f t="shared" si="70"/>
        <v>0.16496544044295958</v>
      </c>
      <c r="T98" s="284"/>
      <c r="U98" s="167"/>
      <c r="V98" s="167"/>
      <c r="W98" s="167"/>
      <c r="X98" s="167"/>
      <c r="Y98" s="167"/>
      <c r="Z98" s="167"/>
      <c r="AA98" s="116"/>
      <c r="AB98" s="116"/>
      <c r="AC98" s="25"/>
      <c r="AD98" s="252"/>
      <c r="AE98" s="41"/>
      <c r="AF98">
        <f t="shared" si="100"/>
        <v>12938</v>
      </c>
      <c r="AG98" s="246">
        <f t="shared" si="101"/>
        <v>-7.9505990224483275E-4</v>
      </c>
      <c r="AH98" s="247">
        <f t="shared" si="102"/>
        <v>1.0859339011373263E-3</v>
      </c>
      <c r="AI98" s="247">
        <f t="shared" si="103"/>
        <v>2.9087399889249355E-4</v>
      </c>
      <c r="AJ98" s="248">
        <f t="shared" si="104"/>
        <v>1.9453589776860621E-7</v>
      </c>
      <c r="AK98">
        <f t="shared" si="125"/>
        <v>1.1792524376393324E-6</v>
      </c>
      <c r="AN98">
        <f t="shared" si="105"/>
        <v>-2.1731757047053655E-3</v>
      </c>
      <c r="AO98">
        <f t="shared" si="106"/>
        <v>1.5544412388620201</v>
      </c>
      <c r="AP98">
        <f t="shared" si="107"/>
        <v>-0.49042670603647803</v>
      </c>
      <c r="AQ98">
        <f t="shared" si="108"/>
        <v>-0.36283698360544542</v>
      </c>
      <c r="AR98">
        <f t="shared" si="109"/>
        <v>-0.57947558265299415</v>
      </c>
      <c r="AS98">
        <f t="shared" si="110"/>
        <v>-0.29812725049905381</v>
      </c>
      <c r="AT98">
        <f t="shared" si="111"/>
        <v>-0.26699897208747381</v>
      </c>
      <c r="AU98">
        <f t="shared" si="111"/>
        <v>-0.26236966932211225</v>
      </c>
      <c r="AV98">
        <f t="shared" si="111"/>
        <v>-0.25514262153184952</v>
      </c>
      <c r="AW98">
        <f t="shared" si="111"/>
        <v>-0.24388711329410237</v>
      </c>
      <c r="AX98">
        <f t="shared" si="111"/>
        <v>-0.22641961427004437</v>
      </c>
      <c r="AY98">
        <f t="shared" si="111"/>
        <v>-0.19944812046594246</v>
      </c>
      <c r="AZ98">
        <f t="shared" si="111"/>
        <v>-0.15808124335994422</v>
      </c>
      <c r="BA98">
        <f t="shared" si="112"/>
        <v>-9.5137179712996733E-2</v>
      </c>
      <c r="BB98" s="246">
        <f t="shared" si="113"/>
        <v>4.266392801242011E-3</v>
      </c>
      <c r="BC98" s="247">
        <f t="shared" si="114"/>
        <v>-3.9755188023495175E-3</v>
      </c>
      <c r="BD98" s="248">
        <f t="shared" si="115"/>
        <v>2.6072375032422798E-6</v>
      </c>
      <c r="BE98" s="247">
        <f t="shared" si="116"/>
        <v>-2.5974029998889845E-3</v>
      </c>
      <c r="BG98">
        <f t="shared" si="117"/>
        <v>5.0614527034868436E-3</v>
      </c>
      <c r="BH98">
        <f t="shared" si="118"/>
        <v>1.0003359675794192</v>
      </c>
      <c r="BI98">
        <f t="shared" si="119"/>
        <v>0.9987975682144401</v>
      </c>
      <c r="BJ98">
        <f t="shared" si="120"/>
        <v>-0.56569746375673469</v>
      </c>
      <c r="BK98">
        <f t="shared" si="121"/>
        <v>-1.5702024271198165</v>
      </c>
      <c r="BL98">
        <f t="shared" si="122"/>
        <v>-0.99940627661353165</v>
      </c>
      <c r="BM98">
        <f t="shared" si="123"/>
        <v>-0.96902773483618043</v>
      </c>
      <c r="BN98">
        <f t="shared" si="123"/>
        <v>-0.96848706588367617</v>
      </c>
      <c r="BO98">
        <f t="shared" si="123"/>
        <v>-0.96680214449812341</v>
      </c>
      <c r="BP98">
        <f t="shared" si="123"/>
        <v>-0.96157748531684439</v>
      </c>
      <c r="BQ98">
        <f t="shared" si="123"/>
        <v>-0.94561922730918457</v>
      </c>
      <c r="BR98">
        <f t="shared" si="123"/>
        <v>-0.89891115830262192</v>
      </c>
      <c r="BS98">
        <f t="shared" si="123"/>
        <v>-0.77551288828225595</v>
      </c>
      <c r="BT98">
        <f t="shared" si="124"/>
        <v>-0.50287624952294507</v>
      </c>
      <c r="BW98">
        <f t="shared" si="71"/>
        <v>-1.2602213272703479E-2</v>
      </c>
      <c r="BX98">
        <v>36000</v>
      </c>
      <c r="BY98">
        <f t="shared" si="72"/>
        <v>-1.6653530453558319E-2</v>
      </c>
      <c r="BZ98">
        <f t="shared" si="73"/>
        <v>-7.5573426177182003E-3</v>
      </c>
      <c r="CA98">
        <f t="shared" si="74"/>
        <v>-9.096187835840118E-3</v>
      </c>
      <c r="CB98">
        <f t="shared" si="75"/>
        <v>0.37712117877710083</v>
      </c>
      <c r="CC98">
        <f t="shared" si="76"/>
        <v>-0.4031547841749884</v>
      </c>
      <c r="CD98">
        <f t="shared" si="77"/>
        <v>-2.7935273242824987</v>
      </c>
      <c r="CE98">
        <f t="shared" si="78"/>
        <v>-5.6879193830779826</v>
      </c>
      <c r="CF98">
        <f t="shared" ref="CF98:CL121" si="128">$CM98+$AH$7*SIN(CG98)</f>
        <v>3.8857932483932878</v>
      </c>
      <c r="CG98">
        <f t="shared" si="128"/>
        <v>3.892818529420234</v>
      </c>
      <c r="CH98">
        <f t="shared" si="128"/>
        <v>3.8784081154649628</v>
      </c>
      <c r="CI98">
        <f t="shared" si="128"/>
        <v>3.9081792645769693</v>
      </c>
      <c r="CJ98">
        <f t="shared" si="128"/>
        <v>3.8475343488575775</v>
      </c>
      <c r="CK98">
        <f t="shared" si="128"/>
        <v>3.9750714491817591</v>
      </c>
      <c r="CL98">
        <f t="shared" si="128"/>
        <v>3.721323292133313</v>
      </c>
      <c r="CM98">
        <f t="shared" si="80"/>
        <v>4.3380498344876841</v>
      </c>
      <c r="CO98" s="23">
        <f t="shared" si="88"/>
        <v>36000</v>
      </c>
      <c r="CP98" s="86">
        <f t="shared" si="89"/>
        <v>-3.5060254368633591E-3</v>
      </c>
      <c r="CQ98" s="86">
        <f t="shared" si="90"/>
        <v>-7.5573426177182003E-3</v>
      </c>
      <c r="CR98">
        <f t="shared" si="81"/>
        <v>4.0513171808548411E-3</v>
      </c>
      <c r="CS98">
        <f t="shared" si="82"/>
        <v>1.1655856393271375</v>
      </c>
      <c r="CT98">
        <f t="shared" si="83"/>
        <v>0.94090260159164996</v>
      </c>
      <c r="CU98">
        <f t="shared" si="84"/>
        <v>-1.273736017440412</v>
      </c>
      <c r="CV98">
        <f t="shared" si="85"/>
        <v>-0.73968693557520382</v>
      </c>
      <c r="CW98">
        <f t="shared" ref="CW98:DC121" si="129">$DD98+$BH$7*SIN(CX98)</f>
        <v>5.5402125068965287</v>
      </c>
      <c r="CX98">
        <f t="shared" si="129"/>
        <v>5.5417449949508581</v>
      </c>
      <c r="CY98">
        <f t="shared" si="129"/>
        <v>5.5454121151294586</v>
      </c>
      <c r="CZ98">
        <f t="shared" si="129"/>
        <v>5.5541380957258948</v>
      </c>
      <c r="DA98">
        <f t="shared" si="129"/>
        <v>5.5746343744854681</v>
      </c>
      <c r="DB98">
        <f t="shared" si="129"/>
        <v>5.621430358584834</v>
      </c>
      <c r="DC98">
        <f t="shared" si="129"/>
        <v>5.7224846726052094</v>
      </c>
      <c r="DD98">
        <f t="shared" si="87"/>
        <v>5.9222568299957246</v>
      </c>
    </row>
    <row r="99" spans="1:108">
      <c r="A99" s="47" t="s">
        <v>89</v>
      </c>
      <c r="B99" s="48"/>
      <c r="C99" s="51">
        <v>47857.260999999999</v>
      </c>
      <c r="D99" s="51"/>
      <c r="E99">
        <f t="shared" si="95"/>
        <v>11322.002014112633</v>
      </c>
      <c r="F99">
        <f t="shared" si="96"/>
        <v>11322</v>
      </c>
      <c r="G99">
        <f t="shared" si="127"/>
        <v>7.2810600249795243E-4</v>
      </c>
      <c r="H99" s="116"/>
      <c r="I99" s="8">
        <f t="shared" si="126"/>
        <v>7.2810600249795243E-4</v>
      </c>
      <c r="J99" s="116"/>
      <c r="K99" s="165"/>
      <c r="L99" s="116"/>
      <c r="M99" s="116"/>
      <c r="N99" s="116"/>
      <c r="O99" s="40"/>
      <c r="P99" s="167">
        <f t="shared" si="97"/>
        <v>8.7454506547559134E-8</v>
      </c>
      <c r="Q99" s="166">
        <f t="shared" si="98"/>
        <v>32838.760999999999</v>
      </c>
      <c r="R99" s="8">
        <f t="shared" si="99"/>
        <v>5.3013835087354826E-7</v>
      </c>
      <c r="S99" s="282">
        <f t="shared" si="70"/>
        <v>0.16496544044295958</v>
      </c>
      <c r="T99" s="284"/>
      <c r="U99" s="167"/>
      <c r="V99" s="167"/>
      <c r="W99" s="167"/>
      <c r="X99" s="167"/>
      <c r="Y99" s="167"/>
      <c r="Z99" s="167"/>
      <c r="AA99" s="116"/>
      <c r="AB99" s="116"/>
      <c r="AC99" s="25"/>
      <c r="AD99" s="252"/>
      <c r="AE99" s="41"/>
      <c r="AF99">
        <f t="shared" si="100"/>
        <v>11322</v>
      </c>
      <c r="AG99" s="246">
        <f t="shared" si="101"/>
        <v>-7.0879867353720455E-3</v>
      </c>
      <c r="AH99" s="247">
        <f t="shared" si="102"/>
        <v>7.8160927378699979E-3</v>
      </c>
      <c r="AI99" s="247">
        <f t="shared" si="103"/>
        <v>7.2810600249795243E-4</v>
      </c>
      <c r="AJ99" s="248">
        <f t="shared" si="104"/>
        <v>1.0077954149888817E-5</v>
      </c>
      <c r="AK99">
        <f t="shared" si="125"/>
        <v>6.1091305686984123E-5</v>
      </c>
      <c r="AN99">
        <f t="shared" si="105"/>
        <v>-9.2394439709045286E-3</v>
      </c>
      <c r="AO99">
        <f t="shared" si="106"/>
        <v>0.92067791306771896</v>
      </c>
      <c r="AP99">
        <f t="shared" si="107"/>
        <v>-0.99859038910305686</v>
      </c>
      <c r="AQ99">
        <f t="shared" si="108"/>
        <v>-0.65784783236509758</v>
      </c>
      <c r="AR99">
        <f t="shared" si="109"/>
        <v>-1.6907951750629935</v>
      </c>
      <c r="AS99">
        <f t="shared" si="110"/>
        <v>-1.12782148331865</v>
      </c>
      <c r="AT99">
        <f t="shared" si="111"/>
        <v>-0.94013858153904195</v>
      </c>
      <c r="AU99">
        <f t="shared" si="111"/>
        <v>-0.93811107372750402</v>
      </c>
      <c r="AV99">
        <f t="shared" si="111"/>
        <v>-0.93295447671212495</v>
      </c>
      <c r="AW99">
        <f t="shared" si="111"/>
        <v>-0.91999816604117357</v>
      </c>
      <c r="AX99">
        <f t="shared" si="111"/>
        <v>-0.88837375741569768</v>
      </c>
      <c r="AY99">
        <f t="shared" si="111"/>
        <v>-0.8158675003770528</v>
      </c>
      <c r="AZ99">
        <f t="shared" si="111"/>
        <v>-0.66733582194970897</v>
      </c>
      <c r="BA99">
        <f t="shared" si="112"/>
        <v>-0.40577937097777461</v>
      </c>
      <c r="BB99" s="246">
        <f t="shared" si="113"/>
        <v>-7.1833871971620916E-4</v>
      </c>
      <c r="BC99" s="247">
        <f t="shared" si="114"/>
        <v>1.4464447222141616E-3</v>
      </c>
      <c r="BD99" s="248">
        <f t="shared" si="115"/>
        <v>3.4514107959358198E-7</v>
      </c>
      <c r="BE99" s="247">
        <f t="shared" si="116"/>
        <v>3.5979019577466447E-3</v>
      </c>
      <c r="BG99">
        <f t="shared" si="117"/>
        <v>6.3696480156558363E-3</v>
      </c>
      <c r="BH99">
        <f t="shared" si="118"/>
        <v>0.70090736439682766</v>
      </c>
      <c r="BI99">
        <f t="shared" si="119"/>
        <v>0.87340995529376186</v>
      </c>
      <c r="BJ99">
        <f t="shared" si="120"/>
        <v>-0.48016385609806628</v>
      </c>
      <c r="BK99">
        <f t="shared" si="121"/>
        <v>-2.1278819581310997</v>
      </c>
      <c r="BL99">
        <f t="shared" si="122"/>
        <v>-1.8010314357122452</v>
      </c>
      <c r="BM99">
        <f t="shared" si="123"/>
        <v>-1.5180075910587454</v>
      </c>
      <c r="BN99">
        <f t="shared" si="123"/>
        <v>-1.5180075860562749</v>
      </c>
      <c r="BO99">
        <f t="shared" si="123"/>
        <v>-1.5180074184617052</v>
      </c>
      <c r="BP99">
        <f t="shared" si="123"/>
        <v>-1.5180018039549998</v>
      </c>
      <c r="BQ99">
        <f t="shared" si="123"/>
        <v>-1.5178140585179942</v>
      </c>
      <c r="BR99">
        <f t="shared" si="123"/>
        <v>-1.5118791453131939</v>
      </c>
      <c r="BS99">
        <f t="shared" si="123"/>
        <v>-1.4142624373566615</v>
      </c>
      <c r="BT99">
        <f t="shared" si="124"/>
        <v>-0.95309804539937204</v>
      </c>
      <c r="BW99">
        <f t="shared" si="71"/>
        <v>-1.7155425189648896E-2</v>
      </c>
      <c r="BX99">
        <v>37000</v>
      </c>
      <c r="BY99">
        <f t="shared" si="72"/>
        <v>-1.7971160949124838E-2</v>
      </c>
      <c r="BZ99">
        <f t="shared" si="73"/>
        <v>-7.8559712249342724E-3</v>
      </c>
      <c r="CA99">
        <f t="shared" si="74"/>
        <v>-1.0115189724190565E-2</v>
      </c>
      <c r="CB99">
        <f t="shared" si="75"/>
        <v>0.39410387956164261</v>
      </c>
      <c r="CC99">
        <f t="shared" si="76"/>
        <v>-0.46502100874721869</v>
      </c>
      <c r="CD99">
        <f t="shared" si="77"/>
        <v>-2.7248305765977827</v>
      </c>
      <c r="CE99">
        <f t="shared" si="78"/>
        <v>-4.7292388664807614</v>
      </c>
      <c r="CF99">
        <f t="shared" si="128"/>
        <v>4.0193259127395091</v>
      </c>
      <c r="CG99">
        <f t="shared" si="128"/>
        <v>4.0221886502938258</v>
      </c>
      <c r="CH99">
        <f t="shared" si="128"/>
        <v>4.0154305891247049</v>
      </c>
      <c r="CI99">
        <f t="shared" si="128"/>
        <v>4.0314742453586261</v>
      </c>
      <c r="CJ99">
        <f t="shared" si="128"/>
        <v>3.9938746070970517</v>
      </c>
      <c r="CK99">
        <f t="shared" si="128"/>
        <v>4.084942057694473</v>
      </c>
      <c r="CL99">
        <f t="shared" si="128"/>
        <v>3.8786232211767486</v>
      </c>
      <c r="CM99">
        <f t="shared" si="80"/>
        <v>4.5302789132406414</v>
      </c>
      <c r="CO99" s="23">
        <f t="shared" si="88"/>
        <v>37000</v>
      </c>
      <c r="CP99" s="86">
        <f t="shared" si="89"/>
        <v>-7.0402354654583313E-3</v>
      </c>
      <c r="CQ99" s="86">
        <f t="shared" si="90"/>
        <v>-7.8559712249342724E-3</v>
      </c>
      <c r="CR99">
        <f t="shared" si="81"/>
        <v>8.1573575947594117E-4</v>
      </c>
      <c r="CS99">
        <f t="shared" si="82"/>
        <v>1.5311682251314482</v>
      </c>
      <c r="CT99">
        <f t="shared" si="83"/>
        <v>0.29814328398112677</v>
      </c>
      <c r="CU99">
        <f t="shared" si="84"/>
        <v>-0.35119730474632777</v>
      </c>
      <c r="CV99">
        <f t="shared" si="85"/>
        <v>-0.1774260495725194</v>
      </c>
      <c r="CW99">
        <f t="shared" si="129"/>
        <v>6.0968349501197698</v>
      </c>
      <c r="CX99">
        <f t="shared" si="129"/>
        <v>6.0982457866954416</v>
      </c>
      <c r="CY99">
        <f t="shared" si="129"/>
        <v>6.1007824309577829</v>
      </c>
      <c r="CZ99">
        <f t="shared" si="129"/>
        <v>6.1053402736032067</v>
      </c>
      <c r="DA99">
        <f t="shared" si="129"/>
        <v>6.1135205001020392</v>
      </c>
      <c r="DB99">
        <f t="shared" si="129"/>
        <v>6.128173712707941</v>
      </c>
      <c r="DC99">
        <f t="shared" si="129"/>
        <v>6.1543404653280627</v>
      </c>
      <c r="DD99">
        <f t="shared" si="87"/>
        <v>6.2008594264539107</v>
      </c>
    </row>
    <row r="100" spans="1:108">
      <c r="A100" s="47" t="s">
        <v>97</v>
      </c>
      <c r="B100" s="48"/>
      <c r="C100" s="51">
        <v>48936.345000000001</v>
      </c>
      <c r="D100" s="51">
        <v>6.0000000000000001E-3</v>
      </c>
      <c r="E100">
        <f t="shared" si="95"/>
        <v>14307.002431551402</v>
      </c>
      <c r="F100">
        <f t="shared" si="96"/>
        <v>14307</v>
      </c>
      <c r="G100">
        <f t="shared" si="127"/>
        <v>8.7901100050657988E-4</v>
      </c>
      <c r="H100" s="116"/>
      <c r="I100" s="116">
        <f t="shared" si="126"/>
        <v>8.7901100050657988E-4</v>
      </c>
      <c r="J100" s="116"/>
      <c r="K100" s="165"/>
      <c r="L100" s="116"/>
      <c r="M100" s="116"/>
      <c r="N100" s="116"/>
      <c r="O100" s="40"/>
      <c r="P100" s="167">
        <f t="shared" si="97"/>
        <v>1.2746225313785151E-7</v>
      </c>
      <c r="Q100" s="166">
        <f t="shared" si="98"/>
        <v>33917.845000000001</v>
      </c>
      <c r="R100" s="8">
        <f t="shared" si="99"/>
        <v>7.7266033901157857E-7</v>
      </c>
      <c r="S100" s="282">
        <f t="shared" si="70"/>
        <v>0.16496544044295958</v>
      </c>
      <c r="T100" s="284"/>
      <c r="U100" s="167"/>
      <c r="V100" s="167"/>
      <c r="W100" s="167"/>
      <c r="X100" s="167"/>
      <c r="Y100" s="167"/>
      <c r="Z100" s="167"/>
      <c r="AA100" s="116"/>
      <c r="AC100" s="25"/>
      <c r="AD100" s="252"/>
      <c r="AE100" s="41"/>
      <c r="AF100">
        <f t="shared" si="100"/>
        <v>14307</v>
      </c>
      <c r="AG100" s="246">
        <f t="shared" si="101"/>
        <v>7.1156794285630832E-3</v>
      </c>
      <c r="AH100" s="247">
        <f t="shared" si="102"/>
        <v>-6.2366684280565033E-3</v>
      </c>
      <c r="AI100" s="247">
        <f t="shared" si="103"/>
        <v>8.7901100050657988E-4</v>
      </c>
      <c r="AJ100" s="248">
        <f t="shared" si="104"/>
        <v>6.4165012287763414E-6</v>
      </c>
      <c r="AK100">
        <f t="shared" si="125"/>
        <v>3.8896033081516776E-5</v>
      </c>
      <c r="AN100">
        <f t="shared" si="105"/>
        <v>6.3776172693829616E-3</v>
      </c>
      <c r="AO100">
        <f t="shared" si="106"/>
        <v>1.3842680918842936</v>
      </c>
      <c r="AP100">
        <f t="shared" si="107"/>
        <v>0.85161128910342365</v>
      </c>
      <c r="AQ100">
        <f t="shared" si="108"/>
        <v>0.53980903807027358</v>
      </c>
      <c r="AR100">
        <f t="shared" si="109"/>
        <v>0.95215535541923402</v>
      </c>
      <c r="AS100">
        <f t="shared" si="110"/>
        <v>0.5156355667449064</v>
      </c>
      <c r="AT100">
        <f t="shared" si="111"/>
        <v>0.45646527092647599</v>
      </c>
      <c r="AU100">
        <f t="shared" si="111"/>
        <v>0.45038065789532089</v>
      </c>
      <c r="AV100">
        <f t="shared" si="111"/>
        <v>0.44020563786403455</v>
      </c>
      <c r="AW100">
        <f t="shared" si="111"/>
        <v>0.42329800480017232</v>
      </c>
      <c r="AX100">
        <f t="shared" si="111"/>
        <v>0.39548196044705819</v>
      </c>
      <c r="AY100">
        <f t="shared" si="111"/>
        <v>0.35040013877667531</v>
      </c>
      <c r="AZ100">
        <f t="shared" si="111"/>
        <v>0.27883643794577634</v>
      </c>
      <c r="BA100">
        <f t="shared" si="112"/>
        <v>0.16802442909980009</v>
      </c>
      <c r="BB100" s="246">
        <f t="shared" si="113"/>
        <v>8.4779645519032585E-3</v>
      </c>
      <c r="BC100" s="247">
        <f t="shared" si="114"/>
        <v>-7.5989535513966786E-3</v>
      </c>
      <c r="BD100" s="248">
        <f t="shared" si="115"/>
        <v>9.5257800772393554E-6</v>
      </c>
      <c r="BE100" s="247">
        <f t="shared" si="116"/>
        <v>-6.8608913922165561E-3</v>
      </c>
      <c r="BG100">
        <f t="shared" si="117"/>
        <v>1.3622851233401746E-3</v>
      </c>
      <c r="BH100">
        <f t="shared" si="118"/>
        <v>1.493692117917381</v>
      </c>
      <c r="BI100">
        <f t="shared" si="119"/>
        <v>0.44539223733256322</v>
      </c>
      <c r="BJ100">
        <f t="shared" si="120"/>
        <v>-0.2761916473778076</v>
      </c>
      <c r="BK100">
        <f t="shared" si="121"/>
        <v>-0.51006272675759312</v>
      </c>
      <c r="BL100">
        <f t="shared" si="122"/>
        <v>-0.260708266482719</v>
      </c>
      <c r="BM100">
        <f t="shared" si="123"/>
        <v>-0.27291015769553612</v>
      </c>
      <c r="BN100">
        <f t="shared" si="123"/>
        <v>-0.27101176323728893</v>
      </c>
      <c r="BO100">
        <f t="shared" si="123"/>
        <v>-0.26753046622648746</v>
      </c>
      <c r="BP100">
        <f t="shared" si="123"/>
        <v>-0.26115501101087335</v>
      </c>
      <c r="BQ100">
        <f t="shared" si="123"/>
        <v>-0.24950724626677268</v>
      </c>
      <c r="BR100">
        <f t="shared" si="123"/>
        <v>-0.22831482492062338</v>
      </c>
      <c r="BS100">
        <f t="shared" si="123"/>
        <v>-0.19001532485520592</v>
      </c>
      <c r="BT100">
        <f t="shared" si="124"/>
        <v>-0.12146929497168912</v>
      </c>
      <c r="BW100">
        <f t="shared" si="71"/>
        <v>-2.2153183278255564E-2</v>
      </c>
      <c r="BX100">
        <v>38000</v>
      </c>
      <c r="BY100">
        <f t="shared" si="72"/>
        <v>-1.9133429033632313E-2</v>
      </c>
      <c r="BZ100">
        <f t="shared" si="73"/>
        <v>-8.1472168095904768E-3</v>
      </c>
      <c r="CA100">
        <f t="shared" si="74"/>
        <v>-1.0986212224041834E-2</v>
      </c>
      <c r="CB100">
        <f t="shared" si="75"/>
        <v>0.41599376310421809</v>
      </c>
      <c r="CC100">
        <f t="shared" si="76"/>
        <v>-0.53028860010367251</v>
      </c>
      <c r="CD100">
        <f t="shared" si="77"/>
        <v>-2.6495479855206243</v>
      </c>
      <c r="CE100">
        <f t="shared" si="78"/>
        <v>-3.9823313491809231</v>
      </c>
      <c r="CF100">
        <f t="shared" si="128"/>
        <v>4.158659056824682</v>
      </c>
      <c r="CG100">
        <f t="shared" si="128"/>
        <v>4.1593798037939047</v>
      </c>
      <c r="CH100">
        <f t="shared" si="128"/>
        <v>4.1573123761659776</v>
      </c>
      <c r="CI100">
        <f t="shared" si="128"/>
        <v>4.1632613724573089</v>
      </c>
      <c r="CJ100">
        <f t="shared" si="128"/>
        <v>4.1462945097630719</v>
      </c>
      <c r="CK100">
        <f t="shared" si="128"/>
        <v>4.196000676146352</v>
      </c>
      <c r="CL100">
        <f t="shared" si="128"/>
        <v>4.0599290844607436</v>
      </c>
      <c r="CM100">
        <f t="shared" si="80"/>
        <v>4.7225079919935977</v>
      </c>
      <c r="CO100" s="23">
        <f t="shared" si="88"/>
        <v>38000</v>
      </c>
      <c r="CP100" s="86">
        <f t="shared" si="89"/>
        <v>-1.1166971054213728E-2</v>
      </c>
      <c r="CQ100" s="86">
        <f t="shared" si="90"/>
        <v>-8.1472168095904768E-3</v>
      </c>
      <c r="CR100">
        <f t="shared" si="81"/>
        <v>-3.0197542446232517E-3</v>
      </c>
      <c r="CS100">
        <f t="shared" si="82"/>
        <v>1.3984662513018535</v>
      </c>
      <c r="CT100">
        <f t="shared" si="83"/>
        <v>-0.74310393893894233</v>
      </c>
      <c r="CU100">
        <f t="shared" si="84"/>
        <v>0.78924651517609934</v>
      </c>
      <c r="CV100">
        <f t="shared" si="85"/>
        <v>0.4164696756034334</v>
      </c>
      <c r="CW100">
        <f t="shared" si="129"/>
        <v>6.7150341413205084</v>
      </c>
      <c r="CX100">
        <f t="shared" si="129"/>
        <v>6.7126978490638249</v>
      </c>
      <c r="CY100">
        <f t="shared" si="129"/>
        <v>6.7081600140212325</v>
      </c>
      <c r="CZ100">
        <f t="shared" si="129"/>
        <v>6.6993725113114087</v>
      </c>
      <c r="DA100">
        <f t="shared" si="129"/>
        <v>6.6824512785361483</v>
      </c>
      <c r="DB100">
        <f t="shared" si="129"/>
        <v>6.6501994180993345</v>
      </c>
      <c r="DC100">
        <f t="shared" si="129"/>
        <v>6.5897837370482417</v>
      </c>
      <c r="DD100">
        <f t="shared" si="87"/>
        <v>6.4794620229120961</v>
      </c>
    </row>
    <row r="101" spans="1:108">
      <c r="A101" s="47" t="s">
        <v>73</v>
      </c>
      <c r="B101" s="48"/>
      <c r="C101" s="51">
        <v>44474.686000000002</v>
      </c>
      <c r="D101" s="51" t="s">
        <v>16</v>
      </c>
      <c r="E101">
        <f t="shared" si="95"/>
        <v>1965.0031270770473</v>
      </c>
      <c r="F101">
        <f t="shared" si="96"/>
        <v>1965</v>
      </c>
      <c r="G101">
        <f t="shared" si="127"/>
        <v>1.1304450017632917E-3</v>
      </c>
      <c r="H101" s="116"/>
      <c r="I101" s="116">
        <f t="shared" si="126"/>
        <v>1.1304450017632917E-3</v>
      </c>
      <c r="K101" s="165"/>
      <c r="L101" s="116"/>
      <c r="M101" s="116"/>
      <c r="N101" s="116"/>
      <c r="O101" s="40"/>
      <c r="P101" s="167">
        <f t="shared" si="97"/>
        <v>2.1081030997000255E-7</v>
      </c>
      <c r="Q101" s="166">
        <f t="shared" si="98"/>
        <v>29456.186000000002</v>
      </c>
      <c r="R101" s="8">
        <f t="shared" si="99"/>
        <v>1.2779059020116085E-6</v>
      </c>
      <c r="S101" s="282">
        <f t="shared" si="70"/>
        <v>0.16496544044295958</v>
      </c>
      <c r="T101" s="284"/>
      <c r="U101" s="167"/>
      <c r="V101" s="167"/>
      <c r="W101" s="167"/>
      <c r="X101" s="167"/>
      <c r="Y101" s="167"/>
      <c r="Z101" s="167"/>
      <c r="AA101" s="116"/>
      <c r="AB101" s="116"/>
      <c r="AC101" s="25"/>
      <c r="AD101" s="252"/>
      <c r="AE101" s="41"/>
      <c r="AF101">
        <f t="shared" si="100"/>
        <v>1965</v>
      </c>
      <c r="AG101" s="246">
        <f t="shared" si="101"/>
        <v>-5.2722653915410807E-4</v>
      </c>
      <c r="AH101" s="247">
        <f t="shared" si="102"/>
        <v>1.6576715409173997E-3</v>
      </c>
      <c r="AI101" s="247">
        <f t="shared" si="103"/>
        <v>1.1304450017632917E-3</v>
      </c>
      <c r="AJ101" s="248">
        <f t="shared" si="104"/>
        <v>4.5330439935798713E-7</v>
      </c>
      <c r="AK101">
        <f t="shared" si="125"/>
        <v>2.7478749375674664E-6</v>
      </c>
      <c r="AN101">
        <f t="shared" si="105"/>
        <v>-7.5355265129966442E-3</v>
      </c>
      <c r="AO101">
        <f t="shared" si="106"/>
        <v>0.36015149184815698</v>
      </c>
      <c r="AP101">
        <f t="shared" si="107"/>
        <v>-0.32383489077344951</v>
      </c>
      <c r="AQ101">
        <f t="shared" si="108"/>
        <v>-0.17219073911976474</v>
      </c>
      <c r="AR101">
        <f t="shared" si="109"/>
        <v>-2.878708918822908</v>
      </c>
      <c r="AS101">
        <f t="shared" si="110"/>
        <v>-7.564061493513992</v>
      </c>
      <c r="AT101">
        <f t="shared" ref="AT101:AZ116" si="130">$BA101+$AH$7*SIN(AU101)</f>
        <v>-2.5706665656363499</v>
      </c>
      <c r="AU101">
        <f t="shared" si="130"/>
        <v>-2.5560398857902151</v>
      </c>
      <c r="AV101">
        <f t="shared" si="130"/>
        <v>-2.5823010180225885</v>
      </c>
      <c r="AW101">
        <f t="shared" si="130"/>
        <v>-2.534820729011392</v>
      </c>
      <c r="AX101">
        <f t="shared" si="130"/>
        <v>-2.6196530384189396</v>
      </c>
      <c r="AY101">
        <f t="shared" si="130"/>
        <v>-2.4644233930834751</v>
      </c>
      <c r="AZ101">
        <f t="shared" si="130"/>
        <v>-2.7384397680100792</v>
      </c>
      <c r="BA101">
        <f t="shared" si="112"/>
        <v>-2.2044668608691875</v>
      </c>
      <c r="BB101" s="246">
        <f t="shared" si="113"/>
        <v>-1.8478900161301127E-3</v>
      </c>
      <c r="BC101" s="247">
        <f t="shared" si="114"/>
        <v>2.9783350178934041E-3</v>
      </c>
      <c r="BD101" s="248">
        <f t="shared" si="115"/>
        <v>1.4633225541621432E-6</v>
      </c>
      <c r="BE101" s="247">
        <f t="shared" si="116"/>
        <v>9.9866349917359411E-3</v>
      </c>
      <c r="BG101">
        <f t="shared" si="117"/>
        <v>-1.3206634769760046E-3</v>
      </c>
      <c r="BH101">
        <f t="shared" si="118"/>
        <v>0.43990360519644545</v>
      </c>
      <c r="BI101">
        <f t="shared" si="119"/>
        <v>-9.2256628649080089E-2</v>
      </c>
      <c r="BJ101">
        <f t="shared" si="120"/>
        <v>7.9408827614298044E-2</v>
      </c>
      <c r="BK101">
        <f t="shared" si="121"/>
        <v>3.0007542268430187</v>
      </c>
      <c r="BL101">
        <f t="shared" si="122"/>
        <v>14.177189012208832</v>
      </c>
      <c r="BM101">
        <f t="shared" ref="BM101:BS116" si="131">$BT101+$BH$7*SIN(BN101)</f>
        <v>-3.4078619393951439</v>
      </c>
      <c r="BN101">
        <f t="shared" si="131"/>
        <v>-3.4138517454078365</v>
      </c>
      <c r="BO101">
        <f t="shared" si="131"/>
        <v>-3.4028750624561535</v>
      </c>
      <c r="BP101">
        <f t="shared" si="131"/>
        <v>-3.4230161720339054</v>
      </c>
      <c r="BQ101">
        <f t="shared" si="131"/>
        <v>-3.3861423298384632</v>
      </c>
      <c r="BR101">
        <f t="shared" si="131"/>
        <v>-3.4539495990127773</v>
      </c>
      <c r="BS101">
        <f t="shared" si="131"/>
        <v>-3.3301454195632529</v>
      </c>
      <c r="BT101">
        <f t="shared" si="124"/>
        <v>-3.5599825404586127</v>
      </c>
      <c r="BW101">
        <f t="shared" si="71"/>
        <v>-2.54506321846978E-2</v>
      </c>
      <c r="BX101">
        <v>39000</v>
      </c>
      <c r="BY101">
        <f t="shared" si="72"/>
        <v>-2.0106664958538988E-2</v>
      </c>
      <c r="BZ101">
        <f t="shared" si="73"/>
        <v>-8.4310793716868213E-3</v>
      </c>
      <c r="CA101">
        <f t="shared" si="74"/>
        <v>-1.1675585586852165E-2</v>
      </c>
      <c r="CB101">
        <f t="shared" si="75"/>
        <v>0.44452643301870998</v>
      </c>
      <c r="CC101">
        <f t="shared" si="76"/>
        <v>-0.60001549273168031</v>
      </c>
      <c r="CD101">
        <f t="shared" si="77"/>
        <v>-2.5649684434821771</v>
      </c>
      <c r="CE101">
        <f t="shared" si="78"/>
        <v>-3.3718225991900996</v>
      </c>
      <c r="CF101">
        <f t="shared" si="128"/>
        <v>4.3060588043440706</v>
      </c>
      <c r="CG101">
        <f t="shared" si="128"/>
        <v>4.3061239065298738</v>
      </c>
      <c r="CH101">
        <f t="shared" si="128"/>
        <v>4.3058753563726349</v>
      </c>
      <c r="CI101">
        <f t="shared" si="128"/>
        <v>4.3068250564918413</v>
      </c>
      <c r="CJ101">
        <f t="shared" si="128"/>
        <v>4.3032075095998721</v>
      </c>
      <c r="CK101">
        <f t="shared" si="128"/>
        <v>4.3171544954114101</v>
      </c>
      <c r="CL101">
        <f t="shared" si="128"/>
        <v>4.2656432754507998</v>
      </c>
      <c r="CM101">
        <f t="shared" si="80"/>
        <v>4.9147370707465541</v>
      </c>
      <c r="CO101" s="23">
        <f t="shared" si="88"/>
        <v>39000</v>
      </c>
      <c r="CP101" s="86">
        <f t="shared" si="89"/>
        <v>-1.3775046597845631E-2</v>
      </c>
      <c r="CQ101" s="86">
        <f t="shared" si="90"/>
        <v>-8.4310793716868213E-3</v>
      </c>
      <c r="CR101">
        <f t="shared" si="81"/>
        <v>-5.3439672261588102E-3</v>
      </c>
      <c r="CS101">
        <f t="shared" si="82"/>
        <v>1.0294758534401103</v>
      </c>
      <c r="CT101">
        <f t="shared" si="83"/>
        <v>-0.99999323431231391</v>
      </c>
      <c r="CU101">
        <f t="shared" si="84"/>
        <v>1.5186673990558692</v>
      </c>
      <c r="CV101">
        <f t="shared" si="85"/>
        <v>0.94918405473206968</v>
      </c>
      <c r="CW101">
        <f t="shared" si="129"/>
        <v>7.210338002084594</v>
      </c>
      <c r="CX101">
        <f t="shared" si="129"/>
        <v>7.2096423000508896</v>
      </c>
      <c r="CY101">
        <f t="shared" si="129"/>
        <v>7.2075976804756596</v>
      </c>
      <c r="CZ101">
        <f t="shared" si="129"/>
        <v>7.2016204724390596</v>
      </c>
      <c r="DA101">
        <f t="shared" si="129"/>
        <v>7.1844083090836524</v>
      </c>
      <c r="DB101">
        <f t="shared" si="129"/>
        <v>7.1367984556313928</v>
      </c>
      <c r="DC101">
        <f t="shared" si="129"/>
        <v>7.0167191482566196</v>
      </c>
      <c r="DD101">
        <f t="shared" si="87"/>
        <v>6.7580646193702814</v>
      </c>
    </row>
    <row r="102" spans="1:108">
      <c r="A102" s="47" t="s">
        <v>86</v>
      </c>
      <c r="B102" s="48" t="s">
        <v>45</v>
      </c>
      <c r="C102" s="51">
        <v>47466.296999999999</v>
      </c>
      <c r="D102" s="51"/>
      <c r="E102">
        <f t="shared" si="95"/>
        <v>10240.503536511698</v>
      </c>
      <c r="F102">
        <f t="shared" si="96"/>
        <v>10240.5</v>
      </c>
      <c r="G102">
        <f t="shared" si="127"/>
        <v>1.2784565042238683E-3</v>
      </c>
      <c r="H102" s="116"/>
      <c r="I102" s="8">
        <f t="shared" si="126"/>
        <v>1.2784565042238683E-3</v>
      </c>
      <c r="J102" s="116"/>
      <c r="K102" s="165"/>
      <c r="L102" s="116"/>
      <c r="M102" s="116"/>
      <c r="N102" s="116"/>
      <c r="O102" s="40"/>
      <c r="P102" s="167">
        <f t="shared" si="97"/>
        <v>2.6962793457302037E-7</v>
      </c>
      <c r="Q102" s="166">
        <f t="shared" si="98"/>
        <v>32447.796999999999</v>
      </c>
      <c r="R102" s="8">
        <f t="shared" si="99"/>
        <v>1.6344510331923137E-6</v>
      </c>
      <c r="S102" s="282">
        <f t="shared" si="70"/>
        <v>0.16496544044295958</v>
      </c>
      <c r="T102" s="284"/>
      <c r="U102" s="167"/>
      <c r="V102" s="167"/>
      <c r="W102" s="167"/>
      <c r="X102" s="167"/>
      <c r="Y102" s="167"/>
      <c r="Z102" s="167"/>
      <c r="AA102" s="116"/>
      <c r="AB102" s="116"/>
      <c r="AC102" s="25"/>
      <c r="AD102" s="252"/>
      <c r="AE102" s="41"/>
      <c r="AF102">
        <f t="shared" si="100"/>
        <v>10240.5</v>
      </c>
      <c r="AG102" s="246">
        <f t="shared" si="101"/>
        <v>-8.5426047238938152E-3</v>
      </c>
      <c r="AH102" s="247">
        <f t="shared" si="102"/>
        <v>9.8210612281176835E-3</v>
      </c>
      <c r="AI102" s="247">
        <f t="shared" si="103"/>
        <v>1.2784565042238683E-3</v>
      </c>
      <c r="AJ102" s="248">
        <f t="shared" si="104"/>
        <v>1.5911451820286477E-5</v>
      </c>
      <c r="AK102">
        <f t="shared" si="125"/>
        <v>9.645324364643642E-5</v>
      </c>
      <c r="AN102">
        <f t="shared" si="105"/>
        <v>-1.1222386301676109E-2</v>
      </c>
      <c r="AO102">
        <f t="shared" si="106"/>
        <v>0.71453034844874475</v>
      </c>
      <c r="AP102">
        <f t="shared" si="107"/>
        <v>-0.92921641138099298</v>
      </c>
      <c r="AQ102">
        <f t="shared" si="108"/>
        <v>-0.59796558602143224</v>
      </c>
      <c r="AR102">
        <f t="shared" si="109"/>
        <v>-2.0162022252021412</v>
      </c>
      <c r="AS102">
        <f t="shared" si="110"/>
        <v>-1.5855134557542176</v>
      </c>
      <c r="AT102">
        <f t="shared" si="130"/>
        <v>-1.240426408380515</v>
      </c>
      <c r="AU102">
        <f t="shared" si="130"/>
        <v>-1.2402913459677651</v>
      </c>
      <c r="AV102">
        <f t="shared" si="130"/>
        <v>-1.2396638148514618</v>
      </c>
      <c r="AW102">
        <f t="shared" si="130"/>
        <v>-1.2367630553837916</v>
      </c>
      <c r="AX102">
        <f t="shared" si="130"/>
        <v>-1.2236574501078712</v>
      </c>
      <c r="AY102">
        <f t="shared" si="130"/>
        <v>-1.1695405935753294</v>
      </c>
      <c r="AZ102">
        <f t="shared" si="130"/>
        <v>-0.99525787295183066</v>
      </c>
      <c r="BA102">
        <f t="shared" si="112"/>
        <v>-0.6136751196490966</v>
      </c>
      <c r="BB102" s="246">
        <f t="shared" si="113"/>
        <v>-2.2312240770965986E-3</v>
      </c>
      <c r="BC102" s="247">
        <f t="shared" si="114"/>
        <v>3.5096805813204669E-3</v>
      </c>
      <c r="BD102" s="248">
        <f t="shared" si="115"/>
        <v>2.0320208344695012E-6</v>
      </c>
      <c r="BE102" s="247">
        <f t="shared" si="116"/>
        <v>6.1894621591027602E-3</v>
      </c>
      <c r="BG102">
        <f t="shared" si="117"/>
        <v>6.3113806467972166E-3</v>
      </c>
      <c r="BH102">
        <f t="shared" si="118"/>
        <v>0.60116437864866401</v>
      </c>
      <c r="BI102">
        <f t="shared" si="119"/>
        <v>0.74248778668535798</v>
      </c>
      <c r="BJ102">
        <f t="shared" si="120"/>
        <v>-0.4011781156996358</v>
      </c>
      <c r="BK102">
        <f t="shared" si="121"/>
        <v>-2.353266430903703</v>
      </c>
      <c r="BL102">
        <f t="shared" si="122"/>
        <v>-2.4042517453662469</v>
      </c>
      <c r="BM102">
        <f t="shared" si="131"/>
        <v>-1.8046997806089742</v>
      </c>
      <c r="BN102">
        <f t="shared" si="131"/>
        <v>-1.8047003229449057</v>
      </c>
      <c r="BO102">
        <f t="shared" si="131"/>
        <v>-1.8046961865921798</v>
      </c>
      <c r="BP102">
        <f t="shared" si="131"/>
        <v>-1.8047277324087423</v>
      </c>
      <c r="BQ102">
        <f t="shared" si="131"/>
        <v>-1.8044870431977833</v>
      </c>
      <c r="BR102">
        <f t="shared" si="131"/>
        <v>-1.8063173536298669</v>
      </c>
      <c r="BS102">
        <f t="shared" si="131"/>
        <v>-1.7920258892330998</v>
      </c>
      <c r="BT102">
        <f t="shared" si="124"/>
        <v>-1.2544067534689001</v>
      </c>
      <c r="BW102">
        <f t="shared" si="71"/>
        <v>-2.7105253677503348E-2</v>
      </c>
      <c r="BX102">
        <v>40000</v>
      </c>
      <c r="BY102">
        <f t="shared" si="72"/>
        <v>-2.0841663919836481E-2</v>
      </c>
      <c r="BZ102">
        <f t="shared" si="73"/>
        <v>-8.7075589112232989E-3</v>
      </c>
      <c r="CA102">
        <f t="shared" si="74"/>
        <v>-1.2134105008613182E-2</v>
      </c>
      <c r="CB102">
        <f t="shared" si="75"/>
        <v>0.48252540808011501</v>
      </c>
      <c r="CC102">
        <f t="shared" si="76"/>
        <v>-0.67538753181782374</v>
      </c>
      <c r="CD102">
        <f t="shared" si="77"/>
        <v>-2.4669988492594923</v>
      </c>
      <c r="CE102">
        <f t="shared" si="78"/>
        <v>-2.8514526605058794</v>
      </c>
      <c r="CF102">
        <f t="shared" si="128"/>
        <v>4.4645931863581927</v>
      </c>
      <c r="CG102">
        <f t="shared" si="128"/>
        <v>4.4645893589368333</v>
      </c>
      <c r="CH102">
        <f t="shared" si="128"/>
        <v>4.4646129105012555</v>
      </c>
      <c r="CI102">
        <f t="shared" si="128"/>
        <v>4.4644680236038949</v>
      </c>
      <c r="CJ102">
        <f t="shared" si="128"/>
        <v>4.4653606724522694</v>
      </c>
      <c r="CK102">
        <f t="shared" si="128"/>
        <v>4.4599102006580136</v>
      </c>
      <c r="CL102">
        <f t="shared" si="128"/>
        <v>4.4952690245774463</v>
      </c>
      <c r="CM102">
        <f t="shared" si="80"/>
        <v>5.1069661494995104</v>
      </c>
      <c r="CO102" s="23">
        <f t="shared" si="88"/>
        <v>40000</v>
      </c>
      <c r="CP102" s="86">
        <f t="shared" si="89"/>
        <v>-1.4971148668890166E-2</v>
      </c>
      <c r="CQ102" s="86">
        <f t="shared" si="90"/>
        <v>-8.7075589112232989E-3</v>
      </c>
      <c r="CR102">
        <f t="shared" si="81"/>
        <v>-6.2635897576668658E-3</v>
      </c>
      <c r="CS102">
        <f t="shared" si="82"/>
        <v>0.8021044262957181</v>
      </c>
      <c r="CT102">
        <f t="shared" si="83"/>
        <v>-0.91877286699357497</v>
      </c>
      <c r="CU102">
        <f t="shared" si="84"/>
        <v>1.9281814199905623</v>
      </c>
      <c r="CV102">
        <f t="shared" si="85"/>
        <v>1.4408672526737079</v>
      </c>
      <c r="CW102">
        <f t="shared" si="129"/>
        <v>7.581490168314204</v>
      </c>
      <c r="CX102">
        <f t="shared" si="129"/>
        <v>7.5814752715142975</v>
      </c>
      <c r="CY102">
        <f t="shared" si="129"/>
        <v>7.5813774477229474</v>
      </c>
      <c r="CZ102">
        <f t="shared" si="129"/>
        <v>7.5807359102681495</v>
      </c>
      <c r="DA102">
        <f t="shared" si="129"/>
        <v>7.5765644963393148</v>
      </c>
      <c r="DB102">
        <f t="shared" si="129"/>
        <v>7.5508022532660197</v>
      </c>
      <c r="DC102">
        <f t="shared" si="129"/>
        <v>7.4237074740725841</v>
      </c>
      <c r="DD102">
        <f t="shared" si="87"/>
        <v>7.0366672158284667</v>
      </c>
    </row>
    <row r="103" spans="1:108">
      <c r="A103" s="47" t="s">
        <v>73</v>
      </c>
      <c r="B103" s="48"/>
      <c r="C103" s="51">
        <v>45193.714</v>
      </c>
      <c r="D103" s="51" t="s">
        <v>16</v>
      </c>
      <c r="E103">
        <f t="shared" si="95"/>
        <v>3954.0038722925756</v>
      </c>
      <c r="F103">
        <f t="shared" si="96"/>
        <v>3954</v>
      </c>
      <c r="G103">
        <f t="shared" si="127"/>
        <v>1.3998420035932213E-3</v>
      </c>
      <c r="H103" s="116"/>
      <c r="I103" s="116">
        <f t="shared" si="126"/>
        <v>1.3998420035932213E-3</v>
      </c>
      <c r="K103" s="165"/>
      <c r="L103" s="116"/>
      <c r="M103" s="116"/>
      <c r="N103" s="116"/>
      <c r="O103" s="40"/>
      <c r="P103" s="167">
        <f t="shared" si="97"/>
        <v>3.2325928833507931E-7</v>
      </c>
      <c r="Q103" s="166">
        <f t="shared" si="98"/>
        <v>30175.214</v>
      </c>
      <c r="R103" s="8">
        <f t="shared" si="99"/>
        <v>1.9595576350238842E-6</v>
      </c>
      <c r="S103" s="282">
        <f t="shared" si="70"/>
        <v>0.16496544044295958</v>
      </c>
      <c r="T103" s="284"/>
      <c r="U103" s="167"/>
      <c r="V103" s="167"/>
      <c r="W103" s="167"/>
      <c r="X103" s="167"/>
      <c r="Y103" s="167"/>
      <c r="Z103" s="167"/>
      <c r="AA103" s="116"/>
      <c r="AB103" s="116"/>
      <c r="AC103" s="25"/>
      <c r="AD103" s="252"/>
      <c r="AE103" s="41"/>
      <c r="AF103">
        <f t="shared" si="100"/>
        <v>3954</v>
      </c>
      <c r="AG103" s="246">
        <f t="shared" si="101"/>
        <v>-3.8420524813027298E-3</v>
      </c>
      <c r="AH103" s="247">
        <f t="shared" si="102"/>
        <v>5.2418944848959511E-3</v>
      </c>
      <c r="AI103" s="247">
        <f t="shared" si="103"/>
        <v>1.3998420035932213E-3</v>
      </c>
      <c r="AJ103" s="248">
        <f t="shared" si="104"/>
        <v>4.5328309267092806E-6</v>
      </c>
      <c r="AK103">
        <f t="shared" si="125"/>
        <v>2.7477457790782588E-5</v>
      </c>
      <c r="AN103">
        <f t="shared" si="105"/>
        <v>-9.7638435520040895E-3</v>
      </c>
      <c r="AO103">
        <f t="shared" si="106"/>
        <v>0.38749058562408922</v>
      </c>
      <c r="AP103">
        <f t="shared" si="107"/>
        <v>-0.44239922374849383</v>
      </c>
      <c r="AQ103">
        <f t="shared" si="108"/>
        <v>-0.25276071950291007</v>
      </c>
      <c r="AR103">
        <f t="shared" si="109"/>
        <v>-2.7502167426664261</v>
      </c>
      <c r="AS103">
        <f t="shared" si="110"/>
        <v>-5.044780091017711</v>
      </c>
      <c r="AT103">
        <f t="shared" si="130"/>
        <v>-2.3125171654876118</v>
      </c>
      <c r="AU103">
        <f t="shared" si="130"/>
        <v>-2.3083866553564376</v>
      </c>
      <c r="AV103">
        <f t="shared" si="130"/>
        <v>-2.3176092931596695</v>
      </c>
      <c r="AW103">
        <f t="shared" si="130"/>
        <v>-2.2968863459156941</v>
      </c>
      <c r="AX103">
        <f t="shared" si="130"/>
        <v>-2.3428184190479628</v>
      </c>
      <c r="AY103">
        <f t="shared" si="130"/>
        <v>-2.2375698516460254</v>
      </c>
      <c r="AZ103">
        <f t="shared" si="130"/>
        <v>-2.4639189388471974</v>
      </c>
      <c r="BA103">
        <f t="shared" si="112"/>
        <v>-1.822123223229557</v>
      </c>
      <c r="BB103" s="246">
        <f t="shared" si="113"/>
        <v>-2.9185155874308986E-3</v>
      </c>
      <c r="BC103" s="247">
        <f t="shared" si="114"/>
        <v>4.3183575910241204E-3</v>
      </c>
      <c r="BD103" s="248">
        <f t="shared" si="115"/>
        <v>3.076310552896552E-6</v>
      </c>
      <c r="BE103" s="247">
        <f t="shared" si="116"/>
        <v>1.0240148661725479E-2</v>
      </c>
      <c r="BG103">
        <f t="shared" si="117"/>
        <v>9.2353689387183113E-4</v>
      </c>
      <c r="BH103">
        <f t="shared" si="118"/>
        <v>0.43488122916163718</v>
      </c>
      <c r="BI103">
        <f t="shared" si="119"/>
        <v>9.3553292096770838E-2</v>
      </c>
      <c r="BJ103">
        <f t="shared" si="120"/>
        <v>-2.558335828531098E-2</v>
      </c>
      <c r="BK103">
        <f t="shared" si="121"/>
        <v>-3.0963527786095826</v>
      </c>
      <c r="BL103">
        <f t="shared" si="122"/>
        <v>-44.201246832003918</v>
      </c>
      <c r="BM103">
        <f t="shared" si="131"/>
        <v>-3.0557335456616093</v>
      </c>
      <c r="BN103">
        <f t="shared" si="131"/>
        <v>-3.0532831416224413</v>
      </c>
      <c r="BO103">
        <f t="shared" si="131"/>
        <v>-3.0576309142117242</v>
      </c>
      <c r="BP103">
        <f t="shared" si="131"/>
        <v>-3.0499154787724945</v>
      </c>
      <c r="BQ103">
        <f t="shared" si="131"/>
        <v>-3.0636036092375929</v>
      </c>
      <c r="BR103">
        <f t="shared" si="131"/>
        <v>-3.0393074760447596</v>
      </c>
      <c r="BS103">
        <f t="shared" si="131"/>
        <v>-3.0824001582389178</v>
      </c>
      <c r="BT103">
        <f t="shared" si="124"/>
        <v>-3.005841976103282</v>
      </c>
      <c r="BW103">
        <f t="shared" si="71"/>
        <v>-2.7649568925285133E-2</v>
      </c>
      <c r="BX103">
        <v>41000</v>
      </c>
      <c r="BY103">
        <f t="shared" si="72"/>
        <v>-2.1263526316596545E-2</v>
      </c>
      <c r="BZ103">
        <f t="shared" si="73"/>
        <v>-8.9766554281999131E-3</v>
      </c>
      <c r="CA103">
        <f t="shared" si="74"/>
        <v>-1.2286870888396632E-2</v>
      </c>
      <c r="CB103">
        <f t="shared" si="75"/>
        <v>0.5347498807773583</v>
      </c>
      <c r="CC103">
        <f t="shared" si="76"/>
        <v>-0.7573774496260367</v>
      </c>
      <c r="CD103">
        <f t="shared" si="77"/>
        <v>-2.3492015090700864</v>
      </c>
      <c r="CE103">
        <f t="shared" si="78"/>
        <v>-2.3905377886172166</v>
      </c>
      <c r="CF103">
        <f t="shared" si="128"/>
        <v>4.6383954850552174</v>
      </c>
      <c r="CG103">
        <f t="shared" si="128"/>
        <v>4.6383954764848685</v>
      </c>
      <c r="CH103">
        <f t="shared" si="128"/>
        <v>4.6383956514461611</v>
      </c>
      <c r="CI103">
        <f t="shared" si="128"/>
        <v>4.6383920797420251</v>
      </c>
      <c r="CJ103">
        <f t="shared" si="128"/>
        <v>4.6384650275492172</v>
      </c>
      <c r="CK103">
        <f t="shared" si="128"/>
        <v>4.6369891274952408</v>
      </c>
      <c r="CL103">
        <f t="shared" si="128"/>
        <v>4.7474286994180099</v>
      </c>
      <c r="CM103">
        <f t="shared" si="80"/>
        <v>5.2991952282524668</v>
      </c>
      <c r="CO103" s="23">
        <f t="shared" si="88"/>
        <v>41000</v>
      </c>
      <c r="CP103" s="86">
        <f t="shared" si="89"/>
        <v>-1.5362698036888502E-2</v>
      </c>
      <c r="CQ103" s="86">
        <f t="shared" si="90"/>
        <v>-8.9766554281999131E-3</v>
      </c>
      <c r="CR103">
        <f t="shared" si="81"/>
        <v>-6.3860426086885889E-3</v>
      </c>
      <c r="CS103">
        <f t="shared" si="82"/>
        <v>0.66983875368925994</v>
      </c>
      <c r="CT103">
        <f t="shared" si="83"/>
        <v>-0.78279645637968676</v>
      </c>
      <c r="CU103">
        <f t="shared" si="84"/>
        <v>2.1939951253037666</v>
      </c>
      <c r="CV103">
        <f t="shared" si="85"/>
        <v>1.9502525046052819</v>
      </c>
      <c r="CW103">
        <f t="shared" si="129"/>
        <v>7.8807644943932766</v>
      </c>
      <c r="CX103">
        <f t="shared" si="129"/>
        <v>7.8807644943617872</v>
      </c>
      <c r="CY103">
        <f t="shared" si="129"/>
        <v>7.8807644964404115</v>
      </c>
      <c r="CZ103">
        <f t="shared" si="129"/>
        <v>7.8807643592297687</v>
      </c>
      <c r="DA103">
        <f t="shared" si="129"/>
        <v>7.8807734150386839</v>
      </c>
      <c r="DB103">
        <f t="shared" si="129"/>
        <v>7.8801690232111392</v>
      </c>
      <c r="DC103">
        <f t="shared" si="129"/>
        <v>7.8008477817048467</v>
      </c>
      <c r="DD103">
        <f t="shared" si="87"/>
        <v>7.315269812286652</v>
      </c>
    </row>
    <row r="104" spans="1:108">
      <c r="A104" s="47" t="s">
        <v>68</v>
      </c>
      <c r="B104" s="48"/>
      <c r="C104" s="51">
        <v>41616.288999999997</v>
      </c>
      <c r="D104" s="50"/>
      <c r="E104">
        <f t="shared" si="95"/>
        <v>-5941.995992737272</v>
      </c>
      <c r="F104">
        <f t="shared" si="96"/>
        <v>-5942</v>
      </c>
      <c r="G104">
        <f t="shared" si="127"/>
        <v>1.4486340005532838E-3</v>
      </c>
      <c r="I104" s="116">
        <f t="shared" si="126"/>
        <v>1.4486340005532838E-3</v>
      </c>
      <c r="K104" s="165"/>
      <c r="L104" s="116"/>
      <c r="N104" s="116"/>
      <c r="O104" s="40"/>
      <c r="P104" s="167">
        <f t="shared" si="97"/>
        <v>3.4618665251824666E-7</v>
      </c>
      <c r="Q104" s="166">
        <f t="shared" si="98"/>
        <v>26597.788999999997</v>
      </c>
      <c r="R104" s="8">
        <f t="shared" si="99"/>
        <v>2.0985404675590115E-6</v>
      </c>
      <c r="S104" s="282">
        <f t="shared" si="70"/>
        <v>0.16496544044295958</v>
      </c>
      <c r="T104" s="284"/>
      <c r="U104" s="167"/>
      <c r="V104" s="167"/>
      <c r="W104" s="167"/>
      <c r="X104" s="167"/>
      <c r="Y104" s="167"/>
      <c r="Z104" s="167"/>
      <c r="AA104" s="116"/>
      <c r="AB104" s="116"/>
      <c r="AC104" s="25"/>
      <c r="AD104" s="252"/>
      <c r="AE104" s="41"/>
      <c r="AF104">
        <f t="shared" si="100"/>
        <v>-5942</v>
      </c>
      <c r="AG104" s="246">
        <f t="shared" si="101"/>
        <v>1.4732407625092807E-2</v>
      </c>
      <c r="AH104" s="247">
        <f t="shared" si="102"/>
        <v>-1.3283773624539523E-2</v>
      </c>
      <c r="AI104" s="247">
        <f t="shared" si="103"/>
        <v>1.4486340005532838E-3</v>
      </c>
      <c r="AJ104" s="248">
        <f t="shared" si="104"/>
        <v>2.9109577549328578E-5</v>
      </c>
      <c r="AK104">
        <f t="shared" si="125"/>
        <v>1.7645864170801189E-4</v>
      </c>
      <c r="AN104">
        <f t="shared" si="105"/>
        <v>3.1159865597629984E-3</v>
      </c>
      <c r="AO104">
        <f t="shared" si="106"/>
        <v>0.34552881487941278</v>
      </c>
      <c r="AP104">
        <f t="shared" si="107"/>
        <v>8.9905275826659109E-2</v>
      </c>
      <c r="AQ104">
        <f t="shared" si="108"/>
        <v>0.10355303892017861</v>
      </c>
      <c r="AR104">
        <f t="shared" si="109"/>
        <v>2.9846695535783647</v>
      </c>
      <c r="AS104">
        <f t="shared" si="110"/>
        <v>12.718931573794857</v>
      </c>
      <c r="AT104">
        <f t="shared" si="130"/>
        <v>-3.4871800851861114</v>
      </c>
      <c r="AU104">
        <f t="shared" si="130"/>
        <v>-3.5077608672893215</v>
      </c>
      <c r="AV104">
        <f t="shared" si="130"/>
        <v>-3.474699073788007</v>
      </c>
      <c r="AW104">
        <f t="shared" si="130"/>
        <v>-3.5280143268612836</v>
      </c>
      <c r="AX104">
        <f t="shared" si="130"/>
        <v>-3.4425285899376363</v>
      </c>
      <c r="AY104">
        <f t="shared" si="130"/>
        <v>-3.5810266602659251</v>
      </c>
      <c r="AZ104">
        <f t="shared" si="130"/>
        <v>-3.3597276788474773</v>
      </c>
      <c r="BA104">
        <f t="shared" si="112"/>
        <v>-3.7244221865688143</v>
      </c>
      <c r="BB104" s="246">
        <f t="shared" si="113"/>
        <v>9.1624919823017782E-3</v>
      </c>
      <c r="BC104" s="247">
        <f t="shared" si="114"/>
        <v>-7.7138579817484943E-3</v>
      </c>
      <c r="BD104" s="248">
        <f t="shared" si="115"/>
        <v>9.8160384005967018E-6</v>
      </c>
      <c r="BE104" s="247">
        <f t="shared" si="116"/>
        <v>3.9025630835813141E-3</v>
      </c>
      <c r="BG104">
        <f t="shared" si="117"/>
        <v>-5.5699156427910287E-3</v>
      </c>
      <c r="BH104">
        <f t="shared" si="118"/>
        <v>0.98302857048520653</v>
      </c>
      <c r="BI104">
        <f t="shared" si="119"/>
        <v>-0.99692392091782167</v>
      </c>
      <c r="BJ104">
        <f t="shared" si="120"/>
        <v>0.56544292723071621</v>
      </c>
      <c r="BK104">
        <f t="shared" si="121"/>
        <v>1.6008017174952078</v>
      </c>
      <c r="BL104">
        <f t="shared" si="122"/>
        <v>1.030464729465622</v>
      </c>
      <c r="BM104">
        <f t="shared" si="131"/>
        <v>-5.2887127052969101</v>
      </c>
      <c r="BN104">
        <f t="shared" si="131"/>
        <v>-5.2891693491624441</v>
      </c>
      <c r="BO104">
        <f t="shared" si="131"/>
        <v>-5.2906479210619182</v>
      </c>
      <c r="BP104">
        <f t="shared" si="131"/>
        <v>-5.2954126064473526</v>
      </c>
      <c r="BQ104">
        <f t="shared" si="131"/>
        <v>-5.3105383655586573</v>
      </c>
      <c r="BR104">
        <f t="shared" si="131"/>
        <v>-5.3564883615770089</v>
      </c>
      <c r="BS104">
        <f t="shared" si="131"/>
        <v>-5.48166603179628</v>
      </c>
      <c r="BT104">
        <f t="shared" si="124"/>
        <v>-5.7628932706534837</v>
      </c>
      <c r="BW104">
        <f t="shared" si="71"/>
        <v>-2.7294083113919849E-2</v>
      </c>
      <c r="BX104">
        <v>42000</v>
      </c>
      <c r="BY104">
        <f t="shared" si="72"/>
        <v>-2.1255404912987101E-2</v>
      </c>
      <c r="BZ104">
        <f t="shared" si="73"/>
        <v>-9.2383689226166639E-3</v>
      </c>
      <c r="CA104">
        <f t="shared" si="74"/>
        <v>-1.2017035990370437E-2</v>
      </c>
      <c r="CB104">
        <f t="shared" si="75"/>
        <v>0.60983587211871537</v>
      </c>
      <c r="CC104">
        <f t="shared" si="76"/>
        <v>-0.84581239570756284</v>
      </c>
      <c r="CD104">
        <f t="shared" si="77"/>
        <v>-2.2004027626953375</v>
      </c>
      <c r="CE104">
        <f t="shared" si="78"/>
        <v>-1.9657388145203818</v>
      </c>
      <c r="CF104">
        <f t="shared" si="128"/>
        <v>4.8336795770105585</v>
      </c>
      <c r="CG104">
        <f t="shared" si="128"/>
        <v>4.8336806918150206</v>
      </c>
      <c r="CH104">
        <f t="shared" si="128"/>
        <v>4.8336945960901483</v>
      </c>
      <c r="CI104">
        <f t="shared" si="128"/>
        <v>4.8338678825686268</v>
      </c>
      <c r="CJ104">
        <f t="shared" si="128"/>
        <v>4.8360072442772166</v>
      </c>
      <c r="CK104">
        <f t="shared" si="128"/>
        <v>4.8598976263985865</v>
      </c>
      <c r="CL104">
        <f t="shared" si="128"/>
        <v>5.0199145544310975</v>
      </c>
      <c r="CM104">
        <f t="shared" si="80"/>
        <v>5.4914243070054232</v>
      </c>
      <c r="CO104" s="23">
        <f t="shared" si="88"/>
        <v>42000</v>
      </c>
      <c r="CP104" s="86">
        <f t="shared" si="89"/>
        <v>-1.5277047123549414E-2</v>
      </c>
      <c r="CQ104" s="86">
        <f t="shared" si="90"/>
        <v>-9.2383689226166639E-3</v>
      </c>
      <c r="CR104">
        <f t="shared" si="81"/>
        <v>-6.0386782009327501E-3</v>
      </c>
      <c r="CS104">
        <f t="shared" si="82"/>
        <v>0.58720525078035357</v>
      </c>
      <c r="CT104">
        <f t="shared" si="83"/>
        <v>-0.64761428226220996</v>
      </c>
      <c r="CU104">
        <f t="shared" si="84"/>
        <v>2.3886929684872462</v>
      </c>
      <c r="CV104">
        <f t="shared" si="85"/>
        <v>2.5297113513485403</v>
      </c>
      <c r="CW104">
        <f t="shared" si="129"/>
        <v>8.1370559966523039</v>
      </c>
      <c r="CX104">
        <f t="shared" si="129"/>
        <v>8.1370555971690006</v>
      </c>
      <c r="CY104">
        <f t="shared" si="129"/>
        <v>8.1370581254663463</v>
      </c>
      <c r="CZ104">
        <f t="shared" si="129"/>
        <v>8.1370421237074311</v>
      </c>
      <c r="DA104">
        <f t="shared" si="129"/>
        <v>8.1371433850437942</v>
      </c>
      <c r="DB104">
        <f t="shared" si="129"/>
        <v>8.1365019939134591</v>
      </c>
      <c r="DC104">
        <f t="shared" si="129"/>
        <v>8.140540976919004</v>
      </c>
      <c r="DD104">
        <f t="shared" si="87"/>
        <v>7.5938724087448373</v>
      </c>
    </row>
    <row r="105" spans="1:108">
      <c r="A105" s="47" t="s">
        <v>73</v>
      </c>
      <c r="B105" s="48"/>
      <c r="C105" s="51">
        <v>48537.608999999997</v>
      </c>
      <c r="D105" s="51" t="s">
        <v>16</v>
      </c>
      <c r="E105">
        <f t="shared" si="95"/>
        <v>13204.004772010647</v>
      </c>
      <c r="F105">
        <f t="shared" si="96"/>
        <v>13204</v>
      </c>
      <c r="G105">
        <f t="shared" si="127"/>
        <v>1.7250919991056435E-3</v>
      </c>
      <c r="H105" s="116"/>
      <c r="I105" s="116">
        <f t="shared" si="126"/>
        <v>1.7250919991056435E-3</v>
      </c>
      <c r="K105" s="165"/>
      <c r="L105" s="116"/>
      <c r="M105" s="116"/>
      <c r="N105" s="116"/>
      <c r="O105" s="40"/>
      <c r="P105" s="167">
        <f t="shared" si="97"/>
        <v>4.909276496361127E-7</v>
      </c>
      <c r="Q105" s="166">
        <f t="shared" si="98"/>
        <v>33519.108999999997</v>
      </c>
      <c r="R105" s="8">
        <f t="shared" si="99"/>
        <v>2.9759424053783054E-6</v>
      </c>
      <c r="S105" s="282">
        <f t="shared" si="70"/>
        <v>0.16496544044295958</v>
      </c>
      <c r="T105" s="284"/>
      <c r="U105" s="167"/>
      <c r="V105" s="167"/>
      <c r="W105" s="167"/>
      <c r="X105" s="167"/>
      <c r="Y105" s="167"/>
      <c r="Z105" s="167"/>
      <c r="AA105" s="116"/>
      <c r="AB105" s="116"/>
      <c r="AC105" s="25"/>
      <c r="AD105" s="252"/>
      <c r="AE105" s="41"/>
      <c r="AF105">
        <f t="shared" si="100"/>
        <v>13204</v>
      </c>
      <c r="AG105" s="246">
        <f t="shared" si="101"/>
        <v>8.1153638293797611E-4</v>
      </c>
      <c r="AH105" s="247">
        <f t="shared" si="102"/>
        <v>9.1355561616766738E-4</v>
      </c>
      <c r="AI105" s="247">
        <f t="shared" si="103"/>
        <v>1.7250919991056435E-3</v>
      </c>
      <c r="AJ105" s="248">
        <f t="shared" si="104"/>
        <v>1.3767749468354816E-7</v>
      </c>
      <c r="AK105">
        <f t="shared" si="125"/>
        <v>8.3458386383148644E-7</v>
      </c>
      <c r="AN105">
        <f t="shared" si="105"/>
        <v>-4.4113237174543403E-4</v>
      </c>
      <c r="AO105">
        <f t="shared" si="106"/>
        <v>1.6374726306187692</v>
      </c>
      <c r="AP105">
        <f t="shared" si="107"/>
        <v>-0.20792109900218095</v>
      </c>
      <c r="AQ105">
        <f t="shared" si="108"/>
        <v>-0.18078829949622327</v>
      </c>
      <c r="AR105">
        <f t="shared" si="109"/>
        <v>-0.27634539335892183</v>
      </c>
      <c r="AS105">
        <f t="shared" si="110"/>
        <v>-0.13905878098841118</v>
      </c>
      <c r="AT105">
        <f t="shared" si="130"/>
        <v>-0.12512094915251543</v>
      </c>
      <c r="AU105">
        <f t="shared" si="130"/>
        <v>-0.12272731350217028</v>
      </c>
      <c r="AV105">
        <f t="shared" si="130"/>
        <v>-0.11908832554982161</v>
      </c>
      <c r="AW105">
        <f t="shared" si="130"/>
        <v>-0.11355907533717394</v>
      </c>
      <c r="AX105">
        <f t="shared" si="130"/>
        <v>-0.10516428321263431</v>
      </c>
      <c r="AY105">
        <f t="shared" si="130"/>
        <v>-9.2432884938553839E-2</v>
      </c>
      <c r="AZ105">
        <f t="shared" si="130"/>
        <v>-7.3152612824374089E-2</v>
      </c>
      <c r="BA105">
        <f t="shared" si="112"/>
        <v>-4.4004244764710876E-2</v>
      </c>
      <c r="BB105" s="246">
        <f t="shared" si="113"/>
        <v>5.3945163889583397E-3</v>
      </c>
      <c r="BC105" s="247">
        <f t="shared" si="114"/>
        <v>-3.6694243898526963E-3</v>
      </c>
      <c r="BD105" s="248">
        <f t="shared" si="115"/>
        <v>2.2212061000036745E-6</v>
      </c>
      <c r="BE105" s="247">
        <f t="shared" si="116"/>
        <v>-2.4167556351692857E-3</v>
      </c>
      <c r="BG105">
        <f t="shared" si="117"/>
        <v>4.5829800060203634E-3</v>
      </c>
      <c r="BH105">
        <f t="shared" si="118"/>
        <v>1.0811420423334921</v>
      </c>
      <c r="BI105">
        <f t="shared" si="119"/>
        <v>0.98155119993790796</v>
      </c>
      <c r="BJ105">
        <f t="shared" si="120"/>
        <v>-0.55984792787056592</v>
      </c>
      <c r="BK105">
        <f t="shared" si="121"/>
        <v>-1.4268627223675849</v>
      </c>
      <c r="BL105">
        <f t="shared" si="122"/>
        <v>-0.86551275277880568</v>
      </c>
      <c r="BM105">
        <f t="shared" si="131"/>
        <v>-0.85540531464163316</v>
      </c>
      <c r="BN105">
        <f t="shared" si="131"/>
        <v>-0.85440332877801151</v>
      </c>
      <c r="BO105">
        <f t="shared" si="131"/>
        <v>-0.85171017957845641</v>
      </c>
      <c r="BP105">
        <f t="shared" si="131"/>
        <v>-0.84451217375728249</v>
      </c>
      <c r="BQ105">
        <f t="shared" si="131"/>
        <v>-0.82555329780378972</v>
      </c>
      <c r="BR105">
        <f t="shared" si="131"/>
        <v>-0.77737234602211458</v>
      </c>
      <c r="BS105">
        <f t="shared" si="131"/>
        <v>-0.66395706208824457</v>
      </c>
      <c r="BT105">
        <f t="shared" si="124"/>
        <v>-0.42876795886506747</v>
      </c>
      <c r="BW105">
        <f t="shared" si="71"/>
        <v>-2.6016758648903834E-2</v>
      </c>
      <c r="BX105">
        <v>43000</v>
      </c>
      <c r="BY105">
        <f t="shared" si="72"/>
        <v>-2.0622331684743787E-2</v>
      </c>
      <c r="BZ105">
        <f t="shared" si="73"/>
        <v>-9.4926993944735479E-3</v>
      </c>
      <c r="CA105">
        <f t="shared" si="74"/>
        <v>-1.1129632290270239E-2</v>
      </c>
      <c r="CB105">
        <f t="shared" si="75"/>
        <v>0.72500871789937382</v>
      </c>
      <c r="CC105">
        <f t="shared" si="76"/>
        <v>-0.93552356605645037</v>
      </c>
      <c r="CD105">
        <f t="shared" si="77"/>
        <v>-1.9987506700822633</v>
      </c>
      <c r="CE105">
        <f t="shared" si="78"/>
        <v>-1.5552700025037098</v>
      </c>
      <c r="CF105">
        <f t="shared" si="128"/>
        <v>5.0609187581473378</v>
      </c>
      <c r="CG105">
        <f t="shared" si="128"/>
        <v>5.0610917637527315</v>
      </c>
      <c r="CH105">
        <f t="shared" si="128"/>
        <v>5.0618551185748437</v>
      </c>
      <c r="CI105">
        <f t="shared" si="128"/>
        <v>5.0652043663504625</v>
      </c>
      <c r="CJ105">
        <f t="shared" si="128"/>
        <v>5.0795533766515888</v>
      </c>
      <c r="CK105">
        <f t="shared" si="128"/>
        <v>5.1357974529681663</v>
      </c>
      <c r="CL105">
        <f t="shared" si="128"/>
        <v>5.3097700607062395</v>
      </c>
      <c r="CM105">
        <f t="shared" si="80"/>
        <v>5.6836533857583795</v>
      </c>
      <c r="CO105" s="23">
        <f t="shared" si="88"/>
        <v>43000</v>
      </c>
      <c r="CP105" s="86">
        <f t="shared" si="89"/>
        <v>-1.4887126358633596E-2</v>
      </c>
      <c r="CQ105" s="86">
        <f t="shared" si="90"/>
        <v>-9.4926993944735479E-3</v>
      </c>
      <c r="CR105">
        <f t="shared" si="81"/>
        <v>-5.3944269641600468E-3</v>
      </c>
      <c r="CS105">
        <f t="shared" si="82"/>
        <v>0.53247516194287381</v>
      </c>
      <c r="CT105">
        <f t="shared" si="83"/>
        <v>-0.5223123033745386</v>
      </c>
      <c r="CU105">
        <f t="shared" si="84"/>
        <v>2.5435819531719859</v>
      </c>
      <c r="CV105">
        <f t="shared" si="85"/>
        <v>3.2441541556195022</v>
      </c>
      <c r="CW105">
        <f t="shared" si="129"/>
        <v>8.3657414337776217</v>
      </c>
      <c r="CX105">
        <f t="shared" si="129"/>
        <v>8.3655835264844161</v>
      </c>
      <c r="CY105">
        <f t="shared" si="129"/>
        <v>8.3661534002007372</v>
      </c>
      <c r="CZ105">
        <f t="shared" si="129"/>
        <v>8.3640940447484589</v>
      </c>
      <c r="DA105">
        <f t="shared" si="129"/>
        <v>8.371500682109339</v>
      </c>
      <c r="DB105">
        <f t="shared" si="129"/>
        <v>8.3443866586181628</v>
      </c>
      <c r="DC105">
        <f t="shared" si="129"/>
        <v>8.4380758358470427</v>
      </c>
      <c r="DD105">
        <f t="shared" si="87"/>
        <v>7.8724750052030226</v>
      </c>
    </row>
    <row r="106" spans="1:108">
      <c r="A106" s="47" t="s">
        <v>97</v>
      </c>
      <c r="B106" s="48"/>
      <c r="C106" s="51">
        <v>48843.44</v>
      </c>
      <c r="D106" s="51">
        <v>5.0000000000000001E-3</v>
      </c>
      <c r="E106">
        <f t="shared" si="95"/>
        <v>14050.005326801313</v>
      </c>
      <c r="F106">
        <f t="shared" si="96"/>
        <v>14050</v>
      </c>
      <c r="G106">
        <f t="shared" si="127"/>
        <v>1.9256500017945655E-3</v>
      </c>
      <c r="H106" s="116"/>
      <c r="I106" s="116">
        <f t="shared" si="126"/>
        <v>1.9256500017945655E-3</v>
      </c>
      <c r="J106" s="116"/>
      <c r="K106" s="117"/>
      <c r="L106" s="116"/>
      <c r="M106" s="116"/>
      <c r="N106" s="116"/>
      <c r="O106" s="40"/>
      <c r="P106" s="167">
        <f t="shared" si="97"/>
        <v>6.1171295709419292E-7</v>
      </c>
      <c r="Q106" s="166">
        <f t="shared" si="98"/>
        <v>33824.94</v>
      </c>
      <c r="R106" s="8">
        <f t="shared" si="99"/>
        <v>3.7081279294114099E-6</v>
      </c>
      <c r="S106" s="282">
        <f t="shared" si="70"/>
        <v>0.16496544044295958</v>
      </c>
      <c r="T106" s="284"/>
      <c r="U106" s="167"/>
      <c r="V106" s="167"/>
      <c r="W106" s="167"/>
      <c r="X106" s="167"/>
      <c r="Y106" s="167"/>
      <c r="Z106" s="167"/>
      <c r="AA106" s="116"/>
      <c r="AB106" s="116"/>
      <c r="AC106" s="25"/>
      <c r="AD106" s="252"/>
      <c r="AE106" s="41"/>
      <c r="AF106">
        <f t="shared" si="100"/>
        <v>14050</v>
      </c>
      <c r="AG106" s="246">
        <f t="shared" si="101"/>
        <v>5.8586323693104259E-3</v>
      </c>
      <c r="AH106" s="247">
        <f t="shared" si="102"/>
        <v>-3.9329823675158604E-3</v>
      </c>
      <c r="AI106" s="247">
        <f t="shared" si="103"/>
        <v>1.9256500017945655E-3</v>
      </c>
      <c r="AJ106" s="248">
        <f t="shared" si="104"/>
        <v>2.5517432206918346E-6</v>
      </c>
      <c r="AK106">
        <f t="shared" si="125"/>
        <v>1.5468350303190662E-5</v>
      </c>
      <c r="AN106">
        <f t="shared" si="105"/>
        <v>5.0014690225917788E-3</v>
      </c>
      <c r="AO106">
        <f t="shared" si="106"/>
        <v>1.5033375542380529</v>
      </c>
      <c r="AP106">
        <f t="shared" si="107"/>
        <v>0.69968436733739403</v>
      </c>
      <c r="AQ106">
        <f t="shared" si="108"/>
        <v>0.43093743225253139</v>
      </c>
      <c r="AR106">
        <f t="shared" si="109"/>
        <v>0.70805935341900206</v>
      </c>
      <c r="AS106">
        <f t="shared" si="110"/>
        <v>0.36960186097802911</v>
      </c>
      <c r="AT106">
        <f t="shared" si="130"/>
        <v>0.32996453779830631</v>
      </c>
      <c r="AU106">
        <f t="shared" si="130"/>
        <v>0.3246255895989979</v>
      </c>
      <c r="AV106">
        <f t="shared" si="130"/>
        <v>0.31613616829633251</v>
      </c>
      <c r="AW106">
        <f t="shared" si="130"/>
        <v>0.30268529345192069</v>
      </c>
      <c r="AX106">
        <f t="shared" si="130"/>
        <v>0.28148732785463837</v>
      </c>
      <c r="AY106">
        <f t="shared" si="130"/>
        <v>0.24833797971659369</v>
      </c>
      <c r="AZ106">
        <f t="shared" si="130"/>
        <v>0.1970375190196306</v>
      </c>
      <c r="BA106">
        <f t="shared" si="112"/>
        <v>0.11862155586029033</v>
      </c>
      <c r="BB106" s="246">
        <f t="shared" si="113"/>
        <v>8.1555124238048109E-3</v>
      </c>
      <c r="BC106" s="247">
        <f t="shared" si="114"/>
        <v>-6.2298624220102454E-3</v>
      </c>
      <c r="BD106" s="248">
        <f t="shared" si="115"/>
        <v>6.4025043591445702E-6</v>
      </c>
      <c r="BE106" s="247">
        <f t="shared" si="116"/>
        <v>-5.3726990752915984E-3</v>
      </c>
      <c r="BG106">
        <f t="shared" si="117"/>
        <v>2.296880054494385E-3</v>
      </c>
      <c r="BH106">
        <f t="shared" si="118"/>
        <v>1.4029475956660695</v>
      </c>
      <c r="BI106">
        <f t="shared" si="119"/>
        <v>0.66655146440482171</v>
      </c>
      <c r="BJ106">
        <f t="shared" si="120"/>
        <v>-0.39704781641755738</v>
      </c>
      <c r="BK106">
        <f t="shared" si="121"/>
        <v>-0.77802353073651009</v>
      </c>
      <c r="BL106">
        <f t="shared" si="122"/>
        <v>-0.40990017102884507</v>
      </c>
      <c r="BM106">
        <f t="shared" si="131"/>
        <v>-0.42524174414212723</v>
      </c>
      <c r="BN106">
        <f t="shared" si="131"/>
        <v>-0.42291069243753443</v>
      </c>
      <c r="BO106">
        <f t="shared" si="131"/>
        <v>-0.41839648247039685</v>
      </c>
      <c r="BP106">
        <f t="shared" si="131"/>
        <v>-0.40968005064332919</v>
      </c>
      <c r="BQ106">
        <f t="shared" si="131"/>
        <v>-0.39294171590113147</v>
      </c>
      <c r="BR106">
        <f t="shared" si="131"/>
        <v>-0.36111628994741785</v>
      </c>
      <c r="BS106">
        <f t="shared" si="131"/>
        <v>-0.30161220136967565</v>
      </c>
      <c r="BT106">
        <f t="shared" si="124"/>
        <v>-0.19307016226144302</v>
      </c>
      <c r="BW106">
        <f t="shared" si="71"/>
        <v>-2.3552423319309318E-2</v>
      </c>
      <c r="BX106">
        <v>44000</v>
      </c>
      <c r="BY106">
        <f t="shared" si="72"/>
        <v>-1.899947724100351E-2</v>
      </c>
      <c r="BZ106">
        <f t="shared" si="73"/>
        <v>-9.7396468437705649E-3</v>
      </c>
      <c r="CA106">
        <f t="shared" si="74"/>
        <v>-9.2598303972329429E-3</v>
      </c>
      <c r="CB106">
        <f t="shared" si="75"/>
        <v>0.91864269974588764</v>
      </c>
      <c r="CC106">
        <f t="shared" si="76"/>
        <v>-0.99842136914363844</v>
      </c>
      <c r="CD106">
        <f t="shared" si="77"/>
        <v>-1.6938895020771281</v>
      </c>
      <c r="CE106">
        <f t="shared" si="78"/>
        <v>-1.1313427570375338</v>
      </c>
      <c r="CF106">
        <f t="shared" si="128"/>
        <v>5.3405267356313333</v>
      </c>
      <c r="CG106">
        <f t="shared" si="128"/>
        <v>5.3425264405696327</v>
      </c>
      <c r="CH106">
        <f t="shared" si="128"/>
        <v>5.3476301643299946</v>
      </c>
      <c r="CI106">
        <f t="shared" si="128"/>
        <v>5.3604989676839718</v>
      </c>
      <c r="CJ106">
        <f t="shared" si="128"/>
        <v>5.3920196710927621</v>
      </c>
      <c r="CK106">
        <f t="shared" si="128"/>
        <v>5.4645200829526503</v>
      </c>
      <c r="CL106">
        <f t="shared" si="128"/>
        <v>5.6133988196731774</v>
      </c>
      <c r="CM106">
        <f t="shared" si="80"/>
        <v>5.8758824645113359</v>
      </c>
      <c r="CO106" s="23">
        <f t="shared" si="88"/>
        <v>44000</v>
      </c>
      <c r="CP106" s="86">
        <f t="shared" si="89"/>
        <v>-1.4292592922076373E-2</v>
      </c>
      <c r="CQ106" s="86">
        <f t="shared" si="90"/>
        <v>-9.7396468437705649E-3</v>
      </c>
      <c r="CR106">
        <f t="shared" si="81"/>
        <v>-4.5529460783058093E-3</v>
      </c>
      <c r="CS106">
        <f t="shared" si="82"/>
        <v>0.49493418228486974</v>
      </c>
      <c r="CT106">
        <f t="shared" si="83"/>
        <v>-0.40664550566962493</v>
      </c>
      <c r="CU106">
        <f t="shared" si="84"/>
        <v>2.6743629693255495</v>
      </c>
      <c r="CV106">
        <f t="shared" si="85"/>
        <v>4.202393524230593</v>
      </c>
      <c r="CW106">
        <f t="shared" si="129"/>
        <v>8.5760526862485094</v>
      </c>
      <c r="CX106">
        <f t="shared" si="129"/>
        <v>8.574837983015394</v>
      </c>
      <c r="CY106">
        <f t="shared" si="129"/>
        <v>8.5780852820010871</v>
      </c>
      <c r="CZ106">
        <f t="shared" si="129"/>
        <v>8.5693771596767814</v>
      </c>
      <c r="DA106">
        <f t="shared" si="129"/>
        <v>8.5925394048111663</v>
      </c>
      <c r="DB106">
        <f t="shared" si="129"/>
        <v>8.5294969290664344</v>
      </c>
      <c r="DC106">
        <f t="shared" si="129"/>
        <v>8.6919923281628595</v>
      </c>
      <c r="DD106">
        <f t="shared" si="87"/>
        <v>8.151077601661207</v>
      </c>
    </row>
    <row r="107" spans="1:108">
      <c r="A107" s="47" t="s">
        <v>90</v>
      </c>
      <c r="B107" s="48" t="s">
        <v>45</v>
      </c>
      <c r="C107" s="51">
        <v>48114.470999999998</v>
      </c>
      <c r="D107" s="51"/>
      <c r="E107">
        <f t="shared" si="95"/>
        <v>12033.505434948658</v>
      </c>
      <c r="F107">
        <f t="shared" si="96"/>
        <v>12033.5</v>
      </c>
      <c r="G107">
        <f t="shared" si="127"/>
        <v>1.9647454973892309E-3</v>
      </c>
      <c r="H107" s="116"/>
      <c r="I107" s="8">
        <f t="shared" si="126"/>
        <v>1.9647454973892309E-3</v>
      </c>
      <c r="J107" s="116"/>
      <c r="K107" s="117"/>
      <c r="L107" s="116"/>
      <c r="M107" s="116"/>
      <c r="N107" s="116"/>
      <c r="O107" s="40"/>
      <c r="P107" s="167">
        <f t="shared" si="97"/>
        <v>6.3680369580779059E-7</v>
      </c>
      <c r="Q107" s="166">
        <f t="shared" si="98"/>
        <v>33095.970999999998</v>
      </c>
      <c r="R107" s="8">
        <f t="shared" si="99"/>
        <v>3.8602248695112566E-6</v>
      </c>
      <c r="S107" s="282">
        <f t="shared" si="70"/>
        <v>0.16496544044295958</v>
      </c>
      <c r="T107" s="284"/>
      <c r="U107" s="167"/>
      <c r="V107" s="167"/>
      <c r="W107" s="167"/>
      <c r="X107" s="167"/>
      <c r="Y107" s="167"/>
      <c r="Z107" s="167"/>
      <c r="AA107" s="116"/>
      <c r="AB107" s="116"/>
      <c r="AC107" s="25"/>
      <c r="AD107" s="252"/>
      <c r="AE107" s="41"/>
      <c r="AF107">
        <f t="shared" si="100"/>
        <v>12033.5</v>
      </c>
      <c r="AG107" s="246">
        <f t="shared" si="101"/>
        <v>-5.100330421432096E-3</v>
      </c>
      <c r="AH107" s="247">
        <f t="shared" si="102"/>
        <v>7.0650759188213268E-3</v>
      </c>
      <c r="AI107" s="247">
        <f t="shared" si="103"/>
        <v>1.9647454973892309E-3</v>
      </c>
      <c r="AJ107" s="248">
        <f t="shared" si="104"/>
        <v>8.234299076307598E-6</v>
      </c>
      <c r="AK107">
        <f t="shared" si="125"/>
        <v>4.9915297738709019E-5</v>
      </c>
      <c r="AN107">
        <f t="shared" si="105"/>
        <v>-6.9089216135497563E-3</v>
      </c>
      <c r="AO107">
        <f t="shared" si="106"/>
        <v>1.1508763328510843</v>
      </c>
      <c r="AP107">
        <f t="shared" si="107"/>
        <v>-0.95633272324317298</v>
      </c>
      <c r="AQ107">
        <f t="shared" si="108"/>
        <v>-0.64520701810206527</v>
      </c>
      <c r="AR107">
        <f t="shared" si="109"/>
        <v>-1.3410822902555435</v>
      </c>
      <c r="AS107">
        <f t="shared" si="110"/>
        <v>-0.79313535649056754</v>
      </c>
      <c r="AT107">
        <f t="shared" si="130"/>
        <v>-0.68630181118675382</v>
      </c>
      <c r="AU107">
        <f t="shared" si="130"/>
        <v>-0.68125659108428949</v>
      </c>
      <c r="AV107">
        <f t="shared" si="130"/>
        <v>-0.67149293386736209</v>
      </c>
      <c r="AW107">
        <f t="shared" si="130"/>
        <v>-0.65280923620928843</v>
      </c>
      <c r="AX107">
        <f t="shared" si="130"/>
        <v>-0.61777567774718833</v>
      </c>
      <c r="AY107">
        <f t="shared" si="130"/>
        <v>-0.55430390178406519</v>
      </c>
      <c r="AZ107">
        <f t="shared" si="130"/>
        <v>-0.4451147125657916</v>
      </c>
      <c r="BA107">
        <f t="shared" si="112"/>
        <v>-0.26900838144504569</v>
      </c>
      <c r="BB107" s="246">
        <f t="shared" si="113"/>
        <v>9.6415425103592908E-4</v>
      </c>
      <c r="BC107" s="247">
        <f t="shared" si="114"/>
        <v>1.0005912463533018E-3</v>
      </c>
      <c r="BD107" s="248">
        <f t="shared" si="115"/>
        <v>1.6516056854046525E-7</v>
      </c>
      <c r="BE107" s="247">
        <f t="shared" si="116"/>
        <v>2.8091824384709621E-3</v>
      </c>
      <c r="BG107">
        <f t="shared" si="117"/>
        <v>6.064484672468025E-3</v>
      </c>
      <c r="BH107">
        <f t="shared" si="118"/>
        <v>0.80126007360973073</v>
      </c>
      <c r="BI107">
        <f t="shared" si="119"/>
        <v>0.952172243575646</v>
      </c>
      <c r="BJ107">
        <f t="shared" si="120"/>
        <v>-0.52963777719627114</v>
      </c>
      <c r="BK107">
        <f t="shared" si="121"/>
        <v>-1.9297751519368986</v>
      </c>
      <c r="BL107">
        <f t="shared" si="122"/>
        <v>-1.443321309063728</v>
      </c>
      <c r="BM107">
        <f t="shared" si="131"/>
        <v>-1.2999441788941257</v>
      </c>
      <c r="BN107">
        <f t="shared" si="131"/>
        <v>-1.2999297162310333</v>
      </c>
      <c r="BO107">
        <f t="shared" si="131"/>
        <v>-1.2998341823450459</v>
      </c>
      <c r="BP107">
        <f t="shared" si="131"/>
        <v>-1.2992039515789275</v>
      </c>
      <c r="BQ107">
        <f t="shared" si="131"/>
        <v>-1.295081566762176</v>
      </c>
      <c r="BR107">
        <f t="shared" si="131"/>
        <v>-1.2694696935302692</v>
      </c>
      <c r="BS107">
        <f t="shared" si="131"/>
        <v>-1.142485814181901</v>
      </c>
      <c r="BT107">
        <f t="shared" si="124"/>
        <v>-0.75487229801937339</v>
      </c>
      <c r="BW107">
        <f t="shared" si="71"/>
        <v>-1.9222345542309588E-2</v>
      </c>
      <c r="BX107">
        <v>45000</v>
      </c>
      <c r="BY107">
        <f t="shared" si="72"/>
        <v>-1.564549788284491E-2</v>
      </c>
      <c r="BZ107">
        <f t="shared" si="73"/>
        <v>-9.9792112705077238E-3</v>
      </c>
      <c r="CA107">
        <f t="shared" si="74"/>
        <v>-5.6662866123371848E-3</v>
      </c>
      <c r="CB107">
        <f t="shared" si="75"/>
        <v>1.2702634441361067</v>
      </c>
      <c r="CC107">
        <f t="shared" si="76"/>
        <v>-0.88373041757863502</v>
      </c>
      <c r="CD107">
        <f t="shared" si="77"/>
        <v>-1.1506704838845914</v>
      </c>
      <c r="CE107">
        <f t="shared" si="78"/>
        <v>-0.64852162919712231</v>
      </c>
      <c r="CF107">
        <f t="shared" si="128"/>
        <v>5.7147220778556571</v>
      </c>
      <c r="CG107">
        <f t="shared" si="128"/>
        <v>5.7206562784807788</v>
      </c>
      <c r="CH107">
        <f t="shared" si="128"/>
        <v>5.7312085146299019</v>
      </c>
      <c r="CI107">
        <f t="shared" si="128"/>
        <v>5.7498058373499532</v>
      </c>
      <c r="CJ107">
        <f t="shared" si="128"/>
        <v>5.7820978038631274</v>
      </c>
      <c r="CK107">
        <f t="shared" si="128"/>
        <v>5.8368693126707871</v>
      </c>
      <c r="CL107">
        <f t="shared" si="128"/>
        <v>5.9266970485671724</v>
      </c>
      <c r="CM107">
        <f t="shared" si="80"/>
        <v>6.0681115432642923</v>
      </c>
      <c r="CO107" s="23">
        <f t="shared" si="88"/>
        <v>45000</v>
      </c>
      <c r="CP107" s="86">
        <f t="shared" si="89"/>
        <v>-1.3556058929972404E-2</v>
      </c>
      <c r="CQ107" s="86">
        <f t="shared" si="90"/>
        <v>-9.9792112705077238E-3</v>
      </c>
      <c r="CR107">
        <f t="shared" si="81"/>
        <v>-3.5768476594646801E-3</v>
      </c>
      <c r="CS107">
        <f t="shared" si="82"/>
        <v>0.46893122779646046</v>
      </c>
      <c r="CT107">
        <f t="shared" si="83"/>
        <v>-0.29863069466968989</v>
      </c>
      <c r="CU107">
        <f t="shared" si="84"/>
        <v>2.7898846743575554</v>
      </c>
      <c r="CV107">
        <f t="shared" si="85"/>
        <v>5.627796554334263</v>
      </c>
      <c r="CW107">
        <f t="shared" si="129"/>
        <v>8.7740016019583003</v>
      </c>
      <c r="CX107">
        <f t="shared" si="129"/>
        <v>8.7703985891045484</v>
      </c>
      <c r="CY107">
        <f t="shared" si="129"/>
        <v>8.7784015131209259</v>
      </c>
      <c r="CZ107">
        <f t="shared" si="129"/>
        <v>8.76055841963497</v>
      </c>
      <c r="DA107">
        <f t="shared" si="129"/>
        <v>8.8000174558263922</v>
      </c>
      <c r="DB107">
        <f t="shared" si="129"/>
        <v>8.7110506090522026</v>
      </c>
      <c r="DC107">
        <f t="shared" si="129"/>
        <v>8.9041942126347813</v>
      </c>
      <c r="DD107">
        <f t="shared" si="87"/>
        <v>8.4296801981193923</v>
      </c>
    </row>
    <row r="108" spans="1:108">
      <c r="A108" s="47" t="s">
        <v>90</v>
      </c>
      <c r="B108" s="48"/>
      <c r="C108" s="51">
        <v>48187.313999999998</v>
      </c>
      <c r="D108" s="51"/>
      <c r="E108">
        <f t="shared" si="95"/>
        <v>12235.006324043014</v>
      </c>
      <c r="F108">
        <f t="shared" si="96"/>
        <v>12235</v>
      </c>
      <c r="G108">
        <f t="shared" si="127"/>
        <v>2.2861550023662858E-3</v>
      </c>
      <c r="H108" s="116"/>
      <c r="I108" s="8">
        <f t="shared" si="126"/>
        <v>2.2861550023662858E-3</v>
      </c>
      <c r="J108" s="116"/>
      <c r="K108" s="117"/>
      <c r="L108" s="116"/>
      <c r="M108" s="116"/>
      <c r="N108" s="116"/>
      <c r="O108" s="40"/>
      <c r="P108" s="167">
        <f t="shared" si="97"/>
        <v>8.6219264896220115E-7</v>
      </c>
      <c r="Q108" s="166">
        <f t="shared" si="98"/>
        <v>33168.813999999998</v>
      </c>
      <c r="R108" s="8">
        <f t="shared" si="99"/>
        <v>5.226504694844392E-6</v>
      </c>
      <c r="S108" s="282">
        <f t="shared" si="70"/>
        <v>0.16496544044295958</v>
      </c>
      <c r="T108" s="284"/>
      <c r="U108" s="167"/>
      <c r="V108" s="167"/>
      <c r="W108" s="167"/>
      <c r="X108" s="167"/>
      <c r="Y108" s="167"/>
      <c r="Z108" s="167"/>
      <c r="AA108" s="116"/>
      <c r="AB108" s="116"/>
      <c r="AC108" s="25"/>
      <c r="AD108" s="252"/>
      <c r="AE108" s="41"/>
      <c r="AF108">
        <f t="shared" si="100"/>
        <v>12235</v>
      </c>
      <c r="AG108" s="246">
        <f t="shared" si="101"/>
        <v>-4.3251576757213292E-3</v>
      </c>
      <c r="AH108" s="247">
        <f t="shared" si="102"/>
        <v>6.611312678087615E-3</v>
      </c>
      <c r="AI108" s="247">
        <f t="shared" si="103"/>
        <v>2.2861550023662858E-3</v>
      </c>
      <c r="AJ108" s="248">
        <f t="shared" si="104"/>
        <v>7.2105495496133398E-6</v>
      </c>
      <c r="AK108">
        <f t="shared" si="125"/>
        <v>4.3709455327442028E-5</v>
      </c>
      <c r="AN108">
        <f t="shared" si="105"/>
        <v>-6.0373267877744403E-3</v>
      </c>
      <c r="AO108">
        <f t="shared" si="106"/>
        <v>1.2350880846305303</v>
      </c>
      <c r="AP108">
        <f t="shared" si="107"/>
        <v>-0.90913859314886825</v>
      </c>
      <c r="AQ108">
        <f t="shared" si="108"/>
        <v>-0.61950734982524502</v>
      </c>
      <c r="AR108">
        <f t="shared" si="109"/>
        <v>-1.2081074003426155</v>
      </c>
      <c r="AS108">
        <f t="shared" si="110"/>
        <v>-0.69010439771820398</v>
      </c>
      <c r="AT108">
        <f t="shared" si="130"/>
        <v>-0.60280452976899701</v>
      </c>
      <c r="AU108">
        <f t="shared" si="130"/>
        <v>-0.59706072205138749</v>
      </c>
      <c r="AV108">
        <f t="shared" si="130"/>
        <v>-0.58661574241498626</v>
      </c>
      <c r="AW108">
        <f t="shared" si="130"/>
        <v>-0.56780455521043494</v>
      </c>
      <c r="AX108">
        <f t="shared" si="130"/>
        <v>-0.53447925856349765</v>
      </c>
      <c r="AY108">
        <f t="shared" si="130"/>
        <v>-0.47698098458128063</v>
      </c>
      <c r="AZ108">
        <f t="shared" si="130"/>
        <v>-0.38151196687531208</v>
      </c>
      <c r="BA108">
        <f t="shared" si="112"/>
        <v>-0.23027422207632497</v>
      </c>
      <c r="BB108" s="246">
        <f t="shared" si="113"/>
        <v>1.5853114268448302E-3</v>
      </c>
      <c r="BC108" s="247">
        <f t="shared" si="114"/>
        <v>7.0084357552145562E-4</v>
      </c>
      <c r="BD108" s="248">
        <f t="shared" si="115"/>
        <v>8.102800834012226E-8</v>
      </c>
      <c r="BE108" s="247">
        <f t="shared" si="116"/>
        <v>2.4130126875745667E-3</v>
      </c>
      <c r="BG108">
        <f t="shared" si="117"/>
        <v>5.9104691025661594E-3</v>
      </c>
      <c r="BH108">
        <f t="shared" si="118"/>
        <v>0.83725200780622366</v>
      </c>
      <c r="BI108">
        <f t="shared" si="119"/>
        <v>0.97053185862082514</v>
      </c>
      <c r="BJ108">
        <f t="shared" si="120"/>
        <v>-0.54178115915183978</v>
      </c>
      <c r="BK108">
        <f t="shared" si="121"/>
        <v>-1.8626148592151894</v>
      </c>
      <c r="BL108">
        <f t="shared" si="122"/>
        <v>-1.3445383683264589</v>
      </c>
      <c r="BM108">
        <f t="shared" si="131"/>
        <v>-1.2323282665648159</v>
      </c>
      <c r="BN108">
        <f t="shared" si="131"/>
        <v>-1.2322856551572683</v>
      </c>
      <c r="BO108">
        <f t="shared" si="131"/>
        <v>-1.2320589008470462</v>
      </c>
      <c r="BP108">
        <f t="shared" si="131"/>
        <v>-1.2308546860214089</v>
      </c>
      <c r="BQ108">
        <f t="shared" si="131"/>
        <v>-1.2245269646000847</v>
      </c>
      <c r="BR108">
        <f t="shared" si="131"/>
        <v>-1.192945611441653</v>
      </c>
      <c r="BS108">
        <f t="shared" si="131"/>
        <v>-1.0626181453539409</v>
      </c>
      <c r="BT108">
        <f t="shared" si="124"/>
        <v>-0.69873387483304938</v>
      </c>
      <c r="BW108">
        <f t="shared" si="71"/>
        <v>-1.2427944029619505E-2</v>
      </c>
      <c r="BX108">
        <v>46000</v>
      </c>
      <c r="BY108">
        <f t="shared" si="72"/>
        <v>-9.9154602900268195E-3</v>
      </c>
      <c r="BZ108">
        <f t="shared" si="73"/>
        <v>-1.0211392674685012E-2</v>
      </c>
      <c r="CA108">
        <f t="shared" si="74"/>
        <v>2.9593238465819375E-4</v>
      </c>
      <c r="CB108">
        <f t="shared" si="75"/>
        <v>1.6557184620857148</v>
      </c>
      <c r="CC108">
        <f t="shared" si="76"/>
        <v>-7.740708426804345E-2</v>
      </c>
      <c r="CD108">
        <f t="shared" si="77"/>
        <v>-0.14438086021360483</v>
      </c>
      <c r="CE108">
        <f t="shared" si="78"/>
        <v>-7.231609788120287E-2</v>
      </c>
      <c r="CF108">
        <f t="shared" si="128"/>
        <v>6.2180554479950443</v>
      </c>
      <c r="CG108">
        <f t="shared" si="128"/>
        <v>6.2193261038566927</v>
      </c>
      <c r="CH108">
        <f t="shared" si="128"/>
        <v>6.2212475482417009</v>
      </c>
      <c r="CI108">
        <f t="shared" si="128"/>
        <v>6.2241526613040659</v>
      </c>
      <c r="CJ108">
        <f t="shared" si="128"/>
        <v>6.2285440856477727</v>
      </c>
      <c r="CK108">
        <f t="shared" si="128"/>
        <v>6.2351802722795231</v>
      </c>
      <c r="CL108">
        <f t="shared" si="128"/>
        <v>6.2452047571015736</v>
      </c>
      <c r="CM108">
        <f t="shared" si="80"/>
        <v>6.2603406220172486</v>
      </c>
      <c r="CO108" s="23">
        <f t="shared" si="88"/>
        <v>46000</v>
      </c>
      <c r="CP108" s="86">
        <f t="shared" si="89"/>
        <v>-1.2723876414277697E-2</v>
      </c>
      <c r="CQ108" s="86">
        <f t="shared" si="90"/>
        <v>-1.0211392674685012E-2</v>
      </c>
      <c r="CR108">
        <f t="shared" si="81"/>
        <v>-2.5124837395926842E-3</v>
      </c>
      <c r="CS108">
        <f t="shared" si="82"/>
        <v>0.45136557964335156</v>
      </c>
      <c r="CT108">
        <f t="shared" si="83"/>
        <v>-0.19649774909020368</v>
      </c>
      <c r="CU108">
        <f t="shared" si="84"/>
        <v>2.895357483304446</v>
      </c>
      <c r="CV108">
        <f t="shared" si="85"/>
        <v>8.0812358285536021</v>
      </c>
      <c r="CW108">
        <f t="shared" si="129"/>
        <v>8.9632441164179788</v>
      </c>
      <c r="CX108">
        <f t="shared" si="129"/>
        <v>8.9572257855654929</v>
      </c>
      <c r="CY108">
        <f t="shared" si="129"/>
        <v>8.9691082952287839</v>
      </c>
      <c r="CZ108">
        <f t="shared" si="129"/>
        <v>8.9455786651695792</v>
      </c>
      <c r="DA108">
        <f t="shared" si="129"/>
        <v>8.9919112840277773</v>
      </c>
      <c r="DB108">
        <f t="shared" si="129"/>
        <v>8.8995869151092855</v>
      </c>
      <c r="DC108">
        <f t="shared" si="129"/>
        <v>9.0798022218392269</v>
      </c>
      <c r="DD108">
        <f t="shared" si="87"/>
        <v>8.7082827945775776</v>
      </c>
    </row>
    <row r="109" spans="1:108">
      <c r="A109" s="47" t="s">
        <v>106</v>
      </c>
      <c r="B109" s="48"/>
      <c r="C109" s="50">
        <v>50002.597000000002</v>
      </c>
      <c r="D109" s="51"/>
      <c r="E109">
        <f t="shared" si="95"/>
        <v>17256.50651565877</v>
      </c>
      <c r="F109">
        <f t="shared" si="96"/>
        <v>17256.5</v>
      </c>
      <c r="G109">
        <f t="shared" si="127"/>
        <v>2.3554245053674094E-3</v>
      </c>
      <c r="H109" s="116"/>
      <c r="I109" s="8">
        <f t="shared" si="126"/>
        <v>2.3554245053674094E-3</v>
      </c>
      <c r="K109" s="9"/>
      <c r="L109" s="116"/>
      <c r="M109" s="116"/>
      <c r="N109" s="116"/>
      <c r="O109" s="40"/>
      <c r="P109" s="167">
        <f t="shared" si="97"/>
        <v>9.1523232180743328E-7</v>
      </c>
      <c r="Q109" s="166">
        <f t="shared" si="98"/>
        <v>34984.097000000002</v>
      </c>
      <c r="R109" s="8">
        <f t="shared" si="99"/>
        <v>5.5480246004853054E-6</v>
      </c>
      <c r="S109" s="282">
        <f t="shared" si="70"/>
        <v>0.16496544044295958</v>
      </c>
      <c r="T109" s="284"/>
      <c r="U109" s="167"/>
      <c r="V109" s="167"/>
      <c r="W109" s="167"/>
      <c r="X109" s="167"/>
      <c r="Y109" s="167"/>
      <c r="Z109" s="167"/>
      <c r="AA109" s="116"/>
      <c r="AB109" s="116"/>
      <c r="AC109" s="25"/>
      <c r="AD109" s="252"/>
      <c r="AE109" s="41"/>
      <c r="AF109">
        <f t="shared" si="100"/>
        <v>17256.5</v>
      </c>
      <c r="AG109" s="246">
        <f t="shared" si="101"/>
        <v>1.1638741977365585E-2</v>
      </c>
      <c r="AH109" s="247">
        <f t="shared" si="102"/>
        <v>-9.2833174719981759E-3</v>
      </c>
      <c r="AI109" s="247">
        <f t="shared" si="103"/>
        <v>2.3554245053674094E-3</v>
      </c>
      <c r="AJ109" s="248">
        <f t="shared" si="104"/>
        <v>1.4216718900126477E-5</v>
      </c>
      <c r="AK109">
        <f t="shared" si="125"/>
        <v>8.6179983285906598E-5</v>
      </c>
      <c r="AN109">
        <f t="shared" si="105"/>
        <v>1.2232650169610884E-2</v>
      </c>
      <c r="AO109">
        <f t="shared" si="106"/>
        <v>0.63852862591732484</v>
      </c>
      <c r="AP109">
        <f t="shared" si="107"/>
        <v>0.79975412455190253</v>
      </c>
      <c r="AQ109">
        <f t="shared" si="108"/>
        <v>0.55533252177549686</v>
      </c>
      <c r="AR109">
        <f t="shared" si="109"/>
        <v>2.1478108513801342</v>
      </c>
      <c r="AS109">
        <f t="shared" si="110"/>
        <v>1.8440919000604854</v>
      </c>
      <c r="AT109">
        <f t="shared" si="130"/>
        <v>1.3863803236582775</v>
      </c>
      <c r="AU109">
        <f t="shared" si="130"/>
        <v>1.3863719728236772</v>
      </c>
      <c r="AV109">
        <f t="shared" si="130"/>
        <v>1.3863032602074112</v>
      </c>
      <c r="AW109">
        <f t="shared" si="130"/>
        <v>1.3857388343866563</v>
      </c>
      <c r="AX109">
        <f t="shared" si="130"/>
        <v>1.3811653154161072</v>
      </c>
      <c r="AY109">
        <f t="shared" si="130"/>
        <v>1.3474946405976036</v>
      </c>
      <c r="AZ109">
        <f t="shared" si="130"/>
        <v>1.1793457644252932</v>
      </c>
      <c r="BA109">
        <f t="shared" si="112"/>
        <v>0.73500409688164581</v>
      </c>
      <c r="BB109" s="246">
        <f t="shared" si="113"/>
        <v>5.4750879922985263E-3</v>
      </c>
      <c r="BC109" s="247">
        <f t="shared" si="114"/>
        <v>-3.1196634869311169E-3</v>
      </c>
      <c r="BD109" s="248">
        <f t="shared" si="115"/>
        <v>1.6054932008426765E-6</v>
      </c>
      <c r="BE109" s="247">
        <f t="shared" si="116"/>
        <v>-3.7135716791764153E-3</v>
      </c>
      <c r="BG109">
        <f t="shared" si="117"/>
        <v>-6.163653985067059E-3</v>
      </c>
      <c r="BH109">
        <f t="shared" si="118"/>
        <v>0.83621363074639465</v>
      </c>
      <c r="BI109">
        <f t="shared" si="119"/>
        <v>-0.9420233744946116</v>
      </c>
      <c r="BJ109">
        <f t="shared" si="120"/>
        <v>0.54146815106868307</v>
      </c>
      <c r="BK109">
        <f t="shared" si="121"/>
        <v>1.8645320111247048</v>
      </c>
      <c r="BL109">
        <f t="shared" si="122"/>
        <v>1.3472333161906118</v>
      </c>
      <c r="BM109">
        <f t="shared" si="131"/>
        <v>1.2342176490071544</v>
      </c>
      <c r="BN109">
        <f t="shared" si="131"/>
        <v>1.2341761633496979</v>
      </c>
      <c r="BO109">
        <f t="shared" si="131"/>
        <v>1.233954206312402</v>
      </c>
      <c r="BP109">
        <f t="shared" si="131"/>
        <v>1.232769070730539</v>
      </c>
      <c r="BQ109">
        <f t="shared" si="131"/>
        <v>1.2265074576116874</v>
      </c>
      <c r="BR109">
        <f t="shared" si="131"/>
        <v>1.1950850938211723</v>
      </c>
      <c r="BS109">
        <f t="shared" si="131"/>
        <v>1.0648178415754743</v>
      </c>
      <c r="BT109">
        <f t="shared" si="124"/>
        <v>0.70026906328172833</v>
      </c>
      <c r="BW109">
        <f t="shared" si="71"/>
        <v>-5.4228622042638876E-3</v>
      </c>
      <c r="BX109">
        <v>47000</v>
      </c>
      <c r="BY109">
        <f t="shared" si="72"/>
        <v>-4.0233484075493193E-3</v>
      </c>
      <c r="BZ109">
        <f t="shared" si="73"/>
        <v>-1.0436191056302443E-2</v>
      </c>
      <c r="CA109">
        <f t="shared" si="74"/>
        <v>6.4128426487531235E-3</v>
      </c>
      <c r="CB109">
        <f t="shared" si="75"/>
        <v>1.3809154692333856</v>
      </c>
      <c r="CC109">
        <f t="shared" si="76"/>
        <v>0.8548432875306764</v>
      </c>
      <c r="CD109">
        <f t="shared" si="77"/>
        <v>0.95835248266353479</v>
      </c>
      <c r="CE109">
        <f t="shared" si="78"/>
        <v>0.51956426615235807</v>
      </c>
      <c r="CF109">
        <f t="shared" si="128"/>
        <v>6.7430076150132097</v>
      </c>
      <c r="CG109">
        <f t="shared" si="128"/>
        <v>6.736916455698184</v>
      </c>
      <c r="CH109">
        <f t="shared" si="128"/>
        <v>6.7267141838586779</v>
      </c>
      <c r="CI109">
        <f t="shared" si="128"/>
        <v>6.7097354545299268</v>
      </c>
      <c r="CJ109">
        <f t="shared" si="128"/>
        <v>6.6817637662831553</v>
      </c>
      <c r="CK109">
        <f t="shared" si="128"/>
        <v>6.636377161756327</v>
      </c>
      <c r="CL109">
        <f t="shared" si="128"/>
        <v>6.5642700462452828</v>
      </c>
      <c r="CM109">
        <f t="shared" si="80"/>
        <v>6.4525697007702059</v>
      </c>
      <c r="CO109" s="23">
        <f t="shared" si="88"/>
        <v>47000</v>
      </c>
      <c r="CP109" s="86">
        <f t="shared" si="89"/>
        <v>-1.183570485301701E-2</v>
      </c>
      <c r="CQ109" s="86">
        <f t="shared" si="90"/>
        <v>-1.0436191056302443E-2</v>
      </c>
      <c r="CR109">
        <f t="shared" si="81"/>
        <v>-1.3995137967145678E-3</v>
      </c>
      <c r="CS109">
        <f t="shared" si="82"/>
        <v>0.44044986912357553</v>
      </c>
      <c r="CT109">
        <f t="shared" si="83"/>
        <v>-9.89457660828197E-2</v>
      </c>
      <c r="CU109">
        <f t="shared" si="84"/>
        <v>2.994034297289355</v>
      </c>
      <c r="CV109">
        <f t="shared" si="85"/>
        <v>13.529357611800489</v>
      </c>
      <c r="CW109">
        <f t="shared" si="129"/>
        <v>9.1459197154028278</v>
      </c>
      <c r="CX109">
        <f t="shared" si="129"/>
        <v>9.1398069925633987</v>
      </c>
      <c r="CY109">
        <f t="shared" si="129"/>
        <v>9.1510484649153696</v>
      </c>
      <c r="CZ109">
        <f t="shared" si="129"/>
        <v>9.1303464934996459</v>
      </c>
      <c r="DA109">
        <f t="shared" si="129"/>
        <v>9.1683774805016434</v>
      </c>
      <c r="DB109">
        <f t="shared" si="129"/>
        <v>9.0981735095418319</v>
      </c>
      <c r="DC109">
        <f t="shared" si="129"/>
        <v>9.2267591582306956</v>
      </c>
      <c r="DD109">
        <f t="shared" si="87"/>
        <v>8.9868853910357629</v>
      </c>
    </row>
    <row r="110" spans="1:108">
      <c r="A110" s="47" t="s">
        <v>106</v>
      </c>
      <c r="B110" s="48"/>
      <c r="C110" s="50">
        <v>51129.58</v>
      </c>
      <c r="D110" s="51"/>
      <c r="E110">
        <f t="shared" si="95"/>
        <v>20374.006845055173</v>
      </c>
      <c r="F110">
        <f t="shared" si="96"/>
        <v>20374</v>
      </c>
      <c r="G110">
        <f t="shared" si="127"/>
        <v>2.474502005497925E-3</v>
      </c>
      <c r="H110" s="116"/>
      <c r="I110" s="8">
        <f t="shared" si="126"/>
        <v>2.474502005497925E-3</v>
      </c>
      <c r="K110" s="9"/>
      <c r="L110" s="116"/>
      <c r="M110" s="116"/>
      <c r="N110" s="116"/>
      <c r="O110" s="40"/>
      <c r="P110" s="167">
        <f t="shared" si="97"/>
        <v>1.0101098152068438E-6</v>
      </c>
      <c r="Q110" s="166">
        <f t="shared" si="98"/>
        <v>36111.08</v>
      </c>
      <c r="R110" s="8">
        <f t="shared" si="99"/>
        <v>6.1231601752132526E-6</v>
      </c>
      <c r="S110" s="282">
        <f t="shared" si="70"/>
        <v>0.16496544044295958</v>
      </c>
      <c r="T110" s="284"/>
      <c r="U110" s="167"/>
      <c r="V110" s="167"/>
      <c r="W110" s="167"/>
      <c r="X110" s="167"/>
      <c r="Y110" s="167"/>
      <c r="Z110" s="167"/>
      <c r="AA110" s="116"/>
      <c r="AC110" s="25"/>
      <c r="AD110" s="252"/>
      <c r="AE110" s="41"/>
      <c r="AF110">
        <f t="shared" si="100"/>
        <v>20374</v>
      </c>
      <c r="AG110" s="246">
        <f t="shared" si="101"/>
        <v>9.0334884017379182E-3</v>
      </c>
      <c r="AH110" s="247">
        <f t="shared" si="102"/>
        <v>-6.5589863962399932E-3</v>
      </c>
      <c r="AI110" s="247">
        <f t="shared" si="103"/>
        <v>2.474502005497925E-3</v>
      </c>
      <c r="AJ110" s="248">
        <f t="shared" si="104"/>
        <v>7.0968631575003769E-6</v>
      </c>
      <c r="AK110">
        <f t="shared" si="125"/>
        <v>4.3020302546061295E-5</v>
      </c>
      <c r="AN110">
        <f t="shared" si="105"/>
        <v>1.096541361334134E-2</v>
      </c>
      <c r="AO110">
        <f t="shared" si="106"/>
        <v>0.45048490255491014</v>
      </c>
      <c r="AP110">
        <f t="shared" si="107"/>
        <v>0.50209404755763343</v>
      </c>
      <c r="AQ110">
        <f t="shared" si="108"/>
        <v>0.37025521158069241</v>
      </c>
      <c r="AR110">
        <f t="shared" si="109"/>
        <v>2.5486779228835714</v>
      </c>
      <c r="AS110">
        <f t="shared" si="110"/>
        <v>3.2737633143203011</v>
      </c>
      <c r="AT110">
        <f t="shared" si="130"/>
        <v>1.949860935246813</v>
      </c>
      <c r="AU110">
        <f t="shared" si="130"/>
        <v>1.9498284960723085</v>
      </c>
      <c r="AV110">
        <f t="shared" si="130"/>
        <v>1.9499607811547111</v>
      </c>
      <c r="AW110">
        <f t="shared" si="130"/>
        <v>1.949421054191439</v>
      </c>
      <c r="AX110">
        <f t="shared" si="130"/>
        <v>1.951618581788114</v>
      </c>
      <c r="AY110">
        <f t="shared" si="130"/>
        <v>1.942593957863477</v>
      </c>
      <c r="AZ110">
        <f t="shared" si="130"/>
        <v>1.978443772397918</v>
      </c>
      <c r="BA110">
        <f t="shared" si="112"/>
        <v>1.3342782498939876</v>
      </c>
      <c r="BB110" s="246">
        <f t="shared" si="113"/>
        <v>3.5840596339005168E-3</v>
      </c>
      <c r="BC110" s="247">
        <f t="shared" si="114"/>
        <v>-1.1095576284025918E-3</v>
      </c>
      <c r="BD110" s="248">
        <f t="shared" si="115"/>
        <v>2.0309194467589035E-7</v>
      </c>
      <c r="BE110" s="247">
        <f t="shared" si="116"/>
        <v>-3.0414828400060134E-3</v>
      </c>
      <c r="BG110">
        <f t="shared" si="117"/>
        <v>-5.4494287678374014E-3</v>
      </c>
      <c r="BH110">
        <f t="shared" si="118"/>
        <v>0.53582037251064796</v>
      </c>
      <c r="BI110">
        <f t="shared" si="119"/>
        <v>-0.53117276369778144</v>
      </c>
      <c r="BJ110">
        <f t="shared" si="120"/>
        <v>0.32334348114483913</v>
      </c>
      <c r="BK110">
        <f t="shared" si="121"/>
        <v>2.533158085801952</v>
      </c>
      <c r="BL110">
        <f t="shared" si="122"/>
        <v>3.1850872247839832</v>
      </c>
      <c r="BM110">
        <f t="shared" si="131"/>
        <v>2.066463668776394</v>
      </c>
      <c r="BN110">
        <f t="shared" si="131"/>
        <v>2.0663361796850976</v>
      </c>
      <c r="BO110">
        <f t="shared" si="131"/>
        <v>2.0668099216699534</v>
      </c>
      <c r="BP110">
        <f t="shared" si="131"/>
        <v>2.0650474237237582</v>
      </c>
      <c r="BQ110">
        <f t="shared" si="131"/>
        <v>2.071575797995632</v>
      </c>
      <c r="BR110">
        <f t="shared" si="131"/>
        <v>2.0469838523976427</v>
      </c>
      <c r="BS110">
        <f t="shared" si="131"/>
        <v>2.1345091082689311</v>
      </c>
      <c r="BT110">
        <f t="shared" si="124"/>
        <v>1.5688126577401211</v>
      </c>
      <c r="BW110">
        <f t="shared" si="71"/>
        <v>-9.0164130076801651E-4</v>
      </c>
      <c r="BX110">
        <v>48000</v>
      </c>
      <c r="BY110">
        <f t="shared" si="72"/>
        <v>-6.3225291884567471E-4</v>
      </c>
      <c r="BZ110">
        <f t="shared" si="73"/>
        <v>-1.0653606415360003E-2</v>
      </c>
      <c r="CA110">
        <f t="shared" si="74"/>
        <v>1.0021353496514328E-2</v>
      </c>
      <c r="CB110">
        <f t="shared" si="75"/>
        <v>0.98427365343426332</v>
      </c>
      <c r="CC110">
        <f t="shared" si="76"/>
        <v>0.99589570073258715</v>
      </c>
      <c r="CD110">
        <f t="shared" si="77"/>
        <v>1.5945323950228214</v>
      </c>
      <c r="CE110">
        <f t="shared" si="78"/>
        <v>1.0240222934856495</v>
      </c>
      <c r="CF110">
        <f t="shared" si="128"/>
        <v>7.147598322792466</v>
      </c>
      <c r="CG110">
        <f t="shared" si="128"/>
        <v>7.1446747226258642</v>
      </c>
      <c r="CH110">
        <f t="shared" si="128"/>
        <v>7.1379267828408217</v>
      </c>
      <c r="CI110">
        <f t="shared" si="128"/>
        <v>7.1225477267291817</v>
      </c>
      <c r="CJ110">
        <f t="shared" si="128"/>
        <v>7.088440780164996</v>
      </c>
      <c r="CK110">
        <f t="shared" si="128"/>
        <v>7.0167669138968254</v>
      </c>
      <c r="CL110">
        <f t="shared" si="128"/>
        <v>6.8792204766057736</v>
      </c>
      <c r="CM110">
        <f t="shared" si="80"/>
        <v>6.6447987795231622</v>
      </c>
      <c r="CO110" s="23">
        <f t="shared" si="88"/>
        <v>48000</v>
      </c>
      <c r="CP110" s="86">
        <f t="shared" si="89"/>
        <v>-1.0922994797282344E-2</v>
      </c>
      <c r="CQ110" s="86">
        <f t="shared" si="90"/>
        <v>-1.0653606415360003E-2</v>
      </c>
      <c r="CR110">
        <f t="shared" si="81"/>
        <v>-2.6938838192234181E-4</v>
      </c>
      <c r="CS110">
        <f t="shared" si="82"/>
        <v>0.43510002968064088</v>
      </c>
      <c r="CT110">
        <f t="shared" si="83"/>
        <v>-4.658129063456494E-3</v>
      </c>
      <c r="CU110">
        <f t="shared" si="84"/>
        <v>3.0884840837992722</v>
      </c>
      <c r="CV110">
        <f t="shared" si="85"/>
        <v>37.649853857667189</v>
      </c>
      <c r="CW110">
        <f t="shared" si="129"/>
        <v>9.3240020485952719</v>
      </c>
      <c r="CX110">
        <f t="shared" si="129"/>
        <v>9.3211556139818885</v>
      </c>
      <c r="CY110">
        <f t="shared" si="129"/>
        <v>9.3262131662783858</v>
      </c>
      <c r="CZ110">
        <f t="shared" si="129"/>
        <v>9.3172250645694668</v>
      </c>
      <c r="DA110">
        <f t="shared" si="129"/>
        <v>9.3331928484252398</v>
      </c>
      <c r="DB110">
        <f t="shared" si="129"/>
        <v>9.3048065259184654</v>
      </c>
      <c r="DC110">
        <f t="shared" si="129"/>
        <v>9.3552173560219245</v>
      </c>
      <c r="DD110">
        <f t="shared" si="87"/>
        <v>9.2654879874939482</v>
      </c>
    </row>
    <row r="111" spans="1:108">
      <c r="A111" s="37" t="s">
        <v>85</v>
      </c>
      <c r="B111" s="38" t="s">
        <v>45</v>
      </c>
      <c r="C111" s="37">
        <v>47432.317000000003</v>
      </c>
      <c r="D111" s="37" t="s">
        <v>46</v>
      </c>
      <c r="E111">
        <f t="shared" si="95"/>
        <v>10146.506855822747</v>
      </c>
      <c r="F111">
        <f t="shared" si="96"/>
        <v>10146.5</v>
      </c>
      <c r="G111">
        <f t="shared" si="127"/>
        <v>2.4783945045783184E-3</v>
      </c>
      <c r="H111" s="116"/>
      <c r="I111" s="116">
        <f t="shared" si="126"/>
        <v>2.4783945045783184E-3</v>
      </c>
      <c r="J111" s="116"/>
      <c r="K111" s="117"/>
      <c r="L111" s="116"/>
      <c r="M111" s="116"/>
      <c r="N111" s="116"/>
      <c r="O111" s="40"/>
      <c r="P111" s="167">
        <f t="shared" si="97"/>
        <v>1.0132902078714034E-6</v>
      </c>
      <c r="Q111" s="166">
        <f t="shared" si="98"/>
        <v>32413.817000000003</v>
      </c>
      <c r="R111" s="8">
        <f t="shared" si="99"/>
        <v>6.1424393203240089E-6</v>
      </c>
      <c r="S111" s="282">
        <f t="shared" si="70"/>
        <v>0.16496544044295958</v>
      </c>
      <c r="T111" s="284"/>
      <c r="U111" s="167"/>
      <c r="V111" s="167"/>
      <c r="W111" s="167"/>
      <c r="X111" s="167"/>
      <c r="Y111" s="167"/>
      <c r="Z111" s="167"/>
      <c r="AA111" s="116"/>
      <c r="AB111" s="116"/>
      <c r="AC111" s="25"/>
      <c r="AD111" s="252"/>
      <c r="AE111" s="41"/>
      <c r="AF111">
        <f t="shared" si="100"/>
        <v>10146.5</v>
      </c>
      <c r="AG111" s="246">
        <f t="shared" si="101"/>
        <v>-8.6075861966993308E-3</v>
      </c>
      <c r="AH111" s="247">
        <f t="shared" si="102"/>
        <v>1.1085980701277649E-2</v>
      </c>
      <c r="AI111" s="247">
        <f t="shared" si="103"/>
        <v>2.4783945045783184E-3</v>
      </c>
      <c r="AJ111" s="248">
        <f t="shared" si="104"/>
        <v>2.0274082404103004E-5</v>
      </c>
      <c r="AK111">
        <f t="shared" si="125"/>
        <v>1.2289896810910048E-4</v>
      </c>
      <c r="AN111">
        <f t="shared" si="105"/>
        <v>-1.1333695682959216E-2</v>
      </c>
      <c r="AO111">
        <f t="shared" si="106"/>
        <v>0.70169654776632218</v>
      </c>
      <c r="AP111">
        <f t="shared" si="107"/>
        <v>-0.92102794608483141</v>
      </c>
      <c r="AQ111">
        <f t="shared" si="108"/>
        <v>-0.59166782438140053</v>
      </c>
      <c r="AR111">
        <f t="shared" si="109"/>
        <v>-2.0377774478417665</v>
      </c>
      <c r="AS111">
        <f t="shared" si="110"/>
        <v>-1.6240806814229169</v>
      </c>
      <c r="AT111">
        <f t="shared" si="130"/>
        <v>-1.2632472218870923</v>
      </c>
      <c r="AU111">
        <f t="shared" si="130"/>
        <v>-1.2631505614761054</v>
      </c>
      <c r="AV111">
        <f t="shared" si="130"/>
        <v>-1.262669188775537</v>
      </c>
      <c r="AW111">
        <f t="shared" si="130"/>
        <v>-1.2602826918379595</v>
      </c>
      <c r="AX111">
        <f t="shared" si="130"/>
        <v>-1.2487038251123157</v>
      </c>
      <c r="AY111">
        <f t="shared" si="130"/>
        <v>-1.197418488899469</v>
      </c>
      <c r="AZ111">
        <f t="shared" si="130"/>
        <v>-1.0230530381240988</v>
      </c>
      <c r="BA111">
        <f t="shared" si="112"/>
        <v>-0.6317446530518751</v>
      </c>
      <c r="BB111" s="246">
        <f t="shared" si="113"/>
        <v>-2.3235944222921604E-3</v>
      </c>
      <c r="BC111" s="247">
        <f t="shared" si="114"/>
        <v>4.8019889268704789E-3</v>
      </c>
      <c r="BD111" s="248">
        <f t="shared" si="115"/>
        <v>3.8039542006741376E-6</v>
      </c>
      <c r="BE111" s="247">
        <f t="shared" si="116"/>
        <v>7.5280984131303645E-3</v>
      </c>
      <c r="BG111">
        <f t="shared" si="117"/>
        <v>6.2839917744071704E-3</v>
      </c>
      <c r="BH111">
        <f t="shared" si="118"/>
        <v>0.59452373059223906</v>
      </c>
      <c r="BI111">
        <f t="shared" si="119"/>
        <v>0.73120347971077215</v>
      </c>
      <c r="BJ111">
        <f t="shared" si="120"/>
        <v>-0.3944651167368054</v>
      </c>
      <c r="BK111">
        <f t="shared" si="121"/>
        <v>-2.3699585702849033</v>
      </c>
      <c r="BL111">
        <f t="shared" si="122"/>
        <v>-2.4620018139094477</v>
      </c>
      <c r="BM111">
        <f t="shared" si="131"/>
        <v>-1.827724026113358</v>
      </c>
      <c r="BN111">
        <f t="shared" si="131"/>
        <v>-1.8277243800692899</v>
      </c>
      <c r="BO111">
        <f t="shared" si="131"/>
        <v>-1.8277219177517257</v>
      </c>
      <c r="BP111">
        <f t="shared" si="131"/>
        <v>-1.8277390465466485</v>
      </c>
      <c r="BQ111">
        <f t="shared" si="131"/>
        <v>-1.8276198691469752</v>
      </c>
      <c r="BR111">
        <f t="shared" si="131"/>
        <v>-1.8284479551116171</v>
      </c>
      <c r="BS111">
        <f t="shared" si="131"/>
        <v>-1.8226391094167094</v>
      </c>
      <c r="BT111">
        <f t="shared" si="124"/>
        <v>-1.2805953975359694</v>
      </c>
      <c r="BW111">
        <f t="shared" si="71"/>
        <v>1.6586762358632365E-3</v>
      </c>
      <c r="BX111">
        <v>49000</v>
      </c>
      <c r="BY111">
        <f t="shared" si="72"/>
        <v>8.0121265768624307E-4</v>
      </c>
      <c r="BZ111">
        <f t="shared" si="73"/>
        <v>-1.0863638751857698E-2</v>
      </c>
      <c r="CA111">
        <f t="shared" si="74"/>
        <v>1.1664851409543941E-2</v>
      </c>
      <c r="CB111">
        <f t="shared" si="75"/>
        <v>0.76172667952739004</v>
      </c>
      <c r="CC111">
        <f t="shared" si="76"/>
        <v>0.90698303100769895</v>
      </c>
      <c r="CD111">
        <f t="shared" si="77"/>
        <v>1.9386318642948677</v>
      </c>
      <c r="CE111">
        <f t="shared" si="78"/>
        <v>1.4570626303712693</v>
      </c>
      <c r="CF111">
        <f t="shared" si="128"/>
        <v>7.44486198616198</v>
      </c>
      <c r="CG111">
        <f t="shared" si="128"/>
        <v>7.4445048212561531</v>
      </c>
      <c r="CH111">
        <f t="shared" si="128"/>
        <v>7.4431530321057</v>
      </c>
      <c r="CI111">
        <f t="shared" si="128"/>
        <v>7.4380743362409953</v>
      </c>
      <c r="CJ111">
        <f t="shared" si="128"/>
        <v>7.4194931455067881</v>
      </c>
      <c r="CK111">
        <f t="shared" si="128"/>
        <v>7.357036772645837</v>
      </c>
      <c r="CL111">
        <f t="shared" si="128"/>
        <v>7.1855351934855731</v>
      </c>
      <c r="CM111">
        <f t="shared" si="80"/>
        <v>6.8370278582761186</v>
      </c>
      <c r="CO111" s="23">
        <f t="shared" si="88"/>
        <v>49000</v>
      </c>
      <c r="CP111" s="86">
        <f t="shared" si="89"/>
        <v>-1.0006175173680704E-2</v>
      </c>
      <c r="CQ111" s="86">
        <f t="shared" si="90"/>
        <v>-1.0863638751857698E-2</v>
      </c>
      <c r="CR111">
        <f t="shared" si="81"/>
        <v>8.5746357817699352E-4</v>
      </c>
      <c r="CS111">
        <f t="shared" si="82"/>
        <v>0.43474931632735603</v>
      </c>
      <c r="CT111">
        <f t="shared" si="83"/>
        <v>8.8086995404228083E-2</v>
      </c>
      <c r="CU111">
        <f t="shared" si="84"/>
        <v>-3.1018417666149292</v>
      </c>
      <c r="CV111">
        <f t="shared" si="85"/>
        <v>-50.306717402962249</v>
      </c>
      <c r="CW111">
        <f t="shared" si="129"/>
        <v>9.5002273502549421</v>
      </c>
      <c r="CX111">
        <f t="shared" si="129"/>
        <v>9.5023941787189194</v>
      </c>
      <c r="CY111">
        <f t="shared" si="129"/>
        <v>9.4985528108975981</v>
      </c>
      <c r="CZ111">
        <f t="shared" si="129"/>
        <v>9.5053635965412742</v>
      </c>
      <c r="DA111">
        <f t="shared" si="129"/>
        <v>9.4932903666885124</v>
      </c>
      <c r="DB111">
        <f t="shared" si="129"/>
        <v>9.5147001150981882</v>
      </c>
      <c r="DC111">
        <f t="shared" si="129"/>
        <v>9.4767557469806931</v>
      </c>
      <c r="DD111">
        <f t="shared" si="87"/>
        <v>9.5440905839521335</v>
      </c>
    </row>
    <row r="112" spans="1:108">
      <c r="A112" s="47" t="s">
        <v>106</v>
      </c>
      <c r="B112" s="48"/>
      <c r="C112" s="50">
        <v>50376.752</v>
      </c>
      <c r="D112" s="51"/>
      <c r="E112">
        <f t="shared" si="95"/>
        <v>18291.507341532193</v>
      </c>
      <c r="F112">
        <f t="shared" si="96"/>
        <v>18291.5</v>
      </c>
      <c r="G112">
        <f t="shared" si="127"/>
        <v>2.6539794998825528E-3</v>
      </c>
      <c r="H112" s="116"/>
      <c r="I112" s="8">
        <f t="shared" si="126"/>
        <v>2.6539794998825528E-3</v>
      </c>
      <c r="K112" s="9"/>
      <c r="L112" s="116"/>
      <c r="M112" s="116"/>
      <c r="N112" s="116"/>
      <c r="O112" s="40"/>
      <c r="P112" s="167">
        <f t="shared" si="97"/>
        <v>1.1619517617121716E-6</v>
      </c>
      <c r="Q112" s="166">
        <f t="shared" si="98"/>
        <v>35358.252</v>
      </c>
      <c r="R112" s="8">
        <f t="shared" si="99"/>
        <v>7.0436071857968453E-6</v>
      </c>
      <c r="S112" s="282">
        <f t="shared" si="70"/>
        <v>0.16496544044295958</v>
      </c>
      <c r="T112" s="284"/>
      <c r="U112" s="167"/>
      <c r="V112" s="167"/>
      <c r="W112" s="167"/>
      <c r="X112" s="167"/>
      <c r="Y112" s="167"/>
      <c r="Z112" s="167"/>
      <c r="AA112" s="116"/>
      <c r="AB112" s="116"/>
      <c r="AC112" s="25"/>
      <c r="AD112" s="252"/>
      <c r="AE112" s="41"/>
      <c r="AF112">
        <f t="shared" si="100"/>
        <v>18291.5</v>
      </c>
      <c r="AG112" s="246">
        <f t="shared" si="101"/>
        <v>1.1161361031885258E-2</v>
      </c>
      <c r="AH112" s="247">
        <f t="shared" si="102"/>
        <v>-8.5073815320027054E-3</v>
      </c>
      <c r="AI112" s="247">
        <f t="shared" si="103"/>
        <v>2.6539794998825528E-3</v>
      </c>
      <c r="AJ112" s="248">
        <f t="shared" si="104"/>
        <v>1.1939462921003702E-5</v>
      </c>
      <c r="AK112">
        <f t="shared" si="125"/>
        <v>7.2375540531060704E-5</v>
      </c>
      <c r="AN112">
        <f t="shared" si="105"/>
        <v>1.2207443219871175E-2</v>
      </c>
      <c r="AO112">
        <f t="shared" si="106"/>
        <v>0.55160264534098469</v>
      </c>
      <c r="AP112">
        <f t="shared" si="107"/>
        <v>0.68936634087807924</v>
      </c>
      <c r="AQ112">
        <f t="shared" si="108"/>
        <v>0.48784790289346047</v>
      </c>
      <c r="AR112">
        <f t="shared" si="109"/>
        <v>2.3140824215026261</v>
      </c>
      <c r="AS112">
        <f t="shared" si="110"/>
        <v>2.2773700147796418</v>
      </c>
      <c r="AT112">
        <f t="shared" si="130"/>
        <v>1.5963575683304163</v>
      </c>
      <c r="AU112">
        <f t="shared" si="130"/>
        <v>1.596357568066745</v>
      </c>
      <c r="AV112">
        <f t="shared" si="130"/>
        <v>1.5963575836359993</v>
      </c>
      <c r="AW112">
        <f t="shared" si="130"/>
        <v>1.5963566642860223</v>
      </c>
      <c r="AX112">
        <f t="shared" si="130"/>
        <v>1.5964108945062487</v>
      </c>
      <c r="AY112">
        <f t="shared" si="130"/>
        <v>1.5929865141963377</v>
      </c>
      <c r="AZ112">
        <f t="shared" si="130"/>
        <v>1.4666898378929469</v>
      </c>
      <c r="BA112">
        <f t="shared" si="112"/>
        <v>0.93396119339095574</v>
      </c>
      <c r="BB112" s="246">
        <f t="shared" si="113"/>
        <v>4.7575971288046099E-3</v>
      </c>
      <c r="BC112" s="247">
        <f t="shared" si="114"/>
        <v>-2.1036176289220571E-3</v>
      </c>
      <c r="BD112" s="248">
        <f t="shared" si="115"/>
        <v>7.3000624303924313E-7</v>
      </c>
      <c r="BE112" s="247">
        <f t="shared" si="116"/>
        <v>-3.1496998169079742E-3</v>
      </c>
      <c r="BG112">
        <f t="shared" si="117"/>
        <v>-6.4037639030806483E-3</v>
      </c>
      <c r="BH112">
        <f t="shared" si="118"/>
        <v>0.6864137464218627</v>
      </c>
      <c r="BI112">
        <f t="shared" si="119"/>
        <v>-0.804469321754541</v>
      </c>
      <c r="BJ112">
        <f t="shared" si="120"/>
        <v>0.47082628956107025</v>
      </c>
      <c r="BK112">
        <f t="shared" si="121"/>
        <v>2.1583607092125687</v>
      </c>
      <c r="BL112">
        <f t="shared" si="122"/>
        <v>1.8675333909669933</v>
      </c>
      <c r="BM112">
        <f t="shared" si="131"/>
        <v>1.5542428099904657</v>
      </c>
      <c r="BN112">
        <f t="shared" si="131"/>
        <v>1.5542428099626098</v>
      </c>
      <c r="BO112">
        <f t="shared" si="131"/>
        <v>1.5542428069877761</v>
      </c>
      <c r="BP112">
        <f t="shared" si="131"/>
        <v>1.5542424892976661</v>
      </c>
      <c r="BQ112">
        <f t="shared" si="131"/>
        <v>1.5542085973739423</v>
      </c>
      <c r="BR112">
        <f t="shared" si="131"/>
        <v>1.5509221492428038</v>
      </c>
      <c r="BS112">
        <f t="shared" si="131"/>
        <v>1.4611326734455614</v>
      </c>
      <c r="BT112">
        <f t="shared" si="124"/>
        <v>0.98862275061595017</v>
      </c>
      <c r="BW112">
        <f t="shared" si="71"/>
        <v>3.1463583848332761E-3</v>
      </c>
      <c r="BX112">
        <v>50000</v>
      </c>
      <c r="BY112">
        <f t="shared" si="72"/>
        <v>1.1800481872156626E-3</v>
      </c>
      <c r="BZ112">
        <f t="shared" si="73"/>
        <v>-1.1066288065795534E-2</v>
      </c>
      <c r="CA112">
        <f t="shared" si="74"/>
        <v>1.2246336253011197E-2</v>
      </c>
      <c r="CB112">
        <f t="shared" si="75"/>
        <v>0.63263944709185327</v>
      </c>
      <c r="CC112">
        <f t="shared" si="76"/>
        <v>0.79332037045111126</v>
      </c>
      <c r="CD112">
        <f t="shared" si="77"/>
        <v>2.1584526885255513</v>
      </c>
      <c r="CE112">
        <f t="shared" si="78"/>
        <v>1.8677397956007453</v>
      </c>
      <c r="CF112">
        <f t="shared" si="128"/>
        <v>7.6821059598177888</v>
      </c>
      <c r="CG112">
        <f t="shared" si="128"/>
        <v>7.6821000148446936</v>
      </c>
      <c r="CH112">
        <f t="shared" si="128"/>
        <v>7.6820475660468954</v>
      </c>
      <c r="CI112">
        <f t="shared" si="128"/>
        <v>7.681585527498088</v>
      </c>
      <c r="CJ112">
        <f t="shared" si="128"/>
        <v>7.6775670386687223</v>
      </c>
      <c r="CK112">
        <f t="shared" si="128"/>
        <v>7.6458304671070128</v>
      </c>
      <c r="CL112">
        <f t="shared" si="128"/>
        <v>7.4790114678054778</v>
      </c>
      <c r="CM112">
        <f t="shared" si="80"/>
        <v>7.0292569370290749</v>
      </c>
      <c r="CO112" s="23">
        <f t="shared" si="88"/>
        <v>50000</v>
      </c>
      <c r="CP112" s="86">
        <f t="shared" si="89"/>
        <v>-9.0999778681779206E-3</v>
      </c>
      <c r="CQ112" s="86">
        <f t="shared" si="90"/>
        <v>-1.1066288065795534E-2</v>
      </c>
      <c r="CR112">
        <f t="shared" si="81"/>
        <v>1.9663101976176134E-3</v>
      </c>
      <c r="CS112">
        <f t="shared" si="82"/>
        <v>0.4393589477792863</v>
      </c>
      <c r="CT112">
        <f t="shared" si="83"/>
        <v>0.18124810696704802</v>
      </c>
      <c r="CU112">
        <f t="shared" si="84"/>
        <v>-3.0077876472669662</v>
      </c>
      <c r="CV112">
        <f t="shared" si="85"/>
        <v>-14.924816348891103</v>
      </c>
      <c r="CW112">
        <f t="shared" si="129"/>
        <v>9.6778546462676527</v>
      </c>
      <c r="CX112">
        <f t="shared" si="129"/>
        <v>9.6836964909110375</v>
      </c>
      <c r="CY112">
        <f t="shared" si="129"/>
        <v>9.6730284737657257</v>
      </c>
      <c r="CZ112">
        <f t="shared" si="129"/>
        <v>9.6925324885825361</v>
      </c>
      <c r="DA112">
        <f t="shared" si="129"/>
        <v>9.6569469240649379</v>
      </c>
      <c r="DB112">
        <f t="shared" si="129"/>
        <v>9.7221352163147099</v>
      </c>
      <c r="DC112">
        <f t="shared" si="129"/>
        <v>9.6034869089639479</v>
      </c>
      <c r="DD112">
        <f t="shared" si="87"/>
        <v>9.8226931804103188</v>
      </c>
    </row>
    <row r="113" spans="1:108">
      <c r="A113" s="47" t="s">
        <v>106</v>
      </c>
      <c r="B113" s="48"/>
      <c r="C113" s="50">
        <v>50692.705000000002</v>
      </c>
      <c r="D113" s="51"/>
      <c r="E113">
        <f t="shared" si="95"/>
        <v>19165.507731576927</v>
      </c>
      <c r="F113">
        <f t="shared" si="96"/>
        <v>19165.5</v>
      </c>
      <c r="G113">
        <f t="shared" si="127"/>
        <v>2.7949815048486926E-3</v>
      </c>
      <c r="H113" s="116"/>
      <c r="I113" s="8">
        <f t="shared" si="126"/>
        <v>2.7949815048486926E-3</v>
      </c>
      <c r="K113" s="9"/>
      <c r="L113" s="116"/>
      <c r="M113" s="116"/>
      <c r="N113" s="116"/>
      <c r="O113" s="40"/>
      <c r="P113" s="167">
        <f t="shared" si="97"/>
        <v>1.2886970895030727E-6</v>
      </c>
      <c r="Q113" s="166">
        <f t="shared" si="98"/>
        <v>35674.205000000002</v>
      </c>
      <c r="R113" s="8">
        <f t="shared" si="99"/>
        <v>7.8119216124462624E-6</v>
      </c>
      <c r="S113" s="282">
        <f t="shared" si="70"/>
        <v>0.16496544044295958</v>
      </c>
      <c r="T113" s="284"/>
      <c r="U113" s="167"/>
      <c r="V113" s="167"/>
      <c r="W113" s="167"/>
      <c r="X113" s="167"/>
      <c r="Y113" s="167"/>
      <c r="Z113" s="167"/>
      <c r="AA113" s="116"/>
      <c r="AB113" s="116"/>
      <c r="AC113" s="25"/>
      <c r="AD113" s="252"/>
      <c r="AE113" s="41"/>
      <c r="AF113">
        <f t="shared" si="100"/>
        <v>19165.5</v>
      </c>
      <c r="AG113" s="246">
        <f t="shared" si="101"/>
        <v>1.0414874364860351E-2</v>
      </c>
      <c r="AH113" s="247">
        <f t="shared" si="102"/>
        <v>-7.6198928600116587E-3</v>
      </c>
      <c r="AI113" s="247">
        <f t="shared" si="103"/>
        <v>2.7949815048486926E-3</v>
      </c>
      <c r="AJ113" s="248">
        <f t="shared" si="104"/>
        <v>9.5783499641644428E-6</v>
      </c>
      <c r="AK113">
        <f t="shared" si="125"/>
        <v>5.8062767198056658E-5</v>
      </c>
      <c r="AN113">
        <f t="shared" si="105"/>
        <v>1.1836633210412496E-2</v>
      </c>
      <c r="AO113">
        <f t="shared" si="106"/>
        <v>0.50065507225292327</v>
      </c>
      <c r="AP113">
        <f t="shared" si="107"/>
        <v>0.60548776138634464</v>
      </c>
      <c r="AQ113">
        <f t="shared" si="108"/>
        <v>0.4355575819062466</v>
      </c>
      <c r="AR113">
        <f t="shared" si="109"/>
        <v>2.4243177867072014</v>
      </c>
      <c r="AS113">
        <f t="shared" si="110"/>
        <v>2.6677477495062152</v>
      </c>
      <c r="AT113">
        <f t="shared" si="130"/>
        <v>1.7535478184388205</v>
      </c>
      <c r="AU113">
        <f t="shared" si="130"/>
        <v>1.7535492732717592</v>
      </c>
      <c r="AV113">
        <f t="shared" si="130"/>
        <v>1.7535371917048703</v>
      </c>
      <c r="AW113">
        <f t="shared" si="130"/>
        <v>1.753637498360364</v>
      </c>
      <c r="AX113">
        <f t="shared" si="130"/>
        <v>1.7528030498804297</v>
      </c>
      <c r="AY113">
        <f t="shared" si="130"/>
        <v>1.7596338325158347</v>
      </c>
      <c r="AZ113">
        <f t="shared" si="130"/>
        <v>1.6930856172441291</v>
      </c>
      <c r="BA113">
        <f t="shared" si="112"/>
        <v>1.1019694082210396</v>
      </c>
      <c r="BB113" s="246">
        <f t="shared" si="113"/>
        <v>4.2424982601208024E-3</v>
      </c>
      <c r="BC113" s="247">
        <f t="shared" si="114"/>
        <v>-1.4475167552721099E-3</v>
      </c>
      <c r="BD113" s="248">
        <f t="shared" si="115"/>
        <v>3.4565287206666755E-7</v>
      </c>
      <c r="BE113" s="247">
        <f t="shared" si="116"/>
        <v>-2.8692756008242542E-3</v>
      </c>
      <c r="BG113">
        <f t="shared" si="117"/>
        <v>-6.1723761047395489E-3</v>
      </c>
      <c r="BH113">
        <f t="shared" si="118"/>
        <v>0.6070244095095767</v>
      </c>
      <c r="BI113">
        <f t="shared" si="119"/>
        <v>-0.6848361411947308</v>
      </c>
      <c r="BJ113">
        <f t="shared" si="120"/>
        <v>0.4069200396315224</v>
      </c>
      <c r="BK113">
        <f t="shared" si="121"/>
        <v>2.3387634200834784</v>
      </c>
      <c r="BL113">
        <f t="shared" si="122"/>
        <v>2.3559251465737217</v>
      </c>
      <c r="BM113">
        <f t="shared" si="131"/>
        <v>1.7849022131734489</v>
      </c>
      <c r="BN113">
        <f t="shared" si="131"/>
        <v>1.7849027316636872</v>
      </c>
      <c r="BO113">
        <f t="shared" si="131"/>
        <v>1.7848984179220297</v>
      </c>
      <c r="BP113">
        <f t="shared" si="131"/>
        <v>1.7849343048390436</v>
      </c>
      <c r="BQ113">
        <f t="shared" si="131"/>
        <v>1.7846355735400581</v>
      </c>
      <c r="BR113">
        <f t="shared" si="131"/>
        <v>1.7871099010509202</v>
      </c>
      <c r="BS113">
        <f t="shared" si="131"/>
        <v>1.7656849514958373</v>
      </c>
      <c r="BT113">
        <f t="shared" si="124"/>
        <v>1.2321214199204042</v>
      </c>
      <c r="BW113">
        <f t="shared" si="71"/>
        <v>3.977105697182827E-3</v>
      </c>
      <c r="BX113">
        <v>51000</v>
      </c>
      <c r="BY113">
        <f t="shared" si="72"/>
        <v>9.3978104571326368E-4</v>
      </c>
      <c r="BZ113">
        <f t="shared" si="73"/>
        <v>-1.1261554357173501E-2</v>
      </c>
      <c r="CA113">
        <f t="shared" si="74"/>
        <v>1.2201335402886765E-2</v>
      </c>
      <c r="CB113">
        <f t="shared" si="75"/>
        <v>0.55007589574592175</v>
      </c>
      <c r="CC113">
        <f t="shared" si="76"/>
        <v>0.68709259109911447</v>
      </c>
      <c r="CD113">
        <f t="shared" si="77"/>
        <v>2.3172165013438013</v>
      </c>
      <c r="CE113">
        <f t="shared" si="78"/>
        <v>2.2870991012152082</v>
      </c>
      <c r="CF113">
        <f t="shared" si="128"/>
        <v>7.8838042095009513</v>
      </c>
      <c r="CG113">
        <f t="shared" si="128"/>
        <v>7.8838042090733911</v>
      </c>
      <c r="CH113">
        <f t="shared" si="128"/>
        <v>7.8838042307133493</v>
      </c>
      <c r="CI113">
        <f t="shared" si="128"/>
        <v>7.8838031354375682</v>
      </c>
      <c r="CJ113">
        <f t="shared" si="128"/>
        <v>7.8838585208666938</v>
      </c>
      <c r="CK113">
        <f t="shared" si="128"/>
        <v>7.8809154974709834</v>
      </c>
      <c r="CL113">
        <f t="shared" si="128"/>
        <v>7.7559195177981799</v>
      </c>
      <c r="CM113">
        <f t="shared" si="80"/>
        <v>7.2214860157820313</v>
      </c>
      <c r="CO113" s="23">
        <f t="shared" si="88"/>
        <v>51000</v>
      </c>
      <c r="CP113" s="86">
        <f t="shared" si="89"/>
        <v>-8.2242297057039376E-3</v>
      </c>
      <c r="CQ113" s="86">
        <f t="shared" si="90"/>
        <v>-1.1261554357173501E-2</v>
      </c>
      <c r="CR113">
        <f t="shared" si="81"/>
        <v>3.0373246514695629E-3</v>
      </c>
      <c r="CS113">
        <f t="shared" si="82"/>
        <v>0.44942203276630877</v>
      </c>
      <c r="CT113">
        <f t="shared" si="83"/>
        <v>0.27652019609810041</v>
      </c>
      <c r="CU113">
        <f t="shared" si="84"/>
        <v>-2.9098718578109595</v>
      </c>
      <c r="CV113">
        <f t="shared" si="85"/>
        <v>-8.5924221284162208</v>
      </c>
      <c r="CW113">
        <f t="shared" si="129"/>
        <v>9.8597372523703566</v>
      </c>
      <c r="CX113">
        <f t="shared" si="129"/>
        <v>9.8659615424436744</v>
      </c>
      <c r="CY113">
        <f t="shared" si="129"/>
        <v>9.8538280254107296</v>
      </c>
      <c r="CZ113">
        <f t="shared" si="129"/>
        <v>9.8775455423658833</v>
      </c>
      <c r="DA113">
        <f t="shared" si="129"/>
        <v>9.8314225610837838</v>
      </c>
      <c r="DB113">
        <f t="shared" si="129"/>
        <v>9.922087512110723</v>
      </c>
      <c r="DC113">
        <f t="shared" si="129"/>
        <v>9.7471229603915113</v>
      </c>
      <c r="DD113">
        <f t="shared" si="87"/>
        <v>10.101295776868504</v>
      </c>
    </row>
    <row r="114" spans="1:108">
      <c r="A114" s="47" t="s">
        <v>90</v>
      </c>
      <c r="B114" s="48"/>
      <c r="C114" s="51">
        <v>48162.370999999999</v>
      </c>
      <c r="D114" s="51"/>
      <c r="E114">
        <f t="shared" si="95"/>
        <v>12166.008113141756</v>
      </c>
      <c r="F114">
        <f t="shared" si="96"/>
        <v>12166</v>
      </c>
      <c r="G114">
        <f t="shared" si="127"/>
        <v>2.9329180033528246E-3</v>
      </c>
      <c r="H114" s="116"/>
      <c r="I114" s="8">
        <f t="shared" si="126"/>
        <v>2.9329180033528246E-3</v>
      </c>
      <c r="J114" s="116"/>
      <c r="K114" s="117"/>
      <c r="L114" s="116"/>
      <c r="M114" s="116"/>
      <c r="N114" s="116"/>
      <c r="O114" s="40"/>
      <c r="P114" s="167">
        <f t="shared" si="97"/>
        <v>1.4190340407878992E-6</v>
      </c>
      <c r="Q114" s="166">
        <f t="shared" si="98"/>
        <v>33143.870999999999</v>
      </c>
      <c r="R114" s="8">
        <f t="shared" si="99"/>
        <v>8.6020080143911188E-6</v>
      </c>
      <c r="S114" s="282">
        <f t="shared" si="70"/>
        <v>0.16496544044295958</v>
      </c>
      <c r="T114" s="284"/>
      <c r="U114" s="167"/>
      <c r="V114" s="167"/>
      <c r="W114" s="167"/>
      <c r="X114" s="167"/>
      <c r="Y114" s="167"/>
      <c r="Z114" s="167"/>
      <c r="AA114" s="116"/>
      <c r="AC114" s="25"/>
      <c r="AD114" s="252"/>
      <c r="AE114" s="41"/>
      <c r="AF114">
        <f t="shared" si="100"/>
        <v>12166</v>
      </c>
      <c r="AG114" s="246">
        <f t="shared" si="101"/>
        <v>-4.6024451107496171E-3</v>
      </c>
      <c r="AH114" s="247">
        <f t="shared" si="102"/>
        <v>7.5353631141024417E-3</v>
      </c>
      <c r="AI114" s="247">
        <f t="shared" si="103"/>
        <v>2.9329180033528246E-3</v>
      </c>
      <c r="AJ114" s="248">
        <f t="shared" si="104"/>
        <v>9.3670176978216258E-6</v>
      </c>
      <c r="AK114">
        <f t="shared" si="125"/>
        <v>5.6781697261375649E-5</v>
      </c>
      <c r="AN114">
        <f t="shared" si="105"/>
        <v>-6.3475984559124834E-3</v>
      </c>
      <c r="AO114">
        <f t="shared" si="106"/>
        <v>1.2053266317764115</v>
      </c>
      <c r="AP114">
        <f t="shared" si="107"/>
        <v>-0.92793696683214932</v>
      </c>
      <c r="AQ114">
        <f t="shared" si="108"/>
        <v>-0.62999741134873233</v>
      </c>
      <c r="AR114">
        <f t="shared" si="109"/>
        <v>-1.2557355928048883</v>
      </c>
      <c r="AS114">
        <f t="shared" si="110"/>
        <v>-0.72585409265140854</v>
      </c>
      <c r="AT114">
        <f t="shared" si="130"/>
        <v>-0.63203912052411204</v>
      </c>
      <c r="AU114">
        <f t="shared" si="130"/>
        <v>-0.62650472470772711</v>
      </c>
      <c r="AV114">
        <f t="shared" si="130"/>
        <v>-0.61623218966341597</v>
      </c>
      <c r="AW114">
        <f t="shared" si="130"/>
        <v>-0.59735976859447915</v>
      </c>
      <c r="AX114">
        <f t="shared" si="130"/>
        <v>-0.56330043283551468</v>
      </c>
      <c r="AY114">
        <f t="shared" si="130"/>
        <v>-0.50359580085852107</v>
      </c>
      <c r="AZ114">
        <f t="shared" si="130"/>
        <v>-0.40331899770516277</v>
      </c>
      <c r="BA114">
        <f t="shared" si="112"/>
        <v>-0.2435380285102795</v>
      </c>
      <c r="BB114" s="246">
        <f t="shared" si="113"/>
        <v>1.3646326556275255E-3</v>
      </c>
      <c r="BC114" s="247">
        <f t="shared" si="114"/>
        <v>1.5682853477252991E-3</v>
      </c>
      <c r="BD114" s="248">
        <f t="shared" si="115"/>
        <v>4.0573562387700863E-7</v>
      </c>
      <c r="BE114" s="247">
        <f t="shared" si="116"/>
        <v>3.3134386928881663E-3</v>
      </c>
      <c r="BG114">
        <f t="shared" si="117"/>
        <v>5.9670777663771426E-3</v>
      </c>
      <c r="BH114">
        <f t="shared" si="118"/>
        <v>0.82447562664980589</v>
      </c>
      <c r="BI114">
        <f t="shared" si="119"/>
        <v>0.96455708603006396</v>
      </c>
      <c r="BJ114">
        <f t="shared" si="120"/>
        <v>-0.53777776798138299</v>
      </c>
      <c r="BK114">
        <f t="shared" si="121"/>
        <v>-1.8862833860303165</v>
      </c>
      <c r="BL114">
        <f t="shared" si="122"/>
        <v>-1.3783052796226967</v>
      </c>
      <c r="BM114">
        <f t="shared" si="131"/>
        <v>-1.2558194089418115</v>
      </c>
      <c r="BN114">
        <f t="shared" si="131"/>
        <v>-1.2557892517423341</v>
      </c>
      <c r="BO114">
        <f t="shared" si="131"/>
        <v>-1.2556172320552572</v>
      </c>
      <c r="BP114">
        <f t="shared" si="131"/>
        <v>-1.2546377444668568</v>
      </c>
      <c r="BQ114">
        <f t="shared" si="131"/>
        <v>-1.2491154329117797</v>
      </c>
      <c r="BR114">
        <f t="shared" si="131"/>
        <v>-1.2195463765663908</v>
      </c>
      <c r="BS114">
        <f t="shared" si="131"/>
        <v>-1.0901002949183085</v>
      </c>
      <c r="BT114">
        <f t="shared" si="124"/>
        <v>-0.71795745398866417</v>
      </c>
      <c r="BW114">
        <f t="shared" si="71"/>
        <v>4.3394800937667172E-3</v>
      </c>
      <c r="BX114">
        <v>52000</v>
      </c>
      <c r="BY114">
        <f t="shared" si="72"/>
        <v>2.9988526119117433E-4</v>
      </c>
      <c r="BZ114">
        <f t="shared" si="73"/>
        <v>-1.1449437625991609E-2</v>
      </c>
      <c r="CA114">
        <f t="shared" si="74"/>
        <v>1.1749322887182783E-2</v>
      </c>
      <c r="CB114">
        <f t="shared" si="75"/>
        <v>0.49341181281686597</v>
      </c>
      <c r="CC114">
        <f t="shared" si="76"/>
        <v>0.59203881101651556</v>
      </c>
      <c r="CD114">
        <f t="shared" si="77"/>
        <v>2.4411100654150051</v>
      </c>
      <c r="CE114">
        <f t="shared" si="78"/>
        <v>2.7374613261347669</v>
      </c>
      <c r="CF114">
        <f t="shared" si="128"/>
        <v>8.0620378657493852</v>
      </c>
      <c r="CG114">
        <f t="shared" si="128"/>
        <v>8.0620402545221079</v>
      </c>
      <c r="CH114">
        <f t="shared" si="128"/>
        <v>8.0620228009196495</v>
      </c>
      <c r="CI114">
        <f t="shared" si="128"/>
        <v>8.0621502926912267</v>
      </c>
      <c r="CJ114">
        <f t="shared" si="128"/>
        <v>8.0612172350523945</v>
      </c>
      <c r="CK114">
        <f t="shared" si="128"/>
        <v>8.0679531859075517</v>
      </c>
      <c r="CL114">
        <f t="shared" si="128"/>
        <v>8.0131399080932919</v>
      </c>
      <c r="CM114">
        <f t="shared" si="80"/>
        <v>7.4137150945349877</v>
      </c>
      <c r="CO114" s="23">
        <f t="shared" si="88"/>
        <v>52000</v>
      </c>
      <c r="CP114" s="86">
        <f t="shared" si="89"/>
        <v>-7.4098427934160662E-3</v>
      </c>
      <c r="CQ114" s="86">
        <f t="shared" si="90"/>
        <v>-1.1449437625991609E-2</v>
      </c>
      <c r="CR114">
        <f t="shared" si="81"/>
        <v>4.0395948325755429E-3</v>
      </c>
      <c r="CS114">
        <f t="shared" si="82"/>
        <v>0.46594435191495476</v>
      </c>
      <c r="CT114">
        <f t="shared" si="83"/>
        <v>0.37509302970128111</v>
      </c>
      <c r="CU114">
        <f t="shared" si="84"/>
        <v>-2.8055459479595286</v>
      </c>
      <c r="CV114">
        <f t="shared" si="85"/>
        <v>-5.8954401754944143</v>
      </c>
      <c r="CW114">
        <f t="shared" si="129"/>
        <v>10.047925335296981</v>
      </c>
      <c r="CX114">
        <f t="shared" si="129"/>
        <v>10.051926581783015</v>
      </c>
      <c r="CY114">
        <f t="shared" si="129"/>
        <v>10.043218513356864</v>
      </c>
      <c r="CZ114">
        <f t="shared" si="129"/>
        <v>10.062241152957251</v>
      </c>
      <c r="DA114">
        <f t="shared" si="129"/>
        <v>10.021013923855346</v>
      </c>
      <c r="DB114">
        <f t="shared" si="129"/>
        <v>10.112023568727061</v>
      </c>
      <c r="DC114">
        <f t="shared" si="129"/>
        <v>9.9180723376067768</v>
      </c>
      <c r="DD114">
        <f t="shared" si="87"/>
        <v>10.379898373326689</v>
      </c>
    </row>
    <row r="115" spans="1:108">
      <c r="A115" s="47" t="s">
        <v>81</v>
      </c>
      <c r="B115" s="48" t="s">
        <v>45</v>
      </c>
      <c r="C115" s="51">
        <v>46731.364999999998</v>
      </c>
      <c r="D115" s="50"/>
      <c r="E115">
        <f t="shared" si="95"/>
        <v>8207.5085826535142</v>
      </c>
      <c r="F115">
        <f t="shared" si="96"/>
        <v>8207.5</v>
      </c>
      <c r="G115">
        <f t="shared" si="127"/>
        <v>3.1026474971440621E-3</v>
      </c>
      <c r="I115" s="8">
        <f t="shared" si="126"/>
        <v>3.1026474971440621E-3</v>
      </c>
      <c r="K115" s="117"/>
      <c r="L115" s="116"/>
      <c r="N115" s="116"/>
      <c r="O115" s="40"/>
      <c r="P115" s="167">
        <f t="shared" si="97"/>
        <v>1.5880268612405298E-6</v>
      </c>
      <c r="Q115" s="166">
        <f t="shared" si="98"/>
        <v>31712.864999999998</v>
      </c>
      <c r="R115" s="8">
        <f t="shared" si="99"/>
        <v>9.6264214915343126E-6</v>
      </c>
      <c r="S115" s="282">
        <f t="shared" si="70"/>
        <v>0.16496544044295958</v>
      </c>
      <c r="T115" s="284"/>
      <c r="U115" s="167"/>
      <c r="V115" s="167"/>
      <c r="W115" s="167"/>
      <c r="X115" s="167"/>
      <c r="Y115" s="167"/>
      <c r="Z115" s="167"/>
      <c r="AA115" s="116"/>
      <c r="AB115" s="116"/>
      <c r="AC115" s="25"/>
      <c r="AD115" s="252"/>
      <c r="AE115" s="41"/>
      <c r="AF115">
        <f t="shared" si="100"/>
        <v>8207.5</v>
      </c>
      <c r="AG115" s="246">
        <f t="shared" si="101"/>
        <v>-8.5918887749873475E-3</v>
      </c>
      <c r="AH115" s="247">
        <f t="shared" si="102"/>
        <v>1.169453627213141E-2</v>
      </c>
      <c r="AI115" s="247">
        <f t="shared" si="103"/>
        <v>3.1026474971440621E-3</v>
      </c>
      <c r="AJ115" s="248">
        <f t="shared" si="104"/>
        <v>2.2561033032019543E-5</v>
      </c>
      <c r="AK115">
        <f t="shared" si="125"/>
        <v>1.3676217862019721E-4</v>
      </c>
      <c r="AN115">
        <f t="shared" si="105"/>
        <v>-1.2288186475595958E-2</v>
      </c>
      <c r="AO115">
        <f t="shared" si="106"/>
        <v>0.52829488824476478</v>
      </c>
      <c r="AP115">
        <f t="shared" si="107"/>
        <v>-0.74831075750654497</v>
      </c>
      <c r="AQ115">
        <f t="shared" si="108"/>
        <v>-0.46534938655458763</v>
      </c>
      <c r="AR115">
        <f t="shared" si="109"/>
        <v>-2.362977049532029</v>
      </c>
      <c r="AS115">
        <f t="shared" si="110"/>
        <v>-2.4375619173312395</v>
      </c>
      <c r="AT115">
        <f t="shared" si="130"/>
        <v>-1.664201287596085</v>
      </c>
      <c r="AU115">
        <f t="shared" si="130"/>
        <v>-1.6642013327135641</v>
      </c>
      <c r="AV115">
        <f t="shared" si="130"/>
        <v>-1.6642006026709584</v>
      </c>
      <c r="AW115">
        <f t="shared" si="130"/>
        <v>-1.6642124147379362</v>
      </c>
      <c r="AX115">
        <f t="shared" si="130"/>
        <v>-1.6640211125941518</v>
      </c>
      <c r="AY115">
        <f t="shared" si="130"/>
        <v>-1.6670727172566557</v>
      </c>
      <c r="AZ115">
        <f t="shared" si="130"/>
        <v>-1.5636434734527433</v>
      </c>
      <c r="BA115">
        <f t="shared" si="112"/>
        <v>-1.0044768367538577</v>
      </c>
      <c r="BB115" s="246">
        <f t="shared" si="113"/>
        <v>-3.4083113370654916E-3</v>
      </c>
      <c r="BC115" s="247">
        <f t="shared" si="114"/>
        <v>6.5109588342095537E-3</v>
      </c>
      <c r="BD115" s="248">
        <f t="shared" si="115"/>
        <v>6.993311446269934E-6</v>
      </c>
      <c r="BE115" s="247">
        <f t="shared" si="116"/>
        <v>1.0207256534818163E-2</v>
      </c>
      <c r="BG115">
        <f t="shared" si="117"/>
        <v>5.1835774379218559E-3</v>
      </c>
      <c r="BH115">
        <f t="shared" si="118"/>
        <v>0.50035507844830973</v>
      </c>
      <c r="BI115">
        <f t="shared" si="119"/>
        <v>0.51115336192249183</v>
      </c>
      <c r="BJ115">
        <f t="shared" si="120"/>
        <v>-0.2652709666409459</v>
      </c>
      <c r="BK115">
        <f t="shared" si="121"/>
        <v>-2.6535169067859492</v>
      </c>
      <c r="BL115">
        <f t="shared" si="122"/>
        <v>-4.0160538432233572</v>
      </c>
      <c r="BM115">
        <f t="shared" si="131"/>
        <v>-2.2583231936101171</v>
      </c>
      <c r="BN115">
        <f t="shared" si="131"/>
        <v>-2.2573862975294752</v>
      </c>
      <c r="BO115">
        <f t="shared" si="131"/>
        <v>-2.2599948159214627</v>
      </c>
      <c r="BP115">
        <f t="shared" si="131"/>
        <v>-2.2527113945949098</v>
      </c>
      <c r="BQ115">
        <f t="shared" si="131"/>
        <v>-2.2728895873958286</v>
      </c>
      <c r="BR115">
        <f t="shared" si="131"/>
        <v>-2.2156935131913231</v>
      </c>
      <c r="BS115">
        <f t="shared" si="131"/>
        <v>-2.3689158979534728</v>
      </c>
      <c r="BT115">
        <f t="shared" si="124"/>
        <v>-1.8208058320683911</v>
      </c>
      <c r="BW115">
        <f t="shared" si="71"/>
        <v>4.3199398990861207E-3</v>
      </c>
      <c r="BX115">
        <v>53000</v>
      </c>
      <c r="BY115">
        <f t="shared" si="72"/>
        <v>-6.1355990397660848E-4</v>
      </c>
      <c r="BZ115">
        <f t="shared" si="73"/>
        <v>-1.1629937872249845E-2</v>
      </c>
      <c r="CA115">
        <f t="shared" si="74"/>
        <v>1.1016377968273237E-2</v>
      </c>
      <c r="CB115">
        <f t="shared" si="75"/>
        <v>0.45256355671525383</v>
      </c>
      <c r="CC115">
        <f t="shared" si="76"/>
        <v>0.5069212967922655</v>
      </c>
      <c r="CD115">
        <f t="shared" si="77"/>
        <v>2.5430869781809506</v>
      </c>
      <c r="CE115">
        <f t="shared" si="78"/>
        <v>3.2413042651055033</v>
      </c>
      <c r="CF115">
        <f t="shared" si="128"/>
        <v>8.22377226311648</v>
      </c>
      <c r="CG115">
        <f t="shared" si="128"/>
        <v>8.2237477353699351</v>
      </c>
      <c r="CH115">
        <f t="shared" si="128"/>
        <v>8.2238501484600643</v>
      </c>
      <c r="CI115">
        <f t="shared" si="128"/>
        <v>8.2234223535592665</v>
      </c>
      <c r="CJ115">
        <f t="shared" si="128"/>
        <v>8.2252061963843062</v>
      </c>
      <c r="CK115">
        <f t="shared" si="128"/>
        <v>8.2177126820457289</v>
      </c>
      <c r="CL115">
        <f t="shared" si="128"/>
        <v>8.2482784646352663</v>
      </c>
      <c r="CM115">
        <f t="shared" si="80"/>
        <v>7.605944173287944</v>
      </c>
      <c r="CO115" s="23">
        <f t="shared" si="88"/>
        <v>53000</v>
      </c>
      <c r="CP115" s="86">
        <f t="shared" si="89"/>
        <v>-6.696438069187116E-3</v>
      </c>
      <c r="CQ115" s="86">
        <f t="shared" si="90"/>
        <v>-1.1629937872249845E-2</v>
      </c>
      <c r="CR115">
        <f t="shared" si="81"/>
        <v>4.9334998030627292E-3</v>
      </c>
      <c r="CS115">
        <f t="shared" si="82"/>
        <v>0.49058678493880381</v>
      </c>
      <c r="CT115">
        <f t="shared" si="83"/>
        <v>0.47794911160203929</v>
      </c>
      <c r="CU115">
        <f t="shared" si="84"/>
        <v>-2.6917246854484826</v>
      </c>
      <c r="CV115">
        <f t="shared" si="85"/>
        <v>-4.3705167237345499</v>
      </c>
      <c r="CW115">
        <f t="shared" si="129"/>
        <v>10.244448234191388</v>
      </c>
      <c r="CX115">
        <f t="shared" si="129"/>
        <v>10.245932563723766</v>
      </c>
      <c r="CY115">
        <f t="shared" si="129"/>
        <v>10.242089616553546</v>
      </c>
      <c r="CZ115">
        <f t="shared" si="129"/>
        <v>10.252071925114867</v>
      </c>
      <c r="DA115">
        <f t="shared" si="129"/>
        <v>10.226358572490293</v>
      </c>
      <c r="DB115">
        <f t="shared" si="129"/>
        <v>10.29412953897967</v>
      </c>
      <c r="DC115">
        <f t="shared" si="129"/>
        <v>10.124637110425622</v>
      </c>
      <c r="DD115">
        <f t="shared" si="87"/>
        <v>10.658500969784875</v>
      </c>
    </row>
    <row r="116" spans="1:108">
      <c r="A116" s="47" t="s">
        <v>92</v>
      </c>
      <c r="B116" s="48"/>
      <c r="C116" s="51">
        <v>48205.39</v>
      </c>
      <c r="D116" s="51"/>
      <c r="E116">
        <f t="shared" si="95"/>
        <v>12285.008796089329</v>
      </c>
      <c r="F116">
        <f t="shared" si="96"/>
        <v>12285</v>
      </c>
      <c r="G116">
        <f t="shared" si="127"/>
        <v>3.1798050040379167E-3</v>
      </c>
      <c r="H116" s="116"/>
      <c r="I116" s="8">
        <f t="shared" si="126"/>
        <v>3.1798050040379167E-3</v>
      </c>
      <c r="J116" s="116"/>
      <c r="K116" s="117"/>
      <c r="L116" s="116"/>
      <c r="M116" s="116"/>
      <c r="N116" s="116"/>
      <c r="O116" s="40"/>
      <c r="P116" s="167">
        <f t="shared" si="97"/>
        <v>1.6679919403052003E-6</v>
      </c>
      <c r="Q116" s="166">
        <f t="shared" si="98"/>
        <v>33186.89</v>
      </c>
      <c r="R116" s="8">
        <f t="shared" si="99"/>
        <v>1.0111159863704575E-5</v>
      </c>
      <c r="S116" s="282">
        <f t="shared" si="70"/>
        <v>0.16496544044295958</v>
      </c>
      <c r="T116" s="284"/>
      <c r="U116" s="167"/>
      <c r="V116" s="167"/>
      <c r="W116" s="167"/>
      <c r="X116" s="167"/>
      <c r="Y116" s="167"/>
      <c r="Z116" s="167"/>
      <c r="AA116" s="116"/>
      <c r="AB116" s="116"/>
      <c r="AC116" s="25"/>
      <c r="AD116" s="252"/>
      <c r="AE116" s="41"/>
      <c r="AF116">
        <f t="shared" si="100"/>
        <v>12285</v>
      </c>
      <c r="AG116" s="246">
        <f t="shared" si="101"/>
        <v>-4.1163566202290867E-3</v>
      </c>
      <c r="AH116" s="247">
        <f t="shared" si="102"/>
        <v>7.2961616242670033E-3</v>
      </c>
      <c r="AI116" s="247">
        <f t="shared" si="103"/>
        <v>3.1798050040379167E-3</v>
      </c>
      <c r="AJ116" s="248">
        <f t="shared" si="104"/>
        <v>8.7817660412489712E-6</v>
      </c>
      <c r="AK116">
        <f t="shared" si="125"/>
        <v>5.3233974447426514E-5</v>
      </c>
      <c r="AN116">
        <f t="shared" si="105"/>
        <v>-5.804646078578838E-3</v>
      </c>
      <c r="AO116">
        <f t="shared" si="106"/>
        <v>1.2572057384678292</v>
      </c>
      <c r="AP116">
        <f t="shared" si="107"/>
        <v>-0.89357919666315744</v>
      </c>
      <c r="AQ116">
        <f t="shared" si="108"/>
        <v>-0.61065618159645985</v>
      </c>
      <c r="AR116">
        <f t="shared" si="109"/>
        <v>-1.1721523903278213</v>
      </c>
      <c r="AS116">
        <f t="shared" si="110"/>
        <v>-0.66388764236527109</v>
      </c>
      <c r="AT116">
        <f t="shared" si="130"/>
        <v>-0.58119465886240063</v>
      </c>
      <c r="AU116">
        <f t="shared" si="130"/>
        <v>-0.57532370499578211</v>
      </c>
      <c r="AV116">
        <f t="shared" si="130"/>
        <v>-0.56479907327044454</v>
      </c>
      <c r="AW116">
        <f t="shared" si="130"/>
        <v>-0.54610486412559966</v>
      </c>
      <c r="AX116">
        <f t="shared" si="130"/>
        <v>-0.51340913043089531</v>
      </c>
      <c r="AY116">
        <f t="shared" si="130"/>
        <v>-0.45761087108503407</v>
      </c>
      <c r="AZ116">
        <f t="shared" si="130"/>
        <v>-0.36569305857031498</v>
      </c>
      <c r="BA116">
        <f t="shared" si="112"/>
        <v>-0.22066276813867791</v>
      </c>
      <c r="BB116" s="246">
        <f t="shared" si="113"/>
        <v>1.7504580898435734E-3</v>
      </c>
      <c r="BC116" s="247">
        <f t="shared" si="114"/>
        <v>1.4293469141943432E-3</v>
      </c>
      <c r="BD116" s="248">
        <f t="shared" si="115"/>
        <v>3.370297728825733E-7</v>
      </c>
      <c r="BE116" s="247">
        <f t="shared" si="116"/>
        <v>3.1176363725440946E-3</v>
      </c>
      <c r="BG116">
        <f t="shared" si="117"/>
        <v>5.8668147100726601E-3</v>
      </c>
      <c r="BH116">
        <f t="shared" si="118"/>
        <v>0.84682130194930183</v>
      </c>
      <c r="BI116">
        <f t="shared" si="119"/>
        <v>0.97462624461452918</v>
      </c>
      <c r="BJ116">
        <f t="shared" si="120"/>
        <v>-0.54456406403517821</v>
      </c>
      <c r="BK116">
        <f t="shared" si="121"/>
        <v>-1.8449979056979042</v>
      </c>
      <c r="BL116">
        <f t="shared" si="122"/>
        <v>-1.3200949329012563</v>
      </c>
      <c r="BM116">
        <f t="shared" si="131"/>
        <v>-1.2150755827418802</v>
      </c>
      <c r="BN116">
        <f t="shared" si="131"/>
        <v>-1.2150215900983805</v>
      </c>
      <c r="BO116">
        <f t="shared" si="131"/>
        <v>-1.2147476750052904</v>
      </c>
      <c r="BP116">
        <f t="shared" si="131"/>
        <v>-1.2133611468950494</v>
      </c>
      <c r="BQ116">
        <f t="shared" si="131"/>
        <v>-1.2064201662618375</v>
      </c>
      <c r="BR116">
        <f t="shared" si="131"/>
        <v>-1.1734121354160676</v>
      </c>
      <c r="BS116">
        <f t="shared" si="131"/>
        <v>-1.0426193424858479</v>
      </c>
      <c r="BT116">
        <f t="shared" si="124"/>
        <v>-0.68480374501013985</v>
      </c>
      <c r="BW116">
        <f t="shared" si="71"/>
        <v>3.9506546788778607E-3</v>
      </c>
      <c r="BX116">
        <v>54000</v>
      </c>
      <c r="BY116">
        <f t="shared" si="72"/>
        <v>-1.7221352831820469E-3</v>
      </c>
      <c r="BZ116">
        <f t="shared" si="73"/>
        <v>-1.1803055095948225E-2</v>
      </c>
      <c r="CA116">
        <f t="shared" si="74"/>
        <v>1.0080919812766178E-2</v>
      </c>
      <c r="CB116">
        <f t="shared" si="75"/>
        <v>0.42209020579716372</v>
      </c>
      <c r="CC116">
        <f t="shared" si="76"/>
        <v>0.42981074591321383</v>
      </c>
      <c r="CD116">
        <f t="shared" si="77"/>
        <v>2.6304132248798395</v>
      </c>
      <c r="CE116">
        <f t="shared" si="78"/>
        <v>3.8269505793445786</v>
      </c>
      <c r="CF116">
        <f t="shared" si="128"/>
        <v>8.373509567652853</v>
      </c>
      <c r="CG116">
        <f t="shared" si="128"/>
        <v>8.3730447939590551</v>
      </c>
      <c r="CH116">
        <f t="shared" si="128"/>
        <v>8.3744570230437887</v>
      </c>
      <c r="CI116">
        <f t="shared" si="128"/>
        <v>8.3701550524179442</v>
      </c>
      <c r="CJ116">
        <f t="shared" si="128"/>
        <v>8.3831607995635924</v>
      </c>
      <c r="CK116">
        <f t="shared" si="128"/>
        <v>8.3428822740706341</v>
      </c>
      <c r="CL116">
        <f t="shared" si="128"/>
        <v>8.4597544721558346</v>
      </c>
      <c r="CM116">
        <f t="shared" si="80"/>
        <v>7.7981732520409004</v>
      </c>
      <c r="CO116" s="23">
        <f t="shared" si="88"/>
        <v>54000</v>
      </c>
      <c r="CP116" s="86">
        <f t="shared" si="89"/>
        <v>-6.1302651338883173E-3</v>
      </c>
      <c r="CQ116" s="86">
        <f t="shared" si="90"/>
        <v>-1.1803055095948225E-2</v>
      </c>
      <c r="CR116">
        <f t="shared" si="81"/>
        <v>5.6727899620599076E-3</v>
      </c>
      <c r="CS116">
        <f t="shared" si="82"/>
        <v>0.52620329536002564</v>
      </c>
      <c r="CT116">
        <f t="shared" si="83"/>
        <v>0.58629193480377861</v>
      </c>
      <c r="CU116">
        <f t="shared" si="84"/>
        <v>-2.5635691536700884</v>
      </c>
      <c r="CV116">
        <f t="shared" si="85"/>
        <v>-3.363188926169292</v>
      </c>
      <c r="CW116">
        <f t="shared" si="129"/>
        <v>10.452676833172568</v>
      </c>
      <c r="CX116">
        <f t="shared" si="129"/>
        <v>10.452908764194097</v>
      </c>
      <c r="CY116">
        <f t="shared" si="129"/>
        <v>10.452115376248313</v>
      </c>
      <c r="CZ116">
        <f t="shared" si="129"/>
        <v>10.454833728569101</v>
      </c>
      <c r="DA116">
        <f t="shared" si="129"/>
        <v>10.44557020449389</v>
      </c>
      <c r="DB116">
        <f t="shared" si="129"/>
        <v>10.477749182033341</v>
      </c>
      <c r="DC116">
        <f t="shared" si="129"/>
        <v>10.372372737806389</v>
      </c>
      <c r="DD116">
        <f t="shared" si="87"/>
        <v>10.93710356624306</v>
      </c>
    </row>
    <row r="117" spans="1:108">
      <c r="A117" s="47" t="s">
        <v>106</v>
      </c>
      <c r="B117" s="48"/>
      <c r="C117" s="50">
        <v>50769.525000000001</v>
      </c>
      <c r="D117" s="51"/>
      <c r="E117">
        <f t="shared" si="95"/>
        <v>19378.009939067397</v>
      </c>
      <c r="F117">
        <f t="shared" si="96"/>
        <v>19378</v>
      </c>
      <c r="G117">
        <f t="shared" si="127"/>
        <v>3.5929940058849752E-3</v>
      </c>
      <c r="H117" s="116"/>
      <c r="I117" s="8">
        <f t="shared" si="126"/>
        <v>3.5929940058849752E-3</v>
      </c>
      <c r="K117" s="9"/>
      <c r="L117" s="116"/>
      <c r="M117" s="116"/>
      <c r="N117" s="116"/>
      <c r="O117" s="40"/>
      <c r="P117" s="167">
        <f t="shared" si="97"/>
        <v>2.1296388275813046E-6</v>
      </c>
      <c r="Q117" s="166">
        <f t="shared" si="98"/>
        <v>35751.025000000001</v>
      </c>
      <c r="R117" s="8">
        <f t="shared" si="99"/>
        <v>1.2909605926325361E-5</v>
      </c>
      <c r="S117" s="282">
        <f t="shared" si="70"/>
        <v>0.16496544044295958</v>
      </c>
      <c r="T117" s="284"/>
      <c r="U117" s="167"/>
      <c r="V117" s="167"/>
      <c r="W117" s="167"/>
      <c r="X117" s="167"/>
      <c r="Y117" s="167"/>
      <c r="Z117" s="167"/>
      <c r="AA117" s="116"/>
      <c r="AC117" s="25"/>
      <c r="AD117" s="252"/>
      <c r="AE117" s="41"/>
      <c r="AF117">
        <f t="shared" si="100"/>
        <v>19378</v>
      </c>
      <c r="AG117" s="246">
        <f t="shared" si="101"/>
        <v>1.0197608701018039E-2</v>
      </c>
      <c r="AH117" s="247">
        <f t="shared" si="102"/>
        <v>-6.6046146951330639E-3</v>
      </c>
      <c r="AI117" s="247">
        <f t="shared" si="103"/>
        <v>3.5929940058849752E-3</v>
      </c>
      <c r="AJ117" s="248">
        <f t="shared" si="104"/>
        <v>7.1959467995419961E-6</v>
      </c>
      <c r="AK117">
        <f t="shared" si="125"/>
        <v>4.3620935271167613E-5</v>
      </c>
      <c r="AN117">
        <f t="shared" si="105"/>
        <v>1.1709855394267207E-2</v>
      </c>
      <c r="AO117">
        <f t="shared" si="106"/>
        <v>0.49040173156213651</v>
      </c>
      <c r="AP117">
        <f t="shared" si="107"/>
        <v>0.58632037293467021</v>
      </c>
      <c r="AQ117">
        <f t="shared" si="108"/>
        <v>0.4235154882975134</v>
      </c>
      <c r="AR117">
        <f t="shared" si="109"/>
        <v>2.4481873601256221</v>
      </c>
      <c r="AS117">
        <f t="shared" si="110"/>
        <v>2.7678116432381432</v>
      </c>
      <c r="AT117">
        <f t="shared" ref="AT117:AZ132" si="132">$BA117+$AH$7*SIN(AU117)</f>
        <v>1.7896283096738148</v>
      </c>
      <c r="AU117">
        <f t="shared" si="132"/>
        <v>1.7896311306712471</v>
      </c>
      <c r="AV117">
        <f t="shared" si="132"/>
        <v>1.789611518871399</v>
      </c>
      <c r="AW117">
        <f t="shared" si="132"/>
        <v>1.7897478259103425</v>
      </c>
      <c r="AX117">
        <f t="shared" si="132"/>
        <v>1.7887987229616282</v>
      </c>
      <c r="AY117">
        <f t="shared" si="132"/>
        <v>1.79532536300345</v>
      </c>
      <c r="AZ117">
        <f t="shared" si="132"/>
        <v>1.7456676836598759</v>
      </c>
      <c r="BA117">
        <f t="shared" si="112"/>
        <v>1.1428180874560425</v>
      </c>
      <c r="BB117" s="246">
        <f t="shared" si="113"/>
        <v>4.1237179895112089E-3</v>
      </c>
      <c r="BC117" s="247">
        <f t="shared" si="114"/>
        <v>-5.3072398362623372E-4</v>
      </c>
      <c r="BD117" s="248">
        <f t="shared" si="115"/>
        <v>4.6465476901882545E-8</v>
      </c>
      <c r="BE117" s="247">
        <f t="shared" si="116"/>
        <v>-2.0429706768754019E-3</v>
      </c>
      <c r="BG117">
        <f t="shared" si="117"/>
        <v>-6.0738907115068302E-3</v>
      </c>
      <c r="BH117">
        <f t="shared" si="118"/>
        <v>0.59187699037693497</v>
      </c>
      <c r="BI117">
        <f t="shared" si="119"/>
        <v>-0.65671207609031035</v>
      </c>
      <c r="BJ117">
        <f t="shared" si="120"/>
        <v>0.39172610634374139</v>
      </c>
      <c r="BK117">
        <f t="shared" si="121"/>
        <v>2.3766916147114419</v>
      </c>
      <c r="BL117">
        <f t="shared" si="122"/>
        <v>2.4859731260565741</v>
      </c>
      <c r="BM117">
        <f t="shared" ref="BM117:BS132" si="133">$BT117+$BH$7*SIN(BN117)</f>
        <v>1.8370837274362515</v>
      </c>
      <c r="BN117">
        <f t="shared" si="133"/>
        <v>1.8370838957165088</v>
      </c>
      <c r="BO117">
        <f t="shared" si="133"/>
        <v>1.8370827652866457</v>
      </c>
      <c r="BP117">
        <f t="shared" si="133"/>
        <v>1.8370903589078902</v>
      </c>
      <c r="BQ117">
        <f t="shared" si="133"/>
        <v>1.8370393449746989</v>
      </c>
      <c r="BR117">
        <f t="shared" si="133"/>
        <v>1.8373818734367295</v>
      </c>
      <c r="BS117">
        <f t="shared" si="133"/>
        <v>1.8350736825528862</v>
      </c>
      <c r="BT117">
        <f t="shared" si="124"/>
        <v>1.2913244716677685</v>
      </c>
      <c r="BW117">
        <f t="shared" si="71"/>
        <v>3.2208123352737645E-3</v>
      </c>
      <c r="BX117">
        <v>55000</v>
      </c>
      <c r="BY117">
        <f t="shared" si="72"/>
        <v>-2.9755482708409137E-3</v>
      </c>
      <c r="BZ117">
        <f t="shared" si="73"/>
        <v>-1.1968789297086732E-2</v>
      </c>
      <c r="CA117">
        <f t="shared" si="74"/>
        <v>8.9932410262458188E-3</v>
      </c>
      <c r="CB117">
        <f t="shared" si="75"/>
        <v>0.39881056287309868</v>
      </c>
      <c r="CC117">
        <f t="shared" si="76"/>
        <v>0.35889094138894889</v>
      </c>
      <c r="CD117">
        <f t="shared" si="77"/>
        <v>2.7076169855598637</v>
      </c>
      <c r="CE117">
        <f t="shared" si="78"/>
        <v>4.5359959705514834</v>
      </c>
      <c r="CF117">
        <f t="shared" si="128"/>
        <v>8.5145242610798366</v>
      </c>
      <c r="CG117">
        <f t="shared" si="128"/>
        <v>8.5123480954420305</v>
      </c>
      <c r="CH117">
        <f t="shared" si="128"/>
        <v>8.5176975237778301</v>
      </c>
      <c r="CI117">
        <f t="shared" si="128"/>
        <v>8.5044805836750168</v>
      </c>
      <c r="CJ117">
        <f t="shared" si="128"/>
        <v>8.5367404449796673</v>
      </c>
      <c r="CK117">
        <f t="shared" si="128"/>
        <v>8.4554230390271332</v>
      </c>
      <c r="CL117">
        <f t="shared" si="128"/>
        <v>8.646858905149724</v>
      </c>
      <c r="CM117">
        <f t="shared" si="80"/>
        <v>7.9904023307938568</v>
      </c>
      <c r="CO117" s="23">
        <f t="shared" si="88"/>
        <v>55000</v>
      </c>
      <c r="CP117" s="86">
        <f t="shared" si="89"/>
        <v>-5.7724286909720543E-3</v>
      </c>
      <c r="CQ117" s="86">
        <f t="shared" si="90"/>
        <v>-1.1968789297086732E-2</v>
      </c>
      <c r="CR117">
        <f t="shared" si="81"/>
        <v>6.1963606061146781E-3</v>
      </c>
      <c r="CS117">
        <f t="shared" si="82"/>
        <v>0.57796821532723164</v>
      </c>
      <c r="CT117">
        <f t="shared" si="83"/>
        <v>0.70125383645439143</v>
      </c>
      <c r="CU117">
        <f t="shared" si="84"/>
        <v>-2.4128883443768521</v>
      </c>
      <c r="CV117">
        <f t="shared" si="85"/>
        <v>-2.6220581156329734</v>
      </c>
      <c r="CW117">
        <f t="shared" si="129"/>
        <v>10.678251063810924</v>
      </c>
      <c r="CX117">
        <f t="shared" si="129"/>
        <v>10.678254060302422</v>
      </c>
      <c r="CY117">
        <f t="shared" si="129"/>
        <v>10.678237084405868</v>
      </c>
      <c r="CZ117">
        <f t="shared" si="129"/>
        <v>10.678333268833416</v>
      </c>
      <c r="DA117">
        <f t="shared" si="129"/>
        <v>10.677788665363247</v>
      </c>
      <c r="DB117">
        <f t="shared" si="129"/>
        <v>10.680884269714777</v>
      </c>
      <c r="DC117">
        <f t="shared" si="129"/>
        <v>10.663659638412703</v>
      </c>
      <c r="DD117">
        <f t="shared" si="87"/>
        <v>11.215706162701247</v>
      </c>
    </row>
    <row r="118" spans="1:108">
      <c r="A118" s="47" t="s">
        <v>96</v>
      </c>
      <c r="B118" s="48"/>
      <c r="C118" s="51">
        <v>48623.286999999997</v>
      </c>
      <c r="D118" s="51">
        <v>4.0000000000000001E-3</v>
      </c>
      <c r="E118">
        <f t="shared" si="95"/>
        <v>13441.010293142754</v>
      </c>
      <c r="F118">
        <f t="shared" si="96"/>
        <v>13441</v>
      </c>
      <c r="G118">
        <f t="shared" si="127"/>
        <v>3.7209930014796555E-3</v>
      </c>
      <c r="H118" s="116"/>
      <c r="I118" s="116">
        <f t="shared" si="126"/>
        <v>3.7209930014796555E-3</v>
      </c>
      <c r="J118" s="116"/>
      <c r="K118" s="117"/>
      <c r="L118" s="116"/>
      <c r="M118" s="116"/>
      <c r="N118" s="116"/>
      <c r="O118" s="40"/>
      <c r="P118" s="167">
        <f t="shared" si="97"/>
        <v>2.2840766669831462E-6</v>
      </c>
      <c r="Q118" s="166">
        <f t="shared" si="98"/>
        <v>33604.786999999997</v>
      </c>
      <c r="R118" s="8">
        <f t="shared" si="99"/>
        <v>1.3845788917060576E-5</v>
      </c>
      <c r="S118" s="282">
        <f t="shared" si="70"/>
        <v>0.16496544044295958</v>
      </c>
      <c r="T118" s="284"/>
      <c r="U118" s="167"/>
      <c r="V118" s="167"/>
      <c r="W118" s="167"/>
      <c r="X118" s="167"/>
      <c r="Y118" s="167"/>
      <c r="Z118" s="167"/>
      <c r="AA118" s="116"/>
      <c r="AB118" s="116"/>
      <c r="AC118" s="25"/>
      <c r="AD118" s="252"/>
      <c r="AE118" s="41"/>
      <c r="AF118">
        <f t="shared" si="100"/>
        <v>13441</v>
      </c>
      <c r="AG118" s="246">
        <f t="shared" si="101"/>
        <v>2.2904506514428739E-3</v>
      </c>
      <c r="AH118" s="247">
        <f t="shared" si="102"/>
        <v>1.4305423500367816E-3</v>
      </c>
      <c r="AI118" s="247">
        <f t="shared" si="103"/>
        <v>3.7209930014796555E-3</v>
      </c>
      <c r="AJ118" s="248">
        <f t="shared" si="104"/>
        <v>3.3759375906162929E-7</v>
      </c>
      <c r="AK118">
        <f t="shared" si="125"/>
        <v>2.0464514152487578E-6</v>
      </c>
      <c r="AN118">
        <f t="shared" si="105"/>
        <v>1.1491123179450309E-3</v>
      </c>
      <c r="AO118">
        <f t="shared" si="106"/>
        <v>1.6625807198217917</v>
      </c>
      <c r="AP118">
        <f t="shared" si="107"/>
        <v>7.6665970165083058E-2</v>
      </c>
      <c r="AQ118">
        <f t="shared" si="108"/>
        <v>6.5233230171762649E-3</v>
      </c>
      <c r="AR118">
        <f t="shared" si="109"/>
        <v>9.8450076568280878E-3</v>
      </c>
      <c r="AS118">
        <f t="shared" si="110"/>
        <v>4.9225435879349314E-3</v>
      </c>
      <c r="AT118">
        <f t="shared" si="132"/>
        <v>4.4349381885048483E-3</v>
      </c>
      <c r="AU118">
        <f t="shared" si="132"/>
        <v>4.3477883760572079E-3</v>
      </c>
      <c r="AV118">
        <f t="shared" si="132"/>
        <v>4.2162626835320956E-3</v>
      </c>
      <c r="AW118">
        <f t="shared" si="132"/>
        <v>4.0177654597682013E-3</v>
      </c>
      <c r="AX118">
        <f t="shared" si="132"/>
        <v>3.7181957864003156E-3</v>
      </c>
      <c r="AY118">
        <f t="shared" si="132"/>
        <v>3.2660893850837902E-3</v>
      </c>
      <c r="AZ118">
        <f t="shared" si="132"/>
        <v>2.5837779012599241E-3</v>
      </c>
      <c r="BA118">
        <f t="shared" si="112"/>
        <v>1.5540468997397028E-3</v>
      </c>
      <c r="BB118" s="246">
        <f t="shared" si="113"/>
        <v>6.3572149904133415E-3</v>
      </c>
      <c r="BC118" s="247">
        <f t="shared" si="114"/>
        <v>-2.636221988933686E-3</v>
      </c>
      <c r="BD118" s="248">
        <f t="shared" si="115"/>
        <v>1.1464547744731875E-6</v>
      </c>
      <c r="BE118" s="247">
        <f t="shared" si="116"/>
        <v>-1.494883655435843E-3</v>
      </c>
      <c r="BG118">
        <f t="shared" si="117"/>
        <v>4.0667643389704676E-3</v>
      </c>
      <c r="BH118">
        <f t="shared" si="118"/>
        <v>1.1632054668692329</v>
      </c>
      <c r="BI118">
        <f t="shared" si="119"/>
        <v>0.94238275877429756</v>
      </c>
      <c r="BJ118">
        <f t="shared" si="120"/>
        <v>-0.54164352572426477</v>
      </c>
      <c r="BK118">
        <f t="shared" si="121"/>
        <v>-1.278133297005005</v>
      </c>
      <c r="BL118">
        <f t="shared" si="122"/>
        <v>-0.7430940785543888</v>
      </c>
      <c r="BM118">
        <f t="shared" si="133"/>
        <v>-0.74608690822806722</v>
      </c>
      <c r="BN118">
        <f t="shared" si="133"/>
        <v>-0.744569060007512</v>
      </c>
      <c r="BO118">
        <f t="shared" si="133"/>
        <v>-0.74092651510373919</v>
      </c>
      <c r="BP118">
        <f t="shared" si="133"/>
        <v>-0.73223413837964779</v>
      </c>
      <c r="BQ118">
        <f t="shared" si="133"/>
        <v>-0.71175940279017702</v>
      </c>
      <c r="BR118">
        <f t="shared" si="133"/>
        <v>-0.66489085518432511</v>
      </c>
      <c r="BS118">
        <f t="shared" si="133"/>
        <v>-0.56346926677120468</v>
      </c>
      <c r="BT118">
        <f t="shared" si="124"/>
        <v>-0.36273914350447756</v>
      </c>
      <c r="BW118">
        <f t="shared" si="71"/>
        <v>2.0688878506904887E-3</v>
      </c>
      <c r="BX118">
        <v>56000</v>
      </c>
      <c r="BY118">
        <f t="shared" si="72"/>
        <v>-4.3404196168343352E-3</v>
      </c>
      <c r="BZ118">
        <f t="shared" si="73"/>
        <v>-1.2127140475665375E-2</v>
      </c>
      <c r="CA118">
        <f t="shared" si="74"/>
        <v>7.7867208588310397E-3</v>
      </c>
      <c r="CB118">
        <f t="shared" si="75"/>
        <v>0.38077836932229947</v>
      </c>
      <c r="CC118">
        <f t="shared" si="76"/>
        <v>0.29265869745875356</v>
      </c>
      <c r="CD118">
        <f t="shared" si="77"/>
        <v>2.7776902962982541</v>
      </c>
      <c r="CE118">
        <f t="shared" si="78"/>
        <v>5.435195109942951</v>
      </c>
      <c r="CF118">
        <f t="shared" si="128"/>
        <v>8.649275507416279</v>
      </c>
      <c r="CG118">
        <f t="shared" si="128"/>
        <v>8.6434138798189206</v>
      </c>
      <c r="CH118">
        <f t="shared" si="128"/>
        <v>8.6557984237208654</v>
      </c>
      <c r="CI118">
        <f t="shared" si="128"/>
        <v>8.6294506991468314</v>
      </c>
      <c r="CJ118">
        <f t="shared" si="128"/>
        <v>8.6847218252522964</v>
      </c>
      <c r="CK118">
        <f t="shared" si="128"/>
        <v>8.5649301296625264</v>
      </c>
      <c r="CL118">
        <f t="shared" si="128"/>
        <v>8.8097805472193773</v>
      </c>
      <c r="CM118">
        <f t="shared" si="80"/>
        <v>8.1826314095468131</v>
      </c>
      <c r="CO118" s="23">
        <f t="shared" si="88"/>
        <v>56000</v>
      </c>
      <c r="CP118" s="86">
        <f t="shared" si="89"/>
        <v>-5.717833008140551E-3</v>
      </c>
      <c r="CQ118" s="86">
        <f t="shared" si="90"/>
        <v>-1.2127140475665375E-2</v>
      </c>
      <c r="CR118">
        <f t="shared" si="81"/>
        <v>6.4093074675248239E-3</v>
      </c>
      <c r="CS118">
        <f t="shared" si="82"/>
        <v>0.65562153954736802</v>
      </c>
      <c r="CT118">
        <f t="shared" si="83"/>
        <v>0.82190098400413425</v>
      </c>
      <c r="CU118">
        <f t="shared" si="84"/>
        <v>-2.2253028250869207</v>
      </c>
      <c r="CV118">
        <f t="shared" si="85"/>
        <v>-2.0278199236353607</v>
      </c>
      <c r="CW118">
        <f t="shared" si="129"/>
        <v>10.929833197116253</v>
      </c>
      <c r="CX118">
        <f t="shared" si="129"/>
        <v>10.929833194679373</v>
      </c>
      <c r="CY118">
        <f t="shared" si="129"/>
        <v>10.929833260252508</v>
      </c>
      <c r="CZ118">
        <f t="shared" si="129"/>
        <v>10.929831495790941</v>
      </c>
      <c r="DA118">
        <f t="shared" si="129"/>
        <v>10.929878990947147</v>
      </c>
      <c r="DB118">
        <f t="shared" si="129"/>
        <v>10.928612266022215</v>
      </c>
      <c r="DC118">
        <f t="shared" si="129"/>
        <v>10.997519615964467</v>
      </c>
      <c r="DD118">
        <f t="shared" si="87"/>
        <v>11.494308759159432</v>
      </c>
    </row>
    <row r="119" spans="1:108">
      <c r="A119" s="37" t="s">
        <v>131</v>
      </c>
      <c r="B119" s="38" t="s">
        <v>45</v>
      </c>
      <c r="C119" s="37">
        <v>54059.555999999997</v>
      </c>
      <c r="D119" s="37" t="s">
        <v>46</v>
      </c>
      <c r="E119">
        <f t="shared" si="95"/>
        <v>28479.010332351376</v>
      </c>
      <c r="F119">
        <f t="shared" si="96"/>
        <v>28479</v>
      </c>
      <c r="G119">
        <f t="shared" si="127"/>
        <v>3.7351670034695417E-3</v>
      </c>
      <c r="H119" s="116"/>
      <c r="I119" s="116">
        <f t="shared" si="126"/>
        <v>3.7351670034695417E-3</v>
      </c>
      <c r="J119" s="116"/>
      <c r="K119" s="117"/>
      <c r="L119" s="116"/>
      <c r="M119" s="116"/>
      <c r="N119" s="116"/>
      <c r="O119" s="40"/>
      <c r="P119" s="167">
        <f t="shared" si="97"/>
        <v>2.3015108130170839E-6</v>
      </c>
      <c r="Q119" s="166">
        <f t="shared" si="98"/>
        <v>39041.055999999997</v>
      </c>
      <c r="R119" s="8">
        <f t="shared" si="99"/>
        <v>1.3951472543807634E-5</v>
      </c>
      <c r="S119" s="282">
        <f t="shared" si="70"/>
        <v>0.16496544044295958</v>
      </c>
      <c r="T119" s="284"/>
      <c r="U119" s="167"/>
      <c r="V119" s="167"/>
      <c r="W119" s="167"/>
      <c r="X119" s="167"/>
      <c r="Y119" s="167"/>
      <c r="Z119" s="167"/>
      <c r="AA119" s="116"/>
      <c r="AC119" s="25"/>
      <c r="AD119" s="252"/>
      <c r="AE119" s="41"/>
      <c r="AF119">
        <f t="shared" si="100"/>
        <v>28479</v>
      </c>
      <c r="AG119" s="246">
        <f t="shared" si="101"/>
        <v>-4.3887520138151609E-3</v>
      </c>
      <c r="AH119" s="247">
        <f t="shared" si="102"/>
        <v>8.1239190172847017E-3</v>
      </c>
      <c r="AI119" s="247">
        <f t="shared" si="103"/>
        <v>3.7351670034695417E-3</v>
      </c>
      <c r="AJ119" s="248">
        <f t="shared" si="104"/>
        <v>1.0887399069174986E-5</v>
      </c>
      <c r="AK119">
        <f t="shared" si="125"/>
        <v>6.5998060199400031E-5</v>
      </c>
      <c r="AN119">
        <f t="shared" si="105"/>
        <v>6.8602902918874918E-4</v>
      </c>
      <c r="AO119">
        <f t="shared" si="106"/>
        <v>0.33880554642315697</v>
      </c>
      <c r="AP119">
        <f t="shared" si="107"/>
        <v>-1.4539712625308381E-3</v>
      </c>
      <c r="AQ119">
        <f t="shared" si="108"/>
        <v>4.3331957975262923E-2</v>
      </c>
      <c r="AR119">
        <f t="shared" si="109"/>
        <v>3.0761503606237026</v>
      </c>
      <c r="AS119">
        <f t="shared" si="110"/>
        <v>30.550368517763555</v>
      </c>
      <c r="AT119">
        <f t="shared" si="132"/>
        <v>2.9965211148044695</v>
      </c>
      <c r="AU119">
        <f t="shared" si="132"/>
        <v>2.9836409405339999</v>
      </c>
      <c r="AV119">
        <f t="shared" si="132"/>
        <v>3.0032949348243343</v>
      </c>
      <c r="AW119">
        <f t="shared" si="132"/>
        <v>2.9732804504769228</v>
      </c>
      <c r="AX119">
        <f t="shared" si="132"/>
        <v>3.0190648226122674</v>
      </c>
      <c r="AY119">
        <f t="shared" si="132"/>
        <v>2.9490876817130025</v>
      </c>
      <c r="AZ119">
        <f t="shared" si="132"/>
        <v>3.0557770574861869</v>
      </c>
      <c r="BA119">
        <f t="shared" si="112"/>
        <v>2.8922949331866992</v>
      </c>
      <c r="BB119" s="246">
        <f t="shared" si="113"/>
        <v>-1.3186156744682044E-3</v>
      </c>
      <c r="BC119" s="247">
        <f t="shared" si="114"/>
        <v>5.0537826779377456E-3</v>
      </c>
      <c r="BD119" s="248">
        <f t="shared" si="115"/>
        <v>4.2133360177634652E-6</v>
      </c>
      <c r="BE119" s="247">
        <f t="shared" si="116"/>
        <v>-2.0998365066163868E-5</v>
      </c>
      <c r="BG119">
        <f t="shared" si="117"/>
        <v>3.0701363393469566E-3</v>
      </c>
      <c r="BH119">
        <f t="shared" si="118"/>
        <v>0.4498372624950886</v>
      </c>
      <c r="BI119">
        <f t="shared" si="119"/>
        <v>0.27956984143999558</v>
      </c>
      <c r="BJ119">
        <f t="shared" si="120"/>
        <v>-0.13166129133545107</v>
      </c>
      <c r="BK119">
        <f t="shared" si="121"/>
        <v>-2.9066970208350149</v>
      </c>
      <c r="BL119">
        <f t="shared" si="122"/>
        <v>-8.4752343662203788</v>
      </c>
      <c r="BM119">
        <f t="shared" si="133"/>
        <v>3.5823745462882091</v>
      </c>
      <c r="BN119">
        <f t="shared" si="133"/>
        <v>3.5885582696774549</v>
      </c>
      <c r="BO119">
        <f t="shared" si="133"/>
        <v>3.5764710133320241</v>
      </c>
      <c r="BP119">
        <f t="shared" si="133"/>
        <v>3.6001635254113409</v>
      </c>
      <c r="BQ119">
        <f t="shared" si="133"/>
        <v>3.5539663168329607</v>
      </c>
      <c r="BR119">
        <f t="shared" si="133"/>
        <v>3.6450414503029185</v>
      </c>
      <c r="BS119">
        <f t="shared" si="133"/>
        <v>3.4688563175960829</v>
      </c>
      <c r="BT119">
        <f t="shared" si="124"/>
        <v>3.8268867020337134</v>
      </c>
      <c r="BW119">
        <f t="shared" si="71"/>
        <v>3.6095371395705213E-4</v>
      </c>
      <c r="BX119">
        <v>57000</v>
      </c>
      <c r="BY119">
        <f t="shared" si="72"/>
        <v>-5.7903905800266373E-3</v>
      </c>
      <c r="BZ119">
        <f t="shared" si="73"/>
        <v>-1.2278108631684161E-2</v>
      </c>
      <c r="CA119">
        <f t="shared" si="74"/>
        <v>6.4877180516575237E-3</v>
      </c>
      <c r="CB119">
        <f t="shared" si="75"/>
        <v>0.36679078690297429</v>
      </c>
      <c r="CC119">
        <f t="shared" si="76"/>
        <v>0.23004779814800555</v>
      </c>
      <c r="CD119">
        <f t="shared" si="77"/>
        <v>2.8425695908138433</v>
      </c>
      <c r="CE119">
        <f t="shared" si="78"/>
        <v>6.6385357052171869</v>
      </c>
      <c r="CF119">
        <f t="shared" si="128"/>
        <v>8.7793675518498553</v>
      </c>
      <c r="CG119">
        <f t="shared" si="128"/>
        <v>8.7681206546164567</v>
      </c>
      <c r="CH119">
        <f t="shared" si="128"/>
        <v>8.7893783634335332</v>
      </c>
      <c r="CI119">
        <f t="shared" si="128"/>
        <v>8.7489021669897582</v>
      </c>
      <c r="CJ119">
        <f t="shared" si="128"/>
        <v>8.8249565440031041</v>
      </c>
      <c r="CK119">
        <f t="shared" si="128"/>
        <v>8.6780042390147329</v>
      </c>
      <c r="CL119">
        <f t="shared" si="128"/>
        <v>8.9495990365945328</v>
      </c>
      <c r="CM119">
        <f t="shared" si="80"/>
        <v>8.3748604882997704</v>
      </c>
      <c r="CO119" s="23">
        <f t="shared" si="88"/>
        <v>57000</v>
      </c>
      <c r="CP119" s="86">
        <f t="shared" si="89"/>
        <v>-6.1267643377004716E-3</v>
      </c>
      <c r="CQ119" s="86">
        <f t="shared" si="90"/>
        <v>-1.2278108631684161E-2</v>
      </c>
      <c r="CR119">
        <f t="shared" si="81"/>
        <v>6.1513442939836894E-3</v>
      </c>
      <c r="CS119">
        <f t="shared" si="82"/>
        <v>0.77870976529916369</v>
      </c>
      <c r="CT119">
        <f t="shared" si="83"/>
        <v>0.93817919063311628</v>
      </c>
      <c r="CU119">
        <f t="shared" si="84"/>
        <v>-1.9727110126573921</v>
      </c>
      <c r="CV119">
        <f t="shared" si="85"/>
        <v>-1.5116380223958656</v>
      </c>
      <c r="CW119">
        <f t="shared" si="129"/>
        <v>11.221603666796595</v>
      </c>
      <c r="CX119">
        <f t="shared" si="129"/>
        <v>11.221609595565011</v>
      </c>
      <c r="CY119">
        <f t="shared" si="129"/>
        <v>11.22165635445821</v>
      </c>
      <c r="CZ119">
        <f t="shared" si="129"/>
        <v>11.222024799001229</v>
      </c>
      <c r="DA119">
        <f t="shared" si="129"/>
        <v>11.224907666529315</v>
      </c>
      <c r="DB119">
        <f t="shared" si="129"/>
        <v>11.246342710984422</v>
      </c>
      <c r="DC119">
        <f t="shared" si="129"/>
        <v>11.369691296404248</v>
      </c>
      <c r="DD119">
        <f t="shared" si="87"/>
        <v>11.772911355617618</v>
      </c>
    </row>
    <row r="120" spans="1:108">
      <c r="A120" s="47" t="s">
        <v>73</v>
      </c>
      <c r="B120" s="48"/>
      <c r="C120" s="51">
        <v>46321.603000000003</v>
      </c>
      <c r="D120" s="51" t="s">
        <v>16</v>
      </c>
      <c r="E120">
        <f t="shared" si="95"/>
        <v>7074.0104110092971</v>
      </c>
      <c r="F120">
        <f t="shared" si="96"/>
        <v>7074</v>
      </c>
      <c r="G120">
        <f t="shared" si="127"/>
        <v>3.7636020060745068E-3</v>
      </c>
      <c r="H120" s="116"/>
      <c r="I120" s="116">
        <f t="shared" ref="I120:I151" si="134">G120</f>
        <v>3.7636020060745068E-3</v>
      </c>
      <c r="K120" s="117"/>
      <c r="L120" s="116"/>
      <c r="M120" s="116"/>
      <c r="N120" s="116"/>
      <c r="O120" s="40"/>
      <c r="P120" s="167">
        <f t="shared" si="97"/>
        <v>2.3366859841614402E-6</v>
      </c>
      <c r="Q120" s="166">
        <f t="shared" si="98"/>
        <v>31303.103000000003</v>
      </c>
      <c r="R120" s="8">
        <f t="shared" si="99"/>
        <v>1.4164700060128052E-5</v>
      </c>
      <c r="S120" s="282">
        <f t="shared" si="70"/>
        <v>0.16496544044295958</v>
      </c>
      <c r="T120" s="284"/>
      <c r="U120" s="167"/>
      <c r="V120" s="167"/>
      <c r="W120" s="167"/>
      <c r="X120" s="167"/>
      <c r="Y120" s="167"/>
      <c r="Z120" s="167"/>
      <c r="AA120" s="116"/>
      <c r="AB120" s="116"/>
      <c r="AC120" s="25"/>
      <c r="AD120" s="252"/>
      <c r="AE120" s="41"/>
      <c r="AF120">
        <f t="shared" si="100"/>
        <v>7074</v>
      </c>
      <c r="AG120" s="246">
        <f t="shared" si="101"/>
        <v>-7.7722510299846267E-3</v>
      </c>
      <c r="AH120" s="247">
        <f t="shared" si="102"/>
        <v>1.1535853036059134E-2</v>
      </c>
      <c r="AI120" s="247">
        <f t="shared" si="103"/>
        <v>3.7636020060745068E-3</v>
      </c>
      <c r="AJ120" s="248">
        <f t="shared" si="104"/>
        <v>2.1952925325137662E-5</v>
      </c>
      <c r="AK120">
        <f t="shared" si="125"/>
        <v>1.3307590526955474E-4</v>
      </c>
      <c r="AN120">
        <f t="shared" si="105"/>
        <v>-1.2048557394607163E-2</v>
      </c>
      <c r="AO120">
        <f t="shared" si="106"/>
        <v>0.47232887229456755</v>
      </c>
      <c r="AP120">
        <f t="shared" si="107"/>
        <v>-0.65671747090966059</v>
      </c>
      <c r="AQ120">
        <f t="shared" si="108"/>
        <v>-0.40077293447640294</v>
      </c>
      <c r="AR120">
        <f t="shared" si="109"/>
        <v>-2.4920311497201921</v>
      </c>
      <c r="AS120">
        <f t="shared" si="110"/>
        <v>-2.9699709148877087</v>
      </c>
      <c r="AT120">
        <f t="shared" si="132"/>
        <v>-1.8578651896877201</v>
      </c>
      <c r="AU120">
        <f t="shared" si="132"/>
        <v>-1.8578686316090767</v>
      </c>
      <c r="AV120">
        <f t="shared" si="132"/>
        <v>-1.8578502854631487</v>
      </c>
      <c r="AW120">
        <f t="shared" si="132"/>
        <v>-1.8579480610259074</v>
      </c>
      <c r="AX120">
        <f t="shared" si="132"/>
        <v>-1.8574265931821641</v>
      </c>
      <c r="AY120">
        <f t="shared" si="132"/>
        <v>-1.8601971872523715</v>
      </c>
      <c r="AZ120">
        <f t="shared" si="132"/>
        <v>-1.8451653514334225</v>
      </c>
      <c r="BA120">
        <f t="shared" si="112"/>
        <v>-1.2223684975203337</v>
      </c>
      <c r="BB120" s="246">
        <f t="shared" si="113"/>
        <v>-3.5634470598047341E-3</v>
      </c>
      <c r="BC120" s="247">
        <f t="shared" si="114"/>
        <v>7.3270490658792408E-3</v>
      </c>
      <c r="BD120" s="248">
        <f t="shared" si="115"/>
        <v>8.8562765700625209E-6</v>
      </c>
      <c r="BE120" s="247">
        <f t="shared" si="116"/>
        <v>1.1603355430501776E-2</v>
      </c>
      <c r="BG120">
        <f t="shared" si="117"/>
        <v>4.2088039701798927E-3</v>
      </c>
      <c r="BH120">
        <f t="shared" si="118"/>
        <v>0.46969661460376777</v>
      </c>
      <c r="BI120">
        <f t="shared" si="119"/>
        <v>0.39315924563420157</v>
      </c>
      <c r="BJ120">
        <f t="shared" si="120"/>
        <v>-0.19695698213648549</v>
      </c>
      <c r="BK120">
        <f t="shared" si="121"/>
        <v>-2.7859780577750177</v>
      </c>
      <c r="BL120">
        <f t="shared" si="122"/>
        <v>-5.5646717218635633</v>
      </c>
      <c r="BM120">
        <f t="shared" si="133"/>
        <v>-2.4839521229905652</v>
      </c>
      <c r="BN120">
        <f t="shared" si="133"/>
        <v>-2.4804474984032638</v>
      </c>
      <c r="BO120">
        <f t="shared" si="133"/>
        <v>-2.4882728763901261</v>
      </c>
      <c r="BP120">
        <f t="shared" si="133"/>
        <v>-2.4707336868084351</v>
      </c>
      <c r="BQ120">
        <f t="shared" si="133"/>
        <v>-2.509722948782235</v>
      </c>
      <c r="BR120">
        <f t="shared" si="133"/>
        <v>-2.421336869820105</v>
      </c>
      <c r="BS120">
        <f t="shared" si="133"/>
        <v>-2.6141394463560883</v>
      </c>
      <c r="BT120">
        <f t="shared" si="124"/>
        <v>-2.1366018751537439</v>
      </c>
      <c r="BW120">
        <f t="shared" si="71"/>
        <v>-2.1689084364788476E-3</v>
      </c>
      <c r="BX120">
        <v>58000</v>
      </c>
      <c r="BY120">
        <f t="shared" si="72"/>
        <v>-7.298597603003186E-3</v>
      </c>
      <c r="BZ120">
        <f t="shared" si="73"/>
        <v>-1.2421693765143075E-2</v>
      </c>
      <c r="CA120">
        <f t="shared" si="74"/>
        <v>5.1230961621398889E-3</v>
      </c>
      <c r="CB120">
        <f t="shared" si="75"/>
        <v>0.35609338717137495</v>
      </c>
      <c r="CC120">
        <f t="shared" si="76"/>
        <v>0.17044734680741322</v>
      </c>
      <c r="CD120">
        <f t="shared" si="77"/>
        <v>2.903412747386287</v>
      </c>
      <c r="CE120">
        <f t="shared" si="78"/>
        <v>8.3572797362246529</v>
      </c>
      <c r="CF120">
        <f t="shared" si="128"/>
        <v>8.9055216769213814</v>
      </c>
      <c r="CG120">
        <f t="shared" si="128"/>
        <v>8.8887164534662091</v>
      </c>
      <c r="CH120">
        <f t="shared" si="128"/>
        <v>8.9179666281512784</v>
      </c>
      <c r="CI120">
        <f t="shared" si="128"/>
        <v>8.8667249839699416</v>
      </c>
      <c r="CJ120">
        <f t="shared" si="128"/>
        <v>8.9555443552974552</v>
      </c>
      <c r="CK120">
        <f t="shared" si="128"/>
        <v>8.7983594969795877</v>
      </c>
      <c r="CL120">
        <f t="shared" si="128"/>
        <v>9.0682450940184189</v>
      </c>
      <c r="CM120">
        <f t="shared" si="80"/>
        <v>8.5670895670527258</v>
      </c>
      <c r="CO120" s="23">
        <f t="shared" si="88"/>
        <v>58000</v>
      </c>
      <c r="CP120" s="86">
        <f t="shared" si="89"/>
        <v>-7.2920045986187365E-3</v>
      </c>
      <c r="CQ120" s="86">
        <f t="shared" si="90"/>
        <v>-1.2421693765143075E-2</v>
      </c>
      <c r="CR120">
        <f t="shared" si="81"/>
        <v>5.1296891665243384E-3</v>
      </c>
      <c r="CS120">
        <f t="shared" si="82"/>
        <v>0.98836401244058369</v>
      </c>
      <c r="CT120">
        <f t="shared" si="83"/>
        <v>0.99961138632963342</v>
      </c>
      <c r="CU120">
        <f t="shared" si="84"/>
        <v>-1.5913670504242448</v>
      </c>
      <c r="CV120">
        <f t="shared" si="85"/>
        <v>-1.0207852402990238</v>
      </c>
      <c r="CW120">
        <f t="shared" si="129"/>
        <v>11.579790876751247</v>
      </c>
      <c r="CX120">
        <f t="shared" si="129"/>
        <v>11.580272726147916</v>
      </c>
      <c r="CY120">
        <f t="shared" si="129"/>
        <v>11.581814155664986</v>
      </c>
      <c r="CZ120">
        <f t="shared" si="129"/>
        <v>11.586721333139046</v>
      </c>
      <c r="DA120">
        <f t="shared" si="129"/>
        <v>11.602110477106741</v>
      </c>
      <c r="DB120">
        <f t="shared" si="129"/>
        <v>11.648312701714406</v>
      </c>
      <c r="DC120">
        <f t="shared" si="129"/>
        <v>11.772958759267375</v>
      </c>
      <c r="DD120">
        <f t="shared" si="87"/>
        <v>12.051513952075803</v>
      </c>
    </row>
    <row r="121" spans="1:108">
      <c r="A121" s="47" t="s">
        <v>106</v>
      </c>
      <c r="B121" s="48"/>
      <c r="C121" s="50">
        <v>50698.671000000002</v>
      </c>
      <c r="D121" s="51"/>
      <c r="E121">
        <f t="shared" si="95"/>
        <v>19182.011092288827</v>
      </c>
      <c r="F121">
        <f t="shared" si="96"/>
        <v>19182</v>
      </c>
      <c r="G121">
        <f t="shared" si="127"/>
        <v>4.0098860044963658E-3</v>
      </c>
      <c r="H121" s="116"/>
      <c r="I121" s="8">
        <f t="shared" si="134"/>
        <v>4.0098860044963658E-3</v>
      </c>
      <c r="J121" s="9"/>
      <c r="L121" s="116"/>
      <c r="M121" s="116"/>
      <c r="N121" s="116"/>
      <c r="O121" s="40"/>
      <c r="P121" s="167">
        <f t="shared" si="97"/>
        <v>2.6525099623564623E-6</v>
      </c>
      <c r="Q121" s="166">
        <f t="shared" si="98"/>
        <v>35680.171000000002</v>
      </c>
      <c r="R121" s="8">
        <f t="shared" si="99"/>
        <v>1.6079185769055828E-5</v>
      </c>
      <c r="S121" s="282">
        <f t="shared" ref="S121:S184" si="135">S$12</f>
        <v>0.16496544044295958</v>
      </c>
      <c r="T121" s="284"/>
      <c r="U121" s="167"/>
      <c r="V121" s="167"/>
      <c r="W121" s="167"/>
      <c r="X121" s="167"/>
      <c r="Y121" s="167"/>
      <c r="Z121" s="167"/>
      <c r="AA121" s="116"/>
      <c r="AB121" s="116"/>
      <c r="AC121" s="25"/>
      <c r="AD121" s="252"/>
      <c r="AE121" s="41"/>
      <c r="AF121">
        <f t="shared" si="100"/>
        <v>19182</v>
      </c>
      <c r="AG121" s="246">
        <f t="shared" si="101"/>
        <v>1.0398452079842689E-2</v>
      </c>
      <c r="AH121" s="247">
        <f t="shared" si="102"/>
        <v>-6.388566075346323E-3</v>
      </c>
      <c r="AI121" s="247">
        <f t="shared" si="103"/>
        <v>4.0098860044963658E-3</v>
      </c>
      <c r="AJ121" s="248">
        <f t="shared" si="104"/>
        <v>6.7328626163089217E-6</v>
      </c>
      <c r="AK121">
        <f t="shared" si="125"/>
        <v>4.0813776499065917E-5</v>
      </c>
      <c r="AN121">
        <f t="shared" si="105"/>
        <v>1.1827248978975257E-2</v>
      </c>
      <c r="AO121">
        <f t="shared" si="106"/>
        <v>0.49983309526353581</v>
      </c>
      <c r="AP121">
        <f t="shared" si="107"/>
        <v>0.60398312902607354</v>
      </c>
      <c r="AQ121">
        <f t="shared" si="108"/>
        <v>0.43461342757569599</v>
      </c>
      <c r="AR121">
        <f t="shared" si="109"/>
        <v>2.4262070170675512</v>
      </c>
      <c r="AS121">
        <f t="shared" si="110"/>
        <v>2.6754344484619641</v>
      </c>
      <c r="AT121">
        <f t="shared" si="132"/>
        <v>1.7563763630110447</v>
      </c>
      <c r="AU121">
        <f t="shared" si="132"/>
        <v>1.7563779123352274</v>
      </c>
      <c r="AV121">
        <f t="shared" si="132"/>
        <v>1.7563652399609533</v>
      </c>
      <c r="AW121">
        <f t="shared" si="132"/>
        <v>1.7564688659033432</v>
      </c>
      <c r="AX121">
        <f t="shared" si="132"/>
        <v>1.755619799013362</v>
      </c>
      <c r="AY121">
        <f t="shared" si="132"/>
        <v>1.7624671495285864</v>
      </c>
      <c r="AZ121">
        <f t="shared" si="132"/>
        <v>1.6972040372317385</v>
      </c>
      <c r="BA121">
        <f t="shared" si="112"/>
        <v>1.1051411880204629</v>
      </c>
      <c r="BB121" s="246">
        <f t="shared" si="113"/>
        <v>4.2332083149169584E-3</v>
      </c>
      <c r="BC121" s="247">
        <f t="shared" si="114"/>
        <v>-2.2332231042059263E-4</v>
      </c>
      <c r="BD121" s="248">
        <f t="shared" si="115"/>
        <v>8.2272973809585624E-9</v>
      </c>
      <c r="BE121" s="247">
        <f t="shared" si="116"/>
        <v>-1.6521192095531609E-3</v>
      </c>
      <c r="BG121">
        <f t="shared" si="117"/>
        <v>-6.1652437649257303E-3</v>
      </c>
      <c r="BH121">
        <f t="shared" si="118"/>
        <v>0.60579942962814137</v>
      </c>
      <c r="BI121">
        <f t="shared" si="119"/>
        <v>-0.68263618313587537</v>
      </c>
      <c r="BJ121">
        <f t="shared" si="120"/>
        <v>0.40573346385714587</v>
      </c>
      <c r="BK121">
        <f t="shared" si="121"/>
        <v>2.3417781833211362</v>
      </c>
      <c r="BL121">
        <f t="shared" si="122"/>
        <v>2.3658342715159515</v>
      </c>
      <c r="BM121">
        <f t="shared" si="133"/>
        <v>1.7890017605865944</v>
      </c>
      <c r="BN121">
        <f t="shared" si="133"/>
        <v>1.789002292730498</v>
      </c>
      <c r="BO121">
        <f t="shared" si="133"/>
        <v>1.788997947284976</v>
      </c>
      <c r="BP121">
        <f t="shared" si="133"/>
        <v>1.7890334293621861</v>
      </c>
      <c r="BQ121">
        <f t="shared" si="133"/>
        <v>1.7887435395408409</v>
      </c>
      <c r="BR121">
        <f t="shared" si="133"/>
        <v>1.7911009549151977</v>
      </c>
      <c r="BS121">
        <f t="shared" si="133"/>
        <v>1.7711402306275255</v>
      </c>
      <c r="BT121">
        <f t="shared" si="124"/>
        <v>1.2367183627619642</v>
      </c>
      <c r="BW121">
        <f t="shared" si="71"/>
        <v>-6.0260087498022882E-3</v>
      </c>
      <c r="BX121">
        <v>59000</v>
      </c>
      <c r="BY121">
        <f t="shared" si="72"/>
        <v>-8.8357135739496485E-3</v>
      </c>
      <c r="BZ121">
        <f t="shared" si="73"/>
        <v>-1.2557895876042125E-2</v>
      </c>
      <c r="CA121">
        <f t="shared" si="74"/>
        <v>3.7221823020924774E-3</v>
      </c>
      <c r="CB121">
        <f t="shared" si="75"/>
        <v>0.34817683845940184</v>
      </c>
      <c r="CC121">
        <f t="shared" si="76"/>
        <v>0.11356737345955484</v>
      </c>
      <c r="CD121">
        <f t="shared" si="77"/>
        <v>2.9608834641005108</v>
      </c>
      <c r="CE121">
        <f t="shared" si="78"/>
        <v>11.037371181342847</v>
      </c>
      <c r="CF121">
        <f t="shared" si="128"/>
        <v>9.0278242240474764</v>
      </c>
      <c r="CG121">
        <f t="shared" si="128"/>
        <v>9.0075558479991393</v>
      </c>
      <c r="CH121">
        <f t="shared" si="128"/>
        <v>9.0407761178990818</v>
      </c>
      <c r="CI121">
        <f t="shared" si="128"/>
        <v>8.9860711165878175</v>
      </c>
      <c r="CJ121">
        <f t="shared" si="128"/>
        <v>9.0755104891967804</v>
      </c>
      <c r="CK121">
        <f t="shared" si="128"/>
        <v>8.9273242175579473</v>
      </c>
      <c r="CL121">
        <f t="shared" si="128"/>
        <v>9.1684293981404519</v>
      </c>
      <c r="CM121">
        <f t="shared" si="80"/>
        <v>8.7593186458056831</v>
      </c>
      <c r="CO121" s="23">
        <f t="shared" si="88"/>
        <v>59000</v>
      </c>
      <c r="CP121" s="86">
        <f t="shared" si="89"/>
        <v>-9.7481910518947661E-3</v>
      </c>
      <c r="CQ121" s="86">
        <f t="shared" si="90"/>
        <v>-1.2557895876042125E-2</v>
      </c>
      <c r="CR121">
        <f t="shared" si="81"/>
        <v>2.8097048241473603E-3</v>
      </c>
      <c r="CS121">
        <f t="shared" si="82"/>
        <v>1.341230376731821</v>
      </c>
      <c r="CT121">
        <f t="shared" si="83"/>
        <v>0.76743785870449588</v>
      </c>
      <c r="CU121">
        <f t="shared" si="84"/>
        <v>-0.92328562883068666</v>
      </c>
      <c r="CV121">
        <f t="shared" si="85"/>
        <v>-0.49749651290285296</v>
      </c>
      <c r="CW121">
        <f t="shared" si="129"/>
        <v>12.053854664786554</v>
      </c>
      <c r="CX121">
        <f t="shared" si="129"/>
        <v>12.056165614385938</v>
      </c>
      <c r="CY121">
        <f t="shared" si="129"/>
        <v>12.060840840975489</v>
      </c>
      <c r="CZ121">
        <f t="shared" si="129"/>
        <v>12.070262480161542</v>
      </c>
      <c r="DA121">
        <f t="shared" si="129"/>
        <v>12.089105549656857</v>
      </c>
      <c r="DB121">
        <f t="shared" si="129"/>
        <v>12.126257130500896</v>
      </c>
      <c r="DC121">
        <f t="shared" si="129"/>
        <v>12.197708019651593</v>
      </c>
      <c r="DD121">
        <f t="shared" si="87"/>
        <v>12.330116548533988</v>
      </c>
    </row>
    <row r="122" spans="1:108">
      <c r="A122" s="47" t="s">
        <v>97</v>
      </c>
      <c r="B122" s="48" t="s">
        <v>45</v>
      </c>
      <c r="C122" s="51">
        <v>48887.364999999998</v>
      </c>
      <c r="D122" s="51">
        <v>5.0000000000000001E-3</v>
      </c>
      <c r="E122">
        <f t="shared" si="95"/>
        <v>14171.512219069185</v>
      </c>
      <c r="F122">
        <f t="shared" si="96"/>
        <v>14171.5</v>
      </c>
      <c r="G122">
        <f t="shared" si="127"/>
        <v>4.4172194975544699E-3</v>
      </c>
      <c r="H122" s="116"/>
      <c r="I122" s="116">
        <f t="shared" si="134"/>
        <v>4.4172194975544699E-3</v>
      </c>
      <c r="J122" s="117"/>
      <c r="K122" s="116"/>
      <c r="L122" s="116"/>
      <c r="M122" s="116"/>
      <c r="N122" s="116"/>
      <c r="O122" s="40"/>
      <c r="P122" s="167">
        <f t="shared" si="97"/>
        <v>3.2187773146441102E-6</v>
      </c>
      <c r="Q122" s="166">
        <f t="shared" si="98"/>
        <v>33868.864999999998</v>
      </c>
      <c r="R122" s="8">
        <f t="shared" si="99"/>
        <v>1.9511828089575362E-5</v>
      </c>
      <c r="S122" s="282">
        <f t="shared" si="135"/>
        <v>0.16496544044295958</v>
      </c>
      <c r="T122" s="284"/>
      <c r="U122" s="167"/>
      <c r="V122" s="167"/>
      <c r="W122" s="167"/>
      <c r="X122" s="167"/>
      <c r="Y122" s="167"/>
      <c r="Z122" s="167"/>
      <c r="AA122" s="116"/>
      <c r="AB122" s="116"/>
      <c r="AC122" s="25"/>
      <c r="AD122" s="252"/>
      <c r="AE122" s="41"/>
      <c r="AF122">
        <f t="shared" si="100"/>
        <v>14171.5</v>
      </c>
      <c r="AG122" s="246">
        <f t="shared" si="101"/>
        <v>6.4759144610394368E-3</v>
      </c>
      <c r="AH122" s="247">
        <f t="shared" si="102"/>
        <v>-2.058694963484967E-3</v>
      </c>
      <c r="AI122" s="247">
        <f t="shared" si="103"/>
        <v>4.4172194975544699E-3</v>
      </c>
      <c r="AJ122" s="248">
        <f t="shared" si="104"/>
        <v>6.9916064601492873E-7</v>
      </c>
      <c r="AK122">
        <f t="shared" si="125"/>
        <v>4.2382249526783694E-6</v>
      </c>
      <c r="AN122">
        <f t="shared" si="105"/>
        <v>5.675118481146128E-3</v>
      </c>
      <c r="AO122">
        <f t="shared" si="106"/>
        <v>1.4481352607621556</v>
      </c>
      <c r="AP122">
        <f t="shared" si="107"/>
        <v>0.78017380653386281</v>
      </c>
      <c r="AQ122">
        <f t="shared" si="108"/>
        <v>0.48808867235819431</v>
      </c>
      <c r="AR122">
        <f t="shared" si="109"/>
        <v>0.82804734463567709</v>
      </c>
      <c r="AS122">
        <f t="shared" si="110"/>
        <v>0.43942337232552553</v>
      </c>
      <c r="AT122">
        <f t="shared" si="132"/>
        <v>0.39084407248859165</v>
      </c>
      <c r="AU122">
        <f t="shared" si="132"/>
        <v>0.38502667407763747</v>
      </c>
      <c r="AV122">
        <f t="shared" si="132"/>
        <v>0.3755716292806347</v>
      </c>
      <c r="AW122">
        <f t="shared" si="132"/>
        <v>0.36027868405527397</v>
      </c>
      <c r="AX122">
        <f t="shared" si="132"/>
        <v>0.33572658664581084</v>
      </c>
      <c r="AY122">
        <f t="shared" si="132"/>
        <v>0.29673746417643604</v>
      </c>
      <c r="AZ122">
        <f t="shared" si="132"/>
        <v>0.23573768943000112</v>
      </c>
      <c r="BA122">
        <f t="shared" si="112"/>
        <v>0.14197738892877521</v>
      </c>
      <c r="BB122" s="246">
        <f t="shared" si="113"/>
        <v>8.3430080805011759E-3</v>
      </c>
      <c r="BC122" s="247">
        <f t="shared" si="114"/>
        <v>-3.925788582946706E-3</v>
      </c>
      <c r="BD122" s="248">
        <f t="shared" si="115"/>
        <v>2.5424170141350472E-6</v>
      </c>
      <c r="BE122" s="247">
        <f t="shared" si="116"/>
        <v>-3.1249926030533981E-3</v>
      </c>
      <c r="BG122">
        <f t="shared" si="117"/>
        <v>1.8670936194617397E-3</v>
      </c>
      <c r="BH122">
        <f t="shared" si="118"/>
        <v>1.4484975809053315</v>
      </c>
      <c r="BI122">
        <f t="shared" si="119"/>
        <v>0.57034028093506439</v>
      </c>
      <c r="BJ122">
        <f t="shared" si="120"/>
        <v>-0.3447660848997216</v>
      </c>
      <c r="BK122">
        <f t="shared" si="121"/>
        <v>-0.65537048470488324</v>
      </c>
      <c r="BL122">
        <f t="shared" si="122"/>
        <v>-0.33994057928004362</v>
      </c>
      <c r="BM122">
        <f t="shared" si="133"/>
        <v>-0.35432193554037011</v>
      </c>
      <c r="BN122">
        <f t="shared" si="133"/>
        <v>-0.35211887279891979</v>
      </c>
      <c r="BO122">
        <f t="shared" si="133"/>
        <v>-0.34797303588978823</v>
      </c>
      <c r="BP122">
        <f t="shared" si="133"/>
        <v>-0.34018798857454036</v>
      </c>
      <c r="BQ122">
        <f t="shared" si="133"/>
        <v>-0.32562653477993564</v>
      </c>
      <c r="BR122">
        <f t="shared" si="133"/>
        <v>-0.29857835048767939</v>
      </c>
      <c r="BS122">
        <f t="shared" si="133"/>
        <v>-0.24891020279331258</v>
      </c>
      <c r="BT122">
        <f t="shared" si="124"/>
        <v>-0.1592199467917732</v>
      </c>
    </row>
    <row r="123" spans="1:108">
      <c r="A123" s="47" t="s">
        <v>73</v>
      </c>
      <c r="B123" s="48"/>
      <c r="C123" s="51">
        <v>49602.597000000002</v>
      </c>
      <c r="D123" s="51" t="s">
        <v>16</v>
      </c>
      <c r="E123">
        <f t="shared" si="95"/>
        <v>16150.012334505584</v>
      </c>
      <c r="F123">
        <f t="shared" si="96"/>
        <v>16150</v>
      </c>
      <c r="G123">
        <f t="shared" si="127"/>
        <v>4.4589500030269846E-3</v>
      </c>
      <c r="H123" s="116"/>
      <c r="I123" s="116">
        <f t="shared" si="134"/>
        <v>4.4589500030269846E-3</v>
      </c>
      <c r="J123" s="9"/>
      <c r="K123" s="117"/>
      <c r="L123" s="116"/>
      <c r="M123" s="116"/>
      <c r="N123" s="116"/>
      <c r="O123" s="40"/>
      <c r="P123" s="167">
        <f t="shared" si="97"/>
        <v>3.2798816751275181E-6</v>
      </c>
      <c r="Q123" s="166">
        <f t="shared" si="98"/>
        <v>34584.097000000002</v>
      </c>
      <c r="R123" s="8">
        <f t="shared" si="99"/>
        <v>1.9882235129494346E-5</v>
      </c>
      <c r="S123" s="282">
        <f t="shared" si="135"/>
        <v>0.16496544044295958</v>
      </c>
      <c r="T123" s="284"/>
      <c r="U123" s="167"/>
      <c r="V123" s="167"/>
      <c r="W123" s="167"/>
      <c r="X123" s="167"/>
      <c r="Y123" s="167"/>
      <c r="Z123" s="167"/>
      <c r="AA123" s="116"/>
      <c r="AC123" s="25"/>
      <c r="AD123" s="252"/>
      <c r="AE123" s="41"/>
      <c r="AF123">
        <f t="shared" si="100"/>
        <v>16150</v>
      </c>
      <c r="AG123" s="246">
        <f t="shared" si="101"/>
        <v>1.1383130539530426E-2</v>
      </c>
      <c r="AH123" s="247">
        <f t="shared" si="102"/>
        <v>-6.9241805365034409E-3</v>
      </c>
      <c r="AI123" s="247">
        <f t="shared" si="103"/>
        <v>4.4589500030269846E-3</v>
      </c>
      <c r="AJ123" s="248">
        <f t="shared" si="104"/>
        <v>7.9091486239006468E-6</v>
      </c>
      <c r="AK123">
        <f t="shared" si="125"/>
        <v>4.794427610209308E-5</v>
      </c>
      <c r="AN123">
        <f t="shared" si="105"/>
        <v>1.148488030180584E-2</v>
      </c>
      <c r="AO123">
        <f t="shared" si="106"/>
        <v>0.78994770669938241</v>
      </c>
      <c r="AP123">
        <f t="shared" si="107"/>
        <v>0.92511143909333982</v>
      </c>
      <c r="AQ123">
        <f t="shared" si="108"/>
        <v>0.62843758488962231</v>
      </c>
      <c r="AR123">
        <f t="shared" si="109"/>
        <v>1.8933674039105055</v>
      </c>
      <c r="AS123">
        <f t="shared" si="110"/>
        <v>1.3886265644305358</v>
      </c>
      <c r="AT123">
        <f t="shared" si="132"/>
        <v>1.1179732086358567</v>
      </c>
      <c r="AU123">
        <f t="shared" si="132"/>
        <v>1.1174175408716716</v>
      </c>
      <c r="AV123">
        <f t="shared" si="132"/>
        <v>1.115506696530828</v>
      </c>
      <c r="AW123">
        <f t="shared" si="132"/>
        <v>1.1089917639270248</v>
      </c>
      <c r="AX123">
        <f t="shared" si="132"/>
        <v>1.0873919612788918</v>
      </c>
      <c r="AY123">
        <f t="shared" si="132"/>
        <v>1.0213615040363782</v>
      </c>
      <c r="AZ123">
        <f t="shared" si="132"/>
        <v>0.85286497410566486</v>
      </c>
      <c r="BA123">
        <f t="shared" si="112"/>
        <v>0.52230262124149895</v>
      </c>
      <c r="BB123" s="246">
        <f t="shared" si="113"/>
        <v>6.5498470773773841E-3</v>
      </c>
      <c r="BC123" s="247">
        <f t="shared" si="114"/>
        <v>-2.0908970743503995E-3</v>
      </c>
      <c r="BD123" s="248">
        <f t="shared" si="115"/>
        <v>7.2120425574262772E-7</v>
      </c>
      <c r="BE123" s="247">
        <f t="shared" si="116"/>
        <v>-2.1926468366258141E-3</v>
      </c>
      <c r="BG123">
        <f t="shared" si="117"/>
        <v>-4.8332834621530414E-3</v>
      </c>
      <c r="BH123">
        <f t="shared" si="118"/>
        <v>1.1256870526449982</v>
      </c>
      <c r="BI123">
        <f t="shared" si="119"/>
        <v>-0.98462189140031886</v>
      </c>
      <c r="BJ123">
        <f t="shared" si="120"/>
        <v>0.55155824549400956</v>
      </c>
      <c r="BK123">
        <f t="shared" si="121"/>
        <v>1.3467458721316374</v>
      </c>
      <c r="BL123">
        <f t="shared" si="122"/>
        <v>0.79775892115103286</v>
      </c>
      <c r="BM123">
        <f t="shared" si="133"/>
        <v>0.79552660258466956</v>
      </c>
      <c r="BN123">
        <f t="shared" si="133"/>
        <v>0.79424403681161038</v>
      </c>
      <c r="BO123">
        <f t="shared" si="133"/>
        <v>0.79101425103544631</v>
      </c>
      <c r="BP123">
        <f t="shared" si="133"/>
        <v>0.78292721044179614</v>
      </c>
      <c r="BQ123">
        <f t="shared" si="133"/>
        <v>0.76295690343931777</v>
      </c>
      <c r="BR123">
        <f t="shared" si="133"/>
        <v>0.71518832648437569</v>
      </c>
      <c r="BS123">
        <f t="shared" si="133"/>
        <v>0.60811049500296288</v>
      </c>
      <c r="BT123">
        <f t="shared" si="124"/>
        <v>0.3919952903007462</v>
      </c>
    </row>
    <row r="124" spans="1:108">
      <c r="A124" s="47" t="s">
        <v>106</v>
      </c>
      <c r="B124" s="48"/>
      <c r="C124" s="50">
        <v>50726.688000000002</v>
      </c>
      <c r="D124" s="51"/>
      <c r="E124">
        <f t="shared" si="95"/>
        <v>19259.512710972249</v>
      </c>
      <c r="F124">
        <f t="shared" si="96"/>
        <v>19259.5</v>
      </c>
      <c r="G124">
        <f t="shared" si="127"/>
        <v>4.595043501467444E-3</v>
      </c>
      <c r="H124" s="116"/>
      <c r="I124" s="8">
        <f t="shared" si="134"/>
        <v>4.595043501467444E-3</v>
      </c>
      <c r="J124" s="9"/>
      <c r="L124" s="116"/>
      <c r="M124" s="116"/>
      <c r="N124" s="116"/>
      <c r="O124" s="40"/>
      <c r="P124" s="167">
        <f t="shared" si="97"/>
        <v>3.4831503835948277E-6</v>
      </c>
      <c r="Q124" s="166">
        <f t="shared" si="98"/>
        <v>35708.188000000002</v>
      </c>
      <c r="R124" s="8">
        <f t="shared" si="99"/>
        <v>2.1114424780378188E-5</v>
      </c>
      <c r="S124" s="282">
        <f t="shared" si="135"/>
        <v>0.16496544044295958</v>
      </c>
      <c r="T124" s="284"/>
      <c r="U124" s="167"/>
      <c r="V124" s="167"/>
      <c r="W124" s="167"/>
      <c r="X124" s="167"/>
      <c r="Y124" s="167"/>
      <c r="Z124" s="167"/>
      <c r="AC124" s="25"/>
      <c r="AD124" s="252"/>
      <c r="AE124" s="41"/>
      <c r="AF124">
        <f t="shared" si="100"/>
        <v>19259.5</v>
      </c>
      <c r="AG124" s="246">
        <f t="shared" si="101"/>
        <v>1.0320294304753203E-2</v>
      </c>
      <c r="AH124" s="247">
        <f t="shared" si="102"/>
        <v>-5.7252508032857585E-3</v>
      </c>
      <c r="AI124" s="247">
        <f t="shared" si="103"/>
        <v>4.595043501467444E-3</v>
      </c>
      <c r="AJ124" s="248">
        <f t="shared" si="104"/>
        <v>5.407319155158003E-6</v>
      </c>
      <c r="AK124">
        <f t="shared" si="125"/>
        <v>3.2778496760524226E-5</v>
      </c>
      <c r="AN124">
        <f t="shared" si="105"/>
        <v>1.1782121835618999E-2</v>
      </c>
      <c r="AO124">
        <f t="shared" si="106"/>
        <v>0.49603152846871235</v>
      </c>
      <c r="AP124">
        <f t="shared" si="107"/>
        <v>0.59695300186847267</v>
      </c>
      <c r="AQ124">
        <f t="shared" si="108"/>
        <v>0.43019942320413185</v>
      </c>
      <c r="AR124">
        <f t="shared" si="109"/>
        <v>2.4349986123946215</v>
      </c>
      <c r="AS124">
        <f t="shared" si="110"/>
        <v>2.7117221450606661</v>
      </c>
      <c r="AT124">
        <f t="shared" si="132"/>
        <v>1.7696003421377218</v>
      </c>
      <c r="AU124">
        <f t="shared" si="132"/>
        <v>1.7696023694795509</v>
      </c>
      <c r="AV124">
        <f t="shared" si="132"/>
        <v>1.7695868770736465</v>
      </c>
      <c r="AW124">
        <f t="shared" si="132"/>
        <v>1.7697052356932716</v>
      </c>
      <c r="AX124">
        <f t="shared" si="132"/>
        <v>1.7687992307841109</v>
      </c>
      <c r="AY124">
        <f t="shared" si="132"/>
        <v>1.7756337683153554</v>
      </c>
      <c r="AZ124">
        <f t="shared" si="132"/>
        <v>1.7164682855036917</v>
      </c>
      <c r="BA124">
        <f t="shared" si="112"/>
        <v>1.1200389416238172</v>
      </c>
      <c r="BB124" s="246">
        <f t="shared" si="113"/>
        <v>4.1897304256129564E-3</v>
      </c>
      <c r="BC124" s="247">
        <f t="shared" si="114"/>
        <v>4.0531307585448765E-4</v>
      </c>
      <c r="BD124" s="248">
        <f t="shared" si="115"/>
        <v>2.7100306361934362E-8</v>
      </c>
      <c r="BE124" s="247">
        <f t="shared" si="116"/>
        <v>-1.0565144550113087E-3</v>
      </c>
      <c r="BG124">
        <f t="shared" si="117"/>
        <v>-6.1305638791402462E-3</v>
      </c>
      <c r="BH124">
        <f t="shared" si="118"/>
        <v>0.60015805948265388</v>
      </c>
      <c r="BI124">
        <f t="shared" si="119"/>
        <v>-0.67233915371540931</v>
      </c>
      <c r="BJ124">
        <f t="shared" si="120"/>
        <v>0.4001751566231212</v>
      </c>
      <c r="BK124">
        <f t="shared" si="121"/>
        <v>2.3557779789856506</v>
      </c>
      <c r="BL124">
        <f t="shared" si="122"/>
        <v>2.4127922187556785</v>
      </c>
      <c r="BM124">
        <f t="shared" si="133"/>
        <v>1.8081477406796891</v>
      </c>
      <c r="BN124">
        <f t="shared" si="133"/>
        <v>1.8081482733095162</v>
      </c>
      <c r="BO124">
        <f t="shared" si="133"/>
        <v>1.8081442689101088</v>
      </c>
      <c r="BP124">
        <f t="shared" si="133"/>
        <v>1.8081743730252451</v>
      </c>
      <c r="BQ124">
        <f t="shared" si="133"/>
        <v>1.8079479656436885</v>
      </c>
      <c r="BR124">
        <f t="shared" si="133"/>
        <v>1.809645569599458</v>
      </c>
      <c r="BS124">
        <f t="shared" si="133"/>
        <v>1.7966121228077303</v>
      </c>
      <c r="BT124">
        <f t="shared" si="124"/>
        <v>1.2583100639874736</v>
      </c>
    </row>
    <row r="125" spans="1:108">
      <c r="A125" s="47" t="s">
        <v>106</v>
      </c>
      <c r="B125" s="48"/>
      <c r="C125" s="50">
        <v>50425.557000000001</v>
      </c>
      <c r="D125" s="51"/>
      <c r="E125">
        <f t="shared" si="95"/>
        <v>18426.513462810144</v>
      </c>
      <c r="F125">
        <f t="shared" si="96"/>
        <v>18426.5</v>
      </c>
      <c r="G125">
        <f t="shared" si="127"/>
        <v>4.8668345043552108E-3</v>
      </c>
      <c r="H125" s="116"/>
      <c r="I125" s="8">
        <f t="shared" si="134"/>
        <v>4.8668345043552108E-3</v>
      </c>
      <c r="J125" s="9"/>
      <c r="K125" s="9"/>
      <c r="L125" s="116"/>
      <c r="M125" s="116"/>
      <c r="N125" s="116"/>
      <c r="O125" s="40"/>
      <c r="P125" s="167">
        <f t="shared" si="97"/>
        <v>3.9073843049421894E-6</v>
      </c>
      <c r="Q125" s="166">
        <f t="shared" si="98"/>
        <v>35407.057000000001</v>
      </c>
      <c r="R125" s="8">
        <f t="shared" si="99"/>
        <v>2.368607809278243E-5</v>
      </c>
      <c r="S125" s="282">
        <f t="shared" si="135"/>
        <v>0.16496544044295958</v>
      </c>
      <c r="T125" s="284"/>
      <c r="U125" s="167"/>
      <c r="V125" s="167"/>
      <c r="W125" s="167"/>
      <c r="X125" s="167"/>
      <c r="Y125" s="167"/>
      <c r="Z125" s="167"/>
      <c r="AA125" s="116"/>
      <c r="AC125" s="25"/>
      <c r="AD125" s="252"/>
      <c r="AE125" s="41"/>
      <c r="AF125">
        <f t="shared" si="100"/>
        <v>18426.5</v>
      </c>
      <c r="AG125" s="246">
        <f t="shared" si="101"/>
        <v>1.1063439676515482E-2</v>
      </c>
      <c r="AH125" s="247">
        <f t="shared" si="102"/>
        <v>-6.1966051721602713E-3</v>
      </c>
      <c r="AI125" s="247">
        <f t="shared" si="103"/>
        <v>4.8668345043552108E-3</v>
      </c>
      <c r="AJ125" s="248">
        <f t="shared" si="104"/>
        <v>6.3343290688846917E-6</v>
      </c>
      <c r="AK125">
        <f t="shared" si="125"/>
        <v>3.8397915659643423E-5</v>
      </c>
      <c r="AN125">
        <f t="shared" si="105"/>
        <v>1.2167918007130466E-2</v>
      </c>
      <c r="AO125">
        <f t="shared" si="106"/>
        <v>0.54266010752555915</v>
      </c>
      <c r="AP125">
        <f t="shared" si="107"/>
        <v>0.67585580884457752</v>
      </c>
      <c r="AQ125">
        <f t="shared" si="108"/>
        <v>0.47947469878421828</v>
      </c>
      <c r="AR125">
        <f t="shared" si="109"/>
        <v>2.3325711512407565</v>
      </c>
      <c r="AS125">
        <f t="shared" si="110"/>
        <v>2.3357910781902245</v>
      </c>
      <c r="AT125">
        <f t="shared" si="132"/>
        <v>1.6216677467765717</v>
      </c>
      <c r="AU125">
        <f t="shared" si="132"/>
        <v>1.6216677458776214</v>
      </c>
      <c r="AV125">
        <f t="shared" si="132"/>
        <v>1.6216677725578279</v>
      </c>
      <c r="AW125">
        <f t="shared" si="132"/>
        <v>1.6216669807022481</v>
      </c>
      <c r="AX125">
        <f t="shared" si="132"/>
        <v>1.6216904773523</v>
      </c>
      <c r="AY125">
        <f t="shared" si="132"/>
        <v>1.6209885886479929</v>
      </c>
      <c r="AZ125">
        <f t="shared" si="132"/>
        <v>1.5026855645853447</v>
      </c>
      <c r="BA125">
        <f t="shared" si="112"/>
        <v>0.95991211902260432</v>
      </c>
      <c r="BB125" s="246">
        <f t="shared" si="113"/>
        <v>4.6743434011244011E-3</v>
      </c>
      <c r="BC125" s="247">
        <f t="shared" si="114"/>
        <v>1.9249110323080968E-4</v>
      </c>
      <c r="BD125" s="248">
        <f t="shared" si="115"/>
        <v>6.1124355665843677E-9</v>
      </c>
      <c r="BE125" s="247">
        <f t="shared" si="116"/>
        <v>-9.1198722738417438E-4</v>
      </c>
      <c r="BG125">
        <f t="shared" si="117"/>
        <v>-6.389096275391081E-3</v>
      </c>
      <c r="BH125">
        <f t="shared" si="118"/>
        <v>0.67199974865526224</v>
      </c>
      <c r="BI125">
        <f t="shared" si="119"/>
        <v>-0.78571033982724137</v>
      </c>
      <c r="BJ125">
        <f t="shared" si="120"/>
        <v>0.46090082283806499</v>
      </c>
      <c r="BK125">
        <f t="shared" si="121"/>
        <v>2.189298626236349</v>
      </c>
      <c r="BL125">
        <f t="shared" si="122"/>
        <v>1.9390241253289957</v>
      </c>
      <c r="BM125">
        <f t="shared" si="133"/>
        <v>1.5918068083919039</v>
      </c>
      <c r="BN125">
        <f t="shared" si="133"/>
        <v>1.5918068083737982</v>
      </c>
      <c r="BO125">
        <f t="shared" si="133"/>
        <v>1.5918068098972586</v>
      </c>
      <c r="BP125">
        <f t="shared" si="133"/>
        <v>1.5918066817102094</v>
      </c>
      <c r="BQ125">
        <f t="shared" si="133"/>
        <v>1.5918174648935546</v>
      </c>
      <c r="BR125">
        <f t="shared" si="133"/>
        <v>1.5908901583848438</v>
      </c>
      <c r="BS125">
        <f t="shared" si="133"/>
        <v>1.5101058648164316</v>
      </c>
      <c r="BT125">
        <f t="shared" si="124"/>
        <v>1.0262341011378053</v>
      </c>
    </row>
    <row r="126" spans="1:108">
      <c r="A126" s="47" t="s">
        <v>73</v>
      </c>
      <c r="B126" s="48"/>
      <c r="C126" s="51">
        <v>49264.593000000001</v>
      </c>
      <c r="D126" s="51" t="s">
        <v>16</v>
      </c>
      <c r="E126">
        <f t="shared" si="95"/>
        <v>15215.013686489328</v>
      </c>
      <c r="F126">
        <f t="shared" si="96"/>
        <v>15215</v>
      </c>
      <c r="G126">
        <f t="shared" si="127"/>
        <v>4.9476950007374398E-3</v>
      </c>
      <c r="H126" s="116"/>
      <c r="I126" s="116">
        <f t="shared" si="134"/>
        <v>4.9476950007374398E-3</v>
      </c>
      <c r="J126" s="9"/>
      <c r="K126" s="117"/>
      <c r="L126" s="116"/>
      <c r="M126" s="116"/>
      <c r="N126" s="116"/>
      <c r="O126" s="40"/>
      <c r="P126" s="167">
        <f t="shared" si="97"/>
        <v>4.0383021532547329E-6</v>
      </c>
      <c r="Q126" s="166">
        <f t="shared" si="98"/>
        <v>34246.093000000001</v>
      </c>
      <c r="R126" s="8">
        <f t="shared" si="99"/>
        <v>2.4479685820322256E-5</v>
      </c>
      <c r="S126" s="282">
        <f t="shared" si="135"/>
        <v>0.16496544044295958</v>
      </c>
      <c r="T126" s="284"/>
      <c r="U126" s="167"/>
      <c r="V126" s="167"/>
      <c r="W126" s="167"/>
      <c r="X126" s="167"/>
      <c r="Y126" s="167"/>
      <c r="Z126" s="167"/>
      <c r="AA126" s="116"/>
      <c r="AB126" s="116"/>
      <c r="AC126" s="25"/>
      <c r="AD126" s="252"/>
      <c r="AE126" s="41"/>
      <c r="AF126">
        <f t="shared" si="100"/>
        <v>15215</v>
      </c>
      <c r="AG126" s="246">
        <f t="shared" si="101"/>
        <v>1.009229944118346E-2</v>
      </c>
      <c r="AH126" s="247">
        <f t="shared" si="102"/>
        <v>-5.1446044404460205E-3</v>
      </c>
      <c r="AI126" s="247">
        <f t="shared" si="103"/>
        <v>4.9476950007374398E-3</v>
      </c>
      <c r="AJ126" s="248">
        <f t="shared" si="104"/>
        <v>4.3661328637926118E-6</v>
      </c>
      <c r="AK126">
        <f t="shared" si="125"/>
        <v>2.6466954848656913E-5</v>
      </c>
      <c r="AN126">
        <f t="shared" si="105"/>
        <v>9.7711256282609679E-3</v>
      </c>
      <c r="AO126">
        <f t="shared" si="106"/>
        <v>1.0146516813728943</v>
      </c>
      <c r="AP126">
        <f t="shared" si="107"/>
        <v>0.99899743218163339</v>
      </c>
      <c r="AQ126">
        <f t="shared" si="108"/>
        <v>0.66245082251869625</v>
      </c>
      <c r="AR126">
        <f t="shared" si="109"/>
        <v>1.5486825449434767</v>
      </c>
      <c r="AS126">
        <f t="shared" si="110"/>
        <v>0.97812717225888912</v>
      </c>
      <c r="AT126">
        <f t="shared" si="132"/>
        <v>0.83005210467944224</v>
      </c>
      <c r="AU126">
        <f t="shared" si="132"/>
        <v>0.82669829585873522</v>
      </c>
      <c r="AV126">
        <f t="shared" si="132"/>
        <v>0.8192553660145746</v>
      </c>
      <c r="AW126">
        <f t="shared" si="132"/>
        <v>0.80294520957935134</v>
      </c>
      <c r="AX126">
        <f t="shared" si="132"/>
        <v>0.76812789044744145</v>
      </c>
      <c r="AY126">
        <f t="shared" si="132"/>
        <v>0.69742295459389925</v>
      </c>
      <c r="AZ126">
        <f t="shared" si="132"/>
        <v>0.56514498017979609</v>
      </c>
      <c r="BA126">
        <f t="shared" si="112"/>
        <v>0.34256843260748493</v>
      </c>
      <c r="BB126" s="246">
        <f t="shared" si="113"/>
        <v>7.8734594202436899E-3</v>
      </c>
      <c r="BC126" s="247">
        <f t="shared" si="114"/>
        <v>-2.92576441950625E-3</v>
      </c>
      <c r="BD126" s="248">
        <f t="shared" si="115"/>
        <v>1.4121202441683471E-6</v>
      </c>
      <c r="BE126" s="247">
        <f t="shared" si="116"/>
        <v>-2.6045906065837576E-3</v>
      </c>
      <c r="BG126">
        <f t="shared" si="117"/>
        <v>-2.2188400209397705E-3</v>
      </c>
      <c r="BH126">
        <f t="shared" si="118"/>
        <v>1.4824184309300596</v>
      </c>
      <c r="BI126">
        <f t="shared" si="119"/>
        <v>-0.56295080600418579</v>
      </c>
      <c r="BJ126">
        <f t="shared" si="120"/>
        <v>0.29544236472448532</v>
      </c>
      <c r="BK126">
        <f t="shared" si="121"/>
        <v>0.54950133764944631</v>
      </c>
      <c r="BL126">
        <f t="shared" si="122"/>
        <v>0.28187945445758256</v>
      </c>
      <c r="BM126">
        <f t="shared" si="133"/>
        <v>0.29476442392139912</v>
      </c>
      <c r="BN126">
        <f t="shared" si="133"/>
        <v>0.29276844108708178</v>
      </c>
      <c r="BO126">
        <f t="shared" si="133"/>
        <v>0.28908531138829729</v>
      </c>
      <c r="BP126">
        <f t="shared" si="133"/>
        <v>0.28229947150735502</v>
      </c>
      <c r="BQ126">
        <f t="shared" si="133"/>
        <v>0.26983178220626125</v>
      </c>
      <c r="BR126">
        <f t="shared" si="133"/>
        <v>0.247034755229665</v>
      </c>
      <c r="BS126">
        <f t="shared" si="133"/>
        <v>0.20567792922474509</v>
      </c>
      <c r="BT126">
        <f t="shared" si="124"/>
        <v>0.13150186261234298</v>
      </c>
    </row>
    <row r="127" spans="1:108">
      <c r="A127" s="47" t="s">
        <v>105</v>
      </c>
      <c r="B127" s="48"/>
      <c r="C127" s="51">
        <v>49917.466</v>
      </c>
      <c r="D127" s="51">
        <v>4.0000000000000001E-3</v>
      </c>
      <c r="E127">
        <f t="shared" si="95"/>
        <v>17021.014125319387</v>
      </c>
      <c r="F127">
        <f t="shared" si="96"/>
        <v>17021</v>
      </c>
      <c r="G127">
        <f t="shared" si="127"/>
        <v>5.1063330029137433E-3</v>
      </c>
      <c r="H127" s="116"/>
      <c r="I127" s="116">
        <f t="shared" si="134"/>
        <v>5.1063330029137433E-3</v>
      </c>
      <c r="J127" s="117"/>
      <c r="K127" s="117"/>
      <c r="L127" s="116"/>
      <c r="M127" s="116"/>
      <c r="N127" s="116"/>
      <c r="O127" s="40"/>
      <c r="P127" s="167">
        <f t="shared" si="97"/>
        <v>4.3014139336509961E-6</v>
      </c>
      <c r="Q127" s="166">
        <f t="shared" si="98"/>
        <v>34898.966</v>
      </c>
      <c r="R127" s="8">
        <f t="shared" si="99"/>
        <v>2.6074636736646087E-5</v>
      </c>
      <c r="S127" s="282">
        <f t="shared" si="135"/>
        <v>0.16496544044295958</v>
      </c>
      <c r="T127" s="284"/>
      <c r="U127" s="167"/>
      <c r="V127" s="167"/>
      <c r="W127" s="167"/>
      <c r="X127" s="167"/>
      <c r="Y127" s="167"/>
      <c r="Z127" s="167"/>
      <c r="AA127" s="116"/>
      <c r="AC127" s="25"/>
      <c r="AD127" s="252"/>
      <c r="AE127" s="41"/>
      <c r="AF127">
        <f t="shared" si="100"/>
        <v>17021</v>
      </c>
      <c r="AG127" s="246">
        <f t="shared" si="101"/>
        <v>1.1664481019986562E-2</v>
      </c>
      <c r="AH127" s="247">
        <f t="shared" si="102"/>
        <v>-6.5581480170728186E-3</v>
      </c>
      <c r="AI127" s="247">
        <f t="shared" si="103"/>
        <v>5.1063330029137433E-3</v>
      </c>
      <c r="AJ127" s="248">
        <f t="shared" si="104"/>
        <v>7.095049010739245E-6</v>
      </c>
      <c r="AK127">
        <f t="shared" si="125"/>
        <v>4.3009305413836143E-5</v>
      </c>
      <c r="AN127">
        <f t="shared" si="105"/>
        <v>1.215439873475847E-2</v>
      </c>
      <c r="AO127">
        <f t="shared" si="106"/>
        <v>0.66427552375339916</v>
      </c>
      <c r="AP127">
        <f t="shared" si="107"/>
        <v>0.82634419835858819</v>
      </c>
      <c r="AQ127">
        <f t="shared" si="108"/>
        <v>0.57126599765056507</v>
      </c>
      <c r="AR127">
        <f t="shared" si="109"/>
        <v>2.1021114893629185</v>
      </c>
      <c r="AS127">
        <f t="shared" si="110"/>
        <v>1.7475874837923588</v>
      </c>
      <c r="AT127">
        <f t="shared" si="132"/>
        <v>1.3338248612767956</v>
      </c>
      <c r="AU127">
        <f t="shared" si="132"/>
        <v>1.3337969019476976</v>
      </c>
      <c r="AV127">
        <f t="shared" si="132"/>
        <v>1.3336172502182559</v>
      </c>
      <c r="AW127">
        <f t="shared" si="132"/>
        <v>1.332466073874087</v>
      </c>
      <c r="AX127">
        <f t="shared" si="132"/>
        <v>1.3252151584113643</v>
      </c>
      <c r="AY127">
        <f t="shared" si="132"/>
        <v>1.2836404449834409</v>
      </c>
      <c r="AZ127">
        <f t="shared" si="132"/>
        <v>1.1113759784689814</v>
      </c>
      <c r="BA127">
        <f t="shared" si="112"/>
        <v>0.68973414883532413</v>
      </c>
      <c r="BB127" s="246">
        <f t="shared" si="113"/>
        <v>5.6676667295514314E-3</v>
      </c>
      <c r="BC127" s="247">
        <f t="shared" si="114"/>
        <v>-5.6133372663768819E-4</v>
      </c>
      <c r="BD127" s="248">
        <f t="shared" si="115"/>
        <v>5.197987662633218E-8</v>
      </c>
      <c r="BE127" s="247">
        <f t="shared" si="116"/>
        <v>-1.0512514414095959E-3</v>
      </c>
      <c r="BG127">
        <f t="shared" si="117"/>
        <v>-5.9968142904351304E-3</v>
      </c>
      <c r="BH127">
        <f t="shared" si="118"/>
        <v>0.88358397014956858</v>
      </c>
      <c r="BI127">
        <f t="shared" si="119"/>
        <v>-0.96748057333267989</v>
      </c>
      <c r="BJ127">
        <f t="shared" si="120"/>
        <v>0.55358923523572967</v>
      </c>
      <c r="BK127">
        <f t="shared" si="121"/>
        <v>1.7780692825551487</v>
      </c>
      <c r="BL127">
        <f t="shared" si="122"/>
        <v>1.2321655660125492</v>
      </c>
      <c r="BM127">
        <f t="shared" si="133"/>
        <v>1.1512735136017105</v>
      </c>
      <c r="BN127">
        <f t="shared" si="133"/>
        <v>1.1511570451606208</v>
      </c>
      <c r="BO127">
        <f t="shared" si="133"/>
        <v>1.1506520071150934</v>
      </c>
      <c r="BP127">
        <f t="shared" si="133"/>
        <v>1.1484685999955326</v>
      </c>
      <c r="BQ127">
        <f t="shared" si="133"/>
        <v>1.139148632350325</v>
      </c>
      <c r="BR127">
        <f t="shared" si="133"/>
        <v>1.1013136625111686</v>
      </c>
      <c r="BS127">
        <f t="shared" si="133"/>
        <v>0.97006151989319567</v>
      </c>
      <c r="BT127">
        <f t="shared" si="124"/>
        <v>0.63465815181582563</v>
      </c>
    </row>
    <row r="128" spans="1:108">
      <c r="A128" s="47" t="s">
        <v>106</v>
      </c>
      <c r="B128" s="48"/>
      <c r="C128" s="50">
        <v>50455.561999999998</v>
      </c>
      <c r="D128" s="51"/>
      <c r="E128">
        <f t="shared" si="95"/>
        <v>18509.514357573891</v>
      </c>
      <c r="F128">
        <f t="shared" si="96"/>
        <v>18509.5</v>
      </c>
      <c r="G128">
        <f t="shared" si="127"/>
        <v>5.1902935010730289E-3</v>
      </c>
      <c r="H128" s="116"/>
      <c r="I128" s="8">
        <f t="shared" si="134"/>
        <v>5.1902935010730289E-3</v>
      </c>
      <c r="J128" s="9"/>
      <c r="K128" s="9"/>
      <c r="L128" s="116"/>
      <c r="M128" s="116"/>
      <c r="N128" s="116"/>
      <c r="O128" s="40"/>
      <c r="P128" s="167">
        <f t="shared" si="97"/>
        <v>4.4440281885268658E-6</v>
      </c>
      <c r="Q128" s="166">
        <f t="shared" si="98"/>
        <v>35437.061999999998</v>
      </c>
      <c r="R128" s="8">
        <f t="shared" si="99"/>
        <v>2.6939146627280918E-5</v>
      </c>
      <c r="S128" s="282">
        <f t="shared" si="135"/>
        <v>0.16496544044295958</v>
      </c>
      <c r="T128" s="284"/>
      <c r="U128" s="167"/>
      <c r="V128" s="167"/>
      <c r="W128" s="167"/>
      <c r="X128" s="167"/>
      <c r="Y128" s="167"/>
      <c r="Z128" s="167"/>
      <c r="AA128" s="116"/>
      <c r="AB128" s="116"/>
      <c r="AC128" s="25"/>
      <c r="AD128" s="252"/>
      <c r="AE128" s="41"/>
      <c r="AF128">
        <f t="shared" si="100"/>
        <v>18509.5</v>
      </c>
      <c r="AG128" s="246">
        <f t="shared" si="101"/>
        <v>1.0999815759772212E-2</v>
      </c>
      <c r="AH128" s="247">
        <f t="shared" si="102"/>
        <v>-5.8095222586991829E-3</v>
      </c>
      <c r="AI128" s="247">
        <f t="shared" si="103"/>
        <v>5.1902935010730289E-3</v>
      </c>
      <c r="AJ128" s="248">
        <f t="shared" si="104"/>
        <v>5.5676741602440399E-6</v>
      </c>
      <c r="AK128">
        <f t="shared" si="125"/>
        <v>3.3750548874321258E-5</v>
      </c>
      <c r="AN128">
        <f t="shared" si="105"/>
        <v>1.2140130109798485E-2</v>
      </c>
      <c r="AO128">
        <f t="shared" si="106"/>
        <v>0.53737839039942659</v>
      </c>
      <c r="AP128">
        <f t="shared" si="107"/>
        <v>0.66765236257392546</v>
      </c>
      <c r="AQ128">
        <f t="shared" si="108"/>
        <v>0.47438065975893728</v>
      </c>
      <c r="AR128">
        <f t="shared" si="109"/>
        <v>2.3436454993566342</v>
      </c>
      <c r="AS128">
        <f t="shared" si="110"/>
        <v>2.3720074113815213</v>
      </c>
      <c r="AT128">
        <f t="shared" si="132"/>
        <v>1.6370272092942093</v>
      </c>
      <c r="AU128">
        <f t="shared" si="132"/>
        <v>1.6370272121932763</v>
      </c>
      <c r="AV128">
        <f t="shared" si="132"/>
        <v>1.637027146085035</v>
      </c>
      <c r="AW128">
        <f t="shared" si="132"/>
        <v>1.6370286535535592</v>
      </c>
      <c r="AX128">
        <f t="shared" si="132"/>
        <v>1.6369942701752942</v>
      </c>
      <c r="AY128">
        <f t="shared" si="132"/>
        <v>1.6377741264463452</v>
      </c>
      <c r="AZ128">
        <f t="shared" si="132"/>
        <v>1.5246352499051357</v>
      </c>
      <c r="BA128">
        <f t="shared" si="112"/>
        <v>0.97586713255909974</v>
      </c>
      <c r="BB128" s="246">
        <f t="shared" si="113"/>
        <v>4.62396008545437E-3</v>
      </c>
      <c r="BC128" s="247">
        <f t="shared" si="114"/>
        <v>5.6633341561865887E-4</v>
      </c>
      <c r="BD128" s="248">
        <f t="shared" si="115"/>
        <v>5.2909949302649877E-8</v>
      </c>
      <c r="BE128" s="247">
        <f t="shared" si="116"/>
        <v>-5.7398093440761463E-4</v>
      </c>
      <c r="BG128">
        <f t="shared" si="117"/>
        <v>-6.3758556743178417E-3</v>
      </c>
      <c r="BH128">
        <f t="shared" si="118"/>
        <v>0.66358007693928966</v>
      </c>
      <c r="BI128">
        <f t="shared" si="119"/>
        <v>-0.7742026634431779</v>
      </c>
      <c r="BJ128">
        <f t="shared" si="120"/>
        <v>0.45479156626177925</v>
      </c>
      <c r="BK128">
        <f t="shared" si="121"/>
        <v>2.2076878463415111</v>
      </c>
      <c r="BL128">
        <f t="shared" si="122"/>
        <v>1.9835844670516711</v>
      </c>
      <c r="BM128">
        <f t="shared" si="133"/>
        <v>1.6145151474122934</v>
      </c>
      <c r="BN128">
        <f t="shared" si="133"/>
        <v>1.6145151475160373</v>
      </c>
      <c r="BO128">
        <f t="shared" si="133"/>
        <v>1.6145151433199181</v>
      </c>
      <c r="BP128">
        <f t="shared" si="133"/>
        <v>1.6145153130397649</v>
      </c>
      <c r="BQ128">
        <f t="shared" si="133"/>
        <v>1.6145084478795813</v>
      </c>
      <c r="BR128">
        <f t="shared" si="133"/>
        <v>1.614785288999153</v>
      </c>
      <c r="BS128">
        <f t="shared" si="133"/>
        <v>1.5398765468858366</v>
      </c>
      <c r="BT128">
        <f t="shared" si="124"/>
        <v>1.0493581166438348</v>
      </c>
    </row>
    <row r="129" spans="1:72">
      <c r="A129" s="37" t="s">
        <v>119</v>
      </c>
      <c r="B129" s="38" t="s">
        <v>45</v>
      </c>
      <c r="C129" s="37">
        <v>51897.593999999997</v>
      </c>
      <c r="D129" s="37" t="s">
        <v>46</v>
      </c>
      <c r="E129">
        <f t="shared" si="95"/>
        <v>22498.514400165615</v>
      </c>
      <c r="F129">
        <f t="shared" si="96"/>
        <v>22498.5</v>
      </c>
      <c r="G129">
        <f t="shared" si="127"/>
        <v>5.2056904969504103E-3</v>
      </c>
      <c r="H129" s="116"/>
      <c r="I129" s="116">
        <f t="shared" si="134"/>
        <v>5.2056904969504103E-3</v>
      </c>
      <c r="J129" s="117"/>
      <c r="K129" s="116"/>
      <c r="L129" s="116"/>
      <c r="M129" s="116"/>
      <c r="N129" s="116"/>
      <c r="O129" s="40"/>
      <c r="P129" s="167">
        <f t="shared" si="97"/>
        <v>4.4704336989401351E-6</v>
      </c>
      <c r="Q129" s="166">
        <f t="shared" si="98"/>
        <v>36879.093999999997</v>
      </c>
      <c r="R129" s="8">
        <f t="shared" si="99"/>
        <v>2.709921355003981E-5</v>
      </c>
      <c r="S129" s="282">
        <f t="shared" si="135"/>
        <v>0.16496544044295958</v>
      </c>
      <c r="T129" s="284"/>
      <c r="U129" s="167"/>
      <c r="V129" s="167"/>
      <c r="W129" s="167"/>
      <c r="X129" s="167"/>
      <c r="Y129" s="167"/>
      <c r="Z129" s="167"/>
      <c r="AA129" s="116"/>
      <c r="AC129" s="25"/>
      <c r="AD129" s="252"/>
      <c r="AE129" s="41"/>
      <c r="AF129">
        <f t="shared" si="100"/>
        <v>22498.5</v>
      </c>
      <c r="AG129" s="246">
        <f t="shared" si="101"/>
        <v>5.9762039198035704E-3</v>
      </c>
      <c r="AH129" s="247">
        <f t="shared" si="102"/>
        <v>-7.7051342285316005E-4</v>
      </c>
      <c r="AI129" s="247">
        <f t="shared" si="103"/>
        <v>5.2056904969504103E-3</v>
      </c>
      <c r="AJ129" s="248">
        <f t="shared" si="104"/>
        <v>9.793848654576178E-8</v>
      </c>
      <c r="AK129">
        <f t="shared" si="125"/>
        <v>5.9369093479689258E-7</v>
      </c>
      <c r="AN129">
        <f t="shared" si="105"/>
        <v>8.7788440123675818E-3</v>
      </c>
      <c r="AO129">
        <f t="shared" si="106"/>
        <v>0.39513400501220319</v>
      </c>
      <c r="AP129">
        <f t="shared" si="107"/>
        <v>0.34636156873433027</v>
      </c>
      <c r="AQ129">
        <f t="shared" si="108"/>
        <v>0.27054184912906276</v>
      </c>
      <c r="AR129">
        <f t="shared" si="109"/>
        <v>2.721006582540753</v>
      </c>
      <c r="AS129">
        <f t="shared" si="110"/>
        <v>4.6849640091977953</v>
      </c>
      <c r="AT129">
        <f t="shared" si="132"/>
        <v>2.2566016748651085</v>
      </c>
      <c r="AU129">
        <f t="shared" si="132"/>
        <v>2.2539031080844092</v>
      </c>
      <c r="AV129">
        <f t="shared" si="132"/>
        <v>2.2603298951790345</v>
      </c>
      <c r="AW129">
        <f t="shared" si="132"/>
        <v>2.244939663821969</v>
      </c>
      <c r="AX129">
        <f t="shared" si="132"/>
        <v>2.2813276894239225</v>
      </c>
      <c r="AY129">
        <f t="shared" si="132"/>
        <v>2.1924244566022018</v>
      </c>
      <c r="AZ129">
        <f t="shared" si="132"/>
        <v>2.3955189725107804</v>
      </c>
      <c r="BA129">
        <f t="shared" si="112"/>
        <v>1.742668927704643</v>
      </c>
      <c r="BB129" s="246">
        <f t="shared" si="113"/>
        <v>2.4518628832129485E-3</v>
      </c>
      <c r="BC129" s="247">
        <f t="shared" si="114"/>
        <v>2.7538276137374618E-3</v>
      </c>
      <c r="BD129" s="248">
        <f t="shared" si="115"/>
        <v>1.2510263921202575E-6</v>
      </c>
      <c r="BE129" s="247">
        <f t="shared" si="116"/>
        <v>-4.8812478826549665E-5</v>
      </c>
      <c r="BG129">
        <f t="shared" si="117"/>
        <v>-3.5243410365906219E-3</v>
      </c>
      <c r="BH129">
        <f t="shared" si="118"/>
        <v>0.46785029121683319</v>
      </c>
      <c r="BI129">
        <f t="shared" si="119"/>
        <v>-0.29329193599342979</v>
      </c>
      <c r="BJ129">
        <f t="shared" si="120"/>
        <v>0.1919125342884288</v>
      </c>
      <c r="BK129">
        <f t="shared" si="121"/>
        <v>2.7954738368750811</v>
      </c>
      <c r="BL129">
        <f t="shared" si="122"/>
        <v>5.7205605479392414</v>
      </c>
      <c r="BM129">
        <f t="shared" si="133"/>
        <v>2.5006561784900869</v>
      </c>
      <c r="BN129">
        <f t="shared" si="133"/>
        <v>2.4969115793236156</v>
      </c>
      <c r="BO129">
        <f t="shared" si="133"/>
        <v>2.5051676797372235</v>
      </c>
      <c r="BP129">
        <f t="shared" si="133"/>
        <v>2.4868959759445675</v>
      </c>
      <c r="BQ129">
        <f t="shared" si="133"/>
        <v>2.5270079798251981</v>
      </c>
      <c r="BR129">
        <f t="shared" si="133"/>
        <v>2.4372587246191082</v>
      </c>
      <c r="BS129">
        <f t="shared" si="133"/>
        <v>2.630794087391624</v>
      </c>
      <c r="BT129">
        <f t="shared" si="124"/>
        <v>2.1607038739155362</v>
      </c>
    </row>
    <row r="130" spans="1:72">
      <c r="A130" s="47" t="s">
        <v>90</v>
      </c>
      <c r="B130" s="48"/>
      <c r="C130" s="51">
        <v>48115.377999999997</v>
      </c>
      <c r="D130" s="51"/>
      <c r="E130">
        <f t="shared" si="95"/>
        <v>12036.014410504422</v>
      </c>
      <c r="F130">
        <f t="shared" si="96"/>
        <v>12036</v>
      </c>
      <c r="G130">
        <f t="shared" si="127"/>
        <v>5.2094279963057488E-3</v>
      </c>
      <c r="H130" s="116"/>
      <c r="I130" s="8">
        <f t="shared" si="134"/>
        <v>5.2094279963057488E-3</v>
      </c>
      <c r="J130" s="117"/>
      <c r="K130" s="117"/>
      <c r="L130" s="116"/>
      <c r="M130" s="116"/>
      <c r="N130" s="116"/>
      <c r="O130" s="40"/>
      <c r="P130" s="167">
        <f t="shared" si="97"/>
        <v>4.476855225935547E-6</v>
      </c>
      <c r="Q130" s="166">
        <f t="shared" si="98"/>
        <v>33096.877999999997</v>
      </c>
      <c r="R130" s="8">
        <f t="shared" si="99"/>
        <v>2.7138140048694128E-5</v>
      </c>
      <c r="S130" s="282">
        <f t="shared" si="135"/>
        <v>0.16496544044295958</v>
      </c>
      <c r="T130" s="284"/>
      <c r="U130" s="167"/>
      <c r="V130" s="167"/>
      <c r="W130" s="167"/>
      <c r="X130" s="167"/>
      <c r="Y130" s="167"/>
      <c r="Z130" s="167"/>
      <c r="AA130" s="116"/>
      <c r="AB130" s="116"/>
      <c r="AC130" s="25"/>
      <c r="AD130" s="252"/>
      <c r="AE130" s="41"/>
      <c r="AF130">
        <f t="shared" si="100"/>
        <v>12036</v>
      </c>
      <c r="AG130" s="246">
        <f t="shared" si="101"/>
        <v>-5.091348852511733E-3</v>
      </c>
      <c r="AH130" s="247">
        <f t="shared" si="102"/>
        <v>1.0300776848817483E-2</v>
      </c>
      <c r="AI130" s="247">
        <f t="shared" si="103"/>
        <v>5.2094279963057488E-3</v>
      </c>
      <c r="AJ130" s="248">
        <f t="shared" si="104"/>
        <v>1.7503823632220323E-5</v>
      </c>
      <c r="AK130">
        <f t="shared" si="125"/>
        <v>1.0610600368913423E-4</v>
      </c>
      <c r="AN130">
        <f t="shared" si="105"/>
        <v>-6.8987419043796466E-3</v>
      </c>
      <c r="AO130">
        <f t="shared" si="106"/>
        <v>1.1518694021424807</v>
      </c>
      <c r="AP130">
        <f t="shared" si="107"/>
        <v>-0.95588164648880147</v>
      </c>
      <c r="AQ130">
        <f t="shared" si="108"/>
        <v>-0.64497399072802575</v>
      </c>
      <c r="AR130">
        <f t="shared" si="109"/>
        <v>-1.3395428642548779</v>
      </c>
      <c r="AS130">
        <f t="shared" si="110"/>
        <v>-0.79188220976894064</v>
      </c>
      <c r="AT130">
        <f t="shared" si="132"/>
        <v>-0.68530042248520839</v>
      </c>
      <c r="AU130">
        <f t="shared" si="132"/>
        <v>-0.68024513417105714</v>
      </c>
      <c r="AV130">
        <f t="shared" si="132"/>
        <v>-0.67046996890857569</v>
      </c>
      <c r="AW130">
        <f t="shared" si="132"/>
        <v>-0.65177919612880719</v>
      </c>
      <c r="AX130">
        <f t="shared" si="132"/>
        <v>-0.61675877902837306</v>
      </c>
      <c r="AY130">
        <f t="shared" si="132"/>
        <v>-0.55335223296158054</v>
      </c>
      <c r="AZ130">
        <f t="shared" si="132"/>
        <v>-0.44432713840127658</v>
      </c>
      <c r="BA130">
        <f t="shared" si="112"/>
        <v>-0.26852780874816329</v>
      </c>
      <c r="BB130" s="246">
        <f t="shared" si="113"/>
        <v>9.7143069032545361E-4</v>
      </c>
      <c r="BC130" s="247">
        <f t="shared" si="114"/>
        <v>4.2379973059802952E-3</v>
      </c>
      <c r="BD130" s="248">
        <f t="shared" si="115"/>
        <v>2.9628817811952296E-6</v>
      </c>
      <c r="BE130" s="247">
        <f t="shared" si="116"/>
        <v>6.0453903578482097E-3</v>
      </c>
      <c r="BG130">
        <f t="shared" si="117"/>
        <v>6.0627795428371866E-3</v>
      </c>
      <c r="BH130">
        <f t="shared" si="118"/>
        <v>0.80168276111487791</v>
      </c>
      <c r="BI130">
        <f t="shared" si="119"/>
        <v>0.9524157633522331</v>
      </c>
      <c r="BJ130">
        <f t="shared" si="120"/>
        <v>-0.52979619301765279</v>
      </c>
      <c r="BK130">
        <f t="shared" si="121"/>
        <v>-1.9289772022871741</v>
      </c>
      <c r="BL130">
        <f t="shared" si="122"/>
        <v>-1.4420919071834872</v>
      </c>
      <c r="BM130">
        <f t="shared" si="133"/>
        <v>-1.2991231895201221</v>
      </c>
      <c r="BN130">
        <f t="shared" si="133"/>
        <v>-1.2991085106886937</v>
      </c>
      <c r="BO130">
        <f t="shared" si="133"/>
        <v>-1.29901183489988</v>
      </c>
      <c r="BP130">
        <f t="shared" si="133"/>
        <v>-1.2983759573888751</v>
      </c>
      <c r="BQ130">
        <f t="shared" si="133"/>
        <v>-1.2942290489863493</v>
      </c>
      <c r="BR130">
        <f t="shared" si="133"/>
        <v>-1.2685418417325076</v>
      </c>
      <c r="BS130">
        <f t="shared" si="133"/>
        <v>-1.141502231469961</v>
      </c>
      <c r="BT130">
        <f t="shared" si="124"/>
        <v>-0.75417579152822789</v>
      </c>
    </row>
    <row r="131" spans="1:72">
      <c r="A131" s="47" t="s">
        <v>73</v>
      </c>
      <c r="B131" s="52"/>
      <c r="C131" s="51">
        <v>43337.766000000003</v>
      </c>
      <c r="D131" s="51" t="s">
        <v>16</v>
      </c>
      <c r="E131">
        <f t="shared" si="95"/>
        <v>-1179.9852840146477</v>
      </c>
      <c r="F131">
        <f t="shared" si="96"/>
        <v>-1180</v>
      </c>
      <c r="G131">
        <f t="shared" si="127"/>
        <v>5.319860007148236E-3</v>
      </c>
      <c r="H131" s="116"/>
      <c r="I131" s="116">
        <f t="shared" si="134"/>
        <v>5.319860007148236E-3</v>
      </c>
      <c r="J131" s="9"/>
      <c r="K131" s="117"/>
      <c r="L131" s="116"/>
      <c r="M131" s="116"/>
      <c r="N131" s="116"/>
      <c r="O131" s="40"/>
      <c r="P131" s="167">
        <f t="shared" si="97"/>
        <v>4.6686721648525422E-6</v>
      </c>
      <c r="Q131" s="166">
        <f t="shared" si="98"/>
        <v>28319.266000000003</v>
      </c>
      <c r="R131" s="8">
        <f t="shared" si="99"/>
        <v>2.830091049565523E-5</v>
      </c>
      <c r="S131" s="282">
        <f t="shared" si="135"/>
        <v>0.16496544044295958</v>
      </c>
      <c r="T131" s="284"/>
      <c r="U131" s="167"/>
      <c r="V131" s="167"/>
      <c r="W131" s="167"/>
      <c r="X131" s="167"/>
      <c r="Y131" s="167"/>
      <c r="Z131" s="167"/>
      <c r="AA131" s="116"/>
      <c r="AB131" s="116"/>
      <c r="AC131" s="25"/>
      <c r="AD131" s="252"/>
      <c r="AE131" s="41"/>
      <c r="AF131">
        <f t="shared" si="100"/>
        <v>-1180</v>
      </c>
      <c r="AG131" s="246">
        <f t="shared" si="101"/>
        <v>5.3493627537721852E-3</v>
      </c>
      <c r="AH131" s="247">
        <f t="shared" si="102"/>
        <v>-2.9502746623949125E-5</v>
      </c>
      <c r="AI131" s="247">
        <f t="shared" si="103"/>
        <v>5.319860007148236E-3</v>
      </c>
      <c r="AJ131" s="248">
        <f t="shared" si="104"/>
        <v>1.4358790857371588E-10</v>
      </c>
      <c r="AK131">
        <f t="shared" si="125"/>
        <v>8.7041205835694144E-10</v>
      </c>
      <c r="AN131">
        <f t="shared" si="105"/>
        <v>-3.4365261116324642E-3</v>
      </c>
      <c r="AO131">
        <f t="shared" si="106"/>
        <v>0.33993442675384122</v>
      </c>
      <c r="AP131">
        <f t="shared" si="107"/>
        <v>-0.15399339778319629</v>
      </c>
      <c r="AQ131">
        <f t="shared" si="108"/>
        <v>-5.8044836445370646E-2</v>
      </c>
      <c r="AR131">
        <f t="shared" si="109"/>
        <v>-3.053880300092787</v>
      </c>
      <c r="AS131">
        <f t="shared" si="110"/>
        <v>-22.78718462157595</v>
      </c>
      <c r="AT131">
        <f t="shared" si="132"/>
        <v>-2.9473688927662787</v>
      </c>
      <c r="AU131">
        <f t="shared" si="132"/>
        <v>-2.9312633883036616</v>
      </c>
      <c r="AV131">
        <f t="shared" si="132"/>
        <v>-2.9560541064361683</v>
      </c>
      <c r="AW131">
        <f t="shared" si="132"/>
        <v>-2.917840860101244</v>
      </c>
      <c r="AX131">
        <f t="shared" si="132"/>
        <v>-2.9766265504534477</v>
      </c>
      <c r="AY131">
        <f t="shared" si="132"/>
        <v>-2.8858779854860637</v>
      </c>
      <c r="AZ131">
        <f t="shared" si="132"/>
        <v>-3.0253497822655606</v>
      </c>
      <c r="BA131">
        <f t="shared" si="112"/>
        <v>-2.8090273135472366</v>
      </c>
      <c r="BB131" s="246">
        <f t="shared" si="113"/>
        <v>7.2799682257531761E-4</v>
      </c>
      <c r="BC131" s="247">
        <f t="shared" si="114"/>
        <v>4.5918631845729184E-3</v>
      </c>
      <c r="BD131" s="248">
        <f t="shared" si="115"/>
        <v>3.4783305430314568E-6</v>
      </c>
      <c r="BE131" s="247">
        <f t="shared" si="116"/>
        <v>1.3377752049977567E-2</v>
      </c>
      <c r="BG131">
        <f t="shared" si="117"/>
        <v>-4.6213659311968676E-3</v>
      </c>
      <c r="BH131">
        <f t="shared" si="118"/>
        <v>0.49729857476038086</v>
      </c>
      <c r="BI131">
        <f t="shared" si="119"/>
        <v>-0.4150293311989473</v>
      </c>
      <c r="BJ131">
        <f t="shared" si="120"/>
        <v>0.25943209214951063</v>
      </c>
      <c r="BK131">
        <f t="shared" si="121"/>
        <v>2.6651671880842267</v>
      </c>
      <c r="BL131">
        <f t="shared" si="122"/>
        <v>4.1182221517381006</v>
      </c>
      <c r="BM131">
        <f t="shared" si="133"/>
        <v>-4.0056027037277087</v>
      </c>
      <c r="BN131">
        <f t="shared" si="133"/>
        <v>-4.0066887698487186</v>
      </c>
      <c r="BO131">
        <f t="shared" si="133"/>
        <v>-4.0037337163702498</v>
      </c>
      <c r="BP131">
        <f t="shared" si="133"/>
        <v>-4.0117982085435342</v>
      </c>
      <c r="BQ131">
        <f t="shared" si="133"/>
        <v>-3.9899656727186019</v>
      </c>
      <c r="BR131">
        <f t="shared" si="133"/>
        <v>-4.0504462789195816</v>
      </c>
      <c r="BS131">
        <f t="shared" si="133"/>
        <v>-3.8919310415774908</v>
      </c>
      <c r="BT131">
        <f t="shared" si="124"/>
        <v>-4.4361877063196058</v>
      </c>
    </row>
    <row r="132" spans="1:72">
      <c r="A132" s="47" t="s">
        <v>73</v>
      </c>
      <c r="B132" s="48"/>
      <c r="C132" s="51">
        <v>44944.642999999996</v>
      </c>
      <c r="D132" s="51" t="s">
        <v>16</v>
      </c>
      <c r="E132">
        <f t="shared" si="95"/>
        <v>3265.0148418075528</v>
      </c>
      <c r="F132">
        <f t="shared" si="96"/>
        <v>3265</v>
      </c>
      <c r="G132">
        <f t="shared" si="127"/>
        <v>5.3653450013371184E-3</v>
      </c>
      <c r="H132" s="116"/>
      <c r="I132" s="116">
        <f t="shared" si="134"/>
        <v>5.3653450013371184E-3</v>
      </c>
      <c r="J132" s="9"/>
      <c r="K132" s="116"/>
      <c r="L132" s="116"/>
      <c r="M132" s="116"/>
      <c r="N132" s="116"/>
      <c r="O132" s="40"/>
      <c r="P132" s="167">
        <f t="shared" si="97"/>
        <v>4.7488480888114789E-6</v>
      </c>
      <c r="Q132" s="166">
        <f t="shared" si="98"/>
        <v>29926.142999999996</v>
      </c>
      <c r="R132" s="8">
        <f t="shared" si="99"/>
        <v>2.8786926983373205E-5</v>
      </c>
      <c r="S132" s="282">
        <f t="shared" si="135"/>
        <v>0.16496544044295958</v>
      </c>
      <c r="T132" s="284"/>
      <c r="U132" s="167"/>
      <c r="V132" s="167"/>
      <c r="W132" s="167"/>
      <c r="X132" s="167"/>
      <c r="Y132" s="167"/>
      <c r="Z132" s="167"/>
      <c r="AA132" s="116"/>
      <c r="AC132" s="25"/>
      <c r="AD132" s="252"/>
      <c r="AE132" s="41"/>
      <c r="AF132">
        <f t="shared" si="100"/>
        <v>3265</v>
      </c>
      <c r="AG132" s="246">
        <f t="shared" si="101"/>
        <v>-2.7480014321510874E-3</v>
      </c>
      <c r="AH132" s="247">
        <f t="shared" si="102"/>
        <v>8.1133464334882058E-3</v>
      </c>
      <c r="AI132" s="247">
        <f t="shared" si="103"/>
        <v>5.3653450013371184E-3</v>
      </c>
      <c r="AJ132" s="248">
        <f t="shared" si="104"/>
        <v>1.0859079476824245E-5</v>
      </c>
      <c r="AK132">
        <f t="shared" si="125"/>
        <v>6.5826390349795784E-5</v>
      </c>
      <c r="AN132">
        <f t="shared" si="105"/>
        <v>-9.0428583813394192E-3</v>
      </c>
      <c r="AO132">
        <f t="shared" si="106"/>
        <v>0.37639319385408254</v>
      </c>
      <c r="AP132">
        <f t="shared" si="107"/>
        <v>-0.4001917249914137</v>
      </c>
      <c r="AQ132">
        <f t="shared" si="108"/>
        <v>-0.22398731069245434</v>
      </c>
      <c r="AR132">
        <f t="shared" si="109"/>
        <v>-2.796762873595926</v>
      </c>
      <c r="AS132">
        <f t="shared" si="110"/>
        <v>-5.7423772504489916</v>
      </c>
      <c r="AT132">
        <f t="shared" si="132"/>
        <v>-2.4038240743297115</v>
      </c>
      <c r="AU132">
        <f t="shared" si="132"/>
        <v>-2.3965470849134167</v>
      </c>
      <c r="AV132">
        <f t="shared" si="132"/>
        <v>-2.4113867671556428</v>
      </c>
      <c r="AW132">
        <f t="shared" si="132"/>
        <v>-2.3809063390759198</v>
      </c>
      <c r="AX132">
        <f t="shared" si="132"/>
        <v>-2.4426372436737922</v>
      </c>
      <c r="AY132">
        <f t="shared" si="132"/>
        <v>-2.3135910243140096</v>
      </c>
      <c r="AZ132">
        <f t="shared" si="132"/>
        <v>-2.5689825354133724</v>
      </c>
      <c r="BA132">
        <f t="shared" si="112"/>
        <v>-1.9545690584903443</v>
      </c>
      <c r="BB132" s="246">
        <f t="shared" si="113"/>
        <v>-2.5992711155871447E-3</v>
      </c>
      <c r="BC132" s="247">
        <f t="shared" si="114"/>
        <v>7.9646161169242627E-3</v>
      </c>
      <c r="BD132" s="248">
        <f t="shared" si="115"/>
        <v>1.0464600842546395E-5</v>
      </c>
      <c r="BE132" s="247">
        <f t="shared" si="116"/>
        <v>1.4259473066112595E-2</v>
      </c>
      <c r="BG132">
        <f t="shared" si="117"/>
        <v>1.4873031656394283E-4</v>
      </c>
      <c r="BH132">
        <f t="shared" si="118"/>
        <v>0.43440147542225049</v>
      </c>
      <c r="BI132">
        <f t="shared" si="119"/>
        <v>2.9733525118259656E-2</v>
      </c>
      <c r="BJ132">
        <f t="shared" si="120"/>
        <v>1.0585006872433937E-2</v>
      </c>
      <c r="BK132">
        <f t="shared" si="121"/>
        <v>3.1228801377188136</v>
      </c>
      <c r="BL132">
        <f t="shared" si="122"/>
        <v>106.87721810046237</v>
      </c>
      <c r="BM132">
        <f t="shared" si="133"/>
        <v>-3.177119526072385</v>
      </c>
      <c r="BN132">
        <f t="shared" si="133"/>
        <v>-3.1781567983516652</v>
      </c>
      <c r="BO132">
        <f t="shared" si="133"/>
        <v>-3.1763220161867736</v>
      </c>
      <c r="BP132">
        <f t="shared" si="133"/>
        <v>-3.1795675595102715</v>
      </c>
      <c r="BQ132">
        <f t="shared" si="133"/>
        <v>-3.1738267736119057</v>
      </c>
      <c r="BR132">
        <f t="shared" si="133"/>
        <v>-3.1839820391458424</v>
      </c>
      <c r="BS132">
        <f t="shared" si="133"/>
        <v>-3.1660200172696662</v>
      </c>
      <c r="BT132">
        <f t="shared" si="124"/>
        <v>-3.197799165062972</v>
      </c>
    </row>
    <row r="133" spans="1:72">
      <c r="A133" s="47" t="s">
        <v>73</v>
      </c>
      <c r="B133" s="48"/>
      <c r="C133" s="51">
        <v>49679.597999999998</v>
      </c>
      <c r="D133" s="51" t="s">
        <v>16</v>
      </c>
      <c r="E133">
        <f t="shared" si="95"/>
        <v>16363.015230613015</v>
      </c>
      <c r="F133">
        <f t="shared" si="96"/>
        <v>16363</v>
      </c>
      <c r="G133">
        <f t="shared" si="127"/>
        <v>5.5058989964891225E-3</v>
      </c>
      <c r="H133" s="116"/>
      <c r="I133" s="116">
        <f t="shared" si="134"/>
        <v>5.5058989964891225E-3</v>
      </c>
      <c r="J133" s="9"/>
      <c r="K133" s="116"/>
      <c r="L133" s="116"/>
      <c r="M133" s="116"/>
      <c r="N133" s="116"/>
      <c r="O133" s="40"/>
      <c r="P133" s="167">
        <f t="shared" si="97"/>
        <v>5.0009147499872439E-6</v>
      </c>
      <c r="Q133" s="166">
        <f t="shared" si="98"/>
        <v>34661.097999999998</v>
      </c>
      <c r="R133" s="8">
        <f t="shared" si="99"/>
        <v>3.0314923759539925E-5</v>
      </c>
      <c r="S133" s="282">
        <f t="shared" si="135"/>
        <v>0.16496544044295958</v>
      </c>
      <c r="T133" s="284"/>
      <c r="U133" s="167"/>
      <c r="V133" s="167"/>
      <c r="W133" s="167"/>
      <c r="X133" s="167"/>
      <c r="Y133" s="167"/>
      <c r="Z133" s="167"/>
      <c r="AA133" s="116"/>
      <c r="AB133" s="116"/>
      <c r="AC133" s="25"/>
      <c r="AD133" s="252"/>
      <c r="AE133" s="41"/>
      <c r="AF133">
        <f t="shared" si="100"/>
        <v>16363</v>
      </c>
      <c r="AG133" s="246">
        <f t="shared" si="101"/>
        <v>1.1515885043443487E-2</v>
      </c>
      <c r="AH133" s="247">
        <f t="shared" si="102"/>
        <v>-6.0099860469543642E-3</v>
      </c>
      <c r="AI133" s="247">
        <f t="shared" si="103"/>
        <v>5.5058989964891225E-3</v>
      </c>
      <c r="AJ133" s="248">
        <f t="shared" si="104"/>
        <v>5.9585405380966279E-6</v>
      </c>
      <c r="AK133">
        <f t="shared" si="125"/>
        <v>3.6119932284586144E-5</v>
      </c>
      <c r="AN133">
        <f t="shared" si="105"/>
        <v>1.1713077299317526E-2</v>
      </c>
      <c r="AO133">
        <f t="shared" si="106"/>
        <v>0.75378706925933647</v>
      </c>
      <c r="AP133">
        <f t="shared" si="107"/>
        <v>0.90148611120828748</v>
      </c>
      <c r="AQ133">
        <f t="shared" si="108"/>
        <v>0.61517067286960547</v>
      </c>
      <c r="AR133">
        <f t="shared" si="109"/>
        <v>1.9515054088830841</v>
      </c>
      <c r="AS133">
        <f t="shared" si="110"/>
        <v>1.4773554754567835</v>
      </c>
      <c r="AT133">
        <f t="shared" ref="AT133:AZ148" si="136">$BA133+$AH$7*SIN(AU133)</f>
        <v>1.1744009816873411</v>
      </c>
      <c r="AU133">
        <f t="shared" si="136"/>
        <v>1.1740906537046751</v>
      </c>
      <c r="AV133">
        <f t="shared" si="136"/>
        <v>1.1728802857569636</v>
      </c>
      <c r="AW133">
        <f t="shared" si="136"/>
        <v>1.168192425893575</v>
      </c>
      <c r="AX133">
        <f t="shared" si="136"/>
        <v>1.1505024164829929</v>
      </c>
      <c r="AY133">
        <f t="shared" si="136"/>
        <v>1.0892325127527578</v>
      </c>
      <c r="AZ133">
        <f t="shared" si="136"/>
        <v>0.91703945203758319</v>
      </c>
      <c r="BA133">
        <f t="shared" si="112"/>
        <v>0.56324741501587905</v>
      </c>
      <c r="BB133" s="246">
        <f t="shared" si="113"/>
        <v>6.303432451457704E-3</v>
      </c>
      <c r="BC133" s="247">
        <f t="shared" si="114"/>
        <v>-7.9753345496858148E-4</v>
      </c>
      <c r="BD133" s="248">
        <f t="shared" si="115"/>
        <v>1.0492785400759528E-7</v>
      </c>
      <c r="BE133" s="247">
        <f t="shared" si="116"/>
        <v>-9.94725710842621E-4</v>
      </c>
      <c r="BG133">
        <f t="shared" si="117"/>
        <v>-5.2124525919857827E-3</v>
      </c>
      <c r="BH133">
        <f t="shared" si="118"/>
        <v>1.0552736125301603</v>
      </c>
      <c r="BI133">
        <f t="shared" si="119"/>
        <v>-0.99877935260809247</v>
      </c>
      <c r="BJ133">
        <f t="shared" si="120"/>
        <v>0.56299072917134463</v>
      </c>
      <c r="BK133">
        <f t="shared" si="121"/>
        <v>1.4729314151030877</v>
      </c>
      <c r="BL133">
        <f t="shared" si="122"/>
        <v>0.90662940710121254</v>
      </c>
      <c r="BM133">
        <f t="shared" ref="BM133:BS148" si="137">$BT133+$BH$7*SIN(BN133)</f>
        <v>0.89096979969892276</v>
      </c>
      <c r="BN133">
        <f t="shared" si="137"/>
        <v>0.89012516410823039</v>
      </c>
      <c r="BO133">
        <f t="shared" si="137"/>
        <v>0.88775606773336313</v>
      </c>
      <c r="BP133">
        <f t="shared" si="137"/>
        <v>0.88114751844430539</v>
      </c>
      <c r="BQ133">
        <f t="shared" si="137"/>
        <v>0.86298604593387107</v>
      </c>
      <c r="BR133">
        <f t="shared" si="137"/>
        <v>0.81493764169629457</v>
      </c>
      <c r="BS133">
        <f t="shared" si="137"/>
        <v>0.69807773561744402</v>
      </c>
      <c r="BT133">
        <f t="shared" si="124"/>
        <v>0.45133764334633986</v>
      </c>
    </row>
    <row r="134" spans="1:72">
      <c r="A134" s="47" t="s">
        <v>105</v>
      </c>
      <c r="B134" s="48"/>
      <c r="C134" s="51">
        <v>50014.349000000002</v>
      </c>
      <c r="D134" s="51">
        <v>5.0000000000000001E-3</v>
      </c>
      <c r="E134">
        <f t="shared" si="95"/>
        <v>17289.01531470105</v>
      </c>
      <c r="F134">
        <f t="shared" si="96"/>
        <v>17289</v>
      </c>
      <c r="G134">
        <f t="shared" si="127"/>
        <v>5.536297001526691E-3</v>
      </c>
      <c r="H134" s="116"/>
      <c r="I134" s="116">
        <f t="shared" si="134"/>
        <v>5.536297001526691E-3</v>
      </c>
      <c r="J134" s="117"/>
      <c r="K134" s="116"/>
      <c r="L134" s="116"/>
      <c r="M134" s="116"/>
      <c r="N134" s="116"/>
      <c r="O134" s="40"/>
      <c r="P134" s="167">
        <f t="shared" si="97"/>
        <v>5.0562871700807426E-6</v>
      </c>
      <c r="Q134" s="166">
        <f t="shared" si="98"/>
        <v>34995.849000000002</v>
      </c>
      <c r="R134" s="8">
        <f t="shared" si="99"/>
        <v>3.0650584489113433E-5</v>
      </c>
      <c r="S134" s="282">
        <f t="shared" si="135"/>
        <v>0.16496544044295958</v>
      </c>
      <c r="T134" s="284"/>
      <c r="U134" s="167"/>
      <c r="V134" s="167"/>
      <c r="W134" s="167"/>
      <c r="X134" s="167"/>
      <c r="Y134" s="167"/>
      <c r="Z134" s="167"/>
      <c r="AC134" s="25"/>
      <c r="AD134" s="252"/>
      <c r="AE134" s="41"/>
      <c r="AF134">
        <f t="shared" si="100"/>
        <v>17289</v>
      </c>
      <c r="AG134" s="246">
        <f t="shared" si="101"/>
        <v>1.1632400637760594E-2</v>
      </c>
      <c r="AH134" s="247">
        <f t="shared" si="102"/>
        <v>-6.0961036362339027E-3</v>
      </c>
      <c r="AI134" s="247">
        <f t="shared" si="103"/>
        <v>5.536297001526691E-3</v>
      </c>
      <c r="AJ134" s="248">
        <f t="shared" si="104"/>
        <v>6.1305248058796413E-6</v>
      </c>
      <c r="AK134">
        <f t="shared" si="125"/>
        <v>3.7162479543704213E-5</v>
      </c>
      <c r="AN134">
        <f t="shared" si="105"/>
        <v>1.2240627804407125E-2</v>
      </c>
      <c r="AO134">
        <f t="shared" si="106"/>
        <v>0.6351857975110613</v>
      </c>
      <c r="AP134">
        <f t="shared" si="107"/>
        <v>0.79611879342333758</v>
      </c>
      <c r="AQ134">
        <f t="shared" si="108"/>
        <v>0.55314226170589209</v>
      </c>
      <c r="AR134">
        <f t="shared" si="109"/>
        <v>2.153842234903518</v>
      </c>
      <c r="AS134">
        <f t="shared" si="110"/>
        <v>1.8574372359183573</v>
      </c>
      <c r="AT134">
        <f t="shared" si="136"/>
        <v>1.3934734299334641</v>
      </c>
      <c r="AU134">
        <f t="shared" si="136"/>
        <v>1.3934665191781717</v>
      </c>
      <c r="AV134">
        <f t="shared" si="136"/>
        <v>1.3934074051127991</v>
      </c>
      <c r="AW134">
        <f t="shared" si="136"/>
        <v>1.3929025422129322</v>
      </c>
      <c r="AX134">
        <f t="shared" si="136"/>
        <v>1.388647166378862</v>
      </c>
      <c r="AY134">
        <f t="shared" si="136"/>
        <v>1.3560690498292791</v>
      </c>
      <c r="AZ134">
        <f t="shared" si="136"/>
        <v>1.1886554169355787</v>
      </c>
      <c r="BA134">
        <f t="shared" si="112"/>
        <v>0.74125154194111609</v>
      </c>
      <c r="BB134" s="246">
        <f t="shared" si="113"/>
        <v>5.4496194412277143E-3</v>
      </c>
      <c r="BC134" s="247">
        <f t="shared" si="114"/>
        <v>8.6677560298976768E-5</v>
      </c>
      <c r="BD134" s="248">
        <f t="shared" si="115"/>
        <v>1.2393852648647933E-9</v>
      </c>
      <c r="BE134" s="247">
        <f t="shared" si="116"/>
        <v>-5.2154960634755426E-4</v>
      </c>
      <c r="BG134">
        <f t="shared" si="117"/>
        <v>-6.1827811965328794E-3</v>
      </c>
      <c r="BH134">
        <f t="shared" si="118"/>
        <v>0.83015346952476887</v>
      </c>
      <c r="BI134">
        <f t="shared" si="119"/>
        <v>-0.93820231725351011</v>
      </c>
      <c r="BJ134">
        <f t="shared" si="120"/>
        <v>0.53959789608609754</v>
      </c>
      <c r="BK134">
        <f t="shared" si="121"/>
        <v>1.8757433478607857</v>
      </c>
      <c r="BL134">
        <f t="shared" si="122"/>
        <v>1.3631337322340569</v>
      </c>
      <c r="BM134">
        <f t="shared" si="137"/>
        <v>1.2453137296978993</v>
      </c>
      <c r="BN134">
        <f t="shared" si="137"/>
        <v>1.2452784065413771</v>
      </c>
      <c r="BO134">
        <f t="shared" si="137"/>
        <v>1.2450832101478295</v>
      </c>
      <c r="BP134">
        <f t="shared" si="137"/>
        <v>1.2440065789001098</v>
      </c>
      <c r="BQ134">
        <f t="shared" si="137"/>
        <v>1.2381286444948847</v>
      </c>
      <c r="BR134">
        <f t="shared" si="137"/>
        <v>1.2076503264198273</v>
      </c>
      <c r="BS134">
        <f t="shared" si="137"/>
        <v>1.077774181941531</v>
      </c>
      <c r="BT134">
        <f t="shared" si="124"/>
        <v>0.70932364766661937</v>
      </c>
    </row>
    <row r="135" spans="1:72">
      <c r="A135" s="47" t="s">
        <v>68</v>
      </c>
      <c r="B135" s="48" t="s">
        <v>45</v>
      </c>
      <c r="C135" s="51">
        <v>41622.258000000002</v>
      </c>
      <c r="D135" s="50"/>
      <c r="E135">
        <f t="shared" si="95"/>
        <v>-5925.4843333190011</v>
      </c>
      <c r="F135">
        <f t="shared" si="96"/>
        <v>-5925.5</v>
      </c>
      <c r="G135">
        <f t="shared" si="127"/>
        <v>5.6635385044501163E-3</v>
      </c>
      <c r="I135" s="116">
        <f t="shared" si="134"/>
        <v>5.6635385044501163E-3</v>
      </c>
      <c r="J135" s="9"/>
      <c r="K135" s="116"/>
      <c r="L135" s="116"/>
      <c r="N135" s="116"/>
      <c r="O135" s="40"/>
      <c r="P135" s="167">
        <f t="shared" si="97"/>
        <v>5.2913767636878123E-6</v>
      </c>
      <c r="Q135" s="166">
        <f t="shared" si="98"/>
        <v>26603.758000000002</v>
      </c>
      <c r="R135" s="8">
        <f t="shared" si="99"/>
        <v>3.2075668391389057E-5</v>
      </c>
      <c r="S135" s="282">
        <f t="shared" si="135"/>
        <v>0.16496544044295958</v>
      </c>
      <c r="T135" s="284"/>
      <c r="U135" s="167"/>
      <c r="V135" s="167"/>
      <c r="W135" s="167"/>
      <c r="X135" s="167"/>
      <c r="Y135" s="167"/>
      <c r="Z135" s="167"/>
      <c r="AA135" s="116"/>
      <c r="AB135" s="116"/>
      <c r="AC135" s="25"/>
      <c r="AD135" s="252"/>
      <c r="AE135" s="41"/>
      <c r="AF135">
        <f t="shared" si="100"/>
        <v>-5925.5</v>
      </c>
      <c r="AG135" s="246">
        <f t="shared" si="101"/>
        <v>1.4699038987836107E-2</v>
      </c>
      <c r="AH135" s="247">
        <f t="shared" si="102"/>
        <v>-9.0355004833859911E-3</v>
      </c>
      <c r="AI135" s="247">
        <f t="shared" si="103"/>
        <v>5.6635385044501163E-3</v>
      </c>
      <c r="AJ135" s="248">
        <f t="shared" si="104"/>
        <v>1.3467822931036507E-5</v>
      </c>
      <c r="AK135">
        <f t="shared" si="125"/>
        <v>8.1640268985268478E-5</v>
      </c>
      <c r="AN135">
        <f t="shared" si="105"/>
        <v>3.0927145685289321E-3</v>
      </c>
      <c r="AO135">
        <f t="shared" si="106"/>
        <v>0.3454355860835211</v>
      </c>
      <c r="AP135">
        <f t="shared" si="107"/>
        <v>8.9006019540648795E-2</v>
      </c>
      <c r="AQ135">
        <f t="shared" si="108"/>
        <v>0.10296209038731902</v>
      </c>
      <c r="AR135">
        <f t="shared" si="109"/>
        <v>2.9855724297005266</v>
      </c>
      <c r="AS135">
        <f t="shared" si="110"/>
        <v>12.792837054155079</v>
      </c>
      <c r="AT135">
        <f t="shared" si="136"/>
        <v>-3.4852227626613854</v>
      </c>
      <c r="AU135">
        <f t="shared" si="136"/>
        <v>-3.5057986409174768</v>
      </c>
      <c r="AV135">
        <f t="shared" si="136"/>
        <v>-3.4727681092476557</v>
      </c>
      <c r="AW135">
        <f t="shared" si="136"/>
        <v>-3.5259934749765209</v>
      </c>
      <c r="AX135">
        <f t="shared" si="136"/>
        <v>-3.4407104153513348</v>
      </c>
      <c r="AY135">
        <f t="shared" si="136"/>
        <v>-3.5787705657986133</v>
      </c>
      <c r="AZ135">
        <f t="shared" si="136"/>
        <v>-3.3583124263326223</v>
      </c>
      <c r="BA135">
        <f t="shared" si="112"/>
        <v>-3.721250406769391</v>
      </c>
      <c r="BB135" s="246">
        <f t="shared" si="113"/>
        <v>9.1081835532764756E-3</v>
      </c>
      <c r="BC135" s="247">
        <f t="shared" si="114"/>
        <v>-3.4446450488263593E-3</v>
      </c>
      <c r="BD135" s="248">
        <f t="shared" si="115"/>
        <v>1.9574105503746753E-6</v>
      </c>
      <c r="BE135" s="247">
        <f t="shared" si="116"/>
        <v>8.1616793704808177E-3</v>
      </c>
      <c r="BG135">
        <f t="shared" si="117"/>
        <v>-5.5908554345596327E-3</v>
      </c>
      <c r="BH135">
        <f t="shared" si="118"/>
        <v>0.97856239169449233</v>
      </c>
      <c r="BI135">
        <f t="shared" si="119"/>
        <v>-0.99627369049364767</v>
      </c>
      <c r="BJ135">
        <f t="shared" si="120"/>
        <v>0.56529121904126212</v>
      </c>
      <c r="BK135">
        <f t="shared" si="121"/>
        <v>1.6087012853646392</v>
      </c>
      <c r="BL135">
        <f t="shared" si="122"/>
        <v>1.0386419460460552</v>
      </c>
      <c r="BM135">
        <f t="shared" si="137"/>
        <v>-5.282071058991602</v>
      </c>
      <c r="BN135">
        <f t="shared" si="137"/>
        <v>-5.2825071001037278</v>
      </c>
      <c r="BO135">
        <f t="shared" si="137"/>
        <v>-5.2839336357654823</v>
      </c>
      <c r="BP135">
        <f t="shared" si="137"/>
        <v>-5.2885787012087651</v>
      </c>
      <c r="BQ135">
        <f t="shared" si="137"/>
        <v>-5.3034794684556559</v>
      </c>
      <c r="BR135">
        <f t="shared" si="137"/>
        <v>-5.3492053130048918</v>
      </c>
      <c r="BS135">
        <f t="shared" si="137"/>
        <v>-5.4748156999019564</v>
      </c>
      <c r="BT135">
        <f t="shared" si="124"/>
        <v>-5.7582963278119248</v>
      </c>
    </row>
    <row r="136" spans="1:72">
      <c r="A136" s="47" t="s">
        <v>69</v>
      </c>
      <c r="B136" s="48"/>
      <c r="C136" s="51">
        <v>41863.561000000002</v>
      </c>
      <c r="D136" s="50"/>
      <c r="E136">
        <f t="shared" si="95"/>
        <v>-5257.9834198319832</v>
      </c>
      <c r="F136">
        <f t="shared" si="96"/>
        <v>-5258</v>
      </c>
      <c r="G136">
        <f t="shared" si="127"/>
        <v>5.9937660043942742E-3</v>
      </c>
      <c r="I136" s="116">
        <f t="shared" si="134"/>
        <v>5.9937660043942742E-3</v>
      </c>
      <c r="J136" s="9"/>
      <c r="K136" s="116"/>
      <c r="L136" s="116"/>
      <c r="N136" s="116"/>
      <c r="O136" s="40"/>
      <c r="P136" s="167">
        <f t="shared" si="97"/>
        <v>5.9264215409793508E-6</v>
      </c>
      <c r="Q136" s="166">
        <f t="shared" si="98"/>
        <v>26845.061000000002</v>
      </c>
      <c r="R136" s="8">
        <f t="shared" si="99"/>
        <v>3.5925230915432506E-5</v>
      </c>
      <c r="S136" s="282">
        <f t="shared" si="135"/>
        <v>0.16496544044295958</v>
      </c>
      <c r="T136" s="284"/>
      <c r="U136" s="167"/>
      <c r="V136" s="167"/>
      <c r="W136" s="167"/>
      <c r="X136" s="167"/>
      <c r="Y136" s="167"/>
      <c r="Z136" s="167"/>
      <c r="AA136" s="116"/>
      <c r="AC136" s="25"/>
      <c r="AD136" s="252"/>
      <c r="AE136" s="41"/>
      <c r="AF136">
        <f t="shared" si="100"/>
        <v>-5258</v>
      </c>
      <c r="AG136" s="246">
        <f t="shared" si="101"/>
        <v>1.3352357854573432E-2</v>
      </c>
      <c r="AH136" s="247">
        <f t="shared" si="102"/>
        <v>-7.3585918501791574E-3</v>
      </c>
      <c r="AI136" s="247">
        <f t="shared" si="103"/>
        <v>5.9937660043942742E-3</v>
      </c>
      <c r="AJ136" s="248">
        <f t="shared" si="104"/>
        <v>8.932692851791031E-6</v>
      </c>
      <c r="AK136">
        <f t="shared" si="125"/>
        <v>5.4148874017523114E-5</v>
      </c>
      <c r="AN136">
        <f t="shared" si="105"/>
        <v>2.1528032274222984E-3</v>
      </c>
      <c r="AO136">
        <f t="shared" si="106"/>
        <v>0.34215850419838401</v>
      </c>
      <c r="AP136">
        <f t="shared" si="107"/>
        <v>5.3157374646563671E-2</v>
      </c>
      <c r="AQ136">
        <f t="shared" si="108"/>
        <v>7.9374620781723262E-2</v>
      </c>
      <c r="AR136">
        <f t="shared" si="109"/>
        <v>3.0215139477925828</v>
      </c>
      <c r="AS136">
        <f t="shared" si="110"/>
        <v>16.635724542186992</v>
      </c>
      <c r="AT136">
        <f t="shared" si="136"/>
        <v>-3.4069074529576571</v>
      </c>
      <c r="AU136">
        <f t="shared" si="136"/>
        <v>-3.4261704470047496</v>
      </c>
      <c r="AV136">
        <f t="shared" si="136"/>
        <v>-3.3960094122346125</v>
      </c>
      <c r="AW136">
        <f t="shared" si="136"/>
        <v>-3.4433507496981846</v>
      </c>
      <c r="AX136">
        <f t="shared" si="136"/>
        <v>-3.3693084392664994</v>
      </c>
      <c r="AY136">
        <f t="shared" si="136"/>
        <v>-3.4858480070070961</v>
      </c>
      <c r="AZ136">
        <f t="shared" si="136"/>
        <v>-3.3039216158704439</v>
      </c>
      <c r="BA136">
        <f t="shared" si="112"/>
        <v>-3.5929374967017917</v>
      </c>
      <c r="BB136" s="246">
        <f t="shared" si="113"/>
        <v>7.1664278698927624E-3</v>
      </c>
      <c r="BC136" s="247">
        <f t="shared" si="114"/>
        <v>-1.1726618654984882E-3</v>
      </c>
      <c r="BD136" s="248">
        <f t="shared" si="115"/>
        <v>2.268498912952012E-7</v>
      </c>
      <c r="BE136" s="247">
        <f t="shared" si="116"/>
        <v>1.0026892761652645E-2</v>
      </c>
      <c r="BG136">
        <f t="shared" si="117"/>
        <v>-6.1859299846806692E-3</v>
      </c>
      <c r="BH136">
        <f t="shared" si="118"/>
        <v>0.82913849605166012</v>
      </c>
      <c r="BI136">
        <f t="shared" si="119"/>
        <v>-0.93754948005020566</v>
      </c>
      <c r="BJ136">
        <f t="shared" si="120"/>
        <v>0.53927736819147898</v>
      </c>
      <c r="BK136">
        <f t="shared" si="121"/>
        <v>1.8776248872885248</v>
      </c>
      <c r="BL136">
        <f t="shared" si="122"/>
        <v>1.3658260311214629</v>
      </c>
      <c r="BM136">
        <f t="shared" si="137"/>
        <v>-5.0360014523780388</v>
      </c>
      <c r="BN136">
        <f t="shared" si="137"/>
        <v>-5.0360358098525309</v>
      </c>
      <c r="BO136">
        <f t="shared" si="137"/>
        <v>-5.0362267294486074</v>
      </c>
      <c r="BP136">
        <f t="shared" si="137"/>
        <v>-5.0372856705367202</v>
      </c>
      <c r="BQ136">
        <f t="shared" si="137"/>
        <v>-5.0430997390208212</v>
      </c>
      <c r="BR136">
        <f t="shared" si="137"/>
        <v>-5.0734172654358387</v>
      </c>
      <c r="BS136">
        <f t="shared" si="137"/>
        <v>-5.2032211356632345</v>
      </c>
      <c r="BT136">
        <f t="shared" si="124"/>
        <v>-5.5723290946760855</v>
      </c>
    </row>
    <row r="137" spans="1:72">
      <c r="A137" s="47" t="s">
        <v>73</v>
      </c>
      <c r="B137" s="48"/>
      <c r="C137" s="51">
        <v>46017.582000000002</v>
      </c>
      <c r="D137" s="51" t="s">
        <v>16</v>
      </c>
      <c r="E137">
        <f t="shared" si="95"/>
        <v>6233.016742388364</v>
      </c>
      <c r="F137">
        <f t="shared" si="96"/>
        <v>6233</v>
      </c>
      <c r="G137">
        <f t="shared" si="127"/>
        <v>6.052409007679671E-3</v>
      </c>
      <c r="H137" s="116"/>
      <c r="I137" s="116">
        <f t="shared" si="134"/>
        <v>6.052409007679671E-3</v>
      </c>
      <c r="J137" s="9"/>
      <c r="K137" s="116"/>
      <c r="L137" s="116"/>
      <c r="M137" s="116"/>
      <c r="N137" s="116"/>
      <c r="O137" s="40"/>
      <c r="P137" s="167">
        <f t="shared" si="97"/>
        <v>6.042957067616517E-6</v>
      </c>
      <c r="Q137" s="166">
        <f t="shared" si="98"/>
        <v>30999.082000000002</v>
      </c>
      <c r="R137" s="8">
        <f t="shared" si="99"/>
        <v>3.6631654796242017E-5</v>
      </c>
      <c r="S137" s="282">
        <f t="shared" si="135"/>
        <v>0.16496544044295958</v>
      </c>
      <c r="T137" s="284"/>
      <c r="U137" s="167"/>
      <c r="V137" s="167"/>
      <c r="W137" s="167"/>
      <c r="X137" s="167"/>
      <c r="Y137" s="167"/>
      <c r="Z137" s="167"/>
      <c r="AA137" s="116"/>
      <c r="AB137" s="116"/>
      <c r="AC137" s="25"/>
      <c r="AD137" s="252"/>
      <c r="AE137" s="41"/>
      <c r="AF137">
        <f t="shared" si="100"/>
        <v>6233</v>
      </c>
      <c r="AG137" s="246">
        <f t="shared" si="101"/>
        <v>-6.914724488952661E-3</v>
      </c>
      <c r="AH137" s="247">
        <f t="shared" si="102"/>
        <v>1.2967133496632331E-2</v>
      </c>
      <c r="AI137" s="247">
        <f t="shared" si="103"/>
        <v>6.052409007679671E-3</v>
      </c>
      <c r="AJ137" s="248">
        <f t="shared" si="104"/>
        <v>2.7738369864390333E-5</v>
      </c>
      <c r="AK137">
        <f t="shared" si="125"/>
        <v>1.6814655111948424E-4</v>
      </c>
      <c r="AN137">
        <f t="shared" si="105"/>
        <v>-1.1627498071206463E-2</v>
      </c>
      <c r="AO137">
        <f t="shared" si="106"/>
        <v>0.44190774242324438</v>
      </c>
      <c r="AP137">
        <f t="shared" si="107"/>
        <v>-0.59416784776710307</v>
      </c>
      <c r="AQ137">
        <f t="shared" si="108"/>
        <v>-0.35719573913420394</v>
      </c>
      <c r="AR137">
        <f t="shared" si="109"/>
        <v>-2.5722582417728739</v>
      </c>
      <c r="AS137">
        <f t="shared" si="110"/>
        <v>-3.4174682254028785</v>
      </c>
      <c r="AT137">
        <f t="shared" si="136"/>
        <v>-1.989445136496486</v>
      </c>
      <c r="AU137">
        <f t="shared" si="136"/>
        <v>-1.9893596923472499</v>
      </c>
      <c r="AV137">
        <f t="shared" si="136"/>
        <v>-1.9896768406895329</v>
      </c>
      <c r="AW137">
        <f t="shared" si="136"/>
        <v>-1.9884985213192499</v>
      </c>
      <c r="AX137">
        <f t="shared" si="136"/>
        <v>-1.9928607848703177</v>
      </c>
      <c r="AY137">
        <f t="shared" si="136"/>
        <v>-1.9764906018252211</v>
      </c>
      <c r="AZ137">
        <f t="shared" si="136"/>
        <v>-2.0351234073059619</v>
      </c>
      <c r="BA137">
        <f t="shared" si="112"/>
        <v>-1.3840331527515701</v>
      </c>
      <c r="BB137" s="246">
        <f t="shared" si="113"/>
        <v>-3.5290947084267829E-3</v>
      </c>
      <c r="BC137" s="247">
        <f t="shared" si="114"/>
        <v>9.5815037161064535E-3</v>
      </c>
      <c r="BD137" s="248">
        <f t="shared" si="115"/>
        <v>1.5144687473679454E-5</v>
      </c>
      <c r="BE137" s="247">
        <f t="shared" si="116"/>
        <v>1.4294277298360258E-2</v>
      </c>
      <c r="BG137">
        <f t="shared" si="117"/>
        <v>3.3856297805258781E-3</v>
      </c>
      <c r="BH137">
        <f t="shared" si="118"/>
        <v>0.4542177721903915</v>
      </c>
      <c r="BI137">
        <f t="shared" si="119"/>
        <v>0.30942056488212916</v>
      </c>
      <c r="BJ137">
        <f t="shared" si="120"/>
        <v>-0.14878001607137017</v>
      </c>
      <c r="BK137">
        <f t="shared" si="121"/>
        <v>-2.8754594436992233</v>
      </c>
      <c r="BL137">
        <f t="shared" si="122"/>
        <v>-7.4706255630372054</v>
      </c>
      <c r="BM137">
        <f t="shared" si="137"/>
        <v>-2.6438194356613001</v>
      </c>
      <c r="BN137">
        <f t="shared" si="137"/>
        <v>-2.638159211385716</v>
      </c>
      <c r="BO137">
        <f t="shared" si="137"/>
        <v>-2.6495467236818038</v>
      </c>
      <c r="BP137">
        <f t="shared" si="137"/>
        <v>-2.6265636056069233</v>
      </c>
      <c r="BQ137">
        <f t="shared" si="137"/>
        <v>-2.6726624786781472</v>
      </c>
      <c r="BR137">
        <f t="shared" si="137"/>
        <v>-2.5789509721077053</v>
      </c>
      <c r="BS137">
        <f t="shared" si="137"/>
        <v>-2.764987170898642</v>
      </c>
      <c r="BT137">
        <f t="shared" si="124"/>
        <v>-2.3709066587750778</v>
      </c>
    </row>
    <row r="138" spans="1:72">
      <c r="A138" s="47" t="s">
        <v>106</v>
      </c>
      <c r="B138" s="48"/>
      <c r="C138" s="50">
        <v>51099.578999999998</v>
      </c>
      <c r="D138" s="51"/>
      <c r="E138">
        <f t="shared" si="95"/>
        <v>20291.017015233221</v>
      </c>
      <c r="F138">
        <f t="shared" si="96"/>
        <v>20291</v>
      </c>
      <c r="G138">
        <f t="shared" si="127"/>
        <v>6.1510430023190565E-3</v>
      </c>
      <c r="H138" s="116"/>
      <c r="I138" s="8">
        <f t="shared" si="134"/>
        <v>6.1510430023190565E-3</v>
      </c>
      <c r="J138" s="9"/>
      <c r="L138" s="116"/>
      <c r="M138" s="116"/>
      <c r="N138" s="116"/>
      <c r="O138" s="40"/>
      <c r="P138" s="167">
        <f t="shared" si="97"/>
        <v>6.2415218804565635E-6</v>
      </c>
      <c r="Q138" s="166">
        <f t="shared" si="98"/>
        <v>36081.078999999998</v>
      </c>
      <c r="R138" s="8">
        <f t="shared" si="99"/>
        <v>3.7835330016378231E-5</v>
      </c>
      <c r="S138" s="282">
        <f t="shared" si="135"/>
        <v>0.16496544044295958</v>
      </c>
      <c r="T138" s="284"/>
      <c r="U138" s="167"/>
      <c r="V138" s="167"/>
      <c r="W138" s="167"/>
      <c r="X138" s="167"/>
      <c r="Y138" s="167"/>
      <c r="Z138" s="167"/>
      <c r="AA138" s="116"/>
      <c r="AB138" s="116"/>
      <c r="AC138" s="25"/>
      <c r="AD138" s="252"/>
      <c r="AE138" s="41"/>
      <c r="AF138">
        <f t="shared" si="100"/>
        <v>20291</v>
      </c>
      <c r="AG138" s="246">
        <f t="shared" si="101"/>
        <v>9.1385794156904569E-3</v>
      </c>
      <c r="AH138" s="247">
        <f t="shared" si="102"/>
        <v>-2.9875364133714003E-3</v>
      </c>
      <c r="AI138" s="247">
        <f t="shared" si="103"/>
        <v>6.1510430023190565E-3</v>
      </c>
      <c r="AJ138" s="248">
        <f t="shared" si="104"/>
        <v>1.4723782235356268E-6</v>
      </c>
      <c r="AK138">
        <f t="shared" si="125"/>
        <v>8.9253738212200506E-6</v>
      </c>
      <c r="AN138">
        <f t="shared" si="105"/>
        <v>1.1035811156464308E-2</v>
      </c>
      <c r="AO138">
        <f t="shared" si="106"/>
        <v>0.45337368036271508</v>
      </c>
      <c r="AP138">
        <f t="shared" si="107"/>
        <v>0.50878769947293379</v>
      </c>
      <c r="AQ138">
        <f t="shared" si="108"/>
        <v>0.37450691676195619</v>
      </c>
      <c r="AR138">
        <f t="shared" si="109"/>
        <v>2.5409203766530375</v>
      </c>
      <c r="AS138">
        <f t="shared" si="110"/>
        <v>3.2288833574990616</v>
      </c>
      <c r="AT138">
        <f t="shared" si="136"/>
        <v>1.9370045805237595</v>
      </c>
      <c r="AU138">
        <f t="shared" si="136"/>
        <v>1.9369827435502978</v>
      </c>
      <c r="AV138">
        <f t="shared" si="136"/>
        <v>1.9370747732405751</v>
      </c>
      <c r="AW138">
        <f t="shared" si="136"/>
        <v>1.9366867738135132</v>
      </c>
      <c r="AX138">
        <f t="shared" si="136"/>
        <v>1.9383199371415838</v>
      </c>
      <c r="AY138">
        <f t="shared" si="136"/>
        <v>1.9313979468439997</v>
      </c>
      <c r="AZ138">
        <f t="shared" si="136"/>
        <v>1.9599296551079446</v>
      </c>
      <c r="BA138">
        <f t="shared" si="112"/>
        <v>1.3183232363574922</v>
      </c>
      <c r="BB138" s="246">
        <f t="shared" si="113"/>
        <v>3.6283387074034562E-3</v>
      </c>
      <c r="BC138" s="247">
        <f t="shared" si="114"/>
        <v>2.5227042949156004E-3</v>
      </c>
      <c r="BD138" s="248">
        <f t="shared" si="115"/>
        <v>1.0498461600333145E-6</v>
      </c>
      <c r="BE138" s="247">
        <f t="shared" si="116"/>
        <v>6.2547255414174916E-4</v>
      </c>
      <c r="BG138">
        <f t="shared" si="117"/>
        <v>-5.5102407082870007E-3</v>
      </c>
      <c r="BH138">
        <f t="shared" si="118"/>
        <v>0.53971086611770414</v>
      </c>
      <c r="BI138">
        <f t="shared" si="119"/>
        <v>-0.54124274654352267</v>
      </c>
      <c r="BJ138">
        <f t="shared" si="120"/>
        <v>0.3288580949359502</v>
      </c>
      <c r="BK138">
        <f t="shared" si="121"/>
        <v>2.521227886289283</v>
      </c>
      <c r="BL138">
        <f t="shared" si="122"/>
        <v>3.1198462595374976</v>
      </c>
      <c r="BM138">
        <f t="shared" si="137"/>
        <v>2.0481695680472369</v>
      </c>
      <c r="BN138">
        <f t="shared" si="137"/>
        <v>2.048071024860814</v>
      </c>
      <c r="BO138">
        <f t="shared" si="137"/>
        <v>2.0484501039759948</v>
      </c>
      <c r="BP138">
        <f t="shared" si="137"/>
        <v>2.0469903252952317</v>
      </c>
      <c r="BQ138">
        <f t="shared" si="137"/>
        <v>2.0525893140434537</v>
      </c>
      <c r="BR138">
        <f t="shared" si="137"/>
        <v>2.0307726057422757</v>
      </c>
      <c r="BS138">
        <f t="shared" si="137"/>
        <v>2.1112079084322866</v>
      </c>
      <c r="BT138">
        <f t="shared" si="124"/>
        <v>1.5456886422340919</v>
      </c>
    </row>
    <row r="139" spans="1:72">
      <c r="A139" s="37" t="s">
        <v>119</v>
      </c>
      <c r="B139" s="38" t="s">
        <v>45</v>
      </c>
      <c r="C139" s="37">
        <v>52133.656000000003</v>
      </c>
      <c r="D139" s="37" t="s">
        <v>46</v>
      </c>
      <c r="E139">
        <f t="shared" si="95"/>
        <v>23151.517473644089</v>
      </c>
      <c r="F139">
        <f t="shared" si="96"/>
        <v>23151.5</v>
      </c>
      <c r="G139">
        <f t="shared" si="127"/>
        <v>6.3167595071718097E-3</v>
      </c>
      <c r="H139" s="116"/>
      <c r="I139" s="116">
        <f t="shared" si="134"/>
        <v>6.3167595071718097E-3</v>
      </c>
      <c r="J139" s="117"/>
      <c r="K139" s="116"/>
      <c r="L139" s="116"/>
      <c r="M139" s="116"/>
      <c r="N139" s="116"/>
      <c r="O139" s="40"/>
      <c r="P139" s="167">
        <f t="shared" si="97"/>
        <v>6.582360384328023E-6</v>
      </c>
      <c r="Q139" s="166">
        <f t="shared" si="98"/>
        <v>37115.156000000003</v>
      </c>
      <c r="R139" s="8">
        <f t="shared" si="99"/>
        <v>3.9901450671445444E-5</v>
      </c>
      <c r="S139" s="282">
        <f t="shared" si="135"/>
        <v>0.16496544044295958</v>
      </c>
      <c r="T139" s="284"/>
      <c r="U139" s="167"/>
      <c r="V139" s="167"/>
      <c r="W139" s="167"/>
      <c r="X139" s="167"/>
      <c r="Y139" s="167"/>
      <c r="Z139" s="167"/>
      <c r="AA139" s="116"/>
      <c r="AB139" s="116"/>
      <c r="AC139" s="25"/>
      <c r="AD139" s="252"/>
      <c r="AE139" s="41"/>
      <c r="AF139">
        <f t="shared" si="100"/>
        <v>23151.5</v>
      </c>
      <c r="AG139" s="246">
        <f t="shared" si="101"/>
        <v>4.9262656725019803E-3</v>
      </c>
      <c r="AH139" s="247">
        <f t="shared" si="102"/>
        <v>1.3904938346698294E-3</v>
      </c>
      <c r="AI139" s="247">
        <f t="shared" si="103"/>
        <v>6.3167595071718097E-3</v>
      </c>
      <c r="AJ139" s="248">
        <f t="shared" si="104"/>
        <v>3.1895624222801049E-7</v>
      </c>
      <c r="AK139">
        <f t="shared" si="125"/>
        <v>1.9334731042548066E-6</v>
      </c>
      <c r="AN139">
        <f t="shared" si="105"/>
        <v>7.9898389758576004E-3</v>
      </c>
      <c r="AO139">
        <f t="shared" si="106"/>
        <v>0.38340960305935357</v>
      </c>
      <c r="AP139">
        <f t="shared" si="107"/>
        <v>0.30315754612850832</v>
      </c>
      <c r="AQ139">
        <f t="shared" si="108"/>
        <v>0.2426356248025546</v>
      </c>
      <c r="AR139">
        <f t="shared" si="109"/>
        <v>2.7666919964766183</v>
      </c>
      <c r="AS139">
        <f t="shared" si="110"/>
        <v>5.2721162819568796</v>
      </c>
      <c r="AT139">
        <f t="shared" si="136"/>
        <v>2.344531429542891</v>
      </c>
      <c r="AU139">
        <f t="shared" si="136"/>
        <v>2.3394076530109231</v>
      </c>
      <c r="AV139">
        <f t="shared" si="136"/>
        <v>2.3504685812933701</v>
      </c>
      <c r="AW139">
        <f t="shared" si="136"/>
        <v>2.3264303698440192</v>
      </c>
      <c r="AX139">
        <f t="shared" si="136"/>
        <v>2.3779475288822964</v>
      </c>
      <c r="AY139">
        <f t="shared" si="136"/>
        <v>2.2638361593651259</v>
      </c>
      <c r="AZ139">
        <f t="shared" si="136"/>
        <v>2.5017200635537682</v>
      </c>
      <c r="BA139">
        <f t="shared" si="112"/>
        <v>1.8681945161303233</v>
      </c>
      <c r="BB139" s="246">
        <f t="shared" si="113"/>
        <v>2.0919953626962733E-3</v>
      </c>
      <c r="BC139" s="247">
        <f t="shared" si="114"/>
        <v>4.2247641444755363E-3</v>
      </c>
      <c r="BD139" s="248">
        <f t="shared" si="115"/>
        <v>2.9444074517952688E-6</v>
      </c>
      <c r="BE139" s="247">
        <f t="shared" si="116"/>
        <v>1.1611908411199162E-3</v>
      </c>
      <c r="BG139">
        <f t="shared" si="117"/>
        <v>-2.834270309805707E-3</v>
      </c>
      <c r="BH139">
        <f t="shared" si="118"/>
        <v>0.45580850501546755</v>
      </c>
      <c r="BI139">
        <f t="shared" si="119"/>
        <v>-0.22619823869198849</v>
      </c>
      <c r="BJ139">
        <f t="shared" si="120"/>
        <v>0.15449708787390196</v>
      </c>
      <c r="BK139">
        <f t="shared" si="121"/>
        <v>2.8649692469994021</v>
      </c>
      <c r="BL139">
        <f t="shared" si="122"/>
        <v>7.1838833584530795</v>
      </c>
      <c r="BM139">
        <f t="shared" si="137"/>
        <v>2.6248079972125287</v>
      </c>
      <c r="BN139">
        <f t="shared" si="137"/>
        <v>2.619365334521671</v>
      </c>
      <c r="BO139">
        <f t="shared" si="137"/>
        <v>2.6304310950465282</v>
      </c>
      <c r="BP139">
        <f t="shared" si="137"/>
        <v>2.6078581934716452</v>
      </c>
      <c r="BQ139">
        <f t="shared" si="137"/>
        <v>2.653605252599081</v>
      </c>
      <c r="BR139">
        <f t="shared" si="137"/>
        <v>2.5595665652592188</v>
      </c>
      <c r="BS139">
        <f t="shared" si="137"/>
        <v>2.7480283591886234</v>
      </c>
      <c r="BT139">
        <f t="shared" si="124"/>
        <v>2.342631369402731</v>
      </c>
    </row>
    <row r="140" spans="1:72">
      <c r="A140" s="47" t="s">
        <v>90</v>
      </c>
      <c r="B140" s="48"/>
      <c r="C140" s="51">
        <v>48170.328000000001</v>
      </c>
      <c r="D140" s="51"/>
      <c r="E140">
        <f t="shared" si="95"/>
        <v>12188.019048640352</v>
      </c>
      <c r="F140">
        <f t="shared" si="96"/>
        <v>12188</v>
      </c>
      <c r="G140">
        <f t="shared" si="127"/>
        <v>6.8861240069963969E-3</v>
      </c>
      <c r="H140" s="116"/>
      <c r="I140" s="8">
        <f t="shared" si="134"/>
        <v>6.8861240069963969E-3</v>
      </c>
      <c r="J140" s="117"/>
      <c r="K140" s="116"/>
      <c r="L140" s="116"/>
      <c r="M140" s="116"/>
      <c r="N140" s="116"/>
      <c r="O140" s="40"/>
      <c r="P140" s="167">
        <f t="shared" si="97"/>
        <v>7.8224473641556662E-6</v>
      </c>
      <c r="Q140" s="166">
        <f t="shared" si="98"/>
        <v>33151.828000000001</v>
      </c>
      <c r="R140" s="8">
        <f t="shared" si="99"/>
        <v>4.7418703839732115E-5</v>
      </c>
      <c r="S140" s="282">
        <f t="shared" si="135"/>
        <v>0.16496544044295958</v>
      </c>
      <c r="T140" s="284"/>
      <c r="U140" s="167"/>
      <c r="V140" s="167"/>
      <c r="W140" s="167"/>
      <c r="X140" s="167"/>
      <c r="Y140" s="167"/>
      <c r="Z140" s="167"/>
      <c r="AA140" s="116"/>
      <c r="AC140" s="25"/>
      <c r="AD140" s="252"/>
      <c r="AE140" s="41"/>
      <c r="AF140">
        <f t="shared" si="100"/>
        <v>12188</v>
      </c>
      <c r="AG140" s="246">
        <f t="shared" si="101"/>
        <v>-4.5153929134628176E-3</v>
      </c>
      <c r="AH140" s="247">
        <f t="shared" si="102"/>
        <v>1.1401516920459214E-2</v>
      </c>
      <c r="AI140" s="247">
        <f t="shared" si="103"/>
        <v>6.8861240069963969E-3</v>
      </c>
      <c r="AJ140" s="248">
        <f t="shared" si="104"/>
        <v>2.1444614479058473E-5</v>
      </c>
      <c r="AK140">
        <f t="shared" si="125"/>
        <v>1.2999458808751776E-4</v>
      </c>
      <c r="AN140">
        <f t="shared" si="105"/>
        <v>-6.2500257295970115E-3</v>
      </c>
      <c r="AO140">
        <f t="shared" si="106"/>
        <v>1.2147158061992447</v>
      </c>
      <c r="AP140">
        <f t="shared" si="107"/>
        <v>-0.92226475220483495</v>
      </c>
      <c r="AQ140">
        <f t="shared" si="108"/>
        <v>-0.62685954295277213</v>
      </c>
      <c r="AR140">
        <f t="shared" si="109"/>
        <v>-1.2407951499195866</v>
      </c>
      <c r="AS140">
        <f t="shared" si="110"/>
        <v>-0.71450938252396035</v>
      </c>
      <c r="AT140">
        <f t="shared" si="136"/>
        <v>-0.62279147642730037</v>
      </c>
      <c r="AU140">
        <f t="shared" si="136"/>
        <v>-0.61718638663206971</v>
      </c>
      <c r="AV140">
        <f t="shared" si="136"/>
        <v>-0.60685136489923164</v>
      </c>
      <c r="AW140">
        <f t="shared" si="136"/>
        <v>-0.58798611370933573</v>
      </c>
      <c r="AX140">
        <f t="shared" si="136"/>
        <v>-0.55414386051939091</v>
      </c>
      <c r="AY140">
        <f t="shared" si="136"/>
        <v>-0.4951248662871649</v>
      </c>
      <c r="AZ140">
        <f t="shared" si="136"/>
        <v>-0.39636901214331571</v>
      </c>
      <c r="BA140">
        <f t="shared" si="112"/>
        <v>-0.23930898877771423</v>
      </c>
      <c r="BB140" s="246">
        <f t="shared" si="113"/>
        <v>1.4340854247911683E-3</v>
      </c>
      <c r="BC140" s="247">
        <f t="shared" si="114"/>
        <v>5.4520385822052287E-3</v>
      </c>
      <c r="BD140" s="248">
        <f t="shared" si="115"/>
        <v>4.9035523024871311E-6</v>
      </c>
      <c r="BE140" s="247">
        <f t="shared" si="116"/>
        <v>7.1866713983394217E-3</v>
      </c>
      <c r="BG140">
        <f t="shared" si="117"/>
        <v>5.9494783382539858E-3</v>
      </c>
      <c r="BH140">
        <f t="shared" si="118"/>
        <v>0.82849637810679466</v>
      </c>
      <c r="BI140">
        <f t="shared" si="119"/>
        <v>0.96650067410341522</v>
      </c>
      <c r="BJ140">
        <f t="shared" si="120"/>
        <v>-0.53907350245817964</v>
      </c>
      <c r="BK140">
        <f t="shared" si="121"/>
        <v>-1.8788158129629955</v>
      </c>
      <c r="BL140">
        <f t="shared" si="122"/>
        <v>-1.3675337074699785</v>
      </c>
      <c r="BM140">
        <f t="shared" si="137"/>
        <v>-1.2483687389289733</v>
      </c>
      <c r="BN140">
        <f t="shared" si="137"/>
        <v>-1.2483349827752153</v>
      </c>
      <c r="BO140">
        <f t="shared" si="137"/>
        <v>-1.2481467386864691</v>
      </c>
      <c r="BP140">
        <f t="shared" si="137"/>
        <v>-1.2470989166876367</v>
      </c>
      <c r="BQ140">
        <f t="shared" si="137"/>
        <v>-1.2413251891566839</v>
      </c>
      <c r="BR140">
        <f t="shared" si="137"/>
        <v>-1.2111097813615421</v>
      </c>
      <c r="BS140">
        <f t="shared" si="137"/>
        <v>-1.0813526590878313</v>
      </c>
      <c r="BT140">
        <f t="shared" si="124"/>
        <v>-0.71182819686658405</v>
      </c>
    </row>
    <row r="141" spans="1:72">
      <c r="A141" s="47" t="s">
        <v>68</v>
      </c>
      <c r="B141" s="48" t="s">
        <v>45</v>
      </c>
      <c r="C141" s="51">
        <v>41618.283000000003</v>
      </c>
      <c r="D141" s="50"/>
      <c r="E141">
        <f t="shared" si="95"/>
        <v>-5936.4801192442073</v>
      </c>
      <c r="F141">
        <f t="shared" si="96"/>
        <v>-5936.5</v>
      </c>
      <c r="G141">
        <f t="shared" si="127"/>
        <v>7.1869355087983422E-3</v>
      </c>
      <c r="I141" s="116">
        <f t="shared" si="134"/>
        <v>7.1869355087983422E-3</v>
      </c>
      <c r="J141" s="9"/>
      <c r="K141" s="116"/>
      <c r="L141" s="116"/>
      <c r="N141" s="116"/>
      <c r="O141" s="40"/>
      <c r="P141" s="167">
        <f t="shared" si="97"/>
        <v>8.5208018595663541E-6</v>
      </c>
      <c r="Q141" s="166">
        <f t="shared" si="98"/>
        <v>26599.783000000003</v>
      </c>
      <c r="R141" s="8">
        <f t="shared" si="99"/>
        <v>5.1652042007626489E-5</v>
      </c>
      <c r="S141" s="282">
        <f t="shared" si="135"/>
        <v>0.16496544044295958</v>
      </c>
      <c r="T141" s="284"/>
      <c r="U141" s="167"/>
      <c r="V141" s="167"/>
      <c r="W141" s="167"/>
      <c r="X141" s="167"/>
      <c r="Y141" s="167"/>
      <c r="Z141" s="167"/>
      <c r="AA141" s="116"/>
      <c r="AB141" s="116"/>
      <c r="AC141" s="25"/>
      <c r="AD141" s="252"/>
      <c r="AE141" s="41"/>
      <c r="AF141">
        <f t="shared" si="100"/>
        <v>-5936.5</v>
      </c>
      <c r="AG141" s="246">
        <f t="shared" si="101"/>
        <v>1.4721284448707583E-2</v>
      </c>
      <c r="AH141" s="247">
        <f t="shared" si="102"/>
        <v>-7.5343489399092405E-3</v>
      </c>
      <c r="AI141" s="247">
        <f t="shared" si="103"/>
        <v>7.1869355087983422E-3</v>
      </c>
      <c r="AJ141" s="248">
        <f t="shared" si="104"/>
        <v>9.3644964793505686E-6</v>
      </c>
      <c r="AK141">
        <f t="shared" si="125"/>
        <v>5.6766413948311492E-5</v>
      </c>
      <c r="AN141">
        <f t="shared" si="105"/>
        <v>3.1082291553884188E-3</v>
      </c>
      <c r="AO141">
        <f t="shared" si="106"/>
        <v>0.34549767093356898</v>
      </c>
      <c r="AP141">
        <f t="shared" si="107"/>
        <v>8.9605450918758434E-2</v>
      </c>
      <c r="AQ141">
        <f t="shared" si="108"/>
        <v>0.10335601225553928</v>
      </c>
      <c r="AR141">
        <f t="shared" si="109"/>
        <v>2.9849705935322155</v>
      </c>
      <c r="AS141">
        <f t="shared" si="110"/>
        <v>12.743478889004107</v>
      </c>
      <c r="AT141">
        <f t="shared" si="136"/>
        <v>-3.4865275269244993</v>
      </c>
      <c r="AU141">
        <f t="shared" si="136"/>
        <v>-3.5071068179377152</v>
      </c>
      <c r="AV141">
        <f t="shared" si="136"/>
        <v>-3.4740552343035516</v>
      </c>
      <c r="AW141">
        <f t="shared" si="136"/>
        <v>-3.5273408261502515</v>
      </c>
      <c r="AX141">
        <f t="shared" si="136"/>
        <v>-3.4419222338721638</v>
      </c>
      <c r="AY141">
        <f t="shared" si="136"/>
        <v>-3.5802748601345149</v>
      </c>
      <c r="AZ141">
        <f t="shared" si="136"/>
        <v>-3.3592555212264195</v>
      </c>
      <c r="BA141">
        <f t="shared" si="112"/>
        <v>-3.7233649266356732</v>
      </c>
      <c r="BB141" s="246">
        <f t="shared" si="113"/>
        <v>9.1443507410560194E-3</v>
      </c>
      <c r="BC141" s="247">
        <f t="shared" si="114"/>
        <v>-1.9574152322576772E-3</v>
      </c>
      <c r="BD141" s="248">
        <f t="shared" si="115"/>
        <v>6.3206086053549101E-7</v>
      </c>
      <c r="BE141" s="247">
        <f t="shared" si="116"/>
        <v>9.6556400610614858E-3</v>
      </c>
      <c r="BG141">
        <f t="shared" si="117"/>
        <v>-5.5769337076515633E-3</v>
      </c>
      <c r="BH141">
        <f t="shared" si="118"/>
        <v>0.98153515389677892</v>
      </c>
      <c r="BI141">
        <f t="shared" si="119"/>
        <v>-0.99671343468990747</v>
      </c>
      <c r="BJ141">
        <f t="shared" si="120"/>
        <v>0.56539612912841997</v>
      </c>
      <c r="BK141">
        <f t="shared" si="121"/>
        <v>1.6034429699560773</v>
      </c>
      <c r="BL141">
        <f t="shared" si="122"/>
        <v>1.0331913848189689</v>
      </c>
      <c r="BM141">
        <f t="shared" si="137"/>
        <v>-5.2864954078915627</v>
      </c>
      <c r="BN141">
        <f t="shared" si="137"/>
        <v>-5.2869451116583237</v>
      </c>
      <c r="BO141">
        <f t="shared" si="137"/>
        <v>-5.2884062226324033</v>
      </c>
      <c r="BP141">
        <f t="shared" si="137"/>
        <v>-5.2931309395548176</v>
      </c>
      <c r="BQ141">
        <f t="shared" si="137"/>
        <v>-5.3081819196946247</v>
      </c>
      <c r="BR141">
        <f t="shared" si="137"/>
        <v>-5.3540582932915006</v>
      </c>
      <c r="BS141">
        <f t="shared" si="137"/>
        <v>-5.4793819251606397</v>
      </c>
      <c r="BT141">
        <f t="shared" si="124"/>
        <v>-5.7613609563729646</v>
      </c>
    </row>
    <row r="142" spans="1:72">
      <c r="A142" s="47" t="s">
        <v>106</v>
      </c>
      <c r="B142" s="48"/>
      <c r="C142" s="50">
        <v>49983.623</v>
      </c>
      <c r="D142" s="51"/>
      <c r="E142">
        <f t="shared" si="95"/>
        <v>17204.019964175761</v>
      </c>
      <c r="F142">
        <f t="shared" si="96"/>
        <v>17204</v>
      </c>
      <c r="G142">
        <f t="shared" si="127"/>
        <v>7.2170920029748231E-3</v>
      </c>
      <c r="H142" s="116"/>
      <c r="I142" s="8">
        <f t="shared" si="134"/>
        <v>7.2170920029748231E-3</v>
      </c>
      <c r="J142" s="9"/>
      <c r="L142" s="116"/>
      <c r="M142" s="116"/>
      <c r="N142" s="116"/>
      <c r="O142" s="40"/>
      <c r="P142" s="167">
        <f t="shared" si="97"/>
        <v>8.5924587181028873E-6</v>
      </c>
      <c r="Q142" s="166">
        <f t="shared" si="98"/>
        <v>34965.123</v>
      </c>
      <c r="R142" s="8">
        <f t="shared" si="99"/>
        <v>5.2086416979403143E-5</v>
      </c>
      <c r="S142" s="282">
        <f t="shared" si="135"/>
        <v>0.16496544044295958</v>
      </c>
      <c r="T142" s="284"/>
      <c r="U142" s="167"/>
      <c r="V142" s="167"/>
      <c r="W142" s="167"/>
      <c r="X142" s="167"/>
      <c r="Y142" s="167"/>
      <c r="Z142" s="167"/>
      <c r="AB142" s="116"/>
      <c r="AC142" s="25"/>
      <c r="AD142" s="252"/>
      <c r="AE142" s="41"/>
      <c r="AF142">
        <f t="shared" si="100"/>
        <v>17204</v>
      </c>
      <c r="AG142" s="246">
        <f t="shared" si="101"/>
        <v>1.1647598122553188E-2</v>
      </c>
      <c r="AH142" s="247">
        <f t="shared" si="102"/>
        <v>-4.4305061195783653E-3</v>
      </c>
      <c r="AI142" s="247">
        <f t="shared" si="103"/>
        <v>7.2170920029748231E-3</v>
      </c>
      <c r="AJ142" s="248">
        <f t="shared" si="104"/>
        <v>3.2381700556450682E-6</v>
      </c>
      <c r="AK142">
        <f t="shared" si="125"/>
        <v>1.9629384475621345E-5</v>
      </c>
      <c r="AN142">
        <f t="shared" si="105"/>
        <v>1.2218359190473562E-2</v>
      </c>
      <c r="AO142">
        <f t="shared" si="106"/>
        <v>0.64403215681028003</v>
      </c>
      <c r="AP142">
        <f t="shared" si="107"/>
        <v>0.80564548237993538</v>
      </c>
      <c r="AQ142">
        <f t="shared" si="108"/>
        <v>0.55887624626352561</v>
      </c>
      <c r="AR142">
        <f t="shared" si="109"/>
        <v>2.1379321171723906</v>
      </c>
      <c r="AS142">
        <f t="shared" si="110"/>
        <v>1.8225513808527702</v>
      </c>
      <c r="AT142">
        <f t="shared" si="136"/>
        <v>1.3748426612782985</v>
      </c>
      <c r="AU142">
        <f t="shared" si="136"/>
        <v>1.3748314688228973</v>
      </c>
      <c r="AV142">
        <f t="shared" si="136"/>
        <v>1.3747447375571387</v>
      </c>
      <c r="AW142">
        <f t="shared" si="136"/>
        <v>1.3740739293586037</v>
      </c>
      <c r="AX142">
        <f t="shared" si="136"/>
        <v>1.368959997339217</v>
      </c>
      <c r="AY142">
        <f t="shared" si="136"/>
        <v>1.3335220402737602</v>
      </c>
      <c r="AZ142">
        <f t="shared" si="136"/>
        <v>1.1642705115485408</v>
      </c>
      <c r="BA142">
        <f t="shared" si="112"/>
        <v>0.72491207024711546</v>
      </c>
      <c r="BB142" s="246">
        <f t="shared" si="113"/>
        <v>5.5167678412377692E-3</v>
      </c>
      <c r="BC142" s="247">
        <f t="shared" si="114"/>
        <v>1.7003241617370539E-3</v>
      </c>
      <c r="BD142" s="248">
        <f t="shared" si="115"/>
        <v>4.7693195685953359E-7</v>
      </c>
      <c r="BE142" s="247">
        <f t="shared" si="116"/>
        <v>1.1295630938166802E-3</v>
      </c>
      <c r="BG142">
        <f t="shared" si="117"/>
        <v>-6.1308302813154192E-3</v>
      </c>
      <c r="BH142">
        <f t="shared" si="118"/>
        <v>0.84623757988865589</v>
      </c>
      <c r="BI142">
        <f t="shared" si="119"/>
        <v>-0.94805737004012769</v>
      </c>
      <c r="BJ142">
        <f t="shared" si="120"/>
        <v>0.54439953300541977</v>
      </c>
      <c r="BK142">
        <f t="shared" si="121"/>
        <v>1.8460699746014466</v>
      </c>
      <c r="BL142">
        <f t="shared" si="122"/>
        <v>1.3215661293126739</v>
      </c>
      <c r="BM142">
        <f t="shared" si="137"/>
        <v>1.2161198958464752</v>
      </c>
      <c r="BN142">
        <f t="shared" si="137"/>
        <v>1.2160666508201201</v>
      </c>
      <c r="BO142">
        <f t="shared" si="137"/>
        <v>1.2157957657553795</v>
      </c>
      <c r="BP142">
        <f t="shared" si="137"/>
        <v>1.2144206863679443</v>
      </c>
      <c r="BQ142">
        <f t="shared" si="137"/>
        <v>1.2075172914584895</v>
      </c>
      <c r="BR142">
        <f t="shared" si="137"/>
        <v>1.1745942876619568</v>
      </c>
      <c r="BS142">
        <f t="shared" si="137"/>
        <v>1.0438253730966978</v>
      </c>
      <c r="BT142">
        <f t="shared" si="124"/>
        <v>0.68564242696767375</v>
      </c>
    </row>
    <row r="143" spans="1:72">
      <c r="A143" s="47" t="s">
        <v>73</v>
      </c>
      <c r="B143" s="48"/>
      <c r="C143" s="51">
        <v>49713.580999999998</v>
      </c>
      <c r="D143" s="51" t="s">
        <v>16</v>
      </c>
      <c r="E143">
        <f t="shared" si="95"/>
        <v>16457.020210008337</v>
      </c>
      <c r="F143">
        <f t="shared" si="96"/>
        <v>16457</v>
      </c>
      <c r="G143">
        <f t="shared" si="127"/>
        <v>7.3059610003838316E-3</v>
      </c>
      <c r="H143" s="116"/>
      <c r="I143" s="116">
        <f t="shared" si="134"/>
        <v>7.3059610003838316E-3</v>
      </c>
      <c r="J143" s="9"/>
      <c r="K143" s="116"/>
      <c r="L143" s="116"/>
      <c r="M143" s="116"/>
      <c r="N143" s="116"/>
      <c r="O143" s="40"/>
      <c r="P143" s="167">
        <f t="shared" si="97"/>
        <v>8.8053712251944844E-6</v>
      </c>
      <c r="Q143" s="166">
        <f t="shared" si="98"/>
        <v>34695.080999999998</v>
      </c>
      <c r="R143" s="8">
        <f t="shared" si="99"/>
        <v>5.337706613912952E-5</v>
      </c>
      <c r="S143" s="282">
        <f t="shared" si="135"/>
        <v>0.16496544044295958</v>
      </c>
      <c r="T143" s="284"/>
      <c r="U143" s="167"/>
      <c r="V143" s="167"/>
      <c r="W143" s="167"/>
      <c r="X143" s="167"/>
      <c r="Y143" s="167"/>
      <c r="Z143" s="167"/>
      <c r="AA143" s="116"/>
      <c r="AB143" s="116"/>
      <c r="AC143" s="25"/>
      <c r="AD143" s="252"/>
      <c r="AE143" s="41"/>
      <c r="AF143">
        <f t="shared" si="100"/>
        <v>16457</v>
      </c>
      <c r="AG143" s="246">
        <f t="shared" si="101"/>
        <v>1.1559917857894703E-2</v>
      </c>
      <c r="AH143" s="247">
        <f t="shared" si="102"/>
        <v>-4.253956857510871E-3</v>
      </c>
      <c r="AI143" s="247">
        <f t="shared" si="103"/>
        <v>7.3059610003838316E-3</v>
      </c>
      <c r="AJ143" s="248">
        <f t="shared" si="104"/>
        <v>2.9852391811263252E-6</v>
      </c>
      <c r="AK143">
        <f t="shared" si="125"/>
        <v>1.8096148945563766E-5</v>
      </c>
      <c r="AN143">
        <f t="shared" si="105"/>
        <v>1.1799123745630455E-2</v>
      </c>
      <c r="AO143">
        <f t="shared" si="106"/>
        <v>0.7391004588992256</v>
      </c>
      <c r="AP143">
        <f t="shared" si="107"/>
        <v>0.89084395081389445</v>
      </c>
      <c r="AQ143">
        <f t="shared" si="108"/>
        <v>0.609087180521931</v>
      </c>
      <c r="AR143">
        <f t="shared" si="109"/>
        <v>1.9754969329778043</v>
      </c>
      <c r="AS143">
        <f t="shared" si="110"/>
        <v>1.516223624133892</v>
      </c>
      <c r="AT143">
        <f t="shared" si="136"/>
        <v>1.1984746169767471</v>
      </c>
      <c r="AU143">
        <f t="shared" si="136"/>
        <v>1.1982406154544796</v>
      </c>
      <c r="AV143">
        <f t="shared" si="136"/>
        <v>1.1972716171538391</v>
      </c>
      <c r="AW143">
        <f t="shared" si="136"/>
        <v>1.1932842374810466</v>
      </c>
      <c r="AX143">
        <f t="shared" si="136"/>
        <v>1.1772811429797296</v>
      </c>
      <c r="AY143">
        <f t="shared" si="136"/>
        <v>1.1184302364830043</v>
      </c>
      <c r="AZ143">
        <f t="shared" si="136"/>
        <v>0.94517424544105944</v>
      </c>
      <c r="BA143">
        <f t="shared" si="112"/>
        <v>0.58131694841865666</v>
      </c>
      <c r="BB143" s="246">
        <f t="shared" si="113"/>
        <v>6.2017964187305397E-3</v>
      </c>
      <c r="BC143" s="247">
        <f t="shared" si="114"/>
        <v>1.1041645816532919E-3</v>
      </c>
      <c r="BD143" s="248">
        <f t="shared" si="115"/>
        <v>2.0112247055647746E-7</v>
      </c>
      <c r="BE143" s="247">
        <f t="shared" si="116"/>
        <v>8.6495869391753962E-4</v>
      </c>
      <c r="BG143">
        <f t="shared" si="117"/>
        <v>-5.3581214391641629E-3</v>
      </c>
      <c r="BH143">
        <f t="shared" si="118"/>
        <v>1.0266499064051822</v>
      </c>
      <c r="BI143">
        <f t="shared" si="119"/>
        <v>-0.99999912461322016</v>
      </c>
      <c r="BJ143">
        <f t="shared" si="120"/>
        <v>0.56506947879319369</v>
      </c>
      <c r="BK143">
        <f t="shared" si="121"/>
        <v>1.5236690710113314</v>
      </c>
      <c r="BL143">
        <f t="shared" si="122"/>
        <v>0.95394934135941256</v>
      </c>
      <c r="BM143">
        <f t="shared" si="137"/>
        <v>0.93116455560800482</v>
      </c>
      <c r="BN143">
        <f t="shared" si="137"/>
        <v>0.93048455733582092</v>
      </c>
      <c r="BO143">
        <f t="shared" si="137"/>
        <v>0.92847527817984843</v>
      </c>
      <c r="BP143">
        <f t="shared" si="137"/>
        <v>0.9225694520450074</v>
      </c>
      <c r="BQ143">
        <f t="shared" si="137"/>
        <v>0.90547054639336455</v>
      </c>
      <c r="BR143">
        <f t="shared" si="137"/>
        <v>0.8579286104032785</v>
      </c>
      <c r="BS143">
        <f t="shared" si="137"/>
        <v>0.73751160700212148</v>
      </c>
      <c r="BT143">
        <f t="shared" si="124"/>
        <v>0.47752628741340919</v>
      </c>
    </row>
    <row r="144" spans="1:72">
      <c r="A144" s="37" t="s">
        <v>119</v>
      </c>
      <c r="B144" s="38" t="s">
        <v>45</v>
      </c>
      <c r="C144" s="37">
        <v>51452.587</v>
      </c>
      <c r="D144" s="37" t="s">
        <v>46</v>
      </c>
      <c r="E144">
        <f t="shared" si="95"/>
        <v>21267.520259984532</v>
      </c>
      <c r="F144">
        <f t="shared" si="96"/>
        <v>21267.5</v>
      </c>
      <c r="G144">
        <f t="shared" si="127"/>
        <v>7.3240275014541112E-3</v>
      </c>
      <c r="H144" s="116"/>
      <c r="I144" s="116">
        <f t="shared" si="134"/>
        <v>7.3240275014541112E-3</v>
      </c>
      <c r="J144" s="117"/>
      <c r="K144" s="116"/>
      <c r="L144" s="116"/>
      <c r="M144" s="116"/>
      <c r="N144" s="116"/>
      <c r="O144" s="40"/>
      <c r="P144" s="167">
        <f t="shared" si="97"/>
        <v>8.8489736866474457E-6</v>
      </c>
      <c r="Q144" s="166">
        <f t="shared" si="98"/>
        <v>36434.087</v>
      </c>
      <c r="R144" s="8">
        <f t="shared" si="99"/>
        <v>5.3641378842056152E-5</v>
      </c>
      <c r="S144" s="282">
        <f t="shared" si="135"/>
        <v>0.16496544044295958</v>
      </c>
      <c r="T144" s="284"/>
      <c r="U144" s="167"/>
      <c r="V144" s="167"/>
      <c r="W144" s="167"/>
      <c r="X144" s="167"/>
      <c r="Y144" s="167"/>
      <c r="Z144" s="167"/>
      <c r="AA144" s="116"/>
      <c r="AB144" s="116"/>
      <c r="AC144" s="25"/>
      <c r="AD144" s="252"/>
      <c r="AE144" s="41"/>
      <c r="AF144">
        <f t="shared" si="100"/>
        <v>21267.5</v>
      </c>
      <c r="AG144" s="246">
        <f t="shared" si="101"/>
        <v>7.8259964402862606E-3</v>
      </c>
      <c r="AH144" s="247">
        <f t="shared" si="102"/>
        <v>-5.0196893883214938E-4</v>
      </c>
      <c r="AI144" s="247">
        <f t="shared" si="103"/>
        <v>7.3240275014541112E-3</v>
      </c>
      <c r="AJ144" s="248">
        <f t="shared" si="104"/>
        <v>4.1566806497233515E-8</v>
      </c>
      <c r="AK144">
        <f t="shared" si="125"/>
        <v>2.519728155522741E-7</v>
      </c>
      <c r="AN144">
        <f t="shared" si="105"/>
        <v>1.0128178101594755E-2</v>
      </c>
      <c r="AO144">
        <f t="shared" si="106"/>
        <v>0.42333081631646952</v>
      </c>
      <c r="AP144">
        <f t="shared" si="107"/>
        <v>0.43325158081645959</v>
      </c>
      <c r="AQ144">
        <f t="shared" si="108"/>
        <v>0.32635627251903804</v>
      </c>
      <c r="AR144">
        <f t="shared" si="109"/>
        <v>2.6265989626733246</v>
      </c>
      <c r="AS144">
        <f t="shared" si="110"/>
        <v>3.7973286227397973</v>
      </c>
      <c r="AT144">
        <f t="shared" si="136"/>
        <v>2.0835661019693603</v>
      </c>
      <c r="AU144">
        <f t="shared" si="136"/>
        <v>2.0831425783162629</v>
      </c>
      <c r="AV144">
        <f t="shared" si="136"/>
        <v>2.0844449089112023</v>
      </c>
      <c r="AW144">
        <f t="shared" si="136"/>
        <v>2.0804305870942255</v>
      </c>
      <c r="AX144">
        <f t="shared" si="136"/>
        <v>2.0927141156600699</v>
      </c>
      <c r="AY144">
        <f t="shared" si="136"/>
        <v>2.0542330271443294</v>
      </c>
      <c r="AZ144">
        <f t="shared" si="136"/>
        <v>2.1672587367027067</v>
      </c>
      <c r="BA144">
        <f t="shared" si="112"/>
        <v>1.5060349317597534</v>
      </c>
      <c r="BB144" s="246">
        <f t="shared" si="113"/>
        <v>3.1101412153539468E-3</v>
      </c>
      <c r="BC144" s="247">
        <f t="shared" si="114"/>
        <v>4.2138862861001644E-3</v>
      </c>
      <c r="BD144" s="248">
        <f t="shared" si="115"/>
        <v>2.9292645408671942E-6</v>
      </c>
      <c r="BE144" s="247">
        <f t="shared" si="116"/>
        <v>1.91170462479167E-3</v>
      </c>
      <c r="BG144">
        <f t="shared" si="117"/>
        <v>-4.7158552249323138E-3</v>
      </c>
      <c r="BH144">
        <f t="shared" si="118"/>
        <v>0.50071925578843379</v>
      </c>
      <c r="BI144">
        <f t="shared" si="119"/>
        <v>-0.42684075103776925</v>
      </c>
      <c r="BJ144">
        <f t="shared" si="120"/>
        <v>0.26595577044794722</v>
      </c>
      <c r="BK144">
        <f t="shared" si="121"/>
        <v>2.6521458263878896</v>
      </c>
      <c r="BL144">
        <f t="shared" si="122"/>
        <v>4.0043436769207412</v>
      </c>
      <c r="BM144">
        <f t="shared" si="137"/>
        <v>2.2560643989706568</v>
      </c>
      <c r="BN144">
        <f t="shared" si="137"/>
        <v>2.2551440625115333</v>
      </c>
      <c r="BO144">
        <f t="shared" si="137"/>
        <v>2.2577135536385842</v>
      </c>
      <c r="BP144">
        <f t="shared" si="137"/>
        <v>2.2505194122030017</v>
      </c>
      <c r="BQ144">
        <f t="shared" si="137"/>
        <v>2.2705054881943618</v>
      </c>
      <c r="BR144">
        <f t="shared" si="137"/>
        <v>2.2136980546386336</v>
      </c>
      <c r="BS144">
        <f t="shared" si="137"/>
        <v>2.3662801000969651</v>
      </c>
      <c r="BT144">
        <f t="shared" si="124"/>
        <v>1.8177440776755098</v>
      </c>
    </row>
    <row r="145" spans="1:72">
      <c r="A145" s="47" t="s">
        <v>66</v>
      </c>
      <c r="B145" s="48" t="s">
        <v>45</v>
      </c>
      <c r="C145" s="51">
        <v>41335.226999999999</v>
      </c>
      <c r="D145" s="50"/>
      <c r="E145">
        <f t="shared" si="95"/>
        <v>-6719.4796615954592</v>
      </c>
      <c r="F145">
        <f t="shared" si="96"/>
        <v>-6719.5</v>
      </c>
      <c r="G145">
        <f t="shared" si="127"/>
        <v>7.3523765022400767E-3</v>
      </c>
      <c r="I145" s="116">
        <f t="shared" si="134"/>
        <v>7.3523765022400767E-3</v>
      </c>
      <c r="J145" s="9"/>
      <c r="K145" s="116"/>
      <c r="L145" s="116"/>
      <c r="N145" s="116"/>
      <c r="O145" s="40"/>
      <c r="P145" s="167">
        <f t="shared" si="97"/>
        <v>8.9176094368750713E-6</v>
      </c>
      <c r="Q145" s="166">
        <f t="shared" si="98"/>
        <v>26316.726999999999</v>
      </c>
      <c r="R145" s="8">
        <f t="shared" si="99"/>
        <v>5.4057440230692023E-5</v>
      </c>
      <c r="S145" s="282">
        <f t="shared" si="135"/>
        <v>0.16496544044295958</v>
      </c>
      <c r="T145" s="284"/>
      <c r="U145" s="167"/>
      <c r="V145" s="167"/>
      <c r="W145" s="167"/>
      <c r="X145" s="167"/>
      <c r="Y145" s="167"/>
      <c r="Z145" s="167"/>
      <c r="AA145" s="116"/>
      <c r="AB145" s="116"/>
      <c r="AC145" s="25"/>
      <c r="AD145" s="252"/>
      <c r="AE145" s="41"/>
      <c r="AF145">
        <f t="shared" si="100"/>
        <v>-6719.5</v>
      </c>
      <c r="AG145" s="246">
        <f t="shared" si="101"/>
        <v>1.6305948540698618E-2</v>
      </c>
      <c r="AH145" s="247">
        <f t="shared" si="102"/>
        <v>-8.9535720384585418E-3</v>
      </c>
      <c r="AI145" s="247">
        <f t="shared" si="103"/>
        <v>7.3523765022400767E-3</v>
      </c>
      <c r="AJ145" s="248">
        <f t="shared" si="104"/>
        <v>1.3224694103818808E-5</v>
      </c>
      <c r="AK145">
        <f t="shared" si="125"/>
        <v>8.0166452247866642E-5</v>
      </c>
      <c r="AN145">
        <f t="shared" si="105"/>
        <v>4.2114823773074638E-3</v>
      </c>
      <c r="AO145">
        <f t="shared" si="106"/>
        <v>0.35063969338029399</v>
      </c>
      <c r="AP145">
        <f t="shared" si="107"/>
        <v>0.13304494582586179</v>
      </c>
      <c r="AQ145">
        <f t="shared" si="108"/>
        <v>0.13185960795297189</v>
      </c>
      <c r="AR145">
        <f t="shared" si="109"/>
        <v>2.9412557793931766</v>
      </c>
      <c r="AS145">
        <f t="shared" si="110"/>
        <v>9.9497727784182874</v>
      </c>
      <c r="AT145">
        <f t="shared" si="136"/>
        <v>-3.5806213301888077</v>
      </c>
      <c r="AU145">
        <f t="shared" si="136"/>
        <v>-3.6000660412833154</v>
      </c>
      <c r="AV145">
        <f t="shared" si="136"/>
        <v>-3.5675954448566594</v>
      </c>
      <c r="AW145">
        <f t="shared" si="136"/>
        <v>-3.6221100380177531</v>
      </c>
      <c r="AX145">
        <f t="shared" si="136"/>
        <v>-3.5313520466586179</v>
      </c>
      <c r="AY145">
        <f t="shared" si="136"/>
        <v>-3.6848600676215799</v>
      </c>
      <c r="AZ145">
        <f t="shared" si="136"/>
        <v>-3.4308755248326106</v>
      </c>
      <c r="BA145">
        <f t="shared" si="112"/>
        <v>-3.8738802952992391</v>
      </c>
      <c r="BB145" s="246">
        <f t="shared" si="113"/>
        <v>1.2177541058085651E-2</v>
      </c>
      <c r="BC145" s="247">
        <f t="shared" si="114"/>
        <v>-4.8251645558455743E-3</v>
      </c>
      <c r="BD145" s="248">
        <f t="shared" si="115"/>
        <v>3.8407605205451992E-6</v>
      </c>
      <c r="BE145" s="247">
        <f t="shared" si="116"/>
        <v>7.2693016075455813E-3</v>
      </c>
      <c r="BG145">
        <f t="shared" si="117"/>
        <v>-4.1284074826129684E-3</v>
      </c>
      <c r="BH145">
        <f t="shared" si="118"/>
        <v>1.2439439644209476</v>
      </c>
      <c r="BI145">
        <f t="shared" si="119"/>
        <v>-0.9220697243087671</v>
      </c>
      <c r="BJ145">
        <f t="shared" si="120"/>
        <v>0.51039697843698884</v>
      </c>
      <c r="BK145">
        <f t="shared" si="121"/>
        <v>1.1249442413612694</v>
      </c>
      <c r="BL145">
        <f t="shared" si="122"/>
        <v>0.63039871451948715</v>
      </c>
      <c r="BM145">
        <f t="shared" si="137"/>
        <v>-5.6420583993164461</v>
      </c>
      <c r="BN145">
        <f t="shared" si="137"/>
        <v>-5.6440304880533807</v>
      </c>
      <c r="BO145">
        <f t="shared" si="137"/>
        <v>-5.6483670436648676</v>
      </c>
      <c r="BP145">
        <f t="shared" si="137"/>
        <v>-5.6578547157054837</v>
      </c>
      <c r="BQ145">
        <f t="shared" si="137"/>
        <v>-5.6783899985658008</v>
      </c>
      <c r="BR145">
        <f t="shared" si="137"/>
        <v>-5.7218785629765314</v>
      </c>
      <c r="BS145">
        <f t="shared" si="137"/>
        <v>-5.8103448770952983</v>
      </c>
      <c r="BT145">
        <f t="shared" si="124"/>
        <v>-5.9795067893997214</v>
      </c>
    </row>
    <row r="146" spans="1:72">
      <c r="A146" s="47" t="s">
        <v>68</v>
      </c>
      <c r="B146" s="48"/>
      <c r="C146" s="51">
        <v>41624.248</v>
      </c>
      <c r="D146" s="50"/>
      <c r="E146">
        <f t="shared" si="95"/>
        <v>-5919.9795247677694</v>
      </c>
      <c r="F146">
        <f t="shared" si="96"/>
        <v>-5920</v>
      </c>
      <c r="G146">
        <f t="shared" si="127"/>
        <v>7.4018400046043098E-3</v>
      </c>
      <c r="I146" s="116">
        <f t="shared" si="134"/>
        <v>7.4018400046043098E-3</v>
      </c>
      <c r="J146" s="9"/>
      <c r="K146" s="116"/>
      <c r="L146" s="116"/>
      <c r="N146" s="116"/>
      <c r="O146" s="40"/>
      <c r="P146" s="167">
        <f t="shared" si="97"/>
        <v>9.0380004272817677E-6</v>
      </c>
      <c r="Q146" s="166">
        <f t="shared" si="98"/>
        <v>26605.748</v>
      </c>
      <c r="R146" s="8">
        <f t="shared" si="99"/>
        <v>5.4787235453760725E-5</v>
      </c>
      <c r="S146" s="282">
        <f t="shared" si="135"/>
        <v>0.16496544044295958</v>
      </c>
      <c r="T146" s="284"/>
      <c r="U146" s="167"/>
      <c r="V146" s="167"/>
      <c r="W146" s="167"/>
      <c r="X146" s="167"/>
      <c r="Y146" s="167"/>
      <c r="Z146" s="167"/>
      <c r="AB146" s="116"/>
      <c r="AC146" s="25"/>
      <c r="AD146" s="252"/>
      <c r="AE146" s="41"/>
      <c r="AF146">
        <f t="shared" si="100"/>
        <v>-5920</v>
      </c>
      <c r="AG146" s="246">
        <f t="shared" si="101"/>
        <v>1.4687916710365893E-2</v>
      </c>
      <c r="AH146" s="247">
        <f t="shared" si="102"/>
        <v>-7.2860767057615836E-3</v>
      </c>
      <c r="AI146" s="247">
        <f t="shared" si="103"/>
        <v>7.4018400046043098E-3</v>
      </c>
      <c r="AJ146" s="248">
        <f t="shared" si="104"/>
        <v>8.7575061105455925E-6</v>
      </c>
      <c r="AK146">
        <f t="shared" si="125"/>
        <v>5.3086913762241572E-5</v>
      </c>
      <c r="AN146">
        <f t="shared" si="105"/>
        <v>3.0849573930600655E-3</v>
      </c>
      <c r="AO146">
        <f t="shared" si="106"/>
        <v>0.3454046450707815</v>
      </c>
      <c r="AP146">
        <f t="shared" si="107"/>
        <v>8.8706412961965395E-2</v>
      </c>
      <c r="AQ146">
        <f t="shared" si="108"/>
        <v>0.10276519511897247</v>
      </c>
      <c r="AR146">
        <f t="shared" si="109"/>
        <v>2.9858732260915364</v>
      </c>
      <c r="AS146">
        <f t="shared" si="110"/>
        <v>12.817648860277565</v>
      </c>
      <c r="AT146">
        <f t="shared" si="136"/>
        <v>-3.4845705565748015</v>
      </c>
      <c r="AU146">
        <f t="shared" si="136"/>
        <v>-3.5051445128659409</v>
      </c>
      <c r="AV146">
        <f t="shared" si="136"/>
        <v>-3.4721248235087541</v>
      </c>
      <c r="AW146">
        <f t="shared" si="136"/>
        <v>-3.5253196243661176</v>
      </c>
      <c r="AX146">
        <f t="shared" si="136"/>
        <v>-3.4401049523499556</v>
      </c>
      <c r="AY146">
        <f t="shared" si="136"/>
        <v>-3.5780180721415311</v>
      </c>
      <c r="AZ146">
        <f t="shared" si="136"/>
        <v>-3.3578414877504663</v>
      </c>
      <c r="BA146">
        <f t="shared" si="112"/>
        <v>-3.7201931468362499</v>
      </c>
      <c r="BB146" s="246">
        <f t="shared" si="113"/>
        <v>9.0901573591883958E-3</v>
      </c>
      <c r="BC146" s="247">
        <f t="shared" si="114"/>
        <v>-1.688317354584086E-3</v>
      </c>
      <c r="BD146" s="248">
        <f t="shared" si="115"/>
        <v>4.7022004671860972E-7</v>
      </c>
      <c r="BE146" s="247">
        <f t="shared" si="116"/>
        <v>9.9146419627217409E-3</v>
      </c>
      <c r="BG146">
        <f t="shared" si="117"/>
        <v>-5.5977593511774967E-3</v>
      </c>
      <c r="BH146">
        <f t="shared" si="118"/>
        <v>0.9770830210340572</v>
      </c>
      <c r="BI146">
        <f t="shared" si="119"/>
        <v>-0.99604455554620208</v>
      </c>
      <c r="BJ146">
        <f t="shared" si="120"/>
        <v>0.56523317794525396</v>
      </c>
      <c r="BK146">
        <f t="shared" si="121"/>
        <v>1.6113184244904752</v>
      </c>
      <c r="BL146">
        <f t="shared" si="122"/>
        <v>1.0413658742183907</v>
      </c>
      <c r="BM146">
        <f t="shared" si="137"/>
        <v>-5.2798639852114029</v>
      </c>
      <c r="BN146">
        <f t="shared" si="137"/>
        <v>-5.2802933033825337</v>
      </c>
      <c r="BO146">
        <f t="shared" si="137"/>
        <v>-5.2817027257878228</v>
      </c>
      <c r="BP146">
        <f t="shared" si="137"/>
        <v>-5.2863081137671015</v>
      </c>
      <c r="BQ146">
        <f t="shared" si="137"/>
        <v>-5.3011334593008517</v>
      </c>
      <c r="BR146">
        <f t="shared" si="137"/>
        <v>-5.3467824079945272</v>
      </c>
      <c r="BS146">
        <f t="shared" si="137"/>
        <v>-5.4725335848046424</v>
      </c>
      <c r="BT146">
        <f t="shared" si="124"/>
        <v>-5.756764013531404</v>
      </c>
    </row>
    <row r="147" spans="1:72">
      <c r="A147" s="47" t="s">
        <v>95</v>
      </c>
      <c r="B147" s="48" t="s">
        <v>45</v>
      </c>
      <c r="C147" s="51">
        <v>48519.358999999997</v>
      </c>
      <c r="D147" s="51">
        <v>4.0000000000000001E-3</v>
      </c>
      <c r="E147">
        <f t="shared" si="95"/>
        <v>13153.520974995534</v>
      </c>
      <c r="F147">
        <f t="shared" si="96"/>
        <v>13153.5</v>
      </c>
      <c r="G147">
        <f t="shared" si="127"/>
        <v>7.5825054955203086E-3</v>
      </c>
      <c r="H147" s="116"/>
      <c r="I147" s="116">
        <f t="shared" si="134"/>
        <v>7.5825054955203086E-3</v>
      </c>
      <c r="J147" s="117"/>
      <c r="K147" s="116"/>
      <c r="L147" s="116"/>
      <c r="M147" s="116"/>
      <c r="N147" s="116"/>
      <c r="O147" s="40"/>
      <c r="P147" s="167">
        <f t="shared" si="97"/>
        <v>9.4845873016467607E-6</v>
      </c>
      <c r="Q147" s="166">
        <f t="shared" si="98"/>
        <v>33500.858999999997</v>
      </c>
      <c r="R147" s="8">
        <f t="shared" si="99"/>
        <v>5.749438958959568E-5</v>
      </c>
      <c r="S147" s="282">
        <f t="shared" si="135"/>
        <v>0.16496544044295958</v>
      </c>
      <c r="T147" s="284"/>
      <c r="U147" s="167"/>
      <c r="V147" s="167"/>
      <c r="W147" s="167"/>
      <c r="X147" s="167"/>
      <c r="Y147" s="167"/>
      <c r="Z147" s="167"/>
      <c r="AB147" s="116"/>
      <c r="AC147" s="25"/>
      <c r="AD147" s="252"/>
      <c r="AE147" s="41"/>
      <c r="AF147">
        <f t="shared" si="100"/>
        <v>13153.5</v>
      </c>
      <c r="AG147" s="246">
        <f t="shared" si="101"/>
        <v>4.9988135288404087E-4</v>
      </c>
      <c r="AH147" s="247">
        <f t="shared" si="102"/>
        <v>7.0826241426362674E-3</v>
      </c>
      <c r="AI147" s="247">
        <f t="shared" si="103"/>
        <v>7.5825054955203086E-3</v>
      </c>
      <c r="AJ147" s="248">
        <f t="shared" si="104"/>
        <v>8.2752545524887453E-6</v>
      </c>
      <c r="AK147">
        <f t="shared" si="125"/>
        <v>5.016356474585412E-5</v>
      </c>
      <c r="AN147">
        <f t="shared" si="105"/>
        <v>-7.7656330286493037E-4</v>
      </c>
      <c r="AO147">
        <f t="shared" si="106"/>
        <v>1.6255842879751021</v>
      </c>
      <c r="AP147">
        <f t="shared" si="107"/>
        <v>-0.26576135948308371</v>
      </c>
      <c r="AQ147">
        <f t="shared" si="108"/>
        <v>-0.21840344013186799</v>
      </c>
      <c r="AR147">
        <f t="shared" si="109"/>
        <v>-0.33588986135813653</v>
      </c>
      <c r="AS147">
        <f t="shared" si="110"/>
        <v>-0.16954194112612225</v>
      </c>
      <c r="AT147">
        <f t="shared" si="136"/>
        <v>-0.15245215856083122</v>
      </c>
      <c r="AU147">
        <f t="shared" si="136"/>
        <v>-0.14957374618568081</v>
      </c>
      <c r="AV147">
        <f t="shared" si="136"/>
        <v>-0.14518210158550127</v>
      </c>
      <c r="AW147">
        <f t="shared" si="136"/>
        <v>-0.1384870913615554</v>
      </c>
      <c r="AX147">
        <f t="shared" si="136"/>
        <v>-0.1282925319196469</v>
      </c>
      <c r="AY147">
        <f t="shared" si="136"/>
        <v>-0.11279452148176128</v>
      </c>
      <c r="AZ147">
        <f t="shared" si="136"/>
        <v>-8.9284839668942517E-2</v>
      </c>
      <c r="BA147">
        <f t="shared" si="112"/>
        <v>-5.3711813241735129E-2</v>
      </c>
      <c r="BB147" s="246">
        <f t="shared" si="113"/>
        <v>5.1815162676024885E-3</v>
      </c>
      <c r="BC147" s="247">
        <f t="shared" si="114"/>
        <v>2.4009892279178201E-3</v>
      </c>
      <c r="BD147" s="248">
        <f t="shared" si="115"/>
        <v>9.509844027939632E-7</v>
      </c>
      <c r="BE147" s="247">
        <f t="shared" si="116"/>
        <v>3.6774338836667916E-3</v>
      </c>
      <c r="BG147">
        <f t="shared" si="117"/>
        <v>4.6816349147184473E-3</v>
      </c>
      <c r="BH147">
        <f t="shared" si="118"/>
        <v>1.0648849016034609</v>
      </c>
      <c r="BI147">
        <f t="shared" si="119"/>
        <v>0.98667951542897414</v>
      </c>
      <c r="BJ147">
        <f t="shared" si="120"/>
        <v>-0.5619641295660478</v>
      </c>
      <c r="BK147">
        <f t="shared" si="121"/>
        <v>-1.4558444090775102</v>
      </c>
      <c r="BL147">
        <f t="shared" si="122"/>
        <v>-0.8911826139250657</v>
      </c>
      <c r="BM147">
        <f t="shared" si="137"/>
        <v>-0.87767811339583579</v>
      </c>
      <c r="BN147">
        <f t="shared" si="137"/>
        <v>-0.87677578831022918</v>
      </c>
      <c r="BO147">
        <f t="shared" si="137"/>
        <v>-0.87428578966046655</v>
      </c>
      <c r="BP147">
        <f t="shared" si="137"/>
        <v>-0.86745264539227174</v>
      </c>
      <c r="BQ147">
        <f t="shared" si="137"/>
        <v>-0.84897678849625313</v>
      </c>
      <c r="BR147">
        <f t="shared" si="137"/>
        <v>-0.80084478353433364</v>
      </c>
      <c r="BS147">
        <f t="shared" si="137"/>
        <v>-0.68524155676264709</v>
      </c>
      <c r="BT147">
        <f t="shared" si="124"/>
        <v>-0.44283738998620592</v>
      </c>
    </row>
    <row r="148" spans="1:72">
      <c r="A148" s="47" t="s">
        <v>90</v>
      </c>
      <c r="B148" s="48" t="s">
        <v>45</v>
      </c>
      <c r="C148" s="51">
        <v>48092.425000000003</v>
      </c>
      <c r="D148" s="51"/>
      <c r="E148">
        <f t="shared" si="95"/>
        <v>11972.521008154416</v>
      </c>
      <c r="F148">
        <f t="shared" si="96"/>
        <v>11972.5</v>
      </c>
      <c r="G148">
        <f t="shared" si="127"/>
        <v>7.5944925047224388E-3</v>
      </c>
      <c r="H148" s="116"/>
      <c r="I148" s="8">
        <f t="shared" si="134"/>
        <v>7.5944925047224388E-3</v>
      </c>
      <c r="J148" s="117"/>
      <c r="K148" s="116"/>
      <c r="L148" s="116"/>
      <c r="M148" s="116"/>
      <c r="N148" s="116"/>
      <c r="O148" s="40"/>
      <c r="P148" s="167">
        <f t="shared" si="97"/>
        <v>9.5145989387604201E-6</v>
      </c>
      <c r="Q148" s="166">
        <f t="shared" si="98"/>
        <v>33073.925000000003</v>
      </c>
      <c r="R148" s="8">
        <f t="shared" si="99"/>
        <v>5.7676316404285301E-5</v>
      </c>
      <c r="S148" s="282">
        <f t="shared" si="135"/>
        <v>0.16496544044295958</v>
      </c>
      <c r="T148" s="284"/>
      <c r="U148" s="167"/>
      <c r="V148" s="167"/>
      <c r="W148" s="167"/>
      <c r="X148" s="167"/>
      <c r="Y148" s="167"/>
      <c r="Z148" s="167"/>
      <c r="AA148" s="116"/>
      <c r="AB148" s="116"/>
      <c r="AC148" s="25"/>
      <c r="AD148" s="252"/>
      <c r="AE148" s="41"/>
      <c r="AF148">
        <f t="shared" si="100"/>
        <v>11972.5</v>
      </c>
      <c r="AG148" s="246">
        <f t="shared" si="101"/>
        <v>-5.3146791785121253E-3</v>
      </c>
      <c r="AH148" s="247">
        <f t="shared" si="102"/>
        <v>1.2909171683234563E-2</v>
      </c>
      <c r="AI148" s="247">
        <f t="shared" si="103"/>
        <v>7.5944925047224388E-3</v>
      </c>
      <c r="AJ148" s="248">
        <f t="shared" si="104"/>
        <v>2.7490948498689705E-5</v>
      </c>
      <c r="AK148">
        <f t="shared" si="125"/>
        <v>1.6664671354722508E-4</v>
      </c>
      <c r="AN148">
        <f t="shared" si="105"/>
        <v>-7.1525192917925549E-3</v>
      </c>
      <c r="AO148">
        <f t="shared" si="106"/>
        <v>1.1270629859564592</v>
      </c>
      <c r="AP148">
        <f t="shared" si="107"/>
        <v>-0.96642803718466541</v>
      </c>
      <c r="AQ148">
        <f t="shared" si="108"/>
        <v>-0.6503158937182596</v>
      </c>
      <c r="AR148">
        <f t="shared" si="109"/>
        <v>-1.3778406760408555</v>
      </c>
      <c r="AS148">
        <f t="shared" si="110"/>
        <v>-0.82352261474827559</v>
      </c>
      <c r="AT148">
        <f t="shared" si="136"/>
        <v>-0.71047388855079829</v>
      </c>
      <c r="AU148">
        <f t="shared" si="136"/>
        <v>-0.70568185915855342</v>
      </c>
      <c r="AV148">
        <f t="shared" si="136"/>
        <v>-0.69621867348583466</v>
      </c>
      <c r="AW148">
        <f t="shared" si="136"/>
        <v>-0.67774673122872942</v>
      </c>
      <c r="AX148">
        <f t="shared" si="136"/>
        <v>-0.6424539195328447</v>
      </c>
      <c r="AY148">
        <f t="shared" si="136"/>
        <v>-0.57746151140882984</v>
      </c>
      <c r="AZ148">
        <f t="shared" si="136"/>
        <v>-0.4643187475859899</v>
      </c>
      <c r="BA148">
        <f t="shared" si="112"/>
        <v>-0.28073435524897672</v>
      </c>
      <c r="BB148" s="246">
        <f t="shared" si="113"/>
        <v>7.8988176192697386E-4</v>
      </c>
      <c r="BC148" s="247">
        <f t="shared" si="114"/>
        <v>6.8046107427954649E-3</v>
      </c>
      <c r="BD148" s="248">
        <f t="shared" si="115"/>
        <v>7.6383498128122708E-6</v>
      </c>
      <c r="BE148" s="247">
        <f t="shared" si="116"/>
        <v>8.6424508560758936E-3</v>
      </c>
      <c r="BG148">
        <f t="shared" si="117"/>
        <v>6.1045609404390992E-3</v>
      </c>
      <c r="BH148">
        <f t="shared" si="118"/>
        <v>0.79112145662675715</v>
      </c>
      <c r="BI148">
        <f t="shared" si="119"/>
        <v>0.94612611353971721</v>
      </c>
      <c r="BJ148">
        <f t="shared" si="120"/>
        <v>-0.52572187275525162</v>
      </c>
      <c r="BK148">
        <f t="shared" si="121"/>
        <v>-1.9489881379587752</v>
      </c>
      <c r="BL148">
        <f t="shared" si="122"/>
        <v>-1.473357200901741</v>
      </c>
      <c r="BM148">
        <f t="shared" si="137"/>
        <v>-1.3198434463977726</v>
      </c>
      <c r="BN148">
        <f t="shared" si="137"/>
        <v>-1.3198335072283283</v>
      </c>
      <c r="BO148">
        <f t="shared" si="137"/>
        <v>-1.3197627672518806</v>
      </c>
      <c r="BP148">
        <f t="shared" si="137"/>
        <v>-1.3192598527039685</v>
      </c>
      <c r="BQ148">
        <f t="shared" si="137"/>
        <v>-1.315712438174802</v>
      </c>
      <c r="BR148">
        <f t="shared" si="137"/>
        <v>-1.2919414309790969</v>
      </c>
      <c r="BS148">
        <f t="shared" si="137"/>
        <v>-1.1664266274970125</v>
      </c>
      <c r="BT148">
        <f t="shared" si="124"/>
        <v>-0.77186705640332276</v>
      </c>
    </row>
    <row r="149" spans="1:72">
      <c r="A149" s="47" t="s">
        <v>106</v>
      </c>
      <c r="B149" s="48"/>
      <c r="C149" s="50">
        <v>51020.773000000001</v>
      </c>
      <c r="D149" s="51"/>
      <c r="E149">
        <f t="shared" ref="E149:E212" si="138">+(C149-C$7)/C$8</f>
        <v>20073.021064133332</v>
      </c>
      <c r="F149">
        <f t="shared" ref="F149:F212" si="139">ROUND(2*E149,0)/2</f>
        <v>20073</v>
      </c>
      <c r="G149">
        <f t="shared" si="127"/>
        <v>7.6147290019434877E-3</v>
      </c>
      <c r="H149" s="116"/>
      <c r="I149" s="8">
        <f t="shared" si="134"/>
        <v>7.6147290019434877E-3</v>
      </c>
      <c r="J149" s="9"/>
      <c r="L149" s="116"/>
      <c r="M149" s="116"/>
      <c r="N149" s="116"/>
      <c r="O149" s="40"/>
      <c r="P149" s="167">
        <f t="shared" ref="P149:P212" si="140">+S149*R149</f>
        <v>9.5653722278170532E-6</v>
      </c>
      <c r="Q149" s="166">
        <f t="shared" ref="Q149:Q212" si="141">C149-15018.5</f>
        <v>36002.273000000001</v>
      </c>
      <c r="R149" s="8">
        <f t="shared" ref="R149:R212" si="142">+(O149-G149)^2</f>
        <v>5.7984097773039264E-5</v>
      </c>
      <c r="S149" s="282">
        <f t="shared" si="135"/>
        <v>0.16496544044295958</v>
      </c>
      <c r="T149" s="284"/>
      <c r="U149" s="167"/>
      <c r="V149" s="167"/>
      <c r="W149" s="167"/>
      <c r="X149" s="167"/>
      <c r="Y149" s="167"/>
      <c r="Z149" s="167"/>
      <c r="AA149" s="116"/>
      <c r="AB149" s="116"/>
      <c r="AC149" s="25"/>
      <c r="AD149" s="252"/>
      <c r="AE149" s="41"/>
      <c r="AF149">
        <f t="shared" ref="AF149:AF212" si="143">F149</f>
        <v>20073</v>
      </c>
      <c r="AG149" s="246">
        <f t="shared" ref="AG149:AG212" si="144">AH$3+AH$4*AF149+AH$5*AF149^2+AN149</f>
        <v>9.4081333716311919E-3</v>
      </c>
      <c r="AH149" s="247">
        <f t="shared" ref="AH149:AH212" si="145">+G149-AG149</f>
        <v>-1.7934043696877042E-3</v>
      </c>
      <c r="AI149" s="247">
        <f t="shared" ref="AI149:AI212" si="146">+G149-O149</f>
        <v>7.6147290019434877E-3</v>
      </c>
      <c r="AJ149" s="248">
        <f t="shared" ref="AJ149:AJ212" si="147">S149*(G149-AG149)^2</f>
        <v>5.3057821960365765E-7</v>
      </c>
      <c r="AK149">
        <f t="shared" si="125"/>
        <v>3.2162992332149516E-6</v>
      </c>
      <c r="AN149">
        <f t="shared" ref="AN149:AN212" si="148">$AH$6*($AH$11/AO149*AP149+$AH$12)</f>
        <v>1.1214000272687191E-2</v>
      </c>
      <c r="AO149">
        <f t="shared" ref="AO149:AO212" si="149">1+$AH$7*COS(AR149)</f>
        <v>0.46130485455048698</v>
      </c>
      <c r="AP149">
        <f t="shared" ref="AP149:AP212" si="150">SIN(AR149+RADIANS($AH$9))</f>
        <v>0.52663523695317671</v>
      </c>
      <c r="AQ149">
        <f t="shared" ref="AQ149:AQ212" si="151">$AH$7*SIN(AR149)</f>
        <v>0.38582807608036773</v>
      </c>
      <c r="AR149">
        <f t="shared" ref="AR149:AR212" si="152">2*ATAN(AS149)</f>
        <v>2.5200588179452734</v>
      </c>
      <c r="AS149">
        <f t="shared" ref="AS149:AS212" si="153">TAN(AT149/2)*SQRT((1+$AH$7)/(1-$AH$7))</f>
        <v>3.1135836168723063</v>
      </c>
      <c r="AT149">
        <f t="shared" ref="AT149:AZ164" si="154">$BA149+$AH$7*SIN(AU149)</f>
        <v>1.9028383015191377</v>
      </c>
      <c r="AU149">
        <f t="shared" si="154"/>
        <v>1.9028338661139315</v>
      </c>
      <c r="AV149">
        <f t="shared" si="154"/>
        <v>1.9028544005584369</v>
      </c>
      <c r="AW149">
        <f t="shared" si="154"/>
        <v>1.902759322662418</v>
      </c>
      <c r="AX149">
        <f t="shared" si="154"/>
        <v>1.9031993290541114</v>
      </c>
      <c r="AY149">
        <f t="shared" si="154"/>
        <v>1.9011583075111407</v>
      </c>
      <c r="AZ149">
        <f t="shared" si="154"/>
        <v>1.9105261800107178</v>
      </c>
      <c r="BA149">
        <f t="shared" ref="BA149:BA212" si="155">RADIANS($AH$9)+$AH$18*(F149-AH$15)</f>
        <v>1.2764172971893473</v>
      </c>
      <c r="BB149" s="246">
        <f t="shared" ref="BB149:BB212" si="156">AG149+BG149</f>
        <v>3.7450651203953774E-3</v>
      </c>
      <c r="BC149" s="247">
        <f t="shared" ref="BC149:BC212" si="157">IF(S149&lt;&gt;0,G149-BB149,-9999)</f>
        <v>3.8696638815481103E-3</v>
      </c>
      <c r="BD149" s="248">
        <f t="shared" ref="BD149:BD212" si="158">S149*(G149-BB149)^2</f>
        <v>2.470241756640976E-6</v>
      </c>
      <c r="BE149" s="247">
        <f t="shared" ref="BE149:BE212" si="159">IF(S149&lt;&gt;0,G149-AN149-BG149,-9999)</f>
        <v>2.0637969804921117E-3</v>
      </c>
      <c r="BG149">
        <f t="shared" ref="BG149:BG212" si="160">$BH$6*($BH$11/BH149*BI149+$BH$12)</f>
        <v>-5.6630682512358145E-3</v>
      </c>
      <c r="BH149">
        <f t="shared" ref="BH149:BH212" si="161">1+$BH$7*COS(BK149)</f>
        <v>0.55053238176355046</v>
      </c>
      <c r="BI149">
        <f t="shared" ref="BI149:BI212" si="162">SIN(BK149+RADIANS($BH$9))</f>
        <v>-0.56802264671051306</v>
      </c>
      <c r="BJ149">
        <f t="shared" ref="BJ149:BJ212" si="163">$BH$7*SIN(BK149)</f>
        <v>0.34350050004602589</v>
      </c>
      <c r="BK149">
        <f t="shared" ref="BK149:BK212" si="164">2*ATAN(BL149)</f>
        <v>2.4890409507640441</v>
      </c>
      <c r="BL149">
        <f t="shared" ref="BL149:BL212" si="165">TAN(BM149/2)*SQRT((1+$BH$7)/(1-$BH$7))</f>
        <v>2.9553528499163257</v>
      </c>
      <c r="BM149">
        <f t="shared" ref="BM149:BS164" si="166">$BT149+$BH$7*SIN(BN149)</f>
        <v>1.9994748509569589</v>
      </c>
      <c r="BN149">
        <f t="shared" si="166"/>
        <v>1.9994294305264804</v>
      </c>
      <c r="BO149">
        <f t="shared" si="166"/>
        <v>1.9996225697252057</v>
      </c>
      <c r="BP149">
        <f t="shared" si="166"/>
        <v>1.9988007275614028</v>
      </c>
      <c r="BQ149">
        <f t="shared" si="166"/>
        <v>2.0022876452664851</v>
      </c>
      <c r="BR149">
        <f t="shared" si="166"/>
        <v>1.9873050489936994</v>
      </c>
      <c r="BS149">
        <f t="shared" si="166"/>
        <v>2.0485677983959794</v>
      </c>
      <c r="BT149">
        <f t="shared" ref="BT149:BT212" si="167">RADIANS($BH$9)+$BH$18*(F149-BH$15)</f>
        <v>1.4849532762062074</v>
      </c>
    </row>
    <row r="150" spans="1:72">
      <c r="A150" s="47" t="s">
        <v>106</v>
      </c>
      <c r="B150" s="48"/>
      <c r="C150" s="50">
        <v>50739.705199999997</v>
      </c>
      <c r="D150" s="51"/>
      <c r="E150">
        <f t="shared" si="138"/>
        <v>19295.521351109503</v>
      </c>
      <c r="F150">
        <f t="shared" si="139"/>
        <v>19295.5</v>
      </c>
      <c r="G150">
        <f t="shared" si="127"/>
        <v>7.7184714973554946E-3</v>
      </c>
      <c r="H150" s="116"/>
      <c r="I150" s="8">
        <f t="shared" si="134"/>
        <v>7.7184714973554946E-3</v>
      </c>
      <c r="J150" s="9"/>
      <c r="L150" s="116"/>
      <c r="M150" s="116"/>
      <c r="N150" s="116"/>
      <c r="O150" s="40"/>
      <c r="P150" s="167">
        <f t="shared" si="140"/>
        <v>9.8277834933789917E-6</v>
      </c>
      <c r="Q150" s="166">
        <f t="shared" si="141"/>
        <v>35721.205199999997</v>
      </c>
      <c r="R150" s="8">
        <f t="shared" si="142"/>
        <v>5.9574802255489169E-5</v>
      </c>
      <c r="S150" s="282">
        <f t="shared" si="135"/>
        <v>0.16496544044295958</v>
      </c>
      <c r="T150" s="284"/>
      <c r="U150" s="167"/>
      <c r="V150" s="167"/>
      <c r="W150" s="167"/>
      <c r="X150" s="167"/>
      <c r="Y150" s="167"/>
      <c r="Z150" s="167"/>
      <c r="AA150" s="116"/>
      <c r="AB150" s="116"/>
      <c r="AC150" s="25"/>
      <c r="AD150" s="252"/>
      <c r="AE150" s="41"/>
      <c r="AF150">
        <f t="shared" si="143"/>
        <v>19295.5</v>
      </c>
      <c r="AG150" s="246">
        <f t="shared" si="144"/>
        <v>1.0283423895699426E-2</v>
      </c>
      <c r="AH150" s="247">
        <f t="shared" si="145"/>
        <v>-2.5649523983439313E-3</v>
      </c>
      <c r="AI150" s="247">
        <f t="shared" si="146"/>
        <v>7.7184714973554946E-3</v>
      </c>
      <c r="AJ150" s="248">
        <f t="shared" si="147"/>
        <v>1.0853044662896723E-6</v>
      </c>
      <c r="AK150">
        <f t="shared" ref="AK150:AK213" si="168">(G150-AG150)^2</f>
        <v>6.5789808057702856E-6</v>
      </c>
      <c r="AN150">
        <f t="shared" si="148"/>
        <v>1.1760579604242344E-2</v>
      </c>
      <c r="AO150">
        <f t="shared" si="149"/>
        <v>0.49429821654932637</v>
      </c>
      <c r="AP150">
        <f t="shared" si="150"/>
        <v>0.59370802618360963</v>
      </c>
      <c r="AQ150">
        <f t="shared" si="151"/>
        <v>0.42816056595342583</v>
      </c>
      <c r="AR150">
        <f t="shared" si="152"/>
        <v>2.4390372665381395</v>
      </c>
      <c r="AS150">
        <f t="shared" si="153"/>
        <v>2.7286833667476094</v>
      </c>
      <c r="AT150">
        <f t="shared" si="154"/>
        <v>1.7757090270634239</v>
      </c>
      <c r="AU150">
        <f t="shared" si="154"/>
        <v>1.7757112913010156</v>
      </c>
      <c r="AV150">
        <f t="shared" si="154"/>
        <v>1.7756944974753721</v>
      </c>
      <c r="AW150">
        <f t="shared" si="154"/>
        <v>1.7758190248213184</v>
      </c>
      <c r="AX150">
        <f t="shared" si="154"/>
        <v>1.7748938644805623</v>
      </c>
      <c r="AY150">
        <f t="shared" si="154"/>
        <v>1.7816716664028507</v>
      </c>
      <c r="AZ150">
        <f t="shared" si="154"/>
        <v>1.7253718718886395</v>
      </c>
      <c r="BA150">
        <f t="shared" si="155"/>
        <v>1.1269591884589234</v>
      </c>
      <c r="BB150" s="246">
        <f t="shared" si="156"/>
        <v>4.1696185352463758E-3</v>
      </c>
      <c r="BC150" s="247">
        <f t="shared" si="157"/>
        <v>3.5488529621091188E-3</v>
      </c>
      <c r="BD150" s="248">
        <f t="shared" si="158"/>
        <v>2.0776337067895502E-6</v>
      </c>
      <c r="BE150" s="247">
        <f t="shared" si="159"/>
        <v>2.071697253566201E-3</v>
      </c>
      <c r="BG150">
        <f t="shared" si="160"/>
        <v>-6.1138053604530502E-3</v>
      </c>
      <c r="BH150">
        <f t="shared" si="161"/>
        <v>0.59759909510630305</v>
      </c>
      <c r="BI150">
        <f t="shared" si="162"/>
        <v>-0.66757653164732955</v>
      </c>
      <c r="BJ150">
        <f t="shared" si="163"/>
        <v>0.39760186759590349</v>
      </c>
      <c r="BK150">
        <f t="shared" si="164"/>
        <v>2.3621931940707719</v>
      </c>
      <c r="BL150">
        <f t="shared" si="165"/>
        <v>2.434843865974655</v>
      </c>
      <c r="BM150">
        <f t="shared" si="166"/>
        <v>1.8169810649333775</v>
      </c>
      <c r="BN150">
        <f t="shared" si="166"/>
        <v>1.816981546126005</v>
      </c>
      <c r="BO150">
        <f t="shared" si="166"/>
        <v>1.8169780557558421</v>
      </c>
      <c r="BP150">
        <f t="shared" si="166"/>
        <v>1.8170033723423979</v>
      </c>
      <c r="BQ150">
        <f t="shared" si="166"/>
        <v>1.8168196864997281</v>
      </c>
      <c r="BR150">
        <f t="shared" si="166"/>
        <v>1.8181493961303243</v>
      </c>
      <c r="BS150">
        <f t="shared" si="166"/>
        <v>1.8083589743080326</v>
      </c>
      <c r="BT150">
        <f t="shared" si="167"/>
        <v>1.2683397574599684</v>
      </c>
    </row>
    <row r="151" spans="1:72">
      <c r="A151" s="37" t="s">
        <v>119</v>
      </c>
      <c r="B151" s="38" t="s">
        <v>45</v>
      </c>
      <c r="C151" s="37">
        <v>51486.569000000003</v>
      </c>
      <c r="D151" s="37" t="s">
        <v>46</v>
      </c>
      <c r="E151">
        <f t="shared" si="138"/>
        <v>21361.522473144414</v>
      </c>
      <c r="F151">
        <f t="shared" si="139"/>
        <v>21361.5</v>
      </c>
      <c r="G151">
        <f t="shared" si="127"/>
        <v>8.1240895087830722E-3</v>
      </c>
      <c r="H151" s="116"/>
      <c r="I151" s="116">
        <f t="shared" si="134"/>
        <v>8.1240895087830722E-3</v>
      </c>
      <c r="J151" s="117"/>
      <c r="K151" s="116"/>
      <c r="L151" s="116"/>
      <c r="M151" s="116"/>
      <c r="N151" s="116"/>
      <c r="O151" s="40"/>
      <c r="P151" s="167">
        <f t="shared" si="140"/>
        <v>1.0887856047747582E-5</v>
      </c>
      <c r="Q151" s="166">
        <f t="shared" si="141"/>
        <v>36468.069000000003</v>
      </c>
      <c r="R151" s="8">
        <f t="shared" si="142"/>
        <v>6.6000830346719177E-5</v>
      </c>
      <c r="S151" s="282">
        <f t="shared" si="135"/>
        <v>0.16496544044295958</v>
      </c>
      <c r="T151" s="284"/>
      <c r="U151" s="167"/>
      <c r="V151" s="167"/>
      <c r="W151" s="167"/>
      <c r="X151" s="167"/>
      <c r="Y151" s="167"/>
      <c r="Z151" s="167"/>
      <c r="AA151" s="116"/>
      <c r="AB151" s="116"/>
      <c r="AC151" s="25"/>
      <c r="AD151" s="252"/>
      <c r="AE151" s="41"/>
      <c r="AF151">
        <f t="shared" si="143"/>
        <v>21361.5</v>
      </c>
      <c r="AG151" s="246">
        <f t="shared" si="144"/>
        <v>7.6916707703045834E-3</v>
      </c>
      <c r="AH151" s="247">
        <f t="shared" si="145"/>
        <v>4.3241873847848881E-4</v>
      </c>
      <c r="AI151" s="247">
        <f t="shared" si="146"/>
        <v>8.1240895087830722E-3</v>
      </c>
      <c r="AJ151" s="248">
        <f t="shared" si="147"/>
        <v>3.0846222136772509E-8</v>
      </c>
      <c r="AK151">
        <f t="shared" si="168"/>
        <v>1.8698596538732772E-7</v>
      </c>
      <c r="AN151">
        <f t="shared" si="148"/>
        <v>1.0032462320265176E-2</v>
      </c>
      <c r="AO151">
        <f t="shared" si="149"/>
        <v>0.42084275397883142</v>
      </c>
      <c r="AP151">
        <f t="shared" si="150"/>
        <v>0.42632081143647127</v>
      </c>
      <c r="AQ151">
        <f t="shared" si="151"/>
        <v>0.32192025162130683</v>
      </c>
      <c r="AR151">
        <f t="shared" si="152"/>
        <v>2.6342748541447381</v>
      </c>
      <c r="AS151">
        <f t="shared" si="153"/>
        <v>3.8573841531585762</v>
      </c>
      <c r="AT151">
        <f t="shared" si="154"/>
        <v>2.0971865405575532</v>
      </c>
      <c r="AU151">
        <f t="shared" si="154"/>
        <v>2.0966769055924788</v>
      </c>
      <c r="AV151">
        <f t="shared" si="154"/>
        <v>2.098207096123081</v>
      </c>
      <c r="AW151">
        <f t="shared" si="154"/>
        <v>2.0936004679148335</v>
      </c>
      <c r="AX151">
        <f t="shared" si="154"/>
        <v>2.1073602398102627</v>
      </c>
      <c r="AY151">
        <f t="shared" si="154"/>
        <v>2.0652330155620819</v>
      </c>
      <c r="AZ151">
        <f t="shared" si="154"/>
        <v>2.1859951365038874</v>
      </c>
      <c r="BA151">
        <f t="shared" si="155"/>
        <v>1.524104465162532</v>
      </c>
      <c r="BB151" s="246">
        <f t="shared" si="156"/>
        <v>3.0603332536081477E-3</v>
      </c>
      <c r="BC151" s="247">
        <f t="shared" si="157"/>
        <v>5.0637562551749246E-3</v>
      </c>
      <c r="BD151" s="248">
        <f t="shared" si="158"/>
        <v>4.2299823596656758E-6</v>
      </c>
      <c r="BE151" s="247">
        <f t="shared" si="159"/>
        <v>2.7229647052143318E-3</v>
      </c>
      <c r="BG151">
        <f t="shared" si="160"/>
        <v>-4.6313375166964358E-3</v>
      </c>
      <c r="BH151">
        <f t="shared" si="161"/>
        <v>0.49765085442517765</v>
      </c>
      <c r="BI151">
        <f t="shared" si="162"/>
        <v>-0.41626274573268224</v>
      </c>
      <c r="BJ151">
        <f t="shared" si="163"/>
        <v>0.26011357003290403</v>
      </c>
      <c r="BK151">
        <f t="shared" si="164"/>
        <v>2.6638110816379545</v>
      </c>
      <c r="BL151">
        <f t="shared" si="165"/>
        <v>4.1060783909196727</v>
      </c>
      <c r="BM151">
        <f t="shared" si="166"/>
        <v>2.2753347244781548</v>
      </c>
      <c r="BN151">
        <f t="shared" si="166"/>
        <v>2.2742668089109985</v>
      </c>
      <c r="BO151">
        <f t="shared" si="166"/>
        <v>2.277180156264031</v>
      </c>
      <c r="BP151">
        <f t="shared" si="166"/>
        <v>2.2692086020806328</v>
      </c>
      <c r="BQ151">
        <f t="shared" si="166"/>
        <v>2.2908466960170752</v>
      </c>
      <c r="BR151">
        <f t="shared" si="166"/>
        <v>2.2307464642218222</v>
      </c>
      <c r="BS151">
        <f t="shared" si="166"/>
        <v>2.3886596403026092</v>
      </c>
      <c r="BT151">
        <f t="shared" si="167"/>
        <v>1.8439327217425792</v>
      </c>
    </row>
    <row r="152" spans="1:72">
      <c r="A152" s="47" t="s">
        <v>106</v>
      </c>
      <c r="B152" s="48"/>
      <c r="C152" s="50">
        <v>51012.821000000004</v>
      </c>
      <c r="D152" s="51"/>
      <c r="E152">
        <f t="shared" si="138"/>
        <v>20051.023959812013</v>
      </c>
      <c r="F152">
        <f t="shared" si="139"/>
        <v>20051</v>
      </c>
      <c r="G152">
        <f t="shared" si="127"/>
        <v>8.6615230029565282E-3</v>
      </c>
      <c r="H152" s="116"/>
      <c r="I152" s="8">
        <f t="shared" ref="I152:I183" si="169">G152</f>
        <v>8.6615230029565282E-3</v>
      </c>
      <c r="J152" s="9"/>
      <c r="L152" s="116"/>
      <c r="M152" s="116"/>
      <c r="N152" s="116"/>
      <c r="O152" s="40"/>
      <c r="P152" s="167">
        <f t="shared" si="140"/>
        <v>1.2376034094150588E-5</v>
      </c>
      <c r="Q152" s="166">
        <f t="shared" si="141"/>
        <v>35994.321000000004</v>
      </c>
      <c r="R152" s="8">
        <f t="shared" si="142"/>
        <v>7.5021980730745081E-5</v>
      </c>
      <c r="S152" s="282">
        <f t="shared" si="135"/>
        <v>0.16496544044295958</v>
      </c>
      <c r="T152" s="284"/>
      <c r="U152" s="167"/>
      <c r="V152" s="167"/>
      <c r="W152" s="167"/>
      <c r="X152" s="167"/>
      <c r="Y152" s="167"/>
      <c r="Z152" s="167"/>
      <c r="AA152" s="116"/>
      <c r="AB152" s="116"/>
      <c r="AC152" s="25"/>
      <c r="AD152" s="252"/>
      <c r="AE152" s="41"/>
      <c r="AF152">
        <f t="shared" si="143"/>
        <v>20051</v>
      </c>
      <c r="AG152" s="246">
        <f t="shared" si="144"/>
        <v>9.4347972661031967E-3</v>
      </c>
      <c r="AH152" s="247">
        <f t="shared" si="145"/>
        <v>-7.7327426314666853E-4</v>
      </c>
      <c r="AI152" s="247">
        <f t="shared" si="146"/>
        <v>8.6615230029565282E-3</v>
      </c>
      <c r="AJ152" s="248">
        <f t="shared" si="147"/>
        <v>9.8641594203644151E-8</v>
      </c>
      <c r="AK152">
        <f t="shared" si="168"/>
        <v>5.9795308604502319E-7</v>
      </c>
      <c r="AN152">
        <f t="shared" si="148"/>
        <v>1.1231424371053983E-2</v>
      </c>
      <c r="AO152">
        <f t="shared" si="149"/>
        <v>0.46213410646191788</v>
      </c>
      <c r="AP152">
        <f t="shared" si="150"/>
        <v>0.52845837394810879</v>
      </c>
      <c r="AQ152">
        <f t="shared" si="151"/>
        <v>0.38698326138378447</v>
      </c>
      <c r="AR152">
        <f t="shared" si="152"/>
        <v>2.5179127531737979</v>
      </c>
      <c r="AS152">
        <f t="shared" si="153"/>
        <v>3.1021463833062497</v>
      </c>
      <c r="AT152">
        <f t="shared" si="154"/>
        <v>1.8993571351191925</v>
      </c>
      <c r="AU152">
        <f t="shared" si="154"/>
        <v>1.8993537902004811</v>
      </c>
      <c r="AV152">
        <f t="shared" si="154"/>
        <v>1.8993694341504255</v>
      </c>
      <c r="AW152">
        <f t="shared" si="154"/>
        <v>1.8992962623213834</v>
      </c>
      <c r="AX152">
        <f t="shared" si="154"/>
        <v>1.8996383757554247</v>
      </c>
      <c r="AY152">
        <f t="shared" si="154"/>
        <v>1.898035869492559</v>
      </c>
      <c r="AZ152">
        <f t="shared" si="154"/>
        <v>1.90547842148695</v>
      </c>
      <c r="BA152">
        <f t="shared" si="155"/>
        <v>1.272188257456782</v>
      </c>
      <c r="BB152" s="246">
        <f t="shared" si="156"/>
        <v>3.7568849186887686E-3</v>
      </c>
      <c r="BC152" s="247">
        <f t="shared" si="157"/>
        <v>4.9046380842677597E-3</v>
      </c>
      <c r="BD152" s="248">
        <f t="shared" si="158"/>
        <v>3.9683219851608738E-6</v>
      </c>
      <c r="BE152" s="247">
        <f t="shared" si="159"/>
        <v>3.1080109793169735E-3</v>
      </c>
      <c r="BG152">
        <f t="shared" si="160"/>
        <v>-5.6779123474144282E-3</v>
      </c>
      <c r="BH152">
        <f t="shared" si="161"/>
        <v>0.55167542742599363</v>
      </c>
      <c r="BI152">
        <f t="shared" si="162"/>
        <v>-0.5707522687384684</v>
      </c>
      <c r="BJ152">
        <f t="shared" si="163"/>
        <v>0.34499103032013895</v>
      </c>
      <c r="BK152">
        <f t="shared" si="164"/>
        <v>2.4857205188870206</v>
      </c>
      <c r="BL152">
        <f t="shared" si="165"/>
        <v>2.9392710156994131</v>
      </c>
      <c r="BM152">
        <f t="shared" si="166"/>
        <v>1.9945065071863168</v>
      </c>
      <c r="BN152">
        <f t="shared" si="166"/>
        <v>1.9944649012781142</v>
      </c>
      <c r="BO152">
        <f t="shared" si="166"/>
        <v>1.9946437678782336</v>
      </c>
      <c r="BP152">
        <f t="shared" si="166"/>
        <v>1.9938743045534932</v>
      </c>
      <c r="BQ152">
        <f t="shared" si="166"/>
        <v>1.9971751811812966</v>
      </c>
      <c r="BR152">
        <f t="shared" si="166"/>
        <v>1.9828397222967173</v>
      </c>
      <c r="BS152">
        <f t="shared" si="166"/>
        <v>2.0421306776060115</v>
      </c>
      <c r="BT152">
        <f t="shared" si="167"/>
        <v>1.4788240190841273</v>
      </c>
    </row>
    <row r="153" spans="1:72">
      <c r="A153" s="47" t="s">
        <v>89</v>
      </c>
      <c r="B153" s="48"/>
      <c r="C153" s="51">
        <v>47862.33</v>
      </c>
      <c r="D153" s="51"/>
      <c r="E153">
        <f t="shared" si="138"/>
        <v>11336.024061623306</v>
      </c>
      <c r="F153">
        <f t="shared" si="139"/>
        <v>11336</v>
      </c>
      <c r="G153">
        <f t="shared" si="127"/>
        <v>8.6983280052663758E-3</v>
      </c>
      <c r="H153" s="116"/>
      <c r="I153" s="8">
        <f t="shared" si="169"/>
        <v>8.6983280052663758E-3</v>
      </c>
      <c r="J153" s="117"/>
      <c r="K153" s="116"/>
      <c r="L153" s="116"/>
      <c r="M153" s="116"/>
      <c r="N153" s="116"/>
      <c r="O153" s="40"/>
      <c r="P153" s="167">
        <f t="shared" si="140"/>
        <v>1.248143535685033E-5</v>
      </c>
      <c r="Q153" s="166">
        <f t="shared" si="141"/>
        <v>32843.83</v>
      </c>
      <c r="R153" s="8">
        <f t="shared" si="142"/>
        <v>7.5660910087201324E-5</v>
      </c>
      <c r="S153" s="282">
        <f t="shared" si="135"/>
        <v>0.16496544044295958</v>
      </c>
      <c r="T153" s="284"/>
      <c r="U153" s="167"/>
      <c r="V153" s="167"/>
      <c r="W153" s="167"/>
      <c r="X153" s="167"/>
      <c r="Y153" s="167"/>
      <c r="Z153" s="167"/>
      <c r="AA153" s="116"/>
      <c r="AB153" s="116"/>
      <c r="AC153" s="25"/>
      <c r="AD153" s="252"/>
      <c r="AE153" s="41"/>
      <c r="AF153">
        <f t="shared" si="143"/>
        <v>11336</v>
      </c>
      <c r="AG153" s="246">
        <f t="shared" si="144"/>
        <v>-7.0584966648030677E-3</v>
      </c>
      <c r="AH153" s="247">
        <f t="shared" si="145"/>
        <v>1.5756824670069444E-2</v>
      </c>
      <c r="AI153" s="247">
        <f t="shared" si="146"/>
        <v>8.6983280052663758E-3</v>
      </c>
      <c r="AJ153" s="248">
        <f t="shared" si="147"/>
        <v>4.0957211046504404E-5</v>
      </c>
      <c r="AK153">
        <f t="shared" si="168"/>
        <v>2.4827752368330905E-4</v>
      </c>
      <c r="AN153">
        <f t="shared" si="148"/>
        <v>-9.2031713669825654E-3</v>
      </c>
      <c r="AO153">
        <f t="shared" si="149"/>
        <v>0.92429763942616727</v>
      </c>
      <c r="AP153">
        <f t="shared" si="150"/>
        <v>-0.99886723855131776</v>
      </c>
      <c r="AQ153">
        <f t="shared" si="151"/>
        <v>-0.65827419562542422</v>
      </c>
      <c r="AR153">
        <f t="shared" si="152"/>
        <v>-1.6852945950942515</v>
      </c>
      <c r="AS153">
        <f t="shared" si="153"/>
        <v>-1.1215921824735111</v>
      </c>
      <c r="AT153">
        <f t="shared" si="154"/>
        <v>-0.93567268809147153</v>
      </c>
      <c r="AU153">
        <f t="shared" si="154"/>
        <v>-0.93359551975787947</v>
      </c>
      <c r="AV153">
        <f t="shared" si="154"/>
        <v>-0.92834505971127246</v>
      </c>
      <c r="AW153">
        <f t="shared" si="154"/>
        <v>-0.91523454902131096</v>
      </c>
      <c r="AX153">
        <f t="shared" si="154"/>
        <v>-0.8834295923405161</v>
      </c>
      <c r="AY153">
        <f t="shared" si="154"/>
        <v>-0.81091854429660715</v>
      </c>
      <c r="AZ153">
        <f t="shared" si="154"/>
        <v>-0.66300524829720886</v>
      </c>
      <c r="BA153">
        <f t="shared" si="155"/>
        <v>-0.40308816387523283</v>
      </c>
      <c r="BB153" s="246">
        <f t="shared" si="156"/>
        <v>-6.9177146168174393E-4</v>
      </c>
      <c r="BC153" s="247">
        <f t="shared" si="157"/>
        <v>9.3900994669481198E-3</v>
      </c>
      <c r="BD153" s="248">
        <f t="shared" si="158"/>
        <v>1.4545657466588046E-5</v>
      </c>
      <c r="BE153" s="247">
        <f t="shared" si="159"/>
        <v>1.1534774169127618E-2</v>
      </c>
      <c r="BG153">
        <f t="shared" si="160"/>
        <v>6.3667252031213237E-3</v>
      </c>
      <c r="BH153">
        <f t="shared" si="161"/>
        <v>0.70255383714082031</v>
      </c>
      <c r="BI153">
        <f t="shared" si="162"/>
        <v>0.87507291657842112</v>
      </c>
      <c r="BJ153">
        <f t="shared" si="163"/>
        <v>-0.48118552926638075</v>
      </c>
      <c r="BK153">
        <f t="shared" si="164"/>
        <v>-2.1244566246171206</v>
      </c>
      <c r="BL153">
        <f t="shared" si="165"/>
        <v>-1.7937857102589745</v>
      </c>
      <c r="BM153">
        <f t="shared" si="166"/>
        <v>-1.5139824333705685</v>
      </c>
      <c r="BN153">
        <f t="shared" si="166"/>
        <v>-1.5139824263121624</v>
      </c>
      <c r="BO153">
        <f t="shared" si="166"/>
        <v>-1.513982206576495</v>
      </c>
      <c r="BP153">
        <f t="shared" si="166"/>
        <v>-1.513975366396771</v>
      </c>
      <c r="BQ153">
        <f t="shared" si="166"/>
        <v>-1.5137628473663498</v>
      </c>
      <c r="BR153">
        <f t="shared" si="166"/>
        <v>-1.5075142243422097</v>
      </c>
      <c r="BS153">
        <f t="shared" si="166"/>
        <v>-1.4090805980156746</v>
      </c>
      <c r="BT153">
        <f t="shared" si="167"/>
        <v>-0.94919760904895778</v>
      </c>
    </row>
    <row r="154" spans="1:72">
      <c r="A154" s="47" t="s">
        <v>73</v>
      </c>
      <c r="B154" s="48"/>
      <c r="C154" s="51">
        <v>47861.607000000004</v>
      </c>
      <c r="D154" s="51" t="s">
        <v>16</v>
      </c>
      <c r="E154">
        <f t="shared" si="138"/>
        <v>11334.024073390876</v>
      </c>
      <c r="F154">
        <f t="shared" si="139"/>
        <v>11334</v>
      </c>
      <c r="G154">
        <f t="shared" si="127"/>
        <v>8.7025820030248724E-3</v>
      </c>
      <c r="H154" s="116"/>
      <c r="I154" s="116">
        <f t="shared" si="169"/>
        <v>8.7025820030248724E-3</v>
      </c>
      <c r="J154" s="9"/>
      <c r="K154" s="116"/>
      <c r="L154" s="116"/>
      <c r="M154" s="116"/>
      <c r="N154" s="116"/>
      <c r="O154" s="40"/>
      <c r="P154" s="167">
        <f t="shared" si="140"/>
        <v>1.249364666494153E-5</v>
      </c>
      <c r="Q154" s="166">
        <f t="shared" si="141"/>
        <v>32843.107000000004</v>
      </c>
      <c r="R154" s="8">
        <f t="shared" si="142"/>
        <v>7.5734933519372403E-5</v>
      </c>
      <c r="S154" s="282">
        <f t="shared" si="135"/>
        <v>0.16496544044295958</v>
      </c>
      <c r="T154" s="284"/>
      <c r="U154" s="167"/>
      <c r="V154" s="167"/>
      <c r="W154" s="167"/>
      <c r="X154" s="167"/>
      <c r="Y154" s="167"/>
      <c r="Z154" s="167"/>
      <c r="AB154" s="116"/>
      <c r="AC154" s="25"/>
      <c r="AD154" s="252"/>
      <c r="AE154" s="41"/>
      <c r="AF154">
        <f t="shared" si="143"/>
        <v>11334</v>
      </c>
      <c r="AG154" s="246">
        <f t="shared" si="144"/>
        <v>-7.0627300370666047E-3</v>
      </c>
      <c r="AH154" s="247">
        <f t="shared" si="145"/>
        <v>1.5765312040091475E-2</v>
      </c>
      <c r="AI154" s="247">
        <f t="shared" si="146"/>
        <v>8.7025820030248724E-3</v>
      </c>
      <c r="AJ154" s="248">
        <f t="shared" si="147"/>
        <v>4.1001345906732981E-5</v>
      </c>
      <c r="AK154">
        <f t="shared" si="168"/>
        <v>2.4854506372145322E-4</v>
      </c>
      <c r="AN154">
        <f t="shared" si="148"/>
        <v>-9.208373583985973E-3</v>
      </c>
      <c r="AO154">
        <f t="shared" si="149"/>
        <v>0.92377860848936311</v>
      </c>
      <c r="AP154">
        <f t="shared" si="150"/>
        <v>-0.99882940764391348</v>
      </c>
      <c r="AQ154">
        <f t="shared" si="151"/>
        <v>-0.65821429906902829</v>
      </c>
      <c r="AR154">
        <f t="shared" si="152"/>
        <v>-1.6860831031776928</v>
      </c>
      <c r="AS154">
        <f t="shared" si="153"/>
        <v>-1.1224827897530008</v>
      </c>
      <c r="AT154">
        <f t="shared" si="154"/>
        <v>-0.93631179883525295</v>
      </c>
      <c r="AU154">
        <f t="shared" si="154"/>
        <v>-0.93424176741533593</v>
      </c>
      <c r="AV154">
        <f t="shared" si="154"/>
        <v>-0.92900475170011476</v>
      </c>
      <c r="AW154">
        <f t="shared" si="154"/>
        <v>-0.9159162379767688</v>
      </c>
      <c r="AX154">
        <f t="shared" si="154"/>
        <v>-0.88413686473540332</v>
      </c>
      <c r="AY154">
        <f t="shared" si="154"/>
        <v>-0.81162606758499167</v>
      </c>
      <c r="AZ154">
        <f t="shared" si="154"/>
        <v>-0.66362401720667508</v>
      </c>
      <c r="BA154">
        <f t="shared" si="155"/>
        <v>-0.40347262203273893</v>
      </c>
      <c r="BB154" s="246">
        <f t="shared" si="156"/>
        <v>-6.9558054718860986E-4</v>
      </c>
      <c r="BC154" s="247">
        <f t="shared" si="157"/>
        <v>9.3981625502134822E-3</v>
      </c>
      <c r="BD154" s="248">
        <f t="shared" si="158"/>
        <v>1.4570648299089306E-5</v>
      </c>
      <c r="BE154" s="247">
        <f t="shared" si="159"/>
        <v>1.1543806097132851E-2</v>
      </c>
      <c r="BG154">
        <f t="shared" si="160"/>
        <v>6.3671494898779948E-3</v>
      </c>
      <c r="BH154">
        <f t="shared" si="161"/>
        <v>0.70231793871797032</v>
      </c>
      <c r="BI154">
        <f t="shared" si="162"/>
        <v>0.87483550158535539</v>
      </c>
      <c r="BJ154">
        <f t="shared" si="163"/>
        <v>-0.48103962806186618</v>
      </c>
      <c r="BK154">
        <f t="shared" si="164"/>
        <v>-2.1249469431591526</v>
      </c>
      <c r="BL154">
        <f t="shared" si="165"/>
        <v>-1.7948201654048483</v>
      </c>
      <c r="BM154">
        <f t="shared" si="166"/>
        <v>-1.5145580345877552</v>
      </c>
      <c r="BN154">
        <f t="shared" si="166"/>
        <v>-1.514558027858929</v>
      </c>
      <c r="BO154">
        <f t="shared" si="166"/>
        <v>-1.5145578162417372</v>
      </c>
      <c r="BP154">
        <f t="shared" si="166"/>
        <v>-1.5145511614247851</v>
      </c>
      <c r="BQ154">
        <f t="shared" si="166"/>
        <v>-1.5143422843399306</v>
      </c>
      <c r="BR154">
        <f t="shared" si="166"/>
        <v>-1.5081387415081591</v>
      </c>
      <c r="BS154">
        <f t="shared" si="166"/>
        <v>-1.4098212895841029</v>
      </c>
      <c r="BT154">
        <f t="shared" si="167"/>
        <v>-0.94975481424187436</v>
      </c>
    </row>
    <row r="155" spans="1:72">
      <c r="A155" s="47" t="s">
        <v>106</v>
      </c>
      <c r="B155" s="48"/>
      <c r="C155" s="50">
        <v>50370.612999999998</v>
      </c>
      <c r="D155" s="51"/>
      <c r="E155">
        <f t="shared" si="138"/>
        <v>18274.525422086936</v>
      </c>
      <c r="F155">
        <f t="shared" si="139"/>
        <v>18274.5</v>
      </c>
      <c r="G155">
        <f t="shared" si="127"/>
        <v>9.1901385021628812E-3</v>
      </c>
      <c r="H155" s="116"/>
      <c r="I155" s="8">
        <f t="shared" si="169"/>
        <v>9.1901385021628812E-3</v>
      </c>
      <c r="J155" s="9"/>
      <c r="L155" s="116"/>
      <c r="M155" s="116"/>
      <c r="N155" s="116"/>
      <c r="O155" s="40"/>
      <c r="P155" s="167">
        <f t="shared" si="140"/>
        <v>1.3932757685291295E-5</v>
      </c>
      <c r="Q155" s="166">
        <f t="shared" si="141"/>
        <v>35352.112999999998</v>
      </c>
      <c r="R155" s="8">
        <f t="shared" si="142"/>
        <v>8.44586456889366E-5</v>
      </c>
      <c r="S155" s="282">
        <f t="shared" si="135"/>
        <v>0.16496544044295958</v>
      </c>
      <c r="T155" s="284"/>
      <c r="U155" s="167"/>
      <c r="V155" s="167"/>
      <c r="W155" s="167"/>
      <c r="X155" s="167"/>
      <c r="Y155" s="167"/>
      <c r="Z155" s="167"/>
      <c r="AB155" s="116"/>
      <c r="AC155" s="25"/>
      <c r="AD155" s="252"/>
      <c r="AE155" s="41"/>
      <c r="AF155">
        <f t="shared" si="143"/>
        <v>18274.5</v>
      </c>
      <c r="AG155" s="246">
        <f t="shared" si="144"/>
        <v>1.1173188070219412E-2</v>
      </c>
      <c r="AH155" s="247">
        <f t="shared" si="145"/>
        <v>-1.9830495680565313E-3</v>
      </c>
      <c r="AI155" s="247">
        <f t="shared" si="146"/>
        <v>9.1901385021628812E-3</v>
      </c>
      <c r="AJ155" s="248">
        <f t="shared" si="147"/>
        <v>6.4872421728588082E-7</v>
      </c>
      <c r="AK155">
        <f t="shared" si="168"/>
        <v>3.9324855893691956E-6</v>
      </c>
      <c r="AN155">
        <f t="shared" si="148"/>
        <v>1.2211907131009113E-2</v>
      </c>
      <c r="AO155">
        <f t="shared" si="149"/>
        <v>0.5527609130194826</v>
      </c>
      <c r="AP155">
        <f t="shared" si="150"/>
        <v>0.69108245914629218</v>
      </c>
      <c r="AQ155">
        <f t="shared" si="151"/>
        <v>0.48890997443249534</v>
      </c>
      <c r="AR155">
        <f t="shared" si="152"/>
        <v>2.3117107648977067</v>
      </c>
      <c r="AS155">
        <f t="shared" si="153"/>
        <v>2.2700537444188273</v>
      </c>
      <c r="AT155">
        <f t="shared" si="154"/>
        <v>1.5931407250395797</v>
      </c>
      <c r="AU155">
        <f t="shared" si="154"/>
        <v>1.5931407248722183</v>
      </c>
      <c r="AV155">
        <f t="shared" si="154"/>
        <v>1.5931407361770291</v>
      </c>
      <c r="AW155">
        <f t="shared" si="154"/>
        <v>1.5931399725555351</v>
      </c>
      <c r="AX155">
        <f t="shared" si="154"/>
        <v>1.5931914954256321</v>
      </c>
      <c r="AY155">
        <f t="shared" si="154"/>
        <v>1.5893978949912917</v>
      </c>
      <c r="AZ155">
        <f t="shared" si="154"/>
        <v>1.4621314681852038</v>
      </c>
      <c r="BA155">
        <f t="shared" si="155"/>
        <v>0.93069329905215525</v>
      </c>
      <c r="BB155" s="246">
        <f t="shared" si="156"/>
        <v>4.7682036162265953E-3</v>
      </c>
      <c r="BC155" s="247">
        <f t="shared" si="157"/>
        <v>4.4219348859362859E-3</v>
      </c>
      <c r="BD155" s="248">
        <f t="shared" si="158"/>
        <v>3.2256530817712106E-6</v>
      </c>
      <c r="BE155" s="247">
        <f t="shared" si="159"/>
        <v>3.3832158251465858E-3</v>
      </c>
      <c r="BG155">
        <f t="shared" si="160"/>
        <v>-6.4049844539928171E-3</v>
      </c>
      <c r="BH155">
        <f t="shared" si="161"/>
        <v>0.6882951429963684</v>
      </c>
      <c r="BI155">
        <f t="shared" si="162"/>
        <v>-0.8068333347988913</v>
      </c>
      <c r="BJ155">
        <f t="shared" si="163"/>
        <v>0.47207395129932994</v>
      </c>
      <c r="BK155">
        <f t="shared" si="164"/>
        <v>2.1543700557029912</v>
      </c>
      <c r="BL155">
        <f t="shared" si="165"/>
        <v>1.8586122324922538</v>
      </c>
      <c r="BM155">
        <f t="shared" si="166"/>
        <v>1.5494552538428696</v>
      </c>
      <c r="BN155">
        <f t="shared" si="166"/>
        <v>1.5494552537592843</v>
      </c>
      <c r="BO155">
        <f t="shared" si="166"/>
        <v>1.5494552468351808</v>
      </c>
      <c r="BP155">
        <f t="shared" si="166"/>
        <v>1.5494546732604868</v>
      </c>
      <c r="BQ155">
        <f t="shared" si="166"/>
        <v>1.5494072132290326</v>
      </c>
      <c r="BR155">
        <f t="shared" si="166"/>
        <v>1.5457902821175098</v>
      </c>
      <c r="BS155">
        <f t="shared" si="166"/>
        <v>1.4549179568357924</v>
      </c>
      <c r="BT155">
        <f t="shared" si="167"/>
        <v>0.98388650647616105</v>
      </c>
    </row>
    <row r="156" spans="1:72">
      <c r="A156" s="47" t="s">
        <v>73</v>
      </c>
      <c r="B156" s="48"/>
      <c r="C156" s="51">
        <v>44191.637999999999</v>
      </c>
      <c r="D156" s="51" t="s">
        <v>16</v>
      </c>
      <c r="E156">
        <f t="shared" si="138"/>
        <v>1182.0257146094232</v>
      </c>
      <c r="F156">
        <f t="shared" si="139"/>
        <v>1182</v>
      </c>
      <c r="G156">
        <f t="shared" ref="G156:G203" si="170">+C156-(C$7+F156*C$8)+T156*J$10</f>
        <v>9.2958860041107982E-3</v>
      </c>
      <c r="H156" s="116"/>
      <c r="I156" s="116">
        <f t="shared" si="169"/>
        <v>9.2958860041107982E-3</v>
      </c>
      <c r="J156" s="9"/>
      <c r="K156" s="116"/>
      <c r="L156" s="116"/>
      <c r="M156" s="116"/>
      <c r="N156" s="116"/>
      <c r="O156" s="40"/>
      <c r="P156" s="167">
        <f t="shared" si="140"/>
        <v>1.4255240527069941E-5</v>
      </c>
      <c r="Q156" s="166">
        <f t="shared" si="141"/>
        <v>29173.137999999999</v>
      </c>
      <c r="R156" s="8">
        <f t="shared" si="142"/>
        <v>8.641349660142303E-5</v>
      </c>
      <c r="S156" s="282">
        <f t="shared" si="135"/>
        <v>0.16496544044295958</v>
      </c>
      <c r="T156" s="284"/>
      <c r="U156" s="167"/>
      <c r="V156" s="167"/>
      <c r="W156" s="167"/>
      <c r="X156" s="167"/>
      <c r="Y156" s="167"/>
      <c r="Z156" s="167"/>
      <c r="AA156" s="116"/>
      <c r="AB156" s="116"/>
      <c r="AC156" s="25"/>
      <c r="AD156" s="252"/>
      <c r="AE156" s="41"/>
      <c r="AF156">
        <f t="shared" si="143"/>
        <v>1182</v>
      </c>
      <c r="AG156" s="246">
        <f t="shared" si="144"/>
        <v>8.8759342777871598E-4</v>
      </c>
      <c r="AH156" s="247">
        <f t="shared" si="145"/>
        <v>8.4082925763320823E-3</v>
      </c>
      <c r="AI156" s="247">
        <f t="shared" si="146"/>
        <v>9.2958860041107982E-3</v>
      </c>
      <c r="AJ156" s="248">
        <f t="shared" si="147"/>
        <v>1.1662955028722428E-5</v>
      </c>
      <c r="AK156">
        <f t="shared" si="168"/>
        <v>7.0699384049201209E-5</v>
      </c>
      <c r="AN156">
        <f t="shared" si="148"/>
        <v>-6.5564395821272603E-3</v>
      </c>
      <c r="AO156">
        <f t="shared" si="149"/>
        <v>0.35286467291344548</v>
      </c>
      <c r="AP156">
        <f t="shared" si="150"/>
        <v>-0.27967867247969291</v>
      </c>
      <c r="AQ156">
        <f t="shared" si="151"/>
        <v>-0.14237848313326018</v>
      </c>
      <c r="AR156">
        <f t="shared" si="152"/>
        <v>-2.9250295089587821</v>
      </c>
      <c r="AS156">
        <f t="shared" si="153"/>
        <v>-9.1990596431931895</v>
      </c>
      <c r="AT156">
        <f t="shared" si="154"/>
        <v>-2.6680129657335518</v>
      </c>
      <c r="AU156">
        <f t="shared" si="154"/>
        <v>-2.6495595750947651</v>
      </c>
      <c r="AV156">
        <f t="shared" si="154"/>
        <v>-2.6808992404379719</v>
      </c>
      <c r="AW156">
        <f t="shared" si="154"/>
        <v>-2.6273605206517745</v>
      </c>
      <c r="AX156">
        <f t="shared" si="154"/>
        <v>-2.7179683997746138</v>
      </c>
      <c r="AY156">
        <f t="shared" si="154"/>
        <v>-2.5618479715894202</v>
      </c>
      <c r="AZ156">
        <f t="shared" si="154"/>
        <v>-2.8240879015513425</v>
      </c>
      <c r="BA156">
        <f t="shared" si="155"/>
        <v>-2.3549822295327534</v>
      </c>
      <c r="BB156" s="246">
        <f t="shared" si="156"/>
        <v>-1.3088605590603278E-3</v>
      </c>
      <c r="BC156" s="247">
        <f t="shared" si="157"/>
        <v>1.0604746563171126E-2</v>
      </c>
      <c r="BD156" s="248">
        <f t="shared" si="158"/>
        <v>1.8552120605162777E-5</v>
      </c>
      <c r="BE156" s="247">
        <f t="shared" si="159"/>
        <v>1.8048779573077101E-2</v>
      </c>
      <c r="BG156">
        <f t="shared" si="160"/>
        <v>-2.1964539868390438E-3</v>
      </c>
      <c r="BH156">
        <f t="shared" si="161"/>
        <v>0.44761026633199041</v>
      </c>
      <c r="BI156">
        <f t="shared" si="162"/>
        <v>-0.16808382320903689</v>
      </c>
      <c r="BJ156">
        <f t="shared" si="163"/>
        <v>0.12198079977275945</v>
      </c>
      <c r="BK156">
        <f t="shared" si="164"/>
        <v>2.9242567163088111</v>
      </c>
      <c r="BL156">
        <f t="shared" si="165"/>
        <v>9.1660925266367634</v>
      </c>
      <c r="BM156">
        <f t="shared" si="166"/>
        <v>-3.5501042775427853</v>
      </c>
      <c r="BN156">
        <f t="shared" si="166"/>
        <v>-3.556477787426902</v>
      </c>
      <c r="BO156">
        <f t="shared" si="166"/>
        <v>-3.5441996005157743</v>
      </c>
      <c r="BP156">
        <f t="shared" si="166"/>
        <v>-3.5679123103216361</v>
      </c>
      <c r="BQ156">
        <f t="shared" si="166"/>
        <v>-3.5223299132099166</v>
      </c>
      <c r="BR156">
        <f t="shared" si="166"/>
        <v>-3.6108032775296262</v>
      </c>
      <c r="BS156">
        <f t="shared" si="166"/>
        <v>-3.4418702863960871</v>
      </c>
      <c r="BT156">
        <f t="shared" si="167"/>
        <v>-3.7781283734853721</v>
      </c>
    </row>
    <row r="157" spans="1:72">
      <c r="A157" s="47" t="s">
        <v>111</v>
      </c>
      <c r="B157" s="48"/>
      <c r="C157" s="51">
        <v>50390.315000000002</v>
      </c>
      <c r="D157" s="51">
        <v>5.0000000000000001E-3</v>
      </c>
      <c r="E157">
        <f t="shared" si="138"/>
        <v>18329.02579297965</v>
      </c>
      <c r="F157">
        <f t="shared" si="139"/>
        <v>18329</v>
      </c>
      <c r="G157">
        <f t="shared" si="170"/>
        <v>9.3242170041776262E-3</v>
      </c>
      <c r="H157" s="116"/>
      <c r="I157" s="116">
        <f t="shared" si="169"/>
        <v>9.3242170041776262E-3</v>
      </c>
      <c r="J157" s="117"/>
      <c r="K157" s="116"/>
      <c r="L157" s="116"/>
      <c r="M157" s="116"/>
      <c r="N157" s="116"/>
      <c r="O157" s="40"/>
      <c r="P157" s="167">
        <f t="shared" si="140"/>
        <v>1.4342264109029635E-5</v>
      </c>
      <c r="Q157" s="166">
        <f t="shared" si="141"/>
        <v>35371.815000000002</v>
      </c>
      <c r="R157" s="8">
        <f t="shared" si="142"/>
        <v>8.6941022740995183E-5</v>
      </c>
      <c r="S157" s="282">
        <f t="shared" si="135"/>
        <v>0.16496544044295958</v>
      </c>
      <c r="T157" s="284"/>
      <c r="U157" s="167"/>
      <c r="V157" s="167"/>
      <c r="W157" s="167"/>
      <c r="X157" s="167"/>
      <c r="Y157" s="167"/>
      <c r="Z157" s="167"/>
      <c r="AA157" s="116"/>
      <c r="AB157" s="116"/>
      <c r="AC157" s="25"/>
      <c r="AD157" s="252"/>
      <c r="AE157" s="41"/>
      <c r="AF157">
        <f t="shared" si="143"/>
        <v>18329</v>
      </c>
      <c r="AG157" s="246">
        <f t="shared" si="144"/>
        <v>1.1134868357822444E-2</v>
      </c>
      <c r="AH157" s="247">
        <f t="shared" si="145"/>
        <v>-1.8106513536448182E-3</v>
      </c>
      <c r="AI157" s="247">
        <f t="shared" si="146"/>
        <v>9.3242170041776262E-3</v>
      </c>
      <c r="AJ157" s="248">
        <f t="shared" si="147"/>
        <v>5.4083232146774039E-7</v>
      </c>
      <c r="AK157">
        <f t="shared" si="168"/>
        <v>3.2784583244558126E-6</v>
      </c>
      <c r="AN157">
        <f t="shared" si="148"/>
        <v>1.2197185193626775E-2</v>
      </c>
      <c r="AO157">
        <f t="shared" si="149"/>
        <v>0.54907352138469712</v>
      </c>
      <c r="AP157">
        <f t="shared" si="150"/>
        <v>0.68559250672399263</v>
      </c>
      <c r="AQ157">
        <f t="shared" si="151"/>
        <v>0.48551114807628543</v>
      </c>
      <c r="AR157">
        <f t="shared" si="152"/>
        <v>2.3192791025466426</v>
      </c>
      <c r="AS157">
        <f t="shared" si="153"/>
        <v>2.2935401466909693</v>
      </c>
      <c r="AT157">
        <f t="shared" si="154"/>
        <v>1.6034298231905855</v>
      </c>
      <c r="AU157">
        <f t="shared" si="154"/>
        <v>1.6034298226377006</v>
      </c>
      <c r="AV157">
        <f t="shared" si="154"/>
        <v>1.6034298482110825</v>
      </c>
      <c r="AW157">
        <f t="shared" si="154"/>
        <v>1.6034286653075371</v>
      </c>
      <c r="AX157">
        <f t="shared" si="154"/>
        <v>1.6034833360356402</v>
      </c>
      <c r="AY157">
        <f t="shared" si="154"/>
        <v>1.6008529042974899</v>
      </c>
      <c r="AZ157">
        <f t="shared" si="154"/>
        <v>1.4767249296941527</v>
      </c>
      <c r="BA157">
        <f t="shared" si="155"/>
        <v>0.94116978384419081</v>
      </c>
      <c r="BB157" s="246">
        <f t="shared" si="156"/>
        <v>4.7343002600404045E-3</v>
      </c>
      <c r="BC157" s="247">
        <f t="shared" si="157"/>
        <v>4.5899167441372218E-3</v>
      </c>
      <c r="BD157" s="248">
        <f t="shared" si="158"/>
        <v>3.4753823156979142E-6</v>
      </c>
      <c r="BE157" s="247">
        <f t="shared" si="159"/>
        <v>3.5275999083328909E-3</v>
      </c>
      <c r="BG157">
        <f t="shared" si="160"/>
        <v>-6.40056809778204E-3</v>
      </c>
      <c r="BH157">
        <f t="shared" si="161"/>
        <v>0.68231711231265679</v>
      </c>
      <c r="BI157">
        <f t="shared" si="162"/>
        <v>-0.79925531698393815</v>
      </c>
      <c r="BJ157">
        <f t="shared" si="163"/>
        <v>0.46807191354069455</v>
      </c>
      <c r="BK157">
        <f t="shared" si="164"/>
        <v>2.1670871251306476</v>
      </c>
      <c r="BL157">
        <f t="shared" si="165"/>
        <v>1.8872750653362951</v>
      </c>
      <c r="BM157">
        <f t="shared" si="166"/>
        <v>1.5647575971005545</v>
      </c>
      <c r="BN157">
        <f t="shared" si="166"/>
        <v>1.5647575971001266</v>
      </c>
      <c r="BO157">
        <f t="shared" si="166"/>
        <v>1.5647575969748271</v>
      </c>
      <c r="BP157">
        <f t="shared" si="166"/>
        <v>1.5647575602955095</v>
      </c>
      <c r="BQ157">
        <f t="shared" si="166"/>
        <v>1.5647468326167391</v>
      </c>
      <c r="BR157">
        <f t="shared" si="166"/>
        <v>1.5621635989990443</v>
      </c>
      <c r="BS157">
        <f t="shared" si="166"/>
        <v>1.4748040822056852</v>
      </c>
      <c r="BT157">
        <f t="shared" si="167"/>
        <v>0.99907034798313221</v>
      </c>
    </row>
    <row r="158" spans="1:72">
      <c r="A158" s="47" t="s">
        <v>108</v>
      </c>
      <c r="B158" s="48"/>
      <c r="C158" s="51">
        <v>50276.442000000003</v>
      </c>
      <c r="D158" s="51">
        <v>5.0000000000000001E-3</v>
      </c>
      <c r="E158">
        <f t="shared" si="138"/>
        <v>18014.026263253509</v>
      </c>
      <c r="F158">
        <f t="shared" si="139"/>
        <v>18014</v>
      </c>
      <c r="G158">
        <f t="shared" si="170"/>
        <v>9.4942220021039248E-3</v>
      </c>
      <c r="H158" s="116"/>
      <c r="I158" s="116">
        <f t="shared" si="169"/>
        <v>9.4942220021039248E-3</v>
      </c>
      <c r="J158" s="117"/>
      <c r="K158" s="116"/>
      <c r="L158" s="116"/>
      <c r="M158" s="116"/>
      <c r="N158" s="116"/>
      <c r="O158" s="40"/>
      <c r="P158" s="167">
        <f t="shared" si="140"/>
        <v>1.4870026278002884E-5</v>
      </c>
      <c r="Q158" s="166">
        <f t="shared" si="141"/>
        <v>35257.942000000003</v>
      </c>
      <c r="R158" s="8">
        <f t="shared" si="142"/>
        <v>9.0140251425234257E-5</v>
      </c>
      <c r="S158" s="282">
        <f t="shared" si="135"/>
        <v>0.16496544044295958</v>
      </c>
      <c r="T158" s="284"/>
      <c r="U158" s="167"/>
      <c r="V158" s="167"/>
      <c r="W158" s="167"/>
      <c r="X158" s="167"/>
      <c r="Y158" s="167"/>
      <c r="Z158" s="167"/>
      <c r="AA158" s="116"/>
      <c r="AB158" s="116"/>
      <c r="AC158" s="25"/>
      <c r="AD158" s="252"/>
      <c r="AE158" s="41"/>
      <c r="AF158">
        <f t="shared" si="143"/>
        <v>18014</v>
      </c>
      <c r="AG158" s="246">
        <f t="shared" si="144"/>
        <v>1.1339521113775919E-2</v>
      </c>
      <c r="AH158" s="247">
        <f t="shared" si="145"/>
        <v>-1.8452991116719945E-3</v>
      </c>
      <c r="AI158" s="247">
        <f t="shared" si="146"/>
        <v>9.4942220021039248E-3</v>
      </c>
      <c r="AJ158" s="248">
        <f t="shared" si="147"/>
        <v>5.6172857416028728E-7</v>
      </c>
      <c r="AK158">
        <f t="shared" si="168"/>
        <v>3.405128811537452E-6</v>
      </c>
      <c r="AN158">
        <f t="shared" si="148"/>
        <v>1.2265144223675816E-2</v>
      </c>
      <c r="AO158">
        <f t="shared" si="149"/>
        <v>0.57147832062664672</v>
      </c>
      <c r="AP158">
        <f t="shared" si="150"/>
        <v>0.71779513497878067</v>
      </c>
      <c r="AQ158">
        <f t="shared" si="151"/>
        <v>0.5053958194621232</v>
      </c>
      <c r="AR158">
        <f t="shared" si="152"/>
        <v>2.2740660136402262</v>
      </c>
      <c r="AS158">
        <f t="shared" si="153"/>
        <v>2.1589701942890929</v>
      </c>
      <c r="AT158">
        <f t="shared" si="154"/>
        <v>1.5429740136808427</v>
      </c>
      <c r="AU158">
        <f t="shared" si="154"/>
        <v>1.5429740122831674</v>
      </c>
      <c r="AV158">
        <f t="shared" si="154"/>
        <v>1.5429739364588304</v>
      </c>
      <c r="AW158">
        <f t="shared" si="154"/>
        <v>1.5429698232734821</v>
      </c>
      <c r="AX158">
        <f t="shared" si="154"/>
        <v>1.5427476020056001</v>
      </c>
      <c r="AY158">
        <f t="shared" si="154"/>
        <v>1.5326178138772137</v>
      </c>
      <c r="AZ158">
        <f t="shared" si="154"/>
        <v>1.3915797485594417</v>
      </c>
      <c r="BA158">
        <f t="shared" si="155"/>
        <v>0.88061762403700961</v>
      </c>
      <c r="BB158" s="246">
        <f t="shared" si="156"/>
        <v>4.9346062049904424E-3</v>
      </c>
      <c r="BC158" s="247">
        <f t="shared" si="157"/>
        <v>4.5596157971134824E-3</v>
      </c>
      <c r="BD158" s="248">
        <f t="shared" si="158"/>
        <v>3.4296473793362274E-6</v>
      </c>
      <c r="BE158" s="247">
        <f t="shared" si="159"/>
        <v>3.6339926872135855E-3</v>
      </c>
      <c r="BG158">
        <f t="shared" si="160"/>
        <v>-6.4049149087854768E-3</v>
      </c>
      <c r="BH158">
        <f t="shared" si="161"/>
        <v>0.71914940192023091</v>
      </c>
      <c r="BI158">
        <f t="shared" si="162"/>
        <v>-0.84299184638788149</v>
      </c>
      <c r="BJ158">
        <f t="shared" si="163"/>
        <v>0.49105669217846182</v>
      </c>
      <c r="BK158">
        <f t="shared" si="164"/>
        <v>2.0903211943414344</v>
      </c>
      <c r="BL158">
        <f t="shared" si="165"/>
        <v>1.7239316255858477</v>
      </c>
      <c r="BM158">
        <f t="shared" si="166"/>
        <v>1.4743807744255601</v>
      </c>
      <c r="BN158">
        <f t="shared" si="166"/>
        <v>1.4743806858953969</v>
      </c>
      <c r="BO158">
        <f t="shared" si="166"/>
        <v>1.4743790602385145</v>
      </c>
      <c r="BP158">
        <f t="shared" si="166"/>
        <v>1.4743492135705334</v>
      </c>
      <c r="BQ158">
        <f t="shared" si="166"/>
        <v>1.4738028631220836</v>
      </c>
      <c r="BR158">
        <f t="shared" si="166"/>
        <v>1.4642943303516196</v>
      </c>
      <c r="BS158">
        <f t="shared" si="166"/>
        <v>1.3583854971799014</v>
      </c>
      <c r="BT158">
        <f t="shared" si="167"/>
        <v>0.91131053009880381</v>
      </c>
    </row>
    <row r="159" spans="1:72">
      <c r="A159" s="47" t="s">
        <v>106</v>
      </c>
      <c r="B159" s="48"/>
      <c r="C159" s="50">
        <v>51069.758999999998</v>
      </c>
      <c r="D159" s="51"/>
      <c r="E159">
        <f t="shared" si="138"/>
        <v>20208.527874028252</v>
      </c>
      <c r="F159">
        <f t="shared" si="139"/>
        <v>20208.5</v>
      </c>
      <c r="G159">
        <f t="shared" si="170"/>
        <v>1.0076520498842001E-2</v>
      </c>
      <c r="H159" s="116"/>
      <c r="I159" s="8">
        <f t="shared" si="169"/>
        <v>1.0076520498842001E-2</v>
      </c>
      <c r="J159" s="9"/>
      <c r="L159" s="116"/>
      <c r="M159" s="116"/>
      <c r="N159" s="116"/>
      <c r="O159" s="40"/>
      <c r="P159" s="167">
        <f t="shared" si="140"/>
        <v>1.67499747366367E-5</v>
      </c>
      <c r="Q159" s="166">
        <f t="shared" si="141"/>
        <v>36051.258999999998</v>
      </c>
      <c r="R159" s="8">
        <f t="shared" si="142"/>
        <v>1.0153626536358305E-4</v>
      </c>
      <c r="S159" s="282">
        <f t="shared" si="135"/>
        <v>0.16496544044295958</v>
      </c>
      <c r="T159" s="284"/>
      <c r="U159" s="167"/>
      <c r="V159" s="167"/>
      <c r="W159" s="167"/>
      <c r="X159" s="167"/>
      <c r="Y159" s="167"/>
      <c r="Z159" s="167"/>
      <c r="AB159" s="116"/>
      <c r="AC159" s="25"/>
      <c r="AD159" s="252"/>
      <c r="AE159" s="41"/>
      <c r="AF159">
        <f t="shared" si="143"/>
        <v>20208.5</v>
      </c>
      <c r="AG159" s="246">
        <f t="shared" si="144"/>
        <v>9.241710985024092E-3</v>
      </c>
      <c r="AH159" s="247">
        <f t="shared" si="145"/>
        <v>8.3480951381790895E-4</v>
      </c>
      <c r="AI159" s="247">
        <f t="shared" si="146"/>
        <v>1.0076520498842001E-2</v>
      </c>
      <c r="AJ159" s="248">
        <f t="shared" si="147"/>
        <v>1.1496555772494311E-7</v>
      </c>
      <c r="AK159">
        <f t="shared" si="168"/>
        <v>6.969069243608935E-7</v>
      </c>
      <c r="AN159">
        <f t="shared" si="148"/>
        <v>1.1104407848808458E-2</v>
      </c>
      <c r="AO159">
        <f t="shared" si="149"/>
        <v>0.45631531985818341</v>
      </c>
      <c r="AP159">
        <f t="shared" si="150"/>
        <v>0.51549590542892532</v>
      </c>
      <c r="AQ159">
        <f t="shared" si="151"/>
        <v>0.37876474572198582</v>
      </c>
      <c r="AR159">
        <f t="shared" si="152"/>
        <v>2.5331101145959956</v>
      </c>
      <c r="AS159">
        <f t="shared" si="153"/>
        <v>3.1848199309207197</v>
      </c>
      <c r="AT159">
        <f t="shared" si="154"/>
        <v>1.9241438196582725</v>
      </c>
      <c r="AU159">
        <f t="shared" si="154"/>
        <v>1.9241301497428891</v>
      </c>
      <c r="AV159">
        <f t="shared" si="154"/>
        <v>1.9241897653742364</v>
      </c>
      <c r="AW159">
        <f t="shared" si="154"/>
        <v>1.9239297060115024</v>
      </c>
      <c r="AX159">
        <f t="shared" si="154"/>
        <v>1.925062813386897</v>
      </c>
      <c r="AY159">
        <f t="shared" si="154"/>
        <v>1.9200999876277249</v>
      </c>
      <c r="AZ159">
        <f t="shared" si="154"/>
        <v>1.9413652147139184</v>
      </c>
      <c r="BA159">
        <f t="shared" si="155"/>
        <v>1.302464337360373</v>
      </c>
      <c r="BB159" s="246">
        <f t="shared" si="156"/>
        <v>3.6724339039256948E-3</v>
      </c>
      <c r="BC159" s="247">
        <f t="shared" si="157"/>
        <v>6.4040865949163061E-3</v>
      </c>
      <c r="BD159" s="248">
        <f t="shared" si="158"/>
        <v>6.7656162762166306E-6</v>
      </c>
      <c r="BE159" s="247">
        <f t="shared" si="159"/>
        <v>4.5413897311319404E-3</v>
      </c>
      <c r="BG159">
        <f t="shared" si="160"/>
        <v>-5.5692770810983972E-3</v>
      </c>
      <c r="BH159">
        <f t="shared" si="161"/>
        <v>0.54370084103547911</v>
      </c>
      <c r="BI159">
        <f t="shared" si="162"/>
        <v>-0.55132046104243615</v>
      </c>
      <c r="BJ159">
        <f t="shared" si="163"/>
        <v>0.33437226395633868</v>
      </c>
      <c r="BK159">
        <f t="shared" si="164"/>
        <v>2.5091960884972075</v>
      </c>
      <c r="BL159">
        <f t="shared" si="165"/>
        <v>3.0564638059220917</v>
      </c>
      <c r="BM159">
        <f t="shared" si="166"/>
        <v>2.0298538705209213</v>
      </c>
      <c r="BN159">
        <f t="shared" si="166"/>
        <v>2.0297790064368306</v>
      </c>
      <c r="BO159">
        <f t="shared" si="166"/>
        <v>2.0300776263066163</v>
      </c>
      <c r="BP159">
        <f t="shared" si="166"/>
        <v>2.02888540565674</v>
      </c>
      <c r="BQ159">
        <f t="shared" si="166"/>
        <v>2.0336282307791014</v>
      </c>
      <c r="BR159">
        <f t="shared" si="166"/>
        <v>2.0144818382667333</v>
      </c>
      <c r="BS159">
        <f t="shared" si="166"/>
        <v>2.0877474226718928</v>
      </c>
      <c r="BT159">
        <f t="shared" si="167"/>
        <v>1.5227039280262915</v>
      </c>
    </row>
    <row r="160" spans="1:72">
      <c r="A160" s="37" t="s">
        <v>61</v>
      </c>
      <c r="B160" s="38" t="s">
        <v>49</v>
      </c>
      <c r="C160" s="37">
        <v>36458.023999999998</v>
      </c>
      <c r="D160" s="37" t="s">
        <v>46</v>
      </c>
      <c r="E160">
        <f t="shared" si="138"/>
        <v>-20210.971511102616</v>
      </c>
      <c r="F160">
        <f t="shared" si="139"/>
        <v>-20211</v>
      </c>
      <c r="G160">
        <f t="shared" si="170"/>
        <v>1.0298797002178617E-2</v>
      </c>
      <c r="H160" s="116"/>
      <c r="I160" s="116">
        <f t="shared" si="169"/>
        <v>1.0298797002178617E-2</v>
      </c>
      <c r="J160" s="116"/>
      <c r="K160" s="116"/>
      <c r="L160" s="116"/>
      <c r="M160" s="116"/>
      <c r="N160" s="116"/>
      <c r="O160" s="40"/>
      <c r="P160" s="167">
        <f t="shared" si="140"/>
        <v>1.7497095682183783E-5</v>
      </c>
      <c r="Q160" s="166">
        <f t="shared" si="141"/>
        <v>21439.523999999998</v>
      </c>
      <c r="R160" s="8">
        <f t="shared" si="142"/>
        <v>1.0606521969208326E-4</v>
      </c>
      <c r="S160" s="282">
        <f t="shared" si="135"/>
        <v>0.16496544044295958</v>
      </c>
      <c r="T160" s="284"/>
      <c r="U160" s="167"/>
      <c r="V160" s="167"/>
      <c r="W160" s="167"/>
      <c r="X160" s="167"/>
      <c r="Y160" s="167"/>
      <c r="Z160" s="167"/>
      <c r="AA160" s="116"/>
      <c r="AB160" s="116"/>
      <c r="AC160" s="25"/>
      <c r="AD160" s="252"/>
      <c r="AE160" s="41"/>
      <c r="AF160">
        <f t="shared" si="143"/>
        <v>-20211</v>
      </c>
      <c r="AG160" s="246">
        <f t="shared" si="144"/>
        <v>1.6240349640405969E-2</v>
      </c>
      <c r="AH160" s="247">
        <f t="shared" si="145"/>
        <v>-5.9415526382273522E-3</v>
      </c>
      <c r="AI160" s="247">
        <f t="shared" si="146"/>
        <v>1.0298797002178617E-2</v>
      </c>
      <c r="AJ160" s="248">
        <f t="shared" si="147"/>
        <v>5.8236178560833997E-6</v>
      </c>
      <c r="AK160">
        <f t="shared" si="168"/>
        <v>3.5302047752826407E-5</v>
      </c>
      <c r="AN160">
        <f t="shared" si="148"/>
        <v>-4.8600054408633074E-3</v>
      </c>
      <c r="AO160">
        <f t="shared" si="149"/>
        <v>1.3446048522500513</v>
      </c>
      <c r="AP160">
        <f t="shared" si="150"/>
        <v>-0.81744861443985029</v>
      </c>
      <c r="AQ160">
        <f t="shared" si="151"/>
        <v>-0.56595340782476977</v>
      </c>
      <c r="AR160">
        <f t="shared" si="152"/>
        <v>-1.0238637812234599</v>
      </c>
      <c r="AS160">
        <f t="shared" si="153"/>
        <v>-0.56189780734051509</v>
      </c>
      <c r="AT160">
        <f t="shared" si="154"/>
        <v>-6.7790108032091219</v>
      </c>
      <c r="AU160">
        <f t="shared" si="154"/>
        <v>-6.772893083810235</v>
      </c>
      <c r="AV160">
        <f t="shared" si="154"/>
        <v>-6.7624595474681541</v>
      </c>
      <c r="AW160">
        <f t="shared" si="154"/>
        <v>-6.7447942806901091</v>
      </c>
      <c r="AX160">
        <f t="shared" si="154"/>
        <v>-6.7152308345291525</v>
      </c>
      <c r="AY160">
        <f t="shared" si="154"/>
        <v>-6.6666251966650556</v>
      </c>
      <c r="AZ160">
        <f t="shared" si="154"/>
        <v>-6.5886729382022082</v>
      </c>
      <c r="BA160">
        <f t="shared" si="155"/>
        <v>-6.4673389112947497</v>
      </c>
      <c r="BB160" s="246">
        <f t="shared" si="156"/>
        <v>1.5344779585700604E-2</v>
      </c>
      <c r="BC160" s="247">
        <f t="shared" si="157"/>
        <v>-5.0459825835219869E-3</v>
      </c>
      <c r="BD160" s="248">
        <f t="shared" si="158"/>
        <v>4.2003401851033429E-6</v>
      </c>
      <c r="BE160" s="247">
        <f t="shared" si="159"/>
        <v>1.6054372497747292E-2</v>
      </c>
      <c r="BG160">
        <f t="shared" si="160"/>
        <v>-8.9557005470536539E-4</v>
      </c>
      <c r="BH160">
        <f t="shared" si="161"/>
        <v>0.43741890247562043</v>
      </c>
      <c r="BI160">
        <f t="shared" si="162"/>
        <v>-5.6534969029091636E-2</v>
      </c>
      <c r="BJ160">
        <f t="shared" si="163"/>
        <v>5.9297909602962752E-2</v>
      </c>
      <c r="BK160">
        <f t="shared" si="164"/>
        <v>3.0365771010771589</v>
      </c>
      <c r="BL160">
        <f t="shared" si="165"/>
        <v>19.027292337979212</v>
      </c>
      <c r="BM160">
        <f t="shared" si="166"/>
        <v>-9.6236965905867304</v>
      </c>
      <c r="BN160">
        <f t="shared" si="166"/>
        <v>-9.6287302911454304</v>
      </c>
      <c r="BO160">
        <f t="shared" si="166"/>
        <v>-9.6196521401063801</v>
      </c>
      <c r="BP160">
        <f t="shared" si="166"/>
        <v>-9.6360366878800505</v>
      </c>
      <c r="BQ160">
        <f t="shared" si="166"/>
        <v>-9.6065039075844005</v>
      </c>
      <c r="BR160">
        <f t="shared" si="166"/>
        <v>-9.6598708499907673</v>
      </c>
      <c r="BS160">
        <f t="shared" si="166"/>
        <v>-9.5638205705913446</v>
      </c>
      <c r="BT160">
        <f t="shared" si="167"/>
        <v>-9.7382737195153304</v>
      </c>
    </row>
    <row r="161" spans="1:72">
      <c r="A161" s="47" t="s">
        <v>73</v>
      </c>
      <c r="B161" s="48"/>
      <c r="C161" s="51">
        <v>43337.771000000001</v>
      </c>
      <c r="D161" s="51" t="s">
        <v>16</v>
      </c>
      <c r="E161">
        <f t="shared" si="138"/>
        <v>-1179.9714528373906</v>
      </c>
      <c r="F161">
        <f t="shared" si="139"/>
        <v>-1180</v>
      </c>
      <c r="G161">
        <f t="shared" si="170"/>
        <v>1.0319860004528891E-2</v>
      </c>
      <c r="H161" s="116"/>
      <c r="I161" s="116">
        <f t="shared" si="169"/>
        <v>1.0319860004528891E-2</v>
      </c>
      <c r="K161" s="116"/>
      <c r="L161" s="116"/>
      <c r="M161" s="116"/>
      <c r="N161" s="116"/>
      <c r="O161" s="40"/>
      <c r="P161" s="167">
        <f t="shared" si="140"/>
        <v>1.756873865874903E-5</v>
      </c>
      <c r="Q161" s="166">
        <f t="shared" si="141"/>
        <v>28319.271000000001</v>
      </c>
      <c r="R161" s="8">
        <f t="shared" si="142"/>
        <v>1.0649951051307505E-4</v>
      </c>
      <c r="S161" s="282">
        <f t="shared" si="135"/>
        <v>0.16496544044295958</v>
      </c>
      <c r="T161" s="284"/>
      <c r="U161" s="167"/>
      <c r="V161" s="167"/>
      <c r="W161" s="167"/>
      <c r="X161" s="167"/>
      <c r="Y161" s="167"/>
      <c r="Z161" s="167"/>
      <c r="AA161" s="116"/>
      <c r="AB161" s="116"/>
      <c r="AC161" s="25"/>
      <c r="AD161" s="252"/>
      <c r="AE161" s="41"/>
      <c r="AF161">
        <f t="shared" si="143"/>
        <v>-1180</v>
      </c>
      <c r="AG161" s="246">
        <f t="shared" si="144"/>
        <v>5.3493627537721852E-3</v>
      </c>
      <c r="AH161" s="247">
        <f t="shared" si="145"/>
        <v>4.9704972507567061E-3</v>
      </c>
      <c r="AI161" s="247">
        <f t="shared" si="146"/>
        <v>1.0319860004528891E-2</v>
      </c>
      <c r="AJ161" s="248">
        <f t="shared" si="147"/>
        <v>4.075610258776078E-6</v>
      </c>
      <c r="AK161">
        <f t="shared" si="168"/>
        <v>2.4705842919779974E-5</v>
      </c>
      <c r="AN161">
        <f t="shared" si="148"/>
        <v>-3.4365261116324642E-3</v>
      </c>
      <c r="AO161">
        <f t="shared" si="149"/>
        <v>0.33993442675384122</v>
      </c>
      <c r="AP161">
        <f t="shared" si="150"/>
        <v>-0.15399339778319629</v>
      </c>
      <c r="AQ161">
        <f t="shared" si="151"/>
        <v>-5.8044836445370646E-2</v>
      </c>
      <c r="AR161">
        <f t="shared" si="152"/>
        <v>-3.053880300092787</v>
      </c>
      <c r="AS161">
        <f t="shared" si="153"/>
        <v>-22.78718462157595</v>
      </c>
      <c r="AT161">
        <f t="shared" si="154"/>
        <v>-2.9473688927662787</v>
      </c>
      <c r="AU161">
        <f t="shared" si="154"/>
        <v>-2.9312633883036616</v>
      </c>
      <c r="AV161">
        <f t="shared" si="154"/>
        <v>-2.9560541064361683</v>
      </c>
      <c r="AW161">
        <f t="shared" si="154"/>
        <v>-2.917840860101244</v>
      </c>
      <c r="AX161">
        <f t="shared" si="154"/>
        <v>-2.9766265504534477</v>
      </c>
      <c r="AY161">
        <f t="shared" si="154"/>
        <v>-2.8858779854860637</v>
      </c>
      <c r="AZ161">
        <f t="shared" si="154"/>
        <v>-3.0253497822655606</v>
      </c>
      <c r="BA161">
        <f t="shared" si="155"/>
        <v>-2.8090273135472366</v>
      </c>
      <c r="BB161" s="246">
        <f t="shared" si="156"/>
        <v>7.2799682257531761E-4</v>
      </c>
      <c r="BC161" s="247">
        <f t="shared" si="157"/>
        <v>9.5918631819535728E-3</v>
      </c>
      <c r="BD161" s="248">
        <f t="shared" si="158"/>
        <v>1.5177453872784954E-5</v>
      </c>
      <c r="BE161" s="247">
        <f t="shared" si="159"/>
        <v>1.8377752047358222E-2</v>
      </c>
      <c r="BG161">
        <f t="shared" si="160"/>
        <v>-4.6213659311968676E-3</v>
      </c>
      <c r="BH161">
        <f t="shared" si="161"/>
        <v>0.49729857476038086</v>
      </c>
      <c r="BI161">
        <f t="shared" si="162"/>
        <v>-0.4150293311989473</v>
      </c>
      <c r="BJ161">
        <f t="shared" si="163"/>
        <v>0.25943209214951063</v>
      </c>
      <c r="BK161">
        <f t="shared" si="164"/>
        <v>2.6651671880842267</v>
      </c>
      <c r="BL161">
        <f t="shared" si="165"/>
        <v>4.1182221517381006</v>
      </c>
      <c r="BM161">
        <f t="shared" si="166"/>
        <v>-4.0056027037277087</v>
      </c>
      <c r="BN161">
        <f t="shared" si="166"/>
        <v>-4.0066887698487186</v>
      </c>
      <c r="BO161">
        <f t="shared" si="166"/>
        <v>-4.0037337163702498</v>
      </c>
      <c r="BP161">
        <f t="shared" si="166"/>
        <v>-4.0117982085435342</v>
      </c>
      <c r="BQ161">
        <f t="shared" si="166"/>
        <v>-3.9899656727186019</v>
      </c>
      <c r="BR161">
        <f t="shared" si="166"/>
        <v>-4.0504462789195816</v>
      </c>
      <c r="BS161">
        <f t="shared" si="166"/>
        <v>-3.8919310415774908</v>
      </c>
      <c r="BT161">
        <f t="shared" si="167"/>
        <v>-4.4361877063196058</v>
      </c>
    </row>
    <row r="162" spans="1:72">
      <c r="A162" s="55" t="s">
        <v>95</v>
      </c>
      <c r="B162" s="56"/>
      <c r="C162" s="57">
        <v>48564.368999999999</v>
      </c>
      <c r="D162" s="57">
        <v>6.0000000000000001E-3</v>
      </c>
      <c r="E162">
        <f t="shared" si="138"/>
        <v>13278.029232729801</v>
      </c>
      <c r="F162">
        <f t="shared" si="139"/>
        <v>13278</v>
      </c>
      <c r="G162">
        <f t="shared" si="170"/>
        <v>1.05676940002013E-2</v>
      </c>
      <c r="H162" s="116"/>
      <c r="I162" s="116">
        <f t="shared" si="169"/>
        <v>1.05676940002013E-2</v>
      </c>
      <c r="J162" s="116"/>
      <c r="K162" s="116"/>
      <c r="L162" s="116"/>
      <c r="M162" s="116"/>
      <c r="N162" s="116"/>
      <c r="O162" s="40"/>
      <c r="P162" s="167">
        <f t="shared" si="140"/>
        <v>1.842270634101195E-5</v>
      </c>
      <c r="Q162" s="166">
        <f t="shared" si="141"/>
        <v>33545.868999999999</v>
      </c>
      <c r="R162" s="8">
        <f t="shared" si="142"/>
        <v>1.1167615648189055E-4</v>
      </c>
      <c r="S162" s="282">
        <f t="shared" si="135"/>
        <v>0.16496544044295958</v>
      </c>
      <c r="T162" s="284"/>
      <c r="U162" s="167"/>
      <c r="V162" s="167"/>
      <c r="W162" s="167"/>
      <c r="X162" s="167"/>
      <c r="Y162" s="167"/>
      <c r="Z162" s="167"/>
      <c r="AA162" s="116"/>
      <c r="AC162" s="25"/>
      <c r="AD162" s="252"/>
      <c r="AE162" s="41"/>
      <c r="AF162">
        <f t="shared" si="143"/>
        <v>13278</v>
      </c>
      <c r="AG162" s="246">
        <f t="shared" si="144"/>
        <v>1.271599169504414E-3</v>
      </c>
      <c r="AH162" s="247">
        <f t="shared" si="145"/>
        <v>9.2960948306968858E-3</v>
      </c>
      <c r="AI162" s="247">
        <f t="shared" si="146"/>
        <v>1.05676940002013E-2</v>
      </c>
      <c r="AJ162" s="248">
        <f t="shared" si="147"/>
        <v>1.4255881005373711E-5</v>
      </c>
      <c r="AK162">
        <f t="shared" si="168"/>
        <v>8.6417379101309368E-5</v>
      </c>
      <c r="AN162">
        <f t="shared" si="148"/>
        <v>5.3736339162264613E-5</v>
      </c>
      <c r="AO162">
        <f t="shared" si="149"/>
        <v>1.6509502914612177</v>
      </c>
      <c r="AP162">
        <f t="shared" si="150"/>
        <v>-0.12070605494802143</v>
      </c>
      <c r="AQ162">
        <f t="shared" si="151"/>
        <v>-0.12377189531273025</v>
      </c>
      <c r="AR162">
        <f t="shared" si="152"/>
        <v>-0.18789737188073372</v>
      </c>
      <c r="AS162">
        <f t="shared" si="153"/>
        <v>-9.4226073479739783E-2</v>
      </c>
      <c r="AT162">
        <f t="shared" si="154"/>
        <v>-8.4841666185290682E-2</v>
      </c>
      <c r="AU162">
        <f t="shared" si="154"/>
        <v>-8.3194800751152875E-2</v>
      </c>
      <c r="AV162">
        <f t="shared" si="154"/>
        <v>-8.0701020025455122E-2</v>
      </c>
      <c r="AW162">
        <f t="shared" si="154"/>
        <v>-7.6925742351163784E-2</v>
      </c>
      <c r="AX162">
        <f t="shared" si="154"/>
        <v>-7.1212507711250206E-2</v>
      </c>
      <c r="AY162">
        <f t="shared" si="154"/>
        <v>-6.2570872671134231E-2</v>
      </c>
      <c r="AZ162">
        <f t="shared" si="154"/>
        <v>-4.9508518238129261E-2</v>
      </c>
      <c r="BA162">
        <f t="shared" si="155"/>
        <v>-2.9779292936991553E-2</v>
      </c>
      <c r="BB162" s="246">
        <f t="shared" si="156"/>
        <v>5.703002780025967E-3</v>
      </c>
      <c r="BC162" s="247">
        <f t="shared" si="157"/>
        <v>4.8646912201753328E-3</v>
      </c>
      <c r="BD162" s="248">
        <f t="shared" si="158"/>
        <v>3.9039435506188717E-6</v>
      </c>
      <c r="BE162" s="247">
        <f t="shared" si="159"/>
        <v>6.0825540505174821E-3</v>
      </c>
      <c r="BG162">
        <f t="shared" si="160"/>
        <v>4.431403610521553E-3</v>
      </c>
      <c r="BH162">
        <f t="shared" si="161"/>
        <v>1.1057515456045415</v>
      </c>
      <c r="BI162">
        <f t="shared" si="162"/>
        <v>0.97216473092912736</v>
      </c>
      <c r="BJ162">
        <f t="shared" si="163"/>
        <v>-0.55572506149828005</v>
      </c>
      <c r="BK162">
        <f t="shared" si="164"/>
        <v>-1.3827499432601467</v>
      </c>
      <c r="BL162">
        <f t="shared" si="165"/>
        <v>-0.82765030728983546</v>
      </c>
      <c r="BM162">
        <f t="shared" si="166"/>
        <v>-0.82213712650460025</v>
      </c>
      <c r="BN162">
        <f t="shared" si="166"/>
        <v>-0.82098086048602903</v>
      </c>
      <c r="BO162">
        <f t="shared" si="166"/>
        <v>-0.8179864715944194</v>
      </c>
      <c r="BP162">
        <f t="shared" si="166"/>
        <v>-0.81027594232274713</v>
      </c>
      <c r="BQ162">
        <f t="shared" si="166"/>
        <v>-0.79070212152869679</v>
      </c>
      <c r="BR162">
        <f t="shared" si="166"/>
        <v>-0.74265487016697862</v>
      </c>
      <c r="BS162">
        <f t="shared" si="166"/>
        <v>-0.6326842126060036</v>
      </c>
      <c r="BT162">
        <f t="shared" si="167"/>
        <v>-0.40815136672716212</v>
      </c>
    </row>
    <row r="163" spans="1:72">
      <c r="A163" s="47" t="s">
        <v>106</v>
      </c>
      <c r="B163" s="48"/>
      <c r="C163" s="50">
        <v>50799.536999999997</v>
      </c>
      <c r="D163" s="51"/>
      <c r="E163" s="58">
        <f t="shared" si="138"/>
        <v>19461.030197479304</v>
      </c>
      <c r="F163">
        <f t="shared" si="139"/>
        <v>19461</v>
      </c>
      <c r="G163">
        <f t="shared" si="170"/>
        <v>1.0916453000390902E-2</v>
      </c>
      <c r="H163" s="116"/>
      <c r="I163" s="8">
        <f t="shared" si="169"/>
        <v>1.0916453000390902E-2</v>
      </c>
      <c r="L163" s="116"/>
      <c r="M163" s="116"/>
      <c r="N163" s="116"/>
      <c r="O163" s="40"/>
      <c r="P163" s="167">
        <f t="shared" si="140"/>
        <v>1.9658757682117155E-5</v>
      </c>
      <c r="Q163" s="166">
        <f t="shared" si="141"/>
        <v>35781.036999999997</v>
      </c>
      <c r="R163" s="8">
        <f t="shared" si="142"/>
        <v>1.1916894610974354E-4</v>
      </c>
      <c r="S163" s="282">
        <f t="shared" si="135"/>
        <v>0.16496544044295958</v>
      </c>
      <c r="T163" s="284"/>
      <c r="U163" s="167"/>
      <c r="V163" s="167"/>
      <c r="W163" s="167"/>
      <c r="X163" s="167"/>
      <c r="Y163" s="167"/>
      <c r="Z163" s="167"/>
      <c r="AA163" s="116"/>
      <c r="AB163" s="116"/>
      <c r="AC163" s="25"/>
      <c r="AD163" s="252"/>
      <c r="AE163" s="41"/>
      <c r="AF163">
        <f t="shared" si="143"/>
        <v>19461</v>
      </c>
      <c r="AG163" s="246">
        <f t="shared" si="144"/>
        <v>1.0109461346803917E-2</v>
      </c>
      <c r="AH163" s="247">
        <f t="shared" si="145"/>
        <v>8.0699165358698484E-4</v>
      </c>
      <c r="AI163" s="247">
        <f t="shared" si="146"/>
        <v>1.0916453000390902E-2</v>
      </c>
      <c r="AJ163" s="248">
        <f t="shared" si="147"/>
        <v>1.0743135586683445E-7</v>
      </c>
      <c r="AK163">
        <f t="shared" si="168"/>
        <v>6.5123552895905616E-7</v>
      </c>
      <c r="AN163">
        <f t="shared" si="148"/>
        <v>1.1656960988949222E-2</v>
      </c>
      <c r="AO163">
        <f t="shared" si="149"/>
        <v>0.48658485413727126</v>
      </c>
      <c r="AP163">
        <f t="shared" si="150"/>
        <v>0.57895554561284435</v>
      </c>
      <c r="AQ163">
        <f t="shared" si="151"/>
        <v>0.41888023589267492</v>
      </c>
      <c r="AR163">
        <f t="shared" si="152"/>
        <v>2.4572492563240678</v>
      </c>
      <c r="AS163">
        <f t="shared" si="153"/>
        <v>2.8075518400150323</v>
      </c>
      <c r="AT163">
        <f t="shared" si="154"/>
        <v>1.803522256885405</v>
      </c>
      <c r="AU163">
        <f t="shared" si="154"/>
        <v>1.8035256134213649</v>
      </c>
      <c r="AV163">
        <f t="shared" si="154"/>
        <v>1.8035036485788722</v>
      </c>
      <c r="AW163">
        <f t="shared" si="154"/>
        <v>1.8036473474535026</v>
      </c>
      <c r="AX163">
        <f t="shared" si="154"/>
        <v>1.8027056525496676</v>
      </c>
      <c r="AY163">
        <f t="shared" si="154"/>
        <v>1.8088102566444775</v>
      </c>
      <c r="AZ163">
        <f t="shared" si="154"/>
        <v>1.7659335007042973</v>
      </c>
      <c r="BA163">
        <f t="shared" si="155"/>
        <v>1.1587731009925379</v>
      </c>
      <c r="BB163" s="246">
        <f t="shared" si="156"/>
        <v>4.0777880188308498E-3</v>
      </c>
      <c r="BC163" s="247">
        <f t="shared" si="157"/>
        <v>6.8386649815600524E-3</v>
      </c>
      <c r="BD163" s="248">
        <f t="shared" si="158"/>
        <v>7.7149946319421305E-6</v>
      </c>
      <c r="BE163" s="247">
        <f t="shared" si="159"/>
        <v>5.2911653394147476E-3</v>
      </c>
      <c r="BG163">
        <f t="shared" si="160"/>
        <v>-6.0316733279730675E-3</v>
      </c>
      <c r="BH163">
        <f t="shared" si="161"/>
        <v>0.58631303422408365</v>
      </c>
      <c r="BI163">
        <f t="shared" si="162"/>
        <v>-0.64585278358995724</v>
      </c>
      <c r="BJ163">
        <f t="shared" si="163"/>
        <v>0.38584560088477404</v>
      </c>
      <c r="BK163">
        <f t="shared" si="164"/>
        <v>2.3910024779855159</v>
      </c>
      <c r="BL163">
        <f t="shared" si="165"/>
        <v>2.5382809264959016</v>
      </c>
      <c r="BM163">
        <f t="shared" si="166"/>
        <v>1.8571164029427769</v>
      </c>
      <c r="BN163">
        <f t="shared" si="166"/>
        <v>1.8571158507132153</v>
      </c>
      <c r="BO163">
        <f t="shared" si="166"/>
        <v>1.8571193071765855</v>
      </c>
      <c r="BP163">
        <f t="shared" si="166"/>
        <v>1.8570976721379848</v>
      </c>
      <c r="BQ163">
        <f t="shared" si="166"/>
        <v>1.857233066160634</v>
      </c>
      <c r="BR163">
        <f t="shared" si="166"/>
        <v>1.8563847311013093</v>
      </c>
      <c r="BS163">
        <f t="shared" si="166"/>
        <v>1.8616604292324705</v>
      </c>
      <c r="BT163">
        <f t="shared" si="167"/>
        <v>1.314448487173798</v>
      </c>
    </row>
    <row r="164" spans="1:72">
      <c r="A164" s="47" t="s">
        <v>86</v>
      </c>
      <c r="B164" s="48"/>
      <c r="C164" s="51">
        <v>47524.328000000001</v>
      </c>
      <c r="D164" s="51"/>
      <c r="E164" s="58">
        <f t="shared" si="138"/>
        <v>10401.030946077957</v>
      </c>
      <c r="F164">
        <f t="shared" si="139"/>
        <v>10401</v>
      </c>
      <c r="G164">
        <f t="shared" si="170"/>
        <v>1.1187073003384285E-2</v>
      </c>
      <c r="H164" s="116"/>
      <c r="I164" s="8">
        <f t="shared" si="169"/>
        <v>1.1187073003384285E-2</v>
      </c>
      <c r="J164" s="116"/>
      <c r="K164" s="116"/>
      <c r="L164" s="116"/>
      <c r="M164" s="116"/>
      <c r="N164" s="116"/>
      <c r="O164" s="40"/>
      <c r="P164" s="167">
        <f t="shared" si="140"/>
        <v>2.0645524243821463E-5</v>
      </c>
      <c r="Q164" s="166">
        <f t="shared" si="141"/>
        <v>32505.828000000001</v>
      </c>
      <c r="R164" s="8">
        <f t="shared" si="142"/>
        <v>1.2515060238304948E-4</v>
      </c>
      <c r="S164" s="282">
        <f t="shared" si="135"/>
        <v>0.16496544044295958</v>
      </c>
      <c r="T164" s="284"/>
      <c r="U164" s="167"/>
      <c r="V164" s="167"/>
      <c r="W164" s="167"/>
      <c r="X164" s="167"/>
      <c r="Y164" s="167"/>
      <c r="Z164" s="167"/>
      <c r="AA164" s="116"/>
      <c r="AB164" s="116"/>
      <c r="AC164" s="25"/>
      <c r="AD164" s="252"/>
      <c r="AE164" s="41"/>
      <c r="AF164">
        <f t="shared" si="143"/>
        <v>10401</v>
      </c>
      <c r="AG164" s="246">
        <f t="shared" si="144"/>
        <v>-8.412568256696942E-3</v>
      </c>
      <c r="AH164" s="247">
        <f t="shared" si="145"/>
        <v>1.9599641260081228E-2</v>
      </c>
      <c r="AI164" s="247">
        <f t="shared" si="146"/>
        <v>1.1187073003384285E-2</v>
      </c>
      <c r="AJ164" s="248">
        <f t="shared" si="147"/>
        <v>6.3370803778000251E-5</v>
      </c>
      <c r="AK164">
        <f t="shared" si="168"/>
        <v>3.8414593752387848E-4</v>
      </c>
      <c r="AN164">
        <f t="shared" si="148"/>
        <v>-1.1013398183088328E-2</v>
      </c>
      <c r="AO164">
        <f t="shared" si="149"/>
        <v>0.737909359287795</v>
      </c>
      <c r="AP164">
        <f t="shared" si="150"/>
        <v>-0.94283443831087599</v>
      </c>
      <c r="AQ164">
        <f t="shared" si="151"/>
        <v>-0.60857559930859517</v>
      </c>
      <c r="AR164">
        <f t="shared" si="152"/>
        <v>-1.9774533025922176</v>
      </c>
      <c r="AS164">
        <f t="shared" si="153"/>
        <v>-1.5194553855370567</v>
      </c>
      <c r="AT164">
        <f t="shared" si="154"/>
        <v>-1.2004586893522557</v>
      </c>
      <c r="AU164">
        <f t="shared" si="154"/>
        <v>-1.2002303000662107</v>
      </c>
      <c r="AV164">
        <f t="shared" si="154"/>
        <v>-1.1992796848745784</v>
      </c>
      <c r="AW164">
        <f t="shared" si="154"/>
        <v>-1.1953476380844474</v>
      </c>
      <c r="AX164">
        <f t="shared" si="154"/>
        <v>-1.1794832120488905</v>
      </c>
      <c r="AY164">
        <f t="shared" si="154"/>
        <v>-1.1208416277185684</v>
      </c>
      <c r="AZ164">
        <f t="shared" si="154"/>
        <v>-0.94751288783318288</v>
      </c>
      <c r="BA164">
        <f t="shared" si="155"/>
        <v>-0.58282235250924774</v>
      </c>
      <c r="BB164" s="246">
        <f t="shared" si="156"/>
        <v>-2.0616355615575739E-3</v>
      </c>
      <c r="BC164" s="247">
        <f t="shared" si="157"/>
        <v>1.3248708564941859E-2</v>
      </c>
      <c r="BD164" s="248">
        <f t="shared" si="158"/>
        <v>2.8956099795838197E-5</v>
      </c>
      <c r="BE164" s="247">
        <f t="shared" si="159"/>
        <v>1.5849538491333248E-2</v>
      </c>
      <c r="BG164">
        <f t="shared" si="160"/>
        <v>6.350932695139368E-3</v>
      </c>
      <c r="BH164">
        <f t="shared" si="161"/>
        <v>0.6131258967143759</v>
      </c>
      <c r="BI164">
        <f t="shared" si="162"/>
        <v>0.76185203082866471</v>
      </c>
      <c r="BJ164">
        <f t="shared" si="163"/>
        <v>-0.41272528585241886</v>
      </c>
      <c r="BK164">
        <f t="shared" si="164"/>
        <v>-2.3238755794132571</v>
      </c>
      <c r="BL164">
        <f t="shared" si="165"/>
        <v>-2.3080041360695738</v>
      </c>
      <c r="BM164">
        <f t="shared" si="166"/>
        <v>-1.764778542901063</v>
      </c>
      <c r="BN164">
        <f t="shared" si="166"/>
        <v>-1.7647789586991771</v>
      </c>
      <c r="BO164">
        <f t="shared" si="166"/>
        <v>-1.7647751457001375</v>
      </c>
      <c r="BP164">
        <f t="shared" si="166"/>
        <v>-1.764810109324471</v>
      </c>
      <c r="BQ164">
        <f t="shared" si="166"/>
        <v>-1.7644892739262601</v>
      </c>
      <c r="BR164">
        <f t="shared" si="166"/>
        <v>-1.7674139518076144</v>
      </c>
      <c r="BS164">
        <f t="shared" si="166"/>
        <v>-1.7389050032997022</v>
      </c>
      <c r="BT164">
        <f t="shared" si="167"/>
        <v>-1.209691036737361</v>
      </c>
    </row>
    <row r="165" spans="1:72">
      <c r="A165" s="47" t="s">
        <v>98</v>
      </c>
      <c r="B165" s="48" t="s">
        <v>45</v>
      </c>
      <c r="C165" s="51">
        <v>49001.245000000003</v>
      </c>
      <c r="D165" s="51">
        <v>5.0000000000000001E-3</v>
      </c>
      <c r="E165" s="58">
        <f t="shared" si="138"/>
        <v>14486.53111244351</v>
      </c>
      <c r="F165">
        <f t="shared" si="139"/>
        <v>14486.5</v>
      </c>
      <c r="G165">
        <f t="shared" si="170"/>
        <v>1.1247214504692238E-2</v>
      </c>
      <c r="H165" s="116"/>
      <c r="I165" s="116">
        <f t="shared" si="169"/>
        <v>1.1247214504692238E-2</v>
      </c>
      <c r="J165" s="116"/>
      <c r="K165" s="116"/>
      <c r="L165" s="116"/>
      <c r="M165" s="116"/>
      <c r="N165" s="116"/>
      <c r="O165" s="40"/>
      <c r="P165" s="167">
        <f t="shared" si="140"/>
        <v>2.0868100850669623E-5</v>
      </c>
      <c r="Q165" s="166">
        <f t="shared" si="141"/>
        <v>33982.745000000003</v>
      </c>
      <c r="R165" s="8">
        <f t="shared" si="142"/>
        <v>1.2649983411455946E-4</v>
      </c>
      <c r="S165" s="282">
        <f t="shared" si="135"/>
        <v>0.16496544044295958</v>
      </c>
      <c r="T165" s="284"/>
      <c r="U165" s="167"/>
      <c r="V165" s="167"/>
      <c r="W165" s="167"/>
      <c r="X165" s="167"/>
      <c r="Y165" s="167"/>
      <c r="Z165" s="167"/>
      <c r="AA165" s="116"/>
      <c r="AC165" s="25"/>
      <c r="AD165" s="252"/>
      <c r="AE165" s="41"/>
      <c r="AF165">
        <f t="shared" si="143"/>
        <v>14486.5</v>
      </c>
      <c r="AG165" s="246">
        <f t="shared" si="144"/>
        <v>7.8814248222697642E-3</v>
      </c>
      <c r="AH165" s="247">
        <f t="shared" si="145"/>
        <v>3.3657896824224737E-3</v>
      </c>
      <c r="AI165" s="247">
        <f t="shared" si="146"/>
        <v>1.1247214504692238E-2</v>
      </c>
      <c r="AJ165" s="248">
        <f t="shared" si="147"/>
        <v>1.8688176214090069E-6</v>
      </c>
      <c r="AK165">
        <f t="shared" si="168"/>
        <v>1.1328540186301576E-5</v>
      </c>
      <c r="AN165">
        <f t="shared" si="148"/>
        <v>7.2262588864995666E-3</v>
      </c>
      <c r="AO165">
        <f t="shared" si="149"/>
        <v>1.3000412040157512</v>
      </c>
      <c r="AP165">
        <f t="shared" si="150"/>
        <v>0.91987915284867916</v>
      </c>
      <c r="AQ165">
        <f t="shared" si="151"/>
        <v>0.59078848999919453</v>
      </c>
      <c r="AR165">
        <f t="shared" si="152"/>
        <v>1.1008759842141749</v>
      </c>
      <c r="AS165">
        <f t="shared" si="153"/>
        <v>0.61370800766349576</v>
      </c>
      <c r="AT165">
        <f t="shared" ref="AT165:AZ180" si="171">$BA165+$AH$7*SIN(AU165)</f>
        <v>0.53944398298847074</v>
      </c>
      <c r="AU165">
        <f t="shared" si="171"/>
        <v>0.53339945975305247</v>
      </c>
      <c r="AV165">
        <f t="shared" si="171"/>
        <v>0.52283826893407981</v>
      </c>
      <c r="AW165">
        <f t="shared" si="171"/>
        <v>0.50453739880775528</v>
      </c>
      <c r="AX165">
        <f t="shared" si="171"/>
        <v>0.47325201705666498</v>
      </c>
      <c r="AY165">
        <f t="shared" si="171"/>
        <v>0.42088470125686883</v>
      </c>
      <c r="AZ165">
        <f t="shared" si="171"/>
        <v>0.33581267438057572</v>
      </c>
      <c r="BA165">
        <f t="shared" si="155"/>
        <v>0.20252954873595641</v>
      </c>
      <c r="BB165" s="246">
        <f t="shared" si="156"/>
        <v>8.5422124845123491E-3</v>
      </c>
      <c r="BC165" s="247">
        <f t="shared" si="157"/>
        <v>2.7050020201798888E-3</v>
      </c>
      <c r="BD165" s="248">
        <f t="shared" si="158"/>
        <v>1.2070580547936899E-6</v>
      </c>
      <c r="BE165" s="247">
        <f t="shared" si="159"/>
        <v>3.3601679559500872E-3</v>
      </c>
      <c r="BG165">
        <f t="shared" si="160"/>
        <v>6.6078766224258415E-4</v>
      </c>
      <c r="BH165">
        <f t="shared" si="161"/>
        <v>1.5394388568722388</v>
      </c>
      <c r="BI165">
        <f t="shared" si="162"/>
        <v>0.25459761014918519</v>
      </c>
      <c r="BJ165">
        <f t="shared" si="163"/>
        <v>-0.17035097026841037</v>
      </c>
      <c r="BK165">
        <f t="shared" si="164"/>
        <v>-0.30588200266878285</v>
      </c>
      <c r="BL165">
        <f t="shared" si="165"/>
        <v>-0.15414474369381576</v>
      </c>
      <c r="BM165">
        <f t="shared" ref="BM165:BS180" si="172">$BT165+$BH$7*SIN(BN165)</f>
        <v>-0.16201286444347091</v>
      </c>
      <c r="BN165">
        <f t="shared" si="172"/>
        <v>-0.16076430070321501</v>
      </c>
      <c r="BO165">
        <f t="shared" si="172"/>
        <v>-0.15852874958188354</v>
      </c>
      <c r="BP165">
        <f t="shared" si="172"/>
        <v>-0.15452798673468565</v>
      </c>
      <c r="BQ165">
        <f t="shared" si="172"/>
        <v>-0.14737435951498326</v>
      </c>
      <c r="BR165">
        <f t="shared" si="172"/>
        <v>-0.13460186568908317</v>
      </c>
      <c r="BS165">
        <f t="shared" si="172"/>
        <v>-0.11185055327462795</v>
      </c>
      <c r="BT165">
        <f t="shared" si="167"/>
        <v>-7.1460128907444798E-2</v>
      </c>
    </row>
    <row r="166" spans="1:72">
      <c r="A166" s="47" t="s">
        <v>106</v>
      </c>
      <c r="B166" s="48"/>
      <c r="C166" s="50">
        <v>50391.584000000003</v>
      </c>
      <c r="D166" s="51"/>
      <c r="E166" s="58">
        <f t="shared" si="138"/>
        <v>18332.536145769358</v>
      </c>
      <c r="F166">
        <f t="shared" si="139"/>
        <v>18332.5</v>
      </c>
      <c r="G166">
        <f t="shared" si="170"/>
        <v>1.306677250249777E-2</v>
      </c>
      <c r="H166" s="116"/>
      <c r="I166" s="8">
        <f t="shared" si="169"/>
        <v>1.306677250249777E-2</v>
      </c>
      <c r="L166" s="116"/>
      <c r="M166" s="116"/>
      <c r="N166" s="116"/>
      <c r="O166" s="40"/>
      <c r="P166" s="167">
        <f t="shared" si="140"/>
        <v>2.8166288981728491E-5</v>
      </c>
      <c r="Q166" s="166">
        <f t="shared" si="141"/>
        <v>35373.084000000003</v>
      </c>
      <c r="R166" s="8">
        <f t="shared" si="142"/>
        <v>1.7074054363203184E-4</v>
      </c>
      <c r="S166" s="282">
        <f t="shared" si="135"/>
        <v>0.16496544044295958</v>
      </c>
      <c r="T166" s="284"/>
      <c r="U166" s="167"/>
      <c r="V166" s="167"/>
      <c r="W166" s="167"/>
      <c r="X166" s="167"/>
      <c r="Y166" s="167"/>
      <c r="Z166" s="167"/>
      <c r="AA166" s="116"/>
      <c r="AB166" s="116"/>
      <c r="AC166" s="25"/>
      <c r="AD166" s="252"/>
      <c r="AE166" s="41"/>
      <c r="AF166">
        <f t="shared" si="143"/>
        <v>18332.5</v>
      </c>
      <c r="AG166" s="246">
        <f t="shared" si="144"/>
        <v>1.1132367586398045E-2</v>
      </c>
      <c r="AH166" s="247">
        <f t="shared" si="145"/>
        <v>1.9344049160997245E-3</v>
      </c>
      <c r="AI166" s="247">
        <f t="shared" si="146"/>
        <v>1.306677250249777E-2</v>
      </c>
      <c r="AJ166" s="248">
        <f t="shared" si="147"/>
        <v>6.1728787342616637E-7</v>
      </c>
      <c r="AK166">
        <f t="shared" si="168"/>
        <v>3.7419223794307824E-6</v>
      </c>
      <c r="AN166">
        <f t="shared" si="148"/>
        <v>1.2196199126266892E-2</v>
      </c>
      <c r="AO166">
        <f t="shared" si="149"/>
        <v>0.54883926841364294</v>
      </c>
      <c r="AP166">
        <f t="shared" si="150"/>
        <v>0.68524110437340036</v>
      </c>
      <c r="AQ166">
        <f t="shared" si="151"/>
        <v>0.48529347646265858</v>
      </c>
      <c r="AR166">
        <f t="shared" si="152"/>
        <v>2.3197616980361708</v>
      </c>
      <c r="AS166">
        <f t="shared" si="153"/>
        <v>2.2950515858330092</v>
      </c>
      <c r="AT166">
        <f t="shared" si="171"/>
        <v>1.604088246607656</v>
      </c>
      <c r="AU166">
        <f t="shared" si="171"/>
        <v>1.6040882460242329</v>
      </c>
      <c r="AV166">
        <f t="shared" si="171"/>
        <v>1.6040882724766308</v>
      </c>
      <c r="AW166">
        <f t="shared" si="171"/>
        <v>1.6040870731041641</v>
      </c>
      <c r="AX166">
        <f t="shared" si="171"/>
        <v>1.6041414102437366</v>
      </c>
      <c r="AY166">
        <f t="shared" si="171"/>
        <v>1.6015836248273629</v>
      </c>
      <c r="AZ166">
        <f t="shared" si="171"/>
        <v>1.4776601206002979</v>
      </c>
      <c r="BA166">
        <f t="shared" si="155"/>
        <v>0.9418425856198267</v>
      </c>
      <c r="BB166" s="246">
        <f t="shared" si="156"/>
        <v>4.7321327750751282E-3</v>
      </c>
      <c r="BC166" s="247">
        <f t="shared" si="157"/>
        <v>8.3346397274226408E-3</v>
      </c>
      <c r="BD166" s="248">
        <f t="shared" si="158"/>
        <v>1.1459525476907487E-5</v>
      </c>
      <c r="BE166" s="247">
        <f t="shared" si="159"/>
        <v>7.2708081875537947E-3</v>
      </c>
      <c r="BG166">
        <f t="shared" si="160"/>
        <v>-6.4002348113229171E-3</v>
      </c>
      <c r="BH166">
        <f t="shared" si="161"/>
        <v>0.68193847126783202</v>
      </c>
      <c r="BI166">
        <f t="shared" si="162"/>
        <v>-0.79876875697710681</v>
      </c>
      <c r="BJ166">
        <f t="shared" si="163"/>
        <v>0.46781470403950842</v>
      </c>
      <c r="BK166">
        <f t="shared" si="164"/>
        <v>2.1678962851657477</v>
      </c>
      <c r="BL166">
        <f t="shared" si="165"/>
        <v>1.8891220917668876</v>
      </c>
      <c r="BM166">
        <f t="shared" si="172"/>
        <v>1.5657357770877973</v>
      </c>
      <c r="BN166">
        <f t="shared" si="172"/>
        <v>1.5657357770875855</v>
      </c>
      <c r="BO166">
        <f t="shared" si="172"/>
        <v>1.5657357770135922</v>
      </c>
      <c r="BP166">
        <f t="shared" si="172"/>
        <v>1.5657357511665351</v>
      </c>
      <c r="BQ166">
        <f t="shared" si="172"/>
        <v>1.5657267304335192</v>
      </c>
      <c r="BR166">
        <f t="shared" si="172"/>
        <v>1.5632072918285136</v>
      </c>
      <c r="BS166">
        <f t="shared" si="172"/>
        <v>1.4760774363084506</v>
      </c>
      <c r="BT166">
        <f t="shared" si="167"/>
        <v>1.000045457070736</v>
      </c>
    </row>
    <row r="167" spans="1:72">
      <c r="A167" s="47" t="s">
        <v>73</v>
      </c>
      <c r="B167" s="48"/>
      <c r="C167" s="51">
        <v>48219.68</v>
      </c>
      <c r="D167" s="51" t="s">
        <v>16</v>
      </c>
      <c r="E167" s="58">
        <f t="shared" si="138"/>
        <v>12324.538300711029</v>
      </c>
      <c r="F167">
        <f t="shared" si="139"/>
        <v>12324.5</v>
      </c>
      <c r="G167">
        <f t="shared" si="170"/>
        <v>1.3845788504113443E-2</v>
      </c>
      <c r="H167" s="116"/>
      <c r="I167" s="116">
        <f t="shared" si="169"/>
        <v>1.3845788504113443E-2</v>
      </c>
      <c r="K167" s="116"/>
      <c r="L167" s="116"/>
      <c r="M167" s="116"/>
      <c r="N167" s="116"/>
      <c r="O167" s="40"/>
      <c r="P167" s="167">
        <f t="shared" si="140"/>
        <v>3.1624841515026113E-5</v>
      </c>
      <c r="Q167" s="166">
        <f t="shared" si="141"/>
        <v>33201.18</v>
      </c>
      <c r="R167" s="8">
        <f t="shared" si="142"/>
        <v>1.9170585930063997E-4</v>
      </c>
      <c r="S167" s="282">
        <f t="shared" si="135"/>
        <v>0.16496544044295958</v>
      </c>
      <c r="T167" s="284"/>
      <c r="U167" s="167"/>
      <c r="V167" s="167"/>
      <c r="W167" s="167"/>
      <c r="X167" s="167"/>
      <c r="Y167" s="167"/>
      <c r="Z167" s="167"/>
      <c r="AA167" s="116"/>
      <c r="AB167" s="116"/>
      <c r="AC167" s="25"/>
      <c r="AD167" s="252"/>
      <c r="AE167" s="41"/>
      <c r="AF167">
        <f t="shared" si="143"/>
        <v>12324.5</v>
      </c>
      <c r="AG167" s="246">
        <f t="shared" si="144"/>
        <v>-3.946688105804428E-3</v>
      </c>
      <c r="AH167" s="247">
        <f t="shared" si="145"/>
        <v>1.7792476609917871E-2</v>
      </c>
      <c r="AI167" s="247">
        <f t="shared" si="146"/>
        <v>1.3845788504113443E-2</v>
      </c>
      <c r="AJ167" s="248">
        <f t="shared" si="147"/>
        <v>5.222347635005851E-5</v>
      </c>
      <c r="AK167">
        <f t="shared" si="168"/>
        <v>3.1657222391447452E-4</v>
      </c>
      <c r="AN167">
        <f t="shared" si="148"/>
        <v>-5.6161256881437777E-3</v>
      </c>
      <c r="AO167">
        <f t="shared" si="149"/>
        <v>1.2749785527320843</v>
      </c>
      <c r="AP167">
        <f t="shared" si="150"/>
        <v>-0.88004969325206017</v>
      </c>
      <c r="AQ167">
        <f t="shared" si="151"/>
        <v>-0.60286197388798568</v>
      </c>
      <c r="AR167">
        <f t="shared" si="152"/>
        <v>-1.1428630985063073</v>
      </c>
      <c r="AS167">
        <f t="shared" si="153"/>
        <v>-0.64299009594461787</v>
      </c>
      <c r="AT167">
        <f t="shared" si="171"/>
        <v>-0.56386843155822797</v>
      </c>
      <c r="AU167">
        <f t="shared" si="171"/>
        <v>-0.55791359312338973</v>
      </c>
      <c r="AV167">
        <f t="shared" si="171"/>
        <v>-0.54735493386348189</v>
      </c>
      <c r="AW167">
        <f t="shared" si="171"/>
        <v>-0.52879759719010244</v>
      </c>
      <c r="AX167">
        <f t="shared" si="171"/>
        <v>-0.49665714025324487</v>
      </c>
      <c r="AY167">
        <f t="shared" si="171"/>
        <v>-0.44226053043252012</v>
      </c>
      <c r="AZ167">
        <f t="shared" si="171"/>
        <v>-0.35318661966880183</v>
      </c>
      <c r="BA167">
        <f t="shared" si="155"/>
        <v>-0.21306971952793585</v>
      </c>
      <c r="BB167" s="246">
        <f t="shared" si="156"/>
        <v>1.8840292977293348E-3</v>
      </c>
      <c r="BC167" s="247">
        <f t="shared" si="157"/>
        <v>1.1961759206384108E-2</v>
      </c>
      <c r="BD167" s="248">
        <f t="shared" si="158"/>
        <v>2.3603862837685013E-5</v>
      </c>
      <c r="BE167" s="247">
        <f t="shared" si="159"/>
        <v>1.3631196788723458E-2</v>
      </c>
      <c r="BG167">
        <f t="shared" si="160"/>
        <v>5.8307174035337628E-3</v>
      </c>
      <c r="BH167">
        <f t="shared" si="161"/>
        <v>0.85457256564442241</v>
      </c>
      <c r="BI167">
        <f t="shared" si="162"/>
        <v>0.97770764082878658</v>
      </c>
      <c r="BJ167">
        <f t="shared" si="163"/>
        <v>-0.54668509647855845</v>
      </c>
      <c r="BK167">
        <f t="shared" si="164"/>
        <v>-1.8307919230162002</v>
      </c>
      <c r="BL167">
        <f t="shared" si="165"/>
        <v>-1.3007945569734851</v>
      </c>
      <c r="BM167">
        <f t="shared" si="172"/>
        <v>-1.2013050490914661</v>
      </c>
      <c r="BN167">
        <f t="shared" si="172"/>
        <v>-1.2012404441048448</v>
      </c>
      <c r="BO167">
        <f t="shared" si="172"/>
        <v>-1.2009243944972083</v>
      </c>
      <c r="BP167">
        <f t="shared" si="172"/>
        <v>-1.1993819676224846</v>
      </c>
      <c r="BQ167">
        <f t="shared" si="172"/>
        <v>-1.1919403419165304</v>
      </c>
      <c r="BR167">
        <f t="shared" si="172"/>
        <v>-1.1578280180267642</v>
      </c>
      <c r="BS167">
        <f t="shared" si="172"/>
        <v>-1.0267711372464514</v>
      </c>
      <c r="BT167">
        <f t="shared" si="167"/>
        <v>-0.67379894245004168</v>
      </c>
    </row>
    <row r="168" spans="1:72">
      <c r="A168" s="47" t="s">
        <v>64</v>
      </c>
      <c r="B168" s="48"/>
      <c r="C168" s="51">
        <v>41148.517999999996</v>
      </c>
      <c r="D168" s="50"/>
      <c r="E168" s="58">
        <f t="shared" si="138"/>
        <v>-7235.9607167677914</v>
      </c>
      <c r="F168">
        <f t="shared" si="139"/>
        <v>-7236</v>
      </c>
      <c r="G168">
        <f t="shared" si="170"/>
        <v>1.4200972000253387E-2</v>
      </c>
      <c r="I168" s="116">
        <f t="shared" si="169"/>
        <v>1.4200972000253387E-2</v>
      </c>
      <c r="K168" s="116"/>
      <c r="L168" s="116"/>
      <c r="N168" s="116"/>
      <c r="O168" s="40"/>
      <c r="P168" s="167">
        <f t="shared" si="140"/>
        <v>3.3268185405952622E-5</v>
      </c>
      <c r="Q168" s="166">
        <f t="shared" si="141"/>
        <v>26130.017999999996</v>
      </c>
      <c r="R168" s="8">
        <f t="shared" si="142"/>
        <v>2.0166760575198069E-4</v>
      </c>
      <c r="S168" s="282">
        <f t="shared" si="135"/>
        <v>0.16496544044295958</v>
      </c>
      <c r="T168" s="284"/>
      <c r="U168" s="167"/>
      <c r="V168" s="167"/>
      <c r="W168" s="167"/>
      <c r="X168" s="167"/>
      <c r="Y168" s="167"/>
      <c r="Z168" s="167"/>
      <c r="AA168" s="116"/>
      <c r="AB168" s="116"/>
      <c r="AC168" s="25"/>
      <c r="AD168" s="252"/>
      <c r="AE168" s="41"/>
      <c r="AF168">
        <f t="shared" si="143"/>
        <v>-7236</v>
      </c>
      <c r="AG168" s="246">
        <f t="shared" si="144"/>
        <v>1.7348752410280773E-2</v>
      </c>
      <c r="AH168" s="247">
        <f t="shared" si="145"/>
        <v>-3.1477804100273864E-3</v>
      </c>
      <c r="AI168" s="247">
        <f t="shared" si="146"/>
        <v>1.4200972000253387E-2</v>
      </c>
      <c r="AJ168" s="248">
        <f t="shared" si="147"/>
        <v>1.6345636149948073E-6</v>
      </c>
      <c r="AK168">
        <f t="shared" si="168"/>
        <v>9.9085215097521806E-6</v>
      </c>
      <c r="AN168">
        <f t="shared" si="148"/>
        <v>4.9342495127612561E-3</v>
      </c>
      <c r="AO168">
        <f t="shared" si="149"/>
        <v>0.35486422068750223</v>
      </c>
      <c r="AP168">
        <f t="shared" si="150"/>
        <v>0.16256478627029561</v>
      </c>
      <c r="AQ168">
        <f t="shared" si="151"/>
        <v>0.15118065442908402</v>
      </c>
      <c r="AR168">
        <f t="shared" si="152"/>
        <v>2.9114069260037398</v>
      </c>
      <c r="AS168">
        <f t="shared" si="153"/>
        <v>8.6502377927568688</v>
      </c>
      <c r="AT168">
        <f t="shared" si="171"/>
        <v>-3.6440057373229648</v>
      </c>
      <c r="AU168">
        <f t="shared" si="171"/>
        <v>-3.6614565303635174</v>
      </c>
      <c r="AV168">
        <f t="shared" si="171"/>
        <v>-3.6313657466206597</v>
      </c>
      <c r="AW168">
        <f t="shared" si="171"/>
        <v>-3.683578185788591</v>
      </c>
      <c r="AX168">
        <f t="shared" si="171"/>
        <v>-3.5938979528331414</v>
      </c>
      <c r="AY168">
        <f t="shared" si="171"/>
        <v>-3.7510023454095953</v>
      </c>
      <c r="AZ168">
        <f t="shared" si="171"/>
        <v>-3.4835005794818783</v>
      </c>
      <c r="BA168">
        <f t="shared" si="155"/>
        <v>-3.9731666144751401</v>
      </c>
      <c r="BB168" s="246">
        <f t="shared" si="156"/>
        <v>1.4768941391662398E-2</v>
      </c>
      <c r="BC168" s="247">
        <f t="shared" si="157"/>
        <v>-5.6796939140901087E-4</v>
      </c>
      <c r="BD168" s="248">
        <f t="shared" si="158"/>
        <v>5.3216074339410948E-8</v>
      </c>
      <c r="BE168" s="247">
        <f t="shared" si="159"/>
        <v>1.1846533506110507E-2</v>
      </c>
      <c r="BG168">
        <f t="shared" si="160"/>
        <v>-2.5798110186183751E-3</v>
      </c>
      <c r="BH168">
        <f t="shared" si="161"/>
        <v>1.4477756482321924</v>
      </c>
      <c r="BI168">
        <f t="shared" si="162"/>
        <v>-0.64872818321234227</v>
      </c>
      <c r="BJ168">
        <f t="shared" si="163"/>
        <v>0.34570319961674706</v>
      </c>
      <c r="BK168">
        <f t="shared" si="164"/>
        <v>0.65746162018694787</v>
      </c>
      <c r="BL168">
        <f t="shared" si="165"/>
        <v>0.34110738755323566</v>
      </c>
      <c r="BM168">
        <f t="shared" si="172"/>
        <v>-5.9276726159433979</v>
      </c>
      <c r="BN168">
        <f t="shared" si="172"/>
        <v>-5.9298789071256381</v>
      </c>
      <c r="BO168">
        <f t="shared" si="172"/>
        <v>-5.9340326172440845</v>
      </c>
      <c r="BP168">
        <f t="shared" si="172"/>
        <v>-5.9418357275058815</v>
      </c>
      <c r="BQ168">
        <f t="shared" si="172"/>
        <v>-5.956436741798762</v>
      </c>
      <c r="BR168">
        <f t="shared" si="172"/>
        <v>-5.9835678902995131</v>
      </c>
      <c r="BS168">
        <f t="shared" si="172"/>
        <v>-6.0334018206593178</v>
      </c>
      <c r="BT168">
        <f t="shared" si="167"/>
        <v>-6.1234050304703747</v>
      </c>
    </row>
    <row r="169" spans="1:72">
      <c r="A169" s="47" t="s">
        <v>97</v>
      </c>
      <c r="B169" s="48" t="s">
        <v>45</v>
      </c>
      <c r="C169" s="51">
        <v>48837.487999999998</v>
      </c>
      <c r="D169" s="51">
        <v>5.0000000000000001E-3</v>
      </c>
      <c r="E169" s="58">
        <f t="shared" si="138"/>
        <v>14033.540693385739</v>
      </c>
      <c r="F169">
        <f t="shared" si="139"/>
        <v>14033.5</v>
      </c>
      <c r="G169">
        <f t="shared" si="170"/>
        <v>1.471074549772311E-2</v>
      </c>
      <c r="H169" s="116"/>
      <c r="I169" s="116">
        <f t="shared" si="169"/>
        <v>1.471074549772311E-2</v>
      </c>
      <c r="J169" s="116"/>
      <c r="K169" s="116"/>
      <c r="L169" s="116"/>
      <c r="M169" s="116"/>
      <c r="N169" s="116"/>
      <c r="O169" s="40"/>
      <c r="P169" s="167">
        <f t="shared" si="140"/>
        <v>3.5699516564654053E-5</v>
      </c>
      <c r="Q169" s="166">
        <f t="shared" si="141"/>
        <v>33818.987999999998</v>
      </c>
      <c r="R169" s="8">
        <f t="shared" si="142"/>
        <v>2.1640603309878076E-4</v>
      </c>
      <c r="S169" s="282">
        <f t="shared" si="135"/>
        <v>0.16496544044295958</v>
      </c>
      <c r="T169" s="284"/>
      <c r="U169" s="167"/>
      <c r="V169" s="167"/>
      <c r="W169" s="167"/>
      <c r="X169" s="167"/>
      <c r="Y169" s="167"/>
      <c r="Z169" s="167"/>
      <c r="AA169" s="116"/>
      <c r="AB169" s="116"/>
      <c r="AC169" s="25"/>
      <c r="AD169" s="252"/>
      <c r="AE169" s="41"/>
      <c r="AF169">
        <f t="shared" si="143"/>
        <v>14033.5</v>
      </c>
      <c r="AG169" s="246">
        <f t="shared" si="144"/>
        <v>5.7717629951396414E-3</v>
      </c>
      <c r="AH169" s="247">
        <f t="shared" si="145"/>
        <v>8.9389825025834695E-3</v>
      </c>
      <c r="AI169" s="247">
        <f t="shared" si="146"/>
        <v>1.471074549772311E-2</v>
      </c>
      <c r="AJ169" s="248">
        <f t="shared" si="147"/>
        <v>1.3181630854434528E-5</v>
      </c>
      <c r="AK169">
        <f t="shared" si="168"/>
        <v>7.9905408181493422E-5</v>
      </c>
      <c r="AN169">
        <f t="shared" si="148"/>
        <v>4.906936415256245E-3</v>
      </c>
      <c r="AO169">
        <f t="shared" si="149"/>
        <v>1.5105541606430508</v>
      </c>
      <c r="AP169">
        <f t="shared" si="150"/>
        <v>0.68750049072012875</v>
      </c>
      <c r="AQ169">
        <f t="shared" si="151"/>
        <v>0.42236265586912369</v>
      </c>
      <c r="AR169">
        <f t="shared" si="152"/>
        <v>0.69114517643696649</v>
      </c>
      <c r="AS169">
        <f t="shared" si="153"/>
        <v>0.36001921194412839</v>
      </c>
      <c r="AT169">
        <f t="shared" si="171"/>
        <v>0.32155813078879697</v>
      </c>
      <c r="AU169">
        <f t="shared" si="171"/>
        <v>0.31630182049290412</v>
      </c>
      <c r="AV169">
        <f t="shared" si="171"/>
        <v>0.30796632745676289</v>
      </c>
      <c r="AW169">
        <f t="shared" si="171"/>
        <v>0.29479274149572665</v>
      </c>
      <c r="AX169">
        <f t="shared" si="171"/>
        <v>0.2740788318669769</v>
      </c>
      <c r="AY169">
        <f t="shared" si="171"/>
        <v>0.24174712522436978</v>
      </c>
      <c r="AZ169">
        <f t="shared" si="171"/>
        <v>0.19177845527731963</v>
      </c>
      <c r="BA169">
        <f t="shared" si="155"/>
        <v>0.11544977606086704</v>
      </c>
      <c r="BB169" s="246">
        <f t="shared" si="156"/>
        <v>8.1251806184642512E-3</v>
      </c>
      <c r="BC169" s="247">
        <f t="shared" si="157"/>
        <v>6.5855648792588588E-3</v>
      </c>
      <c r="BD169" s="248">
        <f t="shared" si="158"/>
        <v>7.1544958521193262E-6</v>
      </c>
      <c r="BE169" s="247">
        <f t="shared" si="159"/>
        <v>7.4503914591422553E-3</v>
      </c>
      <c r="BG169">
        <f t="shared" si="160"/>
        <v>2.3534176233246098E-3</v>
      </c>
      <c r="BH169">
        <f t="shared" si="161"/>
        <v>1.3965161972391078</v>
      </c>
      <c r="BI169">
        <f t="shared" si="162"/>
        <v>0.67844274637569801</v>
      </c>
      <c r="BJ169">
        <f t="shared" si="163"/>
        <v>-0.403470740825222</v>
      </c>
      <c r="BK169">
        <f t="shared" si="164"/>
        <v>-0.79409126583364065</v>
      </c>
      <c r="BL169">
        <f t="shared" si="165"/>
        <v>-0.41931508078409802</v>
      </c>
      <c r="BM169">
        <f t="shared" si="172"/>
        <v>-0.4347075582256088</v>
      </c>
      <c r="BN169">
        <f t="shared" si="172"/>
        <v>-0.43236934975671126</v>
      </c>
      <c r="BO169">
        <f t="shared" si="172"/>
        <v>-0.42782186950549966</v>
      </c>
      <c r="BP169">
        <f t="shared" si="172"/>
        <v>-0.41900448377174559</v>
      </c>
      <c r="BQ169">
        <f t="shared" si="172"/>
        <v>-0.40200524125129933</v>
      </c>
      <c r="BR169">
        <f t="shared" si="172"/>
        <v>-0.36956995230564138</v>
      </c>
      <c r="BS169">
        <f t="shared" si="172"/>
        <v>-0.30876015026330622</v>
      </c>
      <c r="BT169">
        <f t="shared" si="167"/>
        <v>-0.19766710510300278</v>
      </c>
    </row>
    <row r="170" spans="1:72">
      <c r="A170" s="47" t="s">
        <v>73</v>
      </c>
      <c r="B170" s="48"/>
      <c r="C170" s="51">
        <v>48954.614999999998</v>
      </c>
      <c r="D170" s="51" t="s">
        <v>16</v>
      </c>
      <c r="E170" s="58">
        <f t="shared" si="138"/>
        <v>14357.541553275565</v>
      </c>
      <c r="F170">
        <f t="shared" si="139"/>
        <v>14357.5</v>
      </c>
      <c r="G170">
        <f t="shared" si="170"/>
        <v>1.5021597500890493E-2</v>
      </c>
      <c r="H170" s="116"/>
      <c r="I170" s="116">
        <f t="shared" si="169"/>
        <v>1.5021597500890493E-2</v>
      </c>
      <c r="K170" s="116"/>
      <c r="L170" s="116"/>
      <c r="M170" s="116"/>
      <c r="N170" s="116"/>
      <c r="O170" s="40"/>
      <c r="P170" s="167">
        <f t="shared" si="140"/>
        <v>3.722418628553893E-5</v>
      </c>
      <c r="Q170" s="166">
        <f t="shared" si="141"/>
        <v>33936.114999999998</v>
      </c>
      <c r="R170" s="8">
        <f t="shared" si="142"/>
        <v>2.2564839147875952E-4</v>
      </c>
      <c r="S170" s="282">
        <f t="shared" si="135"/>
        <v>0.16496544044295958</v>
      </c>
      <c r="T170" s="284"/>
      <c r="U170" s="167"/>
      <c r="V170" s="167"/>
      <c r="W170" s="167"/>
      <c r="X170" s="167"/>
      <c r="Y170" s="167"/>
      <c r="Z170" s="167"/>
      <c r="AA170" s="116"/>
      <c r="AB170" s="116"/>
      <c r="AC170" s="25"/>
      <c r="AD170" s="252"/>
      <c r="AE170" s="41"/>
      <c r="AF170">
        <f t="shared" si="143"/>
        <v>14357.5</v>
      </c>
      <c r="AG170" s="246">
        <f t="shared" si="144"/>
        <v>7.3405839457783943E-3</v>
      </c>
      <c r="AH170" s="247">
        <f t="shared" si="145"/>
        <v>7.6810135551120991E-3</v>
      </c>
      <c r="AI170" s="247">
        <f t="shared" si="146"/>
        <v>1.5021597500890493E-2</v>
      </c>
      <c r="AJ170" s="248">
        <f t="shared" si="147"/>
        <v>9.7326259798966031E-6</v>
      </c>
      <c r="AK170">
        <f t="shared" si="168"/>
        <v>5.899796923381581E-5</v>
      </c>
      <c r="AN170">
        <f t="shared" si="148"/>
        <v>6.6258676136794299E-3</v>
      </c>
      <c r="AO170">
        <f t="shared" si="149"/>
        <v>1.3603605480201963</v>
      </c>
      <c r="AP170">
        <f t="shared" si="150"/>
        <v>0.87366109363975697</v>
      </c>
      <c r="AQ170">
        <f t="shared" si="151"/>
        <v>0.55605398969284769</v>
      </c>
      <c r="AR170">
        <f t="shared" si="152"/>
        <v>0.99578079298580102</v>
      </c>
      <c r="AS170">
        <f t="shared" si="153"/>
        <v>0.54356643194025644</v>
      </c>
      <c r="AT170">
        <f t="shared" si="171"/>
        <v>0.48027411663137864</v>
      </c>
      <c r="AU170">
        <f t="shared" si="171"/>
        <v>0.47415809725161651</v>
      </c>
      <c r="AV170">
        <f t="shared" si="171"/>
        <v>0.46381066562578632</v>
      </c>
      <c r="AW170">
        <f t="shared" si="171"/>
        <v>0.44642462715799985</v>
      </c>
      <c r="AX170">
        <f t="shared" si="171"/>
        <v>0.41753091532305964</v>
      </c>
      <c r="AY170">
        <f t="shared" si="171"/>
        <v>0.37030416342491013</v>
      </c>
      <c r="AZ170">
        <f t="shared" si="171"/>
        <v>0.29488045856765988</v>
      </c>
      <c r="BA170">
        <f t="shared" si="155"/>
        <v>0.17773199757682434</v>
      </c>
      <c r="BB170" s="246">
        <f t="shared" si="156"/>
        <v>8.508789774213401E-3</v>
      </c>
      <c r="BC170" s="247">
        <f t="shared" si="157"/>
        <v>6.5128077266770924E-3</v>
      </c>
      <c r="BD170" s="248">
        <f t="shared" si="158"/>
        <v>6.9972837388339759E-6</v>
      </c>
      <c r="BE170" s="247">
        <f t="shared" si="159"/>
        <v>7.2275240587760551E-3</v>
      </c>
      <c r="BG170">
        <f t="shared" si="160"/>
        <v>1.1682058284350073E-3</v>
      </c>
      <c r="BH170">
        <f t="shared" si="161"/>
        <v>1.5084346687496799</v>
      </c>
      <c r="BI170">
        <f t="shared" si="162"/>
        <v>0.39436731843953415</v>
      </c>
      <c r="BJ170">
        <f t="shared" si="163"/>
        <v>-0.24800790509259943</v>
      </c>
      <c r="BK170">
        <f t="shared" si="164"/>
        <v>-0.45382969219460773</v>
      </c>
      <c r="BL170">
        <f t="shared" si="165"/>
        <v>-0.23089140949436829</v>
      </c>
      <c r="BM170">
        <f t="shared" si="172"/>
        <v>-0.24202087400432007</v>
      </c>
      <c r="BN170">
        <f t="shared" si="172"/>
        <v>-0.2402788414274781</v>
      </c>
      <c r="BO170">
        <f t="shared" si="172"/>
        <v>-0.23710954114041219</v>
      </c>
      <c r="BP170">
        <f t="shared" si="172"/>
        <v>-0.23134979020187585</v>
      </c>
      <c r="BQ170">
        <f t="shared" si="172"/>
        <v>-0.22090209044296449</v>
      </c>
      <c r="BR170">
        <f t="shared" si="172"/>
        <v>-0.20201236601049519</v>
      </c>
      <c r="BS170">
        <f t="shared" si="172"/>
        <v>-0.16803897211943949</v>
      </c>
      <c r="BT170">
        <f t="shared" si="167"/>
        <v>-0.10739986385055067</v>
      </c>
    </row>
    <row r="171" spans="1:72">
      <c r="A171" s="47" t="s">
        <v>109</v>
      </c>
      <c r="B171" s="48"/>
      <c r="C171" s="51">
        <v>50331.396000000001</v>
      </c>
      <c r="D171" s="51">
        <v>5.0000000000000001E-3</v>
      </c>
      <c r="E171" s="58">
        <f t="shared" si="138"/>
        <v>18166.041966331231</v>
      </c>
      <c r="F171">
        <f t="shared" si="139"/>
        <v>18166</v>
      </c>
      <c r="G171">
        <f t="shared" si="170"/>
        <v>1.5170917999057565E-2</v>
      </c>
      <c r="H171" s="116"/>
      <c r="I171" s="116">
        <f t="shared" si="169"/>
        <v>1.5170917999057565E-2</v>
      </c>
      <c r="J171" s="116"/>
      <c r="K171" s="116"/>
      <c r="L171" s="116"/>
      <c r="M171" s="116"/>
      <c r="N171" s="116"/>
      <c r="O171" s="40"/>
      <c r="P171" s="167">
        <f t="shared" si="140"/>
        <v>3.7967910118699985E-5</v>
      </c>
      <c r="Q171" s="166">
        <f t="shared" si="141"/>
        <v>35312.896000000001</v>
      </c>
      <c r="R171" s="8">
        <f t="shared" si="142"/>
        <v>2.3015675293412878E-4</v>
      </c>
      <c r="S171" s="282">
        <f t="shared" si="135"/>
        <v>0.16496544044295958</v>
      </c>
      <c r="T171" s="284"/>
      <c r="U171" s="167"/>
      <c r="V171" s="167"/>
      <c r="W171" s="167"/>
      <c r="X171" s="167"/>
      <c r="Y171" s="167"/>
      <c r="Z171" s="167"/>
      <c r="AA171" s="116"/>
      <c r="AB171" s="116"/>
      <c r="AC171" s="25"/>
      <c r="AD171" s="252"/>
      <c r="AE171" s="41"/>
      <c r="AF171">
        <f t="shared" si="143"/>
        <v>18166</v>
      </c>
      <c r="AG171" s="246">
        <f t="shared" si="144"/>
        <v>1.1245923812580869E-2</v>
      </c>
      <c r="AH171" s="247">
        <f t="shared" si="145"/>
        <v>3.9249941864766963E-3</v>
      </c>
      <c r="AI171" s="247">
        <f t="shared" si="146"/>
        <v>1.5170917999057565E-2</v>
      </c>
      <c r="AJ171" s="248">
        <f t="shared" si="147"/>
        <v>2.5413881850407509E-6</v>
      </c>
      <c r="AK171">
        <f t="shared" si="168"/>
        <v>1.5405579363875864E-5</v>
      </c>
      <c r="AN171">
        <f t="shared" si="148"/>
        <v>1.2237598530467329E-2</v>
      </c>
      <c r="AO171">
        <f t="shared" si="149"/>
        <v>0.56033086130580956</v>
      </c>
      <c r="AP171">
        <f t="shared" si="150"/>
        <v>0.70211358463903084</v>
      </c>
      <c r="AQ171">
        <f t="shared" si="151"/>
        <v>0.49572856736591109</v>
      </c>
      <c r="AR171">
        <f t="shared" si="152"/>
        <v>2.2963349720012292</v>
      </c>
      <c r="AS171">
        <f t="shared" si="153"/>
        <v>2.2235595090170528</v>
      </c>
      <c r="AT171">
        <f t="shared" si="171"/>
        <v>1.572448370953345</v>
      </c>
      <c r="AU171">
        <f t="shared" si="171"/>
        <v>1.572448370953353</v>
      </c>
      <c r="AV171">
        <f t="shared" si="171"/>
        <v>1.5724483709459081</v>
      </c>
      <c r="AW171">
        <f t="shared" si="171"/>
        <v>1.5724483777471345</v>
      </c>
      <c r="AX171">
        <f t="shared" si="171"/>
        <v>1.5724421529798513</v>
      </c>
      <c r="AY171">
        <f t="shared" si="171"/>
        <v>1.5661598052410324</v>
      </c>
      <c r="AZ171">
        <f t="shared" si="171"/>
        <v>1.4329052309154153</v>
      </c>
      <c r="BA171">
        <f t="shared" si="155"/>
        <v>0.90983644400745955</v>
      </c>
      <c r="BB171" s="246">
        <f t="shared" si="156"/>
        <v>4.8365953114505823E-3</v>
      </c>
      <c r="BC171" s="247">
        <f t="shared" si="157"/>
        <v>1.0334322687606982E-2</v>
      </c>
      <c r="BD171" s="248">
        <f t="shared" si="158"/>
        <v>1.7618016293549158E-5</v>
      </c>
      <c r="BE171" s="247">
        <f t="shared" si="159"/>
        <v>9.3426479697205217E-3</v>
      </c>
      <c r="BG171">
        <f t="shared" si="160"/>
        <v>-6.4093285011302863E-3</v>
      </c>
      <c r="BH171">
        <f t="shared" si="161"/>
        <v>0.70067186068928766</v>
      </c>
      <c r="BI171">
        <f t="shared" si="162"/>
        <v>-0.82191777574350888</v>
      </c>
      <c r="BJ171">
        <f t="shared" si="163"/>
        <v>0.48001708135419868</v>
      </c>
      <c r="BK171">
        <f t="shared" si="164"/>
        <v>2.1283724983899854</v>
      </c>
      <c r="BL171">
        <f t="shared" si="165"/>
        <v>1.8020727520624966</v>
      </c>
      <c r="BM171">
        <f t="shared" si="172"/>
        <v>1.5185848053545075</v>
      </c>
      <c r="BN171">
        <f t="shared" si="172"/>
        <v>1.5185848006024578</v>
      </c>
      <c r="BO171">
        <f t="shared" si="172"/>
        <v>1.5185846396391365</v>
      </c>
      <c r="BP171">
        <f t="shared" si="172"/>
        <v>1.5185791877178934</v>
      </c>
      <c r="BQ171">
        <f t="shared" si="172"/>
        <v>1.5183948626427926</v>
      </c>
      <c r="BR171">
        <f t="shared" si="172"/>
        <v>1.5125046397239006</v>
      </c>
      <c r="BS171">
        <f t="shared" si="172"/>
        <v>1.4150059429388697</v>
      </c>
      <c r="BT171">
        <f t="shared" si="167"/>
        <v>0.95365812476044809</v>
      </c>
    </row>
    <row r="172" spans="1:72">
      <c r="A172" s="47" t="s">
        <v>67</v>
      </c>
      <c r="B172" s="48"/>
      <c r="C172" s="51">
        <v>41562.438999999998</v>
      </c>
      <c r="D172" s="50"/>
      <c r="E172" s="58">
        <f t="shared" si="138"/>
        <v>-6090.9577718750161</v>
      </c>
      <c r="F172">
        <f t="shared" si="139"/>
        <v>-6091</v>
      </c>
      <c r="G172">
        <f t="shared" si="170"/>
        <v>1.5265556998201646E-2</v>
      </c>
      <c r="I172" s="116">
        <f t="shared" si="169"/>
        <v>1.5265556998201646E-2</v>
      </c>
      <c r="K172" s="116"/>
      <c r="L172" s="116"/>
      <c r="N172" s="116"/>
      <c r="O172" s="40"/>
      <c r="P172" s="167">
        <f t="shared" si="140"/>
        <v>3.8443089363322824E-5</v>
      </c>
      <c r="Q172" s="166">
        <f t="shared" si="141"/>
        <v>26543.938999999998</v>
      </c>
      <c r="R172" s="8">
        <f t="shared" si="142"/>
        <v>2.3303723046534325E-4</v>
      </c>
      <c r="S172" s="282">
        <f t="shared" si="135"/>
        <v>0.16496544044295958</v>
      </c>
      <c r="T172" s="284"/>
      <c r="U172" s="167"/>
      <c r="V172" s="167"/>
      <c r="W172" s="167"/>
      <c r="X172" s="167"/>
      <c r="Y172" s="167"/>
      <c r="Z172" s="167"/>
      <c r="AA172" s="116"/>
      <c r="AB172" s="116"/>
      <c r="AC172" s="25"/>
      <c r="AD172" s="252"/>
      <c r="AE172" s="41"/>
      <c r="AF172">
        <f t="shared" si="143"/>
        <v>-6091</v>
      </c>
      <c r="AG172" s="246">
        <f t="shared" si="144"/>
        <v>1.5033844022899765E-2</v>
      </c>
      <c r="AH172" s="247">
        <f t="shared" si="145"/>
        <v>2.3171297530188116E-4</v>
      </c>
      <c r="AI172" s="247">
        <f t="shared" si="146"/>
        <v>1.5265556998201646E-2</v>
      </c>
      <c r="AJ172" s="248">
        <f t="shared" si="147"/>
        <v>8.8571434485141534E-9</v>
      </c>
      <c r="AK172">
        <f t="shared" si="168"/>
        <v>5.3690902923250185E-8</v>
      </c>
      <c r="AN172">
        <f t="shared" si="148"/>
        <v>3.3261561535734563E-3</v>
      </c>
      <c r="AO172">
        <f t="shared" si="149"/>
        <v>0.34639849413418711</v>
      </c>
      <c r="AP172">
        <f t="shared" si="150"/>
        <v>9.8055710952233824E-2</v>
      </c>
      <c r="AQ172">
        <f t="shared" si="151"/>
        <v>0.10890746325524145</v>
      </c>
      <c r="AR172">
        <f t="shared" si="152"/>
        <v>2.9764828611007945</v>
      </c>
      <c r="AS172">
        <f t="shared" si="153"/>
        <v>12.08562111069233</v>
      </c>
      <c r="AT172">
        <f t="shared" si="171"/>
        <v>-3.5049033064797652</v>
      </c>
      <c r="AU172">
        <f t="shared" si="171"/>
        <v>-3.5254704846740568</v>
      </c>
      <c r="AV172">
        <f t="shared" si="171"/>
        <v>-3.4922118151982491</v>
      </c>
      <c r="AW172">
        <f t="shared" si="171"/>
        <v>-3.5462160356582828</v>
      </c>
      <c r="AX172">
        <f t="shared" si="171"/>
        <v>-3.4590696717015046</v>
      </c>
      <c r="AY172">
        <f t="shared" si="171"/>
        <v>-3.6013045587575938</v>
      </c>
      <c r="AZ172">
        <f t="shared" si="171"/>
        <v>-3.3726761257039852</v>
      </c>
      <c r="BA172">
        <f t="shared" si="155"/>
        <v>-3.7530643193030055</v>
      </c>
      <c r="BB172" s="246">
        <f t="shared" si="156"/>
        <v>9.6690610594308002E-3</v>
      </c>
      <c r="BC172" s="247">
        <f t="shared" si="157"/>
        <v>5.5964959387708457E-3</v>
      </c>
      <c r="BD172" s="248">
        <f t="shared" si="158"/>
        <v>5.1668440889654431E-6</v>
      </c>
      <c r="BE172" s="247">
        <f t="shared" si="159"/>
        <v>1.7304183808097152E-2</v>
      </c>
      <c r="BG172">
        <f t="shared" si="160"/>
        <v>-5.3647829634689637E-3</v>
      </c>
      <c r="BH172">
        <f t="shared" si="161"/>
        <v>1.0253163805440477</v>
      </c>
      <c r="BI172">
        <f t="shared" si="162"/>
        <v>-0.99999321786801421</v>
      </c>
      <c r="BJ172">
        <f t="shared" si="163"/>
        <v>0.56513079393284305</v>
      </c>
      <c r="BK172">
        <f t="shared" si="164"/>
        <v>1.526028874445261</v>
      </c>
      <c r="BL172">
        <f t="shared" si="165"/>
        <v>0.95620551698767231</v>
      </c>
      <c r="BM172">
        <f t="shared" si="172"/>
        <v>-5.3501241079709176</v>
      </c>
      <c r="BN172">
        <f t="shared" si="172"/>
        <v>-5.3507967422425544</v>
      </c>
      <c r="BO172">
        <f t="shared" si="172"/>
        <v>-5.3527893696150652</v>
      </c>
      <c r="BP172">
        <f t="shared" si="172"/>
        <v>-5.3586613764713009</v>
      </c>
      <c r="BQ172">
        <f t="shared" si="172"/>
        <v>-5.3757062075622981</v>
      </c>
      <c r="BR172">
        <f t="shared" si="172"/>
        <v>-5.4232146806156178</v>
      </c>
      <c r="BS172">
        <f t="shared" si="172"/>
        <v>-5.5437899323989956</v>
      </c>
      <c r="BT172">
        <f t="shared" si="167"/>
        <v>-5.804405057525754</v>
      </c>
    </row>
    <row r="173" spans="1:72">
      <c r="A173" s="47" t="s">
        <v>99</v>
      </c>
      <c r="B173" s="48"/>
      <c r="C173" s="51">
        <v>49198.449000000001</v>
      </c>
      <c r="D173" s="51">
        <v>5.0000000000000001E-3</v>
      </c>
      <c r="E173" s="58">
        <f t="shared" si="138"/>
        <v>15032.043808693836</v>
      </c>
      <c r="F173">
        <f t="shared" si="139"/>
        <v>15032</v>
      </c>
      <c r="G173">
        <f t="shared" si="170"/>
        <v>1.583693599968683E-2</v>
      </c>
      <c r="H173" s="116"/>
      <c r="I173" s="116">
        <f t="shared" si="169"/>
        <v>1.583693599968683E-2</v>
      </c>
      <c r="J173" s="116"/>
      <c r="K173" s="117"/>
      <c r="L173" s="116"/>
      <c r="M173" s="116"/>
      <c r="N173" s="116"/>
      <c r="O173" s="40"/>
      <c r="P173" s="167">
        <f t="shared" si="140"/>
        <v>4.1374741574490584E-5</v>
      </c>
      <c r="Q173" s="166">
        <f t="shared" si="141"/>
        <v>34179.949000000001</v>
      </c>
      <c r="R173" s="8">
        <f t="shared" si="142"/>
        <v>2.508085418581767E-4</v>
      </c>
      <c r="S173" s="282">
        <f t="shared" si="135"/>
        <v>0.16496544044295958</v>
      </c>
      <c r="T173" s="284"/>
      <c r="U173" s="167"/>
      <c r="V173" s="167"/>
      <c r="W173" s="167"/>
      <c r="X173" s="167"/>
      <c r="Y173" s="167"/>
      <c r="Z173" s="167"/>
      <c r="AA173" s="116"/>
      <c r="AB173" s="116"/>
      <c r="AC173" s="25"/>
      <c r="AD173" s="252"/>
      <c r="AE173" s="41"/>
      <c r="AF173">
        <f t="shared" si="143"/>
        <v>15032</v>
      </c>
      <c r="AG173" s="246">
        <f t="shared" si="144"/>
        <v>9.6594526927382112E-3</v>
      </c>
      <c r="AH173" s="247">
        <f t="shared" si="145"/>
        <v>6.1774833069486185E-3</v>
      </c>
      <c r="AI173" s="247">
        <f t="shared" si="146"/>
        <v>1.583693599968683E-2</v>
      </c>
      <c r="AJ173" s="248">
        <f t="shared" si="147"/>
        <v>6.2952956636344088E-6</v>
      </c>
      <c r="AK173">
        <f t="shared" si="168"/>
        <v>3.8161300007628843E-5</v>
      </c>
      <c r="AN173">
        <f t="shared" si="148"/>
        <v>9.2547482024347549E-3</v>
      </c>
      <c r="AO173">
        <f t="shared" si="149"/>
        <v>1.0759228999243697</v>
      </c>
      <c r="AP173">
        <f t="shared" si="150"/>
        <v>0.99885124027008076</v>
      </c>
      <c r="AQ173">
        <f t="shared" si="151"/>
        <v>0.65824879588938412</v>
      </c>
      <c r="AR173">
        <f t="shared" si="152"/>
        <v>1.4559630254579186</v>
      </c>
      <c r="AS173">
        <f t="shared" si="153"/>
        <v>0.8912890306872705</v>
      </c>
      <c r="AT173">
        <f t="shared" si="171"/>
        <v>0.76360037579006357</v>
      </c>
      <c r="AU173">
        <f t="shared" si="171"/>
        <v>0.75942066140416387</v>
      </c>
      <c r="AV173">
        <f t="shared" si="171"/>
        <v>0.75075839826314605</v>
      </c>
      <c r="AW173">
        <f t="shared" si="171"/>
        <v>0.73302480460936925</v>
      </c>
      <c r="AX173">
        <f t="shared" si="171"/>
        <v>0.69757030895863048</v>
      </c>
      <c r="AY173">
        <f t="shared" si="171"/>
        <v>0.62963569492118254</v>
      </c>
      <c r="AZ173">
        <f t="shared" si="171"/>
        <v>0.50787892995766204</v>
      </c>
      <c r="BA173">
        <f t="shared" si="155"/>
        <v>0.30739051119569361</v>
      </c>
      <c r="BB173" s="246">
        <f t="shared" si="156"/>
        <v>8.1294200149477011E-3</v>
      </c>
      <c r="BC173" s="247">
        <f t="shared" si="157"/>
        <v>7.7075159847391286E-3</v>
      </c>
      <c r="BD173" s="248">
        <f t="shared" si="158"/>
        <v>9.799904399851127E-6</v>
      </c>
      <c r="BE173" s="247">
        <f t="shared" si="159"/>
        <v>8.112220475042585E-3</v>
      </c>
      <c r="BG173">
        <f t="shared" si="160"/>
        <v>-1.5300326777905101E-3</v>
      </c>
      <c r="BH173">
        <f t="shared" si="161"/>
        <v>1.5326146167651045</v>
      </c>
      <c r="BI173">
        <f t="shared" si="162"/>
        <v>-0.38216550615023259</v>
      </c>
      <c r="BJ173">
        <f t="shared" si="163"/>
        <v>0.19061847597538245</v>
      </c>
      <c r="BK173">
        <f t="shared" si="164"/>
        <v>0.34368812356532835</v>
      </c>
      <c r="BL173">
        <f t="shared" si="165"/>
        <v>0.17355582447015147</v>
      </c>
      <c r="BM173">
        <f t="shared" si="172"/>
        <v>0.18230819246716873</v>
      </c>
      <c r="BN173">
        <f t="shared" si="172"/>
        <v>0.18092363206035664</v>
      </c>
      <c r="BO173">
        <f t="shared" si="172"/>
        <v>0.17843605623380637</v>
      </c>
      <c r="BP173">
        <f t="shared" si="172"/>
        <v>0.17396953481294258</v>
      </c>
      <c r="BQ173">
        <f t="shared" si="172"/>
        <v>0.16595848174049932</v>
      </c>
      <c r="BR173">
        <f t="shared" si="172"/>
        <v>0.15161656413373248</v>
      </c>
      <c r="BS173">
        <f t="shared" si="172"/>
        <v>0.12601699057139829</v>
      </c>
      <c r="BT173">
        <f t="shared" si="167"/>
        <v>8.051758746049531E-2</v>
      </c>
    </row>
    <row r="174" spans="1:72">
      <c r="A174" s="59" t="s">
        <v>106</v>
      </c>
      <c r="B174" s="60"/>
      <c r="C174" s="62">
        <v>50731.58</v>
      </c>
      <c r="D174" s="61"/>
      <c r="E174" s="58">
        <f t="shared" si="138"/>
        <v>19273.045134807751</v>
      </c>
      <c r="F174">
        <f t="shared" si="139"/>
        <v>19273</v>
      </c>
      <c r="G174">
        <f t="shared" si="170"/>
        <v>1.6316329005348962E-2</v>
      </c>
      <c r="H174" s="116"/>
      <c r="I174" s="8">
        <f t="shared" si="169"/>
        <v>1.6316329005348962E-2</v>
      </c>
      <c r="J174" s="9"/>
      <c r="L174" s="116"/>
      <c r="M174" s="116"/>
      <c r="N174" s="116"/>
      <c r="O174" s="40"/>
      <c r="P174" s="167">
        <f t="shared" si="140"/>
        <v>4.3917527179919693E-5</v>
      </c>
      <c r="Q174" s="166">
        <f t="shared" si="141"/>
        <v>35713.08</v>
      </c>
      <c r="R174" s="8">
        <f t="shared" si="142"/>
        <v>2.6622259221079184E-4</v>
      </c>
      <c r="S174" s="282">
        <f t="shared" si="135"/>
        <v>0.16496544044295958</v>
      </c>
      <c r="T174" s="284"/>
      <c r="U174" s="167"/>
      <c r="V174" s="167"/>
      <c r="W174" s="167"/>
      <c r="X174" s="167"/>
      <c r="Y174" s="167"/>
      <c r="Z174" s="167"/>
      <c r="AA174" s="116"/>
      <c r="AB174" s="116"/>
      <c r="AC174" s="25"/>
      <c r="AD174" s="252"/>
      <c r="AE174" s="41"/>
      <c r="AF174">
        <f t="shared" si="143"/>
        <v>19273</v>
      </c>
      <c r="AG174" s="246">
        <f t="shared" si="144"/>
        <v>1.0306509440247261E-2</v>
      </c>
      <c r="AH174" s="247">
        <f t="shared" si="145"/>
        <v>6.0098195651017011E-3</v>
      </c>
      <c r="AI174" s="247">
        <f t="shared" si="146"/>
        <v>1.6316329005348962E-2</v>
      </c>
      <c r="AJ174" s="248">
        <f t="shared" si="147"/>
        <v>5.9582104291344042E-6</v>
      </c>
      <c r="AK174">
        <f t="shared" si="168"/>
        <v>3.6117931205079199E-5</v>
      </c>
      <c r="AN174">
        <f t="shared" si="148"/>
        <v>1.177408615903853E-2</v>
      </c>
      <c r="AO174">
        <f t="shared" si="149"/>
        <v>0.49537914780852355</v>
      </c>
      <c r="AP174">
        <f t="shared" si="150"/>
        <v>0.59573461106241787</v>
      </c>
      <c r="AQ174">
        <f t="shared" si="151"/>
        <v>0.42943399906888835</v>
      </c>
      <c r="AR174">
        <f t="shared" si="152"/>
        <v>2.4365164234011325</v>
      </c>
      <c r="AS174">
        <f t="shared" si="153"/>
        <v>2.7180746887437639</v>
      </c>
      <c r="AT174">
        <f t="shared" si="171"/>
        <v>1.771893606354048</v>
      </c>
      <c r="AU174">
        <f t="shared" si="171"/>
        <v>1.7718957216954008</v>
      </c>
      <c r="AV174">
        <f t="shared" si="171"/>
        <v>1.7718797387045599</v>
      </c>
      <c r="AW174">
        <f t="shared" si="171"/>
        <v>1.772000471170919</v>
      </c>
      <c r="AX174">
        <f t="shared" si="171"/>
        <v>1.7710867040674323</v>
      </c>
      <c r="AY174">
        <f t="shared" si="171"/>
        <v>1.777903737026564</v>
      </c>
      <c r="AZ174">
        <f t="shared" si="171"/>
        <v>1.7198104827299923</v>
      </c>
      <c r="BA174">
        <f t="shared" si="155"/>
        <v>1.1226340341869818</v>
      </c>
      <c r="BB174" s="246">
        <f t="shared" si="156"/>
        <v>4.1821823841590479E-3</v>
      </c>
      <c r="BC174" s="247">
        <f t="shared" si="157"/>
        <v>1.2134146621189914E-2</v>
      </c>
      <c r="BD174" s="248">
        <f t="shared" si="158"/>
        <v>2.4289101383776876E-5</v>
      </c>
      <c r="BE174" s="247">
        <f t="shared" si="159"/>
        <v>1.0666569902398644E-2</v>
      </c>
      <c r="BG174">
        <f t="shared" si="160"/>
        <v>-6.1243270560882128E-3</v>
      </c>
      <c r="BH174">
        <f t="shared" si="161"/>
        <v>0.59919394713948759</v>
      </c>
      <c r="BI174">
        <f t="shared" si="162"/>
        <v>-0.67055163284619757</v>
      </c>
      <c r="BJ174">
        <f t="shared" si="163"/>
        <v>0.39920952063470722</v>
      </c>
      <c r="BK174">
        <f t="shared" si="164"/>
        <v>2.3581901139767987</v>
      </c>
      <c r="BL174">
        <f t="shared" si="165"/>
        <v>2.421043503286481</v>
      </c>
      <c r="BM174">
        <f t="shared" si="172"/>
        <v>1.8114646625599895</v>
      </c>
      <c r="BN174">
        <f t="shared" si="172"/>
        <v>1.8114651806699</v>
      </c>
      <c r="BO174">
        <f t="shared" si="172"/>
        <v>1.8114613381004667</v>
      </c>
      <c r="BP174">
        <f t="shared" si="172"/>
        <v>1.8114898351393167</v>
      </c>
      <c r="BQ174">
        <f t="shared" si="172"/>
        <v>1.811278418281371</v>
      </c>
      <c r="BR174">
        <f t="shared" si="172"/>
        <v>1.8128425883763928</v>
      </c>
      <c r="BS174">
        <f t="shared" si="172"/>
        <v>1.8010235472094869</v>
      </c>
      <c r="BT174">
        <f t="shared" si="167"/>
        <v>1.2620711990396591</v>
      </c>
    </row>
    <row r="175" spans="1:72">
      <c r="A175" s="59" t="s">
        <v>64</v>
      </c>
      <c r="B175" s="60"/>
      <c r="C175" s="61">
        <v>41176.356</v>
      </c>
      <c r="D175" s="62"/>
      <c r="E175" s="58">
        <f t="shared" si="138"/>
        <v>-7158.9542542304262</v>
      </c>
      <c r="F175">
        <f t="shared" si="139"/>
        <v>-7159</v>
      </c>
      <c r="G175">
        <f t="shared" si="170"/>
        <v>1.6537193005206063E-2</v>
      </c>
      <c r="I175" s="116">
        <f t="shared" si="169"/>
        <v>1.6537193005206063E-2</v>
      </c>
      <c r="J175" s="9"/>
      <c r="K175" s="117"/>
      <c r="L175" s="116"/>
      <c r="N175" s="116"/>
      <c r="O175" s="40"/>
      <c r="P175" s="167">
        <f t="shared" si="140"/>
        <v>4.5114542856540931E-5</v>
      </c>
      <c r="Q175" s="166">
        <f t="shared" si="141"/>
        <v>26157.856</v>
      </c>
      <c r="R175" s="8">
        <f t="shared" si="142"/>
        <v>2.7347875249143636E-4</v>
      </c>
      <c r="S175" s="282">
        <f t="shared" si="135"/>
        <v>0.16496544044295958</v>
      </c>
      <c r="T175" s="284"/>
      <c r="U175" s="167"/>
      <c r="V175" s="167"/>
      <c r="W175" s="167"/>
      <c r="X175" s="167"/>
      <c r="Y175" s="167"/>
      <c r="Z175" s="167"/>
      <c r="AA175" s="116"/>
      <c r="AB175" s="116"/>
      <c r="AC175" s="25"/>
      <c r="AD175" s="252"/>
      <c r="AE175" s="41"/>
      <c r="AF175">
        <f t="shared" si="143"/>
        <v>-7159</v>
      </c>
      <c r="AG175" s="246">
        <f t="shared" si="144"/>
        <v>1.7193610190429313E-2</v>
      </c>
      <c r="AH175" s="247">
        <f t="shared" si="145"/>
        <v>-6.5641718522324935E-4</v>
      </c>
      <c r="AI175" s="247">
        <f t="shared" si="146"/>
        <v>1.6537193005206063E-2</v>
      </c>
      <c r="AJ175" s="248">
        <f t="shared" si="147"/>
        <v>7.1080889830684517E-8</v>
      </c>
      <c r="AK175">
        <f t="shared" si="168"/>
        <v>4.3088352105641363E-7</v>
      </c>
      <c r="AN175">
        <f t="shared" si="148"/>
        <v>4.8269434070452796E-3</v>
      </c>
      <c r="AO175">
        <f t="shared" si="149"/>
        <v>0.35418984292753741</v>
      </c>
      <c r="AP175">
        <f t="shared" si="150"/>
        <v>0.15811902522514465</v>
      </c>
      <c r="AQ175">
        <f t="shared" si="151"/>
        <v>0.1482734131420439</v>
      </c>
      <c r="AR175">
        <f t="shared" si="152"/>
        <v>2.9159109664756375</v>
      </c>
      <c r="AS175">
        <f t="shared" si="153"/>
        <v>8.8243938040509828</v>
      </c>
      <c r="AT175">
        <f t="shared" si="171"/>
        <v>-3.6344906179273631</v>
      </c>
      <c r="AU175">
        <f t="shared" si="171"/>
        <v>-3.6522876799435164</v>
      </c>
      <c r="AV175">
        <f t="shared" si="171"/>
        <v>-3.6217568310548014</v>
      </c>
      <c r="AW175">
        <f t="shared" si="171"/>
        <v>-3.6744553797943817</v>
      </c>
      <c r="AX175">
        <f t="shared" si="171"/>
        <v>-3.5843912324285907</v>
      </c>
      <c r="AY175">
        <f t="shared" si="171"/>
        <v>-3.7412898661847955</v>
      </c>
      <c r="AZ175">
        <f t="shared" si="171"/>
        <v>-3.4753599553724994</v>
      </c>
      <c r="BA175">
        <f t="shared" si="155"/>
        <v>-3.9583649754111629</v>
      </c>
      <c r="BB175" s="246">
        <f t="shared" si="156"/>
        <v>1.4351502121901529E-2</v>
      </c>
      <c r="BC175" s="247">
        <f t="shared" si="157"/>
        <v>2.1856908833045342E-3</v>
      </c>
      <c r="BD175" s="248">
        <f t="shared" si="158"/>
        <v>7.8808026570595072E-7</v>
      </c>
      <c r="BE175" s="247">
        <f t="shared" si="159"/>
        <v>1.4552357666688567E-2</v>
      </c>
      <c r="BG175">
        <f t="shared" si="160"/>
        <v>-2.8421080685277831E-3</v>
      </c>
      <c r="BH175">
        <f t="shared" si="161"/>
        <v>1.419275009412351</v>
      </c>
      <c r="BI175">
        <f t="shared" si="162"/>
        <v>-0.70643124333034679</v>
      </c>
      <c r="BJ175">
        <f t="shared" si="163"/>
        <v>0.37976598038435416</v>
      </c>
      <c r="BK175">
        <f t="shared" si="164"/>
        <v>0.73599284048881308</v>
      </c>
      <c r="BL175">
        <f t="shared" si="165"/>
        <v>0.38555995447963315</v>
      </c>
      <c r="BM175">
        <f t="shared" si="172"/>
        <v>-5.882504308182078</v>
      </c>
      <c r="BN175">
        <f t="shared" si="172"/>
        <v>-5.8848058986645082</v>
      </c>
      <c r="BO175">
        <f t="shared" si="172"/>
        <v>-5.8892160854975346</v>
      </c>
      <c r="BP175">
        <f t="shared" si="172"/>
        <v>-5.8976442157336963</v>
      </c>
      <c r="BQ175">
        <f t="shared" si="172"/>
        <v>-5.9136716976843582</v>
      </c>
      <c r="BR175">
        <f t="shared" si="172"/>
        <v>-5.9438825639385167</v>
      </c>
      <c r="BS175">
        <f t="shared" si="172"/>
        <v>-5.9999900581572083</v>
      </c>
      <c r="BT175">
        <f t="shared" si="167"/>
        <v>-6.101952630543094</v>
      </c>
    </row>
    <row r="176" spans="1:72">
      <c r="A176" s="59" t="s">
        <v>93</v>
      </c>
      <c r="B176" s="60"/>
      <c r="C176" s="61">
        <v>48479.421999999999</v>
      </c>
      <c r="D176" s="61">
        <v>5.0000000000000001E-3</v>
      </c>
      <c r="E176" s="58">
        <f t="shared" si="138"/>
        <v>13043.045829713752</v>
      </c>
      <c r="F176">
        <f t="shared" si="139"/>
        <v>13043</v>
      </c>
      <c r="G176">
        <f t="shared" si="170"/>
        <v>1.6567539001698606E-2</v>
      </c>
      <c r="H176" s="116"/>
      <c r="I176" s="116">
        <f t="shared" si="169"/>
        <v>1.6567539001698606E-2</v>
      </c>
      <c r="J176" s="117"/>
      <c r="K176" s="117"/>
      <c r="L176" s="116"/>
      <c r="M176" s="116"/>
      <c r="N176" s="116"/>
      <c r="O176" s="40"/>
      <c r="P176" s="167">
        <f t="shared" si="140"/>
        <v>4.5280266491571079E-5</v>
      </c>
      <c r="Q176" s="166">
        <f t="shared" si="141"/>
        <v>33460.921999999999</v>
      </c>
      <c r="R176" s="8">
        <f t="shared" si="142"/>
        <v>2.7448334857280442E-4</v>
      </c>
      <c r="S176" s="282">
        <f t="shared" si="135"/>
        <v>0.16496544044295958</v>
      </c>
      <c r="T176" s="284"/>
      <c r="U176" s="167"/>
      <c r="V176" s="167"/>
      <c r="W176" s="167"/>
      <c r="X176" s="167"/>
      <c r="Y176" s="167"/>
      <c r="Z176" s="167"/>
      <c r="AA176" s="116"/>
      <c r="AB176" s="116"/>
      <c r="AC176" s="25"/>
      <c r="AD176" s="252"/>
      <c r="AE176" s="41"/>
      <c r="AF176">
        <f t="shared" si="143"/>
        <v>13043</v>
      </c>
      <c r="AG176" s="246">
        <f t="shared" si="144"/>
        <v>-1.7245563377380011E-4</v>
      </c>
      <c r="AH176" s="247">
        <f t="shared" si="145"/>
        <v>1.6739994635472405E-2</v>
      </c>
      <c r="AI176" s="247">
        <f t="shared" si="146"/>
        <v>1.6567539001698606E-2</v>
      </c>
      <c r="AJ176" s="248">
        <f t="shared" si="147"/>
        <v>4.6227839829761957E-5</v>
      </c>
      <c r="AK176">
        <f t="shared" si="168"/>
        <v>2.8022742039564492E-4</v>
      </c>
      <c r="AN176">
        <f t="shared" si="148"/>
        <v>-1.500990459745176E-3</v>
      </c>
      <c r="AO176">
        <f t="shared" si="149"/>
        <v>1.5927973194008778</v>
      </c>
      <c r="AP176">
        <f t="shared" si="150"/>
        <v>-0.38599311429896488</v>
      </c>
      <c r="AQ176">
        <f t="shared" si="151"/>
        <v>-0.29605253272668286</v>
      </c>
      <c r="AR176">
        <f t="shared" si="152"/>
        <v>-0.46318038987438859</v>
      </c>
      <c r="AS176">
        <f t="shared" si="153"/>
        <v>-0.23582136291756733</v>
      </c>
      <c r="AT176">
        <f t="shared" si="171"/>
        <v>-0.21166844177921457</v>
      </c>
      <c r="AU176">
        <f t="shared" si="171"/>
        <v>-0.20782030805946167</v>
      </c>
      <c r="AV176">
        <f t="shared" si="171"/>
        <v>-0.2018887597040864</v>
      </c>
      <c r="AW176">
        <f t="shared" si="171"/>
        <v>-0.19275982244659556</v>
      </c>
      <c r="AX176">
        <f t="shared" si="171"/>
        <v>-0.17874138152920682</v>
      </c>
      <c r="AY176">
        <f t="shared" si="171"/>
        <v>-0.15728250904841531</v>
      </c>
      <c r="AZ176">
        <f t="shared" si="171"/>
        <v>-0.12457154015652684</v>
      </c>
      <c r="BA176">
        <f t="shared" si="155"/>
        <v>-7.4953126443936924E-2</v>
      </c>
      <c r="BB176" s="246">
        <f t="shared" si="156"/>
        <v>4.7120334148872348E-3</v>
      </c>
      <c r="BC176" s="247">
        <f t="shared" si="157"/>
        <v>1.1855505586811371E-2</v>
      </c>
      <c r="BD176" s="248">
        <f t="shared" si="158"/>
        <v>2.3186389648760815E-5</v>
      </c>
      <c r="BE176" s="247">
        <f t="shared" si="159"/>
        <v>1.3184040412782747E-2</v>
      </c>
      <c r="BG176">
        <f t="shared" si="160"/>
        <v>4.8844890486610349E-3</v>
      </c>
      <c r="BH176">
        <f t="shared" si="161"/>
        <v>1.0308223789156756</v>
      </c>
      <c r="BI176">
        <f t="shared" si="162"/>
        <v>0.99470398825022022</v>
      </c>
      <c r="BJ176">
        <f t="shared" si="163"/>
        <v>-0.56485725128831898</v>
      </c>
      <c r="BK176">
        <f t="shared" si="164"/>
        <v>-1.5162837186087115</v>
      </c>
      <c r="BL176">
        <f t="shared" si="165"/>
        <v>-0.94692098470302699</v>
      </c>
      <c r="BM176">
        <f t="shared" si="172"/>
        <v>-0.9252446083718795</v>
      </c>
      <c r="BN176">
        <f t="shared" si="172"/>
        <v>-0.92454137753553178</v>
      </c>
      <c r="BO176">
        <f t="shared" si="172"/>
        <v>-0.92247989557947996</v>
      </c>
      <c r="BP176">
        <f t="shared" si="172"/>
        <v>-0.91646881527243906</v>
      </c>
      <c r="BQ176">
        <f t="shared" si="172"/>
        <v>-0.89920332538691206</v>
      </c>
      <c r="BR176">
        <f t="shared" si="172"/>
        <v>-0.85156253246763869</v>
      </c>
      <c r="BS176">
        <f t="shared" si="172"/>
        <v>-0.73164523708794915</v>
      </c>
      <c r="BT176">
        <f t="shared" si="167"/>
        <v>-0.47362297689483546</v>
      </c>
    </row>
    <row r="177" spans="1:72">
      <c r="A177" s="59" t="s">
        <v>73</v>
      </c>
      <c r="B177" s="60"/>
      <c r="C177" s="61">
        <v>49241.650999999998</v>
      </c>
      <c r="D177" s="61" t="s">
        <v>16</v>
      </c>
      <c r="E177" s="58">
        <f t="shared" si="138"/>
        <v>15151.550712729279</v>
      </c>
      <c r="F177">
        <f t="shared" si="139"/>
        <v>15151.5</v>
      </c>
      <c r="G177">
        <f t="shared" si="170"/>
        <v>1.8332759500481188E-2</v>
      </c>
      <c r="H177" s="116"/>
      <c r="I177" s="116">
        <f t="shared" si="169"/>
        <v>1.8332759500481188E-2</v>
      </c>
      <c r="J177" s="9"/>
      <c r="K177" s="117"/>
      <c r="L177" s="116"/>
      <c r="M177" s="116"/>
      <c r="N177" s="116"/>
      <c r="O177" s="40"/>
      <c r="P177" s="167">
        <f t="shared" si="140"/>
        <v>5.5443246574933666E-5</v>
      </c>
      <c r="Q177" s="166">
        <f t="shared" si="141"/>
        <v>34223.150999999998</v>
      </c>
      <c r="R177" s="8">
        <f t="shared" si="142"/>
        <v>3.3609007090248326E-4</v>
      </c>
      <c r="S177" s="282">
        <f t="shared" si="135"/>
        <v>0.16496544044295958</v>
      </c>
      <c r="T177" s="284"/>
      <c r="U177" s="167"/>
      <c r="V177" s="167"/>
      <c r="W177" s="167"/>
      <c r="X177" s="167"/>
      <c r="Y177" s="167"/>
      <c r="Z177" s="167"/>
      <c r="AA177" s="116"/>
      <c r="AB177" s="116"/>
      <c r="AC177" s="25"/>
      <c r="AD177" s="252"/>
      <c r="AE177" s="41"/>
      <c r="AF177">
        <f t="shared" si="143"/>
        <v>15151.5</v>
      </c>
      <c r="AG177" s="246">
        <f t="shared" si="144"/>
        <v>9.950316368496465E-3</v>
      </c>
      <c r="AH177" s="247">
        <f t="shared" si="145"/>
        <v>8.3824431319847233E-3</v>
      </c>
      <c r="AI177" s="247">
        <f t="shared" si="146"/>
        <v>1.8332759500481188E-2</v>
      </c>
      <c r="AJ177" s="248">
        <f t="shared" si="147"/>
        <v>1.1591354882587882E-5</v>
      </c>
      <c r="AK177">
        <f t="shared" si="168"/>
        <v>7.0265352860957852E-5</v>
      </c>
      <c r="AN177">
        <f t="shared" si="148"/>
        <v>9.6001858790850363E-3</v>
      </c>
      <c r="AO177">
        <f t="shared" si="149"/>
        <v>1.0351339275666704</v>
      </c>
      <c r="AP177">
        <f t="shared" si="150"/>
        <v>0.9999041169468158</v>
      </c>
      <c r="AQ177">
        <f t="shared" si="151"/>
        <v>0.6616807169296155</v>
      </c>
      <c r="AR177">
        <f t="shared" si="152"/>
        <v>1.5177481366842978</v>
      </c>
      <c r="AS177">
        <f t="shared" si="153"/>
        <v>0.94831069962064152</v>
      </c>
      <c r="AT177">
        <f t="shared" si="171"/>
        <v>0.8074454225414327</v>
      </c>
      <c r="AU177">
        <f t="shared" si="171"/>
        <v>0.80380731637184333</v>
      </c>
      <c r="AV177">
        <f t="shared" si="171"/>
        <v>0.79592765760648643</v>
      </c>
      <c r="AW177">
        <f t="shared" si="171"/>
        <v>0.77907443719721714</v>
      </c>
      <c r="AX177">
        <f t="shared" si="171"/>
        <v>0.74393238240652848</v>
      </c>
      <c r="AY177">
        <f t="shared" si="171"/>
        <v>0.67404448324161181</v>
      </c>
      <c r="AZ177">
        <f t="shared" si="171"/>
        <v>0.54530379235646442</v>
      </c>
      <c r="BA177">
        <f t="shared" si="155"/>
        <v>0.33036188610667239</v>
      </c>
      <c r="BB177" s="246">
        <f t="shared" si="156"/>
        <v>7.9653938804863031E-3</v>
      </c>
      <c r="BC177" s="247">
        <f t="shared" si="157"/>
        <v>1.0367365619994885E-2</v>
      </c>
      <c r="BD177" s="248">
        <f t="shared" si="158"/>
        <v>1.7730859993640172E-5</v>
      </c>
      <c r="BE177" s="247">
        <f t="shared" si="159"/>
        <v>1.0717496109406314E-2</v>
      </c>
      <c r="BG177">
        <f t="shared" si="160"/>
        <v>-1.9849224880101627E-3</v>
      </c>
      <c r="BH177">
        <f t="shared" si="161"/>
        <v>1.5018800444057865</v>
      </c>
      <c r="BI177">
        <f t="shared" si="162"/>
        <v>-0.50383463072269996</v>
      </c>
      <c r="BJ177">
        <f t="shared" si="163"/>
        <v>0.26101753657994414</v>
      </c>
      <c r="BK177">
        <f t="shared" si="164"/>
        <v>0.47958189066772894</v>
      </c>
      <c r="BL177">
        <f t="shared" si="165"/>
        <v>0.24449513987702284</v>
      </c>
      <c r="BM177">
        <f t="shared" si="172"/>
        <v>0.25612918767218479</v>
      </c>
      <c r="BN177">
        <f t="shared" si="172"/>
        <v>0.25431314169978747</v>
      </c>
      <c r="BO177">
        <f t="shared" si="172"/>
        <v>0.25099760147950506</v>
      </c>
      <c r="BP177">
        <f t="shared" si="172"/>
        <v>0.24495168032327114</v>
      </c>
      <c r="BQ177">
        <f t="shared" si="172"/>
        <v>0.23395018525831657</v>
      </c>
      <c r="BR177">
        <f t="shared" si="172"/>
        <v>0.21400398081196037</v>
      </c>
      <c r="BS177">
        <f t="shared" si="172"/>
        <v>0.17805407633086096</v>
      </c>
      <c r="BT177">
        <f t="shared" si="167"/>
        <v>0.11381059773724811</v>
      </c>
    </row>
    <row r="178" spans="1:72">
      <c r="A178" s="59" t="s">
        <v>67</v>
      </c>
      <c r="B178" s="60" t="s">
        <v>45</v>
      </c>
      <c r="C178" s="61">
        <v>41563.345999999998</v>
      </c>
      <c r="D178" s="62"/>
      <c r="E178" s="58">
        <f t="shared" si="138"/>
        <v>-6088.4487963192532</v>
      </c>
      <c r="F178">
        <f t="shared" si="139"/>
        <v>-6088.5</v>
      </c>
      <c r="G178">
        <f t="shared" si="170"/>
        <v>1.8510239497118164E-2</v>
      </c>
      <c r="I178" s="116">
        <f t="shared" si="169"/>
        <v>1.8510239497118164E-2</v>
      </c>
      <c r="J178" s="9"/>
      <c r="K178" s="117"/>
      <c r="L178" s="116"/>
      <c r="N178" s="116"/>
      <c r="O178" s="40"/>
      <c r="P178" s="167">
        <f t="shared" si="140"/>
        <v>5.65219383244086E-5</v>
      </c>
      <c r="Q178" s="166">
        <f t="shared" si="141"/>
        <v>26544.845999999998</v>
      </c>
      <c r="R178" s="8">
        <f t="shared" si="142"/>
        <v>3.4262896624067329E-4</v>
      </c>
      <c r="S178" s="282">
        <f t="shared" si="135"/>
        <v>0.16496544044295958</v>
      </c>
      <c r="T178" s="284"/>
      <c r="U178" s="167"/>
      <c r="V178" s="167"/>
      <c r="W178" s="167"/>
      <c r="X178" s="167"/>
      <c r="Y178" s="167"/>
      <c r="Z178" s="167"/>
      <c r="AA178" s="116"/>
      <c r="AB178" s="116"/>
      <c r="AC178" s="25"/>
      <c r="AD178" s="252"/>
      <c r="AE178" s="41"/>
      <c r="AF178">
        <f t="shared" si="143"/>
        <v>-6088.5</v>
      </c>
      <c r="AG178" s="246">
        <f t="shared" si="144"/>
        <v>1.5028784987251385E-2</v>
      </c>
      <c r="AH178" s="247">
        <f t="shared" si="145"/>
        <v>3.4814545098667792E-3</v>
      </c>
      <c r="AI178" s="247">
        <f t="shared" si="146"/>
        <v>1.8510239497118164E-2</v>
      </c>
      <c r="AJ178" s="248">
        <f t="shared" si="147"/>
        <v>1.9994678282123116E-6</v>
      </c>
      <c r="AK178">
        <f t="shared" si="168"/>
        <v>1.2120525504271736E-5</v>
      </c>
      <c r="AN178">
        <f t="shared" si="148"/>
        <v>3.3226297921557894E-3</v>
      </c>
      <c r="AO178">
        <f t="shared" si="149"/>
        <v>0.34638348608861647</v>
      </c>
      <c r="AP178">
        <f t="shared" si="150"/>
        <v>9.7918511875079592E-2</v>
      </c>
      <c r="AQ178">
        <f t="shared" si="151"/>
        <v>0.10881735507298486</v>
      </c>
      <c r="AR178">
        <f t="shared" si="152"/>
        <v>2.976620723616076</v>
      </c>
      <c r="AS178">
        <f t="shared" si="153"/>
        <v>12.095766747797342</v>
      </c>
      <c r="AT178">
        <f t="shared" si="171"/>
        <v>-3.5046052219364792</v>
      </c>
      <c r="AU178">
        <f t="shared" si="171"/>
        <v>-3.525173477913929</v>
      </c>
      <c r="AV178">
        <f t="shared" si="171"/>
        <v>-3.491916851109707</v>
      </c>
      <c r="AW178">
        <f t="shared" si="171"/>
        <v>-3.5459113331963112</v>
      </c>
      <c r="AX178">
        <f t="shared" si="171"/>
        <v>-3.4587903034405483</v>
      </c>
      <c r="AY178">
        <f t="shared" si="171"/>
        <v>-3.6009657568287667</v>
      </c>
      <c r="AZ178">
        <f t="shared" si="171"/>
        <v>-3.3724563316761746</v>
      </c>
      <c r="BA178">
        <f t="shared" si="155"/>
        <v>-3.7525837466061223</v>
      </c>
      <c r="BB178" s="246">
        <f t="shared" si="156"/>
        <v>9.6603140431829951E-3</v>
      </c>
      <c r="BC178" s="247">
        <f t="shared" si="157"/>
        <v>8.8499254539351688E-3</v>
      </c>
      <c r="BD178" s="248">
        <f t="shared" si="158"/>
        <v>1.292028804382823E-5</v>
      </c>
      <c r="BE178" s="247">
        <f t="shared" si="159"/>
        <v>2.0556080649030764E-2</v>
      </c>
      <c r="BG178">
        <f t="shared" si="160"/>
        <v>-5.3684709440683896E-3</v>
      </c>
      <c r="BH178">
        <f t="shared" si="161"/>
        <v>1.0245771284056024</v>
      </c>
      <c r="BI178">
        <f t="shared" si="162"/>
        <v>-0.99998754477760254</v>
      </c>
      <c r="BJ178">
        <f t="shared" si="163"/>
        <v>0.56516342604095593</v>
      </c>
      <c r="BK178">
        <f t="shared" si="164"/>
        <v>1.5273369445388241</v>
      </c>
      <c r="BL178">
        <f t="shared" si="165"/>
        <v>0.95745833892202314</v>
      </c>
      <c r="BM178">
        <f t="shared" si="172"/>
        <v>-5.3490717104896426</v>
      </c>
      <c r="BN178">
        <f t="shared" si="172"/>
        <v>-5.3497402754727013</v>
      </c>
      <c r="BO178">
        <f t="shared" si="172"/>
        <v>-5.3517236791490808</v>
      </c>
      <c r="BP178">
        <f t="shared" si="172"/>
        <v>-5.3575769014756345</v>
      </c>
      <c r="BQ178">
        <f t="shared" si="172"/>
        <v>-5.3745915821956025</v>
      </c>
      <c r="BR178">
        <f t="shared" si="172"/>
        <v>-5.4220811119218597</v>
      </c>
      <c r="BS178">
        <f t="shared" si="172"/>
        <v>-5.5427437808160622</v>
      </c>
      <c r="BT178">
        <f t="shared" si="167"/>
        <v>-5.8037085510346085</v>
      </c>
    </row>
    <row r="179" spans="1:72">
      <c r="A179" s="59" t="s">
        <v>95</v>
      </c>
      <c r="B179" s="60"/>
      <c r="C179" s="61">
        <v>48546.302000000003</v>
      </c>
      <c r="D179" s="61">
        <v>4.0000000000000001E-3</v>
      </c>
      <c r="E179" s="58">
        <f t="shared" si="138"/>
        <v>13228.051656802578</v>
      </c>
      <c r="F179">
        <f t="shared" si="139"/>
        <v>13228</v>
      </c>
      <c r="G179">
        <f t="shared" si="170"/>
        <v>1.8674044004001189E-2</v>
      </c>
      <c r="H179" s="116"/>
      <c r="I179" s="116">
        <f t="shared" si="169"/>
        <v>1.8674044004001189E-2</v>
      </c>
      <c r="J179" s="117"/>
      <c r="K179" s="117"/>
      <c r="L179" s="116"/>
      <c r="M179" s="116"/>
      <c r="N179" s="116"/>
      <c r="O179" s="40"/>
      <c r="P179" s="167">
        <f t="shared" si="140"/>
        <v>5.7526735105508682E-5</v>
      </c>
      <c r="Q179" s="166">
        <f t="shared" si="141"/>
        <v>33527.802000000003</v>
      </c>
      <c r="R179" s="8">
        <f t="shared" si="142"/>
        <v>3.4871991946337278E-4</v>
      </c>
      <c r="S179" s="282">
        <f t="shared" si="135"/>
        <v>0.16496544044295958</v>
      </c>
      <c r="T179" s="284"/>
      <c r="U179" s="167"/>
      <c r="V179" s="167"/>
      <c r="W179" s="167"/>
      <c r="X179" s="167"/>
      <c r="Y179" s="167"/>
      <c r="Z179" s="167"/>
      <c r="AA179" s="116"/>
      <c r="AB179" s="116"/>
      <c r="AC179" s="25"/>
      <c r="AD179" s="252"/>
      <c r="AE179" s="41"/>
      <c r="AF179">
        <f t="shared" si="143"/>
        <v>13228</v>
      </c>
      <c r="AG179" s="246">
        <f t="shared" si="144"/>
        <v>9.6037386421629666E-4</v>
      </c>
      <c r="AH179" s="247">
        <f t="shared" si="145"/>
        <v>1.7713670139784893E-2</v>
      </c>
      <c r="AI179" s="247">
        <f t="shared" si="146"/>
        <v>1.8674044004001189E-2</v>
      </c>
      <c r="AJ179" s="248">
        <f t="shared" si="147"/>
        <v>5.1761884226236482E-5</v>
      </c>
      <c r="AK179">
        <f t="shared" si="168"/>
        <v>3.1377410982110697E-4</v>
      </c>
      <c r="AN179">
        <f t="shared" si="148"/>
        <v>-2.8100205275911465E-4</v>
      </c>
      <c r="AO179">
        <f t="shared" si="149"/>
        <v>1.6423730225804543</v>
      </c>
      <c r="AP179">
        <f t="shared" si="150"/>
        <v>-0.17991790228815488</v>
      </c>
      <c r="AQ179">
        <f t="shared" si="151"/>
        <v>-0.16251973382823731</v>
      </c>
      <c r="AR179">
        <f t="shared" si="152"/>
        <v>-0.24779925571323125</v>
      </c>
      <c r="AS179">
        <f t="shared" si="153"/>
        <v>-0.1245375444967099</v>
      </c>
      <c r="AT179">
        <f t="shared" si="171"/>
        <v>-0.11208410109739103</v>
      </c>
      <c r="AU179">
        <f t="shared" si="171"/>
        <v>-0.10992840004326926</v>
      </c>
      <c r="AV179">
        <f t="shared" si="171"/>
        <v>-0.10665589438588416</v>
      </c>
      <c r="AW179">
        <f t="shared" si="171"/>
        <v>-0.10169017959732446</v>
      </c>
      <c r="AX179">
        <f t="shared" si="171"/>
        <v>-9.415994360848623E-2</v>
      </c>
      <c r="AY179">
        <f t="shared" si="171"/>
        <v>-8.2750818094901563E-2</v>
      </c>
      <c r="AZ179">
        <f t="shared" si="171"/>
        <v>-6.5484811901366874E-2</v>
      </c>
      <c r="BA179">
        <f t="shared" si="155"/>
        <v>-3.9390746874639504E-2</v>
      </c>
      <c r="BB179" s="246">
        <f t="shared" si="156"/>
        <v>5.4951185656647167E-3</v>
      </c>
      <c r="BC179" s="247">
        <f t="shared" si="157"/>
        <v>1.3178925438336472E-2</v>
      </c>
      <c r="BD179" s="248">
        <f t="shared" si="158"/>
        <v>2.8651870047301824E-5</v>
      </c>
      <c r="BE179" s="247">
        <f t="shared" si="159"/>
        <v>1.4420301355311884E-2</v>
      </c>
      <c r="BG179">
        <f t="shared" si="160"/>
        <v>4.5347447014484196E-3</v>
      </c>
      <c r="BH179">
        <f t="shared" si="161"/>
        <v>1.0890210176819415</v>
      </c>
      <c r="BI179">
        <f t="shared" si="162"/>
        <v>0.97876021195491725</v>
      </c>
      <c r="BJ179">
        <f t="shared" si="163"/>
        <v>-0.55864925649810726</v>
      </c>
      <c r="BK179">
        <f t="shared" si="164"/>
        <v>-1.4127744526065065</v>
      </c>
      <c r="BL179">
        <f t="shared" si="165"/>
        <v>-0.85326623153203685</v>
      </c>
      <c r="BM179">
        <f t="shared" si="172"/>
        <v>-0.84469883480326335</v>
      </c>
      <c r="BN179">
        <f t="shared" si="172"/>
        <v>-0.84364780346215684</v>
      </c>
      <c r="BO179">
        <f t="shared" si="172"/>
        <v>-0.8408571991575815</v>
      </c>
      <c r="BP179">
        <f t="shared" si="172"/>
        <v>-0.83348966381350975</v>
      </c>
      <c r="BQ179">
        <f t="shared" si="172"/>
        <v>-0.81431871316462956</v>
      </c>
      <c r="BR179">
        <f t="shared" si="172"/>
        <v>-0.76615413646711406</v>
      </c>
      <c r="BS179">
        <f t="shared" si="172"/>
        <v>-0.6538252508377439</v>
      </c>
      <c r="BT179">
        <f t="shared" si="167"/>
        <v>-0.42208149655007121</v>
      </c>
    </row>
    <row r="180" spans="1:72">
      <c r="A180" s="59" t="s">
        <v>106</v>
      </c>
      <c r="B180" s="60"/>
      <c r="C180" s="62">
        <v>49989.599999999999</v>
      </c>
      <c r="D180" s="61"/>
      <c r="E180" s="58">
        <f t="shared" si="138"/>
        <v>17220.553753477641</v>
      </c>
      <c r="F180">
        <f t="shared" si="139"/>
        <v>17220.5</v>
      </c>
      <c r="G180">
        <f t="shared" si="170"/>
        <v>1.9431996501225512E-2</v>
      </c>
      <c r="H180" s="116"/>
      <c r="I180" s="8">
        <f t="shared" si="169"/>
        <v>1.9431996501225512E-2</v>
      </c>
      <c r="J180" s="9"/>
      <c r="K180" s="9"/>
      <c r="L180" s="116"/>
      <c r="M180" s="116"/>
      <c r="N180" s="116"/>
      <c r="O180" s="40"/>
      <c r="P180" s="167">
        <f t="shared" si="140"/>
        <v>6.2291360749177225E-5</v>
      </c>
      <c r="Q180" s="166">
        <f t="shared" si="141"/>
        <v>34971.1</v>
      </c>
      <c r="R180" s="8">
        <f t="shared" si="142"/>
        <v>3.7760248802364054E-4</v>
      </c>
      <c r="S180" s="282">
        <f t="shared" si="135"/>
        <v>0.16496544044295958</v>
      </c>
      <c r="T180" s="284"/>
      <c r="U180" s="167"/>
      <c r="V180" s="167"/>
      <c r="W180" s="167"/>
      <c r="X180" s="167"/>
      <c r="Y180" s="167"/>
      <c r="Z180" s="167"/>
      <c r="AA180" s="116"/>
      <c r="AB180" s="116"/>
      <c r="AC180" s="25"/>
      <c r="AD180" s="252"/>
      <c r="AE180" s="41"/>
      <c r="AF180">
        <f t="shared" si="143"/>
        <v>17220.5</v>
      </c>
      <c r="AG180" s="246">
        <f t="shared" si="144"/>
        <v>1.164500145821316E-2</v>
      </c>
      <c r="AH180" s="247">
        <f t="shared" si="145"/>
        <v>7.786995043012352E-3</v>
      </c>
      <c r="AI180" s="247">
        <f t="shared" si="146"/>
        <v>1.9431996501225512E-2</v>
      </c>
      <c r="AJ180" s="248">
        <f t="shared" si="147"/>
        <v>1.0003057549038591E-5</v>
      </c>
      <c r="AK180">
        <f t="shared" si="168"/>
        <v>6.0637291799898943E-5</v>
      </c>
      <c r="AN180">
        <f t="shared" si="148"/>
        <v>1.2223039529393355E-2</v>
      </c>
      <c r="AO180">
        <f t="shared" si="149"/>
        <v>0.64228848808581673</v>
      </c>
      <c r="AP180">
        <f t="shared" si="150"/>
        <v>0.80379145833923149</v>
      </c>
      <c r="AQ180">
        <f t="shared" si="151"/>
        <v>0.5577618114095112</v>
      </c>
      <c r="AR180">
        <f t="shared" si="152"/>
        <v>2.1410551834072118</v>
      </c>
      <c r="AS180">
        <f t="shared" si="153"/>
        <v>1.8293191147300301</v>
      </c>
      <c r="AT180">
        <f t="shared" si="171"/>
        <v>1.3784794850526434</v>
      </c>
      <c r="AU180">
        <f t="shared" si="171"/>
        <v>1.3784692601106792</v>
      </c>
      <c r="AV180">
        <f t="shared" si="171"/>
        <v>1.3783885456553531</v>
      </c>
      <c r="AW180">
        <f t="shared" si="171"/>
        <v>1.3777525655260288</v>
      </c>
      <c r="AX180">
        <f t="shared" si="171"/>
        <v>1.3728120007871611</v>
      </c>
      <c r="AY180">
        <f t="shared" si="171"/>
        <v>1.3379296307085167</v>
      </c>
      <c r="AZ180">
        <f t="shared" si="171"/>
        <v>1.1690132940251055</v>
      </c>
      <c r="BA180">
        <f t="shared" si="155"/>
        <v>0.72808385004653875</v>
      </c>
      <c r="BB180" s="246">
        <f t="shared" si="156"/>
        <v>5.5035953955714558E-3</v>
      </c>
      <c r="BC180" s="247">
        <f t="shared" si="157"/>
        <v>1.3928401105654057E-2</v>
      </c>
      <c r="BD180" s="248">
        <f t="shared" si="158"/>
        <v>3.20033543979815E-5</v>
      </c>
      <c r="BE180" s="247">
        <f t="shared" si="159"/>
        <v>1.3350363034473862E-2</v>
      </c>
      <c r="BG180">
        <f t="shared" si="160"/>
        <v>-6.1414060626417046E-3</v>
      </c>
      <c r="BH180">
        <f t="shared" si="161"/>
        <v>0.84305550269264096</v>
      </c>
      <c r="BI180">
        <f t="shared" si="162"/>
        <v>-0.94618028327070236</v>
      </c>
      <c r="BJ180">
        <f t="shared" si="163"/>
        <v>0.54349071578082819</v>
      </c>
      <c r="BK180">
        <f t="shared" si="164"/>
        <v>1.8519199546426051</v>
      </c>
      <c r="BL180">
        <f t="shared" si="165"/>
        <v>1.3296309207258517</v>
      </c>
      <c r="BM180">
        <f t="shared" si="172"/>
        <v>1.2218311329261793</v>
      </c>
      <c r="BN180">
        <f t="shared" si="172"/>
        <v>1.2217818397498186</v>
      </c>
      <c r="BO180">
        <f t="shared" si="172"/>
        <v>1.2215271214519459</v>
      </c>
      <c r="BP180">
        <f t="shared" si="172"/>
        <v>1.2202137144741978</v>
      </c>
      <c r="BQ180">
        <f t="shared" si="172"/>
        <v>1.2135148484121834</v>
      </c>
      <c r="BR180">
        <f t="shared" si="172"/>
        <v>1.1810599372677815</v>
      </c>
      <c r="BS180">
        <f t="shared" si="172"/>
        <v>1.0504313276971855</v>
      </c>
      <c r="BT180">
        <f t="shared" si="167"/>
        <v>0.69023936980923395</v>
      </c>
    </row>
    <row r="181" spans="1:72">
      <c r="A181" s="59" t="s">
        <v>106</v>
      </c>
      <c r="B181" s="60"/>
      <c r="C181" s="62">
        <v>51084.59</v>
      </c>
      <c r="D181" s="61"/>
      <c r="E181" s="58">
        <f t="shared" si="138"/>
        <v>20249.553912029955</v>
      </c>
      <c r="F181">
        <f t="shared" si="139"/>
        <v>20249.5</v>
      </c>
      <c r="G181">
        <f t="shared" si="170"/>
        <v>1.9489313497615512E-2</v>
      </c>
      <c r="H181" s="116"/>
      <c r="I181" s="8">
        <f t="shared" si="169"/>
        <v>1.9489313497615512E-2</v>
      </c>
      <c r="J181" s="9"/>
      <c r="K181" s="9"/>
      <c r="L181" s="116"/>
      <c r="M181" s="116"/>
      <c r="N181" s="116"/>
      <c r="O181" s="40"/>
      <c r="P181" s="167">
        <f t="shared" si="140"/>
        <v>6.2659374328375193E-5</v>
      </c>
      <c r="Q181" s="166">
        <f t="shared" si="141"/>
        <v>36066.089999999997</v>
      </c>
      <c r="R181" s="8">
        <f t="shared" si="142"/>
        <v>3.7983334060833819E-4</v>
      </c>
      <c r="S181" s="282">
        <f t="shared" si="135"/>
        <v>0.16496544044295958</v>
      </c>
      <c r="T181" s="284"/>
      <c r="U181" s="167"/>
      <c r="V181" s="167"/>
      <c r="W181" s="167"/>
      <c r="X181" s="167"/>
      <c r="Y181" s="167"/>
      <c r="Z181" s="167"/>
      <c r="AA181" s="116"/>
      <c r="AB181" s="116"/>
      <c r="AC181" s="25"/>
      <c r="AD181" s="252"/>
      <c r="AE181" s="41"/>
      <c r="AF181">
        <f t="shared" si="143"/>
        <v>20249.5</v>
      </c>
      <c r="AG181" s="246">
        <f t="shared" si="144"/>
        <v>9.1906252027143739E-3</v>
      </c>
      <c r="AH181" s="247">
        <f t="shared" si="145"/>
        <v>1.0298688294901139E-2</v>
      </c>
      <c r="AI181" s="247">
        <f t="shared" si="146"/>
        <v>1.9489313497615512E-2</v>
      </c>
      <c r="AJ181" s="248">
        <f t="shared" si="147"/>
        <v>1.7496726308635295E-5</v>
      </c>
      <c r="AK181">
        <f t="shared" si="168"/>
        <v>1.0606298059553372E-4</v>
      </c>
      <c r="AN181">
        <f t="shared" si="148"/>
        <v>1.1070491134957533E-2</v>
      </c>
      <c r="AO181">
        <f t="shared" si="149"/>
        <v>0.45484451599305653</v>
      </c>
      <c r="AP181">
        <f t="shared" si="150"/>
        <v>0.51215522309115646</v>
      </c>
      <c r="AQ181">
        <f t="shared" si="151"/>
        <v>0.37664474280136351</v>
      </c>
      <c r="AR181">
        <f t="shared" si="152"/>
        <v>2.5370041668389436</v>
      </c>
      <c r="AS181">
        <f t="shared" si="153"/>
        <v>3.2066511965297306</v>
      </c>
      <c r="AT181">
        <f t="shared" ref="AT181:AZ196" si="173">$BA181+$AH$7*SIN(AU181)</f>
        <v>1.9305455603641162</v>
      </c>
      <c r="AU181">
        <f t="shared" si="173"/>
        <v>1.9305281034806234</v>
      </c>
      <c r="AV181">
        <f t="shared" si="173"/>
        <v>1.9306029363490373</v>
      </c>
      <c r="AW181">
        <f t="shared" si="173"/>
        <v>1.9302820434169532</v>
      </c>
      <c r="AX181">
        <f t="shared" si="173"/>
        <v>1.9316561492278068</v>
      </c>
      <c r="AY181">
        <f t="shared" si="173"/>
        <v>1.9257362959652382</v>
      </c>
      <c r="AZ181">
        <f t="shared" si="173"/>
        <v>1.9506113070814242</v>
      </c>
      <c r="BA181">
        <f t="shared" si="155"/>
        <v>1.310345729589244</v>
      </c>
      <c r="BB181" s="246">
        <f t="shared" si="156"/>
        <v>3.6505089317764505E-3</v>
      </c>
      <c r="BC181" s="247">
        <f t="shared" si="157"/>
        <v>1.5838804565839061E-2</v>
      </c>
      <c r="BD181" s="248">
        <f t="shared" si="158"/>
        <v>4.1384505584722182E-5</v>
      </c>
      <c r="BE181" s="247">
        <f t="shared" si="159"/>
        <v>1.3958938633595902E-2</v>
      </c>
      <c r="BG181">
        <f t="shared" si="160"/>
        <v>-5.5401162709379234E-3</v>
      </c>
      <c r="BH181">
        <f t="shared" si="161"/>
        <v>0.54170233982759319</v>
      </c>
      <c r="BI181">
        <f t="shared" si="162"/>
        <v>-0.54630356074486031</v>
      </c>
      <c r="BJ181">
        <f t="shared" si="163"/>
        <v>0.33162778540935578</v>
      </c>
      <c r="BK181">
        <f t="shared" si="164"/>
        <v>2.515197575167698</v>
      </c>
      <c r="BL181">
        <f t="shared" si="165"/>
        <v>3.0877847657748587</v>
      </c>
      <c r="BM181">
        <f t="shared" ref="BM181:BS196" si="174">$BT181+$BH$7*SIN(BN181)</f>
        <v>2.0389729166266095</v>
      </c>
      <c r="BN181">
        <f t="shared" si="174"/>
        <v>2.0388868814451175</v>
      </c>
      <c r="BO181">
        <f t="shared" si="174"/>
        <v>2.0392238538085832</v>
      </c>
      <c r="BP181">
        <f t="shared" si="174"/>
        <v>2.0379027550180782</v>
      </c>
      <c r="BQ181">
        <f t="shared" si="174"/>
        <v>2.0430625280019359</v>
      </c>
      <c r="BR181">
        <f t="shared" si="174"/>
        <v>2.0226008102411575</v>
      </c>
      <c r="BS181">
        <f t="shared" si="174"/>
        <v>2.0994439033857546</v>
      </c>
      <c r="BT181">
        <f t="shared" si="167"/>
        <v>1.5341266344810771</v>
      </c>
    </row>
    <row r="182" spans="1:72">
      <c r="A182" s="59" t="s">
        <v>106</v>
      </c>
      <c r="B182" s="60"/>
      <c r="C182" s="62">
        <v>51075.733500000002</v>
      </c>
      <c r="D182" s="61"/>
      <c r="E182" s="58">
        <f t="shared" si="138"/>
        <v>20225.054747741509</v>
      </c>
      <c r="F182">
        <f t="shared" si="139"/>
        <v>20225</v>
      </c>
      <c r="G182">
        <f t="shared" si="170"/>
        <v>1.9791425002040341E-2</v>
      </c>
      <c r="H182" s="116"/>
      <c r="I182" s="8">
        <f t="shared" si="169"/>
        <v>1.9791425002040341E-2</v>
      </c>
      <c r="J182" s="9"/>
      <c r="K182" s="9"/>
      <c r="L182" s="116"/>
      <c r="M182" s="116"/>
      <c r="N182" s="116"/>
      <c r="O182" s="40"/>
      <c r="P182" s="167">
        <f t="shared" si="140"/>
        <v>6.4617046099981628E-5</v>
      </c>
      <c r="Q182" s="166">
        <f t="shared" si="141"/>
        <v>36057.233500000002</v>
      </c>
      <c r="R182" s="8">
        <f t="shared" si="142"/>
        <v>3.9170050361138754E-4</v>
      </c>
      <c r="S182" s="282">
        <f t="shared" si="135"/>
        <v>0.16496544044295958</v>
      </c>
      <c r="T182" s="284"/>
      <c r="U182" s="167"/>
      <c r="V182" s="167"/>
      <c r="W182" s="167"/>
      <c r="X182" s="167"/>
      <c r="Y182" s="167"/>
      <c r="Z182" s="167"/>
      <c r="AA182" s="116"/>
      <c r="AB182" s="116"/>
      <c r="AC182" s="25"/>
      <c r="AD182" s="252"/>
      <c r="AE182" s="41"/>
      <c r="AF182">
        <f t="shared" si="143"/>
        <v>20225</v>
      </c>
      <c r="AG182" s="246">
        <f t="shared" si="144"/>
        <v>9.221192144710082E-3</v>
      </c>
      <c r="AH182" s="247">
        <f t="shared" si="145"/>
        <v>1.0570232857330259E-2</v>
      </c>
      <c r="AI182" s="247">
        <f t="shared" si="146"/>
        <v>1.9791425002040341E-2</v>
      </c>
      <c r="AJ182" s="248">
        <f t="shared" si="147"/>
        <v>1.8431559405421125E-5</v>
      </c>
      <c r="AK182">
        <f t="shared" si="168"/>
        <v>1.1172982265818422E-4</v>
      </c>
      <c r="AN182">
        <f t="shared" si="148"/>
        <v>1.1090800003948128E-2</v>
      </c>
      <c r="AO182">
        <f t="shared" si="149"/>
        <v>0.45572127867615508</v>
      </c>
      <c r="AP182">
        <f t="shared" si="150"/>
        <v>0.51414983476824627</v>
      </c>
      <c r="AQ182">
        <f t="shared" si="151"/>
        <v>0.37791062109555784</v>
      </c>
      <c r="AR182">
        <f t="shared" si="152"/>
        <v>2.5346802491240559</v>
      </c>
      <c r="AS182">
        <f t="shared" si="153"/>
        <v>3.1935899260750182</v>
      </c>
      <c r="AT182">
        <f t="shared" si="173"/>
        <v>1.9267226015162939</v>
      </c>
      <c r="AU182">
        <f t="shared" si="173"/>
        <v>1.9267074692807828</v>
      </c>
      <c r="AV182">
        <f t="shared" si="173"/>
        <v>1.9267730039776023</v>
      </c>
      <c r="AW182">
        <f t="shared" si="173"/>
        <v>1.9264891028858373</v>
      </c>
      <c r="AX182">
        <f t="shared" si="173"/>
        <v>1.9277174227025708</v>
      </c>
      <c r="AY182">
        <f t="shared" si="173"/>
        <v>1.9223734390569474</v>
      </c>
      <c r="AZ182">
        <f t="shared" si="173"/>
        <v>1.9450909798052154</v>
      </c>
      <c r="BA182">
        <f t="shared" si="155"/>
        <v>1.3056361171597963</v>
      </c>
      <c r="BB182" s="246">
        <f t="shared" si="156"/>
        <v>3.6636077407799115E-3</v>
      </c>
      <c r="BC182" s="247">
        <f t="shared" si="157"/>
        <v>1.6127817261260429E-2</v>
      </c>
      <c r="BD182" s="248">
        <f t="shared" si="158"/>
        <v>4.2908581621016279E-5</v>
      </c>
      <c r="BE182" s="247">
        <f t="shared" si="159"/>
        <v>1.4258209402022385E-2</v>
      </c>
      <c r="BG182">
        <f t="shared" si="160"/>
        <v>-5.5575844039301705E-3</v>
      </c>
      <c r="BH182">
        <f t="shared" si="161"/>
        <v>0.54289282177186249</v>
      </c>
      <c r="BI182">
        <f t="shared" si="162"/>
        <v>-0.5492994186488247</v>
      </c>
      <c r="BJ182">
        <f t="shared" si="163"/>
        <v>0.33326680150793037</v>
      </c>
      <c r="BK182">
        <f t="shared" si="164"/>
        <v>2.5116166145296166</v>
      </c>
      <c r="BL182">
        <f t="shared" si="165"/>
        <v>3.0690267891146514</v>
      </c>
      <c r="BM182">
        <f t="shared" si="174"/>
        <v>2.0335277331609536</v>
      </c>
      <c r="BN182">
        <f t="shared" si="174"/>
        <v>2.0334485104266786</v>
      </c>
      <c r="BO182">
        <f t="shared" si="174"/>
        <v>2.0337621852599379</v>
      </c>
      <c r="BP182">
        <f t="shared" si="174"/>
        <v>2.0325190617272164</v>
      </c>
      <c r="BQ182">
        <f t="shared" si="174"/>
        <v>2.0374276417671613</v>
      </c>
      <c r="BR182">
        <f t="shared" si="174"/>
        <v>2.0177547942198295</v>
      </c>
      <c r="BS182">
        <f t="shared" si="174"/>
        <v>2.0924634099538375</v>
      </c>
      <c r="BT182">
        <f t="shared" si="167"/>
        <v>1.5273008708678515</v>
      </c>
    </row>
    <row r="183" spans="1:72">
      <c r="A183" s="59" t="s">
        <v>116</v>
      </c>
      <c r="B183" s="60"/>
      <c r="C183" s="61">
        <v>50753.273999999998</v>
      </c>
      <c r="D183" s="61">
        <v>8.9999999999999993E-3</v>
      </c>
      <c r="E183" s="58">
        <f t="shared" si="138"/>
        <v>19333.055846722582</v>
      </c>
      <c r="F183">
        <f t="shared" si="139"/>
        <v>19333</v>
      </c>
      <c r="G183">
        <f t="shared" si="170"/>
        <v>2.0188709000649396E-2</v>
      </c>
      <c r="H183" s="116"/>
      <c r="I183" s="116">
        <f t="shared" si="169"/>
        <v>2.0188709000649396E-2</v>
      </c>
      <c r="J183" s="117"/>
      <c r="K183" s="117"/>
      <c r="L183" s="116"/>
      <c r="M183" s="116"/>
      <c r="N183" s="116"/>
      <c r="O183" s="40"/>
      <c r="P183" s="167">
        <f t="shared" si="140"/>
        <v>6.7237269312130383E-5</v>
      </c>
      <c r="Q183" s="166">
        <f t="shared" si="141"/>
        <v>35734.773999999998</v>
      </c>
      <c r="R183" s="8">
        <f t="shared" si="142"/>
        <v>4.0758397111290194E-4</v>
      </c>
      <c r="S183" s="282">
        <f t="shared" si="135"/>
        <v>0.16496544044295958</v>
      </c>
      <c r="T183" s="284"/>
      <c r="U183" s="167"/>
      <c r="V183" s="167"/>
      <c r="W183" s="167"/>
      <c r="X183" s="167"/>
      <c r="Y183" s="167"/>
      <c r="Z183" s="167"/>
      <c r="AA183" s="116"/>
      <c r="AB183" s="116"/>
      <c r="AC183" s="25"/>
      <c r="AD183" s="252"/>
      <c r="AE183" s="41"/>
      <c r="AF183">
        <f t="shared" si="143"/>
        <v>19333</v>
      </c>
      <c r="AG183" s="246">
        <f t="shared" si="144"/>
        <v>1.0244642953145469E-2</v>
      </c>
      <c r="AH183" s="247">
        <f t="shared" si="145"/>
        <v>9.9440660475039275E-3</v>
      </c>
      <c r="AI183" s="247">
        <f t="shared" si="146"/>
        <v>2.0188709000649396E-2</v>
      </c>
      <c r="AJ183" s="248">
        <f t="shared" si="147"/>
        <v>1.6312516774149984E-5</v>
      </c>
      <c r="AK183">
        <f t="shared" si="168"/>
        <v>9.8884449557120382E-5</v>
      </c>
      <c r="AN183">
        <f t="shared" si="148"/>
        <v>1.1737755338707421E-2</v>
      </c>
      <c r="AO183">
        <f t="shared" si="149"/>
        <v>0.49251416507515267</v>
      </c>
      <c r="AP183">
        <f t="shared" si="150"/>
        <v>0.59034162728757378</v>
      </c>
      <c r="AQ183">
        <f t="shared" si="151"/>
        <v>0.42604447112171356</v>
      </c>
      <c r="AR183">
        <f t="shared" si="152"/>
        <v>2.4432143640796133</v>
      </c>
      <c r="AS183">
        <f t="shared" si="153"/>
        <v>2.7464237782685648</v>
      </c>
      <c r="AT183">
        <f t="shared" si="173"/>
        <v>1.782049636298038</v>
      </c>
      <c r="AU183">
        <f t="shared" si="173"/>
        <v>1.7820521529116875</v>
      </c>
      <c r="AV183">
        <f t="shared" si="173"/>
        <v>1.7820340394470215</v>
      </c>
      <c r="AW183">
        <f t="shared" si="173"/>
        <v>1.78216437799724</v>
      </c>
      <c r="AX183">
        <f t="shared" si="173"/>
        <v>1.7812247318322616</v>
      </c>
      <c r="AY183">
        <f t="shared" si="173"/>
        <v>1.7879092481121301</v>
      </c>
      <c r="AZ183">
        <f t="shared" si="173"/>
        <v>1.7346159659066918</v>
      </c>
      <c r="BA183">
        <f t="shared" si="155"/>
        <v>1.1341677789121594</v>
      </c>
      <c r="BB183" s="246">
        <f t="shared" si="156"/>
        <v>4.1487227763651324E-3</v>
      </c>
      <c r="BC183" s="247">
        <f t="shared" si="157"/>
        <v>1.6039986224284264E-2</v>
      </c>
      <c r="BD183" s="248">
        <f t="shared" si="158"/>
        <v>4.2442499559554847E-5</v>
      </c>
      <c r="BE183" s="247">
        <f t="shared" si="159"/>
        <v>1.4546873838722312E-2</v>
      </c>
      <c r="BG183">
        <f t="shared" si="160"/>
        <v>-6.0959201767803364E-3</v>
      </c>
      <c r="BH183">
        <f t="shared" si="161"/>
        <v>0.59497391380809206</v>
      </c>
      <c r="BI183">
        <f t="shared" si="162"/>
        <v>-0.66262948592127857</v>
      </c>
      <c r="BJ183">
        <f t="shared" si="163"/>
        <v>0.39492733873344571</v>
      </c>
      <c r="BK183">
        <f t="shared" si="164"/>
        <v>2.3688179889075953</v>
      </c>
      <c r="BL183">
        <f t="shared" si="165"/>
        <v>2.4579803789409196</v>
      </c>
      <c r="BM183">
        <f t="shared" si="174"/>
        <v>1.8261426221993631</v>
      </c>
      <c r="BN183">
        <f t="shared" si="174"/>
        <v>1.8261430001166767</v>
      </c>
      <c r="BO183">
        <f t="shared" si="174"/>
        <v>1.8261403551862707</v>
      </c>
      <c r="BP183">
        <f t="shared" si="174"/>
        <v>1.8261588657017063</v>
      </c>
      <c r="BQ183">
        <f t="shared" si="174"/>
        <v>1.8260292925061878</v>
      </c>
      <c r="BR183">
        <f t="shared" si="174"/>
        <v>1.8269349555429348</v>
      </c>
      <c r="BS183">
        <f t="shared" si="174"/>
        <v>1.8205375105007464</v>
      </c>
      <c r="BT183">
        <f t="shared" si="167"/>
        <v>1.2787873548271502</v>
      </c>
    </row>
    <row r="184" spans="1:72">
      <c r="A184" s="59" t="s">
        <v>106</v>
      </c>
      <c r="B184" s="60"/>
      <c r="C184" s="62">
        <v>50357.61</v>
      </c>
      <c r="D184" s="61"/>
      <c r="E184" s="58">
        <f t="shared" si="138"/>
        <v>18238.556062493106</v>
      </c>
      <c r="F184">
        <f t="shared" si="139"/>
        <v>18238.5</v>
      </c>
      <c r="G184">
        <f t="shared" si="170"/>
        <v>2.0266710504074581E-2</v>
      </c>
      <c r="H184" s="116"/>
      <c r="I184" s="8">
        <f t="shared" ref="I184:I203" si="175">G184</f>
        <v>2.0266710504074581E-2</v>
      </c>
      <c r="J184" s="9"/>
      <c r="K184" s="9"/>
      <c r="L184" s="116"/>
      <c r="M184" s="116"/>
      <c r="N184" s="116"/>
      <c r="O184" s="40"/>
      <c r="P184" s="167">
        <f t="shared" si="140"/>
        <v>6.7757831541166662E-5</v>
      </c>
      <c r="Q184" s="166">
        <f t="shared" si="141"/>
        <v>35339.11</v>
      </c>
      <c r="R184" s="8">
        <f t="shared" si="142"/>
        <v>4.1073955465596696E-4</v>
      </c>
      <c r="S184" s="282">
        <f t="shared" si="135"/>
        <v>0.16496544044295958</v>
      </c>
      <c r="T184" s="284"/>
      <c r="U184" s="167"/>
      <c r="V184" s="167"/>
      <c r="W184" s="167"/>
      <c r="X184" s="167"/>
      <c r="Y184" s="167"/>
      <c r="Z184" s="167"/>
      <c r="AA184" s="116"/>
      <c r="AB184" s="116"/>
      <c r="AC184" s="25"/>
      <c r="AD184" s="252"/>
      <c r="AE184" s="41"/>
      <c r="AF184">
        <f t="shared" si="143"/>
        <v>18238.5</v>
      </c>
      <c r="AG184" s="246">
        <f t="shared" si="144"/>
        <v>1.1197852175604268E-2</v>
      </c>
      <c r="AH184" s="247">
        <f t="shared" si="145"/>
        <v>9.0688583284703125E-3</v>
      </c>
      <c r="AI184" s="247">
        <f t="shared" si="146"/>
        <v>2.0266710504074581E-2</v>
      </c>
      <c r="AJ184" s="248">
        <f t="shared" si="147"/>
        <v>1.3567449255184477E-5</v>
      </c>
      <c r="AK184">
        <f t="shared" si="168"/>
        <v>8.2244191381865346E-5</v>
      </c>
      <c r="AN184">
        <f t="shared" si="148"/>
        <v>1.2220971688339639E-2</v>
      </c>
      <c r="AO184">
        <f t="shared" si="149"/>
        <v>0.55523826302928292</v>
      </c>
      <c r="AP184">
        <f t="shared" si="150"/>
        <v>0.69472754863210939</v>
      </c>
      <c r="AQ184">
        <f t="shared" si="151"/>
        <v>0.49116469880228641</v>
      </c>
      <c r="AR184">
        <f t="shared" si="152"/>
        <v>2.3066553445276883</v>
      </c>
      <c r="AS184">
        <f t="shared" si="153"/>
        <v>2.2545890835289075</v>
      </c>
      <c r="AT184">
        <f t="shared" si="173"/>
        <v>1.5863061873078694</v>
      </c>
      <c r="AU184">
        <f t="shared" si="173"/>
        <v>1.5863061872640298</v>
      </c>
      <c r="AV184">
        <f t="shared" si="173"/>
        <v>1.5863061915299792</v>
      </c>
      <c r="AW184">
        <f t="shared" si="173"/>
        <v>1.586305776412458</v>
      </c>
      <c r="AX184">
        <f t="shared" si="173"/>
        <v>1.586346119378043</v>
      </c>
      <c r="AY184">
        <f t="shared" si="173"/>
        <v>1.5817518291412225</v>
      </c>
      <c r="AZ184">
        <f t="shared" si="173"/>
        <v>1.4524597326436322</v>
      </c>
      <c r="BA184">
        <f t="shared" si="155"/>
        <v>0.92377305221704908</v>
      </c>
      <c r="BB184" s="246">
        <f t="shared" si="156"/>
        <v>4.7907600658369052E-3</v>
      </c>
      <c r="BC184" s="247">
        <f t="shared" si="157"/>
        <v>1.5475950438237676E-2</v>
      </c>
      <c r="BD184" s="248">
        <f t="shared" si="158"/>
        <v>3.9510054736360849E-5</v>
      </c>
      <c r="BE184" s="247">
        <f t="shared" si="159"/>
        <v>1.4452830925502305E-2</v>
      </c>
      <c r="BG184">
        <f t="shared" si="160"/>
        <v>-6.4070921097673632E-3</v>
      </c>
      <c r="BH184">
        <f t="shared" si="161"/>
        <v>0.69233018670180013</v>
      </c>
      <c r="BI184">
        <f t="shared" si="162"/>
        <v>-0.8118395300040645</v>
      </c>
      <c r="BJ184">
        <f t="shared" si="163"/>
        <v>0.47471361825849007</v>
      </c>
      <c r="BK184">
        <f t="shared" si="164"/>
        <v>2.1458464556775523</v>
      </c>
      <c r="BL184">
        <f t="shared" si="165"/>
        <v>1.8397773799379218</v>
      </c>
      <c r="BM184">
        <f t="shared" si="174"/>
        <v>1.5392733332044797</v>
      </c>
      <c r="BN184">
        <f t="shared" si="174"/>
        <v>1.539273332733863</v>
      </c>
      <c r="BO184">
        <f t="shared" si="174"/>
        <v>1.5392733063385109</v>
      </c>
      <c r="BP184">
        <f t="shared" si="174"/>
        <v>1.5392718259453768</v>
      </c>
      <c r="BQ184">
        <f t="shared" si="174"/>
        <v>1.5391889085057797</v>
      </c>
      <c r="BR184">
        <f t="shared" si="174"/>
        <v>1.5348486425735424</v>
      </c>
      <c r="BS184">
        <f t="shared" si="174"/>
        <v>1.4417225422698752</v>
      </c>
      <c r="BT184">
        <f t="shared" si="167"/>
        <v>0.97385681300366622</v>
      </c>
    </row>
    <row r="185" spans="1:72">
      <c r="A185" s="59" t="s">
        <v>73</v>
      </c>
      <c r="B185" s="60"/>
      <c r="C185" s="61">
        <v>43346.819000000003</v>
      </c>
      <c r="D185" s="61" t="s">
        <v>16</v>
      </c>
      <c r="E185" s="58">
        <f t="shared" si="138"/>
        <v>-1154.9425544596986</v>
      </c>
      <c r="F185">
        <f t="shared" si="139"/>
        <v>-1155</v>
      </c>
      <c r="G185">
        <f t="shared" si="170"/>
        <v>2.0766685003763996E-2</v>
      </c>
      <c r="H185" s="116"/>
      <c r="I185" s="116">
        <f t="shared" si="175"/>
        <v>2.0766685003763996E-2</v>
      </c>
      <c r="J185" s="9"/>
      <c r="K185" s="116"/>
      <c r="L185" s="116"/>
      <c r="M185" s="116"/>
      <c r="N185" s="116"/>
      <c r="O185" s="40"/>
      <c r="P185" s="167">
        <f t="shared" si="140"/>
        <v>7.1142205008624501E-5</v>
      </c>
      <c r="Q185" s="166">
        <f t="shared" si="141"/>
        <v>28328.319000000003</v>
      </c>
      <c r="R185" s="8">
        <f t="shared" si="142"/>
        <v>4.3125520604555645E-4</v>
      </c>
      <c r="S185" s="282">
        <f t="shared" ref="S185:S203" si="176">S$12</f>
        <v>0.16496544044295958</v>
      </c>
      <c r="T185" s="284"/>
      <c r="U185" s="167"/>
      <c r="V185" s="167"/>
      <c r="W185" s="167"/>
      <c r="X185" s="167"/>
      <c r="Y185" s="167"/>
      <c r="Z185" s="167"/>
      <c r="AA185" s="116"/>
      <c r="AB185" s="116"/>
      <c r="AC185" s="25"/>
      <c r="AD185" s="252"/>
      <c r="AE185" s="41"/>
      <c r="AF185">
        <f t="shared" si="143"/>
        <v>-1155</v>
      </c>
      <c r="AG185" s="246">
        <f t="shared" si="144"/>
        <v>5.3013027328330355E-3</v>
      </c>
      <c r="AH185" s="247">
        <f t="shared" si="145"/>
        <v>1.5465382270930961E-2</v>
      </c>
      <c r="AI185" s="247">
        <f t="shared" si="146"/>
        <v>2.0766685003763996E-2</v>
      </c>
      <c r="AJ185" s="248">
        <f t="shared" si="147"/>
        <v>3.9456112162274399E-5</v>
      </c>
      <c r="AK185">
        <f t="shared" si="168"/>
        <v>2.3917804878602569E-4</v>
      </c>
      <c r="AN185">
        <f t="shared" si="148"/>
        <v>-3.4701679173343705E-3</v>
      </c>
      <c r="AO185">
        <f t="shared" si="149"/>
        <v>0.34001014234619342</v>
      </c>
      <c r="AP185">
        <f t="shared" si="150"/>
        <v>-0.1552727220391818</v>
      </c>
      <c r="AQ185">
        <f t="shared" si="151"/>
        <v>-5.8899506083312236E-2</v>
      </c>
      <c r="AR185">
        <f t="shared" si="152"/>
        <v>-3.0525854006536997</v>
      </c>
      <c r="AS185">
        <f t="shared" si="153"/>
        <v>-22.455242442045119</v>
      </c>
      <c r="AT185">
        <f t="shared" si="173"/>
        <v>-2.9445162164690712</v>
      </c>
      <c r="AU185">
        <f t="shared" si="173"/>
        <v>-2.9282484943859104</v>
      </c>
      <c r="AV185">
        <f t="shared" si="173"/>
        <v>-2.9533035129318379</v>
      </c>
      <c r="AW185">
        <f t="shared" si="173"/>
        <v>-2.9146588498202304</v>
      </c>
      <c r="AX185">
        <f t="shared" si="173"/>
        <v>-2.9741418325086859</v>
      </c>
      <c r="AY185">
        <f t="shared" si="173"/>
        <v>-2.8822557191326066</v>
      </c>
      <c r="AZ185">
        <f t="shared" si="173"/>
        <v>-3.0235514057701067</v>
      </c>
      <c r="BA185">
        <f t="shared" si="155"/>
        <v>-2.8042215865784126</v>
      </c>
      <c r="BB185" s="246">
        <f t="shared" si="156"/>
        <v>7.0265928107120755E-4</v>
      </c>
      <c r="BC185" s="247">
        <f t="shared" si="157"/>
        <v>2.0064025722692787E-2</v>
      </c>
      <c r="BD185" s="248">
        <f t="shared" si="158"/>
        <v>6.6409333680634292E-5</v>
      </c>
      <c r="BE185" s="247">
        <f t="shared" si="159"/>
        <v>2.8835496372860196E-2</v>
      </c>
      <c r="BG185">
        <f t="shared" si="160"/>
        <v>-4.5986434517618279E-3</v>
      </c>
      <c r="BH185">
        <f t="shared" si="161"/>
        <v>0.49650323479155245</v>
      </c>
      <c r="BI185">
        <f t="shared" si="162"/>
        <v>-0.41222984014236824</v>
      </c>
      <c r="BJ185">
        <f t="shared" si="163"/>
        <v>0.25788513101698213</v>
      </c>
      <c r="BK185">
        <f t="shared" si="164"/>
        <v>2.6682420493359498</v>
      </c>
      <c r="BL185">
        <f t="shared" si="165"/>
        <v>4.1460099871376279</v>
      </c>
      <c r="BM185">
        <f t="shared" si="174"/>
        <v>-4.0004999307605118</v>
      </c>
      <c r="BN185">
        <f t="shared" si="174"/>
        <v>-4.0016279290596461</v>
      </c>
      <c r="BO185">
        <f t="shared" si="174"/>
        <v>-3.9985769810903156</v>
      </c>
      <c r="BP185">
        <f t="shared" si="174"/>
        <v>-4.00685411411426</v>
      </c>
      <c r="BQ185">
        <f t="shared" si="174"/>
        <v>-3.9845790471746843</v>
      </c>
      <c r="BR185">
        <f t="shared" si="174"/>
        <v>-4.0459198330114514</v>
      </c>
      <c r="BS185">
        <f t="shared" si="174"/>
        <v>-3.8860536515785968</v>
      </c>
      <c r="BT185">
        <f t="shared" si="167"/>
        <v>-4.4292226414081508</v>
      </c>
    </row>
    <row r="186" spans="1:72">
      <c r="A186" s="59" t="s">
        <v>104</v>
      </c>
      <c r="B186" s="60"/>
      <c r="C186" s="61">
        <v>49633.341</v>
      </c>
      <c r="D186" s="61">
        <v>5.0000000000000001E-3</v>
      </c>
      <c r="E186" s="58">
        <f t="shared" si="138"/>
        <v>16235.057477269014</v>
      </c>
      <c r="F186">
        <f t="shared" si="139"/>
        <v>16235</v>
      </c>
      <c r="G186">
        <f t="shared" si="170"/>
        <v>2.0778155005245935E-2</v>
      </c>
      <c r="H186" s="116"/>
      <c r="I186" s="116">
        <f t="shared" si="175"/>
        <v>2.0778155005245935E-2</v>
      </c>
      <c r="J186" s="117"/>
      <c r="K186" s="117"/>
      <c r="L186" s="116"/>
      <c r="M186" s="116"/>
      <c r="N186" s="116"/>
      <c r="O186" s="40"/>
      <c r="P186" s="167">
        <f t="shared" si="140"/>
        <v>7.1220814237443528E-5</v>
      </c>
      <c r="Q186" s="166">
        <f t="shared" si="141"/>
        <v>34614.841</v>
      </c>
      <c r="R186" s="8">
        <f t="shared" si="142"/>
        <v>4.3173172542202673E-4</v>
      </c>
      <c r="S186" s="282">
        <f t="shared" si="176"/>
        <v>0.16496544044295958</v>
      </c>
      <c r="T186" s="284"/>
      <c r="U186" s="167"/>
      <c r="V186" s="167"/>
      <c r="W186" s="167"/>
      <c r="X186" s="167"/>
      <c r="Y186" s="167"/>
      <c r="Z186" s="167"/>
      <c r="AA186" s="116"/>
      <c r="AB186" s="116"/>
      <c r="AC186" s="25"/>
      <c r="AD186" s="252"/>
      <c r="AE186" s="41"/>
      <c r="AF186">
        <f t="shared" si="143"/>
        <v>16235</v>
      </c>
      <c r="AG186" s="246">
        <f t="shared" si="144"/>
        <v>1.144183459812995E-2</v>
      </c>
      <c r="AH186" s="247">
        <f t="shared" si="145"/>
        <v>9.3363204071159854E-3</v>
      </c>
      <c r="AI186" s="247">
        <f t="shared" si="146"/>
        <v>2.0778155005245935E-2</v>
      </c>
      <c r="AJ186" s="248">
        <f t="shared" si="147"/>
        <v>1.4379522544096517E-5</v>
      </c>
      <c r="AK186">
        <f t="shared" si="168"/>
        <v>8.7166878744330406E-5</v>
      </c>
      <c r="AN186">
        <f t="shared" si="148"/>
        <v>1.1581711904122658E-2</v>
      </c>
      <c r="AO186">
        <f t="shared" si="149"/>
        <v>0.77501092061732091</v>
      </c>
      <c r="AP186">
        <f t="shared" si="150"/>
        <v>0.91578719846449363</v>
      </c>
      <c r="AQ186">
        <f t="shared" si="151"/>
        <v>0.62324608156111538</v>
      </c>
      <c r="AR186">
        <f t="shared" si="152"/>
        <v>1.917232981961529</v>
      </c>
      <c r="AS186">
        <f t="shared" si="153"/>
        <v>1.4241596326174784</v>
      </c>
      <c r="AT186">
        <f t="shared" si="173"/>
        <v>1.1408175087582881</v>
      </c>
      <c r="AU186">
        <f t="shared" si="173"/>
        <v>1.1403731228295824</v>
      </c>
      <c r="AV186">
        <f t="shared" si="173"/>
        <v>1.1387686201565113</v>
      </c>
      <c r="AW186">
        <f t="shared" si="173"/>
        <v>1.1330212637748036</v>
      </c>
      <c r="AX186">
        <f t="shared" si="173"/>
        <v>1.1129879999113799</v>
      </c>
      <c r="AY186">
        <f t="shared" si="173"/>
        <v>1.0487279608075215</v>
      </c>
      <c r="AZ186">
        <f t="shared" si="173"/>
        <v>0.8785431464574307</v>
      </c>
      <c r="BA186">
        <f t="shared" si="155"/>
        <v>0.53864209293550047</v>
      </c>
      <c r="BB186" s="246">
        <f t="shared" si="156"/>
        <v>6.4487294925546276E-3</v>
      </c>
      <c r="BC186" s="247">
        <f t="shared" si="157"/>
        <v>1.4329425512691308E-2</v>
      </c>
      <c r="BD186" s="248">
        <f t="shared" si="158"/>
        <v>3.3872755663404074E-5</v>
      </c>
      <c r="BE186" s="247">
        <f t="shared" si="159"/>
        <v>1.4189548206698599E-2</v>
      </c>
      <c r="BG186">
        <f t="shared" si="160"/>
        <v>-4.9931051055753222E-3</v>
      </c>
      <c r="BH186">
        <f t="shared" si="161"/>
        <v>1.0966606411297939</v>
      </c>
      <c r="BI186">
        <f t="shared" si="162"/>
        <v>-0.99241285558915993</v>
      </c>
      <c r="BJ186">
        <f t="shared" si="163"/>
        <v>0.55737819640832176</v>
      </c>
      <c r="BK186">
        <f t="shared" si="164"/>
        <v>1.3990839217819671</v>
      </c>
      <c r="BL186">
        <f t="shared" si="165"/>
        <v>0.84150568754730548</v>
      </c>
      <c r="BM186">
        <f t="shared" si="174"/>
        <v>0.83436849426277315</v>
      </c>
      <c r="BN186">
        <f t="shared" si="174"/>
        <v>0.83326955976870343</v>
      </c>
      <c r="BO186">
        <f t="shared" si="174"/>
        <v>0.83038530772237062</v>
      </c>
      <c r="BP186">
        <f t="shared" si="174"/>
        <v>0.82285821451413521</v>
      </c>
      <c r="BQ186">
        <f t="shared" si="174"/>
        <v>0.80349531602360991</v>
      </c>
      <c r="BR186">
        <f t="shared" si="174"/>
        <v>0.7553706513784828</v>
      </c>
      <c r="BS186">
        <f t="shared" si="174"/>
        <v>0.64411023562275171</v>
      </c>
      <c r="BT186">
        <f t="shared" si="167"/>
        <v>0.41567651099969227</v>
      </c>
    </row>
    <row r="187" spans="1:72">
      <c r="A187" s="70" t="s">
        <v>61</v>
      </c>
      <c r="B187" s="71" t="s">
        <v>45</v>
      </c>
      <c r="C187" s="70">
        <v>36457.853999999999</v>
      </c>
      <c r="D187" s="70" t="s">
        <v>46</v>
      </c>
      <c r="E187" s="58">
        <f t="shared" si="138"/>
        <v>-20211.441771129601</v>
      </c>
      <c r="F187">
        <f t="shared" si="139"/>
        <v>-20211.5</v>
      </c>
      <c r="G187">
        <f t="shared" si="170"/>
        <v>2.104986050107982E-2</v>
      </c>
      <c r="H187" s="116"/>
      <c r="I187" s="116">
        <f t="shared" si="175"/>
        <v>2.104986050107982E-2</v>
      </c>
      <c r="J187" s="117"/>
      <c r="K187" s="117"/>
      <c r="L187" s="116"/>
      <c r="M187" s="116"/>
      <c r="N187" s="116"/>
      <c r="O187" s="40"/>
      <c r="P187" s="167">
        <f t="shared" si="140"/>
        <v>7.3095630250802655E-5</v>
      </c>
      <c r="Q187" s="166">
        <f t="shared" si="141"/>
        <v>21439.353999999999</v>
      </c>
      <c r="R187" s="8">
        <f t="shared" si="142"/>
        <v>4.4309662711492035E-4</v>
      </c>
      <c r="S187" s="282">
        <f t="shared" si="176"/>
        <v>0.16496544044295958</v>
      </c>
      <c r="T187" s="284"/>
      <c r="U187" s="167"/>
      <c r="V187" s="167"/>
      <c r="W187" s="167"/>
      <c r="X187" s="167"/>
      <c r="Y187" s="167"/>
      <c r="Z187" s="167"/>
      <c r="AA187" s="116"/>
      <c r="AB187" s="116"/>
      <c r="AC187" s="25"/>
      <c r="AD187" s="252"/>
      <c r="AE187" s="41"/>
      <c r="AF187">
        <f t="shared" si="143"/>
        <v>-20211.5</v>
      </c>
      <c r="AG187" s="246">
        <f t="shared" si="144"/>
        <v>1.6238095009011216E-2</v>
      </c>
      <c r="AH187" s="247">
        <f t="shared" si="145"/>
        <v>4.8117654920686037E-3</v>
      </c>
      <c r="AI187" s="247">
        <f t="shared" si="146"/>
        <v>2.104986050107982E-2</v>
      </c>
      <c r="AJ187" s="248">
        <f t="shared" si="147"/>
        <v>3.81945921942322E-6</v>
      </c>
      <c r="AK187">
        <f t="shared" si="168"/>
        <v>2.3153087150662213E-5</v>
      </c>
      <c r="AN187">
        <f t="shared" si="148"/>
        <v>-4.862618736780744E-3</v>
      </c>
      <c r="AO187">
        <f t="shared" si="149"/>
        <v>1.3443695707537344</v>
      </c>
      <c r="AP187">
        <f t="shared" si="150"/>
        <v>-0.81768797228011714</v>
      </c>
      <c r="AQ187">
        <f t="shared" si="151"/>
        <v>-0.56609660196969813</v>
      </c>
      <c r="AR187">
        <f t="shared" si="152"/>
        <v>-1.0242794545433551</v>
      </c>
      <c r="AS187">
        <f t="shared" si="153"/>
        <v>-0.56217129603435145</v>
      </c>
      <c r="AT187">
        <f t="shared" si="173"/>
        <v>-6.7792423588252637</v>
      </c>
      <c r="AU187">
        <f t="shared" si="173"/>
        <v>-6.7731247257802787</v>
      </c>
      <c r="AV187">
        <f t="shared" si="173"/>
        <v>-6.7626900673033292</v>
      </c>
      <c r="AW187">
        <f t="shared" si="173"/>
        <v>-6.7450208465493429</v>
      </c>
      <c r="AX187">
        <f t="shared" si="173"/>
        <v>-6.7154476405558308</v>
      </c>
      <c r="AY187">
        <f t="shared" si="173"/>
        <v>-6.6668216117204402</v>
      </c>
      <c r="AZ187">
        <f t="shared" si="173"/>
        <v>-6.5888316620668137</v>
      </c>
      <c r="BA187">
        <f t="shared" si="155"/>
        <v>-6.467435025834126</v>
      </c>
      <c r="BB187" s="246">
        <f t="shared" si="156"/>
        <v>1.5341959621884418E-2</v>
      </c>
      <c r="BC187" s="247">
        <f t="shared" si="157"/>
        <v>5.7079008791954024E-3</v>
      </c>
      <c r="BD187" s="248">
        <f t="shared" si="158"/>
        <v>5.3745958987630644E-6</v>
      </c>
      <c r="BE187" s="247">
        <f t="shared" si="159"/>
        <v>2.6808614624987362E-2</v>
      </c>
      <c r="BG187">
        <f t="shared" si="160"/>
        <v>-8.961353871267992E-4</v>
      </c>
      <c r="BH187">
        <f t="shared" si="161"/>
        <v>0.43742170501564481</v>
      </c>
      <c r="BI187">
        <f t="shared" si="162"/>
        <v>-5.6582144839172982E-2</v>
      </c>
      <c r="BJ187">
        <f t="shared" si="163"/>
        <v>5.9324492307245333E-2</v>
      </c>
      <c r="BK187">
        <f t="shared" si="164"/>
        <v>3.0365298496309112</v>
      </c>
      <c r="BL187">
        <f t="shared" si="165"/>
        <v>19.01871916009328</v>
      </c>
      <c r="BM187">
        <f t="shared" si="174"/>
        <v>-9.6237856677214122</v>
      </c>
      <c r="BN187">
        <f t="shared" si="174"/>
        <v>-9.6288209537888996</v>
      </c>
      <c r="BO187">
        <f t="shared" si="174"/>
        <v>-9.6197397796493149</v>
      </c>
      <c r="BP187">
        <f t="shared" si="174"/>
        <v>-9.6361300893031032</v>
      </c>
      <c r="BQ187">
        <f t="shared" si="174"/>
        <v>-9.6065864052101517</v>
      </c>
      <c r="BR187">
        <f t="shared" si="174"/>
        <v>-9.6599741049985823</v>
      </c>
      <c r="BS187">
        <f t="shared" si="174"/>
        <v>-9.5638849119009173</v>
      </c>
      <c r="BT187">
        <f t="shared" si="167"/>
        <v>-9.7384130208135584</v>
      </c>
    </row>
    <row r="188" spans="1:72">
      <c r="A188" s="59" t="s">
        <v>100</v>
      </c>
      <c r="B188" s="60"/>
      <c r="C188" s="61">
        <v>49219.421999999999</v>
      </c>
      <c r="D188" s="61">
        <v>5.0000000000000001E-3</v>
      </c>
      <c r="E188" s="58">
        <f t="shared" si="138"/>
        <v>15090.060064847145</v>
      </c>
      <c r="F188">
        <f t="shared" si="139"/>
        <v>15090</v>
      </c>
      <c r="G188">
        <f t="shared" si="170"/>
        <v>2.1713570000429172E-2</v>
      </c>
      <c r="H188" s="116"/>
      <c r="I188" s="116">
        <f t="shared" si="175"/>
        <v>2.1713570000429172E-2</v>
      </c>
      <c r="J188" s="117"/>
      <c r="K188" s="117"/>
      <c r="L188" s="116"/>
      <c r="M188" s="116"/>
      <c r="N188" s="116"/>
      <c r="O188" s="40"/>
      <c r="P188" s="167">
        <f t="shared" si="140"/>
        <v>7.7777761047367945E-5</v>
      </c>
      <c r="Q188" s="166">
        <f t="shared" si="141"/>
        <v>34200.921999999999</v>
      </c>
      <c r="R188" s="8">
        <f t="shared" si="142"/>
        <v>4.7147912216353771E-4</v>
      </c>
      <c r="S188" s="282">
        <f t="shared" si="176"/>
        <v>0.16496544044295958</v>
      </c>
      <c r="T188" s="284"/>
      <c r="U188" s="167"/>
      <c r="V188" s="167"/>
      <c r="W188" s="167"/>
      <c r="X188" s="167"/>
      <c r="Y188" s="167"/>
      <c r="Z188" s="167"/>
      <c r="AA188" s="116"/>
      <c r="AB188" s="116"/>
      <c r="AC188" s="25"/>
      <c r="AD188" s="252"/>
      <c r="AE188" s="41"/>
      <c r="AF188">
        <f t="shared" si="143"/>
        <v>15090</v>
      </c>
      <c r="AG188" s="246">
        <f t="shared" si="144"/>
        <v>9.8045861543891843E-3</v>
      </c>
      <c r="AH188" s="247">
        <f t="shared" si="145"/>
        <v>1.1908983846039988E-2</v>
      </c>
      <c r="AI188" s="247">
        <f t="shared" si="146"/>
        <v>2.1713570000429172E-2</v>
      </c>
      <c r="AJ188" s="248">
        <f t="shared" si="147"/>
        <v>2.3396041509432841E-5</v>
      </c>
      <c r="AK188">
        <f t="shared" si="168"/>
        <v>1.4182389624524137E-4</v>
      </c>
      <c r="AN188">
        <f t="shared" si="148"/>
        <v>9.426382631302594E-3</v>
      </c>
      <c r="AO188">
        <f t="shared" si="149"/>
        <v>1.0557534064700993</v>
      </c>
      <c r="AP188">
        <f t="shared" si="150"/>
        <v>0.99984957764875493</v>
      </c>
      <c r="AQ188">
        <f t="shared" si="151"/>
        <v>0.66026307006353901</v>
      </c>
      <c r="AR188">
        <f t="shared" si="152"/>
        <v>1.4865549692295805</v>
      </c>
      <c r="AS188">
        <f t="shared" si="153"/>
        <v>0.9191176247903472</v>
      </c>
      <c r="AT188">
        <f t="shared" si="173"/>
        <v>0.78509780480117908</v>
      </c>
      <c r="AU188">
        <f t="shared" si="173"/>
        <v>0.78118109079918174</v>
      </c>
      <c r="AV188">
        <f t="shared" si="173"/>
        <v>0.77289066631385228</v>
      </c>
      <c r="AW188">
        <f t="shared" si="173"/>
        <v>0.75555925380096456</v>
      </c>
      <c r="AX188">
        <f t="shared" si="173"/>
        <v>0.72020620243619982</v>
      </c>
      <c r="AY188">
        <f t="shared" si="173"/>
        <v>0.65125582791606318</v>
      </c>
      <c r="AZ188">
        <f t="shared" si="173"/>
        <v>0.52605698366567077</v>
      </c>
      <c r="BA188">
        <f t="shared" si="155"/>
        <v>0.31853979776336505</v>
      </c>
      <c r="BB188" s="246">
        <f t="shared" si="156"/>
        <v>8.0515535335429454E-3</v>
      </c>
      <c r="BC188" s="247">
        <f t="shared" si="157"/>
        <v>1.3662016466886227E-2</v>
      </c>
      <c r="BD188" s="248">
        <f t="shared" si="158"/>
        <v>3.0790913935038714E-5</v>
      </c>
      <c r="BE188" s="247">
        <f t="shared" si="159"/>
        <v>1.4040219989972817E-2</v>
      </c>
      <c r="BG188">
        <f t="shared" si="160"/>
        <v>-1.7530326208462382E-3</v>
      </c>
      <c r="BH188">
        <f t="shared" si="161"/>
        <v>1.5187468138879547</v>
      </c>
      <c r="BI188">
        <f t="shared" si="162"/>
        <v>-0.44282223376114166</v>
      </c>
      <c r="BJ188">
        <f t="shared" si="163"/>
        <v>0.22564457993958609</v>
      </c>
      <c r="BK188">
        <f t="shared" si="164"/>
        <v>0.41029348534172916</v>
      </c>
      <c r="BL188">
        <f t="shared" si="165"/>
        <v>0.2080739082980482</v>
      </c>
      <c r="BM188">
        <f t="shared" si="174"/>
        <v>0.21830328186881776</v>
      </c>
      <c r="BN188">
        <f t="shared" si="174"/>
        <v>0.21669502940547758</v>
      </c>
      <c r="BO188">
        <f t="shared" si="174"/>
        <v>0.21378492364785179</v>
      </c>
      <c r="BP188">
        <f t="shared" si="174"/>
        <v>0.20852378751406869</v>
      </c>
      <c r="BQ188">
        <f t="shared" si="174"/>
        <v>0.1990269965685518</v>
      </c>
      <c r="BR188">
        <f t="shared" si="174"/>
        <v>0.18192981561673238</v>
      </c>
      <c r="BS188">
        <f t="shared" si="174"/>
        <v>0.15128106837285349</v>
      </c>
      <c r="BT188">
        <f t="shared" si="167"/>
        <v>9.6676538055069816E-2</v>
      </c>
    </row>
    <row r="189" spans="1:72">
      <c r="A189" s="59" t="s">
        <v>106</v>
      </c>
      <c r="B189" s="60"/>
      <c r="C189" s="62">
        <v>51097.607000000004</v>
      </c>
      <c r="D189" s="61"/>
      <c r="E189" s="58">
        <f t="shared" si="138"/>
        <v>20285.561998920151</v>
      </c>
      <c r="F189">
        <f t="shared" si="139"/>
        <v>20285.5</v>
      </c>
      <c r="G189">
        <f t="shared" si="170"/>
        <v>2.2412741505831946E-2</v>
      </c>
      <c r="H189" s="116"/>
      <c r="I189" s="8">
        <f t="shared" si="175"/>
        <v>2.2412741505831946E-2</v>
      </c>
      <c r="J189" s="9"/>
      <c r="L189" s="116"/>
      <c r="M189" s="116"/>
      <c r="N189" s="116"/>
      <c r="O189" s="40"/>
      <c r="P189" s="167">
        <f t="shared" si="140"/>
        <v>8.2867251661975985E-5</v>
      </c>
      <c r="Q189" s="166">
        <f t="shared" si="141"/>
        <v>36079.107000000004</v>
      </c>
      <c r="R189" s="8">
        <f t="shared" si="142"/>
        <v>5.02330981807242E-4</v>
      </c>
      <c r="S189" s="282">
        <f t="shared" si="176"/>
        <v>0.16496544044295958</v>
      </c>
      <c r="T189" s="284"/>
      <c r="U189" s="167"/>
      <c r="V189" s="167"/>
      <c r="W189" s="167"/>
      <c r="X189" s="167"/>
      <c r="Y189" s="167"/>
      <c r="Z189" s="167"/>
      <c r="AA189" s="116"/>
      <c r="AB189" s="116"/>
      <c r="AC189" s="25"/>
      <c r="AD189" s="252"/>
      <c r="AE189" s="41"/>
      <c r="AF189">
        <f t="shared" si="143"/>
        <v>20285.5</v>
      </c>
      <c r="AG189" s="246">
        <f t="shared" si="144"/>
        <v>9.1454963802802495E-3</v>
      </c>
      <c r="AH189" s="247">
        <f t="shared" si="145"/>
        <v>1.3267245125551696E-2</v>
      </c>
      <c r="AI189" s="247">
        <f t="shared" si="146"/>
        <v>2.2412741505831946E-2</v>
      </c>
      <c r="AJ189" s="248">
        <f t="shared" si="147"/>
        <v>2.9037182715459333E-5</v>
      </c>
      <c r="AK189">
        <f t="shared" si="168"/>
        <v>1.7601979322147524E-4</v>
      </c>
      <c r="AN189">
        <f t="shared" si="148"/>
        <v>1.1040427359276494E-2</v>
      </c>
      <c r="AO189">
        <f t="shared" si="149"/>
        <v>0.45356758526465368</v>
      </c>
      <c r="AP189">
        <f t="shared" si="150"/>
        <v>0.50923319894511332</v>
      </c>
      <c r="AQ189">
        <f t="shared" si="151"/>
        <v>0.37478978127644891</v>
      </c>
      <c r="AR189">
        <f t="shared" si="152"/>
        <v>2.5404028115867088</v>
      </c>
      <c r="AS189">
        <f t="shared" si="153"/>
        <v>3.2259290575674031</v>
      </c>
      <c r="AT189">
        <f t="shared" si="173"/>
        <v>1.9361497586008611</v>
      </c>
      <c r="AU189">
        <f t="shared" si="173"/>
        <v>1.9361285354196829</v>
      </c>
      <c r="AV189">
        <f t="shared" si="173"/>
        <v>1.9362181783092323</v>
      </c>
      <c r="AW189">
        <f t="shared" si="173"/>
        <v>1.9358393997643941</v>
      </c>
      <c r="AX189">
        <f t="shared" si="173"/>
        <v>1.9374373499589437</v>
      </c>
      <c r="AY189">
        <f t="shared" si="173"/>
        <v>1.9306500842146146</v>
      </c>
      <c r="AZ189">
        <f t="shared" si="173"/>
        <v>1.9586970386400124</v>
      </c>
      <c r="BA189">
        <f t="shared" si="155"/>
        <v>1.3172659764243502</v>
      </c>
      <c r="BB189" s="246">
        <f t="shared" si="156"/>
        <v>3.6312756992179498E-3</v>
      </c>
      <c r="BC189" s="247">
        <f t="shared" si="157"/>
        <v>1.8781465806613995E-2</v>
      </c>
      <c r="BD189" s="248">
        <f t="shared" si="158"/>
        <v>5.8190479886774731E-5</v>
      </c>
      <c r="BE189" s="247">
        <f t="shared" si="159"/>
        <v>1.688653482761775E-2</v>
      </c>
      <c r="BG189">
        <f t="shared" si="160"/>
        <v>-5.5142206810622997E-3</v>
      </c>
      <c r="BH189">
        <f t="shared" si="161"/>
        <v>0.53997300142621407</v>
      </c>
      <c r="BI189">
        <f t="shared" si="162"/>
        <v>-0.541912462353213</v>
      </c>
      <c r="BJ189">
        <f t="shared" si="163"/>
        <v>0.32922468613123546</v>
      </c>
      <c r="BK189">
        <f t="shared" si="164"/>
        <v>2.5204312227017001</v>
      </c>
      <c r="BL189">
        <f t="shared" si="165"/>
        <v>3.1155760953088669</v>
      </c>
      <c r="BM189">
        <f t="shared" si="174"/>
        <v>2.0469526580751722</v>
      </c>
      <c r="BN189">
        <f t="shared" si="174"/>
        <v>2.0468558447278093</v>
      </c>
      <c r="BO189">
        <f t="shared" si="174"/>
        <v>2.0472291485676228</v>
      </c>
      <c r="BP189">
        <f t="shared" si="174"/>
        <v>2.0457882300542618</v>
      </c>
      <c r="BQ189">
        <f t="shared" si="174"/>
        <v>2.0513280232299516</v>
      </c>
      <c r="BR189">
        <f t="shared" si="174"/>
        <v>2.0296922045188239</v>
      </c>
      <c r="BS189">
        <f t="shared" si="174"/>
        <v>2.1096531685258366</v>
      </c>
      <c r="BT189">
        <f t="shared" si="167"/>
        <v>1.5441563279535717</v>
      </c>
    </row>
    <row r="190" spans="1:72">
      <c r="A190" s="59" t="s">
        <v>73</v>
      </c>
      <c r="B190" s="60"/>
      <c r="C190" s="61">
        <v>48885.756999999998</v>
      </c>
      <c r="D190" s="61" t="s">
        <v>16</v>
      </c>
      <c r="E190" s="58">
        <f t="shared" si="138"/>
        <v>14167.064112460948</v>
      </c>
      <c r="F190">
        <f t="shared" si="139"/>
        <v>14167</v>
      </c>
      <c r="G190">
        <f t="shared" si="170"/>
        <v>2.3176791000878438E-2</v>
      </c>
      <c r="H190" s="116"/>
      <c r="I190" s="116">
        <f t="shared" si="175"/>
        <v>2.3176791000878438E-2</v>
      </c>
      <c r="J190" s="9"/>
      <c r="K190" s="116"/>
      <c r="L190" s="116"/>
      <c r="M190" s="116"/>
      <c r="N190" s="116"/>
      <c r="O190" s="40"/>
      <c r="P190" s="167">
        <f t="shared" si="140"/>
        <v>8.8613436643741373E-5</v>
      </c>
      <c r="Q190" s="166">
        <f t="shared" si="141"/>
        <v>33867.256999999998</v>
      </c>
      <c r="R190" s="8">
        <f t="shared" si="142"/>
        <v>5.3716364109839974E-4</v>
      </c>
      <c r="S190" s="282">
        <f t="shared" si="176"/>
        <v>0.16496544044295958</v>
      </c>
      <c r="T190" s="284"/>
      <c r="U190" s="167"/>
      <c r="V190" s="167"/>
      <c r="W190" s="167"/>
      <c r="X190" s="167"/>
      <c r="Y190" s="167"/>
      <c r="Z190" s="167"/>
      <c r="AA190" s="116"/>
      <c r="AB190" s="116"/>
      <c r="AC190" s="25"/>
      <c r="AD190" s="252"/>
      <c r="AE190" s="41"/>
      <c r="AF190">
        <f t="shared" si="143"/>
        <v>14167</v>
      </c>
      <c r="AG190" s="246">
        <f t="shared" si="144"/>
        <v>6.4537736573278132E-3</v>
      </c>
      <c r="AH190" s="247">
        <f t="shared" si="145"/>
        <v>1.6723017343550625E-2</v>
      </c>
      <c r="AI190" s="247">
        <f t="shared" si="146"/>
        <v>2.3176791000878438E-2</v>
      </c>
      <c r="AJ190" s="248">
        <f t="shared" si="147"/>
        <v>4.6134121095150891E-5</v>
      </c>
      <c r="AK190">
        <f t="shared" si="168"/>
        <v>2.7965930907269498E-4</v>
      </c>
      <c r="AN190">
        <f t="shared" si="148"/>
        <v>5.6508919407624036E-3</v>
      </c>
      <c r="AO190">
        <f t="shared" si="149"/>
        <v>1.4502291033781263</v>
      </c>
      <c r="AP190">
        <f t="shared" si="150"/>
        <v>0.7774777029787161</v>
      </c>
      <c r="AQ190">
        <f t="shared" si="151"/>
        <v>0.48615791518196888</v>
      </c>
      <c r="AR190">
        <f t="shared" si="152"/>
        <v>0.82374896798458852</v>
      </c>
      <c r="AS190">
        <f t="shared" si="153"/>
        <v>0.43686160638989158</v>
      </c>
      <c r="AT190">
        <f t="shared" si="173"/>
        <v>0.38862259868647453</v>
      </c>
      <c r="AU190">
        <f t="shared" si="173"/>
        <v>0.38281883608942791</v>
      </c>
      <c r="AV190">
        <f t="shared" si="173"/>
        <v>0.37339419217239034</v>
      </c>
      <c r="AW190">
        <f t="shared" si="173"/>
        <v>0.35816298769889809</v>
      </c>
      <c r="AX190">
        <f t="shared" si="173"/>
        <v>0.33372820015405191</v>
      </c>
      <c r="AY190">
        <f t="shared" si="173"/>
        <v>0.29494934789612592</v>
      </c>
      <c r="AZ190">
        <f t="shared" si="173"/>
        <v>0.23430521029191984</v>
      </c>
      <c r="BA190">
        <f t="shared" si="155"/>
        <v>0.14111235807438671</v>
      </c>
      <c r="BB190" s="246">
        <f t="shared" si="156"/>
        <v>8.3371918946928726E-3</v>
      </c>
      <c r="BC190" s="247">
        <f t="shared" si="157"/>
        <v>1.4839599106185566E-2</v>
      </c>
      <c r="BD190" s="248">
        <f t="shared" si="158"/>
        <v>3.6327650281347426E-5</v>
      </c>
      <c r="BE190" s="247">
        <f t="shared" si="159"/>
        <v>1.5642480822750975E-2</v>
      </c>
      <c r="BG190">
        <f t="shared" si="160"/>
        <v>1.8834182373650601E-3</v>
      </c>
      <c r="BH190">
        <f t="shared" si="161"/>
        <v>1.446880540917614</v>
      </c>
      <c r="BI190">
        <f t="shared" si="162"/>
        <v>0.57417497683341245</v>
      </c>
      <c r="BJ190">
        <f t="shared" si="163"/>
        <v>-0.34685950401307625</v>
      </c>
      <c r="BK190">
        <f t="shared" si="164"/>
        <v>-0.66004653217102827</v>
      </c>
      <c r="BL190">
        <f t="shared" si="165"/>
        <v>-0.34255086347630376</v>
      </c>
      <c r="BM190">
        <f t="shared" si="174"/>
        <v>-0.35698544037501601</v>
      </c>
      <c r="BN190">
        <f t="shared" si="174"/>
        <v>-0.35477520667180407</v>
      </c>
      <c r="BO190">
        <f t="shared" si="174"/>
        <v>-0.35061183625413173</v>
      </c>
      <c r="BP190">
        <f t="shared" si="174"/>
        <v>-0.34278649456972932</v>
      </c>
      <c r="BQ190">
        <f t="shared" si="174"/>
        <v>-0.32813668417626196</v>
      </c>
      <c r="BR190">
        <f t="shared" si="174"/>
        <v>-0.30090304327098749</v>
      </c>
      <c r="BS190">
        <f t="shared" si="174"/>
        <v>-0.25086409469130466</v>
      </c>
      <c r="BT190">
        <f t="shared" si="167"/>
        <v>-0.16047365847583528</v>
      </c>
    </row>
    <row r="191" spans="1:72">
      <c r="A191" s="59" t="s">
        <v>64</v>
      </c>
      <c r="B191" s="60" t="s">
        <v>45</v>
      </c>
      <c r="C191" s="61">
        <v>41178.351999999999</v>
      </c>
      <c r="D191" s="62"/>
      <c r="E191" s="58">
        <f t="shared" si="138"/>
        <v>-7153.4328482664741</v>
      </c>
      <c r="F191">
        <f t="shared" si="139"/>
        <v>-7153.5</v>
      </c>
      <c r="G191">
        <f t="shared" si="170"/>
        <v>2.427549449930666E-2</v>
      </c>
      <c r="I191" s="116">
        <f t="shared" si="175"/>
        <v>2.427549449930666E-2</v>
      </c>
      <c r="J191" s="9"/>
      <c r="K191" s="117"/>
      <c r="L191" s="116"/>
      <c r="N191" s="116"/>
      <c r="O191" s="40"/>
      <c r="P191" s="167">
        <f t="shared" si="140"/>
        <v>9.7214073541381218E-5</v>
      </c>
      <c r="Q191" s="166">
        <f t="shared" si="141"/>
        <v>26159.851999999999</v>
      </c>
      <c r="R191" s="8">
        <f t="shared" si="142"/>
        <v>5.8929963318586794E-4</v>
      </c>
      <c r="S191" s="282">
        <f t="shared" si="176"/>
        <v>0.16496544044295958</v>
      </c>
      <c r="T191" s="284"/>
      <c r="U191" s="167"/>
      <c r="V191" s="167"/>
      <c r="W191" s="167"/>
      <c r="X191" s="167"/>
      <c r="Y191" s="167"/>
      <c r="Z191" s="167"/>
      <c r="AA191" s="116"/>
      <c r="AB191" s="116"/>
      <c r="AC191" s="25"/>
      <c r="AD191" s="252"/>
      <c r="AE191" s="41"/>
      <c r="AF191">
        <f t="shared" si="143"/>
        <v>-7153.5</v>
      </c>
      <c r="AG191" s="246">
        <f t="shared" si="144"/>
        <v>1.7182523353659926E-2</v>
      </c>
      <c r="AH191" s="247">
        <f t="shared" si="145"/>
        <v>7.0929711456467343E-3</v>
      </c>
      <c r="AI191" s="247">
        <f t="shared" si="146"/>
        <v>2.427549449930666E-2</v>
      </c>
      <c r="AJ191" s="248">
        <f t="shared" si="147"/>
        <v>8.2994508464435332E-6</v>
      </c>
      <c r="AK191">
        <f t="shared" si="168"/>
        <v>5.0310239672977148E-5</v>
      </c>
      <c r="AN191">
        <f t="shared" si="148"/>
        <v>4.8192717605480403E-3</v>
      </c>
      <c r="AO191">
        <f t="shared" si="149"/>
        <v>0.35414228398970649</v>
      </c>
      <c r="AP191">
        <f t="shared" si="150"/>
        <v>0.15780207895056933</v>
      </c>
      <c r="AQ191">
        <f t="shared" si="151"/>
        <v>0.14806611595066915</v>
      </c>
      <c r="AR191">
        <f t="shared" si="152"/>
        <v>2.9162319424694125</v>
      </c>
      <c r="AS191">
        <f t="shared" si="153"/>
        <v>8.8370694319415719</v>
      </c>
      <c r="AT191">
        <f t="shared" si="173"/>
        <v>-3.6338118435185516</v>
      </c>
      <c r="AU191">
        <f t="shared" si="173"/>
        <v>-3.6516330563075727</v>
      </c>
      <c r="AV191">
        <f t="shared" si="173"/>
        <v>-3.6210718293589563</v>
      </c>
      <c r="AW191">
        <f t="shared" si="173"/>
        <v>-3.6738032738646207</v>
      </c>
      <c r="AX191">
        <f t="shared" si="173"/>
        <v>-3.5837146269036908</v>
      </c>
      <c r="AY191">
        <f t="shared" si="173"/>
        <v>-3.7405941257276729</v>
      </c>
      <c r="AZ191">
        <f t="shared" si="173"/>
        <v>-3.4747825488425326</v>
      </c>
      <c r="BA191">
        <f t="shared" si="155"/>
        <v>-3.9573077154780218</v>
      </c>
      <c r="BB191" s="246">
        <f t="shared" si="156"/>
        <v>1.4322079720318093E-2</v>
      </c>
      <c r="BC191" s="247">
        <f t="shared" si="157"/>
        <v>9.9534147789885671E-3</v>
      </c>
      <c r="BD191" s="248">
        <f t="shared" si="158"/>
        <v>1.6343203019414481E-5</v>
      </c>
      <c r="BE191" s="247">
        <f t="shared" si="159"/>
        <v>2.2316666372100454E-2</v>
      </c>
      <c r="BG191">
        <f t="shared" si="160"/>
        <v>-2.8604436333418328E-3</v>
      </c>
      <c r="BH191">
        <f t="shared" si="161"/>
        <v>1.4171824268858184</v>
      </c>
      <c r="BI191">
        <f t="shared" si="162"/>
        <v>-0.71030880355266213</v>
      </c>
      <c r="BJ191">
        <f t="shared" si="163"/>
        <v>0.38206354978285395</v>
      </c>
      <c r="BK191">
        <f t="shared" si="164"/>
        <v>0.74148639824935036</v>
      </c>
      <c r="BL191">
        <f t="shared" si="165"/>
        <v>0.3887184127374777</v>
      </c>
      <c r="BM191">
        <f t="shared" si="174"/>
        <v>-5.8793101439121758</v>
      </c>
      <c r="BN191">
        <f t="shared" si="174"/>
        <v>-5.8816164578054577</v>
      </c>
      <c r="BO191">
        <f t="shared" si="174"/>
        <v>-5.8860416076137483</v>
      </c>
      <c r="BP191">
        <f t="shared" si="174"/>
        <v>-5.894509348186129</v>
      </c>
      <c r="BQ191">
        <f t="shared" si="174"/>
        <v>-5.9106319729151977</v>
      </c>
      <c r="BR191">
        <f t="shared" si="174"/>
        <v>-5.9410553488212701</v>
      </c>
      <c r="BS191">
        <f t="shared" si="174"/>
        <v>-5.9976052341171648</v>
      </c>
      <c r="BT191">
        <f t="shared" si="167"/>
        <v>-6.100420316262575</v>
      </c>
    </row>
    <row r="192" spans="1:72">
      <c r="A192" s="59" t="s">
        <v>67</v>
      </c>
      <c r="B192" s="60"/>
      <c r="C192" s="61">
        <v>41561.370999999999</v>
      </c>
      <c r="D192" s="62"/>
      <c r="E192" s="58">
        <f t="shared" si="138"/>
        <v>-6093.9121113386927</v>
      </c>
      <c r="F192">
        <f t="shared" si="139"/>
        <v>-6094</v>
      </c>
      <c r="G192">
        <f t="shared" si="170"/>
        <v>3.1771938003657851E-2</v>
      </c>
      <c r="I192" s="116">
        <f t="shared" si="175"/>
        <v>3.1771938003657851E-2</v>
      </c>
      <c r="J192" s="9"/>
      <c r="K192" s="117"/>
      <c r="L192" s="116"/>
      <c r="N192" s="116"/>
      <c r="O192" s="40"/>
      <c r="P192" s="167">
        <f t="shared" si="140"/>
        <v>1.6652536099011589E-4</v>
      </c>
      <c r="Q192" s="166">
        <f t="shared" si="141"/>
        <v>26542.870999999999</v>
      </c>
      <c r="R192" s="8">
        <f t="shared" si="142"/>
        <v>1.0094560445082781E-3</v>
      </c>
      <c r="S192" s="282">
        <f t="shared" si="176"/>
        <v>0.16496544044295958</v>
      </c>
      <c r="T192" s="284"/>
      <c r="U192" s="167"/>
      <c r="V192" s="167"/>
      <c r="W192" s="167"/>
      <c r="X192" s="167"/>
      <c r="Y192" s="167"/>
      <c r="Z192" s="167"/>
      <c r="AA192" s="116"/>
      <c r="AB192" s="116"/>
      <c r="AC192" s="25"/>
      <c r="AD192" s="252"/>
      <c r="AE192" s="41"/>
      <c r="AF192">
        <f t="shared" si="143"/>
        <v>-6094</v>
      </c>
      <c r="AG192" s="246">
        <f t="shared" si="144"/>
        <v>1.5039914918389467E-2</v>
      </c>
      <c r="AH192" s="247">
        <f t="shared" si="145"/>
        <v>1.6732023085268385E-2</v>
      </c>
      <c r="AI192" s="247">
        <f t="shared" si="146"/>
        <v>3.1771938003657851E-2</v>
      </c>
      <c r="AJ192" s="248">
        <f t="shared" si="147"/>
        <v>4.6183823112577725E-5</v>
      </c>
      <c r="AK192">
        <f t="shared" si="168"/>
        <v>2.7996059652595417E-4</v>
      </c>
      <c r="AN192">
        <f t="shared" si="148"/>
        <v>3.3303877790763665E-3</v>
      </c>
      <c r="AO192">
        <f t="shared" si="149"/>
        <v>0.34641652267456602</v>
      </c>
      <c r="AP192">
        <f t="shared" si="150"/>
        <v>9.8220370098038967E-2</v>
      </c>
      <c r="AQ192">
        <f t="shared" si="151"/>
        <v>0.10901560525880634</v>
      </c>
      <c r="AR192">
        <f t="shared" si="152"/>
        <v>2.9763174032586242</v>
      </c>
      <c r="AS192">
        <f t="shared" si="153"/>
        <v>12.073466962499769</v>
      </c>
      <c r="AT192">
        <f t="shared" si="173"/>
        <v>-3.5052610402224063</v>
      </c>
      <c r="AU192">
        <f t="shared" si="173"/>
        <v>-3.5258268872626406</v>
      </c>
      <c r="AV192">
        <f t="shared" si="173"/>
        <v>-3.4925658229917169</v>
      </c>
      <c r="AW192">
        <f t="shared" si="173"/>
        <v>-3.5465816475503571</v>
      </c>
      <c r="AX192">
        <f t="shared" si="173"/>
        <v>-3.4594049968221934</v>
      </c>
      <c r="AY192">
        <f t="shared" si="173"/>
        <v>-3.6017110559554366</v>
      </c>
      <c r="AZ192">
        <f t="shared" si="173"/>
        <v>-3.3729399945055754</v>
      </c>
      <c r="BA192">
        <f t="shared" si="155"/>
        <v>-3.7536410065392634</v>
      </c>
      <c r="BB192" s="246">
        <f t="shared" si="156"/>
        <v>9.6795689605752508E-3</v>
      </c>
      <c r="BC192" s="247">
        <f t="shared" si="157"/>
        <v>2.2092369043082601E-2</v>
      </c>
      <c r="BD192" s="248">
        <f t="shared" si="158"/>
        <v>8.0515139460667011E-5</v>
      </c>
      <c r="BE192" s="247">
        <f t="shared" si="159"/>
        <v>3.3801896182395701E-2</v>
      </c>
      <c r="BG192">
        <f t="shared" si="160"/>
        <v>-5.360345957814215E-3</v>
      </c>
      <c r="BH192">
        <f t="shared" si="161"/>
        <v>1.0262048475281202</v>
      </c>
      <c r="BI192">
        <f t="shared" si="162"/>
        <v>-0.99999777232261444</v>
      </c>
      <c r="BJ192">
        <f t="shared" si="163"/>
        <v>0.56509029308690528</v>
      </c>
      <c r="BK192">
        <f t="shared" si="164"/>
        <v>1.5244566744371992</v>
      </c>
      <c r="BL192">
        <f t="shared" si="165"/>
        <v>0.95470179295960211</v>
      </c>
      <c r="BM192">
        <f t="shared" si="174"/>
        <v>-5.3513880055160845</v>
      </c>
      <c r="BN192">
        <f t="shared" si="174"/>
        <v>-5.3520655427417845</v>
      </c>
      <c r="BO192">
        <f t="shared" si="174"/>
        <v>-5.3540692625728568</v>
      </c>
      <c r="BP192">
        <f t="shared" si="174"/>
        <v>-5.3599638111516148</v>
      </c>
      <c r="BQ192">
        <f t="shared" si="174"/>
        <v>-5.3770447144770959</v>
      </c>
      <c r="BR192">
        <f t="shared" si="174"/>
        <v>-5.4245755835225724</v>
      </c>
      <c r="BS192">
        <f t="shared" si="174"/>
        <v>-5.5450454811711056</v>
      </c>
      <c r="BT192">
        <f t="shared" si="167"/>
        <v>-5.8052408653151275</v>
      </c>
    </row>
    <row r="193" spans="1:72">
      <c r="A193" s="70" t="s">
        <v>44</v>
      </c>
      <c r="B193" s="71" t="s">
        <v>49</v>
      </c>
      <c r="C193" s="70">
        <v>30994.308000000001</v>
      </c>
      <c r="D193" s="70" t="s">
        <v>46</v>
      </c>
      <c r="E193" s="58">
        <f t="shared" si="138"/>
        <v>-35324.896414786504</v>
      </c>
      <c r="F193">
        <f t="shared" si="139"/>
        <v>-35325</v>
      </c>
      <c r="G193">
        <f t="shared" si="170"/>
        <v>3.7446275004185736E-2</v>
      </c>
      <c r="H193" s="116"/>
      <c r="I193" s="116">
        <f t="shared" si="175"/>
        <v>3.7446275004185736E-2</v>
      </c>
      <c r="J193" s="117"/>
      <c r="K193" s="117"/>
      <c r="L193" s="116"/>
      <c r="M193" s="116"/>
      <c r="N193" s="116"/>
      <c r="O193" s="40"/>
      <c r="P193" s="167">
        <f t="shared" si="140"/>
        <v>2.3131841920526677E-4</v>
      </c>
      <c r="Q193" s="166">
        <f t="shared" si="141"/>
        <v>15975.808000000001</v>
      </c>
      <c r="R193" s="8">
        <f t="shared" si="142"/>
        <v>1.4022235116891056E-3</v>
      </c>
      <c r="S193" s="282">
        <f t="shared" si="176"/>
        <v>0.16496544044295958</v>
      </c>
      <c r="T193" s="284"/>
      <c r="U193" s="167"/>
      <c r="V193" s="167"/>
      <c r="W193" s="167"/>
      <c r="X193" s="167"/>
      <c r="Y193" s="167"/>
      <c r="Z193" s="167"/>
      <c r="AA193" s="116"/>
      <c r="AB193" s="116"/>
      <c r="AC193" s="25"/>
      <c r="AD193" s="252"/>
      <c r="AE193" s="41"/>
      <c r="AF193">
        <f t="shared" si="143"/>
        <v>-35325</v>
      </c>
      <c r="AG193" s="246">
        <f t="shared" si="144"/>
        <v>3.1321728271354772E-2</v>
      </c>
      <c r="AH193" s="247">
        <f t="shared" si="145"/>
        <v>6.1245467328309641E-3</v>
      </c>
      <c r="AI193" s="247">
        <f t="shared" si="146"/>
        <v>3.7446275004185736E-2</v>
      </c>
      <c r="AJ193" s="248">
        <f t="shared" si="147"/>
        <v>6.187865661137556E-6</v>
      </c>
      <c r="AK193">
        <f t="shared" si="168"/>
        <v>3.7510072682630434E-5</v>
      </c>
      <c r="AN193">
        <f t="shared" si="148"/>
        <v>-1.4635730862408139E-3</v>
      </c>
      <c r="AO193">
        <f t="shared" si="149"/>
        <v>0.33744837780385895</v>
      </c>
      <c r="AP193">
        <f t="shared" si="150"/>
        <v>-8.0401780039231666E-2</v>
      </c>
      <c r="AQ193">
        <f t="shared" si="151"/>
        <v>-9.0062171865859242E-3</v>
      </c>
      <c r="AR193">
        <f t="shared" si="152"/>
        <v>-3.1280002598265462</v>
      </c>
      <c r="AS193">
        <f t="shared" si="153"/>
        <v>-147.13885151843206</v>
      </c>
      <c r="AT193">
        <f t="shared" si="173"/>
        <v>-9.3946061782359482</v>
      </c>
      <c r="AU193">
        <f t="shared" si="173"/>
        <v>-9.391695339934909</v>
      </c>
      <c r="AV193">
        <f t="shared" si="173"/>
        <v>-9.3960904095255628</v>
      </c>
      <c r="AW193">
        <f t="shared" si="173"/>
        <v>-9.3894540609743427</v>
      </c>
      <c r="AX193">
        <f t="shared" si="173"/>
        <v>-9.399474130543684</v>
      </c>
      <c r="AY193">
        <f t="shared" si="173"/>
        <v>-9.3843437559586906</v>
      </c>
      <c r="AZ193">
        <f t="shared" si="173"/>
        <v>-9.4071882781590404</v>
      </c>
      <c r="BA193">
        <f t="shared" si="155"/>
        <v>-9.3726892075669337</v>
      </c>
      <c r="BB193" s="246">
        <f t="shared" si="156"/>
        <v>3.7471464231159136E-2</v>
      </c>
      <c r="BC193" s="247">
        <f t="shared" si="157"/>
        <v>-2.5189226973400258E-5</v>
      </c>
      <c r="BD193" s="248">
        <f t="shared" si="158"/>
        <v>1.0467010271974531E-10</v>
      </c>
      <c r="BE193" s="247">
        <f t="shared" si="159"/>
        <v>3.2760112130622188E-2</v>
      </c>
      <c r="BG193">
        <f t="shared" si="160"/>
        <v>6.1497359598043618E-3</v>
      </c>
      <c r="BH193">
        <f t="shared" si="161"/>
        <v>0.5709412850743234</v>
      </c>
      <c r="BI193">
        <f t="shared" si="162"/>
        <v>0.68768864874482827</v>
      </c>
      <c r="BJ193">
        <f t="shared" si="163"/>
        <v>-0.36867648761664151</v>
      </c>
      <c r="BK193">
        <f t="shared" si="164"/>
        <v>-2.4317424993075298</v>
      </c>
      <c r="BL193">
        <f t="shared" si="165"/>
        <v>-2.6981820426864411</v>
      </c>
      <c r="BM193">
        <f t="shared" si="174"/>
        <v>-14.481555677938225</v>
      </c>
      <c r="BN193">
        <f t="shared" si="174"/>
        <v>-14.481548455970543</v>
      </c>
      <c r="BO193">
        <f t="shared" si="174"/>
        <v>-14.481586267753723</v>
      </c>
      <c r="BP193">
        <f t="shared" si="174"/>
        <v>-14.481388253810097</v>
      </c>
      <c r="BQ193">
        <f t="shared" si="174"/>
        <v>-14.482424009815547</v>
      </c>
      <c r="BR193">
        <f t="shared" si="174"/>
        <v>-14.476972720900669</v>
      </c>
      <c r="BS193">
        <f t="shared" si="174"/>
        <v>-14.504793432294672</v>
      </c>
      <c r="BT193">
        <f t="shared" si="167"/>
        <v>-13.949073362384343</v>
      </c>
    </row>
    <row r="194" spans="1:72">
      <c r="A194" s="70" t="s">
        <v>44</v>
      </c>
      <c r="B194" s="71" t="s">
        <v>45</v>
      </c>
      <c r="C194" s="70">
        <v>30994.128000000001</v>
      </c>
      <c r="D194" s="70" t="s">
        <v>46</v>
      </c>
      <c r="E194" s="58">
        <f t="shared" si="138"/>
        <v>-35325.394337168029</v>
      </c>
      <c r="F194">
        <f t="shared" si="139"/>
        <v>-35325.5</v>
      </c>
      <c r="G194">
        <f t="shared" si="170"/>
        <v>3.819733850468765E-2</v>
      </c>
      <c r="H194" s="116"/>
      <c r="I194" s="116">
        <f t="shared" si="175"/>
        <v>3.819733850468765E-2</v>
      </c>
      <c r="J194" s="117"/>
      <c r="K194" s="116"/>
      <c r="L194" s="116"/>
      <c r="M194" s="116"/>
      <c r="N194" s="116"/>
      <c r="O194" s="40"/>
      <c r="P194" s="167">
        <f t="shared" si="140"/>
        <v>2.4069062669789857E-4</v>
      </c>
      <c r="Q194" s="166">
        <f t="shared" si="141"/>
        <v>15975.628000000001</v>
      </c>
      <c r="R194" s="8">
        <f t="shared" si="142"/>
        <v>1.4590366688416938E-3</v>
      </c>
      <c r="S194" s="282">
        <f t="shared" si="176"/>
        <v>0.16496544044295958</v>
      </c>
      <c r="T194" s="284"/>
      <c r="U194" s="167"/>
      <c r="V194" s="167"/>
      <c r="W194" s="167"/>
      <c r="X194" s="167"/>
      <c r="Y194" s="167"/>
      <c r="Z194" s="167"/>
      <c r="AA194" s="116"/>
      <c r="AB194" s="116"/>
      <c r="AC194" s="25"/>
      <c r="AD194" s="252"/>
      <c r="AE194" s="41"/>
      <c r="AF194">
        <f t="shared" si="143"/>
        <v>-35325.5</v>
      </c>
      <c r="AG194" s="246">
        <f t="shared" si="144"/>
        <v>3.132282228375826E-2</v>
      </c>
      <c r="AH194" s="247">
        <f t="shared" si="145"/>
        <v>6.87451622092939E-3</v>
      </c>
      <c r="AI194" s="247">
        <f t="shared" si="146"/>
        <v>3.819733850468765E-2</v>
      </c>
      <c r="AJ194" s="248">
        <f t="shared" si="147"/>
        <v>7.7960973406680556E-6</v>
      </c>
      <c r="AK194">
        <f t="shared" si="168"/>
        <v>4.7258973271821305E-5</v>
      </c>
      <c r="AN194">
        <f t="shared" si="148"/>
        <v>-1.4628935318614989E-3</v>
      </c>
      <c r="AO194">
        <f t="shared" si="149"/>
        <v>0.337448152004725</v>
      </c>
      <c r="AP194">
        <f t="shared" si="150"/>
        <v>-8.0376766619801199E-2</v>
      </c>
      <c r="AQ194">
        <f t="shared" si="151"/>
        <v>-8.9895906912370507E-3</v>
      </c>
      <c r="AR194">
        <f t="shared" si="152"/>
        <v>-3.1280253544636398</v>
      </c>
      <c r="AS194">
        <f t="shared" si="153"/>
        <v>-147.41101399095879</v>
      </c>
      <c r="AT194">
        <f t="shared" si="173"/>
        <v>-9.3946618754618623</v>
      </c>
      <c r="AU194">
        <f t="shared" si="173"/>
        <v>-9.3917563701450089</v>
      </c>
      <c r="AV194">
        <f t="shared" si="173"/>
        <v>-9.396143379740888</v>
      </c>
      <c r="AW194">
        <f t="shared" si="173"/>
        <v>-9.3895192139620622</v>
      </c>
      <c r="AX194">
        <f t="shared" si="173"/>
        <v>-9.399520871938698</v>
      </c>
      <c r="AY194">
        <f t="shared" si="173"/>
        <v>-9.3844183296097725</v>
      </c>
      <c r="AZ194">
        <f t="shared" si="173"/>
        <v>-9.4072207921912092</v>
      </c>
      <c r="BA194">
        <f t="shared" si="155"/>
        <v>-9.37278532210631</v>
      </c>
      <c r="BB194" s="246">
        <f t="shared" si="156"/>
        <v>3.7472346953852112E-2</v>
      </c>
      <c r="BC194" s="247">
        <f t="shared" si="157"/>
        <v>7.2499155083553812E-4</v>
      </c>
      <c r="BD194" s="248">
        <f t="shared" si="158"/>
        <v>8.6707938605408843E-8</v>
      </c>
      <c r="BE194" s="247">
        <f t="shared" si="159"/>
        <v>3.3510707366455297E-2</v>
      </c>
      <c r="BG194">
        <f t="shared" si="160"/>
        <v>6.1495246700938519E-3</v>
      </c>
      <c r="BH194">
        <f t="shared" si="161"/>
        <v>0.5709114308520975</v>
      </c>
      <c r="BI194">
        <f t="shared" si="162"/>
        <v>0.68762985413795308</v>
      </c>
      <c r="BJ194">
        <f t="shared" si="163"/>
        <v>-0.36864174099201286</v>
      </c>
      <c r="BK194">
        <f t="shared" si="164"/>
        <v>-2.4318234798693856</v>
      </c>
      <c r="BL194">
        <f t="shared" si="165"/>
        <v>-2.6985173463894627</v>
      </c>
      <c r="BM194">
        <f t="shared" si="174"/>
        <v>-14.481672641547991</v>
      </c>
      <c r="BN194">
        <f t="shared" si="174"/>
        <v>-14.481665395663342</v>
      </c>
      <c r="BO194">
        <f t="shared" si="174"/>
        <v>-14.481703320298029</v>
      </c>
      <c r="BP194">
        <f t="shared" si="174"/>
        <v>-14.481504780028645</v>
      </c>
      <c r="BQ194">
        <f t="shared" si="174"/>
        <v>-14.48254294871645</v>
      </c>
      <c r="BR194">
        <f t="shared" si="174"/>
        <v>-14.477080699521268</v>
      </c>
      <c r="BS194">
        <f t="shared" si="174"/>
        <v>-14.504947463182134</v>
      </c>
      <c r="BT194">
        <f t="shared" si="167"/>
        <v>-13.949212663682573</v>
      </c>
    </row>
    <row r="195" spans="1:72">
      <c r="A195" s="59" t="s">
        <v>73</v>
      </c>
      <c r="B195" s="60"/>
      <c r="C195" s="61">
        <v>46759.599000000002</v>
      </c>
      <c r="D195" s="61" t="s">
        <v>16</v>
      </c>
      <c r="E195" s="58">
        <f t="shared" si="138"/>
        <v>8285.6104744302229</v>
      </c>
      <c r="F195">
        <f t="shared" si="139"/>
        <v>8285.5</v>
      </c>
      <c r="G195">
        <f t="shared" si="170"/>
        <v>3.9936741501151118E-2</v>
      </c>
      <c r="H195" s="116"/>
      <c r="I195" s="116">
        <f t="shared" si="175"/>
        <v>3.9936741501151118E-2</v>
      </c>
      <c r="J195" s="9"/>
      <c r="K195" s="117"/>
      <c r="L195" s="116"/>
      <c r="M195" s="116"/>
      <c r="N195" s="116"/>
      <c r="O195" s="40"/>
      <c r="P195" s="167">
        <f t="shared" si="140"/>
        <v>2.6311052755070781E-4</v>
      </c>
      <c r="Q195" s="166">
        <f t="shared" si="141"/>
        <v>31741.099000000002</v>
      </c>
      <c r="R195" s="8">
        <f t="shared" si="142"/>
        <v>1.594943321729766E-3</v>
      </c>
      <c r="S195" s="282">
        <f t="shared" si="176"/>
        <v>0.16496544044295958</v>
      </c>
      <c r="T195" s="284"/>
      <c r="U195" s="167"/>
      <c r="V195" s="167"/>
      <c r="W195" s="167"/>
      <c r="X195" s="167"/>
      <c r="Y195" s="167"/>
      <c r="Z195" s="167"/>
      <c r="AA195" s="116"/>
      <c r="AB195" s="116"/>
      <c r="AC195" s="25"/>
      <c r="AD195" s="252"/>
      <c r="AE195" s="41"/>
      <c r="AF195">
        <f t="shared" si="143"/>
        <v>8285.5</v>
      </c>
      <c r="AG195" s="246">
        <f t="shared" si="144"/>
        <v>-8.6309465997048331E-3</v>
      </c>
      <c r="AH195" s="247">
        <f t="shared" si="145"/>
        <v>4.8567688100855953E-2</v>
      </c>
      <c r="AI195" s="247">
        <f t="shared" si="146"/>
        <v>3.9936741501151118E-2</v>
      </c>
      <c r="AJ195" s="248">
        <f t="shared" si="147"/>
        <v>3.8912383424557909E-4</v>
      </c>
      <c r="AK195">
        <f t="shared" si="168"/>
        <v>2.3588203274620251E-3</v>
      </c>
      <c r="AN195">
        <f t="shared" si="148"/>
        <v>-1.228768076317477E-2</v>
      </c>
      <c r="AO195">
        <f t="shared" si="149"/>
        <v>0.5329949690628939</v>
      </c>
      <c r="AP195">
        <f t="shared" si="150"/>
        <v>-0.754938915180699</v>
      </c>
      <c r="AQ195">
        <f t="shared" si="151"/>
        <v>-0.47006602206730763</v>
      </c>
      <c r="AR195">
        <f t="shared" si="152"/>
        <v>-2.3529279500157338</v>
      </c>
      <c r="AS195">
        <f t="shared" si="153"/>
        <v>-2.4031046897047172</v>
      </c>
      <c r="AT195">
        <f t="shared" si="173"/>
        <v>-1.6500176036328764</v>
      </c>
      <c r="AU195">
        <f t="shared" si="173"/>
        <v>-1.6500176183297546</v>
      </c>
      <c r="AV195">
        <f t="shared" si="173"/>
        <v>-1.6500173380585572</v>
      </c>
      <c r="AW195">
        <f t="shared" si="173"/>
        <v>-1.6500226826928177</v>
      </c>
      <c r="AX195">
        <f t="shared" si="173"/>
        <v>-1.6499207010704608</v>
      </c>
      <c r="AY195">
        <f t="shared" si="173"/>
        <v>-1.6518445381808244</v>
      </c>
      <c r="AZ195">
        <f t="shared" si="173"/>
        <v>-1.5432564586284714</v>
      </c>
      <c r="BA195">
        <f t="shared" si="155"/>
        <v>-0.98948296861112706</v>
      </c>
      <c r="BB195" s="246">
        <f t="shared" si="156"/>
        <v>-3.3874732176328538E-3</v>
      </c>
      <c r="BC195" s="247">
        <f t="shared" si="157"/>
        <v>4.332421471878397E-2</v>
      </c>
      <c r="BD195" s="248">
        <f t="shared" si="158"/>
        <v>3.096380830055144E-4</v>
      </c>
      <c r="BE195" s="247">
        <f t="shared" si="159"/>
        <v>4.698094888225391E-2</v>
      </c>
      <c r="BG195">
        <f t="shared" si="160"/>
        <v>5.2434733820719793E-3</v>
      </c>
      <c r="BH195">
        <f t="shared" si="161"/>
        <v>0.50297167053691649</v>
      </c>
      <c r="BI195">
        <f t="shared" si="162"/>
        <v>0.51952949293858175</v>
      </c>
      <c r="BJ195">
        <f t="shared" si="163"/>
        <v>-0.27014176479425239</v>
      </c>
      <c r="BK195">
        <f t="shared" si="164"/>
        <v>-2.643742872272707</v>
      </c>
      <c r="BL195">
        <f t="shared" si="165"/>
        <v>-3.9339562832675683</v>
      </c>
      <c r="BM195">
        <f t="shared" si="174"/>
        <v>-2.2422568902488531</v>
      </c>
      <c r="BN195">
        <f t="shared" si="174"/>
        <v>-2.2414335659487357</v>
      </c>
      <c r="BO195">
        <f t="shared" si="174"/>
        <v>-2.2437719536398748</v>
      </c>
      <c r="BP195">
        <f t="shared" si="174"/>
        <v>-2.2371123954387815</v>
      </c>
      <c r="BQ195">
        <f t="shared" si="174"/>
        <v>-2.2559343480304048</v>
      </c>
      <c r="BR195">
        <f t="shared" si="174"/>
        <v>-2.2015151151369929</v>
      </c>
      <c r="BS195">
        <f t="shared" si="174"/>
        <v>-2.3500967357915332</v>
      </c>
      <c r="BT195">
        <f t="shared" si="167"/>
        <v>-1.7990748295446526</v>
      </c>
    </row>
    <row r="196" spans="1:72">
      <c r="A196" s="70" t="s">
        <v>54</v>
      </c>
      <c r="B196" s="71" t="s">
        <v>49</v>
      </c>
      <c r="C196" s="70">
        <v>28058.561399999999</v>
      </c>
      <c r="D196" s="70" t="s">
        <v>46</v>
      </c>
      <c r="E196" s="58">
        <f t="shared" si="138"/>
        <v>-43445.862740387136</v>
      </c>
      <c r="F196">
        <f t="shared" si="139"/>
        <v>-43446</v>
      </c>
      <c r="G196">
        <f t="shared" si="170"/>
        <v>4.9619641999015585E-2</v>
      </c>
      <c r="H196" s="116"/>
      <c r="I196" s="116">
        <f t="shared" si="175"/>
        <v>4.9619641999015585E-2</v>
      </c>
      <c r="J196" s="117"/>
      <c r="K196" s="117"/>
      <c r="L196" s="116"/>
      <c r="M196" s="116"/>
      <c r="N196" s="116"/>
      <c r="O196" s="40"/>
      <c r="P196" s="167">
        <f t="shared" si="140"/>
        <v>4.0616287450622233E-4</v>
      </c>
      <c r="Q196" s="166">
        <f t="shared" si="141"/>
        <v>13040.061399999999</v>
      </c>
      <c r="R196" s="8">
        <f t="shared" si="142"/>
        <v>2.4621088721104713E-3</v>
      </c>
      <c r="S196" s="282">
        <f t="shared" si="176"/>
        <v>0.16496544044295958</v>
      </c>
      <c r="T196" s="284"/>
      <c r="U196" s="167"/>
      <c r="V196" s="167"/>
      <c r="W196" s="167"/>
      <c r="X196" s="167"/>
      <c r="Y196" s="167"/>
      <c r="Z196" s="167"/>
      <c r="AA196" s="116"/>
      <c r="AB196" s="116"/>
      <c r="AC196" s="25"/>
      <c r="AD196" s="252"/>
      <c r="AE196" s="41"/>
      <c r="AF196">
        <f t="shared" si="143"/>
        <v>-43446</v>
      </c>
      <c r="AG196" s="246">
        <f t="shared" si="144"/>
        <v>4.9191565288462927E-2</v>
      </c>
      <c r="AH196" s="247">
        <f t="shared" si="145"/>
        <v>4.2807671055265784E-4</v>
      </c>
      <c r="AI196" s="247">
        <f t="shared" si="146"/>
        <v>4.9619641999015585E-2</v>
      </c>
      <c r="AJ196" s="248">
        <f t="shared" si="147"/>
        <v>3.0229862541974292E-8</v>
      </c>
      <c r="AK196">
        <f t="shared" si="168"/>
        <v>1.83249670117584E-7</v>
      </c>
      <c r="AN196">
        <f t="shared" si="148"/>
        <v>9.4311941565583812E-3</v>
      </c>
      <c r="AO196">
        <f t="shared" si="149"/>
        <v>0.40713850619674652</v>
      </c>
      <c r="AP196">
        <f t="shared" si="150"/>
        <v>0.38579309394581568</v>
      </c>
      <c r="AQ196">
        <f t="shared" si="151"/>
        <v>0.29592399900671257</v>
      </c>
      <c r="AR196">
        <f t="shared" si="152"/>
        <v>2.6786290777230017</v>
      </c>
      <c r="AS196">
        <f t="shared" si="153"/>
        <v>4.2425566333957843</v>
      </c>
      <c r="AT196">
        <f t="shared" si="173"/>
        <v>-10.388915636802054</v>
      </c>
      <c r="AU196">
        <f t="shared" si="173"/>
        <v>-10.390217427448162</v>
      </c>
      <c r="AV196">
        <f t="shared" si="173"/>
        <v>-10.386773545916068</v>
      </c>
      <c r="AW196">
        <f t="shared" si="173"/>
        <v>-10.395921951615408</v>
      </c>
      <c r="AX196">
        <f t="shared" si="173"/>
        <v>-10.371878135895585</v>
      </c>
      <c r="AY196">
        <f t="shared" si="173"/>
        <v>-10.437000210733231</v>
      </c>
      <c r="AZ196">
        <f t="shared" si="173"/>
        <v>-10.272433363565955</v>
      </c>
      <c r="BA196">
        <f t="shared" si="155"/>
        <v>-10.933781556119694</v>
      </c>
      <c r="BB196" s="246">
        <f t="shared" si="156"/>
        <v>4.7526859550349049E-2</v>
      </c>
      <c r="BC196" s="247">
        <f t="shared" si="157"/>
        <v>2.0927824486665358E-3</v>
      </c>
      <c r="BD196" s="248">
        <f t="shared" si="158"/>
        <v>7.2250547046042827E-7</v>
      </c>
      <c r="BE196" s="247">
        <f t="shared" si="159"/>
        <v>4.1853153580571081E-2</v>
      </c>
      <c r="BG196">
        <f t="shared" si="160"/>
        <v>-1.6647057381138793E-3</v>
      </c>
      <c r="BH196">
        <f t="shared" si="161"/>
        <v>0.4424926733324881</v>
      </c>
      <c r="BI196">
        <f t="shared" si="162"/>
        <v>-0.12161905317185136</v>
      </c>
      <c r="BJ196">
        <f t="shared" si="163"/>
        <v>9.591305483124167E-2</v>
      </c>
      <c r="BK196">
        <f t="shared" si="164"/>
        <v>2.971221348036909</v>
      </c>
      <c r="BL196">
        <f t="shared" si="165"/>
        <v>11.710657033769172</v>
      </c>
      <c r="BM196">
        <f t="shared" si="174"/>
        <v>-16.02943564703887</v>
      </c>
      <c r="BN196">
        <f t="shared" si="174"/>
        <v>-16.035832119268612</v>
      </c>
      <c r="BO196">
        <f t="shared" si="174"/>
        <v>-16.023912552245882</v>
      </c>
      <c r="BP196">
        <f t="shared" si="174"/>
        <v>-16.046163138305584</v>
      </c>
      <c r="BQ196">
        <f t="shared" si="174"/>
        <v>-16.004757875535287</v>
      </c>
      <c r="BR196">
        <f t="shared" si="174"/>
        <v>-16.082294066441229</v>
      </c>
      <c r="BS196">
        <f t="shared" si="174"/>
        <v>-15.938589043202175</v>
      </c>
      <c r="BT196">
        <f t="shared" si="167"/>
        <v>-16.211605048221266</v>
      </c>
    </row>
    <row r="197" spans="1:72">
      <c r="A197" s="70" t="s">
        <v>44</v>
      </c>
      <c r="B197" s="71" t="s">
        <v>49</v>
      </c>
      <c r="C197" s="70">
        <v>26582.19</v>
      </c>
      <c r="D197" s="70" t="s">
        <v>46</v>
      </c>
      <c r="E197" s="58">
        <f t="shared" si="138"/>
        <v>-47529.85364868959</v>
      </c>
      <c r="F197">
        <f t="shared" si="139"/>
        <v>-47530</v>
      </c>
      <c r="G197">
        <f t="shared" si="170"/>
        <v>5.2906310000253143E-2</v>
      </c>
      <c r="H197" s="116"/>
      <c r="I197" s="116">
        <f t="shared" si="175"/>
        <v>5.2906310000253143E-2</v>
      </c>
      <c r="J197" s="117"/>
      <c r="K197" s="117"/>
      <c r="L197" s="116"/>
      <c r="M197" s="116"/>
      <c r="N197" s="116"/>
      <c r="O197" s="40"/>
      <c r="P197" s="167">
        <f t="shared" si="140"/>
        <v>4.6175107536079057E-4</v>
      </c>
      <c r="Q197" s="166">
        <f t="shared" si="141"/>
        <v>11563.689999999999</v>
      </c>
      <c r="R197" s="8">
        <f t="shared" si="142"/>
        <v>2.7990776378428858E-3</v>
      </c>
      <c r="S197" s="282">
        <f t="shared" si="176"/>
        <v>0.16496544044295958</v>
      </c>
      <c r="T197" s="284"/>
      <c r="U197" s="167"/>
      <c r="V197" s="167"/>
      <c r="W197" s="167"/>
      <c r="X197" s="167"/>
      <c r="Y197" s="167"/>
      <c r="Z197" s="167"/>
      <c r="AA197" s="116"/>
      <c r="AB197" s="116"/>
      <c r="AC197" s="25"/>
      <c r="AD197" s="252"/>
      <c r="AE197" s="41"/>
      <c r="AF197">
        <f t="shared" si="143"/>
        <v>-47530</v>
      </c>
      <c r="AG197" s="246">
        <f t="shared" si="144"/>
        <v>5.5735814205976959E-2</v>
      </c>
      <c r="AH197" s="247">
        <f t="shared" si="145"/>
        <v>-2.8295042057238165E-3</v>
      </c>
      <c r="AI197" s="247">
        <f t="shared" si="146"/>
        <v>5.2906310000253143E-2</v>
      </c>
      <c r="AJ197" s="248">
        <f t="shared" si="147"/>
        <v>1.3207288312204471E-6</v>
      </c>
      <c r="AK197">
        <f t="shared" si="168"/>
        <v>8.0060940502087654E-6</v>
      </c>
      <c r="AN197">
        <f t="shared" si="148"/>
        <v>1.2283720010343682E-2</v>
      </c>
      <c r="AO197">
        <f t="shared" si="149"/>
        <v>0.58493120356124262</v>
      </c>
      <c r="AP197">
        <f t="shared" si="150"/>
        <v>0.73587504495181466</v>
      </c>
      <c r="AQ197">
        <f t="shared" si="151"/>
        <v>0.51650136325631457</v>
      </c>
      <c r="AR197">
        <f t="shared" si="152"/>
        <v>2.2477383045851349</v>
      </c>
      <c r="AS197">
        <f t="shared" si="153"/>
        <v>2.086502968371911</v>
      </c>
      <c r="AT197">
        <f t="shared" ref="AT197:AZ212" si="177">$BA197+$AH$7*SIN(AU197)</f>
        <v>-11.057502471771688</v>
      </c>
      <c r="AU197">
        <f t="shared" si="177"/>
        <v>-11.057502519897728</v>
      </c>
      <c r="AV197">
        <f t="shared" si="177"/>
        <v>-11.057503693457296</v>
      </c>
      <c r="AW197">
        <f t="shared" si="177"/>
        <v>-11.057532303983423</v>
      </c>
      <c r="AX197">
        <f t="shared" si="177"/>
        <v>-11.058225771096891</v>
      </c>
      <c r="AY197">
        <f t="shared" si="177"/>
        <v>-11.073163418642789</v>
      </c>
      <c r="AZ197">
        <f t="shared" si="177"/>
        <v>-11.222120731964841</v>
      </c>
      <c r="BA197">
        <f t="shared" si="155"/>
        <v>-11.718845113746767</v>
      </c>
      <c r="BB197" s="246">
        <f t="shared" si="156"/>
        <v>5.0109987677704915E-2</v>
      </c>
      <c r="BC197" s="247">
        <f t="shared" si="157"/>
        <v>2.7963223225482281E-3</v>
      </c>
      <c r="BD197" s="248">
        <f t="shared" si="158"/>
        <v>1.2899338220701852E-6</v>
      </c>
      <c r="BE197" s="247">
        <f t="shared" si="159"/>
        <v>4.6248416518181505E-2</v>
      </c>
      <c r="BG197">
        <f t="shared" si="160"/>
        <v>-5.625826528272042E-3</v>
      </c>
      <c r="BH197">
        <f t="shared" si="161"/>
        <v>0.5477418660250557</v>
      </c>
      <c r="BI197">
        <f t="shared" si="162"/>
        <v>-0.56128182235558044</v>
      </c>
      <c r="BJ197">
        <f t="shared" si="163"/>
        <v>0.33981805959736439</v>
      </c>
      <c r="BK197">
        <f t="shared" si="164"/>
        <v>2.4972084450802101</v>
      </c>
      <c r="BL197">
        <f t="shared" si="165"/>
        <v>2.9955903423830148</v>
      </c>
      <c r="BM197">
        <f t="shared" ref="BM197:BS212" si="178">$BT197+$BH$7*SIN(BN197)</f>
        <v>-16.837816254962707</v>
      </c>
      <c r="BN197">
        <f t="shared" si="178"/>
        <v>-16.837872231323509</v>
      </c>
      <c r="BO197">
        <f t="shared" si="178"/>
        <v>-16.837640412788488</v>
      </c>
      <c r="BP197">
        <f t="shared" si="178"/>
        <v>-16.838601199949032</v>
      </c>
      <c r="BQ197">
        <f t="shared" si="178"/>
        <v>-16.834631809967249</v>
      </c>
      <c r="BR197">
        <f t="shared" si="178"/>
        <v>-16.851253552089691</v>
      </c>
      <c r="BS197">
        <f t="shared" si="178"/>
        <v>-16.785132057009584</v>
      </c>
      <c r="BT197">
        <f t="shared" si="167"/>
        <v>-17.349418052156494</v>
      </c>
    </row>
    <row r="198" spans="1:72">
      <c r="A198" s="70" t="s">
        <v>44</v>
      </c>
      <c r="B198" s="71" t="s">
        <v>49</v>
      </c>
      <c r="C198" s="70">
        <v>27393.402999999998</v>
      </c>
      <c r="D198" s="70" t="s">
        <v>46</v>
      </c>
      <c r="E198" s="58">
        <f t="shared" si="138"/>
        <v>-45285.847488250045</v>
      </c>
      <c r="F198">
        <f t="shared" si="139"/>
        <v>-45286</v>
      </c>
      <c r="G198">
        <f t="shared" si="170"/>
        <v>5.5133321999164764E-2</v>
      </c>
      <c r="H198" s="116"/>
      <c r="I198" s="116">
        <f t="shared" si="175"/>
        <v>5.5133321999164764E-2</v>
      </c>
      <c r="J198" s="117"/>
      <c r="K198" s="117"/>
      <c r="L198" s="116"/>
      <c r="M198" s="116"/>
      <c r="N198" s="116"/>
      <c r="O198" s="40"/>
      <c r="P198" s="167">
        <f t="shared" si="140"/>
        <v>5.0144267701474076E-4</v>
      </c>
      <c r="Q198" s="166">
        <f t="shared" si="141"/>
        <v>12374.902999999998</v>
      </c>
      <c r="R198" s="8">
        <f t="shared" si="142"/>
        <v>3.0396831946635852E-3</v>
      </c>
      <c r="S198" s="282">
        <f t="shared" si="176"/>
        <v>0.16496544044295958</v>
      </c>
      <c r="T198" s="284"/>
      <c r="U198" s="167"/>
      <c r="V198" s="167"/>
      <c r="W198" s="167"/>
      <c r="X198" s="167"/>
      <c r="Y198" s="167"/>
      <c r="Z198" s="167"/>
      <c r="AA198" s="116"/>
      <c r="AB198" s="116"/>
      <c r="AC198" s="25"/>
      <c r="AD198" s="252"/>
      <c r="AE198" s="41"/>
      <c r="AF198">
        <f t="shared" si="143"/>
        <v>-45286</v>
      </c>
      <c r="AG198" s="246">
        <f t="shared" si="144"/>
        <v>5.2612167272052784E-2</v>
      </c>
      <c r="AH198" s="247">
        <f t="shared" si="145"/>
        <v>2.5211547271119794E-3</v>
      </c>
      <c r="AI198" s="247">
        <f t="shared" si="146"/>
        <v>5.5133321999164764E-2</v>
      </c>
      <c r="AJ198" s="248">
        <f t="shared" si="147"/>
        <v>1.0485568228887754E-6</v>
      </c>
      <c r="AK198">
        <f t="shared" si="168"/>
        <v>6.3562211580390797E-6</v>
      </c>
      <c r="AN198">
        <f t="shared" si="148"/>
        <v>1.1203774178590826E-2</v>
      </c>
      <c r="AO198">
        <f t="shared" si="149"/>
        <v>0.4608229886451336</v>
      </c>
      <c r="AP198">
        <f t="shared" si="150"/>
        <v>0.52557220763425205</v>
      </c>
      <c r="AQ198">
        <f t="shared" si="151"/>
        <v>0.38515440338802337</v>
      </c>
      <c r="AR198">
        <f t="shared" si="152"/>
        <v>2.5213088225963318</v>
      </c>
      <c r="AS198">
        <f t="shared" si="153"/>
        <v>3.1202806769102596</v>
      </c>
      <c r="AT198">
        <f t="shared" si="177"/>
        <v>-10.661501778027803</v>
      </c>
      <c r="AU198">
        <f t="shared" si="177"/>
        <v>-10.661506898192657</v>
      </c>
      <c r="AV198">
        <f t="shared" si="177"/>
        <v>-10.661483332321874</v>
      </c>
      <c r="AW198">
        <f t="shared" si="177"/>
        <v>-10.661591808947193</v>
      </c>
      <c r="AX198">
        <f t="shared" si="177"/>
        <v>-10.661092758401043</v>
      </c>
      <c r="AY198">
        <f t="shared" si="177"/>
        <v>-10.66339463465715</v>
      </c>
      <c r="AZ198">
        <f t="shared" si="177"/>
        <v>-10.652901196212733</v>
      </c>
      <c r="BA198">
        <f t="shared" si="155"/>
        <v>-11.287483061025132</v>
      </c>
      <c r="BB198" s="246">
        <f t="shared" si="156"/>
        <v>4.8957505218605715E-2</v>
      </c>
      <c r="BC198" s="247">
        <f t="shared" si="157"/>
        <v>6.1758167805590486E-3</v>
      </c>
      <c r="BD198" s="248">
        <f t="shared" si="158"/>
        <v>6.2918995035174578E-6</v>
      </c>
      <c r="BE198" s="247">
        <f t="shared" si="159"/>
        <v>4.7584209874021011E-2</v>
      </c>
      <c r="BG198">
        <f t="shared" si="160"/>
        <v>-3.6546620534470692E-3</v>
      </c>
      <c r="BH198">
        <f t="shared" si="161"/>
        <v>0.47058224089573641</v>
      </c>
      <c r="BI198">
        <f t="shared" si="162"/>
        <v>-0.30661418790703748</v>
      </c>
      <c r="BJ198">
        <f t="shared" si="163"/>
        <v>0.19932528620332263</v>
      </c>
      <c r="BK198">
        <f t="shared" si="164"/>
        <v>2.781508391134297</v>
      </c>
      <c r="BL198">
        <f t="shared" si="165"/>
        <v>5.4941113768648622</v>
      </c>
      <c r="BM198">
        <f t="shared" si="178"/>
        <v>-16.373443499076838</v>
      </c>
      <c r="BN198">
        <f t="shared" si="178"/>
        <v>-16.376836286730047</v>
      </c>
      <c r="BO198">
        <f t="shared" si="178"/>
        <v>-16.369214342889979</v>
      </c>
      <c r="BP198">
        <f t="shared" si="178"/>
        <v>-16.386401979334067</v>
      </c>
      <c r="BQ198">
        <f t="shared" si="178"/>
        <v>-16.347962915866827</v>
      </c>
      <c r="BR198">
        <f t="shared" si="178"/>
        <v>-16.435651262568765</v>
      </c>
      <c r="BS198">
        <f t="shared" si="178"/>
        <v>-16.243305907712159</v>
      </c>
      <c r="BT198">
        <f t="shared" si="167"/>
        <v>-16.724233825704328</v>
      </c>
    </row>
    <row r="199" spans="1:72">
      <c r="A199" s="70" t="s">
        <v>44</v>
      </c>
      <c r="B199" s="71" t="s">
        <v>45</v>
      </c>
      <c r="C199" s="70">
        <v>26965.204000000002</v>
      </c>
      <c r="D199" s="70" t="s">
        <v>46</v>
      </c>
      <c r="E199" s="58">
        <f t="shared" si="138"/>
        <v>-46470.346742939066</v>
      </c>
      <c r="F199">
        <f t="shared" si="139"/>
        <v>-46470.5</v>
      </c>
      <c r="G199">
        <f t="shared" si="170"/>
        <v>5.54027535035857E-2</v>
      </c>
      <c r="H199" s="116"/>
      <c r="I199" s="116">
        <f t="shared" si="175"/>
        <v>5.54027535035857E-2</v>
      </c>
      <c r="J199" s="117"/>
      <c r="K199" s="117"/>
      <c r="L199" s="116"/>
      <c r="M199" s="116"/>
      <c r="N199" s="116"/>
      <c r="O199" s="40"/>
      <c r="P199" s="167">
        <f t="shared" si="140"/>
        <v>5.0635566144948665E-4</v>
      </c>
      <c r="Q199" s="166">
        <f t="shared" si="141"/>
        <v>11946.704000000002</v>
      </c>
      <c r="R199" s="8">
        <f t="shared" si="142"/>
        <v>3.0694650957790778E-3</v>
      </c>
      <c r="S199" s="282">
        <f t="shared" si="176"/>
        <v>0.16496544044295958</v>
      </c>
      <c r="T199" s="284"/>
      <c r="U199" s="167">
        <v>1.5775582569878059E-10</v>
      </c>
      <c r="V199" s="167">
        <v>8.4401467973127622E-24</v>
      </c>
      <c r="W199" s="167">
        <v>4.3141146457494838E-28</v>
      </c>
      <c r="X199" s="167">
        <v>5.8756217217464755E-11</v>
      </c>
      <c r="Y199" s="167">
        <v>5.1229634896838147E-7</v>
      </c>
      <c r="Z199" s="167">
        <v>5.6710856106748141E-4</v>
      </c>
      <c r="AA199" s="116">
        <v>1.1474246952269229E-2</v>
      </c>
      <c r="AB199" s="116">
        <v>18.939574511477517</v>
      </c>
      <c r="AC199" s="25">
        <v>1.7638458802425112E-6</v>
      </c>
      <c r="AD199" s="252">
        <v>3.9322169108715923E-9</v>
      </c>
      <c r="AE199" s="41">
        <v>1.7615161440752096E-21</v>
      </c>
      <c r="AF199">
        <f t="shared" si="143"/>
        <v>-46470.5</v>
      </c>
      <c r="AG199" s="246">
        <f t="shared" si="144"/>
        <v>5.4458255192701747E-2</v>
      </c>
      <c r="AH199" s="247">
        <f t="shared" si="145"/>
        <v>9.4449831088395247E-4</v>
      </c>
      <c r="AI199" s="247">
        <f t="shared" si="146"/>
        <v>5.54027535035857E-2</v>
      </c>
      <c r="AJ199" s="248">
        <f t="shared" si="147"/>
        <v>1.4716188499032144E-7</v>
      </c>
      <c r="AK199">
        <f t="shared" si="168"/>
        <v>8.920770592626393E-7</v>
      </c>
      <c r="AN199">
        <f t="shared" si="148"/>
        <v>1.1975723047573737E-2</v>
      </c>
      <c r="AO199">
        <f t="shared" si="149"/>
        <v>0.51445125593428798</v>
      </c>
      <c r="AP199">
        <f t="shared" si="150"/>
        <v>0.62996110788315185</v>
      </c>
      <c r="AQ199">
        <f t="shared" si="151"/>
        <v>0.45088599574499938</v>
      </c>
      <c r="AR199">
        <f t="shared" si="152"/>
        <v>2.3931932565680465</v>
      </c>
      <c r="AS199">
        <f t="shared" si="153"/>
        <v>2.5464565013430618</v>
      </c>
      <c r="AT199">
        <f t="shared" si="177"/>
        <v>-10.858757600724189</v>
      </c>
      <c r="AU199">
        <f t="shared" si="177"/>
        <v>-10.858757218247531</v>
      </c>
      <c r="AV199">
        <f t="shared" si="177"/>
        <v>-10.858761450457957</v>
      </c>
      <c r="AW199">
        <f t="shared" si="177"/>
        <v>-10.85871462711706</v>
      </c>
      <c r="AX199">
        <f t="shared" si="177"/>
        <v>-10.859233549851494</v>
      </c>
      <c r="AY199">
        <f t="shared" si="177"/>
        <v>-10.853587815190869</v>
      </c>
      <c r="AZ199">
        <f t="shared" si="177"/>
        <v>-10.940019986183069</v>
      </c>
      <c r="BA199">
        <f t="shared" si="155"/>
        <v>-11.515178404808012</v>
      </c>
      <c r="BB199" s="246">
        <f t="shared" si="156"/>
        <v>4.9671023583016366E-2</v>
      </c>
      <c r="BC199" s="247">
        <f t="shared" si="157"/>
        <v>5.7317299205693339E-3</v>
      </c>
      <c r="BD199" s="248">
        <f t="shared" si="158"/>
        <v>5.4195647248645234E-6</v>
      </c>
      <c r="BE199" s="247">
        <f t="shared" si="159"/>
        <v>4.8214262065697344E-2</v>
      </c>
      <c r="BG199">
        <f t="shared" si="160"/>
        <v>-4.7872316096853797E-3</v>
      </c>
      <c r="BH199">
        <f t="shared" si="161"/>
        <v>0.50343169206039584</v>
      </c>
      <c r="BI199">
        <f t="shared" si="162"/>
        <v>-0.43595539197890598</v>
      </c>
      <c r="BJ199">
        <f t="shared" si="163"/>
        <v>0.27098643679161316</v>
      </c>
      <c r="BK199">
        <f t="shared" si="164"/>
        <v>2.6420426414907503</v>
      </c>
      <c r="BL199">
        <f t="shared" si="165"/>
        <v>3.9199964545780395</v>
      </c>
      <c r="BM199">
        <f t="shared" si="178"/>
        <v>-16.610085255075628</v>
      </c>
      <c r="BN199">
        <f t="shared" si="178"/>
        <v>-16.610889873511841</v>
      </c>
      <c r="BO199">
        <f t="shared" si="178"/>
        <v>-16.608596558527655</v>
      </c>
      <c r="BP199">
        <f t="shared" si="178"/>
        <v>-16.615150625426473</v>
      </c>
      <c r="BQ199">
        <f t="shared" si="178"/>
        <v>-16.596561282225821</v>
      </c>
      <c r="BR199">
        <f t="shared" si="178"/>
        <v>-16.65049633210468</v>
      </c>
      <c r="BS199">
        <f t="shared" si="178"/>
        <v>-16.502739557416156</v>
      </c>
      <c r="BT199">
        <f t="shared" si="167"/>
        <v>-17.054238601209047</v>
      </c>
    </row>
    <row r="200" spans="1:72">
      <c r="A200" s="70" t="s">
        <v>44</v>
      </c>
      <c r="B200" s="71" t="s">
        <v>49</v>
      </c>
      <c r="C200" s="70">
        <v>26965.384999999998</v>
      </c>
      <c r="D200" s="70" t="s">
        <v>46</v>
      </c>
      <c r="E200" s="58">
        <f t="shared" si="138"/>
        <v>-46469.846054322108</v>
      </c>
      <c r="F200">
        <f t="shared" si="139"/>
        <v>-46470</v>
      </c>
      <c r="G200">
        <f t="shared" si="170"/>
        <v>5.5651689999649534E-2</v>
      </c>
      <c r="H200" s="116"/>
      <c r="I200" s="116">
        <f t="shared" si="175"/>
        <v>5.5651689999649534E-2</v>
      </c>
      <c r="J200" s="117"/>
      <c r="K200" s="117"/>
      <c r="L200" s="116"/>
      <c r="M200" s="116"/>
      <c r="N200" s="116"/>
      <c r="O200" s="40"/>
      <c r="P200" s="167">
        <f t="shared" si="140"/>
        <v>5.1091621419938526E-4</v>
      </c>
      <c r="Q200" s="166">
        <f t="shared" si="141"/>
        <v>11946.884999999998</v>
      </c>
      <c r="R200" s="8">
        <f t="shared" si="142"/>
        <v>3.097110599817092E-3</v>
      </c>
      <c r="S200" s="282">
        <f t="shared" si="176"/>
        <v>0.16496544044295958</v>
      </c>
      <c r="T200" s="284"/>
      <c r="U200" s="167"/>
      <c r="V200" s="167"/>
      <c r="W200" s="167"/>
      <c r="X200" s="167"/>
      <c r="Y200" s="167"/>
      <c r="Z200" s="167"/>
      <c r="AA200" s="116"/>
      <c r="AC200" s="25"/>
      <c r="AD200" s="252"/>
      <c r="AE200" s="41"/>
      <c r="AF200">
        <f t="shared" si="143"/>
        <v>-46470</v>
      </c>
      <c r="AG200" s="246">
        <f t="shared" si="144"/>
        <v>5.4457556797281745E-2</v>
      </c>
      <c r="AH200" s="247">
        <f t="shared" si="145"/>
        <v>1.1941332023677892E-3</v>
      </c>
      <c r="AI200" s="247">
        <f t="shared" si="146"/>
        <v>5.5651689999649534E-2</v>
      </c>
      <c r="AJ200" s="248">
        <f t="shared" si="147"/>
        <v>2.3523314698230133E-7</v>
      </c>
      <c r="AK200">
        <f t="shared" si="168"/>
        <v>1.4259541049971515E-6</v>
      </c>
      <c r="AN200">
        <f t="shared" si="148"/>
        <v>1.1975480252071114E-2</v>
      </c>
      <c r="AO200">
        <f t="shared" si="149"/>
        <v>0.51442395817792752</v>
      </c>
      <c r="AP200">
        <f t="shared" si="150"/>
        <v>0.62991408629040468</v>
      </c>
      <c r="AQ200">
        <f t="shared" si="151"/>
        <v>0.45085659763516706</v>
      </c>
      <c r="AR200">
        <f t="shared" si="152"/>
        <v>2.3932538010217574</v>
      </c>
      <c r="AS200">
        <f t="shared" si="153"/>
        <v>2.5466830894972685</v>
      </c>
      <c r="AT200">
        <f t="shared" si="177"/>
        <v>-10.858669454949172</v>
      </c>
      <c r="AU200">
        <f t="shared" si="177"/>
        <v>-10.858669071230139</v>
      </c>
      <c r="AV200">
        <f t="shared" si="177"/>
        <v>-10.858673314471233</v>
      </c>
      <c r="AW200">
        <f t="shared" si="177"/>
        <v>-10.858626399136531</v>
      </c>
      <c r="AX200">
        <f t="shared" si="177"/>
        <v>-10.859146009181275</v>
      </c>
      <c r="AY200">
        <f t="shared" si="177"/>
        <v>-10.853496405670555</v>
      </c>
      <c r="AZ200">
        <f t="shared" si="177"/>
        <v>-10.939892251513031</v>
      </c>
      <c r="BA200">
        <f t="shared" si="155"/>
        <v>-11.515082290268634</v>
      </c>
      <c r="BB200" s="246">
        <f t="shared" si="156"/>
        <v>4.9670765622221322E-2</v>
      </c>
      <c r="BC200" s="247">
        <f t="shared" si="157"/>
        <v>5.9809243774282123E-3</v>
      </c>
      <c r="BD200" s="248">
        <f t="shared" si="158"/>
        <v>5.9010540617168137E-6</v>
      </c>
      <c r="BE200" s="247">
        <f t="shared" si="159"/>
        <v>4.8463000922638846E-2</v>
      </c>
      <c r="BG200">
        <f t="shared" si="160"/>
        <v>-4.7867911750604222E-3</v>
      </c>
      <c r="BH200">
        <f t="shared" si="161"/>
        <v>0.50341459741049444</v>
      </c>
      <c r="BI200">
        <f t="shared" si="162"/>
        <v>-0.43589861508938704</v>
      </c>
      <c r="BJ200">
        <f t="shared" si="163"/>
        <v>0.27095510940012785</v>
      </c>
      <c r="BK200">
        <f t="shared" si="164"/>
        <v>2.6421057281834601</v>
      </c>
      <c r="BL200">
        <f t="shared" si="165"/>
        <v>3.9205127685673395</v>
      </c>
      <c r="BM200">
        <f t="shared" si="178"/>
        <v>-16.609981918360265</v>
      </c>
      <c r="BN200">
        <f t="shared" si="178"/>
        <v>-16.610787225394173</v>
      </c>
      <c r="BO200">
        <f t="shared" si="178"/>
        <v>-16.608492248125089</v>
      </c>
      <c r="BP200">
        <f t="shared" si="178"/>
        <v>-16.615050212968331</v>
      </c>
      <c r="BQ200">
        <f t="shared" si="178"/>
        <v>-16.596452257284525</v>
      </c>
      <c r="BR200">
        <f t="shared" si="178"/>
        <v>-16.650405276549733</v>
      </c>
      <c r="BS200">
        <f t="shared" si="178"/>
        <v>-16.502617805989221</v>
      </c>
      <c r="BT200">
        <f t="shared" si="167"/>
        <v>-17.054099299910817</v>
      </c>
    </row>
    <row r="201" spans="1:72">
      <c r="A201" s="70" t="s">
        <v>44</v>
      </c>
      <c r="B201" s="71" t="s">
        <v>45</v>
      </c>
      <c r="C201" s="70">
        <v>27393.223000000002</v>
      </c>
      <c r="D201" s="70" t="s">
        <v>46</v>
      </c>
      <c r="E201" s="58">
        <f t="shared" si="138"/>
        <v>-45286.345410631555</v>
      </c>
      <c r="F201">
        <f t="shared" si="139"/>
        <v>-45286.5</v>
      </c>
      <c r="G201">
        <f t="shared" si="170"/>
        <v>5.5884385506942635E-2</v>
      </c>
      <c r="H201" s="116"/>
      <c r="I201" s="116">
        <f t="shared" si="175"/>
        <v>5.5884385506942635E-2</v>
      </c>
      <c r="J201" s="117"/>
      <c r="K201" s="117"/>
      <c r="L201" s="116"/>
      <c r="M201" s="116"/>
      <c r="N201" s="116"/>
      <c r="O201" s="40"/>
      <c r="P201" s="167">
        <f t="shared" si="140"/>
        <v>5.1519771794838413E-4</v>
      </c>
      <c r="Q201" s="166">
        <f t="shared" si="141"/>
        <v>12374.723000000002</v>
      </c>
      <c r="R201" s="8">
        <f t="shared" si="142"/>
        <v>3.1230645434885801E-3</v>
      </c>
      <c r="S201" s="282">
        <f t="shared" si="176"/>
        <v>0.16496544044295958</v>
      </c>
      <c r="T201" s="284"/>
      <c r="U201" s="167"/>
      <c r="V201" s="167"/>
      <c r="W201" s="167"/>
      <c r="X201" s="167"/>
      <c r="Y201" s="167"/>
      <c r="Z201" s="167"/>
      <c r="AA201" s="116"/>
      <c r="AB201" s="116"/>
      <c r="AC201" s="25"/>
      <c r="AD201" s="252"/>
      <c r="AE201" s="41"/>
      <c r="AF201">
        <f t="shared" si="143"/>
        <v>-45286.5</v>
      </c>
      <c r="AG201" s="246">
        <f t="shared" si="144"/>
        <v>5.2613017050195776E-2</v>
      </c>
      <c r="AH201" s="247">
        <f t="shared" si="145"/>
        <v>3.2713684567468593E-3</v>
      </c>
      <c r="AI201" s="247">
        <f t="shared" si="146"/>
        <v>5.5884385506942635E-2</v>
      </c>
      <c r="AJ201" s="248">
        <f t="shared" si="147"/>
        <v>1.7654356594166139E-6</v>
      </c>
      <c r="AK201">
        <f t="shared" si="168"/>
        <v>1.0701851579798327E-5</v>
      </c>
      <c r="AN201">
        <f t="shared" si="148"/>
        <v>1.1204172727565787E-2</v>
      </c>
      <c r="AO201">
        <f t="shared" si="149"/>
        <v>0.46084170292231041</v>
      </c>
      <c r="AP201">
        <f t="shared" si="150"/>
        <v>0.52561354267289229</v>
      </c>
      <c r="AQ201">
        <f t="shared" si="151"/>
        <v>0.38518060012809024</v>
      </c>
      <c r="AR201">
        <f t="shared" si="152"/>
        <v>2.5212602352230782</v>
      </c>
      <c r="AS201">
        <f t="shared" si="153"/>
        <v>3.1200198759795468</v>
      </c>
      <c r="AT201">
        <f t="shared" si="177"/>
        <v>-10.66158074405902</v>
      </c>
      <c r="AU201">
        <f t="shared" si="177"/>
        <v>-10.66158583690304</v>
      </c>
      <c r="AV201">
        <f t="shared" si="177"/>
        <v>-10.6615623914417</v>
      </c>
      <c r="AW201">
        <f t="shared" si="177"/>
        <v>-10.661670338316609</v>
      </c>
      <c r="AX201">
        <f t="shared" si="177"/>
        <v>-10.661173610913037</v>
      </c>
      <c r="AY201">
        <f t="shared" si="177"/>
        <v>-10.663465272971711</v>
      </c>
      <c r="AZ201">
        <f t="shared" si="177"/>
        <v>-10.653015641498795</v>
      </c>
      <c r="BA201">
        <f t="shared" si="155"/>
        <v>-11.28757917556451</v>
      </c>
      <c r="BB201" s="246">
        <f t="shared" si="156"/>
        <v>4.8957844757178466E-2</v>
      </c>
      <c r="BC201" s="247">
        <f t="shared" si="157"/>
        <v>6.9265407497641693E-3</v>
      </c>
      <c r="BD201" s="248">
        <f t="shared" si="158"/>
        <v>7.9145414523743854E-6</v>
      </c>
      <c r="BE201" s="247">
        <f t="shared" si="159"/>
        <v>4.8335385072394162E-2</v>
      </c>
      <c r="BG201">
        <f t="shared" si="160"/>
        <v>-3.65517229301731E-3</v>
      </c>
      <c r="BH201">
        <f t="shared" si="161"/>
        <v>0.47059326492292508</v>
      </c>
      <c r="BI201">
        <f t="shared" si="162"/>
        <v>-0.30666682637932591</v>
      </c>
      <c r="BJ201">
        <f t="shared" si="163"/>
        <v>0.19935456410638891</v>
      </c>
      <c r="BK201">
        <f t="shared" si="164"/>
        <v>2.7814530884789095</v>
      </c>
      <c r="BL201">
        <f t="shared" si="165"/>
        <v>5.4932491940084729</v>
      </c>
      <c r="BM201">
        <f t="shared" si="178"/>
        <v>-16.373540406140673</v>
      </c>
      <c r="BN201">
        <f t="shared" si="178"/>
        <v>-16.376931815526973</v>
      </c>
      <c r="BO201">
        <f t="shared" si="178"/>
        <v>-16.369312389601667</v>
      </c>
      <c r="BP201">
        <f t="shared" si="178"/>
        <v>-16.386495652644324</v>
      </c>
      <c r="BQ201">
        <f t="shared" si="178"/>
        <v>-16.348063478569429</v>
      </c>
      <c r="BR201">
        <f t="shared" si="178"/>
        <v>-16.435742973876298</v>
      </c>
      <c r="BS201">
        <f t="shared" si="178"/>
        <v>-16.24340372104324</v>
      </c>
      <c r="BT201">
        <f t="shared" si="167"/>
        <v>-16.724373127002554</v>
      </c>
    </row>
    <row r="202" spans="1:72">
      <c r="A202" s="70" t="s">
        <v>44</v>
      </c>
      <c r="B202" s="71" t="s">
        <v>45</v>
      </c>
      <c r="C202" s="70">
        <v>26582.013999999999</v>
      </c>
      <c r="D202" s="70" t="s">
        <v>46</v>
      </c>
      <c r="E202" s="58">
        <f t="shared" si="138"/>
        <v>-47530.340506129302</v>
      </c>
      <c r="F202">
        <f t="shared" si="139"/>
        <v>-47530.5</v>
      </c>
      <c r="G202">
        <f t="shared" si="170"/>
        <v>5.7657373501569964E-2</v>
      </c>
      <c r="H202" s="116"/>
      <c r="I202" s="116">
        <f t="shared" si="175"/>
        <v>5.7657373501569964E-2</v>
      </c>
      <c r="J202" s="117"/>
      <c r="K202" s="117"/>
      <c r="L202" s="116"/>
      <c r="M202" s="116"/>
      <c r="N202" s="116"/>
      <c r="O202" s="40"/>
      <c r="P202" s="167">
        <f t="shared" si="140"/>
        <v>5.484066098028151E-4</v>
      </c>
      <c r="Q202" s="166">
        <f t="shared" si="141"/>
        <v>11563.513999999999</v>
      </c>
      <c r="R202" s="8">
        <f t="shared" si="142"/>
        <v>3.3243727190995424E-3</v>
      </c>
      <c r="S202" s="282">
        <f t="shared" si="176"/>
        <v>0.16496544044295958</v>
      </c>
      <c r="T202" s="284"/>
      <c r="U202" s="167"/>
      <c r="V202" s="167"/>
      <c r="W202" s="167"/>
      <c r="X202" s="167"/>
      <c r="Y202" s="167"/>
      <c r="Z202" s="167"/>
      <c r="AA202" s="116"/>
      <c r="AB202" s="116"/>
      <c r="AC202" s="25"/>
      <c r="AD202" s="252"/>
      <c r="AE202" s="41"/>
      <c r="AF202">
        <f t="shared" si="143"/>
        <v>-47530.5</v>
      </c>
      <c r="AG202" s="246">
        <f t="shared" si="144"/>
        <v>5.5736307259905117E-2</v>
      </c>
      <c r="AH202" s="247">
        <f t="shared" si="145"/>
        <v>1.9210662416648469E-3</v>
      </c>
      <c r="AI202" s="247">
        <f t="shared" si="146"/>
        <v>5.7657373501569964E-2</v>
      </c>
      <c r="AJ202" s="248">
        <f t="shared" si="147"/>
        <v>6.0880421641270171E-7</v>
      </c>
      <c r="AK202">
        <f t="shared" si="168"/>
        <v>3.6904955048643E-6</v>
      </c>
      <c r="AN202">
        <f t="shared" si="148"/>
        <v>1.2283753551352507E-2</v>
      </c>
      <c r="AO202">
        <f t="shared" si="149"/>
        <v>0.58497163641218719</v>
      </c>
      <c r="AP202">
        <f t="shared" si="150"/>
        <v>0.73592804725073668</v>
      </c>
      <c r="AQ202">
        <f t="shared" si="151"/>
        <v>0.51653385314069411</v>
      </c>
      <c r="AR202">
        <f t="shared" si="152"/>
        <v>2.2476600248705965</v>
      </c>
      <c r="AS202">
        <f t="shared" si="153"/>
        <v>2.0862934504661892</v>
      </c>
      <c r="AT202">
        <f t="shared" si="177"/>
        <v>-11.057602699821208</v>
      </c>
      <c r="AU202">
        <f t="shared" si="177"/>
        <v>-11.057602748303964</v>
      </c>
      <c r="AV202">
        <f t="shared" si="177"/>
        <v>-11.057603928654096</v>
      </c>
      <c r="AW202">
        <f t="shared" si="177"/>
        <v>-11.057632658271984</v>
      </c>
      <c r="AX202">
        <f t="shared" si="177"/>
        <v>-11.058327883808083</v>
      </c>
      <c r="AY202">
        <f t="shared" si="177"/>
        <v>-11.073280117924142</v>
      </c>
      <c r="AZ202">
        <f t="shared" si="177"/>
        <v>-11.222258999232549</v>
      </c>
      <c r="BA202">
        <f t="shared" si="155"/>
        <v>-11.718941228286145</v>
      </c>
      <c r="BB202" s="246">
        <f t="shared" si="156"/>
        <v>5.0110136087407421E-2</v>
      </c>
      <c r="BC202" s="247">
        <f t="shared" si="157"/>
        <v>7.5472374141625428E-3</v>
      </c>
      <c r="BD202" s="248">
        <f t="shared" si="158"/>
        <v>9.3965622368858251E-6</v>
      </c>
      <c r="BE202" s="247">
        <f t="shared" si="159"/>
        <v>5.0999791122715153E-2</v>
      </c>
      <c r="BG202">
        <f t="shared" si="160"/>
        <v>-5.6261711724976985E-3</v>
      </c>
      <c r="BH202">
        <f t="shared" si="161"/>
        <v>0.54776720175581439</v>
      </c>
      <c r="BI202">
        <f t="shared" si="162"/>
        <v>-0.56134352274731258</v>
      </c>
      <c r="BJ202">
        <f t="shared" si="163"/>
        <v>0.33985177587773507</v>
      </c>
      <c r="BK202">
        <f t="shared" si="164"/>
        <v>2.4971338920268757</v>
      </c>
      <c r="BL202">
        <f t="shared" si="165"/>
        <v>2.9952186041618671</v>
      </c>
      <c r="BM202">
        <f t="shared" si="178"/>
        <v>-16.837928490276411</v>
      </c>
      <c r="BN202">
        <f t="shared" si="178"/>
        <v>-16.837984362297579</v>
      </c>
      <c r="BO202">
        <f t="shared" si="178"/>
        <v>-16.837752920795403</v>
      </c>
      <c r="BP202">
        <f t="shared" si="178"/>
        <v>-16.838712372878327</v>
      </c>
      <c r="BQ202">
        <f t="shared" si="178"/>
        <v>-16.83474754839558</v>
      </c>
      <c r="BR202">
        <f t="shared" si="178"/>
        <v>-16.851354027493688</v>
      </c>
      <c r="BS202">
        <f t="shared" si="178"/>
        <v>-16.785276927207075</v>
      </c>
      <c r="BT202">
        <f t="shared" si="167"/>
        <v>-17.349557353454724</v>
      </c>
    </row>
    <row r="203" spans="1:72">
      <c r="A203" s="70" t="s">
        <v>55</v>
      </c>
      <c r="B203" s="71" t="s">
        <v>49</v>
      </c>
      <c r="C203" s="70">
        <v>28498.522000000001</v>
      </c>
      <c r="D203" s="70" t="s">
        <v>46</v>
      </c>
      <c r="E203" s="58">
        <f t="shared" si="138"/>
        <v>-42228.828130795468</v>
      </c>
      <c r="F203">
        <f t="shared" si="139"/>
        <v>-42229</v>
      </c>
      <c r="G203">
        <f t="shared" si="170"/>
        <v>6.2131083002896048E-2</v>
      </c>
      <c r="H203" s="116"/>
      <c r="I203" s="116">
        <f t="shared" si="175"/>
        <v>6.2131083002896048E-2</v>
      </c>
      <c r="J203" s="117"/>
      <c r="K203" s="117"/>
      <c r="L203" s="116"/>
      <c r="M203" s="116"/>
      <c r="N203" s="116"/>
      <c r="O203" s="40"/>
      <c r="P203" s="167">
        <f t="shared" si="140"/>
        <v>6.3681138412136941E-4</v>
      </c>
      <c r="Q203" s="166">
        <f t="shared" si="141"/>
        <v>13480.022000000001</v>
      </c>
      <c r="R203" s="8">
        <f t="shared" si="142"/>
        <v>3.8602714751127584E-3</v>
      </c>
      <c r="S203" s="282">
        <f t="shared" si="176"/>
        <v>0.16496544044295958</v>
      </c>
      <c r="T203" s="284"/>
      <c r="U203" s="167"/>
      <c r="V203" s="167"/>
      <c r="W203" s="167"/>
      <c r="X203" s="167"/>
      <c r="Y203" s="167"/>
      <c r="Z203" s="167"/>
      <c r="AA203" s="116"/>
      <c r="AB203" s="116"/>
      <c r="AC203" s="25"/>
      <c r="AD203" s="252"/>
      <c r="AE203" s="41"/>
      <c r="AF203">
        <f t="shared" si="143"/>
        <v>-42229</v>
      </c>
      <c r="AG203" s="246">
        <f t="shared" si="144"/>
        <v>4.6684656463672931E-2</v>
      </c>
      <c r="AH203" s="247">
        <f t="shared" si="145"/>
        <v>1.5446426539223117E-2</v>
      </c>
      <c r="AI203" s="247">
        <f t="shared" si="146"/>
        <v>6.2131083002896048E-2</v>
      </c>
      <c r="AJ203" s="248">
        <f t="shared" si="147"/>
        <v>3.9359449680175068E-5</v>
      </c>
      <c r="AK203">
        <f t="shared" si="168"/>
        <v>2.3859209283161624E-4</v>
      </c>
      <c r="AN203">
        <f t="shared" si="148"/>
        <v>8.000574768952072E-3</v>
      </c>
      <c r="AO203">
        <f t="shared" si="149"/>
        <v>0.38355263777999427</v>
      </c>
      <c r="AP203">
        <f t="shared" si="150"/>
        <v>0.30371883578456449</v>
      </c>
      <c r="AQ203">
        <f t="shared" si="151"/>
        <v>0.24299879348413872</v>
      </c>
      <c r="AR203">
        <f t="shared" si="152"/>
        <v>2.7661029331354765</v>
      </c>
      <c r="AS203">
        <f t="shared" si="153"/>
        <v>5.2636483294604304</v>
      </c>
      <c r="AT203">
        <f t="shared" si="177"/>
        <v>-10.222989661652258</v>
      </c>
      <c r="AU203">
        <f t="shared" si="177"/>
        <v>-10.22807559541282</v>
      </c>
      <c r="AV203">
        <f t="shared" si="177"/>
        <v>-10.217083458101765</v>
      </c>
      <c r="AW203">
        <f t="shared" si="177"/>
        <v>-10.240999946832703</v>
      </c>
      <c r="AX203">
        <f t="shared" si="177"/>
        <v>-10.189683653066552</v>
      </c>
      <c r="AY203">
        <f t="shared" si="177"/>
        <v>-10.303484854158718</v>
      </c>
      <c r="AZ203">
        <f t="shared" si="177"/>
        <v>-10.065991258848046</v>
      </c>
      <c r="BA203">
        <f t="shared" si="155"/>
        <v>-10.699838767277345</v>
      </c>
      <c r="BB203" s="246">
        <f t="shared" si="156"/>
        <v>4.6393780908010655E-2</v>
      </c>
      <c r="BC203" s="247">
        <f t="shared" si="157"/>
        <v>1.5737302094885393E-2</v>
      </c>
      <c r="BD203" s="248">
        <f t="shared" si="158"/>
        <v>4.0855782629817521E-5</v>
      </c>
      <c r="BE203" s="247">
        <f t="shared" si="159"/>
        <v>5.4421383789606252E-2</v>
      </c>
      <c r="BG203">
        <f t="shared" si="160"/>
        <v>-2.9087555566227418E-4</v>
      </c>
      <c r="BH203">
        <f t="shared" si="161"/>
        <v>0.43515408728122762</v>
      </c>
      <c r="BI203">
        <f t="shared" si="162"/>
        <v>-6.4287763911076035E-3</v>
      </c>
      <c r="BJ203">
        <f t="shared" si="163"/>
        <v>3.1029474051513989E-2</v>
      </c>
      <c r="BK203">
        <f t="shared" si="164"/>
        <v>3.086713409033778</v>
      </c>
      <c r="BL203">
        <f t="shared" si="165"/>
        <v>36.434503348788496</v>
      </c>
      <c r="BM203">
        <f t="shared" si="178"/>
        <v>-15.812094801294835</v>
      </c>
      <c r="BN203">
        <f t="shared" si="178"/>
        <v>-15.815028485488195</v>
      </c>
      <c r="BO203">
        <f t="shared" si="178"/>
        <v>-15.809814098448285</v>
      </c>
      <c r="BP203">
        <f t="shared" si="178"/>
        <v>-15.81908426346159</v>
      </c>
      <c r="BQ203">
        <f t="shared" si="178"/>
        <v>-15.802609823747089</v>
      </c>
      <c r="BR203">
        <f t="shared" si="178"/>
        <v>-15.831908027866428</v>
      </c>
      <c r="BS203">
        <f t="shared" si="178"/>
        <v>-15.779861568446583</v>
      </c>
      <c r="BT203">
        <f t="shared" si="167"/>
        <v>-15.872545688331655</v>
      </c>
    </row>
    <row r="204" spans="1:72">
      <c r="A204" s="59" t="s">
        <v>63</v>
      </c>
      <c r="B204" s="60"/>
      <c r="C204" s="61">
        <v>44812.502200000003</v>
      </c>
      <c r="D204" s="62"/>
      <c r="E204" s="58">
        <f t="shared" si="138"/>
        <v>2899.4822760752527</v>
      </c>
      <c r="F204">
        <f t="shared" si="139"/>
        <v>2899.5</v>
      </c>
      <c r="G204">
        <f>+C204-(C$7+F204*C$8)+T204*J$10</f>
        <v>-6.4072364912135527E-3</v>
      </c>
      <c r="J204" s="9">
        <f t="shared" ref="J204:J223" si="179">G204</f>
        <v>-6.4072364912135527E-3</v>
      </c>
      <c r="K204" s="117"/>
      <c r="L204" s="116"/>
      <c r="M204" s="116"/>
      <c r="N204" s="116"/>
      <c r="O204" s="40"/>
      <c r="P204" s="167">
        <f t="shared" si="140"/>
        <v>5.5758644906207745E-5</v>
      </c>
      <c r="Q204" s="166">
        <f t="shared" si="141"/>
        <v>29794.002200000003</v>
      </c>
      <c r="R204" s="8">
        <f t="shared" si="142"/>
        <v>4.1052679454338556E-5</v>
      </c>
      <c r="S204" s="282">
        <f>S$13</f>
        <v>1.358221817609399</v>
      </c>
      <c r="T204" s="284"/>
      <c r="U204" s="167"/>
      <c r="V204" s="167"/>
      <c r="W204" s="167"/>
      <c r="X204" s="167"/>
      <c r="Y204" s="167"/>
      <c r="Z204" s="167"/>
      <c r="AA204" s="116"/>
      <c r="AC204" s="25"/>
      <c r="AD204" s="252"/>
      <c r="AE204" s="41"/>
      <c r="AF204">
        <f t="shared" si="143"/>
        <v>2899.5</v>
      </c>
      <c r="AG204" s="246">
        <f t="shared" si="144"/>
        <v>-2.1426568709322046E-3</v>
      </c>
      <c r="AH204" s="247">
        <f t="shared" si="145"/>
        <v>-4.2645796202813481E-3</v>
      </c>
      <c r="AI204" s="247">
        <f t="shared" si="146"/>
        <v>-6.4072364912135527E-3</v>
      </c>
      <c r="AJ204" s="248">
        <f t="shared" si="147"/>
        <v>2.4701490337483307E-5</v>
      </c>
      <c r="AK204">
        <f t="shared" si="168"/>
        <v>1.8186639337719009E-5</v>
      </c>
      <c r="AN204">
        <f t="shared" si="148"/>
        <v>-8.6368401988438041E-3</v>
      </c>
      <c r="AO204">
        <f t="shared" si="149"/>
        <v>0.37125013779984617</v>
      </c>
      <c r="AP204">
        <f t="shared" si="150"/>
        <v>-0.3783168766631515</v>
      </c>
      <c r="AQ204">
        <f t="shared" si="151"/>
        <v>-0.20911569717751347</v>
      </c>
      <c r="AR204">
        <f t="shared" si="152"/>
        <v>-2.820511562636546</v>
      </c>
      <c r="AS204">
        <f t="shared" si="153"/>
        <v>-6.1753503481263214</v>
      </c>
      <c r="AT204">
        <f t="shared" si="177"/>
        <v>-2.4514097306501452</v>
      </c>
      <c r="AU204">
        <f t="shared" si="177"/>
        <v>-2.442156775707903</v>
      </c>
      <c r="AV204">
        <f t="shared" si="177"/>
        <v>-2.4602689170816983</v>
      </c>
      <c r="AW204">
        <f t="shared" si="177"/>
        <v>-2.4245529739448197</v>
      </c>
      <c r="AX204">
        <f t="shared" si="177"/>
        <v>-2.494017154965861</v>
      </c>
      <c r="AY204">
        <f t="shared" si="177"/>
        <v>-2.3548055012096274</v>
      </c>
      <c r="AZ204">
        <f t="shared" si="177"/>
        <v>-2.6203095323801016</v>
      </c>
      <c r="BA204">
        <f t="shared" si="155"/>
        <v>-2.0248287867745507</v>
      </c>
      <c r="BB204" s="246">
        <f t="shared" si="156"/>
        <v>-2.4069533857217131E-3</v>
      </c>
      <c r="BC204" s="247">
        <f t="shared" si="157"/>
        <v>-4.0002831054918395E-3</v>
      </c>
      <c r="BD204" s="248">
        <f t="shared" si="158"/>
        <v>2.1734625351055738E-5</v>
      </c>
      <c r="BE204" s="247">
        <f t="shared" si="159"/>
        <v>2.49390022241976E-3</v>
      </c>
      <c r="BG204">
        <f t="shared" si="160"/>
        <v>-2.6429651478950867E-4</v>
      </c>
      <c r="BH204">
        <f t="shared" si="161"/>
        <v>0.43508748116459683</v>
      </c>
      <c r="BI204">
        <f t="shared" si="162"/>
        <v>-4.2386015211189256E-3</v>
      </c>
      <c r="BJ204">
        <f t="shared" si="163"/>
        <v>2.9792271448429199E-2</v>
      </c>
      <c r="BK204">
        <f t="shared" si="164"/>
        <v>3.0889036154955445</v>
      </c>
      <c r="BL204">
        <f t="shared" si="165"/>
        <v>37.94977782458659</v>
      </c>
      <c r="BM204">
        <f t="shared" si="178"/>
        <v>-3.241573446991882</v>
      </c>
      <c r="BN204">
        <f t="shared" si="178"/>
        <v>-3.2443991044244473</v>
      </c>
      <c r="BO204">
        <f t="shared" si="178"/>
        <v>-3.2393788735504927</v>
      </c>
      <c r="BP204">
        <f t="shared" si="178"/>
        <v>-3.248299902150384</v>
      </c>
      <c r="BQ204">
        <f t="shared" si="178"/>
        <v>-3.2324525179334107</v>
      </c>
      <c r="BR204">
        <f t="shared" si="178"/>
        <v>-3.2606223054741594</v>
      </c>
      <c r="BS204">
        <f t="shared" si="178"/>
        <v>-3.2105996388293536</v>
      </c>
      <c r="BT204">
        <f t="shared" si="167"/>
        <v>-3.2996284140684384</v>
      </c>
    </row>
    <row r="205" spans="1:72">
      <c r="A205" s="70" t="s">
        <v>78</v>
      </c>
      <c r="B205" s="71" t="s">
        <v>45</v>
      </c>
      <c r="C205" s="70">
        <v>46024.26</v>
      </c>
      <c r="D205" s="70" t="s">
        <v>79</v>
      </c>
      <c r="E205" s="58">
        <f t="shared" si="138"/>
        <v>6251.4896627427161</v>
      </c>
      <c r="F205">
        <f t="shared" si="139"/>
        <v>6251.5</v>
      </c>
      <c r="G205">
        <f t="shared" ref="G205:G222" si="180">+C205-(C$7+F205*C$8)+T205*J$10</f>
        <v>-3.736940496310126E-3</v>
      </c>
      <c r="H205" s="116"/>
      <c r="I205" s="116"/>
      <c r="J205" s="117">
        <f t="shared" si="179"/>
        <v>-3.736940496310126E-3</v>
      </c>
      <c r="K205" s="117"/>
      <c r="L205" s="116"/>
      <c r="M205" s="116"/>
      <c r="N205" s="116"/>
      <c r="O205" s="40"/>
      <c r="P205" s="167">
        <f t="shared" si="140"/>
        <v>1.8967193184437316E-5</v>
      </c>
      <c r="Q205" s="166">
        <f t="shared" si="141"/>
        <v>31005.760000000002</v>
      </c>
      <c r="R205" s="8">
        <f t="shared" si="142"/>
        <v>1.3964724272962572E-5</v>
      </c>
      <c r="S205" s="282">
        <f t="shared" ref="S205:S223" si="181">S$13</f>
        <v>1.358221817609399</v>
      </c>
      <c r="T205" s="284"/>
      <c r="U205" s="167"/>
      <c r="V205" s="167"/>
      <c r="W205" s="167"/>
      <c r="X205" s="167"/>
      <c r="Y205" s="167"/>
      <c r="Z205" s="167"/>
      <c r="AA205" s="116"/>
      <c r="AB205" s="116"/>
      <c r="AC205" s="25"/>
      <c r="AD205" s="252"/>
      <c r="AE205" s="41"/>
      <c r="AF205">
        <f t="shared" si="143"/>
        <v>6251.5</v>
      </c>
      <c r="AG205" s="246">
        <f t="shared" si="144"/>
        <v>-6.9354855188151574E-3</v>
      </c>
      <c r="AH205" s="247">
        <f t="shared" si="145"/>
        <v>3.1985450225050314E-3</v>
      </c>
      <c r="AI205" s="247">
        <f t="shared" si="146"/>
        <v>-3.736940496310126E-3</v>
      </c>
      <c r="AJ205" s="248">
        <f t="shared" si="147"/>
        <v>1.3895546721682939E-5</v>
      </c>
      <c r="AK205">
        <f t="shared" si="168"/>
        <v>1.0230690260991711E-5</v>
      </c>
      <c r="AN205">
        <f t="shared" si="148"/>
        <v>-1.1638601689294538E-2</v>
      </c>
      <c r="AO205">
        <f t="shared" si="149"/>
        <v>0.44249999081442415</v>
      </c>
      <c r="AP205">
        <f t="shared" si="150"/>
        <v>-0.5954989478778363</v>
      </c>
      <c r="AQ205">
        <f t="shared" si="151"/>
        <v>-0.35811939877760424</v>
      </c>
      <c r="AR205">
        <f t="shared" si="152"/>
        <v>-2.5706023331405521</v>
      </c>
      <c r="AS205">
        <f t="shared" si="153"/>
        <v>-3.4070001360271478</v>
      </c>
      <c r="AT205">
        <f t="shared" si="177"/>
        <v>-1.9866405175123174</v>
      </c>
      <c r="AU205">
        <f t="shared" si="177"/>
        <v>-1.986560053882064</v>
      </c>
      <c r="AV205">
        <f t="shared" si="177"/>
        <v>-1.9868606132513389</v>
      </c>
      <c r="AW205">
        <f t="shared" si="177"/>
        <v>-1.9857368731662717</v>
      </c>
      <c r="AX205">
        <f t="shared" si="177"/>
        <v>-1.9899238178212582</v>
      </c>
      <c r="AY205">
        <f t="shared" si="177"/>
        <v>-1.9741159284921967</v>
      </c>
      <c r="AZ205">
        <f t="shared" si="177"/>
        <v>-2.0311255167259756</v>
      </c>
      <c r="BA205">
        <f t="shared" si="155"/>
        <v>-1.3804769147946399</v>
      </c>
      <c r="BB205" s="246">
        <f t="shared" si="156"/>
        <v>-3.5310448504552797E-3</v>
      </c>
      <c r="BC205" s="247">
        <f t="shared" si="157"/>
        <v>-2.0589564585484638E-4</v>
      </c>
      <c r="BD205" s="248">
        <f t="shared" si="158"/>
        <v>5.757912057921686E-8</v>
      </c>
      <c r="BE205" s="247">
        <f t="shared" si="159"/>
        <v>4.4972205246245345E-3</v>
      </c>
      <c r="BG205">
        <f t="shared" si="160"/>
        <v>3.4044406683598778E-3</v>
      </c>
      <c r="BH205">
        <f t="shared" si="161"/>
        <v>0.45450241800195901</v>
      </c>
      <c r="BI205">
        <f t="shared" si="162"/>
        <v>0.31123297220329299</v>
      </c>
      <c r="BJ205">
        <f t="shared" si="163"/>
        <v>-0.14982029705386105</v>
      </c>
      <c r="BK205">
        <f t="shared" si="164"/>
        <v>-2.8735529103646296</v>
      </c>
      <c r="BL205">
        <f t="shared" si="165"/>
        <v>-7.4168531725765936</v>
      </c>
      <c r="BM205">
        <f t="shared" si="178"/>
        <v>-2.6403592893416947</v>
      </c>
      <c r="BN205">
        <f t="shared" si="178"/>
        <v>-2.6347372919434338</v>
      </c>
      <c r="BO205">
        <f t="shared" si="178"/>
        <v>-2.6460692057748272</v>
      </c>
      <c r="BP205">
        <f t="shared" si="178"/>
        <v>-2.6231547017959391</v>
      </c>
      <c r="BQ205">
        <f t="shared" si="178"/>
        <v>-2.669200985914435</v>
      </c>
      <c r="BR205">
        <f t="shared" si="178"/>
        <v>-2.5754095511840776</v>
      </c>
      <c r="BS205">
        <f t="shared" si="178"/>
        <v>-2.7619195905582199</v>
      </c>
      <c r="BT205">
        <f t="shared" si="167"/>
        <v>-2.3657525107406014</v>
      </c>
    </row>
    <row r="206" spans="1:72">
      <c r="A206" s="70" t="s">
        <v>78</v>
      </c>
      <c r="B206" s="71" t="s">
        <v>49</v>
      </c>
      <c r="C206" s="70">
        <v>46026.248299999999</v>
      </c>
      <c r="D206" s="70" t="s">
        <v>79</v>
      </c>
      <c r="E206" s="58">
        <f t="shared" si="138"/>
        <v>6256.9897686936756</v>
      </c>
      <c r="F206">
        <f t="shared" si="139"/>
        <v>6257</v>
      </c>
      <c r="G206">
        <f t="shared" si="180"/>
        <v>-3.698638996866066E-3</v>
      </c>
      <c r="H206" s="116"/>
      <c r="I206" s="116"/>
      <c r="J206" s="117">
        <f t="shared" si="179"/>
        <v>-3.698638996866066E-3</v>
      </c>
      <c r="K206" s="117"/>
      <c r="L206" s="116"/>
      <c r="M206" s="116"/>
      <c r="N206" s="116"/>
      <c r="O206" s="40"/>
      <c r="P206" s="167">
        <f t="shared" si="140"/>
        <v>1.8580379972234508E-5</v>
      </c>
      <c r="Q206" s="166">
        <f t="shared" si="141"/>
        <v>31007.748299999999</v>
      </c>
      <c r="R206" s="8">
        <f t="shared" si="142"/>
        <v>1.3679930429138419E-5</v>
      </c>
      <c r="S206" s="282">
        <f t="shared" si="181"/>
        <v>1.358221817609399</v>
      </c>
      <c r="T206" s="284"/>
      <c r="U206" s="167"/>
      <c r="V206" s="167"/>
      <c r="W206" s="167"/>
      <c r="X206" s="167"/>
      <c r="Y206" s="167"/>
      <c r="Z206" s="167"/>
      <c r="AA206" s="116"/>
      <c r="AB206" s="116"/>
      <c r="AC206" s="25"/>
      <c r="AD206" s="252"/>
      <c r="AE206" s="41"/>
      <c r="AF206">
        <f t="shared" si="143"/>
        <v>6257</v>
      </c>
      <c r="AG206" s="246">
        <f t="shared" si="144"/>
        <v>-6.9416423893818302E-3</v>
      </c>
      <c r="AH206" s="247">
        <f t="shared" si="145"/>
        <v>3.2430033925157642E-3</v>
      </c>
      <c r="AI206" s="247">
        <f t="shared" si="146"/>
        <v>-3.698638996866066E-3</v>
      </c>
      <c r="AJ206" s="248">
        <f t="shared" si="147"/>
        <v>1.4284515294801728E-5</v>
      </c>
      <c r="AK206">
        <f t="shared" si="168"/>
        <v>1.0517071003868756E-5</v>
      </c>
      <c r="AN206">
        <f t="shared" si="148"/>
        <v>-1.1641887924721277E-2</v>
      </c>
      <c r="AO206">
        <f t="shared" si="149"/>
        <v>0.44267666431423003</v>
      </c>
      <c r="AP206">
        <f t="shared" si="150"/>
        <v>-0.59589504856473896</v>
      </c>
      <c r="AQ206">
        <f t="shared" si="151"/>
        <v>-0.35839428500303483</v>
      </c>
      <c r="AR206">
        <f t="shared" si="152"/>
        <v>-2.5701091855560056</v>
      </c>
      <c r="AS206">
        <f t="shared" si="153"/>
        <v>-3.4038940292787343</v>
      </c>
      <c r="AT206">
        <f t="shared" si="177"/>
        <v>-1.9858059973843822</v>
      </c>
      <c r="AU206">
        <f t="shared" si="177"/>
        <v>-1.9857269747368318</v>
      </c>
      <c r="AV206">
        <f t="shared" si="177"/>
        <v>-1.9860227110625384</v>
      </c>
      <c r="AW206">
        <f t="shared" si="177"/>
        <v>-1.9849149192462048</v>
      </c>
      <c r="AX206">
        <f t="shared" si="177"/>
        <v>-1.9890503566958304</v>
      </c>
      <c r="AY206">
        <f t="shared" si="177"/>
        <v>-1.9734085817123652</v>
      </c>
      <c r="AZ206">
        <f t="shared" si="177"/>
        <v>-2.0299353675848955</v>
      </c>
      <c r="BA206">
        <f t="shared" si="155"/>
        <v>-1.3794196548614988</v>
      </c>
      <c r="BB206" s="246">
        <f t="shared" si="156"/>
        <v>-3.5316146673301289E-3</v>
      </c>
      <c r="BC206" s="247">
        <f t="shared" si="157"/>
        <v>-1.6702432953593716E-4</v>
      </c>
      <c r="BD206" s="248">
        <f t="shared" si="158"/>
        <v>3.7890486074054171E-8</v>
      </c>
      <c r="BE206" s="247">
        <f t="shared" si="159"/>
        <v>4.5332212058035101E-3</v>
      </c>
      <c r="BG206">
        <f t="shared" si="160"/>
        <v>3.4100277220517014E-3</v>
      </c>
      <c r="BH206">
        <f t="shared" si="161"/>
        <v>0.45458749728077719</v>
      </c>
      <c r="BI206">
        <f t="shared" si="162"/>
        <v>0.31177203656146368</v>
      </c>
      <c r="BJ206">
        <f t="shared" si="163"/>
        <v>-0.15012972807732081</v>
      </c>
      <c r="BK206">
        <f t="shared" si="164"/>
        <v>-2.8729856206869626</v>
      </c>
      <c r="BL206">
        <f t="shared" si="165"/>
        <v>-7.4009996585701296</v>
      </c>
      <c r="BM206">
        <f t="shared" si="178"/>
        <v>-2.6393301406580858</v>
      </c>
      <c r="BN206">
        <f t="shared" si="178"/>
        <v>-2.6337196354776728</v>
      </c>
      <c r="BO206">
        <f t="shared" si="178"/>
        <v>-2.6450347514080734</v>
      </c>
      <c r="BP206">
        <f t="shared" si="178"/>
        <v>-2.6221411836282664</v>
      </c>
      <c r="BQ206">
        <f t="shared" si="178"/>
        <v>-2.6681708337737793</v>
      </c>
      <c r="BR206">
        <f t="shared" si="178"/>
        <v>-2.5743573811762124</v>
      </c>
      <c r="BS206">
        <f t="shared" si="178"/>
        <v>-2.761005580198058</v>
      </c>
      <c r="BT206">
        <f t="shared" si="167"/>
        <v>-2.3642201964600815</v>
      </c>
    </row>
    <row r="207" spans="1:72">
      <c r="A207" s="70" t="s">
        <v>78</v>
      </c>
      <c r="B207" s="71" t="s">
        <v>45</v>
      </c>
      <c r="C207" s="70">
        <v>45208.3511</v>
      </c>
      <c r="D207" s="70" t="s">
        <v>79</v>
      </c>
      <c r="E207" s="58">
        <f t="shared" si="138"/>
        <v>3994.4935372399682</v>
      </c>
      <c r="F207">
        <f t="shared" si="139"/>
        <v>3994.5</v>
      </c>
      <c r="G207">
        <f t="shared" si="180"/>
        <v>-2.3363014988717623E-3</v>
      </c>
      <c r="H207" s="116"/>
      <c r="I207" s="116"/>
      <c r="J207" s="117">
        <f t="shared" si="179"/>
        <v>-2.3363014988717623E-3</v>
      </c>
      <c r="K207" s="117"/>
      <c r="L207" s="116"/>
      <c r="M207" s="116"/>
      <c r="N207" s="116"/>
      <c r="O207" s="40"/>
      <c r="P207" s="167">
        <f t="shared" si="140"/>
        <v>7.4135885220486537E-6</v>
      </c>
      <c r="Q207" s="166">
        <f t="shared" si="141"/>
        <v>30189.8511</v>
      </c>
      <c r="R207" s="8">
        <f t="shared" si="142"/>
        <v>5.4583046936304431E-6</v>
      </c>
      <c r="S207" s="282">
        <f t="shared" si="181"/>
        <v>1.358221817609399</v>
      </c>
      <c r="T207" s="284"/>
      <c r="U207" s="167"/>
      <c r="V207" s="167"/>
      <c r="W207" s="167"/>
      <c r="X207" s="167"/>
      <c r="Y207" s="167"/>
      <c r="Z207" s="167"/>
      <c r="AA207" s="116"/>
      <c r="AB207" s="116"/>
      <c r="AC207" s="25"/>
      <c r="AD207" s="252"/>
      <c r="AE207" s="41"/>
      <c r="AF207">
        <f t="shared" si="143"/>
        <v>3994.5</v>
      </c>
      <c r="AG207" s="246">
        <f t="shared" si="144"/>
        <v>-3.9043046436692385E-3</v>
      </c>
      <c r="AH207" s="247">
        <f t="shared" si="145"/>
        <v>1.5680031447974762E-3</v>
      </c>
      <c r="AI207" s="247">
        <f t="shared" si="146"/>
        <v>-2.3363014988717623E-3</v>
      </c>
      <c r="AJ207" s="248">
        <f t="shared" si="147"/>
        <v>3.3393701530103819E-6</v>
      </c>
      <c r="AK207">
        <f t="shared" si="168"/>
        <v>2.4586338620947752E-6</v>
      </c>
      <c r="AN207">
        <f t="shared" si="148"/>
        <v>-9.8042756527642726E-3</v>
      </c>
      <c r="AO207">
        <f t="shared" si="149"/>
        <v>0.38820484673825606</v>
      </c>
      <c r="AP207">
        <f t="shared" si="150"/>
        <v>-0.44492311518646016</v>
      </c>
      <c r="AQ207">
        <f t="shared" si="151"/>
        <v>-0.25448468415248326</v>
      </c>
      <c r="AR207">
        <f t="shared" si="152"/>
        <v>-2.7474005095889358</v>
      </c>
      <c r="AS207">
        <f t="shared" si="153"/>
        <v>-5.0077983618920685</v>
      </c>
      <c r="AT207">
        <f t="shared" si="177"/>
        <v>-2.3070788076871716</v>
      </c>
      <c r="AU207">
        <f t="shared" si="177"/>
        <v>-2.3031045376855843</v>
      </c>
      <c r="AV207">
        <f t="shared" si="177"/>
        <v>-2.3120313030106576</v>
      </c>
      <c r="AW207">
        <f t="shared" si="177"/>
        <v>-2.291854849290246</v>
      </c>
      <c r="AX207">
        <f t="shared" si="177"/>
        <v>-2.3368424323646275</v>
      </c>
      <c r="AY207">
        <f t="shared" si="177"/>
        <v>-2.2331422748737562</v>
      </c>
      <c r="AZ207">
        <f t="shared" si="177"/>
        <v>-2.4573970937658829</v>
      </c>
      <c r="BA207">
        <f t="shared" si="155"/>
        <v>-1.8143379455400623</v>
      </c>
      <c r="BB207" s="246">
        <f t="shared" si="156"/>
        <v>-2.9354505791891446E-3</v>
      </c>
      <c r="BC207" s="247">
        <f t="shared" si="157"/>
        <v>5.9914908031738229E-4</v>
      </c>
      <c r="BD207" s="248">
        <f t="shared" si="158"/>
        <v>4.8757395256576418E-7</v>
      </c>
      <c r="BE207" s="247">
        <f t="shared" si="159"/>
        <v>6.4991200894124164E-3</v>
      </c>
      <c r="BG207">
        <f t="shared" si="160"/>
        <v>9.6885406448009412E-4</v>
      </c>
      <c r="BH207">
        <f t="shared" si="161"/>
        <v>0.43498170750003229</v>
      </c>
      <c r="BI207">
        <f t="shared" si="162"/>
        <v>9.7306562624831561E-2</v>
      </c>
      <c r="BJ207">
        <f t="shared" si="163"/>
        <v>-2.771394081392152E-2</v>
      </c>
      <c r="BK207">
        <f t="shared" si="164"/>
        <v>-3.0925822978889643</v>
      </c>
      <c r="BL207">
        <f t="shared" si="165"/>
        <v>-40.799533477181868</v>
      </c>
      <c r="BM207">
        <f t="shared" si="178"/>
        <v>-3.0485848528612438</v>
      </c>
      <c r="BN207">
        <f t="shared" si="178"/>
        <v>-3.0459430465939494</v>
      </c>
      <c r="BO207">
        <f t="shared" si="178"/>
        <v>-3.0506334503251988</v>
      </c>
      <c r="BP207">
        <f t="shared" si="178"/>
        <v>-3.0423044092104501</v>
      </c>
      <c r="BQ207">
        <f t="shared" si="178"/>
        <v>-3.0570904190722059</v>
      </c>
      <c r="BR207">
        <f t="shared" si="178"/>
        <v>-3.030826931568642</v>
      </c>
      <c r="BS207">
        <f t="shared" si="178"/>
        <v>-3.0774360167961916</v>
      </c>
      <c r="BT207">
        <f t="shared" si="167"/>
        <v>-2.9945585709467251</v>
      </c>
    </row>
    <row r="208" spans="1:72">
      <c r="A208" s="70" t="s">
        <v>78</v>
      </c>
      <c r="B208" s="71" t="s">
        <v>49</v>
      </c>
      <c r="C208" s="70">
        <v>45208.531900000002</v>
      </c>
      <c r="D208" s="70" t="s">
        <v>79</v>
      </c>
      <c r="E208" s="58">
        <f t="shared" si="138"/>
        <v>3994.9936726098549</v>
      </c>
      <c r="F208">
        <f t="shared" si="139"/>
        <v>3995</v>
      </c>
      <c r="G208">
        <f t="shared" si="180"/>
        <v>-2.2873649941175245E-3</v>
      </c>
      <c r="H208" s="116"/>
      <c r="I208" s="116"/>
      <c r="J208" s="117">
        <f t="shared" si="179"/>
        <v>-2.2873649941175245E-3</v>
      </c>
      <c r="K208" s="117"/>
      <c r="L208" s="116"/>
      <c r="M208" s="116"/>
      <c r="N208" s="116"/>
      <c r="O208" s="40"/>
      <c r="P208" s="167">
        <f t="shared" si="140"/>
        <v>7.1062689992529231E-6</v>
      </c>
      <c r="Q208" s="166">
        <f t="shared" si="141"/>
        <v>30190.031900000002</v>
      </c>
      <c r="R208" s="8">
        <f t="shared" si="142"/>
        <v>5.2320386163142631E-6</v>
      </c>
      <c r="S208" s="282">
        <f t="shared" si="181"/>
        <v>1.358221817609399</v>
      </c>
      <c r="T208" s="284"/>
      <c r="U208" s="167"/>
      <c r="V208" s="167"/>
      <c r="W208" s="167"/>
      <c r="X208" s="167"/>
      <c r="Y208" s="167"/>
      <c r="Z208" s="167"/>
      <c r="AA208" s="116"/>
      <c r="AB208" s="116"/>
      <c r="AC208" s="25"/>
      <c r="AD208" s="252"/>
      <c r="AE208" s="41"/>
      <c r="AF208">
        <f t="shared" si="143"/>
        <v>3995</v>
      </c>
      <c r="AG208" s="246">
        <f t="shared" si="144"/>
        <v>-3.9050716953519735E-3</v>
      </c>
      <c r="AH208" s="247">
        <f t="shared" si="145"/>
        <v>1.617706701234449E-3</v>
      </c>
      <c r="AI208" s="247">
        <f t="shared" si="146"/>
        <v>-2.2873649941175245E-3</v>
      </c>
      <c r="AJ208" s="248">
        <f t="shared" si="147"/>
        <v>3.5544325020471613E-6</v>
      </c>
      <c r="AK208">
        <f t="shared" si="168"/>
        <v>2.6169749712188429E-6</v>
      </c>
      <c r="AN208">
        <f t="shared" si="148"/>
        <v>-9.8047733966463678E-3</v>
      </c>
      <c r="AO208">
        <f t="shared" si="149"/>
        <v>0.38821371034722429</v>
      </c>
      <c r="AP208">
        <f t="shared" si="150"/>
        <v>-0.44495430594526902</v>
      </c>
      <c r="AQ208">
        <f t="shared" si="151"/>
        <v>-0.25450599170872201</v>
      </c>
      <c r="AR208">
        <f t="shared" si="152"/>
        <v>-2.7473656814107872</v>
      </c>
      <c r="AS208">
        <f t="shared" si="153"/>
        <v>-5.0073442761024909</v>
      </c>
      <c r="AT208">
        <f t="shared" si="177"/>
        <v>-2.3070116145851625</v>
      </c>
      <c r="AU208">
        <f t="shared" si="177"/>
        <v>-2.3030392521001808</v>
      </c>
      <c r="AV208">
        <f t="shared" si="177"/>
        <v>-2.3119623928510742</v>
      </c>
      <c r="AW208">
        <f t="shared" si="177"/>
        <v>-2.2917926576630121</v>
      </c>
      <c r="AX208">
        <f t="shared" si="177"/>
        <v>-2.3367685851313005</v>
      </c>
      <c r="AY208">
        <f t="shared" si="177"/>
        <v>-2.2330876273834104</v>
      </c>
      <c r="AZ208">
        <f t="shared" si="177"/>
        <v>-2.4573163337523494</v>
      </c>
      <c r="BA208">
        <f t="shared" si="155"/>
        <v>-1.814241831000686</v>
      </c>
      <c r="BB208" s="246">
        <f t="shared" si="156"/>
        <v>-2.9356583522591995E-3</v>
      </c>
      <c r="BC208" s="247">
        <f t="shared" si="157"/>
        <v>6.4829335814167504E-4</v>
      </c>
      <c r="BD208" s="248">
        <f t="shared" si="158"/>
        <v>5.7083927626386925E-7</v>
      </c>
      <c r="BE208" s="247">
        <f t="shared" si="159"/>
        <v>6.5479950594360689E-3</v>
      </c>
      <c r="BG208">
        <f t="shared" si="160"/>
        <v>9.6941334309277405E-4</v>
      </c>
      <c r="BH208">
        <f t="shared" si="161"/>
        <v>0.43498299858418688</v>
      </c>
      <c r="BI208">
        <f t="shared" si="162"/>
        <v>9.7352905536238946E-2</v>
      </c>
      <c r="BJ208">
        <f t="shared" si="163"/>
        <v>-2.7740250289059031E-2</v>
      </c>
      <c r="BK208">
        <f t="shared" si="164"/>
        <v>-3.0925357339006103</v>
      </c>
      <c r="BL208">
        <f t="shared" si="165"/>
        <v>-40.760791743253769</v>
      </c>
      <c r="BM208">
        <f t="shared" si="178"/>
        <v>-3.048496579715303</v>
      </c>
      <c r="BN208">
        <f t="shared" si="178"/>
        <v>-3.0458524280443298</v>
      </c>
      <c r="BO208">
        <f t="shared" si="178"/>
        <v>-3.0505470348422512</v>
      </c>
      <c r="BP208">
        <f t="shared" si="178"/>
        <v>-3.042210458271204</v>
      </c>
      <c r="BQ208">
        <f t="shared" si="178"/>
        <v>-3.0570099645763698</v>
      </c>
      <c r="BR208">
        <f t="shared" si="178"/>
        <v>-3.0307222643352962</v>
      </c>
      <c r="BS208">
        <f t="shared" si="178"/>
        <v>-3.0773746668166724</v>
      </c>
      <c r="BT208">
        <f t="shared" si="167"/>
        <v>-2.9944192696484961</v>
      </c>
    </row>
    <row r="209" spans="1:72">
      <c r="A209" s="59" t="s">
        <v>74</v>
      </c>
      <c r="B209" s="60" t="s">
        <v>45</v>
      </c>
      <c r="C209" s="61">
        <v>43754.389600000002</v>
      </c>
      <c r="D209" s="62"/>
      <c r="E209" s="58">
        <f t="shared" si="138"/>
        <v>-27.506311186919547</v>
      </c>
      <c r="F209">
        <f t="shared" si="139"/>
        <v>-27.5</v>
      </c>
      <c r="G209">
        <f t="shared" si="180"/>
        <v>-2.2815074917161837E-3</v>
      </c>
      <c r="J209" s="9">
        <f t="shared" si="179"/>
        <v>-2.2815074917161837E-3</v>
      </c>
      <c r="K209" s="117"/>
      <c r="L209" s="116"/>
      <c r="M209" s="116"/>
      <c r="N209" s="116"/>
      <c r="O209" s="40"/>
      <c r="P209" s="167">
        <f t="shared" si="140"/>
        <v>7.0699200203751221E-6</v>
      </c>
      <c r="Q209" s="166">
        <f t="shared" si="141"/>
        <v>28735.889600000002</v>
      </c>
      <c r="R209" s="8">
        <f t="shared" si="142"/>
        <v>5.2052764347570719E-6</v>
      </c>
      <c r="S209" s="282">
        <f t="shared" si="181"/>
        <v>1.358221817609399</v>
      </c>
      <c r="T209" s="284"/>
      <c r="U209" s="167"/>
      <c r="V209" s="167"/>
      <c r="W209" s="167"/>
      <c r="X209" s="167"/>
      <c r="Y209" s="167"/>
      <c r="Z209" s="167"/>
      <c r="AA209" s="116"/>
      <c r="AB209" s="116"/>
      <c r="AC209" s="25"/>
      <c r="AD209" s="252"/>
      <c r="AE209" s="41"/>
      <c r="AF209">
        <f t="shared" si="143"/>
        <v>-27.5</v>
      </c>
      <c r="AG209" s="246">
        <f t="shared" si="144"/>
        <v>3.1476932593068954E-3</v>
      </c>
      <c r="AH209" s="247">
        <f t="shared" si="145"/>
        <v>-5.4292007510230791E-3</v>
      </c>
      <c r="AI209" s="247">
        <f t="shared" si="146"/>
        <v>-2.2815074917161837E-3</v>
      </c>
      <c r="AJ209" s="248">
        <f t="shared" si="147"/>
        <v>4.0035246184318034E-5</v>
      </c>
      <c r="AK209">
        <f t="shared" si="168"/>
        <v>2.9476220794909567E-5</v>
      </c>
      <c r="AN209">
        <f t="shared" si="148"/>
        <v>-4.9783127949215595E-3</v>
      </c>
      <c r="AO209">
        <f t="shared" si="149"/>
        <v>0.34470669582895352</v>
      </c>
      <c r="AP209">
        <f t="shared" si="150"/>
        <v>-0.21400226084448976</v>
      </c>
      <c r="AQ209">
        <f t="shared" si="151"/>
        <v>-9.8216340449755413E-2</v>
      </c>
      <c r="AR209">
        <f t="shared" si="152"/>
        <v>-2.9928186047721659</v>
      </c>
      <c r="AS209">
        <f t="shared" si="153"/>
        <v>-13.41839992510136</v>
      </c>
      <c r="AT209">
        <f t="shared" si="177"/>
        <v>-2.8136901930685103</v>
      </c>
      <c r="AU209">
        <f t="shared" si="177"/>
        <v>-2.7932013226901296</v>
      </c>
      <c r="AV209">
        <f t="shared" si="177"/>
        <v>-2.8259105991317122</v>
      </c>
      <c r="AW209">
        <f t="shared" si="177"/>
        <v>-2.7735080647478036</v>
      </c>
      <c r="AX209">
        <f t="shared" si="177"/>
        <v>-2.8570231614072408</v>
      </c>
      <c r="AY209">
        <f t="shared" si="177"/>
        <v>-2.7226625154980164</v>
      </c>
      <c r="AZ209">
        <f t="shared" si="177"/>
        <v>-2.9361409817924442</v>
      </c>
      <c r="BA209">
        <f t="shared" si="155"/>
        <v>-2.5874833002844539</v>
      </c>
      <c r="BB209" s="246">
        <f t="shared" si="156"/>
        <v>-3.4927611038942756E-4</v>
      </c>
      <c r="BC209" s="247">
        <f t="shared" si="157"/>
        <v>-1.9322313813267562E-3</v>
      </c>
      <c r="BD209" s="248">
        <f t="shared" si="158"/>
        <v>5.0709457547781681E-6</v>
      </c>
      <c r="BE209" s="247">
        <f t="shared" si="159"/>
        <v>6.1937746729016988E-3</v>
      </c>
      <c r="BG209">
        <f t="shared" si="160"/>
        <v>-3.496969369696323E-3</v>
      </c>
      <c r="BH209">
        <f t="shared" si="161"/>
        <v>0.46729708105048351</v>
      </c>
      <c r="BI209">
        <f t="shared" si="162"/>
        <v>-0.29052375760714599</v>
      </c>
      <c r="BJ209">
        <f t="shared" si="163"/>
        <v>0.19037156698856422</v>
      </c>
      <c r="BK209">
        <f t="shared" si="164"/>
        <v>2.7983680706574114</v>
      </c>
      <c r="BL209">
        <f t="shared" si="165"/>
        <v>5.769771714584639</v>
      </c>
      <c r="BM209">
        <f t="shared" si="178"/>
        <v>-3.7774248542969184</v>
      </c>
      <c r="BN209">
        <f t="shared" si="178"/>
        <v>-3.7812430599555422</v>
      </c>
      <c r="BO209">
        <f t="shared" si="178"/>
        <v>-3.7728564189136247</v>
      </c>
      <c r="BP209">
        <f t="shared" si="178"/>
        <v>-3.7913469076591988</v>
      </c>
      <c r="BQ209">
        <f t="shared" si="178"/>
        <v>-3.7509060837855697</v>
      </c>
      <c r="BR209">
        <f t="shared" si="178"/>
        <v>-3.8410375188576817</v>
      </c>
      <c r="BS209">
        <f t="shared" si="178"/>
        <v>-3.6473442070975972</v>
      </c>
      <c r="BT209">
        <f t="shared" si="167"/>
        <v>-4.1150982139015468</v>
      </c>
    </row>
    <row r="210" spans="1:72">
      <c r="A210" s="59" t="s">
        <v>74</v>
      </c>
      <c r="B210" s="60"/>
      <c r="C210" s="61">
        <v>43730.351199999997</v>
      </c>
      <c r="D210" s="62"/>
      <c r="E210" s="58">
        <f t="shared" si="138"/>
        <v>-94.002185497514986</v>
      </c>
      <c r="F210">
        <f t="shared" si="139"/>
        <v>-94</v>
      </c>
      <c r="G210">
        <f t="shared" si="180"/>
        <v>-7.9006199666764587E-4</v>
      </c>
      <c r="J210" s="9">
        <f t="shared" si="179"/>
        <v>-7.9006199666764587E-4</v>
      </c>
      <c r="K210" s="117"/>
      <c r="L210" s="116"/>
      <c r="M210" s="116"/>
      <c r="N210" s="116"/>
      <c r="O210" s="40"/>
      <c r="P210" s="167">
        <f t="shared" si="140"/>
        <v>8.4779928584852215E-7</v>
      </c>
      <c r="Q210" s="166">
        <f t="shared" si="141"/>
        <v>28711.851199999997</v>
      </c>
      <c r="R210" s="8">
        <f t="shared" si="142"/>
        <v>6.2419795857846728E-7</v>
      </c>
      <c r="S210" s="282">
        <f t="shared" si="181"/>
        <v>1.358221817609399</v>
      </c>
      <c r="T210" s="284"/>
      <c r="U210" s="167"/>
      <c r="V210" s="167"/>
      <c r="W210" s="167"/>
      <c r="X210" s="167"/>
      <c r="Y210" s="167"/>
      <c r="Z210" s="167"/>
      <c r="AA210" s="116"/>
      <c r="AB210" s="116"/>
      <c r="AC210" s="25"/>
      <c r="AD210" s="252"/>
      <c r="AE210" s="41"/>
      <c r="AF210">
        <f t="shared" si="143"/>
        <v>-94</v>
      </c>
      <c r="AG210" s="246">
        <f t="shared" si="144"/>
        <v>3.273778296114277E-3</v>
      </c>
      <c r="AH210" s="247">
        <f t="shared" si="145"/>
        <v>-4.0638402927819228E-3</v>
      </c>
      <c r="AI210" s="247">
        <f t="shared" si="146"/>
        <v>-7.9006199666764587E-4</v>
      </c>
      <c r="AJ210" s="248">
        <f t="shared" si="147"/>
        <v>2.2430758855468505E-5</v>
      </c>
      <c r="AK210">
        <f t="shared" si="168"/>
        <v>1.6514797925237864E-5</v>
      </c>
      <c r="AN210">
        <f t="shared" si="148"/>
        <v>-4.8900368284907417E-3</v>
      </c>
      <c r="AO210">
        <f t="shared" si="149"/>
        <v>0.34435657096679007</v>
      </c>
      <c r="AP210">
        <f t="shared" si="150"/>
        <v>-0.21047619365811718</v>
      </c>
      <c r="AQ210">
        <f t="shared" si="151"/>
        <v>-9.5851228413224687E-2</v>
      </c>
      <c r="AR210">
        <f t="shared" si="152"/>
        <v>-2.9964268787804369</v>
      </c>
      <c r="AS210">
        <f t="shared" si="153"/>
        <v>-13.753149354682758</v>
      </c>
      <c r="AT210">
        <f t="shared" si="177"/>
        <v>-2.8215340774859858</v>
      </c>
      <c r="AU210">
        <f t="shared" si="177"/>
        <v>-2.8011208261569904</v>
      </c>
      <c r="AV210">
        <f t="shared" si="177"/>
        <v>-2.8336227664740732</v>
      </c>
      <c r="AW210">
        <f t="shared" si="177"/>
        <v>-2.7816977808253656</v>
      </c>
      <c r="AX210">
        <f t="shared" si="177"/>
        <v>-2.8642385276742668</v>
      </c>
      <c r="AY210">
        <f t="shared" si="177"/>
        <v>-2.7318422084035965</v>
      </c>
      <c r="AZ210">
        <f t="shared" si="177"/>
        <v>-2.9416930111936788</v>
      </c>
      <c r="BA210">
        <f t="shared" si="155"/>
        <v>-2.6002665340215252</v>
      </c>
      <c r="BB210" s="246">
        <f t="shared" si="156"/>
        <v>-2.9176189296176202E-4</v>
      </c>
      <c r="BC210" s="247">
        <f t="shared" si="157"/>
        <v>-4.9830010370588386E-4</v>
      </c>
      <c r="BD210" s="248">
        <f t="shared" si="158"/>
        <v>3.3725054295016629E-7</v>
      </c>
      <c r="BE210" s="247">
        <f t="shared" si="159"/>
        <v>7.6655150208991343E-3</v>
      </c>
      <c r="BG210">
        <f t="shared" si="160"/>
        <v>-3.565540189076039E-3</v>
      </c>
      <c r="BH210">
        <f t="shared" si="161"/>
        <v>0.46869622685147072</v>
      </c>
      <c r="BI210">
        <f t="shared" si="162"/>
        <v>-0.29747775264114801</v>
      </c>
      <c r="BJ210">
        <f t="shared" si="163"/>
        <v>0.19424220451063856</v>
      </c>
      <c r="BK210">
        <f t="shared" si="164"/>
        <v>2.7910925140714111</v>
      </c>
      <c r="BL210">
        <f t="shared" si="165"/>
        <v>5.6475951734305125</v>
      </c>
      <c r="BM210">
        <f t="shared" si="178"/>
        <v>-3.7902445007110916</v>
      </c>
      <c r="BN210">
        <f t="shared" si="178"/>
        <v>-3.7938780368719667</v>
      </c>
      <c r="BO210">
        <f t="shared" si="178"/>
        <v>-3.7858203016450371</v>
      </c>
      <c r="BP210">
        <f t="shared" si="178"/>
        <v>-3.8037566626624457</v>
      </c>
      <c r="BQ210">
        <f t="shared" si="178"/>
        <v>-3.7641545693376761</v>
      </c>
      <c r="BR210">
        <f t="shared" si="178"/>
        <v>-3.8532953811738375</v>
      </c>
      <c r="BS210">
        <f t="shared" si="178"/>
        <v>-3.6600574907926235</v>
      </c>
      <c r="BT210">
        <f t="shared" si="167"/>
        <v>-4.1336252865660166</v>
      </c>
    </row>
    <row r="211" spans="1:72">
      <c r="A211" s="90" t="s">
        <v>136</v>
      </c>
      <c r="B211" s="71" t="s">
        <v>45</v>
      </c>
      <c r="C211" s="70">
        <v>53617.072899999999</v>
      </c>
      <c r="D211" s="70" t="s">
        <v>79</v>
      </c>
      <c r="E211" s="58">
        <f t="shared" si="138"/>
        <v>27254.997893829823</v>
      </c>
      <c r="F211">
        <f t="shared" si="139"/>
        <v>27255</v>
      </c>
      <c r="G211">
        <f t="shared" si="180"/>
        <v>-7.6138500298839062E-4</v>
      </c>
      <c r="H211" s="116"/>
      <c r="I211" s="116"/>
      <c r="J211" s="117">
        <f t="shared" si="179"/>
        <v>-7.6138500298839062E-4</v>
      </c>
      <c r="K211" s="117"/>
      <c r="L211" s="116"/>
      <c r="M211" s="116"/>
      <c r="N211" s="116"/>
      <c r="O211" s="40"/>
      <c r="P211" s="167">
        <f t="shared" si="140"/>
        <v>7.8737086197743339E-7</v>
      </c>
      <c r="Q211" s="166">
        <f t="shared" si="141"/>
        <v>38598.572899999999</v>
      </c>
      <c r="R211" s="8">
        <f t="shared" si="142"/>
        <v>5.797071227756316E-7</v>
      </c>
      <c r="S211" s="282">
        <f t="shared" si="181"/>
        <v>1.358221817609399</v>
      </c>
      <c r="T211" s="284"/>
      <c r="U211" s="167"/>
      <c r="V211" s="167"/>
      <c r="W211" s="167"/>
      <c r="X211" s="167"/>
      <c r="Y211" s="167"/>
      <c r="Z211" s="167"/>
      <c r="AA211" s="116"/>
      <c r="AB211" s="116"/>
      <c r="AC211" s="25"/>
      <c r="AD211" s="252"/>
      <c r="AE211" s="41"/>
      <c r="AF211">
        <f t="shared" si="143"/>
        <v>27255</v>
      </c>
      <c r="AG211" s="246">
        <f t="shared" si="144"/>
        <v>-2.2353622026026407E-3</v>
      </c>
      <c r="AH211" s="247">
        <f t="shared" si="145"/>
        <v>1.4739771996142501E-3</v>
      </c>
      <c r="AI211" s="247">
        <f t="shared" si="146"/>
        <v>-7.6138500298839062E-4</v>
      </c>
      <c r="AJ211" s="248">
        <f t="shared" si="147"/>
        <v>2.9508846528933057E-6</v>
      </c>
      <c r="AK211">
        <f t="shared" si="168"/>
        <v>2.1726087849826669E-6</v>
      </c>
      <c r="AN211">
        <f t="shared" si="148"/>
        <v>2.3958825614474027E-3</v>
      </c>
      <c r="AO211">
        <f t="shared" si="149"/>
        <v>0.3429171017081285</v>
      </c>
      <c r="AP211">
        <f t="shared" si="150"/>
        <v>6.2348082554927908E-2</v>
      </c>
      <c r="AQ211">
        <f t="shared" si="151"/>
        <v>8.5427330492670928E-2</v>
      </c>
      <c r="AR211">
        <f t="shared" si="152"/>
        <v>3.0123078413584721</v>
      </c>
      <c r="AS211">
        <f t="shared" si="153"/>
        <v>15.448167721555716</v>
      </c>
      <c r="AT211">
        <f t="shared" si="177"/>
        <v>2.8561483354015951</v>
      </c>
      <c r="AU211">
        <f t="shared" si="177"/>
        <v>2.8363336627813429</v>
      </c>
      <c r="AV211">
        <f t="shared" si="177"/>
        <v>2.8675386592665366</v>
      </c>
      <c r="AW211">
        <f t="shared" si="177"/>
        <v>2.8182579581402094</v>
      </c>
      <c r="AX211">
        <f t="shared" si="177"/>
        <v>2.8957673299043916</v>
      </c>
      <c r="AY211">
        <f t="shared" si="177"/>
        <v>2.7729685809956868</v>
      </c>
      <c r="AZ211">
        <f t="shared" si="177"/>
        <v>2.9656795358818382</v>
      </c>
      <c r="BA211">
        <f t="shared" si="155"/>
        <v>2.6570065407930805</v>
      </c>
      <c r="BB211" s="246">
        <f t="shared" si="156"/>
        <v>-4.8032204206249415E-4</v>
      </c>
      <c r="BC211" s="247">
        <f t="shared" si="157"/>
        <v>-2.8106296092589647E-4</v>
      </c>
      <c r="BD211" s="248">
        <f t="shared" si="158"/>
        <v>1.0729461769995695E-7</v>
      </c>
      <c r="BE211" s="247">
        <f t="shared" si="159"/>
        <v>-4.9123077249759398E-3</v>
      </c>
      <c r="BG211">
        <f t="shared" si="160"/>
        <v>1.7550401605401465E-3</v>
      </c>
      <c r="BH211">
        <f t="shared" si="161"/>
        <v>0.43807012284358249</v>
      </c>
      <c r="BI211">
        <f t="shared" si="162"/>
        <v>0.16319581769881475</v>
      </c>
      <c r="BJ211">
        <f t="shared" si="163"/>
        <v>-6.5180875523347143E-2</v>
      </c>
      <c r="BK211">
        <f t="shared" si="164"/>
        <v>-3.026114042231772</v>
      </c>
      <c r="BL211">
        <f t="shared" si="165"/>
        <v>-17.299973828592869</v>
      </c>
      <c r="BM211">
        <f t="shared" si="178"/>
        <v>3.3602215817112668</v>
      </c>
      <c r="BN211">
        <f t="shared" si="178"/>
        <v>3.3655859788700031</v>
      </c>
      <c r="BO211">
        <f t="shared" si="178"/>
        <v>3.3558708094862846</v>
      </c>
      <c r="BP211">
        <f t="shared" si="178"/>
        <v>3.3734812050616916</v>
      </c>
      <c r="BQ211">
        <f t="shared" si="178"/>
        <v>3.3416091799130028</v>
      </c>
      <c r="BR211">
        <f t="shared" si="178"/>
        <v>3.3994678988757618</v>
      </c>
      <c r="BS211">
        <f t="shared" si="178"/>
        <v>3.294941058877439</v>
      </c>
      <c r="BT211">
        <f t="shared" si="167"/>
        <v>3.4858771239688946</v>
      </c>
    </row>
    <row r="212" spans="1:72">
      <c r="A212" s="90" t="s">
        <v>136</v>
      </c>
      <c r="B212" s="71" t="s">
        <v>45</v>
      </c>
      <c r="C212" s="70">
        <v>53602.070599999999</v>
      </c>
      <c r="D212" s="70" t="s">
        <v>79</v>
      </c>
      <c r="E212" s="58">
        <f t="shared" si="138"/>
        <v>27213.497999695039</v>
      </c>
      <c r="F212">
        <f t="shared" si="139"/>
        <v>27213.5</v>
      </c>
      <c r="G212">
        <f t="shared" si="180"/>
        <v>-7.2311449912376702E-4</v>
      </c>
      <c r="H212" s="116"/>
      <c r="I212" s="116"/>
      <c r="J212" s="117">
        <f t="shared" si="179"/>
        <v>-7.2311449912376702E-4</v>
      </c>
      <c r="K212" s="117"/>
      <c r="L212" s="116"/>
      <c r="M212" s="116"/>
      <c r="N212" s="116"/>
      <c r="O212" s="40"/>
      <c r="P212" s="167">
        <f t="shared" si="140"/>
        <v>7.1020682529426303E-7</v>
      </c>
      <c r="Q212" s="166">
        <f t="shared" si="141"/>
        <v>38583.570599999999</v>
      </c>
      <c r="R212" s="8">
        <f t="shared" si="142"/>
        <v>5.2289457884301645E-7</v>
      </c>
      <c r="S212" s="282">
        <f t="shared" si="181"/>
        <v>1.358221817609399</v>
      </c>
      <c r="T212" s="284"/>
      <c r="U212" s="167"/>
      <c r="V212" s="167"/>
      <c r="W212" s="167"/>
      <c r="X212" s="167"/>
      <c r="Y212" s="167"/>
      <c r="Z212" s="167"/>
      <c r="AA212" s="116"/>
      <c r="AB212" s="116"/>
      <c r="AC212" s="25"/>
      <c r="AD212" s="252"/>
      <c r="AE212" s="41"/>
      <c r="AF212">
        <f t="shared" si="143"/>
        <v>27213.5</v>
      </c>
      <c r="AG212" s="246">
        <f t="shared" si="144"/>
        <v>-2.1617396659780346E-3</v>
      </c>
      <c r="AH212" s="247">
        <f t="shared" si="145"/>
        <v>1.4386251668542676E-3</v>
      </c>
      <c r="AI212" s="247">
        <f t="shared" si="146"/>
        <v>-7.2311449912376702E-4</v>
      </c>
      <c r="AJ212" s="248">
        <f t="shared" si="147"/>
        <v>2.8110334225423664E-6</v>
      </c>
      <c r="AK212">
        <f t="shared" si="168"/>
        <v>2.0696423707064693E-6</v>
      </c>
      <c r="AN212">
        <f t="shared" si="148"/>
        <v>2.4542730273592532E-3</v>
      </c>
      <c r="AO212">
        <f t="shared" si="149"/>
        <v>0.34310835790117222</v>
      </c>
      <c r="AP212">
        <f t="shared" si="150"/>
        <v>6.4563475838783177E-2</v>
      </c>
      <c r="AQ212">
        <f t="shared" si="151"/>
        <v>8.6885755814491664E-2</v>
      </c>
      <c r="AR212">
        <f t="shared" si="152"/>
        <v>3.0100879738068782</v>
      </c>
      <c r="AS212">
        <f t="shared" si="153"/>
        <v>15.18666047032797</v>
      </c>
      <c r="AT212">
        <f t="shared" si="177"/>
        <v>2.851301290722422</v>
      </c>
      <c r="AU212">
        <f t="shared" si="177"/>
        <v>2.8313763485021091</v>
      </c>
      <c r="AV212">
        <f t="shared" si="177"/>
        <v>2.8628007903904718</v>
      </c>
      <c r="AW212">
        <f t="shared" si="177"/>
        <v>2.8130970880351076</v>
      </c>
      <c r="AX212">
        <f t="shared" si="177"/>
        <v>2.8913823469683408</v>
      </c>
      <c r="AY212">
        <f t="shared" si="177"/>
        <v>2.7671498148960647</v>
      </c>
      <c r="AZ212">
        <f t="shared" si="177"/>
        <v>2.9623695673746542</v>
      </c>
      <c r="BA212">
        <f t="shared" si="155"/>
        <v>2.6490290340248328</v>
      </c>
      <c r="BB212" s="246">
        <f t="shared" si="156"/>
        <v>-4.524082393529659E-4</v>
      </c>
      <c r="BC212" s="247">
        <f t="shared" si="157"/>
        <v>-2.7070625977080112E-4</v>
      </c>
      <c r="BD212" s="248">
        <f t="shared" si="158"/>
        <v>9.9533047000642574E-8</v>
      </c>
      <c r="BE212" s="247">
        <f t="shared" si="159"/>
        <v>-4.8867189531080889E-3</v>
      </c>
      <c r="BG212">
        <f t="shared" si="160"/>
        <v>1.7093314266250687E-3</v>
      </c>
      <c r="BH212">
        <f t="shared" si="161"/>
        <v>0.43781806104969478</v>
      </c>
      <c r="BI212">
        <f t="shared" si="162"/>
        <v>0.15931347460437678</v>
      </c>
      <c r="BJ212">
        <f t="shared" si="163"/>
        <v>-6.2969841139166607E-2</v>
      </c>
      <c r="BK212">
        <f t="shared" si="164"/>
        <v>-3.0300478707018317</v>
      </c>
      <c r="BL212">
        <f t="shared" si="165"/>
        <v>-17.911423660413725</v>
      </c>
      <c r="BM212">
        <f t="shared" si="178"/>
        <v>3.3528144929537036</v>
      </c>
      <c r="BN212">
        <f t="shared" si="178"/>
        <v>3.358059402932835</v>
      </c>
      <c r="BO212">
        <f t="shared" si="178"/>
        <v>3.348576023357225</v>
      </c>
      <c r="BP212">
        <f t="shared" si="178"/>
        <v>3.3657374605243024</v>
      </c>
      <c r="BQ212">
        <f t="shared" si="178"/>
        <v>3.3347269686879031</v>
      </c>
      <c r="BR212">
        <f t="shared" si="178"/>
        <v>3.3909219177210641</v>
      </c>
      <c r="BS212">
        <f t="shared" si="178"/>
        <v>3.2895484549044083</v>
      </c>
      <c r="BT212">
        <f t="shared" si="167"/>
        <v>3.4743151162158799</v>
      </c>
    </row>
    <row r="213" spans="1:72">
      <c r="A213" s="90" t="s">
        <v>136</v>
      </c>
      <c r="B213" s="71" t="s">
        <v>45</v>
      </c>
      <c r="C213" s="70">
        <v>53602.251400000001</v>
      </c>
      <c r="D213" s="70" t="s">
        <v>79</v>
      </c>
      <c r="E213" s="58">
        <f t="shared" ref="E213:E276" si="182">+(C213-C$7)/C$8</f>
        <v>27213.998135064925</v>
      </c>
      <c r="F213">
        <f t="shared" ref="F213:F276" si="183">ROUND(2*E213,0)/2</f>
        <v>27214</v>
      </c>
      <c r="G213">
        <f t="shared" si="180"/>
        <v>-6.7417799436952919E-4</v>
      </c>
      <c r="H213" s="116"/>
      <c r="I213" s="116"/>
      <c r="J213" s="117">
        <f t="shared" si="179"/>
        <v>-6.7417799436952919E-4</v>
      </c>
      <c r="K213" s="117"/>
      <c r="L213" s="116"/>
      <c r="M213" s="116"/>
      <c r="N213" s="116"/>
      <c r="O213" s="40"/>
      <c r="P213" s="167">
        <f t="shared" ref="P213:P276" si="184">+S213*R213</f>
        <v>6.1733350431457606E-7</v>
      </c>
      <c r="Q213" s="166">
        <f t="shared" ref="Q213:Q276" si="185">C213-15018.5</f>
        <v>38583.751400000001</v>
      </c>
      <c r="R213" s="8">
        <f t="shared" ref="R213:R276" si="186">+(O213-G213)^2</f>
        <v>4.5451596809212093E-7</v>
      </c>
      <c r="S213" s="282">
        <f t="shared" si="181"/>
        <v>1.358221817609399</v>
      </c>
      <c r="T213" s="284"/>
      <c r="U213" s="167"/>
      <c r="V213" s="167"/>
      <c r="W213" s="167"/>
      <c r="X213" s="167"/>
      <c r="Y213" s="167"/>
      <c r="Z213" s="167"/>
      <c r="AA213" s="116"/>
      <c r="AB213" s="116"/>
      <c r="AC213" s="25"/>
      <c r="AD213" s="252"/>
      <c r="AE213" s="41"/>
      <c r="AF213">
        <f t="shared" ref="AF213:AF276" si="187">F213</f>
        <v>27214</v>
      </c>
      <c r="AG213" s="246">
        <f t="shared" ref="AG213:AG276" si="188">AH$3+AH$4*AF213+AH$5*AF213^2+AN213</f>
        <v>-2.1626268746007707E-3</v>
      </c>
      <c r="AH213" s="247">
        <f t="shared" ref="AH213:AH276" si="189">+G213-AG213</f>
        <v>1.4884488802312415E-3</v>
      </c>
      <c r="AI213" s="247">
        <f t="shared" ref="AI213:AI276" si="190">+G213-O213</f>
        <v>-6.7417799436952919E-4</v>
      </c>
      <c r="AJ213" s="248">
        <f t="shared" ref="AJ213:AJ276" si="191">S213*(G213-AG213)^2</f>
        <v>3.0091133662782928E-6</v>
      </c>
      <c r="AK213">
        <f t="shared" si="168"/>
        <v>2.2154800690616367E-6</v>
      </c>
      <c r="AN213">
        <f t="shared" ref="AN213:AN276" si="192">$AH$6*($AH$11/AO213*AP213+$AH$12)</f>
        <v>2.4535694133367481E-3</v>
      </c>
      <c r="AO213">
        <f t="shared" ref="AO213:AO276" si="193">1+$AH$7*COS(AR213)</f>
        <v>0.3431060321974998</v>
      </c>
      <c r="AP213">
        <f t="shared" ref="AP213:AP276" si="194">SIN(AR213+RADIANS($AH$9))</f>
        <v>6.4536761583918037E-2</v>
      </c>
      <c r="AQ213">
        <f t="shared" ref="AQ213:AQ276" si="195">$AH$7*SIN(AR213)</f>
        <v>8.6868170738411285E-2</v>
      </c>
      <c r="AR213">
        <f t="shared" ref="AR213:AR276" si="196">2*ATAN(AS213)</f>
        <v>3.0101147438916573</v>
      </c>
      <c r="AS213">
        <f t="shared" ref="AS213:AS276" si="197">TAN(AT213/2)*SQRT((1+$AH$7)/(1-$AH$7))</f>
        <v>15.189761540388055</v>
      </c>
      <c r="AT213">
        <f t="shared" ref="AT213:AZ228" si="198">$BA213+$AH$7*SIN(AU213)</f>
        <v>2.8513597266263067</v>
      </c>
      <c r="AU213">
        <f t="shared" si="198"/>
        <v>2.8314360619540886</v>
      </c>
      <c r="AV213">
        <f t="shared" si="198"/>
        <v>2.8628579319370537</v>
      </c>
      <c r="AW213">
        <f t="shared" si="198"/>
        <v>2.8131592272119552</v>
      </c>
      <c r="AX213">
        <f t="shared" si="198"/>
        <v>2.8914352694412671</v>
      </c>
      <c r="AY213">
        <f t="shared" si="198"/>
        <v>2.7672198511746058</v>
      </c>
      <c r="AZ213">
        <f t="shared" si="198"/>
        <v>2.9624095645978321</v>
      </c>
      <c r="BA213">
        <f t="shared" ref="BA213:BA276" si="199">RADIANS($AH$9)+$AH$18*(F213-AH$15)</f>
        <v>2.6491251485642091</v>
      </c>
      <c r="BB213" s="246">
        <f t="shared" ref="BB213:BB276" si="200">AG213+BG213</f>
        <v>-4.5274441671395885E-4</v>
      </c>
      <c r="BC213" s="247">
        <f t="shared" ref="BC213:BC276" si="201">IF(S213&lt;&gt;0,G213-BB213,-9999)</f>
        <v>-2.2143357765557034E-4</v>
      </c>
      <c r="BD213" s="248">
        <f t="shared" ref="BD213:BD276" si="202">S213*(G213-BB213)^2</f>
        <v>6.6597458552503542E-8</v>
      </c>
      <c r="BE213" s="247">
        <f t="shared" ref="BE213:BE276" si="203">IF(S213&lt;&gt;0,G213-AN213-BG213,-9999)</f>
        <v>-4.8376298655930889E-3</v>
      </c>
      <c r="BG213">
        <f t="shared" ref="BG213:BG276" si="204">$BH$6*($BH$11/BH213*BI213+$BH$12)</f>
        <v>1.7098824578868118E-3</v>
      </c>
      <c r="BH213">
        <f t="shared" ref="BH213:BH276" si="205">1+$BH$7*COS(BK213)</f>
        <v>0.43782104402853272</v>
      </c>
      <c r="BI213">
        <f t="shared" ref="BI213:BI276" si="206">SIN(BK213+RADIANS($BH$9))</f>
        <v>0.15936023106114061</v>
      </c>
      <c r="BJ213">
        <f t="shared" ref="BJ213:BJ276" si="207">$BH$7*SIN(BK213)</f>
        <v>-6.2996466867973042E-2</v>
      </c>
      <c r="BK213">
        <f t="shared" ref="BK213:BK276" si="208">2*ATAN(BL213)</f>
        <v>-3.0300005091670759</v>
      </c>
      <c r="BL213">
        <f t="shared" ref="BL213:BL276" si="209">TAN(BM213/2)*SQRT((1+$BH$7)/(1-$BH$7))</f>
        <v>-17.903805968317382</v>
      </c>
      <c r="BM213">
        <f t="shared" ref="BM213:BS228" si="210">$BT213+$BH$7*SIN(BN213)</f>
        <v>3.3529036962053071</v>
      </c>
      <c r="BN213">
        <f t="shared" si="210"/>
        <v>3.3581500797650197</v>
      </c>
      <c r="BO213">
        <f t="shared" si="210"/>
        <v>3.3486638537420692</v>
      </c>
      <c r="BP213">
        <f t="shared" si="210"/>
        <v>3.3658307826137355</v>
      </c>
      <c r="BQ213">
        <f t="shared" si="210"/>
        <v>3.3348097879476164</v>
      </c>
      <c r="BR213">
        <f t="shared" si="210"/>
        <v>3.3910249499160434</v>
      </c>
      <c r="BS213">
        <f t="shared" si="210"/>
        <v>3.2896132773789382</v>
      </c>
      <c r="BT213">
        <f t="shared" ref="BT213:BT276" si="211">RADIANS($BH$9)+$BH$18*(F213-BH$15)</f>
        <v>3.4744544175141088</v>
      </c>
    </row>
    <row r="214" spans="1:72">
      <c r="A214" s="90" t="s">
        <v>136</v>
      </c>
      <c r="B214" s="71" t="s">
        <v>45</v>
      </c>
      <c r="C214" s="70">
        <v>53601.167000000001</v>
      </c>
      <c r="D214" s="70" t="s">
        <v>79</v>
      </c>
      <c r="E214" s="58">
        <f t="shared" si="182"/>
        <v>27210.998429339819</v>
      </c>
      <c r="F214">
        <f t="shared" si="183"/>
        <v>27211</v>
      </c>
      <c r="G214">
        <f t="shared" si="180"/>
        <v>-5.6779699662001804E-4</v>
      </c>
      <c r="H214" s="116"/>
      <c r="I214" s="116"/>
      <c r="J214" s="117">
        <f t="shared" si="179"/>
        <v>-5.6779699662001804E-4</v>
      </c>
      <c r="K214" s="117"/>
      <c r="L214" s="116"/>
      <c r="M214" s="116"/>
      <c r="N214" s="116"/>
      <c r="O214" s="40"/>
      <c r="P214" s="167">
        <f t="shared" si="184"/>
        <v>4.3788178962521691E-7</v>
      </c>
      <c r="Q214" s="166">
        <f t="shared" si="185"/>
        <v>38582.667000000001</v>
      </c>
      <c r="R214" s="8">
        <f t="shared" si="186"/>
        <v>3.2239342937071277E-7</v>
      </c>
      <c r="S214" s="282">
        <f t="shared" si="181"/>
        <v>1.358221817609399</v>
      </c>
      <c r="T214" s="284"/>
      <c r="U214" s="167"/>
      <c r="V214" s="167"/>
      <c r="W214" s="167"/>
      <c r="X214" s="167"/>
      <c r="Y214" s="167"/>
      <c r="Z214" s="167"/>
      <c r="AA214" s="116"/>
      <c r="AB214" s="116"/>
      <c r="AC214" s="25"/>
      <c r="AD214" s="252"/>
      <c r="AE214" s="41"/>
      <c r="AF214">
        <f t="shared" si="187"/>
        <v>27211</v>
      </c>
      <c r="AG214" s="246">
        <f t="shared" si="188"/>
        <v>-2.1573035541591285E-3</v>
      </c>
      <c r="AH214" s="247">
        <f t="shared" si="189"/>
        <v>1.5895065575391104E-3</v>
      </c>
      <c r="AI214" s="247">
        <f t="shared" si="190"/>
        <v>-5.6779699662001804E-4</v>
      </c>
      <c r="AJ214" s="248">
        <f t="shared" si="191"/>
        <v>3.4315896580803426E-6</v>
      </c>
      <c r="AK214">
        <f t="shared" ref="AK214:AK277" si="212">(G214-AG214)^2</f>
        <v>2.5265310964598334E-6</v>
      </c>
      <c r="AN214">
        <f t="shared" si="192"/>
        <v>2.4577911384906686E-3</v>
      </c>
      <c r="AO214">
        <f t="shared" si="193"/>
        <v>0.34311999426955186</v>
      </c>
      <c r="AP214">
        <f t="shared" si="194"/>
        <v>6.4697055468581482E-2</v>
      </c>
      <c r="AQ214">
        <f t="shared" si="195"/>
        <v>8.697368621782306E-2</v>
      </c>
      <c r="AR214">
        <f t="shared" si="196"/>
        <v>3.0099541143141035</v>
      </c>
      <c r="AS214">
        <f t="shared" si="197"/>
        <v>15.171172963619115</v>
      </c>
      <c r="AT214">
        <f t="shared" si="198"/>
        <v>2.8510090973510067</v>
      </c>
      <c r="AU214">
        <f t="shared" si="198"/>
        <v>2.8310777860457739</v>
      </c>
      <c r="AV214">
        <f t="shared" si="198"/>
        <v>2.8625150610918797</v>
      </c>
      <c r="AW214">
        <f t="shared" si="198"/>
        <v>2.8127864067912167</v>
      </c>
      <c r="AX214">
        <f t="shared" si="198"/>
        <v>2.8911177010566709</v>
      </c>
      <c r="AY214">
        <f t="shared" si="198"/>
        <v>2.7667996589833179</v>
      </c>
      <c r="AZ214">
        <f t="shared" si="198"/>
        <v>2.9621695378287787</v>
      </c>
      <c r="BA214">
        <f t="shared" si="199"/>
        <v>2.6485484613279504</v>
      </c>
      <c r="BB214" s="246">
        <f t="shared" si="200"/>
        <v>-4.5072740101809996E-4</v>
      </c>
      <c r="BC214" s="247">
        <f t="shared" si="201"/>
        <v>-1.1706959560191807E-4</v>
      </c>
      <c r="BD214" s="248">
        <f t="shared" si="202"/>
        <v>1.8614824185862109E-8</v>
      </c>
      <c r="BE214" s="247">
        <f t="shared" si="203"/>
        <v>-4.7321642882517147E-3</v>
      </c>
      <c r="BG214">
        <f t="shared" si="204"/>
        <v>1.7065761531410285E-3</v>
      </c>
      <c r="BH214">
        <f t="shared" si="205"/>
        <v>0.43780316584362555</v>
      </c>
      <c r="BI214">
        <f t="shared" si="206"/>
        <v>0.15907969909801473</v>
      </c>
      <c r="BJ214">
        <f t="shared" si="207"/>
        <v>-6.2836717288274724E-2</v>
      </c>
      <c r="BK214">
        <f t="shared" si="208"/>
        <v>-3.0302846660833418</v>
      </c>
      <c r="BL214">
        <f t="shared" si="209"/>
        <v>-17.94960727347059</v>
      </c>
      <c r="BM214">
        <f t="shared" si="210"/>
        <v>3.3523684907388334</v>
      </c>
      <c r="BN214">
        <f t="shared" si="210"/>
        <v>3.3576060204619091</v>
      </c>
      <c r="BO214">
        <f t="shared" si="210"/>
        <v>3.3481368926634696</v>
      </c>
      <c r="BP214">
        <f t="shared" si="210"/>
        <v>3.365270841350815</v>
      </c>
      <c r="BQ214">
        <f t="shared" si="210"/>
        <v>3.3343129082146037</v>
      </c>
      <c r="BR214">
        <f t="shared" si="210"/>
        <v>3.3904067319229245</v>
      </c>
      <c r="BS214">
        <f t="shared" si="210"/>
        <v>3.2892243962833945</v>
      </c>
      <c r="BT214">
        <f t="shared" si="211"/>
        <v>3.4736186097247344</v>
      </c>
    </row>
    <row r="215" spans="1:72">
      <c r="A215" s="90" t="s">
        <v>136</v>
      </c>
      <c r="B215" s="71" t="s">
        <v>45</v>
      </c>
      <c r="C215" s="70">
        <v>53600.082600000002</v>
      </c>
      <c r="D215" s="70" t="s">
        <v>79</v>
      </c>
      <c r="E215" s="58">
        <f t="shared" si="182"/>
        <v>27207.998723614714</v>
      </c>
      <c r="F215">
        <f t="shared" si="183"/>
        <v>27208</v>
      </c>
      <c r="G215">
        <f t="shared" si="180"/>
        <v>-4.6141599887050688E-4</v>
      </c>
      <c r="H215" s="116"/>
      <c r="I215" s="116"/>
      <c r="J215" s="117">
        <f t="shared" si="179"/>
        <v>-4.6141599887050688E-4</v>
      </c>
      <c r="K215" s="117"/>
      <c r="L215" s="116"/>
      <c r="M215" s="116"/>
      <c r="N215" s="116"/>
      <c r="O215" s="40"/>
      <c r="P215" s="167">
        <f t="shared" si="184"/>
        <v>2.8917184122747106E-7</v>
      </c>
      <c r="Q215" s="166">
        <f t="shared" si="185"/>
        <v>38581.582600000002</v>
      </c>
      <c r="R215" s="8">
        <f t="shared" si="186"/>
        <v>2.1290472401366761E-7</v>
      </c>
      <c r="S215" s="282">
        <f t="shared" si="181"/>
        <v>1.358221817609399</v>
      </c>
      <c r="T215" s="284"/>
      <c r="U215" s="167"/>
      <c r="V215" s="167"/>
      <c r="W215" s="167"/>
      <c r="X215" s="167"/>
      <c r="Y215" s="167"/>
      <c r="Z215" s="167"/>
      <c r="AA215" s="116"/>
      <c r="AB215" s="116"/>
      <c r="AC215" s="25"/>
      <c r="AD215" s="252"/>
      <c r="AE215" s="41"/>
      <c r="AF215">
        <f t="shared" si="187"/>
        <v>27208</v>
      </c>
      <c r="AG215" s="246">
        <f t="shared" si="188"/>
        <v>-2.1519800690819164E-3</v>
      </c>
      <c r="AH215" s="247">
        <f t="shared" si="189"/>
        <v>1.6905640702114095E-3</v>
      </c>
      <c r="AI215" s="247">
        <f t="shared" si="190"/>
        <v>-4.6141599887050688E-4</v>
      </c>
      <c r="AJ215" s="248">
        <f t="shared" si="191"/>
        <v>3.8818072931678708E-6</v>
      </c>
      <c r="AK215">
        <f t="shared" si="212"/>
        <v>2.8580068754897672E-6</v>
      </c>
      <c r="AN215">
        <f t="shared" si="192"/>
        <v>2.4620129618329544E-3</v>
      </c>
      <c r="AO215">
        <f t="shared" si="193"/>
        <v>0.34313397518654665</v>
      </c>
      <c r="AP215">
        <f t="shared" si="194"/>
        <v>6.4857369413854254E-2</v>
      </c>
      <c r="AQ215">
        <f t="shared" si="195"/>
        <v>8.7079213756909857E-2</v>
      </c>
      <c r="AR215">
        <f t="shared" si="196"/>
        <v>3.0097934629607881</v>
      </c>
      <c r="AS215">
        <f t="shared" si="197"/>
        <v>15.152627120182684</v>
      </c>
      <c r="AT215">
        <f t="shared" si="198"/>
        <v>2.8506584348215305</v>
      </c>
      <c r="AU215">
        <f t="shared" si="198"/>
        <v>2.8307195216552219</v>
      </c>
      <c r="AV215">
        <f t="shared" si="198"/>
        <v>2.8621721384720509</v>
      </c>
      <c r="AW215">
        <f t="shared" si="198"/>
        <v>2.812413621510979</v>
      </c>
      <c r="AX215">
        <f t="shared" si="198"/>
        <v>2.8908000521218966</v>
      </c>
      <c r="AY215">
        <f t="shared" si="198"/>
        <v>2.7663795279776027</v>
      </c>
      <c r="AZ215">
        <f t="shared" si="198"/>
        <v>2.9619294067593409</v>
      </c>
      <c r="BA215">
        <f t="shared" si="199"/>
        <v>2.6479717740916917</v>
      </c>
      <c r="BB215" s="246">
        <f t="shared" si="200"/>
        <v>-4.487105015427192E-4</v>
      </c>
      <c r="BC215" s="247">
        <f t="shared" si="201"/>
        <v>-1.2705497327787684E-5</v>
      </c>
      <c r="BD215" s="248">
        <f t="shared" si="202"/>
        <v>2.1925728940822607E-10</v>
      </c>
      <c r="BE215" s="247">
        <f t="shared" si="203"/>
        <v>-4.6266985282426582E-3</v>
      </c>
      <c r="BG215">
        <f t="shared" si="204"/>
        <v>1.7032695675391972E-3</v>
      </c>
      <c r="BH215">
        <f t="shared" si="205"/>
        <v>0.43778533489976168</v>
      </c>
      <c r="BI215">
        <f t="shared" si="206"/>
        <v>0.15879918337474544</v>
      </c>
      <c r="BJ215">
        <f t="shared" si="207"/>
        <v>-6.2676979196858315E-2</v>
      </c>
      <c r="BK215">
        <f t="shared" si="208"/>
        <v>-3.0305687935410339</v>
      </c>
      <c r="BL215">
        <f t="shared" si="209"/>
        <v>-17.995638000993988</v>
      </c>
      <c r="BM215">
        <f t="shared" si="210"/>
        <v>3.3518333189321377</v>
      </c>
      <c r="BN215">
        <f t="shared" si="210"/>
        <v>3.3570619651947267</v>
      </c>
      <c r="BO215">
        <f t="shared" si="210"/>
        <v>3.3476099824745083</v>
      </c>
      <c r="BP215">
        <f t="shared" si="210"/>
        <v>3.3647108791574118</v>
      </c>
      <c r="BQ215">
        <f t="shared" si="210"/>
        <v>3.3338161143491454</v>
      </c>
      <c r="BR215">
        <f t="shared" si="210"/>
        <v>3.3897884544330412</v>
      </c>
      <c r="BS215">
        <f t="shared" si="210"/>
        <v>3.2888356440009678</v>
      </c>
      <c r="BT215">
        <f t="shared" si="211"/>
        <v>3.4727828019353599</v>
      </c>
    </row>
    <row r="216" spans="1:72">
      <c r="A216" s="70" t="s">
        <v>123</v>
      </c>
      <c r="B216" s="71" t="s">
        <v>45</v>
      </c>
      <c r="C216" s="70">
        <v>51840.290500000003</v>
      </c>
      <c r="D216" s="70" t="s">
        <v>79</v>
      </c>
      <c r="E216" s="58">
        <f t="shared" si="182"/>
        <v>22339.999426891354</v>
      </c>
      <c r="F216">
        <f t="shared" si="183"/>
        <v>22340</v>
      </c>
      <c r="G216">
        <f t="shared" si="180"/>
        <v>-2.0717999723274261E-4</v>
      </c>
      <c r="H216" s="116"/>
      <c r="I216" s="116"/>
      <c r="J216" s="117">
        <f t="shared" si="179"/>
        <v>-2.0717999723274261E-4</v>
      </c>
      <c r="K216" s="117"/>
      <c r="L216" s="116"/>
      <c r="M216" s="116"/>
      <c r="N216" s="116"/>
      <c r="O216" s="40"/>
      <c r="P216" s="167">
        <f t="shared" si="184"/>
        <v>5.8299703801587777E-8</v>
      </c>
      <c r="Q216" s="166">
        <f t="shared" si="185"/>
        <v>36821.790500000003</v>
      </c>
      <c r="R216" s="8">
        <f t="shared" si="186"/>
        <v>4.2923551253359235E-8</v>
      </c>
      <c r="S216" s="282">
        <f t="shared" si="181"/>
        <v>1.358221817609399</v>
      </c>
      <c r="T216" s="284"/>
      <c r="U216" s="167"/>
      <c r="V216" s="167"/>
      <c r="W216" s="167"/>
      <c r="X216" s="167"/>
      <c r="Y216" s="167"/>
      <c r="Z216" s="167"/>
      <c r="AA216" s="116"/>
      <c r="AB216" s="116"/>
      <c r="AC216" s="25"/>
      <c r="AD216" s="252"/>
      <c r="AE216" s="41"/>
      <c r="AF216">
        <f t="shared" si="187"/>
        <v>22340</v>
      </c>
      <c r="AG216" s="246">
        <f t="shared" si="188"/>
        <v>6.2245115687696462E-3</v>
      </c>
      <c r="AH216" s="247">
        <f t="shared" si="189"/>
        <v>-6.4316915660023889E-3</v>
      </c>
      <c r="AI216" s="247">
        <f t="shared" si="190"/>
        <v>-2.0717999723274261E-4</v>
      </c>
      <c r="AJ216" s="248">
        <f t="shared" si="191"/>
        <v>5.6185095244284463E-5</v>
      </c>
      <c r="AK216">
        <f t="shared" si="212"/>
        <v>4.1366656400186263E-5</v>
      </c>
      <c r="AN216">
        <f t="shared" si="192"/>
        <v>8.9633416056467043E-3</v>
      </c>
      <c r="AO216">
        <f t="shared" si="193"/>
        <v>0.39828328830577031</v>
      </c>
      <c r="AP216">
        <f t="shared" si="194"/>
        <v>0.3571202765068196</v>
      </c>
      <c r="AQ216">
        <f t="shared" si="195"/>
        <v>0.27747569783790649</v>
      </c>
      <c r="AR216">
        <f t="shared" si="196"/>
        <v>2.7095133424283309</v>
      </c>
      <c r="AS216">
        <f t="shared" si="197"/>
        <v>4.5565415375457379</v>
      </c>
      <c r="AT216">
        <f t="shared" si="198"/>
        <v>2.2349026503985243</v>
      </c>
      <c r="AU216">
        <f t="shared" si="198"/>
        <v>2.2326573347625183</v>
      </c>
      <c r="AV216">
        <f t="shared" si="198"/>
        <v>2.2381515850703186</v>
      </c>
      <c r="AW216">
        <f t="shared" si="198"/>
        <v>2.2246378936794815</v>
      </c>
      <c r="AX216">
        <f t="shared" si="198"/>
        <v>2.2574708838514708</v>
      </c>
      <c r="AY216">
        <f t="shared" si="198"/>
        <v>2.1750799999202677</v>
      </c>
      <c r="AZ216">
        <f t="shared" si="198"/>
        <v>2.3681999513970431</v>
      </c>
      <c r="BA216">
        <f t="shared" si="199"/>
        <v>1.7122006187222993</v>
      </c>
      <c r="BB216" s="246">
        <f t="shared" si="200"/>
        <v>2.5377463721016837E-3</v>
      </c>
      <c r="BC216" s="247">
        <f t="shared" si="201"/>
        <v>-2.7449263693344263E-3</v>
      </c>
      <c r="BD216" s="248">
        <f t="shared" si="202"/>
        <v>1.0233686321393242E-5</v>
      </c>
      <c r="BE216" s="247">
        <f t="shared" si="203"/>
        <v>-5.4837564062114839E-3</v>
      </c>
      <c r="BG216">
        <f t="shared" si="204"/>
        <v>-3.6867651966679626E-3</v>
      </c>
      <c r="BH216">
        <f t="shared" si="205"/>
        <v>0.47128098054644119</v>
      </c>
      <c r="BI216">
        <f t="shared" si="206"/>
        <v>-0.3099336074607783</v>
      </c>
      <c r="BJ216">
        <f t="shared" si="207"/>
        <v>0.20117139916768442</v>
      </c>
      <c r="BK216">
        <f t="shared" si="208"/>
        <v>2.7780190292131612</v>
      </c>
      <c r="BL216">
        <f t="shared" si="209"/>
        <v>5.4402195714887611</v>
      </c>
      <c r="BM216">
        <f t="shared" si="210"/>
        <v>2.4700024560903682</v>
      </c>
      <c r="BN216">
        <f t="shared" si="210"/>
        <v>2.4666963432326963</v>
      </c>
      <c r="BO216">
        <f t="shared" si="210"/>
        <v>2.4741594276472045</v>
      </c>
      <c r="BP216">
        <f t="shared" si="210"/>
        <v>2.457248776356709</v>
      </c>
      <c r="BQ216">
        <f t="shared" si="210"/>
        <v>2.4952493712942827</v>
      </c>
      <c r="BR216">
        <f t="shared" si="210"/>
        <v>2.4081297926443779</v>
      </c>
      <c r="BS216">
        <f t="shared" si="210"/>
        <v>2.6000689835350057</v>
      </c>
      <c r="BT216">
        <f t="shared" si="211"/>
        <v>2.1165453623769137</v>
      </c>
    </row>
    <row r="217" spans="1:72">
      <c r="A217" s="90" t="s">
        <v>136</v>
      </c>
      <c r="B217" s="71" t="s">
        <v>45</v>
      </c>
      <c r="C217" s="70">
        <v>53600.263800000001</v>
      </c>
      <c r="D217" s="70" t="s">
        <v>79</v>
      </c>
      <c r="E217" s="58">
        <f t="shared" si="182"/>
        <v>27208.499965478772</v>
      </c>
      <c r="F217">
        <f t="shared" si="183"/>
        <v>27208.5</v>
      </c>
      <c r="G217">
        <f t="shared" si="180"/>
        <v>-1.2479496945161372E-5</v>
      </c>
      <c r="H217" s="116"/>
      <c r="I217" s="116"/>
      <c r="J217" s="117">
        <f t="shared" si="179"/>
        <v>-1.2479496945161372E-5</v>
      </c>
      <c r="K217" s="117"/>
      <c r="L217" s="116"/>
      <c r="M217" s="116"/>
      <c r="N217" s="116"/>
      <c r="O217" s="40"/>
      <c r="P217" s="167">
        <f t="shared" si="184"/>
        <v>2.1152653755407856E-10</v>
      </c>
      <c r="Q217" s="166">
        <f t="shared" si="185"/>
        <v>38581.763800000001</v>
      </c>
      <c r="R217" s="8">
        <f t="shared" si="186"/>
        <v>1.5573784400429203E-10</v>
      </c>
      <c r="S217" s="282">
        <f t="shared" si="181"/>
        <v>1.358221817609399</v>
      </c>
      <c r="T217" s="284"/>
      <c r="U217" s="167"/>
      <c r="V217" s="167"/>
      <c r="W217" s="167"/>
      <c r="X217" s="167"/>
      <c r="Y217" s="167"/>
      <c r="Z217" s="167"/>
      <c r="AA217" s="116"/>
      <c r="AC217" s="25"/>
      <c r="AD217" s="252"/>
      <c r="AE217" s="41"/>
      <c r="AF217">
        <f t="shared" si="187"/>
        <v>27208.5</v>
      </c>
      <c r="AG217" s="246">
        <f t="shared" si="188"/>
        <v>-2.1528673280099622E-3</v>
      </c>
      <c r="AH217" s="247">
        <f t="shared" si="189"/>
        <v>2.1403878310648008E-3</v>
      </c>
      <c r="AI217" s="247">
        <f t="shared" si="190"/>
        <v>-1.2479496945161372E-5</v>
      </c>
      <c r="AJ217" s="248">
        <f t="shared" si="191"/>
        <v>6.2223673756450231E-6</v>
      </c>
      <c r="AK217">
        <f t="shared" si="212"/>
        <v>4.5812600673702827E-6</v>
      </c>
      <c r="AN217">
        <f t="shared" si="192"/>
        <v>2.4613093178084524E-3</v>
      </c>
      <c r="AO217">
        <f t="shared" si="193"/>
        <v>0.34313164372469718</v>
      </c>
      <c r="AP217">
        <f t="shared" si="194"/>
        <v>6.4830649029358367E-2</v>
      </c>
      <c r="AQ217">
        <f t="shared" si="195"/>
        <v>8.7061624995928982E-2</v>
      </c>
      <c r="AR217">
        <f t="shared" si="196"/>
        <v>3.0098202396992719</v>
      </c>
      <c r="AS217">
        <f t="shared" si="197"/>
        <v>15.155715132823257</v>
      </c>
      <c r="AT217">
        <f t="shared" si="198"/>
        <v>2.8507168808864121</v>
      </c>
      <c r="AU217">
        <f t="shared" si="198"/>
        <v>2.8307792315878868</v>
      </c>
      <c r="AV217">
        <f t="shared" si="198"/>
        <v>2.8622292958386644</v>
      </c>
      <c r="AW217">
        <f t="shared" si="198"/>
        <v>2.8124757499504534</v>
      </c>
      <c r="AX217">
        <f t="shared" si="198"/>
        <v>2.8908529992073753</v>
      </c>
      <c r="AY217">
        <f t="shared" si="198"/>
        <v>2.7664495455605538</v>
      </c>
      <c r="AZ217">
        <f t="shared" si="198"/>
        <v>2.9619694358520796</v>
      </c>
      <c r="BA217">
        <f t="shared" si="199"/>
        <v>2.648067888631068</v>
      </c>
      <c r="BB217" s="246">
        <f t="shared" si="200"/>
        <v>-4.4904664339187692E-4</v>
      </c>
      <c r="BC217" s="247">
        <f t="shared" si="201"/>
        <v>4.3656714644671555E-4</v>
      </c>
      <c r="BD217" s="248">
        <f t="shared" si="202"/>
        <v>2.5886468243020202E-7</v>
      </c>
      <c r="BE217" s="247">
        <f t="shared" si="203"/>
        <v>-4.177609499371699E-3</v>
      </c>
      <c r="BG217">
        <f t="shared" si="204"/>
        <v>1.7038206846180853E-3</v>
      </c>
      <c r="BH217">
        <f t="shared" si="205"/>
        <v>0.43778830344383557</v>
      </c>
      <c r="BI217">
        <f t="shared" si="206"/>
        <v>0.1588459348693318</v>
      </c>
      <c r="BJ217">
        <f t="shared" si="207"/>
        <v>-6.2703601415356872E-2</v>
      </c>
      <c r="BK217">
        <f t="shared" si="208"/>
        <v>-3.0305214410075085</v>
      </c>
      <c r="BL217">
        <f t="shared" si="209"/>
        <v>-17.987950207309485</v>
      </c>
      <c r="BM217">
        <f t="shared" si="210"/>
        <v>3.3519225118988105</v>
      </c>
      <c r="BN217">
        <f t="shared" si="210"/>
        <v>3.3571526407937085</v>
      </c>
      <c r="BO217">
        <f t="shared" si="210"/>
        <v>3.3476977973097437</v>
      </c>
      <c r="BP217">
        <f t="shared" si="210"/>
        <v>3.364804207642266</v>
      </c>
      <c r="BQ217">
        <f t="shared" si="210"/>
        <v>3.3338989073715544</v>
      </c>
      <c r="BR217">
        <f t="shared" si="210"/>
        <v>3.3898915048075851</v>
      </c>
      <c r="BS217">
        <f t="shared" si="210"/>
        <v>3.2889004271159359</v>
      </c>
      <c r="BT217">
        <f t="shared" si="211"/>
        <v>3.4729221032335889</v>
      </c>
    </row>
    <row r="218" spans="1:72">
      <c r="A218" s="90" t="s">
        <v>134</v>
      </c>
      <c r="B218" s="71" t="s">
        <v>45</v>
      </c>
      <c r="C218" s="70">
        <v>52913.952100000002</v>
      </c>
      <c r="D218" s="70" t="s">
        <v>79</v>
      </c>
      <c r="E218" s="58">
        <f t="shared" si="182"/>
        <v>25310.0002092104</v>
      </c>
      <c r="F218">
        <f t="shared" si="183"/>
        <v>25310</v>
      </c>
      <c r="G218">
        <f t="shared" si="180"/>
        <v>7.5630006904248148E-5</v>
      </c>
      <c r="H218" s="116"/>
      <c r="I218" s="116"/>
      <c r="J218" s="117">
        <f t="shared" si="179"/>
        <v>7.5630006904248148E-5</v>
      </c>
      <c r="K218" s="117"/>
      <c r="L218" s="116"/>
      <c r="M218" s="116"/>
      <c r="N218" s="116"/>
      <c r="O218" s="40"/>
      <c r="P218" s="167">
        <f t="shared" si="184"/>
        <v>7.7688901824971524E-9</v>
      </c>
      <c r="Q218" s="166">
        <f t="shared" si="185"/>
        <v>37895.452100000002</v>
      </c>
      <c r="R218" s="8">
        <f t="shared" si="186"/>
        <v>5.7198979443366226E-9</v>
      </c>
      <c r="S218" s="282">
        <f t="shared" si="181"/>
        <v>1.358221817609399</v>
      </c>
      <c r="T218" s="284"/>
      <c r="U218" s="167"/>
      <c r="V218" s="167"/>
      <c r="W218" s="167"/>
      <c r="X218" s="167"/>
      <c r="Y218" s="167"/>
      <c r="Z218" s="167"/>
      <c r="AA218" s="116"/>
      <c r="AB218" s="116"/>
      <c r="AC218" s="25"/>
      <c r="AD218" s="252"/>
      <c r="AE218" s="41"/>
      <c r="AF218">
        <f t="shared" si="187"/>
        <v>25310</v>
      </c>
      <c r="AG218" s="246">
        <f t="shared" si="188"/>
        <v>1.2250614548166092E-3</v>
      </c>
      <c r="AH218" s="247">
        <f t="shared" si="189"/>
        <v>-1.1494314479123611E-3</v>
      </c>
      <c r="AI218" s="247">
        <f t="shared" si="190"/>
        <v>7.5630006904248148E-5</v>
      </c>
      <c r="AJ218" s="248">
        <f t="shared" si="191"/>
        <v>1.7944726871809174E-6</v>
      </c>
      <c r="AK218">
        <f t="shared" si="212"/>
        <v>1.3211926534499069E-6</v>
      </c>
      <c r="AN218">
        <f t="shared" si="192"/>
        <v>5.1287504936358601E-3</v>
      </c>
      <c r="AO218">
        <f t="shared" si="193"/>
        <v>0.35613103969478288</v>
      </c>
      <c r="AP218">
        <f t="shared" si="194"/>
        <v>0.17068454794858823</v>
      </c>
      <c r="AQ218">
        <f t="shared" si="195"/>
        <v>0.1564881017145672</v>
      </c>
      <c r="AR218">
        <f t="shared" si="196"/>
        <v>2.9031720186691286</v>
      </c>
      <c r="AS218">
        <f t="shared" si="197"/>
        <v>8.3487611975248353</v>
      </c>
      <c r="AT218">
        <f t="shared" si="198"/>
        <v>2.621830077955444</v>
      </c>
      <c r="AU218">
        <f t="shared" si="198"/>
        <v>2.6050448517829312</v>
      </c>
      <c r="AV218">
        <f t="shared" si="198"/>
        <v>2.6342686079148088</v>
      </c>
      <c r="AW218">
        <f t="shared" si="198"/>
        <v>2.5830582474232169</v>
      </c>
      <c r="AX218">
        <f t="shared" si="198"/>
        <v>2.6718482361841938</v>
      </c>
      <c r="AY218">
        <f t="shared" si="198"/>
        <v>2.5146665271549846</v>
      </c>
      <c r="AZ218">
        <f t="shared" si="198"/>
        <v>2.784615885409929</v>
      </c>
      <c r="BA218">
        <f t="shared" si="199"/>
        <v>2.2831209826185805</v>
      </c>
      <c r="BB218" s="246">
        <f t="shared" si="200"/>
        <v>8.001206693406572E-4</v>
      </c>
      <c r="BC218" s="247">
        <f t="shared" si="201"/>
        <v>-7.2449066243640906E-4</v>
      </c>
      <c r="BD218" s="248">
        <f t="shared" si="202"/>
        <v>7.1291259481977493E-7</v>
      </c>
      <c r="BE218" s="247">
        <f t="shared" si="203"/>
        <v>-4.6281797012556599E-3</v>
      </c>
      <c r="BG218">
        <f t="shared" si="204"/>
        <v>-4.2494078547595208E-4</v>
      </c>
      <c r="BH218">
        <f t="shared" si="205"/>
        <v>0.43553181396562934</v>
      </c>
      <c r="BI218">
        <f t="shared" si="206"/>
        <v>-1.7487957532909701E-2</v>
      </c>
      <c r="BJ218">
        <f t="shared" si="207"/>
        <v>3.7274660697097228E-2</v>
      </c>
      <c r="BK218">
        <f t="shared" si="208"/>
        <v>3.0756533806663304</v>
      </c>
      <c r="BL218">
        <f t="shared" si="209"/>
        <v>30.319947342797338</v>
      </c>
      <c r="BM218">
        <f t="shared" si="210"/>
        <v>3.016511287279255</v>
      </c>
      <c r="BN218">
        <f t="shared" si="210"/>
        <v>3.0130499408754559</v>
      </c>
      <c r="BO218">
        <f t="shared" si="210"/>
        <v>3.0192171452946472</v>
      </c>
      <c r="BP218">
        <f t="shared" si="210"/>
        <v>3.0082254030835025</v>
      </c>
      <c r="BQ218">
        <f t="shared" si="210"/>
        <v>3.0278054516985771</v>
      </c>
      <c r="BR218">
        <f t="shared" si="210"/>
        <v>2.9928912046101428</v>
      </c>
      <c r="BS218">
        <f t="shared" si="210"/>
        <v>3.055049554281045</v>
      </c>
      <c r="BT218">
        <f t="shared" si="211"/>
        <v>2.9439950738577241</v>
      </c>
    </row>
    <row r="219" spans="1:72">
      <c r="A219" s="59" t="s">
        <v>74</v>
      </c>
      <c r="B219" s="60" t="s">
        <v>45</v>
      </c>
      <c r="C219" s="61">
        <v>43729.449099999998</v>
      </c>
      <c r="D219" s="62"/>
      <c r="E219" s="58">
        <f t="shared" si="182"/>
        <v>-96.497606499558884</v>
      </c>
      <c r="F219">
        <f t="shared" si="183"/>
        <v>-96.5</v>
      </c>
      <c r="G219">
        <f t="shared" si="180"/>
        <v>8.6525549704674631E-4</v>
      </c>
      <c r="J219" s="9">
        <f t="shared" si="179"/>
        <v>8.6525549704674631E-4</v>
      </c>
      <c r="K219" s="117"/>
      <c r="L219" s="116"/>
      <c r="M219" s="116"/>
      <c r="N219" s="116"/>
      <c r="O219" s="40"/>
      <c r="P219" s="167">
        <f t="shared" si="184"/>
        <v>1.016855955621183E-6</v>
      </c>
      <c r="Q219" s="166">
        <f t="shared" si="185"/>
        <v>28710.949099999998</v>
      </c>
      <c r="R219" s="8">
        <f t="shared" si="186"/>
        <v>7.4866707516961202E-7</v>
      </c>
      <c r="S219" s="282">
        <f t="shared" si="181"/>
        <v>1.358221817609399</v>
      </c>
      <c r="T219" s="284"/>
      <c r="U219" s="167"/>
      <c r="V219" s="167"/>
      <c r="W219" s="167"/>
      <c r="X219" s="167"/>
      <c r="Y219" s="167"/>
      <c r="Z219" s="167"/>
      <c r="AA219" s="116"/>
      <c r="AB219" s="116"/>
      <c r="AC219" s="25"/>
      <c r="AD219" s="252"/>
      <c r="AE219" s="41"/>
      <c r="AF219">
        <f t="shared" si="187"/>
        <v>-96.5</v>
      </c>
      <c r="AG219" s="246">
        <f t="shared" si="188"/>
        <v>3.2785211562390134E-3</v>
      </c>
      <c r="AH219" s="247">
        <f t="shared" si="189"/>
        <v>-2.4132656591922671E-3</v>
      </c>
      <c r="AI219" s="247">
        <f t="shared" si="190"/>
        <v>8.6525549704674631E-4</v>
      </c>
      <c r="AJ219" s="248">
        <f t="shared" si="191"/>
        <v>7.9100816833519994E-6</v>
      </c>
      <c r="AK219">
        <f t="shared" si="212"/>
        <v>5.8238511418366872E-6</v>
      </c>
      <c r="AN219">
        <f t="shared" si="192"/>
        <v>-4.8867159987748795E-3</v>
      </c>
      <c r="AO219">
        <f t="shared" si="193"/>
        <v>0.3443435961722584</v>
      </c>
      <c r="AP219">
        <f t="shared" si="194"/>
        <v>-0.21034379881204868</v>
      </c>
      <c r="AQ219">
        <f t="shared" si="195"/>
        <v>-9.5762435967468001E-2</v>
      </c>
      <c r="AR219">
        <f t="shared" si="196"/>
        <v>-2.9965623053905772</v>
      </c>
      <c r="AS219">
        <f t="shared" si="197"/>
        <v>-13.76603698175826</v>
      </c>
      <c r="AT219">
        <f t="shared" si="198"/>
        <v>-2.821828630629033</v>
      </c>
      <c r="AU219">
        <f t="shared" si="198"/>
        <v>-2.8014186433063561</v>
      </c>
      <c r="AV219">
        <f t="shared" si="198"/>
        <v>-2.8339121809260197</v>
      </c>
      <c r="AW219">
        <f t="shared" si="198"/>
        <v>-2.7820060022762765</v>
      </c>
      <c r="AX219">
        <f t="shared" si="198"/>
        <v>-2.8645089612760297</v>
      </c>
      <c r="AY219">
        <f t="shared" si="198"/>
        <v>-2.7321879413562029</v>
      </c>
      <c r="AZ219">
        <f t="shared" si="198"/>
        <v>-2.9419006385314144</v>
      </c>
      <c r="BA219">
        <f t="shared" si="199"/>
        <v>-2.6007471067184085</v>
      </c>
      <c r="BB219" s="246">
        <f t="shared" si="200"/>
        <v>-2.8958942310128993E-4</v>
      </c>
      <c r="BC219" s="247">
        <f t="shared" si="201"/>
        <v>1.1548449201480362E-3</v>
      </c>
      <c r="BD219" s="248">
        <f t="shared" si="202"/>
        <v>1.8114153310445636E-6</v>
      </c>
      <c r="BE219" s="247">
        <f t="shared" si="203"/>
        <v>9.3200820751619291E-3</v>
      </c>
      <c r="BG219">
        <f t="shared" si="204"/>
        <v>-3.5681105793403034E-3</v>
      </c>
      <c r="BH219">
        <f t="shared" si="205"/>
        <v>0.46874953900826022</v>
      </c>
      <c r="BI219">
        <f t="shared" si="206"/>
        <v>-0.29773968018183405</v>
      </c>
      <c r="BJ219">
        <f t="shared" si="207"/>
        <v>0.19438796534528702</v>
      </c>
      <c r="BK219">
        <f t="shared" si="208"/>
        <v>2.7908181547416926</v>
      </c>
      <c r="BL219">
        <f t="shared" si="209"/>
        <v>5.6430860962277745</v>
      </c>
      <c r="BM219">
        <f t="shared" si="210"/>
        <v>-3.7907271744286084</v>
      </c>
      <c r="BN219">
        <f t="shared" si="210"/>
        <v>-3.794353773315847</v>
      </c>
      <c r="BO219">
        <f t="shared" si="210"/>
        <v>-3.7863084842878689</v>
      </c>
      <c r="BP219">
        <f t="shared" si="210"/>
        <v>-3.804223689643734</v>
      </c>
      <c r="BQ219">
        <f t="shared" si="210"/>
        <v>-3.764653999064794</v>
      </c>
      <c r="BR219">
        <f t="shared" si="210"/>
        <v>-3.8537555291653947</v>
      </c>
      <c r="BS219">
        <f t="shared" si="210"/>
        <v>-3.6605385917711901</v>
      </c>
      <c r="BT219">
        <f t="shared" si="211"/>
        <v>-4.1343217930571621</v>
      </c>
    </row>
    <row r="220" spans="1:72">
      <c r="A220" s="59" t="s">
        <v>74</v>
      </c>
      <c r="B220" s="60"/>
      <c r="C220" s="61">
        <v>43757.466699999997</v>
      </c>
      <c r="D220" s="62"/>
      <c r="E220" s="58">
        <f t="shared" si="182"/>
        <v>-18.994328074867287</v>
      </c>
      <c r="F220">
        <f t="shared" si="183"/>
        <v>-19</v>
      </c>
      <c r="G220">
        <f t="shared" si="180"/>
        <v>2.0504130006884225E-3</v>
      </c>
      <c r="J220" s="9">
        <f t="shared" si="179"/>
        <v>2.0504130006884225E-3</v>
      </c>
      <c r="K220" s="117"/>
      <c r="L220" s="116"/>
      <c r="M220" s="116"/>
      <c r="N220" s="116"/>
      <c r="O220" s="40"/>
      <c r="P220" s="167">
        <f t="shared" si="184"/>
        <v>5.7102273010121911E-6</v>
      </c>
      <c r="Q220" s="166">
        <f t="shared" si="185"/>
        <v>28738.966699999997</v>
      </c>
      <c r="R220" s="8">
        <f t="shared" si="186"/>
        <v>4.2041934733921007E-6</v>
      </c>
      <c r="S220" s="282">
        <f t="shared" si="181"/>
        <v>1.358221817609399</v>
      </c>
      <c r="T220" s="284"/>
      <c r="U220" s="167"/>
      <c r="V220" s="167"/>
      <c r="W220" s="167"/>
      <c r="X220" s="167"/>
      <c r="Y220" s="167"/>
      <c r="Z220" s="167"/>
      <c r="AA220" s="116"/>
      <c r="AB220" s="116"/>
      <c r="AC220" s="25"/>
      <c r="AD220" s="252"/>
      <c r="AE220" s="41"/>
      <c r="AF220">
        <f t="shared" si="187"/>
        <v>-19</v>
      </c>
      <c r="AG220" s="246">
        <f t="shared" si="188"/>
        <v>3.1315877260324884E-3</v>
      </c>
      <c r="AH220" s="247">
        <f t="shared" si="189"/>
        <v>-1.0811747253440659E-3</v>
      </c>
      <c r="AI220" s="247">
        <f t="shared" si="190"/>
        <v>2.0504130006884225E-3</v>
      </c>
      <c r="AJ220" s="248">
        <f t="shared" si="191"/>
        <v>1.5876781635767894E-6</v>
      </c>
      <c r="AK220">
        <f t="shared" si="212"/>
        <v>1.1689387867228164E-6</v>
      </c>
      <c r="AN220">
        <f t="shared" si="192"/>
        <v>-4.989587943215597E-3</v>
      </c>
      <c r="AO220">
        <f t="shared" si="193"/>
        <v>0.34475214525387199</v>
      </c>
      <c r="AP220">
        <f t="shared" si="194"/>
        <v>-0.21445357003815618</v>
      </c>
      <c r="AQ220">
        <f t="shared" si="195"/>
        <v>-9.8519099028294976E-2</v>
      </c>
      <c r="AR220">
        <f t="shared" si="196"/>
        <v>-2.9923565688092455</v>
      </c>
      <c r="AS220">
        <f t="shared" si="197"/>
        <v>-13.376702577551136</v>
      </c>
      <c r="AT220">
        <f t="shared" si="198"/>
        <v>-2.812686369723755</v>
      </c>
      <c r="AU220">
        <f t="shared" si="198"/>
        <v>-2.7921893853417763</v>
      </c>
      <c r="AV220">
        <f t="shared" si="198"/>
        <v>-2.8249229182722901</v>
      </c>
      <c r="AW220">
        <f t="shared" si="198"/>
        <v>-2.7724625042364504</v>
      </c>
      <c r="AX220">
        <f t="shared" si="198"/>
        <v>-2.8560978478185812</v>
      </c>
      <c r="AY220">
        <f t="shared" si="198"/>
        <v>-2.7214915207394088</v>
      </c>
      <c r="AZ220">
        <f t="shared" si="198"/>
        <v>-2.9354272419644185</v>
      </c>
      <c r="BA220">
        <f t="shared" si="199"/>
        <v>-2.5858493531150533</v>
      </c>
      <c r="BB220" s="246">
        <f t="shared" si="200"/>
        <v>-3.565897292719224E-4</v>
      </c>
      <c r="BC220" s="247">
        <f t="shared" si="201"/>
        <v>2.4070027299603449E-3</v>
      </c>
      <c r="BD220" s="248">
        <f t="shared" si="202"/>
        <v>7.869078325171651E-6</v>
      </c>
      <c r="BE220" s="247">
        <f t="shared" si="203"/>
        <v>1.0528178399208429E-2</v>
      </c>
      <c r="BG220">
        <f t="shared" si="204"/>
        <v>-3.4881774553044108E-3</v>
      </c>
      <c r="BH220">
        <f t="shared" si="205"/>
        <v>0.46712085883719467</v>
      </c>
      <c r="BI220">
        <f t="shared" si="206"/>
        <v>-0.28963673402963086</v>
      </c>
      <c r="BJ220">
        <f t="shared" si="207"/>
        <v>0.18987773510500799</v>
      </c>
      <c r="BK220">
        <f t="shared" si="208"/>
        <v>2.7992949478387894</v>
      </c>
      <c r="BL220">
        <f t="shared" si="209"/>
        <v>5.7857057546927022</v>
      </c>
      <c r="BM220">
        <f t="shared" si="210"/>
        <v>-3.775788937808648</v>
      </c>
      <c r="BN220">
        <f t="shared" si="210"/>
        <v>-3.7796307471923392</v>
      </c>
      <c r="BO220">
        <f t="shared" si="210"/>
        <v>-3.7712024010597012</v>
      </c>
      <c r="BP220">
        <f t="shared" si="210"/>
        <v>-3.7897624660812244</v>
      </c>
      <c r="BQ220">
        <f t="shared" si="210"/>
        <v>-3.7492177298069316</v>
      </c>
      <c r="BR220">
        <f t="shared" si="210"/>
        <v>-3.8394681853740327</v>
      </c>
      <c r="BS220">
        <f t="shared" si="210"/>
        <v>-3.6457308158029935</v>
      </c>
      <c r="BT220">
        <f t="shared" si="211"/>
        <v>-4.1127300918316525</v>
      </c>
    </row>
    <row r="221" spans="1:72">
      <c r="A221" s="90" t="s">
        <v>128</v>
      </c>
      <c r="B221" s="71" t="s">
        <v>45</v>
      </c>
      <c r="C221" s="70">
        <v>52541.968999999997</v>
      </c>
      <c r="D221" s="70" t="s">
        <v>79</v>
      </c>
      <c r="E221" s="58">
        <f t="shared" si="182"/>
        <v>24281.007370117077</v>
      </c>
      <c r="F221">
        <f t="shared" si="183"/>
        <v>24281</v>
      </c>
      <c r="G221">
        <f t="shared" si="180"/>
        <v>2.6643129967851564E-3</v>
      </c>
      <c r="H221" s="116"/>
      <c r="I221" s="116"/>
      <c r="J221" s="117">
        <f t="shared" si="179"/>
        <v>2.6643129967851564E-3</v>
      </c>
      <c r="K221" s="117"/>
      <c r="L221" s="116"/>
      <c r="M221" s="116"/>
      <c r="N221" s="116"/>
      <c r="O221" s="40"/>
      <c r="P221" s="167">
        <f t="shared" si="184"/>
        <v>9.6414241519304595E-6</v>
      </c>
      <c r="Q221" s="166">
        <f t="shared" si="185"/>
        <v>37523.468999999997</v>
      </c>
      <c r="R221" s="8">
        <f t="shared" si="186"/>
        <v>7.0985637448383008E-6</v>
      </c>
      <c r="S221" s="282">
        <f t="shared" si="181"/>
        <v>1.358221817609399</v>
      </c>
      <c r="T221" s="284"/>
      <c r="U221" s="167"/>
      <c r="V221" s="167"/>
      <c r="W221" s="167"/>
      <c r="X221" s="167"/>
      <c r="Y221" s="167"/>
      <c r="Z221" s="167"/>
      <c r="AA221" s="116"/>
      <c r="AB221" s="116"/>
      <c r="AC221" s="25"/>
      <c r="AD221" s="252"/>
      <c r="AE221" s="41"/>
      <c r="AF221">
        <f t="shared" si="187"/>
        <v>24281</v>
      </c>
      <c r="AG221" s="246">
        <f t="shared" si="188"/>
        <v>3.0244079506287292E-3</v>
      </c>
      <c r="AH221" s="247">
        <f t="shared" si="189"/>
        <v>-3.6009495384357274E-4</v>
      </c>
      <c r="AI221" s="247">
        <f t="shared" si="190"/>
        <v>2.6643129967851564E-3</v>
      </c>
      <c r="AJ221" s="248">
        <f t="shared" si="191"/>
        <v>1.7611841704326628E-7</v>
      </c>
      <c r="AK221">
        <f t="shared" si="212"/>
        <v>1.2966837578360479E-7</v>
      </c>
      <c r="AN221">
        <f t="shared" si="192"/>
        <v>6.5318875420317026E-3</v>
      </c>
      <c r="AO221">
        <f t="shared" si="193"/>
        <v>0.36719750264990181</v>
      </c>
      <c r="AP221">
        <f t="shared" si="194"/>
        <v>0.2320682282956433</v>
      </c>
      <c r="AQ221">
        <f t="shared" si="195"/>
        <v>0.19651148406703595</v>
      </c>
      <c r="AR221">
        <f t="shared" si="196"/>
        <v>2.8404929667419907</v>
      </c>
      <c r="AS221">
        <f t="shared" si="197"/>
        <v>6.5920591596157063</v>
      </c>
      <c r="AT221">
        <f t="shared" si="198"/>
        <v>2.491944264628192</v>
      </c>
      <c r="AU221">
        <f t="shared" si="198"/>
        <v>2.4808896159817246</v>
      </c>
      <c r="AV221">
        <f t="shared" si="198"/>
        <v>2.5018504128437549</v>
      </c>
      <c r="AW221">
        <f t="shared" si="198"/>
        <v>2.4618122906930915</v>
      </c>
      <c r="AX221">
        <f t="shared" si="198"/>
        <v>2.5372787646300012</v>
      </c>
      <c r="AY221">
        <f t="shared" si="198"/>
        <v>2.390975935255347</v>
      </c>
      <c r="AZ221">
        <f t="shared" si="198"/>
        <v>2.6621406670716077</v>
      </c>
      <c r="BA221">
        <f t="shared" si="199"/>
        <v>2.085317260581788</v>
      </c>
      <c r="BB221" s="246">
        <f t="shared" si="200"/>
        <v>1.4376830445317584E-3</v>
      </c>
      <c r="BC221" s="247">
        <f t="shared" si="201"/>
        <v>1.226629952253398E-3</v>
      </c>
      <c r="BD221" s="248">
        <f t="shared" si="202"/>
        <v>2.0436091234431977E-6</v>
      </c>
      <c r="BE221" s="247">
        <f t="shared" si="203"/>
        <v>-2.2808496391495754E-3</v>
      </c>
      <c r="BG221">
        <f t="shared" si="204"/>
        <v>-1.5867249060969708E-3</v>
      </c>
      <c r="BH221">
        <f t="shared" si="205"/>
        <v>0.44185846966949582</v>
      </c>
      <c r="BI221">
        <f t="shared" si="206"/>
        <v>-0.11492187148656365</v>
      </c>
      <c r="BJ221">
        <f t="shared" si="207"/>
        <v>9.2150775880289817E-2</v>
      </c>
      <c r="BK221">
        <f t="shared" si="208"/>
        <v>2.9779658800024524</v>
      </c>
      <c r="BL221">
        <f t="shared" si="209"/>
        <v>12.195655252134861</v>
      </c>
      <c r="BM221">
        <f t="shared" si="210"/>
        <v>2.8326982079818244</v>
      </c>
      <c r="BN221">
        <f t="shared" si="210"/>
        <v>2.8263643659207425</v>
      </c>
      <c r="BO221">
        <f t="shared" si="210"/>
        <v>2.8381189196101433</v>
      </c>
      <c r="BP221">
        <f t="shared" si="210"/>
        <v>2.8162685907189933</v>
      </c>
      <c r="BQ221">
        <f t="shared" si="210"/>
        <v>2.8567667149685541</v>
      </c>
      <c r="BR221">
        <f t="shared" si="210"/>
        <v>2.7812657991032084</v>
      </c>
      <c r="BS221">
        <f t="shared" si="210"/>
        <v>2.9206853622319562</v>
      </c>
      <c r="BT221">
        <f t="shared" si="211"/>
        <v>2.6573130021022511</v>
      </c>
    </row>
    <row r="222" spans="1:72">
      <c r="A222" s="70" t="s">
        <v>121</v>
      </c>
      <c r="B222" s="71" t="s">
        <v>45</v>
      </c>
      <c r="C222" s="70">
        <v>51513.314899999998</v>
      </c>
      <c r="D222" s="70" t="s">
        <v>79</v>
      </c>
      <c r="E222" s="58">
        <f t="shared" si="182"/>
        <v>21435.507929943658</v>
      </c>
      <c r="F222">
        <f t="shared" si="183"/>
        <v>21435.5</v>
      </c>
      <c r="G222">
        <f t="shared" si="180"/>
        <v>2.866691502276808E-3</v>
      </c>
      <c r="H222" s="116"/>
      <c r="I222" s="116"/>
      <c r="J222" s="117">
        <f t="shared" si="179"/>
        <v>2.866691502276808E-3</v>
      </c>
      <c r="K222" s="116"/>
      <c r="L222" s="116"/>
      <c r="M222" s="116"/>
      <c r="N222" s="116"/>
      <c r="O222" s="40"/>
      <c r="P222" s="167">
        <f t="shared" si="184"/>
        <v>1.1161758469215162E-5</v>
      </c>
      <c r="Q222" s="166">
        <f t="shared" si="185"/>
        <v>36494.814899999998</v>
      </c>
      <c r="R222" s="8">
        <f t="shared" si="186"/>
        <v>8.2179201692260624E-6</v>
      </c>
      <c r="S222" s="282">
        <f t="shared" si="181"/>
        <v>1.358221817609399</v>
      </c>
      <c r="T222" s="284"/>
      <c r="U222" s="167"/>
      <c r="V222" s="167"/>
      <c r="W222" s="167"/>
      <c r="X222" s="167"/>
      <c r="Y222" s="167"/>
      <c r="Z222" s="167"/>
      <c r="AA222" s="116"/>
      <c r="AB222" s="116"/>
      <c r="AC222" s="25"/>
      <c r="AD222" s="252"/>
      <c r="AE222" s="41"/>
      <c r="AF222">
        <f t="shared" si="187"/>
        <v>21435.5</v>
      </c>
      <c r="AG222" s="246">
        <f t="shared" si="188"/>
        <v>7.5850433034251588E-3</v>
      </c>
      <c r="AH222" s="247">
        <f t="shared" si="189"/>
        <v>-4.7183518011483508E-3</v>
      </c>
      <c r="AI222" s="247">
        <f t="shared" si="190"/>
        <v>2.866691502276808E-3</v>
      </c>
      <c r="AJ222" s="248">
        <f t="shared" si="191"/>
        <v>3.0237880061717303E-5</v>
      </c>
      <c r="AK222">
        <f t="shared" si="212"/>
        <v>2.2262843719399886E-5</v>
      </c>
      <c r="AN222">
        <f t="shared" si="192"/>
        <v>9.9561839792436362E-3</v>
      </c>
      <c r="AO222">
        <f t="shared" si="193"/>
        <v>0.41892757619189835</v>
      </c>
      <c r="AP222">
        <f t="shared" si="194"/>
        <v>0.42090256544411142</v>
      </c>
      <c r="AQ222">
        <f t="shared" si="195"/>
        <v>0.31845031372653393</v>
      </c>
      <c r="AR222">
        <f t="shared" si="196"/>
        <v>2.640256303575752</v>
      </c>
      <c r="AS222">
        <f t="shared" si="197"/>
        <v>3.9054295171452895</v>
      </c>
      <c r="AT222">
        <f t="shared" si="198"/>
        <v>2.1078558986463252</v>
      </c>
      <c r="AU222">
        <f t="shared" si="198"/>
        <v>2.1072702499502665</v>
      </c>
      <c r="AV222">
        <f t="shared" si="198"/>
        <v>2.1089970195016701</v>
      </c>
      <c r="AW222">
        <f t="shared" si="198"/>
        <v>2.1038911950345023</v>
      </c>
      <c r="AX222">
        <f t="shared" si="198"/>
        <v>2.1188642744538964</v>
      </c>
      <c r="AY222">
        <f t="shared" si="198"/>
        <v>2.0738181555450894</v>
      </c>
      <c r="AZ222">
        <f t="shared" si="198"/>
        <v>2.2005930486602061</v>
      </c>
      <c r="BA222">
        <f t="shared" si="199"/>
        <v>1.5383294169902504</v>
      </c>
      <c r="BB222" s="246">
        <f t="shared" si="200"/>
        <v>3.0210996355834966E-3</v>
      </c>
      <c r="BC222" s="247">
        <f t="shared" si="201"/>
        <v>-1.5440813330668858E-4</v>
      </c>
      <c r="BD222" s="248">
        <f t="shared" si="202"/>
        <v>3.2382550222214642E-8</v>
      </c>
      <c r="BE222" s="247">
        <f t="shared" si="203"/>
        <v>-2.525548809125166E-3</v>
      </c>
      <c r="BG222">
        <f t="shared" si="204"/>
        <v>-4.5639436678416622E-3</v>
      </c>
      <c r="BH222">
        <f t="shared" si="205"/>
        <v>0.49530813678584273</v>
      </c>
      <c r="BI222">
        <f t="shared" si="206"/>
        <v>-0.407983947188583</v>
      </c>
      <c r="BJ222">
        <f t="shared" si="207"/>
        <v>0.25553836616140252</v>
      </c>
      <c r="BK222">
        <f t="shared" si="208"/>
        <v>2.6728974492304043</v>
      </c>
      <c r="BL222">
        <f t="shared" si="209"/>
        <v>4.1887621135541586</v>
      </c>
      <c r="BM222">
        <f t="shared" si="210"/>
        <v>2.2904265888079665</v>
      </c>
      <c r="BN222">
        <f t="shared" si="210"/>
        <v>2.2892330388647482</v>
      </c>
      <c r="BO222">
        <f t="shared" si="210"/>
        <v>2.2924326672448743</v>
      </c>
      <c r="BP222">
        <f t="shared" si="210"/>
        <v>2.2838286508503449</v>
      </c>
      <c r="BQ222">
        <f t="shared" si="210"/>
        <v>2.3067777718850815</v>
      </c>
      <c r="BR222">
        <f t="shared" si="210"/>
        <v>2.244141338854079</v>
      </c>
      <c r="BS222">
        <f t="shared" si="210"/>
        <v>2.406014630912567</v>
      </c>
      <c r="BT222">
        <f t="shared" si="211"/>
        <v>1.8645493138804849</v>
      </c>
    </row>
    <row r="223" spans="1:72">
      <c r="A223" s="90" t="s">
        <v>128</v>
      </c>
      <c r="B223" s="71" t="s">
        <v>45</v>
      </c>
      <c r="C223" s="70">
        <v>52542.150500000003</v>
      </c>
      <c r="D223" s="70" t="s">
        <v>79</v>
      </c>
      <c r="E223" s="58">
        <f t="shared" si="182"/>
        <v>24281.509441851791</v>
      </c>
      <c r="F223">
        <f t="shared" si="183"/>
        <v>24281.5</v>
      </c>
      <c r="G223">
        <f>+C223-(C$7+F223*C$8)+S223*J$10</f>
        <v>7.975273883609621E-3</v>
      </c>
      <c r="H223" s="116"/>
      <c r="I223" s="116"/>
      <c r="J223" s="117">
        <f t="shared" si="179"/>
        <v>7.975273883609621E-3</v>
      </c>
      <c r="K223" s="117"/>
      <c r="L223" s="116"/>
      <c r="M223" s="116"/>
      <c r="N223" s="116"/>
      <c r="O223" s="40"/>
      <c r="P223" s="167">
        <f t="shared" si="184"/>
        <v>8.63896899058475E-5</v>
      </c>
      <c r="Q223" s="166">
        <f t="shared" si="185"/>
        <v>37523.650500000003</v>
      </c>
      <c r="R223" s="8">
        <f t="shared" si="186"/>
        <v>6.3604993518585689E-5</v>
      </c>
      <c r="S223" s="282">
        <f t="shared" si="181"/>
        <v>1.358221817609399</v>
      </c>
      <c r="T223" s="284"/>
      <c r="U223" s="167"/>
      <c r="V223" s="167"/>
      <c r="W223" s="167"/>
      <c r="X223" s="167"/>
      <c r="Y223" s="167"/>
      <c r="Z223" s="167"/>
      <c r="AA223" s="116"/>
      <c r="AC223" s="25"/>
      <c r="AD223" s="252"/>
      <c r="AE223" s="41"/>
      <c r="AF223">
        <f t="shared" si="187"/>
        <v>24281.5</v>
      </c>
      <c r="AG223" s="246">
        <f t="shared" si="188"/>
        <v>3.0235463493163812E-3</v>
      </c>
      <c r="AH223" s="247">
        <f t="shared" si="189"/>
        <v>4.9517275342932394E-3</v>
      </c>
      <c r="AI223" s="247">
        <f t="shared" si="190"/>
        <v>7.975273883609621E-3</v>
      </c>
      <c r="AJ223" s="248">
        <f t="shared" si="191"/>
        <v>3.330306324961786E-5</v>
      </c>
      <c r="AK223">
        <f t="shared" si="212"/>
        <v>2.4519605573877804E-5</v>
      </c>
      <c r="AN223">
        <f t="shared" si="192"/>
        <v>6.5312203606764131E-3</v>
      </c>
      <c r="AO223">
        <f t="shared" si="193"/>
        <v>0.36719132746876093</v>
      </c>
      <c r="AP223">
        <f t="shared" si="194"/>
        <v>0.23203766050385879</v>
      </c>
      <c r="AQ223">
        <f t="shared" si="195"/>
        <v>0.1964915977643853</v>
      </c>
      <c r="AR223">
        <f t="shared" si="196"/>
        <v>2.8405243923537777</v>
      </c>
      <c r="AS223">
        <f t="shared" si="197"/>
        <v>6.5927577485947806</v>
      </c>
      <c r="AT223">
        <f t="shared" si="198"/>
        <v>2.4920083630769145</v>
      </c>
      <c r="AU223">
        <f t="shared" si="198"/>
        <v>2.4809508104897726</v>
      </c>
      <c r="AV223">
        <f t="shared" si="198"/>
        <v>2.501916102142419</v>
      </c>
      <c r="AW223">
        <f t="shared" si="198"/>
        <v>2.4618713306029245</v>
      </c>
      <c r="AX223">
        <f t="shared" si="198"/>
        <v>2.5373467575779856</v>
      </c>
      <c r="AY223">
        <f t="shared" si="198"/>
        <v>2.3910339704600077</v>
      </c>
      <c r="AZ223">
        <f t="shared" si="198"/>
        <v>2.6622054375705573</v>
      </c>
      <c r="BA223">
        <f t="shared" si="199"/>
        <v>2.0854133751211643</v>
      </c>
      <c r="BB223" s="246">
        <f t="shared" si="200"/>
        <v>1.4373828501338889E-3</v>
      </c>
      <c r="BC223" s="247">
        <f t="shared" si="201"/>
        <v>6.5378910334757323E-3</v>
      </c>
      <c r="BD223" s="248">
        <f t="shared" si="202"/>
        <v>5.8055859403035443E-5</v>
      </c>
      <c r="BE223" s="247">
        <f t="shared" si="203"/>
        <v>3.0302170221156999E-3</v>
      </c>
      <c r="BG223">
        <f t="shared" si="204"/>
        <v>-1.5861634991824922E-3</v>
      </c>
      <c r="BH223">
        <f t="shared" si="205"/>
        <v>0.44185400642708039</v>
      </c>
      <c r="BI223">
        <f t="shared" si="206"/>
        <v>-0.11487375106381129</v>
      </c>
      <c r="BJ223">
        <f t="shared" si="207"/>
        <v>9.2123738707864805E-2</v>
      </c>
      <c r="BK223">
        <f t="shared" si="208"/>
        <v>2.9780143212361683</v>
      </c>
      <c r="BL223">
        <f t="shared" si="209"/>
        <v>12.199282973729662</v>
      </c>
      <c r="BM223">
        <f t="shared" si="210"/>
        <v>2.8327886112801002</v>
      </c>
      <c r="BN223">
        <f t="shared" si="210"/>
        <v>2.8264552829318097</v>
      </c>
      <c r="BO223">
        <f t="shared" si="210"/>
        <v>2.8382085441882099</v>
      </c>
      <c r="BP223">
        <f t="shared" si="210"/>
        <v>2.8163612653714409</v>
      </c>
      <c r="BQ223">
        <f t="shared" si="210"/>
        <v>2.8568525973592678</v>
      </c>
      <c r="BR223">
        <f t="shared" si="210"/>
        <v>2.7813667076431887</v>
      </c>
      <c r="BS223">
        <f t="shared" si="210"/>
        <v>2.9207549200151051</v>
      </c>
      <c r="BT223">
        <f t="shared" si="211"/>
        <v>2.6574523034004804</v>
      </c>
    </row>
    <row r="224" spans="1:72">
      <c r="A224" s="65" t="s">
        <v>63</v>
      </c>
      <c r="B224" s="66"/>
      <c r="C224" s="65">
        <v>40812.502200000003</v>
      </c>
      <c r="D224" s="65">
        <v>2.9999999999999997E-4</v>
      </c>
      <c r="E224" s="58">
        <f t="shared" si="182"/>
        <v>-8165.4595354566054</v>
      </c>
      <c r="F224">
        <f t="shared" si="183"/>
        <v>-8165.5</v>
      </c>
      <c r="G224">
        <f>+C224-(C$7+F224*C$8)+T224*K$10</f>
        <v>1.4628018507210072E-2</v>
      </c>
      <c r="H224" s="116"/>
      <c r="I224" s="116"/>
      <c r="J224" s="117"/>
      <c r="K224" s="117">
        <f t="shared" ref="K224:K255" si="213">G224</f>
        <v>1.4628018507210072E-2</v>
      </c>
      <c r="L224" s="116"/>
      <c r="M224" s="116"/>
      <c r="N224" s="116"/>
      <c r="O224" s="40"/>
      <c r="P224" s="167">
        <f t="shared" si="184"/>
        <v>2.1397892544728039E-4</v>
      </c>
      <c r="Q224" s="166">
        <f t="shared" si="185"/>
        <v>25794.002200000003</v>
      </c>
      <c r="R224" s="8">
        <f t="shared" si="186"/>
        <v>2.1397892544728039E-4</v>
      </c>
      <c r="S224" s="282">
        <f>S$14</f>
        <v>1</v>
      </c>
      <c r="T224" s="284"/>
      <c r="U224" s="167"/>
      <c r="V224" s="167"/>
      <c r="W224" s="167"/>
      <c r="X224" s="167"/>
      <c r="Y224" s="167"/>
      <c r="Z224" s="167"/>
      <c r="AA224" s="116"/>
      <c r="AB224" s="116"/>
      <c r="AC224" s="25"/>
      <c r="AD224" s="252"/>
      <c r="AE224" s="41"/>
      <c r="AF224">
        <f t="shared" si="187"/>
        <v>-8165.5</v>
      </c>
      <c r="AG224" s="246">
        <f t="shared" si="188"/>
        <v>1.9205967649401613E-2</v>
      </c>
      <c r="AH224" s="247">
        <f t="shared" si="189"/>
        <v>-4.5779491421915411E-3</v>
      </c>
      <c r="AI224" s="247">
        <f t="shared" si="190"/>
        <v>1.4628018507210072E-2</v>
      </c>
      <c r="AJ224" s="248">
        <f t="shared" si="191"/>
        <v>2.0957618348492268E-5</v>
      </c>
      <c r="AK224">
        <f t="shared" si="212"/>
        <v>2.0957618348492268E-5</v>
      </c>
      <c r="AN224">
        <f t="shared" si="192"/>
        <v>6.2105609540379376E-3</v>
      </c>
      <c r="AO224">
        <f t="shared" si="193"/>
        <v>0.36433328601327242</v>
      </c>
      <c r="AP224">
        <f t="shared" si="194"/>
        <v>0.21751561947805245</v>
      </c>
      <c r="AQ224">
        <f t="shared" si="195"/>
        <v>0.18703901398389017</v>
      </c>
      <c r="AR224">
        <f t="shared" si="196"/>
        <v>2.855427967016265</v>
      </c>
      <c r="AS224">
        <f t="shared" si="197"/>
        <v>6.9412232105876672</v>
      </c>
      <c r="AT224">
        <f t="shared" si="198"/>
        <v>-3.7606581412009294</v>
      </c>
      <c r="AU224">
        <f t="shared" si="198"/>
        <v>-3.7731073339025185</v>
      </c>
      <c r="AV224">
        <f t="shared" si="198"/>
        <v>-3.75002270641314</v>
      </c>
      <c r="AW224">
        <f t="shared" si="198"/>
        <v>-3.7931415590832387</v>
      </c>
      <c r="AX224">
        <f t="shared" si="198"/>
        <v>-3.7136283212665226</v>
      </c>
      <c r="AY224">
        <f t="shared" si="198"/>
        <v>-3.8642022104313347</v>
      </c>
      <c r="AZ224">
        <f t="shared" si="198"/>
        <v>-3.5906334968145428</v>
      </c>
      <c r="BA224">
        <f t="shared" si="199"/>
        <v>-4.1518435431760139</v>
      </c>
      <c r="BB224" s="246">
        <f t="shared" si="200"/>
        <v>2.0259503707503037E-2</v>
      </c>
      <c r="BC224" s="247">
        <f t="shared" si="201"/>
        <v>-5.6314852002929648E-3</v>
      </c>
      <c r="BD224" s="248">
        <f t="shared" si="202"/>
        <v>3.1713625561118693E-5</v>
      </c>
      <c r="BE224" s="247">
        <f t="shared" si="203"/>
        <v>7.3639214950707091E-3</v>
      </c>
      <c r="BG224">
        <f t="shared" si="204"/>
        <v>1.0535360581014252E-3</v>
      </c>
      <c r="BH224">
        <f t="shared" si="205"/>
        <v>1.5164143350475425</v>
      </c>
      <c r="BI224">
        <f t="shared" si="206"/>
        <v>0.36353544915647834</v>
      </c>
      <c r="BJ224">
        <f t="shared" si="207"/>
        <v>-0.23093282125419312</v>
      </c>
      <c r="BK224">
        <f t="shared" si="208"/>
        <v>-0.42051062943887335</v>
      </c>
      <c r="BL224">
        <f t="shared" si="209"/>
        <v>-0.2134093725052017</v>
      </c>
      <c r="BM224">
        <f t="shared" si="210"/>
        <v>-6.5070402971981327</v>
      </c>
      <c r="BN224">
        <f t="shared" si="210"/>
        <v>-6.5053997127000782</v>
      </c>
      <c r="BO224">
        <f t="shared" si="210"/>
        <v>-6.5024274915323446</v>
      </c>
      <c r="BP224">
        <f t="shared" si="210"/>
        <v>-6.4970477546334893</v>
      </c>
      <c r="BQ224">
        <f t="shared" si="210"/>
        <v>-6.4873262458652761</v>
      </c>
      <c r="BR224">
        <f t="shared" si="210"/>
        <v>-6.4698077191790189</v>
      </c>
      <c r="BS224">
        <f t="shared" si="210"/>
        <v>-6.438380561916242</v>
      </c>
      <c r="BT224">
        <f t="shared" si="211"/>
        <v>-6.382366143878258</v>
      </c>
    </row>
    <row r="225" spans="1:72">
      <c r="A225" s="68" t="s">
        <v>75</v>
      </c>
      <c r="B225" s="68" t="s">
        <v>49</v>
      </c>
      <c r="C225" s="69">
        <v>43750.593999999997</v>
      </c>
      <c r="D225" s="69" t="s">
        <v>76</v>
      </c>
      <c r="E225" s="58">
        <f t="shared" si="182"/>
        <v>-38.005834471895746</v>
      </c>
      <c r="F225">
        <f t="shared" si="183"/>
        <v>-38</v>
      </c>
      <c r="G225">
        <f t="shared" ref="G225:G288" si="214">+C225-(C$7+F225*C$8)+T225*K$10</f>
        <v>-2.1091739981784485E-3</v>
      </c>
      <c r="H225" s="116"/>
      <c r="I225" s="116"/>
      <c r="J225" s="117"/>
      <c r="K225" s="117">
        <f t="shared" si="213"/>
        <v>-2.1091739981784485E-3</v>
      </c>
      <c r="M225" s="116"/>
      <c r="N225" s="116"/>
      <c r="O225" s="40">
        <f ca="1">+C$11+C$12*F225</f>
        <v>0.12839040974208463</v>
      </c>
      <c r="P225" s="167">
        <f t="shared" ca="1" si="184"/>
        <v>1.7030141356381936E-2</v>
      </c>
      <c r="Q225" s="166">
        <f t="shared" si="185"/>
        <v>28732.093999999997</v>
      </c>
      <c r="R225" s="8">
        <f t="shared" ca="1" si="186"/>
        <v>1.7030141356381936E-2</v>
      </c>
      <c r="S225" s="282">
        <f t="shared" ref="S225:S288" si="215">S$14</f>
        <v>1</v>
      </c>
      <c r="T225" s="284"/>
      <c r="U225" s="167"/>
      <c r="V225" s="167"/>
      <c r="W225" s="167"/>
      <c r="X225" s="167"/>
      <c r="Y225" s="167"/>
      <c r="Z225" s="167"/>
      <c r="AA225" s="116"/>
      <c r="AB225" s="116"/>
      <c r="AC225" s="25"/>
      <c r="AD225" s="252"/>
      <c r="AE225" s="41"/>
      <c r="AF225">
        <f t="shared" si="187"/>
        <v>-38</v>
      </c>
      <c r="AG225" s="246">
        <f t="shared" si="188"/>
        <v>3.1675916862518383E-3</v>
      </c>
      <c r="AH225" s="247">
        <f t="shared" si="189"/>
        <v>-5.2767656844302869E-3</v>
      </c>
      <c r="AI225" s="247">
        <f t="shared" ca="1" si="190"/>
        <v>-0.13049958374026308</v>
      </c>
      <c r="AJ225" s="248">
        <f t="shared" si="191"/>
        <v>2.7844256088381034E-5</v>
      </c>
      <c r="AK225">
        <f t="shared" si="212"/>
        <v>2.7844256088381034E-5</v>
      </c>
      <c r="AN225">
        <f t="shared" si="192"/>
        <v>-4.964382050585337E-3</v>
      </c>
      <c r="AO225">
        <f t="shared" si="193"/>
        <v>0.34465077101349251</v>
      </c>
      <c r="AP225">
        <f t="shared" si="194"/>
        <v>-0.21344495235879596</v>
      </c>
      <c r="AQ225">
        <f t="shared" si="195"/>
        <v>-9.784248611692227E-2</v>
      </c>
      <c r="AR225">
        <f t="shared" si="196"/>
        <v>-2.9933890949145741</v>
      </c>
      <c r="AS225">
        <f t="shared" si="197"/>
        <v>-13.470242963524221</v>
      </c>
      <c r="AT225">
        <f t="shared" si="198"/>
        <v>-2.8149298271972105</v>
      </c>
      <c r="AU225">
        <f t="shared" si="198"/>
        <v>-2.7944514643856446</v>
      </c>
      <c r="AV225">
        <f t="shared" si="198"/>
        <v>-2.8271300749031676</v>
      </c>
      <c r="AW225">
        <f t="shared" si="198"/>
        <v>-2.7748000288096453</v>
      </c>
      <c r="AX225">
        <f t="shared" si="198"/>
        <v>-2.858165238311575</v>
      </c>
      <c r="AY225">
        <f t="shared" si="198"/>
        <v>-2.7241097770068006</v>
      </c>
      <c r="AZ225">
        <f t="shared" si="198"/>
        <v>-2.93702137553045</v>
      </c>
      <c r="BA225">
        <f t="shared" si="199"/>
        <v>-2.5895017056113598</v>
      </c>
      <c r="BB225" s="246">
        <f t="shared" si="200"/>
        <v>-3.4022984259814105E-4</v>
      </c>
      <c r="BC225" s="247">
        <f t="shared" si="201"/>
        <v>-1.7689441555803075E-3</v>
      </c>
      <c r="BD225" s="248">
        <f t="shared" si="202"/>
        <v>3.1291634255617271E-6</v>
      </c>
      <c r="BE225" s="247">
        <f t="shared" si="203"/>
        <v>6.3630295812568682E-3</v>
      </c>
      <c r="BG225">
        <f t="shared" si="204"/>
        <v>-3.5078215288499794E-3</v>
      </c>
      <c r="BH225">
        <f t="shared" si="205"/>
        <v>0.46751558194706699</v>
      </c>
      <c r="BI225">
        <f t="shared" si="206"/>
        <v>-0.29162006356701509</v>
      </c>
      <c r="BJ225">
        <f t="shared" si="207"/>
        <v>0.19098187847501633</v>
      </c>
      <c r="BK225">
        <f t="shared" si="208"/>
        <v>2.7972221474972954</v>
      </c>
      <c r="BL225">
        <f t="shared" si="209"/>
        <v>5.750189443857888</v>
      </c>
      <c r="BM225">
        <f t="shared" si="210"/>
        <v>-3.7794465278916243</v>
      </c>
      <c r="BN225">
        <f t="shared" si="210"/>
        <v>-3.7832355712881136</v>
      </c>
      <c r="BO225">
        <f t="shared" si="210"/>
        <v>-3.7749005612192472</v>
      </c>
      <c r="BP225">
        <f t="shared" si="210"/>
        <v>-3.7933046984698837</v>
      </c>
      <c r="BQ225">
        <f t="shared" si="210"/>
        <v>-3.7529932840771352</v>
      </c>
      <c r="BR225">
        <f t="shared" si="210"/>
        <v>-3.8429753019303803</v>
      </c>
      <c r="BS225">
        <f t="shared" si="210"/>
        <v>-3.6493408419307736</v>
      </c>
      <c r="BT225">
        <f t="shared" si="211"/>
        <v>-4.1180235411643578</v>
      </c>
    </row>
    <row r="226" spans="1:72">
      <c r="A226" s="68" t="s">
        <v>75</v>
      </c>
      <c r="B226" s="68" t="s">
        <v>45</v>
      </c>
      <c r="C226" s="69">
        <v>43754.389000000003</v>
      </c>
      <c r="D226" s="69" t="s">
        <v>76</v>
      </c>
      <c r="E226" s="58">
        <f t="shared" si="182"/>
        <v>-27.5079709281896</v>
      </c>
      <c r="F226">
        <f t="shared" si="183"/>
        <v>-27.5</v>
      </c>
      <c r="G226">
        <f t="shared" si="214"/>
        <v>-2.881507491110824E-3</v>
      </c>
      <c r="H226" s="116"/>
      <c r="I226" s="116"/>
      <c r="J226" s="117"/>
      <c r="K226" s="117">
        <f t="shared" si="213"/>
        <v>-2.881507491110824E-3</v>
      </c>
      <c r="M226" s="116"/>
      <c r="N226" s="116"/>
      <c r="O226" s="40">
        <f ca="1">+C$11+C$12*F226</f>
        <v>0.12834907995922934</v>
      </c>
      <c r="P226" s="167">
        <f t="shared" ca="1" si="184"/>
        <v>1.7221467082561379E-2</v>
      </c>
      <c r="Q226" s="166">
        <f t="shared" si="185"/>
        <v>28735.889000000003</v>
      </c>
      <c r="R226" s="8">
        <f t="shared" ca="1" si="186"/>
        <v>1.7221467082561379E-2</v>
      </c>
      <c r="S226" s="282">
        <f t="shared" si="215"/>
        <v>1</v>
      </c>
      <c r="T226" s="284"/>
      <c r="U226" s="167">
        <v>4.1292606758361689E-10</v>
      </c>
      <c r="V226" s="167">
        <v>1.2726947381049142E-21</v>
      </c>
      <c r="W226" s="167">
        <v>7.8498522033673543E-28</v>
      </c>
      <c r="X226" s="167">
        <v>1.2955757820244809E-9</v>
      </c>
      <c r="Y226" s="167">
        <v>5.9509310479772225E-5</v>
      </c>
      <c r="Z226" s="167">
        <v>1.4163143484110165E-3</v>
      </c>
      <c r="AA226" s="8">
        <v>9.3632078161241319E-2</v>
      </c>
      <c r="AB226" s="116">
        <v>157.33104880332948</v>
      </c>
      <c r="AC226" s="25">
        <v>3.8892837454262864E-5</v>
      </c>
      <c r="AD226" s="252">
        <v>3.7642986457126566E-8</v>
      </c>
      <c r="AE226" s="41">
        <v>3.2052095320321501E-21</v>
      </c>
      <c r="AF226">
        <f t="shared" si="187"/>
        <v>-27.5</v>
      </c>
      <c r="AG226" s="246">
        <f t="shared" si="188"/>
        <v>3.1476932593068954E-3</v>
      </c>
      <c r="AH226" s="247">
        <f t="shared" si="189"/>
        <v>-6.0292007504177195E-3</v>
      </c>
      <c r="AI226" s="247">
        <f t="shared" ca="1" si="190"/>
        <v>-0.13123058745034016</v>
      </c>
      <c r="AJ226" s="248">
        <f t="shared" si="191"/>
        <v>3.635126168883759E-5</v>
      </c>
      <c r="AK226">
        <f t="shared" si="212"/>
        <v>3.635126168883759E-5</v>
      </c>
      <c r="AN226">
        <f t="shared" si="192"/>
        <v>-4.9783127949215595E-3</v>
      </c>
      <c r="AO226">
        <f t="shared" si="193"/>
        <v>0.34470669582895352</v>
      </c>
      <c r="AP226">
        <f t="shared" si="194"/>
        <v>-0.21400226084448976</v>
      </c>
      <c r="AQ226">
        <f t="shared" si="195"/>
        <v>-9.8216340449755413E-2</v>
      </c>
      <c r="AR226">
        <f t="shared" si="196"/>
        <v>-2.9928186047721659</v>
      </c>
      <c r="AS226">
        <f t="shared" si="197"/>
        <v>-13.41839992510136</v>
      </c>
      <c r="AT226">
        <f t="shared" si="198"/>
        <v>-2.8136901930685103</v>
      </c>
      <c r="AU226">
        <f t="shared" si="198"/>
        <v>-2.7932013226901296</v>
      </c>
      <c r="AV226">
        <f t="shared" si="198"/>
        <v>-2.8259105991317122</v>
      </c>
      <c r="AW226">
        <f t="shared" si="198"/>
        <v>-2.7735080647478036</v>
      </c>
      <c r="AX226">
        <f t="shared" si="198"/>
        <v>-2.8570231614072408</v>
      </c>
      <c r="AY226">
        <f t="shared" si="198"/>
        <v>-2.7226625154980164</v>
      </c>
      <c r="AZ226">
        <f t="shared" si="198"/>
        <v>-2.9361409817924442</v>
      </c>
      <c r="BA226">
        <f t="shared" si="199"/>
        <v>-2.5874833002844539</v>
      </c>
      <c r="BB226" s="246">
        <f t="shared" si="200"/>
        <v>-3.4927611038942756E-4</v>
      </c>
      <c r="BC226" s="247">
        <f t="shared" si="201"/>
        <v>-2.5322313807213965E-3</v>
      </c>
      <c r="BD226" s="248">
        <f t="shared" si="202"/>
        <v>6.4121957655101899E-6</v>
      </c>
      <c r="BE226" s="247">
        <f t="shared" si="203"/>
        <v>5.5937746735070584E-3</v>
      </c>
      <c r="BG226">
        <f t="shared" si="204"/>
        <v>-3.496969369696323E-3</v>
      </c>
      <c r="BH226">
        <f t="shared" si="205"/>
        <v>0.46729708105048351</v>
      </c>
      <c r="BI226">
        <f t="shared" si="206"/>
        <v>-0.29052375760714599</v>
      </c>
      <c r="BJ226">
        <f t="shared" si="207"/>
        <v>0.19037156698856422</v>
      </c>
      <c r="BK226">
        <f t="shared" si="208"/>
        <v>2.7983680706574114</v>
      </c>
      <c r="BL226">
        <f t="shared" si="209"/>
        <v>5.769771714584639</v>
      </c>
      <c r="BM226">
        <f t="shared" si="210"/>
        <v>-3.7774248542969184</v>
      </c>
      <c r="BN226">
        <f t="shared" si="210"/>
        <v>-3.7812430599555422</v>
      </c>
      <c r="BO226">
        <f t="shared" si="210"/>
        <v>-3.7728564189136247</v>
      </c>
      <c r="BP226">
        <f t="shared" si="210"/>
        <v>-3.7913469076591988</v>
      </c>
      <c r="BQ226">
        <f t="shared" si="210"/>
        <v>-3.7509060837855697</v>
      </c>
      <c r="BR226">
        <f t="shared" si="210"/>
        <v>-3.8410375188576817</v>
      </c>
      <c r="BS226">
        <f t="shared" si="210"/>
        <v>-3.6473442070975972</v>
      </c>
      <c r="BT226">
        <f t="shared" si="211"/>
        <v>-4.1150982139015468</v>
      </c>
    </row>
    <row r="227" spans="1:72">
      <c r="A227" s="68" t="s">
        <v>94</v>
      </c>
      <c r="B227" s="68" t="s">
        <v>49</v>
      </c>
      <c r="C227" s="69">
        <v>48500.014999999999</v>
      </c>
      <c r="D227" s="69" t="s">
        <v>76</v>
      </c>
      <c r="E227" s="58">
        <f t="shared" si="182"/>
        <v>13100.010916394973</v>
      </c>
      <c r="F227">
        <f t="shared" si="183"/>
        <v>13100</v>
      </c>
      <c r="G227">
        <f t="shared" si="214"/>
        <v>3.9462999993702397E-3</v>
      </c>
      <c r="H227" s="116"/>
      <c r="I227" s="116"/>
      <c r="J227" s="117"/>
      <c r="K227" s="117">
        <f t="shared" si="213"/>
        <v>3.9462999993702397E-3</v>
      </c>
      <c r="M227" s="116"/>
      <c r="N227" s="116"/>
      <c r="O227" s="40">
        <f ca="1">+C$11+C$12*F227</f>
        <v>7.6677010965612635E-2</v>
      </c>
      <c r="P227" s="167">
        <f t="shared" ca="1" si="184"/>
        <v>5.289756317655092E-3</v>
      </c>
      <c r="Q227" s="166">
        <f t="shared" si="185"/>
        <v>33481.514999999999</v>
      </c>
      <c r="R227" s="8">
        <f t="shared" ca="1" si="186"/>
        <v>5.289756317655092E-3</v>
      </c>
      <c r="S227" s="282">
        <f t="shared" si="215"/>
        <v>1</v>
      </c>
      <c r="T227" s="284"/>
      <c r="U227" s="167"/>
      <c r="V227" s="167"/>
      <c r="W227" s="167"/>
      <c r="X227" s="167"/>
      <c r="Y227" s="167"/>
      <c r="Z227" s="167"/>
      <c r="AA227" s="116"/>
      <c r="AC227" s="25"/>
      <c r="AD227" s="252"/>
      <c r="AE227" s="41"/>
      <c r="AF227">
        <f t="shared" si="187"/>
        <v>13100</v>
      </c>
      <c r="AG227" s="246">
        <f t="shared" si="188"/>
        <v>1.7249101772537118E-4</v>
      </c>
      <c r="AH227" s="247">
        <f t="shared" si="189"/>
        <v>3.7738089816448687E-3</v>
      </c>
      <c r="AI227" s="247">
        <f t="shared" ca="1" si="190"/>
        <v>-7.2730710966242396E-2</v>
      </c>
      <c r="AJ227" s="248">
        <f t="shared" si="191"/>
        <v>1.4241634229943481E-5</v>
      </c>
      <c r="AK227">
        <f t="shared" si="212"/>
        <v>1.4241634229943481E-5</v>
      </c>
      <c r="AN227">
        <f t="shared" si="192"/>
        <v>-1.1291625084241931E-3</v>
      </c>
      <c r="AO227">
        <f t="shared" si="193"/>
        <v>1.610800622130022</v>
      </c>
      <c r="AP227">
        <f t="shared" si="194"/>
        <v>-0.32516454258166705</v>
      </c>
      <c r="AQ227">
        <f t="shared" si="195"/>
        <v>-0.25686253916896529</v>
      </c>
      <c r="AR227">
        <f t="shared" si="196"/>
        <v>-0.39808198570666303</v>
      </c>
      <c r="AS227">
        <f t="shared" si="197"/>
        <v>-0.20171181520392009</v>
      </c>
      <c r="AT227">
        <f t="shared" si="198"/>
        <v>-0.18123373597014975</v>
      </c>
      <c r="AU227">
        <f t="shared" si="198"/>
        <v>-0.177868781637015</v>
      </c>
      <c r="AV227">
        <f t="shared" si="198"/>
        <v>-0.17271143327905897</v>
      </c>
      <c r="AW227">
        <f t="shared" si="198"/>
        <v>-0.16481589134488561</v>
      </c>
      <c r="AX227">
        <f t="shared" si="198"/>
        <v>-0.15274824541640675</v>
      </c>
      <c r="AY227">
        <f t="shared" si="198"/>
        <v>-0.13434650921739527</v>
      </c>
      <c r="AZ227">
        <f t="shared" si="198"/>
        <v>-0.10637174665309662</v>
      </c>
      <c r="BA227">
        <f t="shared" si="199"/>
        <v>-6.3996068955018082E-2</v>
      </c>
      <c r="BB227" s="246">
        <f t="shared" si="200"/>
        <v>4.9545310668100452E-3</v>
      </c>
      <c r="BC227" s="247">
        <f t="shared" si="201"/>
        <v>-1.0082310674398055E-3</v>
      </c>
      <c r="BD227" s="248">
        <f t="shared" si="202"/>
        <v>1.0165298853508097E-6</v>
      </c>
      <c r="BE227" s="247">
        <f t="shared" si="203"/>
        <v>2.9342245870975833E-4</v>
      </c>
      <c r="BG227">
        <f t="shared" si="204"/>
        <v>4.7820400490846742E-3</v>
      </c>
      <c r="BH227">
        <f t="shared" si="205"/>
        <v>1.0481358064328403</v>
      </c>
      <c r="BI227">
        <f t="shared" si="206"/>
        <v>0.99108285727198886</v>
      </c>
      <c r="BJ227">
        <f t="shared" si="207"/>
        <v>-0.56364587953259859</v>
      </c>
      <c r="BK227">
        <f t="shared" si="208"/>
        <v>-1.4856022453318596</v>
      </c>
      <c r="BL227">
        <f t="shared" si="209"/>
        <v>-0.9182392276487531</v>
      </c>
      <c r="BM227">
        <f t="shared" si="210"/>
        <v>-0.90090468152275816</v>
      </c>
      <c r="BN227">
        <f t="shared" si="210"/>
        <v>-0.90010217947376603</v>
      </c>
      <c r="BO227">
        <f t="shared" si="210"/>
        <v>-0.89782300895561695</v>
      </c>
      <c r="BP227">
        <f t="shared" si="210"/>
        <v>-0.89138519365848312</v>
      </c>
      <c r="BQ227">
        <f t="shared" si="210"/>
        <v>-0.87347103913720447</v>
      </c>
      <c r="BR227">
        <f t="shared" si="210"/>
        <v>-0.82551210087120386</v>
      </c>
      <c r="BS227">
        <f t="shared" si="210"/>
        <v>-0.70773810295724537</v>
      </c>
      <c r="BT227">
        <f t="shared" si="211"/>
        <v>-0.4577426288967188</v>
      </c>
    </row>
    <row r="228" spans="1:72">
      <c r="A228" s="65" t="s">
        <v>101</v>
      </c>
      <c r="B228" s="66" t="s">
        <v>102</v>
      </c>
      <c r="C228" s="65">
        <v>49243.446199999998</v>
      </c>
      <c r="D228" s="65">
        <v>1.1000000000000001E-3</v>
      </c>
      <c r="E228" s="58">
        <f t="shared" si="182"/>
        <v>15156.516658614295</v>
      </c>
      <c r="F228">
        <f t="shared" si="183"/>
        <v>15156.5</v>
      </c>
      <c r="G228">
        <f t="shared" si="214"/>
        <v>6.0221245003049262E-3</v>
      </c>
      <c r="H228" s="116"/>
      <c r="I228" s="116"/>
      <c r="J228" s="117"/>
      <c r="K228" s="117">
        <f t="shared" si="213"/>
        <v>6.0221245003049262E-3</v>
      </c>
      <c r="L228" s="116"/>
      <c r="M228" s="116"/>
      <c r="N228" s="116"/>
      <c r="O228" s="40"/>
      <c r="P228" s="167">
        <f t="shared" si="184"/>
        <v>3.6265983497172854E-5</v>
      </c>
      <c r="Q228" s="166">
        <f t="shared" si="185"/>
        <v>34224.946199999998</v>
      </c>
      <c r="R228" s="8">
        <f t="shared" si="186"/>
        <v>3.6265983497172854E-5</v>
      </c>
      <c r="S228" s="282">
        <f t="shared" si="215"/>
        <v>1</v>
      </c>
      <c r="T228" s="284"/>
      <c r="U228" s="167"/>
      <c r="V228" s="167"/>
      <c r="W228" s="167"/>
      <c r="X228" s="167"/>
      <c r="Y228" s="167"/>
      <c r="Z228" s="167"/>
      <c r="AA228" s="116"/>
      <c r="AB228" s="116"/>
      <c r="AC228" s="25"/>
      <c r="AD228" s="252"/>
      <c r="AE228" s="41"/>
      <c r="AF228">
        <f t="shared" si="187"/>
        <v>15156.5</v>
      </c>
      <c r="AG228" s="246">
        <f t="shared" si="188"/>
        <v>9.9618044904840261E-3</v>
      </c>
      <c r="AH228" s="247">
        <f t="shared" si="189"/>
        <v>-3.9396799901790999E-3</v>
      </c>
      <c r="AI228" s="247">
        <f t="shared" si="190"/>
        <v>6.0221245003049262E-3</v>
      </c>
      <c r="AJ228" s="248">
        <f t="shared" si="191"/>
        <v>1.5521078425017592E-5</v>
      </c>
      <c r="AK228">
        <f t="shared" si="212"/>
        <v>1.5521078425017592E-5</v>
      </c>
      <c r="AN228">
        <f t="shared" si="192"/>
        <v>9.613955134106492E-3</v>
      </c>
      <c r="AO228">
        <f t="shared" si="193"/>
        <v>1.0334916870320499</v>
      </c>
      <c r="AP228">
        <f t="shared" si="194"/>
        <v>0.99986667118158146</v>
      </c>
      <c r="AQ228">
        <f t="shared" si="195"/>
        <v>0.6617658731927003</v>
      </c>
      <c r="AR228">
        <f t="shared" si="196"/>
        <v>1.5202298986291742</v>
      </c>
      <c r="AS228">
        <f t="shared" si="197"/>
        <v>0.95067027421106898</v>
      </c>
      <c r="AT228">
        <f t="shared" si="198"/>
        <v>0.80924250558839761</v>
      </c>
      <c r="AU228">
        <f t="shared" si="198"/>
        <v>0.80562694785589584</v>
      </c>
      <c r="AV228">
        <f t="shared" si="198"/>
        <v>0.79778128027452211</v>
      </c>
      <c r="AW228">
        <f t="shared" si="198"/>
        <v>0.78096909139242554</v>
      </c>
      <c r="AX228">
        <f t="shared" si="198"/>
        <v>0.74584873551131969</v>
      </c>
      <c r="AY228">
        <f t="shared" si="198"/>
        <v>0.6758909384192231</v>
      </c>
      <c r="AZ228">
        <f t="shared" si="198"/>
        <v>0.54686726705813293</v>
      </c>
      <c r="BA228">
        <f t="shared" si="199"/>
        <v>0.33132303150043718</v>
      </c>
      <c r="BB228" s="246">
        <f t="shared" si="200"/>
        <v>7.9582528236081876E-3</v>
      </c>
      <c r="BC228" s="247">
        <f t="shared" si="201"/>
        <v>-1.9361283233032614E-3</v>
      </c>
      <c r="BD228" s="248">
        <f t="shared" si="202"/>
        <v>3.7485928842970985E-6</v>
      </c>
      <c r="BE228" s="247">
        <f t="shared" si="203"/>
        <v>-1.5882789669257264E-3</v>
      </c>
      <c r="BG228">
        <f t="shared" si="204"/>
        <v>-2.0035516668758394E-3</v>
      </c>
      <c r="BH228">
        <f t="shared" si="205"/>
        <v>1.5004190716943908</v>
      </c>
      <c r="BI228">
        <f t="shared" si="206"/>
        <v>-0.50863596102741282</v>
      </c>
      <c r="BJ228">
        <f t="shared" si="207"/>
        <v>0.26380766868978722</v>
      </c>
      <c r="BK228">
        <f t="shared" si="208"/>
        <v>0.48514934026035972</v>
      </c>
      <c r="BL228">
        <f t="shared" si="209"/>
        <v>0.24744728669971328</v>
      </c>
      <c r="BM228">
        <f t="shared" si="210"/>
        <v>0.25918750159240123</v>
      </c>
      <c r="BN228">
        <f t="shared" si="210"/>
        <v>0.2573559805996421</v>
      </c>
      <c r="BO228">
        <f t="shared" si="210"/>
        <v>0.25400955686979704</v>
      </c>
      <c r="BP228">
        <f t="shared" si="210"/>
        <v>0.24790268211572611</v>
      </c>
      <c r="BQ228">
        <f t="shared" si="210"/>
        <v>0.23678237453012907</v>
      </c>
      <c r="BR228">
        <f t="shared" si="210"/>
        <v>0.21660818353922595</v>
      </c>
      <c r="BS228">
        <f t="shared" si="210"/>
        <v>0.18022995270517056</v>
      </c>
      <c r="BT228">
        <f t="shared" si="211"/>
        <v>0.11520361071953911</v>
      </c>
    </row>
    <row r="229" spans="1:72">
      <c r="A229" s="65" t="s">
        <v>101</v>
      </c>
      <c r="B229" s="66" t="s">
        <v>49</v>
      </c>
      <c r="C229" s="65">
        <v>49244.349000000002</v>
      </c>
      <c r="D229" s="65">
        <v>1.2999999999999999E-3</v>
      </c>
      <c r="E229" s="58">
        <f t="shared" si="182"/>
        <v>15159.014015981169</v>
      </c>
      <c r="F229">
        <f t="shared" si="183"/>
        <v>15159</v>
      </c>
      <c r="G229">
        <f t="shared" si="214"/>
        <v>5.0668070034589618E-3</v>
      </c>
      <c r="H229" s="116"/>
      <c r="I229" s="116"/>
      <c r="J229" s="117"/>
      <c r="K229" s="117">
        <f t="shared" si="213"/>
        <v>5.0668070034589618E-3</v>
      </c>
      <c r="L229" s="116"/>
      <c r="M229" s="116"/>
      <c r="N229" s="116"/>
      <c r="O229" s="40"/>
      <c r="P229" s="167">
        <f t="shared" si="184"/>
        <v>2.5672533210300783E-5</v>
      </c>
      <c r="Q229" s="166">
        <f t="shared" si="185"/>
        <v>34225.849000000002</v>
      </c>
      <c r="R229" s="8">
        <f t="shared" si="186"/>
        <v>2.5672533210300783E-5</v>
      </c>
      <c r="S229" s="282">
        <f t="shared" si="215"/>
        <v>1</v>
      </c>
      <c r="T229" s="284"/>
      <c r="U229" s="167"/>
      <c r="V229" s="167"/>
      <c r="W229" s="167"/>
      <c r="X229" s="167"/>
      <c r="Y229" s="167"/>
      <c r="Z229" s="167"/>
      <c r="AA229" s="116"/>
      <c r="AC229" s="25"/>
      <c r="AD229" s="252"/>
      <c r="AE229" s="41"/>
      <c r="AF229">
        <f t="shared" si="187"/>
        <v>15159</v>
      </c>
      <c r="AG229" s="246">
        <f t="shared" si="188"/>
        <v>9.967528550167892E-3</v>
      </c>
      <c r="AH229" s="247">
        <f t="shared" si="189"/>
        <v>-4.9007215467089301E-3</v>
      </c>
      <c r="AI229" s="247">
        <f t="shared" si="190"/>
        <v>5.0668070034589618E-3</v>
      </c>
      <c r="AJ229" s="248">
        <f t="shared" si="191"/>
        <v>2.4017071678377169E-5</v>
      </c>
      <c r="AK229">
        <f t="shared" si="212"/>
        <v>2.4017071678377169E-5</v>
      </c>
      <c r="AN229">
        <f t="shared" si="192"/>
        <v>9.6208196910914697E-3</v>
      </c>
      <c r="AO229">
        <f t="shared" si="193"/>
        <v>1.0326724724867098</v>
      </c>
      <c r="AP229">
        <f t="shared" si="194"/>
        <v>0.99984569157333147</v>
      </c>
      <c r="AQ229">
        <f t="shared" si="195"/>
        <v>0.66180682496054333</v>
      </c>
      <c r="AR229">
        <f t="shared" si="196"/>
        <v>1.5214677821876257</v>
      </c>
      <c r="AS229">
        <f t="shared" si="197"/>
        <v>0.95184929335615265</v>
      </c>
      <c r="AT229">
        <f t="shared" ref="AT229:AZ244" si="216">$BA229+$AH$7*SIN(AU229)</f>
        <v>0.81013994436860015</v>
      </c>
      <c r="AU229">
        <f t="shared" si="216"/>
        <v>0.80653565241913872</v>
      </c>
      <c r="AV229">
        <f t="shared" si="216"/>
        <v>0.79870700945468398</v>
      </c>
      <c r="AW229">
        <f t="shared" si="216"/>
        <v>0.78191545195087497</v>
      </c>
      <c r="AX229">
        <f t="shared" si="216"/>
        <v>0.74680619739002263</v>
      </c>
      <c r="AY229">
        <f t="shared" si="216"/>
        <v>0.67681380806663594</v>
      </c>
      <c r="AZ229">
        <f t="shared" si="216"/>
        <v>0.54764892977379298</v>
      </c>
      <c r="BA229">
        <f t="shared" si="199"/>
        <v>0.33180360419731958</v>
      </c>
      <c r="BB229" s="246">
        <f t="shared" si="200"/>
        <v>7.9546754063638935E-3</v>
      </c>
      <c r="BC229" s="247">
        <f t="shared" si="201"/>
        <v>-2.8878684029049317E-3</v>
      </c>
      <c r="BD229" s="248">
        <f t="shared" si="202"/>
        <v>8.3397839124966809E-6</v>
      </c>
      <c r="BE229" s="247">
        <f t="shared" si="203"/>
        <v>-2.5411595438285094E-3</v>
      </c>
      <c r="BG229">
        <f t="shared" si="204"/>
        <v>-2.0128531438039984E-3</v>
      </c>
      <c r="BH229">
        <f t="shared" si="205"/>
        <v>1.4996837895423125</v>
      </c>
      <c r="BI229">
        <f t="shared" si="206"/>
        <v>-0.51102740506380029</v>
      </c>
      <c r="BJ229">
        <f t="shared" si="207"/>
        <v>0.2651977447936737</v>
      </c>
      <c r="BK229">
        <f t="shared" si="208"/>
        <v>0.48792920473749829</v>
      </c>
      <c r="BL229">
        <f t="shared" si="209"/>
        <v>0.24892283315343625</v>
      </c>
      <c r="BM229">
        <f t="shared" ref="BM229:BS244" si="217">$BT229+$BH$7*SIN(BN229)</f>
        <v>0.2607156567819946</v>
      </c>
      <c r="BN229">
        <f t="shared" si="217"/>
        <v>0.25887648057717327</v>
      </c>
      <c r="BO229">
        <f t="shared" si="217"/>
        <v>0.25551473648867895</v>
      </c>
      <c r="BP229">
        <f t="shared" si="217"/>
        <v>0.24937755246447774</v>
      </c>
      <c r="BQ229">
        <f t="shared" si="217"/>
        <v>0.2381980468247494</v>
      </c>
      <c r="BR229">
        <f t="shared" si="217"/>
        <v>0.21791007894979342</v>
      </c>
      <c r="BS229">
        <f t="shared" si="217"/>
        <v>0.18131784366877479</v>
      </c>
      <c r="BT229">
        <f t="shared" si="211"/>
        <v>0.11590011721068461</v>
      </c>
    </row>
    <row r="230" spans="1:72">
      <c r="A230" s="65" t="s">
        <v>101</v>
      </c>
      <c r="B230" s="66" t="s">
        <v>49</v>
      </c>
      <c r="C230" s="65">
        <v>49273.268900000003</v>
      </c>
      <c r="D230" s="65">
        <v>8.0000000000000004E-4</v>
      </c>
      <c r="E230" s="58">
        <f t="shared" si="182"/>
        <v>15239.013268655001</v>
      </c>
      <c r="F230">
        <f t="shared" si="183"/>
        <v>15239</v>
      </c>
      <c r="G230">
        <f t="shared" si="214"/>
        <v>4.7966470083338208E-3</v>
      </c>
      <c r="H230" s="116"/>
      <c r="I230" s="116"/>
      <c r="J230" s="117"/>
      <c r="K230" s="117">
        <f t="shared" si="213"/>
        <v>4.7966470083338208E-3</v>
      </c>
      <c r="L230" s="116"/>
      <c r="M230" s="116"/>
      <c r="N230" s="116"/>
      <c r="O230" s="40"/>
      <c r="P230" s="167">
        <f t="shared" si="184"/>
        <v>2.3007822522557794E-5</v>
      </c>
      <c r="Q230" s="166">
        <f t="shared" si="185"/>
        <v>34254.768900000003</v>
      </c>
      <c r="R230" s="8">
        <f t="shared" si="186"/>
        <v>2.3007822522557794E-5</v>
      </c>
      <c r="S230" s="282">
        <f t="shared" si="215"/>
        <v>1</v>
      </c>
      <c r="T230" s="284"/>
      <c r="U230" s="167"/>
      <c r="V230" s="167"/>
      <c r="W230" s="167"/>
      <c r="X230" s="167"/>
      <c r="Y230" s="167"/>
      <c r="Z230" s="167"/>
      <c r="AB230" s="116"/>
      <c r="AC230" s="25"/>
      <c r="AD230" s="252"/>
      <c r="AE230" s="41"/>
      <c r="AF230">
        <f t="shared" si="187"/>
        <v>15239</v>
      </c>
      <c r="AG230" s="246">
        <f t="shared" si="188"/>
        <v>1.0143787103105078E-2</v>
      </c>
      <c r="AH230" s="247">
        <f t="shared" si="189"/>
        <v>-5.347140094771257E-3</v>
      </c>
      <c r="AI230" s="247">
        <f t="shared" si="190"/>
        <v>4.7966470083338208E-3</v>
      </c>
      <c r="AJ230" s="248">
        <f t="shared" si="191"/>
        <v>2.8591907193110368E-5</v>
      </c>
      <c r="AK230">
        <f t="shared" si="212"/>
        <v>2.8591907193110368E-5</v>
      </c>
      <c r="AN230">
        <f t="shared" si="192"/>
        <v>9.8335497936897533E-3</v>
      </c>
      <c r="AO230">
        <f t="shared" si="193"/>
        <v>1.0071190119327764</v>
      </c>
      <c r="AP230">
        <f t="shared" si="194"/>
        <v>0.99842387888764839</v>
      </c>
      <c r="AQ230">
        <f t="shared" si="195"/>
        <v>0.6625745872668608</v>
      </c>
      <c r="AR230">
        <f t="shared" si="196"/>
        <v>1.5600522714984602</v>
      </c>
      <c r="AS230">
        <f t="shared" si="197"/>
        <v>0.98931325141043536</v>
      </c>
      <c r="AT230">
        <f t="shared" si="216"/>
        <v>0.83847594105877177</v>
      </c>
      <c r="AU230">
        <f t="shared" si="216"/>
        <v>0.83522809965005451</v>
      </c>
      <c r="AV230">
        <f t="shared" si="216"/>
        <v>0.82795250494238126</v>
      </c>
      <c r="AW230">
        <f t="shared" si="216"/>
        <v>0.81185923411178651</v>
      </c>
      <c r="AX230">
        <f t="shared" si="216"/>
        <v>0.77719180882185657</v>
      </c>
      <c r="AY230">
        <f t="shared" si="216"/>
        <v>0.70621799690291676</v>
      </c>
      <c r="AZ230">
        <f t="shared" si="216"/>
        <v>0.57263543728347976</v>
      </c>
      <c r="BA230">
        <f t="shared" si="199"/>
        <v>0.34718193049755541</v>
      </c>
      <c r="BB230" s="246">
        <f t="shared" si="200"/>
        <v>7.8381081673344968E-3</v>
      </c>
      <c r="BC230" s="247">
        <f t="shared" si="201"/>
        <v>-3.041461159000676E-3</v>
      </c>
      <c r="BD230" s="248">
        <f t="shared" si="202"/>
        <v>9.2504859817097353E-6</v>
      </c>
      <c r="BE230" s="247">
        <f t="shared" si="203"/>
        <v>-2.7312238495853522E-3</v>
      </c>
      <c r="BG230">
        <f t="shared" si="204"/>
        <v>-2.3056789357705802E-3</v>
      </c>
      <c r="BH230">
        <f t="shared" si="205"/>
        <v>1.4745858950247339</v>
      </c>
      <c r="BI230">
        <f t="shared" si="206"/>
        <v>-0.58421748073645263</v>
      </c>
      <c r="BJ230">
        <f t="shared" si="207"/>
        <v>0.30786679200360145</v>
      </c>
      <c r="BK230">
        <f t="shared" si="208"/>
        <v>0.57546512688869766</v>
      </c>
      <c r="BL230">
        <f t="shared" si="209"/>
        <v>0.29594509984193412</v>
      </c>
      <c r="BM230">
        <f t="shared" si="217"/>
        <v>0.30924511541170091</v>
      </c>
      <c r="BN230">
        <f t="shared" si="217"/>
        <v>0.30719070761141642</v>
      </c>
      <c r="BO230">
        <f t="shared" si="217"/>
        <v>0.30338300384797101</v>
      </c>
      <c r="BP230">
        <f t="shared" si="217"/>
        <v>0.29633762070676767</v>
      </c>
      <c r="BQ230">
        <f t="shared" si="217"/>
        <v>0.28334111803343215</v>
      </c>
      <c r="BR230">
        <f t="shared" si="217"/>
        <v>0.25949325417159841</v>
      </c>
      <c r="BS230">
        <f t="shared" si="217"/>
        <v>0.21611256295859751</v>
      </c>
      <c r="BT230">
        <f t="shared" si="211"/>
        <v>0.13818832492733968</v>
      </c>
    </row>
    <row r="231" spans="1:72">
      <c r="A231" s="65" t="s">
        <v>101</v>
      </c>
      <c r="B231" s="66" t="s">
        <v>45</v>
      </c>
      <c r="C231" s="65">
        <v>49275.26</v>
      </c>
      <c r="D231" s="65">
        <v>1E-3</v>
      </c>
      <c r="E231" s="58">
        <f t="shared" si="182"/>
        <v>15244.521120065234</v>
      </c>
      <c r="F231">
        <f t="shared" si="183"/>
        <v>15244.5</v>
      </c>
      <c r="G231">
        <f t="shared" si="214"/>
        <v>7.6349485025275499E-3</v>
      </c>
      <c r="H231" s="116"/>
      <c r="I231" s="116"/>
      <c r="J231" s="117"/>
      <c r="K231" s="117">
        <f t="shared" si="213"/>
        <v>7.6349485025275499E-3</v>
      </c>
      <c r="L231" s="116"/>
      <c r="M231" s="116"/>
      <c r="N231" s="116"/>
      <c r="O231" s="40"/>
      <c r="P231" s="167">
        <f t="shared" si="184"/>
        <v>5.8292438636247675E-5</v>
      </c>
      <c r="Q231" s="166">
        <f t="shared" si="185"/>
        <v>34256.76</v>
      </c>
      <c r="R231" s="8">
        <f t="shared" si="186"/>
        <v>5.8292438636247675E-5</v>
      </c>
      <c r="S231" s="282">
        <f t="shared" si="215"/>
        <v>1</v>
      </c>
      <c r="T231" s="284"/>
      <c r="U231" s="167"/>
      <c r="V231" s="167"/>
      <c r="W231" s="167"/>
      <c r="X231" s="167"/>
      <c r="Y231" s="167"/>
      <c r="Z231" s="167"/>
      <c r="AA231" s="116"/>
      <c r="AC231" s="25"/>
      <c r="AD231" s="252"/>
      <c r="AE231" s="41"/>
      <c r="AF231">
        <f t="shared" si="187"/>
        <v>15244.5</v>
      </c>
      <c r="AG231" s="246">
        <f t="shared" si="188"/>
        <v>1.0155421633931518E-2</v>
      </c>
      <c r="AH231" s="247">
        <f t="shared" si="189"/>
        <v>-2.5204731314039681E-3</v>
      </c>
      <c r="AI231" s="247">
        <f t="shared" si="190"/>
        <v>7.6349485025275499E-3</v>
      </c>
      <c r="AJ231" s="248">
        <f t="shared" si="191"/>
        <v>6.3527848061293247E-6</v>
      </c>
      <c r="AK231">
        <f t="shared" si="212"/>
        <v>6.3527848061293247E-6</v>
      </c>
      <c r="AN231">
        <f t="shared" si="192"/>
        <v>9.8476900076222146E-3</v>
      </c>
      <c r="AO231">
        <f t="shared" si="193"/>
        <v>1.0054086353145577</v>
      </c>
      <c r="AP231">
        <f t="shared" si="194"/>
        <v>0.99827567868713107</v>
      </c>
      <c r="AQ231">
        <f t="shared" si="195"/>
        <v>0.66259075656606026</v>
      </c>
      <c r="AR231">
        <f t="shared" si="196"/>
        <v>1.5626336484963113</v>
      </c>
      <c r="AS231">
        <f t="shared" si="197"/>
        <v>0.9918704559887731</v>
      </c>
      <c r="AT231">
        <f t="shared" si="216"/>
        <v>0.84039726026518902</v>
      </c>
      <c r="AU231">
        <f t="shared" si="216"/>
        <v>0.83717356252876396</v>
      </c>
      <c r="AV231">
        <f t="shared" si="216"/>
        <v>0.82993644204801731</v>
      </c>
      <c r="AW231">
        <f t="shared" si="216"/>
        <v>0.81389370493924895</v>
      </c>
      <c r="AX231">
        <f t="shared" si="216"/>
        <v>0.77926267229578083</v>
      </c>
      <c r="AY231">
        <f t="shared" si="216"/>
        <v>0.70823032399451202</v>
      </c>
      <c r="AZ231">
        <f t="shared" si="216"/>
        <v>0.57435132673555744</v>
      </c>
      <c r="BA231">
        <f t="shared" si="199"/>
        <v>0.3482391904306974</v>
      </c>
      <c r="BB231" s="246">
        <f t="shared" si="200"/>
        <v>7.8299684088560598E-3</v>
      </c>
      <c r="BC231" s="247">
        <f t="shared" si="201"/>
        <v>-1.9501990632850991E-4</v>
      </c>
      <c r="BD231" s="248">
        <f t="shared" si="202"/>
        <v>3.8032763864380779E-8</v>
      </c>
      <c r="BE231" s="247">
        <f t="shared" si="203"/>
        <v>1.1271171998079388E-4</v>
      </c>
      <c r="BG231">
        <f t="shared" si="204"/>
        <v>-2.3254532250754586E-3</v>
      </c>
      <c r="BH231">
        <f t="shared" si="205"/>
        <v>1.4727572255350856</v>
      </c>
      <c r="BI231">
        <f t="shared" si="206"/>
        <v>-0.58900612819671294</v>
      </c>
      <c r="BJ231">
        <f t="shared" si="207"/>
        <v>0.31066757004776785</v>
      </c>
      <c r="BK231">
        <f t="shared" si="208"/>
        <v>0.58137802122072213</v>
      </c>
      <c r="BL231">
        <f t="shared" si="209"/>
        <v>0.29916330813956443</v>
      </c>
      <c r="BM231">
        <f t="shared" si="217"/>
        <v>0.31255375251264761</v>
      </c>
      <c r="BN231">
        <f t="shared" si="217"/>
        <v>0.31048670954721913</v>
      </c>
      <c r="BO231">
        <f t="shared" si="217"/>
        <v>0.30665159973125666</v>
      </c>
      <c r="BP231">
        <f t="shared" si="217"/>
        <v>0.29954835478058406</v>
      </c>
      <c r="BQ231">
        <f t="shared" si="217"/>
        <v>0.28643272253585222</v>
      </c>
      <c r="BR231">
        <f t="shared" si="217"/>
        <v>0.26234622172622568</v>
      </c>
      <c r="BS231">
        <f t="shared" si="217"/>
        <v>0.21850334857319431</v>
      </c>
      <c r="BT231">
        <f t="shared" si="211"/>
        <v>0.1397206392078596</v>
      </c>
    </row>
    <row r="232" spans="1:72">
      <c r="A232" s="63" t="s">
        <v>107</v>
      </c>
      <c r="B232" s="64"/>
      <c r="C232" s="63">
        <v>50001.335099999997</v>
      </c>
      <c r="D232" s="63"/>
      <c r="E232" s="58">
        <f t="shared" si="182"/>
        <v>17253.015803140763</v>
      </c>
      <c r="F232">
        <f t="shared" si="183"/>
        <v>17253</v>
      </c>
      <c r="G232">
        <f t="shared" si="214"/>
        <v>5.7128689950332046E-3</v>
      </c>
      <c r="H232" s="116"/>
      <c r="I232" s="116"/>
      <c r="J232" s="117"/>
      <c r="K232" s="9">
        <f t="shared" si="213"/>
        <v>5.7128689950332046E-3</v>
      </c>
      <c r="L232" s="116"/>
      <c r="M232" s="116"/>
      <c r="N232" s="116"/>
      <c r="O232" s="40"/>
      <c r="P232" s="167">
        <f t="shared" si="184"/>
        <v>3.2636872154411697E-5</v>
      </c>
      <c r="Q232" s="166">
        <f t="shared" si="185"/>
        <v>34982.835099999997</v>
      </c>
      <c r="R232" s="8">
        <f t="shared" si="186"/>
        <v>3.2636872154411697E-5</v>
      </c>
      <c r="S232" s="282">
        <f t="shared" si="215"/>
        <v>1</v>
      </c>
      <c r="T232" s="284"/>
      <c r="U232" s="167"/>
      <c r="V232" s="167"/>
      <c r="W232" s="167"/>
      <c r="X232" s="167"/>
      <c r="Y232" s="167"/>
      <c r="Z232" s="167"/>
      <c r="AA232" s="116"/>
      <c r="AB232" s="116"/>
      <c r="AC232" s="25"/>
      <c r="AD232" s="252"/>
      <c r="AE232" s="41"/>
      <c r="AF232">
        <f t="shared" si="187"/>
        <v>17253</v>
      </c>
      <c r="AG232" s="246">
        <f t="shared" si="188"/>
        <v>1.1639386014459085E-2</v>
      </c>
      <c r="AH232" s="247">
        <f t="shared" si="189"/>
        <v>-5.9265170194258802E-3</v>
      </c>
      <c r="AI232" s="247">
        <f t="shared" si="190"/>
        <v>5.7128689950332046E-3</v>
      </c>
      <c r="AJ232" s="248">
        <f t="shared" si="191"/>
        <v>3.5123603981544617E-5</v>
      </c>
      <c r="AK232">
        <f t="shared" si="212"/>
        <v>3.5123603981544617E-5</v>
      </c>
      <c r="AN232">
        <f t="shared" si="192"/>
        <v>1.2231751698176906E-2</v>
      </c>
      <c r="AO232">
        <f t="shared" si="193"/>
        <v>0.63889151713864245</v>
      </c>
      <c r="AP232">
        <f t="shared" si="194"/>
        <v>0.80014616453517518</v>
      </c>
      <c r="AQ232">
        <f t="shared" si="195"/>
        <v>0.55556856249100217</v>
      </c>
      <c r="AR232">
        <f t="shared" si="196"/>
        <v>2.1471575237102827</v>
      </c>
      <c r="AS232">
        <f t="shared" si="197"/>
        <v>1.8426552241094807</v>
      </c>
      <c r="AT232">
        <f t="shared" si="216"/>
        <v>1.385614220676294</v>
      </c>
      <c r="AU232">
        <f t="shared" si="216"/>
        <v>1.3856057010724123</v>
      </c>
      <c r="AV232">
        <f t="shared" si="216"/>
        <v>1.3855358866922685</v>
      </c>
      <c r="AW232">
        <f t="shared" si="216"/>
        <v>1.3849647655319302</v>
      </c>
      <c r="AX232">
        <f t="shared" si="216"/>
        <v>1.380356236773669</v>
      </c>
      <c r="AY232">
        <f t="shared" si="216"/>
        <v>1.3465678101882461</v>
      </c>
      <c r="AZ232">
        <f t="shared" si="216"/>
        <v>1.1783421499220654</v>
      </c>
      <c r="BA232">
        <f t="shared" si="199"/>
        <v>0.73433129510600992</v>
      </c>
      <c r="BB232" s="246">
        <f t="shared" si="200"/>
        <v>5.4778457476826661E-3</v>
      </c>
      <c r="BC232" s="247">
        <f t="shared" si="201"/>
        <v>2.3502324735053849E-4</v>
      </c>
      <c r="BD232" s="248">
        <f t="shared" si="202"/>
        <v>5.5235926795192395E-8</v>
      </c>
      <c r="BE232" s="247">
        <f t="shared" si="203"/>
        <v>-3.5734243636728266E-4</v>
      </c>
      <c r="BG232">
        <f t="shared" si="204"/>
        <v>-6.1615402667764187E-3</v>
      </c>
      <c r="BH232">
        <f t="shared" si="205"/>
        <v>0.83687281029531058</v>
      </c>
      <c r="BI232">
        <f t="shared" si="206"/>
        <v>-0.94243109439528394</v>
      </c>
      <c r="BJ232">
        <f t="shared" si="207"/>
        <v>0.54166710565998633</v>
      </c>
      <c r="BK232">
        <f t="shared" si="208"/>
        <v>1.8633148418682528</v>
      </c>
      <c r="BL232">
        <f t="shared" si="209"/>
        <v>1.3455215308651969</v>
      </c>
      <c r="BM232">
        <f t="shared" si="217"/>
        <v>1.2330178384083386</v>
      </c>
      <c r="BN232">
        <f t="shared" si="217"/>
        <v>1.2329756405193497</v>
      </c>
      <c r="BO232">
        <f t="shared" si="217"/>
        <v>1.2327506453152459</v>
      </c>
      <c r="BP232">
        <f t="shared" si="217"/>
        <v>1.2315534142173599</v>
      </c>
      <c r="BQ232">
        <f t="shared" si="217"/>
        <v>1.2252498458274697</v>
      </c>
      <c r="BR232">
        <f t="shared" si="217"/>
        <v>1.1937264585611223</v>
      </c>
      <c r="BS232">
        <f t="shared" si="217"/>
        <v>1.0634207550446724</v>
      </c>
      <c r="BT232">
        <f t="shared" si="211"/>
        <v>0.69929395419412499</v>
      </c>
    </row>
    <row r="233" spans="1:72">
      <c r="A233" s="63" t="s">
        <v>107</v>
      </c>
      <c r="B233" s="64"/>
      <c r="C233" s="63">
        <v>50026.2785</v>
      </c>
      <c r="D233" s="63"/>
      <c r="E233" s="58">
        <f t="shared" si="182"/>
        <v>17322.015120536213</v>
      </c>
      <c r="F233">
        <f t="shared" si="183"/>
        <v>17322</v>
      </c>
      <c r="G233">
        <f t="shared" si="214"/>
        <v>5.4661060057696886E-3</v>
      </c>
      <c r="H233" s="116"/>
      <c r="I233" s="116"/>
      <c r="J233" s="117"/>
      <c r="K233" s="9">
        <f t="shared" si="213"/>
        <v>5.4661060057696886E-3</v>
      </c>
      <c r="L233" s="116"/>
      <c r="M233" s="116"/>
      <c r="N233" s="116"/>
      <c r="O233" s="40"/>
      <c r="P233" s="167">
        <f t="shared" si="184"/>
        <v>2.9878314866311461E-5</v>
      </c>
      <c r="Q233" s="166">
        <f t="shared" si="185"/>
        <v>35007.7785</v>
      </c>
      <c r="R233" s="8">
        <f t="shared" si="186"/>
        <v>2.9878314866311461E-5</v>
      </c>
      <c r="S233" s="282">
        <f t="shared" si="215"/>
        <v>1</v>
      </c>
      <c r="T233" s="284"/>
      <c r="U233" s="167"/>
      <c r="V233" s="167"/>
      <c r="W233" s="167"/>
      <c r="X233" s="167"/>
      <c r="Y233" s="167"/>
      <c r="Z233" s="167"/>
      <c r="AA233" s="116"/>
      <c r="AB233" s="116"/>
      <c r="AC233" s="25"/>
      <c r="AD233" s="252"/>
      <c r="AE233" s="41"/>
      <c r="AF233">
        <f t="shared" si="187"/>
        <v>17322</v>
      </c>
      <c r="AG233" s="246">
        <f t="shared" si="188"/>
        <v>1.1625301972002174E-2</v>
      </c>
      <c r="AH233" s="247">
        <f t="shared" si="189"/>
        <v>-6.1591959662324856E-3</v>
      </c>
      <c r="AI233" s="247">
        <f t="shared" si="190"/>
        <v>5.4661060057696886E-3</v>
      </c>
      <c r="AJ233" s="248">
        <f t="shared" si="191"/>
        <v>3.7935694950454525E-5</v>
      </c>
      <c r="AK233">
        <f t="shared" si="212"/>
        <v>3.7935694950454525E-5</v>
      </c>
      <c r="AN233">
        <f t="shared" si="192"/>
        <v>1.224806042576217E-2</v>
      </c>
      <c r="AO233">
        <f t="shared" si="193"/>
        <v>0.63184047959411516</v>
      </c>
      <c r="AP233">
        <f t="shared" si="194"/>
        <v>0.79243705268862319</v>
      </c>
      <c r="AQ233">
        <f t="shared" si="195"/>
        <v>0.55092134788666414</v>
      </c>
      <c r="AR233">
        <f t="shared" si="196"/>
        <v>2.1599022257414173</v>
      </c>
      <c r="AS233">
        <f t="shared" si="197"/>
        <v>1.8709972948472813</v>
      </c>
      <c r="AT233">
        <f t="shared" si="216"/>
        <v>1.4006377992339225</v>
      </c>
      <c r="AU233">
        <f t="shared" si="216"/>
        <v>1.4006321353257254</v>
      </c>
      <c r="AV233">
        <f t="shared" si="216"/>
        <v>1.4005816666005257</v>
      </c>
      <c r="AW233">
        <f t="shared" si="216"/>
        <v>1.4001326134397458</v>
      </c>
      <c r="AX233">
        <f t="shared" si="216"/>
        <v>1.3961874457595096</v>
      </c>
      <c r="AY233">
        <f t="shared" si="216"/>
        <v>1.3647165392800757</v>
      </c>
      <c r="AZ233">
        <f t="shared" si="216"/>
        <v>1.1980904268289427</v>
      </c>
      <c r="BA233">
        <f t="shared" si="199"/>
        <v>0.74759510153996445</v>
      </c>
      <c r="BB233" s="246">
        <f t="shared" si="200"/>
        <v>5.4240111909657851E-3</v>
      </c>
      <c r="BC233" s="247">
        <f t="shared" si="201"/>
        <v>4.2094814803903501E-5</v>
      </c>
      <c r="BD233" s="248">
        <f t="shared" si="202"/>
        <v>1.7719734333749333E-9</v>
      </c>
      <c r="BE233" s="247">
        <f t="shared" si="203"/>
        <v>-5.8066363895609239E-4</v>
      </c>
      <c r="BG233">
        <f t="shared" si="204"/>
        <v>-6.2012907810363891E-3</v>
      </c>
      <c r="BH233">
        <f t="shared" si="205"/>
        <v>0.82411064725364191</v>
      </c>
      <c r="BI233">
        <f t="shared" si="206"/>
        <v>-0.93426067557210413</v>
      </c>
      <c r="BJ233">
        <f t="shared" si="207"/>
        <v>0.53765850589894304</v>
      </c>
      <c r="BK233">
        <f t="shared" si="208"/>
        <v>1.8869621419752589</v>
      </c>
      <c r="BL233">
        <f t="shared" si="209"/>
        <v>1.3792898431481351</v>
      </c>
      <c r="BM233">
        <f t="shared" si="217"/>
        <v>1.2564984281250997</v>
      </c>
      <c r="BN233">
        <f t="shared" si="217"/>
        <v>1.2564685836476239</v>
      </c>
      <c r="BO233">
        <f t="shared" si="217"/>
        <v>1.2562979918070853</v>
      </c>
      <c r="BP233">
        <f t="shared" si="217"/>
        <v>1.2553245961380148</v>
      </c>
      <c r="BQ233">
        <f t="shared" si="217"/>
        <v>1.2498250000561688</v>
      </c>
      <c r="BR233">
        <f t="shared" si="217"/>
        <v>1.220315202989235</v>
      </c>
      <c r="BS233">
        <f t="shared" si="217"/>
        <v>1.0908989408893455</v>
      </c>
      <c r="BT233">
        <f t="shared" si="211"/>
        <v>0.71851753334973978</v>
      </c>
    </row>
    <row r="234" spans="1:72">
      <c r="A234" s="59" t="s">
        <v>110</v>
      </c>
      <c r="B234" s="60" t="s">
        <v>45</v>
      </c>
      <c r="C234" s="61">
        <v>50359.402800000003</v>
      </c>
      <c r="D234" s="61">
        <v>4.0000000000000002E-4</v>
      </c>
      <c r="E234" s="58">
        <f t="shared" si="182"/>
        <v>18243.515369413042</v>
      </c>
      <c r="F234">
        <f t="shared" si="183"/>
        <v>18243.5</v>
      </c>
      <c r="G234">
        <f t="shared" si="214"/>
        <v>5.5560755063197576E-3</v>
      </c>
      <c r="H234" s="116"/>
      <c r="I234" s="116"/>
      <c r="J234" s="117"/>
      <c r="K234" s="116">
        <f t="shared" si="213"/>
        <v>5.5560755063197576E-3</v>
      </c>
      <c r="L234" s="117"/>
      <c r="M234" s="116"/>
      <c r="N234" s="116"/>
      <c r="O234" s="40"/>
      <c r="P234" s="167">
        <f t="shared" si="184"/>
        <v>3.0869975031926351E-5</v>
      </c>
      <c r="Q234" s="166">
        <f t="shared" si="185"/>
        <v>35340.902800000003</v>
      </c>
      <c r="R234" s="8">
        <f t="shared" si="186"/>
        <v>3.0869975031926351E-5</v>
      </c>
      <c r="S234" s="282">
        <f t="shared" si="215"/>
        <v>1</v>
      </c>
      <c r="T234" s="284"/>
      <c r="U234" s="167"/>
      <c r="V234" s="167"/>
      <c r="W234" s="167"/>
      <c r="X234" s="167"/>
      <c r="Y234" s="167"/>
      <c r="Z234" s="167"/>
      <c r="AA234" s="116"/>
      <c r="AC234" s="25"/>
      <c r="AD234" s="252"/>
      <c r="AE234" s="41"/>
      <c r="AF234">
        <f t="shared" si="187"/>
        <v>18243.5</v>
      </c>
      <c r="AG234" s="246">
        <f t="shared" si="188"/>
        <v>1.1194457787682551E-2</v>
      </c>
      <c r="AH234" s="247">
        <f t="shared" si="189"/>
        <v>-5.6383822813627932E-3</v>
      </c>
      <c r="AI234" s="247">
        <f t="shared" si="190"/>
        <v>5.5560755063197576E-3</v>
      </c>
      <c r="AJ234" s="248">
        <f t="shared" si="191"/>
        <v>3.1791354750785897E-5</v>
      </c>
      <c r="AK234">
        <f t="shared" si="212"/>
        <v>3.1791354750785897E-5</v>
      </c>
      <c r="AN234">
        <f t="shared" si="192"/>
        <v>1.2219744476498606E-2</v>
      </c>
      <c r="AO234">
        <f t="shared" si="193"/>
        <v>0.55489217545711389</v>
      </c>
      <c r="AP234">
        <f t="shared" si="194"/>
        <v>0.6942203955871864</v>
      </c>
      <c r="AQ234">
        <f t="shared" si="195"/>
        <v>0.49085108592469184</v>
      </c>
      <c r="AR234">
        <f t="shared" si="196"/>
        <v>2.3073601958411261</v>
      </c>
      <c r="AS234">
        <f t="shared" si="197"/>
        <v>2.2567346542990401</v>
      </c>
      <c r="AT234">
        <f t="shared" si="216"/>
        <v>1.5872572592546126</v>
      </c>
      <c r="AU234">
        <f t="shared" si="216"/>
        <v>1.5872572591995975</v>
      </c>
      <c r="AV234">
        <f t="shared" si="216"/>
        <v>1.5872572642437262</v>
      </c>
      <c r="AW234">
        <f t="shared" si="216"/>
        <v>1.5872568017589364</v>
      </c>
      <c r="AX234">
        <f t="shared" si="216"/>
        <v>1.5872991520680526</v>
      </c>
      <c r="AY234">
        <f t="shared" si="216"/>
        <v>1.5828175822288193</v>
      </c>
      <c r="AZ234">
        <f t="shared" si="216"/>
        <v>1.4538045462878719</v>
      </c>
      <c r="BA234">
        <f t="shared" si="199"/>
        <v>0.92473419761081388</v>
      </c>
      <c r="BB234" s="246">
        <f t="shared" si="200"/>
        <v>4.7876193460266066E-3</v>
      </c>
      <c r="BC234" s="247">
        <f t="shared" si="201"/>
        <v>7.6845616029315097E-4</v>
      </c>
      <c r="BD234" s="248">
        <f t="shared" si="202"/>
        <v>5.9052487029249298E-7</v>
      </c>
      <c r="BE234" s="247">
        <f t="shared" si="203"/>
        <v>-2.5683052852290382E-4</v>
      </c>
      <c r="BG234">
        <f t="shared" si="204"/>
        <v>-6.4068384416559442E-3</v>
      </c>
      <c r="BH234">
        <f t="shared" si="205"/>
        <v>0.6917655862340335</v>
      </c>
      <c r="BI234">
        <f t="shared" si="206"/>
        <v>-0.81114424930958695</v>
      </c>
      <c r="BJ234">
        <f t="shared" si="207"/>
        <v>0.47434721412206854</v>
      </c>
      <c r="BK234">
        <f t="shared" si="208"/>
        <v>2.1470362643429133</v>
      </c>
      <c r="BL234">
        <f t="shared" si="209"/>
        <v>1.842388763483545</v>
      </c>
      <c r="BM234">
        <f t="shared" si="217"/>
        <v>1.5406910552692916</v>
      </c>
      <c r="BN234">
        <f t="shared" si="217"/>
        <v>1.5406910548864885</v>
      </c>
      <c r="BO234">
        <f t="shared" si="217"/>
        <v>1.5406910324055789</v>
      </c>
      <c r="BP234">
        <f t="shared" si="217"/>
        <v>1.5406897121963192</v>
      </c>
      <c r="BQ234">
        <f t="shared" si="217"/>
        <v>1.5406122830956233</v>
      </c>
      <c r="BR234">
        <f t="shared" si="217"/>
        <v>1.5363743621513197</v>
      </c>
      <c r="BS234">
        <f t="shared" si="217"/>
        <v>1.4435580604414819</v>
      </c>
      <c r="BT234">
        <f t="shared" si="211"/>
        <v>0.97524982598595722</v>
      </c>
    </row>
    <row r="235" spans="1:72">
      <c r="A235" s="65" t="s">
        <v>112</v>
      </c>
      <c r="B235" s="66" t="s">
        <v>49</v>
      </c>
      <c r="C235" s="65">
        <v>50657.457499999997</v>
      </c>
      <c r="D235" s="65">
        <v>2.0000000000000001E-4</v>
      </c>
      <c r="E235" s="58">
        <f t="shared" si="182"/>
        <v>19068.004847451422</v>
      </c>
      <c r="F235">
        <f t="shared" si="183"/>
        <v>19068</v>
      </c>
      <c r="G235">
        <f t="shared" si="214"/>
        <v>1.7523639980936423E-3</v>
      </c>
      <c r="H235" s="116"/>
      <c r="I235" s="116"/>
      <c r="J235" s="117"/>
      <c r="K235" s="117">
        <f t="shared" si="213"/>
        <v>1.7523639980936423E-3</v>
      </c>
      <c r="L235" s="116"/>
      <c r="M235" s="116"/>
      <c r="N235" s="116"/>
      <c r="O235" s="40"/>
      <c r="P235" s="167">
        <f t="shared" si="184"/>
        <v>3.0707795818147346E-6</v>
      </c>
      <c r="Q235" s="166">
        <f t="shared" si="185"/>
        <v>35638.957499999997</v>
      </c>
      <c r="R235" s="8">
        <f t="shared" si="186"/>
        <v>3.0707795818147346E-6</v>
      </c>
      <c r="S235" s="282">
        <f t="shared" si="215"/>
        <v>1</v>
      </c>
      <c r="T235" s="284"/>
      <c r="U235" s="167"/>
      <c r="V235" s="167"/>
      <c r="W235" s="167"/>
      <c r="X235" s="167"/>
      <c r="Y235" s="167"/>
      <c r="Z235" s="167"/>
      <c r="AC235" s="25"/>
      <c r="AD235" s="252"/>
      <c r="AE235" s="41"/>
      <c r="AF235">
        <f t="shared" si="187"/>
        <v>19068</v>
      </c>
      <c r="AG235" s="246">
        <f t="shared" si="188"/>
        <v>1.051031838634691E-2</v>
      </c>
      <c r="AH235" s="247">
        <f t="shared" si="189"/>
        <v>-8.7579543882532682E-3</v>
      </c>
      <c r="AI235" s="247">
        <f t="shared" si="190"/>
        <v>1.7523639980936423E-3</v>
      </c>
      <c r="AJ235" s="248">
        <f t="shared" si="191"/>
        <v>7.6701765066724677E-5</v>
      </c>
      <c r="AK235">
        <f t="shared" si="212"/>
        <v>7.6701765066724677E-5</v>
      </c>
      <c r="AN235">
        <f t="shared" si="192"/>
        <v>1.1890447702321394E-2</v>
      </c>
      <c r="AO235">
        <f t="shared" si="193"/>
        <v>0.50560526557565311</v>
      </c>
      <c r="AP235">
        <f t="shared" si="194"/>
        <v>0.61443602033878852</v>
      </c>
      <c r="AQ235">
        <f t="shared" si="195"/>
        <v>0.44116846056379583</v>
      </c>
      <c r="AR235">
        <f t="shared" si="196"/>
        <v>2.4130254548267565</v>
      </c>
      <c r="AS235">
        <f t="shared" si="197"/>
        <v>2.6225980980358825</v>
      </c>
      <c r="AT235">
        <f t="shared" si="216"/>
        <v>1.736737684257875</v>
      </c>
      <c r="AU235">
        <f t="shared" si="216"/>
        <v>1.7367386440125117</v>
      </c>
      <c r="AV235">
        <f t="shared" si="216"/>
        <v>1.7367298750217364</v>
      </c>
      <c r="AW235">
        <f t="shared" si="216"/>
        <v>1.7368099776061989</v>
      </c>
      <c r="AX235">
        <f t="shared" si="216"/>
        <v>1.7360768309871015</v>
      </c>
      <c r="AY235">
        <f t="shared" si="216"/>
        <v>1.742671459001925</v>
      </c>
      <c r="AZ235">
        <f t="shared" si="216"/>
        <v>1.6686284291734679</v>
      </c>
      <c r="BA235">
        <f t="shared" si="199"/>
        <v>1.0832270730426261</v>
      </c>
      <c r="BB235" s="246">
        <f t="shared" si="200"/>
        <v>4.2976475490598435E-3</v>
      </c>
      <c r="BC235" s="247">
        <f t="shared" si="201"/>
        <v>-2.5452835509662012E-3</v>
      </c>
      <c r="BD235" s="248">
        <f t="shared" si="202"/>
        <v>6.4784683548191148E-6</v>
      </c>
      <c r="BE235" s="247">
        <f t="shared" si="203"/>
        <v>-3.9254128669406847E-3</v>
      </c>
      <c r="BG235">
        <f t="shared" si="204"/>
        <v>-6.2126708372870669E-3</v>
      </c>
      <c r="BH235">
        <f t="shared" si="205"/>
        <v>0.61444038287578495</v>
      </c>
      <c r="BI235">
        <f t="shared" si="206"/>
        <v>-0.69788974359744982</v>
      </c>
      <c r="BJ235">
        <f t="shared" si="207"/>
        <v>0.41395351794379676</v>
      </c>
      <c r="BK235">
        <f t="shared" si="208"/>
        <v>2.320695420329598</v>
      </c>
      <c r="BL235">
        <f t="shared" si="209"/>
        <v>2.2979806654901402</v>
      </c>
      <c r="BM235">
        <f t="shared" si="217"/>
        <v>1.7605060204040466</v>
      </c>
      <c r="BN235">
        <f t="shared" si="217"/>
        <v>1.7605064103280168</v>
      </c>
      <c r="BO235">
        <f t="shared" si="217"/>
        <v>1.7605027550744206</v>
      </c>
      <c r="BP235">
        <f t="shared" si="217"/>
        <v>1.7605370176874215</v>
      </c>
      <c r="BQ235">
        <f t="shared" si="217"/>
        <v>1.7602156159148448</v>
      </c>
      <c r="BR235">
        <f t="shared" si="217"/>
        <v>1.7632096899546288</v>
      </c>
      <c r="BS235">
        <f t="shared" si="217"/>
        <v>1.7332196699516422</v>
      </c>
      <c r="BT235">
        <f t="shared" si="211"/>
        <v>1.2049576667657311</v>
      </c>
    </row>
    <row r="236" spans="1:72">
      <c r="A236" s="65" t="s">
        <v>112</v>
      </c>
      <c r="B236" s="66" t="s">
        <v>45</v>
      </c>
      <c r="C236" s="65">
        <v>50671.377</v>
      </c>
      <c r="D236" s="65">
        <v>2.0999999999999999E-3</v>
      </c>
      <c r="E236" s="58">
        <f t="shared" si="182"/>
        <v>19106.509461837835</v>
      </c>
      <c r="F236">
        <f t="shared" si="183"/>
        <v>19106.5</v>
      </c>
      <c r="G236">
        <f t="shared" si="214"/>
        <v>3.4204745024908334E-3</v>
      </c>
      <c r="H236" s="116"/>
      <c r="I236" s="116"/>
      <c r="J236" s="117"/>
      <c r="K236" s="116">
        <f t="shared" si="213"/>
        <v>3.4204745024908334E-3</v>
      </c>
      <c r="L236" s="116"/>
      <c r="M236" s="116"/>
      <c r="N236" s="118"/>
      <c r="O236" s="40"/>
      <c r="P236" s="167">
        <f t="shared" si="184"/>
        <v>1.1699645822189913E-5</v>
      </c>
      <c r="Q236" s="166">
        <f t="shared" si="185"/>
        <v>35652.877</v>
      </c>
      <c r="R236" s="8">
        <f t="shared" si="186"/>
        <v>1.1699645822189913E-5</v>
      </c>
      <c r="S236" s="282">
        <f t="shared" si="215"/>
        <v>1</v>
      </c>
      <c r="T236" s="284"/>
      <c r="U236" s="167"/>
      <c r="V236" s="167"/>
      <c r="W236" s="167"/>
      <c r="X236" s="167"/>
      <c r="Y236" s="167"/>
      <c r="Z236" s="167"/>
      <c r="AA236" s="116"/>
      <c r="AC236" s="25"/>
      <c r="AD236" s="252"/>
      <c r="AE236" s="41"/>
      <c r="AF236">
        <f t="shared" si="187"/>
        <v>19106.5</v>
      </c>
      <c r="AG236" s="246">
        <f t="shared" si="188"/>
        <v>1.0472959523917965E-2</v>
      </c>
      <c r="AH236" s="247">
        <f t="shared" si="189"/>
        <v>-7.0524850214271316E-3</v>
      </c>
      <c r="AI236" s="247">
        <f t="shared" si="190"/>
        <v>3.4204745024908334E-3</v>
      </c>
      <c r="AJ236" s="248">
        <f t="shared" si="191"/>
        <v>4.9737544977454049E-5</v>
      </c>
      <c r="AK236">
        <f t="shared" si="212"/>
        <v>4.9737544977454049E-5</v>
      </c>
      <c r="AN236">
        <f t="shared" si="192"/>
        <v>1.1869535552224321E-2</v>
      </c>
      <c r="AO236">
        <f t="shared" si="193"/>
        <v>0.50363133537567806</v>
      </c>
      <c r="AP236">
        <f t="shared" si="194"/>
        <v>0.61089085235714324</v>
      </c>
      <c r="AQ236">
        <f t="shared" si="195"/>
        <v>0.43894636665749642</v>
      </c>
      <c r="AR236">
        <f t="shared" si="196"/>
        <v>2.4175110669973074</v>
      </c>
      <c r="AS236">
        <f t="shared" si="197"/>
        <v>2.6403715438253994</v>
      </c>
      <c r="AT236">
        <f t="shared" si="216"/>
        <v>1.7433953170625647</v>
      </c>
      <c r="AU236">
        <f t="shared" si="216"/>
        <v>1.7433964587903397</v>
      </c>
      <c r="AV236">
        <f t="shared" si="216"/>
        <v>1.7433864257496381</v>
      </c>
      <c r="AW236">
        <f t="shared" si="216"/>
        <v>1.743474572294587</v>
      </c>
      <c r="AX236">
        <f t="shared" si="216"/>
        <v>1.7426986192537675</v>
      </c>
      <c r="AY236">
        <f t="shared" si="216"/>
        <v>1.7494147374168105</v>
      </c>
      <c r="AZ236">
        <f t="shared" si="216"/>
        <v>1.6783105636097884</v>
      </c>
      <c r="BA236">
        <f t="shared" si="199"/>
        <v>1.0906278925746147</v>
      </c>
      <c r="BB236" s="246">
        <f t="shared" si="200"/>
        <v>4.2758174591622268E-3</v>
      </c>
      <c r="BC236" s="247">
        <f t="shared" si="201"/>
        <v>-8.553429566713934E-4</v>
      </c>
      <c r="BD236" s="248">
        <f t="shared" si="202"/>
        <v>7.3161157352736119E-7</v>
      </c>
      <c r="BE236" s="247">
        <f t="shared" si="203"/>
        <v>-2.251918984977749E-3</v>
      </c>
      <c r="BG236">
        <f t="shared" si="204"/>
        <v>-6.1971420647557382E-3</v>
      </c>
      <c r="BH236">
        <f t="shared" si="205"/>
        <v>0.61147525518620582</v>
      </c>
      <c r="BI236">
        <f t="shared" si="206"/>
        <v>-0.69272434977599529</v>
      </c>
      <c r="BJ236">
        <f t="shared" si="207"/>
        <v>0.41117180842367185</v>
      </c>
      <c r="BK236">
        <f t="shared" si="208"/>
        <v>2.3278824859339258</v>
      </c>
      <c r="BL236">
        <f t="shared" si="209"/>
        <v>2.320738651792047</v>
      </c>
      <c r="BM236">
        <f t="shared" si="217"/>
        <v>1.7701748324479176</v>
      </c>
      <c r="BN236">
        <f t="shared" si="217"/>
        <v>1.7701752796991617</v>
      </c>
      <c r="BO236">
        <f t="shared" si="217"/>
        <v>1.7701712878566993</v>
      </c>
      <c r="BP236">
        <f t="shared" si="217"/>
        <v>1.7702069133786511</v>
      </c>
      <c r="BQ236">
        <f t="shared" si="217"/>
        <v>1.7698887480878978</v>
      </c>
      <c r="BR236">
        <f t="shared" si="217"/>
        <v>1.7727127081729182</v>
      </c>
      <c r="BS236">
        <f t="shared" si="217"/>
        <v>1.7460860844078137</v>
      </c>
      <c r="BT236">
        <f t="shared" si="211"/>
        <v>1.2156838667293712</v>
      </c>
    </row>
    <row r="237" spans="1:72">
      <c r="A237" s="59" t="s">
        <v>114</v>
      </c>
      <c r="B237" s="60" t="s">
        <v>45</v>
      </c>
      <c r="C237" s="61">
        <v>50702.469799999999</v>
      </c>
      <c r="D237" s="61">
        <v>5.9999999999999995E-4</v>
      </c>
      <c r="E237" s="58">
        <f t="shared" si="182"/>
        <v>19192.519467527229</v>
      </c>
      <c r="F237">
        <f t="shared" si="183"/>
        <v>19192.5</v>
      </c>
      <c r="G237">
        <f t="shared" si="214"/>
        <v>7.0375525028794073E-3</v>
      </c>
      <c r="H237" s="116"/>
      <c r="I237" s="116"/>
      <c r="J237" s="117"/>
      <c r="K237" s="116">
        <f t="shared" si="213"/>
        <v>7.0375525028794073E-3</v>
      </c>
      <c r="L237" s="116"/>
      <c r="M237" s="116"/>
      <c r="N237" s="118"/>
      <c r="O237" s="40"/>
      <c r="P237" s="167">
        <f t="shared" si="184"/>
        <v>4.9527145230784208E-5</v>
      </c>
      <c r="Q237" s="166">
        <f t="shared" si="185"/>
        <v>35683.969799999999</v>
      </c>
      <c r="R237" s="8">
        <f t="shared" si="186"/>
        <v>4.9527145230784208E-5</v>
      </c>
      <c r="S237" s="282">
        <f t="shared" si="215"/>
        <v>1</v>
      </c>
      <c r="T237" s="284"/>
      <c r="U237" s="167"/>
      <c r="V237" s="167"/>
      <c r="W237" s="167"/>
      <c r="X237" s="167"/>
      <c r="Y237" s="167"/>
      <c r="Z237" s="167"/>
      <c r="AA237" s="116"/>
      <c r="AC237" s="25"/>
      <c r="AD237" s="252"/>
      <c r="AE237" s="41"/>
      <c r="AF237">
        <f t="shared" si="187"/>
        <v>19192.5</v>
      </c>
      <c r="AG237" s="246">
        <f t="shared" si="188"/>
        <v>1.0387961413359613E-2</v>
      </c>
      <c r="AH237" s="247">
        <f t="shared" si="189"/>
        <v>-3.350408910480206E-3</v>
      </c>
      <c r="AI237" s="247">
        <f t="shared" si="190"/>
        <v>7.0375525028794073E-3</v>
      </c>
      <c r="AJ237" s="248">
        <f t="shared" si="191"/>
        <v>1.1225239867425161E-5</v>
      </c>
      <c r="AK237">
        <f t="shared" si="212"/>
        <v>1.1225239867425161E-5</v>
      </c>
      <c r="AN237">
        <f t="shared" si="192"/>
        <v>1.1821236027318095E-2</v>
      </c>
      <c r="AO237">
        <f t="shared" si="193"/>
        <v>0.49931234759720966</v>
      </c>
      <c r="AP237">
        <f t="shared" si="194"/>
        <v>0.60302708490502066</v>
      </c>
      <c r="AQ237">
        <f t="shared" si="195"/>
        <v>0.43401340849578895</v>
      </c>
      <c r="AR237">
        <f t="shared" si="196"/>
        <v>2.4274060304581444</v>
      </c>
      <c r="AS237">
        <f t="shared" si="197"/>
        <v>2.6803330514563108</v>
      </c>
      <c r="AT237">
        <f t="shared" si="216"/>
        <v>1.7581739307013984</v>
      </c>
      <c r="AU237">
        <f t="shared" si="216"/>
        <v>1.7581755416151919</v>
      </c>
      <c r="AV237">
        <f t="shared" si="216"/>
        <v>1.758162490416872</v>
      </c>
      <c r="AW237">
        <f t="shared" si="216"/>
        <v>1.7582682019488465</v>
      </c>
      <c r="AX237">
        <f t="shared" si="216"/>
        <v>1.7574102626527148</v>
      </c>
      <c r="AY237">
        <f t="shared" si="216"/>
        <v>1.7642646285006973</v>
      </c>
      <c r="AZ237">
        <f t="shared" si="216"/>
        <v>1.6998217493574557</v>
      </c>
      <c r="BA237">
        <f t="shared" si="199"/>
        <v>1.1071595933473688</v>
      </c>
      <c r="BB237" s="246">
        <f t="shared" si="200"/>
        <v>4.2273027610402565E-3</v>
      </c>
      <c r="BC237" s="247">
        <f t="shared" si="201"/>
        <v>2.8102497418391508E-3</v>
      </c>
      <c r="BD237" s="248">
        <f t="shared" si="202"/>
        <v>7.8975036115070134E-6</v>
      </c>
      <c r="BE237" s="247">
        <f t="shared" si="203"/>
        <v>1.3769751278806695E-3</v>
      </c>
      <c r="BG237">
        <f t="shared" si="204"/>
        <v>-6.1606586523193568E-3</v>
      </c>
      <c r="BH237">
        <f t="shared" si="205"/>
        <v>0.60502432115001703</v>
      </c>
      <c r="BI237">
        <f t="shared" si="206"/>
        <v>-0.68123760482985674</v>
      </c>
      <c r="BJ237">
        <f t="shared" si="207"/>
        <v>0.40497894573917254</v>
      </c>
      <c r="BK237">
        <f t="shared" si="208"/>
        <v>2.3436903490479102</v>
      </c>
      <c r="BL237">
        <f t="shared" si="209"/>
        <v>2.3721560157128816</v>
      </c>
      <c r="BM237">
        <f t="shared" si="217"/>
        <v>1.7916062632777705</v>
      </c>
      <c r="BN237">
        <f t="shared" si="217"/>
        <v>1.7916068021420035</v>
      </c>
      <c r="BO237">
        <f t="shared" si="217"/>
        <v>1.7916024528906516</v>
      </c>
      <c r="BP237">
        <f t="shared" si="217"/>
        <v>1.7916375539244944</v>
      </c>
      <c r="BQ237">
        <f t="shared" si="217"/>
        <v>1.7913541110098725</v>
      </c>
      <c r="BR237">
        <f t="shared" si="217"/>
        <v>1.7936327983456133</v>
      </c>
      <c r="BS237">
        <f t="shared" si="217"/>
        <v>1.7746058930344824</v>
      </c>
      <c r="BT237">
        <f t="shared" si="211"/>
        <v>1.2396436900247751</v>
      </c>
    </row>
    <row r="238" spans="1:72">
      <c r="A238" s="59" t="s">
        <v>115</v>
      </c>
      <c r="B238" s="67"/>
      <c r="C238" s="61">
        <v>50702.469799999999</v>
      </c>
      <c r="D238" s="61">
        <v>5.9999999999999995E-4</v>
      </c>
      <c r="E238" s="58">
        <f t="shared" si="182"/>
        <v>19192.519467527229</v>
      </c>
      <c r="F238">
        <f t="shared" si="183"/>
        <v>19192.5</v>
      </c>
      <c r="G238">
        <f t="shared" si="214"/>
        <v>7.0375525028794073E-3</v>
      </c>
      <c r="H238" s="116"/>
      <c r="J238" s="117"/>
      <c r="K238" s="116">
        <f t="shared" si="213"/>
        <v>7.0375525028794073E-3</v>
      </c>
      <c r="L238" s="116"/>
      <c r="M238" s="116"/>
      <c r="N238" s="118"/>
      <c r="O238" s="40"/>
      <c r="P238" s="167">
        <f t="shared" si="184"/>
        <v>4.9527145230784208E-5</v>
      </c>
      <c r="Q238" s="166">
        <f t="shared" si="185"/>
        <v>35683.969799999999</v>
      </c>
      <c r="R238" s="8">
        <f t="shared" si="186"/>
        <v>4.9527145230784208E-5</v>
      </c>
      <c r="S238" s="282">
        <f t="shared" si="215"/>
        <v>1</v>
      </c>
      <c r="T238" s="284"/>
      <c r="U238" s="167"/>
      <c r="V238" s="167"/>
      <c r="W238" s="167"/>
      <c r="X238" s="167"/>
      <c r="Y238" s="167"/>
      <c r="Z238" s="167"/>
      <c r="AA238" s="116"/>
      <c r="AB238" s="116"/>
      <c r="AC238" s="25"/>
      <c r="AD238" s="252"/>
      <c r="AE238" s="41"/>
      <c r="AF238">
        <f t="shared" si="187"/>
        <v>19192.5</v>
      </c>
      <c r="AG238" s="246">
        <f t="shared" si="188"/>
        <v>1.0387961413359613E-2</v>
      </c>
      <c r="AH238" s="247">
        <f t="shared" si="189"/>
        <v>-3.350408910480206E-3</v>
      </c>
      <c r="AI238" s="247">
        <f t="shared" si="190"/>
        <v>7.0375525028794073E-3</v>
      </c>
      <c r="AJ238" s="248">
        <f t="shared" si="191"/>
        <v>1.1225239867425161E-5</v>
      </c>
      <c r="AK238">
        <f t="shared" si="212"/>
        <v>1.1225239867425161E-5</v>
      </c>
      <c r="AN238">
        <f t="shared" si="192"/>
        <v>1.1821236027318095E-2</v>
      </c>
      <c r="AO238">
        <f t="shared" si="193"/>
        <v>0.49931234759720966</v>
      </c>
      <c r="AP238">
        <f t="shared" si="194"/>
        <v>0.60302708490502066</v>
      </c>
      <c r="AQ238">
        <f t="shared" si="195"/>
        <v>0.43401340849578895</v>
      </c>
      <c r="AR238">
        <f t="shared" si="196"/>
        <v>2.4274060304581444</v>
      </c>
      <c r="AS238">
        <f t="shared" si="197"/>
        <v>2.6803330514563108</v>
      </c>
      <c r="AT238">
        <f t="shared" si="216"/>
        <v>1.7581739307013984</v>
      </c>
      <c r="AU238">
        <f t="shared" si="216"/>
        <v>1.7581755416151919</v>
      </c>
      <c r="AV238">
        <f t="shared" si="216"/>
        <v>1.758162490416872</v>
      </c>
      <c r="AW238">
        <f t="shared" si="216"/>
        <v>1.7582682019488465</v>
      </c>
      <c r="AX238">
        <f t="shared" si="216"/>
        <v>1.7574102626527148</v>
      </c>
      <c r="AY238">
        <f t="shared" si="216"/>
        <v>1.7642646285006973</v>
      </c>
      <c r="AZ238">
        <f t="shared" si="216"/>
        <v>1.6998217493574557</v>
      </c>
      <c r="BA238">
        <f t="shared" si="199"/>
        <v>1.1071595933473688</v>
      </c>
      <c r="BB238" s="246">
        <f t="shared" si="200"/>
        <v>4.2273027610402565E-3</v>
      </c>
      <c r="BC238" s="247">
        <f t="shared" si="201"/>
        <v>2.8102497418391508E-3</v>
      </c>
      <c r="BD238" s="248">
        <f t="shared" si="202"/>
        <v>7.8975036115070134E-6</v>
      </c>
      <c r="BE238" s="247">
        <f t="shared" si="203"/>
        <v>1.3769751278806695E-3</v>
      </c>
      <c r="BG238">
        <f t="shared" si="204"/>
        <v>-6.1606586523193568E-3</v>
      </c>
      <c r="BH238">
        <f t="shared" si="205"/>
        <v>0.60502432115001703</v>
      </c>
      <c r="BI238">
        <f t="shared" si="206"/>
        <v>-0.68123760482985674</v>
      </c>
      <c r="BJ238">
        <f t="shared" si="207"/>
        <v>0.40497894573917254</v>
      </c>
      <c r="BK238">
        <f t="shared" si="208"/>
        <v>2.3436903490479102</v>
      </c>
      <c r="BL238">
        <f t="shared" si="209"/>
        <v>2.3721560157128816</v>
      </c>
      <c r="BM238">
        <f t="shared" si="217"/>
        <v>1.7916062632777705</v>
      </c>
      <c r="BN238">
        <f t="shared" si="217"/>
        <v>1.7916068021420035</v>
      </c>
      <c r="BO238">
        <f t="shared" si="217"/>
        <v>1.7916024528906516</v>
      </c>
      <c r="BP238">
        <f t="shared" si="217"/>
        <v>1.7916375539244944</v>
      </c>
      <c r="BQ238">
        <f t="shared" si="217"/>
        <v>1.7913541110098725</v>
      </c>
      <c r="BR238">
        <f t="shared" si="217"/>
        <v>1.7936327983456133</v>
      </c>
      <c r="BS238">
        <f t="shared" si="217"/>
        <v>1.7746058930344824</v>
      </c>
      <c r="BT238">
        <f t="shared" si="211"/>
        <v>1.2396436900247751</v>
      </c>
    </row>
    <row r="239" spans="1:72">
      <c r="A239" s="59" t="s">
        <v>117</v>
      </c>
      <c r="B239" s="67" t="s">
        <v>45</v>
      </c>
      <c r="C239" s="61">
        <v>51078.430399999997</v>
      </c>
      <c r="D239" s="61">
        <v>4.0000000000000002E-4</v>
      </c>
      <c r="E239" s="58">
        <f t="shared" si="182"/>
        <v>20232.515008134378</v>
      </c>
      <c r="F239">
        <f t="shared" si="183"/>
        <v>20232.5</v>
      </c>
      <c r="G239">
        <f t="shared" si="214"/>
        <v>5.4254724964266643E-3</v>
      </c>
      <c r="H239" s="116"/>
      <c r="J239" s="117"/>
      <c r="K239" s="116">
        <f t="shared" si="213"/>
        <v>5.4254724964266643E-3</v>
      </c>
      <c r="L239" s="116"/>
      <c r="M239" s="116"/>
      <c r="N239" s="118"/>
      <c r="O239" s="40"/>
      <c r="P239" s="167">
        <f t="shared" si="184"/>
        <v>2.9435751809482181E-5</v>
      </c>
      <c r="Q239" s="166">
        <f t="shared" si="185"/>
        <v>36059.930399999997</v>
      </c>
      <c r="R239" s="8">
        <f t="shared" si="186"/>
        <v>2.9435751809482181E-5</v>
      </c>
      <c r="S239" s="282">
        <f t="shared" si="215"/>
        <v>1</v>
      </c>
      <c r="T239" s="284"/>
      <c r="U239" s="167"/>
      <c r="V239" s="167"/>
      <c r="W239" s="167"/>
      <c r="X239" s="167"/>
      <c r="Y239" s="167"/>
      <c r="Z239" s="167"/>
      <c r="AA239" s="116"/>
      <c r="AB239" s="116"/>
      <c r="AC239" s="25"/>
      <c r="AD239" s="252"/>
      <c r="AE239" s="41"/>
      <c r="AF239">
        <f t="shared" si="187"/>
        <v>20232.5</v>
      </c>
      <c r="AG239" s="246">
        <f t="shared" si="188"/>
        <v>9.2118475238392398E-3</v>
      </c>
      <c r="AH239" s="247">
        <f t="shared" si="189"/>
        <v>-3.7863750274125755E-3</v>
      </c>
      <c r="AI239" s="247">
        <f t="shared" si="190"/>
        <v>5.4254724964266643E-3</v>
      </c>
      <c r="AJ239" s="248">
        <f t="shared" si="191"/>
        <v>1.4336635848213582E-5</v>
      </c>
      <c r="AK239">
        <f t="shared" si="212"/>
        <v>1.4336635848213582E-5</v>
      </c>
      <c r="AN239">
        <f t="shared" si="192"/>
        <v>1.108459608017511E-2</v>
      </c>
      <c r="AO239">
        <f t="shared" si="193"/>
        <v>0.45545221151656046</v>
      </c>
      <c r="AP239">
        <f t="shared" si="194"/>
        <v>0.51353872003175449</v>
      </c>
      <c r="AQ239">
        <f t="shared" si="195"/>
        <v>0.37752280736472749</v>
      </c>
      <c r="AR239">
        <f t="shared" si="196"/>
        <v>2.5353926008365422</v>
      </c>
      <c r="AS239">
        <f t="shared" si="197"/>
        <v>3.197583287943913</v>
      </c>
      <c r="AT239">
        <f t="shared" si="216"/>
        <v>1.9278936726391693</v>
      </c>
      <c r="AU239">
        <f t="shared" si="216"/>
        <v>1.9278778485627197</v>
      </c>
      <c r="AV239">
        <f t="shared" si="216"/>
        <v>1.9279461642151499</v>
      </c>
      <c r="AW239">
        <f t="shared" si="216"/>
        <v>1.9276511424666964</v>
      </c>
      <c r="AX239">
        <f t="shared" si="216"/>
        <v>1.9289235296495173</v>
      </c>
      <c r="AY239">
        <f t="shared" si="216"/>
        <v>1.9234045125310346</v>
      </c>
      <c r="AZ239">
        <f t="shared" si="216"/>
        <v>1.9467823831032183</v>
      </c>
      <c r="BA239">
        <f t="shared" si="199"/>
        <v>1.3070778352504435</v>
      </c>
      <c r="BB239" s="246">
        <f t="shared" si="200"/>
        <v>3.6595970601049624E-3</v>
      </c>
      <c r="BC239" s="247">
        <f t="shared" si="201"/>
        <v>1.7658754363217019E-3</v>
      </c>
      <c r="BD239" s="248">
        <f t="shared" si="202"/>
        <v>3.1183160566043611E-6</v>
      </c>
      <c r="BE239" s="247">
        <f t="shared" si="203"/>
        <v>-1.0687312001416826E-4</v>
      </c>
      <c r="BG239">
        <f t="shared" si="204"/>
        <v>-5.5522504637342774E-3</v>
      </c>
      <c r="BH239">
        <f t="shared" si="205"/>
        <v>0.54252721182875774</v>
      </c>
      <c r="BI239">
        <f t="shared" si="206"/>
        <v>-0.54838167480480893</v>
      </c>
      <c r="BJ239">
        <f t="shared" si="207"/>
        <v>0.33276475392962862</v>
      </c>
      <c r="BK239">
        <f t="shared" si="208"/>
        <v>2.5127144901584706</v>
      </c>
      <c r="BL239">
        <f t="shared" si="209"/>
        <v>3.0747557835102715</v>
      </c>
      <c r="BM239">
        <f t="shared" si="217"/>
        <v>2.0351958844332727</v>
      </c>
      <c r="BN239">
        <f t="shared" si="217"/>
        <v>2.0351146200169534</v>
      </c>
      <c r="BO239">
        <f t="shared" si="217"/>
        <v>2.0354353060490666</v>
      </c>
      <c r="BP239">
        <f t="shared" si="217"/>
        <v>2.0341686172539801</v>
      </c>
      <c r="BQ239">
        <f t="shared" si="217"/>
        <v>2.0391534506373614</v>
      </c>
      <c r="BR239">
        <f t="shared" si="217"/>
        <v>2.0192400108367559</v>
      </c>
      <c r="BS239">
        <f t="shared" si="217"/>
        <v>2.094603092603097</v>
      </c>
      <c r="BT239">
        <f t="shared" si="211"/>
        <v>1.529390390341288</v>
      </c>
    </row>
    <row r="240" spans="1:72">
      <c r="A240" s="68" t="s">
        <v>118</v>
      </c>
      <c r="B240" s="68" t="s">
        <v>49</v>
      </c>
      <c r="C240" s="69">
        <v>51421.671000000002</v>
      </c>
      <c r="D240" s="69" t="s">
        <v>76</v>
      </c>
      <c r="E240" s="58">
        <f t="shared" si="182"/>
        <v>21181.999324723212</v>
      </c>
      <c r="F240">
        <f t="shared" si="183"/>
        <v>21182</v>
      </c>
      <c r="G240">
        <f t="shared" si="214"/>
        <v>-2.4411399499513209E-4</v>
      </c>
      <c r="H240" s="116"/>
      <c r="I240" s="116"/>
      <c r="J240" s="117"/>
      <c r="K240" s="116">
        <f t="shared" si="213"/>
        <v>-2.4411399499513209E-4</v>
      </c>
      <c r="M240" s="116"/>
      <c r="N240" s="118"/>
      <c r="O240" s="40">
        <f ca="1">+C$11+C$12*F240</f>
        <v>4.4864886676417415E-2</v>
      </c>
      <c r="P240" s="167">
        <f t="shared" ca="1" si="184"/>
        <v>2.0348219415734976E-3</v>
      </c>
      <c r="Q240" s="166">
        <f t="shared" si="185"/>
        <v>36403.171000000002</v>
      </c>
      <c r="R240" s="8">
        <f t="shared" ca="1" si="186"/>
        <v>2.0348219415734976E-3</v>
      </c>
      <c r="S240" s="282">
        <f t="shared" si="215"/>
        <v>1</v>
      </c>
      <c r="T240" s="284"/>
      <c r="U240" s="167"/>
      <c r="V240" s="167"/>
      <c r="W240" s="167"/>
      <c r="X240" s="167"/>
      <c r="Y240" s="167"/>
      <c r="Z240" s="167"/>
      <c r="AB240" s="116"/>
      <c r="AC240" s="25"/>
      <c r="AD240" s="252"/>
      <c r="AE240" s="41"/>
      <c r="AF240">
        <f t="shared" si="187"/>
        <v>21182</v>
      </c>
      <c r="AG240" s="246">
        <f t="shared" si="188"/>
        <v>7.9470616312047031E-3</v>
      </c>
      <c r="AH240" s="247">
        <f t="shared" si="189"/>
        <v>-8.1911756261998352E-3</v>
      </c>
      <c r="AI240" s="247">
        <f t="shared" ca="1" si="190"/>
        <v>-4.5109000671412547E-2</v>
      </c>
      <c r="AJ240" s="248">
        <f t="shared" si="191"/>
        <v>6.7095358139250265E-5</v>
      </c>
      <c r="AK240">
        <f t="shared" si="212"/>
        <v>6.7095358139250265E-5</v>
      </c>
      <c r="AN240">
        <f t="shared" si="192"/>
        <v>1.0214068069033152E-2</v>
      </c>
      <c r="AO240">
        <f t="shared" si="193"/>
        <v>0.42564916731443725</v>
      </c>
      <c r="AP240">
        <f t="shared" si="194"/>
        <v>0.43960350960735495</v>
      </c>
      <c r="AQ240">
        <f t="shared" si="195"/>
        <v>0.33041925642454728</v>
      </c>
      <c r="AR240">
        <f t="shared" si="196"/>
        <v>2.6195391948627238</v>
      </c>
      <c r="AS240">
        <f t="shared" si="197"/>
        <v>3.7436185688279076</v>
      </c>
      <c r="AT240">
        <f t="shared" si="216"/>
        <v>2.0711098801844989</v>
      </c>
      <c r="AU240">
        <f t="shared" si="216"/>
        <v>2.0707551863295466</v>
      </c>
      <c r="AV240">
        <f t="shared" si="216"/>
        <v>2.0718706675176621</v>
      </c>
      <c r="AW240">
        <f t="shared" si="216"/>
        <v>2.0683548581167348</v>
      </c>
      <c r="AX240">
        <f t="shared" si="216"/>
        <v>2.0793606572489498</v>
      </c>
      <c r="AY240">
        <f t="shared" si="216"/>
        <v>2.0441286719381582</v>
      </c>
      <c r="AZ240">
        <f t="shared" si="216"/>
        <v>2.150029089945193</v>
      </c>
      <c r="BA240">
        <f t="shared" si="199"/>
        <v>1.4895993455263756</v>
      </c>
      <c r="BB240" s="246">
        <f t="shared" si="200"/>
        <v>3.1554253240476471E-3</v>
      </c>
      <c r="BC240" s="247">
        <f t="shared" si="201"/>
        <v>-3.3995393190427792E-3</v>
      </c>
      <c r="BD240" s="248">
        <f t="shared" si="202"/>
        <v>1.1556867581717843E-5</v>
      </c>
      <c r="BE240" s="247">
        <f t="shared" si="203"/>
        <v>-5.6665457568712283E-3</v>
      </c>
      <c r="BG240">
        <f t="shared" si="204"/>
        <v>-4.791636307157056E-3</v>
      </c>
      <c r="BH240">
        <f t="shared" si="205"/>
        <v>0.50360290236004057</v>
      </c>
      <c r="BI240">
        <f t="shared" si="206"/>
        <v>-0.4365235798049299</v>
      </c>
      <c r="BJ240">
        <f t="shared" si="207"/>
        <v>0.2712999351817858</v>
      </c>
      <c r="BK240">
        <f t="shared" si="208"/>
        <v>2.6414112028162613</v>
      </c>
      <c r="BL240">
        <f t="shared" si="209"/>
        <v>3.9148356613154136</v>
      </c>
      <c r="BM240">
        <f t="shared" si="217"/>
        <v>2.2384365561414086</v>
      </c>
      <c r="BN240">
        <f t="shared" si="217"/>
        <v>2.2376388067311157</v>
      </c>
      <c r="BO240">
        <f t="shared" si="217"/>
        <v>2.239915526777065</v>
      </c>
      <c r="BP240">
        <f t="shared" si="217"/>
        <v>2.2334004053039735</v>
      </c>
      <c r="BQ240">
        <f t="shared" si="217"/>
        <v>2.2519036246590671</v>
      </c>
      <c r="BR240">
        <f t="shared" si="217"/>
        <v>2.1981484461238021</v>
      </c>
      <c r="BS240">
        <f t="shared" si="217"/>
        <v>2.3455976036238804</v>
      </c>
      <c r="BT240">
        <f t="shared" si="211"/>
        <v>1.7939235556783348</v>
      </c>
    </row>
    <row r="241" spans="1:72">
      <c r="A241" s="44" t="s">
        <v>120</v>
      </c>
      <c r="B241" s="45" t="s">
        <v>45</v>
      </c>
      <c r="C241" s="44">
        <v>51471.381000000001</v>
      </c>
      <c r="D241" s="44">
        <v>5.0000000000000001E-4</v>
      </c>
      <c r="E241" s="58">
        <f t="shared" si="182"/>
        <v>21319.508889086021</v>
      </c>
      <c r="F241">
        <f t="shared" si="183"/>
        <v>21319.5</v>
      </c>
      <c r="G241">
        <f t="shared" si="214"/>
        <v>3.2134235007106327E-3</v>
      </c>
      <c r="H241" s="116"/>
      <c r="I241" s="116"/>
      <c r="J241" s="117"/>
      <c r="K241" s="116">
        <f t="shared" si="213"/>
        <v>3.2134235007106327E-3</v>
      </c>
      <c r="L241" s="116"/>
      <c r="M241" s="116"/>
      <c r="N241" s="118"/>
      <c r="O241" s="40"/>
      <c r="P241" s="167">
        <f t="shared" si="184"/>
        <v>1.0326090594919378E-5</v>
      </c>
      <c r="Q241" s="166">
        <f t="shared" si="185"/>
        <v>36452.881000000001</v>
      </c>
      <c r="R241" s="8">
        <f t="shared" si="186"/>
        <v>1.0326090594919378E-5</v>
      </c>
      <c r="S241" s="282">
        <f t="shared" si="215"/>
        <v>1</v>
      </c>
      <c r="T241" s="284"/>
      <c r="U241" s="167"/>
      <c r="V241" s="167"/>
      <c r="W241" s="167"/>
      <c r="X241" s="167"/>
      <c r="Y241" s="167"/>
      <c r="Z241" s="167"/>
      <c r="AA241" s="116"/>
      <c r="AC241" s="25"/>
      <c r="AD241" s="252"/>
      <c r="AE241" s="41"/>
      <c r="AF241">
        <f t="shared" si="187"/>
        <v>21319.5</v>
      </c>
      <c r="AG241" s="246">
        <f t="shared" si="188"/>
        <v>7.7518451580342491E-3</v>
      </c>
      <c r="AH241" s="247">
        <f t="shared" si="189"/>
        <v>-4.5384216573236165E-3</v>
      </c>
      <c r="AI241" s="247">
        <f t="shared" si="190"/>
        <v>3.2134235007106327E-3</v>
      </c>
      <c r="AJ241" s="248">
        <f t="shared" si="191"/>
        <v>2.0597271139664041E-5</v>
      </c>
      <c r="AK241">
        <f t="shared" si="212"/>
        <v>2.0597271139664041E-5</v>
      </c>
      <c r="AN241">
        <f t="shared" si="192"/>
        <v>1.0075393543410922E-2</v>
      </c>
      <c r="AO241">
        <f t="shared" si="193"/>
        <v>0.42194669788830685</v>
      </c>
      <c r="AP241">
        <f t="shared" si="194"/>
        <v>0.42941081031469874</v>
      </c>
      <c r="AQ241">
        <f t="shared" si="195"/>
        <v>0.32389835433437691</v>
      </c>
      <c r="AR241">
        <f t="shared" si="196"/>
        <v>2.6308561145046174</v>
      </c>
      <c r="AS241">
        <f t="shared" si="197"/>
        <v>3.8304181440655674</v>
      </c>
      <c r="AT241">
        <f t="shared" si="216"/>
        <v>2.0911102629696035</v>
      </c>
      <c r="AU241">
        <f t="shared" si="216"/>
        <v>2.0906405053783903</v>
      </c>
      <c r="AV241">
        <f t="shared" si="216"/>
        <v>2.0920659168025062</v>
      </c>
      <c r="AW241">
        <f t="shared" si="216"/>
        <v>2.0877296964301486</v>
      </c>
      <c r="AX241">
        <f t="shared" si="216"/>
        <v>2.1008207556263803</v>
      </c>
      <c r="AY241">
        <f t="shared" si="216"/>
        <v>2.0603316649779675</v>
      </c>
      <c r="AZ241">
        <f t="shared" si="216"/>
        <v>2.1776502498930048</v>
      </c>
      <c r="BA241">
        <f t="shared" si="199"/>
        <v>1.5160308438549075</v>
      </c>
      <c r="BB241" s="246">
        <f t="shared" si="200"/>
        <v>3.0825913738072854E-3</v>
      </c>
      <c r="BC241" s="247">
        <f t="shared" si="201"/>
        <v>1.308321269033472E-4</v>
      </c>
      <c r="BD241" s="248">
        <f t="shared" si="202"/>
        <v>1.7117045430053548E-8</v>
      </c>
      <c r="BE241" s="247">
        <f t="shared" si="203"/>
        <v>-2.192716258473326E-3</v>
      </c>
      <c r="BG241">
        <f t="shared" si="204"/>
        <v>-4.6692537842269637E-3</v>
      </c>
      <c r="BH241">
        <f t="shared" si="205"/>
        <v>0.49900886910431941</v>
      </c>
      <c r="BI241">
        <f t="shared" si="206"/>
        <v>-0.4209804664704816</v>
      </c>
      <c r="BJ241">
        <f t="shared" si="207"/>
        <v>0.26271966073913011</v>
      </c>
      <c r="BK241">
        <f t="shared" si="208"/>
        <v>2.6586162640737694</v>
      </c>
      <c r="BL241">
        <f t="shared" si="209"/>
        <v>4.0601784100091187</v>
      </c>
      <c r="BM241">
        <f t="shared" si="217"/>
        <v>2.2667385601210719</v>
      </c>
      <c r="BN241">
        <f t="shared" si="217"/>
        <v>2.2657382465647053</v>
      </c>
      <c r="BO241">
        <f t="shared" si="217"/>
        <v>2.2684951636422874</v>
      </c>
      <c r="BP241">
        <f t="shared" si="217"/>
        <v>2.2608747501363049</v>
      </c>
      <c r="BQ241">
        <f t="shared" si="217"/>
        <v>2.28177241564953</v>
      </c>
      <c r="BR241">
        <f t="shared" si="217"/>
        <v>2.2231343618610038</v>
      </c>
      <c r="BS241">
        <f t="shared" si="217"/>
        <v>2.3787066015506144</v>
      </c>
      <c r="BT241">
        <f t="shared" si="211"/>
        <v>1.8322314126913355</v>
      </c>
    </row>
    <row r="242" spans="1:72">
      <c r="A242" s="44" t="s">
        <v>122</v>
      </c>
      <c r="B242" s="285"/>
      <c r="C242" s="44">
        <v>51770.521200000003</v>
      </c>
      <c r="D242" s="44">
        <v>2.9999999999999997E-4</v>
      </c>
      <c r="E242" s="58">
        <f t="shared" si="182"/>
        <v>22147.001115708525</v>
      </c>
      <c r="F242">
        <f t="shared" si="183"/>
        <v>22147</v>
      </c>
      <c r="G242">
        <f t="shared" si="214"/>
        <v>4.0333100332645699E-4</v>
      </c>
      <c r="H242" s="116"/>
      <c r="I242" s="116"/>
      <c r="J242" s="117"/>
      <c r="K242" s="116">
        <f t="shared" si="213"/>
        <v>4.0333100332645699E-4</v>
      </c>
      <c r="L242" s="116"/>
      <c r="M242" s="116"/>
      <c r="N242" s="118"/>
      <c r="O242" s="40"/>
      <c r="P242" s="167">
        <f t="shared" si="184"/>
        <v>1.6267589824432646E-7</v>
      </c>
      <c r="Q242" s="166">
        <f t="shared" si="185"/>
        <v>36752.021200000003</v>
      </c>
      <c r="R242" s="8">
        <f t="shared" si="186"/>
        <v>1.6267589824432646E-7</v>
      </c>
      <c r="S242" s="282">
        <f t="shared" si="215"/>
        <v>1</v>
      </c>
      <c r="T242" s="284"/>
      <c r="U242" s="167"/>
      <c r="V242" s="167"/>
      <c r="W242" s="167"/>
      <c r="X242" s="167"/>
      <c r="Y242" s="167"/>
      <c r="Z242" s="167"/>
      <c r="AA242" s="116"/>
      <c r="AC242" s="25"/>
      <c r="AD242" s="252"/>
      <c r="AE242" s="41"/>
      <c r="AF242">
        <f t="shared" si="187"/>
        <v>22147</v>
      </c>
      <c r="AG242" s="246">
        <f t="shared" si="188"/>
        <v>6.5231185209403079E-3</v>
      </c>
      <c r="AH242" s="247">
        <f t="shared" si="189"/>
        <v>-6.1197875176138509E-3</v>
      </c>
      <c r="AI242" s="247">
        <f t="shared" si="190"/>
        <v>4.0333100332645699E-4</v>
      </c>
      <c r="AJ242" s="248">
        <f t="shared" si="191"/>
        <v>3.7451799260742298E-5</v>
      </c>
      <c r="AK242">
        <f t="shared" si="212"/>
        <v>3.7451799260742298E-5</v>
      </c>
      <c r="AN242">
        <f t="shared" si="192"/>
        <v>9.1839988168275957E-3</v>
      </c>
      <c r="AO242">
        <f t="shared" si="193"/>
        <v>0.40229335143140188</v>
      </c>
      <c r="AP242">
        <f t="shared" si="194"/>
        <v>0.3703779094804695</v>
      </c>
      <c r="AQ242">
        <f t="shared" si="195"/>
        <v>0.28601140935222208</v>
      </c>
      <c r="AR242">
        <f t="shared" si="196"/>
        <v>2.6952805573998786</v>
      </c>
      <c r="AS242">
        <f t="shared" si="197"/>
        <v>4.4065356783728902</v>
      </c>
      <c r="AT242">
        <f t="shared" si="216"/>
        <v>2.2082714076496437</v>
      </c>
      <c r="AU242">
        <f t="shared" si="216"/>
        <v>2.2065079462544821</v>
      </c>
      <c r="AV242">
        <f t="shared" si="216"/>
        <v>2.2109767435904635</v>
      </c>
      <c r="AW242">
        <f t="shared" si="216"/>
        <v>2.1995992059911913</v>
      </c>
      <c r="AX242">
        <f t="shared" si="216"/>
        <v>2.2282326137216328</v>
      </c>
      <c r="AY242">
        <f t="shared" si="216"/>
        <v>2.153869794952167</v>
      </c>
      <c r="AZ242">
        <f t="shared" si="216"/>
        <v>2.3341121088026799</v>
      </c>
      <c r="BA242">
        <f t="shared" si="199"/>
        <v>1.6751004065229793</v>
      </c>
      <c r="BB242" s="246">
        <f t="shared" si="200"/>
        <v>2.641727402986471E-3</v>
      </c>
      <c r="BC242" s="247">
        <f t="shared" si="201"/>
        <v>-2.238396399660014E-3</v>
      </c>
      <c r="BD242" s="248">
        <f t="shared" si="202"/>
        <v>5.0104184420109133E-6</v>
      </c>
      <c r="BE242" s="247">
        <f t="shared" si="203"/>
        <v>-4.8992766955473013E-3</v>
      </c>
      <c r="BG242">
        <f t="shared" si="204"/>
        <v>-3.8813911179538369E-3</v>
      </c>
      <c r="BH242">
        <f t="shared" si="205"/>
        <v>0.47575051473422203</v>
      </c>
      <c r="BI242">
        <f t="shared" si="206"/>
        <v>-0.33040157378221374</v>
      </c>
      <c r="BJ242">
        <f t="shared" si="207"/>
        <v>0.21254696086649505</v>
      </c>
      <c r="BK242">
        <f t="shared" si="208"/>
        <v>2.7564132183564301</v>
      </c>
      <c r="BL242">
        <f t="shared" si="209"/>
        <v>5.128029327470137</v>
      </c>
      <c r="BM242">
        <f t="shared" si="217"/>
        <v>2.4323747083180951</v>
      </c>
      <c r="BN242">
        <f t="shared" si="217"/>
        <v>2.4295889126966648</v>
      </c>
      <c r="BO242">
        <f t="shared" si="217"/>
        <v>2.4360756610655994</v>
      </c>
      <c r="BP242">
        <f t="shared" si="217"/>
        <v>2.420914574968831</v>
      </c>
      <c r="BQ242">
        <f t="shared" si="217"/>
        <v>2.4560494157718029</v>
      </c>
      <c r="BR242">
        <f t="shared" si="217"/>
        <v>2.3728910915779351</v>
      </c>
      <c r="BS242">
        <f t="shared" si="217"/>
        <v>2.561380830512157</v>
      </c>
      <c r="BT242">
        <f t="shared" si="211"/>
        <v>2.062775061260484</v>
      </c>
    </row>
    <row r="243" spans="1:72">
      <c r="A243" s="37" t="s">
        <v>119</v>
      </c>
      <c r="B243" s="38" t="s">
        <v>45</v>
      </c>
      <c r="C243" s="37">
        <v>51873.549200000001</v>
      </c>
      <c r="D243" s="37" t="s">
        <v>124</v>
      </c>
      <c r="E243" s="58">
        <f t="shared" si="182"/>
        <v>22432.000821948146</v>
      </c>
      <c r="F243">
        <f t="shared" si="183"/>
        <v>22432</v>
      </c>
      <c r="G243">
        <f t="shared" si="214"/>
        <v>2.9713600088143721E-4</v>
      </c>
      <c r="H243" s="116"/>
      <c r="I243" s="116"/>
      <c r="J243" s="117"/>
      <c r="K243" s="116">
        <f t="shared" si="213"/>
        <v>2.9713600088143721E-4</v>
      </c>
      <c r="L243" s="116"/>
      <c r="M243" s="116"/>
      <c r="N243" s="118"/>
      <c r="O243" s="40"/>
      <c r="P243" s="167">
        <f t="shared" si="184"/>
        <v>8.8289803019813456E-8</v>
      </c>
      <c r="Q243" s="166">
        <f t="shared" si="185"/>
        <v>36855.049200000001</v>
      </c>
      <c r="R243" s="8">
        <f t="shared" si="186"/>
        <v>8.8289803019813456E-8</v>
      </c>
      <c r="S243" s="282">
        <f t="shared" si="215"/>
        <v>1</v>
      </c>
      <c r="T243" s="284"/>
      <c r="U243" s="167"/>
      <c r="V243" s="167"/>
      <c r="W243" s="167"/>
      <c r="X243" s="167"/>
      <c r="Y243" s="167"/>
      <c r="Z243" s="167"/>
      <c r="AA243" s="116"/>
      <c r="AB243" s="116"/>
      <c r="AC243" s="25"/>
      <c r="AD243" s="252"/>
      <c r="AE243" s="41"/>
      <c r="AF243">
        <f t="shared" si="187"/>
        <v>22432</v>
      </c>
      <c r="AG243" s="246">
        <f t="shared" si="188"/>
        <v>6.0807136297415078E-3</v>
      </c>
      <c r="AH243" s="247">
        <f t="shared" si="189"/>
        <v>-5.7835776288600706E-3</v>
      </c>
      <c r="AI243" s="247">
        <f t="shared" si="190"/>
        <v>2.9713600088143721E-4</v>
      </c>
      <c r="AJ243" s="248">
        <f t="shared" si="191"/>
        <v>3.3449770189050677E-5</v>
      </c>
      <c r="AK243">
        <f t="shared" si="212"/>
        <v>3.3449770189050677E-5</v>
      </c>
      <c r="AN243">
        <f t="shared" si="192"/>
        <v>8.8566042646801586E-3</v>
      </c>
      <c r="AO243">
        <f t="shared" si="193"/>
        <v>0.39643992886423085</v>
      </c>
      <c r="AP243">
        <f t="shared" si="194"/>
        <v>0.35086167919692007</v>
      </c>
      <c r="AQ243">
        <f t="shared" si="195"/>
        <v>0.27344287255903232</v>
      </c>
      <c r="AR243">
        <f t="shared" si="196"/>
        <v>2.716205266286043</v>
      </c>
      <c r="AS243">
        <f t="shared" si="197"/>
        <v>4.6304842047989512</v>
      </c>
      <c r="AT243">
        <f t="shared" si="216"/>
        <v>2.2475159341967603</v>
      </c>
      <c r="AU243">
        <f t="shared" si="216"/>
        <v>2.2450139486554117</v>
      </c>
      <c r="AV243">
        <f t="shared" si="216"/>
        <v>2.2510396762699241</v>
      </c>
      <c r="AW243">
        <f t="shared" si="216"/>
        <v>2.2364495038994332</v>
      </c>
      <c r="AX243">
        <f t="shared" si="216"/>
        <v>2.2713359877253785</v>
      </c>
      <c r="AY243">
        <f t="shared" si="216"/>
        <v>2.1851532728415091</v>
      </c>
      <c r="AZ243">
        <f t="shared" si="216"/>
        <v>2.384131020093692</v>
      </c>
      <c r="BA243">
        <f t="shared" si="199"/>
        <v>1.7298856939675717</v>
      </c>
      <c r="BB243" s="246">
        <f t="shared" si="200"/>
        <v>2.4879543023687161E-3</v>
      </c>
      <c r="BC243" s="247">
        <f t="shared" si="201"/>
        <v>-2.1908183014872789E-3</v>
      </c>
      <c r="BD243" s="248">
        <f t="shared" si="202"/>
        <v>4.7996848301316054E-6</v>
      </c>
      <c r="BE243" s="247">
        <f t="shared" si="203"/>
        <v>-4.9667089364259301E-3</v>
      </c>
      <c r="BG243">
        <f t="shared" si="204"/>
        <v>-3.5927593273727917E-3</v>
      </c>
      <c r="BH243">
        <f t="shared" si="205"/>
        <v>0.46926400444877281</v>
      </c>
      <c r="BI243">
        <f t="shared" si="206"/>
        <v>-0.30025613354024233</v>
      </c>
      <c r="BJ243">
        <f t="shared" si="207"/>
        <v>0.19578824377695492</v>
      </c>
      <c r="BK243">
        <f t="shared" si="208"/>
        <v>2.7881810634463187</v>
      </c>
      <c r="BL243">
        <f t="shared" si="209"/>
        <v>5.6000990556029375</v>
      </c>
      <c r="BM243">
        <f t="shared" si="217"/>
        <v>2.4878215666978614</v>
      </c>
      <c r="BN243">
        <f t="shared" si="217"/>
        <v>2.4842615255968594</v>
      </c>
      <c r="BO243">
        <f t="shared" si="217"/>
        <v>2.4921870684893501</v>
      </c>
      <c r="BP243">
        <f t="shared" si="217"/>
        <v>2.4744760922697591</v>
      </c>
      <c r="BQ243">
        <f t="shared" si="217"/>
        <v>2.5137315798857158</v>
      </c>
      <c r="BR243">
        <f t="shared" si="217"/>
        <v>2.4250146165624593</v>
      </c>
      <c r="BS243">
        <f t="shared" si="217"/>
        <v>2.6180162625382994</v>
      </c>
      <c r="BT243">
        <f t="shared" si="211"/>
        <v>2.1421768012510665</v>
      </c>
    </row>
    <row r="244" spans="1:72">
      <c r="A244" s="37" t="s">
        <v>119</v>
      </c>
      <c r="B244" s="38" t="s">
        <v>45</v>
      </c>
      <c r="C244" s="37">
        <v>52075.81</v>
      </c>
      <c r="D244" s="37" t="s">
        <v>124</v>
      </c>
      <c r="E244" s="58">
        <f t="shared" si="182"/>
        <v>22991.501817636607</v>
      </c>
      <c r="F244">
        <f t="shared" si="183"/>
        <v>22991.5</v>
      </c>
      <c r="G244">
        <f t="shared" si="214"/>
        <v>6.5707950125215575E-4</v>
      </c>
      <c r="H244" s="116"/>
      <c r="I244" s="116"/>
      <c r="J244" s="117"/>
      <c r="K244" s="116">
        <f t="shared" si="213"/>
        <v>6.5707950125215575E-4</v>
      </c>
      <c r="L244" s="116"/>
      <c r="M244" s="116"/>
      <c r="N244" s="118"/>
      <c r="O244" s="40"/>
      <c r="P244" s="167">
        <f t="shared" si="184"/>
        <v>4.3175347096578175E-7</v>
      </c>
      <c r="Q244" s="166">
        <f t="shared" si="185"/>
        <v>37057.31</v>
      </c>
      <c r="R244" s="8">
        <f t="shared" si="186"/>
        <v>4.3175347096578175E-7</v>
      </c>
      <c r="S244" s="282">
        <f t="shared" si="215"/>
        <v>1</v>
      </c>
      <c r="T244" s="284"/>
      <c r="U244" s="167"/>
      <c r="V244" s="167"/>
      <c r="W244" s="167"/>
      <c r="X244" s="167"/>
      <c r="Y244" s="167"/>
      <c r="Z244" s="167"/>
      <c r="AA244" s="116"/>
      <c r="AB244" s="116"/>
      <c r="AC244" s="25"/>
      <c r="AD244" s="252"/>
      <c r="AE244" s="41"/>
      <c r="AF244">
        <f t="shared" si="187"/>
        <v>22991.5</v>
      </c>
      <c r="AG244" s="246">
        <f t="shared" si="188"/>
        <v>5.1873159236157018E-3</v>
      </c>
      <c r="AH244" s="247">
        <f t="shared" si="189"/>
        <v>-4.530236422363546E-3</v>
      </c>
      <c r="AI244" s="247">
        <f t="shared" si="190"/>
        <v>6.5707950125215575E-4</v>
      </c>
      <c r="AJ244" s="248">
        <f t="shared" si="191"/>
        <v>2.0523042042509261E-5</v>
      </c>
      <c r="AK244">
        <f t="shared" si="212"/>
        <v>2.0523042042509261E-5</v>
      </c>
      <c r="AN244">
        <f t="shared" si="192"/>
        <v>8.1872457828655286E-3</v>
      </c>
      <c r="AO244">
        <f t="shared" si="193"/>
        <v>0.38610660970977317</v>
      </c>
      <c r="AP244">
        <f t="shared" si="194"/>
        <v>0.31358617778584436</v>
      </c>
      <c r="AQ244">
        <f t="shared" si="195"/>
        <v>0.24938057137780648</v>
      </c>
      <c r="AR244">
        <f t="shared" si="196"/>
        <v>2.7557290255042477</v>
      </c>
      <c r="AS244">
        <f t="shared" si="197"/>
        <v>5.118707581754748</v>
      </c>
      <c r="AT244">
        <f t="shared" si="216"/>
        <v>2.3231907097155005</v>
      </c>
      <c r="AU244">
        <f t="shared" si="216"/>
        <v>2.3187429444005194</v>
      </c>
      <c r="AV244">
        <f t="shared" si="216"/>
        <v>2.3285604726748521</v>
      </c>
      <c r="AW244">
        <f t="shared" si="216"/>
        <v>2.3067499737521371</v>
      </c>
      <c r="AX244">
        <f t="shared" si="216"/>
        <v>2.3545409960974233</v>
      </c>
      <c r="AY244">
        <f t="shared" si="216"/>
        <v>2.246287187718369</v>
      </c>
      <c r="AZ244">
        <f t="shared" si="216"/>
        <v>2.476634796836934</v>
      </c>
      <c r="BA244">
        <f t="shared" si="199"/>
        <v>1.8374378635298507</v>
      </c>
      <c r="BB244" s="246">
        <f t="shared" si="200"/>
        <v>2.1812020508309646E-3</v>
      </c>
      <c r="BC244" s="247">
        <f t="shared" si="201"/>
        <v>-1.5241225495788088E-3</v>
      </c>
      <c r="BD244" s="248">
        <f t="shared" si="202"/>
        <v>2.3229495461346085E-6</v>
      </c>
      <c r="BE244" s="247">
        <f t="shared" si="203"/>
        <v>-4.5240524088286356E-3</v>
      </c>
      <c r="BG244">
        <f t="shared" si="204"/>
        <v>-3.0061138727847372E-3</v>
      </c>
      <c r="BH244">
        <f t="shared" si="205"/>
        <v>0.45846391775968698</v>
      </c>
      <c r="BI244">
        <f t="shared" si="206"/>
        <v>-0.2424304192631084</v>
      </c>
      <c r="BJ244">
        <f t="shared" si="207"/>
        <v>0.16356162449312359</v>
      </c>
      <c r="BK244">
        <f t="shared" si="208"/>
        <v>2.8482720087406137</v>
      </c>
      <c r="BL244">
        <f t="shared" si="209"/>
        <v>6.7695197403050953</v>
      </c>
      <c r="BM244">
        <f t="shared" si="217"/>
        <v>2.5946874890595928</v>
      </c>
      <c r="BN244">
        <f t="shared" si="217"/>
        <v>2.5896223554431987</v>
      </c>
      <c r="BO244">
        <f t="shared" si="217"/>
        <v>2.6001041114621017</v>
      </c>
      <c r="BP244">
        <f t="shared" si="217"/>
        <v>2.5783378109891575</v>
      </c>
      <c r="BQ244">
        <f t="shared" si="217"/>
        <v>2.6232235662442469</v>
      </c>
      <c r="BR244">
        <f t="shared" si="217"/>
        <v>2.5292207259830142</v>
      </c>
      <c r="BS244">
        <f t="shared" si="217"/>
        <v>2.7206308858848476</v>
      </c>
      <c r="BT244">
        <f t="shared" si="211"/>
        <v>2.2980549539694213</v>
      </c>
    </row>
    <row r="245" spans="1:72">
      <c r="A245" s="114" t="s">
        <v>125</v>
      </c>
      <c r="B245" s="48"/>
      <c r="C245" s="51">
        <v>52131.842499999999</v>
      </c>
      <c r="D245" s="51">
        <v>2.0000000000000001E-4</v>
      </c>
      <c r="E245" s="58">
        <f t="shared" si="182"/>
        <v>23146.500905650275</v>
      </c>
      <c r="F245">
        <f t="shared" si="183"/>
        <v>23146.5</v>
      </c>
      <c r="G245">
        <f t="shared" si="214"/>
        <v>3.2739450398366898E-4</v>
      </c>
      <c r="H245" s="116"/>
      <c r="I245" s="116"/>
      <c r="J245" s="9"/>
      <c r="K245" s="116">
        <f t="shared" si="213"/>
        <v>3.2739450398366898E-4</v>
      </c>
      <c r="M245" s="116"/>
      <c r="N245" s="118"/>
      <c r="O245" s="40"/>
      <c r="P245" s="167">
        <f t="shared" si="184"/>
        <v>1.0718716123871265E-7</v>
      </c>
      <c r="Q245" s="166">
        <f t="shared" si="185"/>
        <v>37113.342499999999</v>
      </c>
      <c r="R245" s="8">
        <f t="shared" si="186"/>
        <v>1.0718716123871265E-7</v>
      </c>
      <c r="S245" s="282">
        <f t="shared" si="215"/>
        <v>1</v>
      </c>
      <c r="T245" s="284"/>
      <c r="U245" s="167"/>
      <c r="V245" s="167"/>
      <c r="W245" s="167"/>
      <c r="X245" s="167"/>
      <c r="Y245" s="167"/>
      <c r="Z245" s="167"/>
      <c r="AC245" s="25"/>
      <c r="AD245" s="252"/>
      <c r="AE245" s="41"/>
      <c r="AF245">
        <f t="shared" si="187"/>
        <v>23146.5</v>
      </c>
      <c r="AG245" s="246">
        <f t="shared" si="188"/>
        <v>4.9344586329509105E-3</v>
      </c>
      <c r="AH245" s="247">
        <f t="shared" si="189"/>
        <v>-4.6070641289672415E-3</v>
      </c>
      <c r="AI245" s="247">
        <f t="shared" si="190"/>
        <v>3.2739450398366898E-4</v>
      </c>
      <c r="AJ245" s="248">
        <f t="shared" si="191"/>
        <v>2.1225039888416688E-5</v>
      </c>
      <c r="AK245">
        <f t="shared" si="212"/>
        <v>2.1225039888416688E-5</v>
      </c>
      <c r="AN245">
        <f t="shared" si="192"/>
        <v>7.9960459395994662E-3</v>
      </c>
      <c r="AO245">
        <f t="shared" si="193"/>
        <v>0.38349224965628204</v>
      </c>
      <c r="AP245">
        <f t="shared" si="194"/>
        <v>0.30348197897153284</v>
      </c>
      <c r="AQ245">
        <f t="shared" si="195"/>
        <v>0.24284554306982431</v>
      </c>
      <c r="AR245">
        <f t="shared" si="196"/>
        <v>2.7663515235536735</v>
      </c>
      <c r="AS245">
        <f t="shared" si="197"/>
        <v>5.2672186828630405</v>
      </c>
      <c r="AT245">
        <f t="shared" ref="AT245:AZ260" si="218">$BA245+$AH$7*SIN(AU245)</f>
        <v>2.3438664127056157</v>
      </c>
      <c r="AU245">
        <f t="shared" si="218"/>
        <v>2.3387645298821496</v>
      </c>
      <c r="AV245">
        <f t="shared" si="218"/>
        <v>2.3497856708305416</v>
      </c>
      <c r="AW245">
        <f t="shared" si="218"/>
        <v>2.3258178403071845</v>
      </c>
      <c r="AX245">
        <f t="shared" si="218"/>
        <v>2.3772188952634172</v>
      </c>
      <c r="AY245">
        <f t="shared" si="218"/>
        <v>2.2632867318407697</v>
      </c>
      <c r="AZ245">
        <f t="shared" si="218"/>
        <v>2.5009452490175952</v>
      </c>
      <c r="BA245">
        <f t="shared" si="199"/>
        <v>1.8672333707365585</v>
      </c>
      <c r="BB245" s="246">
        <f t="shared" si="200"/>
        <v>2.0947944445163617E-3</v>
      </c>
      <c r="BC245" s="247">
        <f t="shared" si="201"/>
        <v>-1.7673999405326928E-3</v>
      </c>
      <c r="BD245" s="248">
        <f t="shared" si="202"/>
        <v>3.1237025497949659E-6</v>
      </c>
      <c r="BE245" s="247">
        <f t="shared" si="203"/>
        <v>-4.8289872471812484E-3</v>
      </c>
      <c r="BG245">
        <f t="shared" si="204"/>
        <v>-2.8396641884345488E-3</v>
      </c>
      <c r="BH245">
        <f t="shared" si="205"/>
        <v>0.45588873110093597</v>
      </c>
      <c r="BI245">
        <f t="shared" si="206"/>
        <v>-0.22670356011810963</v>
      </c>
      <c r="BJ245">
        <f t="shared" si="207"/>
        <v>0.15477939278879169</v>
      </c>
      <c r="BK245">
        <f t="shared" si="208"/>
        <v>2.8644504485217608</v>
      </c>
      <c r="BL245">
        <f t="shared" si="209"/>
        <v>7.1702622191814589</v>
      </c>
      <c r="BM245">
        <f t="shared" ref="BM245:BS260" si="219">$BT245+$BH$7*SIN(BN245)</f>
        <v>2.6238695104872067</v>
      </c>
      <c r="BN245">
        <f t="shared" si="219"/>
        <v>2.6184380421944686</v>
      </c>
      <c r="BO245">
        <f t="shared" si="219"/>
        <v>2.62948692177901</v>
      </c>
      <c r="BP245">
        <f t="shared" si="219"/>
        <v>2.6069363313013434</v>
      </c>
      <c r="BQ245">
        <f t="shared" si="219"/>
        <v>2.6526620893105681</v>
      </c>
      <c r="BR245">
        <f t="shared" si="219"/>
        <v>2.5586143163168931</v>
      </c>
      <c r="BS245">
        <f t="shared" si="219"/>
        <v>2.7471845612213888</v>
      </c>
      <c r="BT245">
        <f t="shared" si="211"/>
        <v>2.34123835642044</v>
      </c>
    </row>
    <row r="246" spans="1:72">
      <c r="A246" s="37" t="s">
        <v>119</v>
      </c>
      <c r="B246" s="38" t="s">
        <v>45</v>
      </c>
      <c r="C246" s="37">
        <v>52183.536800000002</v>
      </c>
      <c r="D246" s="37" t="s">
        <v>124</v>
      </c>
      <c r="E246" s="58">
        <f t="shared" si="182"/>
        <v>23289.499511022252</v>
      </c>
      <c r="F246">
        <f t="shared" si="183"/>
        <v>23289.5</v>
      </c>
      <c r="G246">
        <f t="shared" si="214"/>
        <v>-1.7676649440545589E-4</v>
      </c>
      <c r="H246" s="116"/>
      <c r="I246" s="116"/>
      <c r="J246" s="117"/>
      <c r="K246" s="116">
        <f t="shared" si="213"/>
        <v>-1.7676649440545589E-4</v>
      </c>
      <c r="L246" s="116"/>
      <c r="M246" s="116"/>
      <c r="N246" s="118"/>
      <c r="O246" s="40"/>
      <c r="P246" s="167">
        <f t="shared" si="184"/>
        <v>3.1246393544394068E-8</v>
      </c>
      <c r="Q246" s="166">
        <f t="shared" si="185"/>
        <v>37165.036800000002</v>
      </c>
      <c r="R246" s="8">
        <f t="shared" si="186"/>
        <v>3.1246393544394068E-8</v>
      </c>
      <c r="S246" s="282">
        <f t="shared" si="215"/>
        <v>1</v>
      </c>
      <c r="T246" s="284"/>
      <c r="U246" s="167"/>
      <c r="V246" s="167"/>
      <c r="W246" s="167"/>
      <c r="X246" s="167"/>
      <c r="Y246" s="167"/>
      <c r="Z246" s="167"/>
      <c r="AA246" s="116"/>
      <c r="AB246" s="116"/>
      <c r="AC246" s="25"/>
      <c r="AD246" s="252"/>
      <c r="AE246" s="41"/>
      <c r="AF246">
        <f t="shared" si="187"/>
        <v>23289.5</v>
      </c>
      <c r="AG246" s="246">
        <f t="shared" si="188"/>
        <v>4.6992697968346779E-3</v>
      </c>
      <c r="AH246" s="247">
        <f t="shared" si="189"/>
        <v>-4.8760362912401338E-3</v>
      </c>
      <c r="AI246" s="247">
        <f t="shared" si="190"/>
        <v>-1.7676649440545589E-4</v>
      </c>
      <c r="AJ246" s="248">
        <f t="shared" si="191"/>
        <v>2.377572991349084E-5</v>
      </c>
      <c r="AK246">
        <f t="shared" si="212"/>
        <v>2.377572991349084E-5</v>
      </c>
      <c r="AN246">
        <f t="shared" si="192"/>
        <v>7.8175837610216688E-3</v>
      </c>
      <c r="AO246">
        <f t="shared" si="193"/>
        <v>0.38116920975435153</v>
      </c>
      <c r="AP246">
        <f t="shared" si="194"/>
        <v>0.29423953565677025</v>
      </c>
      <c r="AQ246">
        <f t="shared" si="195"/>
        <v>0.23686328771402335</v>
      </c>
      <c r="AR246">
        <f t="shared" si="196"/>
        <v>2.77603665584249</v>
      </c>
      <c r="AS246">
        <f t="shared" si="197"/>
        <v>5.4100558755921675</v>
      </c>
      <c r="AT246">
        <f t="shared" si="218"/>
        <v>2.362839282091509</v>
      </c>
      <c r="AU246">
        <f t="shared" si="218"/>
        <v>2.3570923561023029</v>
      </c>
      <c r="AV246">
        <f t="shared" si="218"/>
        <v>2.3692732614516694</v>
      </c>
      <c r="AW246">
        <f t="shared" si="218"/>
        <v>2.3432769369844175</v>
      </c>
      <c r="AX246">
        <f t="shared" si="218"/>
        <v>2.3979837601362739</v>
      </c>
      <c r="AY246">
        <f t="shared" si="218"/>
        <v>2.2790318433516785</v>
      </c>
      <c r="AZ246">
        <f t="shared" si="218"/>
        <v>2.5228745741840299</v>
      </c>
      <c r="BA246">
        <f t="shared" si="199"/>
        <v>1.8947221289982314</v>
      </c>
      <c r="BB246" s="246">
        <f t="shared" si="200"/>
        <v>2.0144374989198299E-3</v>
      </c>
      <c r="BC246" s="247">
        <f t="shared" si="201"/>
        <v>-2.1912039933252858E-3</v>
      </c>
      <c r="BD246" s="248">
        <f t="shared" si="202"/>
        <v>4.8013749403646795E-6</v>
      </c>
      <c r="BE246" s="247">
        <f t="shared" si="203"/>
        <v>-5.3095179575122766E-3</v>
      </c>
      <c r="BG246">
        <f t="shared" si="204"/>
        <v>-2.684832297914848E-3</v>
      </c>
      <c r="BH246">
        <f t="shared" si="205"/>
        <v>0.45366290577722157</v>
      </c>
      <c r="BI246">
        <f t="shared" si="206"/>
        <v>-0.21229946820277021</v>
      </c>
      <c r="BJ246">
        <f t="shared" si="207"/>
        <v>0.14672938646102046</v>
      </c>
      <c r="BK246">
        <f t="shared" si="208"/>
        <v>2.8792147608318457</v>
      </c>
      <c r="BL246">
        <f t="shared" si="209"/>
        <v>7.5788135189977908</v>
      </c>
      <c r="BM246">
        <f t="shared" si="219"/>
        <v>2.6506412293321553</v>
      </c>
      <c r="BN246">
        <f t="shared" si="219"/>
        <v>2.6449075545474141</v>
      </c>
      <c r="BO246">
        <f t="shared" si="219"/>
        <v>2.6564006323343117</v>
      </c>
      <c r="BP246">
        <f t="shared" si="219"/>
        <v>2.6332903665790264</v>
      </c>
      <c r="BQ246">
        <f t="shared" si="219"/>
        <v>2.6794777392880236</v>
      </c>
      <c r="BR246">
        <f t="shared" si="219"/>
        <v>2.585950514211663</v>
      </c>
      <c r="BS246">
        <f t="shared" si="219"/>
        <v>2.7710104702833362</v>
      </c>
      <c r="BT246">
        <f t="shared" si="211"/>
        <v>2.3810785277139606</v>
      </c>
    </row>
    <row r="247" spans="1:72">
      <c r="A247" s="75" t="s">
        <v>126</v>
      </c>
      <c r="B247" s="76" t="s">
        <v>45</v>
      </c>
      <c r="C247" s="75">
        <v>52201.250800000002</v>
      </c>
      <c r="D247" s="75">
        <v>1E-4</v>
      </c>
      <c r="E247" s="58">
        <f t="shared" si="182"/>
        <v>23338.500605834619</v>
      </c>
      <c r="F247">
        <f t="shared" si="183"/>
        <v>23338.5</v>
      </c>
      <c r="G247">
        <f t="shared" si="214"/>
        <v>2.1901050786254928E-4</v>
      </c>
      <c r="H247" s="116"/>
      <c r="I247" s="116"/>
      <c r="J247" s="117"/>
      <c r="K247" s="116">
        <f t="shared" si="213"/>
        <v>2.1901050786254928E-4</v>
      </c>
      <c r="L247" s="116"/>
      <c r="M247" s="116"/>
      <c r="N247" s="118"/>
      <c r="O247" s="40"/>
      <c r="P247" s="167">
        <f t="shared" si="184"/>
        <v>4.7965602554211758E-8</v>
      </c>
      <c r="Q247" s="166">
        <f t="shared" si="185"/>
        <v>37182.750800000002</v>
      </c>
      <c r="R247" s="8">
        <f t="shared" si="186"/>
        <v>4.7965602554211758E-8</v>
      </c>
      <c r="S247" s="282">
        <f t="shared" si="215"/>
        <v>1</v>
      </c>
      <c r="T247" s="284"/>
      <c r="U247" s="167"/>
      <c r="V247" s="167"/>
      <c r="W247" s="167"/>
      <c r="X247" s="167"/>
      <c r="Y247" s="167"/>
      <c r="Z247" s="167"/>
      <c r="AA247" s="116"/>
      <c r="AC247" s="25"/>
      <c r="AD247" s="252"/>
      <c r="AE247" s="41"/>
      <c r="AF247">
        <f t="shared" si="187"/>
        <v>23338.5</v>
      </c>
      <c r="AG247" s="246">
        <f t="shared" si="188"/>
        <v>4.6182731534221266E-3</v>
      </c>
      <c r="AH247" s="247">
        <f t="shared" si="189"/>
        <v>-4.3992626455595773E-3</v>
      </c>
      <c r="AI247" s="247">
        <f t="shared" si="190"/>
        <v>2.1901050786254928E-4</v>
      </c>
      <c r="AJ247" s="248">
        <f t="shared" si="191"/>
        <v>1.9353511824615851E-5</v>
      </c>
      <c r="AK247">
        <f t="shared" si="212"/>
        <v>1.9353511824615851E-5</v>
      </c>
      <c r="AN247">
        <f t="shared" si="192"/>
        <v>7.7559901936009503E-3</v>
      </c>
      <c r="AO247">
        <f t="shared" si="193"/>
        <v>0.38039230378896349</v>
      </c>
      <c r="AP247">
        <f t="shared" si="194"/>
        <v>0.29108961407141121</v>
      </c>
      <c r="AQ247">
        <f t="shared" si="195"/>
        <v>0.23482348012667267</v>
      </c>
      <c r="AR247">
        <f t="shared" si="196"/>
        <v>2.7793308133885946</v>
      </c>
      <c r="AS247">
        <f t="shared" si="197"/>
        <v>5.460359103284901</v>
      </c>
      <c r="AT247">
        <f t="shared" si="218"/>
        <v>2.3693186107151627</v>
      </c>
      <c r="AU247">
        <f t="shared" si="218"/>
        <v>2.3633418934239114</v>
      </c>
      <c r="AV247">
        <f t="shared" si="218"/>
        <v>2.3759300157593581</v>
      </c>
      <c r="AW247">
        <f t="shared" si="218"/>
        <v>2.3492323716782018</v>
      </c>
      <c r="AX247">
        <f t="shared" si="218"/>
        <v>2.4050630239725637</v>
      </c>
      <c r="AY247">
        <f t="shared" si="218"/>
        <v>2.2844435874381777</v>
      </c>
      <c r="AZ247">
        <f t="shared" si="218"/>
        <v>2.5302794160994773</v>
      </c>
      <c r="BA247">
        <f t="shared" si="199"/>
        <v>1.9041413538571268</v>
      </c>
      <c r="BB247" s="246">
        <f t="shared" si="200"/>
        <v>1.9867541553374602E-3</v>
      </c>
      <c r="BC247" s="247">
        <f t="shared" si="201"/>
        <v>-1.7677436474749109E-3</v>
      </c>
      <c r="BD247" s="248">
        <f t="shared" si="202"/>
        <v>3.1249176031879023E-6</v>
      </c>
      <c r="BE247" s="247">
        <f t="shared" si="203"/>
        <v>-4.9054606876537347E-3</v>
      </c>
      <c r="BG247">
        <f t="shared" si="204"/>
        <v>-2.6315189980846664E-3</v>
      </c>
      <c r="BH247">
        <f t="shared" si="205"/>
        <v>0.45293249673334623</v>
      </c>
      <c r="BI247">
        <f t="shared" si="206"/>
        <v>-0.20738639154493849</v>
      </c>
      <c r="BJ247">
        <f t="shared" si="207"/>
        <v>0.14398222197412541</v>
      </c>
      <c r="BK247">
        <f t="shared" si="208"/>
        <v>2.8842397236180841</v>
      </c>
      <c r="BL247">
        <f t="shared" si="209"/>
        <v>7.7284893338351219</v>
      </c>
      <c r="BM247">
        <f t="shared" si="219"/>
        <v>2.6597823743760087</v>
      </c>
      <c r="BN247">
        <f t="shared" si="219"/>
        <v>2.6539544611557107</v>
      </c>
      <c r="BO247">
        <f t="shared" si="219"/>
        <v>2.6655802837984988</v>
      </c>
      <c r="BP247">
        <f t="shared" si="219"/>
        <v>2.6423169194503338</v>
      </c>
      <c r="BQ247">
        <f t="shared" si="219"/>
        <v>2.6885909057761337</v>
      </c>
      <c r="BR247">
        <f t="shared" si="219"/>
        <v>2.5953663406642962</v>
      </c>
      <c r="BS247">
        <f t="shared" si="219"/>
        <v>2.7790309287697004</v>
      </c>
      <c r="BT247">
        <f t="shared" si="211"/>
        <v>2.3947300549404114</v>
      </c>
    </row>
    <row r="248" spans="1:72">
      <c r="A248" s="75" t="s">
        <v>126</v>
      </c>
      <c r="B248" s="76" t="s">
        <v>49</v>
      </c>
      <c r="C248" s="75">
        <v>52201.430500000002</v>
      </c>
      <c r="D248" s="75">
        <v>1E-4</v>
      </c>
      <c r="E248" s="58">
        <f t="shared" si="182"/>
        <v>23338.997698345505</v>
      </c>
      <c r="F248">
        <f t="shared" si="183"/>
        <v>23339</v>
      </c>
      <c r="G248">
        <f t="shared" si="214"/>
        <v>-8.3205299597466365E-4</v>
      </c>
      <c r="H248" s="116"/>
      <c r="I248" s="116"/>
      <c r="J248" s="117"/>
      <c r="K248" s="116">
        <f t="shared" si="213"/>
        <v>-8.3205299597466365E-4</v>
      </c>
      <c r="L248" s="116"/>
      <c r="M248" s="116"/>
      <c r="N248" s="118"/>
      <c r="O248" s="40"/>
      <c r="P248" s="167">
        <f t="shared" si="184"/>
        <v>6.9231218811041358E-7</v>
      </c>
      <c r="Q248" s="166">
        <f t="shared" si="185"/>
        <v>37182.930500000002</v>
      </c>
      <c r="R248" s="8">
        <f t="shared" si="186"/>
        <v>6.9231218811041358E-7</v>
      </c>
      <c r="S248" s="282">
        <f t="shared" si="215"/>
        <v>1</v>
      </c>
      <c r="T248" s="284"/>
      <c r="U248" s="167"/>
      <c r="V248" s="167"/>
      <c r="W248" s="167"/>
      <c r="X248" s="167"/>
      <c r="Y248" s="167"/>
      <c r="Z248" s="167"/>
      <c r="AA248" s="116"/>
      <c r="AB248" s="116"/>
      <c r="AC248" s="25"/>
      <c r="AD248" s="252"/>
      <c r="AE248" s="41"/>
      <c r="AF248">
        <f t="shared" si="187"/>
        <v>23339</v>
      </c>
      <c r="AG248" s="246">
        <f t="shared" si="188"/>
        <v>4.6174456051709268E-3</v>
      </c>
      <c r="AH248" s="247">
        <f t="shared" si="189"/>
        <v>-5.4494986011455904E-3</v>
      </c>
      <c r="AI248" s="247">
        <f t="shared" si="190"/>
        <v>-8.3205299597466365E-4</v>
      </c>
      <c r="AJ248" s="248">
        <f t="shared" si="191"/>
        <v>2.9697035003887749E-5</v>
      </c>
      <c r="AK248">
        <f t="shared" si="212"/>
        <v>2.9697035003887749E-5</v>
      </c>
      <c r="AN248">
        <f t="shared" si="192"/>
        <v>7.7553605445561911E-3</v>
      </c>
      <c r="AO248">
        <f t="shared" si="193"/>
        <v>0.38038442568425779</v>
      </c>
      <c r="AP248">
        <f t="shared" si="194"/>
        <v>0.29105751625177895</v>
      </c>
      <c r="AQ248">
        <f t="shared" si="195"/>
        <v>0.23480269182469543</v>
      </c>
      <c r="AR248">
        <f t="shared" si="196"/>
        <v>2.7793643639237882</v>
      </c>
      <c r="AS248">
        <f t="shared" si="197"/>
        <v>5.4608760892602559</v>
      </c>
      <c r="AT248">
        <f t="shared" si="218"/>
        <v>2.3693846697270167</v>
      </c>
      <c r="AU248">
        <f t="shared" si="218"/>
        <v>2.3634055852764431</v>
      </c>
      <c r="AV248">
        <f t="shared" si="218"/>
        <v>2.3759978870225966</v>
      </c>
      <c r="AW248">
        <f t="shared" si="218"/>
        <v>2.3492930734855015</v>
      </c>
      <c r="AX248">
        <f t="shared" si="218"/>
        <v>2.4051351649446424</v>
      </c>
      <c r="AY248">
        <f t="shared" si="218"/>
        <v>2.2844988570010605</v>
      </c>
      <c r="AZ248">
        <f t="shared" si="218"/>
        <v>2.5303546890836635</v>
      </c>
      <c r="BA248">
        <f t="shared" si="199"/>
        <v>1.9042374683965031</v>
      </c>
      <c r="BB248" s="246">
        <f t="shared" si="200"/>
        <v>1.9864712714591985E-3</v>
      </c>
      <c r="BC248" s="247">
        <f t="shared" si="201"/>
        <v>-2.8185242674338622E-3</v>
      </c>
      <c r="BD248" s="248">
        <f t="shared" si="202"/>
        <v>7.94407904611359E-6</v>
      </c>
      <c r="BE248" s="247">
        <f t="shared" si="203"/>
        <v>-5.9564392068191269E-3</v>
      </c>
      <c r="BG248">
        <f t="shared" si="204"/>
        <v>-2.6309743337117283E-3</v>
      </c>
      <c r="BH248">
        <f t="shared" si="205"/>
        <v>0.45292512735826318</v>
      </c>
      <c r="BI248">
        <f t="shared" si="206"/>
        <v>-0.20733631662287766</v>
      </c>
      <c r="BJ248">
        <f t="shared" si="207"/>
        <v>0.14395421876084086</v>
      </c>
      <c r="BK248">
        <f t="shared" si="208"/>
        <v>2.8842909111305963</v>
      </c>
      <c r="BL248">
        <f t="shared" si="209"/>
        <v>7.7300439385712219</v>
      </c>
      <c r="BM248">
        <f t="shared" si="219"/>
        <v>2.6598755675595842</v>
      </c>
      <c r="BN248">
        <f t="shared" si="219"/>
        <v>2.6540467192388038</v>
      </c>
      <c r="BO248">
        <f t="shared" si="219"/>
        <v>2.6656738424311737</v>
      </c>
      <c r="BP248">
        <f t="shared" si="219"/>
        <v>2.642409020924275</v>
      </c>
      <c r="BQ248">
        <f t="shared" si="219"/>
        <v>2.6886836998427928</v>
      </c>
      <c r="BR248">
        <f t="shared" si="219"/>
        <v>2.595462549738512</v>
      </c>
      <c r="BS248">
        <f t="shared" si="219"/>
        <v>2.7791123992561335</v>
      </c>
      <c r="BT248">
        <f t="shared" si="211"/>
        <v>2.3948693562386407</v>
      </c>
    </row>
    <row r="249" spans="1:72">
      <c r="A249" s="75" t="s">
        <v>126</v>
      </c>
      <c r="B249" s="76" t="s">
        <v>49</v>
      </c>
      <c r="C249" s="75">
        <v>52203.238599999997</v>
      </c>
      <c r="D249" s="75">
        <v>2.0000000000000001E-4</v>
      </c>
      <c r="E249" s="58">
        <f t="shared" si="182"/>
        <v>23343.999328667847</v>
      </c>
      <c r="F249">
        <f t="shared" si="183"/>
        <v>23344</v>
      </c>
      <c r="G249">
        <f t="shared" si="214"/>
        <v>-2.4268800189020112E-4</v>
      </c>
      <c r="H249" s="116"/>
      <c r="I249" s="116"/>
      <c r="J249" s="117"/>
      <c r="K249" s="116">
        <f t="shared" si="213"/>
        <v>-2.4268800189020112E-4</v>
      </c>
      <c r="L249" s="116"/>
      <c r="M249" s="116"/>
      <c r="N249" s="118"/>
      <c r="O249" s="40"/>
      <c r="P249" s="167">
        <f t="shared" si="184"/>
        <v>5.8897466261458263E-8</v>
      </c>
      <c r="Q249" s="166">
        <f t="shared" si="185"/>
        <v>37184.738599999997</v>
      </c>
      <c r="R249" s="8">
        <f t="shared" si="186"/>
        <v>5.8897466261458263E-8</v>
      </c>
      <c r="S249" s="282">
        <f t="shared" si="215"/>
        <v>1</v>
      </c>
      <c r="T249" s="284"/>
      <c r="U249" s="167"/>
      <c r="V249" s="167"/>
      <c r="W249" s="167"/>
      <c r="X249" s="167"/>
      <c r="Y249" s="167"/>
      <c r="Z249" s="167"/>
      <c r="AC249" s="25"/>
      <c r="AD249" s="252"/>
      <c r="AE249" s="41"/>
      <c r="AF249">
        <f t="shared" si="187"/>
        <v>23344</v>
      </c>
      <c r="AG249" s="246">
        <f t="shared" si="188"/>
        <v>4.6091689602128913E-3</v>
      </c>
      <c r="AH249" s="247">
        <f t="shared" si="189"/>
        <v>-4.8518569621030924E-3</v>
      </c>
      <c r="AI249" s="247">
        <f t="shared" si="190"/>
        <v>-2.4268800189020112E-4</v>
      </c>
      <c r="AJ249" s="248">
        <f t="shared" si="191"/>
        <v>2.3540515980708248E-5</v>
      </c>
      <c r="AK249">
        <f t="shared" si="212"/>
        <v>2.3540515980708248E-5</v>
      </c>
      <c r="AN249">
        <f t="shared" si="192"/>
        <v>7.7490627901460061E-3</v>
      </c>
      <c r="AO249">
        <f t="shared" si="193"/>
        <v>0.38030569941726433</v>
      </c>
      <c r="AP249">
        <f t="shared" si="194"/>
        <v>0.290736587003941</v>
      </c>
      <c r="AQ249">
        <f t="shared" si="195"/>
        <v>0.23459483764146224</v>
      </c>
      <c r="AR249">
        <f t="shared" si="196"/>
        <v>2.7796997992906713</v>
      </c>
      <c r="AS249">
        <f t="shared" si="197"/>
        <v>5.4660500829357641</v>
      </c>
      <c r="AT249">
        <f t="shared" si="218"/>
        <v>2.3700451972537899</v>
      </c>
      <c r="AU249">
        <f t="shared" si="218"/>
        <v>2.3640424166146001</v>
      </c>
      <c r="AV249">
        <f t="shared" si="218"/>
        <v>2.3766765387346633</v>
      </c>
      <c r="AW249">
        <f t="shared" si="218"/>
        <v>2.3499000170943032</v>
      </c>
      <c r="AX249">
        <f t="shared" si="218"/>
        <v>2.4058564669802736</v>
      </c>
      <c r="AY249">
        <f t="shared" si="218"/>
        <v>2.2850516068669995</v>
      </c>
      <c r="AZ249">
        <f t="shared" si="218"/>
        <v>2.5311071008332604</v>
      </c>
      <c r="BA249">
        <f t="shared" si="199"/>
        <v>1.9051986137902679</v>
      </c>
      <c r="BB249" s="246">
        <f t="shared" si="200"/>
        <v>1.9836419842412883E-3</v>
      </c>
      <c r="BC249" s="247">
        <f t="shared" si="201"/>
        <v>-2.2263299861314894E-3</v>
      </c>
      <c r="BD249" s="248">
        <f t="shared" si="202"/>
        <v>4.9565452071482376E-6</v>
      </c>
      <c r="BE249" s="247">
        <f t="shared" si="203"/>
        <v>-5.3662238160646029E-3</v>
      </c>
      <c r="BG249">
        <f t="shared" si="204"/>
        <v>-2.625526975971603E-3</v>
      </c>
      <c r="BH249">
        <f t="shared" si="205"/>
        <v>0.45285152633859727</v>
      </c>
      <c r="BI249">
        <f t="shared" si="206"/>
        <v>-0.20683563212892661</v>
      </c>
      <c r="BJ249">
        <f t="shared" si="207"/>
        <v>0.14367421879033759</v>
      </c>
      <c r="BK249">
        <f t="shared" si="208"/>
        <v>2.8848026895811985</v>
      </c>
      <c r="BL249">
        <f t="shared" si="209"/>
        <v>7.7456209370981508</v>
      </c>
      <c r="BM249">
        <f t="shared" si="219"/>
        <v>2.6608074067065548</v>
      </c>
      <c r="BN249">
        <f t="shared" si="219"/>
        <v>2.6549692374629301</v>
      </c>
      <c r="BO249">
        <f t="shared" si="219"/>
        <v>2.6666093053166571</v>
      </c>
      <c r="BP249">
        <f t="shared" si="219"/>
        <v>2.6433300299527538</v>
      </c>
      <c r="BQ249">
        <f t="shared" si="219"/>
        <v>2.6896114214955036</v>
      </c>
      <c r="BR249">
        <f t="shared" si="219"/>
        <v>2.5964247841807788</v>
      </c>
      <c r="BS249">
        <f t="shared" si="219"/>
        <v>2.7799266942158378</v>
      </c>
      <c r="BT249">
        <f t="shared" si="211"/>
        <v>2.3962623692209317</v>
      </c>
    </row>
    <row r="250" spans="1:72">
      <c r="A250" s="75" t="s">
        <v>126</v>
      </c>
      <c r="B250" s="76" t="s">
        <v>45</v>
      </c>
      <c r="C250" s="75">
        <v>52203.418799999999</v>
      </c>
      <c r="D250" s="75">
        <v>2.0000000000000001E-4</v>
      </c>
      <c r="E250" s="58">
        <f t="shared" si="182"/>
        <v>23344.497804296465</v>
      </c>
      <c r="F250">
        <f t="shared" si="183"/>
        <v>23344.5</v>
      </c>
      <c r="G250">
        <f t="shared" si="214"/>
        <v>-7.9375149653060362E-4</v>
      </c>
      <c r="H250" s="116"/>
      <c r="I250" s="116"/>
      <c r="J250" s="117"/>
      <c r="K250" s="116">
        <f t="shared" si="213"/>
        <v>-7.9375149653060362E-4</v>
      </c>
      <c r="L250" s="116"/>
      <c r="M250" s="116"/>
      <c r="N250" s="118"/>
      <c r="O250" s="40"/>
      <c r="P250" s="167">
        <f t="shared" si="184"/>
        <v>6.3004143824457279E-7</v>
      </c>
      <c r="Q250" s="166">
        <f t="shared" si="185"/>
        <v>37184.918799999999</v>
      </c>
      <c r="R250" s="8">
        <f t="shared" si="186"/>
        <v>6.3004143824457279E-7</v>
      </c>
      <c r="S250" s="282">
        <f t="shared" si="215"/>
        <v>1</v>
      </c>
      <c r="T250" s="284"/>
      <c r="U250" s="167"/>
      <c r="V250" s="167"/>
      <c r="W250" s="167"/>
      <c r="X250" s="167"/>
      <c r="Y250" s="167"/>
      <c r="Z250" s="167"/>
      <c r="AC250" s="25"/>
      <c r="AD250" s="252"/>
      <c r="AE250" s="41"/>
      <c r="AF250">
        <f t="shared" si="187"/>
        <v>23344.5</v>
      </c>
      <c r="AG250" s="246">
        <f t="shared" si="188"/>
        <v>4.6083411795421166E-3</v>
      </c>
      <c r="AH250" s="247">
        <f t="shared" si="189"/>
        <v>-5.4020926760727202E-3</v>
      </c>
      <c r="AI250" s="247">
        <f t="shared" si="190"/>
        <v>-7.9375149653060362E-4</v>
      </c>
      <c r="AJ250" s="248">
        <f t="shared" si="191"/>
        <v>2.9182605280878525E-5</v>
      </c>
      <c r="AK250">
        <f t="shared" si="212"/>
        <v>2.9182605280878525E-5</v>
      </c>
      <c r="AN250">
        <f t="shared" si="192"/>
        <v>7.7484328883783609E-3</v>
      </c>
      <c r="AO250">
        <f t="shared" si="193"/>
        <v>0.38029783226607849</v>
      </c>
      <c r="AP250">
        <f t="shared" si="194"/>
        <v>0.29070449897177603</v>
      </c>
      <c r="AQ250">
        <f t="shared" si="195"/>
        <v>0.23457405510547963</v>
      </c>
      <c r="AR250">
        <f t="shared" si="196"/>
        <v>2.7797333358328706</v>
      </c>
      <c r="AS250">
        <f t="shared" si="197"/>
        <v>5.4665678960999839</v>
      </c>
      <c r="AT250">
        <f t="shared" si="218"/>
        <v>2.3701112437503591</v>
      </c>
      <c r="AU250">
        <f t="shared" si="218"/>
        <v>2.3641060910354419</v>
      </c>
      <c r="AV250">
        <f t="shared" si="218"/>
        <v>2.3767443978134635</v>
      </c>
      <c r="AW250">
        <f t="shared" si="218"/>
        <v>2.3499607040199786</v>
      </c>
      <c r="AX250">
        <f t="shared" si="218"/>
        <v>2.4059285864091855</v>
      </c>
      <c r="AY250">
        <f t="shared" si="218"/>
        <v>2.2851068872910028</v>
      </c>
      <c r="AZ250">
        <f t="shared" si="218"/>
        <v>2.5311823102032358</v>
      </c>
      <c r="BA250">
        <f t="shared" si="199"/>
        <v>1.9052947283296442</v>
      </c>
      <c r="BB250" s="246">
        <f t="shared" si="200"/>
        <v>1.9833590106419249E-3</v>
      </c>
      <c r="BC250" s="247">
        <f t="shared" si="201"/>
        <v>-2.7771105071725285E-3</v>
      </c>
      <c r="BD250" s="248">
        <f t="shared" si="202"/>
        <v>7.7123427690480592E-6</v>
      </c>
      <c r="BE250" s="247">
        <f t="shared" si="203"/>
        <v>-5.9172022160087715E-3</v>
      </c>
      <c r="BG250">
        <f t="shared" si="204"/>
        <v>-2.6249821689001917E-3</v>
      </c>
      <c r="BH250">
        <f t="shared" si="205"/>
        <v>0.45284417550585332</v>
      </c>
      <c r="BI250">
        <f t="shared" si="206"/>
        <v>-0.20678557014902554</v>
      </c>
      <c r="BJ250">
        <f t="shared" si="207"/>
        <v>0.14364622200791508</v>
      </c>
      <c r="BK250">
        <f t="shared" si="208"/>
        <v>2.8848538577662519</v>
      </c>
      <c r="BL250">
        <f t="shared" si="209"/>
        <v>7.7471817390023805</v>
      </c>
      <c r="BM250">
        <f t="shared" si="219"/>
        <v>2.6609005813570943</v>
      </c>
      <c r="BN250">
        <f t="shared" si="219"/>
        <v>2.655061483036159</v>
      </c>
      <c r="BO250">
        <f t="shared" si="219"/>
        <v>2.6667028392633645</v>
      </c>
      <c r="BP250">
        <f t="shared" si="219"/>
        <v>2.6434221302974357</v>
      </c>
      <c r="BQ250">
        <f t="shared" si="219"/>
        <v>2.6897041717633949</v>
      </c>
      <c r="BR250">
        <f t="shared" si="219"/>
        <v>2.5965210219962533</v>
      </c>
      <c r="BS250">
        <f t="shared" si="219"/>
        <v>2.7800080827460518</v>
      </c>
      <c r="BT250">
        <f t="shared" si="211"/>
        <v>2.3964016705191606</v>
      </c>
    </row>
    <row r="251" spans="1:72">
      <c r="A251" s="75" t="s">
        <v>126</v>
      </c>
      <c r="B251" s="76" t="s">
        <v>45</v>
      </c>
      <c r="C251" s="75">
        <v>52207.396200000003</v>
      </c>
      <c r="D251" s="75">
        <v>4.0000000000000002E-4</v>
      </c>
      <c r="E251" s="58">
        <f t="shared" si="182"/>
        <v>23355.500229186771</v>
      </c>
      <c r="F251">
        <f t="shared" si="183"/>
        <v>23355.5</v>
      </c>
      <c r="G251">
        <f t="shared" si="214"/>
        <v>8.2851503975689411E-5</v>
      </c>
      <c r="H251" s="116"/>
      <c r="I251" s="116"/>
      <c r="J251" s="117"/>
      <c r="K251" s="116">
        <f t="shared" si="213"/>
        <v>8.2851503975689411E-5</v>
      </c>
      <c r="L251" s="116"/>
      <c r="M251" s="116"/>
      <c r="N251" s="118"/>
      <c r="O251" s="40"/>
      <c r="P251" s="167">
        <f t="shared" si="184"/>
        <v>6.8643717110336783E-9</v>
      </c>
      <c r="Q251" s="166">
        <f t="shared" si="185"/>
        <v>37188.896200000003</v>
      </c>
      <c r="R251" s="8">
        <f t="shared" si="186"/>
        <v>6.8643717110336783E-9</v>
      </c>
      <c r="S251" s="282">
        <f t="shared" si="215"/>
        <v>1</v>
      </c>
      <c r="T251" s="284"/>
      <c r="U251" s="167"/>
      <c r="V251" s="167"/>
      <c r="W251" s="167"/>
      <c r="X251" s="167"/>
      <c r="Y251" s="167"/>
      <c r="Z251" s="167"/>
      <c r="AA251" s="116"/>
      <c r="AC251" s="24"/>
      <c r="AD251" s="253"/>
      <c r="AE251" s="254"/>
      <c r="AF251" s="159">
        <f t="shared" si="187"/>
        <v>23355.5</v>
      </c>
      <c r="AG251" s="255">
        <f t="shared" si="188"/>
        <v>4.5901246695482043E-3</v>
      </c>
      <c r="AH251" s="256">
        <f t="shared" si="189"/>
        <v>-4.5072731655725149E-3</v>
      </c>
      <c r="AI251" s="256">
        <f t="shared" si="190"/>
        <v>8.2851503975689411E-5</v>
      </c>
      <c r="AJ251" s="257">
        <f t="shared" si="191"/>
        <v>2.0315511389090079E-5</v>
      </c>
      <c r="AK251">
        <f t="shared" si="212"/>
        <v>2.0315511389090079E-5</v>
      </c>
      <c r="AL251" s="159"/>
      <c r="AM251" s="159"/>
      <c r="AN251" s="159">
        <f t="shared" si="192"/>
        <v>7.7345692472771078E-3</v>
      </c>
      <c r="AO251" s="159">
        <f t="shared" si="193"/>
        <v>0.38012500649888603</v>
      </c>
      <c r="AP251" s="159">
        <f t="shared" si="194"/>
        <v>0.2899987870433044</v>
      </c>
      <c r="AQ251" s="159">
        <f t="shared" si="195"/>
        <v>0.23411697173580537</v>
      </c>
      <c r="AR251" s="159">
        <f t="shared" si="196"/>
        <v>2.7804708185217293</v>
      </c>
      <c r="AS251" s="159">
        <f t="shared" si="197"/>
        <v>5.4779788716558695</v>
      </c>
      <c r="AT251" s="159">
        <f t="shared" si="218"/>
        <v>2.3715639792807144</v>
      </c>
      <c r="AU251" s="159">
        <f t="shared" si="218"/>
        <v>2.3655065282242695</v>
      </c>
      <c r="AV251" s="159">
        <f t="shared" si="218"/>
        <v>2.3782370172473519</v>
      </c>
      <c r="AW251" s="159">
        <f t="shared" si="218"/>
        <v>2.3512954757841666</v>
      </c>
      <c r="AX251" s="159">
        <f t="shared" si="218"/>
        <v>2.4075147174356442</v>
      </c>
      <c r="AY251" s="159">
        <f t="shared" si="218"/>
        <v>2.2863233084684227</v>
      </c>
      <c r="AZ251" s="159">
        <f t="shared" si="218"/>
        <v>2.5328354538513231</v>
      </c>
      <c r="BA251" s="159">
        <f t="shared" si="199"/>
        <v>1.9074092481959264</v>
      </c>
      <c r="BB251" s="255">
        <f t="shared" si="200"/>
        <v>1.9771315227913536E-3</v>
      </c>
      <c r="BC251" s="247">
        <f t="shared" si="201"/>
        <v>-1.8942800188156642E-3</v>
      </c>
      <c r="BD251" s="248">
        <f t="shared" si="202"/>
        <v>3.5882967896842731E-6</v>
      </c>
      <c r="BE251" s="247">
        <f t="shared" si="203"/>
        <v>-5.0387245965445677E-3</v>
      </c>
      <c r="BG251" s="159">
        <f t="shared" si="204"/>
        <v>-2.6129931467568507E-3</v>
      </c>
      <c r="BH251" s="159">
        <f t="shared" si="205"/>
        <v>0.45268288307818394</v>
      </c>
      <c r="BI251" s="159">
        <f t="shared" si="206"/>
        <v>-0.20568450378710432</v>
      </c>
      <c r="BJ251" s="159">
        <f t="shared" si="207"/>
        <v>0.14303044046428595</v>
      </c>
      <c r="BK251" s="159">
        <f t="shared" si="208"/>
        <v>2.8859791144178364</v>
      </c>
      <c r="BL251" s="159">
        <f t="shared" si="209"/>
        <v>7.7816629581168586</v>
      </c>
      <c r="BM251" s="159">
        <f t="shared" si="219"/>
        <v>2.6629499981145219</v>
      </c>
      <c r="BN251" s="159">
        <f t="shared" si="219"/>
        <v>2.6570905996368466</v>
      </c>
      <c r="BO251" s="159">
        <f t="shared" si="219"/>
        <v>2.6687600186571707</v>
      </c>
      <c r="BP251" s="159">
        <f t="shared" si="219"/>
        <v>2.645448313834478</v>
      </c>
      <c r="BQ251" s="159">
        <f t="shared" si="219"/>
        <v>2.691743670890296</v>
      </c>
      <c r="BR251" s="159">
        <f t="shared" si="219"/>
        <v>2.5986389151628733</v>
      </c>
      <c r="BS251" s="159">
        <f t="shared" si="219"/>
        <v>2.7817967491146627</v>
      </c>
      <c r="BT251" s="159">
        <f t="shared" si="211"/>
        <v>2.3994662990802009</v>
      </c>
    </row>
    <row r="252" spans="1:72">
      <c r="A252" s="37" t="s">
        <v>119</v>
      </c>
      <c r="B252" s="38" t="s">
        <v>45</v>
      </c>
      <c r="C252" s="37">
        <v>52215.530500000001</v>
      </c>
      <c r="D252" s="37" t="s">
        <v>124</v>
      </c>
      <c r="E252" s="58">
        <f t="shared" si="182"/>
        <v>23378.001618231152</v>
      </c>
      <c r="F252">
        <f t="shared" si="183"/>
        <v>23378</v>
      </c>
      <c r="G252">
        <f t="shared" si="214"/>
        <v>5.849939989275299E-4</v>
      </c>
      <c r="H252" s="116"/>
      <c r="I252" s="116"/>
      <c r="J252" s="117"/>
      <c r="K252" s="116">
        <f t="shared" si="213"/>
        <v>5.849939989275299E-4</v>
      </c>
      <c r="L252" s="116"/>
      <c r="M252" s="116"/>
      <c r="N252" s="118"/>
      <c r="O252" s="40"/>
      <c r="P252" s="167">
        <f t="shared" si="184"/>
        <v>3.4221797878122286E-7</v>
      </c>
      <c r="Q252" s="166">
        <f t="shared" si="185"/>
        <v>37197.030500000001</v>
      </c>
      <c r="R252" s="8">
        <f t="shared" si="186"/>
        <v>3.4221797878122286E-7</v>
      </c>
      <c r="S252" s="282">
        <f t="shared" si="215"/>
        <v>1</v>
      </c>
      <c r="T252" s="284"/>
      <c r="U252" s="167"/>
      <c r="V252" s="167"/>
      <c r="W252" s="167"/>
      <c r="X252" s="167"/>
      <c r="Y252" s="167"/>
      <c r="Z252" s="167"/>
      <c r="AA252" s="116"/>
      <c r="AC252" s="25"/>
      <c r="AD252" s="252"/>
      <c r="AE252" s="41"/>
      <c r="AF252">
        <f t="shared" si="187"/>
        <v>23378</v>
      </c>
      <c r="AG252" s="246">
        <f t="shared" si="188"/>
        <v>4.552831944652962E-3</v>
      </c>
      <c r="AH252" s="247">
        <f t="shared" si="189"/>
        <v>-3.9678379457254321E-3</v>
      </c>
      <c r="AI252" s="247">
        <f t="shared" si="190"/>
        <v>5.849939989275299E-4</v>
      </c>
      <c r="AJ252" s="248">
        <f t="shared" si="191"/>
        <v>1.5743737963538617E-5</v>
      </c>
      <c r="AK252">
        <f t="shared" si="212"/>
        <v>1.5743737963538617E-5</v>
      </c>
      <c r="AN252">
        <f t="shared" si="192"/>
        <v>7.7061773353675018E-3</v>
      </c>
      <c r="AO252">
        <f t="shared" si="193"/>
        <v>0.37977299431458822</v>
      </c>
      <c r="AP252">
        <f t="shared" si="194"/>
        <v>0.28855662128406812</v>
      </c>
      <c r="AQ252">
        <f t="shared" si="195"/>
        <v>0.23318281549303352</v>
      </c>
      <c r="AR252">
        <f t="shared" si="196"/>
        <v>2.781977397926795</v>
      </c>
      <c r="AS252">
        <f t="shared" si="197"/>
        <v>5.501433860538576</v>
      </c>
      <c r="AT252">
        <f t="shared" si="218"/>
        <v>2.3745337760472083</v>
      </c>
      <c r="AU252">
        <f t="shared" si="218"/>
        <v>2.36836868396971</v>
      </c>
      <c r="AV252">
        <f t="shared" si="218"/>
        <v>2.3812884316399776</v>
      </c>
      <c r="AW252">
        <f t="shared" si="218"/>
        <v>2.3540236787082907</v>
      </c>
      <c r="AX252">
        <f t="shared" si="218"/>
        <v>2.4107561089893581</v>
      </c>
      <c r="AY252">
        <f t="shared" si="218"/>
        <v>2.2888129644395985</v>
      </c>
      <c r="AZ252">
        <f t="shared" si="218"/>
        <v>2.5362081764286706</v>
      </c>
      <c r="BA252">
        <f t="shared" si="199"/>
        <v>1.911734402467868</v>
      </c>
      <c r="BB252" s="246">
        <f t="shared" si="200"/>
        <v>1.9643811009766613E-3</v>
      </c>
      <c r="BC252" s="247">
        <f t="shared" si="201"/>
        <v>-1.3793871020491314E-3</v>
      </c>
      <c r="BD252" s="248">
        <f t="shared" si="202"/>
        <v>1.9027087772995009E-6</v>
      </c>
      <c r="BE252" s="247">
        <f t="shared" si="203"/>
        <v>-4.5327324927636713E-3</v>
      </c>
      <c r="BG252">
        <f t="shared" si="204"/>
        <v>-2.5884508436763006E-3</v>
      </c>
      <c r="BH252">
        <f t="shared" si="205"/>
        <v>0.45235549842183431</v>
      </c>
      <c r="BI252">
        <f t="shared" si="206"/>
        <v>-0.20343408851184316</v>
      </c>
      <c r="BJ252">
        <f t="shared" si="207"/>
        <v>0.141771764700236</v>
      </c>
      <c r="BK252">
        <f t="shared" si="208"/>
        <v>2.8882781451571522</v>
      </c>
      <c r="BL252">
        <f t="shared" si="209"/>
        <v>7.8530592283624756</v>
      </c>
      <c r="BM252">
        <f t="shared" si="219"/>
        <v>2.667139458589002</v>
      </c>
      <c r="BN252">
        <f t="shared" si="219"/>
        <v>2.6612393789862012</v>
      </c>
      <c r="BO252">
        <f t="shared" si="219"/>
        <v>2.6729645081700029</v>
      </c>
      <c r="BP252">
        <f t="shared" si="219"/>
        <v>2.6495926567324344</v>
      </c>
      <c r="BQ252">
        <f t="shared" si="219"/>
        <v>2.6959093812901194</v>
      </c>
      <c r="BR252">
        <f t="shared" si="219"/>
        <v>2.6029749108889364</v>
      </c>
      <c r="BS252">
        <f t="shared" si="219"/>
        <v>2.785444213680258</v>
      </c>
      <c r="BT252">
        <f t="shared" si="211"/>
        <v>2.40573485750051</v>
      </c>
    </row>
    <row r="253" spans="1:72">
      <c r="A253" s="37" t="s">
        <v>119</v>
      </c>
      <c r="B253" s="38" t="s">
        <v>45</v>
      </c>
      <c r="C253" s="37">
        <v>52254.571300000003</v>
      </c>
      <c r="D253" s="37" t="s">
        <v>124</v>
      </c>
      <c r="E253" s="58">
        <f t="shared" si="182"/>
        <v>23485.99766330007</v>
      </c>
      <c r="F253">
        <f t="shared" si="183"/>
        <v>23486</v>
      </c>
      <c r="G253">
        <f t="shared" si="214"/>
        <v>-8.4472199523588642E-4</v>
      </c>
      <c r="H253" s="116"/>
      <c r="I253" s="116"/>
      <c r="J253" s="117"/>
      <c r="K253" s="116">
        <f t="shared" si="213"/>
        <v>-8.4472199523588642E-4</v>
      </c>
      <c r="L253" s="116"/>
      <c r="M253" s="116"/>
      <c r="N253" s="118"/>
      <c r="O253" s="40"/>
      <c r="P253" s="167">
        <f t="shared" si="184"/>
        <v>7.1355524923529687E-7</v>
      </c>
      <c r="Q253" s="166">
        <f t="shared" si="185"/>
        <v>37236.071300000003</v>
      </c>
      <c r="R253" s="8">
        <f t="shared" si="186"/>
        <v>7.1355524923529687E-7</v>
      </c>
      <c r="S253" s="282">
        <f t="shared" si="215"/>
        <v>1</v>
      </c>
      <c r="T253" s="284"/>
      <c r="U253" s="167"/>
      <c r="V253" s="167"/>
      <c r="W253" s="167"/>
      <c r="X253" s="167"/>
      <c r="Y253" s="167"/>
      <c r="Z253" s="167"/>
      <c r="AA253" s="116"/>
      <c r="AB253" s="116"/>
      <c r="AC253" s="25"/>
      <c r="AD253" s="252"/>
      <c r="AE253" s="41"/>
      <c r="AF253">
        <f t="shared" si="187"/>
        <v>23486</v>
      </c>
      <c r="AG253" s="246">
        <f t="shared" si="188"/>
        <v>4.3732429121997023E-3</v>
      </c>
      <c r="AH253" s="247">
        <f t="shared" si="189"/>
        <v>-5.2179649074355888E-3</v>
      </c>
      <c r="AI253" s="247">
        <f t="shared" si="190"/>
        <v>-8.4472199523588642E-4</v>
      </c>
      <c r="AJ253" s="248">
        <f t="shared" si="191"/>
        <v>2.7227157775229292E-5</v>
      </c>
      <c r="AK253">
        <f t="shared" si="212"/>
        <v>2.7227157775229292E-5</v>
      </c>
      <c r="AN253">
        <f t="shared" si="192"/>
        <v>7.5692601770853078E-3</v>
      </c>
      <c r="AO253">
        <f t="shared" si="193"/>
        <v>0.37811099697339123</v>
      </c>
      <c r="AP253">
        <f t="shared" si="194"/>
        <v>0.2816589436774391</v>
      </c>
      <c r="AQ253">
        <f t="shared" si="195"/>
        <v>0.22871342754049345</v>
      </c>
      <c r="AR253">
        <f t="shared" si="196"/>
        <v>2.7891737767397826</v>
      </c>
      <c r="AS253">
        <f t="shared" si="197"/>
        <v>5.6162064816368122</v>
      </c>
      <c r="AT253">
        <f t="shared" si="218"/>
        <v>2.3887572241080184</v>
      </c>
      <c r="AU253">
        <f t="shared" si="218"/>
        <v>2.3820633266321964</v>
      </c>
      <c r="AV253">
        <f t="shared" si="218"/>
        <v>2.3959039158648894</v>
      </c>
      <c r="AW253">
        <f t="shared" si="218"/>
        <v>2.3670827860339054</v>
      </c>
      <c r="AX253">
        <f t="shared" si="218"/>
        <v>2.4262585677344566</v>
      </c>
      <c r="AY253">
        <f t="shared" si="218"/>
        <v>2.300793375030445</v>
      </c>
      <c r="AZ253">
        <f t="shared" si="218"/>
        <v>2.5522349522310992</v>
      </c>
      <c r="BA253">
        <f t="shared" si="199"/>
        <v>1.9324951429731874</v>
      </c>
      <c r="BB253" s="246">
        <f t="shared" si="200"/>
        <v>1.9029436545687423E-3</v>
      </c>
      <c r="BC253" s="247">
        <f t="shared" si="201"/>
        <v>-2.7476656498046288E-3</v>
      </c>
      <c r="BD253" s="248">
        <f t="shared" si="202"/>
        <v>7.5496665231162931E-6</v>
      </c>
      <c r="BE253" s="247">
        <f t="shared" si="203"/>
        <v>-5.9436829146902338E-3</v>
      </c>
      <c r="BG253">
        <f t="shared" si="204"/>
        <v>-2.47029925763096E-3</v>
      </c>
      <c r="BH253">
        <f t="shared" si="205"/>
        <v>0.45083093075280434</v>
      </c>
      <c r="BI253">
        <f t="shared" si="206"/>
        <v>-0.19266473230520229</v>
      </c>
      <c r="BJ253">
        <f t="shared" si="207"/>
        <v>0.13574633238944378</v>
      </c>
      <c r="BK253">
        <f t="shared" si="208"/>
        <v>2.8992651931979325</v>
      </c>
      <c r="BL253">
        <f t="shared" si="209"/>
        <v>8.2128674354972766</v>
      </c>
      <c r="BM253">
        <f t="shared" si="219"/>
        <v>2.6872021597582929</v>
      </c>
      <c r="BN253">
        <f t="shared" si="219"/>
        <v>2.6811233508773014</v>
      </c>
      <c r="BO253">
        <f t="shared" si="219"/>
        <v>2.6930832024038129</v>
      </c>
      <c r="BP253">
        <f t="shared" si="219"/>
        <v>2.6694846940295016</v>
      </c>
      <c r="BQ253">
        <f t="shared" si="219"/>
        <v>2.715793291689673</v>
      </c>
      <c r="BR253">
        <f t="shared" si="219"/>
        <v>2.623861454700299</v>
      </c>
      <c r="BS253">
        <f t="shared" si="219"/>
        <v>2.8027461828630509</v>
      </c>
      <c r="BT253">
        <f t="shared" si="211"/>
        <v>2.435823937917994</v>
      </c>
    </row>
    <row r="254" spans="1:72">
      <c r="A254" s="37" t="s">
        <v>119</v>
      </c>
      <c r="B254" s="38" t="s">
        <v>45</v>
      </c>
      <c r="C254" s="37">
        <v>52264.513899999998</v>
      </c>
      <c r="D254" s="37" t="s">
        <v>124</v>
      </c>
      <c r="E254" s="58">
        <f t="shared" si="182"/>
        <v>23513.501235913893</v>
      </c>
      <c r="F254">
        <f t="shared" si="183"/>
        <v>23513.5</v>
      </c>
      <c r="G254">
        <f t="shared" si="214"/>
        <v>4.4678549602394924E-4</v>
      </c>
      <c r="H254" s="116"/>
      <c r="I254" s="116"/>
      <c r="J254" s="117"/>
      <c r="K254" s="116">
        <f t="shared" si="213"/>
        <v>4.4678549602394924E-4</v>
      </c>
      <c r="L254" s="116"/>
      <c r="M254" s="116"/>
      <c r="N254" s="118"/>
      <c r="O254" s="40"/>
      <c r="P254" s="167">
        <f t="shared" si="184"/>
        <v>1.9961727945736636E-7</v>
      </c>
      <c r="Q254" s="166">
        <f t="shared" si="185"/>
        <v>37246.013899999998</v>
      </c>
      <c r="R254" s="8">
        <f t="shared" si="186"/>
        <v>1.9961727945736636E-7</v>
      </c>
      <c r="S254" s="282">
        <f t="shared" si="215"/>
        <v>1</v>
      </c>
      <c r="T254" s="284"/>
      <c r="U254" s="167"/>
      <c r="V254" s="167"/>
      <c r="W254" s="167"/>
      <c r="X254" s="167"/>
      <c r="Y254" s="167"/>
      <c r="Z254" s="167"/>
      <c r="AA254" s="116"/>
      <c r="AB254" s="116"/>
      <c r="AC254" s="25"/>
      <c r="AD254" s="252"/>
      <c r="AE254" s="41"/>
      <c r="AF254">
        <f t="shared" si="187"/>
        <v>23513.5</v>
      </c>
      <c r="AG254" s="246">
        <f t="shared" si="188"/>
        <v>4.3273623372378214E-3</v>
      </c>
      <c r="AH254" s="247">
        <f t="shared" si="189"/>
        <v>-3.8805768412138722E-3</v>
      </c>
      <c r="AI254" s="247">
        <f t="shared" si="190"/>
        <v>4.4678549602394924E-4</v>
      </c>
      <c r="AJ254" s="248">
        <f t="shared" si="191"/>
        <v>1.5058876620565435E-5</v>
      </c>
      <c r="AK254">
        <f t="shared" si="212"/>
        <v>1.5058876620565435E-5</v>
      </c>
      <c r="AN254">
        <f t="shared" si="192"/>
        <v>7.5342313701452987E-3</v>
      </c>
      <c r="AO254">
        <f t="shared" si="193"/>
        <v>0.37769503121545334</v>
      </c>
      <c r="AP254">
        <f t="shared" si="194"/>
        <v>0.27990905044480363</v>
      </c>
      <c r="AQ254">
        <f t="shared" si="195"/>
        <v>0.22757919467476451</v>
      </c>
      <c r="AR254">
        <f t="shared" si="196"/>
        <v>2.7909970174518008</v>
      </c>
      <c r="AS254">
        <f t="shared" si="197"/>
        <v>5.6460249004067178</v>
      </c>
      <c r="AT254">
        <f t="shared" si="218"/>
        <v>2.3923706881788904</v>
      </c>
      <c r="AU254">
        <f t="shared" si="218"/>
        <v>2.3855390424587291</v>
      </c>
      <c r="AV254">
        <f t="shared" si="218"/>
        <v>2.3996171516362113</v>
      </c>
      <c r="AW254">
        <f t="shared" si="218"/>
        <v>2.3703988333490664</v>
      </c>
      <c r="AX254">
        <f t="shared" si="218"/>
        <v>2.4301908737010729</v>
      </c>
      <c r="AY254">
        <f t="shared" si="218"/>
        <v>2.3038523530169943</v>
      </c>
      <c r="AZ254">
        <f t="shared" si="218"/>
        <v>2.5562730954455999</v>
      </c>
      <c r="BA254">
        <f t="shared" si="199"/>
        <v>1.9377814426388937</v>
      </c>
      <c r="BB254" s="246">
        <f t="shared" si="200"/>
        <v>1.8872364893192774E-3</v>
      </c>
      <c r="BC254" s="247">
        <f t="shared" si="201"/>
        <v>-1.4404509932953282E-3</v>
      </c>
      <c r="BD254" s="248">
        <f t="shared" si="202"/>
        <v>2.0748990640854976E-6</v>
      </c>
      <c r="BE254" s="247">
        <f t="shared" si="203"/>
        <v>-4.6473200262028055E-3</v>
      </c>
      <c r="BG254">
        <f t="shared" si="204"/>
        <v>-2.440125847918544E-3</v>
      </c>
      <c r="BH254">
        <f t="shared" si="205"/>
        <v>0.45045499160447167</v>
      </c>
      <c r="BI254">
        <f t="shared" si="206"/>
        <v>-0.18993105076452332</v>
      </c>
      <c r="BJ254">
        <f t="shared" si="207"/>
        <v>0.13421630721553646</v>
      </c>
      <c r="BK254">
        <f t="shared" si="208"/>
        <v>2.9020503112118403</v>
      </c>
      <c r="BL254">
        <f t="shared" si="209"/>
        <v>8.3092926266167311</v>
      </c>
      <c r="BM254">
        <f t="shared" si="219"/>
        <v>2.6922985356012901</v>
      </c>
      <c r="BN254">
        <f t="shared" si="219"/>
        <v>2.6861788193941427</v>
      </c>
      <c r="BO254">
        <f t="shared" si="219"/>
        <v>2.6981894935127584</v>
      </c>
      <c r="BP254">
        <f t="shared" si="219"/>
        <v>2.6745500088970728</v>
      </c>
      <c r="BQ254">
        <f t="shared" si="219"/>
        <v>2.7208270238091421</v>
      </c>
      <c r="BR254">
        <f t="shared" si="219"/>
        <v>2.6291992874919758</v>
      </c>
      <c r="BS254">
        <f t="shared" si="219"/>
        <v>2.8070982523141805</v>
      </c>
      <c r="BT254">
        <f t="shared" si="211"/>
        <v>2.4434855093205941</v>
      </c>
    </row>
    <row r="255" spans="1:72">
      <c r="A255" s="37" t="s">
        <v>119</v>
      </c>
      <c r="B255" s="38" t="s">
        <v>45</v>
      </c>
      <c r="C255" s="37">
        <v>52504.368900000001</v>
      </c>
      <c r="D255" s="37" t="s">
        <v>124</v>
      </c>
      <c r="E255" s="58">
        <f t="shared" si="182"/>
        <v>24176.996640465142</v>
      </c>
      <c r="F255">
        <f t="shared" si="183"/>
        <v>24177</v>
      </c>
      <c r="G255">
        <f t="shared" si="214"/>
        <v>-1.2144789943704382E-3</v>
      </c>
      <c r="H255" s="116"/>
      <c r="I255" s="116"/>
      <c r="J255" s="117"/>
      <c r="K255" s="116">
        <f t="shared" si="213"/>
        <v>-1.2144789943704382E-3</v>
      </c>
      <c r="L255" s="116"/>
      <c r="M255" s="116"/>
      <c r="N255" s="118"/>
      <c r="O255" s="40"/>
      <c r="P255" s="167">
        <f t="shared" si="184"/>
        <v>1.4749592277670308E-6</v>
      </c>
      <c r="Q255" s="166">
        <f t="shared" si="185"/>
        <v>37485.868900000001</v>
      </c>
      <c r="R255" s="8">
        <f t="shared" si="186"/>
        <v>1.4749592277670308E-6</v>
      </c>
      <c r="S255" s="282">
        <f t="shared" si="215"/>
        <v>1</v>
      </c>
      <c r="T255" s="284"/>
      <c r="U255" s="167"/>
      <c r="V255" s="167"/>
      <c r="W255" s="167"/>
      <c r="X255" s="167"/>
      <c r="Y255" s="167"/>
      <c r="Z255" s="167"/>
      <c r="AA255" s="116"/>
      <c r="AB255" s="116"/>
      <c r="AC255" s="25"/>
      <c r="AD255" s="252"/>
      <c r="AE255" s="41"/>
      <c r="AF255">
        <f t="shared" si="187"/>
        <v>24177</v>
      </c>
      <c r="AG255" s="246">
        <f t="shared" si="188"/>
        <v>3.2032926564477212E-3</v>
      </c>
      <c r="AH255" s="247">
        <f t="shared" si="189"/>
        <v>-4.4177716508181589E-3</v>
      </c>
      <c r="AI255" s="247">
        <f t="shared" si="190"/>
        <v>-1.2144789943704382E-3</v>
      </c>
      <c r="AJ255" s="248">
        <f t="shared" si="191"/>
        <v>1.9516706358772601E-5</v>
      </c>
      <c r="AK255">
        <f t="shared" si="212"/>
        <v>1.9516706358772601E-5</v>
      </c>
      <c r="AN255">
        <f t="shared" si="192"/>
        <v>6.670292777437685E-3</v>
      </c>
      <c r="AO255">
        <f t="shared" si="193"/>
        <v>0.36849993300383643</v>
      </c>
      <c r="AP255">
        <f t="shared" si="194"/>
        <v>0.23844268680435726</v>
      </c>
      <c r="AQ255">
        <f t="shared" si="195"/>
        <v>0.20065749277460559</v>
      </c>
      <c r="AR255">
        <f t="shared" si="196"/>
        <v>2.8339344198198799</v>
      </c>
      <c r="AS255">
        <f t="shared" si="197"/>
        <v>6.4493624447580231</v>
      </c>
      <c r="AT255">
        <f t="shared" si="218"/>
        <v>2.4785905725615005</v>
      </c>
      <c r="AU255">
        <f t="shared" si="218"/>
        <v>2.4681378692979727</v>
      </c>
      <c r="AV255">
        <f t="shared" si="218"/>
        <v>2.4881603563066981</v>
      </c>
      <c r="AW255">
        <f t="shared" si="218"/>
        <v>2.4495221199987571</v>
      </c>
      <c r="AX255">
        <f t="shared" si="218"/>
        <v>2.5230839603168023</v>
      </c>
      <c r="AY255">
        <f t="shared" si="218"/>
        <v>2.378944360808231</v>
      </c>
      <c r="AZ255">
        <f t="shared" si="218"/>
        <v>2.648552148337624</v>
      </c>
      <c r="BA255">
        <f t="shared" si="199"/>
        <v>2.0653254363914808</v>
      </c>
      <c r="BB255" s="246">
        <f t="shared" si="200"/>
        <v>1.4999123987868772E-3</v>
      </c>
      <c r="BC255" s="247">
        <f t="shared" si="201"/>
        <v>-2.7143913931573153E-3</v>
      </c>
      <c r="BD255" s="248">
        <f t="shared" si="202"/>
        <v>7.3679206352465109E-6</v>
      </c>
      <c r="BE255" s="247">
        <f t="shared" si="203"/>
        <v>-6.1813915141472791E-3</v>
      </c>
      <c r="BG255">
        <f t="shared" si="204"/>
        <v>-1.703380257660844E-3</v>
      </c>
      <c r="BH255">
        <f t="shared" si="205"/>
        <v>0.44281779482742079</v>
      </c>
      <c r="BI255">
        <f t="shared" si="206"/>
        <v>-0.12495044797263517</v>
      </c>
      <c r="BJ255">
        <f t="shared" si="207"/>
        <v>9.7784066258457578E-2</v>
      </c>
      <c r="BK255">
        <f t="shared" si="208"/>
        <v>2.967864342132287</v>
      </c>
      <c r="BL255">
        <f t="shared" si="209"/>
        <v>11.483259099973388</v>
      </c>
      <c r="BM255">
        <f t="shared" si="219"/>
        <v>2.8138665736136841</v>
      </c>
      <c r="BN255">
        <f t="shared" si="219"/>
        <v>2.8074454541882452</v>
      </c>
      <c r="BO255">
        <f t="shared" si="219"/>
        <v>2.819436149558066</v>
      </c>
      <c r="BP255">
        <f t="shared" si="219"/>
        <v>2.7970044067770821</v>
      </c>
      <c r="BQ255">
        <f t="shared" si="219"/>
        <v>2.8388325397879659</v>
      </c>
      <c r="BR255">
        <f t="shared" si="219"/>
        <v>2.7603257287838128</v>
      </c>
      <c r="BS255">
        <f t="shared" si="219"/>
        <v>2.9061042352696349</v>
      </c>
      <c r="BT255">
        <f t="shared" si="211"/>
        <v>2.6283383320705997</v>
      </c>
    </row>
    <row r="256" spans="1:72">
      <c r="A256" s="47" t="s">
        <v>127</v>
      </c>
      <c r="B256" s="48" t="s">
        <v>49</v>
      </c>
      <c r="C256" s="51">
        <v>52513.411800000002</v>
      </c>
      <c r="D256" s="51">
        <v>2.0000000000000001E-4</v>
      </c>
      <c r="E256" s="58">
        <f t="shared" si="182"/>
        <v>24202.011431042021</v>
      </c>
      <c r="F256">
        <f t="shared" si="183"/>
        <v>24202</v>
      </c>
      <c r="G256">
        <f t="shared" si="214"/>
        <v>4.1323460027342662E-3</v>
      </c>
      <c r="H256" s="116"/>
      <c r="I256" s="116"/>
      <c r="J256" s="117"/>
      <c r="K256" s="116">
        <f t="shared" ref="K256:K287" si="220">G256</f>
        <v>4.1323460027342662E-3</v>
      </c>
      <c r="L256" s="116"/>
      <c r="M256" s="116"/>
      <c r="N256" s="118"/>
      <c r="O256" s="40"/>
      <c r="P256" s="167">
        <f t="shared" si="184"/>
        <v>1.7076283486313868E-5</v>
      </c>
      <c r="Q256" s="166">
        <f t="shared" si="185"/>
        <v>37494.911800000002</v>
      </c>
      <c r="R256" s="8">
        <f t="shared" si="186"/>
        <v>1.7076283486313868E-5</v>
      </c>
      <c r="S256" s="282">
        <f t="shared" si="215"/>
        <v>1</v>
      </c>
      <c r="T256" s="284"/>
      <c r="U256" s="167"/>
      <c r="V256" s="167"/>
      <c r="W256" s="167"/>
      <c r="X256" s="167"/>
      <c r="Y256" s="167"/>
      <c r="Z256" s="167"/>
      <c r="AA256" s="116"/>
      <c r="AC256" s="25"/>
      <c r="AD256" s="252"/>
      <c r="AE256" s="41"/>
      <c r="AF256">
        <f t="shared" si="187"/>
        <v>24202</v>
      </c>
      <c r="AG256" s="246">
        <f t="shared" si="188"/>
        <v>3.1603519351806131E-3</v>
      </c>
      <c r="AH256" s="247">
        <f t="shared" si="189"/>
        <v>9.7199406755365311E-4</v>
      </c>
      <c r="AI256" s="247">
        <f t="shared" si="190"/>
        <v>4.1323460027342662E-3</v>
      </c>
      <c r="AJ256" s="248">
        <f t="shared" si="191"/>
        <v>9.4477246735949551E-7</v>
      </c>
      <c r="AK256">
        <f t="shared" si="212"/>
        <v>9.4477246735949551E-7</v>
      </c>
      <c r="AN256">
        <f t="shared" si="192"/>
        <v>6.6370899888315588E-3</v>
      </c>
      <c r="AO256">
        <f t="shared" si="193"/>
        <v>0.36818356309759237</v>
      </c>
      <c r="AP256">
        <f t="shared" si="194"/>
        <v>0.2369073812583786</v>
      </c>
      <c r="AQ256">
        <f t="shared" si="195"/>
        <v>0.19965909466562229</v>
      </c>
      <c r="AR256">
        <f t="shared" si="196"/>
        <v>2.8355150180279218</v>
      </c>
      <c r="AS256">
        <f t="shared" si="197"/>
        <v>6.4831971227452776</v>
      </c>
      <c r="AT256">
        <f t="shared" si="218"/>
        <v>2.4818044592959239</v>
      </c>
      <c r="AU256">
        <f t="shared" si="218"/>
        <v>2.4712074881664767</v>
      </c>
      <c r="AV256">
        <f t="shared" si="218"/>
        <v>2.4914560630737843</v>
      </c>
      <c r="AW256">
        <f t="shared" si="218"/>
        <v>2.4524783798804042</v>
      </c>
      <c r="AX256">
        <f t="shared" si="218"/>
        <v>2.5265056290981311</v>
      </c>
      <c r="AY256">
        <f t="shared" si="218"/>
        <v>2.3818294099149133</v>
      </c>
      <c r="AZ256">
        <f t="shared" si="218"/>
        <v>2.6518398054245154</v>
      </c>
      <c r="BA256">
        <f t="shared" si="199"/>
        <v>2.0701311633603048</v>
      </c>
      <c r="BB256" s="246">
        <f t="shared" si="200"/>
        <v>1.4849917671482167E-3</v>
      </c>
      <c r="BC256" s="247">
        <f t="shared" si="201"/>
        <v>2.6473542355860496E-3</v>
      </c>
      <c r="BD256" s="248">
        <f t="shared" si="202"/>
        <v>7.0084844486753972E-6</v>
      </c>
      <c r="BE256" s="247">
        <f t="shared" si="203"/>
        <v>-8.2938381806489615E-4</v>
      </c>
      <c r="BG256">
        <f t="shared" si="204"/>
        <v>-1.6753601680323965E-3</v>
      </c>
      <c r="BH256">
        <f t="shared" si="205"/>
        <v>0.44258153550182422</v>
      </c>
      <c r="BI256">
        <f t="shared" si="206"/>
        <v>-0.12253614754920024</v>
      </c>
      <c r="BJ256">
        <f t="shared" si="207"/>
        <v>9.6428153624926724E-2</v>
      </c>
      <c r="BK256">
        <f t="shared" si="208"/>
        <v>2.9702973425809085</v>
      </c>
      <c r="BL256">
        <f t="shared" si="209"/>
        <v>11.647179644121117</v>
      </c>
      <c r="BM256">
        <f t="shared" si="219"/>
        <v>2.8183985052116536</v>
      </c>
      <c r="BN256">
        <f t="shared" si="219"/>
        <v>2.8119948193383757</v>
      </c>
      <c r="BO256">
        <f t="shared" si="219"/>
        <v>2.8239346910557077</v>
      </c>
      <c r="BP256">
        <f t="shared" si="219"/>
        <v>2.801633044920127</v>
      </c>
      <c r="BQ256">
        <f t="shared" si="219"/>
        <v>2.8431566053542854</v>
      </c>
      <c r="BR256">
        <f t="shared" si="219"/>
        <v>2.7653504259278145</v>
      </c>
      <c r="BS256">
        <f t="shared" si="219"/>
        <v>2.9096301499560226</v>
      </c>
      <c r="BT256">
        <f t="shared" si="211"/>
        <v>2.6353033969820547</v>
      </c>
    </row>
    <row r="257" spans="1:72">
      <c r="A257" s="37" t="s">
        <v>119</v>
      </c>
      <c r="B257" s="38" t="s">
        <v>45</v>
      </c>
      <c r="C257" s="37">
        <v>52525.698700000001</v>
      </c>
      <c r="D257" s="37" t="s">
        <v>124</v>
      </c>
      <c r="E257" s="58">
        <f t="shared" si="182"/>
        <v>24235.999889428043</v>
      </c>
      <c r="F257">
        <f t="shared" si="183"/>
        <v>24236</v>
      </c>
      <c r="G257">
        <f t="shared" si="214"/>
        <v>-3.9971993828658015E-5</v>
      </c>
      <c r="H257" s="116"/>
      <c r="I257" s="116"/>
      <c r="J257" s="117"/>
      <c r="K257" s="116">
        <f t="shared" si="220"/>
        <v>-3.9971993828658015E-5</v>
      </c>
      <c r="L257" s="116"/>
      <c r="M257" s="116"/>
      <c r="N257" s="118"/>
      <c r="O257" s="40"/>
      <c r="P257" s="167">
        <f t="shared" si="184"/>
        <v>1.5977602906382744E-9</v>
      </c>
      <c r="Q257" s="166">
        <f t="shared" si="185"/>
        <v>37507.198700000001</v>
      </c>
      <c r="R257" s="8">
        <f t="shared" si="186"/>
        <v>1.5977602906382744E-9</v>
      </c>
      <c r="S257" s="282">
        <f t="shared" si="215"/>
        <v>1</v>
      </c>
      <c r="T257" s="284"/>
      <c r="U257" s="167"/>
      <c r="V257" s="167"/>
      <c r="W257" s="167"/>
      <c r="X257" s="167"/>
      <c r="Y257" s="167"/>
      <c r="Z257" s="167"/>
      <c r="AA257" s="116"/>
      <c r="AB257" s="116"/>
      <c r="AC257" s="25"/>
      <c r="AD257" s="252"/>
      <c r="AE257" s="41"/>
      <c r="AF257">
        <f t="shared" si="187"/>
        <v>24236</v>
      </c>
      <c r="AG257" s="246">
        <f t="shared" si="188"/>
        <v>3.1018907730034589E-3</v>
      </c>
      <c r="AH257" s="247">
        <f t="shared" si="189"/>
        <v>-3.1418627668321169E-3</v>
      </c>
      <c r="AI257" s="247">
        <f t="shared" si="190"/>
        <v>-3.9971993828658015E-5</v>
      </c>
      <c r="AJ257" s="248">
        <f t="shared" si="191"/>
        <v>9.8713016456059654E-6</v>
      </c>
      <c r="AK257">
        <f t="shared" si="212"/>
        <v>9.8713016456059654E-6</v>
      </c>
      <c r="AN257">
        <f t="shared" si="192"/>
        <v>6.5918650099017128E-3</v>
      </c>
      <c r="AO257">
        <f t="shared" si="193"/>
        <v>0.36775664649440198</v>
      </c>
      <c r="AP257">
        <f t="shared" si="194"/>
        <v>0.23482240280793448</v>
      </c>
      <c r="AQ257">
        <f t="shared" si="195"/>
        <v>0.19830306596405747</v>
      </c>
      <c r="AR257">
        <f t="shared" si="196"/>
        <v>2.8376605307507838</v>
      </c>
      <c r="AS257">
        <f t="shared" si="197"/>
        <v>6.5296831310917502</v>
      </c>
      <c r="AT257">
        <f t="shared" si="218"/>
        <v>2.4861714145052622</v>
      </c>
      <c r="AU257">
        <f t="shared" si="218"/>
        <v>2.4753777711197924</v>
      </c>
      <c r="AV257">
        <f t="shared" si="218"/>
        <v>2.4959333327743534</v>
      </c>
      <c r="AW257">
        <f t="shared" si="218"/>
        <v>2.456496915007139</v>
      </c>
      <c r="AX257">
        <f t="shared" si="218"/>
        <v>2.5311495187900848</v>
      </c>
      <c r="AY257">
        <f t="shared" si="218"/>
        <v>2.3857603063854014</v>
      </c>
      <c r="AZ257">
        <f t="shared" si="218"/>
        <v>2.6562894661115033</v>
      </c>
      <c r="BA257">
        <f t="shared" si="199"/>
        <v>2.0766669520379049</v>
      </c>
      <c r="BB257" s="246">
        <f t="shared" si="200"/>
        <v>1.4646607676102653E-3</v>
      </c>
      <c r="BC257" s="247">
        <f t="shared" si="201"/>
        <v>-1.5046327614389233E-3</v>
      </c>
      <c r="BD257" s="248">
        <f t="shared" si="202"/>
        <v>2.2639197467953198E-6</v>
      </c>
      <c r="BE257" s="247">
        <f t="shared" si="203"/>
        <v>-4.9946069983371772E-3</v>
      </c>
      <c r="BG257">
        <f t="shared" si="204"/>
        <v>-1.6372300053931936E-3</v>
      </c>
      <c r="BH257">
        <f t="shared" si="205"/>
        <v>0.4422659778081911</v>
      </c>
      <c r="BI257">
        <f t="shared" si="206"/>
        <v>-0.11925636082294723</v>
      </c>
      <c r="BJ257">
        <f t="shared" si="207"/>
        <v>9.4585907326426535E-2</v>
      </c>
      <c r="BK257">
        <f t="shared" si="208"/>
        <v>2.9736013653841953</v>
      </c>
      <c r="BL257">
        <f t="shared" si="209"/>
        <v>11.877367543105288</v>
      </c>
      <c r="BM257">
        <f t="shared" si="219"/>
        <v>2.8245567249877417</v>
      </c>
      <c r="BN257">
        <f t="shared" si="219"/>
        <v>2.8181803443283395</v>
      </c>
      <c r="BO257">
        <f t="shared" si="219"/>
        <v>2.8300450613139585</v>
      </c>
      <c r="BP257">
        <f t="shared" si="219"/>
        <v>2.8079301834745549</v>
      </c>
      <c r="BQ257">
        <f t="shared" si="219"/>
        <v>2.8490240917030873</v>
      </c>
      <c r="BR257">
        <f t="shared" si="219"/>
        <v>2.7721931774682149</v>
      </c>
      <c r="BS257">
        <f t="shared" si="219"/>
        <v>2.9144040692907374</v>
      </c>
      <c r="BT257">
        <f t="shared" si="211"/>
        <v>2.644775885261633</v>
      </c>
    </row>
    <row r="258" spans="1:72">
      <c r="A258" s="37" t="s">
        <v>119</v>
      </c>
      <c r="B258" s="38" t="s">
        <v>45</v>
      </c>
      <c r="C258" s="37">
        <v>52584.622300000003</v>
      </c>
      <c r="D258" s="37" t="s">
        <v>124</v>
      </c>
      <c r="E258" s="58">
        <f t="shared" si="182"/>
        <v>24398.996440759543</v>
      </c>
      <c r="F258">
        <f t="shared" si="183"/>
        <v>24399</v>
      </c>
      <c r="G258">
        <f t="shared" si="214"/>
        <v>-1.2866729957750067E-3</v>
      </c>
      <c r="H258" s="116"/>
      <c r="I258" s="116"/>
      <c r="J258" s="117"/>
      <c r="K258" s="116">
        <f t="shared" si="220"/>
        <v>-1.2866729957750067E-3</v>
      </c>
      <c r="L258" s="116"/>
      <c r="M258" s="116"/>
      <c r="N258" s="118"/>
      <c r="O258" s="40"/>
      <c r="P258" s="167">
        <f t="shared" si="184"/>
        <v>1.6555273980566304E-6</v>
      </c>
      <c r="Q258" s="166">
        <f t="shared" si="185"/>
        <v>37566.122300000003</v>
      </c>
      <c r="R258" s="8">
        <f t="shared" si="186"/>
        <v>1.6555273980566304E-6</v>
      </c>
      <c r="S258" s="282">
        <f t="shared" si="215"/>
        <v>1</v>
      </c>
      <c r="T258" s="284"/>
      <c r="U258" s="167"/>
      <c r="V258" s="167"/>
      <c r="W258" s="167"/>
      <c r="X258" s="167"/>
      <c r="Y258" s="167"/>
      <c r="Z258" s="167"/>
      <c r="AA258" s="116"/>
      <c r="AC258" s="25"/>
      <c r="AD258" s="252"/>
      <c r="AE258" s="41"/>
      <c r="AF258">
        <f t="shared" si="187"/>
        <v>24399</v>
      </c>
      <c r="AG258" s="246">
        <f t="shared" si="188"/>
        <v>2.8206656627342459E-3</v>
      </c>
      <c r="AH258" s="247">
        <f t="shared" si="189"/>
        <v>-4.1073386585092526E-3</v>
      </c>
      <c r="AI258" s="247">
        <f t="shared" si="190"/>
        <v>-1.2866729957750067E-3</v>
      </c>
      <c r="AJ258" s="248">
        <f t="shared" si="191"/>
        <v>1.6870230855684588E-5</v>
      </c>
      <c r="AK258">
        <f t="shared" si="212"/>
        <v>1.6870230855684588E-5</v>
      </c>
      <c r="AN258">
        <f t="shared" si="192"/>
        <v>6.3739771811994143E-3</v>
      </c>
      <c r="AO258">
        <f t="shared" si="193"/>
        <v>0.36576280776151859</v>
      </c>
      <c r="AP258">
        <f t="shared" si="194"/>
        <v>0.22487488848547976</v>
      </c>
      <c r="AQ258">
        <f t="shared" si="195"/>
        <v>0.19183051895930839</v>
      </c>
      <c r="AR258">
        <f t="shared" si="196"/>
        <v>2.847881754717692</v>
      </c>
      <c r="AS258">
        <f t="shared" si="197"/>
        <v>6.7603946985998382</v>
      </c>
      <c r="AT258">
        <f t="shared" si="218"/>
        <v>2.5070445987486125</v>
      </c>
      <c r="AU258">
        <f t="shared" si="218"/>
        <v>2.4953030465421007</v>
      </c>
      <c r="AV258">
        <f t="shared" si="218"/>
        <v>2.5173186244016756</v>
      </c>
      <c r="AW258">
        <f t="shared" si="218"/>
        <v>2.4757350282160697</v>
      </c>
      <c r="AX258">
        <f t="shared" si="218"/>
        <v>2.5532575992070257</v>
      </c>
      <c r="AY258">
        <f t="shared" si="218"/>
        <v>2.4047242045147046</v>
      </c>
      <c r="AZ258">
        <f t="shared" si="218"/>
        <v>2.6772793806616155</v>
      </c>
      <c r="BA258">
        <f t="shared" si="199"/>
        <v>2.108000291874637</v>
      </c>
      <c r="BB258" s="246">
        <f t="shared" si="200"/>
        <v>1.3665680704713916E-3</v>
      </c>
      <c r="BC258" s="247">
        <f t="shared" si="201"/>
        <v>-2.6532410662463983E-3</v>
      </c>
      <c r="BD258" s="248">
        <f t="shared" si="202"/>
        <v>7.0396881556163249E-6</v>
      </c>
      <c r="BE258" s="247">
        <f t="shared" si="203"/>
        <v>-6.2065525847115662E-3</v>
      </c>
      <c r="BG258">
        <f t="shared" si="204"/>
        <v>-1.4540975922628543E-3</v>
      </c>
      <c r="BH258">
        <f t="shared" si="205"/>
        <v>0.44084419522056828</v>
      </c>
      <c r="BI258">
        <f t="shared" si="206"/>
        <v>-0.10358964617107819</v>
      </c>
      <c r="BJ258">
        <f t="shared" si="207"/>
        <v>8.5781812504065302E-2</v>
      </c>
      <c r="BK258">
        <f t="shared" si="208"/>
        <v>2.989366416267198</v>
      </c>
      <c r="BL258">
        <f t="shared" si="209"/>
        <v>13.112958743421048</v>
      </c>
      <c r="BM258">
        <f t="shared" si="219"/>
        <v>2.8539990638811044</v>
      </c>
      <c r="BN258">
        <f t="shared" si="219"/>
        <v>2.847811562504321</v>
      </c>
      <c r="BO258">
        <f t="shared" si="219"/>
        <v>2.8592195482809162</v>
      </c>
      <c r="BP258">
        <f t="shared" si="219"/>
        <v>2.8381558261535189</v>
      </c>
      <c r="BQ258">
        <f t="shared" si="219"/>
        <v>2.8769474620813957</v>
      </c>
      <c r="BR258">
        <f t="shared" si="219"/>
        <v>2.8051408414644472</v>
      </c>
      <c r="BS258">
        <f t="shared" si="219"/>
        <v>2.9369622566197768</v>
      </c>
      <c r="BT258">
        <f t="shared" si="211"/>
        <v>2.6901881084843171</v>
      </c>
    </row>
    <row r="259" spans="1:72">
      <c r="A259" s="47" t="s">
        <v>129</v>
      </c>
      <c r="B259" s="48" t="s">
        <v>49</v>
      </c>
      <c r="C259" s="51">
        <v>52838.402000000002</v>
      </c>
      <c r="D259" s="51">
        <v>4.0000000000000002E-4</v>
      </c>
      <c r="E259" s="58">
        <f t="shared" si="182"/>
        <v>25101.010844121545</v>
      </c>
      <c r="F259">
        <f t="shared" si="183"/>
        <v>25101</v>
      </c>
      <c r="G259">
        <f t="shared" si="214"/>
        <v>3.9201730032800697E-3</v>
      </c>
      <c r="H259" s="116"/>
      <c r="I259" s="116"/>
      <c r="J259" s="117"/>
      <c r="K259" s="116">
        <f t="shared" si="220"/>
        <v>3.9201730032800697E-3</v>
      </c>
      <c r="L259" s="116"/>
      <c r="M259" s="116"/>
      <c r="N259" s="118"/>
      <c r="O259" s="40"/>
      <c r="P259" s="167">
        <f t="shared" si="184"/>
        <v>1.536775637564588E-5</v>
      </c>
      <c r="Q259" s="166">
        <f t="shared" si="185"/>
        <v>37819.902000000002</v>
      </c>
      <c r="R259" s="8">
        <f t="shared" si="186"/>
        <v>1.536775637564588E-5</v>
      </c>
      <c r="S259" s="282">
        <f t="shared" si="215"/>
        <v>1</v>
      </c>
      <c r="T259" s="284"/>
      <c r="U259" s="167"/>
      <c r="V259" s="167"/>
      <c r="W259" s="167"/>
      <c r="X259" s="167"/>
      <c r="Y259" s="167"/>
      <c r="Z259" s="167"/>
      <c r="AC259" s="25"/>
      <c r="AD259" s="252"/>
      <c r="AE259" s="41"/>
      <c r="AF259">
        <f t="shared" si="187"/>
        <v>25101</v>
      </c>
      <c r="AG259" s="246">
        <f t="shared" si="188"/>
        <v>1.5940702793808526E-3</v>
      </c>
      <c r="AH259" s="247">
        <f t="shared" si="189"/>
        <v>2.3261027238992171E-3</v>
      </c>
      <c r="AI259" s="247">
        <f t="shared" si="190"/>
        <v>3.9201730032800697E-3</v>
      </c>
      <c r="AJ259" s="248">
        <f t="shared" si="191"/>
        <v>5.4107538821313572E-6</v>
      </c>
      <c r="AK259">
        <f t="shared" si="212"/>
        <v>5.4107538821313572E-6</v>
      </c>
      <c r="AN259">
        <f t="shared" si="192"/>
        <v>5.4179179416967453E-3</v>
      </c>
      <c r="AO259">
        <f t="shared" si="193"/>
        <v>0.35812473109985743</v>
      </c>
      <c r="AP259">
        <f t="shared" si="194"/>
        <v>0.18291179914687367</v>
      </c>
      <c r="AQ259">
        <f t="shared" si="195"/>
        <v>0.16447462782180014</v>
      </c>
      <c r="AR259">
        <f t="shared" si="196"/>
        <v>2.8907489827169304</v>
      </c>
      <c r="AS259">
        <f t="shared" si="197"/>
        <v>7.9312421456102742</v>
      </c>
      <c r="AT259">
        <f t="shared" si="218"/>
        <v>2.5957760420445779</v>
      </c>
      <c r="AU259">
        <f t="shared" si="218"/>
        <v>2.5800597768055229</v>
      </c>
      <c r="AV259">
        <f t="shared" si="218"/>
        <v>2.6078422116573328</v>
      </c>
      <c r="AW259">
        <f t="shared" si="218"/>
        <v>2.5583968597950868</v>
      </c>
      <c r="AX259">
        <f t="shared" si="218"/>
        <v>2.6454094377442199</v>
      </c>
      <c r="AY259">
        <f t="shared" si="218"/>
        <v>2.4888218307882619</v>
      </c>
      <c r="AZ259">
        <f t="shared" si="218"/>
        <v>2.761430035078007</v>
      </c>
      <c r="BA259">
        <f t="shared" si="199"/>
        <v>2.2429451051592126</v>
      </c>
      <c r="BB259" s="246">
        <f t="shared" si="200"/>
        <v>9.3264172155083569E-4</v>
      </c>
      <c r="BC259" s="247">
        <f t="shared" si="201"/>
        <v>2.987531281729234E-3</v>
      </c>
      <c r="BD259" s="248">
        <f t="shared" si="202"/>
        <v>8.9253431593107191E-6</v>
      </c>
      <c r="BE259" s="247">
        <f t="shared" si="203"/>
        <v>-8.3631638058665869E-4</v>
      </c>
      <c r="BG259">
        <f t="shared" si="204"/>
        <v>-6.6142855783001692E-4</v>
      </c>
      <c r="BH259">
        <f t="shared" si="205"/>
        <v>0.43636965997614208</v>
      </c>
      <c r="BI259">
        <f t="shared" si="206"/>
        <v>-3.7057389355743216E-2</v>
      </c>
      <c r="BJ259">
        <f t="shared" si="207"/>
        <v>4.8317421077774474E-2</v>
      </c>
      <c r="BK259">
        <f t="shared" si="208"/>
        <v>3.0560763535964401</v>
      </c>
      <c r="BL259">
        <f t="shared" si="209"/>
        <v>23.373099771369908</v>
      </c>
      <c r="BM259">
        <f t="shared" si="219"/>
        <v>2.979479260896198</v>
      </c>
      <c r="BN259">
        <f t="shared" si="219"/>
        <v>2.9751678144532163</v>
      </c>
      <c r="BO259">
        <f t="shared" si="219"/>
        <v>2.9828911290508038</v>
      </c>
      <c r="BP259">
        <f t="shared" si="219"/>
        <v>2.9690488737858174</v>
      </c>
      <c r="BQ259">
        <f t="shared" si="219"/>
        <v>2.9938360495239662</v>
      </c>
      <c r="BR259">
        <f t="shared" si="219"/>
        <v>2.9493746035395882</v>
      </c>
      <c r="BS259">
        <f t="shared" si="219"/>
        <v>3.0289135904924458</v>
      </c>
      <c r="BT259">
        <f t="shared" si="211"/>
        <v>2.8857671311979631</v>
      </c>
    </row>
    <row r="260" spans="1:72">
      <c r="A260" s="78" t="s">
        <v>130</v>
      </c>
      <c r="B260" s="79"/>
      <c r="C260" s="75">
        <v>52852.495600000002</v>
      </c>
      <c r="D260" s="75">
        <v>2.0000000000000001E-4</v>
      </c>
      <c r="E260" s="58">
        <f t="shared" si="182"/>
        <v>25139.997060100297</v>
      </c>
      <c r="F260">
        <f t="shared" si="183"/>
        <v>25140</v>
      </c>
      <c r="G260">
        <f t="shared" si="214"/>
        <v>-1.0627800002112053E-3</v>
      </c>
      <c r="H260" s="116"/>
      <c r="I260" s="116"/>
      <c r="J260" s="117"/>
      <c r="K260" s="116">
        <f t="shared" si="220"/>
        <v>-1.0627800002112053E-3</v>
      </c>
      <c r="L260" s="116"/>
      <c r="M260" s="116"/>
      <c r="N260" s="118"/>
      <c r="O260" s="40"/>
      <c r="P260" s="167">
        <f t="shared" si="184"/>
        <v>1.1295013288489296E-6</v>
      </c>
      <c r="Q260" s="166">
        <f t="shared" si="185"/>
        <v>37833.995600000002</v>
      </c>
      <c r="R260" s="8">
        <f t="shared" si="186"/>
        <v>1.1295013288489296E-6</v>
      </c>
      <c r="S260" s="282">
        <f t="shared" si="215"/>
        <v>1</v>
      </c>
      <c r="T260" s="284"/>
      <c r="U260" s="167"/>
      <c r="V260" s="167"/>
      <c r="W260" s="167"/>
      <c r="X260" s="167"/>
      <c r="Y260" s="167"/>
      <c r="Z260" s="167"/>
      <c r="AC260" s="25"/>
      <c r="AD260" s="252"/>
      <c r="AE260" s="41"/>
      <c r="AF260">
        <f t="shared" si="187"/>
        <v>25140</v>
      </c>
      <c r="AG260" s="246">
        <f t="shared" si="188"/>
        <v>1.525320756884602E-3</v>
      </c>
      <c r="AH260" s="247">
        <f t="shared" si="189"/>
        <v>-2.5881007570958073E-3</v>
      </c>
      <c r="AI260" s="247">
        <f t="shared" si="190"/>
        <v>-1.0627800002112053E-3</v>
      </c>
      <c r="AJ260" s="248">
        <f t="shared" si="191"/>
        <v>6.6982655288798912E-6</v>
      </c>
      <c r="AK260">
        <f t="shared" si="212"/>
        <v>6.6982655288798912E-6</v>
      </c>
      <c r="AN260">
        <f t="shared" si="192"/>
        <v>5.3640915239855005E-3</v>
      </c>
      <c r="AO260">
        <f t="shared" si="193"/>
        <v>0.35774332545962773</v>
      </c>
      <c r="AP260">
        <f t="shared" si="194"/>
        <v>0.18062108143571906</v>
      </c>
      <c r="AQ260">
        <f t="shared" si="195"/>
        <v>0.16297891897755459</v>
      </c>
      <c r="AR260">
        <f t="shared" si="196"/>
        <v>2.8930785068370817</v>
      </c>
      <c r="AS260">
        <f t="shared" si="197"/>
        <v>8.0063698660546354</v>
      </c>
      <c r="AT260">
        <f t="shared" si="218"/>
        <v>2.6006504790446723</v>
      </c>
      <c r="AU260">
        <f t="shared" si="218"/>
        <v>2.5847287705929425</v>
      </c>
      <c r="AV260">
        <f t="shared" si="218"/>
        <v>2.6127924047599729</v>
      </c>
      <c r="AW260">
        <f t="shared" si="218"/>
        <v>2.5629944920882437</v>
      </c>
      <c r="AX260">
        <f t="shared" si="218"/>
        <v>2.6503783600093631</v>
      </c>
      <c r="AY260">
        <f t="shared" si="218"/>
        <v>2.4936156800954175</v>
      </c>
      <c r="AZ260">
        <f t="shared" si="218"/>
        <v>2.7658192801109247</v>
      </c>
      <c r="BA260">
        <f t="shared" si="199"/>
        <v>2.2504420392305775</v>
      </c>
      <c r="BB260" s="246">
        <f t="shared" si="200"/>
        <v>9.0802011913937019E-4</v>
      </c>
      <c r="BC260" s="247">
        <f t="shared" si="201"/>
        <v>-1.9708001193505754E-3</v>
      </c>
      <c r="BD260" s="248">
        <f t="shared" si="202"/>
        <v>3.8840531104322419E-6</v>
      </c>
      <c r="BE260" s="247">
        <f t="shared" si="203"/>
        <v>-5.8095708864514739E-3</v>
      </c>
      <c r="BG260">
        <f t="shared" si="204"/>
        <v>-6.1730063774523183E-4</v>
      </c>
      <c r="BH260">
        <f t="shared" si="205"/>
        <v>0.43619655439985183</v>
      </c>
      <c r="BI260">
        <f t="shared" si="206"/>
        <v>-3.339881428395039E-2</v>
      </c>
      <c r="BJ260">
        <f t="shared" si="207"/>
        <v>4.6253736113068385E-2</v>
      </c>
      <c r="BK260">
        <f t="shared" si="208"/>
        <v>3.0597372030161734</v>
      </c>
      <c r="BL260">
        <f t="shared" si="209"/>
        <v>24.419670799377403</v>
      </c>
      <c r="BM260">
        <f t="shared" si="219"/>
        <v>2.9863985929288521</v>
      </c>
      <c r="BN260">
        <f t="shared" si="219"/>
        <v>2.9822371659359099</v>
      </c>
      <c r="BO260">
        <f t="shared" si="219"/>
        <v>2.9896834562018499</v>
      </c>
      <c r="BP260">
        <f t="shared" si="219"/>
        <v>2.976353084591016</v>
      </c>
      <c r="BQ260">
        <f t="shared" si="219"/>
        <v>3.0001978282881936</v>
      </c>
      <c r="BR260">
        <f t="shared" si="219"/>
        <v>2.9574790378043532</v>
      </c>
      <c r="BS260">
        <f t="shared" si="219"/>
        <v>3.0338242137233644</v>
      </c>
      <c r="BT260">
        <f t="shared" si="211"/>
        <v>2.8966326324598324</v>
      </c>
    </row>
    <row r="261" spans="1:72">
      <c r="A261" s="37" t="s">
        <v>131</v>
      </c>
      <c r="B261" s="38" t="s">
        <v>45</v>
      </c>
      <c r="C261" s="37">
        <v>52884.669300000001</v>
      </c>
      <c r="D261" s="37" t="s">
        <v>124</v>
      </c>
      <c r="E261" s="58">
        <f t="shared" si="182"/>
        <v>25228.997089690714</v>
      </c>
      <c r="F261">
        <f t="shared" si="183"/>
        <v>25229</v>
      </c>
      <c r="G261">
        <f t="shared" si="214"/>
        <v>-1.0520829964661971E-3</v>
      </c>
      <c r="H261" s="116"/>
      <c r="I261" s="116"/>
      <c r="J261" s="117"/>
      <c r="K261" s="116">
        <f t="shared" si="220"/>
        <v>-1.0520829964661971E-3</v>
      </c>
      <c r="L261" s="116"/>
      <c r="M261" s="116"/>
      <c r="N261" s="118"/>
      <c r="O261" s="40"/>
      <c r="P261" s="167">
        <f t="shared" si="184"/>
        <v>1.106878631453292E-6</v>
      </c>
      <c r="Q261" s="166">
        <f t="shared" si="185"/>
        <v>37866.169300000001</v>
      </c>
      <c r="R261" s="8">
        <f t="shared" si="186"/>
        <v>1.106878631453292E-6</v>
      </c>
      <c r="S261" s="282">
        <f t="shared" si="215"/>
        <v>1</v>
      </c>
      <c r="T261" s="284"/>
      <c r="U261" s="167"/>
      <c r="V261" s="167"/>
      <c r="W261" s="167"/>
      <c r="X261" s="167"/>
      <c r="Y261" s="167"/>
      <c r="Z261" s="167"/>
      <c r="AA261" s="116"/>
      <c r="AB261" s="116"/>
      <c r="AC261" s="25"/>
      <c r="AD261" s="252"/>
      <c r="AE261" s="41"/>
      <c r="AF261">
        <f t="shared" si="187"/>
        <v>25229</v>
      </c>
      <c r="AG261" s="246">
        <f t="shared" si="188"/>
        <v>1.3682395966028082E-3</v>
      </c>
      <c r="AH261" s="247">
        <f t="shared" si="189"/>
        <v>-2.4203225930690053E-3</v>
      </c>
      <c r="AI261" s="247">
        <f t="shared" si="190"/>
        <v>-1.0520829964661971E-3</v>
      </c>
      <c r="AJ261" s="248">
        <f t="shared" si="191"/>
        <v>5.8579614545202737E-6</v>
      </c>
      <c r="AK261">
        <f t="shared" si="212"/>
        <v>5.8579614545202737E-6</v>
      </c>
      <c r="AN261">
        <f t="shared" si="192"/>
        <v>5.2410236004140137E-3</v>
      </c>
      <c r="AO261">
        <f t="shared" si="193"/>
        <v>0.35688911833201842</v>
      </c>
      <c r="AP261">
        <f t="shared" si="194"/>
        <v>0.17540917353078656</v>
      </c>
      <c r="AQ261">
        <f t="shared" si="195"/>
        <v>0.15957492880456325</v>
      </c>
      <c r="AR261">
        <f t="shared" si="196"/>
        <v>2.8983750186384847</v>
      </c>
      <c r="AS261">
        <f t="shared" si="197"/>
        <v>8.1825116427332141</v>
      </c>
      <c r="AT261">
        <f t="shared" ref="AT261:AZ276" si="221">$BA261+$AH$7*SIN(AU261)</f>
        <v>2.6117524244883921</v>
      </c>
      <c r="AU261">
        <f t="shared" si="221"/>
        <v>2.5953717704358112</v>
      </c>
      <c r="AV261">
        <f t="shared" si="221"/>
        <v>2.6240565569877918</v>
      </c>
      <c r="AW261">
        <f t="shared" si="221"/>
        <v>2.5734934086765362</v>
      </c>
      <c r="AX261">
        <f t="shared" si="221"/>
        <v>2.6616570105836503</v>
      </c>
      <c r="AY261">
        <f t="shared" si="221"/>
        <v>2.5046049759300804</v>
      </c>
      <c r="AZ261">
        <f t="shared" si="221"/>
        <v>2.7757275692604439</v>
      </c>
      <c r="BA261">
        <f t="shared" si="199"/>
        <v>2.2675504272395903</v>
      </c>
      <c r="BB261" s="246">
        <f t="shared" si="200"/>
        <v>8.5164613070509037E-4</v>
      </c>
      <c r="BC261" s="247">
        <f t="shared" si="201"/>
        <v>-1.9037291271712874E-3</v>
      </c>
      <c r="BD261" s="248">
        <f t="shared" si="202"/>
        <v>3.6241845896403521E-6</v>
      </c>
      <c r="BE261" s="247">
        <f t="shared" si="203"/>
        <v>-5.7765131309824927E-3</v>
      </c>
      <c r="BG261">
        <f t="shared" si="204"/>
        <v>-5.1659346589771784E-4</v>
      </c>
      <c r="BH261">
        <f t="shared" si="205"/>
        <v>0.43583038695533871</v>
      </c>
      <c r="BI261">
        <f t="shared" si="206"/>
        <v>-2.5061837138508548E-2</v>
      </c>
      <c r="BJ261">
        <f t="shared" si="207"/>
        <v>4.1549742382519697E-2</v>
      </c>
      <c r="BK261">
        <f t="shared" si="208"/>
        <v>3.0680777682894496</v>
      </c>
      <c r="BL261">
        <f t="shared" si="209"/>
        <v>27.19312110686548</v>
      </c>
      <c r="BM261">
        <f t="shared" ref="BM261:BS276" si="222">$BT261+$BH$7*SIN(BN261)</f>
        <v>3.002172850624298</v>
      </c>
      <c r="BN261">
        <f t="shared" si="222"/>
        <v>2.9983689470140855</v>
      </c>
      <c r="BO261">
        <f t="shared" si="222"/>
        <v>3.0051595071233592</v>
      </c>
      <c r="BP261">
        <f t="shared" si="222"/>
        <v>2.9930326520318782</v>
      </c>
      <c r="BQ261">
        <f t="shared" si="222"/>
        <v>3.014675039172162</v>
      </c>
      <c r="BR261">
        <f t="shared" si="222"/>
        <v>2.9760019011280625</v>
      </c>
      <c r="BS261">
        <f t="shared" si="222"/>
        <v>3.0449709815715118</v>
      </c>
      <c r="BT261">
        <f t="shared" si="211"/>
        <v>2.9214282635446112</v>
      </c>
    </row>
    <row r="262" spans="1:72">
      <c r="A262" s="53" t="s">
        <v>132</v>
      </c>
      <c r="B262" s="53" t="s">
        <v>49</v>
      </c>
      <c r="C262" s="54">
        <v>52903.467600000004</v>
      </c>
      <c r="D262" s="54" t="s">
        <v>76</v>
      </c>
      <c r="E262" s="58">
        <f t="shared" si="182"/>
        <v>25280.997613604653</v>
      </c>
      <c r="F262">
        <f t="shared" si="183"/>
        <v>25281</v>
      </c>
      <c r="G262">
        <f t="shared" si="214"/>
        <v>-8.6268699669744819E-4</v>
      </c>
      <c r="H262" s="116"/>
      <c r="I262" s="116"/>
      <c r="J262" s="117"/>
      <c r="K262" s="116">
        <f t="shared" si="220"/>
        <v>-8.6268699669744819E-4</v>
      </c>
      <c r="L262" s="116"/>
      <c r="M262" s="116"/>
      <c r="N262" s="118"/>
      <c r="O262" s="40">
        <f ca="1">+C$11+C$12*F262</f>
        <v>2.8730526683666713E-2</v>
      </c>
      <c r="P262" s="167">
        <f t="shared" ca="1" si="184"/>
        <v>8.7575829593169248E-4</v>
      </c>
      <c r="Q262" s="166">
        <f t="shared" si="185"/>
        <v>37884.967600000004</v>
      </c>
      <c r="R262" s="8">
        <f t="shared" ca="1" si="186"/>
        <v>8.7575829593169248E-4</v>
      </c>
      <c r="S262" s="282">
        <f t="shared" si="215"/>
        <v>1</v>
      </c>
      <c r="T262" s="284"/>
      <c r="U262" s="167"/>
      <c r="V262" s="167"/>
      <c r="W262" s="167"/>
      <c r="X262" s="167"/>
      <c r="Y262" s="167"/>
      <c r="Z262" s="167"/>
      <c r="AA262" s="116"/>
      <c r="AB262" s="116"/>
      <c r="AC262" s="25"/>
      <c r="AD262" s="252"/>
      <c r="AE262" s="41"/>
      <c r="AF262">
        <f t="shared" si="187"/>
        <v>25281</v>
      </c>
      <c r="AG262" s="246">
        <f t="shared" si="188"/>
        <v>1.2763454183499284E-3</v>
      </c>
      <c r="AH262" s="247">
        <f t="shared" si="189"/>
        <v>-2.1390324150473766E-3</v>
      </c>
      <c r="AI262" s="247">
        <f t="shared" ca="1" si="190"/>
        <v>-2.9593213680364161E-2</v>
      </c>
      <c r="AJ262" s="248">
        <f t="shared" si="191"/>
        <v>4.5754596726234128E-6</v>
      </c>
      <c r="AK262">
        <f t="shared" si="212"/>
        <v>4.5754596726234128E-6</v>
      </c>
      <c r="AN262">
        <f t="shared" si="192"/>
        <v>5.1689752583480245E-3</v>
      </c>
      <c r="AO262">
        <f t="shared" si="193"/>
        <v>0.35640034739849158</v>
      </c>
      <c r="AP262">
        <f t="shared" si="194"/>
        <v>0.17237402884091332</v>
      </c>
      <c r="AQ262">
        <f t="shared" si="195"/>
        <v>0.15759204038899813</v>
      </c>
      <c r="AR262">
        <f t="shared" si="196"/>
        <v>2.9014571210897722</v>
      </c>
      <c r="AS262">
        <f t="shared" si="197"/>
        <v>8.2885688930795816</v>
      </c>
      <c r="AT262">
        <f t="shared" si="221"/>
        <v>2.6182249204690287</v>
      </c>
      <c r="AU262">
        <f t="shared" si="221"/>
        <v>2.6015830181148756</v>
      </c>
      <c r="AV262">
        <f t="shared" si="221"/>
        <v>2.6306168048747738</v>
      </c>
      <c r="AW262">
        <f t="shared" si="221"/>
        <v>2.579632646992716</v>
      </c>
      <c r="AX262">
        <f t="shared" si="221"/>
        <v>2.6682076046952221</v>
      </c>
      <c r="AY262">
        <f t="shared" si="221"/>
        <v>2.5110576513663223</v>
      </c>
      <c r="AZ262">
        <f t="shared" si="221"/>
        <v>2.7814477059537523</v>
      </c>
      <c r="BA262">
        <f t="shared" si="199"/>
        <v>2.2775463393347444</v>
      </c>
      <c r="BB262" s="246">
        <f t="shared" si="200"/>
        <v>8.1859153783726498E-4</v>
      </c>
      <c r="BC262" s="247">
        <f t="shared" si="201"/>
        <v>-1.6812785345347132E-3</v>
      </c>
      <c r="BD262" s="248">
        <f t="shared" si="202"/>
        <v>2.8266975106871928E-6</v>
      </c>
      <c r="BE262" s="247">
        <f t="shared" si="203"/>
        <v>-5.5739083745328091E-3</v>
      </c>
      <c r="BG262">
        <f t="shared" si="204"/>
        <v>-4.5775388051266336E-4</v>
      </c>
      <c r="BH262">
        <f t="shared" si="205"/>
        <v>0.43563492745649102</v>
      </c>
      <c r="BI262">
        <f t="shared" si="206"/>
        <v>-2.0198159112616396E-2</v>
      </c>
      <c r="BJ262">
        <f t="shared" si="207"/>
        <v>3.8804616580715601E-2</v>
      </c>
      <c r="BK262">
        <f t="shared" si="208"/>
        <v>3.072942696984442</v>
      </c>
      <c r="BL262">
        <f t="shared" si="209"/>
        <v>29.121860635194743</v>
      </c>
      <c r="BM262">
        <f t="shared" si="222"/>
        <v>3.0113796261790675</v>
      </c>
      <c r="BN262">
        <f t="shared" si="222"/>
        <v>3.0077938453887656</v>
      </c>
      <c r="BO262">
        <f t="shared" si="222"/>
        <v>3.0141869912570649</v>
      </c>
      <c r="BP262">
        <f t="shared" si="222"/>
        <v>3.0027847201871971</v>
      </c>
      <c r="BQ262">
        <f t="shared" si="222"/>
        <v>3.0231091425356533</v>
      </c>
      <c r="BR262">
        <f t="shared" si="222"/>
        <v>2.9868411693334158</v>
      </c>
      <c r="BS262">
        <f t="shared" si="222"/>
        <v>3.0514480070708472</v>
      </c>
      <c r="BT262">
        <f t="shared" si="211"/>
        <v>2.9359155985604364</v>
      </c>
    </row>
    <row r="263" spans="1:72">
      <c r="A263" s="75" t="s">
        <v>133</v>
      </c>
      <c r="B263" s="76" t="s">
        <v>49</v>
      </c>
      <c r="C263" s="75">
        <v>52903.467640000003</v>
      </c>
      <c r="D263" s="75">
        <v>1.1999999999999999E-3</v>
      </c>
      <c r="E263" s="58">
        <f t="shared" si="182"/>
        <v>25280.997724254066</v>
      </c>
      <c r="F263">
        <f t="shared" si="183"/>
        <v>25281</v>
      </c>
      <c r="G263">
        <f t="shared" si="214"/>
        <v>-8.2268699770793319E-4</v>
      </c>
      <c r="H263" s="116"/>
      <c r="I263" s="116"/>
      <c r="J263" s="117"/>
      <c r="K263" s="116">
        <f t="shared" si="220"/>
        <v>-8.2268699770793319E-4</v>
      </c>
      <c r="L263" s="116"/>
      <c r="M263" s="116"/>
      <c r="N263" s="118"/>
      <c r="O263" s="40"/>
      <c r="P263" s="167">
        <f t="shared" si="184"/>
        <v>6.7681389619769287E-7</v>
      </c>
      <c r="Q263" s="166">
        <f t="shared" si="185"/>
        <v>37884.967640000003</v>
      </c>
      <c r="R263" s="8">
        <f t="shared" si="186"/>
        <v>6.7681389619769287E-7</v>
      </c>
      <c r="S263" s="282">
        <f t="shared" si="215"/>
        <v>1</v>
      </c>
      <c r="T263" s="284"/>
      <c r="U263" s="167"/>
      <c r="V263" s="167"/>
      <c r="W263" s="167"/>
      <c r="X263" s="167"/>
      <c r="Y263" s="167"/>
      <c r="Z263" s="167"/>
      <c r="AA263" s="116"/>
      <c r="AB263" s="116"/>
      <c r="AC263" s="25"/>
      <c r="AD263" s="252"/>
      <c r="AE263" s="41"/>
      <c r="AF263">
        <f t="shared" si="187"/>
        <v>25281</v>
      </c>
      <c r="AG263" s="246">
        <f t="shared" si="188"/>
        <v>1.2763454183499284E-3</v>
      </c>
      <c r="AH263" s="247">
        <f t="shared" si="189"/>
        <v>-2.0990324160578616E-3</v>
      </c>
      <c r="AI263" s="247">
        <f t="shared" si="190"/>
        <v>-8.2268699770793319E-4</v>
      </c>
      <c r="AJ263" s="248">
        <f t="shared" si="191"/>
        <v>4.4059370836617034E-6</v>
      </c>
      <c r="AK263">
        <f t="shared" si="212"/>
        <v>4.4059370836617034E-6</v>
      </c>
      <c r="AN263">
        <f t="shared" si="192"/>
        <v>5.1689752583480245E-3</v>
      </c>
      <c r="AO263">
        <f t="shared" si="193"/>
        <v>0.35640034739849158</v>
      </c>
      <c r="AP263">
        <f t="shared" si="194"/>
        <v>0.17237402884091332</v>
      </c>
      <c r="AQ263">
        <f t="shared" si="195"/>
        <v>0.15759204038899813</v>
      </c>
      <c r="AR263">
        <f t="shared" si="196"/>
        <v>2.9014571210897722</v>
      </c>
      <c r="AS263">
        <f t="shared" si="197"/>
        <v>8.2885688930795816</v>
      </c>
      <c r="AT263">
        <f t="shared" si="221"/>
        <v>2.6182249204690287</v>
      </c>
      <c r="AU263">
        <f t="shared" si="221"/>
        <v>2.6015830181148756</v>
      </c>
      <c r="AV263">
        <f t="shared" si="221"/>
        <v>2.6306168048747738</v>
      </c>
      <c r="AW263">
        <f t="shared" si="221"/>
        <v>2.579632646992716</v>
      </c>
      <c r="AX263">
        <f t="shared" si="221"/>
        <v>2.6682076046952221</v>
      </c>
      <c r="AY263">
        <f t="shared" si="221"/>
        <v>2.5110576513663223</v>
      </c>
      <c r="AZ263">
        <f t="shared" si="221"/>
        <v>2.7814477059537523</v>
      </c>
      <c r="BA263">
        <f t="shared" si="199"/>
        <v>2.2775463393347444</v>
      </c>
      <c r="BB263" s="246">
        <f t="shared" si="200"/>
        <v>8.1859153783726498E-4</v>
      </c>
      <c r="BC263" s="247">
        <f t="shared" si="201"/>
        <v>-1.6412785355451982E-3</v>
      </c>
      <c r="BD263" s="248">
        <f t="shared" si="202"/>
        <v>2.6937952312413905E-6</v>
      </c>
      <c r="BE263" s="247">
        <f t="shared" si="203"/>
        <v>-5.5339083755432941E-3</v>
      </c>
      <c r="BG263">
        <f t="shared" si="204"/>
        <v>-4.5775388051266336E-4</v>
      </c>
      <c r="BH263">
        <f t="shared" si="205"/>
        <v>0.43563492745649102</v>
      </c>
      <c r="BI263">
        <f t="shared" si="206"/>
        <v>-2.0198159112616396E-2</v>
      </c>
      <c r="BJ263">
        <f t="shared" si="207"/>
        <v>3.8804616580715601E-2</v>
      </c>
      <c r="BK263">
        <f t="shared" si="208"/>
        <v>3.072942696984442</v>
      </c>
      <c r="BL263">
        <f t="shared" si="209"/>
        <v>29.121860635194743</v>
      </c>
      <c r="BM263">
        <f t="shared" si="222"/>
        <v>3.0113796261790675</v>
      </c>
      <c r="BN263">
        <f t="shared" si="222"/>
        <v>3.0077938453887656</v>
      </c>
      <c r="BO263">
        <f t="shared" si="222"/>
        <v>3.0141869912570649</v>
      </c>
      <c r="BP263">
        <f t="shared" si="222"/>
        <v>3.0027847201871971</v>
      </c>
      <c r="BQ263">
        <f t="shared" si="222"/>
        <v>3.0231091425356533</v>
      </c>
      <c r="BR263">
        <f t="shared" si="222"/>
        <v>2.9868411693334158</v>
      </c>
      <c r="BS263">
        <f t="shared" si="222"/>
        <v>3.0514480070708472</v>
      </c>
      <c r="BT263">
        <f t="shared" si="211"/>
        <v>2.9359155985604364</v>
      </c>
    </row>
    <row r="264" spans="1:72">
      <c r="A264" s="53" t="s">
        <v>132</v>
      </c>
      <c r="B264" s="53" t="s">
        <v>49</v>
      </c>
      <c r="C264" s="54">
        <v>52956.2474</v>
      </c>
      <c r="D264" s="54" t="s">
        <v>76</v>
      </c>
      <c r="E264" s="58">
        <f t="shared" si="182"/>
        <v>25426.998967560714</v>
      </c>
      <c r="F264">
        <f t="shared" si="183"/>
        <v>25427</v>
      </c>
      <c r="G264">
        <f t="shared" si="214"/>
        <v>-3.7322899879654869E-4</v>
      </c>
      <c r="H264" s="116"/>
      <c r="I264" s="116"/>
      <c r="J264" s="117"/>
      <c r="K264" s="116">
        <f t="shared" si="220"/>
        <v>-3.7322899879654869E-4</v>
      </c>
      <c r="L264" s="116"/>
      <c r="M264" s="116"/>
      <c r="N264" s="118"/>
      <c r="O264" s="40">
        <f ca="1">+C$11+C$12*F264</f>
        <v>2.8155845893488227E-2</v>
      </c>
      <c r="P264" s="167">
        <f t="shared" ca="1" si="184"/>
        <v>8.1390811420959351E-4</v>
      </c>
      <c r="Q264" s="166">
        <f t="shared" si="185"/>
        <v>37937.7474</v>
      </c>
      <c r="R264" s="8">
        <f t="shared" ca="1" si="186"/>
        <v>8.1390811420959351E-4</v>
      </c>
      <c r="S264" s="282">
        <f t="shared" si="215"/>
        <v>1</v>
      </c>
      <c r="T264" s="284"/>
      <c r="U264" s="167"/>
      <c r="V264" s="167"/>
      <c r="W264" s="167"/>
      <c r="X264" s="167"/>
      <c r="Y264" s="167"/>
      <c r="Z264" s="167"/>
      <c r="AB264" s="116"/>
      <c r="AC264" s="25"/>
      <c r="AD264" s="252"/>
      <c r="AE264" s="41"/>
      <c r="AF264">
        <f t="shared" si="187"/>
        <v>25427</v>
      </c>
      <c r="AG264" s="246">
        <f t="shared" si="188"/>
        <v>1.0179175841695202E-3</v>
      </c>
      <c r="AH264" s="247">
        <f t="shared" si="189"/>
        <v>-1.3911465829660689E-3</v>
      </c>
      <c r="AI264" s="247">
        <f t="shared" ca="1" si="190"/>
        <v>-2.8529074892284775E-2</v>
      </c>
      <c r="AJ264" s="248">
        <f t="shared" si="191"/>
        <v>1.9352888152981697E-6</v>
      </c>
      <c r="AK264">
        <f t="shared" si="212"/>
        <v>1.9352888152981697E-6</v>
      </c>
      <c r="AN264">
        <f t="shared" si="192"/>
        <v>4.9661617115611921E-3</v>
      </c>
      <c r="AO264">
        <f t="shared" si="193"/>
        <v>0.35506810467849481</v>
      </c>
      <c r="AP264">
        <f t="shared" si="194"/>
        <v>0.16389150442014211</v>
      </c>
      <c r="AQ264">
        <f t="shared" si="195"/>
        <v>0.15204806614936298</v>
      </c>
      <c r="AR264">
        <f t="shared" si="196"/>
        <v>2.9100621723809366</v>
      </c>
      <c r="AS264">
        <f t="shared" si="197"/>
        <v>8.5995485480277924</v>
      </c>
      <c r="AT264">
        <f t="shared" si="221"/>
        <v>2.6363422013563507</v>
      </c>
      <c r="AU264">
        <f t="shared" si="221"/>
        <v>2.618997350746946</v>
      </c>
      <c r="AV264">
        <f t="shared" si="221"/>
        <v>2.6489519012304577</v>
      </c>
      <c r="AW264">
        <f t="shared" si="221"/>
        <v>2.5968932911656575</v>
      </c>
      <c r="AX264">
        <f t="shared" si="221"/>
        <v>2.6864445660700258</v>
      </c>
      <c r="AY264">
        <f t="shared" si="221"/>
        <v>2.5293013115140672</v>
      </c>
      <c r="AZ264">
        <f t="shared" si="221"/>
        <v>2.7972403515300179</v>
      </c>
      <c r="BA264">
        <f t="shared" si="199"/>
        <v>2.305611784832676</v>
      </c>
      <c r="BB264" s="246">
        <f t="shared" si="200"/>
        <v>7.2534224381278324E-4</v>
      </c>
      <c r="BC264" s="247">
        <f t="shared" si="201"/>
        <v>-1.0985712426093319E-3</v>
      </c>
      <c r="BD264" s="248">
        <f t="shared" si="202"/>
        <v>1.2068587750882116E-6</v>
      </c>
      <c r="BE264" s="247">
        <f t="shared" si="203"/>
        <v>-5.0468153700010034E-3</v>
      </c>
      <c r="BG264">
        <f t="shared" si="204"/>
        <v>-2.9257534035673693E-4</v>
      </c>
      <c r="BH264">
        <f t="shared" si="205"/>
        <v>0.43515843984807745</v>
      </c>
      <c r="BI264">
        <f t="shared" si="206"/>
        <v>-6.5688668153844314E-3</v>
      </c>
      <c r="BJ264">
        <f t="shared" si="207"/>
        <v>3.1108604921446927E-2</v>
      </c>
      <c r="BK264">
        <f t="shared" si="208"/>
        <v>3.0865733156509552</v>
      </c>
      <c r="BL264">
        <f t="shared" si="209"/>
        <v>36.341685090955608</v>
      </c>
      <c r="BM264">
        <f t="shared" si="222"/>
        <v>3.0371956459619023</v>
      </c>
      <c r="BN264">
        <f t="shared" si="222"/>
        <v>3.0342550896293088</v>
      </c>
      <c r="BO264">
        <f t="shared" si="222"/>
        <v>3.0394818374067656</v>
      </c>
      <c r="BP264">
        <f t="shared" si="222"/>
        <v>3.0301894276242063</v>
      </c>
      <c r="BQ264">
        <f t="shared" si="222"/>
        <v>3.046703848165988</v>
      </c>
      <c r="BR264">
        <f t="shared" si="222"/>
        <v>3.017333638916643</v>
      </c>
      <c r="BS264">
        <f t="shared" si="222"/>
        <v>3.069509321481128</v>
      </c>
      <c r="BT264">
        <f t="shared" si="211"/>
        <v>2.9765915776433318</v>
      </c>
    </row>
    <row r="265" spans="1:72">
      <c r="A265" s="75" t="s">
        <v>133</v>
      </c>
      <c r="B265" s="76" t="s">
        <v>49</v>
      </c>
      <c r="C265" s="75">
        <v>52956.247430000003</v>
      </c>
      <c r="D265" s="75">
        <v>1.6000000000000001E-3</v>
      </c>
      <c r="E265" s="58">
        <f t="shared" si="182"/>
        <v>25426.999050547787</v>
      </c>
      <c r="F265">
        <f t="shared" si="183"/>
        <v>25427</v>
      </c>
      <c r="G265">
        <f t="shared" si="214"/>
        <v>-3.4322899591643363E-4</v>
      </c>
      <c r="H265" s="116"/>
      <c r="I265" s="116"/>
      <c r="J265" s="117"/>
      <c r="K265" s="116">
        <f t="shared" si="220"/>
        <v>-3.4322899591643363E-4</v>
      </c>
      <c r="L265" s="116"/>
      <c r="M265" s="116"/>
      <c r="N265" s="118"/>
      <c r="O265" s="40"/>
      <c r="P265" s="167">
        <f t="shared" si="184"/>
        <v>1.1780614363780322E-7</v>
      </c>
      <c r="Q265" s="166">
        <f t="shared" si="185"/>
        <v>37937.747430000003</v>
      </c>
      <c r="R265" s="8">
        <f t="shared" si="186"/>
        <v>1.1780614363780322E-7</v>
      </c>
      <c r="S265" s="282">
        <f t="shared" si="215"/>
        <v>1</v>
      </c>
      <c r="T265" s="284"/>
      <c r="U265" s="167"/>
      <c r="V265" s="167"/>
      <c r="W265" s="167"/>
      <c r="X265" s="167"/>
      <c r="Y265" s="167"/>
      <c r="Z265" s="167"/>
      <c r="AA265" s="116"/>
      <c r="AC265" s="25"/>
      <c r="AD265" s="252"/>
      <c r="AE265" s="41"/>
      <c r="AF265">
        <f t="shared" si="187"/>
        <v>25427</v>
      </c>
      <c r="AG265" s="246">
        <f t="shared" si="188"/>
        <v>1.0179175841695202E-3</v>
      </c>
      <c r="AH265" s="247">
        <f t="shared" si="189"/>
        <v>-1.3611465800859538E-3</v>
      </c>
      <c r="AI265" s="247">
        <f t="shared" si="190"/>
        <v>-3.4322899591643363E-4</v>
      </c>
      <c r="AJ265" s="248">
        <f t="shared" si="191"/>
        <v>1.8527200124796879E-6</v>
      </c>
      <c r="AK265">
        <f t="shared" si="212"/>
        <v>1.8527200124796879E-6</v>
      </c>
      <c r="AN265">
        <f t="shared" si="192"/>
        <v>4.9661617115611921E-3</v>
      </c>
      <c r="AO265">
        <f t="shared" si="193"/>
        <v>0.35506810467849481</v>
      </c>
      <c r="AP265">
        <f t="shared" si="194"/>
        <v>0.16389150442014211</v>
      </c>
      <c r="AQ265">
        <f t="shared" si="195"/>
        <v>0.15204806614936298</v>
      </c>
      <c r="AR265">
        <f t="shared" si="196"/>
        <v>2.9100621723809366</v>
      </c>
      <c r="AS265">
        <f t="shared" si="197"/>
        <v>8.5995485480277924</v>
      </c>
      <c r="AT265">
        <f t="shared" si="221"/>
        <v>2.6363422013563507</v>
      </c>
      <c r="AU265">
        <f t="shared" si="221"/>
        <v>2.618997350746946</v>
      </c>
      <c r="AV265">
        <f t="shared" si="221"/>
        <v>2.6489519012304577</v>
      </c>
      <c r="AW265">
        <f t="shared" si="221"/>
        <v>2.5968932911656575</v>
      </c>
      <c r="AX265">
        <f t="shared" si="221"/>
        <v>2.6864445660700258</v>
      </c>
      <c r="AY265">
        <f t="shared" si="221"/>
        <v>2.5293013115140672</v>
      </c>
      <c r="AZ265">
        <f t="shared" si="221"/>
        <v>2.7972403515300179</v>
      </c>
      <c r="BA265">
        <f t="shared" si="199"/>
        <v>2.305611784832676</v>
      </c>
      <c r="BB265" s="246">
        <f t="shared" si="200"/>
        <v>7.2534224381278324E-4</v>
      </c>
      <c r="BC265" s="247">
        <f t="shared" si="201"/>
        <v>-1.0685712397292169E-3</v>
      </c>
      <c r="BD265" s="248">
        <f t="shared" si="202"/>
        <v>1.1418444943764355E-6</v>
      </c>
      <c r="BE265" s="247">
        <f t="shared" si="203"/>
        <v>-5.0168153671208884E-3</v>
      </c>
      <c r="BG265">
        <f t="shared" si="204"/>
        <v>-2.9257534035673693E-4</v>
      </c>
      <c r="BH265">
        <f t="shared" si="205"/>
        <v>0.43515843984807745</v>
      </c>
      <c r="BI265">
        <f t="shared" si="206"/>
        <v>-6.5688668153844314E-3</v>
      </c>
      <c r="BJ265">
        <f t="shared" si="207"/>
        <v>3.1108604921446927E-2</v>
      </c>
      <c r="BK265">
        <f t="shared" si="208"/>
        <v>3.0865733156509552</v>
      </c>
      <c r="BL265">
        <f t="shared" si="209"/>
        <v>36.341685090955608</v>
      </c>
      <c r="BM265">
        <f t="shared" si="222"/>
        <v>3.0371956459619023</v>
      </c>
      <c r="BN265">
        <f t="shared" si="222"/>
        <v>3.0342550896293088</v>
      </c>
      <c r="BO265">
        <f t="shared" si="222"/>
        <v>3.0394818374067656</v>
      </c>
      <c r="BP265">
        <f t="shared" si="222"/>
        <v>3.0301894276242063</v>
      </c>
      <c r="BQ265">
        <f t="shared" si="222"/>
        <v>3.046703848165988</v>
      </c>
      <c r="BR265">
        <f t="shared" si="222"/>
        <v>3.017333638916643</v>
      </c>
      <c r="BS265">
        <f t="shared" si="222"/>
        <v>3.069509321481128</v>
      </c>
      <c r="BT265">
        <f t="shared" si="211"/>
        <v>2.9765915776433318</v>
      </c>
    </row>
    <row r="266" spans="1:72">
      <c r="A266" s="37" t="s">
        <v>131</v>
      </c>
      <c r="B266" s="38" t="s">
        <v>45</v>
      </c>
      <c r="C266" s="37">
        <v>52994.565799999997</v>
      </c>
      <c r="D266" s="37" t="s">
        <v>124</v>
      </c>
      <c r="E266" s="58">
        <f t="shared" si="182"/>
        <v>25532.996684138456</v>
      </c>
      <c r="F266">
        <f t="shared" si="183"/>
        <v>25533</v>
      </c>
      <c r="G266">
        <f t="shared" si="214"/>
        <v>-1.1986910030827858E-3</v>
      </c>
      <c r="H266" s="116"/>
      <c r="I266" s="116"/>
      <c r="J266" s="117"/>
      <c r="K266" s="116">
        <f t="shared" si="220"/>
        <v>-1.1986910030827858E-3</v>
      </c>
      <c r="L266" s="116"/>
      <c r="M266" s="116"/>
      <c r="N266" s="118"/>
      <c r="O266" s="40"/>
      <c r="P266" s="167">
        <f t="shared" si="184"/>
        <v>1.436860120871615E-6</v>
      </c>
      <c r="Q266" s="166">
        <f t="shared" si="185"/>
        <v>37976.065799999997</v>
      </c>
      <c r="R266" s="8">
        <f t="shared" si="186"/>
        <v>1.436860120871615E-6</v>
      </c>
      <c r="S266" s="282">
        <f t="shared" si="215"/>
        <v>1</v>
      </c>
      <c r="T266" s="284"/>
      <c r="U266" s="167"/>
      <c r="V266" s="167"/>
      <c r="W266" s="167"/>
      <c r="X266" s="167"/>
      <c r="Y266" s="167"/>
      <c r="Z266" s="167"/>
      <c r="AA266" s="116"/>
      <c r="AC266" s="25"/>
      <c r="AD266" s="252"/>
      <c r="AE266" s="41"/>
      <c r="AF266">
        <f t="shared" si="187"/>
        <v>25533</v>
      </c>
      <c r="AG266" s="246">
        <f t="shared" si="188"/>
        <v>8.2994706496794957E-4</v>
      </c>
      <c r="AH266" s="247">
        <f t="shared" si="189"/>
        <v>-2.0286380680507353E-3</v>
      </c>
      <c r="AI266" s="247">
        <f t="shared" si="190"/>
        <v>-1.1986910030827858E-3</v>
      </c>
      <c r="AJ266" s="248">
        <f t="shared" si="191"/>
        <v>4.1153724111446203E-6</v>
      </c>
      <c r="AK266">
        <f t="shared" si="212"/>
        <v>4.1153724111446203E-6</v>
      </c>
      <c r="AN266">
        <f t="shared" si="192"/>
        <v>4.8184700810371545E-3</v>
      </c>
      <c r="AO266">
        <f t="shared" si="193"/>
        <v>0.35413731912940127</v>
      </c>
      <c r="AP266">
        <f t="shared" si="194"/>
        <v>0.15776896518865874</v>
      </c>
      <c r="AQ266">
        <f t="shared" si="195"/>
        <v>0.14804445778681843</v>
      </c>
      <c r="AR266">
        <f t="shared" si="196"/>
        <v>2.9162654762959295</v>
      </c>
      <c r="AS266">
        <f t="shared" si="197"/>
        <v>8.8383957872875154</v>
      </c>
      <c r="AT266">
        <f t="shared" si="221"/>
        <v>2.6494443835780253</v>
      </c>
      <c r="AU266">
        <f t="shared" si="221"/>
        <v>2.6316206518166423</v>
      </c>
      <c r="AV266">
        <f t="shared" si="221"/>
        <v>2.6621850447822659</v>
      </c>
      <c r="AW266">
        <f t="shared" si="221"/>
        <v>2.6094501771188803</v>
      </c>
      <c r="AX266">
        <f t="shared" si="221"/>
        <v>2.6995413614906663</v>
      </c>
      <c r="AY266">
        <f t="shared" si="221"/>
        <v>2.5426638962680368</v>
      </c>
      <c r="AZ266">
        <f t="shared" si="221"/>
        <v>2.8084630617162256</v>
      </c>
      <c r="BA266">
        <f t="shared" si="199"/>
        <v>2.3259880671804893</v>
      </c>
      <c r="BB266" s="246">
        <f t="shared" si="200"/>
        <v>6.5725172787171936E-4</v>
      </c>
      <c r="BC266" s="247">
        <f t="shared" si="201"/>
        <v>-1.855942730954505E-3</v>
      </c>
      <c r="BD266" s="248">
        <f t="shared" si="202"/>
        <v>3.4445234205828663E-6</v>
      </c>
      <c r="BE266" s="247">
        <f t="shared" si="203"/>
        <v>-5.8444657470237103E-3</v>
      </c>
      <c r="BG266">
        <f t="shared" si="204"/>
        <v>-1.7269533709623019E-4</v>
      </c>
      <c r="BH266">
        <f t="shared" si="205"/>
        <v>0.43487882607779216</v>
      </c>
      <c r="BI266">
        <f t="shared" si="206"/>
        <v>3.3045720625412755E-3</v>
      </c>
      <c r="BJ266">
        <f t="shared" si="207"/>
        <v>2.5530220520047674E-2</v>
      </c>
      <c r="BK266">
        <f t="shared" si="208"/>
        <v>3.0964468077853704</v>
      </c>
      <c r="BL266">
        <f t="shared" si="209"/>
        <v>44.293339987270642</v>
      </c>
      <c r="BM266">
        <f t="shared" si="222"/>
        <v>3.0559118423340013</v>
      </c>
      <c r="BN266">
        <f t="shared" si="222"/>
        <v>3.0534662481088359</v>
      </c>
      <c r="BO266">
        <f t="shared" si="222"/>
        <v>3.0578054196645552</v>
      </c>
      <c r="BP266">
        <f t="shared" si="222"/>
        <v>3.0501053708499186</v>
      </c>
      <c r="BQ266">
        <f t="shared" si="222"/>
        <v>3.0637659987202408</v>
      </c>
      <c r="BR266">
        <f t="shared" si="222"/>
        <v>3.0395190938395169</v>
      </c>
      <c r="BS266">
        <f t="shared" si="222"/>
        <v>3.0825238661726062</v>
      </c>
      <c r="BT266">
        <f t="shared" si="211"/>
        <v>3.0061234528678993</v>
      </c>
    </row>
    <row r="267" spans="1:72">
      <c r="A267" s="37" t="s">
        <v>135</v>
      </c>
      <c r="B267" s="38" t="s">
        <v>45</v>
      </c>
      <c r="C267" s="37">
        <v>53243.460700000003</v>
      </c>
      <c r="D267" s="37" t="s">
        <v>124</v>
      </c>
      <c r="E267" s="58">
        <f t="shared" si="182"/>
        <v>26221.498580560234</v>
      </c>
      <c r="F267">
        <f t="shared" si="183"/>
        <v>26221.5</v>
      </c>
      <c r="G267">
        <f t="shared" si="214"/>
        <v>-5.131304933456704E-4</v>
      </c>
      <c r="H267" s="116"/>
      <c r="I267" s="116"/>
      <c r="J267" s="117"/>
      <c r="K267" s="116">
        <f t="shared" si="220"/>
        <v>-5.131304933456704E-4</v>
      </c>
      <c r="L267" s="116"/>
      <c r="M267" s="116"/>
      <c r="N267" s="118"/>
      <c r="O267" s="40"/>
      <c r="P267" s="167">
        <f t="shared" si="184"/>
        <v>2.633029032011711E-7</v>
      </c>
      <c r="Q267" s="166">
        <f t="shared" si="185"/>
        <v>38224.960700000003</v>
      </c>
      <c r="R267" s="8">
        <f t="shared" si="186"/>
        <v>2.633029032011711E-7</v>
      </c>
      <c r="S267" s="282">
        <f t="shared" si="215"/>
        <v>1</v>
      </c>
      <c r="T267" s="284"/>
      <c r="U267" s="167"/>
      <c r="V267" s="167"/>
      <c r="W267" s="167"/>
      <c r="X267" s="167"/>
      <c r="Y267" s="167"/>
      <c r="Z267" s="167"/>
      <c r="AC267" s="25"/>
      <c r="AD267" s="252"/>
      <c r="AE267" s="41"/>
      <c r="AF267">
        <f t="shared" si="187"/>
        <v>26221.5</v>
      </c>
      <c r="AG267" s="246">
        <f t="shared" si="188"/>
        <v>-3.9551257555611209E-4</v>
      </c>
      <c r="AH267" s="247">
        <f t="shared" si="189"/>
        <v>-1.1761791778955831E-4</v>
      </c>
      <c r="AI267" s="247">
        <f t="shared" si="190"/>
        <v>-5.131304933456704E-4</v>
      </c>
      <c r="AJ267" s="248">
        <f t="shared" si="191"/>
        <v>1.3833974585151298E-8</v>
      </c>
      <c r="AK267">
        <f t="shared" si="212"/>
        <v>1.3833974585151298E-8</v>
      </c>
      <c r="AN267">
        <f t="shared" si="192"/>
        <v>3.852613916576493E-3</v>
      </c>
      <c r="AO267">
        <f t="shared" si="193"/>
        <v>0.34880388008311347</v>
      </c>
      <c r="AP267">
        <f t="shared" si="194"/>
        <v>0.11872378884062461</v>
      </c>
      <c r="AQ267">
        <f t="shared" si="195"/>
        <v>0.12247194547300194</v>
      </c>
      <c r="AR267">
        <f t="shared" si="196"/>
        <v>2.955691907275146</v>
      </c>
      <c r="AS267">
        <f t="shared" si="197"/>
        <v>10.727427787698444</v>
      </c>
      <c r="AT267">
        <f t="shared" si="221"/>
        <v>2.7334813723188796</v>
      </c>
      <c r="AU267">
        <f t="shared" si="221"/>
        <v>2.7133856611586844</v>
      </c>
      <c r="AV267">
        <f t="shared" si="221"/>
        <v>2.746479781385458</v>
      </c>
      <c r="AW267">
        <f t="shared" si="221"/>
        <v>2.6917129061882918</v>
      </c>
      <c r="AX267">
        <f t="shared" si="221"/>
        <v>2.7816673275748149</v>
      </c>
      <c r="AY267">
        <f t="shared" si="221"/>
        <v>2.6318398611999085</v>
      </c>
      <c r="AZ267">
        <f t="shared" si="221"/>
        <v>2.8766589071403534</v>
      </c>
      <c r="BA267">
        <f t="shared" si="199"/>
        <v>2.4583377879018999</v>
      </c>
      <c r="BB267" s="246">
        <f t="shared" si="200"/>
        <v>2.0832688537133516E-4</v>
      </c>
      <c r="BC267" s="247">
        <f t="shared" si="201"/>
        <v>-7.2145737871700557E-4</v>
      </c>
      <c r="BD267" s="248">
        <f t="shared" si="202"/>
        <v>5.2050074930521276E-7</v>
      </c>
      <c r="BE267" s="247">
        <f t="shared" si="203"/>
        <v>-4.9695838708496108E-3</v>
      </c>
      <c r="BG267">
        <f t="shared" si="204"/>
        <v>6.0383946092744726E-4</v>
      </c>
      <c r="BH267">
        <f t="shared" si="205"/>
        <v>0.43440197729194263</v>
      </c>
      <c r="BI267">
        <f t="shared" si="206"/>
        <v>6.7159703879700564E-2</v>
      </c>
      <c r="BJ267">
        <f t="shared" si="207"/>
        <v>-1.0611789846791335E-2</v>
      </c>
      <c r="BK267">
        <f t="shared" si="208"/>
        <v>-3.1228327843664423</v>
      </c>
      <c r="BL267">
        <f t="shared" si="209"/>
        <v>-106.60742462520464</v>
      </c>
      <c r="BM267">
        <f t="shared" si="222"/>
        <v>3.1772094156332082</v>
      </c>
      <c r="BN267">
        <f t="shared" si="222"/>
        <v>3.178249287640067</v>
      </c>
      <c r="BO267">
        <f t="shared" si="222"/>
        <v>3.1764099010146118</v>
      </c>
      <c r="BP267">
        <f t="shared" si="222"/>
        <v>3.1796636000642389</v>
      </c>
      <c r="BQ267">
        <f t="shared" si="222"/>
        <v>3.1739083701301314</v>
      </c>
      <c r="BR267">
        <f t="shared" si="222"/>
        <v>3.1840892228368047</v>
      </c>
      <c r="BS267">
        <f t="shared" si="222"/>
        <v>3.1660818917525813</v>
      </c>
      <c r="BT267">
        <f t="shared" si="211"/>
        <v>3.19794134052936</v>
      </c>
    </row>
    <row r="268" spans="1:72">
      <c r="A268" s="53" t="s">
        <v>132</v>
      </c>
      <c r="B268" s="53" t="s">
        <v>49</v>
      </c>
      <c r="C268" s="54">
        <v>53266.414900000003</v>
      </c>
      <c r="D268" s="54" t="s">
        <v>76</v>
      </c>
      <c r="E268" s="58">
        <f t="shared" si="182"/>
        <v>26284.995302392799</v>
      </c>
      <c r="F268">
        <f t="shared" si="183"/>
        <v>26285</v>
      </c>
      <c r="G268">
        <f t="shared" si="214"/>
        <v>-1.6981949956971221E-3</v>
      </c>
      <c r="H268" s="116"/>
      <c r="I268" s="116"/>
      <c r="J268" s="117"/>
      <c r="K268" s="116">
        <f t="shared" si="220"/>
        <v>-1.6981949956971221E-3</v>
      </c>
      <c r="L268" s="116"/>
      <c r="M268" s="116"/>
      <c r="N268" s="118"/>
      <c r="O268" s="40">
        <f ca="1">+C$11+C$12*F268</f>
        <v>2.4778612208740711E-2</v>
      </c>
      <c r="P268" s="167">
        <f t="shared" ca="1" si="184"/>
        <v>7.0102131974097114E-4</v>
      </c>
      <c r="Q268" s="166">
        <f t="shared" si="185"/>
        <v>38247.914900000003</v>
      </c>
      <c r="R268" s="8">
        <f t="shared" ca="1" si="186"/>
        <v>7.0102131974097114E-4</v>
      </c>
      <c r="S268" s="282">
        <f t="shared" si="215"/>
        <v>1</v>
      </c>
      <c r="T268" s="284"/>
      <c r="U268" s="167"/>
      <c r="V268" s="167"/>
      <c r="W268" s="167"/>
      <c r="X268" s="167"/>
      <c r="Y268" s="167"/>
      <c r="Z268" s="167"/>
      <c r="AA268" s="116"/>
      <c r="AB268" s="116"/>
      <c r="AC268" s="25"/>
      <c r="AD268" s="252"/>
      <c r="AE268" s="41"/>
      <c r="AF268">
        <f t="shared" si="187"/>
        <v>26285</v>
      </c>
      <c r="AG268" s="246">
        <f t="shared" si="188"/>
        <v>-5.0873854021693705E-4</v>
      </c>
      <c r="AH268" s="247">
        <f t="shared" si="189"/>
        <v>-1.189456455480185E-3</v>
      </c>
      <c r="AI268" s="247">
        <f t="shared" ca="1" si="190"/>
        <v>-2.6476807204437833E-2</v>
      </c>
      <c r="AJ268" s="248">
        <f t="shared" si="191"/>
        <v>1.4148066594834852E-6</v>
      </c>
      <c r="AK268">
        <f t="shared" si="212"/>
        <v>1.4148066594834852E-6</v>
      </c>
      <c r="AN268">
        <f t="shared" si="192"/>
        <v>3.7631547696112605E-3</v>
      </c>
      <c r="AO268">
        <f t="shared" si="193"/>
        <v>0.34837155638471107</v>
      </c>
      <c r="AP268">
        <f t="shared" si="194"/>
        <v>0.11518449421075221</v>
      </c>
      <c r="AQ268">
        <f t="shared" si="195"/>
        <v>0.12015047022074546</v>
      </c>
      <c r="AR268">
        <f t="shared" si="196"/>
        <v>2.9592556607693261</v>
      </c>
      <c r="AS268">
        <f t="shared" si="197"/>
        <v>10.938294892765651</v>
      </c>
      <c r="AT268">
        <f t="shared" si="221"/>
        <v>2.7411383315378335</v>
      </c>
      <c r="AU268">
        <f t="shared" si="221"/>
        <v>2.720920366730895</v>
      </c>
      <c r="AV268">
        <f t="shared" si="221"/>
        <v>2.7541069369066968</v>
      </c>
      <c r="AW268">
        <f t="shared" si="221"/>
        <v>2.6993735651565589</v>
      </c>
      <c r="AX268">
        <f t="shared" si="221"/>
        <v>2.7889875583325754</v>
      </c>
      <c r="AY268">
        <f t="shared" si="221"/>
        <v>2.640268504762175</v>
      </c>
      <c r="AZ268">
        <f t="shared" si="221"/>
        <v>2.8825618570307538</v>
      </c>
      <c r="BA268">
        <f t="shared" si="199"/>
        <v>2.4705443344027129</v>
      </c>
      <c r="BB268" s="246">
        <f t="shared" si="200"/>
        <v>1.6644372332423542E-4</v>
      </c>
      <c r="BC268" s="247">
        <f t="shared" si="201"/>
        <v>-1.8646387190213575E-3</v>
      </c>
      <c r="BD268" s="248">
        <f t="shared" si="202"/>
        <v>3.4768775524736092E-6</v>
      </c>
      <c r="BE268" s="247">
        <f t="shared" si="203"/>
        <v>-6.1365320288495548E-3</v>
      </c>
      <c r="BG268">
        <f t="shared" si="204"/>
        <v>6.7518226354117247E-4</v>
      </c>
      <c r="BH268">
        <f t="shared" si="205"/>
        <v>0.43447434122954598</v>
      </c>
      <c r="BI268">
        <f t="shared" si="206"/>
        <v>7.3038782475104091E-2</v>
      </c>
      <c r="BJ268">
        <f t="shared" si="207"/>
        <v>-1.3944986456090637E-2</v>
      </c>
      <c r="BK268">
        <f t="shared" si="208"/>
        <v>-3.1169391990479869</v>
      </c>
      <c r="BL268">
        <f t="shared" si="209"/>
        <v>-81.120424595223369</v>
      </c>
      <c r="BM268">
        <f t="shared" si="222"/>
        <v>3.1883961498104334</v>
      </c>
      <c r="BN268">
        <f t="shared" si="222"/>
        <v>3.1897579474804161</v>
      </c>
      <c r="BO268">
        <f t="shared" si="222"/>
        <v>3.1873480008309842</v>
      </c>
      <c r="BP268">
        <f t="shared" si="222"/>
        <v>3.1916130261345335</v>
      </c>
      <c r="BQ268">
        <f t="shared" si="222"/>
        <v>3.1840655295695224</v>
      </c>
      <c r="BR268">
        <f t="shared" si="222"/>
        <v>3.1974236903202993</v>
      </c>
      <c r="BS268">
        <f t="shared" si="222"/>
        <v>3.1737866421908656</v>
      </c>
      <c r="BT268">
        <f t="shared" si="211"/>
        <v>3.2156326054044548</v>
      </c>
    </row>
    <row r="269" spans="1:72">
      <c r="A269" s="75" t="s">
        <v>133</v>
      </c>
      <c r="B269" s="76" t="s">
        <v>49</v>
      </c>
      <c r="C269" s="75">
        <v>53266.41491</v>
      </c>
      <c r="D269" s="75">
        <v>1.2999999999999999E-3</v>
      </c>
      <c r="E269" s="58">
        <f t="shared" si="182"/>
        <v>26284.995330055146</v>
      </c>
      <c r="F269">
        <f t="shared" si="183"/>
        <v>26285</v>
      </c>
      <c r="G269">
        <f t="shared" si="214"/>
        <v>-1.6881949995877221E-3</v>
      </c>
      <c r="H269" s="116"/>
      <c r="I269" s="116"/>
      <c r="J269" s="117"/>
      <c r="K269" s="116">
        <f t="shared" si="220"/>
        <v>-1.6881949995877221E-3</v>
      </c>
      <c r="L269" s="116"/>
      <c r="M269" s="116"/>
      <c r="N269" s="118"/>
      <c r="O269" s="40"/>
      <c r="P269" s="167">
        <f t="shared" si="184"/>
        <v>2.8500023566329889E-6</v>
      </c>
      <c r="Q269" s="166">
        <f t="shared" si="185"/>
        <v>38247.91491</v>
      </c>
      <c r="R269" s="8">
        <f t="shared" si="186"/>
        <v>2.8500023566329889E-6</v>
      </c>
      <c r="S269" s="282">
        <f t="shared" si="215"/>
        <v>1</v>
      </c>
      <c r="T269" s="284"/>
      <c r="U269" s="167"/>
      <c r="V269" s="167"/>
      <c r="W269" s="167"/>
      <c r="X269" s="167"/>
      <c r="Y269" s="167"/>
      <c r="Z269" s="167"/>
      <c r="AA269" s="116"/>
      <c r="AB269" s="116"/>
      <c r="AC269" s="25"/>
      <c r="AD269" s="252"/>
      <c r="AE269" s="41"/>
      <c r="AF269">
        <f t="shared" si="187"/>
        <v>26285</v>
      </c>
      <c r="AG269" s="246">
        <f t="shared" si="188"/>
        <v>-5.0873854021693705E-4</v>
      </c>
      <c r="AH269" s="247">
        <f t="shared" si="189"/>
        <v>-1.1794564593707851E-3</v>
      </c>
      <c r="AI269" s="247">
        <f t="shared" si="190"/>
        <v>-1.6881949995877221E-3</v>
      </c>
      <c r="AJ269" s="248">
        <f t="shared" si="191"/>
        <v>1.3911175395514683E-6</v>
      </c>
      <c r="AK269">
        <f t="shared" si="212"/>
        <v>1.3911175395514683E-6</v>
      </c>
      <c r="AN269">
        <f t="shared" si="192"/>
        <v>3.7631547696112605E-3</v>
      </c>
      <c r="AO269">
        <f t="shared" si="193"/>
        <v>0.34837155638471107</v>
      </c>
      <c r="AP269">
        <f t="shared" si="194"/>
        <v>0.11518449421075221</v>
      </c>
      <c r="AQ269">
        <f t="shared" si="195"/>
        <v>0.12015047022074546</v>
      </c>
      <c r="AR269">
        <f t="shared" si="196"/>
        <v>2.9592556607693261</v>
      </c>
      <c r="AS269">
        <f t="shared" si="197"/>
        <v>10.938294892765651</v>
      </c>
      <c r="AT269">
        <f t="shared" si="221"/>
        <v>2.7411383315378335</v>
      </c>
      <c r="AU269">
        <f t="shared" si="221"/>
        <v>2.720920366730895</v>
      </c>
      <c r="AV269">
        <f t="shared" si="221"/>
        <v>2.7541069369066968</v>
      </c>
      <c r="AW269">
        <f t="shared" si="221"/>
        <v>2.6993735651565589</v>
      </c>
      <c r="AX269">
        <f t="shared" si="221"/>
        <v>2.7889875583325754</v>
      </c>
      <c r="AY269">
        <f t="shared" si="221"/>
        <v>2.640268504762175</v>
      </c>
      <c r="AZ269">
        <f t="shared" si="221"/>
        <v>2.8825618570307538</v>
      </c>
      <c r="BA269">
        <f t="shared" si="199"/>
        <v>2.4705443344027129</v>
      </c>
      <c r="BB269" s="246">
        <f t="shared" si="200"/>
        <v>1.6644372332423542E-4</v>
      </c>
      <c r="BC269" s="247">
        <f t="shared" si="201"/>
        <v>-1.8546387229119575E-3</v>
      </c>
      <c r="BD269" s="248">
        <f t="shared" si="202"/>
        <v>3.439684792524497E-6</v>
      </c>
      <c r="BE269" s="247">
        <f t="shared" si="203"/>
        <v>-6.1265320327401548E-3</v>
      </c>
      <c r="BG269">
        <f t="shared" si="204"/>
        <v>6.7518226354117247E-4</v>
      </c>
      <c r="BH269">
        <f t="shared" si="205"/>
        <v>0.43447434122954598</v>
      </c>
      <c r="BI269">
        <f t="shared" si="206"/>
        <v>7.3038782475104091E-2</v>
      </c>
      <c r="BJ269">
        <f t="shared" si="207"/>
        <v>-1.3944986456090637E-2</v>
      </c>
      <c r="BK269">
        <f t="shared" si="208"/>
        <v>-3.1169391990479869</v>
      </c>
      <c r="BL269">
        <f t="shared" si="209"/>
        <v>-81.120424595223369</v>
      </c>
      <c r="BM269">
        <f t="shared" si="222"/>
        <v>3.1883961498104334</v>
      </c>
      <c r="BN269">
        <f t="shared" si="222"/>
        <v>3.1897579474804161</v>
      </c>
      <c r="BO269">
        <f t="shared" si="222"/>
        <v>3.1873480008309842</v>
      </c>
      <c r="BP269">
        <f t="shared" si="222"/>
        <v>3.1916130261345335</v>
      </c>
      <c r="BQ269">
        <f t="shared" si="222"/>
        <v>3.1840655295695224</v>
      </c>
      <c r="BR269">
        <f t="shared" si="222"/>
        <v>3.1974236903202993</v>
      </c>
      <c r="BS269">
        <f t="shared" si="222"/>
        <v>3.1737866421908656</v>
      </c>
      <c r="BT269">
        <f t="shared" si="211"/>
        <v>3.2156326054044548</v>
      </c>
    </row>
    <row r="270" spans="1:72">
      <c r="A270" s="75" t="s">
        <v>126</v>
      </c>
      <c r="B270" s="76" t="s">
        <v>45</v>
      </c>
      <c r="C270" s="75">
        <v>53284.311199999996</v>
      </c>
      <c r="D270" s="75">
        <v>2.0000000000000001E-4</v>
      </c>
      <c r="E270" s="58">
        <f t="shared" si="182"/>
        <v>26334.50068192821</v>
      </c>
      <c r="F270">
        <f t="shared" si="183"/>
        <v>26334.5</v>
      </c>
      <c r="G270">
        <f t="shared" si="214"/>
        <v>2.4651849525980651E-4</v>
      </c>
      <c r="H270" s="116"/>
      <c r="I270" s="116"/>
      <c r="J270" s="117"/>
      <c r="K270" s="116">
        <f t="shared" si="220"/>
        <v>2.4651849525980651E-4</v>
      </c>
      <c r="L270" s="116"/>
      <c r="M270" s="116"/>
      <c r="N270" s="118"/>
      <c r="O270" s="40"/>
      <c r="P270" s="167">
        <f t="shared" si="184"/>
        <v>6.0771368505159247E-8</v>
      </c>
      <c r="Q270" s="166">
        <f t="shared" si="185"/>
        <v>38265.811199999996</v>
      </c>
      <c r="R270" s="8">
        <f t="shared" si="186"/>
        <v>6.0771368505159247E-8</v>
      </c>
      <c r="S270" s="282">
        <f t="shared" si="215"/>
        <v>1</v>
      </c>
      <c r="T270" s="284"/>
      <c r="U270" s="167"/>
      <c r="V270" s="167"/>
      <c r="W270" s="167"/>
      <c r="X270" s="167"/>
      <c r="Y270" s="167"/>
      <c r="Z270" s="167"/>
      <c r="AA270" s="116"/>
      <c r="AB270" s="116"/>
      <c r="AC270" s="25"/>
      <c r="AD270" s="252"/>
      <c r="AE270" s="41"/>
      <c r="AF270">
        <f t="shared" si="187"/>
        <v>26334.5</v>
      </c>
      <c r="AG270" s="246">
        <f t="shared" si="188"/>
        <v>-5.9700481195111479E-4</v>
      </c>
      <c r="AH270" s="247">
        <f t="shared" si="189"/>
        <v>8.435233072109213E-4</v>
      </c>
      <c r="AI270" s="247">
        <f t="shared" si="190"/>
        <v>2.4651849525980651E-4</v>
      </c>
      <c r="AJ270" s="248">
        <f t="shared" si="191"/>
        <v>7.1153156980805031E-7</v>
      </c>
      <c r="AK270">
        <f t="shared" si="212"/>
        <v>7.1153156980805031E-7</v>
      </c>
      <c r="AN270">
        <f t="shared" si="192"/>
        <v>3.6933947387934899E-3</v>
      </c>
      <c r="AO270">
        <f t="shared" si="193"/>
        <v>0.34804125355924609</v>
      </c>
      <c r="AP270">
        <f t="shared" si="194"/>
        <v>0.11243260692907131</v>
      </c>
      <c r="AQ270">
        <f t="shared" si="195"/>
        <v>0.11834507578328197</v>
      </c>
      <c r="AR270">
        <f t="shared" si="196"/>
        <v>2.9620255457404991</v>
      </c>
      <c r="AS270">
        <f t="shared" si="197"/>
        <v>11.107953321283349</v>
      </c>
      <c r="AT270">
        <f t="shared" si="221"/>
        <v>2.7470961240702123</v>
      </c>
      <c r="AU270">
        <f t="shared" si="221"/>
        <v>2.7267944544737683</v>
      </c>
      <c r="AV270">
        <f t="shared" si="221"/>
        <v>2.7600351262861778</v>
      </c>
      <c r="AW270">
        <f t="shared" si="221"/>
        <v>2.7053549721065635</v>
      </c>
      <c r="AX270">
        <f t="shared" si="221"/>
        <v>2.7946646257442702</v>
      </c>
      <c r="AY270">
        <f t="shared" si="221"/>
        <v>2.6468620923677912</v>
      </c>
      <c r="AZ270">
        <f t="shared" si="221"/>
        <v>2.8871207412977116</v>
      </c>
      <c r="BA270">
        <f t="shared" si="199"/>
        <v>2.4800596738009841</v>
      </c>
      <c r="BB270" s="246">
        <f t="shared" si="200"/>
        <v>1.3374875814015921E-4</v>
      </c>
      <c r="BC270" s="247">
        <f t="shared" si="201"/>
        <v>1.1276973711964731E-4</v>
      </c>
      <c r="BD270" s="248">
        <f t="shared" si="202"/>
        <v>1.2717013610034359E-8</v>
      </c>
      <c r="BE270" s="247">
        <f t="shared" si="203"/>
        <v>-4.1776298136249577E-3</v>
      </c>
      <c r="BG270">
        <f t="shared" si="204"/>
        <v>7.3075357009127399E-4</v>
      </c>
      <c r="BH270">
        <f t="shared" si="205"/>
        <v>0.43454440960223906</v>
      </c>
      <c r="BI270">
        <f t="shared" si="206"/>
        <v>7.7621996131881754E-2</v>
      </c>
      <c r="BJ270">
        <f t="shared" si="207"/>
        <v>-1.6544142858913768E-2</v>
      </c>
      <c r="BK270">
        <f t="shared" si="208"/>
        <v>-3.1123429215606833</v>
      </c>
      <c r="BL270">
        <f t="shared" si="209"/>
        <v>-68.371819777328184</v>
      </c>
      <c r="BM270">
        <f t="shared" si="222"/>
        <v>3.1971189948070373</v>
      </c>
      <c r="BN270">
        <f t="shared" si="222"/>
        <v>3.1987292309525484</v>
      </c>
      <c r="BO270">
        <f t="shared" si="222"/>
        <v>3.1958783457784214</v>
      </c>
      <c r="BP270">
        <f t="shared" si="222"/>
        <v>3.200926086749297</v>
      </c>
      <c r="BQ270">
        <f t="shared" si="222"/>
        <v>3.1919895719349562</v>
      </c>
      <c r="BR270">
        <f t="shared" si="222"/>
        <v>3.2078139668224708</v>
      </c>
      <c r="BS270">
        <f t="shared" si="222"/>
        <v>3.1798016320854323</v>
      </c>
      <c r="BT270">
        <f t="shared" si="211"/>
        <v>3.229423433929135</v>
      </c>
    </row>
    <row r="271" spans="1:72">
      <c r="A271" s="75" t="s">
        <v>126</v>
      </c>
      <c r="B271" s="76" t="s">
        <v>45</v>
      </c>
      <c r="C271" s="75">
        <v>53285.395700000001</v>
      </c>
      <c r="D271" s="75">
        <v>2.0000000000000001E-4</v>
      </c>
      <c r="E271" s="58">
        <f t="shared" si="182"/>
        <v>26337.500664276875</v>
      </c>
      <c r="F271">
        <f t="shared" si="183"/>
        <v>26337.5</v>
      </c>
      <c r="G271">
        <f t="shared" si="214"/>
        <v>2.4013750226004049E-4</v>
      </c>
      <c r="H271" s="116"/>
      <c r="I271" s="116"/>
      <c r="J271" s="117"/>
      <c r="K271" s="116">
        <f t="shared" si="220"/>
        <v>2.4013750226004049E-4</v>
      </c>
      <c r="L271" s="116"/>
      <c r="M271" s="116"/>
      <c r="N271" s="118"/>
      <c r="O271" s="40"/>
      <c r="P271" s="167">
        <f t="shared" si="184"/>
        <v>5.7666019991690952E-8</v>
      </c>
      <c r="Q271" s="166">
        <f t="shared" si="185"/>
        <v>38266.895700000001</v>
      </c>
      <c r="R271" s="8">
        <f t="shared" si="186"/>
        <v>5.7666019991690952E-8</v>
      </c>
      <c r="S271" s="282">
        <f t="shared" si="215"/>
        <v>1</v>
      </c>
      <c r="T271" s="284"/>
      <c r="U271" s="167"/>
      <c r="V271" s="167"/>
      <c r="W271" s="167"/>
      <c r="X271" s="167"/>
      <c r="Y271" s="167"/>
      <c r="Z271" s="167"/>
      <c r="AC271" s="25"/>
      <c r="AD271" s="252"/>
      <c r="AE271" s="41"/>
      <c r="AF271">
        <f t="shared" si="187"/>
        <v>26337.5</v>
      </c>
      <c r="AG271" s="246">
        <f t="shared" si="188"/>
        <v>-6.0235430393228324E-4</v>
      </c>
      <c r="AH271" s="247">
        <f t="shared" si="189"/>
        <v>8.4249180619232374E-4</v>
      </c>
      <c r="AI271" s="247">
        <f t="shared" si="190"/>
        <v>2.4013750226004049E-4</v>
      </c>
      <c r="AJ271" s="248">
        <f t="shared" si="191"/>
        <v>7.0979244350120398E-7</v>
      </c>
      <c r="AK271">
        <f t="shared" si="212"/>
        <v>7.0979244350120398E-7</v>
      </c>
      <c r="AN271">
        <f t="shared" si="192"/>
        <v>3.6891662557578652E-3</v>
      </c>
      <c r="AO271">
        <f t="shared" si="193"/>
        <v>0.34802142294001925</v>
      </c>
      <c r="AP271">
        <f t="shared" si="194"/>
        <v>0.11226602483470031</v>
      </c>
      <c r="AQ271">
        <f t="shared" si="195"/>
        <v>0.11823577748546651</v>
      </c>
      <c r="AR271">
        <f t="shared" si="196"/>
        <v>2.9621931892239544</v>
      </c>
      <c r="AS271">
        <f t="shared" si="197"/>
        <v>11.118389341883018</v>
      </c>
      <c r="AT271">
        <f t="shared" si="221"/>
        <v>2.7474568922056752</v>
      </c>
      <c r="AU271">
        <f t="shared" si="221"/>
        <v>2.7271504809408267</v>
      </c>
      <c r="AV271">
        <f t="shared" si="221"/>
        <v>2.7603939208989918</v>
      </c>
      <c r="AW271">
        <f t="shared" si="221"/>
        <v>2.7057177585902918</v>
      </c>
      <c r="AX271">
        <f t="shared" si="221"/>
        <v>2.7950078697115539</v>
      </c>
      <c r="AY271">
        <f t="shared" si="221"/>
        <v>2.6472623542762297</v>
      </c>
      <c r="AZ271">
        <f t="shared" si="221"/>
        <v>2.8873958482530475</v>
      </c>
      <c r="BA271">
        <f t="shared" si="199"/>
        <v>2.4806363610372428</v>
      </c>
      <c r="BB271" s="246">
        <f t="shared" si="200"/>
        <v>1.3176598897516386E-4</v>
      </c>
      <c r="BC271" s="247">
        <f t="shared" si="201"/>
        <v>1.0837151328487663E-4</v>
      </c>
      <c r="BD271" s="248">
        <f t="shared" si="202"/>
        <v>1.1744384891654192E-8</v>
      </c>
      <c r="BE271" s="247">
        <f t="shared" si="203"/>
        <v>-4.1831490464052717E-3</v>
      </c>
      <c r="BG271">
        <f t="shared" si="204"/>
        <v>7.341202929074471E-4</v>
      </c>
      <c r="BH271">
        <f t="shared" si="205"/>
        <v>0.43454904122957105</v>
      </c>
      <c r="BI271">
        <f t="shared" si="206"/>
        <v>7.7899781458126233E-2</v>
      </c>
      <c r="BJ271">
        <f t="shared" si="207"/>
        <v>-1.6701694543347217E-2</v>
      </c>
      <c r="BK271">
        <f t="shared" si="208"/>
        <v>-3.1120642925554307</v>
      </c>
      <c r="BL271">
        <f t="shared" si="209"/>
        <v>-67.726572256302035</v>
      </c>
      <c r="BM271">
        <f t="shared" si="222"/>
        <v>3.1976477320684715</v>
      </c>
      <c r="BN271">
        <f t="shared" si="222"/>
        <v>3.1992729441623475</v>
      </c>
      <c r="BO271">
        <f t="shared" si="222"/>
        <v>3.1963954588837549</v>
      </c>
      <c r="BP271">
        <f t="shared" si="222"/>
        <v>3.2014904551904011</v>
      </c>
      <c r="BQ271">
        <f t="shared" si="222"/>
        <v>3.1924700189832489</v>
      </c>
      <c r="BR271">
        <f t="shared" si="222"/>
        <v>3.2084435413935357</v>
      </c>
      <c r="BS271">
        <f t="shared" si="222"/>
        <v>3.1801664653632211</v>
      </c>
      <c r="BT271">
        <f t="shared" si="211"/>
        <v>3.2302592417185094</v>
      </c>
    </row>
    <row r="272" spans="1:72">
      <c r="A272" s="37" t="s">
        <v>131</v>
      </c>
      <c r="B272" s="38" t="s">
        <v>45</v>
      </c>
      <c r="C272" s="37">
        <v>53318.653599999998</v>
      </c>
      <c r="D272" s="37" t="s">
        <v>124</v>
      </c>
      <c r="E272" s="58">
        <f t="shared" si="182"/>
        <v>26429.499846345301</v>
      </c>
      <c r="F272">
        <f t="shared" si="183"/>
        <v>26429.5</v>
      </c>
      <c r="G272">
        <f t="shared" si="214"/>
        <v>-5.5546501243952662E-5</v>
      </c>
      <c r="H272" s="116"/>
      <c r="I272" s="116"/>
      <c r="J272" s="117"/>
      <c r="K272" s="116">
        <f t="shared" si="220"/>
        <v>-5.5546501243952662E-5</v>
      </c>
      <c r="L272" s="116"/>
      <c r="M272" s="116"/>
      <c r="N272" s="118"/>
      <c r="O272" s="40"/>
      <c r="P272" s="167">
        <f t="shared" si="184"/>
        <v>3.0854138004444346E-9</v>
      </c>
      <c r="Q272" s="166">
        <f t="shared" si="185"/>
        <v>38300.153599999998</v>
      </c>
      <c r="R272" s="8">
        <f t="shared" si="186"/>
        <v>3.0854138004444346E-9</v>
      </c>
      <c r="S272" s="282">
        <f t="shared" si="215"/>
        <v>1</v>
      </c>
      <c r="T272" s="284"/>
      <c r="U272" s="167"/>
      <c r="V272" s="167"/>
      <c r="W272" s="167"/>
      <c r="X272" s="167"/>
      <c r="Y272" s="167"/>
      <c r="Z272" s="167"/>
      <c r="AA272" s="116"/>
      <c r="AC272" s="25"/>
      <c r="AD272" s="252"/>
      <c r="AE272" s="41"/>
      <c r="AF272">
        <f t="shared" si="187"/>
        <v>26429.5</v>
      </c>
      <c r="AG272" s="246">
        <f t="shared" si="188"/>
        <v>-7.6640126155369049E-4</v>
      </c>
      <c r="AH272" s="247">
        <f t="shared" si="189"/>
        <v>7.1085476030973782E-4</v>
      </c>
      <c r="AI272" s="247">
        <f t="shared" si="190"/>
        <v>-5.5546501243952662E-5</v>
      </c>
      <c r="AJ272" s="248">
        <f t="shared" si="191"/>
        <v>5.0531449025501483E-7</v>
      </c>
      <c r="AK272">
        <f t="shared" si="212"/>
        <v>5.0531449025501483E-7</v>
      </c>
      <c r="AN272">
        <f t="shared" si="192"/>
        <v>3.5594646419912089E-3</v>
      </c>
      <c r="AO272">
        <f t="shared" si="193"/>
        <v>0.34742362802062998</v>
      </c>
      <c r="AP272">
        <f t="shared" si="194"/>
        <v>0.10716849753210959</v>
      </c>
      <c r="AQ272">
        <f t="shared" si="195"/>
        <v>0.11489056861637038</v>
      </c>
      <c r="AR272">
        <f t="shared" si="196"/>
        <v>2.9673216838719831</v>
      </c>
      <c r="AS272">
        <f t="shared" si="197"/>
        <v>11.447320863513022</v>
      </c>
      <c r="AT272">
        <f t="shared" si="221"/>
        <v>2.7585032426961997</v>
      </c>
      <c r="AU272">
        <f t="shared" si="221"/>
        <v>2.7380701280301478</v>
      </c>
      <c r="AV272">
        <f t="shared" si="221"/>
        <v>2.7713698003071325</v>
      </c>
      <c r="AW272">
        <f t="shared" si="221"/>
        <v>2.7168588054875085</v>
      </c>
      <c r="AX272">
        <f t="shared" si="221"/>
        <v>2.8054886978527902</v>
      </c>
      <c r="AY272">
        <f t="shared" si="221"/>
        <v>2.6595728977614539</v>
      </c>
      <c r="AZ272">
        <f t="shared" si="221"/>
        <v>2.8957672612373297</v>
      </c>
      <c r="BA272">
        <f t="shared" si="199"/>
        <v>2.4983214362825148</v>
      </c>
      <c r="BB272" s="246">
        <f t="shared" si="200"/>
        <v>7.0893703113562639E-5</v>
      </c>
      <c r="BC272" s="247">
        <f t="shared" si="201"/>
        <v>-1.264402043575153E-4</v>
      </c>
      <c r="BD272" s="248">
        <f t="shared" si="202"/>
        <v>1.5987125277970233E-8</v>
      </c>
      <c r="BE272" s="247">
        <f t="shared" si="203"/>
        <v>-4.4523061079024149E-3</v>
      </c>
      <c r="BG272">
        <f t="shared" si="204"/>
        <v>8.3729496466725313E-4</v>
      </c>
      <c r="BH272">
        <f t="shared" si="205"/>
        <v>0.43471248348315317</v>
      </c>
      <c r="BI272">
        <f t="shared" si="206"/>
        <v>8.6419770219497843E-2</v>
      </c>
      <c r="BJ272">
        <f t="shared" si="207"/>
        <v>-2.1535019044155803E-2</v>
      </c>
      <c r="BK272">
        <f t="shared" si="208"/>
        <v>-3.1035153748881688</v>
      </c>
      <c r="BL272">
        <f t="shared" si="209"/>
        <v>-52.518415596480857</v>
      </c>
      <c r="BM272">
        <f t="shared" si="222"/>
        <v>3.2138674833168142</v>
      </c>
      <c r="BN272">
        <f t="shared" si="222"/>
        <v>3.2159467715782144</v>
      </c>
      <c r="BO272">
        <f t="shared" si="222"/>
        <v>3.2122614670357001</v>
      </c>
      <c r="BP272">
        <f t="shared" si="222"/>
        <v>3.2187939448193044</v>
      </c>
      <c r="BQ272">
        <f t="shared" si="222"/>
        <v>3.207216721725116</v>
      </c>
      <c r="BR272">
        <f t="shared" si="222"/>
        <v>3.2277415445844775</v>
      </c>
      <c r="BS272">
        <f t="shared" si="222"/>
        <v>3.1913732559607482</v>
      </c>
      <c r="BT272">
        <f t="shared" si="211"/>
        <v>3.2558906805926626</v>
      </c>
    </row>
    <row r="273" spans="1:72">
      <c r="A273" s="37" t="s">
        <v>135</v>
      </c>
      <c r="B273" s="38" t="s">
        <v>45</v>
      </c>
      <c r="C273" s="37">
        <v>53353.3577</v>
      </c>
      <c r="D273" s="37" t="s">
        <v>124</v>
      </c>
      <c r="E273" s="58">
        <f t="shared" si="182"/>
        <v>26525.499558125706</v>
      </c>
      <c r="F273">
        <f t="shared" si="183"/>
        <v>26525.5</v>
      </c>
      <c r="G273">
        <f t="shared" si="214"/>
        <v>-1.5973849804140627E-4</v>
      </c>
      <c r="H273" s="116"/>
      <c r="I273" s="116"/>
      <c r="J273" s="117"/>
      <c r="K273" s="116">
        <f t="shared" si="220"/>
        <v>-1.5973849804140627E-4</v>
      </c>
      <c r="L273" s="116"/>
      <c r="M273" s="116"/>
      <c r="N273" s="118"/>
      <c r="O273" s="40"/>
      <c r="P273" s="167">
        <f t="shared" si="184"/>
        <v>2.5516387756524356E-8</v>
      </c>
      <c r="Q273" s="166">
        <f t="shared" si="185"/>
        <v>38334.8577</v>
      </c>
      <c r="R273" s="8">
        <f t="shared" si="186"/>
        <v>2.5516387756524356E-8</v>
      </c>
      <c r="S273" s="282">
        <f t="shared" si="215"/>
        <v>1</v>
      </c>
      <c r="T273" s="284"/>
      <c r="U273" s="167"/>
      <c r="V273" s="167"/>
      <c r="W273" s="167"/>
      <c r="X273" s="167"/>
      <c r="Y273" s="167"/>
      <c r="Z273" s="167"/>
      <c r="AA273" s="116"/>
      <c r="AC273" s="25"/>
      <c r="AD273" s="252"/>
      <c r="AE273" s="41"/>
      <c r="AF273">
        <f t="shared" si="187"/>
        <v>26525.5</v>
      </c>
      <c r="AG273" s="246">
        <f t="shared" si="188"/>
        <v>-9.3755802713072194E-4</v>
      </c>
      <c r="AH273" s="247">
        <f t="shared" si="189"/>
        <v>7.7781952908931567E-4</v>
      </c>
      <c r="AI273" s="247">
        <f t="shared" si="190"/>
        <v>-1.5973849804140627E-4</v>
      </c>
      <c r="AJ273" s="248">
        <f t="shared" si="191"/>
        <v>6.0500321983272482E-7</v>
      </c>
      <c r="AK273">
        <f t="shared" si="212"/>
        <v>6.0500321983272482E-7</v>
      </c>
      <c r="AN273">
        <f t="shared" si="192"/>
        <v>3.4240798716931187E-3</v>
      </c>
      <c r="AO273">
        <f t="shared" si="193"/>
        <v>0.34682100334550914</v>
      </c>
      <c r="AP273">
        <f t="shared" si="194"/>
        <v>0.10187189036062262</v>
      </c>
      <c r="AQ273">
        <f t="shared" si="195"/>
        <v>0.11141347473345634</v>
      </c>
      <c r="AR273">
        <f t="shared" si="196"/>
        <v>2.9726474680850914</v>
      </c>
      <c r="AS273">
        <f t="shared" si="197"/>
        <v>11.809988252911504</v>
      </c>
      <c r="AT273">
        <f t="shared" si="221"/>
        <v>2.7699943774175551</v>
      </c>
      <c r="AU273">
        <f t="shared" si="221"/>
        <v>2.7494685078498353</v>
      </c>
      <c r="AV273">
        <f t="shared" si="221"/>
        <v>2.7827668876807823</v>
      </c>
      <c r="AW273">
        <f t="shared" si="221"/>
        <v>2.728517009495758</v>
      </c>
      <c r="AX273">
        <f t="shared" si="221"/>
        <v>2.8163322879793635</v>
      </c>
      <c r="AY273">
        <f t="shared" si="221"/>
        <v>2.6724919666937268</v>
      </c>
      <c r="AZ273">
        <f t="shared" si="221"/>
        <v>2.9043701673169844</v>
      </c>
      <c r="BA273">
        <f t="shared" si="199"/>
        <v>2.516775427842799</v>
      </c>
      <c r="BB273" s="246">
        <f t="shared" si="200"/>
        <v>7.2415834256543124E-6</v>
      </c>
      <c r="BC273" s="247">
        <f t="shared" si="201"/>
        <v>-1.6698008146706059E-4</v>
      </c>
      <c r="BD273" s="248">
        <f t="shared" si="202"/>
        <v>2.788234760674619E-8</v>
      </c>
      <c r="BE273" s="247">
        <f t="shared" si="203"/>
        <v>-4.5286179802909009E-3</v>
      </c>
      <c r="BG273">
        <f t="shared" si="204"/>
        <v>9.4479961055637625E-4</v>
      </c>
      <c r="BH273">
        <f t="shared" si="205"/>
        <v>0.43492735682885275</v>
      </c>
      <c r="BI273">
        <f t="shared" si="206"/>
        <v>9.5313880910321988E-2</v>
      </c>
      <c r="BJ273">
        <f t="shared" si="207"/>
        <v>-2.65827258683126E-2</v>
      </c>
      <c r="BK273">
        <f t="shared" si="208"/>
        <v>-3.0945842864583448</v>
      </c>
      <c r="BL273">
        <f t="shared" si="209"/>
        <v>-42.537782328836109</v>
      </c>
      <c r="BM273">
        <f t="shared" si="222"/>
        <v>3.2308049630839122</v>
      </c>
      <c r="BN273">
        <f t="shared" si="222"/>
        <v>3.2333455023752071</v>
      </c>
      <c r="BO273">
        <f t="shared" si="222"/>
        <v>3.2288364670111904</v>
      </c>
      <c r="BP273">
        <f t="shared" si="222"/>
        <v>3.2368405380119976</v>
      </c>
      <c r="BQ273">
        <f t="shared" si="222"/>
        <v>3.22263624484791</v>
      </c>
      <c r="BR273">
        <f t="shared" si="222"/>
        <v>3.2478567759671311</v>
      </c>
      <c r="BS273">
        <f t="shared" si="222"/>
        <v>3.2031126323817922</v>
      </c>
      <c r="BT273">
        <f t="shared" si="211"/>
        <v>3.2826365298526481</v>
      </c>
    </row>
    <row r="274" spans="1:72">
      <c r="A274" s="75" t="s">
        <v>133</v>
      </c>
      <c r="B274" s="76" t="s">
        <v>49</v>
      </c>
      <c r="C274" s="75">
        <v>53591.404589999998</v>
      </c>
      <c r="D274" s="75">
        <v>1E-3</v>
      </c>
      <c r="E274" s="58">
        <f t="shared" si="182"/>
        <v>27183.993304692231</v>
      </c>
      <c r="F274">
        <f t="shared" si="183"/>
        <v>27184</v>
      </c>
      <c r="G274">
        <f t="shared" si="214"/>
        <v>-2.420368000457529E-3</v>
      </c>
      <c r="H274" s="116"/>
      <c r="I274" s="116"/>
      <c r="J274" s="117"/>
      <c r="K274" s="116">
        <f t="shared" si="220"/>
        <v>-2.420368000457529E-3</v>
      </c>
      <c r="L274" s="116"/>
      <c r="M274" s="116"/>
      <c r="N274" s="118"/>
      <c r="O274" s="40"/>
      <c r="P274" s="167">
        <f t="shared" si="184"/>
        <v>5.8581812576387774E-6</v>
      </c>
      <c r="Q274" s="166">
        <f t="shared" si="185"/>
        <v>38572.904589999998</v>
      </c>
      <c r="R274" s="8">
        <f t="shared" si="186"/>
        <v>5.8581812576387774E-6</v>
      </c>
      <c r="S274" s="282">
        <f t="shared" si="215"/>
        <v>1</v>
      </c>
      <c r="T274" s="284"/>
      <c r="U274" s="167"/>
      <c r="V274" s="167"/>
      <c r="W274" s="167"/>
      <c r="X274" s="167"/>
      <c r="Y274" s="167"/>
      <c r="Z274" s="167"/>
      <c r="AC274" s="25"/>
      <c r="AD274" s="252"/>
      <c r="AE274" s="41"/>
      <c r="AF274">
        <f t="shared" si="187"/>
        <v>27184</v>
      </c>
      <c r="AG274" s="246">
        <f t="shared" si="188"/>
        <v>-2.1093863122836677E-3</v>
      </c>
      <c r="AH274" s="247">
        <f t="shared" si="189"/>
        <v>-3.1098168817386132E-4</v>
      </c>
      <c r="AI274" s="247">
        <f t="shared" si="190"/>
        <v>-2.420368000457529E-3</v>
      </c>
      <c r="AJ274" s="248">
        <f t="shared" si="191"/>
        <v>9.6709610379464711E-8</v>
      </c>
      <c r="AK274">
        <f t="shared" si="212"/>
        <v>9.6709610379464711E-8</v>
      </c>
      <c r="AN274">
        <f t="shared" si="192"/>
        <v>2.4957910326524912E-3</v>
      </c>
      <c r="AO274">
        <f t="shared" si="193"/>
        <v>0.34324650190437034</v>
      </c>
      <c r="AP274">
        <f t="shared" si="194"/>
        <v>6.6140604621065052E-2</v>
      </c>
      <c r="AQ274">
        <f t="shared" si="195"/>
        <v>8.7923869124963611E-2</v>
      </c>
      <c r="AR274">
        <f t="shared" si="196"/>
        <v>3.0085074661604718</v>
      </c>
      <c r="AS274">
        <f t="shared" si="197"/>
        <v>15.005781051151596</v>
      </c>
      <c r="AT274">
        <f t="shared" si="221"/>
        <v>2.8478519356086909</v>
      </c>
      <c r="AU274">
        <f t="shared" si="221"/>
        <v>2.8278538190253539</v>
      </c>
      <c r="AV274">
        <f t="shared" si="221"/>
        <v>2.859426890311298</v>
      </c>
      <c r="AW274">
        <f t="shared" si="221"/>
        <v>2.80943260501417</v>
      </c>
      <c r="AX274">
        <f t="shared" si="221"/>
        <v>2.8882559535467478</v>
      </c>
      <c r="AY274">
        <f t="shared" si="221"/>
        <v>2.7630206892053075</v>
      </c>
      <c r="AZ274">
        <f t="shared" si="221"/>
        <v>2.960004589965969</v>
      </c>
      <c r="BA274">
        <f t="shared" si="199"/>
        <v>2.6433582762016208</v>
      </c>
      <c r="BB274" s="246">
        <f t="shared" si="200"/>
        <v>-4.3257946905686626E-4</v>
      </c>
      <c r="BC274" s="247">
        <f t="shared" si="201"/>
        <v>-1.9877885314006629E-3</v>
      </c>
      <c r="BD274" s="248">
        <f t="shared" si="202"/>
        <v>3.9513032455680046E-6</v>
      </c>
      <c r="BE274" s="247">
        <f t="shared" si="203"/>
        <v>-6.5929658763368209E-3</v>
      </c>
      <c r="BG274">
        <f t="shared" si="204"/>
        <v>1.6768068432268014E-3</v>
      </c>
      <c r="BH274">
        <f t="shared" si="205"/>
        <v>0.43764438598713273</v>
      </c>
      <c r="BI274">
        <f t="shared" si="206"/>
        <v>0.15655563709529016</v>
      </c>
      <c r="BJ274">
        <f t="shared" si="207"/>
        <v>-6.1399485040410713E-2</v>
      </c>
      <c r="BK274">
        <f t="shared" si="208"/>
        <v>-3.0328407611195067</v>
      </c>
      <c r="BL274">
        <f t="shared" si="209"/>
        <v>-18.372355676805483</v>
      </c>
      <c r="BM274">
        <f t="shared" si="222"/>
        <v>3.3475531476092359</v>
      </c>
      <c r="BN274">
        <f t="shared" si="222"/>
        <v>3.3527096644561118</v>
      </c>
      <c r="BO274">
        <f t="shared" si="222"/>
        <v>3.3433965204752107</v>
      </c>
      <c r="BP274">
        <f t="shared" si="222"/>
        <v>3.3602304306722846</v>
      </c>
      <c r="BQ274">
        <f t="shared" si="222"/>
        <v>3.3298448323849086</v>
      </c>
      <c r="BR274">
        <f t="shared" si="222"/>
        <v>3.3848401081923525</v>
      </c>
      <c r="BS274">
        <f t="shared" si="222"/>
        <v>3.2857302255187983</v>
      </c>
      <c r="BT274">
        <f t="shared" si="211"/>
        <v>3.4660963396203632</v>
      </c>
    </row>
    <row r="275" spans="1:72">
      <c r="A275" s="53" t="s">
        <v>132</v>
      </c>
      <c r="B275" s="53" t="s">
        <v>49</v>
      </c>
      <c r="C275" s="54">
        <v>53591.404600000002</v>
      </c>
      <c r="D275" s="54" t="s">
        <v>76</v>
      </c>
      <c r="E275" s="58">
        <f t="shared" si="182"/>
        <v>27183.993332354596</v>
      </c>
      <c r="F275">
        <f t="shared" si="183"/>
        <v>27184</v>
      </c>
      <c r="G275">
        <f t="shared" si="214"/>
        <v>-2.4103679970721714E-3</v>
      </c>
      <c r="H275" s="116"/>
      <c r="I275" s="116"/>
      <c r="J275" s="117"/>
      <c r="K275" s="116">
        <f t="shared" si="220"/>
        <v>-2.4103679970721714E-3</v>
      </c>
      <c r="L275" s="116"/>
      <c r="M275" s="116"/>
      <c r="N275" s="118"/>
      <c r="O275" s="40">
        <f ca="1">+C$11+C$12*F275</f>
        <v>2.1239995562367719E-2</v>
      </c>
      <c r="P275" s="167">
        <f t="shared" ca="1" si="184"/>
        <v>5.5933969649368234E-4</v>
      </c>
      <c r="Q275" s="166">
        <f t="shared" si="185"/>
        <v>38572.904600000002</v>
      </c>
      <c r="R275" s="8">
        <f t="shared" ca="1" si="186"/>
        <v>5.5933969649368234E-4</v>
      </c>
      <c r="S275" s="282">
        <f t="shared" si="215"/>
        <v>1</v>
      </c>
      <c r="T275" s="284"/>
      <c r="U275" s="167"/>
      <c r="V275" s="167"/>
      <c r="W275" s="167"/>
      <c r="X275" s="167"/>
      <c r="Y275" s="167"/>
      <c r="Z275" s="167"/>
      <c r="AB275" s="116"/>
      <c r="AC275" s="25"/>
      <c r="AD275" s="252"/>
      <c r="AE275" s="41"/>
      <c r="AF275">
        <f t="shared" si="187"/>
        <v>27184</v>
      </c>
      <c r="AG275" s="246">
        <f t="shared" si="188"/>
        <v>-2.1093863122836677E-3</v>
      </c>
      <c r="AH275" s="247">
        <f t="shared" si="189"/>
        <v>-3.0098168478850376E-4</v>
      </c>
      <c r="AI275" s="247">
        <f t="shared" ca="1" si="190"/>
        <v>-2.3650363559439891E-2</v>
      </c>
      <c r="AJ275" s="248">
        <f t="shared" si="191"/>
        <v>9.0589974578126235E-8</v>
      </c>
      <c r="AK275">
        <f t="shared" si="212"/>
        <v>9.0589974578126235E-8</v>
      </c>
      <c r="AN275">
        <f t="shared" si="192"/>
        <v>2.4957910326524912E-3</v>
      </c>
      <c r="AO275">
        <f t="shared" si="193"/>
        <v>0.34324650190437034</v>
      </c>
      <c r="AP275">
        <f t="shared" si="194"/>
        <v>6.6140604621065052E-2</v>
      </c>
      <c r="AQ275">
        <f t="shared" si="195"/>
        <v>8.7923869124963611E-2</v>
      </c>
      <c r="AR275">
        <f t="shared" si="196"/>
        <v>3.0085074661604718</v>
      </c>
      <c r="AS275">
        <f t="shared" si="197"/>
        <v>15.005781051151596</v>
      </c>
      <c r="AT275">
        <f t="shared" si="221"/>
        <v>2.8478519356086909</v>
      </c>
      <c r="AU275">
        <f t="shared" si="221"/>
        <v>2.8278538190253539</v>
      </c>
      <c r="AV275">
        <f t="shared" si="221"/>
        <v>2.859426890311298</v>
      </c>
      <c r="AW275">
        <f t="shared" si="221"/>
        <v>2.80943260501417</v>
      </c>
      <c r="AX275">
        <f t="shared" si="221"/>
        <v>2.8882559535467478</v>
      </c>
      <c r="AY275">
        <f t="shared" si="221"/>
        <v>2.7630206892053075</v>
      </c>
      <c r="AZ275">
        <f t="shared" si="221"/>
        <v>2.960004589965969</v>
      </c>
      <c r="BA275">
        <f t="shared" si="199"/>
        <v>2.6433582762016208</v>
      </c>
      <c r="BB275" s="246">
        <f t="shared" si="200"/>
        <v>-4.3257946905686626E-4</v>
      </c>
      <c r="BC275" s="247">
        <f t="shared" si="201"/>
        <v>-1.9777885280153054E-3</v>
      </c>
      <c r="BD275" s="248">
        <f t="shared" si="202"/>
        <v>3.9116474615489486E-6</v>
      </c>
      <c r="BE275" s="247">
        <f t="shared" si="203"/>
        <v>-6.5829658729514634E-3</v>
      </c>
      <c r="BG275">
        <f t="shared" si="204"/>
        <v>1.6768068432268014E-3</v>
      </c>
      <c r="BH275">
        <f t="shared" si="205"/>
        <v>0.43764438598713273</v>
      </c>
      <c r="BI275">
        <f t="shared" si="206"/>
        <v>0.15655563709529016</v>
      </c>
      <c r="BJ275">
        <f t="shared" si="207"/>
        <v>-6.1399485040410713E-2</v>
      </c>
      <c r="BK275">
        <f t="shared" si="208"/>
        <v>-3.0328407611195067</v>
      </c>
      <c r="BL275">
        <f t="shared" si="209"/>
        <v>-18.372355676805483</v>
      </c>
      <c r="BM275">
        <f t="shared" si="222"/>
        <v>3.3475531476092359</v>
      </c>
      <c r="BN275">
        <f t="shared" si="222"/>
        <v>3.3527096644561118</v>
      </c>
      <c r="BO275">
        <f t="shared" si="222"/>
        <v>3.3433965204752107</v>
      </c>
      <c r="BP275">
        <f t="shared" si="222"/>
        <v>3.3602304306722846</v>
      </c>
      <c r="BQ275">
        <f t="shared" si="222"/>
        <v>3.3298448323849086</v>
      </c>
      <c r="BR275">
        <f t="shared" si="222"/>
        <v>3.3848401081923525</v>
      </c>
      <c r="BS275">
        <f t="shared" si="222"/>
        <v>3.2857302255187983</v>
      </c>
      <c r="BT275">
        <f t="shared" si="211"/>
        <v>3.4660963396203632</v>
      </c>
    </row>
    <row r="276" spans="1:72">
      <c r="A276" s="37" t="s">
        <v>131</v>
      </c>
      <c r="B276" s="38" t="s">
        <v>45</v>
      </c>
      <c r="C276" s="37">
        <v>53610.747499999998</v>
      </c>
      <c r="D276" s="37" t="s">
        <v>124</v>
      </c>
      <c r="E276" s="58">
        <f t="shared" si="182"/>
        <v>27237.500348096153</v>
      </c>
      <c r="F276">
        <f t="shared" si="183"/>
        <v>27237.5</v>
      </c>
      <c r="G276">
        <f t="shared" si="214"/>
        <v>1.2583749776240438E-4</v>
      </c>
      <c r="H276" s="116"/>
      <c r="I276" s="116"/>
      <c r="J276" s="117"/>
      <c r="K276" s="116">
        <f t="shared" si="220"/>
        <v>1.2583749776240438E-4</v>
      </c>
      <c r="L276" s="116"/>
      <c r="M276" s="116"/>
      <c r="N276" s="118"/>
      <c r="O276" s="40"/>
      <c r="P276" s="167">
        <f t="shared" si="184"/>
        <v>1.5835075843103128E-8</v>
      </c>
      <c r="Q276" s="166">
        <f t="shared" si="185"/>
        <v>38592.247499999998</v>
      </c>
      <c r="R276" s="8">
        <f t="shared" si="186"/>
        <v>1.5835075843103128E-8</v>
      </c>
      <c r="S276" s="282">
        <f t="shared" si="215"/>
        <v>1</v>
      </c>
      <c r="T276" s="284"/>
      <c r="U276" s="167"/>
      <c r="V276" s="167"/>
      <c r="W276" s="167"/>
      <c r="X276" s="167"/>
      <c r="Y276" s="167"/>
      <c r="Z276" s="167"/>
      <c r="AC276" s="25"/>
      <c r="AD276" s="252"/>
      <c r="AE276" s="41"/>
      <c r="AF276">
        <f t="shared" si="187"/>
        <v>27237.5</v>
      </c>
      <c r="AG276" s="246">
        <f t="shared" si="188"/>
        <v>-2.2043204747431142E-3</v>
      </c>
      <c r="AH276" s="247">
        <f t="shared" si="189"/>
        <v>2.3301579725055186E-3</v>
      </c>
      <c r="AI276" s="247">
        <f t="shared" si="190"/>
        <v>1.2583749776240438E-4</v>
      </c>
      <c r="AJ276" s="248">
        <f t="shared" si="191"/>
        <v>5.4296361768310295E-6</v>
      </c>
      <c r="AK276">
        <f t="shared" si="212"/>
        <v>5.4296361768310295E-6</v>
      </c>
      <c r="AN276">
        <f t="shared" si="192"/>
        <v>2.4205026773929154E-3</v>
      </c>
      <c r="AO276">
        <f t="shared" si="193"/>
        <v>0.34299731370768705</v>
      </c>
      <c r="AP276">
        <f t="shared" si="194"/>
        <v>6.3281818800340492E-2</v>
      </c>
      <c r="AQ276">
        <f t="shared" si="195"/>
        <v>8.6042049181982244E-2</v>
      </c>
      <c r="AR276">
        <f t="shared" si="196"/>
        <v>3.0113722574791826</v>
      </c>
      <c r="AS276">
        <f t="shared" si="197"/>
        <v>15.33686761300811</v>
      </c>
      <c r="AT276">
        <f t="shared" si="221"/>
        <v>2.8541051738706931</v>
      </c>
      <c r="AU276">
        <f t="shared" si="221"/>
        <v>2.8342429570335308</v>
      </c>
      <c r="AV276">
        <f t="shared" si="221"/>
        <v>2.8655419654785219</v>
      </c>
      <c r="AW276">
        <f t="shared" si="221"/>
        <v>2.8160808688981511</v>
      </c>
      <c r="AX276">
        <f t="shared" si="221"/>
        <v>2.8939201085846249</v>
      </c>
      <c r="AY276">
        <f t="shared" si="221"/>
        <v>2.7705134672620759</v>
      </c>
      <c r="AZ276">
        <f t="shared" si="221"/>
        <v>2.9642861784886669</v>
      </c>
      <c r="BA276">
        <f t="shared" si="199"/>
        <v>2.6536425319149037</v>
      </c>
      <c r="BB276" s="246">
        <f t="shared" si="200"/>
        <v>-4.6854841442825869E-4</v>
      </c>
      <c r="BC276" s="247">
        <f t="shared" si="201"/>
        <v>5.9438591219066307E-4</v>
      </c>
      <c r="BD276" s="248">
        <f t="shared" si="202"/>
        <v>3.5329461261072665E-7</v>
      </c>
      <c r="BE276" s="247">
        <f t="shared" si="203"/>
        <v>-4.030437239945367E-3</v>
      </c>
      <c r="BG276">
        <f t="shared" si="204"/>
        <v>1.7357720603148555E-3</v>
      </c>
      <c r="BH276">
        <f t="shared" si="205"/>
        <v>0.43796272616668452</v>
      </c>
      <c r="BI276">
        <f t="shared" si="206"/>
        <v>0.16155829811415368</v>
      </c>
      <c r="BJ276">
        <f t="shared" si="207"/>
        <v>-6.4248238863266041E-2</v>
      </c>
      <c r="BK276">
        <f t="shared" si="208"/>
        <v>-3.027773586187684</v>
      </c>
      <c r="BL276">
        <f t="shared" si="209"/>
        <v>-17.552774322042254</v>
      </c>
      <c r="BM276">
        <f t="shared" si="222"/>
        <v>3.3570973116653291</v>
      </c>
      <c r="BN276">
        <f t="shared" si="222"/>
        <v>3.3624120210310058</v>
      </c>
      <c r="BO276">
        <f t="shared" si="222"/>
        <v>3.3527934879065433</v>
      </c>
      <c r="BP276">
        <f t="shared" si="222"/>
        <v>3.370216262734802</v>
      </c>
      <c r="BQ276">
        <f t="shared" si="222"/>
        <v>3.3387050042359165</v>
      </c>
      <c r="BR276">
        <f t="shared" si="222"/>
        <v>3.395865584479818</v>
      </c>
      <c r="BS276">
        <f t="shared" si="222"/>
        <v>3.292664004591324</v>
      </c>
      <c r="BT276">
        <f t="shared" si="211"/>
        <v>3.4810015785308761</v>
      </c>
    </row>
    <row r="277" spans="1:72">
      <c r="A277" s="75" t="s">
        <v>133</v>
      </c>
      <c r="B277" s="76" t="s">
        <v>49</v>
      </c>
      <c r="C277" s="75">
        <v>53638.400889999997</v>
      </c>
      <c r="D277" s="75">
        <v>1.1999999999999999E-3</v>
      </c>
      <c r="E277" s="58">
        <f t="shared" ref="E277:E340" si="223">+(C277-C$7)/C$8</f>
        <v>27313.996135906553</v>
      </c>
      <c r="F277">
        <f t="shared" ref="F277:F340" si="224">ROUND(2*E277,0)/2</f>
        <v>27314</v>
      </c>
      <c r="G277">
        <f t="shared" si="214"/>
        <v>-1.396878004015889E-3</v>
      </c>
      <c r="H277" s="116"/>
      <c r="I277" s="116"/>
      <c r="J277" s="117"/>
      <c r="K277" s="116">
        <f t="shared" si="220"/>
        <v>-1.396878004015889E-3</v>
      </c>
      <c r="L277" s="116"/>
      <c r="M277" s="116"/>
      <c r="N277" s="118"/>
      <c r="O277" s="40"/>
      <c r="P277" s="167">
        <f t="shared" ref="P277:P340" si="225">+S277*R277</f>
        <v>1.951268158103414E-6</v>
      </c>
      <c r="Q277" s="166">
        <f t="shared" ref="Q277:Q340" si="226">C277-15018.5</f>
        <v>38619.900889999997</v>
      </c>
      <c r="R277" s="8">
        <f t="shared" ref="R277:R340" si="227">+(O277-G277)^2</f>
        <v>1.951268158103414E-6</v>
      </c>
      <c r="S277" s="282">
        <f t="shared" si="215"/>
        <v>1</v>
      </c>
      <c r="T277" s="284"/>
      <c r="U277" s="167"/>
      <c r="V277" s="167"/>
      <c r="W277" s="167"/>
      <c r="X277" s="167"/>
      <c r="Y277" s="167"/>
      <c r="Z277" s="167"/>
      <c r="AA277" s="116"/>
      <c r="AB277" s="116"/>
      <c r="AC277" s="25"/>
      <c r="AD277" s="252"/>
      <c r="AE277" s="41"/>
      <c r="AF277">
        <f t="shared" ref="AF277:AF339" si="228">F277</f>
        <v>27314</v>
      </c>
      <c r="AG277" s="246">
        <f t="shared" ref="AG277:AG339" si="229">AH$3+AH$4*AF277+AH$5*AF277^2+AN277</f>
        <v>-2.3399739102216077E-3</v>
      </c>
      <c r="AH277" s="247">
        <f t="shared" ref="AH277:AH339" si="230">+G277-AG277</f>
        <v>9.4309590620571867E-4</v>
      </c>
      <c r="AI277" s="247">
        <f t="shared" ref="AI277:AI339" si="231">+G277-O277</f>
        <v>-1.396878004015889E-3</v>
      </c>
      <c r="AJ277" s="248">
        <f t="shared" ref="AJ277:AJ339" si="232">S277*(G277-AG277)^2</f>
        <v>8.8942988830198568E-7</v>
      </c>
      <c r="AK277">
        <f t="shared" si="212"/>
        <v>8.8942988830198568E-7</v>
      </c>
      <c r="AN277">
        <f t="shared" ref="AN277:AN339" si="233">$AH$6*($AH$11/AO277*AP277+$AH$12)</f>
        <v>2.3129041980738093E-3</v>
      </c>
      <c r="AO277">
        <f t="shared" ref="AO277:AO339" si="234">1+$AH$7*COS(AR277)</f>
        <v>0.34265135956882387</v>
      </c>
      <c r="AP277">
        <f t="shared" ref="AP277:AP339" si="235">SIN(AR277+RADIANS($AH$9))</f>
        <v>5.9205027251776746E-2</v>
      </c>
      <c r="AQ277">
        <f t="shared" ref="AQ277:AQ339" si="236">$AH$7*SIN(AR277)</f>
        <v>8.3357836740370561E-2</v>
      </c>
      <c r="AR277">
        <f t="shared" ref="AR277:AR339" si="237">2*ATAN(AS277)</f>
        <v>3.0154567190007677</v>
      </c>
      <c r="AS277">
        <f t="shared" ref="AS277:AS339" si="238">TAN(AT277/2)*SQRT((1+$AH$7)/(1-$AH$7))</f>
        <v>15.834881556560296</v>
      </c>
      <c r="AT277">
        <f t="shared" ref="AT277:AZ292" si="239">$BA277+$AH$7*SIN(AU277)</f>
        <v>2.8630284473599339</v>
      </c>
      <c r="AU277">
        <f t="shared" si="239"/>
        <v>2.8433852968782998</v>
      </c>
      <c r="AV277">
        <f t="shared" si="239"/>
        <v>2.8742575265689023</v>
      </c>
      <c r="AW277">
        <f t="shared" si="239"/>
        <v>2.8256066359067944</v>
      </c>
      <c r="AX277">
        <f t="shared" si="239"/>
        <v>2.9019752068056626</v>
      </c>
      <c r="AY277">
        <f t="shared" si="239"/>
        <v>2.7812608945136335</v>
      </c>
      <c r="AZ277">
        <f t="shared" si="239"/>
        <v>2.9703515303492538</v>
      </c>
      <c r="BA277">
        <f t="shared" ref="BA277:BA339" si="240">RADIANS($AH$9)+$AH$18*(F277-AH$15)</f>
        <v>2.668348056439505</v>
      </c>
      <c r="BB277" s="246">
        <f t="shared" ref="BB277:BB339" si="241">AG277+BG277</f>
        <v>-5.2004608564753738E-4</v>
      </c>
      <c r="BC277" s="247">
        <f t="shared" ref="BC277:BC339" si="242">IF(S277&lt;&gt;0,G277-BB277,-9999)</f>
        <v>-8.7683191836835164E-4</v>
      </c>
      <c r="BD277" s="248">
        <f t="shared" ref="BD277:BD339" si="243">S277*(G277-BB277)^2</f>
        <v>7.6883421306952369E-7</v>
      </c>
      <c r="BE277" s="247">
        <f t="shared" ref="BE277:BE339" si="244">IF(S277&lt;&gt;0,G277-AN277-BG277,-9999)</f>
        <v>-5.5297100266637686E-3</v>
      </c>
      <c r="BG277">
        <f t="shared" ref="BG277:BG339" si="245">$BH$6*($BH$11/BH277*BI277+$BH$12)</f>
        <v>1.8199278245740703E-3</v>
      </c>
      <c r="BH277">
        <f t="shared" ref="BH277:BH339" si="246">1+$BH$7*COS(BK277)</f>
        <v>0.43844413336588695</v>
      </c>
      <c r="BI277">
        <f t="shared" ref="BI277:BI339" si="247">SIN(BK277+RADIANS($BH$9))</f>
        <v>0.16872087370502664</v>
      </c>
      <c r="BJ277">
        <f t="shared" ref="BJ277:BJ339" si="248">$BH$7*SIN(BK277)</f>
        <v>-6.8328193476974219E-2</v>
      </c>
      <c r="BK277">
        <f t="shared" ref="BK277:BK339" si="249">2*ATAN(BL277)</f>
        <v>-3.0205112836068024</v>
      </c>
      <c r="BL277">
        <f t="shared" ref="BL277:BL339" si="250">TAN(BM277/2)*SQRT((1+$BH$7)/(1-$BH$7))</f>
        <v>-16.497632570020141</v>
      </c>
      <c r="BM277">
        <f t="shared" ref="BM277:BS292" si="251">$BT277+$BH$7*SIN(BN277)</f>
        <v>3.3707636172917943</v>
      </c>
      <c r="BN277">
        <f t="shared" si="251"/>
        <v>3.376287929581177</v>
      </c>
      <c r="BO277">
        <f t="shared" si="251"/>
        <v>3.3662590337669811</v>
      </c>
      <c r="BP277">
        <f t="shared" si="251"/>
        <v>3.3844833877925842</v>
      </c>
      <c r="BQ277">
        <f t="shared" si="251"/>
        <v>3.3514228153238883</v>
      </c>
      <c r="BR277">
        <f t="shared" si="251"/>
        <v>3.4115973087159017</v>
      </c>
      <c r="BS277">
        <f t="shared" si="251"/>
        <v>3.3026517894560441</v>
      </c>
      <c r="BT277">
        <f t="shared" ref="BT277:BT339" si="252">RADIANS($BH$9)+$BH$18*(F277-BH$15)</f>
        <v>3.5023146771599274</v>
      </c>
    </row>
    <row r="278" spans="1:72">
      <c r="A278" s="53" t="s">
        <v>132</v>
      </c>
      <c r="B278" s="53" t="s">
        <v>49</v>
      </c>
      <c r="C278" s="54">
        <v>53638.400900000001</v>
      </c>
      <c r="D278" s="54" t="s">
        <v>76</v>
      </c>
      <c r="E278" s="58">
        <f t="shared" si="223"/>
        <v>27313.996163568914</v>
      </c>
      <c r="F278">
        <f t="shared" si="224"/>
        <v>27314</v>
      </c>
      <c r="G278">
        <f t="shared" si="214"/>
        <v>-1.3868780006305315E-3</v>
      </c>
      <c r="H278" s="116"/>
      <c r="I278" s="116"/>
      <c r="J278" s="117"/>
      <c r="K278" s="116">
        <f t="shared" si="220"/>
        <v>-1.3868780006305315E-3</v>
      </c>
      <c r="L278" s="116"/>
      <c r="M278" s="116"/>
      <c r="N278" s="118"/>
      <c r="O278" s="40">
        <f ca="1">+C$11+C$12*F278</f>
        <v>2.0728293488921121E-2</v>
      </c>
      <c r="P278" s="167">
        <f t="shared" ca="1" si="225"/>
        <v>4.890808100122782E-4</v>
      </c>
      <c r="Q278" s="166">
        <f t="shared" si="226"/>
        <v>38619.900900000001</v>
      </c>
      <c r="R278" s="8">
        <f t="shared" ca="1" si="227"/>
        <v>4.890808100122782E-4</v>
      </c>
      <c r="S278" s="282">
        <f t="shared" si="215"/>
        <v>1</v>
      </c>
      <c r="T278" s="284"/>
      <c r="U278" s="167"/>
      <c r="V278" s="167"/>
      <c r="W278" s="167"/>
      <c r="X278" s="167"/>
      <c r="Y278" s="167"/>
      <c r="Z278" s="167"/>
      <c r="AA278" s="116"/>
      <c r="AB278" s="116"/>
      <c r="AC278" s="25"/>
      <c r="AD278" s="252"/>
      <c r="AE278" s="41"/>
      <c r="AF278">
        <f t="shared" si="228"/>
        <v>27314</v>
      </c>
      <c r="AG278" s="246">
        <f t="shared" si="229"/>
        <v>-2.3399739102216077E-3</v>
      </c>
      <c r="AH278" s="247">
        <f t="shared" si="230"/>
        <v>9.5309590959107623E-4</v>
      </c>
      <c r="AI278" s="247">
        <f t="shared" ca="1" si="231"/>
        <v>-2.2115171489551652E-2</v>
      </c>
      <c r="AJ278" s="248">
        <f t="shared" si="232"/>
        <v>9.0839181287924096E-7</v>
      </c>
      <c r="AK278">
        <f t="shared" ref="AK278:AK340" si="253">(G278-AG278)^2</f>
        <v>9.0839181287924096E-7</v>
      </c>
      <c r="AN278">
        <f t="shared" si="233"/>
        <v>2.3129041980738093E-3</v>
      </c>
      <c r="AO278">
        <f t="shared" si="234"/>
        <v>0.34265135956882387</v>
      </c>
      <c r="AP278">
        <f t="shared" si="235"/>
        <v>5.9205027251776746E-2</v>
      </c>
      <c r="AQ278">
        <f t="shared" si="236"/>
        <v>8.3357836740370561E-2</v>
      </c>
      <c r="AR278">
        <f t="shared" si="237"/>
        <v>3.0154567190007677</v>
      </c>
      <c r="AS278">
        <f t="shared" si="238"/>
        <v>15.834881556560296</v>
      </c>
      <c r="AT278">
        <f t="shared" si="239"/>
        <v>2.8630284473599339</v>
      </c>
      <c r="AU278">
        <f t="shared" si="239"/>
        <v>2.8433852968782998</v>
      </c>
      <c r="AV278">
        <f t="shared" si="239"/>
        <v>2.8742575265689023</v>
      </c>
      <c r="AW278">
        <f t="shared" si="239"/>
        <v>2.8256066359067944</v>
      </c>
      <c r="AX278">
        <f t="shared" si="239"/>
        <v>2.9019752068056626</v>
      </c>
      <c r="AY278">
        <f t="shared" si="239"/>
        <v>2.7812608945136335</v>
      </c>
      <c r="AZ278">
        <f t="shared" si="239"/>
        <v>2.9703515303492538</v>
      </c>
      <c r="BA278">
        <f t="shared" si="240"/>
        <v>2.668348056439505</v>
      </c>
      <c r="BB278" s="246">
        <f t="shared" si="241"/>
        <v>-5.2004608564753738E-4</v>
      </c>
      <c r="BC278" s="247">
        <f t="shared" si="242"/>
        <v>-8.6683191498299408E-4</v>
      </c>
      <c r="BD278" s="248">
        <f t="shared" si="243"/>
        <v>7.5139756883308473E-7</v>
      </c>
      <c r="BE278" s="247">
        <f t="shared" si="244"/>
        <v>-5.519710023278411E-3</v>
      </c>
      <c r="BG278">
        <f t="shared" si="245"/>
        <v>1.8199278245740703E-3</v>
      </c>
      <c r="BH278">
        <f t="shared" si="246"/>
        <v>0.43844413336588695</v>
      </c>
      <c r="BI278">
        <f t="shared" si="247"/>
        <v>0.16872087370502664</v>
      </c>
      <c r="BJ278">
        <f t="shared" si="248"/>
        <v>-6.8328193476974219E-2</v>
      </c>
      <c r="BK278">
        <f t="shared" si="249"/>
        <v>-3.0205112836068024</v>
      </c>
      <c r="BL278">
        <f t="shared" si="250"/>
        <v>-16.497632570020141</v>
      </c>
      <c r="BM278">
        <f t="shared" si="251"/>
        <v>3.3707636172917943</v>
      </c>
      <c r="BN278">
        <f t="shared" si="251"/>
        <v>3.376287929581177</v>
      </c>
      <c r="BO278">
        <f t="shared" si="251"/>
        <v>3.3662590337669811</v>
      </c>
      <c r="BP278">
        <f t="shared" si="251"/>
        <v>3.3844833877925842</v>
      </c>
      <c r="BQ278">
        <f t="shared" si="251"/>
        <v>3.3514228153238883</v>
      </c>
      <c r="BR278">
        <f t="shared" si="251"/>
        <v>3.4115973087159017</v>
      </c>
      <c r="BS278">
        <f t="shared" si="251"/>
        <v>3.3026517894560441</v>
      </c>
      <c r="BT278">
        <f t="shared" si="252"/>
        <v>3.5023146771599274</v>
      </c>
    </row>
    <row r="279" spans="1:72">
      <c r="A279" s="80" t="s">
        <v>137</v>
      </c>
      <c r="B279" s="76" t="s">
        <v>45</v>
      </c>
      <c r="C279" s="75">
        <v>53661.356899999999</v>
      </c>
      <c r="D279" s="75">
        <v>4.0000000000000002E-4</v>
      </c>
      <c r="E279" s="58">
        <f t="shared" si="223"/>
        <v>27377.497864625293</v>
      </c>
      <c r="F279">
        <f t="shared" si="224"/>
        <v>27377.5</v>
      </c>
      <c r="G279">
        <f t="shared" si="214"/>
        <v>-7.7194249752210453E-4</v>
      </c>
      <c r="H279" s="116"/>
      <c r="I279" s="116"/>
      <c r="J279" s="117"/>
      <c r="K279" s="116">
        <f t="shared" si="220"/>
        <v>-7.7194249752210453E-4</v>
      </c>
      <c r="L279" s="116"/>
      <c r="M279" s="116"/>
      <c r="N279" s="118"/>
      <c r="O279" s="40"/>
      <c r="P279" s="167">
        <f t="shared" si="225"/>
        <v>5.9589521948066431E-7</v>
      </c>
      <c r="Q279" s="166">
        <f t="shared" si="226"/>
        <v>38642.856899999999</v>
      </c>
      <c r="R279" s="8">
        <f t="shared" si="227"/>
        <v>5.9589521948066431E-7</v>
      </c>
      <c r="S279" s="282">
        <f t="shared" si="215"/>
        <v>1</v>
      </c>
      <c r="T279" s="284"/>
      <c r="U279" s="167"/>
      <c r="V279" s="167"/>
      <c r="W279" s="167"/>
      <c r="X279" s="167"/>
      <c r="Y279" s="167"/>
      <c r="Z279" s="167"/>
      <c r="AA279" s="116"/>
      <c r="AC279" s="25"/>
      <c r="AD279" s="252"/>
      <c r="AE279" s="41"/>
      <c r="AF279">
        <f t="shared" si="228"/>
        <v>27377.5</v>
      </c>
      <c r="AG279" s="246">
        <f t="shared" si="229"/>
        <v>-2.4524872959015365E-3</v>
      </c>
      <c r="AH279" s="247">
        <f t="shared" si="230"/>
        <v>1.680544798379432E-3</v>
      </c>
      <c r="AI279" s="247">
        <f t="shared" si="231"/>
        <v>-7.7194249752210453E-4</v>
      </c>
      <c r="AJ279" s="248">
        <f t="shared" si="232"/>
        <v>2.8242308193601657E-6</v>
      </c>
      <c r="AK279">
        <f t="shared" si="253"/>
        <v>2.8242308193601657E-6</v>
      </c>
      <c r="AN279">
        <f t="shared" si="233"/>
        <v>2.2236454421281611E-3</v>
      </c>
      <c r="AO279">
        <f t="shared" si="234"/>
        <v>0.34237337371788568</v>
      </c>
      <c r="AP279">
        <f t="shared" si="235"/>
        <v>5.5830725409764352E-2</v>
      </c>
      <c r="AQ279">
        <f t="shared" si="236"/>
        <v>8.1135592852670191E-2</v>
      </c>
      <c r="AR279">
        <f t="shared" si="237"/>
        <v>3.0188366179668229</v>
      </c>
      <c r="AS279">
        <f t="shared" si="238"/>
        <v>16.272013441044898</v>
      </c>
      <c r="AT279">
        <f t="shared" si="239"/>
        <v>2.8704191907566123</v>
      </c>
      <c r="AU279">
        <f t="shared" si="239"/>
        <v>2.8509799861322032</v>
      </c>
      <c r="AV279">
        <f t="shared" si="239"/>
        <v>2.8814669205253232</v>
      </c>
      <c r="AW279">
        <f t="shared" si="239"/>
        <v>2.8335308709220355</v>
      </c>
      <c r="AX279">
        <f t="shared" si="239"/>
        <v>2.9086227030556753</v>
      </c>
      <c r="AY279">
        <f t="shared" si="239"/>
        <v>2.7902112680694748</v>
      </c>
      <c r="AZ279">
        <f t="shared" si="239"/>
        <v>2.9753364843050116</v>
      </c>
      <c r="BA279">
        <f t="shared" si="240"/>
        <v>2.6805546029403176</v>
      </c>
      <c r="BB279" s="246">
        <f t="shared" si="241"/>
        <v>-5.628533839926622E-4</v>
      </c>
      <c r="BC279" s="247">
        <f t="shared" si="242"/>
        <v>-2.0908911352944233E-4</v>
      </c>
      <c r="BD279" s="248">
        <f t="shared" si="243"/>
        <v>4.3718257396528026E-8</v>
      </c>
      <c r="BE279" s="247">
        <f t="shared" si="244"/>
        <v>-4.8852218515591395E-3</v>
      </c>
      <c r="BG279">
        <f t="shared" si="245"/>
        <v>1.8896339119088743E-3</v>
      </c>
      <c r="BH279">
        <f t="shared" si="246"/>
        <v>0.4388673537563631</v>
      </c>
      <c r="BI279">
        <f t="shared" si="247"/>
        <v>0.17467497825483616</v>
      </c>
      <c r="BJ279">
        <f t="shared" si="248"/>
        <v>-7.1720894407627592E-2</v>
      </c>
      <c r="BK279">
        <f t="shared" si="249"/>
        <v>-3.0144674155806253</v>
      </c>
      <c r="BL279">
        <f t="shared" si="250"/>
        <v>-15.711324002201145</v>
      </c>
      <c r="BM279">
        <f t="shared" si="251"/>
        <v>3.3821253076330744</v>
      </c>
      <c r="BN279">
        <f t="shared" si="251"/>
        <v>3.3878084130082224</v>
      </c>
      <c r="BO279">
        <f t="shared" si="251"/>
        <v>3.3774630894250084</v>
      </c>
      <c r="BP279">
        <f t="shared" si="251"/>
        <v>3.3963154273188492</v>
      </c>
      <c r="BQ279">
        <f t="shared" si="251"/>
        <v>3.3620247786678776</v>
      </c>
      <c r="BR279">
        <f t="shared" si="251"/>
        <v>3.4246242300348269</v>
      </c>
      <c r="BS279">
        <f t="shared" si="251"/>
        <v>3.3110109683345814</v>
      </c>
      <c r="BT279">
        <f t="shared" si="252"/>
        <v>3.5200059420350223</v>
      </c>
    </row>
    <row r="280" spans="1:72">
      <c r="A280" s="80" t="s">
        <v>137</v>
      </c>
      <c r="B280" s="81"/>
      <c r="C280" s="75">
        <v>53661.538999999997</v>
      </c>
      <c r="D280" s="75">
        <v>5.0000000000000001E-4</v>
      </c>
      <c r="E280" s="58">
        <f t="shared" si="223"/>
        <v>27378.001596101258</v>
      </c>
      <c r="F280">
        <f t="shared" si="224"/>
        <v>27378</v>
      </c>
      <c r="G280">
        <f t="shared" si="214"/>
        <v>5.7699399621924385E-4</v>
      </c>
      <c r="H280" s="116"/>
      <c r="I280" s="116"/>
      <c r="J280" s="117"/>
      <c r="K280" s="116">
        <f t="shared" si="220"/>
        <v>5.7699399621924385E-4</v>
      </c>
      <c r="L280" s="116"/>
      <c r="M280" s="116"/>
      <c r="N280" s="118"/>
      <c r="O280" s="40"/>
      <c r="P280" s="167">
        <f t="shared" si="225"/>
        <v>3.3292207167305279E-7</v>
      </c>
      <c r="Q280" s="166">
        <f t="shared" si="226"/>
        <v>38643.038999999997</v>
      </c>
      <c r="R280" s="8">
        <f t="shared" si="227"/>
        <v>3.3292207167305279E-7</v>
      </c>
      <c r="S280" s="282">
        <f t="shared" si="215"/>
        <v>1</v>
      </c>
      <c r="T280" s="284"/>
      <c r="U280" s="167"/>
      <c r="V280" s="167"/>
      <c r="W280" s="167"/>
      <c r="X280" s="167"/>
      <c r="Y280" s="167"/>
      <c r="Z280" s="167"/>
      <c r="AA280" s="116"/>
      <c r="AC280" s="25"/>
      <c r="AD280" s="252"/>
      <c r="AE280" s="41"/>
      <c r="AF280">
        <f t="shared" si="228"/>
        <v>27378</v>
      </c>
      <c r="AG280" s="246">
        <f t="shared" si="229"/>
        <v>-2.4533729013857353E-3</v>
      </c>
      <c r="AH280" s="247">
        <f t="shared" si="230"/>
        <v>3.0303668976049791E-3</v>
      </c>
      <c r="AI280" s="247">
        <f t="shared" si="231"/>
        <v>5.7699399621924385E-4</v>
      </c>
      <c r="AJ280" s="248">
        <f t="shared" si="232"/>
        <v>9.1831235341000264E-6</v>
      </c>
      <c r="AK280">
        <f t="shared" si="253"/>
        <v>9.1831235341000264E-6</v>
      </c>
      <c r="AN280">
        <f t="shared" si="233"/>
        <v>2.2229428258363436E-3</v>
      </c>
      <c r="AO280">
        <f t="shared" si="234"/>
        <v>0.34237121767571921</v>
      </c>
      <c r="AP280">
        <f t="shared" si="235"/>
        <v>5.5804190658774268E-2</v>
      </c>
      <c r="AQ280">
        <f t="shared" si="236"/>
        <v>8.1118115618114328E-2</v>
      </c>
      <c r="AR280">
        <f t="shared" si="237"/>
        <v>3.018863194150339</v>
      </c>
      <c r="AS280">
        <f t="shared" si="238"/>
        <v>16.275545892897206</v>
      </c>
      <c r="AT280">
        <f t="shared" si="239"/>
        <v>2.8704773279208156</v>
      </c>
      <c r="AU280">
        <f t="shared" si="239"/>
        <v>2.8510398086456847</v>
      </c>
      <c r="AV280">
        <f t="shared" si="239"/>
        <v>2.8815235979629241</v>
      </c>
      <c r="AW280">
        <f t="shared" si="239"/>
        <v>2.8335933281927281</v>
      </c>
      <c r="AX280">
        <f t="shared" si="239"/>
        <v>2.908674907825429</v>
      </c>
      <c r="AY280">
        <f t="shared" si="239"/>
        <v>2.7902818473487168</v>
      </c>
      <c r="AZ280">
        <f t="shared" si="239"/>
        <v>2.9753755602122149</v>
      </c>
      <c r="BA280">
        <f t="shared" si="240"/>
        <v>2.6806507174796943</v>
      </c>
      <c r="BB280" s="246">
        <f t="shared" si="241"/>
        <v>-5.6319067554481614E-4</v>
      </c>
      <c r="BC280" s="247">
        <f t="shared" si="242"/>
        <v>1.14018467176406E-3</v>
      </c>
      <c r="BD280" s="248">
        <f t="shared" si="243"/>
        <v>1.3000210857257173E-6</v>
      </c>
      <c r="BE280" s="247">
        <f t="shared" si="244"/>
        <v>-3.5361310554580189E-3</v>
      </c>
      <c r="BG280">
        <f t="shared" si="245"/>
        <v>1.8901822258409191E-3</v>
      </c>
      <c r="BH280">
        <f t="shared" si="246"/>
        <v>0.43887077174217159</v>
      </c>
      <c r="BI280">
        <f t="shared" si="247"/>
        <v>0.17472189340871894</v>
      </c>
      <c r="BJ280">
        <f t="shared" si="248"/>
        <v>-7.1747631109260482E-2</v>
      </c>
      <c r="BK280">
        <f t="shared" si="249"/>
        <v>-3.0144197676969444</v>
      </c>
      <c r="BL280">
        <f t="shared" si="250"/>
        <v>-15.705421549933829</v>
      </c>
      <c r="BM280">
        <f t="shared" si="251"/>
        <v>3.3822148355994446</v>
      </c>
      <c r="BN280">
        <f t="shared" si="251"/>
        <v>3.3878991358186843</v>
      </c>
      <c r="BO280">
        <f t="shared" si="251"/>
        <v>3.3775514094047616</v>
      </c>
      <c r="BP280">
        <f t="shared" si="251"/>
        <v>3.3964085544846125</v>
      </c>
      <c r="BQ280">
        <f t="shared" si="251"/>
        <v>3.3621084268164831</v>
      </c>
      <c r="BR280">
        <f t="shared" si="251"/>
        <v>3.4247266876459008</v>
      </c>
      <c r="BS280">
        <f t="shared" si="251"/>
        <v>3.3110770443675555</v>
      </c>
      <c r="BT280">
        <f t="shared" si="252"/>
        <v>3.5201452433332512</v>
      </c>
    </row>
    <row r="281" spans="1:72">
      <c r="A281" s="80" t="s">
        <v>137</v>
      </c>
      <c r="B281" s="81"/>
      <c r="C281" s="75">
        <v>53675.276899999997</v>
      </c>
      <c r="D281" s="75">
        <v>8.0000000000000004E-4</v>
      </c>
      <c r="E281" s="58">
        <f t="shared" si="223"/>
        <v>27416.003862129419</v>
      </c>
      <c r="F281">
        <f t="shared" si="224"/>
        <v>27416</v>
      </c>
      <c r="G281">
        <f t="shared" si="214"/>
        <v>1.3961680015199818E-3</v>
      </c>
      <c r="H281" s="116"/>
      <c r="I281" s="116"/>
      <c r="J281" s="117"/>
      <c r="K281" s="116">
        <f t="shared" si="220"/>
        <v>1.3961680015199818E-3</v>
      </c>
      <c r="L281" s="116"/>
      <c r="M281" s="116"/>
      <c r="N281" s="118"/>
      <c r="O281" s="40"/>
      <c r="P281" s="167">
        <f t="shared" si="225"/>
        <v>1.9492850884682998E-6</v>
      </c>
      <c r="Q281" s="166">
        <f t="shared" si="226"/>
        <v>38656.776899999997</v>
      </c>
      <c r="R281" s="8">
        <f t="shared" si="227"/>
        <v>1.9492850884682998E-6</v>
      </c>
      <c r="S281" s="282">
        <f t="shared" si="215"/>
        <v>1</v>
      </c>
      <c r="T281" s="284"/>
      <c r="U281" s="167"/>
      <c r="V281" s="167"/>
      <c r="W281" s="167"/>
      <c r="X281" s="167"/>
      <c r="Y281" s="167"/>
      <c r="Z281" s="167"/>
      <c r="AA281" s="116"/>
      <c r="AB281" s="116"/>
      <c r="AC281" s="25"/>
      <c r="AD281" s="252"/>
      <c r="AE281" s="41"/>
      <c r="AF281">
        <f t="shared" si="228"/>
        <v>27416</v>
      </c>
      <c r="AG281" s="246">
        <f t="shared" si="229"/>
        <v>-2.5206636475690524E-3</v>
      </c>
      <c r="AH281" s="247">
        <f t="shared" si="230"/>
        <v>3.9168316490890342E-3</v>
      </c>
      <c r="AI281" s="247">
        <f t="shared" si="231"/>
        <v>1.3961680015199818E-3</v>
      </c>
      <c r="AJ281" s="248">
        <f t="shared" si="232"/>
        <v>1.5341570167305524E-5</v>
      </c>
      <c r="AK281">
        <f t="shared" si="253"/>
        <v>1.5341570167305524E-5</v>
      </c>
      <c r="AN281">
        <f t="shared" si="233"/>
        <v>2.169553857593009E-3</v>
      </c>
      <c r="AO281">
        <f t="shared" si="234"/>
        <v>0.34220885198906337</v>
      </c>
      <c r="AP281">
        <f t="shared" si="235"/>
        <v>5.3789116876605904E-2</v>
      </c>
      <c r="AQ281">
        <f t="shared" si="236"/>
        <v>7.9790786568400135E-2</v>
      </c>
      <c r="AR281">
        <f t="shared" si="237"/>
        <v>3.0208813004122468</v>
      </c>
      <c r="AS281">
        <f t="shared" si="238"/>
        <v>16.548326391577948</v>
      </c>
      <c r="AT281">
        <f t="shared" si="239"/>
        <v>2.8748931331618728</v>
      </c>
      <c r="AU281">
        <f t="shared" si="239"/>
        <v>2.8555873287029612</v>
      </c>
      <c r="AV281">
        <f t="shared" si="239"/>
        <v>2.8858270242488224</v>
      </c>
      <c r="AW281">
        <f t="shared" si="239"/>
        <v>2.8383428915096123</v>
      </c>
      <c r="AX281">
        <f t="shared" si="239"/>
        <v>2.9126362352201607</v>
      </c>
      <c r="AY281">
        <f t="shared" si="239"/>
        <v>2.7956505689312596</v>
      </c>
      <c r="AZ281">
        <f t="shared" si="239"/>
        <v>2.9783374012089894</v>
      </c>
      <c r="BA281">
        <f t="shared" si="240"/>
        <v>2.6879554224723066</v>
      </c>
      <c r="BB281" s="246">
        <f t="shared" si="241"/>
        <v>-5.8883544083988869E-4</v>
      </c>
      <c r="BC281" s="247">
        <f t="shared" si="242"/>
        <v>1.9850034423598705E-3</v>
      </c>
      <c r="BD281" s="248">
        <f t="shared" si="243"/>
        <v>3.9402386661805352E-6</v>
      </c>
      <c r="BE281" s="247">
        <f t="shared" si="244"/>
        <v>-2.705214062802191E-3</v>
      </c>
      <c r="BG281">
        <f t="shared" si="245"/>
        <v>1.9318282067291638E-3</v>
      </c>
      <c r="BH281">
        <f t="shared" si="246"/>
        <v>0.43913446723133398</v>
      </c>
      <c r="BI281">
        <f t="shared" si="247"/>
        <v>0.17828896506555211</v>
      </c>
      <c r="BJ281">
        <f t="shared" si="248"/>
        <v>-7.3780671772063489E-2</v>
      </c>
      <c r="BK281">
        <f t="shared" si="249"/>
        <v>-3.0107957963409278</v>
      </c>
      <c r="BL281">
        <f t="shared" si="250"/>
        <v>-15.269081579675834</v>
      </c>
      <c r="BM281">
        <f t="shared" si="251"/>
        <v>3.3890220328606846</v>
      </c>
      <c r="BN281">
        <f t="shared" si="251"/>
        <v>3.3947945804777264</v>
      </c>
      <c r="BO281">
        <f t="shared" si="251"/>
        <v>3.3842683443840302</v>
      </c>
      <c r="BP281">
        <f t="shared" si="251"/>
        <v>3.4034844517287581</v>
      </c>
      <c r="BQ281">
        <f t="shared" si="251"/>
        <v>3.368473531295022</v>
      </c>
      <c r="BR281">
        <f t="shared" si="251"/>
        <v>3.4325080258101357</v>
      </c>
      <c r="BS281">
        <f t="shared" si="251"/>
        <v>3.3161107973001944</v>
      </c>
      <c r="BT281">
        <f t="shared" si="252"/>
        <v>3.5307321419986621</v>
      </c>
    </row>
    <row r="282" spans="1:72">
      <c r="A282" s="53" t="s">
        <v>132</v>
      </c>
      <c r="B282" s="53" t="s">
        <v>49</v>
      </c>
      <c r="C282" s="54">
        <v>53684.313600000001</v>
      </c>
      <c r="D282" s="54" t="s">
        <v>76</v>
      </c>
      <c r="E282" s="58">
        <f t="shared" si="223"/>
        <v>27441.001502046496</v>
      </c>
      <c r="F282">
        <f t="shared" si="224"/>
        <v>27441</v>
      </c>
      <c r="G282">
        <f t="shared" si="214"/>
        <v>5.4299300245475024E-4</v>
      </c>
      <c r="H282" s="116"/>
      <c r="I282" s="116"/>
      <c r="J282" s="117"/>
      <c r="K282" s="116">
        <f t="shared" si="220"/>
        <v>5.4299300245475024E-4</v>
      </c>
      <c r="L282" s="116"/>
      <c r="M282" s="116"/>
      <c r="N282" s="118"/>
      <c r="O282" s="40">
        <f ca="1">+C$11+C$12*F282</f>
        <v>2.0228399924861765E-2</v>
      </c>
      <c r="P282" s="167">
        <f t="shared" ca="1" si="225"/>
        <v>3.8751524570075001E-4</v>
      </c>
      <c r="Q282" s="166">
        <f t="shared" si="226"/>
        <v>38665.813600000001</v>
      </c>
      <c r="R282" s="8">
        <f t="shared" ca="1" si="227"/>
        <v>3.8751524570075001E-4</v>
      </c>
      <c r="S282" s="282">
        <f t="shared" si="215"/>
        <v>1</v>
      </c>
      <c r="T282" s="284"/>
      <c r="U282" s="167"/>
      <c r="V282" s="167"/>
      <c r="W282" s="167"/>
      <c r="X282" s="167"/>
      <c r="Y282" s="167"/>
      <c r="Z282" s="167"/>
      <c r="AC282" s="25"/>
      <c r="AD282" s="252"/>
      <c r="AE282" s="41"/>
      <c r="AF282">
        <f t="shared" si="228"/>
        <v>27441</v>
      </c>
      <c r="AG282" s="246">
        <f t="shared" si="229"/>
        <v>-2.5649172181919223E-3</v>
      </c>
      <c r="AH282" s="247">
        <f t="shared" si="230"/>
        <v>3.1079102206466726E-3</v>
      </c>
      <c r="AI282" s="247">
        <f t="shared" ca="1" si="231"/>
        <v>-1.9685406922407014E-2</v>
      </c>
      <c r="AJ282" s="248">
        <f t="shared" si="232"/>
        <v>9.6591059396000492E-6</v>
      </c>
      <c r="AK282">
        <f t="shared" si="253"/>
        <v>9.6591059396000492E-6</v>
      </c>
      <c r="AN282">
        <f t="shared" si="233"/>
        <v>2.1344403793793361E-3</v>
      </c>
      <c r="AO282">
        <f t="shared" si="234"/>
        <v>0.34210363559444013</v>
      </c>
      <c r="AP282">
        <f t="shared" si="235"/>
        <v>5.2465089167133265E-2</v>
      </c>
      <c r="AQ282">
        <f t="shared" si="236"/>
        <v>7.8918551207537657E-2</v>
      </c>
      <c r="AR282">
        <f t="shared" si="237"/>
        <v>3.0222072007112883</v>
      </c>
      <c r="AS282">
        <f t="shared" si="238"/>
        <v>16.732557495849171</v>
      </c>
      <c r="AT282">
        <f t="shared" si="239"/>
        <v>2.8777954603461713</v>
      </c>
      <c r="AU282">
        <f t="shared" si="239"/>
        <v>2.8585802118697594</v>
      </c>
      <c r="AV282">
        <f t="shared" si="239"/>
        <v>2.8886538769639207</v>
      </c>
      <c r="AW282">
        <f t="shared" si="239"/>
        <v>2.841470622063492</v>
      </c>
      <c r="AX282">
        <f t="shared" si="239"/>
        <v>2.9152357009757117</v>
      </c>
      <c r="AY282">
        <f t="shared" si="239"/>
        <v>2.7991876421488779</v>
      </c>
      <c r="AZ282">
        <f t="shared" si="239"/>
        <v>2.9802775163714088</v>
      </c>
      <c r="BA282">
        <f t="shared" si="240"/>
        <v>2.6927611494411305</v>
      </c>
      <c r="BB282" s="246">
        <f t="shared" si="241"/>
        <v>-6.0571860792286861E-4</v>
      </c>
      <c r="BC282" s="247">
        <f t="shared" si="242"/>
        <v>1.1487116103776189E-3</v>
      </c>
      <c r="BD282" s="248">
        <f t="shared" si="243"/>
        <v>1.3195383638163424E-6</v>
      </c>
      <c r="BE282" s="247">
        <f t="shared" si="244"/>
        <v>-3.5506459871936396E-3</v>
      </c>
      <c r="BG282">
        <f t="shared" si="245"/>
        <v>1.9591986102690537E-3</v>
      </c>
      <c r="BH282">
        <f t="shared" si="246"/>
        <v>0.43931219254932175</v>
      </c>
      <c r="BI282">
        <f t="shared" si="247"/>
        <v>0.18063738339525415</v>
      </c>
      <c r="BJ282">
        <f t="shared" si="248"/>
        <v>-7.5119344720037104E-2</v>
      </c>
      <c r="BK282">
        <f t="shared" si="249"/>
        <v>-3.0084086208687428</v>
      </c>
      <c r="BL282">
        <f t="shared" si="250"/>
        <v>-14.994611243892907</v>
      </c>
      <c r="BM282">
        <f t="shared" si="251"/>
        <v>3.3935037999523763</v>
      </c>
      <c r="BN282">
        <f t="shared" si="251"/>
        <v>3.3993316341252777</v>
      </c>
      <c r="BO282">
        <f t="shared" si="251"/>
        <v>3.3886924077691143</v>
      </c>
      <c r="BP282">
        <f t="shared" si="251"/>
        <v>3.4081377414864891</v>
      </c>
      <c r="BQ282">
        <f t="shared" si="251"/>
        <v>3.3726696506309835</v>
      </c>
      <c r="BR282">
        <f t="shared" si="251"/>
        <v>3.4376213974750929</v>
      </c>
      <c r="BS282">
        <f t="shared" si="251"/>
        <v>3.3194355569322096</v>
      </c>
      <c r="BT282">
        <f t="shared" si="252"/>
        <v>3.5376972069101171</v>
      </c>
    </row>
    <row r="283" spans="1:72">
      <c r="A283" s="75" t="s">
        <v>133</v>
      </c>
      <c r="B283" s="76" t="s">
        <v>49</v>
      </c>
      <c r="C283" s="75">
        <v>53684.31364</v>
      </c>
      <c r="D283" s="75">
        <v>2.0999999999999999E-3</v>
      </c>
      <c r="E283" s="58">
        <f t="shared" si="223"/>
        <v>27441.001612695913</v>
      </c>
      <c r="F283">
        <f t="shared" si="224"/>
        <v>27441</v>
      </c>
      <c r="G283">
        <f t="shared" si="214"/>
        <v>5.8299300144426525E-4</v>
      </c>
      <c r="H283" s="116"/>
      <c r="I283" s="116"/>
      <c r="J283" s="117"/>
      <c r="K283" s="116">
        <f t="shared" si="220"/>
        <v>5.8299300144426525E-4</v>
      </c>
      <c r="L283" s="116"/>
      <c r="M283" s="116"/>
      <c r="N283" s="118"/>
      <c r="O283" s="40"/>
      <c r="P283" s="167">
        <f t="shared" si="225"/>
        <v>3.3988083973299306E-7</v>
      </c>
      <c r="Q283" s="166">
        <f t="shared" si="226"/>
        <v>38665.81364</v>
      </c>
      <c r="R283" s="8">
        <f t="shared" si="227"/>
        <v>3.3988083973299306E-7</v>
      </c>
      <c r="S283" s="282">
        <f t="shared" si="215"/>
        <v>1</v>
      </c>
      <c r="T283" s="284"/>
      <c r="U283" s="167"/>
      <c r="V283" s="167"/>
      <c r="W283" s="167"/>
      <c r="X283" s="167"/>
      <c r="Y283" s="167"/>
      <c r="Z283" s="167"/>
      <c r="AC283" s="25"/>
      <c r="AD283" s="252"/>
      <c r="AE283" s="41"/>
      <c r="AF283">
        <f t="shared" si="228"/>
        <v>27441</v>
      </c>
      <c r="AG283" s="246">
        <f t="shared" si="229"/>
        <v>-2.5649172181919223E-3</v>
      </c>
      <c r="AH283" s="247">
        <f t="shared" si="230"/>
        <v>3.1479102196361876E-3</v>
      </c>
      <c r="AI283" s="247">
        <f t="shared" si="231"/>
        <v>5.8299300144426525E-4</v>
      </c>
      <c r="AJ283" s="248">
        <f t="shared" si="232"/>
        <v>9.9093387508899499E-6</v>
      </c>
      <c r="AK283">
        <f t="shared" si="253"/>
        <v>9.9093387508899499E-6</v>
      </c>
      <c r="AN283">
        <f t="shared" si="233"/>
        <v>2.1344403793793361E-3</v>
      </c>
      <c r="AO283">
        <f t="shared" si="234"/>
        <v>0.34210363559444013</v>
      </c>
      <c r="AP283">
        <f t="shared" si="235"/>
        <v>5.2465089167133265E-2</v>
      </c>
      <c r="AQ283">
        <f t="shared" si="236"/>
        <v>7.8918551207537657E-2</v>
      </c>
      <c r="AR283">
        <f t="shared" si="237"/>
        <v>3.0222072007112883</v>
      </c>
      <c r="AS283">
        <f t="shared" si="238"/>
        <v>16.732557495849171</v>
      </c>
      <c r="AT283">
        <f t="shared" si="239"/>
        <v>2.8777954603461713</v>
      </c>
      <c r="AU283">
        <f t="shared" si="239"/>
        <v>2.8585802118697594</v>
      </c>
      <c r="AV283">
        <f t="shared" si="239"/>
        <v>2.8886538769639207</v>
      </c>
      <c r="AW283">
        <f t="shared" si="239"/>
        <v>2.841470622063492</v>
      </c>
      <c r="AX283">
        <f t="shared" si="239"/>
        <v>2.9152357009757117</v>
      </c>
      <c r="AY283">
        <f t="shared" si="239"/>
        <v>2.7991876421488779</v>
      </c>
      <c r="AZ283">
        <f t="shared" si="239"/>
        <v>2.9802775163714088</v>
      </c>
      <c r="BA283">
        <f t="shared" si="240"/>
        <v>2.6927611494411305</v>
      </c>
      <c r="BB283" s="246">
        <f t="shared" si="241"/>
        <v>-6.0571860792286861E-4</v>
      </c>
      <c r="BC283" s="247">
        <f t="shared" si="242"/>
        <v>1.1887116093671339E-3</v>
      </c>
      <c r="BD283" s="248">
        <f t="shared" si="243"/>
        <v>1.4130352902442015E-6</v>
      </c>
      <c r="BE283" s="247">
        <f t="shared" si="244"/>
        <v>-3.5106459882041246E-3</v>
      </c>
      <c r="BG283">
        <f t="shared" si="245"/>
        <v>1.9591986102690537E-3</v>
      </c>
      <c r="BH283">
        <f t="shared" si="246"/>
        <v>0.43931219254932175</v>
      </c>
      <c r="BI283">
        <f t="shared" si="247"/>
        <v>0.18063738339525415</v>
      </c>
      <c r="BJ283">
        <f t="shared" si="248"/>
        <v>-7.5119344720037104E-2</v>
      </c>
      <c r="BK283">
        <f t="shared" si="249"/>
        <v>-3.0084086208687428</v>
      </c>
      <c r="BL283">
        <f t="shared" si="250"/>
        <v>-14.994611243892907</v>
      </c>
      <c r="BM283">
        <f t="shared" si="251"/>
        <v>3.3935037999523763</v>
      </c>
      <c r="BN283">
        <f t="shared" si="251"/>
        <v>3.3993316341252777</v>
      </c>
      <c r="BO283">
        <f t="shared" si="251"/>
        <v>3.3886924077691143</v>
      </c>
      <c r="BP283">
        <f t="shared" si="251"/>
        <v>3.4081377414864891</v>
      </c>
      <c r="BQ283">
        <f t="shared" si="251"/>
        <v>3.3726696506309835</v>
      </c>
      <c r="BR283">
        <f t="shared" si="251"/>
        <v>3.4376213974750929</v>
      </c>
      <c r="BS283">
        <f t="shared" si="251"/>
        <v>3.3194355569322096</v>
      </c>
      <c r="BT283">
        <f t="shared" si="252"/>
        <v>3.5376972069101171</v>
      </c>
    </row>
    <row r="284" spans="1:72">
      <c r="A284" s="37" t="s">
        <v>131</v>
      </c>
      <c r="B284" s="38" t="s">
        <v>45</v>
      </c>
      <c r="C284" s="37">
        <v>53981.649400000002</v>
      </c>
      <c r="D284" s="37" t="s">
        <v>124</v>
      </c>
      <c r="E284" s="58">
        <f t="shared" si="223"/>
        <v>28263.502333417819</v>
      </c>
      <c r="F284">
        <f t="shared" si="224"/>
        <v>28263.5</v>
      </c>
      <c r="G284">
        <f t="shared" si="214"/>
        <v>8.4353550482774153E-4</v>
      </c>
      <c r="H284" s="116"/>
      <c r="I284" s="116"/>
      <c r="J284" s="117"/>
      <c r="K284" s="116">
        <f t="shared" si="220"/>
        <v>8.4353550482774153E-4</v>
      </c>
      <c r="L284" s="116"/>
      <c r="M284" s="116"/>
      <c r="N284" s="118"/>
      <c r="O284" s="40"/>
      <c r="P284" s="167">
        <f t="shared" si="225"/>
        <v>7.1155214790499271E-7</v>
      </c>
      <c r="Q284" s="166">
        <f t="shared" si="226"/>
        <v>38963.149400000002</v>
      </c>
      <c r="R284" s="8">
        <f t="shared" si="227"/>
        <v>7.1155214790499271E-7</v>
      </c>
      <c r="S284" s="282">
        <f t="shared" si="215"/>
        <v>1</v>
      </c>
      <c r="T284" s="284"/>
      <c r="U284" s="167"/>
      <c r="V284" s="167"/>
      <c r="W284" s="167"/>
      <c r="X284" s="167"/>
      <c r="Y284" s="167"/>
      <c r="Z284" s="167"/>
      <c r="AB284" s="116"/>
      <c r="AC284" s="25"/>
      <c r="AD284" s="252"/>
      <c r="AE284" s="41"/>
      <c r="AF284">
        <f t="shared" si="228"/>
        <v>28263.5</v>
      </c>
      <c r="AG284" s="246">
        <f t="shared" si="229"/>
        <v>-4.0124478446260771E-3</v>
      </c>
      <c r="AH284" s="247">
        <f t="shared" si="230"/>
        <v>4.8559833494538187E-3</v>
      </c>
      <c r="AI284" s="247">
        <f t="shared" si="231"/>
        <v>8.4353550482774153E-4</v>
      </c>
      <c r="AJ284" s="248">
        <f t="shared" si="232"/>
        <v>2.3580574290172727E-5</v>
      </c>
      <c r="AK284">
        <f t="shared" si="253"/>
        <v>2.3580574290172727E-5</v>
      </c>
      <c r="AN284">
        <f t="shared" si="233"/>
        <v>9.8504555605425184E-4</v>
      </c>
      <c r="AO284">
        <f t="shared" si="234"/>
        <v>0.33932429980381829</v>
      </c>
      <c r="AP284">
        <f t="shared" si="235"/>
        <v>9.5875596632378282E-3</v>
      </c>
      <c r="AQ284">
        <f t="shared" si="236"/>
        <v>5.0629864635756229E-2</v>
      </c>
      <c r="AR284">
        <f t="shared" si="237"/>
        <v>3.0651086822960765</v>
      </c>
      <c r="AS284">
        <f t="shared" si="238"/>
        <v>26.136521218848376</v>
      </c>
      <c r="AT284">
        <f t="shared" si="239"/>
        <v>2.9721306117262913</v>
      </c>
      <c r="AU284">
        <f t="shared" si="239"/>
        <v>2.9575510852675895</v>
      </c>
      <c r="AV284">
        <f t="shared" si="239"/>
        <v>2.9798875622159846</v>
      </c>
      <c r="AW284">
        <f t="shared" si="239"/>
        <v>2.9456298688937057</v>
      </c>
      <c r="AX284">
        <f t="shared" si="239"/>
        <v>2.998090578951385</v>
      </c>
      <c r="AY284">
        <f t="shared" si="239"/>
        <v>2.9175402449263892</v>
      </c>
      <c r="AZ284">
        <f t="shared" si="239"/>
        <v>3.0408042507649271</v>
      </c>
      <c r="BA284">
        <f t="shared" si="240"/>
        <v>2.8508695667154371</v>
      </c>
      <c r="BB284" s="246">
        <f t="shared" si="241"/>
        <v>-1.1680907749559233E-3</v>
      </c>
      <c r="BC284" s="247">
        <f t="shared" si="242"/>
        <v>2.0116262797836649E-3</v>
      </c>
      <c r="BD284" s="248">
        <f t="shared" si="243"/>
        <v>4.0466402895162677E-6</v>
      </c>
      <c r="BE284" s="247">
        <f t="shared" si="244"/>
        <v>-2.9858671208966639E-3</v>
      </c>
      <c r="BG284">
        <f t="shared" si="245"/>
        <v>2.8443570696701538E-3</v>
      </c>
      <c r="BH284">
        <f t="shared" si="246"/>
        <v>0.44712247199313648</v>
      </c>
      <c r="BI284">
        <f t="shared" si="247"/>
        <v>0.25877184855912344</v>
      </c>
      <c r="BJ284">
        <f t="shared" si="248"/>
        <v>-0.11975045887192458</v>
      </c>
      <c r="BK284">
        <f t="shared" si="249"/>
        <v>-2.9282925508094109</v>
      </c>
      <c r="BL284">
        <f t="shared" si="250"/>
        <v>-9.3408835512309523</v>
      </c>
      <c r="BM284">
        <f t="shared" si="251"/>
        <v>3.5426651696458538</v>
      </c>
      <c r="BN284">
        <f t="shared" si="251"/>
        <v>3.5490697089434904</v>
      </c>
      <c r="BO284">
        <f t="shared" si="251"/>
        <v>3.5367709251876907</v>
      </c>
      <c r="BP284">
        <f t="shared" si="251"/>
        <v>3.5604464982911619</v>
      </c>
      <c r="BQ284">
        <f t="shared" si="251"/>
        <v>3.5150768543226132</v>
      </c>
      <c r="BR284">
        <f t="shared" si="251"/>
        <v>3.6028371336615388</v>
      </c>
      <c r="BS284">
        <f t="shared" si="251"/>
        <v>3.4357426811219711</v>
      </c>
      <c r="BT284">
        <f t="shared" si="252"/>
        <v>3.7668478424969742</v>
      </c>
    </row>
    <row r="285" spans="1:72">
      <c r="A285" s="37" t="s">
        <v>135</v>
      </c>
      <c r="B285" s="38" t="s">
        <v>45</v>
      </c>
      <c r="C285" s="37">
        <v>53984.358899999999</v>
      </c>
      <c r="D285" s="37" t="s">
        <v>124</v>
      </c>
      <c r="E285" s="58">
        <f t="shared" si="223"/>
        <v>28270.997448377395</v>
      </c>
      <c r="F285">
        <f t="shared" si="224"/>
        <v>28271</v>
      </c>
      <c r="G285">
        <f t="shared" si="214"/>
        <v>-9.2241699894657359E-4</v>
      </c>
      <c r="H285" s="116"/>
      <c r="I285" s="116"/>
      <c r="J285" s="117"/>
      <c r="K285" s="116">
        <f t="shared" si="220"/>
        <v>-9.2241699894657359E-4</v>
      </c>
      <c r="L285" s="116"/>
      <c r="M285" s="116"/>
      <c r="N285" s="118"/>
      <c r="O285" s="40"/>
      <c r="P285" s="167">
        <f t="shared" si="225"/>
        <v>8.5085311994560308E-7</v>
      </c>
      <c r="Q285" s="166">
        <f t="shared" si="226"/>
        <v>38965.858899999999</v>
      </c>
      <c r="R285" s="8">
        <f t="shared" si="227"/>
        <v>8.5085311994560308E-7</v>
      </c>
      <c r="S285" s="282">
        <f t="shared" si="215"/>
        <v>1</v>
      </c>
      <c r="T285" s="284"/>
      <c r="U285" s="167"/>
      <c r="V285" s="167"/>
      <c r="W285" s="167"/>
      <c r="X285" s="167"/>
      <c r="Y285" s="167"/>
      <c r="Z285" s="167"/>
      <c r="AB285" s="116"/>
      <c r="AC285" s="25"/>
      <c r="AD285" s="252"/>
      <c r="AE285" s="41"/>
      <c r="AF285">
        <f t="shared" si="228"/>
        <v>28271</v>
      </c>
      <c r="AG285" s="246">
        <f t="shared" si="229"/>
        <v>-4.0255657266601045E-3</v>
      </c>
      <c r="AH285" s="247">
        <f t="shared" si="230"/>
        <v>3.1031487277135309E-3</v>
      </c>
      <c r="AI285" s="247">
        <f t="shared" si="231"/>
        <v>-9.2241699894657359E-4</v>
      </c>
      <c r="AJ285" s="248">
        <f t="shared" si="232"/>
        <v>9.6295320263101062E-6</v>
      </c>
      <c r="AK285">
        <f t="shared" si="253"/>
        <v>9.6295320263101062E-6</v>
      </c>
      <c r="AN285">
        <f t="shared" si="233"/>
        <v>9.7462325791669168E-4</v>
      </c>
      <c r="AO285">
        <f t="shared" si="234"/>
        <v>0.33930483219197738</v>
      </c>
      <c r="AP285">
        <f t="shared" si="235"/>
        <v>9.2020986905686063E-3</v>
      </c>
      <c r="AQ285">
        <f t="shared" si="236"/>
        <v>5.0375184941385008E-2</v>
      </c>
      <c r="AR285">
        <f t="shared" si="237"/>
        <v>3.0654941602831949</v>
      </c>
      <c r="AS285">
        <f t="shared" si="238"/>
        <v>26.269044977432181</v>
      </c>
      <c r="AT285">
        <f t="shared" si="239"/>
        <v>2.9729814694287202</v>
      </c>
      <c r="AU285">
        <f t="shared" si="239"/>
        <v>2.9584580395452469</v>
      </c>
      <c r="AV285">
        <f t="shared" si="239"/>
        <v>2.980705228813743</v>
      </c>
      <c r="AW285">
        <f t="shared" si="239"/>
        <v>2.9465899589062552</v>
      </c>
      <c r="AX285">
        <f t="shared" si="239"/>
        <v>2.9988249508762004</v>
      </c>
      <c r="AY285">
        <f t="shared" si="239"/>
        <v>2.918634985467202</v>
      </c>
      <c r="AZ285">
        <f t="shared" si="239"/>
        <v>3.0413305583011949</v>
      </c>
      <c r="BA285">
        <f t="shared" si="240"/>
        <v>2.8523112848060843</v>
      </c>
      <c r="BB285" s="246">
        <f t="shared" si="241"/>
        <v>-1.1733009353700435E-3</v>
      </c>
      <c r="BC285" s="247">
        <f t="shared" si="242"/>
        <v>2.5088393642346994E-4</v>
      </c>
      <c r="BD285" s="248">
        <f t="shared" si="243"/>
        <v>6.2942749555335711E-8</v>
      </c>
      <c r="BE285" s="247">
        <f t="shared" si="244"/>
        <v>-4.7493050481533265E-3</v>
      </c>
      <c r="BG285">
        <f t="shared" si="245"/>
        <v>2.852264791290061E-3</v>
      </c>
      <c r="BH285">
        <f t="shared" si="246"/>
        <v>0.44721205958778298</v>
      </c>
      <c r="BI285">
        <f t="shared" si="247"/>
        <v>0.25949316962291524</v>
      </c>
      <c r="BJ285">
        <f t="shared" si="248"/>
        <v>-0.1201633318023252</v>
      </c>
      <c r="BK285">
        <f t="shared" si="249"/>
        <v>-2.9275457192893839</v>
      </c>
      <c r="BL285">
        <f t="shared" si="250"/>
        <v>-9.3080433702890115</v>
      </c>
      <c r="BM285">
        <f t="shared" si="251"/>
        <v>3.5440423877785889</v>
      </c>
      <c r="BN285">
        <f t="shared" si="251"/>
        <v>3.5504415602854889</v>
      </c>
      <c r="BO285">
        <f t="shared" si="251"/>
        <v>3.5381459047759196</v>
      </c>
      <c r="BP285">
        <f t="shared" si="251"/>
        <v>3.561829558229562</v>
      </c>
      <c r="BQ285">
        <f t="shared" si="251"/>
        <v>3.5164185030138411</v>
      </c>
      <c r="BR285">
        <f t="shared" si="251"/>
        <v>3.604313984283702</v>
      </c>
      <c r="BS285">
        <f t="shared" si="251"/>
        <v>3.4368745129689162</v>
      </c>
      <c r="BT285">
        <f t="shared" si="252"/>
        <v>3.7689373619704107</v>
      </c>
    </row>
    <row r="286" spans="1:72">
      <c r="A286" s="37" t="s">
        <v>135</v>
      </c>
      <c r="B286" s="38" t="s">
        <v>45</v>
      </c>
      <c r="C286" s="37">
        <v>53984.359100000001</v>
      </c>
      <c r="D286" s="37" t="s">
        <v>124</v>
      </c>
      <c r="E286" s="58">
        <f t="shared" si="223"/>
        <v>28270.998001624492</v>
      </c>
      <c r="F286">
        <f t="shared" si="224"/>
        <v>28271</v>
      </c>
      <c r="G286">
        <f t="shared" si="214"/>
        <v>-7.2241699672304094E-4</v>
      </c>
      <c r="H286" s="116"/>
      <c r="I286" s="116"/>
      <c r="J286" s="117"/>
      <c r="K286" s="116">
        <f t="shared" si="220"/>
        <v>-7.2241699672304094E-4</v>
      </c>
      <c r="L286" s="116"/>
      <c r="M286" s="116"/>
      <c r="N286" s="118"/>
      <c r="O286" s="40"/>
      <c r="P286" s="167">
        <f t="shared" si="225"/>
        <v>5.2188631715433814E-7</v>
      </c>
      <c r="Q286" s="166">
        <f t="shared" si="226"/>
        <v>38965.859100000001</v>
      </c>
      <c r="R286" s="8">
        <f t="shared" si="227"/>
        <v>5.2188631715433814E-7</v>
      </c>
      <c r="S286" s="282">
        <f t="shared" si="215"/>
        <v>1</v>
      </c>
      <c r="T286" s="284"/>
      <c r="U286" s="167"/>
      <c r="V286" s="167"/>
      <c r="W286" s="167"/>
      <c r="X286" s="167"/>
      <c r="Y286" s="167"/>
      <c r="Z286" s="167"/>
      <c r="AA286" s="116"/>
      <c r="AB286" s="116"/>
      <c r="AC286" s="25"/>
      <c r="AD286" s="252"/>
      <c r="AE286" s="41"/>
      <c r="AF286">
        <f t="shared" si="228"/>
        <v>28271</v>
      </c>
      <c r="AG286" s="246">
        <f t="shared" si="229"/>
        <v>-4.0255657266601045E-3</v>
      </c>
      <c r="AH286" s="247">
        <f t="shared" si="230"/>
        <v>3.3031487299370636E-3</v>
      </c>
      <c r="AI286" s="247">
        <f t="shared" si="231"/>
        <v>-7.2241699672304094E-4</v>
      </c>
      <c r="AJ286" s="248">
        <f t="shared" si="232"/>
        <v>1.0910791532084836E-5</v>
      </c>
      <c r="AK286">
        <f t="shared" si="253"/>
        <v>1.0910791532084836E-5</v>
      </c>
      <c r="AN286">
        <f t="shared" si="233"/>
        <v>9.7462325791669168E-4</v>
      </c>
      <c r="AO286">
        <f t="shared" si="234"/>
        <v>0.33930483219197738</v>
      </c>
      <c r="AP286">
        <f t="shared" si="235"/>
        <v>9.2020986905686063E-3</v>
      </c>
      <c r="AQ286">
        <f t="shared" si="236"/>
        <v>5.0375184941385008E-2</v>
      </c>
      <c r="AR286">
        <f t="shared" si="237"/>
        <v>3.0654941602831949</v>
      </c>
      <c r="AS286">
        <f t="shared" si="238"/>
        <v>26.269044977432181</v>
      </c>
      <c r="AT286">
        <f t="shared" si="239"/>
        <v>2.9729814694287202</v>
      </c>
      <c r="AU286">
        <f t="shared" si="239"/>
        <v>2.9584580395452469</v>
      </c>
      <c r="AV286">
        <f t="shared" si="239"/>
        <v>2.980705228813743</v>
      </c>
      <c r="AW286">
        <f t="shared" si="239"/>
        <v>2.9465899589062552</v>
      </c>
      <c r="AX286">
        <f t="shared" si="239"/>
        <v>2.9988249508762004</v>
      </c>
      <c r="AY286">
        <f t="shared" si="239"/>
        <v>2.918634985467202</v>
      </c>
      <c r="AZ286">
        <f t="shared" si="239"/>
        <v>3.0413305583011949</v>
      </c>
      <c r="BA286">
        <f t="shared" si="240"/>
        <v>2.8523112848060843</v>
      </c>
      <c r="BB286" s="246">
        <f t="shared" si="241"/>
        <v>-1.1733009353700435E-3</v>
      </c>
      <c r="BC286" s="247">
        <f t="shared" si="242"/>
        <v>4.5088393864700258E-4</v>
      </c>
      <c r="BD286" s="248">
        <f t="shared" si="243"/>
        <v>2.0329632612983399E-7</v>
      </c>
      <c r="BE286" s="247">
        <f t="shared" si="244"/>
        <v>-4.5493050459297938E-3</v>
      </c>
      <c r="BG286">
        <f t="shared" si="245"/>
        <v>2.852264791290061E-3</v>
      </c>
      <c r="BH286">
        <f t="shared" si="246"/>
        <v>0.44721205958778298</v>
      </c>
      <c r="BI286">
        <f t="shared" si="247"/>
        <v>0.25949316962291524</v>
      </c>
      <c r="BJ286">
        <f t="shared" si="248"/>
        <v>-0.1201633318023252</v>
      </c>
      <c r="BK286">
        <f t="shared" si="249"/>
        <v>-2.9275457192893839</v>
      </c>
      <c r="BL286">
        <f t="shared" si="250"/>
        <v>-9.3080433702890115</v>
      </c>
      <c r="BM286">
        <f t="shared" si="251"/>
        <v>3.5440423877785889</v>
      </c>
      <c r="BN286">
        <f t="shared" si="251"/>
        <v>3.5504415602854889</v>
      </c>
      <c r="BO286">
        <f t="shared" si="251"/>
        <v>3.5381459047759196</v>
      </c>
      <c r="BP286">
        <f t="shared" si="251"/>
        <v>3.561829558229562</v>
      </c>
      <c r="BQ286">
        <f t="shared" si="251"/>
        <v>3.5164185030138411</v>
      </c>
      <c r="BR286">
        <f t="shared" si="251"/>
        <v>3.604313984283702</v>
      </c>
      <c r="BS286">
        <f t="shared" si="251"/>
        <v>3.4368745129689162</v>
      </c>
      <c r="BT286">
        <f t="shared" si="252"/>
        <v>3.7689373619704107</v>
      </c>
    </row>
    <row r="287" spans="1:72">
      <c r="A287" s="37" t="s">
        <v>135</v>
      </c>
      <c r="B287" s="38" t="s">
        <v>45</v>
      </c>
      <c r="C287" s="37">
        <v>53984.5409</v>
      </c>
      <c r="D287" s="37" t="s">
        <v>124</v>
      </c>
      <c r="E287" s="58">
        <f t="shared" si="223"/>
        <v>28271.500903229822</v>
      </c>
      <c r="F287">
        <f t="shared" si="224"/>
        <v>28271.5</v>
      </c>
      <c r="G287">
        <f t="shared" si="214"/>
        <v>3.265195045969449E-4</v>
      </c>
      <c r="H287" s="116"/>
      <c r="I287" s="116"/>
      <c r="J287" s="117"/>
      <c r="K287" s="116">
        <f t="shared" si="220"/>
        <v>3.265195045969449E-4</v>
      </c>
      <c r="L287" s="116"/>
      <c r="M287" s="116"/>
      <c r="N287" s="118"/>
      <c r="O287" s="40"/>
      <c r="P287" s="167">
        <f t="shared" si="225"/>
        <v>1.0661498688223432E-7</v>
      </c>
      <c r="Q287" s="166">
        <f t="shared" si="226"/>
        <v>38966.0409</v>
      </c>
      <c r="R287" s="8">
        <f t="shared" si="227"/>
        <v>1.0661498688223432E-7</v>
      </c>
      <c r="S287" s="282">
        <f t="shared" si="215"/>
        <v>1</v>
      </c>
      <c r="T287" s="284"/>
      <c r="U287" s="167"/>
      <c r="V287" s="167"/>
      <c r="W287" s="167"/>
      <c r="X287" s="167"/>
      <c r="Y287" s="167"/>
      <c r="Z287" s="167"/>
      <c r="AA287" s="116"/>
      <c r="AB287" s="116"/>
      <c r="AC287" s="25"/>
      <c r="AD287" s="252"/>
      <c r="AE287" s="41"/>
      <c r="AF287">
        <f t="shared" si="228"/>
        <v>28271.5</v>
      </c>
      <c r="AG287" s="246">
        <f t="shared" si="229"/>
        <v>-4.0264401973103417E-3</v>
      </c>
      <c r="AH287" s="247">
        <f t="shared" si="230"/>
        <v>4.3529597019072866E-3</v>
      </c>
      <c r="AI287" s="247">
        <f t="shared" si="231"/>
        <v>3.265195045969449E-4</v>
      </c>
      <c r="AJ287" s="248">
        <f t="shared" si="232"/>
        <v>1.8948258166428775E-5</v>
      </c>
      <c r="AK287">
        <f t="shared" si="253"/>
        <v>1.8948258166428775E-5</v>
      </c>
      <c r="AN287">
        <f t="shared" si="233"/>
        <v>9.7392847809350878E-4</v>
      </c>
      <c r="AO287">
        <f t="shared" si="234"/>
        <v>0.33930353800285218</v>
      </c>
      <c r="AP287">
        <f t="shared" si="235"/>
        <v>9.1764044407838252E-3</v>
      </c>
      <c r="AQ287">
        <f t="shared" si="236"/>
        <v>5.0358208141288795E-2</v>
      </c>
      <c r="AR287">
        <f t="shared" si="237"/>
        <v>3.0655198556178895</v>
      </c>
      <c r="AS287">
        <f t="shared" si="238"/>
        <v>26.27792651891129</v>
      </c>
      <c r="AT287">
        <f t="shared" si="239"/>
        <v>2.9730381879510084</v>
      </c>
      <c r="AU287">
        <f t="shared" si="239"/>
        <v>2.958518505911016</v>
      </c>
      <c r="AV287">
        <f t="shared" si="239"/>
        <v>2.9807597318560299</v>
      </c>
      <c r="AW287">
        <f t="shared" si="239"/>
        <v>2.9466539708293902</v>
      </c>
      <c r="AX287">
        <f t="shared" si="239"/>
        <v>2.9988738972142093</v>
      </c>
      <c r="AY287">
        <f t="shared" si="239"/>
        <v>2.9187079767393</v>
      </c>
      <c r="AZ287">
        <f t="shared" si="239"/>
        <v>3.0413656314799424</v>
      </c>
      <c r="BA287">
        <f t="shared" si="240"/>
        <v>2.8524073993454606</v>
      </c>
      <c r="BB287" s="246">
        <f t="shared" si="241"/>
        <v>-1.1736483478152846E-3</v>
      </c>
      <c r="BC287" s="247">
        <f t="shared" si="242"/>
        <v>1.5001678524122295E-3</v>
      </c>
      <c r="BD287" s="248">
        <f t="shared" si="243"/>
        <v>2.2505035854111206E-6</v>
      </c>
      <c r="BE287" s="247">
        <f t="shared" si="244"/>
        <v>-3.5002008229916212E-3</v>
      </c>
      <c r="BG287">
        <f t="shared" si="245"/>
        <v>2.8527918494950571E-3</v>
      </c>
      <c r="BH287">
        <f t="shared" si="246"/>
        <v>0.44721804448012592</v>
      </c>
      <c r="BI287">
        <f t="shared" si="247"/>
        <v>0.25954126398546146</v>
      </c>
      <c r="BJ287">
        <f t="shared" si="248"/>
        <v>-0.12019086082826999</v>
      </c>
      <c r="BK287">
        <f t="shared" si="249"/>
        <v>-2.9274959186824021</v>
      </c>
      <c r="BL287">
        <f t="shared" si="250"/>
        <v>-9.3058616215439596</v>
      </c>
      <c r="BM287">
        <f t="shared" si="251"/>
        <v>3.5441342143342687</v>
      </c>
      <c r="BN287">
        <f t="shared" si="251"/>
        <v>3.5505330228608067</v>
      </c>
      <c r="BO287">
        <f t="shared" si="251"/>
        <v>3.5382375870490645</v>
      </c>
      <c r="BP287">
        <f t="shared" si="251"/>
        <v>3.5619217597360877</v>
      </c>
      <c r="BQ287">
        <f t="shared" si="251"/>
        <v>3.5165079761426283</v>
      </c>
      <c r="BR287">
        <f t="shared" si="251"/>
        <v>3.604412420608051</v>
      </c>
      <c r="BS287">
        <f t="shared" si="251"/>
        <v>3.4369500199281866</v>
      </c>
      <c r="BT287">
        <f t="shared" si="252"/>
        <v>3.7690766632686401</v>
      </c>
    </row>
    <row r="288" spans="1:72">
      <c r="A288" s="37" t="s">
        <v>135</v>
      </c>
      <c r="B288" s="38" t="s">
        <v>45</v>
      </c>
      <c r="C288" s="37">
        <v>53984.541100000002</v>
      </c>
      <c r="D288" s="37" t="s">
        <v>124</v>
      </c>
      <c r="E288" s="58">
        <f t="shared" si="223"/>
        <v>28271.501456476919</v>
      </c>
      <c r="F288">
        <f t="shared" si="224"/>
        <v>28271.5</v>
      </c>
      <c r="G288">
        <f t="shared" si="214"/>
        <v>5.2651950682047755E-4</v>
      </c>
      <c r="H288" s="116"/>
      <c r="I288" s="116"/>
      <c r="J288" s="117"/>
      <c r="K288" s="116">
        <f t="shared" ref="K288:K319" si="254">G288</f>
        <v>5.2651950682047755E-4</v>
      </c>
      <c r="L288" s="116"/>
      <c r="M288" s="116"/>
      <c r="N288" s="118"/>
      <c r="O288" s="40"/>
      <c r="P288" s="167">
        <f t="shared" si="225"/>
        <v>2.772227910624789E-7</v>
      </c>
      <c r="Q288" s="166">
        <f t="shared" si="226"/>
        <v>38966.041100000002</v>
      </c>
      <c r="R288" s="8">
        <f t="shared" si="227"/>
        <v>2.772227910624789E-7</v>
      </c>
      <c r="S288" s="282">
        <f t="shared" si="215"/>
        <v>1</v>
      </c>
      <c r="T288" s="284"/>
      <c r="U288" s="167"/>
      <c r="V288" s="167"/>
      <c r="W288" s="167"/>
      <c r="X288" s="167"/>
      <c r="Y288" s="167"/>
      <c r="Z288" s="167"/>
      <c r="AA288" s="116"/>
      <c r="AB288" s="116"/>
      <c r="AC288" s="25"/>
      <c r="AD288" s="252"/>
      <c r="AE288" s="41"/>
      <c r="AF288">
        <f t="shared" si="228"/>
        <v>28271.5</v>
      </c>
      <c r="AG288" s="246">
        <f t="shared" si="229"/>
        <v>-4.0264401973103417E-3</v>
      </c>
      <c r="AH288" s="247">
        <f t="shared" si="230"/>
        <v>4.5529597041308193E-3</v>
      </c>
      <c r="AI288" s="247">
        <f t="shared" si="231"/>
        <v>5.2651950682047755E-4</v>
      </c>
      <c r="AJ288" s="248">
        <f t="shared" si="232"/>
        <v>2.0729442067438998E-5</v>
      </c>
      <c r="AK288">
        <f t="shared" si="253"/>
        <v>2.0729442067438998E-5</v>
      </c>
      <c r="AN288">
        <f t="shared" si="233"/>
        <v>9.7392847809350878E-4</v>
      </c>
      <c r="AO288">
        <f t="shared" si="234"/>
        <v>0.33930353800285218</v>
      </c>
      <c r="AP288">
        <f t="shared" si="235"/>
        <v>9.1764044407838252E-3</v>
      </c>
      <c r="AQ288">
        <f t="shared" si="236"/>
        <v>5.0358208141288795E-2</v>
      </c>
      <c r="AR288">
        <f t="shared" si="237"/>
        <v>3.0655198556178895</v>
      </c>
      <c r="AS288">
        <f t="shared" si="238"/>
        <v>26.27792651891129</v>
      </c>
      <c r="AT288">
        <f t="shared" si="239"/>
        <v>2.9730381879510084</v>
      </c>
      <c r="AU288">
        <f t="shared" si="239"/>
        <v>2.958518505911016</v>
      </c>
      <c r="AV288">
        <f t="shared" si="239"/>
        <v>2.9807597318560299</v>
      </c>
      <c r="AW288">
        <f t="shared" si="239"/>
        <v>2.9466539708293902</v>
      </c>
      <c r="AX288">
        <f t="shared" si="239"/>
        <v>2.9988738972142093</v>
      </c>
      <c r="AY288">
        <f t="shared" si="239"/>
        <v>2.9187079767393</v>
      </c>
      <c r="AZ288">
        <f t="shared" si="239"/>
        <v>3.0413656314799424</v>
      </c>
      <c r="BA288">
        <f t="shared" si="240"/>
        <v>2.8524073993454606</v>
      </c>
      <c r="BB288" s="246">
        <f t="shared" si="241"/>
        <v>-1.1736483478152846E-3</v>
      </c>
      <c r="BC288" s="247">
        <f t="shared" si="242"/>
        <v>1.7001678546357622E-3</v>
      </c>
      <c r="BD288" s="248">
        <f t="shared" si="243"/>
        <v>2.8905707339367701E-6</v>
      </c>
      <c r="BE288" s="247">
        <f t="shared" si="244"/>
        <v>-3.3002008207680886E-3</v>
      </c>
      <c r="BG288">
        <f t="shared" si="245"/>
        <v>2.8527918494950571E-3</v>
      </c>
      <c r="BH288">
        <f t="shared" si="246"/>
        <v>0.44721804448012592</v>
      </c>
      <c r="BI288">
        <f t="shared" si="247"/>
        <v>0.25954126398546146</v>
      </c>
      <c r="BJ288">
        <f t="shared" si="248"/>
        <v>-0.12019086082826999</v>
      </c>
      <c r="BK288">
        <f t="shared" si="249"/>
        <v>-2.9274959186824021</v>
      </c>
      <c r="BL288">
        <f t="shared" si="250"/>
        <v>-9.3058616215439596</v>
      </c>
      <c r="BM288">
        <f t="shared" si="251"/>
        <v>3.5441342143342687</v>
      </c>
      <c r="BN288">
        <f t="shared" si="251"/>
        <v>3.5505330228608067</v>
      </c>
      <c r="BO288">
        <f t="shared" si="251"/>
        <v>3.5382375870490645</v>
      </c>
      <c r="BP288">
        <f t="shared" si="251"/>
        <v>3.5619217597360877</v>
      </c>
      <c r="BQ288">
        <f t="shared" si="251"/>
        <v>3.5165079761426283</v>
      </c>
      <c r="BR288">
        <f t="shared" si="251"/>
        <v>3.604412420608051</v>
      </c>
      <c r="BS288">
        <f t="shared" si="251"/>
        <v>3.4369500199281866</v>
      </c>
      <c r="BT288">
        <f t="shared" si="252"/>
        <v>3.7690766632686401</v>
      </c>
    </row>
    <row r="289" spans="1:72">
      <c r="A289" s="80" t="s">
        <v>138</v>
      </c>
      <c r="B289" s="79" t="s">
        <v>45</v>
      </c>
      <c r="C289" s="82">
        <v>53986.3485</v>
      </c>
      <c r="D289" s="75">
        <v>4.0000000000000002E-4</v>
      </c>
      <c r="E289" s="58">
        <f t="shared" si="223"/>
        <v>28276.501150434455</v>
      </c>
      <c r="F289">
        <f t="shared" si="224"/>
        <v>28276.5</v>
      </c>
      <c r="G289">
        <f t="shared" ref="G289:G352" si="255">+C289-(C$7+F289*C$8)+T289*K$10</f>
        <v>4.1588450403651223E-4</v>
      </c>
      <c r="H289" s="116"/>
      <c r="I289" s="116"/>
      <c r="J289" s="117"/>
      <c r="K289" s="116">
        <f t="shared" si="254"/>
        <v>4.1588450403651223E-4</v>
      </c>
      <c r="L289" s="116"/>
      <c r="M289" s="116"/>
      <c r="N289" s="118"/>
      <c r="O289" s="40"/>
      <c r="P289" s="167">
        <f t="shared" si="225"/>
        <v>1.7295992069769575E-7</v>
      </c>
      <c r="Q289" s="166">
        <f t="shared" si="226"/>
        <v>38967.8485</v>
      </c>
      <c r="R289" s="8">
        <f t="shared" si="227"/>
        <v>1.7295992069769575E-7</v>
      </c>
      <c r="S289" s="282">
        <f t="shared" ref="S289:S352" si="256">S$14</f>
        <v>1</v>
      </c>
      <c r="T289" s="284"/>
      <c r="U289" s="167"/>
      <c r="V289" s="167"/>
      <c r="W289" s="167"/>
      <c r="X289" s="167"/>
      <c r="Y289" s="167"/>
      <c r="Z289" s="167"/>
      <c r="AB289" s="116"/>
      <c r="AC289" s="25"/>
      <c r="AD289" s="252"/>
      <c r="AE289" s="41"/>
      <c r="AF289">
        <f t="shared" si="228"/>
        <v>28276.5</v>
      </c>
      <c r="AG289" s="246">
        <f t="shared" si="229"/>
        <v>-4.0351845268218828E-3</v>
      </c>
      <c r="AH289" s="247">
        <f t="shared" si="230"/>
        <v>4.451069030858395E-3</v>
      </c>
      <c r="AI289" s="247">
        <f t="shared" si="231"/>
        <v>4.1588450403651223E-4</v>
      </c>
      <c r="AJ289" s="248">
        <f t="shared" si="232"/>
        <v>1.9812015517466692E-5</v>
      </c>
      <c r="AK289">
        <f t="shared" si="253"/>
        <v>1.9812015517466692E-5</v>
      </c>
      <c r="AN289">
        <f t="shared" si="233"/>
        <v>9.669809553359335E-4</v>
      </c>
      <c r="AO289">
        <f t="shared" si="234"/>
        <v>0.33929062120474607</v>
      </c>
      <c r="AP289">
        <f t="shared" si="235"/>
        <v>8.9194835415966796E-3</v>
      </c>
      <c r="AQ289">
        <f t="shared" si="236"/>
        <v>5.0188452802806642E-2</v>
      </c>
      <c r="AR289">
        <f t="shared" si="237"/>
        <v>3.0657767870348818</v>
      </c>
      <c r="AS289">
        <f t="shared" si="238"/>
        <v>26.367065252207428</v>
      </c>
      <c r="AT289">
        <f t="shared" si="239"/>
        <v>2.9736053366498276</v>
      </c>
      <c r="AU289">
        <f t="shared" si="239"/>
        <v>2.9591231884298961</v>
      </c>
      <c r="AV289">
        <f t="shared" si="239"/>
        <v>2.9813047069673173</v>
      </c>
      <c r="AW289">
        <f t="shared" si="239"/>
        <v>2.947294130688205</v>
      </c>
      <c r="AX289">
        <f t="shared" si="239"/>
        <v>2.999363279741309</v>
      </c>
      <c r="AY289">
        <f t="shared" si="239"/>
        <v>2.9194379482169186</v>
      </c>
      <c r="AZ289">
        <f t="shared" si="239"/>
        <v>3.0417162673526308</v>
      </c>
      <c r="BA289">
        <f t="shared" si="240"/>
        <v>2.8533685447392254</v>
      </c>
      <c r="BB289" s="246">
        <f t="shared" si="241"/>
        <v>-1.1771229446094597E-3</v>
      </c>
      <c r="BC289" s="247">
        <f t="shared" si="242"/>
        <v>1.593007448645972E-3</v>
      </c>
      <c r="BD289" s="248">
        <f t="shared" si="243"/>
        <v>2.5376727314415491E-6</v>
      </c>
      <c r="BE289" s="247">
        <f t="shared" si="244"/>
        <v>-3.4091580335118441E-3</v>
      </c>
      <c r="BG289">
        <f t="shared" si="245"/>
        <v>2.8580615822124231E-3</v>
      </c>
      <c r="BH289">
        <f t="shared" si="246"/>
        <v>0.44727797862668361</v>
      </c>
      <c r="BI289">
        <f t="shared" si="247"/>
        <v>0.26002225092566206</v>
      </c>
      <c r="BJ289">
        <f t="shared" si="248"/>
        <v>-0.12046617975187819</v>
      </c>
      <c r="BK289">
        <f t="shared" si="249"/>
        <v>-2.9269978310704698</v>
      </c>
      <c r="BL289">
        <f t="shared" si="250"/>
        <v>-9.2840960608127379</v>
      </c>
      <c r="BM289">
        <f t="shared" si="251"/>
        <v>3.5450525625880869</v>
      </c>
      <c r="BN289">
        <f t="shared" si="251"/>
        <v>3.5514476888260886</v>
      </c>
      <c r="BO289">
        <f t="shared" si="251"/>
        <v>3.5391545265209294</v>
      </c>
      <c r="BP289">
        <f t="shared" si="251"/>
        <v>3.5628437578671353</v>
      </c>
      <c r="BQ289">
        <f t="shared" si="251"/>
        <v>3.5174029130612259</v>
      </c>
      <c r="BR289">
        <f t="shared" si="251"/>
        <v>3.6053966436190588</v>
      </c>
      <c r="BS289">
        <f t="shared" si="251"/>
        <v>3.4377054441928356</v>
      </c>
      <c r="BT289">
        <f t="shared" si="252"/>
        <v>3.7704696762509307</v>
      </c>
    </row>
    <row r="290" spans="1:72">
      <c r="A290" s="37" t="s">
        <v>135</v>
      </c>
      <c r="B290" s="38" t="s">
        <v>45</v>
      </c>
      <c r="C290" s="37">
        <v>53986.527099999999</v>
      </c>
      <c r="D290" s="37" t="s">
        <v>124</v>
      </c>
      <c r="E290" s="58">
        <f t="shared" si="223"/>
        <v>28276.995200086338</v>
      </c>
      <c r="F290">
        <f t="shared" si="224"/>
        <v>28277</v>
      </c>
      <c r="G290">
        <f t="shared" si="255"/>
        <v>-1.7351790011161938E-3</v>
      </c>
      <c r="H290" s="116"/>
      <c r="I290" s="116"/>
      <c r="J290" s="117"/>
      <c r="K290" s="116">
        <f t="shared" si="254"/>
        <v>-1.7351790011161938E-3</v>
      </c>
      <c r="L290" s="116"/>
      <c r="M290" s="116"/>
      <c r="N290" s="118"/>
      <c r="O290" s="40"/>
      <c r="P290" s="167">
        <f t="shared" si="225"/>
        <v>3.010846165914592E-6</v>
      </c>
      <c r="Q290" s="166">
        <f t="shared" si="226"/>
        <v>38968.027099999999</v>
      </c>
      <c r="R290" s="8">
        <f t="shared" si="227"/>
        <v>3.010846165914592E-6</v>
      </c>
      <c r="S290" s="282">
        <f t="shared" si="256"/>
        <v>1</v>
      </c>
      <c r="T290" s="284"/>
      <c r="U290" s="167"/>
      <c r="V290" s="167"/>
      <c r="W290" s="167"/>
      <c r="X290" s="167"/>
      <c r="Y290" s="167"/>
      <c r="Z290" s="167"/>
      <c r="AB290" s="116"/>
      <c r="AC290" s="25"/>
      <c r="AD290" s="252"/>
      <c r="AE290" s="41"/>
      <c r="AF290">
        <f t="shared" si="228"/>
        <v>28277</v>
      </c>
      <c r="AG290" s="246">
        <f t="shared" si="229"/>
        <v>-4.0360589220689858E-3</v>
      </c>
      <c r="AH290" s="247">
        <f t="shared" si="230"/>
        <v>2.3008799209527919E-3</v>
      </c>
      <c r="AI290" s="247">
        <f t="shared" si="231"/>
        <v>-1.7351790011161938E-3</v>
      </c>
      <c r="AJ290" s="248">
        <f t="shared" si="232"/>
        <v>5.2940484106437261E-6</v>
      </c>
      <c r="AK290">
        <f t="shared" si="253"/>
        <v>5.2940484106437261E-6</v>
      </c>
      <c r="AN290">
        <f t="shared" si="233"/>
        <v>9.6628623061257364E-4</v>
      </c>
      <c r="AO290">
        <f t="shared" si="234"/>
        <v>0.33928933203369493</v>
      </c>
      <c r="AP290">
        <f t="shared" si="235"/>
        <v>8.893793609389581E-3</v>
      </c>
      <c r="AQ290">
        <f t="shared" si="236"/>
        <v>5.0171478533814373E-2</v>
      </c>
      <c r="AR290">
        <f t="shared" si="237"/>
        <v>3.065802477986117</v>
      </c>
      <c r="AS290">
        <f t="shared" si="238"/>
        <v>26.376011586704543</v>
      </c>
      <c r="AT290">
        <f t="shared" si="239"/>
        <v>2.9736620478711018</v>
      </c>
      <c r="AU290">
        <f t="shared" si="239"/>
        <v>2.9591836585666855</v>
      </c>
      <c r="AV290">
        <f t="shared" si="239"/>
        <v>2.9813591989532964</v>
      </c>
      <c r="AW290">
        <f t="shared" si="239"/>
        <v>2.9473581507327475</v>
      </c>
      <c r="AX290">
        <f t="shared" si="239"/>
        <v>2.9994122099182081</v>
      </c>
      <c r="AY290">
        <f t="shared" si="239"/>
        <v>2.9195109512330566</v>
      </c>
      <c r="AZ290">
        <f t="shared" si="239"/>
        <v>3.0417513213608287</v>
      </c>
      <c r="BA290">
        <f t="shared" si="240"/>
        <v>2.8534646592786022</v>
      </c>
      <c r="BB290" s="246">
        <f t="shared" si="241"/>
        <v>-1.1774704516143062E-3</v>
      </c>
      <c r="BC290" s="247">
        <f t="shared" si="242"/>
        <v>-5.5770854950188764E-4</v>
      </c>
      <c r="BD290" s="248">
        <f t="shared" si="243"/>
        <v>3.1103882618749947E-7</v>
      </c>
      <c r="BE290" s="247">
        <f t="shared" si="244"/>
        <v>-5.5600537021834474E-3</v>
      </c>
      <c r="BG290">
        <f t="shared" si="245"/>
        <v>2.8585884704546796E-3</v>
      </c>
      <c r="BH290">
        <f t="shared" si="246"/>
        <v>0.4472839805668487</v>
      </c>
      <c r="BI290">
        <f t="shared" si="247"/>
        <v>0.26007035395391298</v>
      </c>
      <c r="BJ290">
        <f t="shared" si="248"/>
        <v>-0.12049371451237152</v>
      </c>
      <c r="BK290">
        <f t="shared" si="249"/>
        <v>-2.9269480141481798</v>
      </c>
      <c r="BL290">
        <f t="shared" si="250"/>
        <v>-9.281924683636305</v>
      </c>
      <c r="BM290">
        <f t="shared" si="251"/>
        <v>3.5451444056879775</v>
      </c>
      <c r="BN290">
        <f t="shared" si="251"/>
        <v>3.5515391594533177</v>
      </c>
      <c r="BO290">
        <f t="shared" si="251"/>
        <v>3.5392462321463158</v>
      </c>
      <c r="BP290">
        <f t="shared" si="251"/>
        <v>3.5629359559951737</v>
      </c>
      <c r="BQ290">
        <f t="shared" si="251"/>
        <v>3.5174924273247585</v>
      </c>
      <c r="BR290">
        <f t="shared" si="251"/>
        <v>3.6054950518926168</v>
      </c>
      <c r="BS290">
        <f t="shared" si="251"/>
        <v>3.4377810221137151</v>
      </c>
      <c r="BT290">
        <f t="shared" si="252"/>
        <v>3.77060897754916</v>
      </c>
    </row>
    <row r="291" spans="1:72">
      <c r="A291" s="37" t="s">
        <v>135</v>
      </c>
      <c r="B291" s="38" t="s">
        <v>45</v>
      </c>
      <c r="C291" s="37">
        <v>53986.527600000001</v>
      </c>
      <c r="D291" s="37" t="s">
        <v>124</v>
      </c>
      <c r="E291" s="58">
        <f t="shared" si="223"/>
        <v>28276.996583204069</v>
      </c>
      <c r="F291">
        <f t="shared" si="224"/>
        <v>28277</v>
      </c>
      <c r="G291">
        <f t="shared" si="255"/>
        <v>-1.235178999195341E-3</v>
      </c>
      <c r="H291" s="116"/>
      <c r="I291" s="116"/>
      <c r="J291" s="117"/>
      <c r="K291" s="116">
        <f t="shared" si="254"/>
        <v>-1.235178999195341E-3</v>
      </c>
      <c r="L291" s="116"/>
      <c r="M291" s="116"/>
      <c r="N291" s="118"/>
      <c r="O291" s="40"/>
      <c r="P291" s="167">
        <f t="shared" si="225"/>
        <v>1.5256671600532042E-6</v>
      </c>
      <c r="Q291" s="166">
        <f t="shared" si="226"/>
        <v>38968.027600000001</v>
      </c>
      <c r="R291" s="8">
        <f t="shared" si="227"/>
        <v>1.5256671600532042E-6</v>
      </c>
      <c r="S291" s="282">
        <f t="shared" si="256"/>
        <v>1</v>
      </c>
      <c r="T291" s="284"/>
      <c r="U291" s="167"/>
      <c r="V291" s="167"/>
      <c r="W291" s="167"/>
      <c r="X291" s="167"/>
      <c r="Y291" s="167"/>
      <c r="Z291" s="167"/>
      <c r="AB291" s="116"/>
      <c r="AC291" s="25"/>
      <c r="AD291" s="252"/>
      <c r="AE291" s="41"/>
      <c r="AF291">
        <f t="shared" si="228"/>
        <v>28277</v>
      </c>
      <c r="AG291" s="246">
        <f t="shared" si="229"/>
        <v>-4.0360589220689858E-3</v>
      </c>
      <c r="AH291" s="247">
        <f t="shared" si="230"/>
        <v>2.8008799228736447E-3</v>
      </c>
      <c r="AI291" s="247">
        <f t="shared" si="231"/>
        <v>-1.235178999195341E-3</v>
      </c>
      <c r="AJ291" s="248">
        <f t="shared" si="232"/>
        <v>7.8449283423566735E-6</v>
      </c>
      <c r="AK291">
        <f t="shared" si="253"/>
        <v>7.8449283423566735E-6</v>
      </c>
      <c r="AN291">
        <f t="shared" si="233"/>
        <v>9.6628623061257364E-4</v>
      </c>
      <c r="AO291">
        <f t="shared" si="234"/>
        <v>0.33928933203369493</v>
      </c>
      <c r="AP291">
        <f t="shared" si="235"/>
        <v>8.893793609389581E-3</v>
      </c>
      <c r="AQ291">
        <f t="shared" si="236"/>
        <v>5.0171478533814373E-2</v>
      </c>
      <c r="AR291">
        <f t="shared" si="237"/>
        <v>3.065802477986117</v>
      </c>
      <c r="AS291">
        <f t="shared" si="238"/>
        <v>26.376011586704543</v>
      </c>
      <c r="AT291">
        <f t="shared" si="239"/>
        <v>2.9736620478711018</v>
      </c>
      <c r="AU291">
        <f t="shared" si="239"/>
        <v>2.9591836585666855</v>
      </c>
      <c r="AV291">
        <f t="shared" si="239"/>
        <v>2.9813591989532964</v>
      </c>
      <c r="AW291">
        <f t="shared" si="239"/>
        <v>2.9473581507327475</v>
      </c>
      <c r="AX291">
        <f t="shared" si="239"/>
        <v>2.9994122099182081</v>
      </c>
      <c r="AY291">
        <f t="shared" si="239"/>
        <v>2.9195109512330566</v>
      </c>
      <c r="AZ291">
        <f t="shared" si="239"/>
        <v>3.0417513213608287</v>
      </c>
      <c r="BA291">
        <f t="shared" si="240"/>
        <v>2.8534646592786022</v>
      </c>
      <c r="BB291" s="246">
        <f t="shared" si="241"/>
        <v>-1.1774704516143062E-3</v>
      </c>
      <c r="BC291" s="247">
        <f t="shared" si="242"/>
        <v>-5.7708547581034834E-5</v>
      </c>
      <c r="BD291" s="248">
        <f t="shared" si="243"/>
        <v>3.3302764639125616E-9</v>
      </c>
      <c r="BE291" s="247">
        <f t="shared" si="244"/>
        <v>-5.0600537002625946E-3</v>
      </c>
      <c r="BG291">
        <f t="shared" si="245"/>
        <v>2.8585884704546796E-3</v>
      </c>
      <c r="BH291">
        <f t="shared" si="246"/>
        <v>0.4472839805668487</v>
      </c>
      <c r="BI291">
        <f t="shared" si="247"/>
        <v>0.26007035395391298</v>
      </c>
      <c r="BJ291">
        <f t="shared" si="248"/>
        <v>-0.12049371451237152</v>
      </c>
      <c r="BK291">
        <f t="shared" si="249"/>
        <v>-2.9269480141481798</v>
      </c>
      <c r="BL291">
        <f t="shared" si="250"/>
        <v>-9.281924683636305</v>
      </c>
      <c r="BM291">
        <f t="shared" si="251"/>
        <v>3.5451444056879775</v>
      </c>
      <c r="BN291">
        <f t="shared" si="251"/>
        <v>3.5515391594533177</v>
      </c>
      <c r="BO291">
        <f t="shared" si="251"/>
        <v>3.5392462321463158</v>
      </c>
      <c r="BP291">
        <f t="shared" si="251"/>
        <v>3.5629359559951737</v>
      </c>
      <c r="BQ291">
        <f t="shared" si="251"/>
        <v>3.5174924273247585</v>
      </c>
      <c r="BR291">
        <f t="shared" si="251"/>
        <v>3.6054950518926168</v>
      </c>
      <c r="BS291">
        <f t="shared" si="251"/>
        <v>3.4377810221137151</v>
      </c>
      <c r="BT291">
        <f t="shared" si="252"/>
        <v>3.77060897754916</v>
      </c>
    </row>
    <row r="292" spans="1:72">
      <c r="A292" s="80" t="s">
        <v>138</v>
      </c>
      <c r="B292" s="79" t="s">
        <v>49</v>
      </c>
      <c r="C292" s="82">
        <v>53987.432999999997</v>
      </c>
      <c r="D292" s="75">
        <v>2.9999999999999997E-4</v>
      </c>
      <c r="E292" s="58">
        <f t="shared" si="223"/>
        <v>28279.501132783098</v>
      </c>
      <c r="F292">
        <f t="shared" si="224"/>
        <v>28279.5</v>
      </c>
      <c r="G292">
        <f t="shared" si="255"/>
        <v>4.0950350376078859E-4</v>
      </c>
      <c r="H292" s="116"/>
      <c r="I292" s="116"/>
      <c r="J292" s="117"/>
      <c r="K292" s="116">
        <f t="shared" si="254"/>
        <v>4.0950350376078859E-4</v>
      </c>
      <c r="L292" s="116"/>
      <c r="M292" s="116"/>
      <c r="N292" s="118"/>
      <c r="O292" s="40"/>
      <c r="P292" s="167">
        <f t="shared" si="225"/>
        <v>1.6769311959236219E-7</v>
      </c>
      <c r="Q292" s="166">
        <f t="shared" si="226"/>
        <v>38968.932999999997</v>
      </c>
      <c r="R292" s="8">
        <f t="shared" si="227"/>
        <v>1.6769311959236219E-7</v>
      </c>
      <c r="S292" s="282">
        <f t="shared" si="256"/>
        <v>1</v>
      </c>
      <c r="T292" s="284"/>
      <c r="U292" s="167"/>
      <c r="V292" s="167"/>
      <c r="W292" s="167"/>
      <c r="X292" s="167"/>
      <c r="Y292" s="167"/>
      <c r="Z292" s="167"/>
      <c r="AC292" s="25"/>
      <c r="AD292" s="252"/>
      <c r="AE292" s="41"/>
      <c r="AF292">
        <f t="shared" si="228"/>
        <v>28279.5</v>
      </c>
      <c r="AG292" s="246">
        <f t="shared" si="229"/>
        <v>-4.0404307954567814E-3</v>
      </c>
      <c r="AH292" s="247">
        <f t="shared" si="230"/>
        <v>4.44993429921757E-3</v>
      </c>
      <c r="AI292" s="247">
        <f t="shared" si="231"/>
        <v>4.0950350376078859E-4</v>
      </c>
      <c r="AJ292" s="248">
        <f t="shared" si="232"/>
        <v>1.9801915267352965E-5</v>
      </c>
      <c r="AK292">
        <f t="shared" si="253"/>
        <v>1.9801915267352965E-5</v>
      </c>
      <c r="AN292">
        <f t="shared" si="233"/>
        <v>9.628126821571467E-4</v>
      </c>
      <c r="AO292">
        <f t="shared" si="234"/>
        <v>0.33928289301849568</v>
      </c>
      <c r="AP292">
        <f t="shared" si="235"/>
        <v>8.765349825205276E-3</v>
      </c>
      <c r="AQ292">
        <f t="shared" si="236"/>
        <v>5.0086610633395923E-2</v>
      </c>
      <c r="AR292">
        <f t="shared" si="237"/>
        <v>3.0659309267775088</v>
      </c>
      <c r="AS292">
        <f t="shared" si="238"/>
        <v>26.420832262561539</v>
      </c>
      <c r="AT292">
        <f t="shared" si="239"/>
        <v>2.9739455940405484</v>
      </c>
      <c r="AU292">
        <f t="shared" si="239"/>
        <v>2.9594860143868216</v>
      </c>
      <c r="AV292">
        <f t="shared" si="239"/>
        <v>2.9816316438364687</v>
      </c>
      <c r="AW292">
        <f t="shared" si="239"/>
        <v>2.9476782620096564</v>
      </c>
      <c r="AX292">
        <f t="shared" si="239"/>
        <v>2.9996568388122888</v>
      </c>
      <c r="AY292">
        <f t="shared" si="239"/>
        <v>2.9198759822918929</v>
      </c>
      <c r="AZ292">
        <f t="shared" si="239"/>
        <v>3.0419265653222052</v>
      </c>
      <c r="BA292">
        <f t="shared" si="240"/>
        <v>2.8539452319754846</v>
      </c>
      <c r="BB292" s="246">
        <f t="shared" si="241"/>
        <v>-1.1792081160395163E-3</v>
      </c>
      <c r="BC292" s="247">
        <f t="shared" si="242"/>
        <v>1.5887116198003049E-3</v>
      </c>
      <c r="BD292" s="248">
        <f t="shared" si="243"/>
        <v>2.5240046108885082E-6</v>
      </c>
      <c r="BE292" s="247">
        <f t="shared" si="244"/>
        <v>-3.4145318578136232E-3</v>
      </c>
      <c r="BG292">
        <f t="shared" si="245"/>
        <v>2.8612226794172651E-3</v>
      </c>
      <c r="BH292">
        <f t="shared" si="246"/>
        <v>0.44731401353069777</v>
      </c>
      <c r="BI292">
        <f t="shared" si="247"/>
        <v>0.26031088092581395</v>
      </c>
      <c r="BJ292">
        <f t="shared" si="248"/>
        <v>-0.12063139614325508</v>
      </c>
      <c r="BK292">
        <f t="shared" si="249"/>
        <v>-2.9266989072541514</v>
      </c>
      <c r="BL292">
        <f t="shared" si="250"/>
        <v>-9.2710818721142001</v>
      </c>
      <c r="BM292">
        <f t="shared" si="251"/>
        <v>3.5456036437717442</v>
      </c>
      <c r="BN292">
        <f t="shared" si="251"/>
        <v>3.5519965236168316</v>
      </c>
      <c r="BO292">
        <f t="shared" si="251"/>
        <v>3.5397047921379596</v>
      </c>
      <c r="BP292">
        <f t="shared" si="251"/>
        <v>3.5633969420701903</v>
      </c>
      <c r="BQ292">
        <f t="shared" si="251"/>
        <v>3.5179400547781694</v>
      </c>
      <c r="BR292">
        <f t="shared" si="251"/>
        <v>3.6059870549879469</v>
      </c>
      <c r="BS292">
        <f t="shared" si="251"/>
        <v>3.4381590086199925</v>
      </c>
      <c r="BT292">
        <f t="shared" si="252"/>
        <v>3.7713054840403055</v>
      </c>
    </row>
    <row r="293" spans="1:72">
      <c r="A293" s="80" t="s">
        <v>139</v>
      </c>
      <c r="B293" s="76" t="s">
        <v>49</v>
      </c>
      <c r="C293" s="75">
        <v>53987.6129</v>
      </c>
      <c r="D293" s="75">
        <v>1E-3</v>
      </c>
      <c r="E293" s="58">
        <f t="shared" si="223"/>
        <v>28279.998778541081</v>
      </c>
      <c r="F293">
        <f t="shared" si="224"/>
        <v>28280</v>
      </c>
      <c r="G293">
        <f t="shared" si="255"/>
        <v>-4.4155999785289168E-4</v>
      </c>
      <c r="H293" s="116"/>
      <c r="I293" s="116"/>
      <c r="J293" s="117"/>
      <c r="K293" s="116">
        <f t="shared" si="254"/>
        <v>-4.4155999785289168E-4</v>
      </c>
      <c r="L293" s="116"/>
      <c r="M293" s="116"/>
      <c r="N293" s="118"/>
      <c r="O293" s="40"/>
      <c r="P293" s="167">
        <f t="shared" si="225"/>
        <v>1.9497523170384571E-7</v>
      </c>
      <c r="Q293" s="166">
        <f t="shared" si="226"/>
        <v>38969.1129</v>
      </c>
      <c r="R293" s="8">
        <f t="shared" si="227"/>
        <v>1.9497523170384571E-7</v>
      </c>
      <c r="S293" s="282">
        <f t="shared" si="256"/>
        <v>1</v>
      </c>
      <c r="T293" s="284"/>
      <c r="U293" s="167"/>
      <c r="V293" s="167"/>
      <c r="W293" s="167"/>
      <c r="X293" s="167"/>
      <c r="Y293" s="167"/>
      <c r="Z293" s="167"/>
      <c r="AC293" s="25"/>
      <c r="AD293" s="252"/>
      <c r="AE293" s="41"/>
      <c r="AF293">
        <f t="shared" si="228"/>
        <v>28280</v>
      </c>
      <c r="AG293" s="246">
        <f t="shared" si="229"/>
        <v>-4.0413051495633377E-3</v>
      </c>
      <c r="AH293" s="247">
        <f t="shared" si="230"/>
        <v>3.599745151710446E-3</v>
      </c>
      <c r="AI293" s="247">
        <f t="shared" si="231"/>
        <v>-4.4155999785289168E-4</v>
      </c>
      <c r="AJ293" s="248">
        <f t="shared" si="232"/>
        <v>1.2958165157262861E-5</v>
      </c>
      <c r="AK293">
        <f t="shared" si="253"/>
        <v>1.2958165157262861E-5</v>
      </c>
      <c r="AN293">
        <f t="shared" si="233"/>
        <v>9.6211798749979728E-4</v>
      </c>
      <c r="AO293">
        <f t="shared" si="234"/>
        <v>0.33928160658329087</v>
      </c>
      <c r="AP293">
        <f t="shared" si="235"/>
        <v>8.739662243049234E-3</v>
      </c>
      <c r="AQ293">
        <f t="shared" si="236"/>
        <v>5.006963774177732E-2</v>
      </c>
      <c r="AR293">
        <f t="shared" si="237"/>
        <v>3.0659566153436364</v>
      </c>
      <c r="AS293">
        <f t="shared" si="238"/>
        <v>26.429814240022395</v>
      </c>
      <c r="AT293">
        <f t="shared" ref="AT293:AZ308" si="257">$BA293+$AH$7*SIN(AU293)</f>
        <v>2.9740023012882637</v>
      </c>
      <c r="AU293">
        <f t="shared" si="257"/>
        <v>2.9595464865776964</v>
      </c>
      <c r="AV293">
        <f t="shared" si="257"/>
        <v>2.9816861298056736</v>
      </c>
      <c r="AW293">
        <f t="shared" si="257"/>
        <v>2.9477422864745741</v>
      </c>
      <c r="AX293">
        <f t="shared" si="257"/>
        <v>2.999705760196044</v>
      </c>
      <c r="AY293">
        <f t="shared" si="257"/>
        <v>2.9199489916969696</v>
      </c>
      <c r="AZ293">
        <f t="shared" si="257"/>
        <v>3.0419616089025068</v>
      </c>
      <c r="BA293">
        <f t="shared" si="240"/>
        <v>2.8540413465148609</v>
      </c>
      <c r="BB293" s="246">
        <f t="shared" si="241"/>
        <v>-1.1795556748339471E-3</v>
      </c>
      <c r="BC293" s="247">
        <f t="shared" si="242"/>
        <v>7.3799567698105539E-4</v>
      </c>
      <c r="BD293" s="248">
        <f t="shared" si="243"/>
        <v>5.4463761924272622E-7</v>
      </c>
      <c r="BE293" s="247">
        <f t="shared" si="244"/>
        <v>-4.2654274600820797E-3</v>
      </c>
      <c r="BG293">
        <f t="shared" si="245"/>
        <v>2.8617494747293906E-3</v>
      </c>
      <c r="BH293">
        <f t="shared" si="246"/>
        <v>0.44732002477709154</v>
      </c>
      <c r="BI293">
        <f t="shared" si="247"/>
        <v>0.26035898868719948</v>
      </c>
      <c r="BJ293">
        <f t="shared" si="248"/>
        <v>-0.12065893403566075</v>
      </c>
      <c r="BK293">
        <f t="shared" si="249"/>
        <v>-2.9266490814166382</v>
      </c>
      <c r="BL293">
        <f t="shared" si="250"/>
        <v>-9.2689161203316175</v>
      </c>
      <c r="BM293">
        <f t="shared" ref="BM293:BS308" si="258">$BT293+$BH$7*SIN(BN293)</f>
        <v>3.5456954959068883</v>
      </c>
      <c r="BN293">
        <f t="shared" si="258"/>
        <v>3.5520879986580347</v>
      </c>
      <c r="BO293">
        <f t="shared" si="258"/>
        <v>3.5397965105105467</v>
      </c>
      <c r="BP293">
        <f t="shared" si="258"/>
        <v>3.5634891383748317</v>
      </c>
      <c r="BQ293">
        <f t="shared" si="258"/>
        <v>3.5180295914987232</v>
      </c>
      <c r="BR293">
        <f t="shared" si="258"/>
        <v>3.6060854479511701</v>
      </c>
      <c r="BS293">
        <f t="shared" si="258"/>
        <v>3.4382346253102773</v>
      </c>
      <c r="BT293">
        <f t="shared" si="252"/>
        <v>3.7714447853385344</v>
      </c>
    </row>
    <row r="294" spans="1:72">
      <c r="A294" s="80" t="s">
        <v>138</v>
      </c>
      <c r="B294" s="79" t="s">
        <v>49</v>
      </c>
      <c r="C294" s="82">
        <v>53988.335200000001</v>
      </c>
      <c r="D294" s="75">
        <v>2.0000000000000001E-4</v>
      </c>
      <c r="E294" s="58">
        <f t="shared" si="223"/>
        <v>28281.996830408701</v>
      </c>
      <c r="F294">
        <f t="shared" si="224"/>
        <v>28282</v>
      </c>
      <c r="G294">
        <f t="shared" si="255"/>
        <v>-1.1458139924798161E-3</v>
      </c>
      <c r="H294" s="116"/>
      <c r="I294" s="116"/>
      <c r="J294" s="117"/>
      <c r="K294" s="116">
        <f t="shared" si="254"/>
        <v>-1.1458139924798161E-3</v>
      </c>
      <c r="L294" s="116"/>
      <c r="M294" s="116"/>
      <c r="N294" s="118"/>
      <c r="O294" s="40"/>
      <c r="P294" s="167">
        <f t="shared" si="225"/>
        <v>1.312889705362536E-6</v>
      </c>
      <c r="Q294" s="166">
        <f t="shared" si="226"/>
        <v>38969.835200000001</v>
      </c>
      <c r="R294" s="8">
        <f t="shared" si="227"/>
        <v>1.312889705362536E-6</v>
      </c>
      <c r="S294" s="282">
        <f t="shared" si="256"/>
        <v>1</v>
      </c>
      <c r="T294" s="284"/>
      <c r="U294" s="167"/>
      <c r="V294" s="167"/>
      <c r="W294" s="167"/>
      <c r="X294" s="167"/>
      <c r="Y294" s="167"/>
      <c r="Z294" s="167"/>
      <c r="AA294" s="116"/>
      <c r="AB294" s="116"/>
      <c r="AC294" s="25"/>
      <c r="AD294" s="252"/>
      <c r="AE294" s="41"/>
      <c r="AF294">
        <f t="shared" si="228"/>
        <v>28282</v>
      </c>
      <c r="AG294" s="246">
        <f t="shared" si="229"/>
        <v>-4.0448024974118132E-3</v>
      </c>
      <c r="AH294" s="247">
        <f t="shared" si="230"/>
        <v>2.8989885049319972E-3</v>
      </c>
      <c r="AI294" s="247">
        <f t="shared" si="231"/>
        <v>-1.1458139924798161E-3</v>
      </c>
      <c r="AJ294" s="248">
        <f t="shared" si="232"/>
        <v>8.4041343517278558E-6</v>
      </c>
      <c r="AK294">
        <f t="shared" si="253"/>
        <v>8.4041343517278558E-6</v>
      </c>
      <c r="AN294">
        <f t="shared" si="233"/>
        <v>9.5933925899059158E-4</v>
      </c>
      <c r="AO294">
        <f t="shared" si="234"/>
        <v>0.33927646540108347</v>
      </c>
      <c r="AP294">
        <f t="shared" si="235"/>
        <v>8.636915826774479E-3</v>
      </c>
      <c r="AQ294">
        <f t="shared" si="236"/>
        <v>5.000174846807208E-2</v>
      </c>
      <c r="AR294">
        <f t="shared" si="237"/>
        <v>3.0660593656381536</v>
      </c>
      <c r="AS294">
        <f t="shared" si="238"/>
        <v>26.465801823062186</v>
      </c>
      <c r="AT294">
        <f t="shared" si="257"/>
        <v>2.9742291236643212</v>
      </c>
      <c r="AU294">
        <f t="shared" si="257"/>
        <v>2.9597883787621533</v>
      </c>
      <c r="AV294">
        <f t="shared" si="257"/>
        <v>2.9819040636668568</v>
      </c>
      <c r="AW294">
        <f t="shared" si="257"/>
        <v>2.9479983916931531</v>
      </c>
      <c r="AX294">
        <f t="shared" si="257"/>
        <v>2.9999014310952603</v>
      </c>
      <c r="AY294">
        <f t="shared" si="257"/>
        <v>2.9202410399505898</v>
      </c>
      <c r="AZ294">
        <f t="shared" si="257"/>
        <v>3.0421017658692717</v>
      </c>
      <c r="BA294">
        <f t="shared" si="240"/>
        <v>2.854425804672367</v>
      </c>
      <c r="BB294" s="246">
        <f t="shared" si="241"/>
        <v>-1.1809459965145871E-3</v>
      </c>
      <c r="BC294" s="247">
        <f t="shared" si="242"/>
        <v>3.5132004034771E-5</v>
      </c>
      <c r="BD294" s="248">
        <f t="shared" si="243"/>
        <v>1.2342577074991658E-9</v>
      </c>
      <c r="BE294" s="247">
        <f t="shared" si="244"/>
        <v>-4.9690097523676334E-3</v>
      </c>
      <c r="BG294">
        <f t="shared" si="245"/>
        <v>2.8638565008972262E-3</v>
      </c>
      <c r="BH294">
        <f t="shared" si="246"/>
        <v>0.44734408527960223</v>
      </c>
      <c r="BI294">
        <f t="shared" si="247"/>
        <v>0.26055142762692785</v>
      </c>
      <c r="BJ294">
        <f t="shared" si="248"/>
        <v>-0.12076909082864293</v>
      </c>
      <c r="BK294">
        <f t="shared" si="249"/>
        <v>-2.9264497631937889</v>
      </c>
      <c r="BL294">
        <f t="shared" si="250"/>
        <v>-9.2602624609426254</v>
      </c>
      <c r="BM294">
        <f t="shared" si="258"/>
        <v>3.5460629195160411</v>
      </c>
      <c r="BN294">
        <f t="shared" si="258"/>
        <v>3.5524539061989406</v>
      </c>
      <c r="BO294">
        <f t="shared" si="258"/>
        <v>3.5401634052546793</v>
      </c>
      <c r="BP294">
        <f t="shared" si="258"/>
        <v>3.5638579205716088</v>
      </c>
      <c r="BQ294">
        <f t="shared" si="258"/>
        <v>3.5183877758267812</v>
      </c>
      <c r="BR294">
        <f t="shared" si="258"/>
        <v>3.6064789942781799</v>
      </c>
      <c r="BS294">
        <f t="shared" si="258"/>
        <v>3.4385371567427119</v>
      </c>
      <c r="BT294">
        <f t="shared" si="252"/>
        <v>3.772001990531451</v>
      </c>
    </row>
    <row r="295" spans="1:72">
      <c r="A295" s="80" t="s">
        <v>138</v>
      </c>
      <c r="B295" s="79" t="s">
        <v>45</v>
      </c>
      <c r="C295" s="82">
        <v>53988.517500000002</v>
      </c>
      <c r="D295" s="75">
        <v>4.0000000000000002E-4</v>
      </c>
      <c r="E295" s="58">
        <f t="shared" si="223"/>
        <v>28282.501115131763</v>
      </c>
      <c r="F295">
        <f t="shared" si="224"/>
        <v>28282.5</v>
      </c>
      <c r="G295">
        <f t="shared" si="255"/>
        <v>4.0312250348506495E-4</v>
      </c>
      <c r="H295" s="116"/>
      <c r="I295" s="116"/>
      <c r="J295" s="117"/>
      <c r="K295" s="116">
        <f t="shared" si="254"/>
        <v>4.0312250348506495E-4</v>
      </c>
      <c r="L295" s="116"/>
      <c r="M295" s="116"/>
      <c r="N295" s="118"/>
      <c r="O295" s="40"/>
      <c r="P295" s="167">
        <f t="shared" si="225"/>
        <v>1.6250775281606621E-7</v>
      </c>
      <c r="Q295" s="166">
        <f t="shared" si="226"/>
        <v>38970.017500000002</v>
      </c>
      <c r="R295" s="8">
        <f t="shared" si="227"/>
        <v>1.6250775281606621E-7</v>
      </c>
      <c r="S295" s="282">
        <f t="shared" si="256"/>
        <v>1</v>
      </c>
      <c r="T295" s="284"/>
      <c r="U295" s="167"/>
      <c r="V295" s="167"/>
      <c r="W295" s="167"/>
      <c r="X295" s="167"/>
      <c r="Y295" s="167"/>
      <c r="Z295" s="167"/>
      <c r="AB295" s="116"/>
      <c r="AC295" s="25"/>
      <c r="AD295" s="252"/>
      <c r="AE295" s="41"/>
      <c r="AF295">
        <f t="shared" si="228"/>
        <v>28282.5</v>
      </c>
      <c r="AG295" s="246">
        <f t="shared" si="229"/>
        <v>-4.0456768172284748E-3</v>
      </c>
      <c r="AH295" s="247">
        <f t="shared" si="230"/>
        <v>4.4487993207135397E-3</v>
      </c>
      <c r="AI295" s="247">
        <f t="shared" si="231"/>
        <v>4.0312250348506495E-4</v>
      </c>
      <c r="AJ295" s="248">
        <f t="shared" si="232"/>
        <v>1.9791815395981252E-5</v>
      </c>
      <c r="AK295">
        <f t="shared" si="253"/>
        <v>1.9791815395981252E-5</v>
      </c>
      <c r="AN295">
        <f t="shared" si="233"/>
        <v>9.5864458939436017E-4</v>
      </c>
      <c r="AO295">
        <f t="shared" si="234"/>
        <v>0.33927518124505895</v>
      </c>
      <c r="AP295">
        <f t="shared" si="235"/>
        <v>8.6112302003001472E-3</v>
      </c>
      <c r="AQ295">
        <f t="shared" si="236"/>
        <v>4.9984776722521149E-2</v>
      </c>
      <c r="AR295">
        <f t="shared" si="237"/>
        <v>3.0660850522198606</v>
      </c>
      <c r="AS295">
        <f t="shared" si="238"/>
        <v>26.474813667065533</v>
      </c>
      <c r="AT295">
        <f t="shared" si="257"/>
        <v>2.9742858276054998</v>
      </c>
      <c r="AU295">
        <f t="shared" si="257"/>
        <v>2.9598488526632267</v>
      </c>
      <c r="AV295">
        <f t="shared" si="257"/>
        <v>2.9819585446296122</v>
      </c>
      <c r="AW295">
        <f t="shared" si="257"/>
        <v>2.9480624198365923</v>
      </c>
      <c r="AX295">
        <f t="shared" si="257"/>
        <v>2.9999503451632732</v>
      </c>
      <c r="AY295">
        <f t="shared" si="257"/>
        <v>2.9203140546706647</v>
      </c>
      <c r="AZ295">
        <f t="shared" si="257"/>
        <v>3.0421368007751739</v>
      </c>
      <c r="BA295">
        <f t="shared" si="240"/>
        <v>2.8545219192117433</v>
      </c>
      <c r="BB295" s="246">
        <f t="shared" si="241"/>
        <v>-1.1812935985813645E-3</v>
      </c>
      <c r="BC295" s="247">
        <f t="shared" si="242"/>
        <v>1.5844161020664295E-3</v>
      </c>
      <c r="BD295" s="248">
        <f t="shared" si="243"/>
        <v>2.5103743844873781E-6</v>
      </c>
      <c r="BE295" s="247">
        <f t="shared" si="244"/>
        <v>-3.4199053045564053E-3</v>
      </c>
      <c r="BG295">
        <f t="shared" si="245"/>
        <v>2.8643832186471103E-3</v>
      </c>
      <c r="BH295">
        <f t="shared" si="246"/>
        <v>0.44735010428519273</v>
      </c>
      <c r="BI295">
        <f t="shared" si="247"/>
        <v>0.26059953933603192</v>
      </c>
      <c r="BJ295">
        <f t="shared" si="248"/>
        <v>-0.12079663133311788</v>
      </c>
      <c r="BK295">
        <f t="shared" si="249"/>
        <v>-2.9263999299183112</v>
      </c>
      <c r="BL295">
        <f t="shared" si="250"/>
        <v>-9.258101379938525</v>
      </c>
      <c r="BM295">
        <f t="shared" si="258"/>
        <v>3.5461547791865637</v>
      </c>
      <c r="BN295">
        <f t="shared" si="258"/>
        <v>3.5525453849303554</v>
      </c>
      <c r="BO295">
        <f t="shared" si="258"/>
        <v>3.5402551342550947</v>
      </c>
      <c r="BP295">
        <f t="shared" si="258"/>
        <v>3.5639501153672715</v>
      </c>
      <c r="BQ295">
        <f t="shared" si="258"/>
        <v>3.5184773312721935</v>
      </c>
      <c r="BR295">
        <f t="shared" si="258"/>
        <v>3.6065773744775038</v>
      </c>
      <c r="BS295">
        <f t="shared" si="258"/>
        <v>3.4386128057748211</v>
      </c>
      <c r="BT295">
        <f t="shared" si="252"/>
        <v>3.7721412918296799</v>
      </c>
    </row>
    <row r="296" spans="1:72">
      <c r="A296" s="80" t="s">
        <v>138</v>
      </c>
      <c r="B296" s="79" t="s">
        <v>49</v>
      </c>
      <c r="C296" s="82">
        <v>53990.324800000002</v>
      </c>
      <c r="D296" s="75">
        <v>2.0000000000000001E-4</v>
      </c>
      <c r="E296" s="58">
        <f t="shared" si="223"/>
        <v>28287.500532465758</v>
      </c>
      <c r="F296">
        <f t="shared" si="224"/>
        <v>28287.5</v>
      </c>
      <c r="G296">
        <f t="shared" si="255"/>
        <v>1.9248750322731212E-4</v>
      </c>
      <c r="H296" s="116"/>
      <c r="I296" s="116"/>
      <c r="J296" s="117"/>
      <c r="K296" s="116">
        <f t="shared" si="254"/>
        <v>1.9248750322731212E-4</v>
      </c>
      <c r="L296" s="116"/>
      <c r="M296" s="116"/>
      <c r="N296" s="118"/>
      <c r="O296" s="40"/>
      <c r="P296" s="167">
        <f t="shared" si="225"/>
        <v>3.7051438898684493E-8</v>
      </c>
      <c r="Q296" s="166">
        <f t="shared" si="226"/>
        <v>38971.824800000002</v>
      </c>
      <c r="R296" s="8">
        <f t="shared" si="227"/>
        <v>3.7051438898684493E-8</v>
      </c>
      <c r="S296" s="282">
        <f t="shared" si="256"/>
        <v>1</v>
      </c>
      <c r="T296" s="284"/>
      <c r="U296" s="167"/>
      <c r="V296" s="167"/>
      <c r="W296" s="167"/>
      <c r="X296" s="167"/>
      <c r="Y296" s="167"/>
      <c r="Z296" s="167"/>
      <c r="AB296" s="116"/>
      <c r="AC296" s="25"/>
      <c r="AD296" s="252"/>
      <c r="AE296" s="41"/>
      <c r="AF296">
        <f t="shared" si="228"/>
        <v>28287.5</v>
      </c>
      <c r="AG296" s="246">
        <f t="shared" si="229"/>
        <v>-4.054419638134658E-3</v>
      </c>
      <c r="AH296" s="247">
        <f t="shared" si="230"/>
        <v>4.2469071413619702E-3</v>
      </c>
      <c r="AI296" s="247">
        <f t="shared" si="231"/>
        <v>1.9248750322731212E-4</v>
      </c>
      <c r="AJ296" s="248">
        <f t="shared" si="232"/>
        <v>1.8036220267351303E-5</v>
      </c>
      <c r="AK296">
        <f t="shared" si="253"/>
        <v>1.8036220267351303E-5</v>
      </c>
      <c r="AN296">
        <f t="shared" si="233"/>
        <v>9.5169816917590132E-4</v>
      </c>
      <c r="AO296">
        <f t="shared" si="234"/>
        <v>0.33926236474751248</v>
      </c>
      <c r="AP296">
        <f t="shared" si="235"/>
        <v>8.3543954156795417E-3</v>
      </c>
      <c r="AQ296">
        <f t="shared" si="236"/>
        <v>4.9815071852810554E-2</v>
      </c>
      <c r="AR296">
        <f t="shared" si="237"/>
        <v>3.0663418962463602</v>
      </c>
      <c r="AS296">
        <f t="shared" si="238"/>
        <v>26.565262624257493</v>
      </c>
      <c r="AT296">
        <f t="shared" si="257"/>
        <v>2.9748528307026074</v>
      </c>
      <c r="AU296">
        <f t="shared" si="257"/>
        <v>2.9604536104675572</v>
      </c>
      <c r="AV296">
        <f t="shared" si="257"/>
        <v>2.9825032992766825</v>
      </c>
      <c r="AW296">
        <f t="shared" si="257"/>
        <v>2.9487027416730944</v>
      </c>
      <c r="AX296">
        <f t="shared" si="257"/>
        <v>3.0004394055128851</v>
      </c>
      <c r="AY296">
        <f t="shared" si="257"/>
        <v>2.9210442602269309</v>
      </c>
      <c r="AZ296">
        <f t="shared" si="257"/>
        <v>3.0424870546020117</v>
      </c>
      <c r="BA296">
        <f t="shared" si="240"/>
        <v>2.855483064605508</v>
      </c>
      <c r="BB296" s="246">
        <f t="shared" si="241"/>
        <v>-1.1847700966202503E-3</v>
      </c>
      <c r="BC296" s="247">
        <f t="shared" si="242"/>
        <v>1.3772575998475625E-3</v>
      </c>
      <c r="BD296" s="248">
        <f t="shared" si="243"/>
        <v>1.8968384963378684E-6</v>
      </c>
      <c r="BE296" s="247">
        <f t="shared" si="244"/>
        <v>-3.6288602074629967E-3</v>
      </c>
      <c r="BG296">
        <f t="shared" si="245"/>
        <v>2.8696495415144077E-3</v>
      </c>
      <c r="BH296">
        <f t="shared" si="246"/>
        <v>0.44741037974040387</v>
      </c>
      <c r="BI296">
        <f t="shared" si="247"/>
        <v>0.2610806998932042</v>
      </c>
      <c r="BJ296">
        <f t="shared" si="248"/>
        <v>-0.12107206513631422</v>
      </c>
      <c r="BK296">
        <f t="shared" si="249"/>
        <v>-2.9259015152425536</v>
      </c>
      <c r="BL296">
        <f t="shared" si="250"/>
        <v>-9.2365417449746072</v>
      </c>
      <c r="BM296">
        <f t="shared" si="258"/>
        <v>3.5470734588529327</v>
      </c>
      <c r="BN296">
        <f t="shared" si="258"/>
        <v>3.5534602129798696</v>
      </c>
      <c r="BO296">
        <f t="shared" si="258"/>
        <v>3.5411725412270423</v>
      </c>
      <c r="BP296">
        <f t="shared" si="258"/>
        <v>3.5648720468518706</v>
      </c>
      <c r="BQ296">
        <f t="shared" si="258"/>
        <v>3.5193730918273509</v>
      </c>
      <c r="BR296">
        <f t="shared" si="258"/>
        <v>3.6075610360049559</v>
      </c>
      <c r="BS296">
        <f t="shared" si="258"/>
        <v>3.4393696522635473</v>
      </c>
      <c r="BT296">
        <f t="shared" si="252"/>
        <v>3.7735343048119709</v>
      </c>
    </row>
    <row r="297" spans="1:72">
      <c r="A297" s="80" t="s">
        <v>138</v>
      </c>
      <c r="B297" s="79" t="s">
        <v>45</v>
      </c>
      <c r="C297" s="82">
        <v>53990.504000000001</v>
      </c>
      <c r="D297" s="75">
        <v>1E-4</v>
      </c>
      <c r="E297" s="58">
        <f t="shared" si="223"/>
        <v>28287.996241858913</v>
      </c>
      <c r="F297">
        <f t="shared" si="224"/>
        <v>28288</v>
      </c>
      <c r="G297">
        <f t="shared" si="255"/>
        <v>-1.358575995254796E-3</v>
      </c>
      <c r="H297" s="116"/>
      <c r="I297" s="116"/>
      <c r="J297" s="117"/>
      <c r="K297" s="116">
        <f t="shared" si="254"/>
        <v>-1.358575995254796E-3</v>
      </c>
      <c r="L297" s="116"/>
      <c r="M297" s="116"/>
      <c r="N297" s="118"/>
      <c r="O297" s="40"/>
      <c r="P297" s="167">
        <f t="shared" si="225"/>
        <v>1.8457287348825594E-6</v>
      </c>
      <c r="Q297" s="166">
        <f t="shared" si="226"/>
        <v>38972.004000000001</v>
      </c>
      <c r="R297" s="8">
        <f t="shared" si="227"/>
        <v>1.8457287348825594E-6</v>
      </c>
      <c r="S297" s="282">
        <f t="shared" si="256"/>
        <v>1</v>
      </c>
      <c r="T297" s="284"/>
      <c r="U297" s="167"/>
      <c r="V297" s="167"/>
      <c r="W297" s="167"/>
      <c r="X297" s="167"/>
      <c r="Y297" s="167"/>
      <c r="Z297" s="167"/>
      <c r="AA297" s="116"/>
      <c r="AB297" s="116"/>
      <c r="AC297" s="25"/>
      <c r="AD297" s="252"/>
      <c r="AE297" s="41"/>
      <c r="AF297">
        <f t="shared" si="228"/>
        <v>28288</v>
      </c>
      <c r="AG297" s="246">
        <f t="shared" si="229"/>
        <v>-4.0552938824945425E-3</v>
      </c>
      <c r="AH297" s="247">
        <f t="shared" si="230"/>
        <v>2.6967178872397465E-3</v>
      </c>
      <c r="AI297" s="247">
        <f t="shared" si="231"/>
        <v>-1.358575995254796E-3</v>
      </c>
      <c r="AJ297" s="248">
        <f t="shared" si="232"/>
        <v>7.2722873633588021E-6</v>
      </c>
      <c r="AK297">
        <f t="shared" si="253"/>
        <v>7.2722873633588021E-6</v>
      </c>
      <c r="AN297">
        <f t="shared" si="233"/>
        <v>9.5100355473313645E-4</v>
      </c>
      <c r="AO297">
        <f t="shared" si="234"/>
        <v>0.33926108560347601</v>
      </c>
      <c r="AP297">
        <f t="shared" si="235"/>
        <v>8.3287140830695158E-3</v>
      </c>
      <c r="AQ297">
        <f t="shared" si="236"/>
        <v>4.9798102623021812E-2</v>
      </c>
      <c r="AR297">
        <f t="shared" si="237"/>
        <v>3.0663675784724918</v>
      </c>
      <c r="AS297">
        <f t="shared" si="238"/>
        <v>26.57434070486881</v>
      </c>
      <c r="AT297">
        <f t="shared" si="257"/>
        <v>2.9749095273846691</v>
      </c>
      <c r="AU297">
        <f t="shared" si="257"/>
        <v>2.9605140881261054</v>
      </c>
      <c r="AV297">
        <f t="shared" si="257"/>
        <v>2.9825577692493765</v>
      </c>
      <c r="AW297">
        <f t="shared" si="257"/>
        <v>2.9487667778928421</v>
      </c>
      <c r="AX297">
        <f t="shared" si="257"/>
        <v>3.0004883035243095</v>
      </c>
      <c r="AY297">
        <f t="shared" si="257"/>
        <v>2.921117286610809</v>
      </c>
      <c r="AZ297">
        <f t="shared" si="257"/>
        <v>3.0425220704738929</v>
      </c>
      <c r="BA297">
        <f t="shared" si="240"/>
        <v>2.8555791791448843</v>
      </c>
      <c r="BB297" s="246">
        <f t="shared" si="241"/>
        <v>-1.1851177942530755E-3</v>
      </c>
      <c r="BC297" s="247">
        <f t="shared" si="242"/>
        <v>-1.7345820100172051E-4</v>
      </c>
      <c r="BD297" s="248">
        <f t="shared" si="243"/>
        <v>3.0087747494753275E-8</v>
      </c>
      <c r="BE297" s="247">
        <f t="shared" si="244"/>
        <v>-5.1797556382293993E-3</v>
      </c>
      <c r="BG297">
        <f t="shared" si="245"/>
        <v>2.870176088241467E-3</v>
      </c>
      <c r="BH297">
        <f t="shared" si="246"/>
        <v>0.44741641582906866</v>
      </c>
      <c r="BI297">
        <f t="shared" si="247"/>
        <v>0.26112882029828149</v>
      </c>
      <c r="BJ297">
        <f t="shared" si="248"/>
        <v>-0.12109961139419001</v>
      </c>
      <c r="BK297">
        <f t="shared" si="249"/>
        <v>-2.9258516655759861</v>
      </c>
      <c r="BL297">
        <f t="shared" si="250"/>
        <v>-9.234390885475948</v>
      </c>
      <c r="BM297">
        <f t="shared" si="258"/>
        <v>3.5471653351204786</v>
      </c>
      <c r="BN297">
        <f t="shared" si="258"/>
        <v>3.553551699867906</v>
      </c>
      <c r="BO297">
        <f t="shared" si="258"/>
        <v>3.5412642936251153</v>
      </c>
      <c r="BP297">
        <f t="shared" si="258"/>
        <v>3.5649642383616018</v>
      </c>
      <c r="BQ297">
        <f t="shared" si="258"/>
        <v>3.5194626885014499</v>
      </c>
      <c r="BR297">
        <f t="shared" si="258"/>
        <v>3.6076593881069559</v>
      </c>
      <c r="BS297">
        <f t="shared" si="258"/>
        <v>3.4394453725563414</v>
      </c>
      <c r="BT297">
        <f t="shared" si="252"/>
        <v>3.7736736061101999</v>
      </c>
    </row>
    <row r="298" spans="1:72">
      <c r="A298" s="75" t="s">
        <v>140</v>
      </c>
      <c r="B298" s="79" t="s">
        <v>45</v>
      </c>
      <c r="C298" s="82">
        <v>53991.408900000002</v>
      </c>
      <c r="D298" s="82">
        <v>8.0000000000000004E-4</v>
      </c>
      <c r="E298" s="58">
        <f t="shared" si="223"/>
        <v>28290.499408320229</v>
      </c>
      <c r="F298">
        <f t="shared" si="224"/>
        <v>28290.5</v>
      </c>
      <c r="G298">
        <f t="shared" si="255"/>
        <v>-2.138934942195192E-4</v>
      </c>
      <c r="H298" s="116"/>
      <c r="I298" s="116"/>
      <c r="J298" s="117"/>
      <c r="K298" s="116">
        <f t="shared" si="254"/>
        <v>-2.138934942195192E-4</v>
      </c>
      <c r="L298" s="116"/>
      <c r="M298" s="116"/>
      <c r="N298" s="118"/>
      <c r="O298" s="40"/>
      <c r="P298" s="167">
        <f t="shared" si="225"/>
        <v>4.5750426869435493E-8</v>
      </c>
      <c r="Q298" s="166">
        <f t="shared" si="226"/>
        <v>38972.908900000002</v>
      </c>
      <c r="R298" s="8">
        <f t="shared" si="227"/>
        <v>4.5750426869435493E-8</v>
      </c>
      <c r="S298" s="282">
        <f t="shared" si="256"/>
        <v>1</v>
      </c>
      <c r="T298" s="284"/>
      <c r="U298" s="167">
        <v>4.0485968177698662E-10</v>
      </c>
      <c r="V298" s="167">
        <v>2.5781110686087936E-21</v>
      </c>
      <c r="W298" s="167">
        <v>8.1451433392512446E-28</v>
      </c>
      <c r="X298" s="167">
        <v>3.4389067942773993E-10</v>
      </c>
      <c r="Y298" s="167">
        <v>9.8406588376639842E-6</v>
      </c>
      <c r="Z298" s="167">
        <v>1.7279418333047854E-3</v>
      </c>
      <c r="AA298" s="8">
        <v>9.2404028477279423E-2</v>
      </c>
      <c r="AB298" s="8">
        <v>140.86905555850018</v>
      </c>
      <c r="AC298" s="25">
        <v>1.0323505952015909E-5</v>
      </c>
      <c r="AD298" s="252">
        <v>1.6873036348964157E-8</v>
      </c>
      <c r="AE298" s="41">
        <v>3.3257812242040088E-21</v>
      </c>
      <c r="AF298">
        <f t="shared" si="228"/>
        <v>28290.5</v>
      </c>
      <c r="AG298" s="246">
        <f t="shared" si="229"/>
        <v>-4.0596650013753092E-3</v>
      </c>
      <c r="AH298" s="247">
        <f t="shared" si="230"/>
        <v>3.84577150715579E-3</v>
      </c>
      <c r="AI298" s="247">
        <f t="shared" si="231"/>
        <v>-2.138934942195192E-4</v>
      </c>
      <c r="AJ298" s="248">
        <f t="shared" si="232"/>
        <v>1.4789958485251317E-5</v>
      </c>
      <c r="AK298">
        <f t="shared" si="253"/>
        <v>1.4789958485251317E-5</v>
      </c>
      <c r="AN298">
        <f t="shared" si="233"/>
        <v>9.4753055775161879E-4</v>
      </c>
      <c r="AO298">
        <f t="shared" si="234"/>
        <v>0.33925469671506814</v>
      </c>
      <c r="AP298">
        <f t="shared" si="235"/>
        <v>8.2003132644743945E-3</v>
      </c>
      <c r="AQ298">
        <f t="shared" si="236"/>
        <v>4.9713259897670829E-2</v>
      </c>
      <c r="AR298">
        <f t="shared" si="237"/>
        <v>3.0664959836764272</v>
      </c>
      <c r="AS298">
        <f t="shared" si="238"/>
        <v>26.619822099226628</v>
      </c>
      <c r="AT298">
        <f t="shared" si="257"/>
        <v>2.9751930009152963</v>
      </c>
      <c r="AU298">
        <f t="shared" si="257"/>
        <v>2.9608164815364337</v>
      </c>
      <c r="AV298">
        <f t="shared" si="257"/>
        <v>2.9828301041566054</v>
      </c>
      <c r="AW298">
        <f t="shared" si="257"/>
        <v>2.9490869699841378</v>
      </c>
      <c r="AX298">
        <f t="shared" si="257"/>
        <v>3.0007327717336816</v>
      </c>
      <c r="AY298">
        <f t="shared" si="257"/>
        <v>2.9214824343988761</v>
      </c>
      <c r="AZ298">
        <f t="shared" si="257"/>
        <v>3.0426971239398974</v>
      </c>
      <c r="BA298">
        <f t="shared" si="240"/>
        <v>2.8560597518417667</v>
      </c>
      <c r="BB298" s="246">
        <f t="shared" si="241"/>
        <v>-1.1868564131943147E-3</v>
      </c>
      <c r="BC298" s="247">
        <f t="shared" si="242"/>
        <v>9.7296291897479553E-4</v>
      </c>
      <c r="BD298" s="248">
        <f t="shared" si="243"/>
        <v>9.4665684169995447E-7</v>
      </c>
      <c r="BE298" s="247">
        <f t="shared" si="244"/>
        <v>-4.0342326401521323E-3</v>
      </c>
      <c r="BG298">
        <f t="shared" si="245"/>
        <v>2.8728085881809945E-3</v>
      </c>
      <c r="BH298">
        <f t="shared" si="246"/>
        <v>0.44744661958357079</v>
      </c>
      <c r="BI298">
        <f t="shared" si="247"/>
        <v>0.26136943419553743</v>
      </c>
      <c r="BJ298">
        <f t="shared" si="248"/>
        <v>-0.1212373505376681</v>
      </c>
      <c r="BK298">
        <f t="shared" si="249"/>
        <v>-2.925602394857191</v>
      </c>
      <c r="BL298">
        <f t="shared" si="250"/>
        <v>-9.2236504590328146</v>
      </c>
      <c r="BM298">
        <f t="shared" si="258"/>
        <v>3.5476247391144828</v>
      </c>
      <c r="BN298">
        <f t="shared" si="258"/>
        <v>3.5540091454785374</v>
      </c>
      <c r="BO298">
        <f t="shared" si="258"/>
        <v>3.5417230875418384</v>
      </c>
      <c r="BP298">
        <f t="shared" si="258"/>
        <v>3.5654251914718982</v>
      </c>
      <c r="BQ298">
        <f t="shared" si="258"/>
        <v>3.5199107281352009</v>
      </c>
      <c r="BR298">
        <f t="shared" si="258"/>
        <v>3.6081511102816837</v>
      </c>
      <c r="BS298">
        <f t="shared" si="258"/>
        <v>3.4398240713297237</v>
      </c>
      <c r="BT298">
        <f t="shared" si="252"/>
        <v>3.7743701126013454</v>
      </c>
    </row>
    <row r="299" spans="1:72">
      <c r="A299" s="37" t="s">
        <v>135</v>
      </c>
      <c r="B299" s="38" t="s">
        <v>45</v>
      </c>
      <c r="C299" s="37">
        <v>53992.494899999998</v>
      </c>
      <c r="D299" s="37" t="s">
        <v>124</v>
      </c>
      <c r="E299" s="58">
        <f t="shared" si="223"/>
        <v>28293.503540022048</v>
      </c>
      <c r="F299">
        <f t="shared" si="224"/>
        <v>28293.5</v>
      </c>
      <c r="G299">
        <f t="shared" si="255"/>
        <v>1.2797254967154004E-3</v>
      </c>
      <c r="H299" s="116"/>
      <c r="I299" s="117"/>
      <c r="J299" s="116"/>
      <c r="K299" s="116">
        <f t="shared" si="254"/>
        <v>1.2797254967154004E-3</v>
      </c>
      <c r="L299" s="116"/>
      <c r="M299" s="116"/>
      <c r="N299" s="118"/>
      <c r="O299" s="40"/>
      <c r="P299" s="167">
        <f t="shared" si="225"/>
        <v>1.6376973469434781E-6</v>
      </c>
      <c r="Q299" s="166">
        <f t="shared" si="226"/>
        <v>38973.994899999998</v>
      </c>
      <c r="R299" s="8">
        <f t="shared" si="227"/>
        <v>1.6376973469434781E-6</v>
      </c>
      <c r="S299" s="282">
        <f t="shared" si="256"/>
        <v>1</v>
      </c>
      <c r="T299" s="284"/>
      <c r="U299" s="167"/>
      <c r="V299" s="167"/>
      <c r="W299" s="167"/>
      <c r="X299" s="167"/>
      <c r="Y299" s="167"/>
      <c r="Z299" s="167"/>
      <c r="AB299" s="116"/>
      <c r="AC299" s="25"/>
      <c r="AD299" s="252"/>
      <c r="AE299" s="41"/>
      <c r="AF299">
        <f t="shared" si="228"/>
        <v>28293.5</v>
      </c>
      <c r="AG299" s="246">
        <f t="shared" si="229"/>
        <v>-4.0649101175836526E-3</v>
      </c>
      <c r="AH299" s="247">
        <f t="shared" si="230"/>
        <v>5.344635614299053E-3</v>
      </c>
      <c r="AI299" s="247">
        <f t="shared" si="231"/>
        <v>1.2797254967154004E-3</v>
      </c>
      <c r="AJ299" s="248">
        <f t="shared" si="232"/>
        <v>2.8565129849633814E-5</v>
      </c>
      <c r="AK299">
        <f t="shared" si="253"/>
        <v>2.8565129849633814E-5</v>
      </c>
      <c r="AN299">
        <f t="shared" si="233"/>
        <v>9.4336312691243771E-4</v>
      </c>
      <c r="AO299">
        <f t="shared" si="234"/>
        <v>0.33924704507558046</v>
      </c>
      <c r="AP299">
        <f t="shared" si="235"/>
        <v>8.0462451269891783E-3</v>
      </c>
      <c r="AQ299">
        <f t="shared" si="236"/>
        <v>4.9611456150752006E-2</v>
      </c>
      <c r="AR299">
        <f t="shared" si="237"/>
        <v>3.0666500568976138</v>
      </c>
      <c r="AS299">
        <f t="shared" si="238"/>
        <v>26.674600762913581</v>
      </c>
      <c r="AT299">
        <f t="shared" si="257"/>
        <v>2.9755331474397186</v>
      </c>
      <c r="AU299">
        <f t="shared" si="257"/>
        <v>2.9611793648799813</v>
      </c>
      <c r="AV299">
        <f t="shared" si="257"/>
        <v>2.9831568731778328</v>
      </c>
      <c r="AW299">
        <f t="shared" si="257"/>
        <v>2.9494712246525627</v>
      </c>
      <c r="AX299">
        <f t="shared" si="257"/>
        <v>3.0010260855770379</v>
      </c>
      <c r="AY299">
        <f t="shared" si="257"/>
        <v>2.9219206466118131</v>
      </c>
      <c r="AZ299">
        <f t="shared" si="257"/>
        <v>3.0429071312081355</v>
      </c>
      <c r="BA299">
        <f t="shared" si="240"/>
        <v>2.8566364390780259</v>
      </c>
      <c r="BB299" s="246">
        <f t="shared" si="241"/>
        <v>-1.1889430441857965E-3</v>
      </c>
      <c r="BC299" s="247">
        <f t="shared" si="242"/>
        <v>2.4686685409011969E-3</v>
      </c>
      <c r="BD299" s="248">
        <f t="shared" si="243"/>
        <v>6.0943243648352449E-6</v>
      </c>
      <c r="BE299" s="247">
        <f t="shared" si="244"/>
        <v>-2.5396047035948933E-3</v>
      </c>
      <c r="BG299">
        <f t="shared" si="245"/>
        <v>2.875967073397856E-3</v>
      </c>
      <c r="BH299">
        <f t="shared" si="246"/>
        <v>0.4474829153928872</v>
      </c>
      <c r="BI299">
        <f t="shared" si="247"/>
        <v>0.26165819700681153</v>
      </c>
      <c r="BJ299">
        <f t="shared" si="248"/>
        <v>-0.12140265479911549</v>
      </c>
      <c r="BK299">
        <f t="shared" si="249"/>
        <v>-2.9253032207041456</v>
      </c>
      <c r="BL299">
        <f t="shared" si="250"/>
        <v>-9.210792383244625</v>
      </c>
      <c r="BM299">
        <f t="shared" si="258"/>
        <v>3.5481760737798331</v>
      </c>
      <c r="BN299">
        <f t="shared" si="258"/>
        <v>3.5545581048437294</v>
      </c>
      <c r="BO299">
        <f t="shared" si="258"/>
        <v>3.5422737105043316</v>
      </c>
      <c r="BP299">
        <f t="shared" si="258"/>
        <v>3.5659783254910291</v>
      </c>
      <c r="BQ299">
        <f t="shared" si="258"/>
        <v>3.5204484995254259</v>
      </c>
      <c r="BR299">
        <f t="shared" si="258"/>
        <v>3.6087410925291028</v>
      </c>
      <c r="BS299">
        <f t="shared" si="258"/>
        <v>3.4402787241012738</v>
      </c>
      <c r="BT299">
        <f t="shared" si="252"/>
        <v>3.7752059203907198</v>
      </c>
    </row>
    <row r="300" spans="1:72">
      <c r="A300" s="37" t="s">
        <v>135</v>
      </c>
      <c r="B300" s="38" t="s">
        <v>45</v>
      </c>
      <c r="C300" s="37">
        <v>53992.495699999999</v>
      </c>
      <c r="D300" s="37" t="s">
        <v>124</v>
      </c>
      <c r="E300" s="58">
        <f t="shared" si="223"/>
        <v>28293.505753010417</v>
      </c>
      <c r="F300">
        <f t="shared" si="224"/>
        <v>28293.5</v>
      </c>
      <c r="G300">
        <f t="shared" si="255"/>
        <v>2.0797254983335733E-3</v>
      </c>
      <c r="H300" s="116"/>
      <c r="I300" s="117"/>
      <c r="J300" s="117"/>
      <c r="K300" s="116">
        <f t="shared" si="254"/>
        <v>2.0797254983335733E-3</v>
      </c>
      <c r="L300" s="116"/>
      <c r="M300" s="116"/>
      <c r="N300" s="118"/>
      <c r="O300" s="40"/>
      <c r="P300" s="167">
        <f t="shared" si="225"/>
        <v>4.32525814841883E-6</v>
      </c>
      <c r="Q300" s="166">
        <f t="shared" si="226"/>
        <v>38973.995699999999</v>
      </c>
      <c r="R300" s="8">
        <f t="shared" si="227"/>
        <v>4.32525814841883E-6</v>
      </c>
      <c r="S300" s="282">
        <f t="shared" si="256"/>
        <v>1</v>
      </c>
      <c r="T300" s="284"/>
      <c r="U300" s="168"/>
      <c r="V300" s="168"/>
      <c r="W300" s="168"/>
      <c r="X300" s="168"/>
      <c r="Y300" s="168"/>
      <c r="Z300" s="168"/>
      <c r="AA300" s="83"/>
      <c r="AC300" s="25"/>
      <c r="AD300" s="252"/>
      <c r="AE300" s="41"/>
      <c r="AF300">
        <f t="shared" si="228"/>
        <v>28293.5</v>
      </c>
      <c r="AG300" s="246">
        <f t="shared" si="229"/>
        <v>-4.0649101175836526E-3</v>
      </c>
      <c r="AH300" s="247">
        <f t="shared" si="230"/>
        <v>6.1446356159172259E-3</v>
      </c>
      <c r="AI300" s="247">
        <f t="shared" si="231"/>
        <v>2.0797254983335733E-3</v>
      </c>
      <c r="AJ300" s="248">
        <f t="shared" si="232"/>
        <v>3.7756546852398463E-5</v>
      </c>
      <c r="AK300">
        <f t="shared" si="253"/>
        <v>3.7756546852398463E-5</v>
      </c>
      <c r="AN300">
        <f t="shared" si="233"/>
        <v>9.4336312691243771E-4</v>
      </c>
      <c r="AO300">
        <f t="shared" si="234"/>
        <v>0.33924704507558046</v>
      </c>
      <c r="AP300">
        <f t="shared" si="235"/>
        <v>8.0462451269891783E-3</v>
      </c>
      <c r="AQ300">
        <f t="shared" si="236"/>
        <v>4.9611456150752006E-2</v>
      </c>
      <c r="AR300">
        <f t="shared" si="237"/>
        <v>3.0666500568976138</v>
      </c>
      <c r="AS300">
        <f t="shared" si="238"/>
        <v>26.674600762913581</v>
      </c>
      <c r="AT300">
        <f t="shared" si="257"/>
        <v>2.9755331474397186</v>
      </c>
      <c r="AU300">
        <f t="shared" si="257"/>
        <v>2.9611793648799813</v>
      </c>
      <c r="AV300">
        <f t="shared" si="257"/>
        <v>2.9831568731778328</v>
      </c>
      <c r="AW300">
        <f t="shared" si="257"/>
        <v>2.9494712246525627</v>
      </c>
      <c r="AX300">
        <f t="shared" si="257"/>
        <v>3.0010260855770379</v>
      </c>
      <c r="AY300">
        <f t="shared" si="257"/>
        <v>2.9219206466118131</v>
      </c>
      <c r="AZ300">
        <f t="shared" si="257"/>
        <v>3.0429071312081355</v>
      </c>
      <c r="BA300">
        <f t="shared" si="240"/>
        <v>2.8566364390780259</v>
      </c>
      <c r="BB300" s="246">
        <f t="shared" si="241"/>
        <v>-1.1889430441857965E-3</v>
      </c>
      <c r="BC300" s="247">
        <f t="shared" si="242"/>
        <v>3.2686685425193699E-3</v>
      </c>
      <c r="BD300" s="248">
        <f t="shared" si="243"/>
        <v>1.0684194040855701E-5</v>
      </c>
      <c r="BE300" s="247">
        <f t="shared" si="244"/>
        <v>-1.7396047019767203E-3</v>
      </c>
      <c r="BG300">
        <f t="shared" si="245"/>
        <v>2.875967073397856E-3</v>
      </c>
      <c r="BH300">
        <f t="shared" si="246"/>
        <v>0.4474829153928872</v>
      </c>
      <c r="BI300">
        <f t="shared" si="247"/>
        <v>0.26165819700681153</v>
      </c>
      <c r="BJ300">
        <f t="shared" si="248"/>
        <v>-0.12140265479911549</v>
      </c>
      <c r="BK300">
        <f t="shared" si="249"/>
        <v>-2.9253032207041456</v>
      </c>
      <c r="BL300">
        <f t="shared" si="250"/>
        <v>-9.210792383244625</v>
      </c>
      <c r="BM300">
        <f t="shared" si="258"/>
        <v>3.5481760737798331</v>
      </c>
      <c r="BN300">
        <f t="shared" si="258"/>
        <v>3.5545581048437294</v>
      </c>
      <c r="BO300">
        <f t="shared" si="258"/>
        <v>3.5422737105043316</v>
      </c>
      <c r="BP300">
        <f t="shared" si="258"/>
        <v>3.5659783254910291</v>
      </c>
      <c r="BQ300">
        <f t="shared" si="258"/>
        <v>3.5204484995254259</v>
      </c>
      <c r="BR300">
        <f t="shared" si="258"/>
        <v>3.6087410925291028</v>
      </c>
      <c r="BS300">
        <f t="shared" si="258"/>
        <v>3.4402787241012738</v>
      </c>
      <c r="BT300">
        <f t="shared" si="252"/>
        <v>3.7752059203907198</v>
      </c>
    </row>
    <row r="301" spans="1:72">
      <c r="A301" s="80" t="s">
        <v>139</v>
      </c>
      <c r="B301" s="76" t="s">
        <v>49</v>
      </c>
      <c r="C301" s="75">
        <v>54008.580399999999</v>
      </c>
      <c r="D301" s="75">
        <v>1.2999999999999999E-3</v>
      </c>
      <c r="E301" s="58">
        <f t="shared" si="223"/>
        <v>28337.9998203994</v>
      </c>
      <c r="F301">
        <f t="shared" si="224"/>
        <v>28338</v>
      </c>
      <c r="G301">
        <f t="shared" si="255"/>
        <v>-6.492599641205743E-5</v>
      </c>
      <c r="H301" s="116"/>
      <c r="I301" s="117"/>
      <c r="J301" s="117"/>
      <c r="K301" s="116">
        <f t="shared" si="254"/>
        <v>-6.492599641205743E-5</v>
      </c>
      <c r="L301" s="116"/>
      <c r="M301" s="116"/>
      <c r="N301" s="118"/>
      <c r="O301" s="40"/>
      <c r="P301" s="167">
        <f t="shared" si="225"/>
        <v>4.2153850100984942E-9</v>
      </c>
      <c r="Q301" s="166">
        <f t="shared" si="226"/>
        <v>38990.080399999999</v>
      </c>
      <c r="R301" s="8">
        <f t="shared" si="227"/>
        <v>4.2153850100984942E-9</v>
      </c>
      <c r="S301" s="282">
        <f t="shared" si="256"/>
        <v>1</v>
      </c>
      <c r="T301" s="284"/>
      <c r="U301" s="167"/>
      <c r="V301" s="167"/>
      <c r="W301" s="167"/>
      <c r="X301" s="167"/>
      <c r="Y301" s="167"/>
      <c r="Z301" s="167"/>
      <c r="AC301" s="25"/>
      <c r="AD301" s="252"/>
      <c r="AE301" s="41"/>
      <c r="AF301">
        <f t="shared" si="228"/>
        <v>28338</v>
      </c>
      <c r="AG301" s="246">
        <f t="shared" si="229"/>
        <v>-4.1426836387049174E-3</v>
      </c>
      <c r="AH301" s="247">
        <f t="shared" si="230"/>
        <v>4.07775764229286E-3</v>
      </c>
      <c r="AI301" s="247">
        <f t="shared" si="231"/>
        <v>-6.492599641205743E-5</v>
      </c>
      <c r="AJ301" s="248">
        <f t="shared" si="232"/>
        <v>1.6628107389277823E-5</v>
      </c>
      <c r="AK301">
        <f t="shared" si="253"/>
        <v>1.6628107389277823E-5</v>
      </c>
      <c r="AN301">
        <f t="shared" si="233"/>
        <v>8.8156746916844616E-4</v>
      </c>
      <c r="AO301">
        <f t="shared" si="234"/>
        <v>0.3391354672568444</v>
      </c>
      <c r="AP301">
        <f t="shared" si="235"/>
        <v>5.7625326650639977E-3</v>
      </c>
      <c r="AQ301">
        <f t="shared" si="236"/>
        <v>4.8102322032523778E-2</v>
      </c>
      <c r="AR301">
        <f t="shared" si="237"/>
        <v>3.0689338242908137</v>
      </c>
      <c r="AS301">
        <f t="shared" si="238"/>
        <v>27.513793679481541</v>
      </c>
      <c r="AT301">
        <f t="shared" si="257"/>
        <v>2.9805758974183907</v>
      </c>
      <c r="AU301">
        <f t="shared" si="257"/>
        <v>2.9665635675744269</v>
      </c>
      <c r="AV301">
        <f t="shared" si="257"/>
        <v>2.9879997754213727</v>
      </c>
      <c r="AW301">
        <f t="shared" si="257"/>
        <v>2.9551740704955289</v>
      </c>
      <c r="AX301">
        <f t="shared" si="257"/>
        <v>3.0053708187066377</v>
      </c>
      <c r="AY301">
        <f t="shared" si="257"/>
        <v>2.9284252142636031</v>
      </c>
      <c r="AZ301">
        <f t="shared" si="257"/>
        <v>3.0460150305460916</v>
      </c>
      <c r="BA301">
        <f t="shared" si="240"/>
        <v>2.8651906330825323</v>
      </c>
      <c r="BB301" s="246">
        <f t="shared" si="241"/>
        <v>-1.2199322600531847E-3</v>
      </c>
      <c r="BC301" s="247">
        <f t="shared" si="242"/>
        <v>1.1550062636411272E-3</v>
      </c>
      <c r="BD301" s="248">
        <f t="shared" si="243"/>
        <v>1.3340394690502371E-6</v>
      </c>
      <c r="BE301" s="247">
        <f t="shared" si="244"/>
        <v>-3.8692448442322362E-3</v>
      </c>
      <c r="BG301">
        <f t="shared" si="245"/>
        <v>2.9227513786517327E-3</v>
      </c>
      <c r="BH301">
        <f t="shared" si="246"/>
        <v>0.4480278963230313</v>
      </c>
      <c r="BI301">
        <f t="shared" si="247"/>
        <v>0.26594487752596235</v>
      </c>
      <c r="BJ301">
        <f t="shared" si="248"/>
        <v>-0.12385689378245512</v>
      </c>
      <c r="BK301">
        <f t="shared" si="249"/>
        <v>-2.9208591121151568</v>
      </c>
      <c r="BL301">
        <f t="shared" si="250"/>
        <v>-9.0238793584015102</v>
      </c>
      <c r="BM301">
        <f t="shared" si="258"/>
        <v>3.5563606242322994</v>
      </c>
      <c r="BN301">
        <f t="shared" si="258"/>
        <v>3.5627042194124696</v>
      </c>
      <c r="BO301">
        <f t="shared" si="258"/>
        <v>3.5504503111627899</v>
      </c>
      <c r="BP301">
        <f t="shared" si="258"/>
        <v>3.5741819579608602</v>
      </c>
      <c r="BQ301">
        <f t="shared" si="258"/>
        <v>3.5284413582521967</v>
      </c>
      <c r="BR301">
        <f t="shared" si="258"/>
        <v>3.6174816631840194</v>
      </c>
      <c r="BS301">
        <f t="shared" si="258"/>
        <v>3.4470503594373176</v>
      </c>
      <c r="BT301">
        <f t="shared" si="252"/>
        <v>3.787603735933109</v>
      </c>
    </row>
    <row r="302" spans="1:72">
      <c r="A302" s="75" t="s">
        <v>133</v>
      </c>
      <c r="B302" s="76" t="s">
        <v>49</v>
      </c>
      <c r="C302" s="75">
        <v>54009.304170000003</v>
      </c>
      <c r="D302" s="75">
        <v>1.5E-3</v>
      </c>
      <c r="E302" s="58">
        <f t="shared" si="223"/>
        <v>28340.001938633144</v>
      </c>
      <c r="F302">
        <f t="shared" si="224"/>
        <v>28340</v>
      </c>
      <c r="G302">
        <f t="shared" si="255"/>
        <v>7.0082000456750393E-4</v>
      </c>
      <c r="H302" s="116"/>
      <c r="I302" s="117"/>
      <c r="J302" s="117"/>
      <c r="K302" s="116">
        <f t="shared" si="254"/>
        <v>7.0082000456750393E-4</v>
      </c>
      <c r="L302" s="116"/>
      <c r="M302" s="116"/>
      <c r="N302" s="118"/>
      <c r="O302" s="40"/>
      <c r="P302" s="167">
        <f t="shared" si="225"/>
        <v>4.9114867880199623E-7</v>
      </c>
      <c r="Q302" s="166">
        <f t="shared" si="226"/>
        <v>38990.804170000003</v>
      </c>
      <c r="R302" s="8">
        <f t="shared" si="227"/>
        <v>4.9114867880199623E-7</v>
      </c>
      <c r="S302" s="282">
        <f t="shared" si="256"/>
        <v>1</v>
      </c>
      <c r="T302" s="284"/>
      <c r="U302" s="167"/>
      <c r="V302" s="167"/>
      <c r="W302" s="167"/>
      <c r="X302" s="167"/>
      <c r="Y302" s="167"/>
      <c r="Z302" s="167"/>
      <c r="AA302" s="116"/>
      <c r="AB302" s="116"/>
      <c r="AC302" s="25"/>
      <c r="AD302" s="252"/>
      <c r="AE302" s="41"/>
      <c r="AF302">
        <f t="shared" si="228"/>
        <v>28340</v>
      </c>
      <c r="AG302" s="246">
        <f t="shared" si="229"/>
        <v>-4.1461777993008738E-3</v>
      </c>
      <c r="AH302" s="247">
        <f t="shared" si="230"/>
        <v>4.8469978038683777E-3</v>
      </c>
      <c r="AI302" s="247">
        <f t="shared" si="231"/>
        <v>7.0082000456750393E-4</v>
      </c>
      <c r="AJ302" s="248">
        <f t="shared" si="232"/>
        <v>2.3493387710704877E-5</v>
      </c>
      <c r="AK302">
        <f t="shared" si="253"/>
        <v>2.3493387710704877E-5</v>
      </c>
      <c r="AN302">
        <f t="shared" si="233"/>
        <v>8.7879107148114194E-4</v>
      </c>
      <c r="AO302">
        <f t="shared" si="234"/>
        <v>0.33913053691362827</v>
      </c>
      <c r="AP302">
        <f t="shared" si="235"/>
        <v>5.6599650790490064E-3</v>
      </c>
      <c r="AQ302">
        <f t="shared" si="236"/>
        <v>4.8034537394261126E-2</v>
      </c>
      <c r="AR302">
        <f t="shared" si="237"/>
        <v>3.0690363935497071</v>
      </c>
      <c r="AS302">
        <f t="shared" si="238"/>
        <v>27.552722812485737</v>
      </c>
      <c r="AT302">
        <f t="shared" si="257"/>
        <v>2.9808024176561592</v>
      </c>
      <c r="AU302">
        <f t="shared" si="257"/>
        <v>2.9668056168976311</v>
      </c>
      <c r="AV302">
        <f t="shared" si="257"/>
        <v>2.9882172521154544</v>
      </c>
      <c r="AW302">
        <f t="shared" si="257"/>
        <v>2.9554305120007474</v>
      </c>
      <c r="AX302">
        <f t="shared" si="257"/>
        <v>3.0055658223904196</v>
      </c>
      <c r="AY302">
        <f t="shared" si="257"/>
        <v>2.9287177467988497</v>
      </c>
      <c r="AZ302">
        <f t="shared" si="257"/>
        <v>3.0461543977292473</v>
      </c>
      <c r="BA302">
        <f t="shared" si="240"/>
        <v>2.8655750912400384</v>
      </c>
      <c r="BB302" s="246">
        <f t="shared" si="241"/>
        <v>-1.2213267108307519E-3</v>
      </c>
      <c r="BC302" s="247">
        <f t="shared" si="242"/>
        <v>1.9221467153982558E-3</v>
      </c>
      <c r="BD302" s="248">
        <f t="shared" si="243"/>
        <v>3.6946479955163033E-6</v>
      </c>
      <c r="BE302" s="247">
        <f t="shared" si="244"/>
        <v>-3.10282215538376E-3</v>
      </c>
      <c r="BG302">
        <f t="shared" si="245"/>
        <v>2.9248510884701219E-3</v>
      </c>
      <c r="BH302">
        <f t="shared" si="246"/>
        <v>0.44805268083774374</v>
      </c>
      <c r="BI302">
        <f t="shared" si="247"/>
        <v>0.26613768615647782</v>
      </c>
      <c r="BJ302">
        <f t="shared" si="248"/>
        <v>-0.12396729506049159</v>
      </c>
      <c r="BK302">
        <f t="shared" si="249"/>
        <v>-2.920659095201994</v>
      </c>
      <c r="BL302">
        <f t="shared" si="250"/>
        <v>-9.0156430543970689</v>
      </c>
      <c r="BM302">
        <f t="shared" si="258"/>
        <v>3.5567287529728029</v>
      </c>
      <c r="BN302">
        <f t="shared" si="258"/>
        <v>3.5630704811845324</v>
      </c>
      <c r="BO302">
        <f t="shared" si="258"/>
        <v>3.5508181970863282</v>
      </c>
      <c r="BP302">
        <f t="shared" si="258"/>
        <v>3.5745506106963467</v>
      </c>
      <c r="BQ302">
        <f t="shared" si="258"/>
        <v>3.5288012904169834</v>
      </c>
      <c r="BR302">
        <f t="shared" si="258"/>
        <v>3.6178740201459783</v>
      </c>
      <c r="BS302">
        <f t="shared" si="258"/>
        <v>3.4473559253088579</v>
      </c>
      <c r="BT302">
        <f t="shared" si="252"/>
        <v>3.7881609411260255</v>
      </c>
    </row>
    <row r="303" spans="1:72">
      <c r="A303" s="53" t="s">
        <v>132</v>
      </c>
      <c r="B303" s="53" t="s">
        <v>49</v>
      </c>
      <c r="C303" s="54">
        <v>54009.304199999999</v>
      </c>
      <c r="D303" s="54" t="s">
        <v>76</v>
      </c>
      <c r="E303" s="58">
        <f t="shared" si="223"/>
        <v>28340.002021620196</v>
      </c>
      <c r="F303">
        <f t="shared" si="224"/>
        <v>28340</v>
      </c>
      <c r="G303">
        <f t="shared" si="255"/>
        <v>7.3082000017166138E-4</v>
      </c>
      <c r="H303" s="116"/>
      <c r="I303" s="117"/>
      <c r="J303" s="117"/>
      <c r="K303" s="116">
        <f t="shared" si="254"/>
        <v>7.3082000017166138E-4</v>
      </c>
      <c r="L303" s="116"/>
      <c r="M303" s="116"/>
      <c r="N303" s="118"/>
      <c r="O303" s="40">
        <f ca="1">+C$11+C$12*F303</f>
        <v>1.6689783278488773E-2</v>
      </c>
      <c r="P303" s="167">
        <f t="shared" ca="1" si="225"/>
        <v>2.5468850891867406E-4</v>
      </c>
      <c r="Q303" s="166">
        <f t="shared" si="226"/>
        <v>38990.804199999999</v>
      </c>
      <c r="R303" s="8">
        <f t="shared" ca="1" si="227"/>
        <v>2.5468850891867406E-4</v>
      </c>
      <c r="S303" s="282">
        <f t="shared" si="256"/>
        <v>1</v>
      </c>
      <c r="T303" s="284"/>
      <c r="U303" s="167"/>
      <c r="V303" s="167"/>
      <c r="W303" s="167"/>
      <c r="X303" s="167"/>
      <c r="Y303" s="167"/>
      <c r="Z303" s="167"/>
      <c r="AB303" s="116"/>
      <c r="AC303" s="25"/>
      <c r="AD303" s="252"/>
      <c r="AE303" s="41"/>
      <c r="AF303">
        <f t="shared" si="228"/>
        <v>28340</v>
      </c>
      <c r="AG303" s="246">
        <f t="shared" si="229"/>
        <v>-4.1461777993008738E-3</v>
      </c>
      <c r="AH303" s="247">
        <f t="shared" si="230"/>
        <v>4.8769977994725352E-3</v>
      </c>
      <c r="AI303" s="247">
        <f t="shared" ca="1" si="231"/>
        <v>-1.5958963278317112E-2</v>
      </c>
      <c r="AJ303" s="248">
        <f t="shared" si="232"/>
        <v>2.3785107536059952E-5</v>
      </c>
      <c r="AK303">
        <f t="shared" si="253"/>
        <v>2.3785107536059952E-5</v>
      </c>
      <c r="AN303">
        <f t="shared" si="233"/>
        <v>8.7879107148114194E-4</v>
      </c>
      <c r="AO303">
        <f t="shared" si="234"/>
        <v>0.33913053691362827</v>
      </c>
      <c r="AP303">
        <f t="shared" si="235"/>
        <v>5.6599650790490064E-3</v>
      </c>
      <c r="AQ303">
        <f t="shared" si="236"/>
        <v>4.8034537394261126E-2</v>
      </c>
      <c r="AR303">
        <f t="shared" si="237"/>
        <v>3.0690363935497071</v>
      </c>
      <c r="AS303">
        <f t="shared" si="238"/>
        <v>27.552722812485737</v>
      </c>
      <c r="AT303">
        <f t="shared" si="257"/>
        <v>2.9808024176561592</v>
      </c>
      <c r="AU303">
        <f t="shared" si="257"/>
        <v>2.9668056168976311</v>
      </c>
      <c r="AV303">
        <f t="shared" si="257"/>
        <v>2.9882172521154544</v>
      </c>
      <c r="AW303">
        <f t="shared" si="257"/>
        <v>2.9554305120007474</v>
      </c>
      <c r="AX303">
        <f t="shared" si="257"/>
        <v>3.0055658223904196</v>
      </c>
      <c r="AY303">
        <f t="shared" si="257"/>
        <v>2.9287177467988497</v>
      </c>
      <c r="AZ303">
        <f t="shared" si="257"/>
        <v>3.0461543977292473</v>
      </c>
      <c r="BA303">
        <f t="shared" si="240"/>
        <v>2.8655750912400384</v>
      </c>
      <c r="BB303" s="246">
        <f t="shared" si="241"/>
        <v>-1.2213267108307519E-3</v>
      </c>
      <c r="BC303" s="247">
        <f t="shared" si="242"/>
        <v>1.9521467110024133E-3</v>
      </c>
      <c r="BD303" s="248">
        <f t="shared" si="243"/>
        <v>3.8108767812775398E-6</v>
      </c>
      <c r="BE303" s="247">
        <f t="shared" si="244"/>
        <v>-3.0728221597796025E-3</v>
      </c>
      <c r="BG303">
        <f t="shared" si="245"/>
        <v>2.9248510884701219E-3</v>
      </c>
      <c r="BH303">
        <f t="shared" si="246"/>
        <v>0.44805268083774374</v>
      </c>
      <c r="BI303">
        <f t="shared" si="247"/>
        <v>0.26613768615647782</v>
      </c>
      <c r="BJ303">
        <f t="shared" si="248"/>
        <v>-0.12396729506049159</v>
      </c>
      <c r="BK303">
        <f t="shared" si="249"/>
        <v>-2.920659095201994</v>
      </c>
      <c r="BL303">
        <f t="shared" si="250"/>
        <v>-9.0156430543970689</v>
      </c>
      <c r="BM303">
        <f t="shared" si="258"/>
        <v>3.5567287529728029</v>
      </c>
      <c r="BN303">
        <f t="shared" si="258"/>
        <v>3.5630704811845324</v>
      </c>
      <c r="BO303">
        <f t="shared" si="258"/>
        <v>3.5508181970863282</v>
      </c>
      <c r="BP303">
        <f t="shared" si="258"/>
        <v>3.5745506106963467</v>
      </c>
      <c r="BQ303">
        <f t="shared" si="258"/>
        <v>3.5288012904169834</v>
      </c>
      <c r="BR303">
        <f t="shared" si="258"/>
        <v>3.6178740201459783</v>
      </c>
      <c r="BS303">
        <f t="shared" si="258"/>
        <v>3.4473559253088579</v>
      </c>
      <c r="BT303">
        <f t="shared" si="252"/>
        <v>3.7881609411260255</v>
      </c>
    </row>
    <row r="304" spans="1:72">
      <c r="A304" s="80" t="s">
        <v>138</v>
      </c>
      <c r="B304" s="79" t="s">
        <v>49</v>
      </c>
      <c r="C304" s="82">
        <v>54037.317799999997</v>
      </c>
      <c r="D304" s="75">
        <v>8.9999999999999998E-4</v>
      </c>
      <c r="E304" s="58">
        <f t="shared" si="223"/>
        <v>28417.494235103073</v>
      </c>
      <c r="F304">
        <f t="shared" si="224"/>
        <v>28417.5</v>
      </c>
      <c r="G304">
        <f t="shared" si="255"/>
        <v>-2.0840224970015697E-3</v>
      </c>
      <c r="H304" s="116"/>
      <c r="I304" s="117"/>
      <c r="J304" s="117"/>
      <c r="K304" s="116">
        <f t="shared" si="254"/>
        <v>-2.0840224970015697E-3</v>
      </c>
      <c r="L304" s="116"/>
      <c r="M304" s="116"/>
      <c r="N304" s="118"/>
      <c r="O304" s="40"/>
      <c r="P304" s="167">
        <f t="shared" si="225"/>
        <v>4.3431497680086576E-6</v>
      </c>
      <c r="Q304" s="166">
        <f t="shared" si="226"/>
        <v>39018.817799999997</v>
      </c>
      <c r="R304" s="8">
        <f t="shared" si="227"/>
        <v>4.3431497680086576E-6</v>
      </c>
      <c r="S304" s="282">
        <f t="shared" si="256"/>
        <v>1</v>
      </c>
      <c r="T304" s="284"/>
      <c r="U304" s="167"/>
      <c r="V304" s="167"/>
      <c r="W304" s="167"/>
      <c r="X304" s="167"/>
      <c r="Y304" s="167"/>
      <c r="Z304" s="167"/>
      <c r="AC304" s="25"/>
      <c r="AD304" s="252"/>
      <c r="AE304" s="41"/>
      <c r="AF304">
        <f t="shared" si="228"/>
        <v>28417.5</v>
      </c>
      <c r="AG304" s="246">
        <f t="shared" si="229"/>
        <v>-4.2814916909325916E-3</v>
      </c>
      <c r="AH304" s="247">
        <f t="shared" si="230"/>
        <v>2.1974691939310219E-3</v>
      </c>
      <c r="AI304" s="247">
        <f t="shared" si="231"/>
        <v>-2.0840224970015697E-3</v>
      </c>
      <c r="AJ304" s="248">
        <f t="shared" si="232"/>
        <v>4.8288708582758553E-6</v>
      </c>
      <c r="AK304">
        <f t="shared" si="253"/>
        <v>4.8288708582758553E-6</v>
      </c>
      <c r="AN304">
        <f t="shared" si="233"/>
        <v>7.7126774823590343E-4</v>
      </c>
      <c r="AO304">
        <f t="shared" si="234"/>
        <v>0.33894505232262362</v>
      </c>
      <c r="AP304">
        <f t="shared" si="235"/>
        <v>1.690084332849131E-3</v>
      </c>
      <c r="AQ304">
        <f t="shared" si="236"/>
        <v>4.5410573372411424E-2</v>
      </c>
      <c r="AR304">
        <f t="shared" si="237"/>
        <v>3.0730063037114426</v>
      </c>
      <c r="AS304">
        <f t="shared" si="238"/>
        <v>29.148889356354932</v>
      </c>
      <c r="AT304">
        <f t="shared" si="257"/>
        <v>2.9895722952597441</v>
      </c>
      <c r="AU304">
        <f t="shared" si="257"/>
        <v>2.9761891165779706</v>
      </c>
      <c r="AV304">
        <f t="shared" si="257"/>
        <v>2.9966327142133871</v>
      </c>
      <c r="AW304">
        <f t="shared" si="257"/>
        <v>2.9653762886445385</v>
      </c>
      <c r="AX304">
        <f t="shared" si="257"/>
        <v>3.0131050917499027</v>
      </c>
      <c r="AY304">
        <f t="shared" si="257"/>
        <v>2.9400657890446662</v>
      </c>
      <c r="AZ304">
        <f t="shared" si="257"/>
        <v>3.0515346712356672</v>
      </c>
      <c r="BA304">
        <f t="shared" si="240"/>
        <v>2.8804728448433923</v>
      </c>
      <c r="BB304" s="246">
        <f t="shared" si="241"/>
        <v>-1.2754771998658878E-3</v>
      </c>
      <c r="BC304" s="247">
        <f t="shared" si="242"/>
        <v>-8.0854529713568187E-4</v>
      </c>
      <c r="BD304" s="248">
        <f t="shared" si="243"/>
        <v>6.5374549752022811E-7</v>
      </c>
      <c r="BE304" s="247">
        <f t="shared" si="244"/>
        <v>-5.8613047363041768E-3</v>
      </c>
      <c r="BG304">
        <f t="shared" si="245"/>
        <v>3.0060144910667038E-3</v>
      </c>
      <c r="BH304">
        <f t="shared" si="246"/>
        <v>0.44903251201867844</v>
      </c>
      <c r="BI304">
        <f t="shared" si="247"/>
        <v>0.27361900532393607</v>
      </c>
      <c r="BJ304">
        <f t="shared" si="248"/>
        <v>-0.12825194174970148</v>
      </c>
      <c r="BK304">
        <f t="shared" si="249"/>
        <v>-2.9128894558661922</v>
      </c>
      <c r="BL304">
        <f t="shared" si="250"/>
        <v>-8.7068081486273172</v>
      </c>
      <c r="BM304">
        <f t="shared" si="258"/>
        <v>3.5710127613534546</v>
      </c>
      <c r="BN304">
        <f t="shared" si="258"/>
        <v>3.5772731395136934</v>
      </c>
      <c r="BO304">
        <f t="shared" si="258"/>
        <v>3.5651003358828861</v>
      </c>
      <c r="BP304">
        <f t="shared" si="258"/>
        <v>3.5888330257623702</v>
      </c>
      <c r="BQ304">
        <f t="shared" si="258"/>
        <v>3.5427955676266158</v>
      </c>
      <c r="BR304">
        <f t="shared" si="258"/>
        <v>3.6330460479808662</v>
      </c>
      <c r="BS304">
        <f t="shared" si="258"/>
        <v>3.4592788487496642</v>
      </c>
      <c r="BT304">
        <f t="shared" si="252"/>
        <v>3.8097526423515351</v>
      </c>
    </row>
    <row r="305" spans="1:72">
      <c r="A305" s="44" t="s">
        <v>141</v>
      </c>
      <c r="B305" s="45" t="s">
        <v>49</v>
      </c>
      <c r="C305" s="44">
        <v>54039.306799999998</v>
      </c>
      <c r="D305" s="44">
        <v>1E-4</v>
      </c>
      <c r="E305" s="58">
        <f t="shared" si="223"/>
        <v>28422.996277418861</v>
      </c>
      <c r="F305">
        <f t="shared" si="224"/>
        <v>28423</v>
      </c>
      <c r="G305">
        <f t="shared" si="255"/>
        <v>-1.3457210006890818E-3</v>
      </c>
      <c r="H305" s="116"/>
      <c r="I305" s="117"/>
      <c r="J305" s="117"/>
      <c r="K305" s="116">
        <f t="shared" si="254"/>
        <v>-1.3457210006890818E-3</v>
      </c>
      <c r="L305" s="116"/>
      <c r="M305" s="116"/>
      <c r="N305" s="118"/>
      <c r="O305" s="40"/>
      <c r="P305" s="167">
        <f t="shared" si="225"/>
        <v>1.8109650116956238E-6</v>
      </c>
      <c r="Q305" s="166">
        <f t="shared" si="226"/>
        <v>39020.806799999998</v>
      </c>
      <c r="R305" s="8">
        <f t="shared" si="227"/>
        <v>1.8109650116956238E-6</v>
      </c>
      <c r="S305" s="282">
        <f t="shared" si="256"/>
        <v>1</v>
      </c>
      <c r="T305" s="284"/>
      <c r="U305" s="167"/>
      <c r="V305" s="167"/>
      <c r="W305" s="167"/>
      <c r="X305" s="167"/>
      <c r="Y305" s="167"/>
      <c r="Z305" s="167"/>
      <c r="AB305" s="116"/>
      <c r="AC305" s="25"/>
      <c r="AD305" s="252"/>
      <c r="AE305" s="41"/>
      <c r="AF305">
        <f t="shared" si="228"/>
        <v>28423</v>
      </c>
      <c r="AG305" s="246">
        <f t="shared" si="229"/>
        <v>-4.2910883228124801E-3</v>
      </c>
      <c r="AH305" s="247">
        <f t="shared" si="230"/>
        <v>2.9453673221233982E-3</v>
      </c>
      <c r="AI305" s="247">
        <f t="shared" si="231"/>
        <v>-1.3457210006890818E-3</v>
      </c>
      <c r="AJ305" s="248">
        <f t="shared" si="232"/>
        <v>8.6751886622323574E-6</v>
      </c>
      <c r="AK305">
        <f t="shared" si="253"/>
        <v>8.6751886622323574E-6</v>
      </c>
      <c r="AN305">
        <f t="shared" si="233"/>
        <v>7.6364166506660846E-4</v>
      </c>
      <c r="AO305">
        <f t="shared" si="234"/>
        <v>0.33893230008463437</v>
      </c>
      <c r="AP305">
        <f t="shared" si="235"/>
        <v>1.4086874146059783E-3</v>
      </c>
      <c r="AQ305">
        <f t="shared" si="236"/>
        <v>4.5224552528002913E-2</v>
      </c>
      <c r="AR305">
        <f t="shared" si="237"/>
        <v>3.0732877009683759</v>
      </c>
      <c r="AS305">
        <f t="shared" si="238"/>
        <v>29.2690686161997</v>
      </c>
      <c r="AT305">
        <f t="shared" si="257"/>
        <v>2.9901941065184263</v>
      </c>
      <c r="AU305">
        <f t="shared" si="257"/>
        <v>2.9768553418276285</v>
      </c>
      <c r="AV305">
        <f t="shared" si="257"/>
        <v>2.9972290839937115</v>
      </c>
      <c r="AW305">
        <f t="shared" si="257"/>
        <v>2.9660827499810258</v>
      </c>
      <c r="AX305">
        <f t="shared" si="257"/>
        <v>3.0136388908702263</v>
      </c>
      <c r="AY305">
        <f t="shared" si="257"/>
        <v>2.9408720358026579</v>
      </c>
      <c r="AZ305">
        <f t="shared" si="257"/>
        <v>3.0519150294268291</v>
      </c>
      <c r="BA305">
        <f t="shared" si="240"/>
        <v>2.8815301047765338</v>
      </c>
      <c r="BB305" s="246">
        <f t="shared" si="241"/>
        <v>-1.2793289257001152E-3</v>
      </c>
      <c r="BC305" s="247">
        <f t="shared" si="242"/>
        <v>-6.6392074988966612E-5</v>
      </c>
      <c r="BD305" s="248">
        <f t="shared" si="243"/>
        <v>4.4079076213405658E-9</v>
      </c>
      <c r="BE305" s="247">
        <f t="shared" si="244"/>
        <v>-5.121122062868055E-3</v>
      </c>
      <c r="BG305">
        <f t="shared" si="245"/>
        <v>3.0117593971123648E-3</v>
      </c>
      <c r="BH305">
        <f t="shared" si="246"/>
        <v>0.44910349602339816</v>
      </c>
      <c r="BI305">
        <f t="shared" si="247"/>
        <v>0.27415068370941226</v>
      </c>
      <c r="BJ305">
        <f t="shared" si="248"/>
        <v>-0.12855650618064601</v>
      </c>
      <c r="BK305">
        <f t="shared" si="249"/>
        <v>-2.9123366391385179</v>
      </c>
      <c r="BL305">
        <f t="shared" si="250"/>
        <v>-8.6856286054463432</v>
      </c>
      <c r="BM305">
        <f t="shared" si="258"/>
        <v>3.5720278854765239</v>
      </c>
      <c r="BN305">
        <f t="shared" si="258"/>
        <v>3.5782818357237742</v>
      </c>
      <c r="BO305">
        <f t="shared" si="258"/>
        <v>3.5661158833610358</v>
      </c>
      <c r="BP305">
        <f t="shared" si="258"/>
        <v>3.5898464256053488</v>
      </c>
      <c r="BQ305">
        <f t="shared" si="258"/>
        <v>3.5437922027507955</v>
      </c>
      <c r="BR305">
        <f t="shared" si="258"/>
        <v>3.6341204089578873</v>
      </c>
      <c r="BS305">
        <f t="shared" si="258"/>
        <v>3.4601311480907659</v>
      </c>
      <c r="BT305">
        <f t="shared" si="252"/>
        <v>3.811284956632055</v>
      </c>
    </row>
    <row r="306" spans="1:72">
      <c r="A306" s="44" t="s">
        <v>142</v>
      </c>
      <c r="B306" s="45" t="s">
        <v>49</v>
      </c>
      <c r="C306" s="44">
        <v>54086.302199999998</v>
      </c>
      <c r="D306" s="44">
        <v>1E-4</v>
      </c>
      <c r="E306" s="58">
        <f t="shared" si="223"/>
        <v>28552.996619021276</v>
      </c>
      <c r="F306">
        <f t="shared" si="224"/>
        <v>28553</v>
      </c>
      <c r="G306">
        <f t="shared" si="255"/>
        <v>-1.2222309960634448E-3</v>
      </c>
      <c r="H306" s="116"/>
      <c r="I306" s="117"/>
      <c r="J306" s="117"/>
      <c r="K306" s="117">
        <f t="shared" si="254"/>
        <v>-1.2222309960634448E-3</v>
      </c>
      <c r="L306" s="116"/>
      <c r="M306" s="116"/>
      <c r="N306" s="118"/>
      <c r="O306" s="40"/>
      <c r="P306" s="167">
        <f t="shared" si="225"/>
        <v>1.4938486077382403E-6</v>
      </c>
      <c r="Q306" s="166">
        <f t="shared" si="226"/>
        <v>39067.802199999998</v>
      </c>
      <c r="R306" s="8">
        <f t="shared" si="227"/>
        <v>1.4938486077382403E-6</v>
      </c>
      <c r="S306" s="282">
        <f t="shared" si="256"/>
        <v>1</v>
      </c>
      <c r="T306" s="284"/>
      <c r="U306" s="167"/>
      <c r="V306" s="167"/>
      <c r="W306" s="167"/>
      <c r="X306" s="167"/>
      <c r="Y306" s="167"/>
      <c r="Z306" s="167"/>
      <c r="AC306" s="25"/>
      <c r="AD306" s="252"/>
      <c r="AE306" s="41"/>
      <c r="AF306">
        <f t="shared" si="228"/>
        <v>28553</v>
      </c>
      <c r="AG306" s="246">
        <f t="shared" si="229"/>
        <v>-4.5176750788830499E-3</v>
      </c>
      <c r="AH306" s="247">
        <f t="shared" si="230"/>
        <v>3.2954440828196051E-3</v>
      </c>
      <c r="AI306" s="247">
        <f t="shared" si="231"/>
        <v>-1.2222309960634448E-3</v>
      </c>
      <c r="AJ306" s="248">
        <f t="shared" si="232"/>
        <v>1.0859951702990748E-5</v>
      </c>
      <c r="AK306">
        <f t="shared" si="253"/>
        <v>1.0859951702990748E-5</v>
      </c>
      <c r="AN306">
        <f t="shared" si="233"/>
        <v>5.8356648891158026E-4</v>
      </c>
      <c r="AO306">
        <f t="shared" si="234"/>
        <v>0.3386466351951043</v>
      </c>
      <c r="AP306">
        <f t="shared" si="235"/>
        <v>-5.2300422477341828E-3</v>
      </c>
      <c r="AQ306">
        <f t="shared" si="236"/>
        <v>4.0834922358106124E-2</v>
      </c>
      <c r="AR306">
        <f t="shared" si="237"/>
        <v>3.0799264549400989</v>
      </c>
      <c r="AS306">
        <f t="shared" si="238"/>
        <v>32.422400227871506</v>
      </c>
      <c r="AT306">
        <f t="shared" si="257"/>
        <v>3.0048705104968079</v>
      </c>
      <c r="AU306">
        <f t="shared" si="257"/>
        <v>2.9926136780698558</v>
      </c>
      <c r="AV306">
        <f t="shared" si="257"/>
        <v>3.0112934995966967</v>
      </c>
      <c r="AW306">
        <f t="shared" si="257"/>
        <v>2.9828042972652336</v>
      </c>
      <c r="AX306">
        <f t="shared" si="257"/>
        <v>3.0262101316576633</v>
      </c>
      <c r="AY306">
        <f t="shared" si="257"/>
        <v>2.9599618817114277</v>
      </c>
      <c r="AZ306">
        <f t="shared" si="257"/>
        <v>3.0608515265578515</v>
      </c>
      <c r="BA306">
        <f t="shared" si="240"/>
        <v>2.906519885014418</v>
      </c>
      <c r="BB306" s="246">
        <f t="shared" si="241"/>
        <v>-1.3707315958615064E-3</v>
      </c>
      <c r="BC306" s="247">
        <f t="shared" si="242"/>
        <v>1.4850059979806167E-4</v>
      </c>
      <c r="BD306" s="248">
        <f t="shared" si="243"/>
        <v>2.2052428140384073E-8</v>
      </c>
      <c r="BE306" s="247">
        <f t="shared" si="244"/>
        <v>-4.9527409679965689E-3</v>
      </c>
      <c r="BG306">
        <f t="shared" si="245"/>
        <v>3.1469434830215435E-3</v>
      </c>
      <c r="BH306">
        <f t="shared" si="246"/>
        <v>0.45083794135371613</v>
      </c>
      <c r="BI306">
        <f t="shared" si="247"/>
        <v>0.28674701267730895</v>
      </c>
      <c r="BJ306">
        <f t="shared" si="248"/>
        <v>-0.13577469100827311</v>
      </c>
      <c r="BK306">
        <f t="shared" si="249"/>
        <v>-2.8992135537276438</v>
      </c>
      <c r="BL306">
        <f t="shared" si="250"/>
        <v>-8.2111004185648078</v>
      </c>
      <c r="BM306">
        <f t="shared" si="258"/>
        <v>3.5960776002063723</v>
      </c>
      <c r="BN306">
        <f t="shared" si="258"/>
        <v>3.6021556331007738</v>
      </c>
      <c r="BO306">
        <f t="shared" si="258"/>
        <v>3.5901967580394554</v>
      </c>
      <c r="BP306">
        <f t="shared" si="258"/>
        <v>3.6137944424457453</v>
      </c>
      <c r="BQ306">
        <f t="shared" si="258"/>
        <v>3.5674853733326102</v>
      </c>
      <c r="BR306">
        <f t="shared" si="258"/>
        <v>3.6594226572398267</v>
      </c>
      <c r="BS306">
        <f t="shared" si="258"/>
        <v>3.4805199457517038</v>
      </c>
      <c r="BT306">
        <f t="shared" si="252"/>
        <v>3.8475032941716192</v>
      </c>
    </row>
    <row r="307" spans="1:72">
      <c r="A307" s="82" t="s">
        <v>143</v>
      </c>
      <c r="B307" s="79" t="s">
        <v>49</v>
      </c>
      <c r="C307" s="82">
        <v>54298.503400000001</v>
      </c>
      <c r="D307" s="82">
        <v>1E-4</v>
      </c>
      <c r="E307" s="58">
        <f t="shared" si="223"/>
        <v>29139.995101605597</v>
      </c>
      <c r="F307">
        <f t="shared" si="224"/>
        <v>29140</v>
      </c>
      <c r="G307">
        <f t="shared" si="255"/>
        <v>-1.7707799997879192E-3</v>
      </c>
      <c r="H307" s="116"/>
      <c r="I307" s="117"/>
      <c r="J307" s="117"/>
      <c r="K307" s="117">
        <f t="shared" si="254"/>
        <v>-1.7707799997879192E-3</v>
      </c>
      <c r="L307" s="116"/>
      <c r="M307" s="116"/>
      <c r="N307" s="118"/>
      <c r="O307" s="40"/>
      <c r="P307" s="167">
        <f t="shared" si="225"/>
        <v>3.135661807648903E-6</v>
      </c>
      <c r="Q307" s="166">
        <f t="shared" si="226"/>
        <v>39280.003400000001</v>
      </c>
      <c r="R307" s="8">
        <f t="shared" si="227"/>
        <v>3.135661807648903E-6</v>
      </c>
      <c r="S307" s="282">
        <f t="shared" si="256"/>
        <v>1</v>
      </c>
      <c r="T307" s="284"/>
      <c r="U307" s="167"/>
      <c r="V307" s="167"/>
      <c r="W307" s="167"/>
      <c r="X307" s="167"/>
      <c r="Y307" s="167"/>
      <c r="Z307" s="167"/>
      <c r="AC307" s="25"/>
      <c r="AD307" s="252"/>
      <c r="AE307" s="41"/>
      <c r="AF307">
        <f t="shared" si="228"/>
        <v>29140</v>
      </c>
      <c r="AG307" s="246">
        <f t="shared" si="229"/>
        <v>-5.5350991348121319E-3</v>
      </c>
      <c r="AH307" s="247">
        <f t="shared" si="230"/>
        <v>3.7643191350242126E-3</v>
      </c>
      <c r="AI307" s="247">
        <f t="shared" si="231"/>
        <v>-1.7707799997879192E-3</v>
      </c>
      <c r="AJ307" s="248">
        <f t="shared" si="232"/>
        <v>1.4170098550309436E-5</v>
      </c>
      <c r="AK307">
        <f t="shared" si="253"/>
        <v>1.4170098550309436E-5</v>
      </c>
      <c r="AN307">
        <f t="shared" si="233"/>
        <v>-2.2539357420561876E-4</v>
      </c>
      <c r="AO307">
        <f t="shared" si="234"/>
        <v>0.3377250494424423</v>
      </c>
      <c r="AP307">
        <f t="shared" si="235"/>
        <v>-3.4952802202573102E-2</v>
      </c>
      <c r="AQ307">
        <f t="shared" si="236"/>
        <v>2.1157832751357086E-2</v>
      </c>
      <c r="AR307">
        <f t="shared" si="237"/>
        <v>3.1096563119306033</v>
      </c>
      <c r="AS307">
        <f t="shared" si="238"/>
        <v>62.61925771373042</v>
      </c>
      <c r="AT307">
        <f t="shared" si="257"/>
        <v>3.0707211690278973</v>
      </c>
      <c r="AU307">
        <f t="shared" si="257"/>
        <v>3.063999240161202</v>
      </c>
      <c r="AV307">
        <f t="shared" si="257"/>
        <v>3.0741705894516809</v>
      </c>
      <c r="AW307">
        <f t="shared" si="257"/>
        <v>3.0587766596199155</v>
      </c>
      <c r="AX307">
        <f t="shared" si="257"/>
        <v>3.0820683120363417</v>
      </c>
      <c r="AY307">
        <f t="shared" si="257"/>
        <v>3.0468103799859625</v>
      </c>
      <c r="AZ307">
        <f t="shared" si="257"/>
        <v>3.100150828401012</v>
      </c>
      <c r="BA307">
        <f t="shared" si="240"/>
        <v>3.0193583542424034</v>
      </c>
      <c r="BB307" s="246">
        <f t="shared" si="241"/>
        <v>-1.7941217110586257E-3</v>
      </c>
      <c r="BC307" s="247">
        <f t="shared" si="242"/>
        <v>2.3341711270706469E-5</v>
      </c>
      <c r="BD307" s="248">
        <f t="shared" si="243"/>
        <v>5.4483548504502541E-10</v>
      </c>
      <c r="BE307" s="247">
        <f t="shared" si="244"/>
        <v>-5.2863638493358071E-3</v>
      </c>
      <c r="BG307">
        <f t="shared" si="245"/>
        <v>3.7409774237535062E-3</v>
      </c>
      <c r="BH307">
        <f t="shared" si="246"/>
        <v>0.46009279036421435</v>
      </c>
      <c r="BI307">
        <f t="shared" si="247"/>
        <v>0.34437314709352451</v>
      </c>
      <c r="BJ307">
        <f t="shared" si="248"/>
        <v>-0.16886070696972802</v>
      </c>
      <c r="BK307">
        <f t="shared" si="249"/>
        <v>-2.8384720680381594</v>
      </c>
      <c r="BL307">
        <f t="shared" si="250"/>
        <v>-6.5474366002520927</v>
      </c>
      <c r="BM307">
        <f t="shared" si="258"/>
        <v>3.7060933374124181</v>
      </c>
      <c r="BN307">
        <f t="shared" si="258"/>
        <v>3.7109233027400976</v>
      </c>
      <c r="BO307">
        <f t="shared" si="258"/>
        <v>3.7008187331709599</v>
      </c>
      <c r="BP307">
        <f t="shared" si="258"/>
        <v>3.7220333046739835</v>
      </c>
      <c r="BQ307">
        <f t="shared" si="258"/>
        <v>3.6778134336399542</v>
      </c>
      <c r="BR307">
        <f t="shared" si="258"/>
        <v>3.7714872768407472</v>
      </c>
      <c r="BS307">
        <f t="shared" si="258"/>
        <v>3.578864560396771</v>
      </c>
      <c r="BT307">
        <f t="shared" si="252"/>
        <v>4.0110430182925736</v>
      </c>
    </row>
    <row r="308" spans="1:72">
      <c r="A308" s="77" t="s">
        <v>144</v>
      </c>
      <c r="B308" s="38" t="s">
        <v>45</v>
      </c>
      <c r="C308" s="37">
        <v>54360.320599999999</v>
      </c>
      <c r="D308" s="37" t="s">
        <v>124</v>
      </c>
      <c r="E308" s="58">
        <f t="shared" si="223"/>
        <v>29310.996031843544</v>
      </c>
      <c r="F308">
        <f t="shared" si="224"/>
        <v>29311</v>
      </c>
      <c r="G308">
        <f t="shared" si="255"/>
        <v>-1.4344969968078658E-3</v>
      </c>
      <c r="H308" s="116"/>
      <c r="I308" s="117"/>
      <c r="J308" s="117"/>
      <c r="K308" s="117">
        <f t="shared" si="254"/>
        <v>-1.4344969968078658E-3</v>
      </c>
      <c r="L308" s="116"/>
      <c r="M308" s="116"/>
      <c r="N308" s="118"/>
      <c r="O308" s="40"/>
      <c r="P308" s="167">
        <f t="shared" si="225"/>
        <v>2.0577816338507859E-6</v>
      </c>
      <c r="Q308" s="166">
        <f t="shared" si="226"/>
        <v>39341.820599999999</v>
      </c>
      <c r="R308" s="8">
        <f t="shared" si="227"/>
        <v>2.0577816338507859E-6</v>
      </c>
      <c r="S308" s="282">
        <f t="shared" si="256"/>
        <v>1</v>
      </c>
      <c r="T308" s="284"/>
      <c r="U308" s="167"/>
      <c r="V308" s="167"/>
      <c r="W308" s="167"/>
      <c r="X308" s="167"/>
      <c r="Y308" s="167"/>
      <c r="Z308" s="167"/>
      <c r="AA308" s="116"/>
      <c r="AB308" s="116"/>
      <c r="AC308" s="25"/>
      <c r="AD308" s="252"/>
      <c r="AE308" s="41"/>
      <c r="AF308">
        <f t="shared" si="228"/>
        <v>29311</v>
      </c>
      <c r="AG308" s="246">
        <f t="shared" si="229"/>
        <v>-5.8298035431778401E-3</v>
      </c>
      <c r="AH308" s="247">
        <f t="shared" si="230"/>
        <v>4.3953065463699743E-3</v>
      </c>
      <c r="AI308" s="247">
        <f t="shared" si="231"/>
        <v>-1.4344969968078658E-3</v>
      </c>
      <c r="AJ308" s="248">
        <f t="shared" si="232"/>
        <v>1.931871963656275E-5</v>
      </c>
      <c r="AK308">
        <f t="shared" si="253"/>
        <v>1.931871963656275E-5</v>
      </c>
      <c r="AN308">
        <f t="shared" si="233"/>
        <v>-4.5984845734577297E-4</v>
      </c>
      <c r="AO308">
        <f t="shared" si="234"/>
        <v>0.33756751112534622</v>
      </c>
      <c r="AP308">
        <f t="shared" si="235"/>
        <v>-4.3550929206787027E-2</v>
      </c>
      <c r="AQ308">
        <f t="shared" si="236"/>
        <v>1.5458386270294614E-2</v>
      </c>
      <c r="AR308">
        <f t="shared" si="237"/>
        <v>3.1182610968735691</v>
      </c>
      <c r="AS308">
        <f t="shared" si="238"/>
        <v>85.716923931742329</v>
      </c>
      <c r="AT308">
        <f t="shared" si="257"/>
        <v>3.0898084101789389</v>
      </c>
      <c r="AU308">
        <f t="shared" si="257"/>
        <v>3.0848490235109787</v>
      </c>
      <c r="AV308">
        <f t="shared" si="257"/>
        <v>3.092344155875776</v>
      </c>
      <c r="AW308">
        <f t="shared" si="257"/>
        <v>3.0810155385601314</v>
      </c>
      <c r="AX308">
        <f t="shared" si="257"/>
        <v>3.0981357917770089</v>
      </c>
      <c r="AY308">
        <f t="shared" si="257"/>
        <v>3.0722564348678723</v>
      </c>
      <c r="AZ308">
        <f t="shared" si="257"/>
        <v>3.1113639022518127</v>
      </c>
      <c r="BA308">
        <f t="shared" si="240"/>
        <v>3.052229526709159</v>
      </c>
      <c r="BB308" s="246">
        <f t="shared" si="241"/>
        <v>-1.9215780847986561E-3</v>
      </c>
      <c r="BC308" s="247">
        <f t="shared" si="242"/>
        <v>4.8708108799079032E-4</v>
      </c>
      <c r="BD308" s="248">
        <f t="shared" si="243"/>
        <v>2.3724798627829202E-7</v>
      </c>
      <c r="BE308" s="247">
        <f t="shared" si="244"/>
        <v>-4.8828739978412769E-3</v>
      </c>
      <c r="BG308">
        <f t="shared" si="245"/>
        <v>3.908225458379184E-3</v>
      </c>
      <c r="BH308">
        <f t="shared" si="246"/>
        <v>0.46325655995405934</v>
      </c>
      <c r="BI308">
        <f t="shared" si="247"/>
        <v>0.36140849065995079</v>
      </c>
      <c r="BJ308">
        <f t="shared" si="248"/>
        <v>-0.17866228741025986</v>
      </c>
      <c r="BK308">
        <f t="shared" si="249"/>
        <v>-2.8202650299866816</v>
      </c>
      <c r="BL308">
        <f t="shared" si="250"/>
        <v>-6.1705299957157473</v>
      </c>
      <c r="BM308">
        <f t="shared" si="258"/>
        <v>3.7386147205493492</v>
      </c>
      <c r="BN308">
        <f t="shared" si="258"/>
        <v>3.7429908034898101</v>
      </c>
      <c r="BO308">
        <f t="shared" si="258"/>
        <v>3.7336388625158112</v>
      </c>
      <c r="BP308">
        <f t="shared" si="258"/>
        <v>3.7536980005646767</v>
      </c>
      <c r="BQ308">
        <f t="shared" si="258"/>
        <v>3.7109996602662876</v>
      </c>
      <c r="BR308">
        <f t="shared" si="258"/>
        <v>3.8034864137942357</v>
      </c>
      <c r="BS308">
        <f t="shared" si="258"/>
        <v>3.6096128728599575</v>
      </c>
      <c r="BT308">
        <f t="shared" si="252"/>
        <v>4.0586840622869236</v>
      </c>
    </row>
    <row r="309" spans="1:72">
      <c r="A309" s="80" t="s">
        <v>145</v>
      </c>
      <c r="B309" s="76" t="s">
        <v>45</v>
      </c>
      <c r="C309" s="75">
        <v>54366.647700000001</v>
      </c>
      <c r="D309" s="75">
        <v>2.9999999999999997E-4</v>
      </c>
      <c r="E309" s="58">
        <f t="shared" si="223"/>
        <v>29328.498280177486</v>
      </c>
      <c r="F309">
        <f t="shared" si="224"/>
        <v>29328.5</v>
      </c>
      <c r="G309">
        <f t="shared" si="255"/>
        <v>-6.2171949684852734E-4</v>
      </c>
      <c r="H309" s="116"/>
      <c r="I309" s="117"/>
      <c r="J309" s="117"/>
      <c r="K309" s="117">
        <f t="shared" si="254"/>
        <v>-6.2171949684852734E-4</v>
      </c>
      <c r="L309" s="116"/>
      <c r="M309" s="116"/>
      <c r="N309" s="118"/>
      <c r="O309" s="40"/>
      <c r="P309" s="167">
        <f t="shared" si="225"/>
        <v>3.86535132761586E-7</v>
      </c>
      <c r="Q309" s="166">
        <f t="shared" si="226"/>
        <v>39348.147700000001</v>
      </c>
      <c r="R309" s="8">
        <f t="shared" si="227"/>
        <v>3.86535132761586E-7</v>
      </c>
      <c r="S309" s="282">
        <f t="shared" si="256"/>
        <v>1</v>
      </c>
      <c r="T309" s="284"/>
      <c r="U309" s="167"/>
      <c r="V309" s="167"/>
      <c r="W309" s="167"/>
      <c r="X309" s="167"/>
      <c r="Y309" s="167"/>
      <c r="Z309" s="167"/>
      <c r="AB309" s="116"/>
      <c r="AC309" s="25"/>
      <c r="AD309" s="252"/>
      <c r="AE309" s="41"/>
      <c r="AF309">
        <f t="shared" si="228"/>
        <v>29328.5</v>
      </c>
      <c r="AG309" s="246">
        <f t="shared" si="229"/>
        <v>-5.8599228098322985E-3</v>
      </c>
      <c r="AH309" s="247">
        <f t="shared" si="230"/>
        <v>5.2382033129837711E-3</v>
      </c>
      <c r="AI309" s="247">
        <f t="shared" si="231"/>
        <v>-6.2171949684852734E-4</v>
      </c>
      <c r="AJ309" s="248">
        <f t="shared" si="232"/>
        <v>2.7438773948154155E-5</v>
      </c>
      <c r="AK309">
        <f t="shared" si="253"/>
        <v>2.7438773948154155E-5</v>
      </c>
      <c r="AN309">
        <f t="shared" si="233"/>
        <v>-4.8381401428857808E-4</v>
      </c>
      <c r="AO309">
        <f t="shared" si="234"/>
        <v>0.33755416948901273</v>
      </c>
      <c r="AP309">
        <f t="shared" si="235"/>
        <v>-4.4429724849431654E-2</v>
      </c>
      <c r="AQ309">
        <f t="shared" si="236"/>
        <v>1.4875673475788003E-2</v>
      </c>
      <c r="AR309">
        <f t="shared" si="237"/>
        <v>3.1191407440810237</v>
      </c>
      <c r="AS309">
        <f t="shared" si="238"/>
        <v>89.075540938121136</v>
      </c>
      <c r="AT309">
        <f t="shared" ref="AT309:AZ323" si="259">$BA309+$AH$7*SIN(AU309)</f>
        <v>3.0917601250394111</v>
      </c>
      <c r="AU309">
        <f t="shared" si="259"/>
        <v>3.0869837332520227</v>
      </c>
      <c r="AV309">
        <f t="shared" si="259"/>
        <v>3.0942015539508114</v>
      </c>
      <c r="AW309">
        <f t="shared" si="259"/>
        <v>3.083293303699842</v>
      </c>
      <c r="AX309">
        <f t="shared" si="259"/>
        <v>3.0997766171291676</v>
      </c>
      <c r="AY309">
        <f t="shared" si="259"/>
        <v>3.0748630544447462</v>
      </c>
      <c r="AZ309">
        <f t="shared" si="259"/>
        <v>3.1125074396312171</v>
      </c>
      <c r="BA309">
        <f t="shared" si="240"/>
        <v>3.0555935355873358</v>
      </c>
      <c r="BB309" s="246">
        <f t="shared" si="241"/>
        <v>-1.9347463577608229E-3</v>
      </c>
      <c r="BC309" s="247">
        <f t="shared" si="242"/>
        <v>1.3130268609122956E-3</v>
      </c>
      <c r="BD309" s="248">
        <f t="shared" si="243"/>
        <v>1.7240395374771969E-6</v>
      </c>
      <c r="BE309" s="247">
        <f t="shared" si="244"/>
        <v>-4.0630819346314248E-3</v>
      </c>
      <c r="BG309">
        <f t="shared" si="245"/>
        <v>3.9251764520714756E-3</v>
      </c>
      <c r="BH309">
        <f t="shared" si="246"/>
        <v>0.46359297113857834</v>
      </c>
      <c r="BI309">
        <f t="shared" si="247"/>
        <v>0.36315858751564023</v>
      </c>
      <c r="BJ309">
        <f t="shared" si="248"/>
        <v>-0.17966978811997988</v>
      </c>
      <c r="BK309">
        <f t="shared" si="249"/>
        <v>-2.8183873801269286</v>
      </c>
      <c r="BL309">
        <f t="shared" si="250"/>
        <v>-6.1340562813360329</v>
      </c>
      <c r="BM309">
        <f t="shared" ref="BM309:BS323" si="260">$BT309+$BH$7*SIN(BN309)</f>
        <v>3.7419557908035128</v>
      </c>
      <c r="BN309">
        <f t="shared" si="260"/>
        <v>3.7462842666985496</v>
      </c>
      <c r="BO309">
        <f t="shared" si="260"/>
        <v>3.7370130165220026</v>
      </c>
      <c r="BP309">
        <f t="shared" si="260"/>
        <v>3.7569445251305678</v>
      </c>
      <c r="BQ309">
        <f t="shared" si="260"/>
        <v>3.7144225528167398</v>
      </c>
      <c r="BR309">
        <f t="shared" si="260"/>
        <v>3.8067458828708238</v>
      </c>
      <c r="BS309">
        <f t="shared" si="260"/>
        <v>3.6128164840178947</v>
      </c>
      <c r="BT309">
        <f t="shared" si="252"/>
        <v>4.0635596077249421</v>
      </c>
    </row>
    <row r="310" spans="1:72">
      <c r="A310" s="82" t="s">
        <v>146</v>
      </c>
      <c r="B310" s="79" t="s">
        <v>49</v>
      </c>
      <c r="C310" s="82">
        <v>54444.550600000002</v>
      </c>
      <c r="D310" s="82">
        <v>1E-4</v>
      </c>
      <c r="E310" s="58">
        <f t="shared" si="223"/>
        <v>29543.996044039886</v>
      </c>
      <c r="F310">
        <f t="shared" si="224"/>
        <v>29544</v>
      </c>
      <c r="G310">
        <f t="shared" si="255"/>
        <v>-1.4300879993243143E-3</v>
      </c>
      <c r="H310" s="116"/>
      <c r="I310" s="117"/>
      <c r="J310" s="117"/>
      <c r="K310" s="117">
        <f t="shared" si="254"/>
        <v>-1.4300879993243143E-3</v>
      </c>
      <c r="L310" s="116"/>
      <c r="M310" s="116"/>
      <c r="N310" s="118"/>
      <c r="O310" s="40"/>
      <c r="P310" s="167">
        <f t="shared" si="225"/>
        <v>2.0451516858114198E-6</v>
      </c>
      <c r="Q310" s="166">
        <f t="shared" si="226"/>
        <v>39426.050600000002</v>
      </c>
      <c r="R310" s="8">
        <f t="shared" si="227"/>
        <v>2.0451516858114198E-6</v>
      </c>
      <c r="S310" s="282">
        <f t="shared" si="256"/>
        <v>1</v>
      </c>
      <c r="T310" s="284"/>
      <c r="U310" s="167"/>
      <c r="V310" s="167"/>
      <c r="W310" s="167"/>
      <c r="X310" s="167"/>
      <c r="Y310" s="167"/>
      <c r="Z310" s="167"/>
      <c r="AB310" s="116"/>
      <c r="AC310" s="25"/>
      <c r="AD310" s="252"/>
      <c r="AE310" s="41"/>
      <c r="AF310">
        <f t="shared" si="228"/>
        <v>29544</v>
      </c>
      <c r="AG310" s="246">
        <f t="shared" si="229"/>
        <v>-6.2302253788664528E-3</v>
      </c>
      <c r="AH310" s="247">
        <f t="shared" si="230"/>
        <v>4.8001373795421385E-3</v>
      </c>
      <c r="AI310" s="247">
        <f t="shared" si="231"/>
        <v>-1.4300879993243143E-3</v>
      </c>
      <c r="AJ310" s="248">
        <f t="shared" si="232"/>
        <v>2.304131886247767E-5</v>
      </c>
      <c r="AK310">
        <f t="shared" si="253"/>
        <v>2.304131886247767E-5</v>
      </c>
      <c r="AN310">
        <f t="shared" si="233"/>
        <v>-7.7852340004930937E-4</v>
      </c>
      <c r="AO310">
        <f t="shared" si="234"/>
        <v>0.33743198378173112</v>
      </c>
      <c r="AP310">
        <f t="shared" si="235"/>
        <v>-5.5237620577834767E-2</v>
      </c>
      <c r="AQ310">
        <f t="shared" si="236"/>
        <v>7.7063549968689219E-3</v>
      </c>
      <c r="AR310">
        <f t="shared" si="237"/>
        <v>3.1299621381884806</v>
      </c>
      <c r="AS310">
        <f t="shared" si="238"/>
        <v>171.95948641353516</v>
      </c>
      <c r="AT310">
        <f t="shared" si="259"/>
        <v>3.1157753420371783</v>
      </c>
      <c r="AU310">
        <f t="shared" si="259"/>
        <v>3.1132820854243035</v>
      </c>
      <c r="AV310">
        <f t="shared" si="259"/>
        <v>3.1170461674798298</v>
      </c>
      <c r="AW310">
        <f t="shared" si="259"/>
        <v>3.1113633628330208</v>
      </c>
      <c r="AX310">
        <f t="shared" si="259"/>
        <v>3.1199426330070423</v>
      </c>
      <c r="AY310">
        <f t="shared" si="259"/>
        <v>3.1069897827066866</v>
      </c>
      <c r="AZ310">
        <f t="shared" si="259"/>
        <v>3.1265442625634057</v>
      </c>
      <c r="BA310">
        <f t="shared" si="240"/>
        <v>3.0970189020585979</v>
      </c>
      <c r="BB310" s="246">
        <f t="shared" si="241"/>
        <v>-2.0989635632665139E-3</v>
      </c>
      <c r="BC310" s="247">
        <f t="shared" si="242"/>
        <v>6.6887556394219956E-4</v>
      </c>
      <c r="BD310" s="248">
        <f t="shared" si="243"/>
        <v>4.4739452003899551E-7</v>
      </c>
      <c r="BE310" s="247">
        <f t="shared" si="244"/>
        <v>-4.7828264148749439E-3</v>
      </c>
      <c r="BG310">
        <f t="shared" si="245"/>
        <v>4.1312618155999389E-3</v>
      </c>
      <c r="BH310">
        <f t="shared" si="246"/>
        <v>0.46793449030810508</v>
      </c>
      <c r="BI310">
        <f t="shared" si="247"/>
        <v>0.38481530589355306</v>
      </c>
      <c r="BJ310">
        <f t="shared" si="248"/>
        <v>-0.19214584765568213</v>
      </c>
      <c r="BK310">
        <f t="shared" si="249"/>
        <v>-2.7950353666118017</v>
      </c>
      <c r="BL310">
        <f t="shared" si="250"/>
        <v>-5.7131761451400127</v>
      </c>
      <c r="BM310">
        <f t="shared" si="260"/>
        <v>3.7833018879934435</v>
      </c>
      <c r="BN310">
        <f t="shared" si="260"/>
        <v>3.7870353508032339</v>
      </c>
      <c r="BO310">
        <f t="shared" si="260"/>
        <v>3.7787990648140086</v>
      </c>
      <c r="BP310">
        <f t="shared" si="260"/>
        <v>3.7970374274341503</v>
      </c>
      <c r="BQ310">
        <f t="shared" si="260"/>
        <v>3.7569758041678414</v>
      </c>
      <c r="BR310">
        <f t="shared" si="260"/>
        <v>3.8466657793305807</v>
      </c>
      <c r="BS310">
        <f t="shared" si="260"/>
        <v>3.6531570292578071</v>
      </c>
      <c r="BT310">
        <f t="shared" si="252"/>
        <v>4.1235984672616803</v>
      </c>
    </row>
    <row r="311" spans="1:72">
      <c r="A311" s="80" t="s">
        <v>147</v>
      </c>
      <c r="B311" s="76" t="s">
        <v>49</v>
      </c>
      <c r="C311" s="75">
        <v>54631.808199999999</v>
      </c>
      <c r="D311" s="75">
        <v>1E-4</v>
      </c>
      <c r="E311" s="58">
        <f t="shared" si="223"/>
        <v>30061.994655981656</v>
      </c>
      <c r="F311">
        <f t="shared" si="224"/>
        <v>30062</v>
      </c>
      <c r="G311">
        <f t="shared" si="255"/>
        <v>-1.9318739941809326E-3</v>
      </c>
      <c r="H311" s="116"/>
      <c r="I311" s="117"/>
      <c r="J311" s="117"/>
      <c r="K311" s="117">
        <f t="shared" si="254"/>
        <v>-1.9318739941809326E-3</v>
      </c>
      <c r="L311" s="116"/>
      <c r="M311" s="116"/>
      <c r="N311" s="118"/>
      <c r="O311" s="40"/>
      <c r="P311" s="167">
        <f t="shared" si="225"/>
        <v>3.7321371293925902E-6</v>
      </c>
      <c r="Q311" s="166">
        <f t="shared" si="226"/>
        <v>39613.308199999999</v>
      </c>
      <c r="R311" s="8">
        <f t="shared" si="227"/>
        <v>3.7321371293925902E-6</v>
      </c>
      <c r="S311" s="282">
        <f t="shared" si="256"/>
        <v>1</v>
      </c>
      <c r="T311" s="284"/>
      <c r="U311" s="167"/>
      <c r="V311" s="167"/>
      <c r="W311" s="167"/>
      <c r="X311" s="167"/>
      <c r="Y311" s="167"/>
      <c r="Z311" s="167"/>
      <c r="AB311" s="116"/>
      <c r="AC311" s="25"/>
      <c r="AD311" s="252"/>
      <c r="AE311" s="41"/>
      <c r="AF311">
        <f t="shared" si="228"/>
        <v>30062</v>
      </c>
      <c r="AG311" s="246">
        <f t="shared" si="229"/>
        <v>-7.1161650527351321E-3</v>
      </c>
      <c r="AH311" s="247">
        <f t="shared" si="230"/>
        <v>5.1842910585541994E-3</v>
      </c>
      <c r="AI311" s="247">
        <f t="shared" si="231"/>
        <v>-1.9318739941809326E-3</v>
      </c>
      <c r="AJ311" s="248">
        <f t="shared" si="232"/>
        <v>2.6876873779805023E-5</v>
      </c>
      <c r="AK311">
        <f t="shared" si="253"/>
        <v>2.6876873779805023E-5</v>
      </c>
      <c r="AN311">
        <f t="shared" si="233"/>
        <v>-1.4841614105008574E-3</v>
      </c>
      <c r="AO311">
        <f t="shared" si="234"/>
        <v>0.33745541744148111</v>
      </c>
      <c r="AP311">
        <f t="shared" si="235"/>
        <v>-8.1159670258525329E-2</v>
      </c>
      <c r="AQ311">
        <f t="shared" si="236"/>
        <v>-9.5100023716057323E-3</v>
      </c>
      <c r="AR311">
        <f t="shared" si="237"/>
        <v>-3.127239884604069</v>
      </c>
      <c r="AS311">
        <f t="shared" si="238"/>
        <v>-139.3435418774215</v>
      </c>
      <c r="AT311">
        <f t="shared" si="259"/>
        <v>3.1734520611914392</v>
      </c>
      <c r="AU311">
        <f t="shared" si="259"/>
        <v>3.1765243807639747</v>
      </c>
      <c r="AV311">
        <f t="shared" si="259"/>
        <v>3.1718852360091385</v>
      </c>
      <c r="AW311">
        <f t="shared" si="259"/>
        <v>3.1788905406370036</v>
      </c>
      <c r="AX311">
        <f t="shared" si="259"/>
        <v>3.1683128288160765</v>
      </c>
      <c r="AY311">
        <f t="shared" si="259"/>
        <v>3.1842862567859642</v>
      </c>
      <c r="AZ311">
        <f t="shared" si="259"/>
        <v>3.1601676271600421</v>
      </c>
      <c r="BA311">
        <f t="shared" si="240"/>
        <v>3.1965935648526291</v>
      </c>
      <c r="BB311" s="246">
        <f t="shared" si="241"/>
        <v>-2.5116642911617963E-3</v>
      </c>
      <c r="BC311" s="247">
        <f t="shared" si="242"/>
        <v>5.7979029698086368E-4</v>
      </c>
      <c r="BD311" s="248">
        <f t="shared" si="243"/>
        <v>3.3615678847315812E-7</v>
      </c>
      <c r="BE311" s="247">
        <f t="shared" si="244"/>
        <v>-5.0522133452534108E-3</v>
      </c>
      <c r="BG311">
        <f t="shared" si="245"/>
        <v>4.6045007615733357E-3</v>
      </c>
      <c r="BH311">
        <f t="shared" si="246"/>
        <v>0.47997957706682726</v>
      </c>
      <c r="BI311">
        <f t="shared" si="247"/>
        <v>0.43772107343763994</v>
      </c>
      <c r="BJ311">
        <f t="shared" si="248"/>
        <v>-0.22269372040410282</v>
      </c>
      <c r="BK311">
        <f t="shared" si="249"/>
        <v>-2.736980617360719</v>
      </c>
      <c r="BL311">
        <f t="shared" si="250"/>
        <v>-4.8753866273609816</v>
      </c>
      <c r="BM311">
        <f t="shared" si="260"/>
        <v>3.8843452280222337</v>
      </c>
      <c r="BN311">
        <f t="shared" si="260"/>
        <v>3.8866945801647543</v>
      </c>
      <c r="BO311">
        <f t="shared" si="260"/>
        <v>3.8810589793296479</v>
      </c>
      <c r="BP311">
        <f t="shared" si="260"/>
        <v>3.8946271548893026</v>
      </c>
      <c r="BQ311">
        <f t="shared" si="260"/>
        <v>3.862239812207342</v>
      </c>
      <c r="BR311">
        <f t="shared" si="260"/>
        <v>3.9412583180220842</v>
      </c>
      <c r="BS311">
        <f t="shared" si="260"/>
        <v>3.7571820324756287</v>
      </c>
      <c r="BT311">
        <f t="shared" si="252"/>
        <v>4.2679146122270204</v>
      </c>
    </row>
    <row r="312" spans="1:72">
      <c r="A312" s="80" t="s">
        <v>147</v>
      </c>
      <c r="B312" s="76" t="s">
        <v>45</v>
      </c>
      <c r="C312" s="75">
        <v>54658.7402</v>
      </c>
      <c r="D312" s="75">
        <v>1E-4</v>
      </c>
      <c r="E312" s="58">
        <f t="shared" si="223"/>
        <v>30136.4949091987</v>
      </c>
      <c r="F312">
        <f t="shared" si="224"/>
        <v>30136.5</v>
      </c>
      <c r="G312">
        <f t="shared" si="255"/>
        <v>-1.8403354988549836E-3</v>
      </c>
      <c r="H312" s="116"/>
      <c r="I312" s="117"/>
      <c r="J312" s="117"/>
      <c r="K312" s="117">
        <f t="shared" si="254"/>
        <v>-1.8403354988549836E-3</v>
      </c>
      <c r="L312" s="116"/>
      <c r="M312" s="116"/>
      <c r="N312" s="118"/>
      <c r="O312" s="40"/>
      <c r="P312" s="167">
        <f t="shared" si="225"/>
        <v>3.3868347483458213E-6</v>
      </c>
      <c r="Q312" s="166">
        <f t="shared" si="226"/>
        <v>39640.2402</v>
      </c>
      <c r="R312" s="8">
        <f t="shared" si="227"/>
        <v>3.3868347483458213E-6</v>
      </c>
      <c r="S312" s="282">
        <f t="shared" si="256"/>
        <v>1</v>
      </c>
      <c r="T312" s="284"/>
      <c r="U312" s="167"/>
      <c r="V312" s="167"/>
      <c r="W312" s="167"/>
      <c r="X312" s="167"/>
      <c r="Y312" s="167"/>
      <c r="Z312" s="167"/>
      <c r="AB312" s="116"/>
      <c r="AC312" s="25"/>
      <c r="AD312" s="252"/>
      <c r="AE312" s="41"/>
      <c r="AF312">
        <f t="shared" si="228"/>
        <v>30136.5</v>
      </c>
      <c r="AG312" s="246">
        <f t="shared" si="229"/>
        <v>-7.2431421848768527E-3</v>
      </c>
      <c r="AH312" s="247">
        <f t="shared" si="230"/>
        <v>5.4028066860218691E-3</v>
      </c>
      <c r="AI312" s="247">
        <f t="shared" si="231"/>
        <v>-1.8403354988549836E-3</v>
      </c>
      <c r="AJ312" s="248">
        <f t="shared" si="232"/>
        <v>2.9190320086522612E-5</v>
      </c>
      <c r="AK312">
        <f t="shared" si="253"/>
        <v>2.9190320086522612E-5</v>
      </c>
      <c r="AN312">
        <f t="shared" si="233"/>
        <v>-1.5853700737220502E-3</v>
      </c>
      <c r="AO312">
        <f t="shared" si="234"/>
        <v>0.33749562375582209</v>
      </c>
      <c r="AP312">
        <f t="shared" si="235"/>
        <v>-8.4887195755319833E-2</v>
      </c>
      <c r="AQ312">
        <f t="shared" si="236"/>
        <v>-1.1988139140945419E-2</v>
      </c>
      <c r="AR312">
        <f t="shared" si="237"/>
        <v>-3.1234994433719234</v>
      </c>
      <c r="AS312">
        <f t="shared" si="238"/>
        <v>-110.53568796861414</v>
      </c>
      <c r="AT312">
        <f t="shared" si="259"/>
        <v>3.1817532711652685</v>
      </c>
      <c r="AU312">
        <f t="shared" si="259"/>
        <v>3.1856165245806127</v>
      </c>
      <c r="AV312">
        <f t="shared" si="259"/>
        <v>3.1797812540695944</v>
      </c>
      <c r="AW312">
        <f t="shared" si="259"/>
        <v>3.1885957335405939</v>
      </c>
      <c r="AX312">
        <f t="shared" si="259"/>
        <v>3.1752821916185376</v>
      </c>
      <c r="AY312">
        <f t="shared" si="259"/>
        <v>3.1953942615356223</v>
      </c>
      <c r="AZ312">
        <f t="shared" si="259"/>
        <v>3.1650177798132653</v>
      </c>
      <c r="BA312">
        <f t="shared" si="240"/>
        <v>3.2109146312197243</v>
      </c>
      <c r="BB312" s="246">
        <f t="shared" si="241"/>
        <v>-2.5734125520439901E-3</v>
      </c>
      <c r="BC312" s="247">
        <f t="shared" si="242"/>
        <v>7.3307705318900653E-4</v>
      </c>
      <c r="BD312" s="248">
        <f t="shared" si="243"/>
        <v>5.3740196591227753E-7</v>
      </c>
      <c r="BE312" s="247">
        <f t="shared" si="244"/>
        <v>-4.924695057965796E-3</v>
      </c>
      <c r="BG312">
        <f t="shared" si="245"/>
        <v>4.6697296328328626E-3</v>
      </c>
      <c r="BH312">
        <f t="shared" si="246"/>
        <v>0.48191355824680826</v>
      </c>
      <c r="BI312">
        <f t="shared" si="247"/>
        <v>0.44543560149366979</v>
      </c>
      <c r="BJ312">
        <f t="shared" si="248"/>
        <v>-0.22715671296823528</v>
      </c>
      <c r="BK312">
        <f t="shared" si="249"/>
        <v>-2.7283823405935994</v>
      </c>
      <c r="BL312">
        <f t="shared" si="250"/>
        <v>-4.7710850853304967</v>
      </c>
      <c r="BM312">
        <f t="shared" si="260"/>
        <v>3.8990876261135416</v>
      </c>
      <c r="BN312">
        <f t="shared" si="260"/>
        <v>3.9012554134795225</v>
      </c>
      <c r="BO312">
        <f t="shared" si="260"/>
        <v>3.8959834851924349</v>
      </c>
      <c r="BP312">
        <f t="shared" si="260"/>
        <v>3.9088508329172447</v>
      </c>
      <c r="BQ312">
        <f t="shared" si="260"/>
        <v>3.8777135615160159</v>
      </c>
      <c r="BR312">
        <f t="shared" si="260"/>
        <v>3.9547499569784996</v>
      </c>
      <c r="BS312">
        <f t="shared" si="260"/>
        <v>3.7729996231259273</v>
      </c>
      <c r="BT312">
        <f t="shared" si="252"/>
        <v>4.2886705056631556</v>
      </c>
    </row>
    <row r="313" spans="1:72">
      <c r="A313" s="80" t="s">
        <v>147</v>
      </c>
      <c r="B313" s="76" t="s">
        <v>49</v>
      </c>
      <c r="C313" s="75">
        <v>54678.804100000001</v>
      </c>
      <c r="D313" s="75">
        <v>1E-4</v>
      </c>
      <c r="E313" s="58">
        <f t="shared" si="223"/>
        <v>30191.996380701803</v>
      </c>
      <c r="F313">
        <f t="shared" si="224"/>
        <v>30192</v>
      </c>
      <c r="G313">
        <f t="shared" si="255"/>
        <v>-1.3083839949104004E-3</v>
      </c>
      <c r="H313" s="116"/>
      <c r="I313" s="117"/>
      <c r="J313" s="117"/>
      <c r="K313" s="117">
        <f t="shared" si="254"/>
        <v>-1.3083839949104004E-3</v>
      </c>
      <c r="L313" s="116"/>
      <c r="M313" s="116"/>
      <c r="N313" s="118"/>
      <c r="O313" s="40"/>
      <c r="P313" s="167">
        <f t="shared" si="225"/>
        <v>1.7118686781376985E-6</v>
      </c>
      <c r="Q313" s="166">
        <f t="shared" si="226"/>
        <v>39660.304100000001</v>
      </c>
      <c r="R313" s="8">
        <f t="shared" si="227"/>
        <v>1.7118686781376985E-6</v>
      </c>
      <c r="S313" s="282">
        <f t="shared" si="256"/>
        <v>1</v>
      </c>
      <c r="T313" s="284"/>
      <c r="U313" s="167"/>
      <c r="V313" s="167"/>
      <c r="W313" s="167"/>
      <c r="X313" s="167"/>
      <c r="Y313" s="167"/>
      <c r="Z313" s="167"/>
      <c r="AB313" s="116"/>
      <c r="AC313" s="25"/>
      <c r="AD313" s="252"/>
      <c r="AE313" s="41"/>
      <c r="AF313">
        <f t="shared" si="228"/>
        <v>30192</v>
      </c>
      <c r="AG313" s="246">
        <f t="shared" si="229"/>
        <v>-7.3376691553330231E-3</v>
      </c>
      <c r="AH313" s="247">
        <f t="shared" si="230"/>
        <v>6.0292851604226228E-3</v>
      </c>
      <c r="AI313" s="247">
        <f t="shared" si="231"/>
        <v>-1.3083839949104004E-3</v>
      </c>
      <c r="AJ313" s="248">
        <f t="shared" si="232"/>
        <v>3.6352279545692455E-5</v>
      </c>
      <c r="AK313">
        <f t="shared" si="253"/>
        <v>3.6352279545692455E-5</v>
      </c>
      <c r="AN313">
        <f t="shared" si="233"/>
        <v>-1.6607270338000356E-3</v>
      </c>
      <c r="AO313">
        <f t="shared" si="234"/>
        <v>0.33753162076152132</v>
      </c>
      <c r="AP313">
        <f t="shared" si="235"/>
        <v>-8.7664749757989324E-2</v>
      </c>
      <c r="AQ313">
        <f t="shared" si="236"/>
        <v>-1.3835119511342182E-2</v>
      </c>
      <c r="AR313">
        <f t="shared" si="237"/>
        <v>-3.1207114929534359</v>
      </c>
      <c r="AS313">
        <f t="shared" si="238"/>
        <v>-95.776636357629712</v>
      </c>
      <c r="AT313">
        <f t="shared" si="259"/>
        <v>3.187939901082991</v>
      </c>
      <c r="AU313">
        <f t="shared" si="259"/>
        <v>3.1923884043355919</v>
      </c>
      <c r="AV313">
        <f t="shared" si="259"/>
        <v>3.1856672530062555</v>
      </c>
      <c r="AW313">
        <f t="shared" si="259"/>
        <v>3.1958229685956168</v>
      </c>
      <c r="AX313">
        <f t="shared" si="259"/>
        <v>3.1804794194637878</v>
      </c>
      <c r="AY313">
        <f t="shared" si="259"/>
        <v>3.2036656040129881</v>
      </c>
      <c r="AZ313">
        <f t="shared" si="259"/>
        <v>3.1686369916745214</v>
      </c>
      <c r="BA313">
        <f t="shared" si="240"/>
        <v>3.2215833450905134</v>
      </c>
      <c r="BB313" s="246">
        <f t="shared" si="241"/>
        <v>-2.6198447951728708E-3</v>
      </c>
      <c r="BC313" s="247">
        <f t="shared" si="242"/>
        <v>1.3114608002624704E-3</v>
      </c>
      <c r="BD313" s="248">
        <f t="shared" si="243"/>
        <v>1.7199294306250793E-6</v>
      </c>
      <c r="BE313" s="247">
        <f t="shared" si="244"/>
        <v>-4.3654813212705172E-3</v>
      </c>
      <c r="BG313">
        <f t="shared" si="245"/>
        <v>4.7178243601601524E-3</v>
      </c>
      <c r="BH313">
        <f t="shared" si="246"/>
        <v>0.48338943493974273</v>
      </c>
      <c r="BI313">
        <f t="shared" si="247"/>
        <v>0.4512008745341512</v>
      </c>
      <c r="BJ313">
        <f t="shared" si="248"/>
        <v>-0.2304935084620352</v>
      </c>
      <c r="BK313">
        <f t="shared" si="249"/>
        <v>-2.7219325607945737</v>
      </c>
      <c r="BL313">
        <f t="shared" si="250"/>
        <v>-4.695612192309448</v>
      </c>
      <c r="BM313">
        <f t="shared" si="260"/>
        <v>3.9101071607292424</v>
      </c>
      <c r="BN313">
        <f t="shared" si="260"/>
        <v>3.9121438215117479</v>
      </c>
      <c r="BO313">
        <f t="shared" si="260"/>
        <v>3.9071383592055202</v>
      </c>
      <c r="BP313">
        <f t="shared" si="260"/>
        <v>3.9194841016589645</v>
      </c>
      <c r="BQ313">
        <f t="shared" si="260"/>
        <v>3.8892938229235008</v>
      </c>
      <c r="BR313">
        <f t="shared" si="260"/>
        <v>3.9647896722627016</v>
      </c>
      <c r="BS313">
        <f t="shared" si="260"/>
        <v>3.7849274722976087</v>
      </c>
      <c r="BT313">
        <f t="shared" si="252"/>
        <v>4.3041329497665846</v>
      </c>
    </row>
    <row r="314" spans="1:72">
      <c r="A314" s="80" t="s">
        <v>147</v>
      </c>
      <c r="B314" s="76" t="s">
        <v>49</v>
      </c>
      <c r="C314" s="75">
        <v>54710.614300000001</v>
      </c>
      <c r="D314" s="75">
        <v>2.9999999999999997E-4</v>
      </c>
      <c r="E314" s="58">
        <f t="shared" si="223"/>
        <v>30279.990883705101</v>
      </c>
      <c r="F314">
        <f t="shared" si="224"/>
        <v>30280</v>
      </c>
      <c r="G314">
        <f t="shared" si="255"/>
        <v>-3.2955599963315763E-3</v>
      </c>
      <c r="H314" s="116"/>
      <c r="I314" s="117"/>
      <c r="J314" s="117"/>
      <c r="K314" s="117">
        <f t="shared" si="254"/>
        <v>-3.2955599963315763E-3</v>
      </c>
      <c r="L314" s="116"/>
      <c r="M314" s="116"/>
      <c r="N314" s="118"/>
      <c r="O314" s="40"/>
      <c r="P314" s="167">
        <f t="shared" si="225"/>
        <v>1.0860715689420978E-5</v>
      </c>
      <c r="Q314" s="166">
        <f t="shared" si="226"/>
        <v>39692.114300000001</v>
      </c>
      <c r="R314" s="8">
        <f t="shared" si="227"/>
        <v>1.0860715689420978E-5</v>
      </c>
      <c r="S314" s="282">
        <f t="shared" si="256"/>
        <v>1</v>
      </c>
      <c r="T314" s="284"/>
      <c r="U314" s="167"/>
      <c r="V314" s="167"/>
      <c r="W314" s="167"/>
      <c r="X314" s="167"/>
      <c r="Y314" s="167"/>
      <c r="Z314" s="167"/>
      <c r="AC314" s="25"/>
      <c r="AD314" s="252"/>
      <c r="AE314" s="41"/>
      <c r="AF314">
        <f t="shared" si="228"/>
        <v>30280</v>
      </c>
      <c r="AG314" s="246">
        <f t="shared" si="229"/>
        <v>-7.4874358070125858E-3</v>
      </c>
      <c r="AH314" s="247">
        <f t="shared" si="230"/>
        <v>4.1918758106810096E-3</v>
      </c>
      <c r="AI314" s="247">
        <f t="shared" si="231"/>
        <v>-3.2955599963315763E-3</v>
      </c>
      <c r="AJ314" s="248">
        <f t="shared" si="232"/>
        <v>1.7571822812172571E-5</v>
      </c>
      <c r="AK314">
        <f t="shared" si="253"/>
        <v>1.7571822812172571E-5</v>
      </c>
      <c r="AN314">
        <f t="shared" si="233"/>
        <v>-1.780144609752863E-3</v>
      </c>
      <c r="AO314">
        <f t="shared" si="234"/>
        <v>0.33759930293713591</v>
      </c>
      <c r="AP314">
        <f t="shared" si="235"/>
        <v>-9.2070428072247343E-2</v>
      </c>
      <c r="AQ314">
        <f t="shared" si="236"/>
        <v>-1.6765457148005716E-2</v>
      </c>
      <c r="AR314">
        <f t="shared" si="237"/>
        <v>-3.1162879119209284</v>
      </c>
      <c r="AS314">
        <f t="shared" si="238"/>
        <v>-79.032353041691835</v>
      </c>
      <c r="AT314">
        <f t="shared" si="259"/>
        <v>3.1977546053492225</v>
      </c>
      <c r="AU314">
        <f t="shared" si="259"/>
        <v>3.203122732408068</v>
      </c>
      <c r="AV314">
        <f t="shared" si="259"/>
        <v>3.1950078582007961</v>
      </c>
      <c r="AW314">
        <f t="shared" si="259"/>
        <v>3.2072764626623487</v>
      </c>
      <c r="AX314">
        <f t="shared" si="259"/>
        <v>3.1887312027447794</v>
      </c>
      <c r="AY314">
        <f t="shared" si="259"/>
        <v>3.2167726257235461</v>
      </c>
      <c r="AZ314">
        <f t="shared" si="259"/>
        <v>3.174388235698534</v>
      </c>
      <c r="BA314">
        <f t="shared" si="240"/>
        <v>3.2384995040207736</v>
      </c>
      <c r="BB314" s="246">
        <f t="shared" si="241"/>
        <v>-2.6942473361218191E-3</v>
      </c>
      <c r="BC314" s="247">
        <f t="shared" si="242"/>
        <v>-6.013126602097572E-4</v>
      </c>
      <c r="BD314" s="248">
        <f t="shared" si="243"/>
        <v>3.6157691532853493E-7</v>
      </c>
      <c r="BE314" s="247">
        <f t="shared" si="244"/>
        <v>-6.3086038574694803E-3</v>
      </c>
      <c r="BG314">
        <f t="shared" si="245"/>
        <v>4.7931884708907668E-3</v>
      </c>
      <c r="BH314">
        <f t="shared" si="246"/>
        <v>0.48579245998243392</v>
      </c>
      <c r="BI314">
        <f t="shared" si="247"/>
        <v>0.46037467930670339</v>
      </c>
      <c r="BJ314">
        <f t="shared" si="248"/>
        <v>-0.2358057233489039</v>
      </c>
      <c r="BK314">
        <f t="shared" si="249"/>
        <v>-2.7116258581181896</v>
      </c>
      <c r="BL314">
        <f t="shared" si="250"/>
        <v>-4.5796390698370262</v>
      </c>
      <c r="BM314">
        <f t="shared" si="260"/>
        <v>3.92764594558734</v>
      </c>
      <c r="BN314">
        <f t="shared" si="260"/>
        <v>3.9294824938912951</v>
      </c>
      <c r="BO314">
        <f t="shared" si="260"/>
        <v>3.9248903193479237</v>
      </c>
      <c r="BP314">
        <f t="shared" si="260"/>
        <v>3.9364128311143936</v>
      </c>
      <c r="BQ314">
        <f t="shared" si="260"/>
        <v>3.9077466196235946</v>
      </c>
      <c r="BR314">
        <f t="shared" si="260"/>
        <v>3.9806941204418846</v>
      </c>
      <c r="BS314">
        <f t="shared" si="260"/>
        <v>3.8040948772852818</v>
      </c>
      <c r="BT314">
        <f t="shared" si="252"/>
        <v>4.3286499782549051</v>
      </c>
    </row>
    <row r="315" spans="1:72">
      <c r="A315" s="80" t="s">
        <v>148</v>
      </c>
      <c r="B315" s="76" t="s">
        <v>49</v>
      </c>
      <c r="C315" s="75">
        <v>54728.690300000002</v>
      </c>
      <c r="D315" s="75">
        <v>1E-4</v>
      </c>
      <c r="E315" s="58">
        <f t="shared" si="223"/>
        <v>30329.993355751416</v>
      </c>
      <c r="F315">
        <f t="shared" si="224"/>
        <v>30330</v>
      </c>
      <c r="G315">
        <f t="shared" si="255"/>
        <v>-2.4019099946599454E-3</v>
      </c>
      <c r="H315" s="116"/>
      <c r="I315" s="117"/>
      <c r="J315" s="117"/>
      <c r="K315" s="117">
        <f t="shared" si="254"/>
        <v>-2.4019099946599454E-3</v>
      </c>
      <c r="L315" s="116"/>
      <c r="M315" s="116"/>
      <c r="N315" s="118"/>
      <c r="O315" s="40"/>
      <c r="P315" s="167">
        <f t="shared" si="225"/>
        <v>5.7691716224473388E-6</v>
      </c>
      <c r="Q315" s="166">
        <f t="shared" si="226"/>
        <v>39710.190300000002</v>
      </c>
      <c r="R315" s="8">
        <f t="shared" si="227"/>
        <v>5.7691716224473388E-6</v>
      </c>
      <c r="S315" s="282">
        <f t="shared" si="256"/>
        <v>1</v>
      </c>
      <c r="T315" s="284"/>
      <c r="U315" s="167"/>
      <c r="V315" s="167"/>
      <c r="W315" s="167"/>
      <c r="X315" s="167"/>
      <c r="Y315" s="167"/>
      <c r="Z315" s="167"/>
      <c r="AB315" s="116"/>
      <c r="AC315" s="25"/>
      <c r="AD315" s="252"/>
      <c r="AE315" s="41"/>
      <c r="AF315">
        <f t="shared" si="228"/>
        <v>30330</v>
      </c>
      <c r="AG315" s="246">
        <f t="shared" si="229"/>
        <v>-7.5724695404092244E-3</v>
      </c>
      <c r="AH315" s="247">
        <f t="shared" si="230"/>
        <v>5.170559545749279E-3</v>
      </c>
      <c r="AI315" s="247">
        <f t="shared" si="231"/>
        <v>-2.4019099946599454E-3</v>
      </c>
      <c r="AJ315" s="248">
        <f t="shared" si="232"/>
        <v>2.6734686016138991E-5</v>
      </c>
      <c r="AK315">
        <f t="shared" si="253"/>
        <v>2.6734686016138991E-5</v>
      </c>
      <c r="AN315">
        <f t="shared" si="233"/>
        <v>-1.8479600215507799E-3</v>
      </c>
      <c r="AO315">
        <f t="shared" si="234"/>
        <v>0.33764356866904566</v>
      </c>
      <c r="AP315">
        <f t="shared" si="235"/>
        <v>-9.4574761593577625E-2</v>
      </c>
      <c r="AQ315">
        <f t="shared" si="236"/>
        <v>-1.8431546252898629E-2</v>
      </c>
      <c r="AR315">
        <f t="shared" si="237"/>
        <v>-3.1137726007129087</v>
      </c>
      <c r="AS315">
        <f t="shared" si="238"/>
        <v>-71.885952720123754</v>
      </c>
      <c r="AT315">
        <f t="shared" si="259"/>
        <v>3.2033344487203741</v>
      </c>
      <c r="AU315">
        <f t="shared" si="259"/>
        <v>3.2092198648274772</v>
      </c>
      <c r="AV315">
        <f t="shared" si="259"/>
        <v>3.2003199457795479</v>
      </c>
      <c r="AW315">
        <f t="shared" si="259"/>
        <v>3.2137804263969723</v>
      </c>
      <c r="AX315">
        <f t="shared" si="259"/>
        <v>3.1934267078095759</v>
      </c>
      <c r="AY315">
        <f t="shared" si="259"/>
        <v>3.2242148327526614</v>
      </c>
      <c r="AZ315">
        <f t="shared" si="259"/>
        <v>3.1776639563143738</v>
      </c>
      <c r="BA315">
        <f t="shared" si="240"/>
        <v>3.2481109579584215</v>
      </c>
      <c r="BB315" s="246">
        <f t="shared" si="241"/>
        <v>-2.7369597326743038E-3</v>
      </c>
      <c r="BC315" s="247">
        <f t="shared" si="242"/>
        <v>3.3504973801435842E-4</v>
      </c>
      <c r="BD315" s="248">
        <f t="shared" si="243"/>
        <v>1.1225832694349022E-7</v>
      </c>
      <c r="BE315" s="247">
        <f t="shared" si="244"/>
        <v>-5.3894597808440865E-3</v>
      </c>
      <c r="BG315">
        <f t="shared" si="245"/>
        <v>4.8355098077349206E-3</v>
      </c>
      <c r="BH315">
        <f t="shared" si="246"/>
        <v>0.48719289715811653</v>
      </c>
      <c r="BI315">
        <f t="shared" si="247"/>
        <v>0.46560510758325624</v>
      </c>
      <c r="BJ315">
        <f t="shared" si="248"/>
        <v>-0.23883594505419509</v>
      </c>
      <c r="BK315">
        <f t="shared" si="249"/>
        <v>-2.7057248460281085</v>
      </c>
      <c r="BL315">
        <f t="shared" si="250"/>
        <v>-4.5156714837015501</v>
      </c>
      <c r="BM315">
        <f t="shared" si="260"/>
        <v>3.9376482921177063</v>
      </c>
      <c r="BN315">
        <f t="shared" si="260"/>
        <v>3.9393756421864166</v>
      </c>
      <c r="BO315">
        <f t="shared" si="260"/>
        <v>3.9350126125687686</v>
      </c>
      <c r="BP315">
        <f t="shared" si="260"/>
        <v>3.9460708684142971</v>
      </c>
      <c r="BQ315">
        <f t="shared" si="260"/>
        <v>3.9182804703845382</v>
      </c>
      <c r="BR315">
        <f t="shared" si="260"/>
        <v>3.9897254647156029</v>
      </c>
      <c r="BS315">
        <f t="shared" si="260"/>
        <v>3.8151257118661532</v>
      </c>
      <c r="BT315">
        <f t="shared" si="252"/>
        <v>4.3425801080778141</v>
      </c>
    </row>
    <row r="316" spans="1:72">
      <c r="A316" s="80" t="s">
        <v>149</v>
      </c>
      <c r="B316" s="76" t="s">
        <v>45</v>
      </c>
      <c r="C316" s="75">
        <v>55022.771000000001</v>
      </c>
      <c r="D316" s="75">
        <v>1E-4</v>
      </c>
      <c r="E316" s="58">
        <f t="shared" si="223"/>
        <v>31143.489814100052</v>
      </c>
      <c r="F316">
        <f t="shared" si="224"/>
        <v>31143.5</v>
      </c>
      <c r="G316">
        <f t="shared" si="255"/>
        <v>-3.6822244946961291E-3</v>
      </c>
      <c r="H316" s="116"/>
      <c r="I316" s="117"/>
      <c r="J316" s="117"/>
      <c r="K316" s="117">
        <f t="shared" si="254"/>
        <v>-3.6822244946961291E-3</v>
      </c>
      <c r="L316" s="116"/>
      <c r="M316" s="116"/>
      <c r="N316" s="118"/>
      <c r="O316" s="40"/>
      <c r="P316" s="167">
        <f t="shared" si="225"/>
        <v>1.3558777229340164E-5</v>
      </c>
      <c r="Q316" s="166">
        <f t="shared" si="226"/>
        <v>40004.271000000001</v>
      </c>
      <c r="R316" s="8">
        <f t="shared" si="227"/>
        <v>1.3558777229340164E-5</v>
      </c>
      <c r="S316" s="282">
        <f t="shared" si="256"/>
        <v>1</v>
      </c>
      <c r="T316" s="284"/>
      <c r="U316" s="167"/>
      <c r="V316" s="167"/>
      <c r="W316" s="167"/>
      <c r="X316" s="167"/>
      <c r="Y316" s="167"/>
      <c r="Z316" s="167"/>
      <c r="AB316" s="116"/>
      <c r="AC316" s="25"/>
      <c r="AD316" s="252"/>
      <c r="AE316" s="41"/>
      <c r="AF316">
        <f t="shared" si="228"/>
        <v>31143.5</v>
      </c>
      <c r="AG316" s="246">
        <f t="shared" si="229"/>
        <v>-8.9502274107266244E-3</v>
      </c>
      <c r="AH316" s="247">
        <f t="shared" si="230"/>
        <v>5.2680029160304953E-3</v>
      </c>
      <c r="AI316" s="247">
        <f t="shared" si="231"/>
        <v>-3.6822244946961291E-3</v>
      </c>
      <c r="AJ316" s="248">
        <f t="shared" si="232"/>
        <v>2.7751854723305803E-5</v>
      </c>
      <c r="AK316">
        <f t="shared" si="253"/>
        <v>2.7751854723305803E-5</v>
      </c>
      <c r="AN316">
        <f t="shared" si="233"/>
        <v>-2.9481689283190251E-3</v>
      </c>
      <c r="AO316">
        <f t="shared" si="234"/>
        <v>0.33896660643686061</v>
      </c>
      <c r="AP316">
        <f t="shared" si="235"/>
        <v>-0.13553719012364968</v>
      </c>
      <c r="AQ316">
        <f t="shared" si="236"/>
        <v>-4.5723261226093888E-2</v>
      </c>
      <c r="AR316">
        <f t="shared" si="237"/>
        <v>-3.0725332826006766</v>
      </c>
      <c r="AS316">
        <f t="shared" si="238"/>
        <v>-28.949077323719568</v>
      </c>
      <c r="AT316">
        <f t="shared" si="259"/>
        <v>3.2946582068081387</v>
      </c>
      <c r="AU316">
        <f t="shared" si="259"/>
        <v>3.3081157729006034</v>
      </c>
      <c r="AV316">
        <f t="shared" si="259"/>
        <v>3.2875551155329372</v>
      </c>
      <c r="AW316">
        <f t="shared" si="259"/>
        <v>3.3189961247138462</v>
      </c>
      <c r="AX316">
        <f t="shared" si="259"/>
        <v>3.2709776947980225</v>
      </c>
      <c r="AY316">
        <f t="shared" si="259"/>
        <v>3.3444742467567372</v>
      </c>
      <c r="AZ316">
        <f t="shared" si="259"/>
        <v>3.232290304269573</v>
      </c>
      <c r="BA316">
        <f t="shared" si="240"/>
        <v>3.4044893135239516</v>
      </c>
      <c r="BB316" s="246">
        <f t="shared" si="241"/>
        <v>-3.4826240711157844E-3</v>
      </c>
      <c r="BC316" s="247">
        <f t="shared" si="242"/>
        <v>-1.9960042358034471E-4</v>
      </c>
      <c r="BD316" s="248">
        <f t="shared" si="243"/>
        <v>3.9840329093453026E-8</v>
      </c>
      <c r="BE316" s="247">
        <f t="shared" si="244"/>
        <v>-6.201658905987944E-3</v>
      </c>
      <c r="BG316">
        <f t="shared" si="245"/>
        <v>5.46760333961084E-3</v>
      </c>
      <c r="BH316">
        <f t="shared" si="246"/>
        <v>0.51396757794126913</v>
      </c>
      <c r="BI316">
        <f t="shared" si="247"/>
        <v>0.55269475923420852</v>
      </c>
      <c r="BJ316">
        <f t="shared" si="248"/>
        <v>-0.2894584911221994</v>
      </c>
      <c r="BK316">
        <f t="shared" si="249"/>
        <v>-2.6044487782429626</v>
      </c>
      <c r="BL316">
        <f t="shared" si="250"/>
        <v>-3.6334397429612184</v>
      </c>
      <c r="BM316">
        <f t="shared" si="260"/>
        <v>4.1046641958395034</v>
      </c>
      <c r="BN316">
        <f t="shared" si="260"/>
        <v>4.1051290683992647</v>
      </c>
      <c r="BO316">
        <f t="shared" si="260"/>
        <v>4.1036904226804243</v>
      </c>
      <c r="BP316">
        <f t="shared" si="260"/>
        <v>4.108152314087854</v>
      </c>
      <c r="BQ316">
        <f t="shared" si="260"/>
        <v>4.0944057215892462</v>
      </c>
      <c r="BR316">
        <f t="shared" si="260"/>
        <v>4.1376769008354577</v>
      </c>
      <c r="BS316">
        <f t="shared" si="260"/>
        <v>4.0093132449419615</v>
      </c>
      <c r="BT316">
        <f t="shared" si="252"/>
        <v>4.5692233202965484</v>
      </c>
    </row>
    <row r="317" spans="1:72">
      <c r="A317" s="82" t="s">
        <v>143</v>
      </c>
      <c r="B317" s="79" t="s">
        <v>49</v>
      </c>
      <c r="C317" s="82">
        <v>55033.4355</v>
      </c>
      <c r="D317" s="82">
        <v>1E-4</v>
      </c>
      <c r="E317" s="58">
        <f t="shared" si="223"/>
        <v>31172.990332087316</v>
      </c>
      <c r="F317">
        <f t="shared" si="224"/>
        <v>31173</v>
      </c>
      <c r="G317">
        <f t="shared" si="255"/>
        <v>-3.4949710025102831E-3</v>
      </c>
      <c r="H317" s="116"/>
      <c r="I317" s="117"/>
      <c r="J317" s="117"/>
      <c r="K317" s="117">
        <f t="shared" si="254"/>
        <v>-3.4949710025102831E-3</v>
      </c>
      <c r="L317" s="116"/>
      <c r="M317" s="116"/>
      <c r="N317" s="118"/>
      <c r="O317" s="40"/>
      <c r="P317" s="167">
        <f t="shared" si="225"/>
        <v>1.2214822308387734E-5</v>
      </c>
      <c r="Q317" s="166">
        <f t="shared" si="226"/>
        <v>40014.9355</v>
      </c>
      <c r="R317" s="8">
        <f t="shared" si="227"/>
        <v>1.2214822308387734E-5</v>
      </c>
      <c r="S317" s="282">
        <f t="shared" si="256"/>
        <v>1</v>
      </c>
      <c r="T317" s="284"/>
      <c r="U317" s="167"/>
      <c r="V317" s="167"/>
      <c r="W317" s="167"/>
      <c r="X317" s="167"/>
      <c r="Y317" s="167"/>
      <c r="Z317" s="167"/>
      <c r="AC317" s="25"/>
      <c r="AD317" s="252"/>
      <c r="AE317" s="41"/>
      <c r="AF317">
        <f t="shared" si="228"/>
        <v>31173</v>
      </c>
      <c r="AG317" s="246">
        <f t="shared" si="229"/>
        <v>-8.9999936690684321E-3</v>
      </c>
      <c r="AH317" s="247">
        <f t="shared" si="230"/>
        <v>5.505022666558149E-3</v>
      </c>
      <c r="AI317" s="247">
        <f t="shared" si="231"/>
        <v>-3.4949710025102831E-3</v>
      </c>
      <c r="AJ317" s="248">
        <f t="shared" si="232"/>
        <v>3.0305274559318994E-5</v>
      </c>
      <c r="AK317">
        <f t="shared" si="253"/>
        <v>3.0305274559318994E-5</v>
      </c>
      <c r="AN317">
        <f t="shared" si="233"/>
        <v>-2.9879622140555656E-3</v>
      </c>
      <c r="AO317">
        <f t="shared" si="234"/>
        <v>0.33903642423804892</v>
      </c>
      <c r="AP317">
        <f t="shared" si="235"/>
        <v>-0.13703356953122295</v>
      </c>
      <c r="AQ317">
        <f t="shared" si="236"/>
        <v>-4.6721681676984678E-2</v>
      </c>
      <c r="AR317">
        <f t="shared" si="237"/>
        <v>-3.0710228097565921</v>
      </c>
      <c r="AS317">
        <f t="shared" si="238"/>
        <v>-28.328954768287645</v>
      </c>
      <c r="AT317">
        <f t="shared" si="259"/>
        <v>3.2979953227038408</v>
      </c>
      <c r="AU317">
        <f t="shared" si="259"/>
        <v>3.3116881329484258</v>
      </c>
      <c r="AV317">
        <f t="shared" si="259"/>
        <v>3.290756765033712</v>
      </c>
      <c r="AW317">
        <f t="shared" si="259"/>
        <v>3.3227831570064916</v>
      </c>
      <c r="AX317">
        <f t="shared" si="259"/>
        <v>3.273845071401194</v>
      </c>
      <c r="AY317">
        <f t="shared" si="259"/>
        <v>3.3487955697422591</v>
      </c>
      <c r="AZ317">
        <f t="shared" si="259"/>
        <v>3.2343354369642783</v>
      </c>
      <c r="BA317">
        <f t="shared" si="240"/>
        <v>3.410160071347164</v>
      </c>
      <c r="BB317" s="246">
        <f t="shared" si="241"/>
        <v>-3.5116704935879732E-3</v>
      </c>
      <c r="BC317" s="247">
        <f t="shared" si="242"/>
        <v>1.6699491077690025E-5</v>
      </c>
      <c r="BD317" s="248">
        <f t="shared" si="243"/>
        <v>2.7887300225384876E-10</v>
      </c>
      <c r="BE317" s="247">
        <f t="shared" si="244"/>
        <v>-5.995331963935176E-3</v>
      </c>
      <c r="BG317">
        <f t="shared" si="245"/>
        <v>5.488323175480459E-3</v>
      </c>
      <c r="BH317">
        <f t="shared" si="246"/>
        <v>0.51509586049777478</v>
      </c>
      <c r="BI317">
        <f t="shared" si="247"/>
        <v>0.5559284793489554</v>
      </c>
      <c r="BJ317">
        <f t="shared" si="248"/>
        <v>-0.29134465649574398</v>
      </c>
      <c r="BK317">
        <f t="shared" si="249"/>
        <v>-2.6005635336748663</v>
      </c>
      <c r="BL317">
        <f t="shared" si="250"/>
        <v>-3.606044180322312</v>
      </c>
      <c r="BM317">
        <f t="shared" si="260"/>
        <v>4.1108908818938055</v>
      </c>
      <c r="BN317">
        <f t="shared" si="260"/>
        <v>4.1113280822466152</v>
      </c>
      <c r="BO317">
        <f t="shared" si="260"/>
        <v>4.1099628141329854</v>
      </c>
      <c r="BP317">
        <f t="shared" si="260"/>
        <v>4.1142352585831246</v>
      </c>
      <c r="BQ317">
        <f t="shared" si="260"/>
        <v>4.1009523451105006</v>
      </c>
      <c r="BR317">
        <f t="shared" si="260"/>
        <v>4.1431376815616563</v>
      </c>
      <c r="BS317">
        <f t="shared" si="260"/>
        <v>4.0168875847760992</v>
      </c>
      <c r="BT317">
        <f t="shared" si="252"/>
        <v>4.5774420968920646</v>
      </c>
    </row>
    <row r="318" spans="1:72">
      <c r="A318" s="80" t="s">
        <v>149</v>
      </c>
      <c r="B318" s="76" t="s">
        <v>45</v>
      </c>
      <c r="C318" s="75">
        <v>55044.821900000003</v>
      </c>
      <c r="D318" s="75">
        <v>4.0000000000000002E-4</v>
      </c>
      <c r="E318" s="58">
        <f t="shared" si="223"/>
        <v>31204.487795448033</v>
      </c>
      <c r="F318">
        <f t="shared" si="224"/>
        <v>31204.5</v>
      </c>
      <c r="G318">
        <f t="shared" si="255"/>
        <v>-4.4119714948465116E-3</v>
      </c>
      <c r="H318" s="116"/>
      <c r="I318" s="117"/>
      <c r="J318" s="117"/>
      <c r="K318" s="117">
        <f t="shared" si="254"/>
        <v>-4.4119714948465116E-3</v>
      </c>
      <c r="L318" s="116"/>
      <c r="M318" s="116"/>
      <c r="N318" s="118"/>
      <c r="O318" s="40"/>
      <c r="P318" s="167">
        <f t="shared" si="225"/>
        <v>1.9465492471338162E-5</v>
      </c>
      <c r="Q318" s="166">
        <f t="shared" si="226"/>
        <v>40026.321900000003</v>
      </c>
      <c r="R318" s="8">
        <f t="shared" si="227"/>
        <v>1.9465492471338162E-5</v>
      </c>
      <c r="S318" s="282">
        <f t="shared" si="256"/>
        <v>1</v>
      </c>
      <c r="T318" s="284"/>
      <c r="U318" s="167"/>
      <c r="V318" s="167"/>
      <c r="W318" s="167"/>
      <c r="X318" s="167"/>
      <c r="Y318" s="167"/>
      <c r="Z318" s="167"/>
      <c r="AB318" s="116"/>
      <c r="AC318" s="25"/>
      <c r="AD318" s="252"/>
      <c r="AE318" s="41"/>
      <c r="AF318">
        <f t="shared" si="228"/>
        <v>31204.5</v>
      </c>
      <c r="AG318" s="246">
        <f t="shared" si="229"/>
        <v>-9.0531187586093791E-3</v>
      </c>
      <c r="AH318" s="247">
        <f t="shared" si="230"/>
        <v>4.6411472637628674E-3</v>
      </c>
      <c r="AI318" s="247">
        <f t="shared" si="231"/>
        <v>-4.4119714948465116E-3</v>
      </c>
      <c r="AJ318" s="248">
        <f t="shared" si="232"/>
        <v>2.154024792393355E-5</v>
      </c>
      <c r="AK318">
        <f t="shared" si="253"/>
        <v>2.154024792393355E-5</v>
      </c>
      <c r="AN318">
        <f t="shared" si="233"/>
        <v>-3.0304452904942156E-3</v>
      </c>
      <c r="AO318">
        <f t="shared" si="234"/>
        <v>0.33911270899622059</v>
      </c>
      <c r="AP318">
        <f t="shared" si="235"/>
        <v>-0.13863247730945294</v>
      </c>
      <c r="AQ318">
        <f t="shared" si="236"/>
        <v>-4.7788624299469215E-2</v>
      </c>
      <c r="AR318">
        <f t="shared" si="237"/>
        <v>-3.0694084939247475</v>
      </c>
      <c r="AS318">
        <f t="shared" si="238"/>
        <v>-27.694878050343132</v>
      </c>
      <c r="AT318">
        <f t="shared" si="259"/>
        <v>3.3015610926578232</v>
      </c>
      <c r="AU318">
        <f t="shared" si="259"/>
        <v>3.3155014183224996</v>
      </c>
      <c r="AV318">
        <f t="shared" si="259"/>
        <v>3.2941791148841011</v>
      </c>
      <c r="AW318">
        <f t="shared" si="259"/>
        <v>3.3268242533454084</v>
      </c>
      <c r="AX318">
        <f t="shared" si="259"/>
        <v>3.2769121428464243</v>
      </c>
      <c r="AY318">
        <f t="shared" si="259"/>
        <v>3.3534060279151667</v>
      </c>
      <c r="AZ318">
        <f t="shared" si="259"/>
        <v>3.2365254676766395</v>
      </c>
      <c r="BA318">
        <f t="shared" si="240"/>
        <v>3.4162152873278822</v>
      </c>
      <c r="BB318" s="246">
        <f t="shared" si="241"/>
        <v>-3.5428577373959932E-3</v>
      </c>
      <c r="BC318" s="247">
        <f t="shared" si="242"/>
        <v>-8.6911375745051846E-4</v>
      </c>
      <c r="BD318" s="248">
        <f t="shared" si="243"/>
        <v>7.5535872338975859E-7</v>
      </c>
      <c r="BE318" s="247">
        <f t="shared" si="244"/>
        <v>-6.8917872255656824E-3</v>
      </c>
      <c r="BG318">
        <f t="shared" si="245"/>
        <v>5.5102610212133859E-3</v>
      </c>
      <c r="BH318">
        <f t="shared" si="246"/>
        <v>0.51631419404494028</v>
      </c>
      <c r="BI318">
        <f t="shared" si="247"/>
        <v>0.55938764425707377</v>
      </c>
      <c r="BJ318">
        <f t="shared" si="248"/>
        <v>-0.293362871700938</v>
      </c>
      <c r="BK318">
        <f t="shared" si="249"/>
        <v>-2.5963962133472687</v>
      </c>
      <c r="BL318">
        <f t="shared" si="250"/>
        <v>-3.5770830964154348</v>
      </c>
      <c r="BM318">
        <f t="shared" si="260"/>
        <v>4.1175544429653943</v>
      </c>
      <c r="BN318">
        <f t="shared" si="260"/>
        <v>4.1179633650038152</v>
      </c>
      <c r="BO318">
        <f t="shared" si="260"/>
        <v>4.1166738432172361</v>
      </c>
      <c r="BP318">
        <f t="shared" si="260"/>
        <v>4.1207486963129014</v>
      </c>
      <c r="BQ318">
        <f t="shared" si="260"/>
        <v>4.1079547169189725</v>
      </c>
      <c r="BR318">
        <f t="shared" si="260"/>
        <v>4.1489811908240348</v>
      </c>
      <c r="BS318">
        <f t="shared" si="260"/>
        <v>4.0250172421218346</v>
      </c>
      <c r="BT318">
        <f t="shared" si="252"/>
        <v>4.5862180786804974</v>
      </c>
    </row>
    <row r="319" spans="1:72">
      <c r="A319" s="77" t="s">
        <v>150</v>
      </c>
      <c r="B319" s="38" t="s">
        <v>45</v>
      </c>
      <c r="C319" s="37">
        <v>55060.3678</v>
      </c>
      <c r="D319" s="37" t="s">
        <v>124</v>
      </c>
      <c r="E319" s="58">
        <f t="shared" si="223"/>
        <v>31247.491415174998</v>
      </c>
      <c r="F319">
        <f t="shared" si="224"/>
        <v>31247.5</v>
      </c>
      <c r="G319">
        <f t="shared" si="255"/>
        <v>-3.1034325002110563E-3</v>
      </c>
      <c r="H319" s="116"/>
      <c r="I319" s="117"/>
      <c r="J319" s="117"/>
      <c r="K319" s="117">
        <f t="shared" si="254"/>
        <v>-3.1034325002110563E-3</v>
      </c>
      <c r="L319" s="116"/>
      <c r="M319" s="116"/>
      <c r="N319" s="118"/>
      <c r="O319" s="40"/>
      <c r="P319" s="167">
        <f t="shared" si="225"/>
        <v>9.6312932833662476E-6</v>
      </c>
      <c r="Q319" s="166">
        <f t="shared" si="226"/>
        <v>40041.8678</v>
      </c>
      <c r="R319" s="8">
        <f t="shared" si="227"/>
        <v>9.6312932833662476E-6</v>
      </c>
      <c r="S319" s="282">
        <f t="shared" si="256"/>
        <v>1</v>
      </c>
      <c r="T319" s="284"/>
      <c r="U319" s="167"/>
      <c r="V319" s="167"/>
      <c r="W319" s="167"/>
      <c r="X319" s="167"/>
      <c r="Y319" s="167"/>
      <c r="Z319" s="167"/>
      <c r="AB319" s="116"/>
      <c r="AC319" s="25"/>
      <c r="AD319" s="252"/>
      <c r="AE319" s="41"/>
      <c r="AF319">
        <f t="shared" si="228"/>
        <v>31247.5</v>
      </c>
      <c r="AG319" s="246">
        <f t="shared" si="229"/>
        <v>-9.1256133093478315E-3</v>
      </c>
      <c r="AH319" s="247">
        <f t="shared" si="230"/>
        <v>6.0221808091367752E-3</v>
      </c>
      <c r="AI319" s="247">
        <f t="shared" si="231"/>
        <v>-3.1034325002110563E-3</v>
      </c>
      <c r="AJ319" s="248">
        <f t="shared" si="232"/>
        <v>3.6266661697935263E-5</v>
      </c>
      <c r="AK319">
        <f t="shared" si="253"/>
        <v>3.6266661697935263E-5</v>
      </c>
      <c r="AN319">
        <f t="shared" si="233"/>
        <v>-3.0884244745002063E-3</v>
      </c>
      <c r="AO319">
        <f t="shared" si="234"/>
        <v>0.33921974455985926</v>
      </c>
      <c r="AP319">
        <f t="shared" si="235"/>
        <v>-0.14081695469608307</v>
      </c>
      <c r="AQ319">
        <f t="shared" si="236"/>
        <v>-4.9246502852611694E-2</v>
      </c>
      <c r="AR319">
        <f t="shared" si="237"/>
        <v>-3.0672023748961332</v>
      </c>
      <c r="AS319">
        <f t="shared" si="238"/>
        <v>-26.872833804352855</v>
      </c>
      <c r="AT319">
        <f t="shared" si="259"/>
        <v>3.3064327477412632</v>
      </c>
      <c r="AU319">
        <f t="shared" si="259"/>
        <v>3.3207047118377457</v>
      </c>
      <c r="AV319">
        <f t="shared" si="259"/>
        <v>3.2988570871819234</v>
      </c>
      <c r="AW319">
        <f t="shared" si="259"/>
        <v>3.3323361091620147</v>
      </c>
      <c r="AX319">
        <f t="shared" si="259"/>
        <v>3.2811079646590691</v>
      </c>
      <c r="AY319">
        <f t="shared" si="259"/>
        <v>3.3596931251429081</v>
      </c>
      <c r="AZ319">
        <f t="shared" si="259"/>
        <v>3.2395256966409347</v>
      </c>
      <c r="BA319">
        <f t="shared" si="240"/>
        <v>3.4244811377142592</v>
      </c>
      <c r="BB319" s="246">
        <f t="shared" si="241"/>
        <v>-3.5857202830761473E-3</v>
      </c>
      <c r="BC319" s="247">
        <f t="shared" si="242"/>
        <v>4.8228778286509098E-4</v>
      </c>
      <c r="BD319" s="248">
        <f t="shared" si="243"/>
        <v>2.3260150550092513E-7</v>
      </c>
      <c r="BE319" s="247">
        <f t="shared" si="244"/>
        <v>-5.5549010519825338E-3</v>
      </c>
      <c r="BG319">
        <f t="shared" si="245"/>
        <v>5.5398930262716842E-3</v>
      </c>
      <c r="BH319">
        <f t="shared" si="246"/>
        <v>0.51800023601372935</v>
      </c>
      <c r="BI319">
        <f t="shared" si="247"/>
        <v>0.5641200973158822</v>
      </c>
      <c r="BJ319">
        <f t="shared" si="248"/>
        <v>-0.2961249075849513</v>
      </c>
      <c r="BK319">
        <f t="shared" si="249"/>
        <v>-2.5906758661902121</v>
      </c>
      <c r="BL319">
        <f t="shared" si="250"/>
        <v>-3.53802500455983</v>
      </c>
      <c r="BM319">
        <f t="shared" si="260"/>
        <v>4.1266756299569112</v>
      </c>
      <c r="BN319">
        <f t="shared" si="260"/>
        <v>4.1270480218829446</v>
      </c>
      <c r="BO319">
        <f t="shared" si="260"/>
        <v>4.1258575837498341</v>
      </c>
      <c r="BP319">
        <f t="shared" si="260"/>
        <v>4.1296706376227243</v>
      </c>
      <c r="BQ319">
        <f t="shared" si="260"/>
        <v>4.117533328132323</v>
      </c>
      <c r="BR319">
        <f t="shared" si="260"/>
        <v>4.1569800244357245</v>
      </c>
      <c r="BS319">
        <f t="shared" si="260"/>
        <v>4.0361846507421824</v>
      </c>
      <c r="BT319">
        <f t="shared" si="252"/>
        <v>4.5981979903281989</v>
      </c>
    </row>
    <row r="320" spans="1:72">
      <c r="A320" s="80" t="s">
        <v>151</v>
      </c>
      <c r="B320" s="76" t="s">
        <v>49</v>
      </c>
      <c r="C320" s="75">
        <v>55089.648800000003</v>
      </c>
      <c r="D320" s="75">
        <v>1E-4</v>
      </c>
      <c r="E320" s="58">
        <f t="shared" si="223"/>
        <v>31328.489555470871</v>
      </c>
      <c r="F320">
        <f t="shared" si="224"/>
        <v>31328.5</v>
      </c>
      <c r="G320">
        <f t="shared" si="255"/>
        <v>-3.7757194950245321E-3</v>
      </c>
      <c r="H320" s="116"/>
      <c r="I320" s="117"/>
      <c r="J320" s="117"/>
      <c r="K320" s="117">
        <f t="shared" ref="K320:K351" si="261">G320</f>
        <v>-3.7757194950245321E-3</v>
      </c>
      <c r="L320" s="116"/>
      <c r="M320" s="116"/>
      <c r="N320" s="118"/>
      <c r="O320" s="40"/>
      <c r="P320" s="167">
        <f t="shared" si="225"/>
        <v>1.4256057705108308E-5</v>
      </c>
      <c r="Q320" s="166">
        <f t="shared" si="226"/>
        <v>40071.148800000003</v>
      </c>
      <c r="R320" s="8">
        <f t="shared" si="227"/>
        <v>1.4256057705108308E-5</v>
      </c>
      <c r="S320" s="282">
        <f t="shared" si="256"/>
        <v>1</v>
      </c>
      <c r="T320" s="284"/>
      <c r="U320" s="167"/>
      <c r="V320" s="167"/>
      <c r="W320" s="167"/>
      <c r="X320" s="167"/>
      <c r="Y320" s="167"/>
      <c r="Z320" s="167"/>
      <c r="AB320" s="116"/>
      <c r="AC320" s="25"/>
      <c r="AD320" s="252"/>
      <c r="AE320" s="41"/>
      <c r="AF320">
        <f t="shared" si="228"/>
        <v>31328.5</v>
      </c>
      <c r="AG320" s="246">
        <f t="shared" si="229"/>
        <v>-9.2620922820066884E-3</v>
      </c>
      <c r="AH320" s="247">
        <f t="shared" si="230"/>
        <v>5.4863727869821563E-3</v>
      </c>
      <c r="AI320" s="247">
        <f t="shared" si="231"/>
        <v>-3.7757194950245321E-3</v>
      </c>
      <c r="AJ320" s="248">
        <f t="shared" si="232"/>
        <v>3.0100286357738354E-5</v>
      </c>
      <c r="AK320">
        <f t="shared" si="253"/>
        <v>3.0100286357738354E-5</v>
      </c>
      <c r="AN320">
        <f t="shared" si="233"/>
        <v>-3.197597624574419E-3</v>
      </c>
      <c r="AO320">
        <f t="shared" si="234"/>
        <v>0.33943051605229013</v>
      </c>
      <c r="AP320">
        <f t="shared" si="235"/>
        <v>-0.14493786992873683</v>
      </c>
      <c r="AQ320">
        <f t="shared" si="236"/>
        <v>-5.1997316275037453E-2</v>
      </c>
      <c r="AR320">
        <f t="shared" si="237"/>
        <v>-3.0630387392341287</v>
      </c>
      <c r="AS320">
        <f t="shared" si="238"/>
        <v>-25.447127080799323</v>
      </c>
      <c r="AT320">
        <f t="shared" si="259"/>
        <v>3.3156227956526392</v>
      </c>
      <c r="AU320">
        <f t="shared" si="259"/>
        <v>3.330499419432229</v>
      </c>
      <c r="AV320">
        <f t="shared" si="259"/>
        <v>3.307689077094925</v>
      </c>
      <c r="AW320">
        <f t="shared" si="259"/>
        <v>3.3427042096650577</v>
      </c>
      <c r="AX320">
        <f t="shared" si="259"/>
        <v>3.2890409282018287</v>
      </c>
      <c r="AY320">
        <f t="shared" si="259"/>
        <v>3.3715150501013724</v>
      </c>
      <c r="AZ320">
        <f t="shared" si="259"/>
        <v>3.2452119004570408</v>
      </c>
      <c r="BA320">
        <f t="shared" si="240"/>
        <v>3.4400516930932485</v>
      </c>
      <c r="BB320" s="246">
        <f t="shared" si="241"/>
        <v>-3.6673852892655356E-3</v>
      </c>
      <c r="BC320" s="247">
        <f t="shared" si="242"/>
        <v>-1.0833420575899651E-4</v>
      </c>
      <c r="BD320" s="248">
        <f t="shared" si="243"/>
        <v>1.1736300137432593E-8</v>
      </c>
      <c r="BE320" s="247">
        <f t="shared" si="244"/>
        <v>-6.1728288631912659E-3</v>
      </c>
      <c r="BG320">
        <f t="shared" si="245"/>
        <v>5.5947069927411528E-3</v>
      </c>
      <c r="BH320">
        <f t="shared" si="246"/>
        <v>0.52124966135108552</v>
      </c>
      <c r="BI320">
        <f t="shared" si="247"/>
        <v>0.57306768107790984</v>
      </c>
      <c r="BJ320">
        <f t="shared" si="248"/>
        <v>-0.30135004001752907</v>
      </c>
      <c r="BK320">
        <f t="shared" si="249"/>
        <v>-2.5797987798339279</v>
      </c>
      <c r="BL320">
        <f t="shared" si="250"/>
        <v>-3.4658960128573955</v>
      </c>
      <c r="BM320">
        <f t="shared" si="260"/>
        <v>4.1439371098386806</v>
      </c>
      <c r="BN320">
        <f t="shared" si="260"/>
        <v>4.1442469602790926</v>
      </c>
      <c r="BO320">
        <f t="shared" si="260"/>
        <v>4.143229808518095</v>
      </c>
      <c r="BP320">
        <f t="shared" si="260"/>
        <v>4.1465749277980528</v>
      </c>
      <c r="BQ320">
        <f t="shared" si="260"/>
        <v>4.1356387833492017</v>
      </c>
      <c r="BR320">
        <f t="shared" si="260"/>
        <v>4.1721219084513779</v>
      </c>
      <c r="BS320">
        <f t="shared" si="260"/>
        <v>4.0574400891992974</v>
      </c>
      <c r="BT320">
        <f t="shared" si="252"/>
        <v>4.6207648006413127</v>
      </c>
    </row>
    <row r="321" spans="1:72">
      <c r="A321" s="77" t="s">
        <v>150</v>
      </c>
      <c r="B321" s="38" t="s">
        <v>45</v>
      </c>
      <c r="C321" s="37">
        <v>55096.336900000002</v>
      </c>
      <c r="D321" s="37" t="s">
        <v>124</v>
      </c>
      <c r="E321" s="58">
        <f t="shared" si="223"/>
        <v>31346.990414803298</v>
      </c>
      <c r="F321">
        <f t="shared" si="224"/>
        <v>31347</v>
      </c>
      <c r="G321">
        <f t="shared" si="255"/>
        <v>-3.4650689995032735E-3</v>
      </c>
      <c r="H321" s="116"/>
      <c r="I321" s="117"/>
      <c r="J321" s="117"/>
      <c r="K321" s="117">
        <f t="shared" si="261"/>
        <v>-3.4650689995032735E-3</v>
      </c>
      <c r="L321" s="116"/>
      <c r="M321" s="116"/>
      <c r="N321" s="118"/>
      <c r="O321" s="40"/>
      <c r="P321" s="167">
        <f t="shared" si="225"/>
        <v>1.2006703171318617E-5</v>
      </c>
      <c r="Q321" s="166">
        <f t="shared" si="226"/>
        <v>40077.836900000002</v>
      </c>
      <c r="R321" s="8">
        <f t="shared" si="227"/>
        <v>1.2006703171318617E-5</v>
      </c>
      <c r="S321" s="282">
        <f t="shared" si="256"/>
        <v>1</v>
      </c>
      <c r="T321" s="284"/>
      <c r="U321" s="167"/>
      <c r="V321" s="167"/>
      <c r="W321" s="167"/>
      <c r="X321" s="167"/>
      <c r="Y321" s="167"/>
      <c r="Z321" s="167"/>
      <c r="AB321" s="116"/>
      <c r="AC321" s="25"/>
      <c r="AD321" s="252"/>
      <c r="AE321" s="41"/>
      <c r="AF321">
        <f t="shared" si="228"/>
        <v>31347</v>
      </c>
      <c r="AG321" s="246">
        <f t="shared" si="229"/>
        <v>-9.2932484802644971E-3</v>
      </c>
      <c r="AH321" s="247">
        <f t="shared" si="230"/>
        <v>5.8281794807612235E-3</v>
      </c>
      <c r="AI321" s="247">
        <f t="shared" si="231"/>
        <v>-3.4650689995032735E-3</v>
      </c>
      <c r="AJ321" s="248">
        <f t="shared" si="232"/>
        <v>3.3967676059966163E-5</v>
      </c>
      <c r="AK321">
        <f t="shared" si="253"/>
        <v>3.3967676059966163E-5</v>
      </c>
      <c r="AN321">
        <f t="shared" si="233"/>
        <v>-3.2225241029468503E-3</v>
      </c>
      <c r="AO321">
        <f t="shared" si="234"/>
        <v>0.33948034030297125</v>
      </c>
      <c r="AP321">
        <f t="shared" si="235"/>
        <v>-0.14588019300156274</v>
      </c>
      <c r="AQ321">
        <f t="shared" si="236"/>
        <v>-5.2626449400195362E-2</v>
      </c>
      <c r="AR321">
        <f t="shared" si="237"/>
        <v>-3.0620862931700241</v>
      </c>
      <c r="AS321">
        <f t="shared" si="238"/>
        <v>-25.141967697630793</v>
      </c>
      <c r="AT321">
        <f t="shared" si="259"/>
        <v>3.3177242383071617</v>
      </c>
      <c r="AU321">
        <f t="shared" si="259"/>
        <v>3.3327352085502713</v>
      </c>
      <c r="AV321">
        <f t="shared" si="259"/>
        <v>3.3097100198855087</v>
      </c>
      <c r="AW321">
        <f t="shared" si="259"/>
        <v>3.3450694742231257</v>
      </c>
      <c r="AX321">
        <f t="shared" si="259"/>
        <v>3.2908582811481049</v>
      </c>
      <c r="AY321">
        <f t="shared" si="259"/>
        <v>3.3742111161593646</v>
      </c>
      <c r="AZ321">
        <f t="shared" si="259"/>
        <v>3.2465171414062897</v>
      </c>
      <c r="BA321">
        <f t="shared" si="240"/>
        <v>3.4436079310501784</v>
      </c>
      <c r="BB321" s="246">
        <f t="shared" si="241"/>
        <v>-3.6862092712378509E-3</v>
      </c>
      <c r="BC321" s="247">
        <f t="shared" si="242"/>
        <v>2.2114027173457743E-4</v>
      </c>
      <c r="BD321" s="248">
        <f t="shared" si="243"/>
        <v>4.8903019782842746E-8</v>
      </c>
      <c r="BE321" s="247">
        <f t="shared" si="244"/>
        <v>-5.8495841055830698E-3</v>
      </c>
      <c r="BG321">
        <f t="shared" si="245"/>
        <v>5.6070392090266461E-3</v>
      </c>
      <c r="BH321">
        <f t="shared" si="246"/>
        <v>0.52200552878038975</v>
      </c>
      <c r="BI321">
        <f t="shared" si="247"/>
        <v>0.57511735411030263</v>
      </c>
      <c r="BJ321">
        <f t="shared" si="248"/>
        <v>-0.30254754809533962</v>
      </c>
      <c r="BK321">
        <f t="shared" si="249"/>
        <v>-2.5772954844094613</v>
      </c>
      <c r="BL321">
        <f t="shared" si="250"/>
        <v>-3.4496793687879252</v>
      </c>
      <c r="BM321">
        <f t="shared" si="260"/>
        <v>4.1478944365090831</v>
      </c>
      <c r="BN321">
        <f t="shared" si="260"/>
        <v>4.148191112302702</v>
      </c>
      <c r="BO321">
        <f t="shared" si="260"/>
        <v>4.1472111247986758</v>
      </c>
      <c r="BP321">
        <f t="shared" si="260"/>
        <v>4.1504540414127105</v>
      </c>
      <c r="BQ321">
        <f t="shared" si="260"/>
        <v>4.1397853391793635</v>
      </c>
      <c r="BR321">
        <f t="shared" si="260"/>
        <v>4.1755947826515092</v>
      </c>
      <c r="BS321">
        <f t="shared" si="260"/>
        <v>4.0623349468420793</v>
      </c>
      <c r="BT321">
        <f t="shared" si="252"/>
        <v>4.625918948675789</v>
      </c>
    </row>
    <row r="322" spans="1:72">
      <c r="A322" s="80" t="s">
        <v>151</v>
      </c>
      <c r="B322" s="76" t="s">
        <v>49</v>
      </c>
      <c r="C322" s="75">
        <v>55096.698100000001</v>
      </c>
      <c r="D322" s="75">
        <v>1E-4</v>
      </c>
      <c r="E322" s="58">
        <f t="shared" si="223"/>
        <v>31347.989579048877</v>
      </c>
      <c r="F322">
        <f t="shared" si="224"/>
        <v>31348</v>
      </c>
      <c r="G322">
        <f t="shared" si="255"/>
        <v>-3.7671959944418631E-3</v>
      </c>
      <c r="H322" s="116"/>
      <c r="I322" s="117"/>
      <c r="J322" s="117"/>
      <c r="K322" s="117">
        <f t="shared" si="261"/>
        <v>-3.7671959944418631E-3</v>
      </c>
      <c r="L322" s="116"/>
      <c r="M322" s="116"/>
      <c r="N322" s="118"/>
      <c r="O322" s="40">
        <f t="shared" ref="O322:O353" ca="1" si="262">+C$11+C$12*F322</f>
        <v>4.849784532893725E-3</v>
      </c>
      <c r="P322" s="167">
        <f t="shared" ca="1" si="225"/>
        <v>7.4252353408480709E-5</v>
      </c>
      <c r="Q322" s="166">
        <f t="shared" si="226"/>
        <v>40078.198100000001</v>
      </c>
      <c r="R322" s="8">
        <f t="shared" ca="1" si="227"/>
        <v>7.4252353408480709E-5</v>
      </c>
      <c r="S322" s="282">
        <f t="shared" si="256"/>
        <v>1</v>
      </c>
      <c r="T322" s="284"/>
      <c r="U322" s="167"/>
      <c r="V322" s="167"/>
      <c r="W322" s="167"/>
      <c r="X322" s="167"/>
      <c r="Y322" s="167"/>
      <c r="Z322" s="167"/>
      <c r="AB322" s="116"/>
      <c r="AC322" s="25"/>
      <c r="AD322" s="252"/>
      <c r="AE322" s="41"/>
      <c r="AF322">
        <f t="shared" si="228"/>
        <v>31348</v>
      </c>
      <c r="AG322" s="246">
        <f t="shared" si="229"/>
        <v>-9.2949324395904392E-3</v>
      </c>
      <c r="AH322" s="247">
        <f t="shared" si="230"/>
        <v>5.5277364451485761E-3</v>
      </c>
      <c r="AI322" s="247">
        <f t="shared" ca="1" si="231"/>
        <v>-8.6169805273355882E-3</v>
      </c>
      <c r="AJ322" s="248">
        <f t="shared" si="232"/>
        <v>3.0555870207023819E-5</v>
      </c>
      <c r="AK322">
        <f t="shared" si="253"/>
        <v>3.0555870207023819E-5</v>
      </c>
      <c r="AN322">
        <f t="shared" si="233"/>
        <v>-3.2238713926418389E-3</v>
      </c>
      <c r="AO322">
        <f t="shared" si="234"/>
        <v>0.33948305142400204</v>
      </c>
      <c r="AP322">
        <f t="shared" si="235"/>
        <v>-0.14593114155448308</v>
      </c>
      <c r="AQ322">
        <f t="shared" si="236"/>
        <v>-5.2660465879085405E-2</v>
      </c>
      <c r="AR322">
        <f t="shared" si="237"/>
        <v>-3.0620347934936798</v>
      </c>
      <c r="AS322">
        <f t="shared" si="238"/>
        <v>-25.125675545251362</v>
      </c>
      <c r="AT322">
        <f t="shared" si="259"/>
        <v>3.3178378565273237</v>
      </c>
      <c r="AU322">
        <f t="shared" si="259"/>
        <v>3.332856048389881</v>
      </c>
      <c r="AV322">
        <f t="shared" si="259"/>
        <v>3.3098193005683916</v>
      </c>
      <c r="AW322">
        <f t="shared" si="259"/>
        <v>3.3451972966674339</v>
      </c>
      <c r="AX322">
        <f t="shared" si="259"/>
        <v>3.2909565758563311</v>
      </c>
      <c r="AY322">
        <f t="shared" si="259"/>
        <v>3.3743568061912699</v>
      </c>
      <c r="AZ322">
        <f t="shared" si="259"/>
        <v>3.2465877657237652</v>
      </c>
      <c r="BA322">
        <f t="shared" si="240"/>
        <v>3.4438001601289314</v>
      </c>
      <c r="BB322" s="246">
        <f t="shared" si="241"/>
        <v>-3.687228627790245E-3</v>
      </c>
      <c r="BC322" s="247">
        <f t="shared" si="242"/>
        <v>-7.9967366651618153E-5</v>
      </c>
      <c r="BD322" s="248">
        <f t="shared" si="243"/>
        <v>6.394779729194331E-9</v>
      </c>
      <c r="BE322" s="247">
        <f t="shared" si="244"/>
        <v>-6.1510284136002185E-3</v>
      </c>
      <c r="BG322">
        <f t="shared" si="245"/>
        <v>5.6077038118001942E-3</v>
      </c>
      <c r="BH322">
        <f t="shared" si="246"/>
        <v>0.52204653378361965</v>
      </c>
      <c r="BI322">
        <f t="shared" si="247"/>
        <v>0.57522821209757435</v>
      </c>
      <c r="BJ322">
        <f t="shared" si="248"/>
        <v>-0.30261232213306183</v>
      </c>
      <c r="BK322">
        <f t="shared" si="249"/>
        <v>-2.5771599664903646</v>
      </c>
      <c r="BL322">
        <f t="shared" si="250"/>
        <v>-3.4488054629835312</v>
      </c>
      <c r="BM322">
        <f t="shared" si="260"/>
        <v>4.1481085059308418</v>
      </c>
      <c r="BN322">
        <f t="shared" si="260"/>
        <v>4.1484044810272644</v>
      </c>
      <c r="BO322">
        <f t="shared" si="260"/>
        <v>4.1474264771304901</v>
      </c>
      <c r="BP322">
        <f t="shared" si="260"/>
        <v>4.1506639190515306</v>
      </c>
      <c r="BQ322">
        <f t="shared" si="260"/>
        <v>4.1400095976767188</v>
      </c>
      <c r="BR322">
        <f t="shared" si="260"/>
        <v>4.1757826666366968</v>
      </c>
      <c r="BS322">
        <f t="shared" si="260"/>
        <v>4.0625999601949996</v>
      </c>
      <c r="BT322">
        <f t="shared" si="252"/>
        <v>4.6261975512722469</v>
      </c>
    </row>
    <row r="323" spans="1:72">
      <c r="A323" s="80" t="s">
        <v>151</v>
      </c>
      <c r="B323" s="76" t="s">
        <v>49</v>
      </c>
      <c r="C323" s="75">
        <v>55146.585099999997</v>
      </c>
      <c r="D323" s="75">
        <v>2.9999999999999997E-4</v>
      </c>
      <c r="E323" s="58">
        <f t="shared" si="223"/>
        <v>31485.988767086837</v>
      </c>
      <c r="F323">
        <f t="shared" si="224"/>
        <v>31486</v>
      </c>
      <c r="G323">
        <f t="shared" si="255"/>
        <v>-4.0607219998491928E-3</v>
      </c>
      <c r="H323" s="116"/>
      <c r="I323" s="117"/>
      <c r="J323" s="117"/>
      <c r="K323" s="117">
        <f t="shared" si="261"/>
        <v>-4.0607219998491928E-3</v>
      </c>
      <c r="L323" s="116"/>
      <c r="M323" s="116"/>
      <c r="N323" s="118"/>
      <c r="O323" s="40">
        <f t="shared" ca="1" si="262"/>
        <v>4.3065931010811825E-3</v>
      </c>
      <c r="P323" s="167">
        <f t="shared" ca="1" si="225"/>
        <v>7.0011961998257493E-5</v>
      </c>
      <c r="Q323" s="166">
        <f t="shared" si="226"/>
        <v>40128.085099999997</v>
      </c>
      <c r="R323" s="8">
        <f t="shared" ca="1" si="227"/>
        <v>7.0011961998257493E-5</v>
      </c>
      <c r="S323" s="282">
        <f t="shared" si="256"/>
        <v>1</v>
      </c>
      <c r="T323" s="284"/>
      <c r="U323" s="167"/>
      <c r="V323" s="167"/>
      <c r="W323" s="167"/>
      <c r="X323" s="167"/>
      <c r="Y323" s="167"/>
      <c r="Z323" s="167"/>
      <c r="AC323" s="25"/>
      <c r="AD323" s="252"/>
      <c r="AE323" s="41"/>
      <c r="AF323">
        <f t="shared" si="228"/>
        <v>31486</v>
      </c>
      <c r="AG323" s="246">
        <f t="shared" si="229"/>
        <v>-9.5271594090801832E-3</v>
      </c>
      <c r="AH323" s="247">
        <f t="shared" si="230"/>
        <v>5.4664374092309904E-3</v>
      </c>
      <c r="AI323" s="247">
        <f t="shared" ca="1" si="231"/>
        <v>-8.3673151009303753E-3</v>
      </c>
      <c r="AJ323" s="248">
        <f t="shared" si="232"/>
        <v>2.9881937949040024E-5</v>
      </c>
      <c r="AK323">
        <f t="shared" si="253"/>
        <v>2.9881937949040024E-5</v>
      </c>
      <c r="AN323">
        <f t="shared" si="233"/>
        <v>-3.409708763629055E-3</v>
      </c>
      <c r="AO323">
        <f t="shared" si="234"/>
        <v>0.33987491929659241</v>
      </c>
      <c r="AP323">
        <f t="shared" si="235"/>
        <v>-0.1529743719118028</v>
      </c>
      <c r="AQ323">
        <f t="shared" si="236"/>
        <v>-5.7364116388815639E-2</v>
      </c>
      <c r="AR323">
        <f t="shared" si="237"/>
        <v>-3.054911545078792</v>
      </c>
      <c r="AS323">
        <f t="shared" si="238"/>
        <v>-23.058629595225202</v>
      </c>
      <c r="AT323">
        <f t="shared" si="259"/>
        <v>3.3335441198185438</v>
      </c>
      <c r="AU323">
        <f t="shared" si="259"/>
        <v>3.3495183646515025</v>
      </c>
      <c r="AV323">
        <f t="shared" si="259"/>
        <v>3.324940958432383</v>
      </c>
      <c r="AW323">
        <f t="shared" si="259"/>
        <v>3.3628068845748476</v>
      </c>
      <c r="AX323">
        <f t="shared" si="259"/>
        <v>3.3045813816722234</v>
      </c>
      <c r="AY323">
        <f t="shared" si="259"/>
        <v>3.3944181539493088</v>
      </c>
      <c r="AZ323">
        <f t="shared" si="259"/>
        <v>3.2564057788756036</v>
      </c>
      <c r="BA323">
        <f t="shared" si="240"/>
        <v>3.4703277729968391</v>
      </c>
      <c r="BB323" s="246">
        <f t="shared" si="241"/>
        <v>-3.8297465192029577E-3</v>
      </c>
      <c r="BC323" s="247">
        <f t="shared" si="242"/>
        <v>-2.3097548064623507E-4</v>
      </c>
      <c r="BD323" s="248">
        <f t="shared" si="243"/>
        <v>5.3349672659759309E-8</v>
      </c>
      <c r="BE323" s="247">
        <f t="shared" si="244"/>
        <v>-6.3484261260973633E-3</v>
      </c>
      <c r="BG323">
        <f t="shared" si="245"/>
        <v>5.6974128898772255E-3</v>
      </c>
      <c r="BH323">
        <f t="shared" si="246"/>
        <v>0.5278533528568613</v>
      </c>
      <c r="BI323">
        <f t="shared" si="247"/>
        <v>0.59059090195834096</v>
      </c>
      <c r="BJ323">
        <f t="shared" si="248"/>
        <v>-0.31159473192996873</v>
      </c>
      <c r="BK323">
        <f t="shared" si="249"/>
        <v>-2.5582521860050487</v>
      </c>
      <c r="BL323">
        <f t="shared" si="250"/>
        <v>-3.3307501838594993</v>
      </c>
      <c r="BM323">
        <f t="shared" si="260"/>
        <v>4.1778107229578483</v>
      </c>
      <c r="BN323">
        <f t="shared" si="260"/>
        <v>4.1780207633331692</v>
      </c>
      <c r="BO323">
        <f t="shared" si="260"/>
        <v>4.1772921790938371</v>
      </c>
      <c r="BP323">
        <f t="shared" si="260"/>
        <v>4.1798233321466958</v>
      </c>
      <c r="BQ323">
        <f t="shared" si="260"/>
        <v>4.1710758583121788</v>
      </c>
      <c r="BR323">
        <f t="shared" si="260"/>
        <v>4.2018801231196381</v>
      </c>
      <c r="BS323">
        <f t="shared" si="260"/>
        <v>4.0995917817448104</v>
      </c>
      <c r="BT323">
        <f t="shared" si="252"/>
        <v>4.6646447095834764</v>
      </c>
    </row>
    <row r="324" spans="1:72">
      <c r="A324" s="77" t="s">
        <v>152</v>
      </c>
      <c r="B324" s="38" t="s">
        <v>45</v>
      </c>
      <c r="C324" s="37">
        <v>55159.238400000002</v>
      </c>
      <c r="D324" s="37" t="s">
        <v>124</v>
      </c>
      <c r="E324" s="58">
        <f t="shared" si="223"/>
        <v>31520.990774142814</v>
      </c>
      <c r="F324">
        <f t="shared" si="224"/>
        <v>31521</v>
      </c>
      <c r="G324">
        <f t="shared" si="255"/>
        <v>-3.3351669990224764E-3</v>
      </c>
      <c r="H324" s="116"/>
      <c r="I324" s="117"/>
      <c r="J324" s="117"/>
      <c r="K324" s="117">
        <f t="shared" si="261"/>
        <v>-3.3351669990224764E-3</v>
      </c>
      <c r="L324" s="116"/>
      <c r="M324" s="116"/>
      <c r="N324" s="118"/>
      <c r="O324" s="40">
        <f t="shared" ca="1" si="262"/>
        <v>4.1688271582301789E-3</v>
      </c>
      <c r="P324" s="167">
        <f t="shared" ca="1" si="225"/>
        <v>5.6309928312081989E-5</v>
      </c>
      <c r="Q324" s="166">
        <f t="shared" si="226"/>
        <v>40140.738400000002</v>
      </c>
      <c r="R324" s="8">
        <f t="shared" ca="1" si="227"/>
        <v>5.6309928312081989E-5</v>
      </c>
      <c r="S324" s="282">
        <f t="shared" si="256"/>
        <v>1</v>
      </c>
      <c r="T324" s="284"/>
      <c r="U324" s="167">
        <v>2.3169352484473801E-10</v>
      </c>
      <c r="V324" s="167">
        <v>7.3919280180767998E-22</v>
      </c>
      <c r="W324" s="167">
        <v>4.4554158495942604E-28</v>
      </c>
      <c r="X324" s="167">
        <v>1.2048509350019102E-10</v>
      </c>
      <c r="Y324" s="167">
        <v>3.1061002107166055E-6</v>
      </c>
      <c r="Z324" s="167">
        <v>9.5505908338678453E-4</v>
      </c>
      <c r="AA324" s="8">
        <v>4.0567084378232143E-2</v>
      </c>
      <c r="AB324" s="116">
        <v>53.139057273177812</v>
      </c>
      <c r="AC324" s="25">
        <v>3.6169301882454082E-6</v>
      </c>
      <c r="AD324" s="252">
        <v>7.3005531911199177E-9</v>
      </c>
      <c r="AE324" s="41">
        <v>1.8192114934546688E-21</v>
      </c>
      <c r="AF324">
        <f t="shared" si="228"/>
        <v>31521</v>
      </c>
      <c r="AG324" s="246">
        <f t="shared" si="229"/>
        <v>-9.5860062451775373E-3</v>
      </c>
      <c r="AH324" s="247">
        <f t="shared" si="230"/>
        <v>6.250839246155061E-3</v>
      </c>
      <c r="AI324" s="247">
        <f t="shared" ca="1" si="231"/>
        <v>-7.5039941572526553E-3</v>
      </c>
      <c r="AJ324" s="248">
        <f t="shared" si="232"/>
        <v>3.9072991281272373E-5</v>
      </c>
      <c r="AK324">
        <f t="shared" si="253"/>
        <v>3.9072991281272373E-5</v>
      </c>
      <c r="AN324">
        <f t="shared" si="233"/>
        <v>-3.4568124739461359E-3</v>
      </c>
      <c r="AO324">
        <f t="shared" si="234"/>
        <v>0.3399799419772298</v>
      </c>
      <c r="AP324">
        <f t="shared" si="235"/>
        <v>-0.15476471270625036</v>
      </c>
      <c r="AQ324">
        <f t="shared" si="236"/>
        <v>-5.8560114671754787E-2</v>
      </c>
      <c r="AR324">
        <f t="shared" si="237"/>
        <v>-3.0530996261910204</v>
      </c>
      <c r="AS324">
        <f t="shared" si="238"/>
        <v>-22.585899918402909</v>
      </c>
      <c r="AT324">
        <f t="shared" ref="AT324:AZ339" si="263">$BA324+$AH$7*SIN(AU324)</f>
        <v>3.3375363228454749</v>
      </c>
      <c r="AU324">
        <f t="shared" si="263"/>
        <v>3.3537399732149633</v>
      </c>
      <c r="AV324">
        <f t="shared" si="263"/>
        <v>3.3287894382785699</v>
      </c>
      <c r="AW324">
        <f t="shared" si="263"/>
        <v>3.3672634076789998</v>
      </c>
      <c r="AX324">
        <f t="shared" si="263"/>
        <v>3.3080565126195665</v>
      </c>
      <c r="AY324">
        <f t="shared" si="263"/>
        <v>3.3994918723614607</v>
      </c>
      <c r="AZ324">
        <f t="shared" si="263"/>
        <v>3.2589193224496764</v>
      </c>
      <c r="BA324">
        <f t="shared" si="240"/>
        <v>3.4770557907531927</v>
      </c>
      <c r="BB324" s="246">
        <f t="shared" si="241"/>
        <v>-3.866486866303193E-3</v>
      </c>
      <c r="BC324" s="247">
        <f t="shared" si="242"/>
        <v>5.3131986728071658E-4</v>
      </c>
      <c r="BD324" s="248">
        <f t="shared" si="243"/>
        <v>2.8230080136719829E-7</v>
      </c>
      <c r="BE324" s="247">
        <f t="shared" si="244"/>
        <v>-5.5978739039506849E-3</v>
      </c>
      <c r="BG324">
        <f t="shared" si="245"/>
        <v>5.7195193788743444E-3</v>
      </c>
      <c r="BH324">
        <f t="shared" si="246"/>
        <v>0.52937401440319509</v>
      </c>
      <c r="BI324">
        <f t="shared" si="247"/>
        <v>0.59450769006943371</v>
      </c>
      <c r="BJ324">
        <f t="shared" si="248"/>
        <v>-0.31388678700457034</v>
      </c>
      <c r="BK324">
        <f t="shared" si="249"/>
        <v>-2.5533898247544857</v>
      </c>
      <c r="BL324">
        <f t="shared" si="250"/>
        <v>-3.3015838576982568</v>
      </c>
      <c r="BM324">
        <f t="shared" ref="BM324:BS339" si="264">$BT324+$BH$7*SIN(BN324)</f>
        <v>4.1853957992611424</v>
      </c>
      <c r="BN324">
        <f t="shared" si="264"/>
        <v>4.1855872626681778</v>
      </c>
      <c r="BO324">
        <f t="shared" si="264"/>
        <v>4.1849144720076108</v>
      </c>
      <c r="BP324">
        <f t="shared" si="264"/>
        <v>4.1872820652363831</v>
      </c>
      <c r="BQ324">
        <f t="shared" si="264"/>
        <v>4.1789925454635508</v>
      </c>
      <c r="BR324">
        <f t="shared" si="264"/>
        <v>4.2085564551078996</v>
      </c>
      <c r="BS324">
        <f t="shared" si="264"/>
        <v>4.1091064748729433</v>
      </c>
      <c r="BT324">
        <f t="shared" si="252"/>
        <v>4.6743958004595134</v>
      </c>
    </row>
    <row r="325" spans="1:72">
      <c r="A325" s="80" t="s">
        <v>153</v>
      </c>
      <c r="B325" s="76" t="s">
        <v>49</v>
      </c>
      <c r="C325" s="75">
        <v>55159.238409999998</v>
      </c>
      <c r="D325" s="75">
        <v>2.0000000000000001E-4</v>
      </c>
      <c r="E325" s="58">
        <f t="shared" si="223"/>
        <v>31520.990801805157</v>
      </c>
      <c r="F325">
        <f t="shared" si="224"/>
        <v>31521</v>
      </c>
      <c r="G325">
        <f t="shared" si="255"/>
        <v>-3.3251670029130764E-3</v>
      </c>
      <c r="H325" s="116"/>
      <c r="I325" s="117"/>
      <c r="J325" s="117"/>
      <c r="K325" s="117">
        <f t="shared" si="261"/>
        <v>-3.3251670029130764E-3</v>
      </c>
      <c r="L325" s="116"/>
      <c r="M325" s="116"/>
      <c r="N325" s="118"/>
      <c r="O325" s="40">
        <f t="shared" ca="1" si="262"/>
        <v>4.1688271582301789E-3</v>
      </c>
      <c r="P325" s="167">
        <f t="shared" ca="1" si="225"/>
        <v>5.6159948487249207E-5</v>
      </c>
      <c r="Q325" s="166">
        <f t="shared" si="226"/>
        <v>40140.738409999998</v>
      </c>
      <c r="R325" s="8">
        <f t="shared" ca="1" si="227"/>
        <v>5.6159948487249207E-5</v>
      </c>
      <c r="S325" s="282">
        <f t="shared" si="256"/>
        <v>1</v>
      </c>
      <c r="T325" s="284"/>
      <c r="U325" s="167"/>
      <c r="V325" s="167"/>
      <c r="W325" s="167"/>
      <c r="X325" s="167"/>
      <c r="Y325" s="167"/>
      <c r="Z325" s="167"/>
      <c r="AC325" s="25"/>
      <c r="AD325" s="252"/>
      <c r="AE325" s="41"/>
      <c r="AF325">
        <f t="shared" si="228"/>
        <v>31521</v>
      </c>
      <c r="AG325" s="246">
        <f t="shared" si="229"/>
        <v>-9.5860062451775373E-3</v>
      </c>
      <c r="AH325" s="247">
        <f t="shared" si="230"/>
        <v>6.2608392422644609E-3</v>
      </c>
      <c r="AI325" s="247">
        <f t="shared" ca="1" si="231"/>
        <v>-7.4939941611432553E-3</v>
      </c>
      <c r="AJ325" s="248">
        <f t="shared" si="232"/>
        <v>3.9198108017478628E-5</v>
      </c>
      <c r="AK325">
        <f t="shared" si="253"/>
        <v>3.9198108017478628E-5</v>
      </c>
      <c r="AN325">
        <f t="shared" si="233"/>
        <v>-3.4568124739461359E-3</v>
      </c>
      <c r="AO325">
        <f t="shared" si="234"/>
        <v>0.3399799419772298</v>
      </c>
      <c r="AP325">
        <f t="shared" si="235"/>
        <v>-0.15476471270625036</v>
      </c>
      <c r="AQ325">
        <f t="shared" si="236"/>
        <v>-5.8560114671754787E-2</v>
      </c>
      <c r="AR325">
        <f t="shared" si="237"/>
        <v>-3.0530996261910204</v>
      </c>
      <c r="AS325">
        <f t="shared" si="238"/>
        <v>-22.585899918402909</v>
      </c>
      <c r="AT325">
        <f t="shared" si="263"/>
        <v>3.3375363228454749</v>
      </c>
      <c r="AU325">
        <f t="shared" si="263"/>
        <v>3.3537399732149633</v>
      </c>
      <c r="AV325">
        <f t="shared" si="263"/>
        <v>3.3287894382785699</v>
      </c>
      <c r="AW325">
        <f t="shared" si="263"/>
        <v>3.3672634076789998</v>
      </c>
      <c r="AX325">
        <f t="shared" si="263"/>
        <v>3.3080565126195665</v>
      </c>
      <c r="AY325">
        <f t="shared" si="263"/>
        <v>3.3994918723614607</v>
      </c>
      <c r="AZ325">
        <f t="shared" si="263"/>
        <v>3.2589193224496764</v>
      </c>
      <c r="BA325">
        <f t="shared" si="240"/>
        <v>3.4770557907531927</v>
      </c>
      <c r="BB325" s="246">
        <f t="shared" si="241"/>
        <v>-3.866486866303193E-3</v>
      </c>
      <c r="BC325" s="247">
        <f t="shared" si="242"/>
        <v>5.4131986339011652E-4</v>
      </c>
      <c r="BD325" s="248">
        <f t="shared" si="243"/>
        <v>2.9302719450069442E-7</v>
      </c>
      <c r="BE325" s="247">
        <f t="shared" si="244"/>
        <v>-5.5878739078412849E-3</v>
      </c>
      <c r="BG325">
        <f t="shared" si="245"/>
        <v>5.7195193788743444E-3</v>
      </c>
      <c r="BH325">
        <f t="shared" si="246"/>
        <v>0.52937401440319509</v>
      </c>
      <c r="BI325">
        <f t="shared" si="247"/>
        <v>0.59450769006943371</v>
      </c>
      <c r="BJ325">
        <f t="shared" si="248"/>
        <v>-0.31388678700457034</v>
      </c>
      <c r="BK325">
        <f t="shared" si="249"/>
        <v>-2.5533898247544857</v>
      </c>
      <c r="BL325">
        <f t="shared" si="250"/>
        <v>-3.3015838576982568</v>
      </c>
      <c r="BM325">
        <f t="shared" si="264"/>
        <v>4.1853957992611424</v>
      </c>
      <c r="BN325">
        <f t="shared" si="264"/>
        <v>4.1855872626681778</v>
      </c>
      <c r="BO325">
        <f t="shared" si="264"/>
        <v>4.1849144720076108</v>
      </c>
      <c r="BP325">
        <f t="shared" si="264"/>
        <v>4.1872820652363831</v>
      </c>
      <c r="BQ325">
        <f t="shared" si="264"/>
        <v>4.1789925454635508</v>
      </c>
      <c r="BR325">
        <f t="shared" si="264"/>
        <v>4.2085564551078996</v>
      </c>
      <c r="BS325">
        <f t="shared" si="264"/>
        <v>4.1091064748729433</v>
      </c>
      <c r="BT325">
        <f t="shared" si="252"/>
        <v>4.6743958004595134</v>
      </c>
    </row>
    <row r="326" spans="1:72">
      <c r="A326" s="53" t="s">
        <v>154</v>
      </c>
      <c r="B326" s="53" t="s">
        <v>49</v>
      </c>
      <c r="C326" s="54">
        <v>55159.238499999999</v>
      </c>
      <c r="D326" s="54" t="s">
        <v>76</v>
      </c>
      <c r="E326" s="58">
        <f t="shared" si="223"/>
        <v>31520.991050766352</v>
      </c>
      <c r="F326">
        <f t="shared" si="224"/>
        <v>31521</v>
      </c>
      <c r="G326">
        <f t="shared" si="255"/>
        <v>-3.2351670015486889E-3</v>
      </c>
      <c r="H326" s="116"/>
      <c r="I326" s="117"/>
      <c r="J326" s="117"/>
      <c r="K326" s="117">
        <f t="shared" si="261"/>
        <v>-3.2351670015486889E-3</v>
      </c>
      <c r="L326" s="116"/>
      <c r="M326" s="116"/>
      <c r="N326" s="118"/>
      <c r="O326" s="40">
        <f t="shared" ca="1" si="262"/>
        <v>4.1688271582301789E-3</v>
      </c>
      <c r="P326" s="167">
        <f t="shared" ca="1" si="225"/>
        <v>5.4819129518039582E-5</v>
      </c>
      <c r="Q326" s="166">
        <f t="shared" si="226"/>
        <v>40140.738499999999</v>
      </c>
      <c r="R326" s="8">
        <f t="shared" ca="1" si="227"/>
        <v>5.4819129518039582E-5</v>
      </c>
      <c r="S326" s="282">
        <f t="shared" si="256"/>
        <v>1</v>
      </c>
      <c r="T326" s="284"/>
      <c r="U326" s="167"/>
      <c r="V326" s="167"/>
      <c r="W326" s="167"/>
      <c r="X326" s="167"/>
      <c r="Y326" s="167"/>
      <c r="Z326" s="167"/>
      <c r="AA326" s="116"/>
      <c r="AB326" s="116"/>
      <c r="AC326" s="25"/>
      <c r="AD326" s="252"/>
      <c r="AE326" s="41"/>
      <c r="AF326">
        <f t="shared" si="228"/>
        <v>31521</v>
      </c>
      <c r="AG326" s="246">
        <f t="shared" si="229"/>
        <v>-9.5860062451775373E-3</v>
      </c>
      <c r="AH326" s="247">
        <f t="shared" si="230"/>
        <v>6.3508392436288485E-3</v>
      </c>
      <c r="AI326" s="247">
        <f t="shared" ca="1" si="231"/>
        <v>-7.4039941597788678E-3</v>
      </c>
      <c r="AJ326" s="248">
        <f t="shared" si="232"/>
        <v>4.0333159098416246E-5</v>
      </c>
      <c r="AK326">
        <f t="shared" si="253"/>
        <v>4.0333159098416246E-5</v>
      </c>
      <c r="AN326">
        <f t="shared" si="233"/>
        <v>-3.4568124739461359E-3</v>
      </c>
      <c r="AO326">
        <f t="shared" si="234"/>
        <v>0.3399799419772298</v>
      </c>
      <c r="AP326">
        <f t="shared" si="235"/>
        <v>-0.15476471270625036</v>
      </c>
      <c r="AQ326">
        <f t="shared" si="236"/>
        <v>-5.8560114671754787E-2</v>
      </c>
      <c r="AR326">
        <f t="shared" si="237"/>
        <v>-3.0530996261910204</v>
      </c>
      <c r="AS326">
        <f t="shared" si="238"/>
        <v>-22.585899918402909</v>
      </c>
      <c r="AT326">
        <f t="shared" si="263"/>
        <v>3.3375363228454749</v>
      </c>
      <c r="AU326">
        <f t="shared" si="263"/>
        <v>3.3537399732149633</v>
      </c>
      <c r="AV326">
        <f t="shared" si="263"/>
        <v>3.3287894382785699</v>
      </c>
      <c r="AW326">
        <f t="shared" si="263"/>
        <v>3.3672634076789998</v>
      </c>
      <c r="AX326">
        <f t="shared" si="263"/>
        <v>3.3080565126195665</v>
      </c>
      <c r="AY326">
        <f t="shared" si="263"/>
        <v>3.3994918723614607</v>
      </c>
      <c r="AZ326">
        <f t="shared" si="263"/>
        <v>3.2589193224496764</v>
      </c>
      <c r="BA326">
        <f t="shared" si="240"/>
        <v>3.4770557907531927</v>
      </c>
      <c r="BB326" s="246">
        <f t="shared" si="241"/>
        <v>-3.866486866303193E-3</v>
      </c>
      <c r="BC326" s="247">
        <f t="shared" si="242"/>
        <v>6.3131986475450409E-4</v>
      </c>
      <c r="BD326" s="248">
        <f t="shared" si="243"/>
        <v>3.9856477163364532E-7</v>
      </c>
      <c r="BE326" s="247">
        <f t="shared" si="244"/>
        <v>-5.4978739064768974E-3</v>
      </c>
      <c r="BG326">
        <f t="shared" si="245"/>
        <v>5.7195193788743444E-3</v>
      </c>
      <c r="BH326">
        <f t="shared" si="246"/>
        <v>0.52937401440319509</v>
      </c>
      <c r="BI326">
        <f t="shared" si="247"/>
        <v>0.59450769006943371</v>
      </c>
      <c r="BJ326">
        <f t="shared" si="248"/>
        <v>-0.31388678700457034</v>
      </c>
      <c r="BK326">
        <f t="shared" si="249"/>
        <v>-2.5533898247544857</v>
      </c>
      <c r="BL326">
        <f t="shared" si="250"/>
        <v>-3.3015838576982568</v>
      </c>
      <c r="BM326">
        <f t="shared" si="264"/>
        <v>4.1853957992611424</v>
      </c>
      <c r="BN326">
        <f t="shared" si="264"/>
        <v>4.1855872626681778</v>
      </c>
      <c r="BO326">
        <f t="shared" si="264"/>
        <v>4.1849144720076108</v>
      </c>
      <c r="BP326">
        <f t="shared" si="264"/>
        <v>4.1872820652363831</v>
      </c>
      <c r="BQ326">
        <f t="shared" si="264"/>
        <v>4.1789925454635508</v>
      </c>
      <c r="BR326">
        <f t="shared" si="264"/>
        <v>4.2085564551078996</v>
      </c>
      <c r="BS326">
        <f t="shared" si="264"/>
        <v>4.1091064748729433</v>
      </c>
      <c r="BT326">
        <f t="shared" si="252"/>
        <v>4.6743958004595134</v>
      </c>
    </row>
    <row r="327" spans="1:72">
      <c r="A327" s="80" t="s">
        <v>153</v>
      </c>
      <c r="B327" s="76" t="s">
        <v>49</v>
      </c>
      <c r="C327" s="75">
        <v>55159.238510000003</v>
      </c>
      <c r="D327" s="75">
        <v>2.0000000000000001E-4</v>
      </c>
      <c r="E327" s="58">
        <f t="shared" si="223"/>
        <v>31520.991078428717</v>
      </c>
      <c r="F327">
        <f t="shared" si="224"/>
        <v>31521</v>
      </c>
      <c r="G327">
        <f t="shared" si="255"/>
        <v>-3.2251669981633313E-3</v>
      </c>
      <c r="H327" s="116"/>
      <c r="I327" s="116"/>
      <c r="J327" s="117"/>
      <c r="K327" s="117">
        <f t="shared" si="261"/>
        <v>-3.2251669981633313E-3</v>
      </c>
      <c r="L327" s="116"/>
      <c r="M327" s="116"/>
      <c r="N327" s="118"/>
      <c r="O327" s="40">
        <f t="shared" ca="1" si="262"/>
        <v>4.1688271582301789E-3</v>
      </c>
      <c r="P327" s="167">
        <f t="shared" ca="1" si="225"/>
        <v>5.4671149584781375E-5</v>
      </c>
      <c r="Q327" s="166">
        <f t="shared" si="226"/>
        <v>40140.738510000003</v>
      </c>
      <c r="R327" s="8">
        <f t="shared" ca="1" si="227"/>
        <v>5.4671149584781375E-5</v>
      </c>
      <c r="S327" s="282">
        <f t="shared" si="256"/>
        <v>1</v>
      </c>
      <c r="T327" s="284"/>
      <c r="U327" s="167"/>
      <c r="V327" s="167"/>
      <c r="W327" s="167"/>
      <c r="X327" s="167"/>
      <c r="Y327" s="167"/>
      <c r="Z327" s="167"/>
      <c r="AB327" s="116"/>
      <c r="AC327" s="25"/>
      <c r="AD327" s="252"/>
      <c r="AE327" s="41"/>
      <c r="AF327">
        <f t="shared" si="228"/>
        <v>31521</v>
      </c>
      <c r="AG327" s="246">
        <f t="shared" si="229"/>
        <v>-9.5860062451775373E-3</v>
      </c>
      <c r="AH327" s="247">
        <f t="shared" si="230"/>
        <v>6.360839247014206E-3</v>
      </c>
      <c r="AI327" s="247">
        <f t="shared" ca="1" si="231"/>
        <v>-7.3939941563935102E-3</v>
      </c>
      <c r="AJ327" s="248">
        <f t="shared" si="232"/>
        <v>4.0460275926356249E-5</v>
      </c>
      <c r="AK327">
        <f t="shared" si="253"/>
        <v>4.0460275926356249E-5</v>
      </c>
      <c r="AN327">
        <f t="shared" si="233"/>
        <v>-3.4568124739461359E-3</v>
      </c>
      <c r="AO327">
        <f t="shared" si="234"/>
        <v>0.3399799419772298</v>
      </c>
      <c r="AP327">
        <f t="shared" si="235"/>
        <v>-0.15476471270625036</v>
      </c>
      <c r="AQ327">
        <f t="shared" si="236"/>
        <v>-5.8560114671754787E-2</v>
      </c>
      <c r="AR327">
        <f t="shared" si="237"/>
        <v>-3.0530996261910204</v>
      </c>
      <c r="AS327">
        <f t="shared" si="238"/>
        <v>-22.585899918402909</v>
      </c>
      <c r="AT327">
        <f t="shared" si="263"/>
        <v>3.3375363228454749</v>
      </c>
      <c r="AU327">
        <f t="shared" si="263"/>
        <v>3.3537399732149633</v>
      </c>
      <c r="AV327">
        <f t="shared" si="263"/>
        <v>3.3287894382785699</v>
      </c>
      <c r="AW327">
        <f t="shared" si="263"/>
        <v>3.3672634076789998</v>
      </c>
      <c r="AX327">
        <f t="shared" si="263"/>
        <v>3.3080565126195665</v>
      </c>
      <c r="AY327">
        <f t="shared" si="263"/>
        <v>3.3994918723614607</v>
      </c>
      <c r="AZ327">
        <f t="shared" si="263"/>
        <v>3.2589193224496764</v>
      </c>
      <c r="BA327">
        <f t="shared" si="240"/>
        <v>3.4770557907531927</v>
      </c>
      <c r="BB327" s="246">
        <f t="shared" si="241"/>
        <v>-3.866486866303193E-3</v>
      </c>
      <c r="BC327" s="247">
        <f t="shared" si="242"/>
        <v>6.4131986813986165E-4</v>
      </c>
      <c r="BD327" s="248">
        <f t="shared" si="243"/>
        <v>4.1129117327092952E-7</v>
      </c>
      <c r="BE327" s="247">
        <f t="shared" si="244"/>
        <v>-5.4878739030915398E-3</v>
      </c>
      <c r="BG327">
        <f t="shared" si="245"/>
        <v>5.7195193788743444E-3</v>
      </c>
      <c r="BH327">
        <f t="shared" si="246"/>
        <v>0.52937401440319509</v>
      </c>
      <c r="BI327">
        <f t="shared" si="247"/>
        <v>0.59450769006943371</v>
      </c>
      <c r="BJ327">
        <f t="shared" si="248"/>
        <v>-0.31388678700457034</v>
      </c>
      <c r="BK327">
        <f t="shared" si="249"/>
        <v>-2.5533898247544857</v>
      </c>
      <c r="BL327">
        <f t="shared" si="250"/>
        <v>-3.3015838576982568</v>
      </c>
      <c r="BM327">
        <f t="shared" si="264"/>
        <v>4.1853957992611424</v>
      </c>
      <c r="BN327">
        <f t="shared" si="264"/>
        <v>4.1855872626681778</v>
      </c>
      <c r="BO327">
        <f t="shared" si="264"/>
        <v>4.1849144720076108</v>
      </c>
      <c r="BP327">
        <f t="shared" si="264"/>
        <v>4.1872820652363831</v>
      </c>
      <c r="BQ327">
        <f t="shared" si="264"/>
        <v>4.1789925454635508</v>
      </c>
      <c r="BR327">
        <f t="shared" si="264"/>
        <v>4.2085564551078996</v>
      </c>
      <c r="BS327">
        <f t="shared" si="264"/>
        <v>4.1091064748729433</v>
      </c>
      <c r="BT327">
        <f t="shared" si="252"/>
        <v>4.6743958004595134</v>
      </c>
    </row>
    <row r="328" spans="1:72">
      <c r="A328" s="53" t="s">
        <v>154</v>
      </c>
      <c r="B328" s="53" t="s">
        <v>49</v>
      </c>
      <c r="C328" s="54">
        <v>55159.238599999997</v>
      </c>
      <c r="D328" s="54" t="s">
        <v>76</v>
      </c>
      <c r="E328" s="58">
        <f t="shared" si="223"/>
        <v>31520.991327389893</v>
      </c>
      <c r="F328">
        <f t="shared" si="224"/>
        <v>31521</v>
      </c>
      <c r="G328">
        <f t="shared" si="255"/>
        <v>-3.1351670040749013E-3</v>
      </c>
      <c r="H328" s="116"/>
      <c r="I328" s="117"/>
      <c r="J328" s="117"/>
      <c r="K328" s="117">
        <f t="shared" si="261"/>
        <v>-3.1351670040749013E-3</v>
      </c>
      <c r="L328" s="116"/>
      <c r="M328" s="116"/>
      <c r="N328" s="118"/>
      <c r="O328" s="40">
        <f t="shared" ca="1" si="262"/>
        <v>4.1688271582301789E-3</v>
      </c>
      <c r="P328" s="167">
        <f t="shared" ca="1" si="225"/>
        <v>5.3348330722986694E-5</v>
      </c>
      <c r="Q328" s="166">
        <f t="shared" si="226"/>
        <v>40140.738599999997</v>
      </c>
      <c r="R328" s="8">
        <f t="shared" ca="1" si="227"/>
        <v>5.3348330722986694E-5</v>
      </c>
      <c r="S328" s="282">
        <f t="shared" si="256"/>
        <v>1</v>
      </c>
      <c r="T328" s="284"/>
      <c r="U328" s="167"/>
      <c r="V328" s="167"/>
      <c r="W328" s="167"/>
      <c r="X328" s="167"/>
      <c r="Y328" s="167"/>
      <c r="Z328" s="167"/>
      <c r="AA328" s="116"/>
      <c r="AB328" s="116"/>
      <c r="AC328" s="25"/>
      <c r="AD328" s="252"/>
      <c r="AE328" s="41"/>
      <c r="AF328">
        <f t="shared" si="228"/>
        <v>31521</v>
      </c>
      <c r="AG328" s="246">
        <f t="shared" si="229"/>
        <v>-9.5860062451775373E-3</v>
      </c>
      <c r="AH328" s="247">
        <f t="shared" si="230"/>
        <v>6.450839241102636E-3</v>
      </c>
      <c r="AI328" s="247">
        <f t="shared" ca="1" si="231"/>
        <v>-7.3039941623050803E-3</v>
      </c>
      <c r="AJ328" s="248">
        <f t="shared" si="232"/>
        <v>4.1613326914549633E-5</v>
      </c>
      <c r="AK328">
        <f t="shared" si="253"/>
        <v>4.1613326914549633E-5</v>
      </c>
      <c r="AN328">
        <f t="shared" si="233"/>
        <v>-3.4568124739461359E-3</v>
      </c>
      <c r="AO328">
        <f t="shared" si="234"/>
        <v>0.3399799419772298</v>
      </c>
      <c r="AP328">
        <f t="shared" si="235"/>
        <v>-0.15476471270625036</v>
      </c>
      <c r="AQ328">
        <f t="shared" si="236"/>
        <v>-5.8560114671754787E-2</v>
      </c>
      <c r="AR328">
        <f t="shared" si="237"/>
        <v>-3.0530996261910204</v>
      </c>
      <c r="AS328">
        <f t="shared" si="238"/>
        <v>-22.585899918402909</v>
      </c>
      <c r="AT328">
        <f t="shared" si="263"/>
        <v>3.3375363228454749</v>
      </c>
      <c r="AU328">
        <f t="shared" si="263"/>
        <v>3.3537399732149633</v>
      </c>
      <c r="AV328">
        <f t="shared" si="263"/>
        <v>3.3287894382785699</v>
      </c>
      <c r="AW328">
        <f t="shared" si="263"/>
        <v>3.3672634076789998</v>
      </c>
      <c r="AX328">
        <f t="shared" si="263"/>
        <v>3.3080565126195665</v>
      </c>
      <c r="AY328">
        <f t="shared" si="263"/>
        <v>3.3994918723614607</v>
      </c>
      <c r="AZ328">
        <f t="shared" si="263"/>
        <v>3.2589193224496764</v>
      </c>
      <c r="BA328">
        <f t="shared" si="240"/>
        <v>3.4770557907531927</v>
      </c>
      <c r="BB328" s="246">
        <f t="shared" si="241"/>
        <v>-3.866486866303193E-3</v>
      </c>
      <c r="BC328" s="247">
        <f t="shared" si="242"/>
        <v>7.3131986222829161E-4</v>
      </c>
      <c r="BD328" s="248">
        <f t="shared" si="243"/>
        <v>5.3482874088960738E-7</v>
      </c>
      <c r="BE328" s="247">
        <f t="shared" si="244"/>
        <v>-5.3978739090031098E-3</v>
      </c>
      <c r="BG328">
        <f t="shared" si="245"/>
        <v>5.7195193788743444E-3</v>
      </c>
      <c r="BH328">
        <f t="shared" si="246"/>
        <v>0.52937401440319509</v>
      </c>
      <c r="BI328">
        <f t="shared" si="247"/>
        <v>0.59450769006943371</v>
      </c>
      <c r="BJ328">
        <f t="shared" si="248"/>
        <v>-0.31388678700457034</v>
      </c>
      <c r="BK328">
        <f t="shared" si="249"/>
        <v>-2.5533898247544857</v>
      </c>
      <c r="BL328">
        <f t="shared" si="250"/>
        <v>-3.3015838576982568</v>
      </c>
      <c r="BM328">
        <f t="shared" si="264"/>
        <v>4.1853957992611424</v>
      </c>
      <c r="BN328">
        <f t="shared" si="264"/>
        <v>4.1855872626681778</v>
      </c>
      <c r="BO328">
        <f t="shared" si="264"/>
        <v>4.1849144720076108</v>
      </c>
      <c r="BP328">
        <f t="shared" si="264"/>
        <v>4.1872820652363831</v>
      </c>
      <c r="BQ328">
        <f t="shared" si="264"/>
        <v>4.1789925454635508</v>
      </c>
      <c r="BR328">
        <f t="shared" si="264"/>
        <v>4.2085564551078996</v>
      </c>
      <c r="BS328">
        <f t="shared" si="264"/>
        <v>4.1091064748729433</v>
      </c>
      <c r="BT328">
        <f t="shared" si="252"/>
        <v>4.6743958004595134</v>
      </c>
    </row>
    <row r="329" spans="1:72">
      <c r="A329" s="80" t="s">
        <v>155</v>
      </c>
      <c r="B329" s="76" t="s">
        <v>45</v>
      </c>
      <c r="C329" s="75">
        <v>55416.807699999998</v>
      </c>
      <c r="D329" s="75">
        <v>1E-4</v>
      </c>
      <c r="E329" s="58">
        <f t="shared" si="223"/>
        <v>32233.488103377051</v>
      </c>
      <c r="F329">
        <f t="shared" si="224"/>
        <v>32233.5</v>
      </c>
      <c r="G329">
        <f t="shared" si="255"/>
        <v>-4.3006545020034537E-3</v>
      </c>
      <c r="H329" s="116"/>
      <c r="I329" s="116"/>
      <c r="J329" s="117"/>
      <c r="K329" s="117">
        <f t="shared" si="261"/>
        <v>-4.3006545020034537E-3</v>
      </c>
      <c r="L329" s="116"/>
      <c r="M329" s="116"/>
      <c r="N329" s="118"/>
      <c r="O329" s="40">
        <f t="shared" ca="1" si="262"/>
        <v>1.3643061787632638E-3</v>
      </c>
      <c r="P329" s="167">
        <f t="shared" ca="1" si="225"/>
        <v>3.2091779514632911E-5</v>
      </c>
      <c r="Q329" s="166">
        <f t="shared" si="226"/>
        <v>40398.307699999998</v>
      </c>
      <c r="R329" s="8">
        <f t="shared" ca="1" si="227"/>
        <v>3.2091779514632911E-5</v>
      </c>
      <c r="S329" s="282">
        <f t="shared" si="256"/>
        <v>1</v>
      </c>
      <c r="T329" s="284"/>
      <c r="U329" s="167"/>
      <c r="V329" s="167"/>
      <c r="W329" s="167"/>
      <c r="X329" s="167"/>
      <c r="Y329" s="167"/>
      <c r="Z329" s="167"/>
      <c r="AB329" s="116"/>
      <c r="AC329" s="25"/>
      <c r="AD329" s="252"/>
      <c r="AE329" s="41"/>
      <c r="AF329">
        <f t="shared" si="228"/>
        <v>32233.5</v>
      </c>
      <c r="AG329" s="246">
        <f t="shared" si="229"/>
        <v>-1.077877653297871E-2</v>
      </c>
      <c r="AH329" s="247">
        <f t="shared" si="230"/>
        <v>6.4781220309752564E-3</v>
      </c>
      <c r="AI329" s="247">
        <f t="shared" ca="1" si="231"/>
        <v>-5.6649606807667174E-3</v>
      </c>
      <c r="AJ329" s="248">
        <f t="shared" si="232"/>
        <v>4.1966065048206978E-5</v>
      </c>
      <c r="AK329">
        <f t="shared" si="253"/>
        <v>4.1966065048206978E-5</v>
      </c>
      <c r="AN329">
        <f t="shared" si="233"/>
        <v>-4.4124923484845924E-3</v>
      </c>
      <c r="AO329">
        <f t="shared" si="234"/>
        <v>0.34263246596396224</v>
      </c>
      <c r="AP329">
        <f t="shared" si="235"/>
        <v>-0.19161300376694668</v>
      </c>
      <c r="AQ329">
        <f t="shared" si="236"/>
        <v>-8.3208708787775226E-2</v>
      </c>
      <c r="AR329">
        <f t="shared" si="237"/>
        <v>-3.0156835785387455</v>
      </c>
      <c r="AS329">
        <f t="shared" si="238"/>
        <v>-15.863488142405219</v>
      </c>
      <c r="AT329">
        <f t="shared" si="263"/>
        <v>3.4196609800326119</v>
      </c>
      <c r="AU329">
        <f t="shared" si="263"/>
        <v>3.4392910861436059</v>
      </c>
      <c r="AV329">
        <f t="shared" si="263"/>
        <v>3.4084438054909603</v>
      </c>
      <c r="AW329">
        <f t="shared" si="263"/>
        <v>3.4570479734681725</v>
      </c>
      <c r="AX329">
        <f t="shared" si="263"/>
        <v>3.3807634073750594</v>
      </c>
      <c r="AY329">
        <f t="shared" si="263"/>
        <v>3.5013252664492067</v>
      </c>
      <c r="AZ329">
        <f t="shared" si="263"/>
        <v>3.3124982252918764</v>
      </c>
      <c r="BA329">
        <f t="shared" si="240"/>
        <v>3.6140190093646742</v>
      </c>
      <c r="BB329" s="246">
        <f t="shared" si="241"/>
        <v>-4.6722853100146398E-3</v>
      </c>
      <c r="BC329" s="247">
        <f t="shared" si="242"/>
        <v>3.7163080801118614E-4</v>
      </c>
      <c r="BD329" s="248">
        <f t="shared" si="243"/>
        <v>1.3810945746304708E-7</v>
      </c>
      <c r="BE329" s="247">
        <f t="shared" si="244"/>
        <v>-5.9946533764829316E-3</v>
      </c>
      <c r="BG329">
        <f t="shared" si="245"/>
        <v>6.1064912229640703E-3</v>
      </c>
      <c r="BH329">
        <f t="shared" si="246"/>
        <v>0.56514384600618883</v>
      </c>
      <c r="BI329">
        <f t="shared" si="247"/>
        <v>0.67607915710114541</v>
      </c>
      <c r="BJ329">
        <f t="shared" si="248"/>
        <v>-0.3618202021843549</v>
      </c>
      <c r="BK329">
        <f t="shared" si="249"/>
        <v>-2.4476147611173165</v>
      </c>
      <c r="BL329">
        <f t="shared" si="250"/>
        <v>-2.7653340290995252</v>
      </c>
      <c r="BM329">
        <f t="shared" si="264"/>
        <v>4.3449583210533298</v>
      </c>
      <c r="BN329">
        <f t="shared" si="264"/>
        <v>4.3449714403731692</v>
      </c>
      <c r="BO329">
        <f t="shared" si="264"/>
        <v>4.3449068829230972</v>
      </c>
      <c r="BP329">
        <f t="shared" si="264"/>
        <v>4.3452246612625665</v>
      </c>
      <c r="BQ329">
        <f t="shared" si="264"/>
        <v>4.3436629493716401</v>
      </c>
      <c r="BR329">
        <f t="shared" si="264"/>
        <v>4.3513999587780665</v>
      </c>
      <c r="BS329">
        <f t="shared" si="264"/>
        <v>4.3144742242204197</v>
      </c>
      <c r="BT329">
        <f t="shared" si="252"/>
        <v>4.8729001504359699</v>
      </c>
    </row>
    <row r="330" spans="1:72">
      <c r="A330" s="80" t="s">
        <v>155</v>
      </c>
      <c r="B330" s="76" t="s">
        <v>45</v>
      </c>
      <c r="C330" s="75">
        <v>55437.775300000001</v>
      </c>
      <c r="D330" s="75">
        <v>1E-4</v>
      </c>
      <c r="E330" s="58">
        <f t="shared" si="223"/>
        <v>32291.489421858929</v>
      </c>
      <c r="F330">
        <f t="shared" si="224"/>
        <v>32291.5</v>
      </c>
      <c r="G330">
        <f t="shared" si="255"/>
        <v>-3.8240204958128743E-3</v>
      </c>
      <c r="H330" s="116"/>
      <c r="I330" s="117"/>
      <c r="J330" s="117"/>
      <c r="K330" s="117">
        <f t="shared" si="261"/>
        <v>-3.8240204958128743E-3</v>
      </c>
      <c r="L330" s="116"/>
      <c r="M330" s="116"/>
      <c r="N330" s="118"/>
      <c r="O330" s="40">
        <f t="shared" ca="1" si="262"/>
        <v>1.136008330610172E-3</v>
      </c>
      <c r="P330" s="167">
        <f t="shared" ca="1" si="225"/>
        <v>2.4601885958947583E-5</v>
      </c>
      <c r="Q330" s="166">
        <f t="shared" si="226"/>
        <v>40419.275300000001</v>
      </c>
      <c r="R330" s="8">
        <f t="shared" ca="1" si="227"/>
        <v>2.4601885958947583E-5</v>
      </c>
      <c r="S330" s="282">
        <f t="shared" si="256"/>
        <v>1</v>
      </c>
      <c r="T330" s="284"/>
      <c r="U330" s="167"/>
      <c r="V330" s="167"/>
      <c r="W330" s="167"/>
      <c r="X330" s="167"/>
      <c r="Y330" s="167"/>
      <c r="Z330" s="167"/>
      <c r="AB330" s="116"/>
      <c r="AC330" s="25"/>
      <c r="AD330" s="252"/>
      <c r="AE330" s="41"/>
      <c r="AF330">
        <f t="shared" si="228"/>
        <v>32291.5</v>
      </c>
      <c r="AG330" s="246">
        <f t="shared" si="229"/>
        <v>-1.087536736915609E-2</v>
      </c>
      <c r="AH330" s="247">
        <f t="shared" si="230"/>
        <v>7.0513468733432155E-3</v>
      </c>
      <c r="AI330" s="247">
        <f t="shared" ca="1" si="231"/>
        <v>-4.9600288264230463E-3</v>
      </c>
      <c r="AJ330" s="248">
        <f t="shared" si="232"/>
        <v>4.972149272820714E-5</v>
      </c>
      <c r="AK330">
        <f t="shared" si="253"/>
        <v>4.972149272820714E-5</v>
      </c>
      <c r="AN330">
        <f t="shared" si="233"/>
        <v>-4.4899481630737894E-3</v>
      </c>
      <c r="AO330">
        <f t="shared" si="234"/>
        <v>0.34289313241044728</v>
      </c>
      <c r="AP330">
        <f t="shared" si="235"/>
        <v>-0.19464958799644633</v>
      </c>
      <c r="AQ330">
        <f t="shared" si="236"/>
        <v>-8.5242762680452583E-2</v>
      </c>
      <c r="AR330">
        <f t="shared" si="237"/>
        <v>-3.0125887259244557</v>
      </c>
      <c r="AS330">
        <f t="shared" si="238"/>
        <v>-15.481897316027091</v>
      </c>
      <c r="AT330">
        <f t="shared" si="263"/>
        <v>3.4264234729169187</v>
      </c>
      <c r="AU330">
        <f t="shared" si="263"/>
        <v>3.4462235666989498</v>
      </c>
      <c r="AV330">
        <f t="shared" si="263"/>
        <v>3.4150472288444642</v>
      </c>
      <c r="AW330">
        <f t="shared" si="263"/>
        <v>3.4642731688531549</v>
      </c>
      <c r="AX330">
        <f t="shared" si="263"/>
        <v>3.3868636445729758</v>
      </c>
      <c r="AY330">
        <f t="shared" si="263"/>
        <v>3.5094788650955349</v>
      </c>
      <c r="AZ330">
        <f t="shared" si="263"/>
        <v>3.3170879221935414</v>
      </c>
      <c r="BA330">
        <f t="shared" si="240"/>
        <v>3.6251682959323457</v>
      </c>
      <c r="BB330" s="246">
        <f t="shared" si="241"/>
        <v>-4.7431998661728279E-3</v>
      </c>
      <c r="BC330" s="247">
        <f t="shared" si="242"/>
        <v>9.1917937035995365E-4</v>
      </c>
      <c r="BD330" s="248">
        <f t="shared" si="243"/>
        <v>8.4489071489532085E-7</v>
      </c>
      <c r="BE330" s="247">
        <f t="shared" si="244"/>
        <v>-5.4662398357223467E-3</v>
      </c>
      <c r="BG330">
        <f t="shared" si="245"/>
        <v>6.1321675029832618E-3</v>
      </c>
      <c r="BH330">
        <f t="shared" si="246"/>
        <v>0.56851265223514325</v>
      </c>
      <c r="BI330">
        <f t="shared" si="247"/>
        <v>0.68287262146961292</v>
      </c>
      <c r="BJ330">
        <f t="shared" si="248"/>
        <v>-0.36583111143513503</v>
      </c>
      <c r="BK330">
        <f t="shared" si="249"/>
        <v>-2.4383554301792953</v>
      </c>
      <c r="BL330">
        <f t="shared" si="250"/>
        <v>-2.7258067455641255</v>
      </c>
      <c r="BM330">
        <f t="shared" si="264"/>
        <v>4.3584287628823599</v>
      </c>
      <c r="BN330">
        <f t="shared" si="264"/>
        <v>4.3584381329419752</v>
      </c>
      <c r="BO330">
        <f t="shared" si="264"/>
        <v>4.3583903477496948</v>
      </c>
      <c r="BP330">
        <f t="shared" si="264"/>
        <v>4.3586341060972185</v>
      </c>
      <c r="BQ330">
        <f t="shared" si="264"/>
        <v>4.3573923408209456</v>
      </c>
      <c r="BR330">
        <f t="shared" si="264"/>
        <v>4.3637623767906719</v>
      </c>
      <c r="BS330">
        <f t="shared" si="264"/>
        <v>4.3321669685005304</v>
      </c>
      <c r="BT330">
        <f t="shared" si="252"/>
        <v>4.8890591010305453</v>
      </c>
    </row>
    <row r="331" spans="1:72">
      <c r="A331" s="80" t="s">
        <v>155</v>
      </c>
      <c r="B331" s="76" t="s">
        <v>49</v>
      </c>
      <c r="C331" s="75">
        <v>55451.692799999997</v>
      </c>
      <c r="D331" s="75">
        <v>1E-4</v>
      </c>
      <c r="E331" s="58">
        <f t="shared" si="223"/>
        <v>32329.988503774417</v>
      </c>
      <c r="F331">
        <f t="shared" si="224"/>
        <v>32330</v>
      </c>
      <c r="G331">
        <f t="shared" si="255"/>
        <v>-4.1559099990990944E-3</v>
      </c>
      <c r="H331" s="116"/>
      <c r="I331" s="117"/>
      <c r="J331" s="117"/>
      <c r="K331" s="117">
        <f t="shared" si="261"/>
        <v>-4.1559099990990944E-3</v>
      </c>
      <c r="L331" s="116"/>
      <c r="M331" s="116"/>
      <c r="N331" s="118"/>
      <c r="O331" s="40">
        <f t="shared" ca="1" si="262"/>
        <v>9.8446579347405416E-4</v>
      </c>
      <c r="P331" s="167">
        <f t="shared" ca="1" si="225"/>
        <v>2.6423463288872026E-5</v>
      </c>
      <c r="Q331" s="166">
        <f t="shared" si="226"/>
        <v>40433.192799999997</v>
      </c>
      <c r="R331" s="8">
        <f t="shared" ca="1" si="227"/>
        <v>2.6423463288872026E-5</v>
      </c>
      <c r="S331" s="282">
        <f t="shared" si="256"/>
        <v>1</v>
      </c>
      <c r="T331" s="284"/>
      <c r="U331" s="167"/>
      <c r="V331" s="167"/>
      <c r="W331" s="167"/>
      <c r="X331" s="167"/>
      <c r="Y331" s="167"/>
      <c r="Z331" s="167"/>
      <c r="AC331" s="25"/>
      <c r="AD331" s="252"/>
      <c r="AE331" s="41"/>
      <c r="AF331">
        <f t="shared" si="228"/>
        <v>32330</v>
      </c>
      <c r="AG331" s="246">
        <f t="shared" si="229"/>
        <v>-1.0939434491420152E-2</v>
      </c>
      <c r="AH331" s="247">
        <f t="shared" si="230"/>
        <v>6.783524492321058E-3</v>
      </c>
      <c r="AI331" s="247">
        <f t="shared" ca="1" si="231"/>
        <v>-5.1403757925731486E-3</v>
      </c>
      <c r="AJ331" s="248">
        <f t="shared" si="232"/>
        <v>4.601620453791967E-5</v>
      </c>
      <c r="AK331">
        <f t="shared" si="253"/>
        <v>4.601620453791967E-5</v>
      </c>
      <c r="AN331">
        <f t="shared" si="233"/>
        <v>-4.5413273048605686E-3</v>
      </c>
      <c r="AO331">
        <f t="shared" si="234"/>
        <v>0.34307002011140164</v>
      </c>
      <c r="AP331">
        <f t="shared" si="235"/>
        <v>-0.19666856562017443</v>
      </c>
      <c r="AQ331">
        <f t="shared" si="236"/>
        <v>-8.6595412963480459E-2</v>
      </c>
      <c r="AR331">
        <f t="shared" si="237"/>
        <v>-3.0105299559472627</v>
      </c>
      <c r="AS331">
        <f t="shared" si="238"/>
        <v>-15.238022037134549</v>
      </c>
      <c r="AT331">
        <f t="shared" si="263"/>
        <v>3.4309191714667837</v>
      </c>
      <c r="AU331">
        <f t="shared" si="263"/>
        <v>3.4508228579819487</v>
      </c>
      <c r="AV331">
        <f t="shared" si="263"/>
        <v>3.4194411115818353</v>
      </c>
      <c r="AW331">
        <f t="shared" si="263"/>
        <v>3.4690619780959997</v>
      </c>
      <c r="AX331">
        <f t="shared" si="263"/>
        <v>3.3909293275392778</v>
      </c>
      <c r="AY331">
        <f t="shared" si="263"/>
        <v>3.5148787525392535</v>
      </c>
      <c r="AZ331">
        <f t="shared" si="263"/>
        <v>3.3201556284182154</v>
      </c>
      <c r="BA331">
        <f t="shared" si="240"/>
        <v>3.6325691154643343</v>
      </c>
      <c r="BB331" s="246">
        <f t="shared" si="241"/>
        <v>-4.7907568528695304E-3</v>
      </c>
      <c r="BC331" s="247">
        <f t="shared" si="242"/>
        <v>6.3484685377043597E-4</v>
      </c>
      <c r="BD331" s="248">
        <f t="shared" si="243"/>
        <v>4.0303052774222128E-7</v>
      </c>
      <c r="BE331" s="247">
        <f t="shared" si="244"/>
        <v>-5.7632603327891479E-3</v>
      </c>
      <c r="BG331">
        <f t="shared" si="245"/>
        <v>6.1486776385506221E-3</v>
      </c>
      <c r="BH331">
        <f t="shared" si="246"/>
        <v>0.57079191232359838</v>
      </c>
      <c r="BI331">
        <f t="shared" si="247"/>
        <v>0.68739437483526056</v>
      </c>
      <c r="BJ331">
        <f t="shared" si="248"/>
        <v>-0.36850257916082879</v>
      </c>
      <c r="BK331">
        <f t="shared" si="249"/>
        <v>-2.4321477543002787</v>
      </c>
      <c r="BL331">
        <f t="shared" si="250"/>
        <v>-2.699860753930956</v>
      </c>
      <c r="BM331">
        <f t="shared" si="264"/>
        <v>4.3674148555964365</v>
      </c>
      <c r="BN331">
        <f t="shared" si="264"/>
        <v>4.3674221978203587</v>
      </c>
      <c r="BO331">
        <f t="shared" si="264"/>
        <v>4.3673838190607919</v>
      </c>
      <c r="BP331">
        <f t="shared" si="264"/>
        <v>4.3675844751364501</v>
      </c>
      <c r="BQ331">
        <f t="shared" si="264"/>
        <v>4.366536618209544</v>
      </c>
      <c r="BR331">
        <f t="shared" si="264"/>
        <v>4.372042828396272</v>
      </c>
      <c r="BS331">
        <f t="shared" si="264"/>
        <v>4.3439916117613064</v>
      </c>
      <c r="BT331">
        <f t="shared" si="252"/>
        <v>4.8997853009941847</v>
      </c>
    </row>
    <row r="332" spans="1:72">
      <c r="A332" s="77" t="s">
        <v>150</v>
      </c>
      <c r="B332" s="38" t="s">
        <v>45</v>
      </c>
      <c r="C332" s="37">
        <v>55476.2742</v>
      </c>
      <c r="D332" s="37" t="s">
        <v>124</v>
      </c>
      <c r="E332" s="58">
        <f t="shared" si="223"/>
        <v>32397.986443935923</v>
      </c>
      <c r="F332">
        <f t="shared" si="224"/>
        <v>32398</v>
      </c>
      <c r="G332">
        <f t="shared" si="255"/>
        <v>-4.9005460023181513E-3</v>
      </c>
      <c r="H332" s="116"/>
      <c r="I332" s="117"/>
      <c r="J332" s="117"/>
      <c r="K332" s="117">
        <f t="shared" si="261"/>
        <v>-4.9005460023181513E-3</v>
      </c>
      <c r="L332" s="116"/>
      <c r="M332" s="116"/>
      <c r="N332" s="118"/>
      <c r="O332" s="40">
        <f t="shared" ca="1" si="262"/>
        <v>7.1680624736353282E-4</v>
      </c>
      <c r="P332" s="167">
        <f t="shared" ca="1" si="225"/>
        <v>3.155464629700388E-5</v>
      </c>
      <c r="Q332" s="166">
        <f t="shared" si="226"/>
        <v>40457.7742</v>
      </c>
      <c r="R332" s="8">
        <f t="shared" ca="1" si="227"/>
        <v>3.155464629700388E-5</v>
      </c>
      <c r="S332" s="282">
        <f t="shared" si="256"/>
        <v>1</v>
      </c>
      <c r="T332" s="284"/>
      <c r="U332" s="167"/>
      <c r="V332" s="167"/>
      <c r="W332" s="167"/>
      <c r="X332" s="167"/>
      <c r="Y332" s="167"/>
      <c r="Z332" s="167"/>
      <c r="AB332" s="116"/>
      <c r="AC332" s="25"/>
      <c r="AD332" s="252"/>
      <c r="AE332" s="41"/>
      <c r="AF332">
        <f t="shared" si="228"/>
        <v>32398</v>
      </c>
      <c r="AG332" s="246">
        <f t="shared" si="229"/>
        <v>-1.1052492652840657E-2</v>
      </c>
      <c r="AH332" s="247">
        <f t="shared" si="230"/>
        <v>6.1519466505225058E-3</v>
      </c>
      <c r="AI332" s="247">
        <f t="shared" ca="1" si="231"/>
        <v>-5.6173522496816841E-3</v>
      </c>
      <c r="AJ332" s="248">
        <f t="shared" si="232"/>
        <v>3.7846447590875079E-5</v>
      </c>
      <c r="AK332">
        <f t="shared" si="253"/>
        <v>3.7846447590875079E-5</v>
      </c>
      <c r="AN332">
        <f t="shared" si="233"/>
        <v>-4.6320022606614625E-3</v>
      </c>
      <c r="AO332">
        <f t="shared" si="234"/>
        <v>0.34339002615825032</v>
      </c>
      <c r="AP332">
        <f t="shared" si="235"/>
        <v>-0.20024109175064214</v>
      </c>
      <c r="AQ332">
        <f t="shared" si="236"/>
        <v>-8.8989360455543995E-2</v>
      </c>
      <c r="AR332">
        <f t="shared" si="237"/>
        <v>-3.0068849281204044</v>
      </c>
      <c r="AS332">
        <f t="shared" si="238"/>
        <v>-14.824500347594597</v>
      </c>
      <c r="AT332">
        <f t="shared" si="263"/>
        <v>3.4388730027593404</v>
      </c>
      <c r="AU332">
        <f t="shared" si="263"/>
        <v>3.4589416463471014</v>
      </c>
      <c r="AV332">
        <f t="shared" si="263"/>
        <v>3.4272225618357219</v>
      </c>
      <c r="AW332">
        <f t="shared" si="263"/>
        <v>3.4775059984535917</v>
      </c>
      <c r="AX332">
        <f t="shared" si="263"/>
        <v>3.3981426734033278</v>
      </c>
      <c r="AY332">
        <f t="shared" si="263"/>
        <v>3.5243916065752923</v>
      </c>
      <c r="AZ332">
        <f t="shared" si="263"/>
        <v>3.3256158640218976</v>
      </c>
      <c r="BA332">
        <f t="shared" si="240"/>
        <v>3.6456406928195353</v>
      </c>
      <c r="BB332" s="246">
        <f t="shared" si="241"/>
        <v>-4.8757161502456427E-3</v>
      </c>
      <c r="BC332" s="247">
        <f t="shared" si="242"/>
        <v>-2.4829852072508554E-5</v>
      </c>
      <c r="BD332" s="248">
        <f t="shared" si="243"/>
        <v>6.1652155394265737E-10</v>
      </c>
      <c r="BE332" s="247">
        <f t="shared" si="244"/>
        <v>-6.4453202442517031E-3</v>
      </c>
      <c r="BG332">
        <f t="shared" si="245"/>
        <v>6.1767765025950144E-3</v>
      </c>
      <c r="BH332">
        <f t="shared" si="246"/>
        <v>0.57490388613364618</v>
      </c>
      <c r="BI332">
        <f t="shared" si="247"/>
        <v>0.69540445092379355</v>
      </c>
      <c r="BJ332">
        <f t="shared" si="248"/>
        <v>-0.37323856626927043</v>
      </c>
      <c r="BK332">
        <f t="shared" si="249"/>
        <v>-2.4210605125782774</v>
      </c>
      <c r="BL332">
        <f t="shared" si="250"/>
        <v>-2.6545854767693222</v>
      </c>
      <c r="BM332">
        <f t="shared" si="264"/>
        <v>4.3833750965723857</v>
      </c>
      <c r="BN332">
        <f t="shared" si="264"/>
        <v>4.3833796221471131</v>
      </c>
      <c r="BO332">
        <f t="shared" si="264"/>
        <v>4.3833548633755814</v>
      </c>
      <c r="BP332">
        <f t="shared" si="264"/>
        <v>4.3834903370356573</v>
      </c>
      <c r="BQ332">
        <f t="shared" si="264"/>
        <v>4.3827497162450335</v>
      </c>
      <c r="BR332">
        <f t="shared" si="264"/>
        <v>4.386818437335398</v>
      </c>
      <c r="BS332">
        <f t="shared" si="264"/>
        <v>4.3650328225932071</v>
      </c>
      <c r="BT332">
        <f t="shared" si="252"/>
        <v>4.9187302775533421</v>
      </c>
    </row>
    <row r="333" spans="1:72">
      <c r="A333" s="77" t="s">
        <v>150</v>
      </c>
      <c r="B333" s="38" t="s">
        <v>45</v>
      </c>
      <c r="C333" s="37">
        <v>55499.230199999998</v>
      </c>
      <c r="D333" s="37" t="s">
        <v>124</v>
      </c>
      <c r="E333" s="58">
        <f t="shared" si="223"/>
        <v>32461.488144992298</v>
      </c>
      <c r="F333">
        <f t="shared" si="224"/>
        <v>32461.5</v>
      </c>
      <c r="G333">
        <f t="shared" si="255"/>
        <v>-4.2856104992097244E-3</v>
      </c>
      <c r="H333" s="116"/>
      <c r="I333" s="117"/>
      <c r="J333" s="117"/>
      <c r="K333" s="117">
        <f t="shared" si="261"/>
        <v>-4.2856104992097244E-3</v>
      </c>
      <c r="L333" s="116"/>
      <c r="M333" s="116"/>
      <c r="N333" s="118"/>
      <c r="O333" s="40">
        <f t="shared" ca="1" si="262"/>
        <v>4.6685946533384093E-4</v>
      </c>
      <c r="P333" s="167">
        <f t="shared" ca="1" si="225"/>
        <v>2.2585970763888716E-5</v>
      </c>
      <c r="Q333" s="166">
        <f t="shared" si="226"/>
        <v>40480.730199999998</v>
      </c>
      <c r="R333" s="8">
        <f t="shared" ca="1" si="227"/>
        <v>2.2585970763888716E-5</v>
      </c>
      <c r="S333" s="282">
        <f t="shared" si="256"/>
        <v>1</v>
      </c>
      <c r="T333" s="284"/>
      <c r="U333" s="167"/>
      <c r="V333" s="167"/>
      <c r="W333" s="167"/>
      <c r="X333" s="167"/>
      <c r="Y333" s="167"/>
      <c r="Z333" s="167"/>
      <c r="AB333" s="116"/>
      <c r="AC333" s="25"/>
      <c r="AD333" s="252"/>
      <c r="AE333" s="41"/>
      <c r="AF333">
        <f t="shared" si="228"/>
        <v>32461.5</v>
      </c>
      <c r="AG333" s="246">
        <f t="shared" si="229"/>
        <v>-1.1157950208315854E-2</v>
      </c>
      <c r="AH333" s="247">
        <f t="shared" si="230"/>
        <v>6.8723397091061296E-3</v>
      </c>
      <c r="AI333" s="247">
        <f t="shared" ca="1" si="231"/>
        <v>-4.7524699645435653E-3</v>
      </c>
      <c r="AJ333" s="248">
        <f t="shared" si="232"/>
        <v>4.722905307735692E-5</v>
      </c>
      <c r="AK333">
        <f t="shared" si="253"/>
        <v>4.722905307735692E-5</v>
      </c>
      <c r="AN333">
        <f t="shared" si="233"/>
        <v>-4.7165886771074706E-3</v>
      </c>
      <c r="AO333">
        <f t="shared" si="234"/>
        <v>0.34369766723764572</v>
      </c>
      <c r="AP333">
        <f t="shared" si="235"/>
        <v>-0.20358483210922362</v>
      </c>
      <c r="AQ333">
        <f t="shared" si="236"/>
        <v>-9.1230543314407331E-2</v>
      </c>
      <c r="AR333">
        <f t="shared" si="237"/>
        <v>-3.0034708681398707</v>
      </c>
      <c r="AS333">
        <f t="shared" si="238"/>
        <v>-14.456947377597713</v>
      </c>
      <c r="AT333">
        <f t="shared" si="263"/>
        <v>3.4463160307565035</v>
      </c>
      <c r="AU333">
        <f t="shared" si="263"/>
        <v>3.4665179799921289</v>
      </c>
      <c r="AV333">
        <f t="shared" si="263"/>
        <v>3.4345133121665357</v>
      </c>
      <c r="AW333">
        <f t="shared" si="263"/>
        <v>3.4853748812579375</v>
      </c>
      <c r="AX333">
        <f t="shared" si="263"/>
        <v>3.4049165482200356</v>
      </c>
      <c r="AY333">
        <f t="shared" si="263"/>
        <v>3.5332460807909745</v>
      </c>
      <c r="AZ333">
        <f t="shared" si="263"/>
        <v>3.3307641072404901</v>
      </c>
      <c r="BA333">
        <f t="shared" si="240"/>
        <v>3.6578472393203483</v>
      </c>
      <c r="BB333" s="246">
        <f t="shared" si="241"/>
        <v>-4.9561854153042702E-3</v>
      </c>
      <c r="BC333" s="247">
        <f t="shared" si="242"/>
        <v>6.7057491609454588E-4</v>
      </c>
      <c r="BD333" s="248">
        <f t="shared" si="243"/>
        <v>4.4967071809520723E-7</v>
      </c>
      <c r="BE333" s="247">
        <f t="shared" si="244"/>
        <v>-5.7707866151138374E-3</v>
      </c>
      <c r="BG333">
        <f t="shared" si="245"/>
        <v>6.2017647930115837E-3</v>
      </c>
      <c r="BH333">
        <f t="shared" si="246"/>
        <v>0.57884607763716511</v>
      </c>
      <c r="BI333">
        <f t="shared" si="247"/>
        <v>0.70291114455339876</v>
      </c>
      <c r="BJ333">
        <f t="shared" si="248"/>
        <v>-0.3776812241208396</v>
      </c>
      <c r="BK333">
        <f t="shared" si="249"/>
        <v>-2.4105609749759727</v>
      </c>
      <c r="BL333">
        <f t="shared" si="250"/>
        <v>-2.6129217521529378</v>
      </c>
      <c r="BM333">
        <f t="shared" si="264"/>
        <v>4.3983837993027333</v>
      </c>
      <c r="BN333">
        <f t="shared" si="264"/>
        <v>4.398386431845644</v>
      </c>
      <c r="BO333">
        <f t="shared" si="264"/>
        <v>4.3983713654891501</v>
      </c>
      <c r="BP333">
        <f t="shared" si="264"/>
        <v>4.3984576014904135</v>
      </c>
      <c r="BQ333">
        <f t="shared" si="264"/>
        <v>4.3979643176663243</v>
      </c>
      <c r="BR333">
        <f t="shared" si="264"/>
        <v>4.4007961738100869</v>
      </c>
      <c r="BS333">
        <f t="shared" si="264"/>
        <v>4.3848610481521062</v>
      </c>
      <c r="BT333">
        <f t="shared" si="252"/>
        <v>4.9364215424284366</v>
      </c>
    </row>
    <row r="334" spans="1:72">
      <c r="A334" s="77" t="s">
        <v>156</v>
      </c>
      <c r="B334" s="38" t="s">
        <v>45</v>
      </c>
      <c r="C334" s="37">
        <v>55779.393700000001</v>
      </c>
      <c r="D334" s="37" t="s">
        <v>124</v>
      </c>
      <c r="E334" s="58">
        <f t="shared" si="223"/>
        <v>33236.48635129608</v>
      </c>
      <c r="F334">
        <f t="shared" si="224"/>
        <v>33236.5</v>
      </c>
      <c r="G334">
        <f t="shared" si="255"/>
        <v>-4.9340354962623678E-3</v>
      </c>
      <c r="H334" s="116"/>
      <c r="I334" s="117"/>
      <c r="J334" s="117"/>
      <c r="K334" s="117">
        <f t="shared" si="261"/>
        <v>-4.9340354962623678E-3</v>
      </c>
      <c r="L334" s="116"/>
      <c r="M334" s="116"/>
      <c r="N334" s="118"/>
      <c r="O334" s="40">
        <f t="shared" ca="1" si="262"/>
        <v>-2.5836721263670093E-3</v>
      </c>
      <c r="P334" s="167">
        <f t="shared" ca="1" si="225"/>
        <v>5.5242079705458656E-6</v>
      </c>
      <c r="Q334" s="166">
        <f t="shared" si="226"/>
        <v>40760.893700000001</v>
      </c>
      <c r="R334" s="8">
        <f t="shared" ca="1" si="227"/>
        <v>5.5242079705458656E-6</v>
      </c>
      <c r="S334" s="282">
        <f t="shared" si="256"/>
        <v>1</v>
      </c>
      <c r="T334" s="284"/>
      <c r="U334" s="167"/>
      <c r="V334" s="167"/>
      <c r="W334" s="167"/>
      <c r="X334" s="167"/>
      <c r="Y334" s="167"/>
      <c r="Z334" s="167"/>
      <c r="AA334" s="116"/>
      <c r="AB334" s="116"/>
      <c r="AC334" s="25"/>
      <c r="AD334" s="252"/>
      <c r="AE334" s="41"/>
      <c r="AF334">
        <f t="shared" si="228"/>
        <v>33236.5</v>
      </c>
      <c r="AG334" s="246">
        <f t="shared" si="229"/>
        <v>-1.2433747198565145E-2</v>
      </c>
      <c r="AH334" s="247">
        <f t="shared" si="230"/>
        <v>7.4997117023027776E-3</v>
      </c>
      <c r="AI334" s="247">
        <f t="shared" ca="1" si="231"/>
        <v>-2.3503633698953585E-3</v>
      </c>
      <c r="AJ334" s="248">
        <f t="shared" si="232"/>
        <v>5.6245675617657226E-5</v>
      </c>
      <c r="AK334">
        <f t="shared" si="253"/>
        <v>5.6245675617657226E-5</v>
      </c>
      <c r="AN334">
        <f t="shared" si="233"/>
        <v>-5.7400580498556059E-3</v>
      </c>
      <c r="AO334">
        <f t="shared" si="234"/>
        <v>0.34816896588341084</v>
      </c>
      <c r="AP334">
        <f t="shared" si="235"/>
        <v>-0.24501904468196864</v>
      </c>
      <c r="AQ334">
        <f t="shared" si="236"/>
        <v>-0.11904649085650544</v>
      </c>
      <c r="AR334">
        <f t="shared" si="237"/>
        <v>-2.9609495823973062</v>
      </c>
      <c r="AS334">
        <f t="shared" si="238"/>
        <v>-11.041433105866655</v>
      </c>
      <c r="AT334">
        <f t="shared" si="263"/>
        <v>3.5384041618426534</v>
      </c>
      <c r="AU334">
        <f t="shared" si="263"/>
        <v>3.5586745122759522</v>
      </c>
      <c r="AV334">
        <f t="shared" si="263"/>
        <v>3.5254529880467809</v>
      </c>
      <c r="AW334">
        <f t="shared" si="263"/>
        <v>3.5801566623293093</v>
      </c>
      <c r="AX334">
        <f t="shared" si="263"/>
        <v>3.4907246372549419</v>
      </c>
      <c r="AY334">
        <f t="shared" si="263"/>
        <v>3.6388889166884777</v>
      </c>
      <c r="AZ334">
        <f t="shared" si="263"/>
        <v>3.3978324542384732</v>
      </c>
      <c r="BA334">
        <f t="shared" si="240"/>
        <v>3.8068247753538893</v>
      </c>
      <c r="BB334" s="246">
        <f t="shared" si="241"/>
        <v>-6.0369328218113812E-3</v>
      </c>
      <c r="BC334" s="247">
        <f t="shared" si="242"/>
        <v>1.1028973255490133E-3</v>
      </c>
      <c r="BD334" s="248">
        <f t="shared" si="243"/>
        <v>1.2163825107031663E-6</v>
      </c>
      <c r="BE334" s="247">
        <f t="shared" si="244"/>
        <v>-5.5907918231605262E-3</v>
      </c>
      <c r="BG334">
        <f t="shared" si="245"/>
        <v>6.3968143767537643E-3</v>
      </c>
      <c r="BH334">
        <f t="shared" si="246"/>
        <v>0.63633134796452717</v>
      </c>
      <c r="BI334">
        <f t="shared" si="247"/>
        <v>0.79621344704637298</v>
      </c>
      <c r="BJ334">
        <f t="shared" si="248"/>
        <v>-0.43331148715643197</v>
      </c>
      <c r="BK334">
        <f t="shared" si="249"/>
        <v>-2.2690324914497473</v>
      </c>
      <c r="BL334">
        <f t="shared" si="250"/>
        <v>-2.1447993951339983</v>
      </c>
      <c r="BM334">
        <f t="shared" si="264"/>
        <v>4.5908163286637391</v>
      </c>
      <c r="BN334">
        <f t="shared" si="264"/>
        <v>4.5908162637390042</v>
      </c>
      <c r="BO334">
        <f t="shared" si="264"/>
        <v>4.5908172101107692</v>
      </c>
      <c r="BP334">
        <f t="shared" si="264"/>
        <v>4.5908034161010587</v>
      </c>
      <c r="BQ334">
        <f t="shared" si="264"/>
        <v>4.5910046274620502</v>
      </c>
      <c r="BR334">
        <f t="shared" si="264"/>
        <v>4.5881017010348106</v>
      </c>
      <c r="BS334">
        <f t="shared" si="264"/>
        <v>4.6405105936381865</v>
      </c>
      <c r="BT334">
        <f t="shared" si="252"/>
        <v>5.1523385546835296</v>
      </c>
    </row>
    <row r="335" spans="1:72">
      <c r="A335" s="80" t="s">
        <v>157</v>
      </c>
      <c r="B335" s="76" t="s">
        <v>45</v>
      </c>
      <c r="C335" s="75">
        <v>55790.599900000001</v>
      </c>
      <c r="D335" s="75">
        <v>1E-4</v>
      </c>
      <c r="E335" s="58">
        <f t="shared" si="223"/>
        <v>33267.485339028179</v>
      </c>
      <c r="F335">
        <f t="shared" si="224"/>
        <v>33267.5</v>
      </c>
      <c r="G335">
        <f t="shared" si="255"/>
        <v>-5.2999725012341514E-3</v>
      </c>
      <c r="H335" s="116"/>
      <c r="I335" s="117"/>
      <c r="J335" s="117"/>
      <c r="K335" s="117">
        <f t="shared" si="261"/>
        <v>-5.2999725012341514E-3</v>
      </c>
      <c r="L335" s="116"/>
      <c r="M335" s="116"/>
      <c r="N335" s="118"/>
      <c r="O335" s="40">
        <f t="shared" ca="1" si="262"/>
        <v>-2.7056933900350411E-3</v>
      </c>
      <c r="P335" s="167">
        <f t="shared" ca="1" si="225"/>
        <v>6.7302841068040464E-6</v>
      </c>
      <c r="Q335" s="166">
        <f t="shared" si="226"/>
        <v>40772.099900000001</v>
      </c>
      <c r="R335" s="8">
        <f t="shared" ca="1" si="227"/>
        <v>6.7302841068040464E-6</v>
      </c>
      <c r="S335" s="282">
        <f t="shared" si="256"/>
        <v>1</v>
      </c>
      <c r="T335" s="284"/>
      <c r="U335" s="167"/>
      <c r="V335" s="167"/>
      <c r="W335" s="167"/>
      <c r="X335" s="167"/>
      <c r="Y335" s="167"/>
      <c r="Z335" s="167"/>
      <c r="AA335" s="116"/>
      <c r="AB335" s="116"/>
      <c r="AC335" s="25"/>
      <c r="AD335" s="252"/>
      <c r="AE335" s="41"/>
      <c r="AF335">
        <f t="shared" si="228"/>
        <v>33267.5</v>
      </c>
      <c r="AG335" s="246">
        <f t="shared" si="229"/>
        <v>-1.2484261094499518E-2</v>
      </c>
      <c r="AH335" s="247">
        <f t="shared" si="230"/>
        <v>7.1842885932653661E-3</v>
      </c>
      <c r="AI335" s="247">
        <f t="shared" ca="1" si="231"/>
        <v>-2.5942791111991104E-3</v>
      </c>
      <c r="AJ335" s="248">
        <f t="shared" si="232"/>
        <v>5.1614002591322851E-5</v>
      </c>
      <c r="AK335">
        <f t="shared" si="253"/>
        <v>5.1614002591322851E-5</v>
      </c>
      <c r="AN335">
        <f t="shared" si="233"/>
        <v>-5.7805710771907728E-3</v>
      </c>
      <c r="AO335">
        <f t="shared" si="234"/>
        <v>0.34837656160243968</v>
      </c>
      <c r="AP335">
        <f t="shared" si="235"/>
        <v>-0.24670134631617099</v>
      </c>
      <c r="AQ335">
        <f t="shared" si="236"/>
        <v>-0.12017761253116505</v>
      </c>
      <c r="AR335">
        <f t="shared" si="237"/>
        <v>-2.9592140075620064</v>
      </c>
      <c r="AS335">
        <f t="shared" si="238"/>
        <v>-10.935782812463735</v>
      </c>
      <c r="AT335">
        <f t="shared" si="263"/>
        <v>3.5421365250013359</v>
      </c>
      <c r="AU335">
        <f t="shared" si="263"/>
        <v>3.5623531546480778</v>
      </c>
      <c r="AV335">
        <f t="shared" si="263"/>
        <v>3.5291675175880908</v>
      </c>
      <c r="AW335">
        <f t="shared" si="263"/>
        <v>3.5839015071481826</v>
      </c>
      <c r="AX335">
        <f t="shared" si="263"/>
        <v>3.4942832035970031</v>
      </c>
      <c r="AY335">
        <f t="shared" si="263"/>
        <v>3.6430156720907596</v>
      </c>
      <c r="AZ335">
        <f t="shared" si="263"/>
        <v>3.4006921999557376</v>
      </c>
      <c r="BA335">
        <f t="shared" si="240"/>
        <v>3.8127838767952311</v>
      </c>
      <c r="BB335" s="246">
        <f t="shared" si="241"/>
        <v>-6.0843965536890726E-3</v>
      </c>
      <c r="BC335" s="247">
        <f t="shared" si="242"/>
        <v>7.8442405245492119E-4</v>
      </c>
      <c r="BD335" s="248">
        <f t="shared" si="243"/>
        <v>6.1532109406980095E-7</v>
      </c>
      <c r="BE335" s="247">
        <f t="shared" si="244"/>
        <v>-5.9192659648538235E-3</v>
      </c>
      <c r="BG335">
        <f t="shared" si="245"/>
        <v>6.3998645408104449E-3</v>
      </c>
      <c r="BH335">
        <f t="shared" si="246"/>
        <v>0.63905249603446457</v>
      </c>
      <c r="BI335">
        <f t="shared" si="247"/>
        <v>0.79998730096019821</v>
      </c>
      <c r="BJ335">
        <f t="shared" si="248"/>
        <v>-0.4355807993427469</v>
      </c>
      <c r="BK335">
        <f t="shared" si="249"/>
        <v>-2.2627690242373104</v>
      </c>
      <c r="BL335">
        <f t="shared" si="250"/>
        <v>-2.1273781325669479</v>
      </c>
      <c r="BM335">
        <f t="shared" si="264"/>
        <v>4.5989157768079396</v>
      </c>
      <c r="BN335">
        <f t="shared" si="264"/>
        <v>4.5989157300848627</v>
      </c>
      <c r="BO335">
        <f t="shared" si="264"/>
        <v>4.5989164595212557</v>
      </c>
      <c r="BP335">
        <f t="shared" si="264"/>
        <v>4.5989050721595426</v>
      </c>
      <c r="BQ335">
        <f t="shared" si="264"/>
        <v>4.5990829722568565</v>
      </c>
      <c r="BR335">
        <f t="shared" si="264"/>
        <v>4.5963347225921201</v>
      </c>
      <c r="BS335">
        <f t="shared" si="264"/>
        <v>4.651247147799257</v>
      </c>
      <c r="BT335">
        <f t="shared" si="252"/>
        <v>5.1609752351737335</v>
      </c>
    </row>
    <row r="336" spans="1:72">
      <c r="A336" s="77" t="s">
        <v>158</v>
      </c>
      <c r="B336" s="38" t="s">
        <v>45</v>
      </c>
      <c r="C336" s="37">
        <v>55831.268300000003</v>
      </c>
      <c r="D336" s="37" t="s">
        <v>124</v>
      </c>
      <c r="E336" s="58">
        <f t="shared" si="223"/>
        <v>33379.983708920212</v>
      </c>
      <c r="F336">
        <f t="shared" si="224"/>
        <v>33380</v>
      </c>
      <c r="G336">
        <f t="shared" si="255"/>
        <v>-5.8892599918181077E-3</v>
      </c>
      <c r="H336" s="116"/>
      <c r="I336" s="117"/>
      <c r="J336" s="117"/>
      <c r="K336" s="117">
        <f t="shared" si="261"/>
        <v>-5.8892599918181077E-3</v>
      </c>
      <c r="L336" s="116"/>
      <c r="M336" s="116"/>
      <c r="N336" s="118"/>
      <c r="O336" s="40">
        <f t="shared" ca="1" si="262"/>
        <v>-3.148512492056138E-3</v>
      </c>
      <c r="P336" s="167">
        <f t="shared" ca="1" si="225"/>
        <v>7.5116968574514876E-6</v>
      </c>
      <c r="Q336" s="166">
        <f t="shared" si="226"/>
        <v>40812.768300000003</v>
      </c>
      <c r="R336" s="8">
        <f t="shared" ca="1" si="227"/>
        <v>7.5116968574514876E-6</v>
      </c>
      <c r="S336" s="282">
        <f t="shared" si="256"/>
        <v>1</v>
      </c>
      <c r="T336" s="284"/>
      <c r="U336" s="167"/>
      <c r="V336" s="167"/>
      <c r="W336" s="167"/>
      <c r="X336" s="167"/>
      <c r="Y336" s="167"/>
      <c r="Z336" s="167"/>
      <c r="AA336" s="116"/>
      <c r="AB336" s="116"/>
      <c r="AC336" s="25"/>
      <c r="AD336" s="252"/>
      <c r="AE336" s="41"/>
      <c r="AF336">
        <f t="shared" si="228"/>
        <v>33380</v>
      </c>
      <c r="AG336" s="246">
        <f t="shared" si="229"/>
        <v>-1.2667179850815707E-2</v>
      </c>
      <c r="AH336" s="247">
        <f t="shared" si="230"/>
        <v>6.7779198589975991E-3</v>
      </c>
      <c r="AI336" s="247">
        <f t="shared" ca="1" si="231"/>
        <v>-2.7407474997619696E-3</v>
      </c>
      <c r="AJ336" s="248">
        <f t="shared" si="232"/>
        <v>4.5940197614994034E-5</v>
      </c>
      <c r="AK336">
        <f t="shared" si="253"/>
        <v>4.5940197614994034E-5</v>
      </c>
      <c r="AN336">
        <f t="shared" si="233"/>
        <v>-5.9272559535870056E-3</v>
      </c>
      <c r="AO336">
        <f t="shared" si="234"/>
        <v>0.34914935269935621</v>
      </c>
      <c r="AP336">
        <f t="shared" si="235"/>
        <v>-0.25282306100288365</v>
      </c>
      <c r="AQ336">
        <f t="shared" si="236"/>
        <v>-0.12429480653302823</v>
      </c>
      <c r="AR336">
        <f t="shared" si="237"/>
        <v>-2.9528919158846785</v>
      </c>
      <c r="AS336">
        <f t="shared" si="238"/>
        <v>-10.567323889878747</v>
      </c>
      <c r="AT336">
        <f t="shared" si="263"/>
        <v>3.5557131918619724</v>
      </c>
      <c r="AU336">
        <f t="shared" si="263"/>
        <v>3.5757017087326801</v>
      </c>
      <c r="AV336">
        <f t="shared" si="263"/>
        <v>3.5426978465955865</v>
      </c>
      <c r="AW336">
        <f t="shared" si="263"/>
        <v>3.5974638646417181</v>
      </c>
      <c r="AX336">
        <f t="shared" si="263"/>
        <v>3.5072819638767063</v>
      </c>
      <c r="AY336">
        <f t="shared" si="263"/>
        <v>3.6579245540577765</v>
      </c>
      <c r="AZ336">
        <f t="shared" si="263"/>
        <v>3.4111940292288199</v>
      </c>
      <c r="BA336">
        <f t="shared" si="240"/>
        <v>3.8344096481549386</v>
      </c>
      <c r="BB336" s="246">
        <f t="shared" si="241"/>
        <v>-6.2597259576417366E-3</v>
      </c>
      <c r="BC336" s="247">
        <f t="shared" si="242"/>
        <v>3.7046596582362892E-4</v>
      </c>
      <c r="BD336" s="248">
        <f t="shared" si="243"/>
        <v>1.372450318336342E-7</v>
      </c>
      <c r="BE336" s="247">
        <f t="shared" si="244"/>
        <v>-6.3694579314050722E-3</v>
      </c>
      <c r="BG336">
        <f t="shared" si="245"/>
        <v>6.4074538931739701E-3</v>
      </c>
      <c r="BH336">
        <f t="shared" si="246"/>
        <v>0.64925008493970315</v>
      </c>
      <c r="BI336">
        <f t="shared" si="247"/>
        <v>0.81368577527783592</v>
      </c>
      <c r="BJ336">
        <f t="shared" si="248"/>
        <v>-0.44383356166496818</v>
      </c>
      <c r="BK336">
        <f t="shared" si="249"/>
        <v>-2.239578291125039</v>
      </c>
      <c r="BL336">
        <f t="shared" si="250"/>
        <v>-2.0648449277802507</v>
      </c>
      <c r="BM336">
        <f t="shared" si="264"/>
        <v>4.6286048398328896</v>
      </c>
      <c r="BN336">
        <f t="shared" si="264"/>
        <v>4.6286048300026623</v>
      </c>
      <c r="BO336">
        <f t="shared" si="264"/>
        <v>4.6286050376498951</v>
      </c>
      <c r="BP336">
        <f t="shared" si="264"/>
        <v>4.6286006515559475</v>
      </c>
      <c r="BQ336">
        <f t="shared" si="264"/>
        <v>4.6286933469397287</v>
      </c>
      <c r="BR336">
        <f t="shared" si="264"/>
        <v>4.6267556247464858</v>
      </c>
      <c r="BS336">
        <f t="shared" si="264"/>
        <v>4.6905286269724211</v>
      </c>
      <c r="BT336">
        <f t="shared" si="252"/>
        <v>5.1923180272752791</v>
      </c>
    </row>
    <row r="337" spans="1:72">
      <c r="A337" s="80" t="s">
        <v>157</v>
      </c>
      <c r="B337" s="76" t="s">
        <v>45</v>
      </c>
      <c r="C337" s="75">
        <v>55837.595500000003</v>
      </c>
      <c r="D337" s="75">
        <v>1E-4</v>
      </c>
      <c r="E337" s="58">
        <f t="shared" si="223"/>
        <v>33397.486233877695</v>
      </c>
      <c r="F337">
        <f t="shared" si="224"/>
        <v>33397.5</v>
      </c>
      <c r="G337">
        <f t="shared" si="255"/>
        <v>-4.9764824943849817E-3</v>
      </c>
      <c r="H337" s="116"/>
      <c r="I337" s="117"/>
      <c r="J337" s="117"/>
      <c r="K337" s="117">
        <f t="shared" si="261"/>
        <v>-4.9764824943849817E-3</v>
      </c>
      <c r="L337" s="116"/>
      <c r="M337" s="116"/>
      <c r="N337" s="118"/>
      <c r="O337" s="40">
        <f t="shared" ca="1" si="262"/>
        <v>-3.217395463481626E-3</v>
      </c>
      <c r="P337" s="167">
        <f t="shared" ca="1" si="225"/>
        <v>3.0943871822923838E-6</v>
      </c>
      <c r="Q337" s="166">
        <f t="shared" si="226"/>
        <v>40819.095500000003</v>
      </c>
      <c r="R337" s="8">
        <f t="shared" ca="1" si="227"/>
        <v>3.0943871822923838E-6</v>
      </c>
      <c r="S337" s="282">
        <f t="shared" si="256"/>
        <v>1</v>
      </c>
      <c r="T337" s="284"/>
      <c r="U337" s="167"/>
      <c r="V337" s="167"/>
      <c r="W337" s="167"/>
      <c r="X337" s="167"/>
      <c r="Y337" s="167"/>
      <c r="Z337" s="167"/>
      <c r="AA337" s="116"/>
      <c r="AB337" s="116"/>
      <c r="AC337" s="25"/>
      <c r="AD337" s="252"/>
      <c r="AE337" s="41"/>
      <c r="AF337">
        <f t="shared" si="228"/>
        <v>33397.5</v>
      </c>
      <c r="AG337" s="246">
        <f t="shared" si="229"/>
        <v>-1.2695576146022913E-2</v>
      </c>
      <c r="AH337" s="247">
        <f t="shared" si="230"/>
        <v>7.7190936516379309E-3</v>
      </c>
      <c r="AI337" s="247">
        <f t="shared" ca="1" si="231"/>
        <v>-1.7590870309033557E-3</v>
      </c>
      <c r="AJ337" s="248">
        <f t="shared" si="232"/>
        <v>5.9584406802757005E-5</v>
      </c>
      <c r="AK337">
        <f t="shared" si="253"/>
        <v>5.9584406802757005E-5</v>
      </c>
      <c r="AN337">
        <f t="shared" si="233"/>
        <v>-5.9500242656614884E-3</v>
      </c>
      <c r="AO337">
        <f t="shared" si="234"/>
        <v>0.3492723230589283</v>
      </c>
      <c r="AP337">
        <f t="shared" si="235"/>
        <v>-0.25377767426891978</v>
      </c>
      <c r="AQ337">
        <f t="shared" si="236"/>
        <v>-0.12493700206754647</v>
      </c>
      <c r="AR337">
        <f t="shared" si="237"/>
        <v>-2.9519051208982452</v>
      </c>
      <c r="AS337">
        <f t="shared" si="238"/>
        <v>-10.512021950028103</v>
      </c>
      <c r="AT337">
        <f t="shared" si="263"/>
        <v>3.5578295986005464</v>
      </c>
      <c r="AU337">
        <f t="shared" si="263"/>
        <v>3.5777780608753993</v>
      </c>
      <c r="AV337">
        <f t="shared" si="263"/>
        <v>3.5448096328566141</v>
      </c>
      <c r="AW337">
        <f t="shared" si="263"/>
        <v>3.5995697224766356</v>
      </c>
      <c r="AX337">
        <f t="shared" si="263"/>
        <v>3.5093159710945678</v>
      </c>
      <c r="AY337">
        <f t="shared" si="263"/>
        <v>3.6602341715359548</v>
      </c>
      <c r="AZ337">
        <f t="shared" si="263"/>
        <v>3.4128453050533323</v>
      </c>
      <c r="BA337">
        <f t="shared" si="240"/>
        <v>3.8377736570331153</v>
      </c>
      <c r="BB337" s="246">
        <f t="shared" si="241"/>
        <v>-6.2874435645469797E-3</v>
      </c>
      <c r="BC337" s="247">
        <f t="shared" si="242"/>
        <v>1.310961070161998E-3</v>
      </c>
      <c r="BD337" s="248">
        <f t="shared" si="243"/>
        <v>1.7186189274802911E-6</v>
      </c>
      <c r="BE337" s="247">
        <f t="shared" si="244"/>
        <v>-5.4345908101994262E-3</v>
      </c>
      <c r="BG337">
        <f t="shared" si="245"/>
        <v>6.4081325814759329E-3</v>
      </c>
      <c r="BH337">
        <f t="shared" si="246"/>
        <v>0.65088327542010771</v>
      </c>
      <c r="BI337">
        <f t="shared" si="247"/>
        <v>0.81581623019442118</v>
      </c>
      <c r="BJ337">
        <f t="shared" si="248"/>
        <v>-0.44511936151286907</v>
      </c>
      <c r="BK337">
        <f t="shared" si="249"/>
        <v>-2.2359038813777796</v>
      </c>
      <c r="BL337">
        <f t="shared" si="250"/>
        <v>-2.0552111797448722</v>
      </c>
      <c r="BM337">
        <f t="shared" si="264"/>
        <v>4.6332658520396368</v>
      </c>
      <c r="BN337">
        <f t="shared" si="264"/>
        <v>4.6332658448677551</v>
      </c>
      <c r="BO337">
        <f t="shared" si="264"/>
        <v>4.6332660052657735</v>
      </c>
      <c r="BP337">
        <f t="shared" si="264"/>
        <v>4.633262418066546</v>
      </c>
      <c r="BQ337">
        <f t="shared" si="264"/>
        <v>4.6333426822955772</v>
      </c>
      <c r="BR337">
        <f t="shared" si="264"/>
        <v>4.6315657750926356</v>
      </c>
      <c r="BS337">
        <f t="shared" si="264"/>
        <v>4.6966835836102341</v>
      </c>
      <c r="BT337">
        <f t="shared" si="252"/>
        <v>5.1971935727132976</v>
      </c>
    </row>
    <row r="338" spans="1:72">
      <c r="A338" s="80" t="s">
        <v>157</v>
      </c>
      <c r="B338" s="76" t="s">
        <v>45</v>
      </c>
      <c r="C338" s="75">
        <v>55845.548699999999</v>
      </c>
      <c r="D338" s="75">
        <v>1E-4</v>
      </c>
      <c r="E338" s="58">
        <f t="shared" si="223"/>
        <v>33419.486657681548</v>
      </c>
      <c r="F338">
        <f t="shared" si="224"/>
        <v>33419.5</v>
      </c>
      <c r="G338">
        <f t="shared" si="255"/>
        <v>-4.8232764966087416E-3</v>
      </c>
      <c r="H338" s="116"/>
      <c r="I338" s="117"/>
      <c r="J338" s="117"/>
      <c r="K338" s="117">
        <f t="shared" si="261"/>
        <v>-4.8232764966087416E-3</v>
      </c>
      <c r="L338" s="116"/>
      <c r="M338" s="116"/>
      <c r="N338" s="118"/>
      <c r="O338" s="40">
        <f t="shared" ca="1" si="262"/>
        <v>-3.3039911989879711E-3</v>
      </c>
      <c r="P338" s="167">
        <f t="shared" ca="1" si="225"/>
        <v>2.3082278155666333E-6</v>
      </c>
      <c r="Q338" s="166">
        <f t="shared" si="226"/>
        <v>40827.048699999999</v>
      </c>
      <c r="R338" s="8">
        <f t="shared" ca="1" si="227"/>
        <v>2.3082278155666333E-6</v>
      </c>
      <c r="S338" s="282">
        <f t="shared" si="256"/>
        <v>1</v>
      </c>
      <c r="T338" s="284"/>
      <c r="U338" s="167"/>
      <c r="V338" s="167"/>
      <c r="W338" s="167"/>
      <c r="X338" s="167"/>
      <c r="Y338" s="167"/>
      <c r="Z338" s="167"/>
      <c r="AA338" s="116"/>
      <c r="AB338" s="116"/>
      <c r="AC338" s="25"/>
      <c r="AD338" s="252"/>
      <c r="AE338" s="41"/>
      <c r="AF338">
        <f t="shared" si="228"/>
        <v>33419.5</v>
      </c>
      <c r="AG338" s="246">
        <f t="shared" si="229"/>
        <v>-1.2731251681997711E-2</v>
      </c>
      <c r="AH338" s="247">
        <f t="shared" si="230"/>
        <v>7.9079751853889692E-3</v>
      </c>
      <c r="AI338" s="247">
        <f t="shared" ca="1" si="231"/>
        <v>-1.5192852976207705E-3</v>
      </c>
      <c r="AJ338" s="248">
        <f t="shared" si="232"/>
        <v>6.2536071532727698E-5</v>
      </c>
      <c r="AK338">
        <f t="shared" si="253"/>
        <v>6.2536071532727698E-5</v>
      </c>
      <c r="AN338">
        <f t="shared" si="233"/>
        <v>-5.9786278307641704E-3</v>
      </c>
      <c r="AO338">
        <f t="shared" si="234"/>
        <v>0.34942797593694275</v>
      </c>
      <c r="AP338">
        <f t="shared" si="235"/>
        <v>-0.25497865891361227</v>
      </c>
      <c r="AQ338">
        <f t="shared" si="236"/>
        <v>-0.12574500200503752</v>
      </c>
      <c r="AR338">
        <f t="shared" si="237"/>
        <v>-2.9506632857805868</v>
      </c>
      <c r="AS338">
        <f t="shared" si="238"/>
        <v>-10.443236981889189</v>
      </c>
      <c r="AT338">
        <f t="shared" si="263"/>
        <v>3.5604919351822288</v>
      </c>
      <c r="AU338">
        <f t="shared" si="263"/>
        <v>3.580388335497259</v>
      </c>
      <c r="AV338">
        <f t="shared" si="263"/>
        <v>3.5474671477088942</v>
      </c>
      <c r="AW338">
        <f t="shared" si="263"/>
        <v>3.6022156479744658</v>
      </c>
      <c r="AX338">
        <f t="shared" si="263"/>
        <v>3.5118776023036187</v>
      </c>
      <c r="AY338">
        <f t="shared" si="263"/>
        <v>3.6631340234769767</v>
      </c>
      <c r="AZ338">
        <f t="shared" si="263"/>
        <v>3.4149280195083316</v>
      </c>
      <c r="BA338">
        <f t="shared" si="240"/>
        <v>3.8420026967656806</v>
      </c>
      <c r="BB338" s="246">
        <f t="shared" si="241"/>
        <v>-6.3224618575444631E-3</v>
      </c>
      <c r="BC338" s="247">
        <f t="shared" si="242"/>
        <v>1.4991853609357215E-3</v>
      </c>
      <c r="BD338" s="248">
        <f t="shared" si="243"/>
        <v>2.2475567464439697E-6</v>
      </c>
      <c r="BE338" s="247">
        <f t="shared" si="244"/>
        <v>-5.2534384902978189E-3</v>
      </c>
      <c r="BG338">
        <f t="shared" si="245"/>
        <v>6.4087898244532477E-3</v>
      </c>
      <c r="BH338">
        <f t="shared" si="246"/>
        <v>0.65295488775768851</v>
      </c>
      <c r="BI338">
        <f t="shared" si="247"/>
        <v>0.81849402763840584</v>
      </c>
      <c r="BJ338">
        <f t="shared" si="248"/>
        <v>-0.44673641383229323</v>
      </c>
      <c r="BK338">
        <f t="shared" si="249"/>
        <v>-2.2312582678848796</v>
      </c>
      <c r="BL338">
        <f t="shared" si="250"/>
        <v>-2.0431347154682911</v>
      </c>
      <c r="BM338">
        <f t="shared" si="264"/>
        <v>4.6391421016406049</v>
      </c>
      <c r="BN338">
        <f t="shared" si="264"/>
        <v>4.6391420970106099</v>
      </c>
      <c r="BO338">
        <f t="shared" si="264"/>
        <v>4.639142208850263</v>
      </c>
      <c r="BP338">
        <f t="shared" si="264"/>
        <v>4.6391395073598733</v>
      </c>
      <c r="BQ338">
        <f t="shared" si="264"/>
        <v>4.6392047897845439</v>
      </c>
      <c r="BR338">
        <f t="shared" si="264"/>
        <v>4.6376431468402917</v>
      </c>
      <c r="BS338">
        <f t="shared" si="264"/>
        <v>4.7044381196393772</v>
      </c>
      <c r="BT338">
        <f t="shared" si="252"/>
        <v>5.2033228298353773</v>
      </c>
    </row>
    <row r="339" spans="1:72">
      <c r="A339" s="77" t="s">
        <v>158</v>
      </c>
      <c r="B339" s="38" t="s">
        <v>49</v>
      </c>
      <c r="C339" s="37">
        <v>55857.298300000002</v>
      </c>
      <c r="D339" s="37" t="s">
        <v>124</v>
      </c>
      <c r="E339" s="58">
        <f t="shared" si="223"/>
        <v>33451.988817758749</v>
      </c>
      <c r="F339">
        <f t="shared" si="224"/>
        <v>33452</v>
      </c>
      <c r="G339">
        <f t="shared" si="255"/>
        <v>-4.0424039980280213E-3</v>
      </c>
      <c r="H339" s="116"/>
      <c r="I339" s="117"/>
      <c r="J339" s="117"/>
      <c r="K339" s="117">
        <f t="shared" si="261"/>
        <v>-4.0424039980280213E-3</v>
      </c>
      <c r="L339" s="116"/>
      <c r="M339" s="116"/>
      <c r="N339" s="118"/>
      <c r="O339" s="40">
        <f t="shared" ca="1" si="262"/>
        <v>-3.4319167173496312E-3</v>
      </c>
      <c r="P339" s="167">
        <f t="shared" ca="1" si="225"/>
        <v>3.7269471987009543E-7</v>
      </c>
      <c r="Q339" s="166">
        <f t="shared" si="226"/>
        <v>40838.798300000002</v>
      </c>
      <c r="R339" s="8">
        <f t="shared" ca="1" si="227"/>
        <v>3.7269471987009543E-7</v>
      </c>
      <c r="S339" s="282">
        <f t="shared" si="256"/>
        <v>1</v>
      </c>
      <c r="T339" s="284"/>
      <c r="U339" s="167"/>
      <c r="V339" s="167"/>
      <c r="W339" s="167"/>
      <c r="X339" s="167"/>
      <c r="Y339" s="167"/>
      <c r="Z339" s="167"/>
      <c r="AB339" s="116"/>
      <c r="AC339" s="25"/>
      <c r="AD339" s="252"/>
      <c r="AE339" s="41"/>
      <c r="AF339">
        <f t="shared" si="228"/>
        <v>33452</v>
      </c>
      <c r="AG339" s="246">
        <f t="shared" si="229"/>
        <v>-1.2783907387739619E-2</v>
      </c>
      <c r="AH339" s="247">
        <f t="shared" si="230"/>
        <v>8.7415033897115975E-3</v>
      </c>
      <c r="AI339" s="247">
        <f t="shared" ca="1" si="231"/>
        <v>-6.1048728067839009E-4</v>
      </c>
      <c r="AJ339" s="248">
        <f t="shared" si="232"/>
        <v>7.6413881512339349E-5</v>
      </c>
      <c r="AK339">
        <f t="shared" si="253"/>
        <v>7.6413881512339349E-5</v>
      </c>
      <c r="AN339">
        <f t="shared" si="233"/>
        <v>-6.0208428453979879E-3</v>
      </c>
      <c r="AO339">
        <f t="shared" si="234"/>
        <v>0.34966008914776903</v>
      </c>
      <c r="AP339">
        <f t="shared" si="235"/>
        <v>-0.25675467679642489</v>
      </c>
      <c r="AQ339">
        <f t="shared" si="236"/>
        <v>-0.12694000305444403</v>
      </c>
      <c r="AR339">
        <f t="shared" si="237"/>
        <v>-2.948826111900912</v>
      </c>
      <c r="AS339">
        <f t="shared" si="238"/>
        <v>-10.343096820730297</v>
      </c>
      <c r="AT339">
        <f t="shared" si="263"/>
        <v>3.5644284188877253</v>
      </c>
      <c r="AU339">
        <f t="shared" si="263"/>
        <v>3.5842444669903162</v>
      </c>
      <c r="AV339">
        <f t="shared" si="263"/>
        <v>3.5513985178248051</v>
      </c>
      <c r="AW339">
        <f t="shared" si="263"/>
        <v>3.6061214987465471</v>
      </c>
      <c r="AX339">
        <f t="shared" si="263"/>
        <v>3.5156712093681906</v>
      </c>
      <c r="AY339">
        <f t="shared" si="263"/>
        <v>3.6674104006419195</v>
      </c>
      <c r="AZ339">
        <f t="shared" si="263"/>
        <v>3.418018744179065</v>
      </c>
      <c r="BA339">
        <f t="shared" si="240"/>
        <v>3.8482501418251513</v>
      </c>
      <c r="BB339" s="246">
        <f t="shared" si="241"/>
        <v>-6.3745502887195618E-3</v>
      </c>
      <c r="BC339" s="247">
        <f t="shared" si="242"/>
        <v>2.3321462906915405E-3</v>
      </c>
      <c r="BD339" s="248">
        <f t="shared" si="243"/>
        <v>5.4389063211863109E-6</v>
      </c>
      <c r="BE339" s="247">
        <f t="shared" si="244"/>
        <v>-4.4309182516500904E-3</v>
      </c>
      <c r="BG339">
        <f t="shared" si="245"/>
        <v>6.409357099020057E-3</v>
      </c>
      <c r="BH339">
        <f t="shared" si="246"/>
        <v>0.65605339168421462</v>
      </c>
      <c r="BI339">
        <f t="shared" si="247"/>
        <v>0.82244852697072546</v>
      </c>
      <c r="BJ339">
        <f t="shared" si="248"/>
        <v>-0.4491263341233559</v>
      </c>
      <c r="BK339">
        <f t="shared" si="249"/>
        <v>-2.2243409324371806</v>
      </c>
      <c r="BL339">
        <f t="shared" si="250"/>
        <v>-2.0253636955258125</v>
      </c>
      <c r="BM339">
        <f t="shared" si="264"/>
        <v>4.6478573192413588</v>
      </c>
      <c r="BN339">
        <f t="shared" si="264"/>
        <v>4.6478573170676016</v>
      </c>
      <c r="BO339">
        <f t="shared" si="264"/>
        <v>4.6478573766551632</v>
      </c>
      <c r="BP339">
        <f t="shared" si="264"/>
        <v>4.647855743246609</v>
      </c>
      <c r="BQ339">
        <f t="shared" si="264"/>
        <v>4.6479005330418941</v>
      </c>
      <c r="BR339">
        <f t="shared" si="264"/>
        <v>4.6466833931997025</v>
      </c>
      <c r="BS339">
        <f t="shared" si="264"/>
        <v>4.7159279603446498</v>
      </c>
      <c r="BT339">
        <f t="shared" si="252"/>
        <v>5.2123774142202688</v>
      </c>
    </row>
    <row r="340" spans="1:72">
      <c r="A340" s="44" t="s">
        <v>159</v>
      </c>
      <c r="B340" s="45" t="s">
        <v>49</v>
      </c>
      <c r="C340" s="44">
        <v>55862.720200000003</v>
      </c>
      <c r="D340" s="44">
        <v>5.9999999999999995E-4</v>
      </c>
      <c r="E340" s="58">
        <f t="shared" si="223"/>
        <v>33466.98706976074</v>
      </c>
      <c r="F340">
        <f t="shared" si="224"/>
        <v>33467</v>
      </c>
      <c r="G340">
        <f t="shared" si="255"/>
        <v>-4.6743089988012798E-3</v>
      </c>
      <c r="H340" s="116"/>
      <c r="I340" s="117"/>
      <c r="J340" s="117"/>
      <c r="K340" s="117">
        <f t="shared" si="261"/>
        <v>-4.6743089988012798E-3</v>
      </c>
      <c r="L340" s="116"/>
      <c r="M340" s="116"/>
      <c r="N340" s="118"/>
      <c r="O340" s="40">
        <f t="shared" ca="1" si="262"/>
        <v>-3.4909592642857756E-3</v>
      </c>
      <c r="P340" s="167">
        <f t="shared" ca="1" si="225"/>
        <v>1.4003165941779142E-6</v>
      </c>
      <c r="Q340" s="166">
        <f t="shared" si="226"/>
        <v>40844.220200000003</v>
      </c>
      <c r="R340" s="8">
        <f t="shared" ca="1" si="227"/>
        <v>1.4003165941779142E-6</v>
      </c>
      <c r="S340" s="282">
        <f t="shared" si="256"/>
        <v>1</v>
      </c>
      <c r="T340" s="284"/>
      <c r="U340" s="167"/>
      <c r="V340" s="167"/>
      <c r="W340" s="167"/>
      <c r="X340" s="167"/>
      <c r="Y340" s="167"/>
      <c r="Z340" s="167"/>
      <c r="AB340" s="116"/>
      <c r="AC340" s="25"/>
      <c r="AD340" s="252"/>
      <c r="AE340" s="41"/>
      <c r="AF340">
        <f t="shared" ref="AF340:AF402" si="265">F340</f>
        <v>33467</v>
      </c>
      <c r="AG340" s="246">
        <f t="shared" ref="AG340:AG402" si="266">AH$3+AH$4*AF340+AH$5*AF340^2+AN340</f>
        <v>-1.2808190966741021E-2</v>
      </c>
      <c r="AH340" s="247">
        <f t="shared" ref="AH340:AH402" si="267">+G340-AG340</f>
        <v>8.1338819679397413E-3</v>
      </c>
      <c r="AI340" s="247">
        <f t="shared" ref="AI340:AI402" ca="1" si="268">+G340-O340</f>
        <v>-1.1833497345155042E-3</v>
      </c>
      <c r="AJ340" s="248">
        <f t="shared" ref="AJ340:AJ402" si="269">S340*(G340-AG340)^2</f>
        <v>6.6160035868375276E-5</v>
      </c>
      <c r="AK340">
        <f t="shared" si="253"/>
        <v>6.6160035868375276E-5</v>
      </c>
      <c r="AN340">
        <f t="shared" ref="AN340:AN402" si="270">$AH$6*($AH$11/AO340*AP340+$AH$12)</f>
        <v>-6.0403102740897484E-3</v>
      </c>
      <c r="AO340">
        <f t="shared" ref="AO340:AO402" si="271">1+$AH$7*COS(AR340)</f>
        <v>0.34976809481180537</v>
      </c>
      <c r="AP340">
        <f t="shared" ref="AP340:AP402" si="272">SIN(AR340+RADIANS($AH$9))</f>
        <v>-0.25757511698060503</v>
      </c>
      <c r="AQ340">
        <f t="shared" ref="AQ340:AQ402" si="273">$AH$7*SIN(AR340)</f>
        <v>-0.12749209190408889</v>
      </c>
      <c r="AR340">
        <f t="shared" ref="AR340:AR402" si="274">2*ATAN(AS340)</f>
        <v>-2.9479771179281471</v>
      </c>
      <c r="AS340">
        <f t="shared" ref="AS340:AS402" si="275">TAN(AT340/2)*SQRT((1+$AH$7)/(1-$AH$7))</f>
        <v>-10.297460154152274</v>
      </c>
      <c r="AT340">
        <f t="shared" ref="AT340:AZ355" si="276">$BA340+$AH$7*SIN(AU340)</f>
        <v>3.5662466595715903</v>
      </c>
      <c r="AU340">
        <f t="shared" si="276"/>
        <v>3.58602425225514</v>
      </c>
      <c r="AV340">
        <f t="shared" si="276"/>
        <v>3.5532152057793289</v>
      </c>
      <c r="AW340">
        <f t="shared" si="276"/>
        <v>3.6079230431630971</v>
      </c>
      <c r="AX340">
        <f t="shared" si="276"/>
        <v>3.5174258838280039</v>
      </c>
      <c r="AY340">
        <f t="shared" si="276"/>
        <v>3.6693810905708291</v>
      </c>
      <c r="AZ340">
        <f t="shared" si="276"/>
        <v>3.4194508886694299</v>
      </c>
      <c r="BA340">
        <f t="shared" ref="BA340:BA402" si="277">RADIANS($AH$9)+$AH$18*(F340-AH$15)</f>
        <v>3.8511335780064457</v>
      </c>
      <c r="BB340" s="246">
        <f t="shared" ref="BB340:BB402" si="278">AG340+BG340</f>
        <v>-6.3987360826133158E-3</v>
      </c>
      <c r="BC340" s="247">
        <f t="shared" ref="BC340:BC402" si="279">IF(S340&lt;&gt;0,G340-BB340,-9999)</f>
        <v>1.724427083812036E-3</v>
      </c>
      <c r="BD340" s="248">
        <f t="shared" ref="BD340:BD402" si="280">S340*(G340-BB340)^2</f>
        <v>2.9736487673844828E-6</v>
      </c>
      <c r="BE340" s="247">
        <f t="shared" ref="BE340:BE402" si="281">IF(S340&lt;&gt;0,G340-AN340-BG340,-9999)</f>
        <v>-5.0434536088392367E-3</v>
      </c>
      <c r="BG340">
        <f t="shared" ref="BG340:BG402" si="282">$BH$6*($BH$11/BH340*BI340+$BH$12)</f>
        <v>6.4094548841277053E-3</v>
      </c>
      <c r="BH340">
        <f t="shared" ref="BH340:BH402" si="283">1+$BH$7*COS(BK340)</f>
        <v>0.65749903839695811</v>
      </c>
      <c r="BI340">
        <f t="shared" ref="BI340:BI402" si="284">SIN(BK340+RADIANS($BH$9))</f>
        <v>0.82427300501111278</v>
      </c>
      <c r="BJ340">
        <f t="shared" ref="BJ340:BJ402" si="285">$BH$7*SIN(BK340)</f>
        <v>-0.450229746547258</v>
      </c>
      <c r="BK340">
        <f t="shared" ref="BK340:BK402" si="286">2*ATAN(BL340)</f>
        <v>-2.2211260868410423</v>
      </c>
      <c r="BL340">
        <f t="shared" ref="BL340:BL402" si="287">TAN(BM340/2)*SQRT((1+$BH$7)/(1-$BH$7))</f>
        <v>-2.0171890731124074</v>
      </c>
      <c r="BM340">
        <f t="shared" ref="BM340:BS355" si="288">$BT340+$BH$7*SIN(BN340)</f>
        <v>4.6518937094530983</v>
      </c>
      <c r="BN340">
        <f t="shared" si="288"/>
        <v>4.6518937080086014</v>
      </c>
      <c r="BO340">
        <f t="shared" si="288"/>
        <v>4.6518937502439313</v>
      </c>
      <c r="BP340">
        <f t="shared" si="288"/>
        <v>4.6518925153463186</v>
      </c>
      <c r="BQ340">
        <f t="shared" si="288"/>
        <v>4.6519286322976248</v>
      </c>
      <c r="BR340">
        <f t="shared" si="288"/>
        <v>4.6508810715859417</v>
      </c>
      <c r="BS340">
        <f t="shared" si="288"/>
        <v>4.7212447036417213</v>
      </c>
      <c r="BT340">
        <f t="shared" ref="BT340:BT402" si="289">RADIANS($BH$9)+$BH$18*(F340-BH$15)</f>
        <v>5.2165564531671418</v>
      </c>
    </row>
    <row r="341" spans="1:72">
      <c r="A341" s="53" t="s">
        <v>160</v>
      </c>
      <c r="B341" s="53" t="s">
        <v>45</v>
      </c>
      <c r="C341" s="54">
        <v>55881.336000000003</v>
      </c>
      <c r="D341" s="54" t="s">
        <v>76</v>
      </c>
      <c r="E341" s="58">
        <f t="shared" ref="E341:E408" si="290">+(C341-C$7)/C$8</f>
        <v>33518.482755704521</v>
      </c>
      <c r="F341">
        <f t="shared" ref="F341:F404" si="291">ROUND(2*E341,0)/2</f>
        <v>33518.5</v>
      </c>
      <c r="G341">
        <f t="shared" si="255"/>
        <v>-6.2338494972209446E-3</v>
      </c>
      <c r="H341" s="116"/>
      <c r="I341" s="117"/>
      <c r="J341" s="117"/>
      <c r="K341" s="117">
        <f t="shared" si="261"/>
        <v>-6.2338494972209446E-3</v>
      </c>
      <c r="L341" s="116"/>
      <c r="M341" s="116"/>
      <c r="N341" s="118"/>
      <c r="O341" s="40">
        <f t="shared" ca="1" si="262"/>
        <v>-3.693672008766552E-3</v>
      </c>
      <c r="P341" s="167">
        <f t="shared" ref="P341:P408" ca="1" si="292">+S341*R341</f>
        <v>6.4525016728504657E-6</v>
      </c>
      <c r="Q341" s="166">
        <f t="shared" ref="Q341:Q408" si="293">C341-15018.5</f>
        <v>40862.836000000003</v>
      </c>
      <c r="R341" s="8">
        <f t="shared" ref="R341:R408" ca="1" si="294">+(O341-G341)^2</f>
        <v>6.4525016728504657E-6</v>
      </c>
      <c r="S341" s="282">
        <f t="shared" si="256"/>
        <v>1</v>
      </c>
      <c r="T341" s="284"/>
      <c r="U341" s="167"/>
      <c r="V341" s="167"/>
      <c r="W341" s="167"/>
      <c r="X341" s="167"/>
      <c r="Y341" s="167"/>
      <c r="Z341" s="167"/>
      <c r="AA341" s="116"/>
      <c r="AB341" s="116"/>
      <c r="AC341" s="25"/>
      <c r="AD341" s="252"/>
      <c r="AE341" s="41"/>
      <c r="AF341">
        <f t="shared" si="265"/>
        <v>33518.5</v>
      </c>
      <c r="AG341" s="246">
        <f t="shared" si="266"/>
        <v>-1.2891471397592995E-2</v>
      </c>
      <c r="AH341" s="247">
        <f t="shared" si="267"/>
        <v>6.6576219003720502E-3</v>
      </c>
      <c r="AI341" s="247">
        <f t="shared" ca="1" si="268"/>
        <v>-2.5401774884543926E-3</v>
      </c>
      <c r="AJ341" s="248">
        <f t="shared" si="269"/>
        <v>4.4323929368313551E-5</v>
      </c>
      <c r="AK341">
        <f t="shared" ref="AK341:AK403" si="295">(G341-AG341)^2</f>
        <v>4.4323929368313551E-5</v>
      </c>
      <c r="AN341">
        <f t="shared" si="270"/>
        <v>-6.1070678980485469E-3</v>
      </c>
      <c r="AO341">
        <f t="shared" si="271"/>
        <v>0.35014314791696355</v>
      </c>
      <c r="AP341">
        <f t="shared" si="272"/>
        <v>-0.26039552381457709</v>
      </c>
      <c r="AQ341">
        <f t="shared" si="273"/>
        <v>-0.12939024624552012</v>
      </c>
      <c r="AR341">
        <f t="shared" si="274"/>
        <v>-2.9450570819197135</v>
      </c>
      <c r="AS341">
        <f t="shared" si="275"/>
        <v>-10.143497839522512</v>
      </c>
      <c r="AT341">
        <f t="shared" si="276"/>
        <v>3.5724960217201707</v>
      </c>
      <c r="AU341">
        <f t="shared" si="276"/>
        <v>3.5921351046701462</v>
      </c>
      <c r="AV341">
        <f t="shared" si="276"/>
        <v>3.5594631104259782</v>
      </c>
      <c r="AW341">
        <f t="shared" si="276"/>
        <v>3.6141028724347914</v>
      </c>
      <c r="AX341">
        <f t="shared" si="276"/>
        <v>3.5234684690122746</v>
      </c>
      <c r="AY341">
        <f t="shared" si="276"/>
        <v>3.6761325469888972</v>
      </c>
      <c r="AZ341">
        <f t="shared" si="276"/>
        <v>3.4243953073324649</v>
      </c>
      <c r="BA341">
        <f t="shared" si="277"/>
        <v>3.861033375562223</v>
      </c>
      <c r="BB341" s="246">
        <f t="shared" si="278"/>
        <v>-6.4824808215739821E-3</v>
      </c>
      <c r="BC341" s="247">
        <f t="shared" si="279"/>
        <v>2.4863132435303751E-4</v>
      </c>
      <c r="BD341" s="248">
        <f t="shared" si="280"/>
        <v>6.1817535449545345E-8</v>
      </c>
      <c r="BE341" s="247">
        <f t="shared" si="281"/>
        <v>-6.5357721751914104E-3</v>
      </c>
      <c r="BG341">
        <f t="shared" si="282"/>
        <v>6.4089905760190127E-3</v>
      </c>
      <c r="BH341">
        <f t="shared" si="283"/>
        <v>0.66253876038104509</v>
      </c>
      <c r="BI341">
        <f t="shared" si="284"/>
        <v>0.83053281222059849</v>
      </c>
      <c r="BJ341">
        <f t="shared" si="285"/>
        <v>-0.45401943254650989</v>
      </c>
      <c r="BK341">
        <f t="shared" si="286"/>
        <v>-2.2099794473540637</v>
      </c>
      <c r="BL341">
        <f t="shared" si="287"/>
        <v>-1.9892514249347479</v>
      </c>
      <c r="BM341">
        <f t="shared" si="288"/>
        <v>4.6658202125705559</v>
      </c>
      <c r="BN341">
        <f t="shared" si="288"/>
        <v>4.6658202123700914</v>
      </c>
      <c r="BO341">
        <f t="shared" si="288"/>
        <v>4.6658202199823551</v>
      </c>
      <c r="BP341">
        <f t="shared" si="288"/>
        <v>4.6658199309207227</v>
      </c>
      <c r="BQ341">
        <f t="shared" si="288"/>
        <v>4.6658309087610395</v>
      </c>
      <c r="BR341">
        <f t="shared" si="288"/>
        <v>4.6654157978435364</v>
      </c>
      <c r="BS341">
        <f t="shared" si="288"/>
        <v>4.7395645652474707</v>
      </c>
      <c r="BT341">
        <f t="shared" si="289"/>
        <v>5.2309044868847376</v>
      </c>
    </row>
    <row r="342" spans="1:72">
      <c r="A342" s="80" t="s">
        <v>161</v>
      </c>
      <c r="B342" s="76" t="s">
        <v>45</v>
      </c>
      <c r="C342" s="75">
        <v>55881.336040000002</v>
      </c>
      <c r="D342" s="75">
        <v>1E-3</v>
      </c>
      <c r="E342" s="58">
        <f t="shared" si="290"/>
        <v>33518.482866353937</v>
      </c>
      <c r="F342">
        <f t="shared" si="291"/>
        <v>33518.5</v>
      </c>
      <c r="G342">
        <f t="shared" si="255"/>
        <v>-6.1938494982314296E-3</v>
      </c>
      <c r="H342" s="116"/>
      <c r="I342" s="117"/>
      <c r="J342" s="117"/>
      <c r="K342" s="117">
        <f t="shared" si="261"/>
        <v>-6.1938494982314296E-3</v>
      </c>
      <c r="L342" s="116"/>
      <c r="M342" s="116"/>
      <c r="N342" s="118"/>
      <c r="O342" s="40">
        <f t="shared" ca="1" si="262"/>
        <v>-3.693672008766552E-3</v>
      </c>
      <c r="P342" s="167">
        <f t="shared" ca="1" si="292"/>
        <v>6.2508874788268984E-6</v>
      </c>
      <c r="Q342" s="166">
        <f t="shared" si="293"/>
        <v>40862.836040000002</v>
      </c>
      <c r="R342" s="8">
        <f t="shared" ca="1" si="294"/>
        <v>6.2508874788268984E-6</v>
      </c>
      <c r="S342" s="282">
        <f t="shared" si="256"/>
        <v>1</v>
      </c>
      <c r="T342" s="284"/>
      <c r="U342" s="167"/>
      <c r="V342" s="167"/>
      <c r="W342" s="167"/>
      <c r="X342" s="167"/>
      <c r="Y342" s="167"/>
      <c r="Z342" s="167"/>
      <c r="AA342" s="116"/>
      <c r="AB342" s="116"/>
      <c r="AC342" s="25"/>
      <c r="AD342" s="252"/>
      <c r="AE342" s="41"/>
      <c r="AF342">
        <f t="shared" si="265"/>
        <v>33518.5</v>
      </c>
      <c r="AG342" s="246">
        <f t="shared" si="266"/>
        <v>-1.2891471397592995E-2</v>
      </c>
      <c r="AH342" s="247">
        <f t="shared" si="267"/>
        <v>6.6976218993615652E-3</v>
      </c>
      <c r="AI342" s="247">
        <f t="shared" ca="1" si="268"/>
        <v>-2.5001774894648776E-3</v>
      </c>
      <c r="AJ342" s="248">
        <f t="shared" si="269"/>
        <v>4.4858139106807619E-5</v>
      </c>
      <c r="AK342">
        <f t="shared" si="295"/>
        <v>4.4858139106807619E-5</v>
      </c>
      <c r="AN342">
        <f t="shared" si="270"/>
        <v>-6.1070678980485469E-3</v>
      </c>
      <c r="AO342">
        <f t="shared" si="271"/>
        <v>0.35014314791696355</v>
      </c>
      <c r="AP342">
        <f t="shared" si="272"/>
        <v>-0.26039552381457709</v>
      </c>
      <c r="AQ342">
        <f t="shared" si="273"/>
        <v>-0.12939024624552012</v>
      </c>
      <c r="AR342">
        <f t="shared" si="274"/>
        <v>-2.9450570819197135</v>
      </c>
      <c r="AS342">
        <f t="shared" si="275"/>
        <v>-10.143497839522512</v>
      </c>
      <c r="AT342">
        <f t="shared" si="276"/>
        <v>3.5724960217201707</v>
      </c>
      <c r="AU342">
        <f t="shared" si="276"/>
        <v>3.5921351046701462</v>
      </c>
      <c r="AV342">
        <f t="shared" si="276"/>
        <v>3.5594631104259782</v>
      </c>
      <c r="AW342">
        <f t="shared" si="276"/>
        <v>3.6141028724347914</v>
      </c>
      <c r="AX342">
        <f t="shared" si="276"/>
        <v>3.5234684690122746</v>
      </c>
      <c r="AY342">
        <f t="shared" si="276"/>
        <v>3.6761325469888972</v>
      </c>
      <c r="AZ342">
        <f t="shared" si="276"/>
        <v>3.4243953073324649</v>
      </c>
      <c r="BA342">
        <f t="shared" si="277"/>
        <v>3.861033375562223</v>
      </c>
      <c r="BB342" s="246">
        <f t="shared" si="278"/>
        <v>-6.4824808215739821E-3</v>
      </c>
      <c r="BC342" s="247">
        <f t="shared" si="279"/>
        <v>2.8863132334255252E-4</v>
      </c>
      <c r="BD342" s="248">
        <f t="shared" si="280"/>
        <v>8.33080408144731E-8</v>
      </c>
      <c r="BE342" s="247">
        <f t="shared" si="281"/>
        <v>-6.4957721762018954E-3</v>
      </c>
      <c r="BG342">
        <f t="shared" si="282"/>
        <v>6.4089905760190127E-3</v>
      </c>
      <c r="BH342">
        <f t="shared" si="283"/>
        <v>0.66253876038104509</v>
      </c>
      <c r="BI342">
        <f t="shared" si="284"/>
        <v>0.83053281222059849</v>
      </c>
      <c r="BJ342">
        <f t="shared" si="285"/>
        <v>-0.45401943254650989</v>
      </c>
      <c r="BK342">
        <f t="shared" si="286"/>
        <v>-2.2099794473540637</v>
      </c>
      <c r="BL342">
        <f t="shared" si="287"/>
        <v>-1.9892514249347479</v>
      </c>
      <c r="BM342">
        <f t="shared" si="288"/>
        <v>4.6658202125705559</v>
      </c>
      <c r="BN342">
        <f t="shared" si="288"/>
        <v>4.6658202123700914</v>
      </c>
      <c r="BO342">
        <f t="shared" si="288"/>
        <v>4.6658202199823551</v>
      </c>
      <c r="BP342">
        <f t="shared" si="288"/>
        <v>4.6658199309207227</v>
      </c>
      <c r="BQ342">
        <f t="shared" si="288"/>
        <v>4.6658309087610395</v>
      </c>
      <c r="BR342">
        <f t="shared" si="288"/>
        <v>4.6654157978435364</v>
      </c>
      <c r="BS342">
        <f t="shared" si="288"/>
        <v>4.7395645652474707</v>
      </c>
      <c r="BT342">
        <f t="shared" si="289"/>
        <v>5.2309044868847376</v>
      </c>
    </row>
    <row r="343" spans="1:72">
      <c r="A343" s="80" t="s">
        <v>161</v>
      </c>
      <c r="B343" s="76" t="s">
        <v>49</v>
      </c>
      <c r="C343" s="75">
        <v>55882.23936</v>
      </c>
      <c r="D343" s="75">
        <v>4.0000000000000002E-4</v>
      </c>
      <c r="E343" s="58">
        <f t="shared" si="290"/>
        <v>33520.981662163227</v>
      </c>
      <c r="F343">
        <f t="shared" si="291"/>
        <v>33521</v>
      </c>
      <c r="G343">
        <f t="shared" si="255"/>
        <v>-6.6291670009377412E-3</v>
      </c>
      <c r="H343" s="116"/>
      <c r="I343" s="117"/>
      <c r="J343" s="117"/>
      <c r="K343" s="117">
        <f t="shared" si="261"/>
        <v>-6.6291670009377412E-3</v>
      </c>
      <c r="L343" s="116"/>
      <c r="M343" s="116"/>
      <c r="N343" s="118"/>
      <c r="O343" s="40">
        <f t="shared" ca="1" si="262"/>
        <v>-3.7035124332558955E-3</v>
      </c>
      <c r="P343" s="167">
        <f t="shared" ca="1" si="292"/>
        <v>8.5594546493976473E-6</v>
      </c>
      <c r="Q343" s="166">
        <f t="shared" si="293"/>
        <v>40863.73936</v>
      </c>
      <c r="R343" s="8">
        <f t="shared" ca="1" si="294"/>
        <v>8.5594546493976473E-6</v>
      </c>
      <c r="S343" s="282">
        <f t="shared" si="256"/>
        <v>1</v>
      </c>
      <c r="T343" s="284"/>
      <c r="U343" s="167"/>
      <c r="V343" s="167"/>
      <c r="W343" s="167"/>
      <c r="X343" s="167"/>
      <c r="Y343" s="167"/>
      <c r="Z343" s="167"/>
      <c r="AB343" s="116"/>
      <c r="AC343" s="25"/>
      <c r="AD343" s="252"/>
      <c r="AE343" s="41"/>
      <c r="AF343">
        <f t="shared" si="265"/>
        <v>33521</v>
      </c>
      <c r="AG343" s="246">
        <f t="shared" si="266"/>
        <v>-1.2895510419245595E-2</v>
      </c>
      <c r="AH343" s="247">
        <f t="shared" si="267"/>
        <v>6.2663434183078542E-3</v>
      </c>
      <c r="AI343" s="247">
        <f t="shared" ca="1" si="268"/>
        <v>-2.9256545676818457E-3</v>
      </c>
      <c r="AJ343" s="248">
        <f t="shared" si="269"/>
        <v>3.9267059836170166E-5</v>
      </c>
      <c r="AK343">
        <f t="shared" si="295"/>
        <v>3.9267059836170166E-5</v>
      </c>
      <c r="AN343">
        <f t="shared" si="270"/>
        <v>-6.1103053400506473E-3</v>
      </c>
      <c r="AO343">
        <f t="shared" si="271"/>
        <v>0.35016152183492777</v>
      </c>
      <c r="AP343">
        <f t="shared" si="272"/>
        <v>-0.26053257737529556</v>
      </c>
      <c r="AQ343">
        <f t="shared" si="273"/>
        <v>-0.12948249425637812</v>
      </c>
      <c r="AR343">
        <f t="shared" si="274"/>
        <v>-2.944915128634884</v>
      </c>
      <c r="AS343">
        <f t="shared" si="275"/>
        <v>-10.136129342164754</v>
      </c>
      <c r="AT343">
        <f t="shared" si="276"/>
        <v>3.5727996542278038</v>
      </c>
      <c r="AU343">
        <f t="shared" si="276"/>
        <v>3.5924317609100536</v>
      </c>
      <c r="AV343">
        <f t="shared" si="276"/>
        <v>3.5597668246468124</v>
      </c>
      <c r="AW343">
        <f t="shared" si="276"/>
        <v>3.6144026507388984</v>
      </c>
      <c r="AX343">
        <f t="shared" si="276"/>
        <v>3.5237625169430538</v>
      </c>
      <c r="AY343">
        <f t="shared" si="276"/>
        <v>3.6764597115716517</v>
      </c>
      <c r="AZ343">
        <f t="shared" si="276"/>
        <v>3.4246364128337272</v>
      </c>
      <c r="BA343">
        <f t="shared" si="277"/>
        <v>3.8615139482591054</v>
      </c>
      <c r="BB343" s="246">
        <f t="shared" si="278"/>
        <v>-6.4865742420503591E-3</v>
      </c>
      <c r="BC343" s="247">
        <f t="shared" si="279"/>
        <v>-1.4259275888738217E-4</v>
      </c>
      <c r="BD343" s="248">
        <f t="shared" si="280"/>
        <v>2.0332694887115105E-8</v>
      </c>
      <c r="BE343" s="247">
        <f t="shared" si="281"/>
        <v>-6.9277978380823304E-3</v>
      </c>
      <c r="BG343">
        <f t="shared" si="282"/>
        <v>6.4089361771952364E-3</v>
      </c>
      <c r="BH343">
        <f t="shared" si="283"/>
        <v>0.66278645827246707</v>
      </c>
      <c r="BI343">
        <f t="shared" si="284"/>
        <v>0.83083649121655168</v>
      </c>
      <c r="BJ343">
        <f t="shared" si="285"/>
        <v>-0.45420343531350571</v>
      </c>
      <c r="BK343">
        <f t="shared" si="286"/>
        <v>-2.2094339911801528</v>
      </c>
      <c r="BL343">
        <f t="shared" si="287"/>
        <v>-1.9879002117775062</v>
      </c>
      <c r="BM343">
        <f t="shared" si="288"/>
        <v>4.6664989745021002</v>
      </c>
      <c r="BN343">
        <f t="shared" si="288"/>
        <v>4.6664989743279826</v>
      </c>
      <c r="BO343">
        <f t="shared" si="288"/>
        <v>4.6664989810375062</v>
      </c>
      <c r="BP343">
        <f t="shared" si="288"/>
        <v>4.6664987224899104</v>
      </c>
      <c r="BQ343">
        <f t="shared" si="288"/>
        <v>4.6665086865251828</v>
      </c>
      <c r="BR343">
        <f t="shared" si="288"/>
        <v>4.6661262388018017</v>
      </c>
      <c r="BS343">
        <f t="shared" si="288"/>
        <v>4.740456459841691</v>
      </c>
      <c r="BT343">
        <f t="shared" si="289"/>
        <v>5.2316009933758831</v>
      </c>
    </row>
    <row r="344" spans="1:72">
      <c r="A344" s="53" t="s">
        <v>162</v>
      </c>
      <c r="B344" s="53" t="s">
        <v>49</v>
      </c>
      <c r="C344" s="54">
        <v>55882.239399999999</v>
      </c>
      <c r="D344" s="54" t="s">
        <v>76</v>
      </c>
      <c r="E344" s="58">
        <f t="shared" si="290"/>
        <v>33520.981772812644</v>
      </c>
      <c r="F344">
        <f t="shared" si="291"/>
        <v>33521</v>
      </c>
      <c r="G344">
        <f t="shared" si="255"/>
        <v>-6.5891670019482262E-3</v>
      </c>
      <c r="H344" s="116"/>
      <c r="I344" s="117"/>
      <c r="J344" s="117"/>
      <c r="K344" s="117">
        <f t="shared" si="261"/>
        <v>-6.5891670019482262E-3</v>
      </c>
      <c r="L344" s="116"/>
      <c r="M344" s="116"/>
      <c r="N344" s="118"/>
      <c r="O344" s="40">
        <f t="shared" ca="1" si="262"/>
        <v>-3.7035124332558955E-3</v>
      </c>
      <c r="P344" s="167">
        <f t="shared" ca="1" si="292"/>
        <v>8.3270022898149204E-6</v>
      </c>
      <c r="Q344" s="166">
        <f t="shared" si="293"/>
        <v>40863.739399999999</v>
      </c>
      <c r="R344" s="8">
        <f t="shared" ca="1" si="294"/>
        <v>8.3270022898149204E-6</v>
      </c>
      <c r="S344" s="282">
        <f t="shared" si="256"/>
        <v>1</v>
      </c>
      <c r="T344" s="284"/>
      <c r="U344" s="167"/>
      <c r="V344" s="167"/>
      <c r="W344" s="167"/>
      <c r="X344" s="167"/>
      <c r="Y344" s="167"/>
      <c r="Z344" s="167"/>
      <c r="AA344" s="116"/>
      <c r="AB344" s="116"/>
      <c r="AC344" s="25"/>
      <c r="AD344" s="252"/>
      <c r="AE344" s="41"/>
      <c r="AF344">
        <f t="shared" si="265"/>
        <v>33521</v>
      </c>
      <c r="AG344" s="246">
        <f t="shared" si="266"/>
        <v>-1.2895510419245595E-2</v>
      </c>
      <c r="AH344" s="247">
        <f t="shared" si="267"/>
        <v>6.3063434172973692E-3</v>
      </c>
      <c r="AI344" s="247">
        <f t="shared" ca="1" si="268"/>
        <v>-2.8856545686923307E-3</v>
      </c>
      <c r="AJ344" s="248">
        <f t="shared" si="269"/>
        <v>3.9769967296889863E-5</v>
      </c>
      <c r="AK344">
        <f t="shared" si="295"/>
        <v>3.9769967296889863E-5</v>
      </c>
      <c r="AN344">
        <f t="shared" si="270"/>
        <v>-6.1103053400506473E-3</v>
      </c>
      <c r="AO344">
        <f t="shared" si="271"/>
        <v>0.35016152183492777</v>
      </c>
      <c r="AP344">
        <f t="shared" si="272"/>
        <v>-0.26053257737529556</v>
      </c>
      <c r="AQ344">
        <f t="shared" si="273"/>
        <v>-0.12948249425637812</v>
      </c>
      <c r="AR344">
        <f t="shared" si="274"/>
        <v>-2.944915128634884</v>
      </c>
      <c r="AS344">
        <f t="shared" si="275"/>
        <v>-10.136129342164754</v>
      </c>
      <c r="AT344">
        <f t="shared" si="276"/>
        <v>3.5727996542278038</v>
      </c>
      <c r="AU344">
        <f t="shared" si="276"/>
        <v>3.5924317609100536</v>
      </c>
      <c r="AV344">
        <f t="shared" si="276"/>
        <v>3.5597668246468124</v>
      </c>
      <c r="AW344">
        <f t="shared" si="276"/>
        <v>3.6144026507388984</v>
      </c>
      <c r="AX344">
        <f t="shared" si="276"/>
        <v>3.5237625169430538</v>
      </c>
      <c r="AY344">
        <f t="shared" si="276"/>
        <v>3.6764597115716517</v>
      </c>
      <c r="AZ344">
        <f t="shared" si="276"/>
        <v>3.4246364128337272</v>
      </c>
      <c r="BA344">
        <f t="shared" si="277"/>
        <v>3.8615139482591054</v>
      </c>
      <c r="BB344" s="246">
        <f t="shared" si="278"/>
        <v>-6.4865742420503591E-3</v>
      </c>
      <c r="BC344" s="247">
        <f t="shared" si="279"/>
        <v>-1.0259275989786716E-4</v>
      </c>
      <c r="BD344" s="248">
        <f t="shared" si="280"/>
        <v>1.052527438346142E-8</v>
      </c>
      <c r="BE344" s="247">
        <f t="shared" si="281"/>
        <v>-6.8877978390928154E-3</v>
      </c>
      <c r="BG344">
        <f t="shared" si="282"/>
        <v>6.4089361771952364E-3</v>
      </c>
      <c r="BH344">
        <f t="shared" si="283"/>
        <v>0.66278645827246707</v>
      </c>
      <c r="BI344">
        <f t="shared" si="284"/>
        <v>0.83083649121655168</v>
      </c>
      <c r="BJ344">
        <f t="shared" si="285"/>
        <v>-0.45420343531350571</v>
      </c>
      <c r="BK344">
        <f t="shared" si="286"/>
        <v>-2.2094339911801528</v>
      </c>
      <c r="BL344">
        <f t="shared" si="287"/>
        <v>-1.9879002117775062</v>
      </c>
      <c r="BM344">
        <f t="shared" si="288"/>
        <v>4.6664989745021002</v>
      </c>
      <c r="BN344">
        <f t="shared" si="288"/>
        <v>4.6664989743279826</v>
      </c>
      <c r="BO344">
        <f t="shared" si="288"/>
        <v>4.6664989810375062</v>
      </c>
      <c r="BP344">
        <f t="shared" si="288"/>
        <v>4.6664987224899104</v>
      </c>
      <c r="BQ344">
        <f t="shared" si="288"/>
        <v>4.6665086865251828</v>
      </c>
      <c r="BR344">
        <f t="shared" si="288"/>
        <v>4.6661262388018017</v>
      </c>
      <c r="BS344">
        <f t="shared" si="288"/>
        <v>4.740456459841691</v>
      </c>
      <c r="BT344">
        <f t="shared" si="289"/>
        <v>5.2316009933758831</v>
      </c>
    </row>
    <row r="345" spans="1:72">
      <c r="A345" s="80" t="s">
        <v>161</v>
      </c>
      <c r="B345" s="76" t="s">
        <v>49</v>
      </c>
      <c r="C345" s="75">
        <v>55882.240259999999</v>
      </c>
      <c r="D345" s="75">
        <v>2.9999999999999997E-4</v>
      </c>
      <c r="E345" s="58">
        <f t="shared" si="290"/>
        <v>33520.984151775134</v>
      </c>
      <c r="F345">
        <f t="shared" si="291"/>
        <v>33521</v>
      </c>
      <c r="G345">
        <f t="shared" si="255"/>
        <v>-5.7291670018457808E-3</v>
      </c>
      <c r="H345" s="116"/>
      <c r="I345" s="117"/>
      <c r="J345" s="117"/>
      <c r="K345" s="117">
        <f t="shared" si="261"/>
        <v>-5.7291670018457808E-3</v>
      </c>
      <c r="L345" s="116"/>
      <c r="M345" s="116"/>
      <c r="N345" s="118"/>
      <c r="O345" s="40">
        <f t="shared" ca="1" si="262"/>
        <v>-3.7035124332558955E-3</v>
      </c>
      <c r="P345" s="167">
        <f t="shared" ca="1" si="292"/>
        <v>4.1032764312490742E-6</v>
      </c>
      <c r="Q345" s="166">
        <f t="shared" si="293"/>
        <v>40863.740259999999</v>
      </c>
      <c r="R345" s="8">
        <f t="shared" ca="1" si="294"/>
        <v>4.1032764312490742E-6</v>
      </c>
      <c r="S345" s="282">
        <f t="shared" si="256"/>
        <v>1</v>
      </c>
      <c r="T345" s="284"/>
      <c r="U345" s="167"/>
      <c r="V345" s="167"/>
      <c r="W345" s="167"/>
      <c r="X345" s="167"/>
      <c r="Y345" s="167"/>
      <c r="Z345" s="167"/>
      <c r="AB345" s="116"/>
      <c r="AC345" s="25"/>
      <c r="AD345" s="252"/>
      <c r="AE345" s="41"/>
      <c r="AF345">
        <f t="shared" si="265"/>
        <v>33521</v>
      </c>
      <c r="AG345" s="246">
        <f t="shared" si="266"/>
        <v>-1.2895510419245595E-2</v>
      </c>
      <c r="AH345" s="247">
        <f t="shared" si="267"/>
        <v>7.1663434173998147E-3</v>
      </c>
      <c r="AI345" s="247">
        <f t="shared" ca="1" si="268"/>
        <v>-2.0256545685898852E-3</v>
      </c>
      <c r="AJ345" s="248">
        <f t="shared" si="269"/>
        <v>5.1356477976109654E-5</v>
      </c>
      <c r="AK345">
        <f t="shared" si="295"/>
        <v>5.1356477976109654E-5</v>
      </c>
      <c r="AN345">
        <f t="shared" si="270"/>
        <v>-6.1103053400506473E-3</v>
      </c>
      <c r="AO345">
        <f t="shared" si="271"/>
        <v>0.35016152183492777</v>
      </c>
      <c r="AP345">
        <f t="shared" si="272"/>
        <v>-0.26053257737529556</v>
      </c>
      <c r="AQ345">
        <f t="shared" si="273"/>
        <v>-0.12948249425637812</v>
      </c>
      <c r="AR345">
        <f t="shared" si="274"/>
        <v>-2.944915128634884</v>
      </c>
      <c r="AS345">
        <f t="shared" si="275"/>
        <v>-10.136129342164754</v>
      </c>
      <c r="AT345">
        <f t="shared" si="276"/>
        <v>3.5727996542278038</v>
      </c>
      <c r="AU345">
        <f t="shared" si="276"/>
        <v>3.5924317609100536</v>
      </c>
      <c r="AV345">
        <f t="shared" si="276"/>
        <v>3.5597668246468124</v>
      </c>
      <c r="AW345">
        <f t="shared" si="276"/>
        <v>3.6144026507388984</v>
      </c>
      <c r="AX345">
        <f t="shared" si="276"/>
        <v>3.5237625169430538</v>
      </c>
      <c r="AY345">
        <f t="shared" si="276"/>
        <v>3.6764597115716517</v>
      </c>
      <c r="AZ345">
        <f t="shared" si="276"/>
        <v>3.4246364128337272</v>
      </c>
      <c r="BA345">
        <f t="shared" si="277"/>
        <v>3.8615139482591054</v>
      </c>
      <c r="BB345" s="246">
        <f t="shared" si="278"/>
        <v>-6.4865742420503591E-3</v>
      </c>
      <c r="BC345" s="247">
        <f t="shared" si="279"/>
        <v>7.5740724020457832E-4</v>
      </c>
      <c r="BD345" s="248">
        <f t="shared" si="280"/>
        <v>5.7366572751431585E-7</v>
      </c>
      <c r="BE345" s="247">
        <f t="shared" si="281"/>
        <v>-6.0277978389903699E-3</v>
      </c>
      <c r="BG345">
        <f t="shared" si="282"/>
        <v>6.4089361771952364E-3</v>
      </c>
      <c r="BH345">
        <f t="shared" si="283"/>
        <v>0.66278645827246707</v>
      </c>
      <c r="BI345">
        <f t="shared" si="284"/>
        <v>0.83083649121655168</v>
      </c>
      <c r="BJ345">
        <f t="shared" si="285"/>
        <v>-0.45420343531350571</v>
      </c>
      <c r="BK345">
        <f t="shared" si="286"/>
        <v>-2.2094339911801528</v>
      </c>
      <c r="BL345">
        <f t="shared" si="287"/>
        <v>-1.9879002117775062</v>
      </c>
      <c r="BM345">
        <f t="shared" si="288"/>
        <v>4.6664989745021002</v>
      </c>
      <c r="BN345">
        <f t="shared" si="288"/>
        <v>4.6664989743279826</v>
      </c>
      <c r="BO345">
        <f t="shared" si="288"/>
        <v>4.6664989810375062</v>
      </c>
      <c r="BP345">
        <f t="shared" si="288"/>
        <v>4.6664987224899104</v>
      </c>
      <c r="BQ345">
        <f t="shared" si="288"/>
        <v>4.6665086865251828</v>
      </c>
      <c r="BR345">
        <f t="shared" si="288"/>
        <v>4.6661262388018017</v>
      </c>
      <c r="BS345">
        <f t="shared" si="288"/>
        <v>4.740456459841691</v>
      </c>
      <c r="BT345">
        <f t="shared" si="289"/>
        <v>5.2316009933758831</v>
      </c>
    </row>
    <row r="346" spans="1:72">
      <c r="A346" s="53" t="s">
        <v>162</v>
      </c>
      <c r="B346" s="53" t="s">
        <v>49</v>
      </c>
      <c r="C346" s="54">
        <v>55882.240299999998</v>
      </c>
      <c r="D346" s="54" t="s">
        <v>76</v>
      </c>
      <c r="E346" s="58">
        <f t="shared" si="290"/>
        <v>33520.98426242455</v>
      </c>
      <c r="F346">
        <f t="shared" si="291"/>
        <v>33521</v>
      </c>
      <c r="G346">
        <f t="shared" si="255"/>
        <v>-5.6891670028562658E-3</v>
      </c>
      <c r="H346" s="116"/>
      <c r="I346" s="117"/>
      <c r="J346" s="117"/>
      <c r="K346" s="117">
        <f t="shared" si="261"/>
        <v>-5.6891670028562658E-3</v>
      </c>
      <c r="L346" s="116"/>
      <c r="M346" s="116"/>
      <c r="N346" s="118"/>
      <c r="O346" s="40">
        <f t="shared" ca="1" si="262"/>
        <v>-3.7035124332558955E-3</v>
      </c>
      <c r="P346" s="167">
        <f t="shared" ca="1" si="292"/>
        <v>3.9428240697748316E-6</v>
      </c>
      <c r="Q346" s="166">
        <f t="shared" si="293"/>
        <v>40863.740299999998</v>
      </c>
      <c r="R346" s="8">
        <f t="shared" ca="1" si="294"/>
        <v>3.9428240697748316E-6</v>
      </c>
      <c r="S346" s="282">
        <f t="shared" si="256"/>
        <v>1</v>
      </c>
      <c r="T346" s="284"/>
      <c r="U346" s="167"/>
      <c r="V346" s="167"/>
      <c r="W346" s="167"/>
      <c r="X346" s="167"/>
      <c r="Y346" s="167"/>
      <c r="Z346" s="167"/>
      <c r="AA346" s="116"/>
      <c r="AB346" s="116"/>
      <c r="AC346" s="25"/>
      <c r="AD346" s="252"/>
      <c r="AE346" s="41"/>
      <c r="AF346">
        <f t="shared" si="265"/>
        <v>33521</v>
      </c>
      <c r="AG346" s="246">
        <f t="shared" si="266"/>
        <v>-1.2895510419245595E-2</v>
      </c>
      <c r="AH346" s="247">
        <f t="shared" si="267"/>
        <v>7.2063434163893297E-3</v>
      </c>
      <c r="AI346" s="247">
        <f t="shared" ca="1" si="268"/>
        <v>-1.9856545696003702E-3</v>
      </c>
      <c r="AJ346" s="248">
        <f t="shared" si="269"/>
        <v>5.193138543493784E-5</v>
      </c>
      <c r="AK346">
        <f t="shared" si="295"/>
        <v>5.193138543493784E-5</v>
      </c>
      <c r="AN346">
        <f t="shared" si="270"/>
        <v>-6.1103053400506473E-3</v>
      </c>
      <c r="AO346">
        <f t="shared" si="271"/>
        <v>0.35016152183492777</v>
      </c>
      <c r="AP346">
        <f t="shared" si="272"/>
        <v>-0.26053257737529556</v>
      </c>
      <c r="AQ346">
        <f t="shared" si="273"/>
        <v>-0.12948249425637812</v>
      </c>
      <c r="AR346">
        <f t="shared" si="274"/>
        <v>-2.944915128634884</v>
      </c>
      <c r="AS346">
        <f t="shared" si="275"/>
        <v>-10.136129342164754</v>
      </c>
      <c r="AT346">
        <f t="shared" si="276"/>
        <v>3.5727996542278038</v>
      </c>
      <c r="AU346">
        <f t="shared" si="276"/>
        <v>3.5924317609100536</v>
      </c>
      <c r="AV346">
        <f t="shared" si="276"/>
        <v>3.5597668246468124</v>
      </c>
      <c r="AW346">
        <f t="shared" si="276"/>
        <v>3.6144026507388984</v>
      </c>
      <c r="AX346">
        <f t="shared" si="276"/>
        <v>3.5237625169430538</v>
      </c>
      <c r="AY346">
        <f t="shared" si="276"/>
        <v>3.6764597115716517</v>
      </c>
      <c r="AZ346">
        <f t="shared" si="276"/>
        <v>3.4246364128337272</v>
      </c>
      <c r="BA346">
        <f t="shared" si="277"/>
        <v>3.8615139482591054</v>
      </c>
      <c r="BB346" s="246">
        <f t="shared" si="278"/>
        <v>-6.4865742420503591E-3</v>
      </c>
      <c r="BC346" s="247">
        <f t="shared" si="279"/>
        <v>7.9740723919409333E-4</v>
      </c>
      <c r="BD346" s="248">
        <f t="shared" si="280"/>
        <v>6.3585830511914595E-7</v>
      </c>
      <c r="BE346" s="247">
        <f t="shared" si="281"/>
        <v>-5.9877978400008549E-3</v>
      </c>
      <c r="BG346">
        <f t="shared" si="282"/>
        <v>6.4089361771952364E-3</v>
      </c>
      <c r="BH346">
        <f t="shared" si="283"/>
        <v>0.66278645827246707</v>
      </c>
      <c r="BI346">
        <f t="shared" si="284"/>
        <v>0.83083649121655168</v>
      </c>
      <c r="BJ346">
        <f t="shared" si="285"/>
        <v>-0.45420343531350571</v>
      </c>
      <c r="BK346">
        <f t="shared" si="286"/>
        <v>-2.2094339911801528</v>
      </c>
      <c r="BL346">
        <f t="shared" si="287"/>
        <v>-1.9879002117775062</v>
      </c>
      <c r="BM346">
        <f t="shared" si="288"/>
        <v>4.6664989745021002</v>
      </c>
      <c r="BN346">
        <f t="shared" si="288"/>
        <v>4.6664989743279826</v>
      </c>
      <c r="BO346">
        <f t="shared" si="288"/>
        <v>4.6664989810375062</v>
      </c>
      <c r="BP346">
        <f t="shared" si="288"/>
        <v>4.6664987224899104</v>
      </c>
      <c r="BQ346">
        <f t="shared" si="288"/>
        <v>4.6665086865251828</v>
      </c>
      <c r="BR346">
        <f t="shared" si="288"/>
        <v>4.6661262388018017</v>
      </c>
      <c r="BS346">
        <f t="shared" si="288"/>
        <v>4.740456459841691</v>
      </c>
      <c r="BT346">
        <f t="shared" si="289"/>
        <v>5.2316009933758831</v>
      </c>
    </row>
    <row r="347" spans="1:72">
      <c r="A347" s="86" t="s">
        <v>161</v>
      </c>
      <c r="B347" s="74" t="s">
        <v>49</v>
      </c>
      <c r="C347" s="73">
        <v>55882.240559999998</v>
      </c>
      <c r="D347" s="73">
        <v>4.0000000000000002E-4</v>
      </c>
      <c r="E347" s="58">
        <f t="shared" si="290"/>
        <v>33520.984981645764</v>
      </c>
      <c r="F347">
        <f t="shared" si="291"/>
        <v>33521</v>
      </c>
      <c r="G347">
        <f t="shared" si="255"/>
        <v>-5.4291670021484606E-3</v>
      </c>
      <c r="H347" s="116"/>
      <c r="I347" s="117"/>
      <c r="J347" s="117"/>
      <c r="K347" s="117">
        <f t="shared" si="261"/>
        <v>-5.4291670021484606E-3</v>
      </c>
      <c r="L347" s="116"/>
      <c r="M347" s="116"/>
      <c r="N347" s="118"/>
      <c r="O347" s="40">
        <f t="shared" ca="1" si="262"/>
        <v>-3.7035124332558955E-3</v>
      </c>
      <c r="P347" s="167">
        <f t="shared" ca="1" si="292"/>
        <v>2.9778836911397847E-6</v>
      </c>
      <c r="Q347" s="166">
        <f t="shared" si="293"/>
        <v>40863.740559999998</v>
      </c>
      <c r="R347" s="8">
        <f t="shared" ca="1" si="294"/>
        <v>2.9778836911397847E-6</v>
      </c>
      <c r="S347" s="282">
        <f t="shared" si="256"/>
        <v>1</v>
      </c>
      <c r="T347" s="284"/>
      <c r="U347" s="167"/>
      <c r="V347" s="167"/>
      <c r="W347" s="167"/>
      <c r="X347" s="167"/>
      <c r="Y347" s="167"/>
      <c r="Z347" s="167"/>
      <c r="AA347" s="116"/>
      <c r="AC347" s="25"/>
      <c r="AD347" s="252"/>
      <c r="AE347" s="41"/>
      <c r="AF347">
        <f t="shared" si="265"/>
        <v>33521</v>
      </c>
      <c r="AG347" s="246">
        <f t="shared" si="266"/>
        <v>-1.2895510419245595E-2</v>
      </c>
      <c r="AH347" s="247">
        <f t="shared" si="267"/>
        <v>7.4663434170971349E-3</v>
      </c>
      <c r="AI347" s="247">
        <f t="shared" ca="1" si="268"/>
        <v>-1.7256545688925651E-3</v>
      </c>
      <c r="AJ347" s="248">
        <f t="shared" si="269"/>
        <v>5.5746284022029722E-5</v>
      </c>
      <c r="AK347">
        <f t="shared" si="295"/>
        <v>5.5746284022029722E-5</v>
      </c>
      <c r="AN347">
        <f t="shared" si="270"/>
        <v>-6.1103053400506473E-3</v>
      </c>
      <c r="AO347">
        <f t="shared" si="271"/>
        <v>0.35016152183492777</v>
      </c>
      <c r="AP347">
        <f t="shared" si="272"/>
        <v>-0.26053257737529556</v>
      </c>
      <c r="AQ347">
        <f t="shared" si="273"/>
        <v>-0.12948249425637812</v>
      </c>
      <c r="AR347">
        <f t="shared" si="274"/>
        <v>-2.944915128634884</v>
      </c>
      <c r="AS347">
        <f t="shared" si="275"/>
        <v>-10.136129342164754</v>
      </c>
      <c r="AT347">
        <f t="shared" si="276"/>
        <v>3.5727996542278038</v>
      </c>
      <c r="AU347">
        <f t="shared" si="276"/>
        <v>3.5924317609100536</v>
      </c>
      <c r="AV347">
        <f t="shared" si="276"/>
        <v>3.5597668246468124</v>
      </c>
      <c r="AW347">
        <f t="shared" si="276"/>
        <v>3.6144026507388984</v>
      </c>
      <c r="AX347">
        <f t="shared" si="276"/>
        <v>3.5237625169430538</v>
      </c>
      <c r="AY347">
        <f t="shared" si="276"/>
        <v>3.6764597115716517</v>
      </c>
      <c r="AZ347">
        <f t="shared" si="276"/>
        <v>3.4246364128337272</v>
      </c>
      <c r="BA347">
        <f t="shared" si="277"/>
        <v>3.8615139482591054</v>
      </c>
      <c r="BB347" s="246">
        <f t="shared" si="278"/>
        <v>-6.4865742420503591E-3</v>
      </c>
      <c r="BC347" s="247">
        <f t="shared" si="279"/>
        <v>1.0574072399018985E-3</v>
      </c>
      <c r="BD347" s="248">
        <f t="shared" si="280"/>
        <v>1.118110070996951E-6</v>
      </c>
      <c r="BE347" s="247">
        <f t="shared" si="281"/>
        <v>-5.7277978392930497E-3</v>
      </c>
      <c r="BG347">
        <f t="shared" si="282"/>
        <v>6.4089361771952364E-3</v>
      </c>
      <c r="BH347">
        <f t="shared" si="283"/>
        <v>0.66278645827246707</v>
      </c>
      <c r="BI347">
        <f t="shared" si="284"/>
        <v>0.83083649121655168</v>
      </c>
      <c r="BJ347">
        <f t="shared" si="285"/>
        <v>-0.45420343531350571</v>
      </c>
      <c r="BK347">
        <f t="shared" si="286"/>
        <v>-2.2094339911801528</v>
      </c>
      <c r="BL347">
        <f t="shared" si="287"/>
        <v>-1.9879002117775062</v>
      </c>
      <c r="BM347">
        <f t="shared" si="288"/>
        <v>4.6664989745021002</v>
      </c>
      <c r="BN347">
        <f t="shared" si="288"/>
        <v>4.6664989743279826</v>
      </c>
      <c r="BO347">
        <f t="shared" si="288"/>
        <v>4.6664989810375062</v>
      </c>
      <c r="BP347">
        <f t="shared" si="288"/>
        <v>4.6664987224899104</v>
      </c>
      <c r="BQ347">
        <f t="shared" si="288"/>
        <v>4.6665086865251828</v>
      </c>
      <c r="BR347">
        <f t="shared" si="288"/>
        <v>4.6661262388018017</v>
      </c>
      <c r="BS347">
        <f t="shared" si="288"/>
        <v>4.740456459841691</v>
      </c>
      <c r="BT347">
        <f t="shared" si="289"/>
        <v>5.2316009933758831</v>
      </c>
    </row>
    <row r="348" spans="1:72">
      <c r="A348" s="68" t="s">
        <v>162</v>
      </c>
      <c r="B348" s="68" t="s">
        <v>49</v>
      </c>
      <c r="C348" s="69">
        <v>55882.240599999997</v>
      </c>
      <c r="D348" s="69" t="s">
        <v>76</v>
      </c>
      <c r="E348" s="58">
        <f t="shared" si="290"/>
        <v>33520.985092295181</v>
      </c>
      <c r="F348">
        <f t="shared" si="291"/>
        <v>33521</v>
      </c>
      <c r="G348">
        <f t="shared" si="255"/>
        <v>-5.3891670031589456E-3</v>
      </c>
      <c r="H348" s="116"/>
      <c r="I348" s="117"/>
      <c r="J348" s="117"/>
      <c r="K348" s="117">
        <f t="shared" si="261"/>
        <v>-5.3891670031589456E-3</v>
      </c>
      <c r="L348" s="116"/>
      <c r="M348" s="116"/>
      <c r="N348" s="118"/>
      <c r="O348" s="40">
        <f t="shared" ca="1" si="262"/>
        <v>-3.7035124332558955E-3</v>
      </c>
      <c r="P348" s="167">
        <f t="shared" ca="1" si="292"/>
        <v>2.8414313290350367E-6</v>
      </c>
      <c r="Q348" s="166">
        <f t="shared" si="293"/>
        <v>40863.740599999997</v>
      </c>
      <c r="R348" s="8">
        <f t="shared" ca="1" si="294"/>
        <v>2.8414313290350367E-6</v>
      </c>
      <c r="S348" s="282">
        <f t="shared" si="256"/>
        <v>1</v>
      </c>
      <c r="T348" s="284"/>
      <c r="U348" s="167"/>
      <c r="V348" s="167"/>
      <c r="W348" s="167"/>
      <c r="X348" s="167"/>
      <c r="Y348" s="167"/>
      <c r="Z348" s="167"/>
      <c r="AA348" s="116"/>
      <c r="AB348" s="116"/>
      <c r="AC348" s="25"/>
      <c r="AD348" s="252"/>
      <c r="AE348" s="41"/>
      <c r="AF348">
        <f t="shared" si="265"/>
        <v>33521</v>
      </c>
      <c r="AG348" s="246">
        <f t="shared" si="266"/>
        <v>-1.2895510419245595E-2</v>
      </c>
      <c r="AH348" s="247">
        <f t="shared" si="267"/>
        <v>7.5063434160866499E-3</v>
      </c>
      <c r="AI348" s="247">
        <f t="shared" ca="1" si="268"/>
        <v>-1.6856545699030501E-3</v>
      </c>
      <c r="AJ348" s="248">
        <f t="shared" si="269"/>
        <v>5.6345191480227395E-5</v>
      </c>
      <c r="AK348">
        <f t="shared" si="295"/>
        <v>5.6345191480227395E-5</v>
      </c>
      <c r="AN348">
        <f t="shared" si="270"/>
        <v>-6.1103053400506473E-3</v>
      </c>
      <c r="AO348">
        <f t="shared" si="271"/>
        <v>0.35016152183492777</v>
      </c>
      <c r="AP348">
        <f t="shared" si="272"/>
        <v>-0.26053257737529556</v>
      </c>
      <c r="AQ348">
        <f t="shared" si="273"/>
        <v>-0.12948249425637812</v>
      </c>
      <c r="AR348">
        <f t="shared" si="274"/>
        <v>-2.944915128634884</v>
      </c>
      <c r="AS348">
        <f t="shared" si="275"/>
        <v>-10.136129342164754</v>
      </c>
      <c r="AT348">
        <f t="shared" si="276"/>
        <v>3.5727996542278038</v>
      </c>
      <c r="AU348">
        <f t="shared" si="276"/>
        <v>3.5924317609100536</v>
      </c>
      <c r="AV348">
        <f t="shared" si="276"/>
        <v>3.5597668246468124</v>
      </c>
      <c r="AW348">
        <f t="shared" si="276"/>
        <v>3.6144026507388984</v>
      </c>
      <c r="AX348">
        <f t="shared" si="276"/>
        <v>3.5237625169430538</v>
      </c>
      <c r="AY348">
        <f t="shared" si="276"/>
        <v>3.6764597115716517</v>
      </c>
      <c r="AZ348">
        <f t="shared" si="276"/>
        <v>3.4246364128337272</v>
      </c>
      <c r="BA348">
        <f t="shared" si="277"/>
        <v>3.8615139482591054</v>
      </c>
      <c r="BB348" s="246">
        <f t="shared" si="278"/>
        <v>-6.4865742420503591E-3</v>
      </c>
      <c r="BC348" s="247">
        <f t="shared" si="279"/>
        <v>1.0974072388914135E-3</v>
      </c>
      <c r="BD348" s="248">
        <f t="shared" si="280"/>
        <v>1.204302647971276E-6</v>
      </c>
      <c r="BE348" s="247">
        <f t="shared" si="281"/>
        <v>-5.6877978403035347E-3</v>
      </c>
      <c r="BG348">
        <f t="shared" si="282"/>
        <v>6.4089361771952364E-3</v>
      </c>
      <c r="BH348">
        <f t="shared" si="283"/>
        <v>0.66278645827246707</v>
      </c>
      <c r="BI348">
        <f t="shared" si="284"/>
        <v>0.83083649121655168</v>
      </c>
      <c r="BJ348">
        <f t="shared" si="285"/>
        <v>-0.45420343531350571</v>
      </c>
      <c r="BK348">
        <f t="shared" si="286"/>
        <v>-2.2094339911801528</v>
      </c>
      <c r="BL348">
        <f t="shared" si="287"/>
        <v>-1.9879002117775062</v>
      </c>
      <c r="BM348">
        <f t="shared" si="288"/>
        <v>4.6664989745021002</v>
      </c>
      <c r="BN348">
        <f t="shared" si="288"/>
        <v>4.6664989743279826</v>
      </c>
      <c r="BO348">
        <f t="shared" si="288"/>
        <v>4.6664989810375062</v>
      </c>
      <c r="BP348">
        <f t="shared" si="288"/>
        <v>4.6664987224899104</v>
      </c>
      <c r="BQ348">
        <f t="shared" si="288"/>
        <v>4.6665086865251828</v>
      </c>
      <c r="BR348">
        <f t="shared" si="288"/>
        <v>4.6661262388018017</v>
      </c>
      <c r="BS348">
        <f t="shared" si="288"/>
        <v>4.740456459841691</v>
      </c>
      <c r="BT348">
        <f t="shared" si="289"/>
        <v>5.2316009933758831</v>
      </c>
    </row>
    <row r="349" spans="1:72">
      <c r="A349" s="87" t="s">
        <v>163</v>
      </c>
      <c r="B349" s="88" t="s">
        <v>49</v>
      </c>
      <c r="C349" s="89">
        <v>56116.4928</v>
      </c>
      <c r="D349" s="89">
        <v>1E-4</v>
      </c>
      <c r="E349" s="58">
        <f t="shared" si="290"/>
        <v>34168.981832851023</v>
      </c>
      <c r="F349">
        <f t="shared" si="291"/>
        <v>34169</v>
      </c>
      <c r="G349">
        <f t="shared" si="255"/>
        <v>-6.5674629950080998E-3</v>
      </c>
      <c r="H349" s="116"/>
      <c r="I349" s="117"/>
      <c r="J349" s="117"/>
      <c r="K349" s="117">
        <f t="shared" si="261"/>
        <v>-6.5674629950080998E-3</v>
      </c>
      <c r="L349" s="116"/>
      <c r="M349" s="116"/>
      <c r="N349" s="118"/>
      <c r="O349" s="40">
        <f t="shared" ca="1" si="262"/>
        <v>-6.2541504608973897E-3</v>
      </c>
      <c r="P349" s="167">
        <f t="shared" ca="1" si="292"/>
        <v>9.816474403087491E-8</v>
      </c>
      <c r="Q349" s="166">
        <f t="shared" si="293"/>
        <v>41097.9928</v>
      </c>
      <c r="R349" s="8">
        <f t="shared" ca="1" si="294"/>
        <v>9.816474403087491E-8</v>
      </c>
      <c r="S349" s="282">
        <f t="shared" si="256"/>
        <v>1</v>
      </c>
      <c r="T349" s="284"/>
      <c r="U349" s="167"/>
      <c r="V349" s="167"/>
      <c r="W349" s="167"/>
      <c r="X349" s="167"/>
      <c r="Y349" s="167"/>
      <c r="Z349" s="167"/>
      <c r="AA349" s="116"/>
      <c r="AB349" s="116"/>
      <c r="AC349" s="25"/>
      <c r="AD349" s="252"/>
      <c r="AE349" s="41"/>
      <c r="AF349">
        <f t="shared" si="265"/>
        <v>34169</v>
      </c>
      <c r="AG349" s="246">
        <f t="shared" si="266"/>
        <v>-1.3929370312825338E-2</v>
      </c>
      <c r="AH349" s="247">
        <f t="shared" si="267"/>
        <v>7.3619073178172387E-3</v>
      </c>
      <c r="AI349" s="247">
        <f t="shared" ca="1" si="268"/>
        <v>-3.1331253411071014E-4</v>
      </c>
      <c r="AJ349" s="248">
        <f t="shared" si="269"/>
        <v>5.4197679356131012E-5</v>
      </c>
      <c r="AK349">
        <f t="shared" si="295"/>
        <v>5.4197679356131012E-5</v>
      </c>
      <c r="AN349">
        <f t="shared" si="270"/>
        <v>-6.9379518488214839E-3</v>
      </c>
      <c r="AO349">
        <f t="shared" si="271"/>
        <v>0.35546563147006704</v>
      </c>
      <c r="AP349">
        <f t="shared" si="272"/>
        <v>-0.2965010777306325</v>
      </c>
      <c r="AQ349">
        <f t="shared" si="273"/>
        <v>-0.15372446716925225</v>
      </c>
      <c r="AR349">
        <f t="shared" si="274"/>
        <v>-2.9074620266890228</v>
      </c>
      <c r="AS349">
        <f t="shared" si="275"/>
        <v>-8.5031825041516154</v>
      </c>
      <c r="AT349">
        <f t="shared" si="276"/>
        <v>3.6523246549408359</v>
      </c>
      <c r="AU349">
        <f t="shared" si="276"/>
        <v>3.6694615229871372</v>
      </c>
      <c r="AV349">
        <f t="shared" si="276"/>
        <v>3.6397764430930977</v>
      </c>
      <c r="AW349">
        <f t="shared" si="276"/>
        <v>3.6915265958126491</v>
      </c>
      <c r="AX349">
        <f t="shared" si="276"/>
        <v>3.6022430196590722</v>
      </c>
      <c r="AY349">
        <f t="shared" si="276"/>
        <v>3.7594322361871004</v>
      </c>
      <c r="AZ349">
        <f t="shared" si="276"/>
        <v>3.4906893714971341</v>
      </c>
      <c r="BA349">
        <f t="shared" si="277"/>
        <v>3.9860783912910214</v>
      </c>
      <c r="BB349" s="246">
        <f t="shared" si="278"/>
        <v>-7.6454895592341747E-3</v>
      </c>
      <c r="BC349" s="247">
        <f t="shared" si="279"/>
        <v>1.0780265642260749E-3</v>
      </c>
      <c r="BD349" s="248">
        <f t="shared" si="280"/>
        <v>1.1621412731770756E-6</v>
      </c>
      <c r="BE349" s="247">
        <f t="shared" si="281"/>
        <v>-5.9133918997777797E-3</v>
      </c>
      <c r="BG349">
        <f t="shared" si="282"/>
        <v>6.2838807535911638E-3</v>
      </c>
      <c r="BH349">
        <f t="shared" si="283"/>
        <v>0.73806142915654793</v>
      </c>
      <c r="BI349">
        <f t="shared" si="284"/>
        <v>0.90772467991562644</v>
      </c>
      <c r="BJ349">
        <f t="shared" si="285"/>
        <v>-0.50139995859543751</v>
      </c>
      <c r="BK349">
        <f t="shared" si="286"/>
        <v>-2.052214263236515</v>
      </c>
      <c r="BL349">
        <f t="shared" si="287"/>
        <v>-1.6506505837857459</v>
      </c>
      <c r="BM349">
        <f t="shared" si="288"/>
        <v>4.8519371306992785</v>
      </c>
      <c r="BN349">
        <f t="shared" si="288"/>
        <v>4.8519376734181261</v>
      </c>
      <c r="BO349">
        <f t="shared" si="288"/>
        <v>4.8519445704882198</v>
      </c>
      <c r="BP349">
        <f t="shared" si="288"/>
        <v>4.8520321915039633</v>
      </c>
      <c r="BQ349">
        <f t="shared" si="288"/>
        <v>4.8531406197701346</v>
      </c>
      <c r="BR349">
        <f t="shared" si="288"/>
        <v>4.8664801399254465</v>
      </c>
      <c r="BS349">
        <f t="shared" si="288"/>
        <v>4.9793737427098614</v>
      </c>
      <c r="BT349">
        <f t="shared" si="289"/>
        <v>5.4121354758807882</v>
      </c>
    </row>
    <row r="350" spans="1:72">
      <c r="A350" s="73" t="s">
        <v>164</v>
      </c>
      <c r="B350" s="74" t="s">
        <v>49</v>
      </c>
      <c r="C350" s="73">
        <v>56148.484299999996</v>
      </c>
      <c r="D350" s="73">
        <v>2.9999999999999997E-4</v>
      </c>
      <c r="E350" s="58">
        <f t="shared" si="290"/>
        <v>34257.477854341916</v>
      </c>
      <c r="F350">
        <f t="shared" si="291"/>
        <v>34257.5</v>
      </c>
      <c r="G350">
        <f t="shared" si="255"/>
        <v>-8.0057025043061003E-3</v>
      </c>
      <c r="H350" s="116"/>
      <c r="I350" s="117"/>
      <c r="J350" s="117"/>
      <c r="K350" s="117">
        <f t="shared" si="261"/>
        <v>-8.0057025043061003E-3</v>
      </c>
      <c r="L350" s="116"/>
      <c r="M350" s="116"/>
      <c r="N350" s="118"/>
      <c r="O350" s="40">
        <f t="shared" ca="1" si="262"/>
        <v>-6.6025014878206278E-3</v>
      </c>
      <c r="P350" s="167">
        <f t="shared" ca="1" si="292"/>
        <v>1.9689730926658631E-6</v>
      </c>
      <c r="Q350" s="166">
        <f t="shared" si="293"/>
        <v>41129.984299999996</v>
      </c>
      <c r="R350" s="8">
        <f t="shared" ca="1" si="294"/>
        <v>1.9689730926658631E-6</v>
      </c>
      <c r="S350" s="282">
        <f t="shared" si="256"/>
        <v>1</v>
      </c>
      <c r="T350" s="284"/>
      <c r="U350" s="167"/>
      <c r="V350" s="167"/>
      <c r="W350" s="167"/>
      <c r="X350" s="167"/>
      <c r="Y350" s="167"/>
      <c r="Z350" s="167"/>
      <c r="AA350" s="116"/>
      <c r="AB350" s="116"/>
      <c r="AC350" s="25"/>
      <c r="AD350" s="252"/>
      <c r="AE350" s="41"/>
      <c r="AF350">
        <f t="shared" si="265"/>
        <v>34257.5</v>
      </c>
      <c r="AG350" s="246">
        <f t="shared" si="266"/>
        <v>-1.4068309262833038E-2</v>
      </c>
      <c r="AH350" s="247">
        <f t="shared" si="267"/>
        <v>6.0626067585269373E-3</v>
      </c>
      <c r="AI350" s="247">
        <f t="shared" ca="1" si="268"/>
        <v>-1.4032010164854725E-3</v>
      </c>
      <c r="AJ350" s="248">
        <f t="shared" si="269"/>
        <v>3.6755200708536498E-5</v>
      </c>
      <c r="AK350">
        <f t="shared" si="295"/>
        <v>3.6755200708536498E-5</v>
      </c>
      <c r="AN350">
        <f t="shared" si="270"/>
        <v>-7.0489680103653285E-3</v>
      </c>
      <c r="AO350">
        <f t="shared" si="271"/>
        <v>0.35627695029799256</v>
      </c>
      <c r="AP350">
        <f t="shared" si="272"/>
        <v>-0.30148288924086158</v>
      </c>
      <c r="AQ350">
        <f t="shared" si="273"/>
        <v>-0.15708723469810282</v>
      </c>
      <c r="AR350">
        <f t="shared" si="274"/>
        <v>-2.9022413932293332</v>
      </c>
      <c r="AS350">
        <f t="shared" si="275"/>
        <v>-8.3159900508546283</v>
      </c>
      <c r="AT350">
        <f t="shared" si="276"/>
        <v>3.6633119823756752</v>
      </c>
      <c r="AU350">
        <f t="shared" si="276"/>
        <v>3.6800196177635858</v>
      </c>
      <c r="AV350">
        <f t="shared" si="276"/>
        <v>3.6508985700003969</v>
      </c>
      <c r="AW350">
        <f t="shared" si="276"/>
        <v>3.7019869015577775</v>
      </c>
      <c r="AX350">
        <f t="shared" si="276"/>
        <v>3.6133123634631001</v>
      </c>
      <c r="AY350">
        <f t="shared" si="276"/>
        <v>3.7704788652962113</v>
      </c>
      <c r="AZ350">
        <f t="shared" si="276"/>
        <v>3.5002874118957079</v>
      </c>
      <c r="BA350">
        <f t="shared" si="277"/>
        <v>4.0030906647606574</v>
      </c>
      <c r="BB350" s="246">
        <f t="shared" si="278"/>
        <v>-7.8207801562900983E-3</v>
      </c>
      <c r="BC350" s="247">
        <f t="shared" si="279"/>
        <v>-1.8492234801600199E-4</v>
      </c>
      <c r="BD350" s="248">
        <f t="shared" si="280"/>
        <v>3.4196274795751354E-8</v>
      </c>
      <c r="BE350" s="247">
        <f t="shared" si="281"/>
        <v>-7.2042636004837112E-3</v>
      </c>
      <c r="BG350">
        <f t="shared" si="282"/>
        <v>6.2475291065429393E-3</v>
      </c>
      <c r="BH350">
        <f t="shared" si="283"/>
        <v>0.75034755675401155</v>
      </c>
      <c r="BI350">
        <f t="shared" si="284"/>
        <v>0.9176714837609099</v>
      </c>
      <c r="BJ350">
        <f t="shared" si="285"/>
        <v>-0.50762918647012911</v>
      </c>
      <c r="BK350">
        <f t="shared" si="286"/>
        <v>-2.0278630925432894</v>
      </c>
      <c r="BL350">
        <f t="shared" si="287"/>
        <v>-1.6061921349280472</v>
      </c>
      <c r="BM350">
        <f t="shared" si="288"/>
        <v>4.8789204187472972</v>
      </c>
      <c r="BN350">
        <f t="shared" si="288"/>
        <v>4.8789217212062699</v>
      </c>
      <c r="BO350">
        <f t="shared" si="288"/>
        <v>4.8789356102205126</v>
      </c>
      <c r="BP350">
        <f t="shared" si="288"/>
        <v>4.8790836470144914</v>
      </c>
      <c r="BQ350">
        <f t="shared" si="288"/>
        <v>4.880653488173297</v>
      </c>
      <c r="BR350">
        <f t="shared" si="288"/>
        <v>4.8964865823780217</v>
      </c>
      <c r="BS350">
        <f t="shared" si="288"/>
        <v>5.0131435612742159</v>
      </c>
      <c r="BT350">
        <f t="shared" si="289"/>
        <v>5.4367918056673368</v>
      </c>
    </row>
    <row r="351" spans="1:72">
      <c r="A351" s="90" t="s">
        <v>165</v>
      </c>
      <c r="B351" s="71" t="s">
        <v>49</v>
      </c>
      <c r="C351" s="70">
        <v>56162.04</v>
      </c>
      <c r="D351" s="70" t="s">
        <v>124</v>
      </c>
      <c r="E351" s="58">
        <f t="shared" si="290"/>
        <v>34294.976112270575</v>
      </c>
      <c r="F351">
        <f t="shared" si="291"/>
        <v>34295</v>
      </c>
      <c r="G351">
        <f t="shared" si="255"/>
        <v>-8.6354649974964559E-3</v>
      </c>
      <c r="H351" s="116"/>
      <c r="I351" s="117"/>
      <c r="J351" s="117"/>
      <c r="K351" s="117">
        <f t="shared" si="261"/>
        <v>-8.6354649974964559E-3</v>
      </c>
      <c r="L351" s="116"/>
      <c r="M351" s="116"/>
      <c r="N351" s="118"/>
      <c r="O351" s="40">
        <f t="shared" ca="1" si="262"/>
        <v>-6.7501078551610028E-3</v>
      </c>
      <c r="P351" s="167">
        <f t="shared" ca="1" si="292"/>
        <v>3.5545715541553062E-6</v>
      </c>
      <c r="Q351" s="166">
        <f t="shared" si="293"/>
        <v>41143.54</v>
      </c>
      <c r="R351" s="8">
        <f t="shared" ca="1" si="294"/>
        <v>3.5545715541553062E-6</v>
      </c>
      <c r="S351" s="282">
        <f t="shared" si="256"/>
        <v>1</v>
      </c>
      <c r="T351" s="284"/>
      <c r="U351" s="167">
        <v>2.3667114371015856E-10</v>
      </c>
      <c r="V351" s="167">
        <v>8.9832670264502563E-22</v>
      </c>
      <c r="W351" s="167">
        <v>5.1196797016585158E-28</v>
      </c>
      <c r="X351" s="167">
        <v>1.8470459803366689E-10</v>
      </c>
      <c r="Y351" s="167">
        <v>5.4889556225281035E-6</v>
      </c>
      <c r="Z351" s="167">
        <v>1.1392006712270554E-3</v>
      </c>
      <c r="AA351" s="8">
        <v>4.5499315964461724E-2</v>
      </c>
      <c r="AB351" s="8">
        <v>51.249307706246313</v>
      </c>
      <c r="AC351" s="25">
        <v>5.5447824882577672E-6</v>
      </c>
      <c r="AD351" s="252">
        <v>9.937241248430734E-9</v>
      </c>
      <c r="AE351" s="41">
        <v>2.0904401453148535E-21</v>
      </c>
      <c r="AF351">
        <f t="shared" si="265"/>
        <v>34295</v>
      </c>
      <c r="AG351" s="246">
        <f t="shared" si="266"/>
        <v>-1.4126999349280526E-2</v>
      </c>
      <c r="AH351" s="247">
        <f t="shared" si="267"/>
        <v>5.4915343517840699E-3</v>
      </c>
      <c r="AI351" s="247">
        <f t="shared" ca="1" si="268"/>
        <v>-1.8853571423354532E-3</v>
      </c>
      <c r="AJ351" s="248">
        <f t="shared" si="269"/>
        <v>3.0156949536824484E-5</v>
      </c>
      <c r="AK351">
        <f t="shared" si="295"/>
        <v>3.0156949536824484E-5</v>
      </c>
      <c r="AN351">
        <f t="shared" si="270"/>
        <v>-7.0958438491765582E-3</v>
      </c>
      <c r="AO351">
        <f t="shared" si="271"/>
        <v>0.35662728077114347</v>
      </c>
      <c r="AP351">
        <f t="shared" si="272"/>
        <v>-0.30359891664964861</v>
      </c>
      <c r="AQ351">
        <f t="shared" si="273"/>
        <v>-0.15851595558434142</v>
      </c>
      <c r="AR351">
        <f t="shared" si="274"/>
        <v>-2.9000213248647024</v>
      </c>
      <c r="AS351">
        <f t="shared" si="275"/>
        <v>-8.2388270983715781</v>
      </c>
      <c r="AT351">
        <f t="shared" si="276"/>
        <v>3.6679766999403558</v>
      </c>
      <c r="AU351">
        <f t="shared" si="276"/>
        <v>3.6844974684044169</v>
      </c>
      <c r="AV351">
        <f t="shared" si="276"/>
        <v>3.6556250741152327</v>
      </c>
      <c r="AW351">
        <f t="shared" si="276"/>
        <v>3.7064153898701857</v>
      </c>
      <c r="AX351">
        <f t="shared" si="276"/>
        <v>3.6180281136590855</v>
      </c>
      <c r="AY351">
        <f t="shared" si="276"/>
        <v>3.7751389571367855</v>
      </c>
      <c r="AZ351">
        <f t="shared" si="276"/>
        <v>3.5043981485444111</v>
      </c>
      <c r="BA351">
        <f t="shared" si="277"/>
        <v>4.0102992552138943</v>
      </c>
      <c r="BB351" s="246">
        <f t="shared" si="278"/>
        <v>-7.8964520616522926E-3</v>
      </c>
      <c r="BC351" s="247">
        <f t="shared" si="279"/>
        <v>-7.3901293584416328E-4</v>
      </c>
      <c r="BD351" s="248">
        <f t="shared" si="280"/>
        <v>5.4614011934500944E-7</v>
      </c>
      <c r="BE351" s="247">
        <f t="shared" si="281"/>
        <v>-7.7701684359481301E-3</v>
      </c>
      <c r="BG351">
        <f t="shared" si="282"/>
        <v>6.2305472876282323E-3</v>
      </c>
      <c r="BH351">
        <f t="shared" si="283"/>
        <v>0.75572477388011072</v>
      </c>
      <c r="BI351">
        <f t="shared" si="284"/>
        <v>0.92181830196279513</v>
      </c>
      <c r="BJ351">
        <f t="shared" si="285"/>
        <v>-0.51023851998755798</v>
      </c>
      <c r="BK351">
        <f t="shared" si="286"/>
        <v>-2.0172975405173617</v>
      </c>
      <c r="BL351">
        <f t="shared" si="287"/>
        <v>-1.5874395168398812</v>
      </c>
      <c r="BM351">
        <f t="shared" si="288"/>
        <v>4.8904903186033524</v>
      </c>
      <c r="BN351">
        <f t="shared" si="288"/>
        <v>4.8904921363549967</v>
      </c>
      <c r="BO351">
        <f t="shared" si="288"/>
        <v>4.8905102729268597</v>
      </c>
      <c r="BP351">
        <f t="shared" si="288"/>
        <v>4.8906911301634146</v>
      </c>
      <c r="BQ351">
        <f t="shared" si="288"/>
        <v>4.8924848018422153</v>
      </c>
      <c r="BR351">
        <f t="shared" si="288"/>
        <v>4.9094010719210601</v>
      </c>
      <c r="BS351">
        <f t="shared" si="288"/>
        <v>5.027530815887669</v>
      </c>
      <c r="BT351">
        <f t="shared" si="289"/>
        <v>5.4472394030345193</v>
      </c>
    </row>
    <row r="352" spans="1:72">
      <c r="A352" s="90" t="s">
        <v>165</v>
      </c>
      <c r="B352" s="71" t="s">
        <v>45</v>
      </c>
      <c r="C352" s="70">
        <v>56162.221599999997</v>
      </c>
      <c r="D352" s="70" t="s">
        <v>124</v>
      </c>
      <c r="E352" s="58">
        <f t="shared" si="290"/>
        <v>34295.478460628809</v>
      </c>
      <c r="F352">
        <f t="shared" si="291"/>
        <v>34295.5</v>
      </c>
      <c r="G352">
        <f t="shared" si="255"/>
        <v>-7.7865284984000027E-3</v>
      </c>
      <c r="H352" s="116"/>
      <c r="I352" s="117"/>
      <c r="J352" s="117"/>
      <c r="K352" s="117">
        <f t="shared" ref="K352:K383" si="296">G352</f>
        <v>-7.7865284984000027E-3</v>
      </c>
      <c r="L352" s="116"/>
      <c r="M352" s="116"/>
      <c r="N352" s="118"/>
      <c r="O352" s="40">
        <f t="shared" ca="1" si="262"/>
        <v>-6.7520759400588881E-3</v>
      </c>
      <c r="P352" s="167">
        <f t="shared" ca="1" si="292"/>
        <v>1.0700920954584771E-6</v>
      </c>
      <c r="Q352" s="166">
        <f t="shared" si="293"/>
        <v>41143.721599999997</v>
      </c>
      <c r="R352" s="8">
        <f t="shared" ca="1" si="294"/>
        <v>1.0700920954584771E-6</v>
      </c>
      <c r="S352" s="282">
        <f t="shared" si="256"/>
        <v>1</v>
      </c>
      <c r="T352" s="284"/>
      <c r="U352" s="167"/>
      <c r="V352" s="167"/>
      <c r="W352" s="167"/>
      <c r="X352" s="167"/>
      <c r="Y352" s="167"/>
      <c r="Z352" s="167"/>
      <c r="AA352" s="116"/>
      <c r="AB352" s="116"/>
      <c r="AC352" s="25"/>
      <c r="AD352" s="252"/>
      <c r="AE352" s="41"/>
      <c r="AF352">
        <f t="shared" si="265"/>
        <v>34295.5</v>
      </c>
      <c r="AG352" s="246">
        <f t="shared" si="266"/>
        <v>-1.4127781138221093E-2</v>
      </c>
      <c r="AH352" s="247">
        <f t="shared" si="267"/>
        <v>6.3412526398210906E-3</v>
      </c>
      <c r="AI352" s="247">
        <f t="shared" ca="1" si="268"/>
        <v>-1.0344525583411146E-3</v>
      </c>
      <c r="AJ352" s="248">
        <f t="shared" si="269"/>
        <v>4.0211485042037952E-5</v>
      </c>
      <c r="AK352">
        <f t="shared" si="295"/>
        <v>4.0211485042037952E-5</v>
      </c>
      <c r="AN352">
        <f t="shared" si="270"/>
        <v>-7.0964681849540225E-3</v>
      </c>
      <c r="AO352">
        <f t="shared" si="271"/>
        <v>0.35663197836024196</v>
      </c>
      <c r="AP352">
        <f t="shared" si="272"/>
        <v>-0.3036271508564275</v>
      </c>
      <c r="AQ352">
        <f t="shared" si="273"/>
        <v>-0.15853502059196159</v>
      </c>
      <c r="AR352">
        <f t="shared" si="274"/>
        <v>-2.8999916918438253</v>
      </c>
      <c r="AS352">
        <f t="shared" si="275"/>
        <v>-8.2378066872983311</v>
      </c>
      <c r="AT352">
        <f t="shared" si="276"/>
        <v>3.6680389325982214</v>
      </c>
      <c r="AU352">
        <f t="shared" si="276"/>
        <v>3.684557190411998</v>
      </c>
      <c r="AV352">
        <f t="shared" si="276"/>
        <v>3.6556881491157269</v>
      </c>
      <c r="AW352">
        <f t="shared" si="276"/>
        <v>3.7064744219725014</v>
      </c>
      <c r="AX352">
        <f t="shared" si="276"/>
        <v>3.6180910921016842</v>
      </c>
      <c r="AY352">
        <f t="shared" si="276"/>
        <v>3.7752010086517611</v>
      </c>
      <c r="AZ352">
        <f t="shared" si="276"/>
        <v>3.5044531356031268</v>
      </c>
      <c r="BA352">
        <f t="shared" si="277"/>
        <v>4.0103953697532706</v>
      </c>
      <c r="BB352" s="246">
        <f t="shared" si="278"/>
        <v>-7.8974667572501624E-3</v>
      </c>
      <c r="BC352" s="247">
        <f t="shared" si="279"/>
        <v>1.1093825885015972E-4</v>
      </c>
      <c r="BD352" s="248">
        <f t="shared" si="280"/>
        <v>1.2307297276705042E-8</v>
      </c>
      <c r="BE352" s="247">
        <f t="shared" si="281"/>
        <v>-6.9203746944169111E-3</v>
      </c>
      <c r="BG352">
        <f t="shared" si="282"/>
        <v>6.2303143809709308E-3</v>
      </c>
      <c r="BH352">
        <f t="shared" si="283"/>
        <v>0.75579717825601345</v>
      </c>
      <c r="BI352">
        <f t="shared" si="284"/>
        <v>0.92187329557534947</v>
      </c>
      <c r="BJ352">
        <f t="shared" si="285"/>
        <v>-0.51027317706037745</v>
      </c>
      <c r="BK352">
        <f t="shared" si="286"/>
        <v>-2.0171556423382606</v>
      </c>
      <c r="BL352">
        <f t="shared" si="287"/>
        <v>-1.5871898067070291</v>
      </c>
      <c r="BM352">
        <f t="shared" si="288"/>
        <v>4.8906451440817218</v>
      </c>
      <c r="BN352">
        <f t="shared" si="288"/>
        <v>4.8906469696913559</v>
      </c>
      <c r="BO352">
        <f t="shared" si="288"/>
        <v>4.8906651690101084</v>
      </c>
      <c r="BP352">
        <f t="shared" si="288"/>
        <v>4.8908464957906208</v>
      </c>
      <c r="BQ352">
        <f t="shared" si="288"/>
        <v>4.8926432677786966</v>
      </c>
      <c r="BR352">
        <f t="shared" si="288"/>
        <v>4.9095740728153991</v>
      </c>
      <c r="BS352">
        <f t="shared" si="288"/>
        <v>5.0277229563939567</v>
      </c>
      <c r="BT352">
        <f t="shared" si="289"/>
        <v>5.4473787043327482</v>
      </c>
    </row>
    <row r="353" spans="1:72">
      <c r="A353" s="86" t="s">
        <v>166</v>
      </c>
      <c r="B353" s="74" t="s">
        <v>49</v>
      </c>
      <c r="C353" s="73">
        <v>56167.823700000001</v>
      </c>
      <c r="D353" s="73">
        <v>2.9999999999999997E-4</v>
      </c>
      <c r="E353" s="58">
        <f t="shared" si="290"/>
        <v>34310.975188259414</v>
      </c>
      <c r="F353">
        <f t="shared" si="291"/>
        <v>34311</v>
      </c>
      <c r="G353">
        <f t="shared" ref="G353:G408" si="297">+C353-(C$7+F353*C$8)+T353*K$10</f>
        <v>-8.9694970010896213E-3</v>
      </c>
      <c r="H353" s="116"/>
      <c r="I353" s="117"/>
      <c r="J353" s="117"/>
      <c r="K353" s="117">
        <f t="shared" si="296"/>
        <v>-8.9694970010896213E-3</v>
      </c>
      <c r="L353" s="116"/>
      <c r="M353" s="116"/>
      <c r="N353" s="118"/>
      <c r="O353" s="40">
        <f t="shared" ca="1" si="262"/>
        <v>-6.8130865718928901E-3</v>
      </c>
      <c r="P353" s="167">
        <f t="shared" ca="1" si="292"/>
        <v>4.6501059391484309E-6</v>
      </c>
      <c r="Q353" s="166">
        <f t="shared" si="293"/>
        <v>41149.323700000001</v>
      </c>
      <c r="R353" s="8">
        <f t="shared" ca="1" si="294"/>
        <v>4.6501059391484309E-6</v>
      </c>
      <c r="S353" s="282">
        <f t="shared" ref="S353:S408" si="298">S$14</f>
        <v>1</v>
      </c>
      <c r="T353" s="284"/>
      <c r="U353" s="167">
        <v>3.1417728523791043E-10</v>
      </c>
      <c r="V353" s="167">
        <v>3.2295012653037478E-21</v>
      </c>
      <c r="W353" s="167">
        <v>1.0325546182311854E-27</v>
      </c>
      <c r="X353" s="167">
        <v>6.837272665052433E-10</v>
      </c>
      <c r="Y353" s="167">
        <v>2.8407694642075893E-5</v>
      </c>
      <c r="Z353" s="167">
        <v>2.3062912748458867E-3</v>
      </c>
      <c r="AA353" s="8">
        <v>9.9205971839416124E-2</v>
      </c>
      <c r="AB353" s="8">
        <v>149.37980517876923</v>
      </c>
      <c r="AC353" s="25">
        <v>2.0525309139139659E-5</v>
      </c>
      <c r="AD353" s="252">
        <v>2.8487675956948812E-8</v>
      </c>
      <c r="AE353" s="41">
        <v>4.2160716137798749E-21</v>
      </c>
      <c r="AF353">
        <f t="shared" si="265"/>
        <v>34311</v>
      </c>
      <c r="AG353" s="246">
        <f t="shared" si="266"/>
        <v>-1.4152006796214617E-2</v>
      </c>
      <c r="AH353" s="247">
        <f t="shared" si="267"/>
        <v>5.1825097951249954E-3</v>
      </c>
      <c r="AI353" s="247">
        <f t="shared" ca="1" si="268"/>
        <v>-2.1564104291967312E-3</v>
      </c>
      <c r="AJ353" s="248">
        <f t="shared" si="269"/>
        <v>2.6858407776566521E-5</v>
      </c>
      <c r="AK353">
        <f t="shared" si="295"/>
        <v>2.6858407776566521E-5</v>
      </c>
      <c r="AN353">
        <f t="shared" si="270"/>
        <v>-7.1158137103861695E-3</v>
      </c>
      <c r="AO353">
        <f t="shared" si="271"/>
        <v>0.35677795068677776</v>
      </c>
      <c r="AP353">
        <f t="shared" si="272"/>
        <v>-0.30450267917025081</v>
      </c>
      <c r="AQ353">
        <f t="shared" si="273"/>
        <v>-0.15912623699455913</v>
      </c>
      <c r="AR353">
        <f t="shared" si="274"/>
        <v>-2.8990726479706734</v>
      </c>
      <c r="AS353">
        <f t="shared" si="275"/>
        <v>-8.2062826667707451</v>
      </c>
      <c r="AT353">
        <f t="shared" si="276"/>
        <v>3.6699686201552519</v>
      </c>
      <c r="AU353">
        <f t="shared" si="276"/>
        <v>3.6864088039870944</v>
      </c>
      <c r="AV353">
        <f t="shared" si="276"/>
        <v>3.6576441896297478</v>
      </c>
      <c r="AW353">
        <f t="shared" si="276"/>
        <v>3.7083042349846451</v>
      </c>
      <c r="AX353">
        <f t="shared" si="276"/>
        <v>3.6200447512209304</v>
      </c>
      <c r="AY353">
        <f t="shared" si="276"/>
        <v>3.7771235225318383</v>
      </c>
      <c r="AZ353">
        <f t="shared" si="276"/>
        <v>3.5061600545588112</v>
      </c>
      <c r="BA353">
        <f t="shared" si="277"/>
        <v>4.0133749204739413</v>
      </c>
      <c r="BB353" s="246">
        <f t="shared" si="278"/>
        <v>-7.9289978950676347E-3</v>
      </c>
      <c r="BC353" s="247">
        <f t="shared" si="279"/>
        <v>-1.0404991060219866E-3</v>
      </c>
      <c r="BD353" s="248">
        <f t="shared" si="280"/>
        <v>1.0826383896325532E-6</v>
      </c>
      <c r="BE353" s="247">
        <f t="shared" si="281"/>
        <v>-8.076692191850433E-3</v>
      </c>
      <c r="BG353">
        <f t="shared" si="282"/>
        <v>6.2230089011469812E-3</v>
      </c>
      <c r="BH353">
        <f t="shared" si="283"/>
        <v>0.75805106823153479</v>
      </c>
      <c r="BI353">
        <f t="shared" si="284"/>
        <v>0.92357407625308852</v>
      </c>
      <c r="BJ353">
        <f t="shared" si="285"/>
        <v>-0.51134572237490672</v>
      </c>
      <c r="BK353">
        <f t="shared" si="286"/>
        <v>-2.0127432605391453</v>
      </c>
      <c r="BL353">
        <f t="shared" si="287"/>
        <v>-1.5794529218698998</v>
      </c>
      <c r="BM353">
        <f t="shared" si="288"/>
        <v>4.8954521134643603</v>
      </c>
      <c r="BN353">
        <f t="shared" si="288"/>
        <v>4.895454196898914</v>
      </c>
      <c r="BO353">
        <f t="shared" si="288"/>
        <v>4.8954744268322692</v>
      </c>
      <c r="BP353">
        <f t="shared" si="288"/>
        <v>4.8956707425844312</v>
      </c>
      <c r="BQ353">
        <f t="shared" si="288"/>
        <v>4.8975651459752489</v>
      </c>
      <c r="BR353">
        <f t="shared" si="288"/>
        <v>4.9149476628988147</v>
      </c>
      <c r="BS353">
        <f t="shared" si="288"/>
        <v>5.0336833461020749</v>
      </c>
      <c r="BT353">
        <f t="shared" si="289"/>
        <v>5.4516970445778501</v>
      </c>
    </row>
    <row r="354" spans="1:72">
      <c r="A354" s="86" t="s">
        <v>161</v>
      </c>
      <c r="B354" s="74" t="s">
        <v>45</v>
      </c>
      <c r="C354" s="73">
        <v>56168.366650000004</v>
      </c>
      <c r="D354" s="73">
        <v>1E-4</v>
      </c>
      <c r="E354" s="58">
        <f t="shared" si="290"/>
        <v>34312.47711579856</v>
      </c>
      <c r="F354">
        <f t="shared" si="291"/>
        <v>34312.5</v>
      </c>
      <c r="G354">
        <f t="shared" si="297"/>
        <v>-8.2726874898071401E-3</v>
      </c>
      <c r="H354" s="116"/>
      <c r="I354" s="117"/>
      <c r="J354" s="117"/>
      <c r="K354" s="117">
        <f t="shared" si="296"/>
        <v>-8.2726874898071401E-3</v>
      </c>
      <c r="L354" s="116"/>
      <c r="M354" s="116"/>
      <c r="N354" s="118"/>
      <c r="O354" s="40">
        <f t="shared" ref="O354:O385" ca="1" si="299">+C$11+C$12*F354</f>
        <v>-6.8189908265865185E-3</v>
      </c>
      <c r="P354" s="167">
        <f t="shared" ca="1" si="292"/>
        <v>2.1132339886587693E-6</v>
      </c>
      <c r="Q354" s="166">
        <f t="shared" si="293"/>
        <v>41149.866650000004</v>
      </c>
      <c r="R354" s="8">
        <f t="shared" ca="1" si="294"/>
        <v>2.1132339886587693E-6</v>
      </c>
      <c r="S354" s="282">
        <f t="shared" si="298"/>
        <v>1</v>
      </c>
      <c r="T354" s="284"/>
      <c r="U354" s="168"/>
      <c r="V354" s="168"/>
      <c r="W354" s="168"/>
      <c r="X354" s="168"/>
      <c r="Y354" s="168"/>
      <c r="Z354" s="168"/>
      <c r="AA354" s="168"/>
      <c r="AB354" s="116"/>
      <c r="AC354" s="25"/>
      <c r="AD354" s="252"/>
      <c r="AE354" s="41"/>
      <c r="AF354">
        <f t="shared" si="265"/>
        <v>34312.5</v>
      </c>
      <c r="AG354" s="246">
        <f t="shared" si="266"/>
        <v>-1.4154350204873283E-2</v>
      </c>
      <c r="AH354" s="247">
        <f t="shared" si="267"/>
        <v>5.8816627150661428E-3</v>
      </c>
      <c r="AI354" s="247">
        <f t="shared" ca="1" si="268"/>
        <v>-1.4536966632206216E-3</v>
      </c>
      <c r="AJ354" s="248">
        <f t="shared" si="269"/>
        <v>3.4593956293799233E-5</v>
      </c>
      <c r="AK354">
        <f t="shared" si="295"/>
        <v>3.4593956293799233E-5</v>
      </c>
      <c r="AN354">
        <f t="shared" si="270"/>
        <v>-7.1176849422853357E-3</v>
      </c>
      <c r="AO354">
        <f t="shared" si="271"/>
        <v>0.3567921127594027</v>
      </c>
      <c r="AP354">
        <f t="shared" si="272"/>
        <v>-0.30458743527078652</v>
      </c>
      <c r="AQ354">
        <f t="shared" si="273"/>
        <v>-0.15918347217672135</v>
      </c>
      <c r="AR354">
        <f t="shared" si="274"/>
        <v>-2.8989836649946121</v>
      </c>
      <c r="AS354">
        <f t="shared" si="275"/>
        <v>-8.2032430914347145</v>
      </c>
      <c r="AT354">
        <f t="shared" si="276"/>
        <v>3.6701554129612743</v>
      </c>
      <c r="AU354">
        <f t="shared" si="276"/>
        <v>3.6865880163567417</v>
      </c>
      <c r="AV354">
        <f t="shared" si="276"/>
        <v>3.6578335573853007</v>
      </c>
      <c r="AW354">
        <f t="shared" si="276"/>
        <v>3.7084812951332315</v>
      </c>
      <c r="AX354">
        <f t="shared" si="276"/>
        <v>3.6202339514578727</v>
      </c>
      <c r="AY354">
        <f t="shared" si="276"/>
        <v>3.7773094609268862</v>
      </c>
      <c r="AZ354">
        <f t="shared" si="276"/>
        <v>3.5063254790521556</v>
      </c>
      <c r="BA354">
        <f t="shared" si="277"/>
        <v>4.0136632640920702</v>
      </c>
      <c r="BB354" s="246">
        <f t="shared" si="278"/>
        <v>-7.9320570897915034E-3</v>
      </c>
      <c r="BC354" s="247">
        <f t="shared" si="279"/>
        <v>-3.4063040001563669E-4</v>
      </c>
      <c r="BD354" s="248">
        <f t="shared" si="280"/>
        <v>1.1602906941481267E-7</v>
      </c>
      <c r="BE354" s="247">
        <f t="shared" si="281"/>
        <v>-7.377295662603583E-3</v>
      </c>
      <c r="BG354">
        <f t="shared" si="282"/>
        <v>6.2222931150817786E-3</v>
      </c>
      <c r="BH354">
        <f t="shared" si="283"/>
        <v>0.75827015222856342</v>
      </c>
      <c r="BI354">
        <f t="shared" si="284"/>
        <v>0.92373824961148632</v>
      </c>
      <c r="BJ354">
        <f t="shared" si="285"/>
        <v>-0.5114493269830499</v>
      </c>
      <c r="BK354">
        <f t="shared" si="286"/>
        <v>-2.0123148580086179</v>
      </c>
      <c r="BL354">
        <f t="shared" si="287"/>
        <v>-1.5787046119633503</v>
      </c>
      <c r="BM354">
        <f t="shared" si="288"/>
        <v>4.8959180651489813</v>
      </c>
      <c r="BN354">
        <f t="shared" si="288"/>
        <v>4.8959201750447576</v>
      </c>
      <c r="BO354">
        <f t="shared" si="288"/>
        <v>4.8959406104732315</v>
      </c>
      <c r="BP354">
        <f t="shared" si="288"/>
        <v>4.896138421852271</v>
      </c>
      <c r="BQ354">
        <f t="shared" si="288"/>
        <v>4.8980424301919347</v>
      </c>
      <c r="BR354">
        <f t="shared" si="288"/>
        <v>4.9154687744358201</v>
      </c>
      <c r="BS354">
        <f t="shared" si="288"/>
        <v>5.0342605721853362</v>
      </c>
      <c r="BT354">
        <f t="shared" si="289"/>
        <v>5.4521149484725377</v>
      </c>
    </row>
    <row r="355" spans="1:72">
      <c r="A355" s="68" t="s">
        <v>167</v>
      </c>
      <c r="B355" s="68" t="s">
        <v>45</v>
      </c>
      <c r="C355" s="69">
        <v>56168.366699999999</v>
      </c>
      <c r="D355" s="69" t="s">
        <v>76</v>
      </c>
      <c r="E355" s="58">
        <f t="shared" si="290"/>
        <v>34312.477254110323</v>
      </c>
      <c r="F355">
        <f t="shared" si="291"/>
        <v>34312.5</v>
      </c>
      <c r="G355">
        <f t="shared" si="297"/>
        <v>-8.2226874947082251E-3</v>
      </c>
      <c r="H355" s="116"/>
      <c r="I355" s="117"/>
      <c r="J355" s="117"/>
      <c r="K355" s="117">
        <f t="shared" si="296"/>
        <v>-8.2226874947082251E-3</v>
      </c>
      <c r="L355" s="116"/>
      <c r="M355" s="116"/>
      <c r="N355" s="118"/>
      <c r="O355" s="40">
        <f t="shared" ca="1" si="299"/>
        <v>-6.8189908265865185E-3</v>
      </c>
      <c r="P355" s="167">
        <f t="shared" ca="1" si="292"/>
        <v>1.9703643360959807E-6</v>
      </c>
      <c r="Q355" s="166">
        <f t="shared" si="293"/>
        <v>41149.866699999999</v>
      </c>
      <c r="R355" s="8">
        <f t="shared" ca="1" si="294"/>
        <v>1.9703643360959807E-6</v>
      </c>
      <c r="S355" s="282">
        <f t="shared" si="298"/>
        <v>1</v>
      </c>
      <c r="T355" s="284"/>
      <c r="U355" s="167"/>
      <c r="V355" s="167"/>
      <c r="W355" s="167"/>
      <c r="X355" s="167"/>
      <c r="Y355" s="167"/>
      <c r="Z355" s="167"/>
      <c r="AA355" s="116"/>
      <c r="AB355" s="116"/>
      <c r="AC355" s="25"/>
      <c r="AD355" s="252"/>
      <c r="AE355" s="41"/>
      <c r="AF355">
        <f t="shared" si="265"/>
        <v>34312.5</v>
      </c>
      <c r="AG355" s="246">
        <f t="shared" si="266"/>
        <v>-1.4154350204873283E-2</v>
      </c>
      <c r="AH355" s="247">
        <f t="shared" si="267"/>
        <v>5.9316627101650577E-3</v>
      </c>
      <c r="AI355" s="247">
        <f t="shared" ca="1" si="268"/>
        <v>-1.4036966681217067E-3</v>
      </c>
      <c r="AJ355" s="248">
        <f t="shared" si="269"/>
        <v>3.518462250716268E-5</v>
      </c>
      <c r="AK355">
        <f t="shared" si="295"/>
        <v>3.518462250716268E-5</v>
      </c>
      <c r="AN355">
        <f t="shared" si="270"/>
        <v>-7.1176849422853357E-3</v>
      </c>
      <c r="AO355">
        <f t="shared" si="271"/>
        <v>0.3567921127594027</v>
      </c>
      <c r="AP355">
        <f t="shared" si="272"/>
        <v>-0.30458743527078652</v>
      </c>
      <c r="AQ355">
        <f t="shared" si="273"/>
        <v>-0.15918347217672135</v>
      </c>
      <c r="AR355">
        <f t="shared" si="274"/>
        <v>-2.8989836649946121</v>
      </c>
      <c r="AS355">
        <f t="shared" si="275"/>
        <v>-8.2032430914347145</v>
      </c>
      <c r="AT355">
        <f t="shared" si="276"/>
        <v>3.6701554129612743</v>
      </c>
      <c r="AU355">
        <f t="shared" si="276"/>
        <v>3.6865880163567417</v>
      </c>
      <c r="AV355">
        <f t="shared" si="276"/>
        <v>3.6578335573853007</v>
      </c>
      <c r="AW355">
        <f t="shared" si="276"/>
        <v>3.7084812951332315</v>
      </c>
      <c r="AX355">
        <f t="shared" si="276"/>
        <v>3.6202339514578727</v>
      </c>
      <c r="AY355">
        <f t="shared" si="276"/>
        <v>3.7773094609268862</v>
      </c>
      <c r="AZ355">
        <f t="shared" si="276"/>
        <v>3.5063254790521556</v>
      </c>
      <c r="BA355">
        <f t="shared" si="277"/>
        <v>4.0136632640920702</v>
      </c>
      <c r="BB355" s="246">
        <f t="shared" si="278"/>
        <v>-7.9320570897915034E-3</v>
      </c>
      <c r="BC355" s="247">
        <f t="shared" si="279"/>
        <v>-2.9063040491672174E-4</v>
      </c>
      <c r="BD355" s="248">
        <f t="shared" si="280"/>
        <v>8.4466032262057628E-8</v>
      </c>
      <c r="BE355" s="247">
        <f t="shared" si="281"/>
        <v>-7.327295667504668E-3</v>
      </c>
      <c r="BG355">
        <f t="shared" si="282"/>
        <v>6.2222931150817786E-3</v>
      </c>
      <c r="BH355">
        <f t="shared" si="283"/>
        <v>0.75827015222856342</v>
      </c>
      <c r="BI355">
        <f t="shared" si="284"/>
        <v>0.92373824961148632</v>
      </c>
      <c r="BJ355">
        <f t="shared" si="285"/>
        <v>-0.5114493269830499</v>
      </c>
      <c r="BK355">
        <f t="shared" si="286"/>
        <v>-2.0123148580086179</v>
      </c>
      <c r="BL355">
        <f t="shared" si="287"/>
        <v>-1.5787046119633503</v>
      </c>
      <c r="BM355">
        <f t="shared" si="288"/>
        <v>4.8959180651489813</v>
      </c>
      <c r="BN355">
        <f t="shared" si="288"/>
        <v>4.8959201750447576</v>
      </c>
      <c r="BO355">
        <f t="shared" si="288"/>
        <v>4.8959406104732315</v>
      </c>
      <c r="BP355">
        <f t="shared" si="288"/>
        <v>4.896138421852271</v>
      </c>
      <c r="BQ355">
        <f t="shared" si="288"/>
        <v>4.8980424301919347</v>
      </c>
      <c r="BR355">
        <f t="shared" si="288"/>
        <v>4.9154687744358201</v>
      </c>
      <c r="BS355">
        <f t="shared" si="288"/>
        <v>5.0342605721853362</v>
      </c>
      <c r="BT355">
        <f t="shared" si="289"/>
        <v>5.4521149484725377</v>
      </c>
    </row>
    <row r="356" spans="1:72">
      <c r="A356" s="80" t="s">
        <v>168</v>
      </c>
      <c r="B356" s="76" t="s">
        <v>45</v>
      </c>
      <c r="C356" s="75">
        <v>56169.812700000002</v>
      </c>
      <c r="D356" s="75">
        <v>2.9999999999999997E-4</v>
      </c>
      <c r="E356" s="58">
        <f t="shared" si="290"/>
        <v>34316.477230575198</v>
      </c>
      <c r="F356">
        <f t="shared" si="291"/>
        <v>34316.5</v>
      </c>
      <c r="G356">
        <f t="shared" si="297"/>
        <v>-8.2311954975011759E-3</v>
      </c>
      <c r="H356" s="116"/>
      <c r="I356" s="117"/>
      <c r="J356" s="117"/>
      <c r="K356" s="117">
        <f t="shared" si="296"/>
        <v>-8.2311954975011759E-3</v>
      </c>
      <c r="L356" s="116"/>
      <c r="M356" s="116"/>
      <c r="N356" s="118"/>
      <c r="O356" s="40">
        <f t="shared" ca="1" si="299"/>
        <v>-6.8347355057694903E-3</v>
      </c>
      <c r="P356" s="167">
        <f t="shared" ca="1" si="292"/>
        <v>1.9501005085072591E-6</v>
      </c>
      <c r="Q356" s="166">
        <f t="shared" si="293"/>
        <v>41151.312700000002</v>
      </c>
      <c r="R356" s="8">
        <f t="shared" ca="1" si="294"/>
        <v>1.9501005085072591E-6</v>
      </c>
      <c r="S356" s="282">
        <f t="shared" si="298"/>
        <v>1</v>
      </c>
      <c r="T356" s="284"/>
      <c r="U356" s="167"/>
      <c r="V356" s="167"/>
      <c r="W356" s="167"/>
      <c r="X356" s="167"/>
      <c r="Y356" s="167"/>
      <c r="Z356" s="167"/>
      <c r="AA356" s="116"/>
      <c r="AB356" s="116"/>
      <c r="AC356" s="25"/>
      <c r="AD356" s="252"/>
      <c r="AE356" s="41"/>
      <c r="AF356">
        <f t="shared" si="265"/>
        <v>34316.5</v>
      </c>
      <c r="AG356" s="246">
        <f t="shared" si="266"/>
        <v>-1.4160598421018709E-2</v>
      </c>
      <c r="AH356" s="247">
        <f t="shared" si="267"/>
        <v>5.9294029235175336E-3</v>
      </c>
      <c r="AI356" s="247">
        <f t="shared" ca="1" si="268"/>
        <v>-1.3964599917316856E-3</v>
      </c>
      <c r="AJ356" s="248">
        <f t="shared" si="269"/>
        <v>3.5157819029418277E-5</v>
      </c>
      <c r="AK356">
        <f t="shared" si="295"/>
        <v>3.5157819029418277E-5</v>
      </c>
      <c r="AN356">
        <f t="shared" si="270"/>
        <v>-7.1226741016186795E-3</v>
      </c>
      <c r="AO356">
        <f t="shared" si="271"/>
        <v>0.35682990913588253</v>
      </c>
      <c r="AP356">
        <f t="shared" si="272"/>
        <v>-0.30481347531877834</v>
      </c>
      <c r="AQ356">
        <f t="shared" si="273"/>
        <v>-0.15933611718814028</v>
      </c>
      <c r="AR356">
        <f t="shared" si="274"/>
        <v>-2.898746339708731</v>
      </c>
      <c r="AS356">
        <f t="shared" si="275"/>
        <v>-8.1951471208876168</v>
      </c>
      <c r="AT356">
        <f t="shared" ref="AT356:AZ371" si="300">$BA356+$AH$7*SIN(AU356)</f>
        <v>3.6706535692459683</v>
      </c>
      <c r="AU356">
        <f t="shared" si="300"/>
        <v>3.6870659368581844</v>
      </c>
      <c r="AV356">
        <f t="shared" si="300"/>
        <v>3.6583386014297647</v>
      </c>
      <c r="AW356">
        <f t="shared" si="300"/>
        <v>3.7089534397505179</v>
      </c>
      <c r="AX356">
        <f t="shared" si="300"/>
        <v>3.6207386031085251</v>
      </c>
      <c r="AY356">
        <f t="shared" si="300"/>
        <v>3.7778052006250871</v>
      </c>
      <c r="AZ356">
        <f t="shared" si="300"/>
        <v>3.5067668172808619</v>
      </c>
      <c r="BA356">
        <f t="shared" si="277"/>
        <v>4.0144321804070824</v>
      </c>
      <c r="BB356" s="246">
        <f t="shared" si="278"/>
        <v>-7.9402216913473742E-3</v>
      </c>
      <c r="BC356" s="247">
        <f t="shared" si="279"/>
        <v>-2.9097380615380163E-4</v>
      </c>
      <c r="BD356" s="248">
        <f t="shared" si="280"/>
        <v>8.4665755867630125E-8</v>
      </c>
      <c r="BE356" s="247">
        <f t="shared" si="281"/>
        <v>-7.3288981255538316E-3</v>
      </c>
      <c r="BG356">
        <f t="shared" si="282"/>
        <v>6.2203767296713352E-3</v>
      </c>
      <c r="BH356">
        <f t="shared" si="283"/>
        <v>0.75885521322378713</v>
      </c>
      <c r="BI356">
        <f t="shared" si="284"/>
        <v>0.92417567927868827</v>
      </c>
      <c r="BJ356">
        <f t="shared" si="285"/>
        <v>-0.51172543925983538</v>
      </c>
      <c r="BK356">
        <f t="shared" si="286"/>
        <v>-2.0111712392432586</v>
      </c>
      <c r="BL356">
        <f t="shared" si="287"/>
        <v>-1.5767094781637063</v>
      </c>
      <c r="BM356">
        <f t="shared" ref="BM356:BS371" si="301">$BT356+$BH$7*SIN(BN356)</f>
        <v>4.8971612620144285</v>
      </c>
      <c r="BN356">
        <f t="shared" si="301"/>
        <v>4.8971634438268428</v>
      </c>
      <c r="BO356">
        <f t="shared" si="301"/>
        <v>4.8971844351992573</v>
      </c>
      <c r="BP356">
        <f t="shared" si="301"/>
        <v>4.8973862743780536</v>
      </c>
      <c r="BQ356">
        <f t="shared" si="301"/>
        <v>4.8993160314173485</v>
      </c>
      <c r="BR356">
        <f t="shared" si="301"/>
        <v>4.9168593433923986</v>
      </c>
      <c r="BS356">
        <f t="shared" si="301"/>
        <v>5.0358001984347744</v>
      </c>
      <c r="BT356">
        <f t="shared" si="289"/>
        <v>5.45322935885837</v>
      </c>
    </row>
    <row r="357" spans="1:72">
      <c r="A357" s="70" t="s">
        <v>169</v>
      </c>
      <c r="B357" s="71" t="s">
        <v>45</v>
      </c>
      <c r="C357" s="70">
        <v>56180.658000000003</v>
      </c>
      <c r="D357" s="73">
        <v>2.0000000000000001E-4</v>
      </c>
      <c r="E357" s="58">
        <f t="shared" si="290"/>
        <v>34346.477883932355</v>
      </c>
      <c r="F357">
        <f t="shared" si="291"/>
        <v>34346.5</v>
      </c>
      <c r="G357">
        <f t="shared" si="297"/>
        <v>-7.9950054932851344E-3</v>
      </c>
      <c r="H357" s="116"/>
      <c r="I357" s="117"/>
      <c r="J357" s="117"/>
      <c r="K357" s="117">
        <f t="shared" si="296"/>
        <v>-7.9950054932851344E-3</v>
      </c>
      <c r="L357" s="116"/>
      <c r="M357" s="116"/>
      <c r="N357" s="118"/>
      <c r="O357" s="40">
        <f t="shared" ca="1" si="299"/>
        <v>-6.9528205996417791E-3</v>
      </c>
      <c r="P357" s="167">
        <f t="shared" ca="1" si="292"/>
        <v>1.0861493525384118E-6</v>
      </c>
      <c r="Q357" s="166">
        <f t="shared" si="293"/>
        <v>41162.158000000003</v>
      </c>
      <c r="R357" s="8">
        <f t="shared" ca="1" si="294"/>
        <v>1.0861493525384118E-6</v>
      </c>
      <c r="S357" s="282">
        <f t="shared" si="298"/>
        <v>1</v>
      </c>
      <c r="T357" s="284"/>
      <c r="U357" s="167"/>
      <c r="V357" s="167"/>
      <c r="W357" s="167"/>
      <c r="X357" s="167"/>
      <c r="Y357" s="167"/>
      <c r="Z357" s="167"/>
      <c r="AA357" s="116"/>
      <c r="AB357" s="116"/>
      <c r="AC357" s="25"/>
      <c r="AD357" s="252"/>
      <c r="AE357" s="41"/>
      <c r="AF357">
        <f t="shared" si="265"/>
        <v>34346.5</v>
      </c>
      <c r="AG357" s="246">
        <f t="shared" si="266"/>
        <v>-1.4207419353214158E-2</v>
      </c>
      <c r="AH357" s="247">
        <f t="shared" si="267"/>
        <v>6.2124138599290238E-3</v>
      </c>
      <c r="AI357" s="247">
        <f t="shared" ca="1" si="268"/>
        <v>-1.0421848936433553E-3</v>
      </c>
      <c r="AJ357" s="248">
        <f t="shared" si="269"/>
        <v>3.8594085967038233E-5</v>
      </c>
      <c r="AK357">
        <f t="shared" si="295"/>
        <v>3.8594085967038233E-5</v>
      </c>
      <c r="AN357">
        <f t="shared" si="270"/>
        <v>-7.1600558730650138E-3</v>
      </c>
      <c r="AO357">
        <f t="shared" si="271"/>
        <v>0.35711481489311803</v>
      </c>
      <c r="AP357">
        <f t="shared" si="272"/>
        <v>-0.30650987881769326</v>
      </c>
      <c r="AQ357">
        <f t="shared" si="273"/>
        <v>-0.16048178336758354</v>
      </c>
      <c r="AR357">
        <f t="shared" si="274"/>
        <v>-2.8969646653160579</v>
      </c>
      <c r="AS357">
        <f t="shared" si="275"/>
        <v>-8.1348673280899533</v>
      </c>
      <c r="AT357">
        <f t="shared" si="300"/>
        <v>3.6743916942487247</v>
      </c>
      <c r="AU357">
        <f t="shared" si="300"/>
        <v>3.690651321268779</v>
      </c>
      <c r="AV357">
        <f t="shared" si="300"/>
        <v>3.6621293648175617</v>
      </c>
      <c r="AW357">
        <f t="shared" si="300"/>
        <v>3.7124938091939206</v>
      </c>
      <c r="AX357">
        <f t="shared" si="300"/>
        <v>3.6245289438030075</v>
      </c>
      <c r="AY357">
        <f t="shared" si="300"/>
        <v>3.7815187990862045</v>
      </c>
      <c r="AZ357">
        <f t="shared" si="300"/>
        <v>3.5100864345648217</v>
      </c>
      <c r="BA357">
        <f t="shared" si="277"/>
        <v>4.0201990527696712</v>
      </c>
      <c r="BB357" s="246">
        <f t="shared" si="278"/>
        <v>-8.0017710453132058E-3</v>
      </c>
      <c r="BC357" s="247">
        <f t="shared" si="279"/>
        <v>6.7655520280714143E-6</v>
      </c>
      <c r="BD357" s="248">
        <f t="shared" si="280"/>
        <v>4.5772694244541225E-11</v>
      </c>
      <c r="BE357" s="247">
        <f t="shared" si="281"/>
        <v>-7.0405979281210731E-3</v>
      </c>
      <c r="BG357">
        <f t="shared" si="282"/>
        <v>6.2056483079009524E-3</v>
      </c>
      <c r="BH357">
        <f t="shared" si="283"/>
        <v>0.76328228785982455</v>
      </c>
      <c r="BI357">
        <f t="shared" si="284"/>
        <v>0.92743903084099877</v>
      </c>
      <c r="BJ357">
        <f t="shared" si="285"/>
        <v>-0.51378833981916883</v>
      </c>
      <c r="BK357">
        <f t="shared" si="286"/>
        <v>-2.0025374261716085</v>
      </c>
      <c r="BL357">
        <f t="shared" si="287"/>
        <v>-1.561762331828797</v>
      </c>
      <c r="BM357">
        <f t="shared" si="301"/>
        <v>4.9065159841852601</v>
      </c>
      <c r="BN357">
        <f t="shared" si="301"/>
        <v>4.9065187722581829</v>
      </c>
      <c r="BO357">
        <f t="shared" si="301"/>
        <v>4.9065443187155253</v>
      </c>
      <c r="BP357">
        <f t="shared" si="301"/>
        <v>4.9067782405589222</v>
      </c>
      <c r="BQ357">
        <f t="shared" si="301"/>
        <v>4.9089074139334929</v>
      </c>
      <c r="BR357">
        <f t="shared" si="301"/>
        <v>4.9273321580925966</v>
      </c>
      <c r="BS357">
        <f t="shared" si="301"/>
        <v>5.0473638830357839</v>
      </c>
      <c r="BT357">
        <f t="shared" si="289"/>
        <v>5.4615874367521151</v>
      </c>
    </row>
    <row r="358" spans="1:72">
      <c r="A358" s="70" t="s">
        <v>169</v>
      </c>
      <c r="B358" s="71" t="s">
        <v>49</v>
      </c>
      <c r="C358" s="70">
        <v>56180.838600000003</v>
      </c>
      <c r="D358" s="73">
        <v>2.0000000000000001E-4</v>
      </c>
      <c r="E358" s="58">
        <f t="shared" si="290"/>
        <v>34346.977466055141</v>
      </c>
      <c r="F358">
        <f t="shared" si="291"/>
        <v>34347</v>
      </c>
      <c r="G358">
        <f t="shared" si="297"/>
        <v>-8.1460689980303869E-3</v>
      </c>
      <c r="H358" s="116"/>
      <c r="I358" s="117"/>
      <c r="J358" s="117"/>
      <c r="K358" s="117">
        <f t="shared" si="296"/>
        <v>-8.1460689980303869E-3</v>
      </c>
      <c r="L358" s="116"/>
      <c r="M358" s="116"/>
      <c r="N358" s="118"/>
      <c r="O358" s="40">
        <f t="shared" ca="1" si="299"/>
        <v>-6.9547886845396367E-3</v>
      </c>
      <c r="P358" s="167">
        <f t="shared" ca="1" si="292"/>
        <v>1.4191487853106198E-6</v>
      </c>
      <c r="Q358" s="166">
        <f t="shared" si="293"/>
        <v>41162.338600000003</v>
      </c>
      <c r="R358" s="8">
        <f t="shared" ca="1" si="294"/>
        <v>1.4191487853106198E-6</v>
      </c>
      <c r="S358" s="282">
        <f t="shared" si="298"/>
        <v>1</v>
      </c>
      <c r="T358" s="284"/>
      <c r="U358" s="167"/>
      <c r="V358" s="167"/>
      <c r="W358" s="167"/>
      <c r="X358" s="167"/>
      <c r="Y358" s="167"/>
      <c r="Z358" s="167"/>
      <c r="AB358" s="116"/>
      <c r="AC358" s="25"/>
      <c r="AD358" s="252"/>
      <c r="AE358" s="41"/>
      <c r="AF358">
        <f t="shared" si="265"/>
        <v>34347</v>
      </c>
      <c r="AG358" s="246">
        <f t="shared" si="266"/>
        <v>-1.4208199091055734E-2</v>
      </c>
      <c r="AH358" s="247">
        <f t="shared" si="267"/>
        <v>6.0621300930253467E-3</v>
      </c>
      <c r="AI358" s="247">
        <f t="shared" ca="1" si="268"/>
        <v>-1.1912803134907501E-3</v>
      </c>
      <c r="AJ358" s="248">
        <f t="shared" si="269"/>
        <v>3.67494212647635E-5</v>
      </c>
      <c r="AK358">
        <f t="shared" si="295"/>
        <v>3.67494212647635E-5</v>
      </c>
      <c r="AN358">
        <f t="shared" si="270"/>
        <v>-7.1606783478563177E-3</v>
      </c>
      <c r="AO358">
        <f t="shared" si="271"/>
        <v>0.35711958478461037</v>
      </c>
      <c r="AP358">
        <f t="shared" si="272"/>
        <v>-0.30653816871137501</v>
      </c>
      <c r="AQ358">
        <f t="shared" si="273"/>
        <v>-0.16050089020076555</v>
      </c>
      <c r="AR358">
        <f t="shared" si="274"/>
        <v>-2.8969349447617425</v>
      </c>
      <c r="AS358">
        <f t="shared" si="275"/>
        <v>-8.1338691937849728</v>
      </c>
      <c r="AT358">
        <f t="shared" si="300"/>
        <v>3.6744540255196916</v>
      </c>
      <c r="AU358">
        <f t="shared" si="300"/>
        <v>3.6907110925411848</v>
      </c>
      <c r="AV358">
        <f t="shared" si="300"/>
        <v>3.6621925879910111</v>
      </c>
      <c r="AW358">
        <f t="shared" si="300"/>
        <v>3.7125528048976584</v>
      </c>
      <c r="AX358">
        <f t="shared" si="300"/>
        <v>3.6245921976355207</v>
      </c>
      <c r="AY358">
        <f t="shared" si="300"/>
        <v>3.7815806259128024</v>
      </c>
      <c r="AZ358">
        <f t="shared" si="300"/>
        <v>3.5101419050228242</v>
      </c>
      <c r="BA358">
        <f t="shared" si="277"/>
        <v>4.0202951673090475</v>
      </c>
      <c r="BB358" s="246">
        <f t="shared" si="278"/>
        <v>-8.002801603395171E-3</v>
      </c>
      <c r="BC358" s="247">
        <f t="shared" si="279"/>
        <v>-1.4326739463521587E-4</v>
      </c>
      <c r="BD358" s="248">
        <f t="shared" si="280"/>
        <v>2.052554636556268E-8</v>
      </c>
      <c r="BE358" s="247">
        <f t="shared" si="281"/>
        <v>-7.1907881378346318E-3</v>
      </c>
      <c r="BG358">
        <f t="shared" si="282"/>
        <v>6.2053974876605626E-3</v>
      </c>
      <c r="BH358">
        <f t="shared" si="283"/>
        <v>0.76335666182162876</v>
      </c>
      <c r="BI358">
        <f t="shared" si="284"/>
        <v>0.9274931543686491</v>
      </c>
      <c r="BJ358">
        <f t="shared" si="285"/>
        <v>-0.51382259961081278</v>
      </c>
      <c r="BK358">
        <f t="shared" si="286"/>
        <v>-2.0023926749650562</v>
      </c>
      <c r="BL358">
        <f t="shared" si="287"/>
        <v>-1.5615134529083541</v>
      </c>
      <c r="BM358">
        <f t="shared" si="301"/>
        <v>4.9066723586805301</v>
      </c>
      <c r="BN358">
        <f t="shared" si="301"/>
        <v>4.9066751579200121</v>
      </c>
      <c r="BO358">
        <f t="shared" si="301"/>
        <v>4.9067007863047403</v>
      </c>
      <c r="BP358">
        <f t="shared" si="301"/>
        <v>4.9069352715284156</v>
      </c>
      <c r="BQ358">
        <f t="shared" si="301"/>
        <v>4.909067862963008</v>
      </c>
      <c r="BR358">
        <f t="shared" si="301"/>
        <v>4.9275073567848162</v>
      </c>
      <c r="BS358">
        <f t="shared" si="301"/>
        <v>5.0475568568931193</v>
      </c>
      <c r="BT358">
        <f t="shared" si="289"/>
        <v>5.4617267380503449</v>
      </c>
    </row>
    <row r="359" spans="1:72">
      <c r="A359" s="86" t="s">
        <v>170</v>
      </c>
      <c r="B359" s="74" t="s">
        <v>49</v>
      </c>
      <c r="C359" s="73">
        <v>56212.286899999999</v>
      </c>
      <c r="D359" s="73">
        <v>8.9999999999999998E-4</v>
      </c>
      <c r="E359" s="58">
        <f t="shared" si="290"/>
        <v>34433.970868448036</v>
      </c>
      <c r="F359">
        <f t="shared" si="291"/>
        <v>34434</v>
      </c>
      <c r="G359">
        <f t="shared" si="297"/>
        <v>-1.0531118001381401E-2</v>
      </c>
      <c r="H359" s="116"/>
      <c r="I359" s="117"/>
      <c r="J359" s="117"/>
      <c r="K359" s="117">
        <f t="shared" si="296"/>
        <v>-1.0531118001381401E-2</v>
      </c>
      <c r="L359" s="116"/>
      <c r="M359" s="116"/>
      <c r="N359" s="118"/>
      <c r="O359" s="40">
        <f t="shared" ca="1" si="299"/>
        <v>-7.2972354567692743E-3</v>
      </c>
      <c r="P359" s="167">
        <f t="shared" ca="1" si="292"/>
        <v>1.0457996312347004E-5</v>
      </c>
      <c r="Q359" s="166">
        <f t="shared" si="293"/>
        <v>41193.786899999999</v>
      </c>
      <c r="R359" s="8">
        <f t="shared" ca="1" si="294"/>
        <v>1.0457996312347004E-5</v>
      </c>
      <c r="S359" s="282">
        <f t="shared" si="298"/>
        <v>1</v>
      </c>
      <c r="T359" s="284"/>
      <c r="U359" s="167"/>
      <c r="V359" s="167"/>
      <c r="W359" s="167"/>
      <c r="X359" s="167"/>
      <c r="Y359" s="167"/>
      <c r="Z359" s="167"/>
      <c r="AB359" s="116"/>
      <c r="AC359" s="25"/>
      <c r="AD359" s="252"/>
      <c r="AE359" s="41"/>
      <c r="AF359">
        <f t="shared" si="265"/>
        <v>34434</v>
      </c>
      <c r="AG359" s="246">
        <f t="shared" si="266"/>
        <v>-1.4343563891405255E-2</v>
      </c>
      <c r="AH359" s="247">
        <f t="shared" si="267"/>
        <v>3.8124458900238543E-3</v>
      </c>
      <c r="AI359" s="247">
        <f t="shared" ca="1" si="268"/>
        <v>-3.2338825446121267E-3</v>
      </c>
      <c r="AJ359" s="248">
        <f t="shared" si="269"/>
        <v>1.4534743664359778E-5</v>
      </c>
      <c r="AK359">
        <f t="shared" si="295"/>
        <v>1.4534743664359778E-5</v>
      </c>
      <c r="AN359">
        <f t="shared" si="270"/>
        <v>-7.2687074790882067E-3</v>
      </c>
      <c r="AO359">
        <f t="shared" si="271"/>
        <v>0.35796032529737964</v>
      </c>
      <c r="AP359">
        <f t="shared" si="272"/>
        <v>-0.31146886345314967</v>
      </c>
      <c r="AQ359">
        <f t="shared" si="273"/>
        <v>-0.16383168231603887</v>
      </c>
      <c r="AR359">
        <f t="shared" si="274"/>
        <v>-2.8917505217288735</v>
      </c>
      <c r="AS359">
        <f t="shared" si="275"/>
        <v>-7.963371232125712</v>
      </c>
      <c r="AT359">
        <f t="shared" si="300"/>
        <v>3.6853142210159828</v>
      </c>
      <c r="AU359">
        <f t="shared" si="300"/>
        <v>3.7011190627898403</v>
      </c>
      <c r="AV359">
        <f t="shared" si="300"/>
        <v>3.673215158068075</v>
      </c>
      <c r="AW359">
        <f t="shared" si="300"/>
        <v>3.7228132514826253</v>
      </c>
      <c r="AX359">
        <f t="shared" si="300"/>
        <v>3.6356389594495582</v>
      </c>
      <c r="AY359">
        <f t="shared" si="300"/>
        <v>3.792305383883392</v>
      </c>
      <c r="AZ359">
        <f t="shared" si="300"/>
        <v>3.5198658450351896</v>
      </c>
      <c r="BA359">
        <f t="shared" si="277"/>
        <v>4.0370190971605542</v>
      </c>
      <c r="BB359" s="246">
        <f t="shared" si="278"/>
        <v>-8.1845318058595684E-3</v>
      </c>
      <c r="BC359" s="247">
        <f t="shared" si="279"/>
        <v>-2.3465861955218326E-3</v>
      </c>
      <c r="BD359" s="248">
        <f t="shared" si="280"/>
        <v>5.5064667730136281E-6</v>
      </c>
      <c r="BE359" s="247">
        <f t="shared" si="281"/>
        <v>-9.421442607838882E-3</v>
      </c>
      <c r="BG359">
        <f t="shared" si="282"/>
        <v>6.1590320855456869E-3</v>
      </c>
      <c r="BH359">
        <f t="shared" si="283"/>
        <v>0.77659984441822216</v>
      </c>
      <c r="BI359">
        <f t="shared" si="284"/>
        <v>0.93676741544274011</v>
      </c>
      <c r="BJ359">
        <f t="shared" si="285"/>
        <v>-0.5197173307299402</v>
      </c>
      <c r="BK359">
        <f t="shared" si="286"/>
        <v>-1.9767672346557483</v>
      </c>
      <c r="BL359">
        <f t="shared" si="287"/>
        <v>-1.5183209649671487</v>
      </c>
      <c r="BM359">
        <f t="shared" si="301"/>
        <v>4.9341172019393769</v>
      </c>
      <c r="BN359">
        <f t="shared" si="301"/>
        <v>4.9341225927141812</v>
      </c>
      <c r="BO359">
        <f t="shared" si="301"/>
        <v>4.934165919673152</v>
      </c>
      <c r="BP359">
        <f t="shared" si="301"/>
        <v>4.934513847028831</v>
      </c>
      <c r="BQ359">
        <f t="shared" si="301"/>
        <v>4.9372886055036975</v>
      </c>
      <c r="BR359">
        <f t="shared" si="301"/>
        <v>4.9583183755001974</v>
      </c>
      <c r="BS359">
        <f t="shared" si="301"/>
        <v>5.0812557495337369</v>
      </c>
      <c r="BT359">
        <f t="shared" si="289"/>
        <v>5.4859651639422076</v>
      </c>
    </row>
    <row r="360" spans="1:72">
      <c r="A360" s="90" t="s">
        <v>156</v>
      </c>
      <c r="B360" s="71" t="s">
        <v>45</v>
      </c>
      <c r="C360" s="70">
        <v>56222.2304</v>
      </c>
      <c r="D360" s="70" t="s">
        <v>124</v>
      </c>
      <c r="E360" s="58">
        <f t="shared" si="290"/>
        <v>34461.47693067378</v>
      </c>
      <c r="F360">
        <f t="shared" si="291"/>
        <v>34461.5</v>
      </c>
      <c r="G360">
        <f t="shared" si="297"/>
        <v>-8.3396104964776896E-3</v>
      </c>
      <c r="H360" s="116"/>
      <c r="I360" s="117"/>
      <c r="J360" s="117"/>
      <c r="K360" s="117">
        <f t="shared" si="296"/>
        <v>-8.3396104964776896E-3</v>
      </c>
      <c r="L360" s="116"/>
      <c r="M360" s="116"/>
      <c r="N360" s="118"/>
      <c r="O360" s="40">
        <f t="shared" ca="1" si="299"/>
        <v>-7.4054801261522196E-3</v>
      </c>
      <c r="P360" s="167">
        <f t="shared" ca="1" si="292"/>
        <v>8.7259954876439966E-7</v>
      </c>
      <c r="Q360" s="166">
        <f t="shared" si="293"/>
        <v>41203.7304</v>
      </c>
      <c r="R360" s="8">
        <f t="shared" ca="1" si="294"/>
        <v>8.7259954876439966E-7</v>
      </c>
      <c r="S360" s="282">
        <f t="shared" si="298"/>
        <v>1</v>
      </c>
      <c r="T360" s="284"/>
      <c r="U360" s="167"/>
      <c r="V360" s="167"/>
      <c r="W360" s="167"/>
      <c r="X360" s="167"/>
      <c r="Y360" s="167"/>
      <c r="Z360" s="167"/>
      <c r="AA360" s="116"/>
      <c r="AB360" s="116"/>
      <c r="AC360" s="25"/>
      <c r="AD360" s="252"/>
      <c r="AE360" s="41"/>
      <c r="AF360">
        <f t="shared" si="265"/>
        <v>34461.5</v>
      </c>
      <c r="AG360" s="246">
        <f t="shared" si="266"/>
        <v>-1.4386221713516821E-2</v>
      </c>
      <c r="AH360" s="247">
        <f t="shared" si="267"/>
        <v>6.0466112170391318E-3</v>
      </c>
      <c r="AI360" s="247">
        <f t="shared" ca="1" si="268"/>
        <v>-9.3413037032546997E-4</v>
      </c>
      <c r="AJ360" s="248">
        <f t="shared" si="269"/>
        <v>3.656150721002345E-5</v>
      </c>
      <c r="AK360">
        <f t="shared" si="295"/>
        <v>3.656150721002345E-5</v>
      </c>
      <c r="AN360">
        <f t="shared" si="270"/>
        <v>-7.3027363397799973E-3</v>
      </c>
      <c r="AO360">
        <f t="shared" si="271"/>
        <v>0.35823056220899452</v>
      </c>
      <c r="AP360">
        <f t="shared" si="272"/>
        <v>-0.31303083675838983</v>
      </c>
      <c r="AQ360">
        <f t="shared" si="273"/>
        <v>-0.16488709088393394</v>
      </c>
      <c r="AR360">
        <f t="shared" si="274"/>
        <v>-2.89010633908542</v>
      </c>
      <c r="AS360">
        <f t="shared" si="275"/>
        <v>-7.9107603995079181</v>
      </c>
      <c r="AT360">
        <f t="shared" si="300"/>
        <v>3.688753055751866</v>
      </c>
      <c r="AU360">
        <f t="shared" si="300"/>
        <v>3.7044122935919264</v>
      </c>
      <c r="AV360">
        <f t="shared" si="300"/>
        <v>3.6767082466049774</v>
      </c>
      <c r="AW360">
        <f t="shared" si="300"/>
        <v>3.7260546780302706</v>
      </c>
      <c r="AX360">
        <f t="shared" si="300"/>
        <v>3.639147507174699</v>
      </c>
      <c r="AY360">
        <f t="shared" si="300"/>
        <v>3.7956817332839439</v>
      </c>
      <c r="AZ360">
        <f t="shared" si="300"/>
        <v>3.5229694978848838</v>
      </c>
      <c r="BA360">
        <f t="shared" si="277"/>
        <v>4.0423053968262614</v>
      </c>
      <c r="BB360" s="246">
        <f t="shared" si="278"/>
        <v>-8.242993847656057E-3</v>
      </c>
      <c r="BC360" s="247">
        <f t="shared" si="279"/>
        <v>-9.6616648821632595E-5</v>
      </c>
      <c r="BD360" s="248">
        <f t="shared" si="280"/>
        <v>9.3347768295226788E-9</v>
      </c>
      <c r="BE360" s="247">
        <f t="shared" si="281"/>
        <v>-7.1801020225584567E-3</v>
      </c>
      <c r="BG360">
        <f t="shared" si="282"/>
        <v>6.1432278658607644E-3</v>
      </c>
      <c r="BH360">
        <f t="shared" si="283"/>
        <v>0.78091415781511875</v>
      </c>
      <c r="BI360">
        <f t="shared" si="284"/>
        <v>0.93963513855612857</v>
      </c>
      <c r="BJ360">
        <f t="shared" si="285"/>
        <v>-0.52155069468763804</v>
      </c>
      <c r="BK360">
        <f t="shared" si="286"/>
        <v>-1.9684806290870058</v>
      </c>
      <c r="BL360">
        <f t="shared" si="287"/>
        <v>-1.5047116487442351</v>
      </c>
      <c r="BM360">
        <f t="shared" si="301"/>
        <v>4.9428917870540339</v>
      </c>
      <c r="BN360">
        <f t="shared" si="301"/>
        <v>4.9428983195601885</v>
      </c>
      <c r="BO360">
        <f t="shared" si="301"/>
        <v>4.9429488569813653</v>
      </c>
      <c r="BP360">
        <f t="shared" si="301"/>
        <v>4.9433394625166338</v>
      </c>
      <c r="BQ360">
        <f t="shared" si="301"/>
        <v>4.9463368597887261</v>
      </c>
      <c r="BR360">
        <f t="shared" si="301"/>
        <v>4.9681929087229415</v>
      </c>
      <c r="BS360">
        <f t="shared" si="301"/>
        <v>5.0919574196625783</v>
      </c>
      <c r="BT360">
        <f t="shared" si="289"/>
        <v>5.4936267353448072</v>
      </c>
    </row>
    <row r="361" spans="1:72">
      <c r="A361" s="86" t="s">
        <v>168</v>
      </c>
      <c r="B361" s="74" t="s">
        <v>45</v>
      </c>
      <c r="C361" s="73">
        <v>56251.511700000003</v>
      </c>
      <c r="D361" s="73">
        <v>1E-4</v>
      </c>
      <c r="E361" s="58">
        <f t="shared" si="290"/>
        <v>34542.475900840291</v>
      </c>
      <c r="F361">
        <f t="shared" si="291"/>
        <v>34542.5</v>
      </c>
      <c r="G361">
        <f t="shared" si="297"/>
        <v>-8.7118974915938452E-3</v>
      </c>
      <c r="H361" s="116"/>
      <c r="I361" s="117"/>
      <c r="J361" s="117"/>
      <c r="K361" s="117">
        <f t="shared" si="296"/>
        <v>-8.7118974915938452E-3</v>
      </c>
      <c r="L361" s="116"/>
      <c r="M361" s="116"/>
      <c r="N361" s="118"/>
      <c r="O361" s="40">
        <f t="shared" ca="1" si="299"/>
        <v>-7.7243098796073995E-3</v>
      </c>
      <c r="P361" s="167">
        <f t="shared" ca="1" si="292"/>
        <v>9.753292913490905E-7</v>
      </c>
      <c r="Q361" s="166">
        <f t="shared" si="293"/>
        <v>41233.011700000003</v>
      </c>
      <c r="R361" s="8">
        <f t="shared" ca="1" si="294"/>
        <v>9.753292913490905E-7</v>
      </c>
      <c r="S361" s="282">
        <f t="shared" si="298"/>
        <v>1</v>
      </c>
      <c r="T361" s="284"/>
      <c r="U361" s="167"/>
      <c r="V361" s="167"/>
      <c r="W361" s="167"/>
      <c r="X361" s="167"/>
      <c r="Y361" s="167"/>
      <c r="Z361" s="167"/>
      <c r="AA361" s="116"/>
      <c r="AB361" s="116"/>
      <c r="AC361" s="25"/>
      <c r="AD361" s="252"/>
      <c r="AE361" s="41"/>
      <c r="AF361">
        <f t="shared" si="265"/>
        <v>34542.5</v>
      </c>
      <c r="AG361" s="246">
        <f t="shared" si="266"/>
        <v>-1.4511497055342718E-2</v>
      </c>
      <c r="AH361" s="247">
        <f t="shared" si="267"/>
        <v>5.799599563748873E-3</v>
      </c>
      <c r="AI361" s="247">
        <f t="shared" ca="1" si="268"/>
        <v>-9.8758761198644573E-4</v>
      </c>
      <c r="AJ361" s="248">
        <f t="shared" si="269"/>
        <v>3.3635355099836118E-5</v>
      </c>
      <c r="AK361">
        <f t="shared" si="295"/>
        <v>3.3635355099836118E-5</v>
      </c>
      <c r="AN361">
        <f t="shared" si="270"/>
        <v>-7.4026279108163496E-3</v>
      </c>
      <c r="AO361">
        <f t="shared" si="271"/>
        <v>0.35903918206236851</v>
      </c>
      <c r="AP361">
        <f t="shared" si="272"/>
        <v>-0.31764113755692192</v>
      </c>
      <c r="AQ361">
        <f t="shared" si="273"/>
        <v>-0.16800295798429352</v>
      </c>
      <c r="AR361">
        <f t="shared" si="274"/>
        <v>-2.8852481688534515</v>
      </c>
      <c r="AS361">
        <f t="shared" si="275"/>
        <v>-7.7592303417847175</v>
      </c>
      <c r="AT361">
        <f t="shared" si="300"/>
        <v>3.6988987499660433</v>
      </c>
      <c r="AU361">
        <f t="shared" si="300"/>
        <v>3.7141223966865393</v>
      </c>
      <c r="AV361">
        <f t="shared" si="300"/>
        <v>3.68702170514285</v>
      </c>
      <c r="AW361">
        <f t="shared" si="300"/>
        <v>3.7355979016670675</v>
      </c>
      <c r="AX361">
        <f t="shared" si="300"/>
        <v>3.6495283515355554</v>
      </c>
      <c r="AY361">
        <f t="shared" si="300"/>
        <v>3.8055886815054945</v>
      </c>
      <c r="AZ361">
        <f t="shared" si="300"/>
        <v>3.5321957219184319</v>
      </c>
      <c r="BA361">
        <f t="shared" si="277"/>
        <v>4.0578759522052508</v>
      </c>
      <c r="BB361" s="246">
        <f t="shared" si="278"/>
        <v>-8.4181347611526954E-3</v>
      </c>
      <c r="BC361" s="247">
        <f t="shared" si="279"/>
        <v>-2.9376273044114977E-4</v>
      </c>
      <c r="BD361" s="248">
        <f t="shared" si="280"/>
        <v>8.6296541796239622E-8</v>
      </c>
      <c r="BE361" s="247">
        <f t="shared" si="281"/>
        <v>-7.4026318749675184E-3</v>
      </c>
      <c r="BG361">
        <f t="shared" si="282"/>
        <v>6.0933622941900228E-3</v>
      </c>
      <c r="BH361">
        <f t="shared" si="283"/>
        <v>0.79399590134060105</v>
      </c>
      <c r="BI361">
        <f t="shared" si="284"/>
        <v>0.94788048781199752</v>
      </c>
      <c r="BJ361">
        <f t="shared" si="285"/>
        <v>-0.5268548611435081</v>
      </c>
      <c r="BK361">
        <f t="shared" si="286"/>
        <v>-1.9435264220082027</v>
      </c>
      <c r="BL361">
        <f t="shared" si="287"/>
        <v>-1.4647329256993484</v>
      </c>
      <c r="BM361">
        <f t="shared" si="301"/>
        <v>4.9690244794426972</v>
      </c>
      <c r="BN361">
        <f t="shared" si="301"/>
        <v>4.9690355771478973</v>
      </c>
      <c r="BO361">
        <f t="shared" si="301"/>
        <v>4.9691128501155291</v>
      </c>
      <c r="BP361">
        <f t="shared" si="301"/>
        <v>4.9696502700643155</v>
      </c>
      <c r="BQ361">
        <f t="shared" si="301"/>
        <v>4.9733579961223366</v>
      </c>
      <c r="BR361">
        <f t="shared" si="301"/>
        <v>4.9976573840406937</v>
      </c>
      <c r="BS361">
        <f t="shared" si="301"/>
        <v>5.1236150240591538</v>
      </c>
      <c r="BT361">
        <f t="shared" si="289"/>
        <v>5.5161935456579201</v>
      </c>
    </row>
    <row r="362" spans="1:72">
      <c r="A362" s="86" t="s">
        <v>171</v>
      </c>
      <c r="B362" s="74" t="s">
        <v>45</v>
      </c>
      <c r="C362" s="73">
        <v>56490.825499999999</v>
      </c>
      <c r="D362" s="73">
        <v>1E-4</v>
      </c>
      <c r="E362" s="58">
        <f t="shared" si="290"/>
        <v>35204.474218764422</v>
      </c>
      <c r="F362">
        <f t="shared" si="291"/>
        <v>35204.5</v>
      </c>
      <c r="G362">
        <f t="shared" si="297"/>
        <v>-9.3199714974616654E-3</v>
      </c>
      <c r="H362" s="116"/>
      <c r="I362" s="117"/>
      <c r="J362" s="117"/>
      <c r="K362" s="117">
        <f t="shared" si="296"/>
        <v>-9.3199714974616654E-3</v>
      </c>
      <c r="L362" s="116"/>
      <c r="M362" s="116"/>
      <c r="N362" s="118"/>
      <c r="O362" s="40">
        <f t="shared" ca="1" si="299"/>
        <v>-1.0330054284389295E-2</v>
      </c>
      <c r="P362" s="167">
        <f t="shared" ca="1" si="292"/>
        <v>1.0202672364474872E-6</v>
      </c>
      <c r="Q362" s="166">
        <f t="shared" si="293"/>
        <v>41472.325499999999</v>
      </c>
      <c r="R362" s="8">
        <f t="shared" ca="1" si="294"/>
        <v>1.0202672364474872E-6</v>
      </c>
      <c r="S362" s="282">
        <f t="shared" si="298"/>
        <v>1</v>
      </c>
      <c r="T362" s="284"/>
      <c r="U362" s="167"/>
      <c r="V362" s="167"/>
      <c r="W362" s="167"/>
      <c r="X362" s="167"/>
      <c r="Y362" s="167"/>
      <c r="Z362" s="167"/>
      <c r="AA362" s="116"/>
      <c r="AB362" s="116"/>
      <c r="AC362" s="25"/>
      <c r="AD362" s="252"/>
      <c r="AE362" s="41"/>
      <c r="AF362">
        <f t="shared" si="265"/>
        <v>35204.5</v>
      </c>
      <c r="AG362" s="246">
        <f t="shared" si="266"/>
        <v>-1.5512658459107518E-2</v>
      </c>
      <c r="AH362" s="247">
        <f t="shared" si="267"/>
        <v>6.1926869616458526E-3</v>
      </c>
      <c r="AI362" s="247">
        <f t="shared" ca="1" si="268"/>
        <v>1.0100827869276297E-3</v>
      </c>
      <c r="AJ362" s="248">
        <f t="shared" si="269"/>
        <v>3.8349371804938544E-5</v>
      </c>
      <c r="AK362">
        <f t="shared" si="295"/>
        <v>3.8349371804938544E-5</v>
      </c>
      <c r="AN362">
        <f t="shared" si="270"/>
        <v>-8.1981475587439342E-3</v>
      </c>
      <c r="AO362">
        <f t="shared" si="271"/>
        <v>0.36638634842308515</v>
      </c>
      <c r="AP362">
        <f t="shared" si="272"/>
        <v>-0.35586581218911795</v>
      </c>
      <c r="AQ362">
        <f t="shared" si="273"/>
        <v>-0.19388012935346915</v>
      </c>
      <c r="AR362">
        <f t="shared" si="274"/>
        <v>-2.8446485532434398</v>
      </c>
      <c r="AS362">
        <f t="shared" si="275"/>
        <v>-6.6857108413487998</v>
      </c>
      <c r="AT362">
        <f t="shared" si="300"/>
        <v>3.7827556163434783</v>
      </c>
      <c r="AU362">
        <f t="shared" si="300"/>
        <v>3.7941956498185183</v>
      </c>
      <c r="AV362">
        <f t="shared" si="300"/>
        <v>3.7726409936417258</v>
      </c>
      <c r="AW362">
        <f t="shared" si="300"/>
        <v>3.813552944681903</v>
      </c>
      <c r="AX362">
        <f t="shared" si="300"/>
        <v>3.7369177328304812</v>
      </c>
      <c r="AY362">
        <f t="shared" si="300"/>
        <v>3.8845027018927132</v>
      </c>
      <c r="AZ362">
        <f t="shared" si="300"/>
        <v>3.612508013960535</v>
      </c>
      <c r="BA362">
        <f t="shared" si="277"/>
        <v>4.1851316023397072</v>
      </c>
      <c r="BB362" s="246">
        <f t="shared" si="278"/>
        <v>-1.0040404969660709E-2</v>
      </c>
      <c r="BC362" s="247">
        <f t="shared" si="279"/>
        <v>7.2043347219904325E-4</v>
      </c>
      <c r="BD362" s="248">
        <f t="shared" si="280"/>
        <v>5.1902438786476958E-7</v>
      </c>
      <c r="BE362" s="247">
        <f t="shared" si="281"/>
        <v>-6.5940774281645406E-3</v>
      </c>
      <c r="BG362">
        <f t="shared" si="282"/>
        <v>5.4722534894468093E-3</v>
      </c>
      <c r="BH362">
        <f t="shared" si="283"/>
        <v>0.92598970441318995</v>
      </c>
      <c r="BI362">
        <f t="shared" si="284"/>
        <v>0.99657768812186809</v>
      </c>
      <c r="BJ362">
        <f t="shared" si="285"/>
        <v>-0.5608352784215429</v>
      </c>
      <c r="BK362">
        <f t="shared" si="286"/>
        <v>-1.7020026048255754</v>
      </c>
      <c r="BL362">
        <f t="shared" si="287"/>
        <v>-1.1406341286331128</v>
      </c>
      <c r="BM362">
        <f t="shared" si="301"/>
        <v>5.2012543472872323</v>
      </c>
      <c r="BN362">
        <f t="shared" si="301"/>
        <v>5.2014846070569032</v>
      </c>
      <c r="BO362">
        <f t="shared" si="301"/>
        <v>5.2023502566311111</v>
      </c>
      <c r="BP362">
        <f t="shared" si="301"/>
        <v>5.2055921324128471</v>
      </c>
      <c r="BQ362">
        <f t="shared" si="301"/>
        <v>5.2175633690723791</v>
      </c>
      <c r="BR362">
        <f t="shared" si="301"/>
        <v>5.2596975899275318</v>
      </c>
      <c r="BS362">
        <f t="shared" si="301"/>
        <v>5.3894038140934164</v>
      </c>
      <c r="BT362">
        <f t="shared" si="289"/>
        <v>5.7006284645132386</v>
      </c>
    </row>
    <row r="363" spans="1:72">
      <c r="A363" s="91" t="s">
        <v>172</v>
      </c>
      <c r="B363" s="92" t="s">
        <v>49</v>
      </c>
      <c r="C363" s="93">
        <v>56521.732499999998</v>
      </c>
      <c r="D363" s="93">
        <v>2.0000000000000001E-4</v>
      </c>
      <c r="E363" s="58">
        <f t="shared" si="290"/>
        <v>35289.970257906672</v>
      </c>
      <c r="F363">
        <f t="shared" si="291"/>
        <v>35290</v>
      </c>
      <c r="G363">
        <f t="shared" si="297"/>
        <v>-1.0751829999207985E-2</v>
      </c>
      <c r="H363" s="116"/>
      <c r="I363" s="117"/>
      <c r="J363" s="117"/>
      <c r="K363" s="117">
        <f t="shared" si="296"/>
        <v>-1.0751829999207985E-2</v>
      </c>
      <c r="L363" s="116"/>
      <c r="M363" s="116"/>
      <c r="N363" s="118"/>
      <c r="O363" s="40">
        <f t="shared" ca="1" si="299"/>
        <v>-1.0666596801925332E-2</v>
      </c>
      <c r="P363" s="167">
        <f t="shared" ca="1" si="292"/>
        <v>7.2646979190235706E-9</v>
      </c>
      <c r="Q363" s="166">
        <f t="shared" si="293"/>
        <v>41503.232499999998</v>
      </c>
      <c r="R363" s="8">
        <f t="shared" ca="1" si="294"/>
        <v>7.2646979190235706E-9</v>
      </c>
      <c r="S363" s="282">
        <f t="shared" si="298"/>
        <v>1</v>
      </c>
      <c r="T363" s="284"/>
      <c r="U363" s="167"/>
      <c r="V363" s="167"/>
      <c r="W363" s="167"/>
      <c r="X363" s="167"/>
      <c r="Y363" s="167"/>
      <c r="Z363" s="167"/>
      <c r="AA363" s="116"/>
      <c r="AB363" s="116"/>
      <c r="AC363" s="25"/>
      <c r="AD363" s="252"/>
      <c r="AE363" s="41"/>
      <c r="AF363">
        <f t="shared" si="265"/>
        <v>35290</v>
      </c>
      <c r="AG363" s="246">
        <f t="shared" si="266"/>
        <v>-1.5638751118011513E-2</v>
      </c>
      <c r="AH363" s="247">
        <f t="shared" si="267"/>
        <v>4.8869211188035284E-3</v>
      </c>
      <c r="AI363" s="247">
        <f t="shared" ca="1" si="268"/>
        <v>-8.5233197282652551E-5</v>
      </c>
      <c r="AJ363" s="248">
        <f t="shared" si="269"/>
        <v>2.3881998021407932E-5</v>
      </c>
      <c r="AK363">
        <f t="shared" si="295"/>
        <v>2.3881998021407932E-5</v>
      </c>
      <c r="AN363">
        <f t="shared" si="270"/>
        <v>-8.297916675261691E-3</v>
      </c>
      <c r="AO363">
        <f t="shared" si="271"/>
        <v>0.36743579141903626</v>
      </c>
      <c r="AP363">
        <f t="shared" si="272"/>
        <v>-0.3608752257099524</v>
      </c>
      <c r="AQ363">
        <f t="shared" si="273"/>
        <v>-0.19727718075106643</v>
      </c>
      <c r="AR363">
        <f t="shared" si="274"/>
        <v>-2.839282730077815</v>
      </c>
      <c r="AS363">
        <f t="shared" si="275"/>
        <v>-6.5652653531122835</v>
      </c>
      <c r="AT363">
        <f t="shared" si="300"/>
        <v>3.7937087271233536</v>
      </c>
      <c r="AU363">
        <f t="shared" si="300"/>
        <v>3.804651673808424</v>
      </c>
      <c r="AV363">
        <f t="shared" si="300"/>
        <v>3.7838640030032353</v>
      </c>
      <c r="AW363">
        <f t="shared" si="300"/>
        <v>3.8236455991562694</v>
      </c>
      <c r="AX363">
        <f t="shared" si="300"/>
        <v>3.7485252102267719</v>
      </c>
      <c r="AY363">
        <f t="shared" si="300"/>
        <v>3.8944415587139125</v>
      </c>
      <c r="AZ363">
        <f t="shared" si="300"/>
        <v>3.6235415017798047</v>
      </c>
      <c r="BA363">
        <f t="shared" si="277"/>
        <v>4.201567188573085</v>
      </c>
      <c r="BB363" s="246">
        <f t="shared" si="278"/>
        <v>-1.0279002436294355E-2</v>
      </c>
      <c r="BC363" s="247">
        <f t="shared" si="279"/>
        <v>-4.7282756291362922E-4</v>
      </c>
      <c r="BD363" s="248">
        <f t="shared" si="280"/>
        <v>2.2356590425084201E-7</v>
      </c>
      <c r="BE363" s="247">
        <f t="shared" si="281"/>
        <v>-7.8136620056634513E-3</v>
      </c>
      <c r="BG363">
        <f t="shared" si="282"/>
        <v>5.3597486817171577E-3</v>
      </c>
      <c r="BH363">
        <f t="shared" si="283"/>
        <v>0.94694894908463711</v>
      </c>
      <c r="BI363">
        <f t="shared" si="284"/>
        <v>0.99896653283759207</v>
      </c>
      <c r="BJ363">
        <f t="shared" si="285"/>
        <v>-0.56320450936741628</v>
      </c>
      <c r="BK363">
        <f t="shared" si="286"/>
        <v>-1.6647142164193012</v>
      </c>
      <c r="BL363">
        <f t="shared" si="287"/>
        <v>-1.0986215560180594</v>
      </c>
      <c r="BM363">
        <f t="shared" si="301"/>
        <v>5.2340904550609091</v>
      </c>
      <c r="BN363">
        <f t="shared" si="301"/>
        <v>5.2343943508705362</v>
      </c>
      <c r="BO363">
        <f t="shared" si="301"/>
        <v>5.2354707296890179</v>
      </c>
      <c r="BP363">
        <f t="shared" si="301"/>
        <v>5.2392671456696975</v>
      </c>
      <c r="BQ363">
        <f t="shared" si="301"/>
        <v>5.2524641716761851</v>
      </c>
      <c r="BR363">
        <f t="shared" si="301"/>
        <v>5.2962486117117091</v>
      </c>
      <c r="BS363">
        <f t="shared" si="301"/>
        <v>5.4245641573918624</v>
      </c>
      <c r="BT363">
        <f t="shared" si="289"/>
        <v>5.7244489865104136</v>
      </c>
    </row>
    <row r="364" spans="1:72">
      <c r="A364" s="91" t="s">
        <v>173</v>
      </c>
      <c r="B364" s="92" t="s">
        <v>49</v>
      </c>
      <c r="C364" s="93">
        <v>56521.732499999998</v>
      </c>
      <c r="D364" s="93">
        <v>2.0000000000000001E-4</v>
      </c>
      <c r="E364" s="58">
        <f t="shared" si="290"/>
        <v>35289.970257906672</v>
      </c>
      <c r="F364">
        <f t="shared" si="291"/>
        <v>35290</v>
      </c>
      <c r="G364">
        <f t="shared" si="297"/>
        <v>-1.0751829999207985E-2</v>
      </c>
      <c r="H364" s="116"/>
      <c r="I364" s="117"/>
      <c r="J364" s="117"/>
      <c r="K364" s="117">
        <f t="shared" si="296"/>
        <v>-1.0751829999207985E-2</v>
      </c>
      <c r="L364" s="116"/>
      <c r="M364" s="116"/>
      <c r="N364" s="118"/>
      <c r="O364" s="40">
        <f t="shared" ca="1" si="299"/>
        <v>-1.0666596801925332E-2</v>
      </c>
      <c r="P364" s="167">
        <f t="shared" ca="1" si="292"/>
        <v>7.2646979190235706E-9</v>
      </c>
      <c r="Q364" s="166">
        <f t="shared" si="293"/>
        <v>41503.232499999998</v>
      </c>
      <c r="R364" s="8">
        <f t="shared" ca="1" si="294"/>
        <v>7.2646979190235706E-9</v>
      </c>
      <c r="S364" s="282">
        <f t="shared" si="298"/>
        <v>1</v>
      </c>
      <c r="T364" s="284"/>
      <c r="U364" s="167"/>
      <c r="V364" s="167"/>
      <c r="W364" s="167"/>
      <c r="X364" s="167"/>
      <c r="Y364" s="167"/>
      <c r="Z364" s="167"/>
      <c r="AA364" s="116"/>
      <c r="AB364" s="116"/>
      <c r="AC364" s="25"/>
      <c r="AD364" s="252"/>
      <c r="AE364" s="41"/>
      <c r="AF364">
        <f t="shared" si="265"/>
        <v>35290</v>
      </c>
      <c r="AG364" s="246">
        <f t="shared" si="266"/>
        <v>-1.5638751118011513E-2</v>
      </c>
      <c r="AH364" s="247">
        <f t="shared" si="267"/>
        <v>4.8869211188035284E-3</v>
      </c>
      <c r="AI364" s="247">
        <f t="shared" ca="1" si="268"/>
        <v>-8.5233197282652551E-5</v>
      </c>
      <c r="AJ364" s="248">
        <f t="shared" si="269"/>
        <v>2.3881998021407932E-5</v>
      </c>
      <c r="AK364">
        <f t="shared" si="295"/>
        <v>2.3881998021407932E-5</v>
      </c>
      <c r="AN364">
        <f t="shared" si="270"/>
        <v>-8.297916675261691E-3</v>
      </c>
      <c r="AO364">
        <f t="shared" si="271"/>
        <v>0.36743579141903626</v>
      </c>
      <c r="AP364">
        <f t="shared" si="272"/>
        <v>-0.3608752257099524</v>
      </c>
      <c r="AQ364">
        <f t="shared" si="273"/>
        <v>-0.19727718075106643</v>
      </c>
      <c r="AR364">
        <f t="shared" si="274"/>
        <v>-2.839282730077815</v>
      </c>
      <c r="AS364">
        <f t="shared" si="275"/>
        <v>-6.5652653531122835</v>
      </c>
      <c r="AT364">
        <f t="shared" si="300"/>
        <v>3.7937087271233536</v>
      </c>
      <c r="AU364">
        <f t="shared" si="300"/>
        <v>3.804651673808424</v>
      </c>
      <c r="AV364">
        <f t="shared" si="300"/>
        <v>3.7838640030032353</v>
      </c>
      <c r="AW364">
        <f t="shared" si="300"/>
        <v>3.8236455991562694</v>
      </c>
      <c r="AX364">
        <f t="shared" si="300"/>
        <v>3.7485252102267719</v>
      </c>
      <c r="AY364">
        <f t="shared" si="300"/>
        <v>3.8944415587139125</v>
      </c>
      <c r="AZ364">
        <f t="shared" si="300"/>
        <v>3.6235415017798047</v>
      </c>
      <c r="BA364">
        <f t="shared" si="277"/>
        <v>4.201567188573085</v>
      </c>
      <c r="BB364" s="246">
        <f t="shared" si="278"/>
        <v>-1.0279002436294355E-2</v>
      </c>
      <c r="BC364" s="247">
        <f t="shared" si="279"/>
        <v>-4.7282756291362922E-4</v>
      </c>
      <c r="BD364" s="248">
        <f t="shared" si="280"/>
        <v>2.2356590425084201E-7</v>
      </c>
      <c r="BE364" s="247">
        <f t="shared" si="281"/>
        <v>-7.8136620056634513E-3</v>
      </c>
      <c r="BG364">
        <f t="shared" si="282"/>
        <v>5.3597486817171577E-3</v>
      </c>
      <c r="BH364">
        <f t="shared" si="283"/>
        <v>0.94694894908463711</v>
      </c>
      <c r="BI364">
        <f t="shared" si="284"/>
        <v>0.99896653283759207</v>
      </c>
      <c r="BJ364">
        <f t="shared" si="285"/>
        <v>-0.56320450936741628</v>
      </c>
      <c r="BK364">
        <f t="shared" si="286"/>
        <v>-1.6647142164193012</v>
      </c>
      <c r="BL364">
        <f t="shared" si="287"/>
        <v>-1.0986215560180594</v>
      </c>
      <c r="BM364">
        <f t="shared" si="301"/>
        <v>5.2340904550609091</v>
      </c>
      <c r="BN364">
        <f t="shared" si="301"/>
        <v>5.2343943508705362</v>
      </c>
      <c r="BO364">
        <f t="shared" si="301"/>
        <v>5.2354707296890179</v>
      </c>
      <c r="BP364">
        <f t="shared" si="301"/>
        <v>5.2392671456696975</v>
      </c>
      <c r="BQ364">
        <f t="shared" si="301"/>
        <v>5.2524641716761851</v>
      </c>
      <c r="BR364">
        <f t="shared" si="301"/>
        <v>5.2962486117117091</v>
      </c>
      <c r="BS364">
        <f t="shared" si="301"/>
        <v>5.4245641573918624</v>
      </c>
      <c r="BT364">
        <f t="shared" si="289"/>
        <v>5.7244489865104136</v>
      </c>
    </row>
    <row r="365" spans="1:72">
      <c r="A365" s="94" t="s">
        <v>174</v>
      </c>
      <c r="B365" s="95" t="s">
        <v>49</v>
      </c>
      <c r="C365" s="73">
        <v>56542.338799999998</v>
      </c>
      <c r="D365" s="96">
        <v>1.6000000000000001E-3</v>
      </c>
      <c r="E365" s="58">
        <f t="shared" si="290"/>
        <v>35346.972135519412</v>
      </c>
      <c r="F365">
        <f t="shared" si="291"/>
        <v>35347</v>
      </c>
      <c r="G365">
        <f t="shared" si="297"/>
        <v>-1.0073069002828561E-2</v>
      </c>
      <c r="H365" s="116"/>
      <c r="I365" s="117"/>
      <c r="J365" s="117"/>
      <c r="K365" s="117">
        <f t="shared" si="296"/>
        <v>-1.0073069002828561E-2</v>
      </c>
      <c r="L365" s="116"/>
      <c r="M365" s="116"/>
      <c r="N365" s="118"/>
      <c r="O365" s="40">
        <f t="shared" ca="1" si="299"/>
        <v>-1.0890958480282681E-2</v>
      </c>
      <c r="P365" s="167">
        <f t="shared" ca="1" si="292"/>
        <v>6.6894319733017361E-7</v>
      </c>
      <c r="Q365" s="166">
        <f t="shared" si="293"/>
        <v>41523.838799999998</v>
      </c>
      <c r="R365" s="8">
        <f t="shared" ca="1" si="294"/>
        <v>6.6894319733017361E-7</v>
      </c>
      <c r="S365" s="282">
        <f t="shared" si="298"/>
        <v>1</v>
      </c>
      <c r="T365" s="284"/>
      <c r="U365" s="167"/>
      <c r="V365" s="167"/>
      <c r="W365" s="167"/>
      <c r="X365" s="167"/>
      <c r="Y365" s="167"/>
      <c r="Z365" s="167"/>
      <c r="AA365" s="116"/>
      <c r="AB365" s="116"/>
      <c r="AC365" s="25"/>
      <c r="AD365" s="252"/>
      <c r="AE365" s="41"/>
      <c r="AF365">
        <f t="shared" si="265"/>
        <v>35347</v>
      </c>
      <c r="AG365" s="246">
        <f t="shared" si="266"/>
        <v>-1.5722373021974597E-2</v>
      </c>
      <c r="AH365" s="247">
        <f t="shared" si="267"/>
        <v>5.6493040191460363E-3</v>
      </c>
      <c r="AI365" s="247">
        <f t="shared" ca="1" si="268"/>
        <v>8.1788947745412011E-4</v>
      </c>
      <c r="AJ365" s="248">
        <f t="shared" si="269"/>
        <v>3.1914635900739556E-5</v>
      </c>
      <c r="AK365">
        <f t="shared" si="295"/>
        <v>3.1914635900739556E-5</v>
      </c>
      <c r="AN365">
        <f t="shared" si="270"/>
        <v>-8.3640195352676517E-3</v>
      </c>
      <c r="AO365">
        <f t="shared" si="271"/>
        <v>0.36814880683512285</v>
      </c>
      <c r="AP365">
        <f t="shared" si="272"/>
        <v>-0.36422431738903482</v>
      </c>
      <c r="AQ365">
        <f t="shared" si="273"/>
        <v>-0.19954907596596647</v>
      </c>
      <c r="AR365">
        <f t="shared" si="274"/>
        <v>-2.835689144035046</v>
      </c>
      <c r="AS365">
        <f t="shared" si="275"/>
        <v>-6.4869457203065792</v>
      </c>
      <c r="AT365">
        <f t="shared" si="300"/>
        <v>3.8010266225719311</v>
      </c>
      <c r="AU365">
        <f t="shared" si="300"/>
        <v>3.8116395198796527</v>
      </c>
      <c r="AV365">
        <f t="shared" si="300"/>
        <v>3.7913660331837389</v>
      </c>
      <c r="AW365">
        <f t="shared" si="300"/>
        <v>3.8303810357905843</v>
      </c>
      <c r="AX365">
        <f t="shared" si="300"/>
        <v>3.7563027565862348</v>
      </c>
      <c r="AY365">
        <f t="shared" si="300"/>
        <v>3.9010375060549518</v>
      </c>
      <c r="AZ365">
        <f t="shared" si="300"/>
        <v>3.6309838151448863</v>
      </c>
      <c r="BA365">
        <f t="shared" si="277"/>
        <v>4.2125242460620038</v>
      </c>
      <c r="BB365" s="246">
        <f t="shared" si="278"/>
        <v>-1.0442377304016214E-2</v>
      </c>
      <c r="BC365" s="247">
        <f t="shared" si="279"/>
        <v>3.6930830118765343E-4</v>
      </c>
      <c r="BD365" s="248">
        <f t="shared" si="280"/>
        <v>1.3638862132611054E-7</v>
      </c>
      <c r="BE365" s="247">
        <f t="shared" si="281"/>
        <v>-6.9890451855192928E-3</v>
      </c>
      <c r="BG365">
        <f t="shared" si="282"/>
        <v>5.2799957179583837E-3</v>
      </c>
      <c r="BH365">
        <f t="shared" si="283"/>
        <v>0.961506386428156</v>
      </c>
      <c r="BI365">
        <f t="shared" si="284"/>
        <v>0.99980697490431636</v>
      </c>
      <c r="BJ365">
        <f t="shared" si="285"/>
        <v>-0.56438637039637851</v>
      </c>
      <c r="BK365">
        <f t="shared" si="286"/>
        <v>-1.6388952267385766</v>
      </c>
      <c r="BL365">
        <f t="shared" si="287"/>
        <v>-1.0705275832046859</v>
      </c>
      <c r="BM365">
        <f t="shared" si="301"/>
        <v>5.2564028860791723</v>
      </c>
      <c r="BN365">
        <f t="shared" si="301"/>
        <v>5.2567645756087966</v>
      </c>
      <c r="BO365">
        <f t="shared" si="301"/>
        <v>5.2579978992453862</v>
      </c>
      <c r="BP365">
        <f t="shared" si="301"/>
        <v>5.2621847062949039</v>
      </c>
      <c r="BQ365">
        <f t="shared" si="301"/>
        <v>5.2761896460643012</v>
      </c>
      <c r="BR365">
        <f t="shared" si="301"/>
        <v>5.3209470561669789</v>
      </c>
      <c r="BS365">
        <f t="shared" si="301"/>
        <v>5.4480993162071965</v>
      </c>
      <c r="BT365">
        <f t="shared" si="289"/>
        <v>5.7403293345085302</v>
      </c>
    </row>
    <row r="366" spans="1:72">
      <c r="A366" s="86" t="s">
        <v>171</v>
      </c>
      <c r="B366" s="74" t="s">
        <v>45</v>
      </c>
      <c r="C366" s="73">
        <v>56552.6414</v>
      </c>
      <c r="D366" s="73">
        <v>4.0000000000000002E-4</v>
      </c>
      <c r="E366" s="58">
        <f t="shared" si="290"/>
        <v>35375.471552896292</v>
      </c>
      <c r="F366">
        <f t="shared" si="291"/>
        <v>35375.5</v>
      </c>
      <c r="G366">
        <f t="shared" si="297"/>
        <v>-1.0283688498020638E-2</v>
      </c>
      <c r="H366" s="116"/>
      <c r="I366" s="117"/>
      <c r="J366" s="117"/>
      <c r="K366" s="117">
        <f t="shared" si="296"/>
        <v>-1.0283688498020638E-2</v>
      </c>
      <c r="L366" s="116"/>
      <c r="M366" s="116"/>
      <c r="N366" s="118"/>
      <c r="O366" s="40">
        <f t="shared" ca="1" si="299"/>
        <v>-1.1003139319461369E-2</v>
      </c>
      <c r="P366" s="167">
        <f t="shared" ca="1" si="292"/>
        <v>5.1760948447174316E-7</v>
      </c>
      <c r="Q366" s="166">
        <f t="shared" si="293"/>
        <v>41534.1414</v>
      </c>
      <c r="R366" s="8">
        <f t="shared" ca="1" si="294"/>
        <v>5.1760948447174316E-7</v>
      </c>
      <c r="S366" s="282">
        <f t="shared" si="298"/>
        <v>1</v>
      </c>
      <c r="T366" s="284"/>
      <c r="U366" s="167"/>
      <c r="V366" s="167"/>
      <c r="W366" s="167"/>
      <c r="X366" s="167"/>
      <c r="Y366" s="167"/>
      <c r="Z366" s="167"/>
      <c r="AA366" s="116"/>
      <c r="AB366" s="116"/>
      <c r="AC366" s="25"/>
      <c r="AD366" s="252"/>
      <c r="AE366" s="41"/>
      <c r="AF366">
        <f t="shared" si="265"/>
        <v>35375.5</v>
      </c>
      <c r="AG366" s="246">
        <f t="shared" si="266"/>
        <v>-1.5764050036222384E-2</v>
      </c>
      <c r="AH366" s="247">
        <f t="shared" si="267"/>
        <v>5.4803615382017466E-3</v>
      </c>
      <c r="AI366" s="247">
        <f t="shared" ca="1" si="268"/>
        <v>7.1945082144073136E-4</v>
      </c>
      <c r="AJ366" s="248">
        <f t="shared" si="269"/>
        <v>3.0034362589401013E-5</v>
      </c>
      <c r="AK366">
        <f t="shared" si="295"/>
        <v>3.0034362589401013E-5</v>
      </c>
      <c r="AN366">
        <f t="shared" si="270"/>
        <v>-8.3969460228269892E-3</v>
      </c>
      <c r="AO366">
        <f t="shared" si="271"/>
        <v>0.36850937268411232</v>
      </c>
      <c r="AP366">
        <f t="shared" si="272"/>
        <v>-0.36590172881273925</v>
      </c>
      <c r="AQ366">
        <f t="shared" si="273"/>
        <v>-0.20068719848295385</v>
      </c>
      <c r="AR366">
        <f t="shared" si="274"/>
        <v>-2.8338873795550916</v>
      </c>
      <c r="AS366">
        <f t="shared" si="275"/>
        <v>-6.4483607736917428</v>
      </c>
      <c r="AT366">
        <f t="shared" si="300"/>
        <v>3.8046903409435862</v>
      </c>
      <c r="AU366">
        <f t="shared" si="300"/>
        <v>3.8151387590783412</v>
      </c>
      <c r="AV366">
        <f t="shared" si="300"/>
        <v>3.7951229991564226</v>
      </c>
      <c r="AW366">
        <f t="shared" si="300"/>
        <v>3.8337511146865437</v>
      </c>
      <c r="AX366">
        <f t="shared" si="300"/>
        <v>3.760203185337379</v>
      </c>
      <c r="AY366">
        <f t="shared" si="300"/>
        <v>3.9043266682769033</v>
      </c>
      <c r="AZ366">
        <f t="shared" si="300"/>
        <v>3.6347311272930063</v>
      </c>
      <c r="BA366">
        <f t="shared" si="277"/>
        <v>4.2180027748064628</v>
      </c>
      <c r="BB366" s="246">
        <f t="shared" si="278"/>
        <v>-1.0525402381988172E-2</v>
      </c>
      <c r="BC366" s="247">
        <f t="shared" si="279"/>
        <v>2.4171388396753389E-4</v>
      </c>
      <c r="BD366" s="248">
        <f t="shared" si="280"/>
        <v>5.842560170267044E-8</v>
      </c>
      <c r="BE366" s="247">
        <f t="shared" si="281"/>
        <v>-7.1253901294278613E-3</v>
      </c>
      <c r="BG366">
        <f t="shared" si="282"/>
        <v>5.2386476542342127E-3</v>
      </c>
      <c r="BH366">
        <f t="shared" si="283"/>
        <v>0.96896612527074388</v>
      </c>
      <c r="BI366">
        <f t="shared" si="284"/>
        <v>0.99997928508700173</v>
      </c>
      <c r="BJ366">
        <f t="shared" si="285"/>
        <v>-0.56484567095296523</v>
      </c>
      <c r="BK366">
        <f t="shared" si="286"/>
        <v>-1.6256833622874927</v>
      </c>
      <c r="BL366">
        <f t="shared" si="287"/>
        <v>-1.0564504057271988</v>
      </c>
      <c r="BM366">
        <f t="shared" si="301"/>
        <v>5.2676900008979644</v>
      </c>
      <c r="BN366">
        <f t="shared" si="301"/>
        <v>5.2680833492775729</v>
      </c>
      <c r="BO366">
        <f t="shared" si="301"/>
        <v>5.2694000379451786</v>
      </c>
      <c r="BP366">
        <f t="shared" si="301"/>
        <v>5.2737874025569038</v>
      </c>
      <c r="BQ366">
        <f t="shared" si="301"/>
        <v>5.2881911430429627</v>
      </c>
      <c r="BR366">
        <f t="shared" si="301"/>
        <v>5.3333943704479276</v>
      </c>
      <c r="BS366">
        <f t="shared" si="301"/>
        <v>5.4598946524750103</v>
      </c>
      <c r="BT366">
        <f t="shared" si="289"/>
        <v>5.7482695085075886</v>
      </c>
    </row>
    <row r="367" spans="1:72">
      <c r="A367" s="86" t="s">
        <v>171</v>
      </c>
      <c r="B367" s="74" t="s">
        <v>49</v>
      </c>
      <c r="C367" s="73">
        <v>56552.821799999998</v>
      </c>
      <c r="D367" s="73">
        <v>4.0000000000000002E-4</v>
      </c>
      <c r="E367" s="58">
        <f t="shared" si="290"/>
        <v>35375.970581771988</v>
      </c>
      <c r="F367">
        <f t="shared" si="291"/>
        <v>35376</v>
      </c>
      <c r="G367">
        <f t="shared" si="297"/>
        <v>-1.0634751997713465E-2</v>
      </c>
      <c r="H367" s="116"/>
      <c r="I367" s="117"/>
      <c r="J367" s="117"/>
      <c r="K367" s="117">
        <f t="shared" si="296"/>
        <v>-1.0634751997713465E-2</v>
      </c>
      <c r="L367" s="116"/>
      <c r="M367" s="116"/>
      <c r="N367" s="118"/>
      <c r="O367" s="40">
        <f t="shared" ca="1" si="299"/>
        <v>-1.1005107404359227E-2</v>
      </c>
      <c r="P367" s="167">
        <f t="shared" ca="1" si="292"/>
        <v>1.3716312723174735E-7</v>
      </c>
      <c r="Q367" s="166">
        <f t="shared" si="293"/>
        <v>41534.321799999998</v>
      </c>
      <c r="R367" s="8">
        <f t="shared" ca="1" si="294"/>
        <v>1.3716312723174735E-7</v>
      </c>
      <c r="S367" s="282">
        <f t="shared" si="298"/>
        <v>1</v>
      </c>
      <c r="T367" s="284"/>
      <c r="U367" s="167"/>
      <c r="V367" s="167"/>
      <c r="W367" s="167"/>
      <c r="X367" s="167"/>
      <c r="Y367" s="167"/>
      <c r="Z367" s="167"/>
      <c r="AB367" s="116"/>
      <c r="AC367" s="25"/>
      <c r="AD367" s="252"/>
      <c r="AE367" s="41"/>
      <c r="AF367">
        <f t="shared" si="265"/>
        <v>35376</v>
      </c>
      <c r="AG367" s="246">
        <f t="shared" si="266"/>
        <v>-1.5764780409020553E-2</v>
      </c>
      <c r="AH367" s="247">
        <f t="shared" si="267"/>
        <v>5.1300284113070874E-3</v>
      </c>
      <c r="AI367" s="247">
        <f t="shared" ca="1" si="268"/>
        <v>3.703554066457615E-4</v>
      </c>
      <c r="AJ367" s="248">
        <f t="shared" si="269"/>
        <v>2.6317191500817918E-5</v>
      </c>
      <c r="AK367">
        <f t="shared" si="295"/>
        <v>2.6317191500817918E-5</v>
      </c>
      <c r="AN367">
        <f t="shared" si="270"/>
        <v>-8.3975229311399942E-3</v>
      </c>
      <c r="AO367">
        <f t="shared" si="271"/>
        <v>0.36851572267715704</v>
      </c>
      <c r="AP367">
        <f t="shared" si="272"/>
        <v>-0.36593117420007054</v>
      </c>
      <c r="AQ367">
        <f t="shared" si="273"/>
        <v>-0.20070717853827927</v>
      </c>
      <c r="AR367">
        <f t="shared" si="274"/>
        <v>-2.8338557398839463</v>
      </c>
      <c r="AS367">
        <f t="shared" si="275"/>
        <v>-6.4476872123420952</v>
      </c>
      <c r="AT367">
        <f t="shared" si="300"/>
        <v>3.8047546451711676</v>
      </c>
      <c r="AU367">
        <f t="shared" si="300"/>
        <v>3.8152001813723055</v>
      </c>
      <c r="AV367">
        <f t="shared" si="300"/>
        <v>3.7951889460860553</v>
      </c>
      <c r="AW367">
        <f t="shared" si="300"/>
        <v>3.8338102537104159</v>
      </c>
      <c r="AX367">
        <f t="shared" si="300"/>
        <v>3.7602716829229466</v>
      </c>
      <c r="AY367">
        <f t="shared" si="300"/>
        <v>3.9043843209920377</v>
      </c>
      <c r="AZ367">
        <f t="shared" si="300"/>
        <v>3.6347970257196116</v>
      </c>
      <c r="BA367">
        <f t="shared" si="277"/>
        <v>4.21809888934584</v>
      </c>
      <c r="BB367" s="246">
        <f t="shared" si="278"/>
        <v>-1.0526867058978245E-2</v>
      </c>
      <c r="BC367" s="247">
        <f t="shared" si="279"/>
        <v>-1.0788493873522056E-4</v>
      </c>
      <c r="BD367" s="248">
        <f t="shared" si="280"/>
        <v>1.1639160005902295E-8</v>
      </c>
      <c r="BE367" s="247">
        <f t="shared" si="281"/>
        <v>-7.4751424166157789E-3</v>
      </c>
      <c r="BG367">
        <f t="shared" si="282"/>
        <v>5.2379133500423079E-3</v>
      </c>
      <c r="BH367">
        <f t="shared" si="283"/>
        <v>0.96909809160021776</v>
      </c>
      <c r="BI367">
        <f t="shared" si="284"/>
        <v>0.99998076157772708</v>
      </c>
      <c r="BJ367">
        <f t="shared" si="285"/>
        <v>-0.56485290601382943</v>
      </c>
      <c r="BK367">
        <f t="shared" si="286"/>
        <v>-1.6254497312436651</v>
      </c>
      <c r="BL367">
        <f t="shared" si="287"/>
        <v>-1.0562032443671827</v>
      </c>
      <c r="BM367">
        <f t="shared" si="301"/>
        <v>5.267888812833502</v>
      </c>
      <c r="BN367">
        <f t="shared" si="301"/>
        <v>5.2682827334521747</v>
      </c>
      <c r="BO367">
        <f t="shared" si="301"/>
        <v>5.2696009134422006</v>
      </c>
      <c r="BP367">
        <f t="shared" si="301"/>
        <v>5.2739918256266636</v>
      </c>
      <c r="BQ367">
        <f t="shared" si="301"/>
        <v>5.288402524607867</v>
      </c>
      <c r="BR367">
        <f t="shared" si="301"/>
        <v>5.3336133241293266</v>
      </c>
      <c r="BS367">
        <f t="shared" si="301"/>
        <v>5.4601017511905825</v>
      </c>
      <c r="BT367">
        <f t="shared" si="289"/>
        <v>5.7484088098058175</v>
      </c>
    </row>
    <row r="368" spans="1:72">
      <c r="A368" s="86" t="s">
        <v>171</v>
      </c>
      <c r="B368" s="74" t="s">
        <v>49</v>
      </c>
      <c r="C368" s="73">
        <v>56562.582000000002</v>
      </c>
      <c r="D368" s="73">
        <v>2.0000000000000001E-4</v>
      </c>
      <c r="E368" s="58">
        <f t="shared" si="290"/>
        <v>35402.969593039226</v>
      </c>
      <c r="F368">
        <f t="shared" si="291"/>
        <v>35403</v>
      </c>
      <c r="G368">
        <f t="shared" si="297"/>
        <v>-1.0992180999892298E-2</v>
      </c>
      <c r="H368" s="116"/>
      <c r="I368" s="117"/>
      <c r="J368" s="117"/>
      <c r="K368" s="117">
        <f t="shared" si="296"/>
        <v>-1.0992180999892298E-2</v>
      </c>
      <c r="L368" s="116"/>
      <c r="M368" s="116"/>
      <c r="N368" s="118"/>
      <c r="O368" s="40">
        <f t="shared" ca="1" si="299"/>
        <v>-1.1111383988844287E-2</v>
      </c>
      <c r="P368" s="167">
        <f t="shared" ca="1" si="292"/>
        <v>1.4209352575087906E-8</v>
      </c>
      <c r="Q368" s="166">
        <f t="shared" si="293"/>
        <v>41544.082000000002</v>
      </c>
      <c r="R368" s="8">
        <f t="shared" ca="1" si="294"/>
        <v>1.4209352575087906E-8</v>
      </c>
      <c r="S368" s="282">
        <f t="shared" si="298"/>
        <v>1</v>
      </c>
      <c r="T368" s="284"/>
      <c r="U368" s="167"/>
      <c r="V368" s="167"/>
      <c r="W368" s="167"/>
      <c r="X368" s="167"/>
      <c r="Y368" s="167"/>
      <c r="Z368" s="167"/>
      <c r="AA368" s="116"/>
      <c r="AB368" s="116"/>
      <c r="AC368" s="25"/>
      <c r="AD368" s="252"/>
      <c r="AE368" s="41"/>
      <c r="AF368">
        <f t="shared" si="265"/>
        <v>35403</v>
      </c>
      <c r="AG368" s="246">
        <f t="shared" si="266"/>
        <v>-1.5804179230935436E-2</v>
      </c>
      <c r="AH368" s="247">
        <f t="shared" si="267"/>
        <v>4.8119982310431374E-3</v>
      </c>
      <c r="AI368" s="247">
        <f t="shared" ca="1" si="268"/>
        <v>1.1920298895198855E-4</v>
      </c>
      <c r="AJ368" s="248">
        <f t="shared" si="269"/>
        <v>2.3155326975562282E-5</v>
      </c>
      <c r="AK368">
        <f t="shared" si="295"/>
        <v>2.3155326975562282E-5</v>
      </c>
      <c r="AN368">
        <f t="shared" si="270"/>
        <v>-8.4286374118031204E-3</v>
      </c>
      <c r="AO368">
        <f t="shared" si="271"/>
        <v>0.36885986974566398</v>
      </c>
      <c r="AP368">
        <f t="shared" si="272"/>
        <v>-0.3675221038379618</v>
      </c>
      <c r="AQ368">
        <f t="shared" si="273"/>
        <v>-0.20178676865763454</v>
      </c>
      <c r="AR368">
        <f t="shared" si="274"/>
        <v>-2.8321456670391876</v>
      </c>
      <c r="AS368">
        <f t="shared" si="275"/>
        <v>-6.4114855994997795</v>
      </c>
      <c r="AT368">
        <f t="shared" si="300"/>
        <v>3.8082285339180992</v>
      </c>
      <c r="AU368">
        <f t="shared" si="300"/>
        <v>3.8185186472370054</v>
      </c>
      <c r="AV368">
        <f t="shared" si="300"/>
        <v>3.7987518796943918</v>
      </c>
      <c r="AW368">
        <f t="shared" si="300"/>
        <v>3.8370045468797125</v>
      </c>
      <c r="AX368">
        <f t="shared" si="300"/>
        <v>3.7639740746641372</v>
      </c>
      <c r="AY368">
        <f t="shared" si="300"/>
        <v>3.9074949294741237</v>
      </c>
      <c r="AZ368">
        <f t="shared" si="300"/>
        <v>3.6383635500509612</v>
      </c>
      <c r="BA368">
        <f t="shared" si="277"/>
        <v>4.2232890744721701</v>
      </c>
      <c r="BB368" s="246">
        <f t="shared" si="278"/>
        <v>-1.0606378857552005E-2</v>
      </c>
      <c r="BC368" s="247">
        <f t="shared" si="279"/>
        <v>-3.8580214234029339E-4</v>
      </c>
      <c r="BD368" s="248">
        <f t="shared" si="280"/>
        <v>1.4884329303436001E-7</v>
      </c>
      <c r="BE368" s="247">
        <f t="shared" si="281"/>
        <v>-7.7613439614726085E-3</v>
      </c>
      <c r="BG368">
        <f t="shared" si="282"/>
        <v>5.1978003733834308E-3</v>
      </c>
      <c r="BH368">
        <f t="shared" si="283"/>
        <v>0.97628082091741997</v>
      </c>
      <c r="BI368">
        <f t="shared" si="284"/>
        <v>0.99997881622586704</v>
      </c>
      <c r="BJ368">
        <f t="shared" si="285"/>
        <v>-0.56520008308444636</v>
      </c>
      <c r="BK368">
        <f t="shared" si="286"/>
        <v>-1.6127377032920334</v>
      </c>
      <c r="BL368">
        <f t="shared" si="287"/>
        <v>-1.0428461711969905</v>
      </c>
      <c r="BM368">
        <f t="shared" si="301"/>
        <v>5.2786656876807072</v>
      </c>
      <c r="BN368">
        <f t="shared" si="301"/>
        <v>5.2790913816161664</v>
      </c>
      <c r="BO368">
        <f t="shared" si="301"/>
        <v>5.2804915506605923</v>
      </c>
      <c r="BP368">
        <f t="shared" si="301"/>
        <v>5.2850754136356191</v>
      </c>
      <c r="BQ368">
        <f t="shared" si="301"/>
        <v>5.2998596763621446</v>
      </c>
      <c r="BR368">
        <f t="shared" si="301"/>
        <v>5.3454663725238536</v>
      </c>
      <c r="BS368">
        <f t="shared" si="301"/>
        <v>5.4712933551922207</v>
      </c>
      <c r="BT368">
        <f t="shared" si="289"/>
        <v>5.755931079910189</v>
      </c>
    </row>
    <row r="369" spans="1:72">
      <c r="A369" s="94" t="s">
        <v>174</v>
      </c>
      <c r="B369" s="95" t="s">
        <v>49</v>
      </c>
      <c r="C369" s="73">
        <v>56563.3053</v>
      </c>
      <c r="D369" s="96">
        <v>1E-4</v>
      </c>
      <c r="E369" s="58">
        <f t="shared" si="290"/>
        <v>35404.970411142291</v>
      </c>
      <c r="F369">
        <f t="shared" si="291"/>
        <v>35405</v>
      </c>
      <c r="G369">
        <f t="shared" si="297"/>
        <v>-1.0696434997953475E-2</v>
      </c>
      <c r="H369" s="116"/>
      <c r="I369" s="117"/>
      <c r="J369" s="117"/>
      <c r="K369" s="117">
        <f t="shared" si="296"/>
        <v>-1.0696434997953475E-2</v>
      </c>
      <c r="L369" s="116"/>
      <c r="M369" s="116"/>
      <c r="N369" s="118"/>
      <c r="O369" s="40">
        <f t="shared" ca="1" si="299"/>
        <v>-1.1119256328435773E-2</v>
      </c>
      <c r="P369" s="167">
        <f t="shared" ca="1" si="292"/>
        <v>1.7877787751082073E-7</v>
      </c>
      <c r="Q369" s="166">
        <f t="shared" si="293"/>
        <v>41544.8053</v>
      </c>
      <c r="R369" s="8">
        <f t="shared" ca="1" si="294"/>
        <v>1.7877787751082073E-7</v>
      </c>
      <c r="S369" s="282">
        <f t="shared" si="298"/>
        <v>1</v>
      </c>
      <c r="T369" s="284"/>
      <c r="U369" s="167"/>
      <c r="V369" s="167"/>
      <c r="W369" s="167"/>
      <c r="X369" s="167"/>
      <c r="Y369" s="167"/>
      <c r="Z369" s="167"/>
      <c r="AA369" s="116"/>
      <c r="AB369" s="116"/>
      <c r="AC369" s="25"/>
      <c r="AD369" s="252"/>
      <c r="AE369" s="41"/>
      <c r="AF369">
        <f t="shared" si="265"/>
        <v>35405</v>
      </c>
      <c r="AG369" s="246">
        <f t="shared" si="266"/>
        <v>-1.5807094427305213E-2</v>
      </c>
      <c r="AH369" s="247">
        <f t="shared" si="267"/>
        <v>5.1106594293517382E-3</v>
      </c>
      <c r="AI369" s="247">
        <f t="shared" ca="1" si="268"/>
        <v>4.2282133048229809E-4</v>
      </c>
      <c r="AJ369" s="248">
        <f t="shared" si="269"/>
        <v>2.6118839802821834E-5</v>
      </c>
      <c r="AK369">
        <f t="shared" si="295"/>
        <v>2.6118839802821834E-5</v>
      </c>
      <c r="AN369">
        <f t="shared" si="270"/>
        <v>-8.4309391673730114E-3</v>
      </c>
      <c r="AO369">
        <f t="shared" si="271"/>
        <v>0.36888545974359632</v>
      </c>
      <c r="AP369">
        <f t="shared" si="272"/>
        <v>-0.36764001921166933</v>
      </c>
      <c r="AQ369">
        <f t="shared" si="273"/>
        <v>-0.20186679048248168</v>
      </c>
      <c r="AR369">
        <f t="shared" si="274"/>
        <v>-2.8320188751538264</v>
      </c>
      <c r="AS369">
        <f t="shared" si="275"/>
        <v>-6.4088172617593449</v>
      </c>
      <c r="AT369">
        <f t="shared" si="300"/>
        <v>3.8084859732102849</v>
      </c>
      <c r="AU369">
        <f t="shared" si="300"/>
        <v>3.8187645900301952</v>
      </c>
      <c r="AV369">
        <f t="shared" si="300"/>
        <v>3.799015941040794</v>
      </c>
      <c r="AW369">
        <f t="shared" si="300"/>
        <v>3.8372412236639617</v>
      </c>
      <c r="AX369">
        <f t="shared" si="300"/>
        <v>3.7642486005469253</v>
      </c>
      <c r="AY369">
        <f t="shared" si="300"/>
        <v>3.9077251396224484</v>
      </c>
      <c r="AZ369">
        <f t="shared" si="300"/>
        <v>3.6386283633139351</v>
      </c>
      <c r="BA369">
        <f t="shared" si="277"/>
        <v>4.2236735326296753</v>
      </c>
      <c r="BB369" s="246">
        <f t="shared" si="278"/>
        <v>-1.061230156137058E-2</v>
      </c>
      <c r="BC369" s="247">
        <f t="shared" si="279"/>
        <v>-8.413343658289496E-5</v>
      </c>
      <c r="BD369" s="248">
        <f t="shared" si="280"/>
        <v>7.0784351512480082E-9</v>
      </c>
      <c r="BE369" s="247">
        <f t="shared" si="281"/>
        <v>-7.4602886965150971E-3</v>
      </c>
      <c r="BG369">
        <f t="shared" si="282"/>
        <v>5.1947928659346341E-3</v>
      </c>
      <c r="BH369">
        <f t="shared" si="283"/>
        <v>0.97681731415061435</v>
      </c>
      <c r="BI369">
        <f t="shared" si="284"/>
        <v>0.9999721874717088</v>
      </c>
      <c r="BJ369">
        <f t="shared" si="285"/>
        <v>-0.56522234249171832</v>
      </c>
      <c r="BK369">
        <f t="shared" si="286"/>
        <v>-1.6117885126518336</v>
      </c>
      <c r="BL369">
        <f t="shared" si="287"/>
        <v>-1.0418559301382708</v>
      </c>
      <c r="BM369">
        <f t="shared" si="301"/>
        <v>5.2794671986306119</v>
      </c>
      <c r="BN369">
        <f t="shared" si="301"/>
        <v>5.2798953147071108</v>
      </c>
      <c r="BO369">
        <f t="shared" si="301"/>
        <v>5.2813016701142752</v>
      </c>
      <c r="BP369">
        <f t="shared" si="301"/>
        <v>5.2858999292345104</v>
      </c>
      <c r="BQ369">
        <f t="shared" si="301"/>
        <v>5.3007116815706548</v>
      </c>
      <c r="BR369">
        <f t="shared" si="301"/>
        <v>5.3463466785878699</v>
      </c>
      <c r="BS369">
        <f t="shared" si="301"/>
        <v>5.4721230061570099</v>
      </c>
      <c r="BT369">
        <f t="shared" si="289"/>
        <v>5.7564882851031047</v>
      </c>
    </row>
    <row r="370" spans="1:72">
      <c r="A370" s="68" t="s">
        <v>175</v>
      </c>
      <c r="B370" s="68" t="s">
        <v>49</v>
      </c>
      <c r="C370" s="69">
        <v>56573.427300000003</v>
      </c>
      <c r="D370" s="69" t="s">
        <v>76</v>
      </c>
      <c r="E370" s="58">
        <f t="shared" si="290"/>
        <v>35432.970246396377</v>
      </c>
      <c r="F370">
        <f t="shared" si="291"/>
        <v>35433</v>
      </c>
      <c r="G370">
        <f t="shared" si="297"/>
        <v>-1.0755990995676257E-2</v>
      </c>
      <c r="H370" s="116"/>
      <c r="I370" s="117"/>
      <c r="J370" s="117"/>
      <c r="K370" s="117">
        <f t="shared" si="296"/>
        <v>-1.0755990995676257E-2</v>
      </c>
      <c r="L370" s="116"/>
      <c r="M370" s="116"/>
      <c r="N370" s="118"/>
      <c r="O370" s="40">
        <f t="shared" ca="1" si="299"/>
        <v>-1.1229469082716576E-2</v>
      </c>
      <c r="P370" s="167">
        <f t="shared" ca="1" si="292"/>
        <v>2.2418149890735971E-7</v>
      </c>
      <c r="Q370" s="166">
        <f t="shared" si="293"/>
        <v>41554.927300000003</v>
      </c>
      <c r="R370" s="8">
        <f t="shared" ca="1" si="294"/>
        <v>2.2418149890735971E-7</v>
      </c>
      <c r="S370" s="282">
        <f t="shared" si="298"/>
        <v>1</v>
      </c>
      <c r="T370" s="284"/>
      <c r="U370" s="167"/>
      <c r="V370" s="167"/>
      <c r="W370" s="167"/>
      <c r="X370" s="167"/>
      <c r="Y370" s="167"/>
      <c r="Z370" s="167"/>
      <c r="AA370" s="116"/>
      <c r="AB370" s="116"/>
      <c r="AC370" s="25"/>
      <c r="AD370" s="252"/>
      <c r="AE370" s="41"/>
      <c r="AF370">
        <f t="shared" si="265"/>
        <v>35433</v>
      </c>
      <c r="AG370" s="246">
        <f t="shared" si="266"/>
        <v>-1.5847860101903588E-2</v>
      </c>
      <c r="AH370" s="247">
        <f t="shared" si="267"/>
        <v>5.0918691062273314E-3</v>
      </c>
      <c r="AI370" s="247">
        <f t="shared" ca="1" si="268"/>
        <v>4.734780870403188E-4</v>
      </c>
      <c r="AJ370" s="248">
        <f t="shared" si="269"/>
        <v>2.5927130994952323E-5</v>
      </c>
      <c r="AK370">
        <f t="shared" si="295"/>
        <v>2.5927130994952323E-5</v>
      </c>
      <c r="AN370">
        <f t="shared" si="270"/>
        <v>-8.463119771642498E-3</v>
      </c>
      <c r="AO370">
        <f t="shared" si="271"/>
        <v>0.36924513859767472</v>
      </c>
      <c r="AP370">
        <f t="shared" si="272"/>
        <v>-0.36929183253746922</v>
      </c>
      <c r="AQ370">
        <f t="shared" si="273"/>
        <v>-0.20298785392255206</v>
      </c>
      <c r="AR370">
        <f t="shared" si="274"/>
        <v>-2.8302420460403663</v>
      </c>
      <c r="AS370">
        <f t="shared" si="275"/>
        <v>-6.3716506558046531</v>
      </c>
      <c r="AT370">
        <f t="shared" si="300"/>
        <v>3.8120917805874388</v>
      </c>
      <c r="AU370">
        <f t="shared" si="300"/>
        <v>3.8222096982764122</v>
      </c>
      <c r="AV370">
        <f t="shared" si="300"/>
        <v>3.8027148262313579</v>
      </c>
      <c r="AW370">
        <f t="shared" si="300"/>
        <v>3.8405556339478242</v>
      </c>
      <c r="AX370">
        <f t="shared" si="300"/>
        <v>3.7680959267901084</v>
      </c>
      <c r="AY370">
        <f t="shared" si="300"/>
        <v>3.9109451306274328</v>
      </c>
      <c r="AZ370">
        <f t="shared" si="300"/>
        <v>3.6423448368306541</v>
      </c>
      <c r="BA370">
        <f t="shared" si="277"/>
        <v>4.2290559468347588</v>
      </c>
      <c r="BB370" s="246">
        <f t="shared" si="278"/>
        <v>-1.0695701906298E-2</v>
      </c>
      <c r="BC370" s="247">
        <f t="shared" si="279"/>
        <v>-6.0289089378256361E-5</v>
      </c>
      <c r="BD370" s="248">
        <f t="shared" si="280"/>
        <v>3.6347742980593838E-9</v>
      </c>
      <c r="BE370" s="247">
        <f t="shared" si="281"/>
        <v>-7.4450294196393473E-3</v>
      </c>
      <c r="BG370">
        <f t="shared" si="282"/>
        <v>5.1521581956055886E-3</v>
      </c>
      <c r="BH370">
        <f t="shared" si="283"/>
        <v>0.98439311976434341</v>
      </c>
      <c r="BI370">
        <f t="shared" si="284"/>
        <v>0.99978247588828184</v>
      </c>
      <c r="BJ370">
        <f t="shared" si="285"/>
        <v>-0.56548223549845178</v>
      </c>
      <c r="BK370">
        <f t="shared" si="286"/>
        <v>-1.5983885629171268</v>
      </c>
      <c r="BL370">
        <f t="shared" si="287"/>
        <v>-1.0279800270746153</v>
      </c>
      <c r="BM370">
        <f t="shared" si="301"/>
        <v>5.2907355746121851</v>
      </c>
      <c r="BN370">
        <f t="shared" si="301"/>
        <v>5.2911986039970875</v>
      </c>
      <c r="BO370">
        <f t="shared" si="301"/>
        <v>5.2926931820843626</v>
      </c>
      <c r="BP370">
        <f t="shared" si="301"/>
        <v>5.2974943570233162</v>
      </c>
      <c r="BQ370">
        <f t="shared" si="301"/>
        <v>5.3126880403069769</v>
      </c>
      <c r="BR370">
        <f t="shared" si="301"/>
        <v>5.3587041449591624</v>
      </c>
      <c r="BS370">
        <f t="shared" si="301"/>
        <v>5.4837473514773611</v>
      </c>
      <c r="BT370">
        <f t="shared" si="289"/>
        <v>5.7642891578039341</v>
      </c>
    </row>
    <row r="371" spans="1:72">
      <c r="A371" s="73" t="s">
        <v>176</v>
      </c>
      <c r="B371" s="74" t="s">
        <v>49</v>
      </c>
      <c r="C371" s="97">
        <v>56573.427309999999</v>
      </c>
      <c r="D371" s="73">
        <v>1E-4</v>
      </c>
      <c r="E371" s="58">
        <f t="shared" si="290"/>
        <v>35432.970274058724</v>
      </c>
      <c r="F371">
        <f t="shared" si="291"/>
        <v>35433</v>
      </c>
      <c r="G371">
        <f t="shared" si="297"/>
        <v>-1.0745990999566857E-2</v>
      </c>
      <c r="H371" s="116"/>
      <c r="I371" s="117"/>
      <c r="J371" s="117"/>
      <c r="K371" s="117">
        <f t="shared" si="296"/>
        <v>-1.0745990999566857E-2</v>
      </c>
      <c r="L371" s="116"/>
      <c r="M371" s="116"/>
      <c r="N371" s="118"/>
      <c r="O371" s="40">
        <f t="shared" ca="1" si="299"/>
        <v>-1.1229469082716576E-2</v>
      </c>
      <c r="P371" s="167">
        <f t="shared" ca="1" si="292"/>
        <v>2.3375105688612635E-7</v>
      </c>
      <c r="Q371" s="166">
        <f t="shared" si="293"/>
        <v>41554.927309999999</v>
      </c>
      <c r="R371" s="8">
        <f t="shared" ca="1" si="294"/>
        <v>2.3375105688612635E-7</v>
      </c>
      <c r="S371" s="282">
        <f t="shared" si="298"/>
        <v>1</v>
      </c>
      <c r="T371" s="284"/>
      <c r="U371" s="167"/>
      <c r="V371" s="167"/>
      <c r="W371" s="167"/>
      <c r="X371" s="167"/>
      <c r="Y371" s="167"/>
      <c r="Z371" s="167"/>
      <c r="AA371" s="116"/>
      <c r="AB371" s="116"/>
      <c r="AC371" s="25"/>
      <c r="AD371" s="252"/>
      <c r="AE371" s="41"/>
      <c r="AF371">
        <f t="shared" si="265"/>
        <v>35433</v>
      </c>
      <c r="AG371" s="246">
        <f t="shared" si="266"/>
        <v>-1.5847860101903588E-2</v>
      </c>
      <c r="AH371" s="247">
        <f t="shared" si="267"/>
        <v>5.1018691023367313E-3</v>
      </c>
      <c r="AI371" s="247">
        <f t="shared" ca="1" si="268"/>
        <v>4.8347808314971874E-4</v>
      </c>
      <c r="AJ371" s="248">
        <f t="shared" si="269"/>
        <v>2.6029068337378204E-5</v>
      </c>
      <c r="AK371">
        <f t="shared" si="295"/>
        <v>2.6029068337378204E-5</v>
      </c>
      <c r="AN371">
        <f t="shared" si="270"/>
        <v>-8.463119771642498E-3</v>
      </c>
      <c r="AO371">
        <f t="shared" si="271"/>
        <v>0.36924513859767472</v>
      </c>
      <c r="AP371">
        <f t="shared" si="272"/>
        <v>-0.36929183253746922</v>
      </c>
      <c r="AQ371">
        <f t="shared" si="273"/>
        <v>-0.20298785392255206</v>
      </c>
      <c r="AR371">
        <f t="shared" si="274"/>
        <v>-2.8302420460403663</v>
      </c>
      <c r="AS371">
        <f t="shared" si="275"/>
        <v>-6.3716506558046531</v>
      </c>
      <c r="AT371">
        <f t="shared" si="300"/>
        <v>3.8120917805874388</v>
      </c>
      <c r="AU371">
        <f t="shared" si="300"/>
        <v>3.8222096982764122</v>
      </c>
      <c r="AV371">
        <f t="shared" si="300"/>
        <v>3.8027148262313579</v>
      </c>
      <c r="AW371">
        <f t="shared" si="300"/>
        <v>3.8405556339478242</v>
      </c>
      <c r="AX371">
        <f t="shared" si="300"/>
        <v>3.7680959267901084</v>
      </c>
      <c r="AY371">
        <f t="shared" si="300"/>
        <v>3.9109451306274328</v>
      </c>
      <c r="AZ371">
        <f t="shared" si="300"/>
        <v>3.6423448368306541</v>
      </c>
      <c r="BA371">
        <f t="shared" si="277"/>
        <v>4.2290559468347588</v>
      </c>
      <c r="BB371" s="246">
        <f t="shared" si="278"/>
        <v>-1.0695701906298E-2</v>
      </c>
      <c r="BC371" s="247">
        <f t="shared" si="279"/>
        <v>-5.0289093268856416E-5</v>
      </c>
      <c r="BD371" s="248">
        <f t="shared" si="280"/>
        <v>2.5289929018037398E-9</v>
      </c>
      <c r="BE371" s="247">
        <f t="shared" si="281"/>
        <v>-7.4350294235299473E-3</v>
      </c>
      <c r="BG371">
        <f t="shared" si="282"/>
        <v>5.1521581956055886E-3</v>
      </c>
      <c r="BH371">
        <f t="shared" si="283"/>
        <v>0.98439311976434341</v>
      </c>
      <c r="BI371">
        <f t="shared" si="284"/>
        <v>0.99978247588828184</v>
      </c>
      <c r="BJ371">
        <f t="shared" si="285"/>
        <v>-0.56548223549845178</v>
      </c>
      <c r="BK371">
        <f t="shared" si="286"/>
        <v>-1.5983885629171268</v>
      </c>
      <c r="BL371">
        <f t="shared" si="287"/>
        <v>-1.0279800270746153</v>
      </c>
      <c r="BM371">
        <f t="shared" si="301"/>
        <v>5.2907355746121851</v>
      </c>
      <c r="BN371">
        <f t="shared" si="301"/>
        <v>5.2911986039970875</v>
      </c>
      <c r="BO371">
        <f t="shared" si="301"/>
        <v>5.2926931820843626</v>
      </c>
      <c r="BP371">
        <f t="shared" si="301"/>
        <v>5.2974943570233162</v>
      </c>
      <c r="BQ371">
        <f t="shared" si="301"/>
        <v>5.3126880403069769</v>
      </c>
      <c r="BR371">
        <f t="shared" si="301"/>
        <v>5.3587041449591624</v>
      </c>
      <c r="BS371">
        <f t="shared" si="301"/>
        <v>5.4837473514773611</v>
      </c>
      <c r="BT371">
        <f t="shared" si="289"/>
        <v>5.7642891578039341</v>
      </c>
    </row>
    <row r="372" spans="1:72">
      <c r="A372" s="86" t="s">
        <v>177</v>
      </c>
      <c r="B372" s="74" t="s">
        <v>49</v>
      </c>
      <c r="C372" s="73">
        <v>56580.656999999999</v>
      </c>
      <c r="D372" s="73">
        <v>1E-4</v>
      </c>
      <c r="E372" s="58">
        <f t="shared" si="290"/>
        <v>35452.969298850076</v>
      </c>
      <c r="F372">
        <f t="shared" si="291"/>
        <v>35453</v>
      </c>
      <c r="G372">
        <f t="shared" si="297"/>
        <v>-1.1098530994786415E-2</v>
      </c>
      <c r="H372" s="116"/>
      <c r="I372" s="117"/>
      <c r="J372" s="117"/>
      <c r="K372" s="117">
        <f t="shared" si="296"/>
        <v>-1.1098530994786415E-2</v>
      </c>
      <c r="L372" s="116"/>
      <c r="M372" s="116"/>
      <c r="N372" s="118"/>
      <c r="O372" s="40">
        <f t="shared" ca="1" si="299"/>
        <v>-1.1308192478631435E-2</v>
      </c>
      <c r="P372" s="167">
        <f t="shared" ca="1" si="292"/>
        <v>4.3957937808095364E-8</v>
      </c>
      <c r="Q372" s="166">
        <f t="shared" si="293"/>
        <v>41562.156999999999</v>
      </c>
      <c r="R372" s="8">
        <f t="shared" ca="1" si="294"/>
        <v>4.3957937808095364E-8</v>
      </c>
      <c r="S372" s="282">
        <f t="shared" si="298"/>
        <v>1</v>
      </c>
      <c r="T372" s="284"/>
      <c r="U372" s="167"/>
      <c r="V372" s="167"/>
      <c r="W372" s="167"/>
      <c r="X372" s="167"/>
      <c r="Y372" s="167"/>
      <c r="Z372" s="167"/>
      <c r="AA372" s="116"/>
      <c r="AB372" s="116"/>
      <c r="AC372" s="25"/>
      <c r="AD372" s="252"/>
      <c r="AE372" s="41"/>
      <c r="AF372">
        <f t="shared" si="265"/>
        <v>35453</v>
      </c>
      <c r="AG372" s="246">
        <f t="shared" si="266"/>
        <v>-1.587692441678E-2</v>
      </c>
      <c r="AH372" s="247">
        <f t="shared" si="267"/>
        <v>4.7783934219935847E-3</v>
      </c>
      <c r="AI372" s="247">
        <f t="shared" ca="1" si="268"/>
        <v>2.0966148384501948E-4</v>
      </c>
      <c r="AJ372" s="248">
        <f t="shared" si="269"/>
        <v>2.283304369535156E-5</v>
      </c>
      <c r="AK372">
        <f t="shared" si="295"/>
        <v>2.283304369535156E-5</v>
      </c>
      <c r="AN372">
        <f t="shared" si="270"/>
        <v>-8.4860554372776717E-3</v>
      </c>
      <c r="AO372">
        <f t="shared" si="271"/>
        <v>0.36950367873868195</v>
      </c>
      <c r="AP372">
        <f t="shared" si="272"/>
        <v>-0.37047284257182928</v>
      </c>
      <c r="AQ372">
        <f t="shared" si="273"/>
        <v>-0.20378948181565887</v>
      </c>
      <c r="AR372">
        <f t="shared" si="274"/>
        <v>-2.8289708832518867</v>
      </c>
      <c r="AS372">
        <f t="shared" si="275"/>
        <v>-6.3453184183210363</v>
      </c>
      <c r="AT372">
        <f t="shared" ref="AT372:AZ386" si="302">$BA372+$AH$7*SIN(AU372)</f>
        <v>3.8146692548095738</v>
      </c>
      <c r="AU372">
        <f t="shared" si="302"/>
        <v>3.8246726908098436</v>
      </c>
      <c r="AV372">
        <f t="shared" si="302"/>
        <v>3.8053591968092979</v>
      </c>
      <c r="AW372">
        <f t="shared" si="302"/>
        <v>3.8429241694484517</v>
      </c>
      <c r="AX372">
        <f t="shared" si="302"/>
        <v>3.7708485332469093</v>
      </c>
      <c r="AY372">
        <f t="shared" si="302"/>
        <v>3.9132417741548751</v>
      </c>
      <c r="AZ372">
        <f t="shared" si="302"/>
        <v>3.6450098644281157</v>
      </c>
      <c r="BA372">
        <f t="shared" si="277"/>
        <v>4.232900528409818</v>
      </c>
      <c r="BB372" s="246">
        <f t="shared" si="278"/>
        <v>-1.0755830478915204E-2</v>
      </c>
      <c r="BC372" s="247">
        <f t="shared" si="279"/>
        <v>-3.4270051587121167E-4</v>
      </c>
      <c r="BD372" s="248">
        <f t="shared" si="280"/>
        <v>1.174436435783946E-7</v>
      </c>
      <c r="BE372" s="247">
        <f t="shared" si="281"/>
        <v>-7.7335694953735391E-3</v>
      </c>
      <c r="BG372">
        <f t="shared" si="282"/>
        <v>5.1210939378647955E-3</v>
      </c>
      <c r="BH372">
        <f t="shared" si="283"/>
        <v>0.98987917906206913</v>
      </c>
      <c r="BI372">
        <f t="shared" si="284"/>
        <v>0.99953312230351865</v>
      </c>
      <c r="BJ372">
        <f t="shared" si="285"/>
        <v>-0.56560702113619399</v>
      </c>
      <c r="BK372">
        <f t="shared" si="286"/>
        <v>-1.5886881502458152</v>
      </c>
      <c r="BL372">
        <f t="shared" si="287"/>
        <v>-1.018053812881389</v>
      </c>
      <c r="BM372">
        <f t="shared" ref="BM372:BS386" si="303">$BT372+$BH$7*SIN(BN372)</f>
        <v>5.2988389206861024</v>
      </c>
      <c r="BN372">
        <f t="shared" si="303"/>
        <v>5.2993280434565033</v>
      </c>
      <c r="BO372">
        <f t="shared" si="303"/>
        <v>5.3008874532476549</v>
      </c>
      <c r="BP372">
        <f t="shared" si="303"/>
        <v>5.3058349979708836</v>
      </c>
      <c r="BQ372">
        <f t="shared" si="303"/>
        <v>5.3212978534535456</v>
      </c>
      <c r="BR372">
        <f t="shared" si="303"/>
        <v>5.3675686587958698</v>
      </c>
      <c r="BS372">
        <f t="shared" si="303"/>
        <v>5.4920609210671927</v>
      </c>
      <c r="BT372">
        <f t="shared" si="289"/>
        <v>5.7698612097330972</v>
      </c>
    </row>
    <row r="373" spans="1:72">
      <c r="A373" s="86" t="s">
        <v>177</v>
      </c>
      <c r="B373" s="74" t="s">
        <v>49</v>
      </c>
      <c r="C373" s="73">
        <v>56593.670899999997</v>
      </c>
      <c r="D373" s="73">
        <v>1E-4</v>
      </c>
      <c r="E373" s="58">
        <f t="shared" si="290"/>
        <v>35488.968810410348</v>
      </c>
      <c r="F373">
        <f t="shared" si="291"/>
        <v>35489</v>
      </c>
      <c r="G373">
        <f t="shared" si="297"/>
        <v>-1.1275103002844844E-2</v>
      </c>
      <c r="H373" s="116"/>
      <c r="I373" s="117"/>
      <c r="J373" s="117"/>
      <c r="K373" s="117">
        <f t="shared" si="296"/>
        <v>-1.1275103002844844E-2</v>
      </c>
      <c r="L373" s="116"/>
      <c r="M373" s="116"/>
      <c r="N373" s="118"/>
      <c r="O373" s="40">
        <f t="shared" ca="1" si="299"/>
        <v>-1.1449894591278181E-2</v>
      </c>
      <c r="P373" s="167">
        <f t="shared" ca="1" si="292"/>
        <v>3.0552099387049174E-8</v>
      </c>
      <c r="Q373" s="166">
        <f t="shared" si="293"/>
        <v>41575.170899999997</v>
      </c>
      <c r="R373" s="8">
        <f t="shared" ca="1" si="294"/>
        <v>3.0552099387049174E-8</v>
      </c>
      <c r="S373" s="282">
        <f t="shared" si="298"/>
        <v>1</v>
      </c>
      <c r="T373" s="284"/>
      <c r="U373" s="167">
        <v>2.2820854229968064E-10</v>
      </c>
      <c r="V373" s="167">
        <v>1.5971507497400187E-21</v>
      </c>
      <c r="W373" s="167">
        <v>6.6425407579724715E-28</v>
      </c>
      <c r="X373" s="167">
        <v>3.7905805558999991E-10</v>
      </c>
      <c r="Y373" s="167">
        <v>1.3098457469365975E-5</v>
      </c>
      <c r="Z373" s="167">
        <v>1.5078772739950878E-3</v>
      </c>
      <c r="AA373" s="116">
        <v>6.0452663605255225E-2</v>
      </c>
      <c r="AB373" s="116">
        <v>58.239666736304763</v>
      </c>
      <c r="AC373" s="25">
        <v>1.1379221151197594E-5</v>
      </c>
      <c r="AD373" s="252">
        <v>1.6876679902915095E-8</v>
      </c>
      <c r="AE373" s="41">
        <v>2.7122466006726262E-21</v>
      </c>
      <c r="AF373">
        <f t="shared" si="265"/>
        <v>35489</v>
      </c>
      <c r="AG373" s="246">
        <f t="shared" si="266"/>
        <v>-1.5929125942474948E-2</v>
      </c>
      <c r="AH373" s="247">
        <f t="shared" si="267"/>
        <v>4.6540229396301036E-3</v>
      </c>
      <c r="AI373" s="247">
        <f t="shared" ca="1" si="268"/>
        <v>1.7479158843333731E-4</v>
      </c>
      <c r="AJ373" s="248">
        <f t="shared" si="269"/>
        <v>2.165992952260323E-5</v>
      </c>
      <c r="AK373">
        <f t="shared" si="295"/>
        <v>2.165992952260323E-5</v>
      </c>
      <c r="AN373">
        <f t="shared" si="270"/>
        <v>-8.5272328364251367E-3</v>
      </c>
      <c r="AO373">
        <f t="shared" si="271"/>
        <v>0.36997248513828551</v>
      </c>
      <c r="AP373">
        <f t="shared" si="272"/>
        <v>-0.37260107142115517</v>
      </c>
      <c r="AQ373">
        <f t="shared" si="273"/>
        <v>-0.20523424309778829</v>
      </c>
      <c r="AR373">
        <f t="shared" si="274"/>
        <v>-2.8266785653946989</v>
      </c>
      <c r="AS373">
        <f t="shared" si="275"/>
        <v>-6.2983658404873957</v>
      </c>
      <c r="AT373">
        <f t="shared" si="302"/>
        <v>3.8193127059577781</v>
      </c>
      <c r="AU373">
        <f t="shared" si="302"/>
        <v>3.8291107663909001</v>
      </c>
      <c r="AV373">
        <f t="shared" si="302"/>
        <v>3.8101238930797185</v>
      </c>
      <c r="AW373">
        <f t="shared" si="302"/>
        <v>3.8471899510413694</v>
      </c>
      <c r="AX373">
        <f t="shared" si="302"/>
        <v>3.7758126596009038</v>
      </c>
      <c r="AY373">
        <f t="shared" si="302"/>
        <v>3.9173687786895606</v>
      </c>
      <c r="AZ373">
        <f t="shared" si="302"/>
        <v>3.6498288232475247</v>
      </c>
      <c r="BA373">
        <f t="shared" si="277"/>
        <v>4.2398207752449242</v>
      </c>
      <c r="BB373" s="246">
        <f t="shared" si="278"/>
        <v>-1.086525091149456E-2</v>
      </c>
      <c r="BC373" s="247">
        <f t="shared" si="279"/>
        <v>-4.0985209135028372E-4</v>
      </c>
      <c r="BD373" s="248">
        <f t="shared" si="280"/>
        <v>1.6797873678420131E-7</v>
      </c>
      <c r="BE373" s="247">
        <f t="shared" si="281"/>
        <v>-7.8117451974000938E-3</v>
      </c>
      <c r="BG373">
        <f t="shared" si="282"/>
        <v>5.0638750309803865E-3</v>
      </c>
      <c r="BH373">
        <f t="shared" si="283"/>
        <v>0.99991315540006231</v>
      </c>
      <c r="BI373">
        <f t="shared" si="284"/>
        <v>0.99883393111756125</v>
      </c>
      <c r="BJ373">
        <f t="shared" si="285"/>
        <v>-0.56569755685616319</v>
      </c>
      <c r="BK373">
        <f t="shared" si="286"/>
        <v>-1.570949844515104</v>
      </c>
      <c r="BL373">
        <f t="shared" si="287"/>
        <v>-1.0001535295052588</v>
      </c>
      <c r="BM373">
        <f t="shared" si="303"/>
        <v>5.3135413191460446</v>
      </c>
      <c r="BN373">
        <f t="shared" si="303"/>
        <v>5.3140798591467568</v>
      </c>
      <c r="BO373">
        <f t="shared" si="303"/>
        <v>5.3157596606374504</v>
      </c>
      <c r="BP373">
        <f t="shared" si="303"/>
        <v>5.3209731714938151</v>
      </c>
      <c r="BQ373">
        <f t="shared" si="303"/>
        <v>5.336911854093259</v>
      </c>
      <c r="BR373">
        <f t="shared" si="303"/>
        <v>5.3836034479329573</v>
      </c>
      <c r="BS373">
        <f t="shared" si="303"/>
        <v>5.5070470240976404</v>
      </c>
      <c r="BT373">
        <f t="shared" si="289"/>
        <v>5.7798909032055921</v>
      </c>
    </row>
    <row r="374" spans="1:72">
      <c r="A374" s="91" t="s">
        <v>172</v>
      </c>
      <c r="B374" s="92" t="s">
        <v>45</v>
      </c>
      <c r="C374" s="93">
        <v>56857.746200000001</v>
      </c>
      <c r="D374" s="93">
        <v>2.0000000000000001E-4</v>
      </c>
      <c r="E374" s="58">
        <f t="shared" si="290"/>
        <v>36219.463267501058</v>
      </c>
      <c r="F374">
        <f t="shared" si="291"/>
        <v>36219.5</v>
      </c>
      <c r="G374">
        <f t="shared" si="297"/>
        <v>-1.3278876496769954E-2</v>
      </c>
      <c r="H374" s="116"/>
      <c r="I374" s="117"/>
      <c r="J374" s="117"/>
      <c r="K374" s="117">
        <f t="shared" si="296"/>
        <v>-1.3278876496769954E-2</v>
      </c>
      <c r="L374" s="116"/>
      <c r="M374" s="116"/>
      <c r="N374" s="118"/>
      <c r="O374" s="40">
        <f t="shared" ca="1" si="299"/>
        <v>-1.4325266627068484E-2</v>
      </c>
      <c r="P374" s="167">
        <f t="shared" ca="1" si="292"/>
        <v>1.0949323047861749E-6</v>
      </c>
      <c r="Q374" s="166">
        <f t="shared" si="293"/>
        <v>41839.246200000001</v>
      </c>
      <c r="R374" s="8">
        <f t="shared" ca="1" si="294"/>
        <v>1.0949323047861749E-6</v>
      </c>
      <c r="S374" s="282">
        <f t="shared" si="298"/>
        <v>1</v>
      </c>
      <c r="T374" s="284"/>
      <c r="U374" s="167"/>
      <c r="V374" s="167"/>
      <c r="W374" s="167"/>
      <c r="X374" s="167"/>
      <c r="Y374" s="167"/>
      <c r="Z374" s="167"/>
      <c r="AA374" s="116"/>
      <c r="AB374" s="116"/>
      <c r="AC374" s="25"/>
      <c r="AD374" s="252"/>
      <c r="AE374" s="41"/>
      <c r="AF374">
        <f t="shared" si="265"/>
        <v>36219.5</v>
      </c>
      <c r="AG374" s="246">
        <f t="shared" si="266"/>
        <v>-1.6954640941284706E-2</v>
      </c>
      <c r="AH374" s="247">
        <f t="shared" si="267"/>
        <v>3.6757644445147529E-3</v>
      </c>
      <c r="AI374" s="247">
        <f t="shared" ca="1" si="268"/>
        <v>1.0463901302985301E-3</v>
      </c>
      <c r="AJ374" s="248">
        <f t="shared" si="269"/>
        <v>1.351124425155885E-5</v>
      </c>
      <c r="AK374">
        <f t="shared" si="295"/>
        <v>1.351124425155885E-5</v>
      </c>
      <c r="AN374">
        <f t="shared" si="270"/>
        <v>-9.3311169154929787E-3</v>
      </c>
      <c r="AO374">
        <f t="shared" si="271"/>
        <v>0.38049076012401228</v>
      </c>
      <c r="AP374">
        <f t="shared" si="272"/>
        <v>-0.41648641023427685</v>
      </c>
      <c r="AQ374">
        <f t="shared" si="273"/>
        <v>-0.23508310388249073</v>
      </c>
      <c r="AR374">
        <f t="shared" si="274"/>
        <v>-2.7789117669782715</v>
      </c>
      <c r="AS374">
        <f t="shared" si="275"/>
        <v>-5.4539099146851271</v>
      </c>
      <c r="AT374">
        <f t="shared" si="302"/>
        <v>3.9146916586853862</v>
      </c>
      <c r="AU374">
        <f t="shared" si="302"/>
        <v>3.920638855443622</v>
      </c>
      <c r="AV374">
        <f t="shared" si="302"/>
        <v>3.9081028802170787</v>
      </c>
      <c r="AW374">
        <f t="shared" si="302"/>
        <v>3.9347110217494237</v>
      </c>
      <c r="AX374">
        <f t="shared" si="302"/>
        <v>3.8790232584679347</v>
      </c>
      <c r="AY374">
        <f t="shared" si="302"/>
        <v>3.9994317776245198</v>
      </c>
      <c r="AZ374">
        <f t="shared" si="302"/>
        <v>3.7538462976186309</v>
      </c>
      <c r="BA374">
        <f t="shared" si="277"/>
        <v>4.3802441172739588</v>
      </c>
      <c r="BB374" s="246">
        <f t="shared" si="278"/>
        <v>-1.3467845088025551E-2</v>
      </c>
      <c r="BC374" s="247">
        <f t="shared" si="279"/>
        <v>1.8896859125559773E-4</v>
      </c>
      <c r="BD374" s="248">
        <f t="shared" si="280"/>
        <v>3.5709128481125163E-8</v>
      </c>
      <c r="BE374" s="247">
        <f t="shared" si="281"/>
        <v>-7.4345554345361308E-3</v>
      </c>
      <c r="BG374">
        <f t="shared" si="282"/>
        <v>3.486795853259156E-3</v>
      </c>
      <c r="BH374">
        <f t="shared" si="283"/>
        <v>1.2494757593677106</v>
      </c>
      <c r="BI374">
        <f t="shared" si="284"/>
        <v>0.87509261986066766</v>
      </c>
      <c r="BJ374">
        <f t="shared" si="285"/>
        <v>-0.50771604156548045</v>
      </c>
      <c r="BK374">
        <f t="shared" si="286"/>
        <v>-1.1140775882428029</v>
      </c>
      <c r="BL374">
        <f t="shared" si="287"/>
        <v>-0.62283201290925083</v>
      </c>
      <c r="BM374">
        <f t="shared" si="303"/>
        <v>5.6492459405071074</v>
      </c>
      <c r="BN374">
        <f t="shared" si="303"/>
        <v>5.6512447363292324</v>
      </c>
      <c r="BO374">
        <f t="shared" si="303"/>
        <v>5.6556167411145708</v>
      </c>
      <c r="BP374">
        <f t="shared" si="303"/>
        <v>5.6651318234100927</v>
      </c>
      <c r="BQ374">
        <f t="shared" si="303"/>
        <v>5.685621956078565</v>
      </c>
      <c r="BR374">
        <f t="shared" si="303"/>
        <v>5.7288141480744272</v>
      </c>
      <c r="BS374">
        <f t="shared" si="303"/>
        <v>5.8163565283436069</v>
      </c>
      <c r="BT374">
        <f t="shared" si="289"/>
        <v>5.9834100999182969</v>
      </c>
    </row>
    <row r="375" spans="1:72">
      <c r="A375" s="91" t="s">
        <v>173</v>
      </c>
      <c r="B375" s="92" t="s">
        <v>45</v>
      </c>
      <c r="C375" s="93">
        <v>56857.746200000001</v>
      </c>
      <c r="D375" s="93">
        <v>2.0000000000000001E-4</v>
      </c>
      <c r="E375" s="58">
        <f t="shared" si="290"/>
        <v>36219.463267501058</v>
      </c>
      <c r="F375">
        <f t="shared" si="291"/>
        <v>36219.5</v>
      </c>
      <c r="G375">
        <f t="shared" si="297"/>
        <v>-1.3278876496769954E-2</v>
      </c>
      <c r="H375" s="116"/>
      <c r="I375" s="117"/>
      <c r="J375" s="117"/>
      <c r="K375" s="117">
        <f t="shared" si="296"/>
        <v>-1.3278876496769954E-2</v>
      </c>
      <c r="L375" s="116"/>
      <c r="M375" s="116"/>
      <c r="N375" s="118"/>
      <c r="O375" s="40">
        <f t="shared" ca="1" si="299"/>
        <v>-1.4325266627068484E-2</v>
      </c>
      <c r="P375" s="167">
        <f t="shared" ca="1" si="292"/>
        <v>1.0949323047861749E-6</v>
      </c>
      <c r="Q375" s="166">
        <f t="shared" si="293"/>
        <v>41839.246200000001</v>
      </c>
      <c r="R375" s="8">
        <f t="shared" ca="1" si="294"/>
        <v>1.0949323047861749E-6</v>
      </c>
      <c r="S375" s="282">
        <f t="shared" si="298"/>
        <v>1</v>
      </c>
      <c r="T375" s="284"/>
      <c r="U375" s="167"/>
      <c r="V375" s="167"/>
      <c r="W375" s="167"/>
      <c r="X375" s="167"/>
      <c r="Y375" s="167"/>
      <c r="Z375" s="167"/>
      <c r="AA375" s="116"/>
      <c r="AB375" s="116"/>
      <c r="AC375" s="25"/>
      <c r="AD375" s="252"/>
      <c r="AE375" s="41"/>
      <c r="AF375">
        <f t="shared" si="265"/>
        <v>36219.5</v>
      </c>
      <c r="AG375" s="246">
        <f t="shared" si="266"/>
        <v>-1.6954640941284706E-2</v>
      </c>
      <c r="AH375" s="247">
        <f t="shared" si="267"/>
        <v>3.6757644445147529E-3</v>
      </c>
      <c r="AI375" s="247">
        <f t="shared" ca="1" si="268"/>
        <v>1.0463901302985301E-3</v>
      </c>
      <c r="AJ375" s="248">
        <f t="shared" si="269"/>
        <v>1.351124425155885E-5</v>
      </c>
      <c r="AK375">
        <f t="shared" si="295"/>
        <v>1.351124425155885E-5</v>
      </c>
      <c r="AN375">
        <f t="shared" si="270"/>
        <v>-9.3311169154929787E-3</v>
      </c>
      <c r="AO375">
        <f t="shared" si="271"/>
        <v>0.38049076012401228</v>
      </c>
      <c r="AP375">
        <f t="shared" si="272"/>
        <v>-0.41648641023427685</v>
      </c>
      <c r="AQ375">
        <f t="shared" si="273"/>
        <v>-0.23508310388249073</v>
      </c>
      <c r="AR375">
        <f t="shared" si="274"/>
        <v>-2.7789117669782715</v>
      </c>
      <c r="AS375">
        <f t="shared" si="275"/>
        <v>-5.4539099146851271</v>
      </c>
      <c r="AT375">
        <f t="shared" si="302"/>
        <v>3.9146916586853862</v>
      </c>
      <c r="AU375">
        <f t="shared" si="302"/>
        <v>3.920638855443622</v>
      </c>
      <c r="AV375">
        <f t="shared" si="302"/>
        <v>3.9081028802170787</v>
      </c>
      <c r="AW375">
        <f t="shared" si="302"/>
        <v>3.9347110217494237</v>
      </c>
      <c r="AX375">
        <f t="shared" si="302"/>
        <v>3.8790232584679347</v>
      </c>
      <c r="AY375">
        <f t="shared" si="302"/>
        <v>3.9994317776245198</v>
      </c>
      <c r="AZ375">
        <f t="shared" si="302"/>
        <v>3.7538462976186309</v>
      </c>
      <c r="BA375">
        <f t="shared" si="277"/>
        <v>4.3802441172739588</v>
      </c>
      <c r="BB375" s="246">
        <f t="shared" si="278"/>
        <v>-1.3467845088025551E-2</v>
      </c>
      <c r="BC375" s="247">
        <f t="shared" si="279"/>
        <v>1.8896859125559773E-4</v>
      </c>
      <c r="BD375" s="248">
        <f t="shared" si="280"/>
        <v>3.5709128481125163E-8</v>
      </c>
      <c r="BE375" s="247">
        <f t="shared" si="281"/>
        <v>-7.4345554345361308E-3</v>
      </c>
      <c r="BG375">
        <f t="shared" si="282"/>
        <v>3.486795853259156E-3</v>
      </c>
      <c r="BH375">
        <f t="shared" si="283"/>
        <v>1.2494757593677106</v>
      </c>
      <c r="BI375">
        <f t="shared" si="284"/>
        <v>0.87509261986066766</v>
      </c>
      <c r="BJ375">
        <f t="shared" si="285"/>
        <v>-0.50771604156548045</v>
      </c>
      <c r="BK375">
        <f t="shared" si="286"/>
        <v>-1.1140775882428029</v>
      </c>
      <c r="BL375">
        <f t="shared" si="287"/>
        <v>-0.62283201290925083</v>
      </c>
      <c r="BM375">
        <f t="shared" si="303"/>
        <v>5.6492459405071074</v>
      </c>
      <c r="BN375">
        <f t="shared" si="303"/>
        <v>5.6512447363292324</v>
      </c>
      <c r="BO375">
        <f t="shared" si="303"/>
        <v>5.6556167411145708</v>
      </c>
      <c r="BP375">
        <f t="shared" si="303"/>
        <v>5.6651318234100927</v>
      </c>
      <c r="BQ375">
        <f t="shared" si="303"/>
        <v>5.685621956078565</v>
      </c>
      <c r="BR375">
        <f t="shared" si="303"/>
        <v>5.7288141480744272</v>
      </c>
      <c r="BS375">
        <f t="shared" si="303"/>
        <v>5.8163565283436069</v>
      </c>
      <c r="BT375">
        <f t="shared" si="289"/>
        <v>5.9834100999182969</v>
      </c>
    </row>
    <row r="376" spans="1:72">
      <c r="A376" s="91" t="s">
        <v>172</v>
      </c>
      <c r="B376" s="92" t="s">
        <v>45</v>
      </c>
      <c r="C376" s="93">
        <v>56882.690199999997</v>
      </c>
      <c r="D376" s="93">
        <v>1E-4</v>
      </c>
      <c r="E376" s="58">
        <f t="shared" si="290"/>
        <v>36288.464244637762</v>
      </c>
      <c r="F376">
        <f t="shared" si="291"/>
        <v>36288.5</v>
      </c>
      <c r="G376">
        <f t="shared" si="297"/>
        <v>-1.2925639501190744E-2</v>
      </c>
      <c r="H376" s="116"/>
      <c r="I376" s="117"/>
      <c r="J376" s="117"/>
      <c r="K376" s="117">
        <f t="shared" si="296"/>
        <v>-1.2925639501190744E-2</v>
      </c>
      <c r="L376" s="116"/>
      <c r="M376" s="116"/>
      <c r="N376" s="118"/>
      <c r="O376" s="40">
        <f t="shared" ca="1" si="299"/>
        <v>-1.4596862342974748E-2</v>
      </c>
      <c r="P376" s="167">
        <f t="shared" ca="1" si="292"/>
        <v>2.7929857869006007E-6</v>
      </c>
      <c r="Q376" s="166">
        <f t="shared" si="293"/>
        <v>41864.190199999997</v>
      </c>
      <c r="R376" s="8">
        <f t="shared" ca="1" si="294"/>
        <v>2.7929857869006007E-6</v>
      </c>
      <c r="S376" s="282">
        <f t="shared" si="298"/>
        <v>1</v>
      </c>
      <c r="T376" s="284"/>
      <c r="U376" s="167"/>
      <c r="V376" s="167"/>
      <c r="W376" s="167"/>
      <c r="X376" s="167"/>
      <c r="Y376" s="167"/>
      <c r="Z376" s="167"/>
      <c r="AA376" s="116"/>
      <c r="AB376" s="116"/>
      <c r="AC376" s="25"/>
      <c r="AD376" s="252"/>
      <c r="AE376" s="41"/>
      <c r="AF376">
        <f t="shared" si="265"/>
        <v>36288.5</v>
      </c>
      <c r="AG376" s="246">
        <f t="shared" si="266"/>
        <v>-1.7047976084445589E-2</v>
      </c>
      <c r="AH376" s="247">
        <f t="shared" si="267"/>
        <v>4.1223365832548445E-3</v>
      </c>
      <c r="AI376" s="247">
        <f t="shared" ca="1" si="268"/>
        <v>1.6712228417840036E-3</v>
      </c>
      <c r="AJ376" s="248">
        <f t="shared" si="269"/>
        <v>1.6993658905641225E-5</v>
      </c>
      <c r="AK376">
        <f t="shared" si="295"/>
        <v>1.6993658905641225E-5</v>
      </c>
      <c r="AN376">
        <f t="shared" si="270"/>
        <v>-9.4037213653310209E-3</v>
      </c>
      <c r="AO376">
        <f t="shared" si="271"/>
        <v>0.38158927763391393</v>
      </c>
      <c r="AP376">
        <f t="shared" si="272"/>
        <v>-0.42070439798746578</v>
      </c>
      <c r="AQ376">
        <f t="shared" si="273"/>
        <v>-0.23795785863342617</v>
      </c>
      <c r="AR376">
        <f t="shared" si="274"/>
        <v>-2.7742672832136495</v>
      </c>
      <c r="AS376">
        <f t="shared" si="275"/>
        <v>-5.3834051158746705</v>
      </c>
      <c r="AT376">
        <f t="shared" si="302"/>
        <v>3.9238207651710395</v>
      </c>
      <c r="AU376">
        <f t="shared" si="302"/>
        <v>3.929446425831443</v>
      </c>
      <c r="AV376">
        <f t="shared" si="302"/>
        <v>3.9174816379200652</v>
      </c>
      <c r="AW376">
        <f t="shared" si="302"/>
        <v>3.9431035017316765</v>
      </c>
      <c r="AX376">
        <f t="shared" si="302"/>
        <v>3.8890006933265084</v>
      </c>
      <c r="AY376">
        <f t="shared" si="302"/>
        <v>4.0070482062752388</v>
      </c>
      <c r="AZ376">
        <f t="shared" si="302"/>
        <v>3.7642995217988142</v>
      </c>
      <c r="BA376">
        <f t="shared" si="277"/>
        <v>4.3935079237079124</v>
      </c>
      <c r="BB376" s="246">
        <f t="shared" si="278"/>
        <v>-1.3756237949926683E-2</v>
      </c>
      <c r="BC376" s="247">
        <f t="shared" si="279"/>
        <v>8.3059844873593913E-4</v>
      </c>
      <c r="BD376" s="248">
        <f t="shared" si="280"/>
        <v>6.8989378304254853E-7</v>
      </c>
      <c r="BE376" s="247">
        <f t="shared" si="281"/>
        <v>-6.8136562703786287E-3</v>
      </c>
      <c r="BG376">
        <f t="shared" si="282"/>
        <v>3.2917381345189049E-3</v>
      </c>
      <c r="BH376">
        <f t="shared" si="283"/>
        <v>1.2769766691020499</v>
      </c>
      <c r="BI376">
        <f t="shared" si="284"/>
        <v>0.84719988271485491</v>
      </c>
      <c r="BJ376">
        <f t="shared" si="285"/>
        <v>-0.49325212432198423</v>
      </c>
      <c r="BK376">
        <f t="shared" si="286"/>
        <v>-1.0591427876588706</v>
      </c>
      <c r="BL376">
        <f t="shared" si="287"/>
        <v>-0.58534141098140557</v>
      </c>
      <c r="BM376">
        <f t="shared" si="303"/>
        <v>5.6851059899185934</v>
      </c>
      <c r="BN376">
        <f t="shared" si="303"/>
        <v>5.6872260413957951</v>
      </c>
      <c r="BO376">
        <f t="shared" si="303"/>
        <v>5.6917474342391214</v>
      </c>
      <c r="BP376">
        <f t="shared" si="303"/>
        <v>5.7013446636498788</v>
      </c>
      <c r="BQ376">
        <f t="shared" si="303"/>
        <v>5.7215188947345776</v>
      </c>
      <c r="BR376">
        <f t="shared" si="303"/>
        <v>5.7631223613752676</v>
      </c>
      <c r="BS376">
        <f t="shared" si="303"/>
        <v>5.8460000839736646</v>
      </c>
      <c r="BT376">
        <f t="shared" si="289"/>
        <v>6.0026336790739112</v>
      </c>
    </row>
    <row r="377" spans="1:72">
      <c r="A377" s="91" t="s">
        <v>173</v>
      </c>
      <c r="B377" s="92" t="s">
        <v>45</v>
      </c>
      <c r="C377" s="93">
        <v>56882.690199999997</v>
      </c>
      <c r="D377" s="93">
        <v>1E-4</v>
      </c>
      <c r="E377" s="58">
        <f t="shared" si="290"/>
        <v>36288.464244637762</v>
      </c>
      <c r="F377">
        <f t="shared" si="291"/>
        <v>36288.5</v>
      </c>
      <c r="G377">
        <f t="shared" si="297"/>
        <v>-1.2925639501190744E-2</v>
      </c>
      <c r="H377" s="116"/>
      <c r="I377" s="117"/>
      <c r="J377" s="117"/>
      <c r="K377" s="117">
        <f t="shared" si="296"/>
        <v>-1.2925639501190744E-2</v>
      </c>
      <c r="L377" s="116"/>
      <c r="M377" s="116"/>
      <c r="N377" s="118"/>
      <c r="O377" s="40">
        <f t="shared" ca="1" si="299"/>
        <v>-1.4596862342974748E-2</v>
      </c>
      <c r="P377" s="167">
        <f t="shared" ca="1" si="292"/>
        <v>2.7929857869006007E-6</v>
      </c>
      <c r="Q377" s="166">
        <f t="shared" si="293"/>
        <v>41864.190199999997</v>
      </c>
      <c r="R377" s="8">
        <f t="shared" ca="1" si="294"/>
        <v>2.7929857869006007E-6</v>
      </c>
      <c r="S377" s="282">
        <f t="shared" si="298"/>
        <v>1</v>
      </c>
      <c r="T377" s="284"/>
      <c r="U377" s="167"/>
      <c r="V377" s="167"/>
      <c r="W377" s="167"/>
      <c r="X377" s="167"/>
      <c r="Y377" s="167"/>
      <c r="Z377" s="167"/>
      <c r="AA377" s="116"/>
      <c r="AB377" s="116"/>
      <c r="AC377" s="25"/>
      <c r="AD377" s="252"/>
      <c r="AE377" s="41"/>
      <c r="AF377">
        <f t="shared" si="265"/>
        <v>36288.5</v>
      </c>
      <c r="AG377" s="246">
        <f t="shared" si="266"/>
        <v>-1.7047976084445589E-2</v>
      </c>
      <c r="AH377" s="247">
        <f t="shared" si="267"/>
        <v>4.1223365832548445E-3</v>
      </c>
      <c r="AI377" s="247">
        <f t="shared" ca="1" si="268"/>
        <v>1.6712228417840036E-3</v>
      </c>
      <c r="AJ377" s="248">
        <f t="shared" si="269"/>
        <v>1.6993658905641225E-5</v>
      </c>
      <c r="AK377">
        <f t="shared" si="295"/>
        <v>1.6993658905641225E-5</v>
      </c>
      <c r="AN377">
        <f t="shared" si="270"/>
        <v>-9.4037213653310209E-3</v>
      </c>
      <c r="AO377">
        <f t="shared" si="271"/>
        <v>0.38158927763391393</v>
      </c>
      <c r="AP377">
        <f t="shared" si="272"/>
        <v>-0.42070439798746578</v>
      </c>
      <c r="AQ377">
        <f t="shared" si="273"/>
        <v>-0.23795785863342617</v>
      </c>
      <c r="AR377">
        <f t="shared" si="274"/>
        <v>-2.7742672832136495</v>
      </c>
      <c r="AS377">
        <f t="shared" si="275"/>
        <v>-5.3834051158746705</v>
      </c>
      <c r="AT377">
        <f t="shared" si="302"/>
        <v>3.9238207651710395</v>
      </c>
      <c r="AU377">
        <f t="shared" si="302"/>
        <v>3.929446425831443</v>
      </c>
      <c r="AV377">
        <f t="shared" si="302"/>
        <v>3.9174816379200652</v>
      </c>
      <c r="AW377">
        <f t="shared" si="302"/>
        <v>3.9431035017316765</v>
      </c>
      <c r="AX377">
        <f t="shared" si="302"/>
        <v>3.8890006933265084</v>
      </c>
      <c r="AY377">
        <f t="shared" si="302"/>
        <v>4.0070482062752388</v>
      </c>
      <c r="AZ377">
        <f t="shared" si="302"/>
        <v>3.7642995217988142</v>
      </c>
      <c r="BA377">
        <f t="shared" si="277"/>
        <v>4.3935079237079124</v>
      </c>
      <c r="BB377" s="246">
        <f t="shared" si="278"/>
        <v>-1.3756237949926683E-2</v>
      </c>
      <c r="BC377" s="247">
        <f t="shared" si="279"/>
        <v>8.3059844873593913E-4</v>
      </c>
      <c r="BD377" s="248">
        <f t="shared" si="280"/>
        <v>6.8989378304254853E-7</v>
      </c>
      <c r="BE377" s="247">
        <f t="shared" si="281"/>
        <v>-6.8136562703786287E-3</v>
      </c>
      <c r="BG377">
        <f t="shared" si="282"/>
        <v>3.2917381345189049E-3</v>
      </c>
      <c r="BH377">
        <f t="shared" si="283"/>
        <v>1.2769766691020499</v>
      </c>
      <c r="BI377">
        <f t="shared" si="284"/>
        <v>0.84719988271485491</v>
      </c>
      <c r="BJ377">
        <f t="shared" si="285"/>
        <v>-0.49325212432198423</v>
      </c>
      <c r="BK377">
        <f t="shared" si="286"/>
        <v>-1.0591427876588706</v>
      </c>
      <c r="BL377">
        <f t="shared" si="287"/>
        <v>-0.58534141098140557</v>
      </c>
      <c r="BM377">
        <f t="shared" si="303"/>
        <v>5.6851059899185934</v>
      </c>
      <c r="BN377">
        <f t="shared" si="303"/>
        <v>5.6872260413957951</v>
      </c>
      <c r="BO377">
        <f t="shared" si="303"/>
        <v>5.6917474342391214</v>
      </c>
      <c r="BP377">
        <f t="shared" si="303"/>
        <v>5.7013446636498788</v>
      </c>
      <c r="BQ377">
        <f t="shared" si="303"/>
        <v>5.7215188947345776</v>
      </c>
      <c r="BR377">
        <f t="shared" si="303"/>
        <v>5.7631223613752676</v>
      </c>
      <c r="BS377">
        <f t="shared" si="303"/>
        <v>5.8460000839736646</v>
      </c>
      <c r="BT377">
        <f t="shared" si="289"/>
        <v>6.0026336790739112</v>
      </c>
    </row>
    <row r="378" spans="1:72">
      <c r="A378" s="91" t="s">
        <v>172</v>
      </c>
      <c r="B378" s="92" t="s">
        <v>49</v>
      </c>
      <c r="C378" s="93">
        <v>56882.869500000001</v>
      </c>
      <c r="D378" s="93">
        <v>2.0000000000000001E-4</v>
      </c>
      <c r="E378" s="58">
        <f t="shared" si="290"/>
        <v>36288.960230654477</v>
      </c>
      <c r="F378">
        <f t="shared" si="291"/>
        <v>36289</v>
      </c>
      <c r="G378">
        <f t="shared" si="297"/>
        <v>-1.4376702994923107E-2</v>
      </c>
      <c r="H378" s="116"/>
      <c r="I378" s="117"/>
      <c r="J378" s="117"/>
      <c r="K378" s="117">
        <f t="shared" si="296"/>
        <v>-1.4376702994923107E-2</v>
      </c>
      <c r="L378" s="116"/>
      <c r="M378" s="116"/>
      <c r="N378" s="118"/>
      <c r="O378" s="40">
        <f t="shared" ca="1" si="299"/>
        <v>-1.4598830427872606E-2</v>
      </c>
      <c r="P378" s="167">
        <f t="shared" ca="1" si="292"/>
        <v>4.9340596468733827E-8</v>
      </c>
      <c r="Q378" s="166">
        <f t="shared" si="293"/>
        <v>41864.369500000001</v>
      </c>
      <c r="R378" s="8">
        <f t="shared" ca="1" si="294"/>
        <v>4.9340596468733827E-8</v>
      </c>
      <c r="S378" s="282">
        <f t="shared" si="298"/>
        <v>1</v>
      </c>
      <c r="T378" s="284"/>
      <c r="U378" s="167"/>
      <c r="V378" s="167"/>
      <c r="W378" s="167"/>
      <c r="X378" s="167"/>
      <c r="Y378" s="167"/>
      <c r="Z378" s="167"/>
      <c r="AA378" s="116"/>
      <c r="AB378" s="116"/>
      <c r="AC378" s="25"/>
      <c r="AD378" s="252"/>
      <c r="AE378" s="41"/>
      <c r="AF378">
        <f t="shared" si="265"/>
        <v>36289</v>
      </c>
      <c r="AG378" s="246">
        <f t="shared" si="266"/>
        <v>-1.704865007911683E-2</v>
      </c>
      <c r="AH378" s="247">
        <f t="shared" si="267"/>
        <v>2.6719470841937223E-3</v>
      </c>
      <c r="AI378" s="247">
        <f t="shared" ca="1" si="268"/>
        <v>2.2212743294949822E-4</v>
      </c>
      <c r="AJ378" s="248">
        <f t="shared" si="269"/>
        <v>7.1393012207313344E-6</v>
      </c>
      <c r="AK378">
        <f t="shared" si="295"/>
        <v>7.1393012207313344E-6</v>
      </c>
      <c r="AN378">
        <f t="shared" si="270"/>
        <v>-9.4042452658668965E-3</v>
      </c>
      <c r="AO378">
        <f t="shared" si="271"/>
        <v>0.38159730799736924</v>
      </c>
      <c r="AP378">
        <f t="shared" si="272"/>
        <v>-0.42073501160743726</v>
      </c>
      <c r="AQ378">
        <f t="shared" si="273"/>
        <v>-0.23797872708847187</v>
      </c>
      <c r="AR378">
        <f t="shared" si="274"/>
        <v>-2.7742335376950429</v>
      </c>
      <c r="AS378">
        <f t="shared" si="275"/>
        <v>-5.3828992987683213</v>
      </c>
      <c r="AT378">
        <f t="shared" si="302"/>
        <v>3.9238869982919007</v>
      </c>
      <c r="AU378">
        <f t="shared" si="302"/>
        <v>3.9295103609388673</v>
      </c>
      <c r="AV378">
        <f t="shared" si="302"/>
        <v>3.9175496768174063</v>
      </c>
      <c r="AW378">
        <f t="shared" si="302"/>
        <v>3.9431644147536096</v>
      </c>
      <c r="AX378">
        <f t="shared" si="302"/>
        <v>3.889073127535144</v>
      </c>
      <c r="AY378">
        <f t="shared" si="302"/>
        <v>4.0071033340457491</v>
      </c>
      <c r="AZ378">
        <f t="shared" si="302"/>
        <v>3.7643756731866387</v>
      </c>
      <c r="BA378">
        <f t="shared" si="277"/>
        <v>4.3936040382472887</v>
      </c>
      <c r="BB378" s="246">
        <f t="shared" si="278"/>
        <v>-1.3758356609187283E-2</v>
      </c>
      <c r="BC378" s="247">
        <f t="shared" si="279"/>
        <v>-6.1834638573582401E-4</v>
      </c>
      <c r="BD378" s="248">
        <f t="shared" si="280"/>
        <v>3.8235225275255648E-7</v>
      </c>
      <c r="BE378" s="247">
        <f t="shared" si="281"/>
        <v>-8.2627511989857572E-3</v>
      </c>
      <c r="BG378">
        <f t="shared" si="282"/>
        <v>3.2902934699295459E-3</v>
      </c>
      <c r="BH378">
        <f t="shared" si="283"/>
        <v>1.2771772952034588</v>
      </c>
      <c r="BI378">
        <f t="shared" si="284"/>
        <v>0.84698369664722384</v>
      </c>
      <c r="BJ378">
        <f t="shared" si="285"/>
        <v>-0.49313941274117523</v>
      </c>
      <c r="BK378">
        <f t="shared" si="286"/>
        <v>-1.0587359997027619</v>
      </c>
      <c r="BL378">
        <f t="shared" si="287"/>
        <v>-0.58506836173369714</v>
      </c>
      <c r="BM378">
        <f t="shared" si="303"/>
        <v>5.6853686542364485</v>
      </c>
      <c r="BN378">
        <f t="shared" si="303"/>
        <v>5.6874895142803057</v>
      </c>
      <c r="BO378">
        <f t="shared" si="303"/>
        <v>5.6920118261164285</v>
      </c>
      <c r="BP378">
        <f t="shared" si="303"/>
        <v>5.7016093190295978</v>
      </c>
      <c r="BQ378">
        <f t="shared" si="303"/>
        <v>5.7217806881865458</v>
      </c>
      <c r="BR378">
        <f t="shared" si="303"/>
        <v>5.7633718664318367</v>
      </c>
      <c r="BS378">
        <f t="shared" si="303"/>
        <v>5.8462151082466587</v>
      </c>
      <c r="BT378">
        <f t="shared" si="289"/>
        <v>6.002772980372141</v>
      </c>
    </row>
    <row r="379" spans="1:72">
      <c r="A379" s="91" t="s">
        <v>173</v>
      </c>
      <c r="B379" s="92" t="s">
        <v>49</v>
      </c>
      <c r="C379" s="93">
        <v>56882.869500000001</v>
      </c>
      <c r="D379" s="93">
        <v>2.0000000000000001E-4</v>
      </c>
      <c r="E379" s="58">
        <f t="shared" si="290"/>
        <v>36288.960230654477</v>
      </c>
      <c r="F379">
        <f t="shared" si="291"/>
        <v>36289</v>
      </c>
      <c r="G379">
        <f t="shared" si="297"/>
        <v>-1.4376702994923107E-2</v>
      </c>
      <c r="H379" s="116"/>
      <c r="I379" s="117"/>
      <c r="J379" s="117"/>
      <c r="K379" s="117">
        <f t="shared" si="296"/>
        <v>-1.4376702994923107E-2</v>
      </c>
      <c r="L379" s="116"/>
      <c r="M379" s="116"/>
      <c r="N379" s="118"/>
      <c r="O379" s="40">
        <f t="shared" ca="1" si="299"/>
        <v>-1.4598830427872606E-2</v>
      </c>
      <c r="P379" s="167">
        <f t="shared" ca="1" si="292"/>
        <v>4.9340596468733827E-8</v>
      </c>
      <c r="Q379" s="166">
        <f t="shared" si="293"/>
        <v>41864.369500000001</v>
      </c>
      <c r="R379" s="8">
        <f t="shared" ca="1" si="294"/>
        <v>4.9340596468733827E-8</v>
      </c>
      <c r="S379" s="282">
        <f t="shared" si="298"/>
        <v>1</v>
      </c>
      <c r="T379" s="284"/>
      <c r="U379" s="167"/>
      <c r="V379" s="167"/>
      <c r="W379" s="167"/>
      <c r="X379" s="167"/>
      <c r="Y379" s="167"/>
      <c r="Z379" s="167"/>
      <c r="AA379" s="116"/>
      <c r="AB379" s="116"/>
      <c r="AC379" s="25"/>
      <c r="AD379" s="252"/>
      <c r="AE379" s="41"/>
      <c r="AF379">
        <f t="shared" si="265"/>
        <v>36289</v>
      </c>
      <c r="AG379" s="246">
        <f t="shared" si="266"/>
        <v>-1.704865007911683E-2</v>
      </c>
      <c r="AH379" s="247">
        <f t="shared" si="267"/>
        <v>2.6719470841937223E-3</v>
      </c>
      <c r="AI379" s="247">
        <f t="shared" ca="1" si="268"/>
        <v>2.2212743294949822E-4</v>
      </c>
      <c r="AJ379" s="248">
        <f t="shared" si="269"/>
        <v>7.1393012207313344E-6</v>
      </c>
      <c r="AK379">
        <f t="shared" si="295"/>
        <v>7.1393012207313344E-6</v>
      </c>
      <c r="AN379">
        <f t="shared" si="270"/>
        <v>-9.4042452658668965E-3</v>
      </c>
      <c r="AO379">
        <f t="shared" si="271"/>
        <v>0.38159730799736924</v>
      </c>
      <c r="AP379">
        <f t="shared" si="272"/>
        <v>-0.42073501160743726</v>
      </c>
      <c r="AQ379">
        <f t="shared" si="273"/>
        <v>-0.23797872708847187</v>
      </c>
      <c r="AR379">
        <f t="shared" si="274"/>
        <v>-2.7742335376950429</v>
      </c>
      <c r="AS379">
        <f t="shared" si="275"/>
        <v>-5.3828992987683213</v>
      </c>
      <c r="AT379">
        <f t="shared" si="302"/>
        <v>3.9238869982919007</v>
      </c>
      <c r="AU379">
        <f t="shared" si="302"/>
        <v>3.9295103609388673</v>
      </c>
      <c r="AV379">
        <f t="shared" si="302"/>
        <v>3.9175496768174063</v>
      </c>
      <c r="AW379">
        <f t="shared" si="302"/>
        <v>3.9431644147536096</v>
      </c>
      <c r="AX379">
        <f t="shared" si="302"/>
        <v>3.889073127535144</v>
      </c>
      <c r="AY379">
        <f t="shared" si="302"/>
        <v>4.0071033340457491</v>
      </c>
      <c r="AZ379">
        <f t="shared" si="302"/>
        <v>3.7643756731866387</v>
      </c>
      <c r="BA379">
        <f t="shared" si="277"/>
        <v>4.3936040382472887</v>
      </c>
      <c r="BB379" s="246">
        <f t="shared" si="278"/>
        <v>-1.3758356609187283E-2</v>
      </c>
      <c r="BC379" s="247">
        <f t="shared" si="279"/>
        <v>-6.1834638573582401E-4</v>
      </c>
      <c r="BD379" s="248">
        <f t="shared" si="280"/>
        <v>3.8235225275255648E-7</v>
      </c>
      <c r="BE379" s="247">
        <f t="shared" si="281"/>
        <v>-8.2627511989857572E-3</v>
      </c>
      <c r="BG379">
        <f t="shared" si="282"/>
        <v>3.2902934699295459E-3</v>
      </c>
      <c r="BH379">
        <f t="shared" si="283"/>
        <v>1.2771772952034588</v>
      </c>
      <c r="BI379">
        <f t="shared" si="284"/>
        <v>0.84698369664722384</v>
      </c>
      <c r="BJ379">
        <f t="shared" si="285"/>
        <v>-0.49313941274117523</v>
      </c>
      <c r="BK379">
        <f t="shared" si="286"/>
        <v>-1.0587359997027619</v>
      </c>
      <c r="BL379">
        <f t="shared" si="287"/>
        <v>-0.58506836173369714</v>
      </c>
      <c r="BM379">
        <f t="shared" si="303"/>
        <v>5.6853686542364485</v>
      </c>
      <c r="BN379">
        <f t="shared" si="303"/>
        <v>5.6874895142803057</v>
      </c>
      <c r="BO379">
        <f t="shared" si="303"/>
        <v>5.6920118261164285</v>
      </c>
      <c r="BP379">
        <f t="shared" si="303"/>
        <v>5.7016093190295978</v>
      </c>
      <c r="BQ379">
        <f t="shared" si="303"/>
        <v>5.7217806881865458</v>
      </c>
      <c r="BR379">
        <f t="shared" si="303"/>
        <v>5.7633718664318367</v>
      </c>
      <c r="BS379">
        <f t="shared" si="303"/>
        <v>5.8462151082466587</v>
      </c>
      <c r="BT379">
        <f t="shared" si="289"/>
        <v>6.002772980372141</v>
      </c>
    </row>
    <row r="380" spans="1:72">
      <c r="A380" s="86" t="s">
        <v>177</v>
      </c>
      <c r="B380" s="74" t="s">
        <v>49</v>
      </c>
      <c r="C380" s="73">
        <v>56897.690999999999</v>
      </c>
      <c r="D380" s="73">
        <v>1E-4</v>
      </c>
      <c r="E380" s="58">
        <f t="shared" si="290"/>
        <v>36329.959989419374</v>
      </c>
      <c r="F380">
        <f t="shared" si="291"/>
        <v>36330</v>
      </c>
      <c r="G380">
        <f t="shared" si="297"/>
        <v>-1.4463909996266011E-2</v>
      </c>
      <c r="H380" s="116"/>
      <c r="I380" s="117"/>
      <c r="J380" s="117"/>
      <c r="K380" s="117">
        <f t="shared" si="296"/>
        <v>-1.4463909996266011E-2</v>
      </c>
      <c r="L380" s="116"/>
      <c r="M380" s="116"/>
      <c r="N380" s="118"/>
      <c r="O380" s="40">
        <f t="shared" ca="1" si="299"/>
        <v>-1.4760213389498095E-2</v>
      </c>
      <c r="P380" s="167">
        <f t="shared" ca="1" si="292"/>
        <v>8.7795700840846733E-8</v>
      </c>
      <c r="Q380" s="166">
        <f t="shared" si="293"/>
        <v>41879.190999999999</v>
      </c>
      <c r="R380" s="8">
        <f t="shared" ca="1" si="294"/>
        <v>8.7795700840846733E-8</v>
      </c>
      <c r="S380" s="282">
        <f t="shared" si="298"/>
        <v>1</v>
      </c>
      <c r="T380" s="284"/>
      <c r="U380" s="167"/>
      <c r="V380" s="167"/>
      <c r="W380" s="167"/>
      <c r="X380" s="167"/>
      <c r="Y380" s="167"/>
      <c r="Z380" s="167"/>
      <c r="AA380" s="116"/>
      <c r="AB380" s="116"/>
      <c r="AC380" s="25"/>
      <c r="AD380" s="252"/>
      <c r="AE380" s="41"/>
      <c r="AF380">
        <f t="shared" si="265"/>
        <v>36330</v>
      </c>
      <c r="AG380" s="246">
        <f t="shared" si="266"/>
        <v>-1.7103801901374817E-2</v>
      </c>
      <c r="AH380" s="247">
        <f t="shared" si="267"/>
        <v>2.6398919051088057E-3</v>
      </c>
      <c r="AI380" s="247">
        <f t="shared" ca="1" si="268"/>
        <v>2.9630339323208355E-4</v>
      </c>
      <c r="AJ380" s="248">
        <f t="shared" si="269"/>
        <v>6.9690292706589994E-6</v>
      </c>
      <c r="AK380">
        <f t="shared" si="295"/>
        <v>6.9690292706589994E-6</v>
      </c>
      <c r="AN380">
        <f t="shared" si="270"/>
        <v>-9.4470956501313194E-3</v>
      </c>
      <c r="AO380">
        <f t="shared" si="271"/>
        <v>0.38225925915762948</v>
      </c>
      <c r="AP380">
        <f t="shared" si="272"/>
        <v>-0.42324772333431426</v>
      </c>
      <c r="AQ380">
        <f t="shared" si="273"/>
        <v>-0.23969176274179541</v>
      </c>
      <c r="AR380">
        <f t="shared" si="274"/>
        <v>-2.7714619587484113</v>
      </c>
      <c r="AS380">
        <f t="shared" si="275"/>
        <v>-5.3416669699462922</v>
      </c>
      <c r="AT380">
        <f t="shared" si="302"/>
        <v>3.9293220769798172</v>
      </c>
      <c r="AU380">
        <f t="shared" si="302"/>
        <v>3.9347585946596597</v>
      </c>
      <c r="AV380">
        <f t="shared" si="302"/>
        <v>3.9231326292824762</v>
      </c>
      <c r="AW380">
        <f t="shared" si="302"/>
        <v>3.9481642062052082</v>
      </c>
      <c r="AX380">
        <f t="shared" si="302"/>
        <v>3.8950192210458066</v>
      </c>
      <c r="AY380">
        <f t="shared" si="302"/>
        <v>4.0116208528998829</v>
      </c>
      <c r="AZ380">
        <f t="shared" si="302"/>
        <v>3.7706398848372533</v>
      </c>
      <c r="BA380">
        <f t="shared" si="277"/>
        <v>4.4014854304761606</v>
      </c>
      <c r="BB380" s="246">
        <f t="shared" si="278"/>
        <v>-1.3933501596895402E-2</v>
      </c>
      <c r="BC380" s="247">
        <f t="shared" si="279"/>
        <v>-5.3040839937060907E-4</v>
      </c>
      <c r="BD380" s="248">
        <f t="shared" si="280"/>
        <v>2.8133307012289152E-7</v>
      </c>
      <c r="BE380" s="247">
        <f t="shared" si="281"/>
        <v>-8.1871146506141065E-3</v>
      </c>
      <c r="BG380">
        <f t="shared" si="282"/>
        <v>3.1703003044794148E-3</v>
      </c>
      <c r="BH380">
        <f t="shared" si="283"/>
        <v>1.2936789553883616</v>
      </c>
      <c r="BI380">
        <f t="shared" si="284"/>
        <v>0.82854038135965313</v>
      </c>
      <c r="BJ380">
        <f t="shared" si="285"/>
        <v>-0.48349395501600362</v>
      </c>
      <c r="BK380">
        <f t="shared" si="286"/>
        <v>-1.0249462672585745</v>
      </c>
      <c r="BL380">
        <f t="shared" si="287"/>
        <v>-0.56261015326425412</v>
      </c>
      <c r="BM380">
        <f t="shared" si="303"/>
        <v>5.7070448874021107</v>
      </c>
      <c r="BN380">
        <f t="shared" si="303"/>
        <v>5.7092281113844185</v>
      </c>
      <c r="BO380">
        <f t="shared" si="303"/>
        <v>5.713817100692288</v>
      </c>
      <c r="BP380">
        <f t="shared" si="303"/>
        <v>5.7234192856602473</v>
      </c>
      <c r="BQ380">
        <f t="shared" si="303"/>
        <v>5.7433276673512381</v>
      </c>
      <c r="BR380">
        <f t="shared" si="303"/>
        <v>5.7838737509200486</v>
      </c>
      <c r="BS380">
        <f t="shared" si="303"/>
        <v>5.863857301763657</v>
      </c>
      <c r="BT380">
        <f t="shared" si="289"/>
        <v>6.0141956868269268</v>
      </c>
    </row>
    <row r="381" spans="1:72">
      <c r="A381" s="73" t="s">
        <v>178</v>
      </c>
      <c r="B381" s="74" t="s">
        <v>45</v>
      </c>
      <c r="C381" s="73">
        <v>57243.465400000001</v>
      </c>
      <c r="D381" s="73">
        <v>2.0000000000000001E-4</v>
      </c>
      <c r="E381" s="58">
        <f t="shared" si="290"/>
        <v>37286.453393398711</v>
      </c>
      <c r="F381">
        <f t="shared" si="291"/>
        <v>37286.5</v>
      </c>
      <c r="G381">
        <f t="shared" si="297"/>
        <v>-1.684838549408596E-2</v>
      </c>
      <c r="H381" s="116"/>
      <c r="I381" s="117"/>
      <c r="J381" s="117"/>
      <c r="K381" s="117">
        <f t="shared" si="296"/>
        <v>-1.684838549408596E-2</v>
      </c>
      <c r="L381" s="116"/>
      <c r="M381" s="116"/>
      <c r="N381" s="118"/>
      <c r="O381" s="40">
        <f t="shared" ca="1" si="299"/>
        <v>-1.8525159799126306E-2</v>
      </c>
      <c r="P381" s="167">
        <f t="shared" ca="1" si="292"/>
        <v>2.8115720700435354E-6</v>
      </c>
      <c r="Q381" s="166">
        <f t="shared" si="293"/>
        <v>42224.965400000001</v>
      </c>
      <c r="R381" s="8">
        <f t="shared" ca="1" si="294"/>
        <v>2.8115720700435354E-6</v>
      </c>
      <c r="S381" s="282">
        <f t="shared" si="298"/>
        <v>1</v>
      </c>
      <c r="T381" s="284"/>
      <c r="U381" s="167">
        <v>3.6905133682603631E-13</v>
      </c>
      <c r="V381" s="167">
        <v>8.7832129064938549E-22</v>
      </c>
      <c r="W381" s="167">
        <v>1.0896876256914433E-28</v>
      </c>
      <c r="X381" s="167">
        <v>3.9391349459171243E-11</v>
      </c>
      <c r="Y381" s="167">
        <v>2.9811206501437551E-7</v>
      </c>
      <c r="Z381" s="167">
        <v>5.7618402953968893E-4</v>
      </c>
      <c r="AA381" s="116">
        <v>1.3110248252455466E-3</v>
      </c>
      <c r="AB381" s="116">
        <v>111.73714515817528</v>
      </c>
      <c r="AC381" s="25">
        <v>1.182517744523239E-6</v>
      </c>
      <c r="AD381" s="252">
        <v>3.297100625937088E-9</v>
      </c>
      <c r="AE381" s="41">
        <v>4.4493540442776223E-22</v>
      </c>
      <c r="AF381">
        <f t="shared" si="265"/>
        <v>37286.5</v>
      </c>
      <c r="AG381" s="246">
        <f t="shared" si="266"/>
        <v>-1.8321311805261968E-2</v>
      </c>
      <c r="AH381" s="247">
        <f t="shared" si="267"/>
        <v>1.472926311176008E-3</v>
      </c>
      <c r="AI381" s="247">
        <f t="shared" ca="1" si="268"/>
        <v>1.6767743050403461E-3</v>
      </c>
      <c r="AJ381" s="248">
        <f t="shared" si="269"/>
        <v>2.1695119181545623E-6</v>
      </c>
      <c r="AK381">
        <f t="shared" si="295"/>
        <v>2.1695119181545623E-6</v>
      </c>
      <c r="AN381">
        <f t="shared" si="270"/>
        <v>-1.0381144109893752E-2</v>
      </c>
      <c r="AO381">
        <f t="shared" si="271"/>
        <v>0.39981292154602366</v>
      </c>
      <c r="AP381">
        <f t="shared" si="272"/>
        <v>-0.48333102465172234</v>
      </c>
      <c r="AQ381">
        <f t="shared" si="273"/>
        <v>-0.28076900626605922</v>
      </c>
      <c r="AR381">
        <f t="shared" si="274"/>
        <v>-2.7040332029810479</v>
      </c>
      <c r="AS381">
        <f t="shared" si="275"/>
        <v>-4.4976471100268718</v>
      </c>
      <c r="AT381">
        <f t="shared" si="302"/>
        <v>4.0585682269293333</v>
      </c>
      <c r="AU381">
        <f t="shared" si="302"/>
        <v>4.0606179386051835</v>
      </c>
      <c r="AV381">
        <f t="shared" si="302"/>
        <v>4.055535272040939</v>
      </c>
      <c r="AW381">
        <f t="shared" si="302"/>
        <v>4.0682015285185749</v>
      </c>
      <c r="AX381">
        <f t="shared" si="302"/>
        <v>4.0370136987319301</v>
      </c>
      <c r="AY381">
        <f t="shared" si="302"/>
        <v>4.1163048308422985</v>
      </c>
      <c r="AZ381">
        <f t="shared" si="302"/>
        <v>3.9280792342413759</v>
      </c>
      <c r="BA381">
        <f t="shared" si="277"/>
        <v>4.5853525443033636</v>
      </c>
      <c r="BB381" s="246">
        <f t="shared" si="278"/>
        <v>-1.8661005402011082E-2</v>
      </c>
      <c r="BC381" s="247">
        <f t="shared" si="279"/>
        <v>1.8126199079251219E-3</v>
      </c>
      <c r="BD381" s="248">
        <f t="shared" si="280"/>
        <v>3.2855909306064776E-6</v>
      </c>
      <c r="BE381" s="247">
        <f t="shared" si="281"/>
        <v>-6.1275477874430939E-3</v>
      </c>
      <c r="BG381">
        <f t="shared" si="282"/>
        <v>-3.396935967491139E-4</v>
      </c>
      <c r="BH381">
        <f t="shared" si="283"/>
        <v>1.5656643162210884</v>
      </c>
      <c r="BI381">
        <f t="shared" si="284"/>
        <v>-3.7599714494149471E-2</v>
      </c>
      <c r="BJ381">
        <f t="shared" si="285"/>
        <v>-6.1330847984762691E-3</v>
      </c>
      <c r="BK381">
        <f t="shared" si="286"/>
        <v>-1.0841844385507232E-2</v>
      </c>
      <c r="BL381">
        <f t="shared" si="287"/>
        <v>-5.4209752938357749E-3</v>
      </c>
      <c r="BM381">
        <f t="shared" si="303"/>
        <v>6.2774751450604107</v>
      </c>
      <c r="BN381">
        <f t="shared" si="303"/>
        <v>6.2775216052044858</v>
      </c>
      <c r="BO381">
        <f t="shared" si="303"/>
        <v>6.2776037354477303</v>
      </c>
      <c r="BP381">
        <f t="shared" si="303"/>
        <v>6.2777489216654327</v>
      </c>
      <c r="BQ381">
        <f t="shared" si="303"/>
        <v>6.2780055751722408</v>
      </c>
      <c r="BR381">
        <f t="shared" si="303"/>
        <v>6.2784592745932395</v>
      </c>
      <c r="BS381">
        <f t="shared" si="303"/>
        <v>6.2792612997491766</v>
      </c>
      <c r="BT381">
        <f t="shared" si="289"/>
        <v>6.2806790703391808</v>
      </c>
    </row>
    <row r="382" spans="1:72">
      <c r="A382" s="73" t="s">
        <v>178</v>
      </c>
      <c r="B382" s="74" t="s">
        <v>45</v>
      </c>
      <c r="C382" s="73">
        <v>57246.357199999999</v>
      </c>
      <c r="D382" s="73">
        <v>2.0000000000000001E-4</v>
      </c>
      <c r="E382" s="58">
        <f t="shared" si="290"/>
        <v>37294.452793081357</v>
      </c>
      <c r="F382">
        <f t="shared" si="291"/>
        <v>37294.5</v>
      </c>
      <c r="G382">
        <f t="shared" si="297"/>
        <v>-1.7065401501895394E-2</v>
      </c>
      <c r="H382" s="116"/>
      <c r="I382" s="117"/>
      <c r="J382" s="117"/>
      <c r="K382" s="117">
        <f t="shared" si="296"/>
        <v>-1.7065401501895394E-2</v>
      </c>
      <c r="L382" s="116"/>
      <c r="M382" s="116"/>
      <c r="N382" s="118"/>
      <c r="O382" s="40">
        <f t="shared" ca="1" si="299"/>
        <v>-1.855664915749225E-2</v>
      </c>
      <c r="P382" s="167">
        <f t="shared" ca="1" si="292"/>
        <v>2.2238195703231183E-6</v>
      </c>
      <c r="Q382" s="166">
        <f t="shared" si="293"/>
        <v>42227.857199999999</v>
      </c>
      <c r="R382" s="8">
        <f t="shared" ca="1" si="294"/>
        <v>2.2238195703231183E-6</v>
      </c>
      <c r="S382" s="282">
        <f t="shared" si="298"/>
        <v>1</v>
      </c>
      <c r="T382" s="284"/>
      <c r="U382" s="167"/>
      <c r="V382" s="167"/>
      <c r="W382" s="167"/>
      <c r="X382" s="167"/>
      <c r="Y382" s="167"/>
      <c r="Z382" s="167"/>
      <c r="AA382" s="116"/>
      <c r="AB382" s="116"/>
      <c r="AC382" s="25"/>
      <c r="AD382" s="252"/>
      <c r="AE382" s="41"/>
      <c r="AF382">
        <f t="shared" si="265"/>
        <v>37294.5</v>
      </c>
      <c r="AG382" s="246">
        <f t="shared" si="266"/>
        <v>-1.8330900085041846E-2</v>
      </c>
      <c r="AH382" s="247">
        <f t="shared" si="267"/>
        <v>1.2654985831464516E-3</v>
      </c>
      <c r="AI382" s="247">
        <f t="shared" ca="1" si="268"/>
        <v>1.4912476555968557E-3</v>
      </c>
      <c r="AJ382" s="248">
        <f t="shared" si="269"/>
        <v>1.6014866639456763E-6</v>
      </c>
      <c r="AK382">
        <f t="shared" si="295"/>
        <v>1.6014866639456763E-6</v>
      </c>
      <c r="AN382">
        <f t="shared" si="270"/>
        <v>-1.0388390051050567E-2</v>
      </c>
      <c r="AO382">
        <f t="shared" si="271"/>
        <v>0.39997837261530589</v>
      </c>
      <c r="AP382">
        <f t="shared" si="272"/>
        <v>-0.48384649271226382</v>
      </c>
      <c r="AQ382">
        <f t="shared" si="273"/>
        <v>-0.28112241229288926</v>
      </c>
      <c r="AR382">
        <f t="shared" si="274"/>
        <v>-2.703444295377067</v>
      </c>
      <c r="AS382">
        <f t="shared" si="275"/>
        <v>-4.4914044677195344</v>
      </c>
      <c r="AT382">
        <f t="shared" si="302"/>
        <v>4.0596711884340682</v>
      </c>
      <c r="AU382">
        <f t="shared" si="302"/>
        <v>4.0617006431968008</v>
      </c>
      <c r="AV382">
        <f t="shared" si="302"/>
        <v>4.0566609497221284</v>
      </c>
      <c r="AW382">
        <f t="shared" si="302"/>
        <v>4.0692379874915323</v>
      </c>
      <c r="AX382">
        <f t="shared" si="302"/>
        <v>4.0382249047894563</v>
      </c>
      <c r="AY382">
        <f t="shared" si="302"/>
        <v>4.1171834401444967</v>
      </c>
      <c r="AZ382">
        <f t="shared" si="302"/>
        <v>3.9294887434654182</v>
      </c>
      <c r="BA382">
        <f t="shared" si="277"/>
        <v>4.5868903769333862</v>
      </c>
      <c r="BB382" s="246">
        <f t="shared" si="278"/>
        <v>-1.8703091314544295E-2</v>
      </c>
      <c r="BC382" s="247">
        <f t="shared" si="279"/>
        <v>1.6376898126489008E-3</v>
      </c>
      <c r="BD382" s="248">
        <f t="shared" si="280"/>
        <v>2.6820279224539916E-6</v>
      </c>
      <c r="BE382" s="247">
        <f t="shared" si="281"/>
        <v>-6.3048202213423785E-3</v>
      </c>
      <c r="BG382">
        <f t="shared" si="282"/>
        <v>-3.7219122950244831E-4</v>
      </c>
      <c r="BH382">
        <f t="shared" si="283"/>
        <v>1.5656971561504753</v>
      </c>
      <c r="BI382">
        <f t="shared" si="284"/>
        <v>-4.7232741555917737E-2</v>
      </c>
      <c r="BJ382">
        <f t="shared" si="285"/>
        <v>-6.788948970420835E-4</v>
      </c>
      <c r="BK382">
        <f t="shared" si="286"/>
        <v>-1.2001024996071293E-3</v>
      </c>
      <c r="BL382">
        <f t="shared" si="287"/>
        <v>-6.0005132182202648E-4</v>
      </c>
      <c r="BM382">
        <f t="shared" si="303"/>
        <v>6.2825532438814298</v>
      </c>
      <c r="BN382">
        <f t="shared" si="303"/>
        <v>6.2825583869389563</v>
      </c>
      <c r="BO382">
        <f t="shared" si="303"/>
        <v>6.2825674784727621</v>
      </c>
      <c r="BP382">
        <f t="shared" si="303"/>
        <v>6.2825835498439018</v>
      </c>
      <c r="BQ382">
        <f t="shared" si="303"/>
        <v>6.2826119596779728</v>
      </c>
      <c r="BR382">
        <f t="shared" si="303"/>
        <v>6.2826621805736869</v>
      </c>
      <c r="BS382">
        <f t="shared" si="303"/>
        <v>6.2827509575186911</v>
      </c>
      <c r="BT382">
        <f t="shared" si="289"/>
        <v>6.2829078911108462</v>
      </c>
    </row>
    <row r="383" spans="1:72">
      <c r="A383" s="91" t="s">
        <v>179</v>
      </c>
      <c r="B383" s="92" t="s">
        <v>49</v>
      </c>
      <c r="C383" s="93">
        <v>57246.898399999998</v>
      </c>
      <c r="D383" s="93">
        <v>2.0000000000000001E-4</v>
      </c>
      <c r="E383" s="58">
        <f t="shared" si="290"/>
        <v>37295.949879708452</v>
      </c>
      <c r="F383">
        <f t="shared" si="291"/>
        <v>37296</v>
      </c>
      <c r="G383">
        <f t="shared" si="297"/>
        <v>-1.8118592000973877E-2</v>
      </c>
      <c r="H383" s="116"/>
      <c r="I383" s="117"/>
      <c r="J383" s="117"/>
      <c r="K383" s="117">
        <f t="shared" si="296"/>
        <v>-1.8118592000973877E-2</v>
      </c>
      <c r="L383" s="116"/>
      <c r="M383" s="116"/>
      <c r="N383" s="118"/>
      <c r="O383" s="40">
        <f t="shared" ca="1" si="299"/>
        <v>-1.856255341218585E-2</v>
      </c>
      <c r="P383" s="167">
        <f t="shared" ca="1" si="292"/>
        <v>1.9710173464532735E-7</v>
      </c>
      <c r="Q383" s="166">
        <f t="shared" si="293"/>
        <v>42228.398399999998</v>
      </c>
      <c r="R383" s="8">
        <f t="shared" ca="1" si="294"/>
        <v>1.9710173464532735E-7</v>
      </c>
      <c r="S383" s="282">
        <f t="shared" si="298"/>
        <v>1</v>
      </c>
      <c r="T383" s="284"/>
      <c r="U383" s="167"/>
      <c r="V383" s="167"/>
      <c r="W383" s="167"/>
      <c r="X383" s="167"/>
      <c r="Y383" s="167"/>
      <c r="Z383" s="167"/>
      <c r="AA383" s="116"/>
      <c r="AB383" s="116"/>
      <c r="AC383" s="25"/>
      <c r="AD383" s="252"/>
      <c r="AE383" s="41"/>
      <c r="AF383">
        <f t="shared" si="265"/>
        <v>37296</v>
      </c>
      <c r="AG383" s="246">
        <f t="shared" si="266"/>
        <v>-1.8332696723032248E-2</v>
      </c>
      <c r="AH383" s="247">
        <f t="shared" si="267"/>
        <v>2.1410472205837111E-4</v>
      </c>
      <c r="AI383" s="247">
        <f t="shared" ca="1" si="268"/>
        <v>4.4396141121197386E-4</v>
      </c>
      <c r="AJ383" s="248">
        <f t="shared" si="269"/>
        <v>4.5840832007692342E-8</v>
      </c>
      <c r="AK383">
        <f t="shared" si="295"/>
        <v>4.5840832007692342E-8</v>
      </c>
      <c r="AN383">
        <f t="shared" si="270"/>
        <v>-1.0389747553153183E-2</v>
      </c>
      <c r="AO383">
        <f t="shared" si="271"/>
        <v>0.40000943223686936</v>
      </c>
      <c r="AP383">
        <f t="shared" si="272"/>
        <v>-0.48394316904267565</v>
      </c>
      <c r="AQ383">
        <f t="shared" si="273"/>
        <v>-0.28118869575078226</v>
      </c>
      <c r="AR383">
        <f t="shared" si="274"/>
        <v>-2.703333824070036</v>
      </c>
      <c r="AS383">
        <f t="shared" si="275"/>
        <v>-4.4902352690801584</v>
      </c>
      <c r="AT383">
        <f t="shared" si="302"/>
        <v>4.0598780386445696</v>
      </c>
      <c r="AU383">
        <f t="shared" si="302"/>
        <v>4.0619037097720021</v>
      </c>
      <c r="AV383">
        <f t="shared" si="302"/>
        <v>4.0568720504504494</v>
      </c>
      <c r="AW383">
        <f t="shared" si="302"/>
        <v>4.0694323921047513</v>
      </c>
      <c r="AX383">
        <f t="shared" si="302"/>
        <v>4.0384520445341128</v>
      </c>
      <c r="AY383">
        <f t="shared" si="302"/>
        <v>4.1173482023704668</v>
      </c>
      <c r="AZ383">
        <f t="shared" si="302"/>
        <v>3.9297531995185651</v>
      </c>
      <c r="BA383">
        <f t="shared" si="277"/>
        <v>4.587178720551516</v>
      </c>
      <c r="BB383" s="246">
        <f t="shared" si="278"/>
        <v>-1.8710980257058193E-2</v>
      </c>
      <c r="BC383" s="247">
        <f t="shared" si="279"/>
        <v>5.9238825608431619E-4</v>
      </c>
      <c r="BD383" s="248">
        <f t="shared" si="280"/>
        <v>3.5092384594661739E-7</v>
      </c>
      <c r="BE383" s="247">
        <f t="shared" si="281"/>
        <v>-7.3505609137947507E-3</v>
      </c>
      <c r="BG383">
        <f t="shared" si="282"/>
        <v>-3.7828353402594357E-4</v>
      </c>
      <c r="BH383">
        <f t="shared" si="283"/>
        <v>1.5656974590489727</v>
      </c>
      <c r="BI383">
        <f t="shared" si="284"/>
        <v>-4.9038498866121397E-2</v>
      </c>
      <c r="BJ383">
        <f t="shared" si="285"/>
        <v>3.4380307192389073E-4</v>
      </c>
      <c r="BK383">
        <f t="shared" si="286"/>
        <v>6.0775070507252673E-4</v>
      </c>
      <c r="BL383">
        <f t="shared" si="287"/>
        <v>3.0387536188957034E-4</v>
      </c>
      <c r="BM383">
        <f t="shared" si="303"/>
        <v>6.2835053939142274</v>
      </c>
      <c r="BN383">
        <f t="shared" si="303"/>
        <v>6.2835027893879118</v>
      </c>
      <c r="BO383">
        <f t="shared" si="303"/>
        <v>6.2834981852909308</v>
      </c>
      <c r="BP383">
        <f t="shared" si="303"/>
        <v>6.2834900464946948</v>
      </c>
      <c r="BQ383">
        <f t="shared" si="303"/>
        <v>6.283475659307757</v>
      </c>
      <c r="BR383">
        <f t="shared" si="303"/>
        <v>6.283450226658899</v>
      </c>
      <c r="BS383">
        <f t="shared" si="303"/>
        <v>6.2834052686261144</v>
      </c>
      <c r="BT383">
        <f t="shared" si="289"/>
        <v>6.283325795005533</v>
      </c>
    </row>
    <row r="384" spans="1:72">
      <c r="A384" s="98" t="s">
        <v>180</v>
      </c>
      <c r="B384" s="99" t="s">
        <v>49</v>
      </c>
      <c r="C384" s="98">
        <v>57272.202400000002</v>
      </c>
      <c r="D384" s="98" t="s">
        <v>181</v>
      </c>
      <c r="E384" s="58">
        <f t="shared" si="290"/>
        <v>37365.946701608213</v>
      </c>
      <c r="F384">
        <f t="shared" si="291"/>
        <v>37366</v>
      </c>
      <c r="G384">
        <f t="shared" si="297"/>
        <v>-1.926748199184658E-2</v>
      </c>
      <c r="H384" s="116"/>
      <c r="I384" s="117"/>
      <c r="J384" s="117"/>
      <c r="K384" s="117">
        <f t="shared" ref="K384:K408" si="304">G384</f>
        <v>-1.926748199184658E-2</v>
      </c>
      <c r="L384" s="116"/>
      <c r="M384" s="116"/>
      <c r="N384" s="118"/>
      <c r="O384" s="40">
        <f t="shared" ca="1" si="299"/>
        <v>-1.8838085297887858E-2</v>
      </c>
      <c r="P384" s="167">
        <f t="shared" ca="1" si="292"/>
        <v>1.8438152078268067E-7</v>
      </c>
      <c r="Q384" s="166">
        <f t="shared" si="293"/>
        <v>42253.702400000002</v>
      </c>
      <c r="R384" s="8">
        <f t="shared" ca="1" si="294"/>
        <v>1.8438152078268067E-7</v>
      </c>
      <c r="S384" s="282">
        <f t="shared" si="298"/>
        <v>1</v>
      </c>
      <c r="T384" s="284"/>
      <c r="U384" s="167"/>
      <c r="V384" s="167"/>
      <c r="W384" s="167"/>
      <c r="X384" s="167"/>
      <c r="Y384" s="167"/>
      <c r="Z384" s="167"/>
      <c r="AA384" s="116"/>
      <c r="AB384" s="116"/>
      <c r="AC384" s="25"/>
      <c r="AD384" s="252"/>
      <c r="AE384" s="41"/>
      <c r="AF384">
        <f t="shared" si="265"/>
        <v>37366</v>
      </c>
      <c r="AG384" s="246">
        <f t="shared" si="266"/>
        <v>-1.8416128805904701E-2</v>
      </c>
      <c r="AH384" s="247">
        <f t="shared" si="267"/>
        <v>-8.5135318594187909E-4</v>
      </c>
      <c r="AI384" s="247">
        <f t="shared" ca="1" si="268"/>
        <v>-4.2939669395872238E-4</v>
      </c>
      <c r="AJ384" s="248">
        <f t="shared" si="269"/>
        <v>7.2480224721338775E-7</v>
      </c>
      <c r="AK384">
        <f t="shared" si="295"/>
        <v>7.2480224721338775E-7</v>
      </c>
      <c r="AN384">
        <f t="shared" si="270"/>
        <v>-1.0452705103942821E-2</v>
      </c>
      <c r="AO384">
        <f t="shared" si="271"/>
        <v>0.40147217060859708</v>
      </c>
      <c r="AP384">
        <f t="shared" si="272"/>
        <v>-0.48846395564201806</v>
      </c>
      <c r="AQ384">
        <f t="shared" si="273"/>
        <v>-0.28428894010630396</v>
      </c>
      <c r="AR384">
        <f t="shared" si="274"/>
        <v>-2.69816037417031</v>
      </c>
      <c r="AS384">
        <f t="shared" si="275"/>
        <v>-4.4361228406687481</v>
      </c>
      <c r="AT384">
        <f t="shared" si="302"/>
        <v>4.0695469696415127</v>
      </c>
      <c r="AU384">
        <f t="shared" si="302"/>
        <v>4.0714011459756252</v>
      </c>
      <c r="AV384">
        <f t="shared" si="302"/>
        <v>4.0667362167968566</v>
      </c>
      <c r="AW384">
        <f t="shared" si="302"/>
        <v>4.0785289199778774</v>
      </c>
      <c r="AX384">
        <f t="shared" si="302"/>
        <v>4.049065327337396</v>
      </c>
      <c r="AY384">
        <f t="shared" si="302"/>
        <v>4.1250457331695634</v>
      </c>
      <c r="AZ384">
        <f t="shared" si="302"/>
        <v>3.9421553084202845</v>
      </c>
      <c r="BA384">
        <f t="shared" si="277"/>
        <v>4.6006347560642231</v>
      </c>
      <c r="BB384" s="246">
        <f t="shared" si="278"/>
        <v>-1.9078137644201638E-2</v>
      </c>
      <c r="BC384" s="247">
        <f t="shared" si="279"/>
        <v>-1.8934434764494162E-4</v>
      </c>
      <c r="BD384" s="248">
        <f t="shared" si="280"/>
        <v>3.5851281985088513E-8</v>
      </c>
      <c r="BE384" s="247">
        <f t="shared" si="281"/>
        <v>-8.1527680496068199E-3</v>
      </c>
      <c r="BG384">
        <f t="shared" si="282"/>
        <v>-6.6200883829693833E-4</v>
      </c>
      <c r="BH384">
        <f t="shared" si="283"/>
        <v>1.5636597525188236</v>
      </c>
      <c r="BI384">
        <f t="shared" si="284"/>
        <v>-0.13296090199542465</v>
      </c>
      <c r="BJ384">
        <f t="shared" si="285"/>
        <v>4.7973083759907408E-2</v>
      </c>
      <c r="BK384">
        <f t="shared" si="286"/>
        <v>8.4905388375419638E-2</v>
      </c>
      <c r="BL384">
        <f t="shared" si="287"/>
        <v>4.2478215776805953E-2</v>
      </c>
      <c r="BM384">
        <f t="shared" si="303"/>
        <v>6.3279222205042016</v>
      </c>
      <c r="BN384">
        <f t="shared" si="303"/>
        <v>6.3275596914999506</v>
      </c>
      <c r="BO384">
        <f t="shared" si="303"/>
        <v>6.3269182160846551</v>
      </c>
      <c r="BP384">
        <f t="shared" si="303"/>
        <v>6.3257832040735495</v>
      </c>
      <c r="BQ384">
        <f t="shared" si="303"/>
        <v>6.3237750732357467</v>
      </c>
      <c r="BR384">
        <f t="shared" si="303"/>
        <v>6.3202225646385504</v>
      </c>
      <c r="BS384">
        <f t="shared" si="303"/>
        <v>6.3139390725395135</v>
      </c>
      <c r="BT384">
        <f t="shared" si="289"/>
        <v>6.302827976757607</v>
      </c>
    </row>
    <row r="385" spans="1:72">
      <c r="A385" s="100" t="s">
        <v>179</v>
      </c>
      <c r="B385" s="101" t="s">
        <v>45</v>
      </c>
      <c r="C385" s="102">
        <v>57279.614999999998</v>
      </c>
      <c r="D385" s="102">
        <v>2.0000000000000001E-4</v>
      </c>
      <c r="E385" s="58">
        <f t="shared" si="290"/>
        <v>37386.451698526245</v>
      </c>
      <c r="F385">
        <f t="shared" si="291"/>
        <v>37386.5</v>
      </c>
      <c r="G385">
        <f t="shared" si="297"/>
        <v>-1.7461085495597217E-2</v>
      </c>
      <c r="H385" s="116"/>
      <c r="I385" s="117"/>
      <c r="J385" s="117"/>
      <c r="K385" s="117">
        <f t="shared" si="304"/>
        <v>-1.7461085495597217E-2</v>
      </c>
      <c r="L385" s="116"/>
      <c r="M385" s="116"/>
      <c r="N385" s="118"/>
      <c r="O385" s="40">
        <f t="shared" ca="1" si="299"/>
        <v>-1.8918776778700602E-2</v>
      </c>
      <c r="P385" s="167">
        <f t="shared" ca="1" si="292"/>
        <v>2.1248638768355929E-6</v>
      </c>
      <c r="Q385" s="166">
        <f t="shared" si="293"/>
        <v>42261.114999999998</v>
      </c>
      <c r="R385" s="8">
        <f t="shared" ca="1" si="294"/>
        <v>2.1248638768355929E-6</v>
      </c>
      <c r="S385" s="282">
        <f t="shared" si="298"/>
        <v>1</v>
      </c>
      <c r="T385" s="284"/>
      <c r="U385" s="167"/>
      <c r="V385" s="167"/>
      <c r="W385" s="167"/>
      <c r="X385" s="167"/>
      <c r="Y385" s="167"/>
      <c r="Z385" s="167"/>
      <c r="AA385" s="116"/>
      <c r="AB385" s="116"/>
      <c r="AC385" s="25"/>
      <c r="AD385" s="252"/>
      <c r="AE385" s="41"/>
      <c r="AF385">
        <f t="shared" si="265"/>
        <v>37386.5</v>
      </c>
      <c r="AG385" s="246">
        <f t="shared" si="266"/>
        <v>-1.8440409252517706E-2</v>
      </c>
      <c r="AH385" s="247">
        <f t="shared" si="267"/>
        <v>9.7932375692048879E-4</v>
      </c>
      <c r="AI385" s="247">
        <f t="shared" ca="1" si="268"/>
        <v>1.457691283103385E-3</v>
      </c>
      <c r="AJ385" s="248">
        <f t="shared" si="269"/>
        <v>9.5907502086886064E-7</v>
      </c>
      <c r="AK385">
        <f t="shared" si="295"/>
        <v>9.5907502086886064E-7</v>
      </c>
      <c r="AN385">
        <f t="shared" si="270"/>
        <v>-1.0470996286265015E-2</v>
      </c>
      <c r="AO385">
        <f t="shared" si="271"/>
        <v>0.40190551442346489</v>
      </c>
      <c r="AP385">
        <f t="shared" si="272"/>
        <v>-0.48979134914565675</v>
      </c>
      <c r="AQ385">
        <f t="shared" si="273"/>
        <v>-0.28519949219044877</v>
      </c>
      <c r="AR385">
        <f t="shared" si="274"/>
        <v>-2.6966385039912035</v>
      </c>
      <c r="AS385">
        <f t="shared" si="275"/>
        <v>-4.420440257650772</v>
      </c>
      <c r="AT385">
        <f t="shared" si="302"/>
        <v>4.0723845479153757</v>
      </c>
      <c r="AU385">
        <f t="shared" si="302"/>
        <v>4.0741903680813136</v>
      </c>
      <c r="AV385">
        <f t="shared" si="302"/>
        <v>4.0696297957691154</v>
      </c>
      <c r="AW385">
        <f t="shared" si="302"/>
        <v>4.0812020149753465</v>
      </c>
      <c r="AX385">
        <f t="shared" si="302"/>
        <v>4.0521784243501831</v>
      </c>
      <c r="AY385">
        <f t="shared" si="302"/>
        <v>4.1273034481760273</v>
      </c>
      <c r="AZ385">
        <f t="shared" si="302"/>
        <v>3.9458099174005516</v>
      </c>
      <c r="BA385">
        <f t="shared" si="277"/>
        <v>4.6045754521786586</v>
      </c>
      <c r="BB385" s="246">
        <f t="shared" si="278"/>
        <v>-1.9185194965351465E-2</v>
      </c>
      <c r="BC385" s="247">
        <f t="shared" si="279"/>
        <v>1.7241094697542474E-3</v>
      </c>
      <c r="BD385" s="248">
        <f t="shared" si="280"/>
        <v>2.9725534636962721E-6</v>
      </c>
      <c r="BE385" s="247">
        <f t="shared" si="281"/>
        <v>-6.2453034964984437E-3</v>
      </c>
      <c r="BG385">
        <f t="shared" si="282"/>
        <v>-7.4478571283375901E-4</v>
      </c>
      <c r="BH385">
        <f t="shared" si="283"/>
        <v>1.5623074426196424</v>
      </c>
      <c r="BI385">
        <f t="shared" si="284"/>
        <v>-0.15732770773222787</v>
      </c>
      <c r="BJ385">
        <f t="shared" si="285"/>
        <v>6.1839092405810259E-2</v>
      </c>
      <c r="BK385">
        <f t="shared" si="286"/>
        <v>0.10953365077632911</v>
      </c>
      <c r="BL385">
        <f t="shared" si="287"/>
        <v>5.4821647128426999E-2</v>
      </c>
      <c r="BM385">
        <f t="shared" si="303"/>
        <v>6.3409155826224115</v>
      </c>
      <c r="BN385">
        <f t="shared" si="303"/>
        <v>6.3404490393370168</v>
      </c>
      <c r="BO385">
        <f t="shared" si="303"/>
        <v>6.3396229826594075</v>
      </c>
      <c r="BP385">
        <f t="shared" si="303"/>
        <v>6.3381604695151168</v>
      </c>
      <c r="BQ385">
        <f t="shared" si="303"/>
        <v>6.3355714124333868</v>
      </c>
      <c r="BR385">
        <f t="shared" si="303"/>
        <v>6.3309889084075532</v>
      </c>
      <c r="BS385">
        <f t="shared" si="303"/>
        <v>6.3228805023154004</v>
      </c>
      <c r="BT385">
        <f t="shared" si="289"/>
        <v>6.308539329984999</v>
      </c>
    </row>
    <row r="386" spans="1:72">
      <c r="A386" s="100" t="s">
        <v>179</v>
      </c>
      <c r="B386" s="101" t="s">
        <v>49</v>
      </c>
      <c r="C386" s="102">
        <v>57279.793599999997</v>
      </c>
      <c r="D386" s="102">
        <v>2.0000000000000001E-4</v>
      </c>
      <c r="E386" s="58">
        <f t="shared" si="290"/>
        <v>37386.945748178128</v>
      </c>
      <c r="F386">
        <f t="shared" si="291"/>
        <v>37387</v>
      </c>
      <c r="G386">
        <f t="shared" si="297"/>
        <v>-1.9612149000749923E-2</v>
      </c>
      <c r="H386" s="116"/>
      <c r="I386" s="117"/>
      <c r="J386" s="117"/>
      <c r="K386" s="117">
        <f t="shared" si="304"/>
        <v>-1.9612149000749923E-2</v>
      </c>
      <c r="L386" s="116"/>
      <c r="M386" s="116"/>
      <c r="N386" s="118"/>
      <c r="O386" s="40">
        <f t="shared" ref="O386:O408" ca="1" si="305">+C$11+C$12*F386</f>
        <v>-1.892074486359846E-2</v>
      </c>
      <c r="P386" s="167">
        <f t="shared" ca="1" si="292"/>
        <v>4.7803968087015966E-7</v>
      </c>
      <c r="Q386" s="166">
        <f t="shared" si="293"/>
        <v>42261.293599999997</v>
      </c>
      <c r="R386" s="8">
        <f t="shared" ca="1" si="294"/>
        <v>4.7803968087015966E-7</v>
      </c>
      <c r="S386" s="282">
        <f t="shared" si="298"/>
        <v>1</v>
      </c>
      <c r="T386" s="284"/>
      <c r="U386" s="167"/>
      <c r="V386" s="167"/>
      <c r="W386" s="167"/>
      <c r="X386" s="167"/>
      <c r="Y386" s="167"/>
      <c r="Z386" s="167"/>
      <c r="AA386" s="116"/>
      <c r="AB386" s="116"/>
      <c r="AC386" s="25"/>
      <c r="AD386" s="252"/>
      <c r="AE386" s="41"/>
      <c r="AF386">
        <f t="shared" si="265"/>
        <v>37387</v>
      </c>
      <c r="AG386" s="246">
        <f t="shared" si="266"/>
        <v>-1.8441000586339573E-2</v>
      </c>
      <c r="AH386" s="247">
        <f t="shared" si="267"/>
        <v>-1.1711484144103501E-3</v>
      </c>
      <c r="AI386" s="247">
        <f t="shared" ca="1" si="268"/>
        <v>-6.9140413715146343E-4</v>
      </c>
      <c r="AJ386" s="248">
        <f t="shared" si="269"/>
        <v>1.3715886085758773E-6</v>
      </c>
      <c r="AK386">
        <f t="shared" si="295"/>
        <v>1.3715886085758773E-6</v>
      </c>
      <c r="AN386">
        <f t="shared" si="270"/>
        <v>-1.0471441579230899E-2</v>
      </c>
      <c r="AO386">
        <f t="shared" si="271"/>
        <v>0.40191611216655376</v>
      </c>
      <c r="AP386">
        <f t="shared" si="272"/>
        <v>-0.48982374428249709</v>
      </c>
      <c r="AQ386">
        <f t="shared" si="273"/>
        <v>-0.28522171575246441</v>
      </c>
      <c r="AR386">
        <f t="shared" si="274"/>
        <v>-2.696601346385771</v>
      </c>
      <c r="AS386">
        <f t="shared" si="275"/>
        <v>-4.4200586749546469</v>
      </c>
      <c r="AT386">
        <f t="shared" si="302"/>
        <v>4.072453791233789</v>
      </c>
      <c r="AU386">
        <f t="shared" si="302"/>
        <v>4.0742584424680777</v>
      </c>
      <c r="AV386">
        <f t="shared" si="302"/>
        <v>4.0697003982083046</v>
      </c>
      <c r="AW386">
        <f t="shared" si="302"/>
        <v>4.0812672645382184</v>
      </c>
      <c r="AX386">
        <f t="shared" si="302"/>
        <v>4.0522543810875593</v>
      </c>
      <c r="AY386">
        <f t="shared" si="302"/>
        <v>4.1273585352108686</v>
      </c>
      <c r="AZ386">
        <f t="shared" si="302"/>
        <v>3.9458991819863214</v>
      </c>
      <c r="BA386">
        <f t="shared" si="277"/>
        <v>4.6046715667180349</v>
      </c>
      <c r="BB386" s="246">
        <f t="shared" si="278"/>
        <v>-1.918780292346774E-2</v>
      </c>
      <c r="BC386" s="247">
        <f t="shared" si="279"/>
        <v>-4.2434607728218318E-4</v>
      </c>
      <c r="BD386" s="248">
        <f t="shared" si="280"/>
        <v>1.8006959330477659E-7</v>
      </c>
      <c r="BE386" s="247">
        <f t="shared" si="281"/>
        <v>-8.3939050843908573E-3</v>
      </c>
      <c r="BG386">
        <f t="shared" si="282"/>
        <v>-7.4680233712816737E-4</v>
      </c>
      <c r="BH386">
        <f t="shared" si="283"/>
        <v>1.5622702273552507</v>
      </c>
      <c r="BI386">
        <f t="shared" si="284"/>
        <v>-0.1579203755251761</v>
      </c>
      <c r="BJ386">
        <f t="shared" si="285"/>
        <v>6.2176561539629256E-2</v>
      </c>
      <c r="BK386">
        <f t="shared" si="286"/>
        <v>0.11013382119176462</v>
      </c>
      <c r="BL386">
        <f t="shared" si="287"/>
        <v>5.5122639176832161E-2</v>
      </c>
      <c r="BM386">
        <f t="shared" si="303"/>
        <v>6.3412323666825303</v>
      </c>
      <c r="BN386">
        <f t="shared" si="303"/>
        <v>6.3407632987058298</v>
      </c>
      <c r="BO386">
        <f t="shared" si="303"/>
        <v>6.3399327570470732</v>
      </c>
      <c r="BP386">
        <f t="shared" si="303"/>
        <v>6.3384622782082802</v>
      </c>
      <c r="BQ386">
        <f t="shared" si="303"/>
        <v>6.3358590782729838</v>
      </c>
      <c r="BR386">
        <f t="shared" si="303"/>
        <v>6.3312514783164113</v>
      </c>
      <c r="BS386">
        <f t="shared" si="303"/>
        <v>6.3230985805524558</v>
      </c>
      <c r="BT386">
        <f t="shared" si="289"/>
        <v>6.3086786312832288</v>
      </c>
    </row>
    <row r="387" spans="1:72">
      <c r="A387" s="100" t="s">
        <v>179</v>
      </c>
      <c r="B387" s="101" t="s">
        <v>49</v>
      </c>
      <c r="C387" s="102">
        <v>57281.602200000001</v>
      </c>
      <c r="D387" s="102">
        <v>1E-4</v>
      </c>
      <c r="E387" s="58">
        <f t="shared" si="290"/>
        <v>37391.948761618223</v>
      </c>
      <c r="F387">
        <f t="shared" si="291"/>
        <v>37392</v>
      </c>
      <c r="G387">
        <f t="shared" si="297"/>
        <v>-1.852278399746865E-2</v>
      </c>
      <c r="H387" s="116"/>
      <c r="I387" s="117"/>
      <c r="J387" s="117"/>
      <c r="K387" s="117">
        <f t="shared" si="304"/>
        <v>-1.852278399746865E-2</v>
      </c>
      <c r="L387" s="116"/>
      <c r="M387" s="116"/>
      <c r="N387" s="118"/>
      <c r="O387" s="40">
        <f t="shared" ca="1" si="305"/>
        <v>-1.8940425712577175E-2</v>
      </c>
      <c r="P387" s="167">
        <f t="shared" ca="1" si="292"/>
        <v>1.7442460219878981E-7</v>
      </c>
      <c r="Q387" s="166">
        <f t="shared" si="293"/>
        <v>42263.102200000001</v>
      </c>
      <c r="R387" s="8">
        <f t="shared" ca="1" si="294"/>
        <v>1.7442460219878981E-7</v>
      </c>
      <c r="S387" s="282">
        <f t="shared" si="298"/>
        <v>1</v>
      </c>
      <c r="T387" s="284"/>
      <c r="U387" s="167"/>
      <c r="V387" s="167"/>
      <c r="W387" s="167"/>
      <c r="X387" s="167"/>
      <c r="Y387" s="167"/>
      <c r="Z387" s="167"/>
      <c r="AA387" s="116"/>
      <c r="AB387" s="116"/>
      <c r="AC387" s="25"/>
      <c r="AD387" s="252"/>
      <c r="AE387" s="41"/>
      <c r="AF387">
        <f t="shared" si="265"/>
        <v>37392</v>
      </c>
      <c r="AG387" s="246">
        <f t="shared" si="266"/>
        <v>-1.8446911636517124E-2</v>
      </c>
      <c r="AH387" s="247">
        <f t="shared" si="267"/>
        <v>-7.5872360951526746E-5</v>
      </c>
      <c r="AI387" s="247">
        <f t="shared" ca="1" si="268"/>
        <v>4.1764171510852433E-4</v>
      </c>
      <c r="AJ387" s="248">
        <f t="shared" si="269"/>
        <v>5.7566151563587603E-9</v>
      </c>
      <c r="AK387">
        <f t="shared" si="295"/>
        <v>5.7566151563587603E-9</v>
      </c>
      <c r="AN387">
        <f t="shared" si="270"/>
        <v>-1.0475892322365205E-2</v>
      </c>
      <c r="AO387">
        <f t="shared" si="271"/>
        <v>0.4020221641206021</v>
      </c>
      <c r="AP387">
        <f t="shared" si="272"/>
        <v>-0.49014774733353617</v>
      </c>
      <c r="AQ387">
        <f t="shared" si="273"/>
        <v>-0.28544399068773868</v>
      </c>
      <c r="AR387">
        <f t="shared" si="274"/>
        <v>-2.6962296683556013</v>
      </c>
      <c r="AS387">
        <f t="shared" si="275"/>
        <v>-4.4162452465923598</v>
      </c>
      <c r="AT387">
        <f t="shared" ref="AT387:AZ402" si="306">$BA387+$AH$7*SIN(AU387)</f>
        <v>4.0731463139678397</v>
      </c>
      <c r="AU387">
        <f t="shared" si="306"/>
        <v>4.0749393032882617</v>
      </c>
      <c r="AV387">
        <f t="shared" si="306"/>
        <v>4.0704064944011558</v>
      </c>
      <c r="AW387">
        <f t="shared" si="306"/>
        <v>4.0819198970940906</v>
      </c>
      <c r="AX387">
        <f t="shared" si="306"/>
        <v>4.0530140203651364</v>
      </c>
      <c r="AY387">
        <f t="shared" si="306"/>
        <v>4.1279094610992608</v>
      </c>
      <c r="AZ387">
        <f t="shared" si="306"/>
        <v>3.9467921625702655</v>
      </c>
      <c r="BA387">
        <f t="shared" si="277"/>
        <v>4.6056327121117997</v>
      </c>
      <c r="BB387" s="246">
        <f t="shared" si="278"/>
        <v>-1.9213873725584613E-2</v>
      </c>
      <c r="BC387" s="247">
        <f t="shared" si="279"/>
        <v>6.9108972811596225E-4</v>
      </c>
      <c r="BD387" s="248">
        <f t="shared" si="280"/>
        <v>4.7760501230739467E-7</v>
      </c>
      <c r="BE387" s="247">
        <f t="shared" si="281"/>
        <v>-7.2799295860359577E-3</v>
      </c>
      <c r="BG387">
        <f t="shared" si="282"/>
        <v>-7.6696208906748802E-4</v>
      </c>
      <c r="BH387">
        <f t="shared" si="283"/>
        <v>1.5618870357765109</v>
      </c>
      <c r="BI387">
        <f t="shared" si="284"/>
        <v>-0.16384241340234892</v>
      </c>
      <c r="BJ387">
        <f t="shared" si="285"/>
        <v>6.5549160187621719E-2</v>
      </c>
      <c r="BK387">
        <f t="shared" si="286"/>
        <v>0.11613402888529384</v>
      </c>
      <c r="BL387">
        <f t="shared" si="287"/>
        <v>5.8132365614416932E-2</v>
      </c>
      <c r="BM387">
        <f t="shared" ref="BM387:BS402" si="307">$BT387+$BH$7*SIN(BN387)</f>
        <v>6.3443998402258419</v>
      </c>
      <c r="BN387">
        <f t="shared" si="307"/>
        <v>6.343905560611903</v>
      </c>
      <c r="BO387">
        <f t="shared" si="307"/>
        <v>6.3430302181549401</v>
      </c>
      <c r="BP387">
        <f t="shared" si="307"/>
        <v>6.3414801462276671</v>
      </c>
      <c r="BQ387">
        <f t="shared" si="307"/>
        <v>6.3387355930174358</v>
      </c>
      <c r="BR387">
        <f t="shared" si="307"/>
        <v>6.3338771085530956</v>
      </c>
      <c r="BS387">
        <f t="shared" si="307"/>
        <v>6.3252793472808433</v>
      </c>
      <c r="BT387">
        <f t="shared" si="289"/>
        <v>6.3100716442655198</v>
      </c>
    </row>
    <row r="388" spans="1:72">
      <c r="A388" s="100" t="s">
        <v>179</v>
      </c>
      <c r="B388" s="101" t="s">
        <v>45</v>
      </c>
      <c r="C388" s="102">
        <v>57310.702499999999</v>
      </c>
      <c r="D388" s="102">
        <v>4.0000000000000002E-4</v>
      </c>
      <c r="E388" s="58">
        <f t="shared" si="290"/>
        <v>37472.447043167747</v>
      </c>
      <c r="F388">
        <f t="shared" si="291"/>
        <v>37472.5</v>
      </c>
      <c r="G388">
        <f t="shared" si="297"/>
        <v>-1.9144007499562576E-2</v>
      </c>
      <c r="H388" s="116"/>
      <c r="I388" s="117"/>
      <c r="J388" s="117"/>
      <c r="K388" s="117">
        <f t="shared" si="304"/>
        <v>-1.9144007499562576E-2</v>
      </c>
      <c r="L388" s="116"/>
      <c r="M388" s="116"/>
      <c r="N388" s="118"/>
      <c r="O388" s="40">
        <f t="shared" ca="1" si="305"/>
        <v>-1.9257287381134497E-2</v>
      </c>
      <c r="P388" s="167">
        <f t="shared" ca="1" si="292"/>
        <v>1.283233156894833E-8</v>
      </c>
      <c r="Q388" s="166">
        <f t="shared" si="293"/>
        <v>42292.202499999999</v>
      </c>
      <c r="R388" s="8">
        <f t="shared" ca="1" si="294"/>
        <v>1.283233156894833E-8</v>
      </c>
      <c r="S388" s="282">
        <f t="shared" si="298"/>
        <v>1</v>
      </c>
      <c r="T388" s="284"/>
      <c r="U388" s="167"/>
      <c r="V388" s="167"/>
      <c r="W388" s="167"/>
      <c r="X388" s="167"/>
      <c r="Y388" s="167"/>
      <c r="Z388" s="167"/>
      <c r="AA388" s="116"/>
      <c r="AB388" s="116"/>
      <c r="AC388" s="25"/>
      <c r="AD388" s="252"/>
      <c r="AE388" s="41"/>
      <c r="AF388">
        <f t="shared" si="265"/>
        <v>37472.5</v>
      </c>
      <c r="AG388" s="246">
        <f t="shared" si="266"/>
        <v>-1.8541503779150269E-2</v>
      </c>
      <c r="AH388" s="247">
        <f t="shared" si="267"/>
        <v>-6.0250372041230696E-4</v>
      </c>
      <c r="AI388" s="247">
        <f t="shared" ca="1" si="268"/>
        <v>1.1327988157192048E-4</v>
      </c>
      <c r="AJ388" s="248">
        <f t="shared" si="269"/>
        <v>3.6301073311067134E-7</v>
      </c>
      <c r="AK388">
        <f t="shared" si="295"/>
        <v>3.6301073311067134E-7</v>
      </c>
      <c r="AN388">
        <f t="shared" si="270"/>
        <v>-1.0546998929351363E-2</v>
      </c>
      <c r="AO388">
        <f t="shared" si="271"/>
        <v>0.40374841170187725</v>
      </c>
      <c r="AP388">
        <f t="shared" si="272"/>
        <v>-0.49537723614074458</v>
      </c>
      <c r="AQ388">
        <f t="shared" si="273"/>
        <v>-0.28903253705200022</v>
      </c>
      <c r="AR388">
        <f t="shared" si="274"/>
        <v>-2.690219875780079</v>
      </c>
      <c r="AS388">
        <f t="shared" si="275"/>
        <v>-4.3554418900434069</v>
      </c>
      <c r="AT388">
        <f t="shared" si="306"/>
        <v>4.0843185607664827</v>
      </c>
      <c r="AU388">
        <f t="shared" si="306"/>
        <v>4.085930596527958</v>
      </c>
      <c r="AV388">
        <f t="shared" si="306"/>
        <v>4.081792775589947</v>
      </c>
      <c r="AW388">
        <f t="shared" si="306"/>
        <v>4.0924618902650964</v>
      </c>
      <c r="AX388">
        <f t="shared" si="306"/>
        <v>4.0652620214050286</v>
      </c>
      <c r="AY388">
        <f t="shared" si="306"/>
        <v>4.1367941244231137</v>
      </c>
      <c r="AZ388">
        <f t="shared" si="306"/>
        <v>3.9612529737869635</v>
      </c>
      <c r="BA388">
        <f t="shared" si="277"/>
        <v>4.6211071529514127</v>
      </c>
      <c r="BB388" s="246">
        <f t="shared" si="278"/>
        <v>-1.9631083267381489E-2</v>
      </c>
      <c r="BC388" s="247">
        <f t="shared" si="279"/>
        <v>4.8707576781891262E-4</v>
      </c>
      <c r="BD388" s="248">
        <f t="shared" si="280"/>
        <v>2.3724280359638327E-7</v>
      </c>
      <c r="BE388" s="247">
        <f t="shared" si="281"/>
        <v>-7.5074290819799935E-3</v>
      </c>
      <c r="BG388">
        <f t="shared" si="282"/>
        <v>-1.0895794882312198E-3</v>
      </c>
      <c r="BH388">
        <f t="shared" si="283"/>
        <v>1.5530028501282489</v>
      </c>
      <c r="BI388">
        <f t="shared" si="284"/>
        <v>-0.25775837118603701</v>
      </c>
      <c r="BJ388">
        <f t="shared" si="285"/>
        <v>0.11917038694680029</v>
      </c>
      <c r="BK388">
        <f t="shared" si="286"/>
        <v>0.21225103475567805</v>
      </c>
      <c r="BL388">
        <f t="shared" si="287"/>
        <v>0.10652573780492992</v>
      </c>
      <c r="BM388">
        <f t="shared" si="307"/>
        <v>6.395276550258429</v>
      </c>
      <c r="BN388">
        <f t="shared" si="307"/>
        <v>6.3943877801100673</v>
      </c>
      <c r="BO388">
        <f t="shared" si="307"/>
        <v>6.3928070497365042</v>
      </c>
      <c r="BP388">
        <f t="shared" si="307"/>
        <v>6.389996303899653</v>
      </c>
      <c r="BQ388">
        <f t="shared" si="307"/>
        <v>6.3850005061912318</v>
      </c>
      <c r="BR388">
        <f t="shared" si="307"/>
        <v>6.3761272230388037</v>
      </c>
      <c r="BS388">
        <f t="shared" si="307"/>
        <v>6.3603845704429673</v>
      </c>
      <c r="BT388">
        <f t="shared" si="289"/>
        <v>6.3324991532804029</v>
      </c>
    </row>
    <row r="389" spans="1:72">
      <c r="A389" s="103" t="s">
        <v>182</v>
      </c>
      <c r="B389" s="104" t="s">
        <v>49</v>
      </c>
      <c r="C389" s="105">
        <v>57329.323499999999</v>
      </c>
      <c r="D389" s="105">
        <v>1.1000000000000001E-3</v>
      </c>
      <c r="E389" s="58">
        <f t="shared" si="290"/>
        <v>37523.957113535878</v>
      </c>
      <c r="F389">
        <f t="shared" si="291"/>
        <v>37524</v>
      </c>
      <c r="G389">
        <f t="shared" si="297"/>
        <v>-1.5503547998378053E-2</v>
      </c>
      <c r="H389" s="116"/>
      <c r="I389" s="117"/>
      <c r="J389" s="117"/>
      <c r="K389" s="117">
        <f t="shared" si="304"/>
        <v>-1.5503547998378053E-2</v>
      </c>
      <c r="L389" s="116"/>
      <c r="M389" s="116"/>
      <c r="N389" s="118"/>
      <c r="O389" s="40">
        <f t="shared" ca="1" si="305"/>
        <v>-1.9460000125615273E-2</v>
      </c>
      <c r="P389" s="167">
        <f t="shared" ca="1" si="292"/>
        <v>1.5653513435119924E-5</v>
      </c>
      <c r="Q389" s="166">
        <f t="shared" si="293"/>
        <v>42310.823499999999</v>
      </c>
      <c r="R389" s="8">
        <f t="shared" ca="1" si="294"/>
        <v>1.5653513435119924E-5</v>
      </c>
      <c r="S389" s="282">
        <f t="shared" si="298"/>
        <v>1</v>
      </c>
      <c r="T389" s="284"/>
      <c r="U389" s="167"/>
      <c r="V389" s="167"/>
      <c r="W389" s="167"/>
      <c r="X389" s="167"/>
      <c r="Y389" s="167"/>
      <c r="Z389" s="167"/>
      <c r="AA389" s="116"/>
      <c r="AB389" s="116"/>
      <c r="AC389" s="25"/>
      <c r="AD389" s="252"/>
      <c r="AE389" s="41"/>
      <c r="AF389">
        <f t="shared" si="265"/>
        <v>37524</v>
      </c>
      <c r="AG389" s="246">
        <f t="shared" si="266"/>
        <v>-1.8601445626424483E-2</v>
      </c>
      <c r="AH389" s="247">
        <f t="shared" si="267"/>
        <v>3.0978976280464296E-3</v>
      </c>
      <c r="AI389" s="247">
        <f t="shared" ca="1" si="268"/>
        <v>3.95645212723722E-3</v>
      </c>
      <c r="AJ389" s="248">
        <f t="shared" si="269"/>
        <v>9.596969713855695E-6</v>
      </c>
      <c r="AK389">
        <f t="shared" si="295"/>
        <v>9.596969713855695E-6</v>
      </c>
      <c r="AN389">
        <f t="shared" si="270"/>
        <v>-1.0591940963620873E-2</v>
      </c>
      <c r="AO389">
        <f t="shared" si="271"/>
        <v>0.4048716156443406</v>
      </c>
      <c r="AP389">
        <f t="shared" si="272"/>
        <v>-0.49873585467587744</v>
      </c>
      <c r="AQ389">
        <f t="shared" si="273"/>
        <v>-0.2913382401212935</v>
      </c>
      <c r="AR389">
        <f t="shared" si="274"/>
        <v>-2.686349237959103</v>
      </c>
      <c r="AS389">
        <f t="shared" si="275"/>
        <v>-4.317116815821028</v>
      </c>
      <c r="AT389">
        <f t="shared" si="306"/>
        <v>4.0914887226528398</v>
      </c>
      <c r="AU389">
        <f t="shared" si="306"/>
        <v>4.0929916208748098</v>
      </c>
      <c r="AV389">
        <f t="shared" si="306"/>
        <v>4.0890953401429675</v>
      </c>
      <c r="AW389">
        <f t="shared" si="306"/>
        <v>4.0992408571637267</v>
      </c>
      <c r="AX389">
        <f t="shared" si="306"/>
        <v>4.0731149992061768</v>
      </c>
      <c r="AY389">
        <f t="shared" si="306"/>
        <v>4.142494039451706</v>
      </c>
      <c r="AZ389">
        <f t="shared" si="306"/>
        <v>3.9705871624747191</v>
      </c>
      <c r="BA389">
        <f t="shared" si="277"/>
        <v>4.6310069505071905</v>
      </c>
      <c r="BB389" s="246">
        <f t="shared" si="278"/>
        <v>-1.9894982764322649E-2</v>
      </c>
      <c r="BC389" s="247">
        <f t="shared" si="279"/>
        <v>4.3914347659445956E-3</v>
      </c>
      <c r="BD389" s="248">
        <f t="shared" si="280"/>
        <v>1.9284699303546866E-5</v>
      </c>
      <c r="BE389" s="247">
        <f t="shared" si="281"/>
        <v>-3.6180698968590152E-3</v>
      </c>
      <c r="BG389">
        <f t="shared" si="282"/>
        <v>-1.2935371378981647E-3</v>
      </c>
      <c r="BH389">
        <f t="shared" si="283"/>
        <v>1.5447338713036129</v>
      </c>
      <c r="BI389">
        <f t="shared" si="284"/>
        <v>-0.31602919816839664</v>
      </c>
      <c r="BJ389">
        <f t="shared" si="285"/>
        <v>0.15257372915936554</v>
      </c>
      <c r="BK389">
        <f t="shared" si="286"/>
        <v>0.2730908289244991</v>
      </c>
      <c r="BL389">
        <f t="shared" si="287"/>
        <v>0.13740040526076358</v>
      </c>
      <c r="BM389">
        <f t="shared" si="307"/>
        <v>6.4276640069079241</v>
      </c>
      <c r="BN389">
        <f t="shared" si="307"/>
        <v>6.4265380239483596</v>
      </c>
      <c r="BO389">
        <f t="shared" si="307"/>
        <v>6.4245272533507443</v>
      </c>
      <c r="BP389">
        <f t="shared" si="307"/>
        <v>6.4209378616881825</v>
      </c>
      <c r="BQ389">
        <f t="shared" si="307"/>
        <v>6.4145349069071473</v>
      </c>
      <c r="BR389">
        <f t="shared" si="307"/>
        <v>6.4031262220278498</v>
      </c>
      <c r="BS389">
        <f t="shared" si="307"/>
        <v>6.3828362361885951</v>
      </c>
      <c r="BT389">
        <f t="shared" si="289"/>
        <v>6.3468471869979997</v>
      </c>
    </row>
    <row r="390" spans="1:72">
      <c r="A390" s="100" t="s">
        <v>183</v>
      </c>
      <c r="B390" s="101" t="s">
        <v>45</v>
      </c>
      <c r="C390" s="102">
        <v>57330.585599999999</v>
      </c>
      <c r="D390" s="102">
        <v>1E-4</v>
      </c>
      <c r="E390" s="58">
        <f t="shared" si="290"/>
        <v>37527.448379300964</v>
      </c>
      <c r="F390">
        <f t="shared" si="291"/>
        <v>37527.5</v>
      </c>
      <c r="G390">
        <f t="shared" si="297"/>
        <v>-1.8660992500372231E-2</v>
      </c>
      <c r="H390" s="116"/>
      <c r="I390" s="117"/>
      <c r="J390" s="117"/>
      <c r="K390" s="117">
        <f t="shared" si="304"/>
        <v>-1.8660992500372231E-2</v>
      </c>
      <c r="L390" s="116"/>
      <c r="M390" s="116"/>
      <c r="N390" s="118"/>
      <c r="O390" s="40">
        <f t="shared" ca="1" si="305"/>
        <v>-1.947377671990036E-2</v>
      </c>
      <c r="P390" s="167">
        <f t="shared" ca="1" si="292"/>
        <v>6.606181875139494E-7</v>
      </c>
      <c r="Q390" s="166">
        <f t="shared" si="293"/>
        <v>42312.085599999999</v>
      </c>
      <c r="R390" s="8">
        <f t="shared" ca="1" si="294"/>
        <v>6.606181875139494E-7</v>
      </c>
      <c r="S390" s="282">
        <f t="shared" si="298"/>
        <v>1</v>
      </c>
      <c r="T390" s="284"/>
      <c r="U390" s="167">
        <v>1.1838620176226018E-10</v>
      </c>
      <c r="V390" s="167">
        <v>4.3188625742587106E-23</v>
      </c>
      <c r="W390" s="167">
        <v>2.5354242528579396E-28</v>
      </c>
      <c r="X390" s="167">
        <v>7.3243304219202764E-11</v>
      </c>
      <c r="Y390" s="167">
        <v>1.9634449716608297E-7</v>
      </c>
      <c r="Z390" s="167">
        <v>7.4256097975098538E-4</v>
      </c>
      <c r="AA390" s="116">
        <v>1.9286196228647252E-2</v>
      </c>
      <c r="AB390" s="116">
        <v>2.535801838869161</v>
      </c>
      <c r="AC390" s="25">
        <v>2.1987443460540995E-6</v>
      </c>
      <c r="AD390" s="252">
        <v>5.0253618172146897E-9</v>
      </c>
      <c r="AE390" s="41">
        <v>1.0352508266995584E-21</v>
      </c>
      <c r="AF390">
        <f t="shared" si="265"/>
        <v>37527.5</v>
      </c>
      <c r="AG390" s="246">
        <f t="shared" si="266"/>
        <v>-1.8605502960695724E-2</v>
      </c>
      <c r="AH390" s="247">
        <f t="shared" si="267"/>
        <v>-5.5489539676507188E-5</v>
      </c>
      <c r="AI390" s="247">
        <f t="shared" ca="1" si="268"/>
        <v>8.1278421952812874E-4</v>
      </c>
      <c r="AJ390" s="248">
        <f t="shared" si="269"/>
        <v>3.0790890135106653E-9</v>
      </c>
      <c r="AK390">
        <f t="shared" si="295"/>
        <v>3.0790890135106653E-9</v>
      </c>
      <c r="AN390">
        <f t="shared" si="270"/>
        <v>-1.0594979603740725E-2</v>
      </c>
      <c r="AO390">
        <f t="shared" si="271"/>
        <v>0.4049484904885704</v>
      </c>
      <c r="AP390">
        <f t="shared" si="272"/>
        <v>-0.49896448438580149</v>
      </c>
      <c r="AQ390">
        <f t="shared" si="273"/>
        <v>-0.29149522303276071</v>
      </c>
      <c r="AR390">
        <f t="shared" si="274"/>
        <v>-2.6860854410131694</v>
      </c>
      <c r="AS390">
        <f t="shared" si="275"/>
        <v>-4.3145281339096417</v>
      </c>
      <c r="AT390">
        <f t="shared" si="306"/>
        <v>4.0919766678567688</v>
      </c>
      <c r="AU390">
        <f t="shared" si="306"/>
        <v>4.0934723339375561</v>
      </c>
      <c r="AV390">
        <f t="shared" si="306"/>
        <v>4.0895921532293391</v>
      </c>
      <c r="AW390">
        <f t="shared" si="306"/>
        <v>4.0997025611723901</v>
      </c>
      <c r="AX390">
        <f t="shared" si="306"/>
        <v>4.0736491786886901</v>
      </c>
      <c r="AY390">
        <f t="shared" si="306"/>
        <v>4.1428819022764731</v>
      </c>
      <c r="AZ390">
        <f t="shared" si="306"/>
        <v>3.971223873075544</v>
      </c>
      <c r="BA390">
        <f t="shared" si="277"/>
        <v>4.6316797522828255</v>
      </c>
      <c r="BB390" s="246">
        <f t="shared" si="278"/>
        <v>-1.9912818499400475E-2</v>
      </c>
      <c r="BC390" s="247">
        <f t="shared" si="279"/>
        <v>1.2518259990282436E-3</v>
      </c>
      <c r="BD390" s="248">
        <f t="shared" si="280"/>
        <v>1.5670683318430601E-6</v>
      </c>
      <c r="BE390" s="247">
        <f t="shared" si="281"/>
        <v>-6.758697357926757E-3</v>
      </c>
      <c r="BG390">
        <f t="shared" si="282"/>
        <v>-1.3073155387047493E-3</v>
      </c>
      <c r="BH390">
        <f t="shared" si="283"/>
        <v>1.5441019328550851</v>
      </c>
      <c r="BI390">
        <f t="shared" si="284"/>
        <v>-0.31992747771009772</v>
      </c>
      <c r="BJ390">
        <f t="shared" si="285"/>
        <v>0.15481220894482806</v>
      </c>
      <c r="BK390">
        <f t="shared" si="286"/>
        <v>0.27720251706566945</v>
      </c>
      <c r="BL390">
        <f t="shared" si="287"/>
        <v>0.13949565615246109</v>
      </c>
      <c r="BM390">
        <f t="shared" si="307"/>
        <v>6.4298593641499675</v>
      </c>
      <c r="BN390">
        <f t="shared" si="307"/>
        <v>6.4287177919173804</v>
      </c>
      <c r="BO390">
        <f t="shared" si="307"/>
        <v>6.4266785444469132</v>
      </c>
      <c r="BP390">
        <f t="shared" si="307"/>
        <v>6.4230372239125053</v>
      </c>
      <c r="BQ390">
        <f t="shared" si="307"/>
        <v>6.4165398165859306</v>
      </c>
      <c r="BR390">
        <f t="shared" si="307"/>
        <v>6.4049600070707458</v>
      </c>
      <c r="BS390">
        <f t="shared" si="307"/>
        <v>6.384361827485594</v>
      </c>
      <c r="BT390">
        <f t="shared" si="289"/>
        <v>6.347822296085603</v>
      </c>
    </row>
    <row r="391" spans="1:72">
      <c r="A391" s="100" t="s">
        <v>184</v>
      </c>
      <c r="B391" s="101" t="s">
        <v>49</v>
      </c>
      <c r="C391" s="102">
        <v>57579.835800000001</v>
      </c>
      <c r="D391" s="102">
        <v>1E-4</v>
      </c>
      <c r="E391" s="58">
        <f t="shared" si="290"/>
        <v>38216.933119179135</v>
      </c>
      <c r="F391">
        <f t="shared" si="291"/>
        <v>38217</v>
      </c>
      <c r="G391">
        <f t="shared" si="297"/>
        <v>-2.4177558996598236E-2</v>
      </c>
      <c r="H391" s="116"/>
      <c r="I391" s="117"/>
      <c r="J391" s="117"/>
      <c r="K391" s="117">
        <f t="shared" si="304"/>
        <v>-2.4177558996598236E-2</v>
      </c>
      <c r="L391" s="116"/>
      <c r="M391" s="116"/>
      <c r="N391" s="118"/>
      <c r="O391" s="40">
        <f t="shared" ca="1" si="305"/>
        <v>-2.2187765794065201E-2</v>
      </c>
      <c r="P391" s="167">
        <f t="shared" ca="1" si="292"/>
        <v>3.9592769888466741E-6</v>
      </c>
      <c r="Q391" s="166">
        <f t="shared" si="293"/>
        <v>42561.335800000001</v>
      </c>
      <c r="R391" s="8">
        <f t="shared" ca="1" si="294"/>
        <v>3.9592769888466741E-6</v>
      </c>
      <c r="S391" s="282">
        <f t="shared" si="298"/>
        <v>1</v>
      </c>
      <c r="T391" s="284"/>
      <c r="U391" s="167"/>
      <c r="V391" s="167"/>
      <c r="W391" s="167"/>
      <c r="X391" s="167"/>
      <c r="Y391" s="167"/>
      <c r="Z391" s="167"/>
      <c r="AA391" s="116"/>
      <c r="AB391" s="116"/>
      <c r="AC391" s="25"/>
      <c r="AD391" s="252"/>
      <c r="AE391" s="41"/>
      <c r="AF391">
        <f t="shared" si="265"/>
        <v>38217</v>
      </c>
      <c r="AG391" s="246">
        <f t="shared" si="266"/>
        <v>-1.9362072817508028E-2</v>
      </c>
      <c r="AH391" s="247">
        <f t="shared" si="267"/>
        <v>-4.8154861790902087E-3</v>
      </c>
      <c r="AI391" s="247">
        <f t="shared" ca="1" si="268"/>
        <v>-1.9897932025330356E-3</v>
      </c>
      <c r="AJ391" s="248">
        <f t="shared" si="269"/>
        <v>2.3188907141008817E-5</v>
      </c>
      <c r="AK391">
        <f t="shared" si="295"/>
        <v>2.3188907141008817E-5</v>
      </c>
      <c r="AN391">
        <f t="shared" si="270"/>
        <v>-1.1152630603569557E-2</v>
      </c>
      <c r="AO391">
        <f t="shared" si="271"/>
        <v>0.42154425207924107</v>
      </c>
      <c r="AP391">
        <f t="shared" si="272"/>
        <v>-0.54499983365376614</v>
      </c>
      <c r="AQ391">
        <f t="shared" si="273"/>
        <v>-0.32317907067164076</v>
      </c>
      <c r="AR391">
        <f t="shared" si="274"/>
        <v>-2.6321000019951182</v>
      </c>
      <c r="AS391">
        <f t="shared" si="275"/>
        <v>-3.8401885880332962</v>
      </c>
      <c r="AT391">
        <f t="shared" si="306"/>
        <v>4.1898660701131423</v>
      </c>
      <c r="AU391">
        <f t="shared" si="306"/>
        <v>4.1903500466732728</v>
      </c>
      <c r="AV391">
        <f t="shared" si="306"/>
        <v>4.1888871345248369</v>
      </c>
      <c r="AW391">
        <f t="shared" si="306"/>
        <v>4.1933205023469888</v>
      </c>
      <c r="AX391">
        <f t="shared" si="306"/>
        <v>4.1799882211808708</v>
      </c>
      <c r="AY391">
        <f t="shared" si="306"/>
        <v>4.2210707368201161</v>
      </c>
      <c r="AZ391">
        <f t="shared" si="306"/>
        <v>4.1024987697561279</v>
      </c>
      <c r="BA391">
        <f t="shared" si="277"/>
        <v>4.7642217020829891</v>
      </c>
      <c r="BB391" s="246">
        <f t="shared" si="278"/>
        <v>-2.3040745531040248E-2</v>
      </c>
      <c r="BC391" s="247">
        <f t="shared" si="279"/>
        <v>-1.1368134655579884E-3</v>
      </c>
      <c r="BD391" s="248">
        <f t="shared" si="280"/>
        <v>1.2923448554739637E-6</v>
      </c>
      <c r="BE391" s="247">
        <f t="shared" si="281"/>
        <v>-9.3462556794964569E-3</v>
      </c>
      <c r="BG391">
        <f t="shared" si="282"/>
        <v>-3.6786727135322216E-3</v>
      </c>
      <c r="BH391">
        <f t="shared" si="283"/>
        <v>1.3114655270833724</v>
      </c>
      <c r="BI391">
        <f t="shared" si="284"/>
        <v>-0.86046413368895802</v>
      </c>
      <c r="BJ391">
        <f t="shared" si="285"/>
        <v>0.47223189093250956</v>
      </c>
      <c r="BK391">
        <f t="shared" si="286"/>
        <v>0.98772948856656129</v>
      </c>
      <c r="BL391">
        <f t="shared" si="287"/>
        <v>0.53836270129248365</v>
      </c>
      <c r="BM391">
        <f t="shared" si="307"/>
        <v>6.8357653554198761</v>
      </c>
      <c r="BN391">
        <f t="shared" si="307"/>
        <v>6.8335247308781764</v>
      </c>
      <c r="BO391">
        <f t="shared" si="307"/>
        <v>6.8288843668840649</v>
      </c>
      <c r="BP391">
        <f t="shared" si="307"/>
        <v>6.8193153367849328</v>
      </c>
      <c r="BQ391">
        <f t="shared" si="307"/>
        <v>6.7997516148928492</v>
      </c>
      <c r="BR391">
        <f t="shared" si="307"/>
        <v>6.7604081026452363</v>
      </c>
      <c r="BS391">
        <f t="shared" si="307"/>
        <v>6.6835620993081371</v>
      </c>
      <c r="BT391">
        <f t="shared" si="289"/>
        <v>6.539918786343522</v>
      </c>
    </row>
    <row r="392" spans="1:72">
      <c r="A392" s="53" t="s">
        <v>185</v>
      </c>
      <c r="B392" s="53" t="s">
        <v>49</v>
      </c>
      <c r="C392" s="54">
        <v>57621.409399999997</v>
      </c>
      <c r="D392" s="54" t="s">
        <v>76</v>
      </c>
      <c r="E392" s="58">
        <f t="shared" si="290"/>
        <v>38331.935485403104</v>
      </c>
      <c r="F392">
        <f t="shared" si="291"/>
        <v>38332</v>
      </c>
      <c r="G392">
        <f t="shared" si="297"/>
        <v>-2.3322164001001511E-2</v>
      </c>
      <c r="H392" s="116"/>
      <c r="I392" s="117"/>
      <c r="J392" s="117"/>
      <c r="K392" s="117">
        <f t="shared" si="304"/>
        <v>-2.3322164001001511E-2</v>
      </c>
      <c r="L392" s="116"/>
      <c r="M392" s="116"/>
      <c r="N392" s="118"/>
      <c r="O392" s="40">
        <f t="shared" ca="1" si="305"/>
        <v>-2.2640425320575641E-2</v>
      </c>
      <c r="P392" s="167">
        <f t="shared" ca="1" si="292"/>
        <v>4.6476762838880599E-7</v>
      </c>
      <c r="Q392" s="166">
        <f t="shared" si="293"/>
        <v>42602.909399999997</v>
      </c>
      <c r="R392" s="8">
        <f t="shared" ca="1" si="294"/>
        <v>4.6476762838880599E-7</v>
      </c>
      <c r="S392" s="282">
        <f t="shared" si="298"/>
        <v>1</v>
      </c>
      <c r="T392" s="284"/>
      <c r="U392" s="167"/>
      <c r="V392" s="167"/>
      <c r="W392" s="167"/>
      <c r="X392" s="167"/>
      <c r="Y392" s="167"/>
      <c r="Z392" s="167"/>
      <c r="AA392" s="116"/>
      <c r="AB392" s="116"/>
      <c r="AC392" s="25"/>
      <c r="AD392" s="252"/>
      <c r="AE392" s="41"/>
      <c r="AF392">
        <f t="shared" si="265"/>
        <v>38332</v>
      </c>
      <c r="AG392" s="246">
        <f t="shared" si="266"/>
        <v>-1.9479517263366157E-2</v>
      </c>
      <c r="AH392" s="247">
        <f t="shared" si="267"/>
        <v>-3.8426467376353537E-3</v>
      </c>
      <c r="AI392" s="247">
        <f t="shared" ca="1" si="268"/>
        <v>-6.817386804258696E-4</v>
      </c>
      <c r="AJ392" s="248">
        <f t="shared" si="269"/>
        <v>1.4765933950259627E-5</v>
      </c>
      <c r="AK392">
        <f t="shared" si="295"/>
        <v>1.4765933950259627E-5</v>
      </c>
      <c r="AN392">
        <f t="shared" si="270"/>
        <v>-1.1237239394554075E-2</v>
      </c>
      <c r="AO392">
        <f t="shared" si="271"/>
        <v>0.4246187917272578</v>
      </c>
      <c r="AP392">
        <f t="shared" si="272"/>
        <v>-0.55288520040808742</v>
      </c>
      <c r="AQ392">
        <f t="shared" si="273"/>
        <v>-0.32862171137852292</v>
      </c>
      <c r="AR392">
        <f t="shared" si="274"/>
        <v>-2.6226660862032638</v>
      </c>
      <c r="AS392">
        <f t="shared" si="275"/>
        <v>-3.767231429241876</v>
      </c>
      <c r="AT392">
        <f t="shared" si="306"/>
        <v>4.2065667474668356</v>
      </c>
      <c r="AU392">
        <f t="shared" si="306"/>
        <v>4.2069507645877673</v>
      </c>
      <c r="AV392">
        <f t="shared" si="306"/>
        <v>4.2057551111992684</v>
      </c>
      <c r="AW392">
        <f t="shared" si="306"/>
        <v>4.2094863692789071</v>
      </c>
      <c r="AX392">
        <f t="shared" si="306"/>
        <v>4.1979240790867696</v>
      </c>
      <c r="AY392">
        <f t="shared" si="306"/>
        <v>4.2345824659589191</v>
      </c>
      <c r="AZ392">
        <f t="shared" si="306"/>
        <v>4.1255256373060698</v>
      </c>
      <c r="BA392">
        <f t="shared" si="277"/>
        <v>4.7863280461395785</v>
      </c>
      <c r="BB392" s="246">
        <f t="shared" si="278"/>
        <v>-2.3470964110841673E-2</v>
      </c>
      <c r="BC392" s="247">
        <f t="shared" si="279"/>
        <v>1.4880010984016229E-4</v>
      </c>
      <c r="BD392" s="248">
        <f t="shared" si="280"/>
        <v>2.2141472688444363E-8</v>
      </c>
      <c r="BE392" s="247">
        <f t="shared" si="281"/>
        <v>-8.0934777589719217E-3</v>
      </c>
      <c r="BG392">
        <f t="shared" si="282"/>
        <v>-3.9914468474755143E-3</v>
      </c>
      <c r="BH392">
        <f t="shared" si="283"/>
        <v>1.2651678435581095</v>
      </c>
      <c r="BI392">
        <f t="shared" si="284"/>
        <v>-0.90499900622140395</v>
      </c>
      <c r="BJ392">
        <f t="shared" si="285"/>
        <v>0.49969965791238902</v>
      </c>
      <c r="BK392">
        <f t="shared" si="286"/>
        <v>1.082926961422622</v>
      </c>
      <c r="BL392">
        <f t="shared" si="287"/>
        <v>0.60142070382773283</v>
      </c>
      <c r="BM392">
        <f t="shared" si="307"/>
        <v>6.8966946504411961</v>
      </c>
      <c r="BN392">
        <f t="shared" si="307"/>
        <v>6.8946241983301748</v>
      </c>
      <c r="BO392">
        <f t="shared" si="307"/>
        <v>6.8901613360294824</v>
      </c>
      <c r="BP392">
        <f t="shared" si="307"/>
        <v>6.8805882422637747</v>
      </c>
      <c r="BQ392">
        <f t="shared" si="307"/>
        <v>6.8602597619881873</v>
      </c>
      <c r="BR392">
        <f t="shared" si="307"/>
        <v>6.8179507477109018</v>
      </c>
      <c r="BS392">
        <f t="shared" si="307"/>
        <v>6.7330551923139152</v>
      </c>
      <c r="BT392">
        <f t="shared" si="289"/>
        <v>6.5719580849362131</v>
      </c>
    </row>
    <row r="393" spans="1:72">
      <c r="A393" s="106" t="s">
        <v>186</v>
      </c>
      <c r="B393" s="107" t="s">
        <v>49</v>
      </c>
      <c r="C393" s="108">
        <v>57621.40941</v>
      </c>
      <c r="D393" s="108">
        <v>1E-4</v>
      </c>
      <c r="E393" s="58">
        <f t="shared" si="290"/>
        <v>38331.935513065466</v>
      </c>
      <c r="F393">
        <f t="shared" si="291"/>
        <v>38332</v>
      </c>
      <c r="G393">
        <f t="shared" si="297"/>
        <v>-2.3312163997616153E-2</v>
      </c>
      <c r="H393" s="116"/>
      <c r="I393" s="117"/>
      <c r="J393" s="117"/>
      <c r="K393" s="117">
        <f t="shared" si="304"/>
        <v>-2.3312163997616153E-2</v>
      </c>
      <c r="L393" s="116"/>
      <c r="M393" s="116"/>
      <c r="N393" s="118"/>
      <c r="O393" s="40">
        <f t="shared" ca="1" si="305"/>
        <v>-2.2640425320575641E-2</v>
      </c>
      <c r="P393" s="167">
        <f t="shared" ca="1" si="292"/>
        <v>4.5123285023213733E-7</v>
      </c>
      <c r="Q393" s="166">
        <f t="shared" si="293"/>
        <v>42602.90941</v>
      </c>
      <c r="R393" s="8">
        <f t="shared" ca="1" si="294"/>
        <v>4.5123285023213733E-7</v>
      </c>
      <c r="S393" s="282">
        <f t="shared" si="298"/>
        <v>1</v>
      </c>
      <c r="T393" s="284"/>
      <c r="U393" s="167"/>
      <c r="V393" s="167"/>
      <c r="W393" s="167"/>
      <c r="X393" s="167"/>
      <c r="Y393" s="167"/>
      <c r="Z393" s="167"/>
      <c r="AA393" s="116"/>
      <c r="AB393" s="116"/>
      <c r="AC393" s="25"/>
      <c r="AD393" s="252"/>
      <c r="AE393" s="41"/>
      <c r="AF393">
        <f t="shared" si="265"/>
        <v>38332</v>
      </c>
      <c r="AG393" s="246">
        <f t="shared" si="266"/>
        <v>-1.9479517263366157E-2</v>
      </c>
      <c r="AH393" s="247">
        <f t="shared" si="267"/>
        <v>-3.8326467342499962E-3</v>
      </c>
      <c r="AI393" s="247">
        <f t="shared" ca="1" si="268"/>
        <v>-6.7173867704051204E-4</v>
      </c>
      <c r="AJ393" s="248">
        <f t="shared" si="269"/>
        <v>1.4689180989557161E-5</v>
      </c>
      <c r="AK393">
        <f t="shared" si="295"/>
        <v>1.4689180989557161E-5</v>
      </c>
      <c r="AN393">
        <f t="shared" si="270"/>
        <v>-1.1237239394554075E-2</v>
      </c>
      <c r="AO393">
        <f t="shared" si="271"/>
        <v>0.4246187917272578</v>
      </c>
      <c r="AP393">
        <f t="shared" si="272"/>
        <v>-0.55288520040808742</v>
      </c>
      <c r="AQ393">
        <f t="shared" si="273"/>
        <v>-0.32862171137852292</v>
      </c>
      <c r="AR393">
        <f t="shared" si="274"/>
        <v>-2.6226660862032638</v>
      </c>
      <c r="AS393">
        <f t="shared" si="275"/>
        <v>-3.767231429241876</v>
      </c>
      <c r="AT393">
        <f t="shared" si="306"/>
        <v>4.2065667474668356</v>
      </c>
      <c r="AU393">
        <f t="shared" si="306"/>
        <v>4.2069507645877673</v>
      </c>
      <c r="AV393">
        <f t="shared" si="306"/>
        <v>4.2057551111992684</v>
      </c>
      <c r="AW393">
        <f t="shared" si="306"/>
        <v>4.2094863692789071</v>
      </c>
      <c r="AX393">
        <f t="shared" si="306"/>
        <v>4.1979240790867696</v>
      </c>
      <c r="AY393">
        <f t="shared" si="306"/>
        <v>4.2345824659589191</v>
      </c>
      <c r="AZ393">
        <f t="shared" si="306"/>
        <v>4.1255256373060698</v>
      </c>
      <c r="BA393">
        <f t="shared" si="277"/>
        <v>4.7863280461395785</v>
      </c>
      <c r="BB393" s="246">
        <f t="shared" si="278"/>
        <v>-2.3470964110841673E-2</v>
      </c>
      <c r="BC393" s="247">
        <f t="shared" si="279"/>
        <v>1.5880011322551985E-4</v>
      </c>
      <c r="BD393" s="248">
        <f t="shared" si="280"/>
        <v>2.5217475960437923E-8</v>
      </c>
      <c r="BE393" s="247">
        <f t="shared" si="281"/>
        <v>-8.0834777555865642E-3</v>
      </c>
      <c r="BG393">
        <f t="shared" si="282"/>
        <v>-3.9914468474755143E-3</v>
      </c>
      <c r="BH393">
        <f t="shared" si="283"/>
        <v>1.2651678435581095</v>
      </c>
      <c r="BI393">
        <f t="shared" si="284"/>
        <v>-0.90499900622140395</v>
      </c>
      <c r="BJ393">
        <f t="shared" si="285"/>
        <v>0.49969965791238902</v>
      </c>
      <c r="BK393">
        <f t="shared" si="286"/>
        <v>1.082926961422622</v>
      </c>
      <c r="BL393">
        <f t="shared" si="287"/>
        <v>0.60142070382773283</v>
      </c>
      <c r="BM393">
        <f t="shared" si="307"/>
        <v>6.8966946504411961</v>
      </c>
      <c r="BN393">
        <f t="shared" si="307"/>
        <v>6.8946241983301748</v>
      </c>
      <c r="BO393">
        <f t="shared" si="307"/>
        <v>6.8901613360294824</v>
      </c>
      <c r="BP393">
        <f t="shared" si="307"/>
        <v>6.8805882422637747</v>
      </c>
      <c r="BQ393">
        <f t="shared" si="307"/>
        <v>6.8602597619881873</v>
      </c>
      <c r="BR393">
        <f t="shared" si="307"/>
        <v>6.8179507477109018</v>
      </c>
      <c r="BS393">
        <f t="shared" si="307"/>
        <v>6.7330551923139152</v>
      </c>
      <c r="BT393">
        <f t="shared" si="289"/>
        <v>6.5719580849362131</v>
      </c>
    </row>
    <row r="394" spans="1:72">
      <c r="A394" s="100" t="s">
        <v>187</v>
      </c>
      <c r="B394" s="101" t="s">
        <v>49</v>
      </c>
      <c r="C394" s="102">
        <v>57622.855100000001</v>
      </c>
      <c r="D394" s="102">
        <v>1E-4</v>
      </c>
      <c r="E394" s="58">
        <f t="shared" si="290"/>
        <v>38335.934631997348</v>
      </c>
      <c r="F394">
        <f t="shared" si="291"/>
        <v>38336</v>
      </c>
      <c r="G394">
        <f t="shared" si="297"/>
        <v>-2.3630671996215824E-2</v>
      </c>
      <c r="H394" s="116"/>
      <c r="I394" s="117"/>
      <c r="J394" s="117"/>
      <c r="K394" s="117">
        <f t="shared" si="304"/>
        <v>-2.3630671996215824E-2</v>
      </c>
      <c r="L394" s="116"/>
      <c r="M394" s="116"/>
      <c r="N394" s="118"/>
      <c r="O394" s="40">
        <f t="shared" ca="1" si="305"/>
        <v>-2.2656169999758613E-2</v>
      </c>
      <c r="P394" s="167">
        <f t="shared" ca="1" si="292"/>
        <v>9.4965414109909012E-7</v>
      </c>
      <c r="Q394" s="166">
        <f t="shared" si="293"/>
        <v>42604.355100000001</v>
      </c>
      <c r="R394" s="8">
        <f t="shared" ca="1" si="294"/>
        <v>9.4965414109909012E-7</v>
      </c>
      <c r="S394" s="282">
        <f t="shared" si="298"/>
        <v>1</v>
      </c>
      <c r="T394" s="284"/>
      <c r="U394" s="167"/>
      <c r="V394" s="167"/>
      <c r="W394" s="167"/>
      <c r="X394" s="167"/>
      <c r="Y394" s="167"/>
      <c r="Z394" s="167"/>
      <c r="AA394" s="116"/>
      <c r="AB394" s="116"/>
      <c r="AC394" s="25"/>
      <c r="AD394" s="252"/>
      <c r="AE394" s="41"/>
      <c r="AF394">
        <f t="shared" si="265"/>
        <v>38336</v>
      </c>
      <c r="AG394" s="246">
        <f t="shared" si="266"/>
        <v>-1.9483554692011525E-2</v>
      </c>
      <c r="AH394" s="247">
        <f t="shared" si="267"/>
        <v>-4.1471173042042994E-3</v>
      </c>
      <c r="AI394" s="247">
        <f t="shared" ca="1" si="268"/>
        <v>-9.7450199645721103E-4</v>
      </c>
      <c r="AJ394" s="248">
        <f t="shared" si="269"/>
        <v>1.7198581934830734E-5</v>
      </c>
      <c r="AK394">
        <f t="shared" si="295"/>
        <v>1.7198581934830734E-5</v>
      </c>
      <c r="AN394">
        <f t="shared" si="270"/>
        <v>-1.1240136470624077E-2</v>
      </c>
      <c r="AO394">
        <f t="shared" si="271"/>
        <v>0.42472745442380988</v>
      </c>
      <c r="AP394">
        <f t="shared" si="272"/>
        <v>-0.55316061701810626</v>
      </c>
      <c r="AQ394">
        <f t="shared" si="273"/>
        <v>-0.32881189505405711</v>
      </c>
      <c r="AR394">
        <f t="shared" si="274"/>
        <v>-2.6223355199088139</v>
      </c>
      <c r="AS394">
        <f t="shared" si="275"/>
        <v>-3.7647220047692076</v>
      </c>
      <c r="AT394">
        <f t="shared" si="306"/>
        <v>4.2071497408774414</v>
      </c>
      <c r="AU394">
        <f t="shared" si="306"/>
        <v>4.2075305723456555</v>
      </c>
      <c r="AV394">
        <f t="shared" si="306"/>
        <v>4.2063435862274847</v>
      </c>
      <c r="AW394">
        <f t="shared" si="306"/>
        <v>4.210051668759804</v>
      </c>
      <c r="AX394">
        <f t="shared" si="306"/>
        <v>4.1985489177538984</v>
      </c>
      <c r="AY394">
        <f t="shared" si="306"/>
        <v>4.2350555470529221</v>
      </c>
      <c r="AZ394">
        <f t="shared" si="306"/>
        <v>4.1263323861424821</v>
      </c>
      <c r="BA394">
        <f t="shared" si="277"/>
        <v>4.7870969624545907</v>
      </c>
      <c r="BB394" s="246">
        <f t="shared" si="278"/>
        <v>-2.3485427800744894E-2</v>
      </c>
      <c r="BC394" s="247">
        <f t="shared" si="279"/>
        <v>-1.4524419547093034E-4</v>
      </c>
      <c r="BD394" s="248">
        <f t="shared" si="280"/>
        <v>2.1095876317997823E-8</v>
      </c>
      <c r="BE394" s="247">
        <f t="shared" si="281"/>
        <v>-8.3886624168583758E-3</v>
      </c>
      <c r="BG394">
        <f t="shared" si="282"/>
        <v>-4.0018731087333699E-3</v>
      </c>
      <c r="BH394">
        <f t="shared" si="283"/>
        <v>1.2635722467591179</v>
      </c>
      <c r="BI394">
        <f t="shared" si="284"/>
        <v>-0.90635164480480224</v>
      </c>
      <c r="BJ394">
        <f t="shared" si="285"/>
        <v>0.5005431091458229</v>
      </c>
      <c r="BK394">
        <f t="shared" si="286"/>
        <v>1.0861173777857442</v>
      </c>
      <c r="BL394">
        <f t="shared" si="287"/>
        <v>0.60359499759913748</v>
      </c>
      <c r="BM394">
        <f t="shared" si="307"/>
        <v>6.8987754163187169</v>
      </c>
      <c r="BN394">
        <f t="shared" si="307"/>
        <v>6.8967119599215518</v>
      </c>
      <c r="BO394">
        <f t="shared" si="307"/>
        <v>6.8922576652138137</v>
      </c>
      <c r="BP394">
        <f t="shared" si="307"/>
        <v>6.8826891258798524</v>
      </c>
      <c r="BQ394">
        <f t="shared" si="307"/>
        <v>6.8623419475359659</v>
      </c>
      <c r="BR394">
        <f t="shared" si="307"/>
        <v>6.8199402845529926</v>
      </c>
      <c r="BS394">
        <f t="shared" si="307"/>
        <v>6.7347738186924699</v>
      </c>
      <c r="BT394">
        <f t="shared" si="289"/>
        <v>6.5730724953220463</v>
      </c>
    </row>
    <row r="395" spans="1:72">
      <c r="A395" s="109" t="s">
        <v>188</v>
      </c>
      <c r="B395" s="110" t="s">
        <v>45</v>
      </c>
      <c r="C395" s="109">
        <v>57630.990100000003</v>
      </c>
      <c r="D395" s="109" t="s">
        <v>189</v>
      </c>
      <c r="E395" s="58">
        <f t="shared" si="290"/>
        <v>38358.437957406553</v>
      </c>
      <c r="F395">
        <f t="shared" si="291"/>
        <v>38358.5</v>
      </c>
      <c r="G395">
        <f t="shared" si="297"/>
        <v>-2.2428529497119598E-2</v>
      </c>
      <c r="H395" s="116"/>
      <c r="I395" s="117"/>
      <c r="J395" s="117"/>
      <c r="K395" s="117">
        <f t="shared" si="304"/>
        <v>-2.2428529497119598E-2</v>
      </c>
      <c r="L395" s="116"/>
      <c r="M395" s="116"/>
      <c r="N395" s="118"/>
      <c r="O395" s="40">
        <f t="shared" ca="1" si="305"/>
        <v>-2.2744733820162844E-2</v>
      </c>
      <c r="P395" s="167">
        <f t="shared" ca="1" si="292"/>
        <v>9.9985173911237102E-8</v>
      </c>
      <c r="Q395" s="166">
        <f t="shared" si="293"/>
        <v>42612.490100000003</v>
      </c>
      <c r="R395" s="8">
        <f t="shared" ca="1" si="294"/>
        <v>9.9985173911237102E-8</v>
      </c>
      <c r="S395" s="282">
        <f t="shared" si="298"/>
        <v>1</v>
      </c>
      <c r="T395" s="284"/>
      <c r="U395" s="167"/>
      <c r="V395" s="167"/>
      <c r="W395" s="167"/>
      <c r="X395" s="167"/>
      <c r="Y395" s="167"/>
      <c r="Z395" s="167"/>
      <c r="AA395" s="116"/>
      <c r="AB395" s="116"/>
      <c r="AC395" s="25"/>
      <c r="AD395" s="252"/>
      <c r="AE395" s="41"/>
      <c r="AF395">
        <f t="shared" si="265"/>
        <v>38358.5</v>
      </c>
      <c r="AG395" s="246">
        <f t="shared" si="266"/>
        <v>-1.9506204984832735E-2</v>
      </c>
      <c r="AH395" s="247">
        <f t="shared" si="267"/>
        <v>-2.9223245122868627E-3</v>
      </c>
      <c r="AI395" s="247">
        <f t="shared" ca="1" si="268"/>
        <v>3.1620432304324542E-4</v>
      </c>
      <c r="AJ395" s="248">
        <f t="shared" si="269"/>
        <v>8.5399805551126506E-6</v>
      </c>
      <c r="AK395">
        <f t="shared" si="295"/>
        <v>8.5399805551126506E-6</v>
      </c>
      <c r="AN395">
        <f t="shared" si="270"/>
        <v>-1.1256374481272461E-2</v>
      </c>
      <c r="AO395">
        <f t="shared" si="271"/>
        <v>0.42534087436219492</v>
      </c>
      <c r="AP395">
        <f t="shared" si="272"/>
        <v>-0.55471128429791783</v>
      </c>
      <c r="AQ395">
        <f t="shared" si="273"/>
        <v>-0.32988278728048742</v>
      </c>
      <c r="AR395">
        <f t="shared" si="274"/>
        <v>-2.6204729885190652</v>
      </c>
      <c r="AS395">
        <f t="shared" si="275"/>
        <v>-3.750641150456508</v>
      </c>
      <c r="AT395">
        <f t="shared" si="306"/>
        <v>4.2104317505048101</v>
      </c>
      <c r="AU395">
        <f t="shared" si="306"/>
        <v>4.2107950130852156</v>
      </c>
      <c r="AV395">
        <f t="shared" si="306"/>
        <v>4.2096560118439044</v>
      </c>
      <c r="AW395">
        <f t="shared" si="306"/>
        <v>4.2132352808492017</v>
      </c>
      <c r="AX395">
        <f t="shared" si="306"/>
        <v>4.2020648636808593</v>
      </c>
      <c r="AY395">
        <f t="shared" si="306"/>
        <v>4.237720679209672</v>
      </c>
      <c r="AZ395">
        <f t="shared" si="306"/>
        <v>4.130877626886166</v>
      </c>
      <c r="BA395">
        <f t="shared" si="277"/>
        <v>4.7914221167265323</v>
      </c>
      <c r="BB395" s="246">
        <f t="shared" si="278"/>
        <v>-2.3566162936477883E-2</v>
      </c>
      <c r="BC395" s="247">
        <f t="shared" si="279"/>
        <v>1.1376334393582849E-3</v>
      </c>
      <c r="BD395" s="248">
        <f t="shared" si="280"/>
        <v>1.2942098423461605E-6</v>
      </c>
      <c r="BE395" s="247">
        <f t="shared" si="281"/>
        <v>-7.1121970642019899E-3</v>
      </c>
      <c r="BG395">
        <f t="shared" si="282"/>
        <v>-4.0599579516451476E-3</v>
      </c>
      <c r="BH395">
        <f t="shared" si="283"/>
        <v>1.2546224215750728</v>
      </c>
      <c r="BI395">
        <f t="shared" si="284"/>
        <v>-0.91372769244419894</v>
      </c>
      <c r="BJ395">
        <f t="shared" si="285"/>
        <v>0.50515458604892671</v>
      </c>
      <c r="BK395">
        <f t="shared" si="286"/>
        <v>1.1039151493815325</v>
      </c>
      <c r="BL395">
        <f t="shared" si="287"/>
        <v>0.61580187637265926</v>
      </c>
      <c r="BM395">
        <f t="shared" si="307"/>
        <v>6.9104315861059487</v>
      </c>
      <c r="BN395">
        <f t="shared" si="307"/>
        <v>6.908408602412929</v>
      </c>
      <c r="BO395">
        <f t="shared" si="307"/>
        <v>6.9040051966753513</v>
      </c>
      <c r="BP395">
        <f t="shared" si="307"/>
        <v>6.8944678562555755</v>
      </c>
      <c r="BQ395">
        <f t="shared" si="307"/>
        <v>6.8740252798439876</v>
      </c>
      <c r="BR395">
        <f t="shared" si="307"/>
        <v>6.8311158622781472</v>
      </c>
      <c r="BS395">
        <f t="shared" si="307"/>
        <v>6.7444373287159438</v>
      </c>
      <c r="BT395">
        <f t="shared" si="289"/>
        <v>6.5793410537423558</v>
      </c>
    </row>
    <row r="396" spans="1:72">
      <c r="A396" s="109" t="s">
        <v>188</v>
      </c>
      <c r="B396" s="110" t="s">
        <v>49</v>
      </c>
      <c r="C396" s="109">
        <v>57631.169600000001</v>
      </c>
      <c r="D396" s="109" t="s">
        <v>189</v>
      </c>
      <c r="E396" s="58">
        <f t="shared" si="290"/>
        <v>38358.934496670343</v>
      </c>
      <c r="F396">
        <f t="shared" si="291"/>
        <v>38359</v>
      </c>
      <c r="G396">
        <f t="shared" si="297"/>
        <v>-2.3679592995904386E-2</v>
      </c>
      <c r="H396" s="116"/>
      <c r="I396" s="117"/>
      <c r="J396" s="117"/>
      <c r="K396" s="117">
        <f t="shared" si="304"/>
        <v>-2.3679592995904386E-2</v>
      </c>
      <c r="L396" s="116"/>
      <c r="M396" s="116"/>
      <c r="N396" s="118"/>
      <c r="O396" s="40">
        <f t="shared" ca="1" si="305"/>
        <v>-2.2746701905060701E-2</v>
      </c>
      <c r="P396" s="167">
        <f t="shared" ca="1" si="292"/>
        <v>8.7028578737552037E-7</v>
      </c>
      <c r="Q396" s="166">
        <f t="shared" si="293"/>
        <v>42612.669600000001</v>
      </c>
      <c r="R396" s="8">
        <f t="shared" ca="1" si="294"/>
        <v>8.7028578737552037E-7</v>
      </c>
      <c r="S396" s="282">
        <f t="shared" si="298"/>
        <v>1</v>
      </c>
      <c r="T396" s="284"/>
      <c r="U396" s="167"/>
      <c r="V396" s="167"/>
      <c r="W396" s="167"/>
      <c r="X396" s="167"/>
      <c r="Y396" s="167"/>
      <c r="Z396" s="167"/>
      <c r="AA396" s="116"/>
      <c r="AB396" s="116"/>
      <c r="AC396" s="25"/>
      <c r="AD396" s="252"/>
      <c r="AE396" s="41"/>
      <c r="AF396">
        <f t="shared" si="265"/>
        <v>38359</v>
      </c>
      <c r="AG396" s="246">
        <f t="shared" si="266"/>
        <v>-1.9506707160417552E-2</v>
      </c>
      <c r="AH396" s="247">
        <f t="shared" si="267"/>
        <v>-4.1728858354868337E-3</v>
      </c>
      <c r="AI396" s="247">
        <f t="shared" ca="1" si="268"/>
        <v>-9.3289109084368493E-4</v>
      </c>
      <c r="AJ396" s="248">
        <f t="shared" si="269"/>
        <v>1.7412976196006651E-5</v>
      </c>
      <c r="AK396">
        <f t="shared" si="295"/>
        <v>1.7412976196006651E-5</v>
      </c>
      <c r="AN396">
        <f t="shared" si="270"/>
        <v>-1.125673420415026E-2</v>
      </c>
      <c r="AO396">
        <f t="shared" si="271"/>
        <v>0.42535454833024422</v>
      </c>
      <c r="AP396">
        <f t="shared" si="272"/>
        <v>-0.55474577157815042</v>
      </c>
      <c r="AQ396">
        <f t="shared" si="273"/>
        <v>-0.32990660632671842</v>
      </c>
      <c r="AR396">
        <f t="shared" si="274"/>
        <v>-2.6204315390256969</v>
      </c>
      <c r="AS396">
        <f t="shared" si="275"/>
        <v>-3.750328908564311</v>
      </c>
      <c r="AT396">
        <f t="shared" si="306"/>
        <v>4.210504735733176</v>
      </c>
      <c r="AU396">
        <f t="shared" si="306"/>
        <v>4.2108676145993709</v>
      </c>
      <c r="AV396">
        <f t="shared" si="306"/>
        <v>4.2097296649377709</v>
      </c>
      <c r="AW396">
        <f t="shared" si="306"/>
        <v>4.2133061012475217</v>
      </c>
      <c r="AX396">
        <f t="shared" si="306"/>
        <v>4.202143019501313</v>
      </c>
      <c r="AY396">
        <f t="shared" si="306"/>
        <v>4.2377799830870897</v>
      </c>
      <c r="AZ396">
        <f t="shared" si="306"/>
        <v>4.1309787726000806</v>
      </c>
      <c r="BA396">
        <f t="shared" si="277"/>
        <v>4.7915182312659086</v>
      </c>
      <c r="BB396" s="246">
        <f t="shared" si="278"/>
        <v>-2.3567945050546525E-2</v>
      </c>
      <c r="BC396" s="247">
        <f t="shared" si="279"/>
        <v>-1.1164794535786088E-4</v>
      </c>
      <c r="BD396" s="248">
        <f t="shared" si="280"/>
        <v>1.2465263702631888E-8</v>
      </c>
      <c r="BE396" s="247">
        <f t="shared" si="281"/>
        <v>-8.3616209016251532E-3</v>
      </c>
      <c r="BG396">
        <f t="shared" si="282"/>
        <v>-4.0612378901289737E-3</v>
      </c>
      <c r="BH396">
        <f t="shared" si="283"/>
        <v>1.2544240492164651</v>
      </c>
      <c r="BI396">
        <f t="shared" si="284"/>
        <v>-0.91388716937860515</v>
      </c>
      <c r="BJ396">
        <f t="shared" si="285"/>
        <v>0.50525452650650682</v>
      </c>
      <c r="BK396">
        <f t="shared" si="286"/>
        <v>1.1043078068775782</v>
      </c>
      <c r="BL396">
        <f t="shared" si="287"/>
        <v>0.61607268807275506</v>
      </c>
      <c r="BM396">
        <f t="shared" si="307"/>
        <v>6.9106896844712598</v>
      </c>
      <c r="BN396">
        <f t="shared" si="307"/>
        <v>6.9086676209793287</v>
      </c>
      <c r="BO396">
        <f t="shared" si="307"/>
        <v>6.9042653969648509</v>
      </c>
      <c r="BP396">
        <f t="shared" si="307"/>
        <v>6.8947288562723683</v>
      </c>
      <c r="BQ396">
        <f t="shared" si="307"/>
        <v>6.8742843479146361</v>
      </c>
      <c r="BR396">
        <f t="shared" si="307"/>
        <v>6.8313639060258469</v>
      </c>
      <c r="BS396">
        <f t="shared" si="307"/>
        <v>6.7446520001923611</v>
      </c>
      <c r="BT396">
        <f t="shared" si="289"/>
        <v>6.5794803550405838</v>
      </c>
    </row>
    <row r="397" spans="1:72">
      <c r="A397" s="53" t="s">
        <v>190</v>
      </c>
      <c r="B397" s="53" t="s">
        <v>45</v>
      </c>
      <c r="C397" s="54">
        <v>57641.473140000002</v>
      </c>
      <c r="D397" s="54" t="s">
        <v>76</v>
      </c>
      <c r="E397" s="58">
        <f t="shared" si="290"/>
        <v>38387.436514308545</v>
      </c>
      <c r="F397">
        <f t="shared" si="291"/>
        <v>38387.5</v>
      </c>
      <c r="G397">
        <f t="shared" si="297"/>
        <v>-2.2950212500290945E-2</v>
      </c>
      <c r="H397" s="116"/>
      <c r="I397" s="117"/>
      <c r="J397" s="117"/>
      <c r="K397" s="117">
        <f t="shared" si="304"/>
        <v>-2.2950212500290945E-2</v>
      </c>
      <c r="L397" s="116"/>
      <c r="M397" s="116"/>
      <c r="N397" s="118"/>
      <c r="O397" s="40">
        <f t="shared" ca="1" si="305"/>
        <v>-2.2858882744239389E-2</v>
      </c>
      <c r="P397" s="167">
        <f t="shared" ca="1" si="292"/>
        <v>8.3411243404366928E-9</v>
      </c>
      <c r="Q397" s="166">
        <f t="shared" si="293"/>
        <v>42622.973140000002</v>
      </c>
      <c r="R397" s="8">
        <f t="shared" ca="1" si="294"/>
        <v>8.3411243404366928E-9</v>
      </c>
      <c r="S397" s="282">
        <f t="shared" si="298"/>
        <v>1</v>
      </c>
      <c r="T397" s="284"/>
      <c r="U397" s="167"/>
      <c r="V397" s="167"/>
      <c r="W397" s="167"/>
      <c r="X397" s="167"/>
      <c r="Y397" s="167"/>
      <c r="Z397" s="167"/>
      <c r="AA397" s="116"/>
      <c r="AB397" s="116"/>
      <c r="AC397" s="25"/>
      <c r="AD397" s="252"/>
      <c r="AE397" s="41"/>
      <c r="AF397">
        <f t="shared" si="265"/>
        <v>38387.5</v>
      </c>
      <c r="AG397" s="246">
        <f t="shared" si="266"/>
        <v>-1.9535247172906084E-2</v>
      </c>
      <c r="AH397" s="247">
        <f t="shared" si="267"/>
        <v>-3.4149653273848612E-3</v>
      </c>
      <c r="AI397" s="247">
        <f t="shared" ca="1" si="268"/>
        <v>-9.1329756051555799E-5</v>
      </c>
      <c r="AJ397" s="248">
        <f t="shared" si="269"/>
        <v>1.1661988187240792E-5</v>
      </c>
      <c r="AK397">
        <f t="shared" si="295"/>
        <v>1.1661988187240792E-5</v>
      </c>
      <c r="AN397">
        <f t="shared" si="270"/>
        <v>-1.1277157463372926E-2</v>
      </c>
      <c r="AO397">
        <f t="shared" si="271"/>
        <v>0.42613703086544097</v>
      </c>
      <c r="AP397">
        <f t="shared" si="272"/>
        <v>-0.55671356808212202</v>
      </c>
      <c r="AQ397">
        <f t="shared" si="273"/>
        <v>-0.33126583989119396</v>
      </c>
      <c r="AR397">
        <f t="shared" si="274"/>
        <v>-2.6180645856707794</v>
      </c>
      <c r="AS397">
        <f t="shared" si="275"/>
        <v>-3.7325786465165485</v>
      </c>
      <c r="AT397">
        <f t="shared" si="306"/>
        <v>4.2146686289008848</v>
      </c>
      <c r="AU397">
        <f t="shared" si="306"/>
        <v>4.2150101107292395</v>
      </c>
      <c r="AV397">
        <f t="shared" si="306"/>
        <v>4.2139310508923451</v>
      </c>
      <c r="AW397">
        <f t="shared" si="306"/>
        <v>4.2173481604843523</v>
      </c>
      <c r="AX397">
        <f t="shared" si="306"/>
        <v>4.2065996034956452</v>
      </c>
      <c r="AY397">
        <f t="shared" si="306"/>
        <v>4.2411660421004216</v>
      </c>
      <c r="AZ397">
        <f t="shared" si="306"/>
        <v>4.1367541635495941</v>
      </c>
      <c r="BA397">
        <f t="shared" si="277"/>
        <v>4.7969967600103676</v>
      </c>
      <c r="BB397" s="246">
        <f t="shared" si="278"/>
        <v>-2.366866582118585E-2</v>
      </c>
      <c r="BC397" s="247">
        <f t="shared" si="279"/>
        <v>7.1845332089490524E-4</v>
      </c>
      <c r="BD397" s="248">
        <f t="shared" si="280"/>
        <v>5.1617517430491764E-7</v>
      </c>
      <c r="BE397" s="247">
        <f t="shared" si="281"/>
        <v>-7.5396363886382515E-3</v>
      </c>
      <c r="BG397">
        <f t="shared" si="282"/>
        <v>-4.1334186482797674E-3</v>
      </c>
      <c r="BH397">
        <f t="shared" si="283"/>
        <v>1.243156624087755</v>
      </c>
      <c r="BI397">
        <f t="shared" si="284"/>
        <v>-0.9226654324975867</v>
      </c>
      <c r="BJ397">
        <f t="shared" si="285"/>
        <v>0.51077254187873378</v>
      </c>
      <c r="BK397">
        <f t="shared" si="286"/>
        <v>1.1264862775492135</v>
      </c>
      <c r="BL397">
        <f t="shared" si="287"/>
        <v>0.63147666131018765</v>
      </c>
      <c r="BM397">
        <f t="shared" si="307"/>
        <v>6.9253347573351949</v>
      </c>
      <c r="BN397">
        <f t="shared" si="307"/>
        <v>6.9233665278406988</v>
      </c>
      <c r="BO397">
        <f t="shared" si="307"/>
        <v>6.9190351587170991</v>
      </c>
      <c r="BP397">
        <f t="shared" si="307"/>
        <v>6.9095516802505239</v>
      </c>
      <c r="BQ397">
        <f t="shared" si="307"/>
        <v>6.8890104745988801</v>
      </c>
      <c r="BR397">
        <f t="shared" si="307"/>
        <v>6.8454803678384923</v>
      </c>
      <c r="BS397">
        <f t="shared" si="307"/>
        <v>6.7568829311663441</v>
      </c>
      <c r="BT397">
        <f t="shared" si="289"/>
        <v>6.5874205290396421</v>
      </c>
    </row>
    <row r="398" spans="1:72">
      <c r="A398" s="53" t="s">
        <v>190</v>
      </c>
      <c r="B398" s="53" t="s">
        <v>45</v>
      </c>
      <c r="C398" s="54">
        <v>57641.473660000003</v>
      </c>
      <c r="D398" s="54" t="s">
        <v>76</v>
      </c>
      <c r="E398" s="58">
        <f t="shared" si="290"/>
        <v>38387.437952750981</v>
      </c>
      <c r="F398">
        <f t="shared" si="291"/>
        <v>38387.5</v>
      </c>
      <c r="G398">
        <f t="shared" si="297"/>
        <v>-2.2430212498875335E-2</v>
      </c>
      <c r="H398" s="116"/>
      <c r="I398" s="117"/>
      <c r="J398" s="117"/>
      <c r="K398" s="117">
        <f t="shared" si="304"/>
        <v>-2.2430212498875335E-2</v>
      </c>
      <c r="L398" s="116"/>
      <c r="M398" s="116"/>
      <c r="N398" s="118"/>
      <c r="O398" s="40">
        <f t="shared" ca="1" si="305"/>
        <v>-2.2858882744239389E-2</v>
      </c>
      <c r="P398" s="167">
        <f t="shared" ca="1" si="292"/>
        <v>1.8375817926047871E-7</v>
      </c>
      <c r="Q398" s="166">
        <f t="shared" si="293"/>
        <v>42622.973660000003</v>
      </c>
      <c r="R398" s="8">
        <f t="shared" ca="1" si="294"/>
        <v>1.8375817926047871E-7</v>
      </c>
      <c r="S398" s="282">
        <f t="shared" si="298"/>
        <v>1</v>
      </c>
      <c r="T398" s="284"/>
      <c r="U398" s="167"/>
      <c r="V398" s="167"/>
      <c r="W398" s="167"/>
      <c r="X398" s="167"/>
      <c r="Y398" s="167"/>
      <c r="Z398" s="167"/>
      <c r="AA398" s="116"/>
      <c r="AB398" s="116"/>
      <c r="AC398" s="25"/>
      <c r="AD398" s="252"/>
      <c r="AE398" s="41"/>
      <c r="AF398">
        <f t="shared" si="265"/>
        <v>38387.5</v>
      </c>
      <c r="AG398" s="246">
        <f t="shared" si="266"/>
        <v>-1.9535247172906084E-2</v>
      </c>
      <c r="AH398" s="247">
        <f t="shared" si="267"/>
        <v>-2.8949653259692509E-3</v>
      </c>
      <c r="AI398" s="247">
        <f t="shared" ca="1" si="268"/>
        <v>4.2867024536405451E-4</v>
      </c>
      <c r="AJ398" s="248">
        <f t="shared" si="269"/>
        <v>8.3808242385642513E-6</v>
      </c>
      <c r="AK398">
        <f t="shared" si="295"/>
        <v>8.3808242385642513E-6</v>
      </c>
      <c r="AN398">
        <f t="shared" si="270"/>
        <v>-1.1277157463372926E-2</v>
      </c>
      <c r="AO398">
        <f t="shared" si="271"/>
        <v>0.42613703086544097</v>
      </c>
      <c r="AP398">
        <f t="shared" si="272"/>
        <v>-0.55671356808212202</v>
      </c>
      <c r="AQ398">
        <f t="shared" si="273"/>
        <v>-0.33126583989119396</v>
      </c>
      <c r="AR398">
        <f t="shared" si="274"/>
        <v>-2.6180645856707794</v>
      </c>
      <c r="AS398">
        <f t="shared" si="275"/>
        <v>-3.7325786465165485</v>
      </c>
      <c r="AT398">
        <f t="shared" si="306"/>
        <v>4.2146686289008848</v>
      </c>
      <c r="AU398">
        <f t="shared" si="306"/>
        <v>4.2150101107292395</v>
      </c>
      <c r="AV398">
        <f t="shared" si="306"/>
        <v>4.2139310508923451</v>
      </c>
      <c r="AW398">
        <f t="shared" si="306"/>
        <v>4.2173481604843523</v>
      </c>
      <c r="AX398">
        <f t="shared" si="306"/>
        <v>4.2065996034956452</v>
      </c>
      <c r="AY398">
        <f t="shared" si="306"/>
        <v>4.2411660421004216</v>
      </c>
      <c r="AZ398">
        <f t="shared" si="306"/>
        <v>4.1367541635495941</v>
      </c>
      <c r="BA398">
        <f t="shared" si="277"/>
        <v>4.7969967600103676</v>
      </c>
      <c r="BB398" s="246">
        <f t="shared" si="278"/>
        <v>-2.366866582118585E-2</v>
      </c>
      <c r="BC398" s="247">
        <f t="shared" si="279"/>
        <v>1.2384533223105156E-3</v>
      </c>
      <c r="BD398" s="248">
        <f t="shared" si="280"/>
        <v>1.5337666315419537E-6</v>
      </c>
      <c r="BE398" s="247">
        <f t="shared" si="281"/>
        <v>-7.0196363872226412E-3</v>
      </c>
      <c r="BG398">
        <f t="shared" si="282"/>
        <v>-4.1334186482797674E-3</v>
      </c>
      <c r="BH398">
        <f t="shared" si="283"/>
        <v>1.243156624087755</v>
      </c>
      <c r="BI398">
        <f t="shared" si="284"/>
        <v>-0.9226654324975867</v>
      </c>
      <c r="BJ398">
        <f t="shared" si="285"/>
        <v>0.51077254187873378</v>
      </c>
      <c r="BK398">
        <f t="shared" si="286"/>
        <v>1.1264862775492135</v>
      </c>
      <c r="BL398">
        <f t="shared" si="287"/>
        <v>0.63147666131018765</v>
      </c>
      <c r="BM398">
        <f t="shared" si="307"/>
        <v>6.9253347573351949</v>
      </c>
      <c r="BN398">
        <f t="shared" si="307"/>
        <v>6.9233665278406988</v>
      </c>
      <c r="BO398">
        <f t="shared" si="307"/>
        <v>6.9190351587170991</v>
      </c>
      <c r="BP398">
        <f t="shared" si="307"/>
        <v>6.9095516802505239</v>
      </c>
      <c r="BQ398">
        <f t="shared" si="307"/>
        <v>6.8890104745988801</v>
      </c>
      <c r="BR398">
        <f t="shared" si="307"/>
        <v>6.8454803678384923</v>
      </c>
      <c r="BS398">
        <f t="shared" si="307"/>
        <v>6.7568829311663441</v>
      </c>
      <c r="BT398">
        <f t="shared" si="289"/>
        <v>6.5874205290396421</v>
      </c>
    </row>
    <row r="399" spans="1:72">
      <c r="A399" s="100" t="s">
        <v>187</v>
      </c>
      <c r="B399" s="101" t="s">
        <v>45</v>
      </c>
      <c r="C399" s="102">
        <v>57657.741300000002</v>
      </c>
      <c r="D399" s="102">
        <v>1E-4</v>
      </c>
      <c r="E399" s="58">
        <f t="shared" si="290"/>
        <v>38432.438075253711</v>
      </c>
      <c r="F399">
        <f t="shared" si="291"/>
        <v>38432.5</v>
      </c>
      <c r="G399">
        <f t="shared" si="297"/>
        <v>-2.2385927491995972E-2</v>
      </c>
      <c r="H399" s="116"/>
      <c r="I399" s="117"/>
      <c r="J399" s="117"/>
      <c r="K399" s="117">
        <f t="shared" si="304"/>
        <v>-2.2385927491995972E-2</v>
      </c>
      <c r="L399" s="116"/>
      <c r="M399" s="116"/>
      <c r="N399" s="118"/>
      <c r="O399" s="40">
        <f t="shared" ca="1" si="305"/>
        <v>-2.3036010385047823E-2</v>
      </c>
      <c r="P399" s="167">
        <f t="shared" ca="1" si="292"/>
        <v>4.2260776783866431E-7</v>
      </c>
      <c r="Q399" s="166">
        <f t="shared" si="293"/>
        <v>42639.241300000002</v>
      </c>
      <c r="R399" s="8">
        <f t="shared" ca="1" si="294"/>
        <v>4.2260776783866431E-7</v>
      </c>
      <c r="S399" s="282">
        <f t="shared" si="298"/>
        <v>1</v>
      </c>
      <c r="T399" s="284"/>
      <c r="U399" s="167"/>
      <c r="V399" s="167"/>
      <c r="W399" s="167"/>
      <c r="X399" s="167"/>
      <c r="Y399" s="167"/>
      <c r="Z399" s="167"/>
      <c r="AA399" s="116"/>
      <c r="AB399" s="116"/>
      <c r="AC399" s="25"/>
      <c r="AD399" s="252"/>
      <c r="AE399" s="41"/>
      <c r="AF399">
        <f t="shared" si="265"/>
        <v>38432.5</v>
      </c>
      <c r="AG399" s="246">
        <f t="shared" si="266"/>
        <v>-1.9579972348364068E-2</v>
      </c>
      <c r="AH399" s="247">
        <f t="shared" si="267"/>
        <v>-2.8059551436319038E-3</v>
      </c>
      <c r="AI399" s="247">
        <f t="shared" ca="1" si="268"/>
        <v>6.5008289305185096E-4</v>
      </c>
      <c r="AJ399" s="248">
        <f t="shared" si="269"/>
        <v>7.8733842680743381E-6</v>
      </c>
      <c r="AK399">
        <f t="shared" si="295"/>
        <v>7.8733842680743381E-6</v>
      </c>
      <c r="AN399">
        <f t="shared" si="270"/>
        <v>-1.1309078922295206E-2</v>
      </c>
      <c r="AO399">
        <f t="shared" si="271"/>
        <v>0.42738490584411293</v>
      </c>
      <c r="AP399">
        <f t="shared" si="272"/>
        <v>-0.55982875479353433</v>
      </c>
      <c r="AQ399">
        <f t="shared" si="273"/>
        <v>-0.33341823280617772</v>
      </c>
      <c r="AR399">
        <f t="shared" si="274"/>
        <v>-2.6143097988063424</v>
      </c>
      <c r="AS399">
        <f t="shared" si="275"/>
        <v>-3.7047401844926391</v>
      </c>
      <c r="AT399">
        <f t="shared" si="306"/>
        <v>4.221258265084149</v>
      </c>
      <c r="AU399">
        <f t="shared" si="306"/>
        <v>4.2215678199923925</v>
      </c>
      <c r="AV399">
        <f t="shared" si="306"/>
        <v>4.2205775992453258</v>
      </c>
      <c r="AW399">
        <f t="shared" si="306"/>
        <v>4.2237516504157169</v>
      </c>
      <c r="AX399">
        <f t="shared" si="306"/>
        <v>4.2136431285180063</v>
      </c>
      <c r="AY399">
        <f t="shared" si="306"/>
        <v>4.2465358789805396</v>
      </c>
      <c r="AZ399">
        <f t="shared" si="306"/>
        <v>4.1459135451095639</v>
      </c>
      <c r="BA399">
        <f t="shared" si="277"/>
        <v>4.8056470685542507</v>
      </c>
      <c r="BB399" s="246">
        <f t="shared" si="278"/>
        <v>-2.3824275713284743E-2</v>
      </c>
      <c r="BC399" s="247">
        <f t="shared" si="279"/>
        <v>1.438348221288771E-3</v>
      </c>
      <c r="BD399" s="248">
        <f t="shared" si="280"/>
        <v>2.0688456056845713E-6</v>
      </c>
      <c r="BE399" s="247">
        <f t="shared" si="281"/>
        <v>-6.8325452047800911E-3</v>
      </c>
      <c r="BG399">
        <f t="shared" si="282"/>
        <v>-4.2443033649206749E-3</v>
      </c>
      <c r="BH399">
        <f t="shared" si="283"/>
        <v>1.2255408178062068</v>
      </c>
      <c r="BI399">
        <f t="shared" si="284"/>
        <v>-0.93531675805727188</v>
      </c>
      <c r="BJ399">
        <f t="shared" si="285"/>
        <v>0.51879193601898244</v>
      </c>
      <c r="BK399">
        <f t="shared" si="286"/>
        <v>1.1607028573716911</v>
      </c>
      <c r="BL399">
        <f t="shared" si="287"/>
        <v>0.65567084239258999</v>
      </c>
      <c r="BM399">
        <f t="shared" si="307"/>
        <v>6.9481932780776585</v>
      </c>
      <c r="BN399">
        <f t="shared" si="307"/>
        <v>6.9463149427321911</v>
      </c>
      <c r="BO399">
        <f t="shared" si="307"/>
        <v>6.9421085225353503</v>
      </c>
      <c r="BP399">
        <f t="shared" si="307"/>
        <v>6.9327377274196511</v>
      </c>
      <c r="BQ399">
        <f t="shared" si="307"/>
        <v>6.9120969759842188</v>
      </c>
      <c r="BR399">
        <f t="shared" si="307"/>
        <v>6.8676796656937436</v>
      </c>
      <c r="BS399">
        <f t="shared" si="307"/>
        <v>6.7761730687840735</v>
      </c>
      <c r="BT399">
        <f t="shared" si="289"/>
        <v>6.5999576458802611</v>
      </c>
    </row>
    <row r="400" spans="1:72">
      <c r="A400" s="53" t="s">
        <v>190</v>
      </c>
      <c r="B400" s="53" t="s">
        <v>49</v>
      </c>
      <c r="C400" s="54">
        <v>57664.427600000003</v>
      </c>
      <c r="D400" s="54" t="s">
        <v>76</v>
      </c>
      <c r="E400" s="58">
        <f t="shared" si="290"/>
        <v>38450.933955362329</v>
      </c>
      <c r="F400">
        <f t="shared" si="291"/>
        <v>38451</v>
      </c>
      <c r="G400">
        <f t="shared" si="297"/>
        <v>-2.3875276994658634E-2</v>
      </c>
      <c r="H400" s="116"/>
      <c r="I400" s="117"/>
      <c r="J400" s="117"/>
      <c r="K400" s="117">
        <f t="shared" si="304"/>
        <v>-2.3875276994658634E-2</v>
      </c>
      <c r="L400" s="116"/>
      <c r="M400" s="116"/>
      <c r="N400" s="118"/>
      <c r="O400" s="40">
        <f t="shared" ca="1" si="305"/>
        <v>-2.3108829526269054E-2</v>
      </c>
      <c r="P400" s="167">
        <f t="shared" ca="1" si="292"/>
        <v>5.8744172180079704E-7</v>
      </c>
      <c r="Q400" s="166">
        <f t="shared" si="293"/>
        <v>42645.927600000003</v>
      </c>
      <c r="R400" s="8">
        <f t="shared" ca="1" si="294"/>
        <v>5.8744172180079704E-7</v>
      </c>
      <c r="S400" s="282">
        <f t="shared" si="298"/>
        <v>1</v>
      </c>
      <c r="T400" s="284"/>
      <c r="U400" s="167">
        <v>1.5610446779507022E-10</v>
      </c>
      <c r="V400" s="167">
        <v>1.6790152434734327E-21</v>
      </c>
      <c r="W400" s="167">
        <v>7.861576052022396E-28</v>
      </c>
      <c r="X400" s="167">
        <v>5.4424448051308046E-10</v>
      </c>
      <c r="Y400" s="167">
        <v>1.8117915883317337E-5</v>
      </c>
      <c r="Z400" s="167">
        <v>1.3229246174366661E-3</v>
      </c>
      <c r="AA400" s="116">
        <v>3.17405661384286E-2</v>
      </c>
      <c r="AB400" s="116">
        <v>26.497769708576719</v>
      </c>
      <c r="AC400" s="25">
        <v>1.6338073318180911E-5</v>
      </c>
      <c r="AD400" s="252">
        <v>2.0156971329931182E-8</v>
      </c>
      <c r="AE400" s="41">
        <v>3.2099965510088236E-21</v>
      </c>
      <c r="AF400">
        <f t="shared" si="265"/>
        <v>38451</v>
      </c>
      <c r="AG400" s="246">
        <f t="shared" si="266"/>
        <v>-1.9598238481969697E-2</v>
      </c>
      <c r="AH400" s="247">
        <f t="shared" si="267"/>
        <v>-4.2770385126889368E-3</v>
      </c>
      <c r="AI400" s="247">
        <f t="shared" ca="1" si="268"/>
        <v>-7.6644746838958056E-4</v>
      </c>
      <c r="AJ400" s="248">
        <f t="shared" si="269"/>
        <v>1.8293058439024391E-5</v>
      </c>
      <c r="AK400">
        <f t="shared" si="295"/>
        <v>1.8293058439024391E-5</v>
      </c>
      <c r="AN400">
        <f t="shared" si="270"/>
        <v>-1.132208564237237E-2</v>
      </c>
      <c r="AO400">
        <f t="shared" si="271"/>
        <v>0.42790236387569902</v>
      </c>
      <c r="AP400">
        <f t="shared" si="272"/>
        <v>-0.56111235567619755</v>
      </c>
      <c r="AQ400">
        <f t="shared" si="273"/>
        <v>-0.33430533762376102</v>
      </c>
      <c r="AR400">
        <f t="shared" si="274"/>
        <v>-2.6127598821914035</v>
      </c>
      <c r="AS400">
        <f t="shared" si="275"/>
        <v>-3.6933615121561996</v>
      </c>
      <c r="AT400">
        <f t="shared" si="306"/>
        <v>4.2239727431444383</v>
      </c>
      <c r="AU400">
        <f t="shared" si="306"/>
        <v>4.2242698140324659</v>
      </c>
      <c r="AV400">
        <f t="shared" si="306"/>
        <v>4.2233146698129636</v>
      </c>
      <c r="AW400">
        <f t="shared" si="306"/>
        <v>4.2263918000788872</v>
      </c>
      <c r="AX400">
        <f t="shared" si="306"/>
        <v>4.2165412218403882</v>
      </c>
      <c r="AY400">
        <f t="shared" si="306"/>
        <v>4.2487520061888189</v>
      </c>
      <c r="AZ400">
        <f t="shared" si="306"/>
        <v>4.1496933901591397</v>
      </c>
      <c r="BA400">
        <f t="shared" si="277"/>
        <v>4.809203306511181</v>
      </c>
      <c r="BB400" s="246">
        <f t="shared" si="278"/>
        <v>-2.388704148269747E-2</v>
      </c>
      <c r="BC400" s="247">
        <f t="shared" si="279"/>
        <v>1.1764488038835952E-5</v>
      </c>
      <c r="BD400" s="248">
        <f t="shared" si="280"/>
        <v>1.3840317881591417E-10</v>
      </c>
      <c r="BE400" s="247">
        <f t="shared" si="281"/>
        <v>-8.2643883515584916E-3</v>
      </c>
      <c r="BG400">
        <f t="shared" si="282"/>
        <v>-4.2888030007277719E-3</v>
      </c>
      <c r="BH400">
        <f t="shared" si="283"/>
        <v>1.2183671905058744</v>
      </c>
      <c r="BI400">
        <f t="shared" si="284"/>
        <v>-0.94010560236963181</v>
      </c>
      <c r="BJ400">
        <f t="shared" si="285"/>
        <v>0.52185199385035197</v>
      </c>
      <c r="BK400">
        <f t="shared" si="286"/>
        <v>1.1744895397675297</v>
      </c>
      <c r="BL400">
        <f t="shared" si="287"/>
        <v>0.66557257059361352</v>
      </c>
      <c r="BM400">
        <f t="shared" si="307"/>
        <v>6.9574969627085261</v>
      </c>
      <c r="BN400">
        <f t="shared" si="307"/>
        <v>6.9556570444725745</v>
      </c>
      <c r="BO400">
        <f t="shared" si="307"/>
        <v>6.9515062265387062</v>
      </c>
      <c r="BP400">
        <f t="shared" si="307"/>
        <v>6.9421915528636733</v>
      </c>
      <c r="BQ400">
        <f t="shared" si="307"/>
        <v>6.9215284600185258</v>
      </c>
      <c r="BR400">
        <f t="shared" si="307"/>
        <v>6.8767733950820622</v>
      </c>
      <c r="BS400">
        <f t="shared" si="307"/>
        <v>6.7840954851259347</v>
      </c>
      <c r="BT400">
        <f t="shared" si="289"/>
        <v>6.6051117939147375</v>
      </c>
    </row>
    <row r="401" spans="1:72">
      <c r="A401" s="53" t="s">
        <v>190</v>
      </c>
      <c r="B401" s="53" t="s">
        <v>49</v>
      </c>
      <c r="C401" s="54">
        <v>57664.428110000001</v>
      </c>
      <c r="D401" s="54" t="s">
        <v>76</v>
      </c>
      <c r="E401" s="58">
        <f t="shared" si="290"/>
        <v>38450.935366142403</v>
      </c>
      <c r="F401">
        <f t="shared" si="291"/>
        <v>38451</v>
      </c>
      <c r="G401">
        <f t="shared" si="297"/>
        <v>-2.3365276996628381E-2</v>
      </c>
      <c r="H401" s="116"/>
      <c r="I401" s="117"/>
      <c r="J401" s="117"/>
      <c r="K401" s="117">
        <f t="shared" si="304"/>
        <v>-2.3365276996628381E-2</v>
      </c>
      <c r="L401" s="116"/>
      <c r="M401" s="116"/>
      <c r="N401" s="118"/>
      <c r="O401" s="40">
        <f t="shared" ca="1" si="305"/>
        <v>-2.3108829526269054E-2</v>
      </c>
      <c r="P401" s="167">
        <f t="shared" ca="1" si="292"/>
        <v>6.5765305053698317E-8</v>
      </c>
      <c r="Q401" s="166">
        <f t="shared" si="293"/>
        <v>42645.928110000001</v>
      </c>
      <c r="R401" s="8">
        <f t="shared" ca="1" si="294"/>
        <v>6.5765305053698317E-8</v>
      </c>
      <c r="S401" s="282">
        <f t="shared" si="298"/>
        <v>1</v>
      </c>
      <c r="T401" s="284"/>
      <c r="U401" s="167"/>
      <c r="V401" s="167"/>
      <c r="W401" s="167"/>
      <c r="X401" s="167"/>
      <c r="Y401" s="167"/>
      <c r="Z401" s="167"/>
      <c r="AA401" s="116"/>
      <c r="AB401" s="116"/>
      <c r="AC401" s="25"/>
      <c r="AD401" s="252"/>
      <c r="AE401" s="41"/>
      <c r="AF401">
        <f t="shared" si="265"/>
        <v>38451</v>
      </c>
      <c r="AG401" s="246">
        <f t="shared" si="266"/>
        <v>-1.9598238481969697E-2</v>
      </c>
      <c r="AH401" s="247">
        <f t="shared" si="267"/>
        <v>-3.7670385146586841E-3</v>
      </c>
      <c r="AI401" s="247">
        <f t="shared" ca="1" si="268"/>
        <v>-2.564474703593278E-4</v>
      </c>
      <c r="AJ401" s="248">
        <f t="shared" si="269"/>
        <v>1.4190579170921904E-5</v>
      </c>
      <c r="AK401">
        <f t="shared" si="295"/>
        <v>1.4190579170921904E-5</v>
      </c>
      <c r="AN401">
        <f t="shared" si="270"/>
        <v>-1.132208564237237E-2</v>
      </c>
      <c r="AO401">
        <f t="shared" si="271"/>
        <v>0.42790236387569902</v>
      </c>
      <c r="AP401">
        <f t="shared" si="272"/>
        <v>-0.56111235567619755</v>
      </c>
      <c r="AQ401">
        <f t="shared" si="273"/>
        <v>-0.33430533762376102</v>
      </c>
      <c r="AR401">
        <f t="shared" si="274"/>
        <v>-2.6127598821914035</v>
      </c>
      <c r="AS401">
        <f t="shared" si="275"/>
        <v>-3.6933615121561996</v>
      </c>
      <c r="AT401">
        <f t="shared" si="306"/>
        <v>4.2239727431444383</v>
      </c>
      <c r="AU401">
        <f t="shared" si="306"/>
        <v>4.2242698140324659</v>
      </c>
      <c r="AV401">
        <f t="shared" si="306"/>
        <v>4.2233146698129636</v>
      </c>
      <c r="AW401">
        <f t="shared" si="306"/>
        <v>4.2263918000788872</v>
      </c>
      <c r="AX401">
        <f t="shared" si="306"/>
        <v>4.2165412218403882</v>
      </c>
      <c r="AY401">
        <f t="shared" si="306"/>
        <v>4.2487520061888189</v>
      </c>
      <c r="AZ401">
        <f t="shared" si="306"/>
        <v>4.1496933901591397</v>
      </c>
      <c r="BA401">
        <f t="shared" si="277"/>
        <v>4.809203306511181</v>
      </c>
      <c r="BB401" s="246">
        <f t="shared" si="278"/>
        <v>-2.388704148269747E-2</v>
      </c>
      <c r="BC401" s="247">
        <f t="shared" si="279"/>
        <v>5.2176448606908871E-4</v>
      </c>
      <c r="BD401" s="248">
        <f t="shared" si="280"/>
        <v>2.7223817892294024E-7</v>
      </c>
      <c r="BE401" s="247">
        <f t="shared" si="281"/>
        <v>-7.7543883535282397E-3</v>
      </c>
      <c r="BG401">
        <f t="shared" si="282"/>
        <v>-4.2888030007277719E-3</v>
      </c>
      <c r="BH401">
        <f t="shared" si="283"/>
        <v>1.2183671905058744</v>
      </c>
      <c r="BI401">
        <f t="shared" si="284"/>
        <v>-0.94010560236963181</v>
      </c>
      <c r="BJ401">
        <f t="shared" si="285"/>
        <v>0.52185199385035197</v>
      </c>
      <c r="BK401">
        <f t="shared" si="286"/>
        <v>1.1744895397675297</v>
      </c>
      <c r="BL401">
        <f t="shared" si="287"/>
        <v>0.66557257059361352</v>
      </c>
      <c r="BM401">
        <f t="shared" si="307"/>
        <v>6.9574969627085261</v>
      </c>
      <c r="BN401">
        <f t="shared" si="307"/>
        <v>6.9556570444725745</v>
      </c>
      <c r="BO401">
        <f t="shared" si="307"/>
        <v>6.9515062265387062</v>
      </c>
      <c r="BP401">
        <f t="shared" si="307"/>
        <v>6.9421915528636733</v>
      </c>
      <c r="BQ401">
        <f t="shared" si="307"/>
        <v>6.9215284600185258</v>
      </c>
      <c r="BR401">
        <f t="shared" si="307"/>
        <v>6.8767733950820622</v>
      </c>
      <c r="BS401">
        <f t="shared" si="307"/>
        <v>6.7840954851259347</v>
      </c>
      <c r="BT401">
        <f t="shared" si="289"/>
        <v>6.6051117939147375</v>
      </c>
    </row>
    <row r="402" spans="1:72">
      <c r="A402" s="100" t="s">
        <v>187</v>
      </c>
      <c r="B402" s="101" t="s">
        <v>49</v>
      </c>
      <c r="C402" s="102">
        <v>57670.572999999997</v>
      </c>
      <c r="D402" s="102">
        <v>1E-4</v>
      </c>
      <c r="E402" s="58">
        <f t="shared" si="290"/>
        <v>38467.933578714459</v>
      </c>
      <c r="F402">
        <f t="shared" si="291"/>
        <v>38468</v>
      </c>
      <c r="G402">
        <f t="shared" si="297"/>
        <v>-2.4011435998545494E-2</v>
      </c>
      <c r="H402" s="116"/>
      <c r="I402" s="117"/>
      <c r="J402" s="117"/>
      <c r="K402" s="117">
        <f t="shared" si="304"/>
        <v>-2.4011435998545494E-2</v>
      </c>
      <c r="L402" s="116"/>
      <c r="M402" s="116"/>
      <c r="N402" s="118"/>
      <c r="O402" s="40">
        <f t="shared" ca="1" si="305"/>
        <v>-2.3175744412796684E-2</v>
      </c>
      <c r="P402" s="167">
        <f t="shared" ca="1" si="292"/>
        <v>6.9838042649136084E-7</v>
      </c>
      <c r="Q402" s="166">
        <f t="shared" si="293"/>
        <v>42652.072999999997</v>
      </c>
      <c r="R402" s="8">
        <f t="shared" ca="1" si="294"/>
        <v>6.9838042649136084E-7</v>
      </c>
      <c r="S402" s="282">
        <f t="shared" si="298"/>
        <v>1</v>
      </c>
      <c r="T402" s="284"/>
      <c r="U402" s="167"/>
      <c r="V402" s="167"/>
      <c r="W402" s="167"/>
      <c r="X402" s="167"/>
      <c r="Y402" s="167"/>
      <c r="Z402" s="167"/>
      <c r="AA402" s="116"/>
      <c r="AB402" s="116"/>
      <c r="AC402" s="25"/>
      <c r="AD402" s="252"/>
      <c r="AE402" s="41"/>
      <c r="AF402">
        <f t="shared" si="265"/>
        <v>38468</v>
      </c>
      <c r="AG402" s="246">
        <f t="shared" si="266"/>
        <v>-1.9614961098574756E-2</v>
      </c>
      <c r="AH402" s="247">
        <f t="shared" si="267"/>
        <v>-4.3964748999707377E-3</v>
      </c>
      <c r="AI402" s="247">
        <f t="shared" ca="1" si="268"/>
        <v>-8.3569158574881008E-4</v>
      </c>
      <c r="AJ402" s="248">
        <f t="shared" si="269"/>
        <v>1.9328991546072708E-5</v>
      </c>
      <c r="AK402">
        <f t="shared" si="295"/>
        <v>1.9328991546072708E-5</v>
      </c>
      <c r="AN402">
        <f t="shared" si="270"/>
        <v>-1.1333977512210755E-2</v>
      </c>
      <c r="AO402">
        <f t="shared" si="271"/>
        <v>0.42838016962269443</v>
      </c>
      <c r="AP402">
        <f t="shared" si="272"/>
        <v>-0.56229338720233524</v>
      </c>
      <c r="AQ402">
        <f t="shared" si="273"/>
        <v>-0.3351216697591643</v>
      </c>
      <c r="AR402">
        <f t="shared" si="274"/>
        <v>-2.6113323757998552</v>
      </c>
      <c r="AS402">
        <f t="shared" si="275"/>
        <v>-3.6829389828117356</v>
      </c>
      <c r="AT402">
        <f t="shared" si="306"/>
        <v>4.2264699295396948</v>
      </c>
      <c r="AU402">
        <f t="shared" si="306"/>
        <v>4.2267558499261346</v>
      </c>
      <c r="AV402">
        <f t="shared" si="306"/>
        <v>4.2258322070836822</v>
      </c>
      <c r="AW402">
        <f t="shared" si="306"/>
        <v>4.228821808317452</v>
      </c>
      <c r="AX402">
        <f t="shared" si="306"/>
        <v>4.2192055804012423</v>
      </c>
      <c r="AY402">
        <f t="shared" si="306"/>
        <v>4.2507929216132343</v>
      </c>
      <c r="AZ402">
        <f t="shared" si="306"/>
        <v>4.1531741150619679</v>
      </c>
      <c r="BA402">
        <f t="shared" si="277"/>
        <v>4.8124712008499806</v>
      </c>
      <c r="BB402" s="246">
        <f t="shared" si="278"/>
        <v>-2.3944102203951961E-2</v>
      </c>
      <c r="BC402" s="247">
        <f t="shared" si="279"/>
        <v>-6.7333794593532614E-5</v>
      </c>
      <c r="BD402" s="248">
        <f t="shared" si="280"/>
        <v>4.5338398943640418E-9</v>
      </c>
      <c r="BE402" s="247">
        <f t="shared" si="281"/>
        <v>-8.3483173809575355E-3</v>
      </c>
      <c r="BG402">
        <f t="shared" si="282"/>
        <v>-4.3291411053772034E-3</v>
      </c>
      <c r="BH402">
        <f t="shared" si="283"/>
        <v>1.2118129127463653</v>
      </c>
      <c r="BI402">
        <f t="shared" si="284"/>
        <v>-0.94430202121253604</v>
      </c>
      <c r="BJ402">
        <f t="shared" si="285"/>
        <v>0.52454649304796352</v>
      </c>
      <c r="BK402">
        <f t="shared" si="286"/>
        <v>1.1870166833522133</v>
      </c>
      <c r="BL402">
        <f t="shared" si="287"/>
        <v>0.67464877845162119</v>
      </c>
      <c r="BM402">
        <f t="shared" si="307"/>
        <v>6.9659984264823755</v>
      </c>
      <c r="BN402">
        <f t="shared" si="307"/>
        <v>6.9641944393576427</v>
      </c>
      <c r="BO402">
        <f t="shared" si="307"/>
        <v>6.9600967064200221</v>
      </c>
      <c r="BP402">
        <f t="shared" si="307"/>
        <v>6.9508384174477902</v>
      </c>
      <c r="BQ402">
        <f t="shared" si="307"/>
        <v>6.9301641953931439</v>
      </c>
      <c r="BR402">
        <f t="shared" si="307"/>
        <v>6.8851126970510013</v>
      </c>
      <c r="BS402">
        <f t="shared" si="307"/>
        <v>6.79137135305103</v>
      </c>
      <c r="BT402">
        <f t="shared" si="289"/>
        <v>6.6098480380545261</v>
      </c>
    </row>
    <row r="403" spans="1:72">
      <c r="A403" s="111" t="s">
        <v>191</v>
      </c>
      <c r="B403" s="112" t="s">
        <v>49</v>
      </c>
      <c r="C403" s="113">
        <v>57926.874600000003</v>
      </c>
      <c r="D403" s="113">
        <v>1E-4</v>
      </c>
      <c r="E403" s="58">
        <f t="shared" si="290"/>
        <v>39176.924151265106</v>
      </c>
      <c r="F403">
        <f t="shared" si="291"/>
        <v>39177</v>
      </c>
      <c r="G403">
        <f t="shared" si="297"/>
        <v>-2.7419478996307589E-2</v>
      </c>
      <c r="H403" s="116"/>
      <c r="I403" s="117"/>
      <c r="J403" s="117"/>
      <c r="K403" s="117">
        <f t="shared" si="304"/>
        <v>-2.7419478996307589E-2</v>
      </c>
      <c r="L403" s="116"/>
      <c r="M403" s="116"/>
      <c r="N403" s="118"/>
      <c r="O403" s="40">
        <f t="shared" ca="1" si="305"/>
        <v>-2.5966488797978499E-2</v>
      </c>
      <c r="P403" s="167">
        <f t="shared" ca="1" si="292"/>
        <v>2.1111805164404095E-6</v>
      </c>
      <c r="Q403" s="166">
        <f t="shared" si="293"/>
        <v>42908.374600000003</v>
      </c>
      <c r="R403" s="8">
        <f t="shared" ca="1" si="294"/>
        <v>2.1111805164404095E-6</v>
      </c>
      <c r="S403" s="282">
        <f t="shared" si="298"/>
        <v>1</v>
      </c>
      <c r="T403" s="284"/>
      <c r="U403" s="167"/>
      <c r="V403" s="167"/>
      <c r="W403" s="167"/>
      <c r="X403" s="167"/>
      <c r="Y403" s="167"/>
      <c r="Z403" s="167"/>
      <c r="AA403" s="116"/>
      <c r="AB403" s="116"/>
      <c r="AC403" s="25"/>
      <c r="AD403" s="252"/>
      <c r="AE403" s="41"/>
      <c r="AF403">
        <f t="shared" ref="AF403:AF408" si="308">F403</f>
        <v>39177</v>
      </c>
      <c r="AG403" s="246">
        <f t="shared" ref="AG403:AG408" si="309">AH$3+AH$4*AF403+AH$5*AF403^2+AN403</f>
        <v>-2.0255853534896694E-2</v>
      </c>
      <c r="AH403" s="247">
        <f t="shared" ref="AH403:AH408" si="310">+G403-AG403</f>
        <v>-7.1636254614108955E-3</v>
      </c>
      <c r="AI403" s="247">
        <f t="shared" ref="AI403:AI408" ca="1" si="311">+G403-O403</f>
        <v>-1.4529901983290905E-3</v>
      </c>
      <c r="AJ403" s="248">
        <f t="shared" ref="AJ403:AJ408" si="312">S403*(G403-AG403)^2</f>
        <v>5.1317529751374464E-5</v>
      </c>
      <c r="AK403">
        <f t="shared" si="295"/>
        <v>5.1317529751374464E-5</v>
      </c>
      <c r="AN403">
        <f t="shared" ref="AN403:AN408" si="313">$AH$6*($AH$11/AO403*AP403+$AH$12)</f>
        <v>-1.1775299538572254E-2</v>
      </c>
      <c r="AO403">
        <f t="shared" ref="AO403:AO408" si="314">1+$AH$7*COS(AR403)</f>
        <v>0.45045888875734552</v>
      </c>
      <c r="AP403">
        <f t="shared" ref="AP403:AP408" si="315">SIN(AR403+RADIANS($AH$9))</f>
        <v>-0.61291201220392977</v>
      </c>
      <c r="AQ403">
        <f t="shared" ref="AQ403:AQ408" si="316">$AH$7*SIN(AR403)</f>
        <v>-0.37021660021795139</v>
      </c>
      <c r="AR403">
        <f t="shared" ref="AR403:AR408" si="317">2*ATAN(AS403)</f>
        <v>-2.5487481856461489</v>
      </c>
      <c r="AS403">
        <f t="shared" ref="AS403:AS408" si="318">TAN(AT403/2)*SQRT((1+$AH$7)/(1-$AH$7))</f>
        <v>-3.2741750145529007</v>
      </c>
      <c r="AT403">
        <f t="shared" ref="AT403:AZ408" si="319">$BA403+$AH$7*SIN(AU403)</f>
        <v>4.3332075518887923</v>
      </c>
      <c r="AU403">
        <f t="shared" si="319"/>
        <v>4.3332400999283047</v>
      </c>
      <c r="AV403">
        <f t="shared" si="319"/>
        <v>4.3331074098419142</v>
      </c>
      <c r="AW403">
        <f t="shared" si="319"/>
        <v>4.3336486310444187</v>
      </c>
      <c r="AX403">
        <f t="shared" si="319"/>
        <v>4.3314456727668862</v>
      </c>
      <c r="AY403">
        <f t="shared" si="319"/>
        <v>4.3404900544914193</v>
      </c>
      <c r="AZ403">
        <f t="shared" si="319"/>
        <v>4.3045735206323172</v>
      </c>
      <c r="BA403">
        <f t="shared" ref="BA403:BA408" si="320">RADIANS($AH$9)+$AH$18*(F403-AH$15)</f>
        <v>4.9487616176858271</v>
      </c>
      <c r="BB403" s="246">
        <f t="shared" ref="BB403:BB408" si="321">AG403+BG403</f>
        <v>-2.5843556027282007E-2</v>
      </c>
      <c r="BC403" s="247">
        <f t="shared" ref="BC403:BC408" si="322">IF(S403&lt;&gt;0,G403-BB403,-9999)</f>
        <v>-1.5759229690255824E-3</v>
      </c>
      <c r="BD403" s="248">
        <f t="shared" ref="BD403:BD408" si="323">S403*(G403-BB403)^2</f>
        <v>2.483533204302407E-6</v>
      </c>
      <c r="BE403" s="247">
        <f t="shared" ref="BE403:BE408" si="324">IF(S403&lt;&gt;0,G403-AN403-BG403,-9999)</f>
        <v>-1.0056476965350022E-2</v>
      </c>
      <c r="BG403">
        <f t="shared" ref="BG403:BG408" si="325">$BH$6*($BH$11/BH403*BI403+$BH$12)</f>
        <v>-5.5877024923853148E-3</v>
      </c>
      <c r="BH403">
        <f t="shared" ref="BH403:BH408" si="326">1+$BH$7*COS(BK403)</f>
        <v>0.97923686102006979</v>
      </c>
      <c r="BI403">
        <f t="shared" ref="BI403:BI408" si="327">SIN(BK403+RADIANS($BH$9))</f>
        <v>-0.99637588477158423</v>
      </c>
      <c r="BJ403">
        <f t="shared" ref="BJ403:BJ408" si="328">$BH$7*SIN(BK403)</f>
        <v>0.56531639409689571</v>
      </c>
      <c r="BK403">
        <f t="shared" ref="BK403:BK408" si="329">2*ATAN(BL403)</f>
        <v>1.6075081760352303</v>
      </c>
      <c r="BL403">
        <f t="shared" ref="BL403:BL408" si="330">TAN(BM403/2)*SQRT((1+$BH$7)/(1-$BH$7))</f>
        <v>1.0374026096290181</v>
      </c>
      <c r="BM403">
        <f t="shared" ref="BM403:BS408" si="331">$BT403+$BH$7*SIN(BN403)</f>
        <v>7.2832944949534175</v>
      </c>
      <c r="BN403">
        <f t="shared" si="331"/>
        <v>7.282855371885022</v>
      </c>
      <c r="BO403">
        <f t="shared" si="331"/>
        <v>7.2814210133086483</v>
      </c>
      <c r="BP403">
        <f t="shared" si="331"/>
        <v>7.2767578665009136</v>
      </c>
      <c r="BQ403">
        <f t="shared" si="331"/>
        <v>7.2618228604993096</v>
      </c>
      <c r="BR403">
        <f t="shared" si="331"/>
        <v>7.2160623970813678</v>
      </c>
      <c r="BS403">
        <f t="shared" si="331"/>
        <v>7.0905166227432437</v>
      </c>
      <c r="BT403">
        <f t="shared" ref="BT403:BT408" si="332">RADIANS($BH$9)+$BH$18*(F403-BH$15)</f>
        <v>6.8073772789433802</v>
      </c>
    </row>
    <row r="404" spans="1:72">
      <c r="A404" s="111" t="s">
        <v>191</v>
      </c>
      <c r="B404" s="112" t="s">
        <v>45</v>
      </c>
      <c r="C404" s="113">
        <v>57949.831299999998</v>
      </c>
      <c r="D404" s="113">
        <v>2.0000000000000001E-4</v>
      </c>
      <c r="E404" s="58">
        <f t="shared" si="290"/>
        <v>39240.427788686291</v>
      </c>
      <c r="F404">
        <f t="shared" si="291"/>
        <v>39240.5</v>
      </c>
      <c r="G404">
        <f t="shared" si="297"/>
        <v>-2.6104543496330734E-2</v>
      </c>
      <c r="H404" s="116"/>
      <c r="I404" s="117"/>
      <c r="J404" s="117"/>
      <c r="K404" s="117">
        <f t="shared" si="304"/>
        <v>-2.6104543496330734E-2</v>
      </c>
      <c r="L404" s="116"/>
      <c r="M404" s="116"/>
      <c r="N404" s="118"/>
      <c r="O404" s="40">
        <f t="shared" ca="1" si="305"/>
        <v>-2.6216435580008191E-2</v>
      </c>
      <c r="P404" s="167">
        <f t="shared" ca="1" si="292"/>
        <v>1.2519838389682855E-8</v>
      </c>
      <c r="Q404" s="166">
        <f t="shared" si="293"/>
        <v>42931.331299999998</v>
      </c>
      <c r="R404" s="8">
        <f t="shared" ca="1" si="294"/>
        <v>1.2519838389682855E-8</v>
      </c>
      <c r="S404" s="282">
        <f t="shared" si="298"/>
        <v>1</v>
      </c>
      <c r="T404" s="284"/>
      <c r="U404" s="167">
        <v>2.566861858257504E-10</v>
      </c>
      <c r="V404" s="167">
        <v>2.4217176145818151E-21</v>
      </c>
      <c r="W404" s="167">
        <v>1.0297948782467499E-27</v>
      </c>
      <c r="X404" s="167">
        <v>5.0940374684310187E-10</v>
      </c>
      <c r="Y404" s="167">
        <v>1.6542643363408509E-5</v>
      </c>
      <c r="Z404" s="167">
        <v>1.3061940631287259E-3</v>
      </c>
      <c r="AA404" s="116">
        <v>2.9266337783787563E-2</v>
      </c>
      <c r="AB404" s="116">
        <v>69.011216203458673</v>
      </c>
      <c r="AC404" s="25">
        <v>1.5292163839003378E-5</v>
      </c>
      <c r="AD404" s="252">
        <v>1.9222594533337735E-8</v>
      </c>
      <c r="AE404" s="41">
        <v>4.2048031915536982E-21</v>
      </c>
      <c r="AF404">
        <f t="shared" si="308"/>
        <v>39240.5</v>
      </c>
      <c r="AG404" s="246">
        <f t="shared" si="309"/>
        <v>-2.0307507626124339E-2</v>
      </c>
      <c r="AH404" s="247">
        <f t="shared" si="310"/>
        <v>-5.7970358702063955E-3</v>
      </c>
      <c r="AI404" s="247">
        <f t="shared" ca="1" si="311"/>
        <v>1.1189208367745618E-4</v>
      </c>
      <c r="AJ404" s="248">
        <f t="shared" si="312"/>
        <v>3.360562488045962E-5</v>
      </c>
      <c r="AK404">
        <f>(G404-AG404)^2</f>
        <v>3.360562488045962E-5</v>
      </c>
      <c r="AN404">
        <f t="shared" si="313"/>
        <v>-1.1809260634651479E-2</v>
      </c>
      <c r="AO404">
        <f t="shared" si="314"/>
        <v>0.45266220494199227</v>
      </c>
      <c r="AP404">
        <f t="shared" si="315"/>
        <v>-0.61758318743273655</v>
      </c>
      <c r="AQ404">
        <f t="shared" si="316"/>
        <v>-0.37346633332040552</v>
      </c>
      <c r="AR404">
        <f t="shared" si="317"/>
        <v>-2.5428227848101903</v>
      </c>
      <c r="AS404">
        <f t="shared" si="318"/>
        <v>-3.2397850040840082</v>
      </c>
      <c r="AT404">
        <f t="shared" si="319"/>
        <v>4.3430355257771991</v>
      </c>
      <c r="AU404">
        <f t="shared" si="319"/>
        <v>4.3430597147179322</v>
      </c>
      <c r="AV404">
        <f t="shared" si="319"/>
        <v>4.3429586021564184</v>
      </c>
      <c r="AW404">
        <f t="shared" si="319"/>
        <v>4.3433814400225668</v>
      </c>
      <c r="AX404">
        <f t="shared" si="319"/>
        <v>4.3416162552546806</v>
      </c>
      <c r="AY404">
        <f t="shared" si="319"/>
        <v>4.3490394261539906</v>
      </c>
      <c r="AZ404">
        <f t="shared" si="319"/>
        <v>4.3187220906725523</v>
      </c>
      <c r="BA404">
        <f t="shared" si="320"/>
        <v>4.9609681641866397</v>
      </c>
      <c r="BB404" s="246">
        <f t="shared" si="321"/>
        <v>-2.5972837944974347E-2</v>
      </c>
      <c r="BC404" s="247">
        <f t="shared" si="322"/>
        <v>-1.3170555135638695E-4</v>
      </c>
      <c r="BD404" s="248">
        <f t="shared" si="323"/>
        <v>1.7346352258089882E-8</v>
      </c>
      <c r="BE404" s="247">
        <f t="shared" si="324"/>
        <v>-8.6299525428292466E-3</v>
      </c>
      <c r="BG404">
        <f t="shared" si="325"/>
        <v>-5.6653303188500094E-3</v>
      </c>
      <c r="BH404">
        <f t="shared" si="326"/>
        <v>0.96241370832478856</v>
      </c>
      <c r="BI404">
        <f t="shared" si="327"/>
        <v>-0.99340146251741301</v>
      </c>
      <c r="BJ404">
        <f t="shared" si="328"/>
        <v>0.56444752107979224</v>
      </c>
      <c r="BK404">
        <f t="shared" si="329"/>
        <v>1.6372876887153234</v>
      </c>
      <c r="BL404">
        <f t="shared" si="330"/>
        <v>1.0688041539156392</v>
      </c>
      <c r="BM404">
        <f t="shared" si="331"/>
        <v>7.3085897120719228</v>
      </c>
      <c r="BN404">
        <f t="shared" si="331"/>
        <v>7.3082242447267705</v>
      </c>
      <c r="BO404">
        <f t="shared" si="331"/>
        <v>7.3069808822256537</v>
      </c>
      <c r="BP404">
        <f t="shared" si="331"/>
        <v>7.3027696853703583</v>
      </c>
      <c r="BQ404">
        <f t="shared" si="331"/>
        <v>7.2887156735973377</v>
      </c>
      <c r="BR404">
        <f t="shared" si="331"/>
        <v>7.2439021591091635</v>
      </c>
      <c r="BS404">
        <f t="shared" si="331"/>
        <v>7.1168272587287316</v>
      </c>
      <c r="BT404">
        <f t="shared" si="332"/>
        <v>6.8250685438184746</v>
      </c>
    </row>
    <row r="405" spans="1:72">
      <c r="A405" s="114" t="s">
        <v>192</v>
      </c>
      <c r="B405" s="47"/>
      <c r="C405" s="115">
        <v>57960.855499999998</v>
      </c>
      <c r="D405" s="115">
        <v>2.9999999999999997E-4</v>
      </c>
      <c r="E405" s="58">
        <f t="shared" si="290"/>
        <v>39270.923321565962</v>
      </c>
      <c r="F405">
        <f>ROUND(2*E405,0)/2</f>
        <v>39271</v>
      </c>
      <c r="G405">
        <f t="shared" si="297"/>
        <v>-2.7719416997570079E-2</v>
      </c>
      <c r="H405" s="116"/>
      <c r="I405" s="117"/>
      <c r="J405" s="117"/>
      <c r="K405" s="117">
        <f t="shared" si="304"/>
        <v>-2.7719416997570079E-2</v>
      </c>
      <c r="M405" s="116"/>
      <c r="N405" s="118"/>
      <c r="O405" s="40">
        <f t="shared" ca="1" si="305"/>
        <v>-2.6336488758778337E-2</v>
      </c>
      <c r="P405" s="167">
        <f t="shared" ca="1" si="292"/>
        <v>1.9124905136476292E-6</v>
      </c>
      <c r="Q405" s="166">
        <f t="shared" si="293"/>
        <v>42942.355499999998</v>
      </c>
      <c r="R405" s="8">
        <f t="shared" ca="1" si="294"/>
        <v>1.9124905136476292E-6</v>
      </c>
      <c r="S405" s="282">
        <f t="shared" si="298"/>
        <v>1</v>
      </c>
      <c r="T405" s="284"/>
      <c r="U405" s="167">
        <v>2.5524415041026135E-12</v>
      </c>
      <c r="V405" s="167">
        <v>2.3704118536310663E-20</v>
      </c>
      <c r="W405" s="167">
        <v>1.9259054294883432E-26</v>
      </c>
      <c r="X405" s="167">
        <v>6.6549905306627467E-9</v>
      </c>
      <c r="Y405" s="167">
        <v>3.6260540115777863E-5</v>
      </c>
      <c r="Z405" s="167">
        <v>1.3019312429536337E-2</v>
      </c>
      <c r="AA405" s="116">
        <v>0.15259986838697259</v>
      </c>
      <c r="AB405" s="116">
        <v>3014.2833670421373</v>
      </c>
      <c r="AC405" s="25">
        <v>1.9978103061192844E-4</v>
      </c>
      <c r="AD405" s="252">
        <v>2.2617266378539763E-7</v>
      </c>
      <c r="AE405" s="41">
        <v>7.8637537121280559E-20</v>
      </c>
      <c r="AF405">
        <f t="shared" si="308"/>
        <v>39271</v>
      </c>
      <c r="AG405" s="246">
        <f t="shared" si="309"/>
        <v>-2.0331958849099201E-2</v>
      </c>
      <c r="AH405" s="247">
        <f t="shared" si="310"/>
        <v>-7.3874581484708775E-3</v>
      </c>
      <c r="AI405" s="247">
        <f t="shared" ca="1" si="311"/>
        <v>-1.3829282387917419E-3</v>
      </c>
      <c r="AJ405" s="248">
        <f t="shared" si="312"/>
        <v>5.4574537895408766E-5</v>
      </c>
      <c r="AK405">
        <f>(G405-AG405)^2</f>
        <v>5.4574537895408766E-5</v>
      </c>
      <c r="AN405">
        <f t="shared" si="313"/>
        <v>-1.1825224230921041E-2</v>
      </c>
      <c r="AO405">
        <f t="shared" si="314"/>
        <v>0.45373506661352947</v>
      </c>
      <c r="AP405">
        <f t="shared" si="315"/>
        <v>-0.61983531844699757</v>
      </c>
      <c r="AQ405">
        <f t="shared" si="316"/>
        <v>-0.3750338472391857</v>
      </c>
      <c r="AR405">
        <f t="shared" si="317"/>
        <v>-2.5399560896117768</v>
      </c>
      <c r="AS405">
        <f t="shared" si="318"/>
        <v>-3.2233830984838159</v>
      </c>
      <c r="AT405">
        <f t="shared" si="319"/>
        <v>4.3477730705971531</v>
      </c>
      <c r="AU405">
        <f t="shared" si="319"/>
        <v>4.3477937727615448</v>
      </c>
      <c r="AV405">
        <f t="shared" si="319"/>
        <v>4.3477061615110122</v>
      </c>
      <c r="AW405">
        <f t="shared" si="319"/>
        <v>4.348077068660297</v>
      </c>
      <c r="AX405">
        <f t="shared" si="319"/>
        <v>4.3465092710313113</v>
      </c>
      <c r="AY405">
        <f t="shared" si="319"/>
        <v>4.3531808120378743</v>
      </c>
      <c r="AZ405">
        <f t="shared" si="319"/>
        <v>4.3255518987129999</v>
      </c>
      <c r="BA405">
        <f t="shared" si="320"/>
        <v>4.9668311510886056</v>
      </c>
      <c r="BB405" s="246">
        <f t="shared" si="321"/>
        <v>-2.6032831687658874E-2</v>
      </c>
      <c r="BC405" s="247">
        <f t="shared" si="322"/>
        <v>-1.6865853099112052E-3</v>
      </c>
      <c r="BD405" s="248">
        <f t="shared" si="323"/>
        <v>2.8445700076082759E-6</v>
      </c>
      <c r="BE405" s="247">
        <f t="shared" si="324"/>
        <v>-1.0193319928089365E-2</v>
      </c>
      <c r="BG405">
        <f t="shared" si="325"/>
        <v>-5.7008728385596731E-3</v>
      </c>
      <c r="BH405">
        <f t="shared" si="326"/>
        <v>0.95454900946928611</v>
      </c>
      <c r="BI405">
        <f t="shared" si="327"/>
        <v>-0.99170618528355536</v>
      </c>
      <c r="BJ405">
        <f t="shared" si="328"/>
        <v>0.56386872659759524</v>
      </c>
      <c r="BK405">
        <f t="shared" si="329"/>
        <v>1.6512280560662624</v>
      </c>
      <c r="BL405">
        <f t="shared" si="330"/>
        <v>1.083848997515189</v>
      </c>
      <c r="BM405">
        <f t="shared" si="331"/>
        <v>7.3205831408246835</v>
      </c>
      <c r="BN405">
        <f t="shared" si="331"/>
        <v>7.3202497392733417</v>
      </c>
      <c r="BO405">
        <f t="shared" si="331"/>
        <v>7.319092417399613</v>
      </c>
      <c r="BP405">
        <f t="shared" si="331"/>
        <v>7.3150924731751239</v>
      </c>
      <c r="BQ405">
        <f t="shared" si="331"/>
        <v>7.3014688978016125</v>
      </c>
      <c r="BR405">
        <f t="shared" si="331"/>
        <v>7.2571592595552916</v>
      </c>
      <c r="BS405">
        <f t="shared" si="331"/>
        <v>7.1294323534732191</v>
      </c>
      <c r="BT405">
        <f t="shared" si="332"/>
        <v>6.8335659230104495</v>
      </c>
    </row>
    <row r="406" spans="1:72">
      <c r="A406" s="109" t="s">
        <v>193</v>
      </c>
      <c r="B406" s="110" t="s">
        <v>49</v>
      </c>
      <c r="C406" s="109">
        <v>58411.6443</v>
      </c>
      <c r="D406" s="109">
        <v>1E-4</v>
      </c>
      <c r="E406" s="58">
        <f t="shared" si="290"/>
        <v>40517.911281888533</v>
      </c>
      <c r="F406">
        <f>ROUND(2*E406,0)/2</f>
        <v>40518</v>
      </c>
      <c r="G406">
        <f t="shared" si="297"/>
        <v>-3.2071786001324654E-2</v>
      </c>
      <c r="H406" s="116"/>
      <c r="I406" s="117"/>
      <c r="J406" s="117"/>
      <c r="K406" s="117">
        <f t="shared" si="304"/>
        <v>-3.2071786001324654E-2</v>
      </c>
      <c r="L406" s="116"/>
      <c r="M406" s="116"/>
      <c r="N406" s="118"/>
      <c r="O406" s="40">
        <f t="shared" ca="1" si="305"/>
        <v>-3.124489249406992E-2</v>
      </c>
      <c r="P406" s="167">
        <f t="shared" ca="1" si="292"/>
        <v>6.8375287234003392E-7</v>
      </c>
      <c r="Q406" s="166">
        <f t="shared" si="293"/>
        <v>43393.1443</v>
      </c>
      <c r="R406" s="8">
        <f t="shared" ca="1" si="294"/>
        <v>6.8375287234003392E-7</v>
      </c>
      <c r="S406" s="282">
        <f t="shared" si="298"/>
        <v>1</v>
      </c>
      <c r="T406" s="284"/>
      <c r="U406" s="167">
        <v>1.0774351707577701E-10</v>
      </c>
      <c r="V406" s="167">
        <v>9.9565505341626549E-23</v>
      </c>
      <c r="W406" s="167">
        <v>4.4279880713193414E-26</v>
      </c>
      <c r="X406" s="167">
        <v>9.5257982969451035E-9</v>
      </c>
      <c r="Y406" s="167">
        <v>7.8860562827751013E-5</v>
      </c>
      <c r="Z406" s="167">
        <v>1.0944388159561889E-2</v>
      </c>
      <c r="AA406" s="116">
        <v>0.36201949433253272</v>
      </c>
      <c r="AB406" s="116">
        <v>3083.3162373123191</v>
      </c>
      <c r="AC406" s="25">
        <v>2.8596190969719506E-4</v>
      </c>
      <c r="AD406" s="252">
        <v>2.7673891625516858E-7</v>
      </c>
      <c r="AE406" s="41">
        <v>1.8080123301977169E-19</v>
      </c>
      <c r="AF406">
        <f t="shared" si="308"/>
        <v>40518</v>
      </c>
      <c r="AG406" s="246">
        <f t="shared" si="309"/>
        <v>-2.1105396074056117E-2</v>
      </c>
      <c r="AH406" s="247">
        <f t="shared" si="310"/>
        <v>-1.0966389927268536E-2</v>
      </c>
      <c r="AI406" s="247">
        <f t="shared" ca="1" si="311"/>
        <v>-8.2689350725473343E-4</v>
      </c>
      <c r="AJ406" s="248">
        <f t="shared" si="312"/>
        <v>1.2026170803689681E-4</v>
      </c>
      <c r="AK406">
        <f>(G406-AG406)^2</f>
        <v>1.2026170803689681E-4</v>
      </c>
      <c r="AN406">
        <f t="shared" si="313"/>
        <v>-1.2257523485268606E-2</v>
      </c>
      <c r="AO406">
        <f t="shared" si="314"/>
        <v>0.50738248658183982</v>
      </c>
      <c r="AP406">
        <f t="shared" si="315"/>
        <v>-0.71699570199271789</v>
      </c>
      <c r="AQ406">
        <f t="shared" si="316"/>
        <v>-0.4431520613699757</v>
      </c>
      <c r="AR406">
        <f t="shared" si="317"/>
        <v>-2.4090060555943795</v>
      </c>
      <c r="AS406">
        <f t="shared" si="318"/>
        <v>-2.6068486311685497</v>
      </c>
      <c r="AT406">
        <f t="shared" si="319"/>
        <v>4.5523911987339902</v>
      </c>
      <c r="AU406">
        <f t="shared" si="319"/>
        <v>4.5523903853847631</v>
      </c>
      <c r="AV406">
        <f t="shared" si="319"/>
        <v>4.5523980902661352</v>
      </c>
      <c r="AW406">
        <f t="shared" si="319"/>
        <v>4.5523251164535337</v>
      </c>
      <c r="AX406">
        <f t="shared" si="319"/>
        <v>4.5530175887139297</v>
      </c>
      <c r="AY406">
        <f t="shared" si="319"/>
        <v>4.5465619352165394</v>
      </c>
      <c r="AZ406">
        <f t="shared" si="319"/>
        <v>4.6231954927538785</v>
      </c>
      <c r="BA406">
        <f t="shared" si="320"/>
        <v>5.2065408122935413</v>
      </c>
      <c r="BB406" s="246">
        <f t="shared" si="321"/>
        <v>-2.7506185986530755E-2</v>
      </c>
      <c r="BC406" s="247">
        <f t="shared" si="322"/>
        <v>-4.5656000147938983E-3</v>
      </c>
      <c r="BD406" s="248">
        <f t="shared" si="323"/>
        <v>2.0844703495086043E-5</v>
      </c>
      <c r="BE406" s="247">
        <f t="shared" si="324"/>
        <v>-1.341347260358141E-2</v>
      </c>
      <c r="BG406">
        <f t="shared" si="325"/>
        <v>-6.400789912474638E-3</v>
      </c>
      <c r="BH406">
        <f t="shared" si="326"/>
        <v>0.7253441310093296</v>
      </c>
      <c r="BI406">
        <f t="shared" si="327"/>
        <v>-0.84968693433228337</v>
      </c>
      <c r="BJ406">
        <f t="shared" si="328"/>
        <v>0.49454816449360745</v>
      </c>
      <c r="BK406">
        <f t="shared" si="329"/>
        <v>2.077750948816973</v>
      </c>
      <c r="BL406">
        <f t="shared" si="330"/>
        <v>1.699234761842471</v>
      </c>
      <c r="BM406">
        <f t="shared" si="331"/>
        <v>7.7432140597576948</v>
      </c>
      <c r="BN406">
        <f t="shared" si="331"/>
        <v>7.7432138855435646</v>
      </c>
      <c r="BO406">
        <f t="shared" si="331"/>
        <v>7.7432110996228047</v>
      </c>
      <c r="BP406">
        <f t="shared" si="331"/>
        <v>7.743166558439027</v>
      </c>
      <c r="BQ406">
        <f t="shared" si="331"/>
        <v>7.7424568417236861</v>
      </c>
      <c r="BR406">
        <f t="shared" si="331"/>
        <v>7.7317004441086343</v>
      </c>
      <c r="BS406">
        <f t="shared" si="331"/>
        <v>7.6233341118027491</v>
      </c>
      <c r="BT406">
        <f t="shared" si="332"/>
        <v>7.1809833607938067</v>
      </c>
    </row>
    <row r="407" spans="1:72">
      <c r="A407" s="109" t="s">
        <v>193</v>
      </c>
      <c r="B407" s="110" t="s">
        <v>49</v>
      </c>
      <c r="C407" s="109">
        <v>58422.488400000002</v>
      </c>
      <c r="D407" s="109">
        <v>4.0000000000000002E-4</v>
      </c>
      <c r="E407" s="58">
        <f t="shared" si="290"/>
        <v>40547.908615763146</v>
      </c>
      <c r="F407">
        <f>ROUND(2*E407,0)/2</f>
        <v>40548</v>
      </c>
      <c r="G407">
        <f t="shared" si="297"/>
        <v>-3.3035595995897893E-2</v>
      </c>
      <c r="H407" s="116"/>
      <c r="I407" s="117"/>
      <c r="J407" s="117"/>
      <c r="K407" s="117">
        <f t="shared" si="304"/>
        <v>-3.3035595995897893E-2</v>
      </c>
      <c r="L407" s="116"/>
      <c r="M407" s="116"/>
      <c r="N407" s="118"/>
      <c r="O407" s="40">
        <f t="shared" ca="1" si="305"/>
        <v>-3.1362977587942209E-2</v>
      </c>
      <c r="P407" s="167">
        <f t="shared" ca="1" si="292"/>
        <v>2.7976523386322064E-6</v>
      </c>
      <c r="Q407" s="166">
        <f t="shared" si="293"/>
        <v>43403.988400000002</v>
      </c>
      <c r="R407" s="8">
        <f t="shared" ca="1" si="294"/>
        <v>2.7976523386322064E-6</v>
      </c>
      <c r="S407" s="282">
        <f t="shared" si="298"/>
        <v>1</v>
      </c>
      <c r="T407" s="284"/>
      <c r="U407" s="167">
        <v>6.6821823152550961E-10</v>
      </c>
      <c r="V407" s="167">
        <v>1.3055304747228734E-21</v>
      </c>
      <c r="W407" s="167">
        <v>4.9651510694894614E-26</v>
      </c>
      <c r="X407" s="167">
        <v>8.6109047822637765E-9</v>
      </c>
      <c r="Y407" s="167">
        <v>6.5773749739376561E-5</v>
      </c>
      <c r="Z407" s="167">
        <v>1.6245363020769496E-2</v>
      </c>
      <c r="AA407" s="116">
        <v>0.32473814001869855</v>
      </c>
      <c r="AB407" s="116">
        <v>3860.2426072499816</v>
      </c>
      <c r="AC407" s="25">
        <v>2.584970517952957E-4</v>
      </c>
      <c r="AD407" s="252">
        <v>2.8855703271383502E-7</v>
      </c>
      <c r="AE407" s="41">
        <v>2.0273438433759238E-19</v>
      </c>
      <c r="AF407">
        <f t="shared" si="308"/>
        <v>40548</v>
      </c>
      <c r="AG407" s="246">
        <f t="shared" si="309"/>
        <v>-2.1117834678030044E-2</v>
      </c>
      <c r="AH407" s="247">
        <f t="shared" si="310"/>
        <v>-1.1917761317867849E-2</v>
      </c>
      <c r="AI407" s="247">
        <f t="shared" ca="1" si="311"/>
        <v>-1.6726184079556838E-3</v>
      </c>
      <c r="AJ407" s="248">
        <f t="shared" si="312"/>
        <v>1.4203303482966721E-4</v>
      </c>
      <c r="AK407">
        <f>(G407-AG407)^2</f>
        <v>1.4203303482966721E-4</v>
      </c>
      <c r="AN407">
        <f t="shared" si="313"/>
        <v>-1.2261896502925569E-2</v>
      </c>
      <c r="AO407">
        <f t="shared" si="314"/>
        <v>0.50895640250647489</v>
      </c>
      <c r="AP407">
        <f t="shared" si="315"/>
        <v>-0.71946209712789955</v>
      </c>
      <c r="AQ407">
        <f t="shared" si="316"/>
        <v>-0.44489543646048657</v>
      </c>
      <c r="AR407">
        <f t="shared" si="317"/>
        <v>-2.4054613932187587</v>
      </c>
      <c r="AS407">
        <f t="shared" si="318"/>
        <v>-2.5930956672325167</v>
      </c>
      <c r="AT407">
        <f t="shared" si="319"/>
        <v>4.5576154849213246</v>
      </c>
      <c r="AU407">
        <f t="shared" si="319"/>
        <v>4.5576147878004543</v>
      </c>
      <c r="AV407">
        <f t="shared" si="319"/>
        <v>4.557621612672385</v>
      </c>
      <c r="AW407">
        <f t="shared" si="319"/>
        <v>4.5575548094429843</v>
      </c>
      <c r="AX407">
        <f t="shared" si="319"/>
        <v>4.5582099279472565</v>
      </c>
      <c r="AY407">
        <f t="shared" si="319"/>
        <v>4.5518999009833916</v>
      </c>
      <c r="AZ407">
        <f t="shared" si="319"/>
        <v>4.6307843951639374</v>
      </c>
      <c r="BA407">
        <f t="shared" si="320"/>
        <v>5.21230768465613</v>
      </c>
      <c r="BB407" s="246">
        <f t="shared" si="321"/>
        <v>-2.7521335696841304E-2</v>
      </c>
      <c r="BC407" s="247">
        <f t="shared" si="322"/>
        <v>-5.5142602990565885E-3</v>
      </c>
      <c r="BD407" s="248">
        <f t="shared" si="323"/>
        <v>3.0407066645751657E-5</v>
      </c>
      <c r="BE407" s="247">
        <f t="shared" si="324"/>
        <v>-1.4370198474161062E-2</v>
      </c>
      <c r="BG407">
        <f t="shared" si="325"/>
        <v>-6.4035010188112605E-3</v>
      </c>
      <c r="BH407">
        <f t="shared" si="326"/>
        <v>0.72149471873260529</v>
      </c>
      <c r="BI407">
        <f t="shared" si="327"/>
        <v>-0.84554792757142305</v>
      </c>
      <c r="BJ407">
        <f t="shared" si="328"/>
        <v>0.49239063931109212</v>
      </c>
      <c r="BK407">
        <f t="shared" si="329"/>
        <v>2.0855516204330518</v>
      </c>
      <c r="BL407">
        <f t="shared" si="330"/>
        <v>1.7144981593695237</v>
      </c>
      <c r="BM407">
        <f t="shared" si="331"/>
        <v>7.7521059433253612</v>
      </c>
      <c r="BN407">
        <f t="shared" si="331"/>
        <v>7.7521058275693031</v>
      </c>
      <c r="BO407">
        <f t="shared" si="331"/>
        <v>7.7521038155340687</v>
      </c>
      <c r="BP407">
        <f t="shared" si="331"/>
        <v>7.7520688492970997</v>
      </c>
      <c r="BQ407">
        <f t="shared" si="331"/>
        <v>7.7514630850365007</v>
      </c>
      <c r="BR407">
        <f t="shared" si="331"/>
        <v>7.7414834249435138</v>
      </c>
      <c r="BS407">
        <f t="shared" si="331"/>
        <v>7.6346239145285537</v>
      </c>
      <c r="BT407">
        <f t="shared" si="332"/>
        <v>7.1893414386875527</v>
      </c>
    </row>
    <row r="408" spans="1:72">
      <c r="A408" s="109" t="s">
        <v>193</v>
      </c>
      <c r="B408" s="110" t="s">
        <v>45</v>
      </c>
      <c r="C408" s="109">
        <v>58459.544800000003</v>
      </c>
      <c r="D408" s="109">
        <v>2.0000000000000001E-4</v>
      </c>
      <c r="E408" s="58">
        <f t="shared" si="290"/>
        <v>40650.415343199362</v>
      </c>
      <c r="F408">
        <f>ROUND(2*E408,0)/2</f>
        <v>40650.5</v>
      </c>
      <c r="G408">
        <f t="shared" si="297"/>
        <v>-3.0603613493440207E-2</v>
      </c>
      <c r="H408" s="116"/>
      <c r="I408" s="117"/>
      <c r="J408" s="117"/>
      <c r="K408" s="117">
        <f t="shared" si="304"/>
        <v>-3.0603613493440207E-2</v>
      </c>
      <c r="L408" s="116"/>
      <c r="M408" s="116"/>
      <c r="N408" s="118"/>
      <c r="O408" s="40">
        <f t="shared" ca="1" si="305"/>
        <v>-3.1766434992005876E-2</v>
      </c>
      <c r="P408" s="167">
        <f t="shared" ca="1" si="292"/>
        <v>1.3521538375265088E-6</v>
      </c>
      <c r="Q408" s="166">
        <f t="shared" si="293"/>
        <v>43441.044800000003</v>
      </c>
      <c r="R408" s="8">
        <f t="shared" ca="1" si="294"/>
        <v>1.3521538375265088E-6</v>
      </c>
      <c r="S408" s="282">
        <f t="shared" si="298"/>
        <v>1</v>
      </c>
      <c r="T408" s="284"/>
      <c r="U408" s="167">
        <v>3.9702853381747564E-10</v>
      </c>
      <c r="V408" s="167">
        <v>9.6140081932940138E-21</v>
      </c>
      <c r="W408" s="167">
        <v>3.8642480768461901E-26</v>
      </c>
      <c r="X408" s="167">
        <v>8.4664316505278196E-9</v>
      </c>
      <c r="Y408" s="167">
        <v>1.2753806538536757E-4</v>
      </c>
      <c r="Z408" s="167">
        <v>5.4253162901550444E-3</v>
      </c>
      <c r="AA408" s="116">
        <v>0.80438851379771614</v>
      </c>
      <c r="AB408" s="116">
        <v>4360.598546913272</v>
      </c>
      <c r="AC408" s="25">
        <v>2.5416000713369849E-4</v>
      </c>
      <c r="AD408" s="252">
        <v>2.1470564436634654E-7</v>
      </c>
      <c r="AE408" s="41">
        <v>1.5778290404921978E-19</v>
      </c>
      <c r="AF408">
        <f t="shared" si="308"/>
        <v>40650.5</v>
      </c>
      <c r="AG408" s="246">
        <f t="shared" si="309"/>
        <v>-2.1157829780054579E-2</v>
      </c>
      <c r="AH408" s="247">
        <f t="shared" si="310"/>
        <v>-9.4457837133856276E-3</v>
      </c>
      <c r="AI408" s="247">
        <f t="shared" ca="1" si="311"/>
        <v>1.1628214985656693E-3</v>
      </c>
      <c r="AJ408" s="248">
        <f t="shared" si="312"/>
        <v>8.9222829960061174E-5</v>
      </c>
      <c r="AK408">
        <f>(G408-AG408)^2</f>
        <v>8.9222829960061174E-5</v>
      </c>
      <c r="AN408">
        <f t="shared" si="313"/>
        <v>-1.2274384320371376E-2</v>
      </c>
      <c r="AO408">
        <f t="shared" si="314"/>
        <v>0.51445638788559567</v>
      </c>
      <c r="AP408">
        <f t="shared" si="315"/>
        <v>-0.72793615580682114</v>
      </c>
      <c r="AQ408">
        <f t="shared" si="316"/>
        <v>-0.45089152216209039</v>
      </c>
      <c r="AR408">
        <f t="shared" si="317"/>
        <v>-2.393181874711201</v>
      </c>
      <c r="AS408">
        <f t="shared" si="318"/>
        <v>-2.5464139085439204</v>
      </c>
      <c r="AT408">
        <f t="shared" si="319"/>
        <v>4.5755888636994122</v>
      </c>
      <c r="AU408">
        <f t="shared" si="319"/>
        <v>4.5755884814559904</v>
      </c>
      <c r="AV408">
        <f t="shared" si="319"/>
        <v>4.5755927115946946</v>
      </c>
      <c r="AW408">
        <f t="shared" si="319"/>
        <v>4.5755459055395473</v>
      </c>
      <c r="AX408">
        <f t="shared" si="319"/>
        <v>4.5760646990578913</v>
      </c>
      <c r="AY408">
        <f t="shared" si="319"/>
        <v>4.5704196923457161</v>
      </c>
      <c r="AZ408">
        <f t="shared" si="319"/>
        <v>4.6568586911451169</v>
      </c>
      <c r="BA408">
        <f t="shared" si="320"/>
        <v>5.2320111652283083</v>
      </c>
      <c r="BB408" s="246">
        <f t="shared" si="321"/>
        <v>-2.7566743687813533E-2</v>
      </c>
      <c r="BC408" s="247">
        <f t="shared" si="322"/>
        <v>-3.0368698056266741E-3</v>
      </c>
      <c r="BD408" s="248">
        <f t="shared" si="323"/>
        <v>9.2225782163269939E-6</v>
      </c>
      <c r="BE408" s="247">
        <f t="shared" si="324"/>
        <v>-1.1920315265309879E-2</v>
      </c>
      <c r="BG408">
        <f t="shared" si="325"/>
        <v>-6.4089139077589544E-3</v>
      </c>
      <c r="BH408">
        <f t="shared" si="326"/>
        <v>0.7087677042035847</v>
      </c>
      <c r="BI408">
        <f t="shared" si="327"/>
        <v>-0.83135891508482984</v>
      </c>
      <c r="BJ408">
        <f t="shared" si="328"/>
        <v>0.48497163139730742</v>
      </c>
      <c r="BK408">
        <f t="shared" si="329"/>
        <v>2.1115937454915907</v>
      </c>
      <c r="BL408">
        <f t="shared" si="330"/>
        <v>1.7669690428070448</v>
      </c>
      <c r="BM408">
        <f t="shared" si="331"/>
        <v>7.782136404347006</v>
      </c>
      <c r="BN408">
        <f t="shared" si="331"/>
        <v>7.7821363828915064</v>
      </c>
      <c r="BO408">
        <f t="shared" si="331"/>
        <v>7.782135854533438</v>
      </c>
      <c r="BP408">
        <f t="shared" si="331"/>
        <v>7.7821228445359765</v>
      </c>
      <c r="BQ408">
        <f t="shared" si="331"/>
        <v>7.7818032320434618</v>
      </c>
      <c r="BR408">
        <f t="shared" si="331"/>
        <v>7.7743525774391067</v>
      </c>
      <c r="BS408">
        <f t="shared" si="331"/>
        <v>7.6729614802740418</v>
      </c>
      <c r="BT408">
        <f t="shared" si="332"/>
        <v>7.2178982048245164</v>
      </c>
    </row>
  </sheetData>
  <sheetProtection selectLockedCells="1" selectUnlockedCells="1"/>
  <hyperlinks>
    <hyperlink ref="A211" r:id="rId1" xr:uid="{00000000-0004-0000-0600-000000000000}"/>
    <hyperlink ref="A212" r:id="rId2" xr:uid="{00000000-0004-0000-0600-000001000000}"/>
    <hyperlink ref="A213" r:id="rId3" xr:uid="{00000000-0004-0000-0600-000002000000}"/>
    <hyperlink ref="A214" r:id="rId4" xr:uid="{00000000-0004-0000-0600-000003000000}"/>
    <hyperlink ref="A215" r:id="rId5" xr:uid="{00000000-0004-0000-0600-000004000000}"/>
    <hyperlink ref="A217" r:id="rId6" xr:uid="{00000000-0004-0000-0600-000005000000}"/>
    <hyperlink ref="A218" r:id="rId7" xr:uid="{00000000-0004-0000-0600-000006000000}"/>
    <hyperlink ref="A221" r:id="rId8" xr:uid="{00000000-0004-0000-0600-000007000000}"/>
    <hyperlink ref="A223" r:id="rId9" xr:uid="{00000000-0004-0000-0600-000008000000}"/>
    <hyperlink ref="A308" r:id="rId10" xr:uid="{00000000-0004-0000-0600-000009000000}"/>
    <hyperlink ref="A319" r:id="rId11" xr:uid="{00000000-0004-0000-0600-00000A000000}"/>
    <hyperlink ref="A321" r:id="rId12" xr:uid="{00000000-0004-0000-0600-00000B000000}"/>
    <hyperlink ref="A324" r:id="rId13" xr:uid="{00000000-0004-0000-0600-00000C000000}"/>
    <hyperlink ref="A332" r:id="rId14" xr:uid="{00000000-0004-0000-0600-00000D000000}"/>
    <hyperlink ref="A333" r:id="rId15" xr:uid="{00000000-0004-0000-0600-00000E000000}"/>
    <hyperlink ref="A334" r:id="rId16" xr:uid="{00000000-0004-0000-0600-00000F000000}"/>
    <hyperlink ref="A336" r:id="rId17" xr:uid="{00000000-0004-0000-0600-000010000000}"/>
    <hyperlink ref="A339" r:id="rId18" xr:uid="{00000000-0004-0000-0600-000011000000}"/>
    <hyperlink ref="A351" r:id="rId19" xr:uid="{00000000-0004-0000-0600-000012000000}"/>
    <hyperlink ref="A352" r:id="rId20" xr:uid="{00000000-0004-0000-0600-000013000000}"/>
    <hyperlink ref="A360" r:id="rId21" xr:uid="{00000000-0004-0000-0600-000014000000}"/>
  </hyperlinks>
  <pageMargins left="0.75" right="0.75" top="1" bottom="1" header="0.51180555555555551" footer="0.51180555555555551"/>
  <pageSetup firstPageNumber="0" orientation="portrait" horizontalDpi="300" verticalDpi="300"/>
  <headerFooter alignWithMargins="0"/>
  <drawing r:id="rId2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12"/>
  </sheetPr>
  <dimension ref="A1:CX410"/>
  <sheetViews>
    <sheetView workbookViewId="0">
      <pane xSplit="13" ySplit="20" topLeftCell="N389" activePane="bottomRight" state="frozen"/>
      <selection pane="topRight" activeCell="N1" sqref="N1"/>
      <selection pane="bottomLeft" activeCell="A21" sqref="A21"/>
      <selection pane="bottomRight" activeCell="Q21" sqref="Q21:Q410"/>
    </sheetView>
  </sheetViews>
  <sheetFormatPr defaultRowHeight="12.75"/>
  <cols>
    <col min="1" max="1" width="16.5703125" style="8" customWidth="1"/>
    <col min="2" max="2" width="6.28515625" style="205" customWidth="1"/>
    <col min="3" max="3" width="13.28515625" style="8" customWidth="1"/>
    <col min="4" max="4" width="8.42578125" style="8" customWidth="1"/>
    <col min="5" max="5" width="11.42578125" style="8" customWidth="1"/>
    <col min="6" max="6" width="17.7109375" style="8" customWidth="1"/>
    <col min="7" max="7" width="9.5703125" style="7" customWidth="1"/>
    <col min="8" max="10" width="9.140625" style="8"/>
    <col min="11" max="12" width="8.42578125" style="8" customWidth="1"/>
    <col min="13" max="14" width="9.42578125" style="8" customWidth="1"/>
    <col min="15" max="15" width="9.140625" style="8"/>
    <col min="16" max="16" width="8.42578125" style="8" customWidth="1"/>
    <col min="17" max="17" width="11.140625" style="205" customWidth="1"/>
    <col min="18" max="23" width="9.140625" style="8"/>
    <col min="24" max="24" width="12.28515625" style="8" customWidth="1"/>
    <col min="25" max="25" width="11.28515625" style="8" customWidth="1"/>
    <col min="26" max="26" width="10.28515625" customWidth="1"/>
    <col min="27" max="27" width="12.140625" customWidth="1"/>
    <col min="28" max="28" width="9.42578125" customWidth="1"/>
    <col min="29" max="29" width="10.42578125" customWidth="1"/>
    <col min="30" max="30" width="9.7109375" customWidth="1"/>
    <col min="31" max="31" width="12" customWidth="1"/>
    <col min="32" max="32" width="10.5703125" customWidth="1"/>
    <col min="33" max="35" width="10.28515625" customWidth="1"/>
    <col min="36" max="36" width="11.28515625" customWidth="1"/>
    <col min="37" max="37" width="13.28515625" customWidth="1"/>
    <col min="38" max="48" width="10.28515625" customWidth="1"/>
    <col min="49" max="49" width="12.42578125" customWidth="1"/>
    <col min="50" max="51" width="10.28515625" customWidth="1"/>
    <col min="52" max="52" width="12.42578125" customWidth="1"/>
    <col min="53" max="53" width="10.28515625" customWidth="1"/>
    <col min="54" max="54" width="9.28515625" customWidth="1"/>
    <col min="55" max="55" width="11.5703125" customWidth="1"/>
    <col min="56" max="56" width="10.42578125" customWidth="1"/>
    <col min="57" max="68" width="10.28515625" customWidth="1"/>
    <col min="69" max="69" width="13.7109375" customWidth="1"/>
    <col min="70" max="73" width="10.28515625" customWidth="1"/>
    <col min="74" max="74" width="11.85546875" customWidth="1"/>
    <col min="75" max="75" width="14.7109375" customWidth="1"/>
    <col min="76" max="90" width="10.28515625" customWidth="1"/>
    <col min="91" max="91" width="11.85546875" customWidth="1"/>
    <col min="92" max="92" width="14.7109375" customWidth="1"/>
    <col min="93" max="102" width="10.28515625" customWidth="1"/>
    <col min="103" max="16384" width="9.140625" style="8"/>
  </cols>
  <sheetData>
    <row r="1" spans="1:102" ht="20.25">
      <c r="A1" s="5" t="s">
        <v>0</v>
      </c>
      <c r="B1" s="11"/>
      <c r="C1" s="7"/>
      <c r="D1" s="12"/>
      <c r="E1" s="133" t="s">
        <v>265</v>
      </c>
      <c r="F1" s="201"/>
      <c r="X1" s="8" t="s">
        <v>265</v>
      </c>
      <c r="AA1" s="119" t="s">
        <v>194</v>
      </c>
      <c r="AB1" s="120"/>
      <c r="AC1" s="120" t="s">
        <v>195</v>
      </c>
      <c r="AD1" s="120" t="s">
        <v>196</v>
      </c>
      <c r="AE1" s="121"/>
      <c r="AF1" s="25" t="s">
        <v>276</v>
      </c>
      <c r="AG1" s="25" t="s">
        <v>277</v>
      </c>
      <c r="AH1" t="s">
        <v>278</v>
      </c>
      <c r="AI1" s="25"/>
      <c r="AR1">
        <f>86400*3/1496</f>
        <v>173.26203208556149</v>
      </c>
      <c r="AS1">
        <f>1/AR1</f>
        <v>5.771604938271605E-3</v>
      </c>
      <c r="AW1" s="8" t="s">
        <v>265</v>
      </c>
      <c r="AZ1" s="25">
        <v>86400</v>
      </c>
      <c r="BA1" s="119" t="s">
        <v>194</v>
      </c>
      <c r="BB1" s="120"/>
      <c r="BC1" s="120" t="s">
        <v>195</v>
      </c>
      <c r="BD1" s="120" t="s">
        <v>196</v>
      </c>
      <c r="BE1" s="121"/>
      <c r="BQ1" s="123" t="s">
        <v>279</v>
      </c>
      <c r="BR1" s="122" t="s">
        <v>28</v>
      </c>
      <c r="BS1" s="123" t="s">
        <v>198</v>
      </c>
      <c r="BT1" s="124" t="s">
        <v>199</v>
      </c>
      <c r="BU1" s="125" t="s">
        <v>200</v>
      </c>
      <c r="BV1" s="126" t="s">
        <v>201</v>
      </c>
      <c r="BW1" s="125" t="s">
        <v>202</v>
      </c>
      <c r="BX1" s="126" t="s">
        <v>203</v>
      </c>
      <c r="BY1" s="125" t="s">
        <v>204</v>
      </c>
      <c r="BZ1" s="24" t="s">
        <v>205</v>
      </c>
      <c r="CA1" s="24" t="s">
        <v>206</v>
      </c>
      <c r="CB1" s="24" t="s">
        <v>207</v>
      </c>
      <c r="CC1" s="24" t="s">
        <v>208</v>
      </c>
      <c r="CD1" s="24" t="s">
        <v>209</v>
      </c>
      <c r="CE1" s="24" t="s">
        <v>210</v>
      </c>
      <c r="CF1" s="24" t="s">
        <v>211</v>
      </c>
      <c r="CG1" s="126" t="s">
        <v>212</v>
      </c>
      <c r="CI1" s="122" t="s">
        <v>28</v>
      </c>
      <c r="CJ1" s="123" t="s">
        <v>198</v>
      </c>
      <c r="CK1" s="124" t="s">
        <v>199</v>
      </c>
      <c r="CL1" s="125" t="s">
        <v>200</v>
      </c>
      <c r="CM1" s="126" t="s">
        <v>201</v>
      </c>
      <c r="CN1" s="125" t="s">
        <v>202</v>
      </c>
      <c r="CO1" s="126" t="s">
        <v>203</v>
      </c>
      <c r="CP1" s="125" t="s">
        <v>204</v>
      </c>
      <c r="CQ1" s="24" t="s">
        <v>205</v>
      </c>
      <c r="CR1" s="24" t="s">
        <v>206</v>
      </c>
      <c r="CS1" s="24" t="s">
        <v>207</v>
      </c>
      <c r="CT1" s="24" t="s">
        <v>208</v>
      </c>
      <c r="CU1" s="24" t="s">
        <v>209</v>
      </c>
      <c r="CV1" s="24" t="s">
        <v>210</v>
      </c>
      <c r="CW1" s="24" t="s">
        <v>211</v>
      </c>
      <c r="CX1" s="126" t="s">
        <v>212</v>
      </c>
    </row>
    <row r="2" spans="1:102" ht="15.75">
      <c r="A2" t="s">
        <v>1</v>
      </c>
      <c r="B2" s="11" t="s">
        <v>2</v>
      </c>
      <c r="C2" s="12" t="s">
        <v>3</v>
      </c>
      <c r="D2" s="12"/>
      <c r="E2" s="116"/>
      <c r="X2" s="8" t="s">
        <v>266</v>
      </c>
      <c r="AA2" s="128" t="s">
        <v>213</v>
      </c>
      <c r="AB2" s="129">
        <f>C7</f>
        <v>43764.333189999998</v>
      </c>
      <c r="AC2" s="130" t="s">
        <v>214</v>
      </c>
      <c r="AD2" s="129">
        <f>C8</f>
        <v>0.36150212700000001</v>
      </c>
      <c r="AE2" s="131" t="s">
        <v>215</v>
      </c>
      <c r="AF2" s="25" t="s">
        <v>280</v>
      </c>
      <c r="AG2" s="25" t="s">
        <v>281</v>
      </c>
      <c r="AH2" s="25"/>
      <c r="AI2" s="25"/>
      <c r="AJ2" s="206"/>
      <c r="AK2" s="206"/>
      <c r="AL2" s="25"/>
      <c r="AM2" s="25"/>
      <c r="AN2" s="206"/>
      <c r="AP2" s="206"/>
      <c r="AQ2" s="25"/>
      <c r="AR2" s="206"/>
      <c r="AS2" s="25"/>
      <c r="AT2" s="25"/>
      <c r="AU2" s="206"/>
      <c r="AV2" s="25"/>
      <c r="AW2" s="8" t="s">
        <v>266</v>
      </c>
      <c r="AX2" s="25"/>
      <c r="AY2" s="206"/>
      <c r="AZ2" s="25"/>
      <c r="BA2" s="128" t="s">
        <v>213</v>
      </c>
      <c r="BB2" s="129">
        <f>C7</f>
        <v>43764.333189999998</v>
      </c>
      <c r="BC2" s="130" t="s">
        <v>214</v>
      </c>
      <c r="BD2" s="129">
        <f>C8</f>
        <v>0.36150212700000001</v>
      </c>
      <c r="BE2" s="131" t="s">
        <v>215</v>
      </c>
      <c r="BF2" s="25" t="s">
        <v>282</v>
      </c>
      <c r="BQ2">
        <f t="shared" ref="BQ2:BQ33" si="0">BS2+CL2</f>
        <v>3.87426488122804E-2</v>
      </c>
      <c r="BR2">
        <v>-60000</v>
      </c>
      <c r="BS2">
        <f t="shared" ref="BS2:BS33" si="1">AB$3+AB$4*BR2+AB$5*BR2^2+BU2</f>
        <v>4.1008610225832152E-2</v>
      </c>
      <c r="BT2">
        <f t="shared" ref="BT2:BT33" si="2">AB$3+AB$4*BR2+AB$5*BR2^2</f>
        <v>5.2205795387444527E-2</v>
      </c>
      <c r="BU2">
        <f t="shared" ref="BU2:BU33" si="3">$AB$6*($AB$11/BV2*BW2+$AB$12)</f>
        <v>-1.1197185161612375E-2</v>
      </c>
      <c r="BV2">
        <f t="shared" ref="BV2:BV33" si="4">1+$AB$7*COS(BX2)</f>
        <v>0.87380076804844575</v>
      </c>
      <c r="BW2">
        <f t="shared" ref="BW2:BW33" si="5">SIN(BX2+RADIANS($AB$9))</f>
        <v>-0.90034771290765425</v>
      </c>
      <c r="BX2">
        <f t="shared" ref="BX2:BX33" si="6">2*ATAN(BY2)</f>
        <v>-1.7791692625038786</v>
      </c>
      <c r="BY2">
        <f t="shared" ref="BY2:BY33" si="7">SQRT((1+$AB$7)/(1-$AB$7))*TAN(BZ2/2)</f>
        <v>-1.2335515077187404</v>
      </c>
      <c r="BZ2">
        <f t="shared" ref="BZ2:CF11" si="8">$CG2+$AB$7*SIN(CA2)</f>
        <v>-13.657586301384969</v>
      </c>
      <c r="CA2">
        <f t="shared" si="8"/>
        <v>-13.657211493301769</v>
      </c>
      <c r="CB2">
        <f t="shared" si="8"/>
        <v>-13.655882584588445</v>
      </c>
      <c r="CC2">
        <f t="shared" si="8"/>
        <v>-13.651197835298595</v>
      </c>
      <c r="CD2">
        <f t="shared" si="8"/>
        <v>-13.635003694766668</v>
      </c>
      <c r="CE2">
        <f t="shared" si="8"/>
        <v>-13.582351418015087</v>
      </c>
      <c r="CF2">
        <f t="shared" si="8"/>
        <v>-13.435378732472177</v>
      </c>
      <c r="CG2">
        <f t="shared" ref="CG2:CG33" si="9">RADIANS($AB$9)+$AB$18*(BR2-AB$15)</f>
        <v>-13.116465833560687</v>
      </c>
      <c r="CI2" s="23">
        <f t="shared" ref="CI2:CI33" si="10">BR2</f>
        <v>-60000</v>
      </c>
      <c r="CJ2" s="86">
        <f t="shared" ref="CJ2:CJ33" si="11">AB$3+AB$4*BR2+AB$5*BR2^2+CL2</f>
        <v>4.9939833973892775E-2</v>
      </c>
      <c r="CK2" s="86">
        <f t="shared" ref="CK2:CK33" si="12">AB$3+AB$4*BR2+AB$5*BR2^2</f>
        <v>5.2205795387444527E-2</v>
      </c>
      <c r="CL2">
        <f t="shared" ref="CL2:CL33" si="13">$BB$6*($BB$11/CM2*CN2+$BB$12)</f>
        <v>-2.2659614135517553E-3</v>
      </c>
      <c r="CM2">
        <f t="shared" ref="CM2:CM33" si="14">1+$BB$7*COS(CO2)</f>
        <v>0.81738615694739669</v>
      </c>
      <c r="CN2">
        <f t="shared" ref="CN2:CN33" si="15">SIN(CO2+RADIANS($BB$9))</f>
        <v>-0.4937822649127997</v>
      </c>
      <c r="CO2">
        <f t="shared" ref="CO2:CO33" si="16">2*ATAN(CP2)</f>
        <v>-2.7290323454467695</v>
      </c>
      <c r="CP2">
        <f t="shared" ref="CP2:CP33" si="17">TAN(CQ2/2)*SQRT((1+$BB$7)/(1-$BB$7))</f>
        <v>-4.7788201946266673</v>
      </c>
      <c r="CQ2">
        <f t="shared" ref="CQ2:CW11" si="18">$CX2+$BB$7*SIN(CR2)</f>
        <v>-21.489707394722394</v>
      </c>
      <c r="CR2">
        <f t="shared" si="18"/>
        <v>-21.489704261162007</v>
      </c>
      <c r="CS2">
        <f t="shared" si="18"/>
        <v>-21.489722187810226</v>
      </c>
      <c r="CT2">
        <f t="shared" si="18"/>
        <v>-21.489619629655373</v>
      </c>
      <c r="CU2">
        <f t="shared" si="18"/>
        <v>-21.490206285895233</v>
      </c>
      <c r="CV2">
        <f t="shared" si="18"/>
        <v>-21.486847922413208</v>
      </c>
      <c r="CW2">
        <f t="shared" si="18"/>
        <v>-21.505990988581356</v>
      </c>
      <c r="CX2">
        <f t="shared" ref="CX2:CX33" si="19">RADIANS($BB$9)+$BB$18*(CI2-BB$15)</f>
        <v>-21.393886659453187</v>
      </c>
    </row>
    <row r="3" spans="1:102">
      <c r="A3" s="207" t="s">
        <v>283</v>
      </c>
      <c r="B3" s="208"/>
      <c r="C3" s="209"/>
      <c r="D3" s="210"/>
      <c r="E3" s="201" t="s">
        <v>266</v>
      </c>
      <c r="AA3" s="136" t="s">
        <v>219</v>
      </c>
      <c r="AB3" s="137">
        <f t="shared" ref="AB3:AB10" si="20">AC3*AD3</f>
        <v>7.8071942209025635E-3</v>
      </c>
      <c r="AC3" s="138">
        <v>0.78071942209025635</v>
      </c>
      <c r="AD3">
        <v>0.01</v>
      </c>
      <c r="AE3" s="139" t="s">
        <v>215</v>
      </c>
      <c r="AF3" s="211">
        <v>1.5457350782807153</v>
      </c>
      <c r="AG3" s="138">
        <v>0.6150557446233974</v>
      </c>
      <c r="AH3" s="138">
        <v>0.76899098395166654</v>
      </c>
      <c r="AI3" s="138">
        <v>0.9385234668417185</v>
      </c>
      <c r="AJ3" s="212"/>
      <c r="AK3" s="212"/>
      <c r="AL3" s="212"/>
      <c r="AN3" s="25"/>
      <c r="AS3" s="213"/>
      <c r="AZ3" s="25"/>
      <c r="BA3" s="136" t="s">
        <v>219</v>
      </c>
      <c r="BB3" s="137"/>
      <c r="BC3" s="138"/>
      <c r="BD3">
        <v>0.01</v>
      </c>
      <c r="BE3" s="139" t="s">
        <v>215</v>
      </c>
      <c r="BQ3">
        <f t="shared" si="0"/>
        <v>4.014917429089427E-2</v>
      </c>
      <c r="BR3">
        <v>-59000</v>
      </c>
      <c r="BS3">
        <f t="shared" si="1"/>
        <v>4.1128216920130786E-2</v>
      </c>
      <c r="BT3">
        <f t="shared" si="2"/>
        <v>5.1322101946443502E-2</v>
      </c>
      <c r="BU3">
        <f t="shared" si="3"/>
        <v>-1.0193885026312717E-2</v>
      </c>
      <c r="BV3">
        <f t="shared" si="4"/>
        <v>1.0845045023016504</v>
      </c>
      <c r="BW3">
        <f t="shared" si="5"/>
        <v>-0.99471178220529466</v>
      </c>
      <c r="BX3">
        <f t="shared" si="6"/>
        <v>-1.4318279906055533</v>
      </c>
      <c r="BY3">
        <f t="shared" si="7"/>
        <v>-0.86986451851912605</v>
      </c>
      <c r="BZ3">
        <f t="shared" si="8"/>
        <v>-13.37534711955769</v>
      </c>
      <c r="CA3">
        <f t="shared" si="8"/>
        <v>-13.373298799046761</v>
      </c>
      <c r="CB3">
        <f t="shared" si="8"/>
        <v>-13.368456961604792</v>
      </c>
      <c r="CC3">
        <f t="shared" si="8"/>
        <v>-13.35710683301547</v>
      </c>
      <c r="CD3">
        <f t="shared" si="8"/>
        <v>-13.330994886288995</v>
      </c>
      <c r="CE3">
        <f t="shared" si="8"/>
        <v>-13.273248204389999</v>
      </c>
      <c r="CF3">
        <f t="shared" si="8"/>
        <v>-13.154496975570629</v>
      </c>
      <c r="CG3">
        <f t="shared" si="9"/>
        <v>-12.934792619783876</v>
      </c>
      <c r="CI3" s="23">
        <f t="shared" si="10"/>
        <v>-59000</v>
      </c>
      <c r="CJ3" s="86">
        <f t="shared" si="11"/>
        <v>5.0343059317206985E-2</v>
      </c>
      <c r="CK3" s="86">
        <f t="shared" si="12"/>
        <v>5.1322101946443502E-2</v>
      </c>
      <c r="CL3">
        <f t="shared" si="13"/>
        <v>-9.790426292365169E-4</v>
      </c>
      <c r="CM3">
        <f t="shared" si="14"/>
        <v>0.83850137235488365</v>
      </c>
      <c r="CN3">
        <f t="shared" si="15"/>
        <v>-0.29804293463059417</v>
      </c>
      <c r="CO3">
        <f t="shared" si="16"/>
        <v>-2.5152401860679312</v>
      </c>
      <c r="CP3">
        <f t="shared" si="17"/>
        <v>-3.0880092209892194</v>
      </c>
      <c r="CQ3">
        <f t="shared" si="18"/>
        <v>-21.236453939297864</v>
      </c>
      <c r="CR3">
        <f t="shared" si="18"/>
        <v>-21.236452561118593</v>
      </c>
      <c r="CS3">
        <f t="shared" si="18"/>
        <v>-21.236462051728665</v>
      </c>
      <c r="CT3">
        <f t="shared" si="18"/>
        <v>-21.236396694450626</v>
      </c>
      <c r="CU3">
        <f t="shared" si="18"/>
        <v>-21.236846697286531</v>
      </c>
      <c r="CV3">
        <f t="shared" si="18"/>
        <v>-21.233744432513781</v>
      </c>
      <c r="CW3">
        <f t="shared" si="18"/>
        <v>-21.254951380541115</v>
      </c>
      <c r="CX3">
        <f t="shared" si="19"/>
        <v>-21.099893368861455</v>
      </c>
    </row>
    <row r="4" spans="1:102">
      <c r="A4" s="14" t="s">
        <v>4</v>
      </c>
      <c r="B4" s="140"/>
      <c r="C4" s="141">
        <v>43764.333400000003</v>
      </c>
      <c r="D4" s="142">
        <v>0.36150209999999999</v>
      </c>
      <c r="E4" s="118"/>
      <c r="AA4" s="143" t="s">
        <v>220</v>
      </c>
      <c r="AB4" s="144">
        <f t="shared" si="20"/>
        <v>-5.9382405401547682E-7</v>
      </c>
      <c r="AC4" s="145">
        <v>-5.9382405401547684</v>
      </c>
      <c r="AD4">
        <v>9.9999999999999995E-8</v>
      </c>
      <c r="AE4" s="139" t="s">
        <v>284</v>
      </c>
      <c r="AF4" s="214">
        <v>-4.476253076545273</v>
      </c>
      <c r="AG4" s="145">
        <v>-5.9000178825804817</v>
      </c>
      <c r="AH4" s="145">
        <v>-5.8854086250276589</v>
      </c>
      <c r="AI4" s="145">
        <v>-5.5244675955651115</v>
      </c>
      <c r="AJ4" s="215"/>
      <c r="AK4" s="215"/>
      <c r="AL4" s="215"/>
      <c r="AN4" s="25"/>
      <c r="AS4" s="213"/>
      <c r="AZ4" s="25"/>
      <c r="BA4" s="143" t="s">
        <v>220</v>
      </c>
      <c r="BB4" s="144"/>
      <c r="BC4" s="145"/>
      <c r="BD4">
        <v>9.9999999999999995E-8</v>
      </c>
      <c r="BE4" s="139" t="s">
        <v>284</v>
      </c>
      <c r="BQ4">
        <f t="shared" si="0"/>
        <v>4.308490654370991E-2</v>
      </c>
      <c r="BR4">
        <v>-58000</v>
      </c>
      <c r="BS4">
        <f t="shared" si="1"/>
        <v>4.2672523181407476E-2</v>
      </c>
      <c r="BT4">
        <f t="shared" si="2"/>
        <v>5.044328025984559E-2</v>
      </c>
      <c r="BU4">
        <f t="shared" si="3"/>
        <v>-7.7707570784381133E-3</v>
      </c>
      <c r="BV4">
        <f t="shared" si="4"/>
        <v>1.3929845395672482</v>
      </c>
      <c r="BW4">
        <f t="shared" si="5"/>
        <v>-0.89689180247435296</v>
      </c>
      <c r="BX4">
        <f t="shared" si="6"/>
        <v>-0.87083498632177969</v>
      </c>
      <c r="BY4">
        <f t="shared" si="7"/>
        <v>-0.46519439189588258</v>
      </c>
      <c r="BZ4">
        <f t="shared" si="8"/>
        <v>-13.016493611929924</v>
      </c>
      <c r="CA4">
        <f t="shared" si="8"/>
        <v>-13.012778545331242</v>
      </c>
      <c r="CB4">
        <f t="shared" si="8"/>
        <v>-13.006037941598073</v>
      </c>
      <c r="CC4">
        <f t="shared" si="8"/>
        <v>-12.993861861778841</v>
      </c>
      <c r="CD4">
        <f t="shared" si="8"/>
        <v>-12.972035584856711</v>
      </c>
      <c r="CE4">
        <f t="shared" si="8"/>
        <v>-12.933408060849178</v>
      </c>
      <c r="CF4">
        <f t="shared" si="8"/>
        <v>-12.866383764472298</v>
      </c>
      <c r="CG4">
        <f t="shared" si="9"/>
        <v>-12.753119406007064</v>
      </c>
      <c r="CI4" s="23">
        <f t="shared" si="10"/>
        <v>-58000</v>
      </c>
      <c r="CJ4" s="86">
        <f t="shared" si="11"/>
        <v>5.0855663622148023E-2</v>
      </c>
      <c r="CK4" s="86">
        <f t="shared" si="12"/>
        <v>5.044328025984559E-2</v>
      </c>
      <c r="CL4">
        <f t="shared" si="13"/>
        <v>4.123833623024355E-4</v>
      </c>
      <c r="CM4">
        <f t="shared" si="14"/>
        <v>0.86898957422923062</v>
      </c>
      <c r="CN4">
        <f t="shared" si="15"/>
        <v>-7.5256967776700545E-2</v>
      </c>
      <c r="CO4">
        <f t="shared" si="16"/>
        <v>-2.2879266211863363</v>
      </c>
      <c r="CP4">
        <f t="shared" si="17"/>
        <v>-2.1988002876768147</v>
      </c>
      <c r="CQ4">
        <f t="shared" si="18"/>
        <v>-20.975321565132511</v>
      </c>
      <c r="CR4">
        <f t="shared" si="18"/>
        <v>-20.975321346815285</v>
      </c>
      <c r="CS4">
        <f t="shared" si="18"/>
        <v>-20.975323425329144</v>
      </c>
      <c r="CT4">
        <f t="shared" si="18"/>
        <v>-20.97530363632017</v>
      </c>
      <c r="CU4">
        <f t="shared" si="18"/>
        <v>-20.975492016896109</v>
      </c>
      <c r="CV4">
        <f t="shared" si="18"/>
        <v>-20.973696408584416</v>
      </c>
      <c r="CW4">
        <f t="shared" si="18"/>
        <v>-20.990606042314283</v>
      </c>
      <c r="CX4">
        <f t="shared" si="19"/>
        <v>-20.805900078269723</v>
      </c>
    </row>
    <row r="5" spans="1:102" ht="14.25">
      <c r="A5" s="18" t="s">
        <v>5</v>
      </c>
      <c r="B5"/>
      <c r="C5" s="19">
        <v>-9.5</v>
      </c>
      <c r="D5" t="s">
        <v>6</v>
      </c>
      <c r="E5" s="116"/>
      <c r="AA5" s="143" t="s">
        <v>221</v>
      </c>
      <c r="AB5" s="144">
        <f t="shared" si="20"/>
        <v>2.4358772015592661E-12</v>
      </c>
      <c r="AC5" s="145">
        <v>0.24358772015592661</v>
      </c>
      <c r="AD5">
        <v>9.9999999999999994E-12</v>
      </c>
      <c r="AE5" s="139" t="s">
        <v>285</v>
      </c>
      <c r="AF5" s="214">
        <v>-1.2083618613266025</v>
      </c>
      <c r="AG5" s="145">
        <v>0.3048756378809932</v>
      </c>
      <c r="AH5" s="145">
        <v>0.1846814478287768</v>
      </c>
      <c r="AI5" s="145">
        <v>-0.1434</v>
      </c>
      <c r="AJ5" s="215"/>
      <c r="AK5" s="215"/>
      <c r="AL5" s="215"/>
      <c r="AN5" s="25"/>
      <c r="AP5" s="159"/>
      <c r="AQ5" s="159"/>
      <c r="AR5" s="159"/>
      <c r="AS5" s="216"/>
      <c r="AZ5" s="25"/>
      <c r="BA5" s="143" t="s">
        <v>221</v>
      </c>
      <c r="BB5" s="144"/>
      <c r="BC5" s="145"/>
      <c r="BD5">
        <v>9.9999999999999994E-12</v>
      </c>
      <c r="BE5" s="139" t="s">
        <v>286</v>
      </c>
      <c r="BQ5">
        <f t="shared" si="0"/>
        <v>4.7879866756938484E-2</v>
      </c>
      <c r="BR5">
        <v>-57000</v>
      </c>
      <c r="BS5">
        <f t="shared" si="1"/>
        <v>4.6049248462288868E-2</v>
      </c>
      <c r="BT5">
        <f t="shared" si="2"/>
        <v>4.9569330327650797E-2</v>
      </c>
      <c r="BU5">
        <f t="shared" si="3"/>
        <v>-3.5200818653619301E-3</v>
      </c>
      <c r="BV5">
        <f t="shared" si="4"/>
        <v>1.6098410350200845</v>
      </c>
      <c r="BW5">
        <f t="shared" si="5"/>
        <v>-0.26460443840302728</v>
      </c>
      <c r="BX5">
        <f t="shared" si="6"/>
        <v>-2.5938207672499977E-2</v>
      </c>
      <c r="BY5">
        <f t="shared" si="7"/>
        <v>-1.2969831009454836E-2</v>
      </c>
      <c r="BZ5">
        <f t="shared" si="8"/>
        <v>-12.579136348533002</v>
      </c>
      <c r="CA5">
        <f t="shared" si="8"/>
        <v>-12.578976806285672</v>
      </c>
      <c r="CB5">
        <f t="shared" si="8"/>
        <v>-12.578715261089032</v>
      </c>
      <c r="CC5">
        <f t="shared" si="8"/>
        <v>-12.578286499423273</v>
      </c>
      <c r="CD5">
        <f t="shared" si="8"/>
        <v>-12.577583617709664</v>
      </c>
      <c r="CE5">
        <f t="shared" si="8"/>
        <v>-12.576431374697247</v>
      </c>
      <c r="CF5">
        <f t="shared" si="8"/>
        <v>-12.574542516133029</v>
      </c>
      <c r="CG5">
        <f t="shared" si="9"/>
        <v>-12.571446192230253</v>
      </c>
      <c r="CI5" s="23">
        <f t="shared" si="10"/>
        <v>-57000</v>
      </c>
      <c r="CJ5" s="86">
        <f t="shared" si="11"/>
        <v>5.1399948622300413E-2</v>
      </c>
      <c r="CK5" s="86">
        <f t="shared" si="12"/>
        <v>4.9569330327650797E-2</v>
      </c>
      <c r="CL5">
        <f t="shared" si="13"/>
        <v>1.8306182946496168E-3</v>
      </c>
      <c r="CM5">
        <f t="shared" si="14"/>
        <v>0.90963686106240449</v>
      </c>
      <c r="CN5">
        <f t="shared" si="15"/>
        <v>0.17048538307933978</v>
      </c>
      <c r="CO5">
        <f t="shared" si="16"/>
        <v>-2.0412761913255157</v>
      </c>
      <c r="CP5">
        <f t="shared" si="17"/>
        <v>-1.6304624003966834</v>
      </c>
      <c r="CQ5">
        <f t="shared" si="18"/>
        <v>-20.703318308786567</v>
      </c>
      <c r="CR5">
        <f t="shared" si="18"/>
        <v>-20.703318304741938</v>
      </c>
      <c r="CS5">
        <f t="shared" si="18"/>
        <v>-20.703318377413325</v>
      </c>
      <c r="CT5">
        <f t="shared" si="18"/>
        <v>-20.703317071696301</v>
      </c>
      <c r="CU5">
        <f t="shared" si="18"/>
        <v>-20.703340531162485</v>
      </c>
      <c r="CV5">
        <f t="shared" si="18"/>
        <v>-20.702918752356808</v>
      </c>
      <c r="CW5">
        <f t="shared" si="18"/>
        <v>-20.710410844445835</v>
      </c>
      <c r="CX5">
        <f t="shared" si="19"/>
        <v>-20.51190678767799</v>
      </c>
    </row>
    <row r="6" spans="1:102">
      <c r="A6" s="14" t="s">
        <v>7</v>
      </c>
      <c r="B6" s="11"/>
      <c r="C6" s="12"/>
      <c r="D6" s="12"/>
      <c r="E6" s="116"/>
      <c r="X6" s="202">
        <f>W18*X13</f>
        <v>1.0619753086419754E-2</v>
      </c>
      <c r="Y6" s="203">
        <f>X6/AD6</f>
        <v>1.0619753086419754</v>
      </c>
      <c r="AA6" s="143" t="s">
        <v>222</v>
      </c>
      <c r="AB6" s="144">
        <f t="shared" si="20"/>
        <v>1.4119551884915227E-2</v>
      </c>
      <c r="AC6" s="145">
        <v>1.4119551884915227</v>
      </c>
      <c r="AD6">
        <v>0.01</v>
      </c>
      <c r="AE6" s="139" t="s">
        <v>215</v>
      </c>
      <c r="AF6" s="214">
        <v>1.0619753086419754</v>
      </c>
      <c r="AG6" s="217">
        <v>1.0619753086419754</v>
      </c>
      <c r="AH6" s="145">
        <v>1.2656732929242362</v>
      </c>
      <c r="AI6" s="145">
        <v>1.1161930877811226</v>
      </c>
      <c r="AJ6" s="215"/>
      <c r="AK6" s="215"/>
      <c r="AL6" s="215"/>
      <c r="AM6" s="218"/>
      <c r="AN6" s="218"/>
      <c r="AP6" s="219"/>
      <c r="AQ6" s="219"/>
      <c r="AS6" s="213"/>
      <c r="AW6" s="146">
        <f>AW13*$W$18</f>
        <v>2.3086419753086422E-3</v>
      </c>
      <c r="AX6" s="220">
        <f>AW6/BD6</f>
        <v>0.23086419753086421</v>
      </c>
      <c r="AZ6" s="25"/>
      <c r="BA6" s="143" t="s">
        <v>222</v>
      </c>
      <c r="BB6" s="144">
        <f>BC6*BD6</f>
        <v>5.3897497490336781E-3</v>
      </c>
      <c r="BC6" s="221">
        <v>0.53897497490336777</v>
      </c>
      <c r="BD6">
        <v>0.01</v>
      </c>
      <c r="BE6" s="139" t="s">
        <v>215</v>
      </c>
      <c r="BF6" s="138">
        <v>7.2433641975308634</v>
      </c>
      <c r="BQ6">
        <f t="shared" si="0"/>
        <v>5.3300802330502897E-2</v>
      </c>
      <c r="BR6">
        <v>-56000</v>
      </c>
      <c r="BS6">
        <f t="shared" si="1"/>
        <v>5.0125665435699726E-2</v>
      </c>
      <c r="BT6">
        <f t="shared" si="2"/>
        <v>4.8700252149859125E-2</v>
      </c>
      <c r="BU6">
        <f t="shared" si="3"/>
        <v>1.4254132858405998E-3</v>
      </c>
      <c r="BV6">
        <f t="shared" si="4"/>
        <v>1.4113928663073327</v>
      </c>
      <c r="BW6">
        <f t="shared" si="5"/>
        <v>0.55539556677131241</v>
      </c>
      <c r="BX6">
        <f t="shared" si="6"/>
        <v>0.83069407783911586</v>
      </c>
      <c r="BY6">
        <f t="shared" si="7"/>
        <v>0.44100319123804638</v>
      </c>
      <c r="BZ6">
        <f t="shared" si="8"/>
        <v>-12.1389303807443</v>
      </c>
      <c r="CA6">
        <f t="shared" si="8"/>
        <v>-12.142615631219547</v>
      </c>
      <c r="CB6">
        <f t="shared" si="8"/>
        <v>-12.149232897098381</v>
      </c>
      <c r="CC6">
        <f t="shared" si="8"/>
        <v>-12.161066653849741</v>
      </c>
      <c r="CD6">
        <f t="shared" si="8"/>
        <v>-12.182081728673495</v>
      </c>
      <c r="CE6">
        <f t="shared" si="8"/>
        <v>-12.218973412486624</v>
      </c>
      <c r="CF6">
        <f t="shared" si="8"/>
        <v>-12.282599353908614</v>
      </c>
      <c r="CG6">
        <f t="shared" si="9"/>
        <v>-12.389772978453442</v>
      </c>
      <c r="CI6" s="23">
        <f t="shared" si="10"/>
        <v>-56000</v>
      </c>
      <c r="CJ6" s="86">
        <f t="shared" si="11"/>
        <v>5.1875389044662296E-2</v>
      </c>
      <c r="CK6" s="86">
        <f t="shared" si="12"/>
        <v>4.8700252149859125E-2</v>
      </c>
      <c r="CL6">
        <f t="shared" si="13"/>
        <v>3.1751368948031685E-3</v>
      </c>
      <c r="CM6">
        <f t="shared" si="14"/>
        <v>0.96085790444785801</v>
      </c>
      <c r="CN6">
        <f t="shared" si="15"/>
        <v>0.42969803472871942</v>
      </c>
      <c r="CO6">
        <f t="shared" si="16"/>
        <v>-1.7684400961549058</v>
      </c>
      <c r="CP6">
        <f t="shared" si="17"/>
        <v>-1.2201127123647744</v>
      </c>
      <c r="CQ6">
        <f t="shared" si="18"/>
        <v>-20.417251464859575</v>
      </c>
      <c r="CR6">
        <f t="shared" si="18"/>
        <v>-20.417251464859575</v>
      </c>
      <c r="CS6">
        <f t="shared" si="18"/>
        <v>-20.417251464859575</v>
      </c>
      <c r="CT6">
        <f t="shared" si="18"/>
        <v>-20.417251464857983</v>
      </c>
      <c r="CU6">
        <f t="shared" si="18"/>
        <v>-20.417251462282646</v>
      </c>
      <c r="CV6">
        <f t="shared" si="18"/>
        <v>-20.417247298585366</v>
      </c>
      <c r="CW6">
        <f t="shared" si="18"/>
        <v>-20.413181754605699</v>
      </c>
      <c r="CX6">
        <f t="shared" si="19"/>
        <v>-20.217913497086258</v>
      </c>
    </row>
    <row r="7" spans="1:102">
      <c r="A7" t="s">
        <v>8</v>
      </c>
      <c r="B7" s="11"/>
      <c r="C7" s="12">
        <v>43764.333189999998</v>
      </c>
      <c r="D7" s="204" t="s">
        <v>265</v>
      </c>
      <c r="E7" s="116"/>
      <c r="X7" s="8">
        <v>0.49</v>
      </c>
      <c r="Y7" s="203">
        <f>X7/AD7</f>
        <v>0.49</v>
      </c>
      <c r="AA7" s="143" t="s">
        <v>223</v>
      </c>
      <c r="AB7" s="144">
        <f t="shared" si="20"/>
        <v>0.61004624020794085</v>
      </c>
      <c r="AC7" s="145">
        <v>0.61004624020794085</v>
      </c>
      <c r="AD7">
        <v>1</v>
      </c>
      <c r="AE7" s="139" t="s">
        <v>288</v>
      </c>
      <c r="AF7" s="214">
        <v>0.49</v>
      </c>
      <c r="AG7" s="217">
        <v>0.49</v>
      </c>
      <c r="AH7" s="145">
        <v>0.52882130824033446</v>
      </c>
      <c r="AI7" s="145">
        <v>0.41922679142445135</v>
      </c>
      <c r="AJ7" s="215"/>
      <c r="AK7" s="215"/>
      <c r="AL7" s="215"/>
      <c r="AM7" s="222"/>
      <c r="AN7" s="222"/>
      <c r="AR7" s="223"/>
      <c r="AS7" s="213"/>
      <c r="AW7">
        <v>0.17</v>
      </c>
      <c r="AX7" s="220">
        <f>AW7/BD7</f>
        <v>0.17</v>
      </c>
      <c r="AZ7" s="25"/>
      <c r="BA7" s="143" t="s">
        <v>223</v>
      </c>
      <c r="BB7" s="144">
        <f>BC7*BD7</f>
        <v>0.19933892608029843</v>
      </c>
      <c r="BC7" s="221">
        <v>0.19933892608029843</v>
      </c>
      <c r="BD7">
        <v>1</v>
      </c>
      <c r="BE7" s="139" t="s">
        <v>288</v>
      </c>
      <c r="BF7" s="145">
        <v>0.70299999999999996</v>
      </c>
      <c r="BQ7">
        <f t="shared" si="0"/>
        <v>5.7500516627659357E-2</v>
      </c>
      <c r="BR7">
        <v>-55000</v>
      </c>
      <c r="BS7">
        <f t="shared" si="1"/>
        <v>5.318386941642099E-2</v>
      </c>
      <c r="BT7">
        <f t="shared" si="2"/>
        <v>4.7836045726470565E-2</v>
      </c>
      <c r="BU7">
        <f t="shared" si="3"/>
        <v>5.3478236899504239E-3</v>
      </c>
      <c r="BV7">
        <f t="shared" si="4"/>
        <v>1.0992822067620267</v>
      </c>
      <c r="BW7">
        <f t="shared" si="5"/>
        <v>0.91897310832424461</v>
      </c>
      <c r="BX7">
        <f t="shared" si="6"/>
        <v>1.4073238334868907</v>
      </c>
      <c r="BY7">
        <f t="shared" si="7"/>
        <v>0.84856763874820051</v>
      </c>
      <c r="BZ7">
        <f t="shared" si="8"/>
        <v>-11.775176496937583</v>
      </c>
      <c r="CA7">
        <f t="shared" si="8"/>
        <v>-11.77736009928878</v>
      </c>
      <c r="CB7">
        <f t="shared" si="8"/>
        <v>-11.782427616047864</v>
      </c>
      <c r="CC7">
        <f t="shared" si="8"/>
        <v>-11.794090562961921</v>
      </c>
      <c r="CD7">
        <f t="shared" si="8"/>
        <v>-11.820444676998335</v>
      </c>
      <c r="CE7">
        <f t="shared" si="8"/>
        <v>-11.877776882888401</v>
      </c>
      <c r="CF7">
        <f t="shared" si="8"/>
        <v>-11.994183755597192</v>
      </c>
      <c r="CG7">
        <f t="shared" si="9"/>
        <v>-12.208099764676634</v>
      </c>
      <c r="CI7" s="23">
        <f t="shared" si="10"/>
        <v>-55000</v>
      </c>
      <c r="CJ7" s="86">
        <f t="shared" si="11"/>
        <v>5.2152692937708932E-2</v>
      </c>
      <c r="CK7" s="86">
        <f t="shared" si="12"/>
        <v>4.7836045726470565E-2</v>
      </c>
      <c r="CL7">
        <f t="shared" si="13"/>
        <v>4.3166472112383687E-3</v>
      </c>
      <c r="CM7">
        <f t="shared" si="14"/>
        <v>1.0216896557116859</v>
      </c>
      <c r="CN7">
        <f t="shared" si="15"/>
        <v>0.68224282008266712</v>
      </c>
      <c r="CO7">
        <f t="shared" si="16"/>
        <v>-1.461772546674921</v>
      </c>
      <c r="CP7">
        <f t="shared" si="17"/>
        <v>-0.89651486618793996</v>
      </c>
      <c r="CQ7">
        <f t="shared" si="18"/>
        <v>-20.113976500662453</v>
      </c>
      <c r="CR7">
        <f t="shared" si="18"/>
        <v>-20.113976489478915</v>
      </c>
      <c r="CS7">
        <f t="shared" si="18"/>
        <v>-20.113976303463822</v>
      </c>
      <c r="CT7">
        <f t="shared" si="18"/>
        <v>-20.113973209502142</v>
      </c>
      <c r="CU7">
        <f t="shared" si="18"/>
        <v>-20.113921752529226</v>
      </c>
      <c r="CV7">
        <f t="shared" si="18"/>
        <v>-20.113067173641578</v>
      </c>
      <c r="CW7">
        <f t="shared" si="18"/>
        <v>-20.099196440947036</v>
      </c>
      <c r="CX7">
        <f t="shared" si="19"/>
        <v>-19.923920206494525</v>
      </c>
    </row>
    <row r="8" spans="1:102" ht="15.75">
      <c r="A8" t="s">
        <v>9</v>
      </c>
      <c r="B8" s="11"/>
      <c r="C8" s="12">
        <v>0.36150212700000001</v>
      </c>
      <c r="D8" s="204" t="s">
        <v>265</v>
      </c>
      <c r="E8" s="116"/>
      <c r="X8" s="8">
        <v>35.17</v>
      </c>
      <c r="Y8" s="203">
        <f>X8/AD8</f>
        <v>3.5170000000000003</v>
      </c>
      <c r="AA8" s="143" t="s">
        <v>224</v>
      </c>
      <c r="AB8" s="144">
        <f t="shared" si="20"/>
        <v>34.230944028411031</v>
      </c>
      <c r="AC8" s="145">
        <v>3.423094402841103</v>
      </c>
      <c r="AD8">
        <v>10</v>
      </c>
      <c r="AE8" s="139" t="s">
        <v>225</v>
      </c>
      <c r="AF8" s="214">
        <v>3.5170000000000003</v>
      </c>
      <c r="AG8" s="217">
        <v>3.5170000000000003</v>
      </c>
      <c r="AH8" s="145">
        <v>3.424927628133712</v>
      </c>
      <c r="AI8" s="145">
        <v>3.4152788371075187</v>
      </c>
      <c r="AJ8" s="215"/>
      <c r="AK8" s="215"/>
      <c r="AL8" s="215"/>
      <c r="AM8" s="218"/>
      <c r="AN8" s="218"/>
      <c r="AR8" s="219"/>
      <c r="AS8" s="213"/>
      <c r="AW8">
        <v>18.04</v>
      </c>
      <c r="AX8" s="220">
        <f>AW8/BD8</f>
        <v>1.8039999999999998</v>
      </c>
      <c r="AZ8" s="25"/>
      <c r="BA8" s="143" t="s">
        <v>289</v>
      </c>
      <c r="BB8" s="144">
        <f>BC8*BD8</f>
        <v>21.153018831615618</v>
      </c>
      <c r="BC8" s="221">
        <v>2.1153018831615618</v>
      </c>
      <c r="BD8">
        <v>10</v>
      </c>
      <c r="BE8" s="139" t="s">
        <v>225</v>
      </c>
      <c r="BF8" s="145">
        <v>9.0351549665973057</v>
      </c>
      <c r="BQ8">
        <f t="shared" si="0"/>
        <v>6.0035518365841485E-2</v>
      </c>
      <c r="BR8">
        <v>-54000</v>
      </c>
      <c r="BS8">
        <f t="shared" si="1"/>
        <v>5.4938408816033804E-2</v>
      </c>
      <c r="BT8">
        <f t="shared" si="2"/>
        <v>4.6976711057485132E-2</v>
      </c>
      <c r="BU8">
        <f t="shared" si="3"/>
        <v>7.9616977585486685E-3</v>
      </c>
      <c r="BV8">
        <f t="shared" si="4"/>
        <v>0.88323116875980512</v>
      </c>
      <c r="BW8">
        <f t="shared" si="5"/>
        <v>0.99878710929059766</v>
      </c>
      <c r="BX8">
        <f t="shared" si="6"/>
        <v>1.763394634692063</v>
      </c>
      <c r="BY8">
        <f t="shared" si="7"/>
        <v>1.2138537074223958</v>
      </c>
      <c r="BZ8">
        <f t="shared" si="8"/>
        <v>-11.489382820896967</v>
      </c>
      <c r="CA8">
        <f t="shared" si="8"/>
        <v>-11.489807235434494</v>
      </c>
      <c r="CB8">
        <f t="shared" si="8"/>
        <v>-11.491271882306497</v>
      </c>
      <c r="CC8">
        <f t="shared" si="8"/>
        <v>-11.496296183889221</v>
      </c>
      <c r="CD8">
        <f t="shared" si="8"/>
        <v>-11.5131922532461</v>
      </c>
      <c r="CE8">
        <f t="shared" si="8"/>
        <v>-11.566679732822772</v>
      </c>
      <c r="CF8">
        <f t="shared" si="8"/>
        <v>-11.712809091071884</v>
      </c>
      <c r="CG8">
        <f t="shared" si="9"/>
        <v>-12.026426550899822</v>
      </c>
      <c r="CI8" s="23">
        <f t="shared" si="10"/>
        <v>-54000</v>
      </c>
      <c r="CJ8" s="86">
        <f t="shared" si="11"/>
        <v>5.2073820607292813E-2</v>
      </c>
      <c r="CK8" s="86">
        <f t="shared" si="12"/>
        <v>4.6976711057485132E-2</v>
      </c>
      <c r="CL8">
        <f t="shared" si="13"/>
        <v>5.0971095498076827E-3</v>
      </c>
      <c r="CM8">
        <f t="shared" si="14"/>
        <v>1.0878978799947168</v>
      </c>
      <c r="CN8">
        <f t="shared" si="15"/>
        <v>0.89050571901795494</v>
      </c>
      <c r="CO8">
        <f t="shared" si="16"/>
        <v>-1.114142932143928</v>
      </c>
      <c r="CP8">
        <f t="shared" si="17"/>
        <v>-0.62287735987639459</v>
      </c>
      <c r="CQ8">
        <f t="shared" si="18"/>
        <v>-19.791084108915644</v>
      </c>
      <c r="CR8">
        <f t="shared" si="18"/>
        <v>-19.791083691926048</v>
      </c>
      <c r="CS8">
        <f t="shared" si="18"/>
        <v>-19.791080137691843</v>
      </c>
      <c r="CT8">
        <f t="shared" si="18"/>
        <v>-19.791049843681417</v>
      </c>
      <c r="CU8">
        <f t="shared" si="18"/>
        <v>-19.790791688124749</v>
      </c>
      <c r="CV8">
        <f t="shared" si="18"/>
        <v>-19.788595470511257</v>
      </c>
      <c r="CW8">
        <f t="shared" si="18"/>
        <v>-19.770170445039948</v>
      </c>
      <c r="CX8">
        <f t="shared" si="19"/>
        <v>-19.629926915902789</v>
      </c>
    </row>
    <row r="9" spans="1:102" customFormat="1" ht="15.75">
      <c r="A9" s="20" t="s">
        <v>10</v>
      </c>
      <c r="B9" s="21">
        <v>355</v>
      </c>
      <c r="C9" s="22" t="str">
        <f>"F"&amp;B9</f>
        <v>F355</v>
      </c>
      <c r="D9" s="23" t="str">
        <f>"G"&amp;B9</f>
        <v>G355</v>
      </c>
      <c r="G9" s="194"/>
      <c r="Q9" s="25"/>
      <c r="X9">
        <v>226</v>
      </c>
      <c r="Y9" s="203">
        <f>X9/AD9</f>
        <v>2.2599999999999998</v>
      </c>
      <c r="AA9" s="143" t="s">
        <v>226</v>
      </c>
      <c r="AB9" s="144">
        <f t="shared" si="20"/>
        <v>346.14270003290926</v>
      </c>
      <c r="AC9" s="145">
        <v>3.4614270003290928</v>
      </c>
      <c r="AD9">
        <v>100</v>
      </c>
      <c r="AE9" s="139" t="s">
        <v>227</v>
      </c>
      <c r="AF9" s="214">
        <v>2.2599999999999998</v>
      </c>
      <c r="AG9" s="217">
        <v>3.0914033306669402</v>
      </c>
      <c r="AH9" s="145">
        <v>3.3976683239803167</v>
      </c>
      <c r="AI9" s="145">
        <v>3.4112099009417256</v>
      </c>
      <c r="AJ9" s="215"/>
      <c r="AK9" s="215"/>
      <c r="AL9" s="215"/>
      <c r="AM9" s="224"/>
      <c r="AN9" s="224"/>
      <c r="AP9" s="225"/>
      <c r="AQ9" s="225"/>
      <c r="AR9" s="225"/>
      <c r="AS9" s="213"/>
      <c r="AW9">
        <v>151</v>
      </c>
      <c r="AX9" s="220">
        <f>AW9/BD9</f>
        <v>1.51</v>
      </c>
      <c r="AZ9" s="25"/>
      <c r="BA9" s="143" t="s">
        <v>290</v>
      </c>
      <c r="BB9" s="144">
        <f>BC9*BD9</f>
        <v>126.77255202817928</v>
      </c>
      <c r="BC9" s="221">
        <v>1.2677255202817928</v>
      </c>
      <c r="BD9">
        <v>100</v>
      </c>
      <c r="BE9" s="139" t="s">
        <v>227</v>
      </c>
      <c r="BF9" s="145">
        <v>2.2599999999999998</v>
      </c>
      <c r="BQ9">
        <f t="shared" si="0"/>
        <v>6.1100872142960928E-2</v>
      </c>
      <c r="BR9">
        <v>-53000</v>
      </c>
      <c r="BS9">
        <f t="shared" si="1"/>
        <v>5.5752617663286853E-2</v>
      </c>
      <c r="BT9">
        <f t="shared" si="2"/>
        <v>4.6122248142902812E-2</v>
      </c>
      <c r="BU9">
        <f t="shared" si="3"/>
        <v>9.6303695203840411E-3</v>
      </c>
      <c r="BV9">
        <f t="shared" si="4"/>
        <v>0.74440139570551311</v>
      </c>
      <c r="BW9">
        <f t="shared" si="5"/>
        <v>0.98191560006655609</v>
      </c>
      <c r="BX9">
        <f t="shared" si="6"/>
        <v>2.0031205843368727</v>
      </c>
      <c r="BY9">
        <f t="shared" si="7"/>
        <v>1.5627655587880407</v>
      </c>
      <c r="BZ9">
        <f t="shared" si="8"/>
        <v>-11.255147241863298</v>
      </c>
      <c r="CA9">
        <f t="shared" si="8"/>
        <v>-11.255168940733663</v>
      </c>
      <c r="CB9">
        <f t="shared" si="8"/>
        <v>-11.255307474036178</v>
      </c>
      <c r="CC9">
        <f t="shared" si="8"/>
        <v>-11.256190223257093</v>
      </c>
      <c r="CD9">
        <f t="shared" si="8"/>
        <v>-11.261748001779331</v>
      </c>
      <c r="CE9">
        <f t="shared" si="8"/>
        <v>-11.294430053864819</v>
      </c>
      <c r="CF9">
        <f t="shared" si="8"/>
        <v>-11.441756981545252</v>
      </c>
      <c r="CG9">
        <f t="shared" si="9"/>
        <v>-11.844753337123011</v>
      </c>
      <c r="CI9" s="23">
        <f t="shared" si="10"/>
        <v>-53000</v>
      </c>
      <c r="CJ9" s="86">
        <f t="shared" si="11"/>
        <v>5.1470502622576887E-2</v>
      </c>
      <c r="CK9" s="86">
        <f t="shared" si="12"/>
        <v>4.6122248142902812E-2</v>
      </c>
      <c r="CL9">
        <f t="shared" si="13"/>
        <v>5.3482544796740767E-3</v>
      </c>
      <c r="CM9">
        <f t="shared" si="14"/>
        <v>1.1495558226716374</v>
      </c>
      <c r="CN9">
        <f t="shared" si="15"/>
        <v>0.99675836781725113</v>
      </c>
      <c r="CO9">
        <f t="shared" si="16"/>
        <v>-0.72234259472906559</v>
      </c>
      <c r="CP9">
        <f t="shared" si="17"/>
        <v>-0.37774068780744913</v>
      </c>
      <c r="CQ9">
        <f t="shared" si="18"/>
        <v>-19.448278228000724</v>
      </c>
      <c r="CR9">
        <f t="shared" si="18"/>
        <v>-19.448276274441422</v>
      </c>
      <c r="CS9">
        <f t="shared" si="18"/>
        <v>-19.448264410678537</v>
      </c>
      <c r="CT9">
        <f t="shared" si="18"/>
        <v>-19.448192365339949</v>
      </c>
      <c r="CU9">
        <f t="shared" si="18"/>
        <v>-19.447754929999228</v>
      </c>
      <c r="CV9">
        <f t="shared" si="18"/>
        <v>-19.44510175954629</v>
      </c>
      <c r="CW9">
        <f t="shared" si="18"/>
        <v>-19.42910996901216</v>
      </c>
      <c r="CX9">
        <f t="shared" si="19"/>
        <v>-19.335933625311057</v>
      </c>
    </row>
    <row r="10" spans="1:102" customFormat="1">
      <c r="C10" s="24" t="s">
        <v>11</v>
      </c>
      <c r="D10" s="24" t="s">
        <v>12</v>
      </c>
      <c r="G10" s="194"/>
      <c r="Q10" s="25"/>
      <c r="X10" s="83">
        <v>57915</v>
      </c>
      <c r="Y10" s="203">
        <f>X10/AD10</f>
        <v>5.7915000000000001</v>
      </c>
      <c r="AA10" s="147" t="s">
        <v>228</v>
      </c>
      <c r="AB10" s="148">
        <f t="shared" si="20"/>
        <v>60195.311732089125</v>
      </c>
      <c r="AC10" s="149">
        <v>6.0195311732089127</v>
      </c>
      <c r="AD10">
        <v>10000</v>
      </c>
      <c r="AE10" s="139" t="s">
        <v>229</v>
      </c>
      <c r="AF10" s="226">
        <v>5.8</v>
      </c>
      <c r="AG10" s="227">
        <v>5.7915000000000001</v>
      </c>
      <c r="AH10" s="149">
        <v>5.9835301387950741</v>
      </c>
      <c r="AI10" s="149">
        <v>6.0138322164452038</v>
      </c>
      <c r="AJ10" s="228"/>
      <c r="AK10" s="228"/>
      <c r="AL10" s="228"/>
      <c r="AM10" s="224"/>
      <c r="AN10" s="224"/>
      <c r="AP10" s="225"/>
      <c r="AQ10" s="225"/>
      <c r="AR10" s="225"/>
      <c r="AS10" s="213"/>
      <c r="AW10">
        <v>50572</v>
      </c>
      <c r="AX10" s="220">
        <f>AW10/BD10</f>
        <v>5.0571999999999999</v>
      </c>
      <c r="AZ10" s="25"/>
      <c r="BA10" s="147" t="s">
        <v>228</v>
      </c>
      <c r="BB10" s="148">
        <f>BC10*BD10</f>
        <v>51101.38015319535</v>
      </c>
      <c r="BC10" s="229">
        <v>5.110138015319535</v>
      </c>
      <c r="BD10">
        <v>10000</v>
      </c>
      <c r="BE10" s="139" t="s">
        <v>229</v>
      </c>
      <c r="BF10" s="149">
        <v>4.2439260000000001</v>
      </c>
      <c r="BQ10">
        <f t="shared" si="0"/>
        <v>6.0863092124125953E-2</v>
      </c>
      <c r="BR10">
        <v>-52000</v>
      </c>
      <c r="BS10">
        <f t="shared" si="1"/>
        <v>5.5918576621137979E-2</v>
      </c>
      <c r="BT10">
        <f t="shared" si="2"/>
        <v>4.5272656982723612E-2</v>
      </c>
      <c r="BU10">
        <f t="shared" si="3"/>
        <v>1.0645919638414368E-2</v>
      </c>
      <c r="BV10">
        <f t="shared" si="4"/>
        <v>0.65106671203749666</v>
      </c>
      <c r="BW10">
        <f t="shared" si="5"/>
        <v>0.93338637560426629</v>
      </c>
      <c r="BX10">
        <f t="shared" si="6"/>
        <v>2.1797120832924768</v>
      </c>
      <c r="BY10">
        <f t="shared" si="7"/>
        <v>1.9164189672921228</v>
      </c>
      <c r="BZ10">
        <f t="shared" si="8"/>
        <v>-11.054077568461897</v>
      </c>
      <c r="CA10">
        <f t="shared" si="8"/>
        <v>-11.054077585004098</v>
      </c>
      <c r="CB10">
        <f t="shared" si="8"/>
        <v>-11.054078048767209</v>
      </c>
      <c r="CC10">
        <f t="shared" si="8"/>
        <v>-11.054091048943301</v>
      </c>
      <c r="CD10">
        <f t="shared" si="8"/>
        <v>-11.054454302378087</v>
      </c>
      <c r="CE10">
        <f t="shared" si="8"/>
        <v>-11.06382798711706</v>
      </c>
      <c r="CF10">
        <f t="shared" si="8"/>
        <v>-11.183969286719893</v>
      </c>
      <c r="CG10">
        <f t="shared" si="9"/>
        <v>-11.6630801233462</v>
      </c>
      <c r="CI10" s="23">
        <f t="shared" si="10"/>
        <v>-52000</v>
      </c>
      <c r="CJ10" s="86">
        <f t="shared" si="11"/>
        <v>5.0217172485711586E-2</v>
      </c>
      <c r="CK10" s="86">
        <f t="shared" si="12"/>
        <v>4.5272656982723612E-2</v>
      </c>
      <c r="CL10">
        <f t="shared" si="13"/>
        <v>4.9445155029879751E-3</v>
      </c>
      <c r="CM10">
        <f t="shared" si="14"/>
        <v>1.1908613452742054</v>
      </c>
      <c r="CN10">
        <f t="shared" si="15"/>
        <v>0.93967641292640736</v>
      </c>
      <c r="CO10">
        <f t="shared" si="16"/>
        <v>-0.29268887132741367</v>
      </c>
      <c r="CP10">
        <f t="shared" si="17"/>
        <v>-0.14739820185210273</v>
      </c>
      <c r="CQ10">
        <f t="shared" si="18"/>
        <v>-19.089267476492129</v>
      </c>
      <c r="CR10">
        <f t="shared" si="18"/>
        <v>-19.089265450931503</v>
      </c>
      <c r="CS10">
        <f t="shared" si="18"/>
        <v>-19.089254990457665</v>
      </c>
      <c r="CT10">
        <f t="shared" si="18"/>
        <v>-19.089200970523951</v>
      </c>
      <c r="CU10">
        <f t="shared" si="18"/>
        <v>-19.088922012360708</v>
      </c>
      <c r="CV10">
        <f t="shared" si="18"/>
        <v>-19.087481778068543</v>
      </c>
      <c r="CW10">
        <f t="shared" si="18"/>
        <v>-19.080053909424198</v>
      </c>
      <c r="CX10">
        <f t="shared" si="19"/>
        <v>-19.041940334719325</v>
      </c>
    </row>
    <row r="11" spans="1:102" customFormat="1" ht="15.75">
      <c r="A11" t="s">
        <v>13</v>
      </c>
      <c r="C11" s="23">
        <f ca="1">INTERCEPT(INDIRECT($D$9):G6940,INDIRECT($C$9):F6940)</f>
        <v>0.12739567304351238</v>
      </c>
      <c r="Q11" s="25"/>
      <c r="AA11" s="150" t="s">
        <v>230</v>
      </c>
      <c r="AB11" s="23">
        <f>1-AB7^2</f>
        <v>0.62784358480815539</v>
      </c>
      <c r="AC11" s="150" t="s">
        <v>291</v>
      </c>
      <c r="AD11" s="86">
        <f>SUM(AD21:AD450)</f>
        <v>5.1185911586166758E-3</v>
      </c>
      <c r="AE11" s="139" t="s">
        <v>292</v>
      </c>
      <c r="AF11" s="214">
        <v>0.23086419753086421</v>
      </c>
      <c r="AG11" s="221">
        <v>0.23086419753086421</v>
      </c>
      <c r="AH11" s="221">
        <v>0.52057727855352032</v>
      </c>
      <c r="AI11" s="221">
        <v>0.5615595136254824</v>
      </c>
      <c r="AJ11" s="215"/>
      <c r="AK11" s="215"/>
      <c r="AL11" s="215"/>
      <c r="AM11" s="218"/>
      <c r="AN11" s="218"/>
      <c r="AP11" s="219"/>
      <c r="AQ11" s="219"/>
      <c r="AS11" s="213"/>
      <c r="AZ11" s="25"/>
      <c r="BA11" s="150" t="s">
        <v>230</v>
      </c>
      <c r="BB11" s="23">
        <f>1-BB7^2</f>
        <v>0.96026399254915329</v>
      </c>
      <c r="BC11" s="150" t="s">
        <v>291</v>
      </c>
      <c r="BD11" s="86">
        <f>SUM(AD21:AD6960)</f>
        <v>5.1185911586166758E-3</v>
      </c>
      <c r="BE11" s="139" t="s">
        <v>293</v>
      </c>
      <c r="BQ11">
        <f t="shared" si="0"/>
        <v>5.9499261775451631E-2</v>
      </c>
      <c r="BR11">
        <v>-51000</v>
      </c>
      <c r="BS11">
        <f t="shared" si="1"/>
        <v>5.5616551612759427E-2</v>
      </c>
      <c r="BT11">
        <f t="shared" si="2"/>
        <v>4.4427937576947532E-2</v>
      </c>
      <c r="BU11">
        <f t="shared" si="3"/>
        <v>1.1188614035811898E-2</v>
      </c>
      <c r="BV11">
        <f t="shared" si="4"/>
        <v>0.58516620112263995</v>
      </c>
      <c r="BW11">
        <f t="shared" si="5"/>
        <v>0.87473268865533971</v>
      </c>
      <c r="BX11">
        <f t="shared" si="6"/>
        <v>2.3185642276677387</v>
      </c>
      <c r="BY11">
        <f t="shared" si="7"/>
        <v>2.2913043044925887</v>
      </c>
      <c r="BZ11">
        <f t="shared" si="8"/>
        <v>-10.875735944016668</v>
      </c>
      <c r="CA11">
        <f t="shared" si="8"/>
        <v>-10.875735836384106</v>
      </c>
      <c r="CB11">
        <f t="shared" si="8"/>
        <v>-10.875737312183745</v>
      </c>
      <c r="CC11">
        <f t="shared" si="8"/>
        <v>-10.875717078391173</v>
      </c>
      <c r="CD11">
        <f t="shared" si="8"/>
        <v>-10.875994788519028</v>
      </c>
      <c r="CE11">
        <f t="shared" si="8"/>
        <v>-10.872237531078664</v>
      </c>
      <c r="CF11">
        <f t="shared" si="8"/>
        <v>-10.941951275011826</v>
      </c>
      <c r="CG11">
        <f t="shared" si="9"/>
        <v>-11.481406909569388</v>
      </c>
      <c r="CI11" s="23">
        <f t="shared" si="10"/>
        <v>-51000</v>
      </c>
      <c r="CJ11" s="86">
        <f t="shared" si="11"/>
        <v>4.8310647739639737E-2</v>
      </c>
      <c r="CK11" s="86">
        <f t="shared" si="12"/>
        <v>4.4427937576947532E-2</v>
      </c>
      <c r="CL11">
        <f t="shared" si="13"/>
        <v>3.8827101626922023E-3</v>
      </c>
      <c r="CM11">
        <f t="shared" si="14"/>
        <v>1.196945662794126</v>
      </c>
      <c r="CN11">
        <f t="shared" si="15"/>
        <v>0.69891598596559146</v>
      </c>
      <c r="CO11">
        <f t="shared" si="16"/>
        <v>0.15511351922219274</v>
      </c>
      <c r="CP11">
        <f t="shared" si="17"/>
        <v>7.771263728719445E-2</v>
      </c>
      <c r="CQ11">
        <f t="shared" si="18"/>
        <v>-18.722734562691898</v>
      </c>
      <c r="CR11">
        <f t="shared" si="18"/>
        <v>-18.722735774126289</v>
      </c>
      <c r="CS11">
        <f t="shared" si="18"/>
        <v>-18.722741900584452</v>
      </c>
      <c r="CT11">
        <f t="shared" si="18"/>
        <v>-18.722772883195709</v>
      </c>
      <c r="CU11">
        <f t="shared" si="18"/>
        <v>-18.722929566012731</v>
      </c>
      <c r="CV11">
        <f t="shared" si="18"/>
        <v>-18.723721882209645</v>
      </c>
      <c r="CW11">
        <f t="shared" si="18"/>
        <v>-18.727727274288565</v>
      </c>
      <c r="CX11">
        <f t="shared" si="19"/>
        <v>-18.747947044127592</v>
      </c>
    </row>
    <row r="12" spans="1:102" customFormat="1" ht="15.75">
      <c r="A12" t="s">
        <v>14</v>
      </c>
      <c r="C12" s="23">
        <f ca="1">SLOPE(INDIRECT($D$9):G6940,INDIRECT($C$9):F6940)</f>
        <v>-3.913958373523611E-6</v>
      </c>
      <c r="G12" s="194"/>
      <c r="Q12" s="25"/>
      <c r="AA12" s="151" t="s">
        <v>232</v>
      </c>
      <c r="AB12" s="23">
        <f>AB7*SIN(RADIANS(AB9))</f>
        <v>-0.1461088462076395</v>
      </c>
      <c r="AC12" s="150" t="s">
        <v>291</v>
      </c>
      <c r="AD12" s="230">
        <f>SUM(AX21:AX450)</f>
        <v>2.4175943893783454E-3</v>
      </c>
      <c r="AE12" s="139" t="s">
        <v>294</v>
      </c>
      <c r="AF12" s="214">
        <v>0.17</v>
      </c>
      <c r="AG12" s="221">
        <v>0.17</v>
      </c>
      <c r="AH12" s="221">
        <v>7.4968282591269031E-2</v>
      </c>
      <c r="AI12" s="221">
        <v>7.8768588452419637E-3</v>
      </c>
      <c r="AJ12" s="215"/>
      <c r="AK12" s="215"/>
      <c r="AL12" s="215"/>
      <c r="AM12" s="222"/>
      <c r="AN12" s="222"/>
      <c r="AR12" s="223"/>
      <c r="AS12" s="213"/>
      <c r="AZ12" s="25"/>
      <c r="BA12" s="151" t="s">
        <v>232</v>
      </c>
      <c r="BB12" s="23">
        <f>BB7*SIN(RADIANS(BB9))</f>
        <v>0.15967411688684827</v>
      </c>
      <c r="BD12" s="231">
        <f>SUM(AX21:AX6960)</f>
        <v>2.4175943893783454E-3</v>
      </c>
      <c r="BE12" s="139" t="s">
        <v>295</v>
      </c>
      <c r="BQ12">
        <f t="shared" si="0"/>
        <v>5.7286973534908373E-2</v>
      </c>
      <c r="BR12">
        <v>-50000</v>
      </c>
      <c r="BS12">
        <f t="shared" si="1"/>
        <v>5.496227971019356E-2</v>
      </c>
      <c r="BT12">
        <f t="shared" si="2"/>
        <v>4.3588089925574572E-2</v>
      </c>
      <c r="BU12">
        <f t="shared" si="3"/>
        <v>1.1374189784618986E-2</v>
      </c>
      <c r="BV12">
        <f t="shared" si="4"/>
        <v>0.53677583042872934</v>
      </c>
      <c r="BW12">
        <f t="shared" si="5"/>
        <v>0.81363336965961908</v>
      </c>
      <c r="BX12">
        <f t="shared" si="6"/>
        <v>2.433073523097312</v>
      </c>
      <c r="BY12">
        <f t="shared" si="7"/>
        <v>2.7037025189656601</v>
      </c>
      <c r="BZ12">
        <f t="shared" ref="BZ12:CF21" si="21">$CG12+$AB$7*SIN(CA12)</f>
        <v>-10.713753487956978</v>
      </c>
      <c r="CA12">
        <f t="shared" si="21"/>
        <v>-10.713752844664125</v>
      </c>
      <c r="CB12">
        <f t="shared" si="21"/>
        <v>-10.713756636407446</v>
      </c>
      <c r="CC12">
        <f t="shared" si="21"/>
        <v>-10.713734287555599</v>
      </c>
      <c r="CD12">
        <f t="shared" si="21"/>
        <v>-10.713866038446682</v>
      </c>
      <c r="CE12">
        <f t="shared" si="21"/>
        <v>-10.713090204004725</v>
      </c>
      <c r="CF12">
        <f t="shared" si="21"/>
        <v>-10.717689163948199</v>
      </c>
      <c r="CG12">
        <f t="shared" si="9"/>
        <v>-11.299733695792577</v>
      </c>
      <c r="CI12" s="23">
        <f t="shared" si="10"/>
        <v>-50000</v>
      </c>
      <c r="CJ12" s="86">
        <f t="shared" si="11"/>
        <v>4.5912783750289385E-2</v>
      </c>
      <c r="CK12" s="86">
        <f t="shared" si="12"/>
        <v>4.3588089925574572E-2</v>
      </c>
      <c r="CL12">
        <f t="shared" si="13"/>
        <v>2.3246938247148113E-3</v>
      </c>
      <c r="CM12">
        <f t="shared" si="14"/>
        <v>1.1652978518195323</v>
      </c>
      <c r="CN12">
        <f t="shared" si="15"/>
        <v>0.32964429345853713</v>
      </c>
      <c r="CO12">
        <f t="shared" si="16"/>
        <v>0.59306743497013337</v>
      </c>
      <c r="CP12">
        <f t="shared" si="17"/>
        <v>0.3055423350986699</v>
      </c>
      <c r="CQ12">
        <f t="shared" ref="CQ12:CW21" si="22">$CX12+$BB$7*SIN(CR12)</f>
        <v>-18.360264815264419</v>
      </c>
      <c r="CR12">
        <f t="shared" si="22"/>
        <v>-18.360267172433787</v>
      </c>
      <c r="CS12">
        <f t="shared" si="22"/>
        <v>-18.360280569202313</v>
      </c>
      <c r="CT12">
        <f t="shared" si="22"/>
        <v>-18.360356706764545</v>
      </c>
      <c r="CU12">
        <f t="shared" si="22"/>
        <v>-18.360789359128361</v>
      </c>
      <c r="CV12">
        <f t="shared" si="22"/>
        <v>-18.363246024752286</v>
      </c>
      <c r="CW12">
        <f t="shared" si="22"/>
        <v>-18.377135723970532</v>
      </c>
      <c r="CX12">
        <f t="shared" si="19"/>
        <v>-18.45395375353586</v>
      </c>
    </row>
    <row r="13" spans="1:102" customFormat="1" ht="15.75">
      <c r="A13" t="s">
        <v>15</v>
      </c>
      <c r="C13" s="25" t="s">
        <v>16</v>
      </c>
      <c r="F13" s="146"/>
      <c r="G13" s="194"/>
      <c r="Q13" s="25"/>
      <c r="X13">
        <v>1.84</v>
      </c>
      <c r="Y13" t="s">
        <v>234</v>
      </c>
      <c r="AA13" s="152" t="s">
        <v>296</v>
      </c>
      <c r="AB13" s="153">
        <f>AB6*86400*300000/149600000</f>
        <v>2.4463822517179321</v>
      </c>
      <c r="AC13" t="s">
        <v>297</v>
      </c>
      <c r="AD13" s="223">
        <f>AB13/149600000</f>
        <v>1.6352822538221471E-8</v>
      </c>
      <c r="AE13" s="139" t="s">
        <v>234</v>
      </c>
      <c r="AF13" s="214">
        <v>1.8039999999999998</v>
      </c>
      <c r="AG13" s="221">
        <v>1.8039999999999998</v>
      </c>
      <c r="AH13" s="221">
        <v>2.0862177091831473</v>
      </c>
      <c r="AI13" s="221">
        <v>2.0726884424607035</v>
      </c>
      <c r="AJ13" s="215"/>
      <c r="AK13" s="215"/>
      <c r="AL13" s="215"/>
      <c r="AM13" s="218"/>
      <c r="AN13" s="218"/>
      <c r="AR13" s="219"/>
      <c r="AS13" s="213"/>
      <c r="AW13">
        <v>0.4</v>
      </c>
      <c r="AZ13" s="25"/>
      <c r="BA13" s="152" t="s">
        <v>298</v>
      </c>
      <c r="BB13" s="153">
        <f>BB6*173.3</f>
        <v>0.93404363150753644</v>
      </c>
      <c r="BC13" t="s">
        <v>234</v>
      </c>
      <c r="BD13" s="223"/>
      <c r="BE13" s="139"/>
      <c r="BF13">
        <v>12.55</v>
      </c>
      <c r="BQ13">
        <f t="shared" si="0"/>
        <v>5.4573190432884319E-2</v>
      </c>
      <c r="BR13">
        <v>-49000</v>
      </c>
      <c r="BS13">
        <f t="shared" si="1"/>
        <v>5.4033856810064618E-2</v>
      </c>
      <c r="BT13">
        <f t="shared" si="2"/>
        <v>4.2753114028604725E-2</v>
      </c>
      <c r="BU13">
        <f t="shared" si="3"/>
        <v>1.1280742781459895E-2</v>
      </c>
      <c r="BV13">
        <f t="shared" si="4"/>
        <v>0.50018879635128899</v>
      </c>
      <c r="BW13">
        <f t="shared" si="5"/>
        <v>0.75290289680616251</v>
      </c>
      <c r="BX13">
        <f t="shared" si="6"/>
        <v>2.5309863279736624</v>
      </c>
      <c r="BY13">
        <f t="shared" si="7"/>
        <v>3.1730270493082062</v>
      </c>
      <c r="BZ13">
        <f t="shared" si="21"/>
        <v>-10.563945677797276</v>
      </c>
      <c r="CA13">
        <f t="shared" si="21"/>
        <v>-10.564018461366997</v>
      </c>
      <c r="CB13">
        <f t="shared" si="21"/>
        <v>-10.563733317256798</v>
      </c>
      <c r="CC13">
        <f t="shared" si="21"/>
        <v>-10.564851437036252</v>
      </c>
      <c r="CD13">
        <f t="shared" si="21"/>
        <v>-10.560482439250885</v>
      </c>
      <c r="CE13">
        <f t="shared" si="21"/>
        <v>-10.577797155135571</v>
      </c>
      <c r="CF13">
        <f t="shared" si="21"/>
        <v>-10.512584744854076</v>
      </c>
      <c r="CG13">
        <f t="shared" si="9"/>
        <v>-11.118060482015766</v>
      </c>
      <c r="CI13" s="23">
        <f t="shared" si="10"/>
        <v>-49000</v>
      </c>
      <c r="CJ13" s="86">
        <f t="shared" si="11"/>
        <v>4.3292447651424426E-2</v>
      </c>
      <c r="CK13" s="86">
        <f t="shared" si="12"/>
        <v>4.2753114028604725E-2</v>
      </c>
      <c r="CL13">
        <f t="shared" si="13"/>
        <v>5.3933362281970143E-4</v>
      </c>
      <c r="CM13">
        <f t="shared" si="14"/>
        <v>1.1080668709139501</v>
      </c>
      <c r="CN13">
        <f t="shared" si="15"/>
        <v>-6.8782312827099387E-2</v>
      </c>
      <c r="CO13">
        <f t="shared" si="16"/>
        <v>0.99783088308800727</v>
      </c>
      <c r="CP13">
        <f t="shared" si="17"/>
        <v>0.54489508214271298</v>
      </c>
      <c r="CQ13">
        <f t="shared" si="22"/>
        <v>-18.011826724287481</v>
      </c>
      <c r="CR13">
        <f t="shared" si="22"/>
        <v>-18.011827514703452</v>
      </c>
      <c r="CS13">
        <f t="shared" si="22"/>
        <v>-18.011833440366836</v>
      </c>
      <c r="CT13">
        <f t="shared" si="22"/>
        <v>-18.011877863184765</v>
      </c>
      <c r="CU13">
        <f t="shared" si="22"/>
        <v>-18.012210817195523</v>
      </c>
      <c r="CV13">
        <f t="shared" si="22"/>
        <v>-18.014702441837386</v>
      </c>
      <c r="CW13">
        <f t="shared" si="22"/>
        <v>-18.033136028944529</v>
      </c>
      <c r="CX13">
        <f t="shared" si="19"/>
        <v>-18.159960462944127</v>
      </c>
    </row>
    <row r="14" spans="1:102" customFormat="1">
      <c r="G14" s="194"/>
      <c r="Q14" s="25"/>
      <c r="AA14" s="152" t="s">
        <v>235</v>
      </c>
      <c r="AB14" s="23">
        <f>2*AB5*365.24/C8</f>
        <v>4.922127548629922E-9</v>
      </c>
      <c r="AC14" t="s">
        <v>236</v>
      </c>
      <c r="AE14" s="232" t="s">
        <v>299</v>
      </c>
      <c r="AF14" s="214">
        <v>1.51</v>
      </c>
      <c r="AG14" s="221">
        <v>0.9885340462480765</v>
      </c>
      <c r="AH14" s="221">
        <v>1.1010795969393234</v>
      </c>
      <c r="AI14" s="221">
        <v>1.1330617340621307</v>
      </c>
      <c r="AJ14" s="215"/>
      <c r="AK14" s="215"/>
      <c r="AL14" s="215"/>
      <c r="AM14" s="233"/>
      <c r="AN14" s="233"/>
      <c r="AP14" s="225"/>
      <c r="AQ14" s="225"/>
      <c r="AR14" s="219"/>
      <c r="AS14" s="213"/>
      <c r="AZ14" s="25"/>
      <c r="BA14" s="152" t="s">
        <v>235</v>
      </c>
      <c r="BB14" s="23">
        <f>2*BB5*365.24/AC8</f>
        <v>0</v>
      </c>
      <c r="BC14" t="s">
        <v>236</v>
      </c>
      <c r="BE14" s="139"/>
      <c r="BQ14">
        <f t="shared" si="0"/>
        <v>5.1675486847984134E-2</v>
      </c>
      <c r="BR14">
        <v>-48000</v>
      </c>
      <c r="BS14">
        <f t="shared" si="1"/>
        <v>5.288606726063267E-2</v>
      </c>
      <c r="BT14">
        <f t="shared" si="2"/>
        <v>4.1923009886037997E-2</v>
      </c>
      <c r="BU14">
        <f t="shared" si="3"/>
        <v>1.0963057374594675E-2</v>
      </c>
      <c r="BV14">
        <f t="shared" si="4"/>
        <v>0.47194117647204714</v>
      </c>
      <c r="BW14">
        <f t="shared" si="5"/>
        <v>0.69347082929265058</v>
      </c>
      <c r="BX14">
        <f t="shared" si="6"/>
        <v>2.6171528559669519</v>
      </c>
      <c r="BY14">
        <f t="shared" si="7"/>
        <v>3.7257831695810846</v>
      </c>
      <c r="BZ14">
        <f t="shared" si="21"/>
        <v>-10.423348432365128</v>
      </c>
      <c r="CA14">
        <f t="shared" si="21"/>
        <v>-10.423876390383274</v>
      </c>
      <c r="CB14">
        <f t="shared" si="21"/>
        <v>-10.422278849646002</v>
      </c>
      <c r="CC14">
        <f t="shared" si="21"/>
        <v>-10.427125050202983</v>
      </c>
      <c r="CD14">
        <f t="shared" si="21"/>
        <v>-10.412534324316042</v>
      </c>
      <c r="CE14">
        <f t="shared" si="21"/>
        <v>-10.457525476665529</v>
      </c>
      <c r="CF14">
        <f t="shared" si="21"/>
        <v>-10.327409243622641</v>
      </c>
      <c r="CG14">
        <f t="shared" si="9"/>
        <v>-10.936387268238958</v>
      </c>
      <c r="CI14" s="23">
        <f t="shared" si="10"/>
        <v>-48000</v>
      </c>
      <c r="CJ14" s="86">
        <f t="shared" si="11"/>
        <v>4.0712429473389461E-2</v>
      </c>
      <c r="CK14" s="86">
        <f t="shared" si="12"/>
        <v>4.1923009886037997E-2</v>
      </c>
      <c r="CL14">
        <f t="shared" si="13"/>
        <v>-1.2105804126485349E-3</v>
      </c>
      <c r="CM14">
        <f t="shared" si="14"/>
        <v>1.0418890925600612</v>
      </c>
      <c r="CN14">
        <f t="shared" si="15"/>
        <v>-0.4169470611195798</v>
      </c>
      <c r="CO14">
        <f t="shared" si="16"/>
        <v>1.3590781172662583</v>
      </c>
      <c r="CP14">
        <f t="shared" si="17"/>
        <v>0.80789929291232176</v>
      </c>
      <c r="CQ14">
        <f t="shared" si="22"/>
        <v>-17.682668719430499</v>
      </c>
      <c r="CR14">
        <f t="shared" si="22"/>
        <v>-17.682668767665639</v>
      </c>
      <c r="CS14">
        <f t="shared" si="22"/>
        <v>-17.682669383354032</v>
      </c>
      <c r="CT14">
        <f t="shared" si="22"/>
        <v>-17.682677242114703</v>
      </c>
      <c r="CU14">
        <f t="shared" si="22"/>
        <v>-17.682777540101601</v>
      </c>
      <c r="CV14">
        <f t="shared" si="22"/>
        <v>-17.684055540319118</v>
      </c>
      <c r="CW14">
        <f t="shared" si="22"/>
        <v>-17.70001930398622</v>
      </c>
      <c r="CX14">
        <f t="shared" si="19"/>
        <v>-17.865967172352395</v>
      </c>
    </row>
    <row r="15" spans="1:102" customFormat="1" ht="15.75">
      <c r="A15" s="14" t="s">
        <v>17</v>
      </c>
      <c r="C15" s="26">
        <f ca="1">(C7+C11)+(C8+C12)*INT(MAX(F21:F481))</f>
        <v>58459.362945815155</v>
      </c>
      <c r="D15" s="234"/>
      <c r="E15" s="27" t="s">
        <v>18</v>
      </c>
      <c r="F15" s="19">
        <v>1</v>
      </c>
      <c r="G15" s="194"/>
      <c r="Q15" s="25"/>
      <c r="V15" t="s">
        <v>268</v>
      </c>
      <c r="W15">
        <v>86400</v>
      </c>
      <c r="X15" t="s">
        <v>269</v>
      </c>
      <c r="AA15" s="151" t="s">
        <v>237</v>
      </c>
      <c r="AB15" s="154">
        <f>(AB10-AB2)/AD2</f>
        <v>45451.955368686191</v>
      </c>
      <c r="AC15" t="s">
        <v>238</v>
      </c>
      <c r="AE15" s="139"/>
      <c r="AF15" s="226">
        <v>5.0571999999999999</v>
      </c>
      <c r="AG15" s="229">
        <v>5.0571999999999999</v>
      </c>
      <c r="AH15" s="229">
        <v>5.0522928641882929</v>
      </c>
      <c r="AI15" s="229">
        <v>5.0853521762713045</v>
      </c>
      <c r="AJ15" s="228"/>
      <c r="AK15" s="228"/>
      <c r="AL15" s="228"/>
      <c r="AM15" s="224"/>
      <c r="AN15" s="224"/>
      <c r="AP15" s="225"/>
      <c r="AQ15" s="225"/>
      <c r="AR15" s="225"/>
      <c r="AS15" s="213"/>
      <c r="AZ15" s="25"/>
      <c r="BA15" s="151" t="s">
        <v>237</v>
      </c>
      <c r="BB15" s="154">
        <f>(BB10-BB2)/BD2</f>
        <v>20295.999429058276</v>
      </c>
      <c r="BC15" t="s">
        <v>238</v>
      </c>
      <c r="BE15" s="139"/>
      <c r="BQ15">
        <f t="shared" si="0"/>
        <v>4.8819169953096465E-2</v>
      </c>
      <c r="BR15">
        <v>-47000</v>
      </c>
      <c r="BS15">
        <f t="shared" si="1"/>
        <v>5.1558210724351128E-2</v>
      </c>
      <c r="BT15">
        <f t="shared" si="2"/>
        <v>4.1097777497874396E-2</v>
      </c>
      <c r="BU15">
        <f t="shared" si="3"/>
        <v>1.0460433226476735E-2</v>
      </c>
      <c r="BV15">
        <f t="shared" si="4"/>
        <v>0.44983240144403625</v>
      </c>
      <c r="BW15">
        <f t="shared" si="5"/>
        <v>0.63547938598116172</v>
      </c>
      <c r="BX15">
        <f t="shared" si="6"/>
        <v>2.6948189303981085</v>
      </c>
      <c r="BY15">
        <f t="shared" si="7"/>
        <v>4.4018278188584281</v>
      </c>
      <c r="BZ15">
        <f t="shared" si="21"/>
        <v>-10.289719099058683</v>
      </c>
      <c r="CA15">
        <f t="shared" si="21"/>
        <v>-10.291527674336058</v>
      </c>
      <c r="CB15">
        <f t="shared" si="21"/>
        <v>-10.286959966015516</v>
      </c>
      <c r="CC15">
        <f t="shared" si="21"/>
        <v>-10.298543852614577</v>
      </c>
      <c r="CD15">
        <f t="shared" si="21"/>
        <v>-10.269464949043751</v>
      </c>
      <c r="CE15">
        <f t="shared" si="21"/>
        <v>-10.344494794445922</v>
      </c>
      <c r="CF15">
        <f t="shared" si="21"/>
        <v>-10.162277936217453</v>
      </c>
      <c r="CG15">
        <f t="shared" si="9"/>
        <v>-10.754714054462147</v>
      </c>
      <c r="CI15" s="23">
        <f t="shared" si="10"/>
        <v>-47000</v>
      </c>
      <c r="CJ15" s="86">
        <f t="shared" si="11"/>
        <v>3.8358736726619734E-2</v>
      </c>
      <c r="CK15" s="86">
        <f t="shared" si="12"/>
        <v>4.1097777497874396E-2</v>
      </c>
      <c r="CL15">
        <f t="shared" si="13"/>
        <v>-2.7390407712546598E-3</v>
      </c>
      <c r="CM15">
        <f t="shared" si="14"/>
        <v>0.97872575084434221</v>
      </c>
      <c r="CN15">
        <f t="shared" si="15"/>
        <v>-0.68070878902797505</v>
      </c>
      <c r="CO15">
        <f t="shared" si="16"/>
        <v>1.6777239783666207</v>
      </c>
      <c r="CP15">
        <f t="shared" si="17"/>
        <v>1.1130811669239022</v>
      </c>
      <c r="CQ15">
        <f t="shared" si="22"/>
        <v>-17.373529449783842</v>
      </c>
      <c r="CR15">
        <f t="shared" si="22"/>
        <v>-17.373529449802412</v>
      </c>
      <c r="CS15">
        <f t="shared" si="22"/>
        <v>-17.373529450786759</v>
      </c>
      <c r="CT15">
        <f t="shared" si="22"/>
        <v>-17.373529502970712</v>
      </c>
      <c r="CU15">
        <f t="shared" si="22"/>
        <v>-17.3735322693923</v>
      </c>
      <c r="CV15">
        <f t="shared" si="22"/>
        <v>-17.373678810278118</v>
      </c>
      <c r="CW15">
        <f t="shared" si="22"/>
        <v>-17.381142782017754</v>
      </c>
      <c r="CX15">
        <f t="shared" si="19"/>
        <v>-17.571973881760663</v>
      </c>
    </row>
    <row r="16" spans="1:102" customFormat="1" ht="15.75">
      <c r="A16" s="14" t="s">
        <v>19</v>
      </c>
      <c r="C16" s="26">
        <f ca="1">+C8+C12</f>
        <v>0.36149821304162649</v>
      </c>
      <c r="D16" s="234"/>
      <c r="E16" s="27" t="s">
        <v>20</v>
      </c>
      <c r="F16" s="155">
        <f ca="1">NOW()+15018.5+$C$5/24</f>
        <v>60581.75029398148</v>
      </c>
      <c r="G16" s="194"/>
      <c r="Q16" s="25"/>
      <c r="V16" t="s">
        <v>234</v>
      </c>
      <c r="W16" s="146">
        <v>149600000</v>
      </c>
      <c r="X16" t="s">
        <v>270</v>
      </c>
      <c r="AA16" s="150" t="s">
        <v>239</v>
      </c>
      <c r="AB16" s="154">
        <f>365.24*AB8</f>
        <v>12502.509996936846</v>
      </c>
      <c r="AC16" t="s">
        <v>215</v>
      </c>
      <c r="AD16" s="235" t="s">
        <v>300</v>
      </c>
      <c r="AE16" s="139"/>
      <c r="AF16" s="23"/>
      <c r="AG16" s="230">
        <v>3.1292169089531048E-3</v>
      </c>
      <c r="AH16" s="230">
        <v>3.1333650764892203E-3</v>
      </c>
      <c r="AI16" s="23">
        <v>2.6207182653529989E-3</v>
      </c>
      <c r="AJ16" s="23"/>
      <c r="AK16" s="23"/>
      <c r="AL16" s="23"/>
      <c r="AS16" s="206"/>
      <c r="AZ16" s="25"/>
      <c r="BA16" s="150" t="s">
        <v>301</v>
      </c>
      <c r="BB16" s="154">
        <f>365.24*BB8</f>
        <v>7725.9285980592886</v>
      </c>
      <c r="BC16" t="s">
        <v>215</v>
      </c>
      <c r="BD16" s="235" t="s">
        <v>302</v>
      </c>
      <c r="BE16" s="139"/>
      <c r="BF16">
        <v>33000</v>
      </c>
      <c r="BQ16">
        <f t="shared" si="0"/>
        <v>4.613629439866003E-2</v>
      </c>
      <c r="BR16">
        <v>-46000</v>
      </c>
      <c r="BS16">
        <f t="shared" si="1"/>
        <v>5.0079352808974853E-2</v>
      </c>
      <c r="BT16">
        <f t="shared" si="2"/>
        <v>4.0277416864113909E-2</v>
      </c>
      <c r="BU16">
        <f t="shared" si="3"/>
        <v>9.8019359448609407E-3</v>
      </c>
      <c r="BV16">
        <f t="shared" si="4"/>
        <v>0.43242941672672008</v>
      </c>
      <c r="BW16">
        <f t="shared" si="5"/>
        <v>0.5787725691466864</v>
      </c>
      <c r="BX16">
        <f t="shared" si="6"/>
        <v>2.7662254251723066</v>
      </c>
      <c r="BY16">
        <f t="shared" si="7"/>
        <v>5.2654070242472555</v>
      </c>
      <c r="BZ16">
        <f t="shared" si="21"/>
        <v>-10.161371921831519</v>
      </c>
      <c r="CA16">
        <f t="shared" si="21"/>
        <v>-10.165493207863717</v>
      </c>
      <c r="CB16">
        <f t="shared" si="21"/>
        <v>-10.15637684822561</v>
      </c>
      <c r="CC16">
        <f t="shared" si="21"/>
        <v>-10.176645394515006</v>
      </c>
      <c r="CD16">
        <f t="shared" si="21"/>
        <v>-10.132072072419115</v>
      </c>
      <c r="CE16">
        <f t="shared" si="21"/>
        <v>-10.232688371817831</v>
      </c>
      <c r="CF16">
        <f t="shared" si="21"/>
        <v>-10.016646354424283</v>
      </c>
      <c r="CG16">
        <f t="shared" si="9"/>
        <v>-10.573040840685335</v>
      </c>
      <c r="CI16" s="23">
        <f t="shared" si="10"/>
        <v>-46000</v>
      </c>
      <c r="CJ16" s="86">
        <f t="shared" si="11"/>
        <v>3.6334358453799086E-2</v>
      </c>
      <c r="CK16" s="86">
        <f t="shared" si="12"/>
        <v>4.0277416864113909E-2</v>
      </c>
      <c r="CL16">
        <f t="shared" si="13"/>
        <v>-3.9430584103148213E-3</v>
      </c>
      <c r="CM16">
        <f t="shared" si="14"/>
        <v>0.92432845458819668</v>
      </c>
      <c r="CN16">
        <f t="shared" si="15"/>
        <v>-0.85790562166737117</v>
      </c>
      <c r="CO16">
        <f t="shared" si="16"/>
        <v>1.9601737198102716</v>
      </c>
      <c r="CP16">
        <f t="shared" si="17"/>
        <v>1.4912382480362298</v>
      </c>
      <c r="CQ16">
        <f t="shared" si="22"/>
        <v>-17.082469591622274</v>
      </c>
      <c r="CR16">
        <f t="shared" si="22"/>
        <v>-17.082469591978736</v>
      </c>
      <c r="CS16">
        <f t="shared" si="22"/>
        <v>-17.082469582809914</v>
      </c>
      <c r="CT16">
        <f t="shared" si="22"/>
        <v>-17.082469818649027</v>
      </c>
      <c r="CU16">
        <f t="shared" si="22"/>
        <v>-17.082463752516741</v>
      </c>
      <c r="CV16">
        <f t="shared" si="22"/>
        <v>-17.082619841329482</v>
      </c>
      <c r="CW16">
        <f t="shared" si="22"/>
        <v>-17.078641725572702</v>
      </c>
      <c r="CX16">
        <f t="shared" si="19"/>
        <v>-17.27798059116893</v>
      </c>
    </row>
    <row r="17" spans="1:102" customFormat="1" ht="15.75">
      <c r="A17" s="27" t="s">
        <v>21</v>
      </c>
      <c r="C17" s="236">
        <f>COUNT(C21:C7332)</f>
        <v>390</v>
      </c>
      <c r="E17" s="27" t="s">
        <v>22</v>
      </c>
      <c r="F17" s="23">
        <f ca="1">ROUND(2*(F16-$C$7)/$C$8,0)/2+F15</f>
        <v>46522</v>
      </c>
      <c r="G17" s="194"/>
      <c r="Q17" s="25"/>
      <c r="R17" s="25"/>
      <c r="V17" t="s">
        <v>271</v>
      </c>
      <c r="W17">
        <v>300000</v>
      </c>
      <c r="X17" t="s">
        <v>272</v>
      </c>
      <c r="AA17" s="150" t="s">
        <v>240</v>
      </c>
      <c r="AB17" s="156">
        <f>AB13^3/AB8^2</f>
        <v>1.2494969466557039E-2</v>
      </c>
      <c r="AC17" t="s">
        <v>303</v>
      </c>
      <c r="AE17" s="139"/>
      <c r="AG17" s="25"/>
      <c r="AH17" s="237"/>
      <c r="AI17" s="237"/>
      <c r="AJ17" s="237"/>
      <c r="AK17" s="237"/>
      <c r="AL17" s="237"/>
      <c r="AM17" s="237"/>
      <c r="AN17" s="237"/>
      <c r="AO17" s="237"/>
      <c r="AP17" s="237"/>
      <c r="AQ17" s="237"/>
      <c r="AR17" s="237"/>
      <c r="AS17" s="237"/>
      <c r="AT17" s="237"/>
      <c r="AU17" s="237"/>
      <c r="AV17" s="237"/>
      <c r="AW17" s="237"/>
      <c r="AX17" s="237"/>
      <c r="AY17" s="237"/>
      <c r="AZ17" s="25"/>
      <c r="BA17" s="150" t="s">
        <v>304</v>
      </c>
      <c r="BB17" s="156">
        <f>BB13^3/BB8^2</f>
        <v>1.8211963825082312E-3</v>
      </c>
      <c r="BC17" t="s">
        <v>303</v>
      </c>
      <c r="BE17" s="139"/>
      <c r="BQ17">
        <f t="shared" si="0"/>
        <v>4.3693223065893953E-2</v>
      </c>
      <c r="BR17">
        <v>-45000</v>
      </c>
      <c r="BS17">
        <f t="shared" si="1"/>
        <v>4.8472914624781004E-2</v>
      </c>
      <c r="BT17">
        <f t="shared" si="2"/>
        <v>3.9461927984756534E-2</v>
      </c>
      <c r="BU17">
        <f t="shared" si="3"/>
        <v>9.0109866400244695E-3</v>
      </c>
      <c r="BV17">
        <f t="shared" si="4"/>
        <v>0.41878872138724799</v>
      </c>
      <c r="BW17">
        <f t="shared" si="5"/>
        <v>0.52315003844966734</v>
      </c>
      <c r="BX17">
        <f t="shared" si="6"/>
        <v>2.8329052036012778</v>
      </c>
      <c r="BY17">
        <f t="shared" si="7"/>
        <v>6.4275155904174621</v>
      </c>
      <c r="BZ17">
        <f t="shared" si="21"/>
        <v>-10.037159925525314</v>
      </c>
      <c r="CA17">
        <f t="shared" si="21"/>
        <v>-10.044273294422689</v>
      </c>
      <c r="CB17">
        <f t="shared" si="21"/>
        <v>-10.030023448031827</v>
      </c>
      <c r="CC17">
        <f t="shared" si="21"/>
        <v>-10.058716472483603</v>
      </c>
      <c r="CD17">
        <f t="shared" si="21"/>
        <v>-10.001511119369626</v>
      </c>
      <c r="CE17">
        <f t="shared" si="21"/>
        <v>-10.11805424902083</v>
      </c>
      <c r="CF17">
        <f t="shared" si="21"/>
        <v>-9.8893282067381971</v>
      </c>
      <c r="CG17">
        <f t="shared" si="9"/>
        <v>-10.391367626908524</v>
      </c>
      <c r="CI17" s="23">
        <f t="shared" si="10"/>
        <v>-45000</v>
      </c>
      <c r="CJ17" s="86">
        <f t="shared" si="11"/>
        <v>3.4682236425869484E-2</v>
      </c>
      <c r="CK17" s="86">
        <f t="shared" si="12"/>
        <v>3.9461927984756534E-2</v>
      </c>
      <c r="CL17">
        <f t="shared" si="13"/>
        <v>-4.7796915588870503E-3</v>
      </c>
      <c r="CM17">
        <f t="shared" si="14"/>
        <v>0.88042323904494801</v>
      </c>
      <c r="CN17">
        <f t="shared" si="15"/>
        <v>-0.95947591682693245</v>
      </c>
      <c r="CO17">
        <f t="shared" si="16"/>
        <v>2.2141306779533219</v>
      </c>
      <c r="CP17">
        <f t="shared" si="17"/>
        <v>1.9995831754205675</v>
      </c>
      <c r="CQ17">
        <f t="shared" si="22"/>
        <v>-16.806470176721955</v>
      </c>
      <c r="CR17">
        <f t="shared" si="22"/>
        <v>-16.806470266222529</v>
      </c>
      <c r="CS17">
        <f t="shared" si="22"/>
        <v>-16.806469279278893</v>
      </c>
      <c r="CT17">
        <f t="shared" si="22"/>
        <v>-16.806480162641147</v>
      </c>
      <c r="CU17">
        <f t="shared" si="22"/>
        <v>-16.806360160930105</v>
      </c>
      <c r="CV17">
        <f t="shared" si="22"/>
        <v>-16.807684881353911</v>
      </c>
      <c r="CW17">
        <f t="shared" si="22"/>
        <v>-16.793246197133534</v>
      </c>
      <c r="CX17">
        <f t="shared" si="19"/>
        <v>-16.983987300577194</v>
      </c>
    </row>
    <row r="18" spans="1:102" customFormat="1" ht="15.75">
      <c r="A18" s="14" t="s">
        <v>23</v>
      </c>
      <c r="C18" s="28">
        <f ca="1">+C15</f>
        <v>58459.362945815155</v>
      </c>
      <c r="D18" s="29">
        <f ca="1">+C16</f>
        <v>0.36149821304162649</v>
      </c>
      <c r="E18" s="27" t="s">
        <v>24</v>
      </c>
      <c r="F18" s="23">
        <f ca="1">ROUND(2*(F16-$C$15)/$C$16,0)/2+F15</f>
        <v>5872</v>
      </c>
      <c r="G18" s="194"/>
      <c r="Q18" s="25"/>
      <c r="R18" s="25"/>
      <c r="V18" t="s">
        <v>273</v>
      </c>
      <c r="W18" s="146">
        <f>W16/W17/W15</f>
        <v>5.771604938271605E-3</v>
      </c>
      <c r="AA18" s="157" t="s">
        <v>242</v>
      </c>
      <c r="AB18" s="158">
        <f>2*PI()/(AB8*365.2422)*AD2</f>
        <v>1.816732137768108E-4</v>
      </c>
      <c r="AC18" s="159" t="s">
        <v>243</v>
      </c>
      <c r="AD18" s="159"/>
      <c r="AE18" s="160"/>
      <c r="AF18" t="s">
        <v>305</v>
      </c>
      <c r="AG18">
        <v>6.1605600444864848E-9</v>
      </c>
      <c r="AH18">
        <v>3.7318204772268151E-9</v>
      </c>
      <c r="BA18" s="157" t="s">
        <v>306</v>
      </c>
      <c r="BB18" s="158">
        <f>2*PI()/(BB8*365.2422)*BD2</f>
        <v>2.9399329059173263E-4</v>
      </c>
      <c r="BC18" s="159" t="s">
        <v>243</v>
      </c>
      <c r="BD18" s="159"/>
      <c r="BE18" s="160"/>
      <c r="BQ18">
        <f t="shared" si="0"/>
        <v>4.151805809653044E-2</v>
      </c>
      <c r="BR18">
        <v>-44000</v>
      </c>
      <c r="BS18">
        <f t="shared" si="1"/>
        <v>4.6760232171865722E-2</v>
      </c>
      <c r="BT18">
        <f t="shared" si="2"/>
        <v>3.8651310859802279E-2</v>
      </c>
      <c r="BU18">
        <f t="shared" si="3"/>
        <v>8.1089213120634409E-3</v>
      </c>
      <c r="BV18">
        <f t="shared" si="4"/>
        <v>0.4082758944567435</v>
      </c>
      <c r="BW18">
        <f t="shared" si="5"/>
        <v>0.468472379367667</v>
      </c>
      <c r="BX18">
        <f t="shared" si="6"/>
        <v>2.8958872780950489</v>
      </c>
      <c r="BY18">
        <f t="shared" si="7"/>
        <v>8.0988378950510889</v>
      </c>
      <c r="BZ18">
        <f t="shared" si="21"/>
        <v>-9.9164173613708755</v>
      </c>
      <c r="CA18">
        <f t="shared" si="21"/>
        <v>-9.9262827930159148</v>
      </c>
      <c r="CB18">
        <f t="shared" si="21"/>
        <v>-9.9079314422648661</v>
      </c>
      <c r="CC18">
        <f t="shared" si="21"/>
        <v>-9.942216813776751</v>
      </c>
      <c r="CD18">
        <f t="shared" si="21"/>
        <v>-9.8786564534732051</v>
      </c>
      <c r="CE18">
        <f t="shared" si="21"/>
        <v>-9.9983596937794363</v>
      </c>
      <c r="CF18">
        <f t="shared" si="21"/>
        <v>-9.7785344245292585</v>
      </c>
      <c r="CG18">
        <f t="shared" si="9"/>
        <v>-10.209694413131713</v>
      </c>
      <c r="CI18" s="23">
        <f t="shared" si="10"/>
        <v>-44000</v>
      </c>
      <c r="CJ18" s="86">
        <f t="shared" si="11"/>
        <v>3.3409136784466997E-2</v>
      </c>
      <c r="CK18" s="86">
        <f t="shared" si="12"/>
        <v>3.8651310859802279E-2</v>
      </c>
      <c r="CL18">
        <f t="shared" si="13"/>
        <v>-5.2421740753352802E-3</v>
      </c>
      <c r="CM18">
        <f t="shared" si="14"/>
        <v>0.84687723209010946</v>
      </c>
      <c r="CN18">
        <f t="shared" si="15"/>
        <v>-0.99859354864493299</v>
      </c>
      <c r="CO18">
        <f t="shared" si="16"/>
        <v>2.446747522988022</v>
      </c>
      <c r="CP18">
        <f t="shared" si="17"/>
        <v>2.7615889841546126</v>
      </c>
      <c r="CQ18">
        <f t="shared" si="22"/>
        <v>-16.542311828808629</v>
      </c>
      <c r="CR18">
        <f t="shared" si="22"/>
        <v>-16.542312719184931</v>
      </c>
      <c r="CS18">
        <f t="shared" si="22"/>
        <v>-16.542306069048806</v>
      </c>
      <c r="CT18">
        <f t="shared" si="22"/>
        <v>-16.542355739463183</v>
      </c>
      <c r="CU18">
        <f t="shared" si="22"/>
        <v>-16.541984812763037</v>
      </c>
      <c r="CV18">
        <f t="shared" si="22"/>
        <v>-16.54475848142404</v>
      </c>
      <c r="CW18">
        <f t="shared" si="22"/>
        <v>-16.524218411517989</v>
      </c>
      <c r="CX18">
        <f t="shared" si="19"/>
        <v>-16.689994009985462</v>
      </c>
    </row>
    <row r="19" spans="1:102" customFormat="1">
      <c r="E19" s="27" t="s">
        <v>25</v>
      </c>
      <c r="F19" s="30">
        <f ca="1">+$C$15+$C$16*F18-15018.5-$C$5/24</f>
        <v>45563.97628612892</v>
      </c>
      <c r="G19" s="194"/>
      <c r="Q19" s="25"/>
      <c r="V19" t="s">
        <v>274</v>
      </c>
      <c r="W19" s="146">
        <f>1/W18</f>
        <v>173.26203208556149</v>
      </c>
      <c r="AA19" s="161"/>
      <c r="AC19" s="161"/>
      <c r="BQ19">
        <f t="shared" si="0"/>
        <v>3.9618279918249323E-2</v>
      </c>
      <c r="BR19">
        <v>-43000</v>
      </c>
      <c r="BS19">
        <f t="shared" si="1"/>
        <v>4.4961962148734179E-2</v>
      </c>
      <c r="BT19">
        <f t="shared" si="2"/>
        <v>3.7845565489251144E-2</v>
      </c>
      <c r="BU19">
        <f t="shared" si="3"/>
        <v>7.1163966594830364E-3</v>
      </c>
      <c r="BV19">
        <f t="shared" si="4"/>
        <v>0.40044240056112468</v>
      </c>
      <c r="BW19">
        <f t="shared" si="5"/>
        <v>0.41464975511404484</v>
      </c>
      <c r="BX19">
        <f t="shared" si="6"/>
        <v>2.9558902867348689</v>
      </c>
      <c r="BY19">
        <f t="shared" si="7"/>
        <v>10.738953768357966</v>
      </c>
      <c r="BZ19">
        <f t="shared" si="21"/>
        <v>-9.7987822023795825</v>
      </c>
      <c r="CA19">
        <f t="shared" si="21"/>
        <v>-9.810008887669472</v>
      </c>
      <c r="CB19">
        <f t="shared" si="21"/>
        <v>-9.7902285264307398</v>
      </c>
      <c r="CC19">
        <f t="shared" si="21"/>
        <v>-9.8251863987832966</v>
      </c>
      <c r="CD19">
        <f t="shared" si="21"/>
        <v>-9.7637214359533431</v>
      </c>
      <c r="CE19">
        <f t="shared" si="21"/>
        <v>-9.8728685946389909</v>
      </c>
      <c r="CF19">
        <f t="shared" si="21"/>
        <v>-9.6819320483026878</v>
      </c>
      <c r="CG19">
        <f t="shared" si="9"/>
        <v>-10.028021199354901</v>
      </c>
      <c r="CI19" s="23">
        <f t="shared" si="10"/>
        <v>-43000</v>
      </c>
      <c r="CJ19" s="86">
        <f t="shared" si="11"/>
        <v>3.2501883258766288E-2</v>
      </c>
      <c r="CK19" s="86">
        <f t="shared" si="12"/>
        <v>3.7845565489251144E-2</v>
      </c>
      <c r="CL19">
        <f t="shared" si="13"/>
        <v>-5.3436822304848532E-3</v>
      </c>
      <c r="CM19">
        <f t="shared" si="14"/>
        <v>0.82295244833441761</v>
      </c>
      <c r="CN19">
        <f t="shared" si="15"/>
        <v>-0.98652316847375698</v>
      </c>
      <c r="CO19">
        <f t="shared" si="16"/>
        <v>2.6641511962450091</v>
      </c>
      <c r="CP19">
        <f t="shared" si="17"/>
        <v>4.1091177162064536</v>
      </c>
      <c r="CQ19">
        <f t="shared" si="22"/>
        <v>-16.286930101298527</v>
      </c>
      <c r="CR19">
        <f t="shared" si="22"/>
        <v>-16.286932756954009</v>
      </c>
      <c r="CS19">
        <f t="shared" si="22"/>
        <v>-16.286916840807869</v>
      </c>
      <c r="CT19">
        <f t="shared" si="22"/>
        <v>-16.287012233561448</v>
      </c>
      <c r="CU19">
        <f t="shared" si="22"/>
        <v>-16.28644059006378</v>
      </c>
      <c r="CV19">
        <f t="shared" si="22"/>
        <v>-16.289869383918489</v>
      </c>
      <c r="CW19">
        <f t="shared" si="22"/>
        <v>-16.269416046187629</v>
      </c>
      <c r="CX19">
        <f t="shared" si="19"/>
        <v>-16.396000719393729</v>
      </c>
    </row>
    <row r="20" spans="1:102" ht="14.25">
      <c r="A20" s="35" t="s">
        <v>307</v>
      </c>
      <c r="B20" s="35" t="s">
        <v>308</v>
      </c>
      <c r="C20" s="35" t="s">
        <v>309</v>
      </c>
      <c r="D20" s="35" t="s">
        <v>310</v>
      </c>
      <c r="E20" s="35" t="s">
        <v>27</v>
      </c>
      <c r="F20" s="35" t="s">
        <v>28</v>
      </c>
      <c r="G20" s="239" t="s">
        <v>29</v>
      </c>
      <c r="H20" s="240" t="s">
        <v>30</v>
      </c>
      <c r="I20" s="240" t="s">
        <v>31</v>
      </c>
      <c r="J20" s="240" t="s">
        <v>32</v>
      </c>
      <c r="K20" s="240" t="s">
        <v>33</v>
      </c>
      <c r="L20" s="240" t="s">
        <v>311</v>
      </c>
      <c r="M20" s="240" t="s">
        <v>35</v>
      </c>
      <c r="N20" s="240" t="s">
        <v>36</v>
      </c>
      <c r="O20" s="240" t="s">
        <v>312</v>
      </c>
      <c r="P20" s="35" t="s">
        <v>38</v>
      </c>
      <c r="Q20" s="35" t="s">
        <v>39</v>
      </c>
      <c r="R20" s="241" t="s">
        <v>313</v>
      </c>
      <c r="S20" s="35" t="s">
        <v>41</v>
      </c>
      <c r="T20" s="241" t="s">
        <v>314</v>
      </c>
      <c r="U20" s="36" t="s">
        <v>43</v>
      </c>
      <c r="V20" s="259"/>
      <c r="W20" s="259"/>
      <c r="X20" s="24"/>
      <c r="Y20" s="244"/>
      <c r="Z20" s="24" t="s">
        <v>28</v>
      </c>
      <c r="AA20" s="124" t="s">
        <v>246</v>
      </c>
      <c r="AB20" s="124" t="s">
        <v>315</v>
      </c>
      <c r="AC20" s="124" t="s">
        <v>249</v>
      </c>
      <c r="AD20" s="124" t="s">
        <v>250</v>
      </c>
      <c r="AH20" s="124" t="s">
        <v>200</v>
      </c>
      <c r="AI20" s="124" t="s">
        <v>201</v>
      </c>
      <c r="AJ20" s="124" t="s">
        <v>202</v>
      </c>
      <c r="AK20" s="124" t="s">
        <v>252</v>
      </c>
      <c r="AL20" s="124" t="s">
        <v>203</v>
      </c>
      <c r="AM20" s="124" t="s">
        <v>204</v>
      </c>
      <c r="AN20" s="24" t="s">
        <v>205</v>
      </c>
      <c r="AO20" s="24" t="s">
        <v>206</v>
      </c>
      <c r="AP20" s="24" t="s">
        <v>207</v>
      </c>
      <c r="AQ20" s="24" t="s">
        <v>208</v>
      </c>
      <c r="AR20" s="24" t="s">
        <v>209</v>
      </c>
      <c r="AS20" s="24" t="s">
        <v>210</v>
      </c>
      <c r="AT20" s="24" t="s">
        <v>211</v>
      </c>
      <c r="AU20" s="24" t="s">
        <v>212</v>
      </c>
      <c r="AV20" s="24" t="s">
        <v>316</v>
      </c>
      <c r="AW20" s="124" t="s">
        <v>317</v>
      </c>
      <c r="AX20" s="124" t="s">
        <v>250</v>
      </c>
      <c r="AY20" s="124" t="s">
        <v>318</v>
      </c>
      <c r="AZ20" s="124"/>
      <c r="BA20" s="124" t="s">
        <v>200</v>
      </c>
      <c r="BB20" s="124" t="s">
        <v>201</v>
      </c>
      <c r="BC20" s="124" t="s">
        <v>202</v>
      </c>
      <c r="BD20" s="124" t="s">
        <v>252</v>
      </c>
      <c r="BE20" s="124" t="s">
        <v>203</v>
      </c>
      <c r="BF20" s="124" t="s">
        <v>204</v>
      </c>
      <c r="BG20" s="24" t="s">
        <v>205</v>
      </c>
      <c r="BH20" s="24" t="s">
        <v>206</v>
      </c>
      <c r="BI20" s="24" t="s">
        <v>207</v>
      </c>
      <c r="BJ20" s="24" t="s">
        <v>208</v>
      </c>
      <c r="BK20" s="24" t="s">
        <v>209</v>
      </c>
      <c r="BL20" s="24" t="s">
        <v>210</v>
      </c>
      <c r="BM20" s="24" t="s">
        <v>211</v>
      </c>
      <c r="BN20" s="24" t="s">
        <v>212</v>
      </c>
      <c r="BO20" s="25"/>
      <c r="BP20" s="25"/>
      <c r="BQ20">
        <f t="shared" si="0"/>
        <v>3.7988947186599259E-2</v>
      </c>
      <c r="BR20">
        <v>-42000</v>
      </c>
      <c r="BS20">
        <f t="shared" si="1"/>
        <v>4.3097093824423817E-2</v>
      </c>
      <c r="BT20">
        <f t="shared" si="2"/>
        <v>3.7044691873103136E-2</v>
      </c>
      <c r="BU20">
        <f t="shared" si="3"/>
        <v>6.05240195132068E-3</v>
      </c>
      <c r="BV20">
        <f t="shared" si="4"/>
        <v>0.39495107160335996</v>
      </c>
      <c r="BW20">
        <f t="shared" si="5"/>
        <v>0.36156010055167564</v>
      </c>
      <c r="BX20">
        <f t="shared" si="6"/>
        <v>3.0135075103935987</v>
      </c>
      <c r="BY20">
        <f t="shared" si="7"/>
        <v>15.59326008916786</v>
      </c>
      <c r="BZ20">
        <f t="shared" si="21"/>
        <v>-9.6839364317136258</v>
      </c>
      <c r="CA20">
        <f t="shared" si="21"/>
        <v>-9.6942559150473215</v>
      </c>
      <c r="CB20">
        <f t="shared" si="21"/>
        <v>-9.6767480939443811</v>
      </c>
      <c r="CC20">
        <f t="shared" si="21"/>
        <v>-9.7065013760427394</v>
      </c>
      <c r="CD20">
        <f t="shared" si="21"/>
        <v>-9.6560741214456005</v>
      </c>
      <c r="CE20">
        <f t="shared" si="21"/>
        <v>-9.7419708588902854</v>
      </c>
      <c r="CF20">
        <f t="shared" si="21"/>
        <v>-9.5967210158429541</v>
      </c>
      <c r="CG20">
        <f t="shared" si="9"/>
        <v>-9.8463479855780918</v>
      </c>
      <c r="CI20" s="23">
        <f t="shared" si="10"/>
        <v>-42000</v>
      </c>
      <c r="CJ20" s="86">
        <f t="shared" si="11"/>
        <v>3.1936545235278571E-2</v>
      </c>
      <c r="CK20" s="86">
        <f t="shared" si="12"/>
        <v>3.7044691873103136E-2</v>
      </c>
      <c r="CL20">
        <f t="shared" si="13"/>
        <v>-5.1081466378245614E-3</v>
      </c>
      <c r="CM20">
        <f t="shared" si="14"/>
        <v>0.80788617262585105</v>
      </c>
      <c r="CN20">
        <f t="shared" si="15"/>
        <v>-0.93169621476411335</v>
      </c>
      <c r="CO20">
        <f t="shared" si="16"/>
        <v>2.8715319474882426</v>
      </c>
      <c r="CP20">
        <f t="shared" si="17"/>
        <v>7.3606773947105442</v>
      </c>
      <c r="CQ20">
        <f t="shared" si="22"/>
        <v>-16.037499803443268</v>
      </c>
      <c r="CR20">
        <f t="shared" si="22"/>
        <v>-16.037503220844613</v>
      </c>
      <c r="CS20">
        <f t="shared" si="22"/>
        <v>-16.037485102289253</v>
      </c>
      <c r="CT20">
        <f t="shared" si="22"/>
        <v>-16.037581165464488</v>
      </c>
      <c r="CU20">
        <f t="shared" si="22"/>
        <v>-16.037071881934882</v>
      </c>
      <c r="CV20">
        <f t="shared" si="22"/>
        <v>-16.039772887142568</v>
      </c>
      <c r="CW20">
        <f t="shared" si="22"/>
        <v>-16.025476076738613</v>
      </c>
      <c r="CX20">
        <f t="shared" si="19"/>
        <v>-16.102007428801997</v>
      </c>
    </row>
    <row r="21" spans="1:102">
      <c r="A21" s="37" t="s">
        <v>44</v>
      </c>
      <c r="B21" s="38" t="s">
        <v>45</v>
      </c>
      <c r="C21" s="37">
        <v>26582.013999999999</v>
      </c>
      <c r="D21" s="37" t="s">
        <v>46</v>
      </c>
      <c r="E21">
        <f t="shared" ref="E21:E84" si="23">+(C21-C$7)/C$8</f>
        <v>-47530.340506129302</v>
      </c>
      <c r="F21">
        <f t="shared" ref="F21:F84" si="24">ROUND(2*E21,0)/2</f>
        <v>-47530.5</v>
      </c>
      <c r="G21">
        <f t="shared" ref="G21:G84" si="25">+C21-(C$7+F21*C$8)</f>
        <v>5.7657373501569964E-2</v>
      </c>
      <c r="H21" s="116"/>
      <c r="I21" s="116">
        <f t="shared" ref="I21:I26" si="26">G21</f>
        <v>5.7657373501569964E-2</v>
      </c>
      <c r="J21" s="116"/>
      <c r="K21" s="165"/>
      <c r="L21" s="116"/>
      <c r="M21" s="116"/>
      <c r="N21" s="116"/>
      <c r="O21" s="40"/>
      <c r="P21" s="116"/>
      <c r="Q21" s="293">
        <f t="shared" ref="Q21:Q84" si="27">C21-15018.5</f>
        <v>11563.513999999999</v>
      </c>
      <c r="R21" s="41">
        <f t="shared" ref="R21:R84" si="28">+(O21-G21)^2</f>
        <v>3.3243727190995424E-3</v>
      </c>
      <c r="S21" s="41">
        <v>0.1</v>
      </c>
      <c r="T21" s="167">
        <f t="shared" ref="T21:T84" si="29">+S21*R21</f>
        <v>3.3243727190995428E-4</v>
      </c>
      <c r="U21" s="116"/>
      <c r="V21" s="41">
        <v>0.1</v>
      </c>
      <c r="W21" s="25"/>
      <c r="X21" s="245"/>
      <c r="Y21" s="41"/>
      <c r="Z21">
        <f t="shared" ref="Z21:Z84" si="30">F21</f>
        <v>-47530.5</v>
      </c>
      <c r="AA21" s="246">
        <f t="shared" ref="AA21:AA84" si="31">AB$3+AB$4*Z21+AB$5*Z21^2+AH21</f>
        <v>5.2283106451181269E-2</v>
      </c>
      <c r="AB21" s="247">
        <f t="shared" ref="AB21:AB84" si="32">+G21-AA21</f>
        <v>5.3742670503886952E-3</v>
      </c>
      <c r="AC21" s="247">
        <f t="shared" ref="AC21:AC84" si="33">+G21-O21</f>
        <v>5.7657373501569964E-2</v>
      </c>
      <c r="AD21" s="248">
        <f t="shared" ref="AD21:AD84" si="34">S21*(G21-AA21)^2</f>
        <v>2.8882746328893607E-6</v>
      </c>
      <c r="AH21">
        <f t="shared" ref="AH21:AH84" si="35">$AB$6*($AB$11/AI21*AJ21+$AB$12)</f>
        <v>1.0748149874711694E-2</v>
      </c>
      <c r="AI21">
        <f t="shared" ref="AI21:AI84" si="36">1+$AB$7*COS(AL21)</f>
        <v>0.46089808211603289</v>
      </c>
      <c r="AJ21">
        <f t="shared" ref="AJ21:AJ84" si="37">SIN(AL21+RADIANS($AB$9))</f>
        <v>0.6660707276934702</v>
      </c>
      <c r="AK21">
        <f t="shared" ref="AK21:AK84" si="38">$AB$7*SIN(AL21)</f>
        <v>0.28552677164439938</v>
      </c>
      <c r="AL21">
        <f t="shared" ref="AL21:AL84" si="39">2*ATAN(AM21)</f>
        <v>2.6545197576622672</v>
      </c>
      <c r="AM21">
        <f t="shared" ref="AM21:AM84" si="40">TAN(AN21/2)*SQRT((1+$AB$7)/(1-$AB$7))</f>
        <v>4.0246599345965359</v>
      </c>
      <c r="AN21">
        <f t="shared" ref="AN21:AT30" si="41">$AU21+$AB$7*SIN(AO21)</f>
        <v>-10.359857147542071</v>
      </c>
      <c r="AO21">
        <f t="shared" si="41"/>
        <v>-10.360860596614227</v>
      </c>
      <c r="AP21">
        <f t="shared" si="41"/>
        <v>-10.358091733320885</v>
      </c>
      <c r="AQ21">
        <f t="shared" si="41"/>
        <v>-10.365757439684423</v>
      </c>
      <c r="AR21">
        <f t="shared" si="41"/>
        <v>-10.344725139370876</v>
      </c>
      <c r="AS21">
        <f t="shared" si="41"/>
        <v>-10.403968456054672</v>
      </c>
      <c r="AT21">
        <f t="shared" si="41"/>
        <v>-10.247401809741909</v>
      </c>
      <c r="AU21">
        <f t="shared" ref="AU21:AU84" si="42">RADIANS($AB$9)+$AB$18*(F21-AB$15)</f>
        <v>-10.851091694370743</v>
      </c>
      <c r="AV21" s="246">
        <f t="shared" ref="AV21:AV84" si="43">AA21+BA21</f>
        <v>5.0319331563795547E-2</v>
      </c>
      <c r="AW21" s="247">
        <f t="shared" ref="AW21:AW84" si="44">IF(S21&lt;&gt;0,G21-AV21,-9999)</f>
        <v>7.3380419377744172E-3</v>
      </c>
      <c r="AX21" s="248">
        <f t="shared" ref="AX21:AX84" si="45">S21*(G21-AV21)^2</f>
        <v>5.3846859480536127E-6</v>
      </c>
      <c r="AY21" s="247">
        <f t="shared" ref="AY21:AY84" si="46">IF(S21&lt;&gt;0,G21-AH21-BA21,-9999)</f>
        <v>4.8872998514243995E-2</v>
      </c>
      <c r="BA21">
        <f t="shared" ref="BA21:BA84" si="47">$BB$6*($BB$11/BB21*BC21+$BB$12)</f>
        <v>-1.9637748873857241E-3</v>
      </c>
      <c r="BB21">
        <f t="shared" ref="BB21:BB84" si="48">1+$BB$7*COS(BE21)</f>
        <v>1.0113825662862008</v>
      </c>
      <c r="BC21">
        <f t="shared" ref="BC21:BC84" si="49">SIN(BE21+RADIANS($BB$9))</f>
        <v>-0.55192377497406564</v>
      </c>
      <c r="BD21">
        <f t="shared" ref="BD21:BD84" si="50">$BB$7*SIN(BE21)</f>
        <v>0.19901367951873791</v>
      </c>
      <c r="BE21">
        <f t="shared" ref="BE21:BE84" si="51">2*ATAN(BF21)</f>
        <v>1.5136636771407801</v>
      </c>
      <c r="BF21">
        <f t="shared" ref="BF21:BF84" si="52">TAN(BG21/2)*SQRT((1+$BB$7)/(1-$BB$7))</f>
        <v>0.94443939858114534</v>
      </c>
      <c r="BG21">
        <f t="shared" ref="BG21:BM30" si="53">$BN21+$BB$7*SIN(BH21)</f>
        <v>-17.535112567620228</v>
      </c>
      <c r="BH21">
        <f t="shared" si="53"/>
        <v>-17.535112571883555</v>
      </c>
      <c r="BI21">
        <f t="shared" si="53"/>
        <v>-17.535112656233565</v>
      </c>
      <c r="BJ21">
        <f t="shared" si="53"/>
        <v>-17.535114325095279</v>
      </c>
      <c r="BK21">
        <f t="shared" si="53"/>
        <v>-17.535147341275295</v>
      </c>
      <c r="BL21">
        <f t="shared" si="53"/>
        <v>-17.535799669223739</v>
      </c>
      <c r="BM21">
        <f t="shared" si="53"/>
        <v>-17.548371929148995</v>
      </c>
      <c r="BN21">
        <f t="shared" ref="BN21:BN84" si="54">RADIANS($BB$9)+$BB$18*(F21-BB$15)</f>
        <v>-17.727937322419578</v>
      </c>
      <c r="BQ21">
        <f t="shared" si="0"/>
        <v>3.6614940702413452E-2</v>
      </c>
      <c r="BR21">
        <v>-41000</v>
      </c>
      <c r="BS21">
        <f t="shared" si="1"/>
        <v>4.1180713192234757E-2</v>
      </c>
      <c r="BT21">
        <f t="shared" si="2"/>
        <v>3.6248690011358241E-2</v>
      </c>
      <c r="BU21">
        <f t="shared" si="3"/>
        <v>4.9320231808765132E-3</v>
      </c>
      <c r="BV21">
        <f t="shared" si="4"/>
        <v>0.39154488884474603</v>
      </c>
      <c r="BW21">
        <f t="shared" si="5"/>
        <v>0.30895683728691653</v>
      </c>
      <c r="BX21">
        <f t="shared" si="6"/>
        <v>3.0693521503486996</v>
      </c>
      <c r="BY21">
        <f t="shared" si="7"/>
        <v>27.673258808132129</v>
      </c>
      <c r="BZ21">
        <f t="shared" si="21"/>
        <v>-9.5713677216032842</v>
      </c>
      <c r="CA21">
        <f t="shared" si="21"/>
        <v>-9.5783314643616837</v>
      </c>
      <c r="CB21">
        <f t="shared" si="21"/>
        <v>-9.5667904974549742</v>
      </c>
      <c r="CC21">
        <f t="shared" si="21"/>
        <v>-9.5859284147964328</v>
      </c>
      <c r="CD21">
        <f t="shared" si="21"/>
        <v>-9.5542217483987049</v>
      </c>
      <c r="CE21">
        <f t="shared" si="21"/>
        <v>-9.6068388710866817</v>
      </c>
      <c r="CF21">
        <f t="shared" si="21"/>
        <v>-9.5197263248001072</v>
      </c>
      <c r="CG21">
        <f t="shared" si="9"/>
        <v>-9.6646747718012804</v>
      </c>
      <c r="CI21" s="23">
        <f t="shared" si="10"/>
        <v>-41000</v>
      </c>
      <c r="CJ21" s="86">
        <f t="shared" si="11"/>
        <v>3.1682917521536937E-2</v>
      </c>
      <c r="CK21" s="86">
        <f t="shared" si="12"/>
        <v>3.6248690011358241E-2</v>
      </c>
      <c r="CL21">
        <f t="shared" si="13"/>
        <v>-4.5657724898213025E-3</v>
      </c>
      <c r="CM21">
        <f t="shared" si="14"/>
        <v>0.80112429824916398</v>
      </c>
      <c r="CN21">
        <f t="shared" si="15"/>
        <v>-0.83994440959361294</v>
      </c>
      <c r="CO21">
        <f t="shared" si="16"/>
        <v>3.073406097114622</v>
      </c>
      <c r="CP21">
        <f t="shared" si="17"/>
        <v>29.319929649087044</v>
      </c>
      <c r="CQ21">
        <f t="shared" si="22"/>
        <v>-15.791400832652117</v>
      </c>
      <c r="CR21">
        <f t="shared" si="22"/>
        <v>-15.791402055410083</v>
      </c>
      <c r="CS21">
        <f t="shared" si="22"/>
        <v>-15.791395899931588</v>
      </c>
      <c r="CT21">
        <f t="shared" si="22"/>
        <v>-15.791426887220888</v>
      </c>
      <c r="CU21">
        <f t="shared" si="22"/>
        <v>-15.791270894948022</v>
      </c>
      <c r="CV21">
        <f t="shared" si="22"/>
        <v>-15.792056192129596</v>
      </c>
      <c r="CW21">
        <f t="shared" si="22"/>
        <v>-15.788103362411334</v>
      </c>
      <c r="CX21">
        <f t="shared" si="19"/>
        <v>-15.808014138210265</v>
      </c>
    </row>
    <row r="22" spans="1:102">
      <c r="A22" s="37" t="s">
        <v>44</v>
      </c>
      <c r="B22" s="38" t="s">
        <v>49</v>
      </c>
      <c r="C22" s="37">
        <v>26582.19</v>
      </c>
      <c r="D22" s="37" t="s">
        <v>46</v>
      </c>
      <c r="E22">
        <f t="shared" si="23"/>
        <v>-47529.85364868959</v>
      </c>
      <c r="F22">
        <f t="shared" si="24"/>
        <v>-47530</v>
      </c>
      <c r="G22">
        <f t="shared" si="25"/>
        <v>5.2906310000253143E-2</v>
      </c>
      <c r="H22" s="116"/>
      <c r="I22" s="116">
        <f t="shared" si="26"/>
        <v>5.2906310000253143E-2</v>
      </c>
      <c r="J22" s="116"/>
      <c r="K22" s="165"/>
      <c r="L22" s="116"/>
      <c r="M22" s="116"/>
      <c r="N22" s="116"/>
      <c r="O22" s="40"/>
      <c r="P22" s="116"/>
      <c r="Q22" s="293">
        <f t="shared" si="27"/>
        <v>11563.689999999999</v>
      </c>
      <c r="R22" s="8">
        <f t="shared" si="28"/>
        <v>2.7990776378428858E-3</v>
      </c>
      <c r="S22" s="8">
        <v>0.1</v>
      </c>
      <c r="T22" s="167">
        <f t="shared" si="29"/>
        <v>2.7990776378428861E-4</v>
      </c>
      <c r="U22" s="116"/>
      <c r="V22" s="8">
        <v>0.1</v>
      </c>
      <c r="W22" s="25"/>
      <c r="X22" s="245"/>
      <c r="Y22" s="41"/>
      <c r="Z22">
        <f t="shared" si="30"/>
        <v>-47530</v>
      </c>
      <c r="AA22" s="246">
        <f t="shared" si="31"/>
        <v>5.2282444413911673E-2</v>
      </c>
      <c r="AB22" s="247">
        <f t="shared" si="32"/>
        <v>6.2386558634146966E-4</v>
      </c>
      <c r="AC22" s="247">
        <f t="shared" si="33"/>
        <v>5.2906310000253143E-2</v>
      </c>
      <c r="AD22" s="248">
        <f t="shared" si="34"/>
        <v>3.8920826982118575E-8</v>
      </c>
      <c r="AH22">
        <f t="shared" si="35"/>
        <v>1.0747900527321474E-2</v>
      </c>
      <c r="AI22">
        <f t="shared" si="36"/>
        <v>0.46088697652604715</v>
      </c>
      <c r="AJ22">
        <f t="shared" si="37"/>
        <v>0.6660417147191855</v>
      </c>
      <c r="AK22">
        <f t="shared" si="38"/>
        <v>0.28550580223984562</v>
      </c>
      <c r="AL22">
        <f t="shared" si="39"/>
        <v>2.6545586541823334</v>
      </c>
      <c r="AM22">
        <f t="shared" si="40"/>
        <v>4.0249944297682463</v>
      </c>
      <c r="AN22">
        <f t="shared" si="41"/>
        <v>-10.359790276697202</v>
      </c>
      <c r="AO22">
        <f t="shared" si="41"/>
        <v>-10.360794345515977</v>
      </c>
      <c r="AP22">
        <f t="shared" si="41"/>
        <v>-10.358024023384099</v>
      </c>
      <c r="AQ22">
        <f t="shared" si="41"/>
        <v>-10.365693079352848</v>
      </c>
      <c r="AR22">
        <f t="shared" si="41"/>
        <v>-10.344653508560246</v>
      </c>
      <c r="AS22">
        <f t="shared" si="41"/>
        <v>-10.403912007238741</v>
      </c>
      <c r="AT22">
        <f t="shared" si="41"/>
        <v>-10.247318954233734</v>
      </c>
      <c r="AU22">
        <f t="shared" si="42"/>
        <v>-10.851000857763855</v>
      </c>
      <c r="AV22" s="246">
        <f t="shared" si="43"/>
        <v>5.0317898877098588E-2</v>
      </c>
      <c r="AW22" s="247">
        <f t="shared" si="44"/>
        <v>2.5884111231545548E-3</v>
      </c>
      <c r="AX22" s="248">
        <f t="shared" si="45"/>
        <v>6.6998721424702237E-7</v>
      </c>
      <c r="AY22" s="247">
        <f t="shared" si="46"/>
        <v>4.4122955009744752E-2</v>
      </c>
      <c r="BA22">
        <f t="shared" si="47"/>
        <v>-1.9645455368130886E-3</v>
      </c>
      <c r="BB22">
        <f t="shared" si="48"/>
        <v>1.0113507665408028</v>
      </c>
      <c r="BC22">
        <f t="shared" si="49"/>
        <v>-0.55205701260662932</v>
      </c>
      <c r="BD22">
        <f t="shared" si="50"/>
        <v>0.19901549575292593</v>
      </c>
      <c r="BE22">
        <f t="shared" si="51"/>
        <v>1.5138234631429426</v>
      </c>
      <c r="BF22">
        <f t="shared" si="52"/>
        <v>0.94459056481149328</v>
      </c>
      <c r="BG22">
        <f t="shared" si="53"/>
        <v>-17.534957748206917</v>
      </c>
      <c r="BH22">
        <f t="shared" si="53"/>
        <v>-17.534957752456254</v>
      </c>
      <c r="BI22">
        <f t="shared" si="53"/>
        <v>-17.534957836579213</v>
      </c>
      <c r="BJ22">
        <f t="shared" si="53"/>
        <v>-17.534959501932345</v>
      </c>
      <c r="BK22">
        <f t="shared" si="53"/>
        <v>-17.534992468173726</v>
      </c>
      <c r="BL22">
        <f t="shared" si="53"/>
        <v>-17.535644194702858</v>
      </c>
      <c r="BM22">
        <f t="shared" si="53"/>
        <v>-17.548212210716954</v>
      </c>
      <c r="BN22">
        <f t="shared" si="54"/>
        <v>-17.727790325774279</v>
      </c>
      <c r="BQ22">
        <f t="shared" si="0"/>
        <v>3.547093044668443E-2</v>
      </c>
      <c r="BR22">
        <v>-40000</v>
      </c>
      <c r="BS22">
        <f t="shared" si="1"/>
        <v>3.9222391412479615E-2</v>
      </c>
      <c r="BT22">
        <f t="shared" si="2"/>
        <v>3.5457559904016465E-2</v>
      </c>
      <c r="BU22">
        <f t="shared" si="3"/>
        <v>3.7648315084631494E-3</v>
      </c>
      <c r="BV22">
        <f t="shared" si="4"/>
        <v>0.39004674694724217</v>
      </c>
      <c r="BW22">
        <f t="shared" si="5"/>
        <v>0.25641925516650182</v>
      </c>
      <c r="BX22">
        <f t="shared" si="6"/>
        <v>3.1241323971597148</v>
      </c>
      <c r="BY22">
        <f t="shared" si="7"/>
        <v>114.54294486787299</v>
      </c>
      <c r="BZ22">
        <f t="shared" ref="BZ22:CF31" si="55">$CG22+$AB$7*SIN(CA22)</f>
        <v>-9.460253476619382</v>
      </c>
      <c r="CA22">
        <f t="shared" si="55"/>
        <v>-9.4620757178740451</v>
      </c>
      <c r="CB22">
        <f t="shared" si="55"/>
        <v>-9.459086746908465</v>
      </c>
      <c r="CC22">
        <f t="shared" si="55"/>
        <v>-9.4639896451191774</v>
      </c>
      <c r="CD22">
        <f t="shared" si="55"/>
        <v>-9.4559477156444469</v>
      </c>
      <c r="CE22">
        <f t="shared" si="55"/>
        <v>-9.4691397093309906</v>
      </c>
      <c r="CF22">
        <f t="shared" si="55"/>
        <v>-9.4475025362349587</v>
      </c>
      <c r="CG22">
        <f t="shared" si="9"/>
        <v>-9.4830015580244709</v>
      </c>
      <c r="CI22" s="23">
        <f t="shared" si="10"/>
        <v>-40000</v>
      </c>
      <c r="CJ22" s="86">
        <f t="shared" si="11"/>
        <v>3.170609893822128E-2</v>
      </c>
      <c r="CK22" s="86">
        <f t="shared" si="12"/>
        <v>3.5457559904016465E-2</v>
      </c>
      <c r="CL22">
        <f t="shared" si="13"/>
        <v>-3.7514609657951846E-3</v>
      </c>
      <c r="CM22">
        <f t="shared" si="14"/>
        <v>0.80240349993811988</v>
      </c>
      <c r="CN22">
        <f t="shared" si="15"/>
        <v>-0.71503770132420263</v>
      </c>
      <c r="CO22">
        <f t="shared" si="16"/>
        <v>-3.0092764685356079</v>
      </c>
      <c r="CP22">
        <f t="shared" si="17"/>
        <v>-15.093249692709156</v>
      </c>
      <c r="CQ22">
        <f t="shared" ref="CQ22:CW31" si="56">$CX22+$BB$7*SIN(CR22)</f>
        <v>-15.546138628175166</v>
      </c>
      <c r="CR22">
        <f t="shared" si="56"/>
        <v>-15.546136404911875</v>
      </c>
      <c r="CS22">
        <f t="shared" si="56"/>
        <v>-15.54614770573337</v>
      </c>
      <c r="CT22">
        <f t="shared" si="56"/>
        <v>-15.546090263572564</v>
      </c>
      <c r="CU22">
        <f t="shared" si="56"/>
        <v>-15.546382236921568</v>
      </c>
      <c r="CV22">
        <f t="shared" si="56"/>
        <v>-15.544898017840024</v>
      </c>
      <c r="CW22">
        <f t="shared" si="56"/>
        <v>-15.552439217720133</v>
      </c>
      <c r="CX22">
        <f t="shared" si="19"/>
        <v>-15.514020847618532</v>
      </c>
    </row>
    <row r="23" spans="1:102">
      <c r="A23" s="37" t="s">
        <v>44</v>
      </c>
      <c r="B23" s="38" t="s">
        <v>45</v>
      </c>
      <c r="C23" s="37">
        <v>26965.204000000002</v>
      </c>
      <c r="D23" s="37" t="s">
        <v>46</v>
      </c>
      <c r="E23">
        <f t="shared" si="23"/>
        <v>-46470.346742939066</v>
      </c>
      <c r="F23">
        <f t="shared" si="24"/>
        <v>-46470.5</v>
      </c>
      <c r="G23">
        <f t="shared" si="25"/>
        <v>5.54027535035857E-2</v>
      </c>
      <c r="H23" s="116"/>
      <c r="I23" s="116">
        <f t="shared" si="26"/>
        <v>5.54027535035857E-2</v>
      </c>
      <c r="J23" s="116"/>
      <c r="K23" s="165"/>
      <c r="L23" s="116"/>
      <c r="M23" s="116"/>
      <c r="N23" s="116"/>
      <c r="O23" s="40"/>
      <c r="P23" s="249"/>
      <c r="Q23" s="293">
        <f t="shared" si="27"/>
        <v>11946.704000000002</v>
      </c>
      <c r="R23" s="8">
        <f t="shared" si="28"/>
        <v>3.0694650957790778E-3</v>
      </c>
      <c r="S23" s="8">
        <v>0.1</v>
      </c>
      <c r="T23" s="167">
        <f t="shared" si="29"/>
        <v>3.0694650957790781E-4</v>
      </c>
      <c r="U23" s="116"/>
      <c r="V23" s="8">
        <v>0.1</v>
      </c>
      <c r="W23" s="25"/>
      <c r="X23" s="250"/>
      <c r="Y23" s="41"/>
      <c r="Z23">
        <f t="shared" si="30"/>
        <v>-46470.5</v>
      </c>
      <c r="AA23" s="246">
        <f t="shared" si="31"/>
        <v>5.0792395812147326E-2</v>
      </c>
      <c r="AB23" s="247">
        <f t="shared" si="32"/>
        <v>4.6103576914383743E-3</v>
      </c>
      <c r="AC23" s="247">
        <f t="shared" si="33"/>
        <v>5.54027535035857E-2</v>
      </c>
      <c r="AD23" s="248">
        <f t="shared" si="34"/>
        <v>2.1255398043004974E-6</v>
      </c>
      <c r="AH23">
        <f t="shared" si="35"/>
        <v>1.0129606119327365E-2</v>
      </c>
      <c r="AI23">
        <f t="shared" si="36"/>
        <v>0.44010024118102087</v>
      </c>
      <c r="AJ23">
        <f t="shared" si="37"/>
        <v>0.60530668594832326</v>
      </c>
      <c r="AK23">
        <f t="shared" si="38"/>
        <v>0.24221617465869957</v>
      </c>
      <c r="AL23">
        <f t="shared" si="39"/>
        <v>2.7332970648850208</v>
      </c>
      <c r="AM23">
        <f t="shared" si="40"/>
        <v>4.8301728845130185</v>
      </c>
      <c r="AN23">
        <f t="shared" si="41"/>
        <v>-10.221186568366425</v>
      </c>
      <c r="AO23">
        <f t="shared" si="41"/>
        <v>-10.224098549178978</v>
      </c>
      <c r="AP23">
        <f t="shared" si="41"/>
        <v>-10.217275871994422</v>
      </c>
      <c r="AQ23">
        <f t="shared" si="41"/>
        <v>-10.233337266311219</v>
      </c>
      <c r="AR23">
        <f t="shared" si="41"/>
        <v>-10.195934280928633</v>
      </c>
      <c r="AS23">
        <f t="shared" si="41"/>
        <v>-10.285443517954279</v>
      </c>
      <c r="AT23">
        <f t="shared" si="41"/>
        <v>-10.082797747276544</v>
      </c>
      <c r="AU23">
        <f t="shared" si="42"/>
        <v>-10.658518087767325</v>
      </c>
      <c r="AV23" s="246">
        <f t="shared" si="43"/>
        <v>4.7371598687968759E-2</v>
      </c>
      <c r="AW23" s="247">
        <f t="shared" si="44"/>
        <v>8.0311548156169407E-3</v>
      </c>
      <c r="AX23" s="248">
        <f t="shared" si="45"/>
        <v>6.4499447672407184E-6</v>
      </c>
      <c r="AY23" s="247">
        <f t="shared" si="46"/>
        <v>4.86939445084369E-2</v>
      </c>
      <c r="BA23">
        <f t="shared" si="47"/>
        <v>-3.4207971241785691E-3</v>
      </c>
      <c r="BB23">
        <f t="shared" si="48"/>
        <v>0.948656845374511</v>
      </c>
      <c r="BC23">
        <f t="shared" si="49"/>
        <v>-0.78475803470708616</v>
      </c>
      <c r="BD23">
        <f t="shared" si="50"/>
        <v>0.19261331190743231</v>
      </c>
      <c r="BE23">
        <f t="shared" si="51"/>
        <v>1.8312998589206082</v>
      </c>
      <c r="BF23">
        <f t="shared" si="52"/>
        <v>1.3014784815405815</v>
      </c>
      <c r="BG23">
        <f t="shared" si="53"/>
        <v>-17.21734136320509</v>
      </c>
      <c r="BH23">
        <f t="shared" si="53"/>
        <v>-17.217341363204678</v>
      </c>
      <c r="BI23">
        <f t="shared" si="53"/>
        <v>-17.217341363238447</v>
      </c>
      <c r="BJ23">
        <f t="shared" si="53"/>
        <v>-17.217341360478567</v>
      </c>
      <c r="BK23">
        <f t="shared" si="53"/>
        <v>-17.217341586045009</v>
      </c>
      <c r="BL23">
        <f t="shared" si="53"/>
        <v>-17.217323153104132</v>
      </c>
      <c r="BM23">
        <f t="shared" si="53"/>
        <v>-17.218848142438716</v>
      </c>
      <c r="BN23">
        <f t="shared" si="54"/>
        <v>-17.416304434392341</v>
      </c>
      <c r="BQ23">
        <f t="shared" si="0"/>
        <v>3.4521529602594032E-2</v>
      </c>
      <c r="BR23">
        <v>-39000</v>
      </c>
      <c r="BS23">
        <f t="shared" si="1"/>
        <v>3.72266432690882E-2</v>
      </c>
      <c r="BT23">
        <f t="shared" si="2"/>
        <v>3.4671301551077803E-2</v>
      </c>
      <c r="BU23">
        <f t="shared" si="3"/>
        <v>2.5553417180104003E-3</v>
      </c>
      <c r="BV23">
        <f t="shared" si="4"/>
        <v>0.39037251689782704</v>
      </c>
      <c r="BW23">
        <f t="shared" si="5"/>
        <v>0.20337244903327786</v>
      </c>
      <c r="BX23">
        <f t="shared" si="6"/>
        <v>-3.1045382727171158</v>
      </c>
      <c r="BY23">
        <f t="shared" si="7"/>
        <v>-53.968548652251933</v>
      </c>
      <c r="BZ23">
        <f t="shared" si="55"/>
        <v>-9.3495123158529019</v>
      </c>
      <c r="CA23">
        <f t="shared" si="55"/>
        <v>-9.3457114756048014</v>
      </c>
      <c r="CB23">
        <f t="shared" si="55"/>
        <v>-9.3519599085164256</v>
      </c>
      <c r="CC23">
        <f t="shared" si="55"/>
        <v>-9.3416861062376633</v>
      </c>
      <c r="CD23">
        <f t="shared" si="55"/>
        <v>-9.3585743598041535</v>
      </c>
      <c r="CE23">
        <f t="shared" si="55"/>
        <v>-9.3308008785801757</v>
      </c>
      <c r="CF23">
        <f t="shared" si="55"/>
        <v>-9.3764471794434172</v>
      </c>
      <c r="CG23">
        <f t="shared" si="9"/>
        <v>-9.3013283442476595</v>
      </c>
      <c r="CI23" s="23">
        <f t="shared" si="10"/>
        <v>-39000</v>
      </c>
      <c r="CJ23" s="86">
        <f t="shared" si="11"/>
        <v>3.1966187884583636E-2</v>
      </c>
      <c r="CK23" s="86">
        <f t="shared" si="12"/>
        <v>3.4671301551077803E-2</v>
      </c>
      <c r="CL23">
        <f t="shared" si="13"/>
        <v>-2.7051136664941683E-3</v>
      </c>
      <c r="CM23">
        <f t="shared" si="14"/>
        <v>0.81177421068808842</v>
      </c>
      <c r="CN23">
        <f t="shared" si="15"/>
        <v>-0.55927177293754149</v>
      </c>
      <c r="CO23">
        <f t="shared" si="16"/>
        <v>-2.8061055165446889</v>
      </c>
      <c r="CP23">
        <f t="shared" si="17"/>
        <v>-5.9054607314582794</v>
      </c>
      <c r="CQ23">
        <f t="shared" si="56"/>
        <v>-15.299251049214591</v>
      </c>
      <c r="CR23">
        <f t="shared" si="56"/>
        <v>-15.299247593693835</v>
      </c>
      <c r="CS23">
        <f t="shared" si="56"/>
        <v>-15.299266484524722</v>
      </c>
      <c r="CT23">
        <f t="shared" si="56"/>
        <v>-15.299163209204337</v>
      </c>
      <c r="CU23">
        <f t="shared" si="56"/>
        <v>-15.299727754347904</v>
      </c>
      <c r="CV23">
        <f t="shared" si="56"/>
        <v>-15.296640029817237</v>
      </c>
      <c r="CW23">
        <f t="shared" si="56"/>
        <v>-15.313478342590802</v>
      </c>
      <c r="CX23">
        <f t="shared" si="19"/>
        <v>-15.2200275570268</v>
      </c>
    </row>
    <row r="24" spans="1:102">
      <c r="A24" s="37" t="s">
        <v>44</v>
      </c>
      <c r="B24" s="38" t="s">
        <v>49</v>
      </c>
      <c r="C24" s="37">
        <v>26965.384999999998</v>
      </c>
      <c r="D24" s="37" t="s">
        <v>46</v>
      </c>
      <c r="E24">
        <f t="shared" si="23"/>
        <v>-46469.846054322108</v>
      </c>
      <c r="F24">
        <f t="shared" si="24"/>
        <v>-46470</v>
      </c>
      <c r="G24">
        <f t="shared" si="25"/>
        <v>5.5651689999649534E-2</v>
      </c>
      <c r="H24" s="116"/>
      <c r="I24" s="116">
        <f t="shared" si="26"/>
        <v>5.5651689999649534E-2</v>
      </c>
      <c r="J24" s="116"/>
      <c r="K24" s="165"/>
      <c r="L24" s="116"/>
      <c r="M24" s="116"/>
      <c r="N24" s="116"/>
      <c r="O24" s="40"/>
      <c r="P24" s="249"/>
      <c r="Q24" s="294">
        <f t="shared" si="27"/>
        <v>11946.884999999998</v>
      </c>
      <c r="R24" s="8">
        <f t="shared" si="28"/>
        <v>3.097110599817092E-3</v>
      </c>
      <c r="S24" s="8">
        <v>0.1</v>
      </c>
      <c r="T24" s="167">
        <f t="shared" si="29"/>
        <v>3.0971105998170922E-4</v>
      </c>
      <c r="U24" s="116"/>
      <c r="V24" s="8">
        <v>0.1</v>
      </c>
      <c r="W24" s="25"/>
      <c r="X24" s="250"/>
      <c r="Y24" s="41"/>
      <c r="Z24">
        <f t="shared" si="30"/>
        <v>-46470</v>
      </c>
      <c r="AA24" s="246">
        <f t="shared" si="31"/>
        <v>5.07916538480883E-2</v>
      </c>
      <c r="AB24" s="247">
        <f t="shared" si="32"/>
        <v>4.8600361515612339E-3</v>
      </c>
      <c r="AC24" s="247">
        <f t="shared" si="33"/>
        <v>5.5651689999649534E-2</v>
      </c>
      <c r="AD24" s="248">
        <f t="shared" si="34"/>
        <v>2.3619951394482133E-6</v>
      </c>
      <c r="AH24">
        <f t="shared" si="35"/>
        <v>1.0129274263117872E-2</v>
      </c>
      <c r="AI24">
        <f t="shared" si="36"/>
        <v>0.44009162051790551</v>
      </c>
      <c r="AJ24">
        <f t="shared" si="37"/>
        <v>0.60527835440922462</v>
      </c>
      <c r="AK24">
        <f t="shared" si="38"/>
        <v>0.24219624641513232</v>
      </c>
      <c r="AL24">
        <f t="shared" si="39"/>
        <v>2.7333326571313772</v>
      </c>
      <c r="AM24">
        <f t="shared" si="40"/>
        <v>4.8306059115577495</v>
      </c>
      <c r="AN24">
        <f t="shared" si="41"/>
        <v>-10.221122486703042</v>
      </c>
      <c r="AO24">
        <f t="shared" si="41"/>
        <v>-10.224035645848172</v>
      </c>
      <c r="AP24">
        <f t="shared" si="41"/>
        <v>-10.217210654346811</v>
      </c>
      <c r="AQ24">
        <f t="shared" si="41"/>
        <v>-10.233276453468347</v>
      </c>
      <c r="AR24">
        <f t="shared" si="41"/>
        <v>-10.195865652349582</v>
      </c>
      <c r="AS24">
        <f t="shared" si="41"/>
        <v>-10.285387679908126</v>
      </c>
      <c r="AT24">
        <f t="shared" si="41"/>
        <v>-10.082725239204724</v>
      </c>
      <c r="AU24">
        <f t="shared" si="42"/>
        <v>-10.658427251160438</v>
      </c>
      <c r="AV24" s="246">
        <f t="shared" si="43"/>
        <v>4.7370259177341577E-2</v>
      </c>
      <c r="AW24" s="247">
        <f t="shared" si="44"/>
        <v>8.2814308223079572E-3</v>
      </c>
      <c r="AX24" s="248">
        <f t="shared" si="45"/>
        <v>6.8582096464672245E-6</v>
      </c>
      <c r="AY24" s="247">
        <f t="shared" si="46"/>
        <v>4.8943810407278389E-2</v>
      </c>
      <c r="BA24">
        <f t="shared" si="47"/>
        <v>-3.4213946707467241E-3</v>
      </c>
      <c r="BB24">
        <f t="shared" si="48"/>
        <v>0.94862976806490584</v>
      </c>
      <c r="BC24">
        <f t="shared" si="49"/>
        <v>-0.7848451595169853</v>
      </c>
      <c r="BD24">
        <f t="shared" si="50"/>
        <v>0.19260609212011265</v>
      </c>
      <c r="BE24">
        <f t="shared" si="51"/>
        <v>1.8314404401544582</v>
      </c>
      <c r="BF24">
        <f t="shared" si="52"/>
        <v>1.3016678509787005</v>
      </c>
      <c r="BG24">
        <f t="shared" si="53"/>
        <v>-17.217196145447559</v>
      </c>
      <c r="BH24">
        <f t="shared" si="53"/>
        <v>-17.21719614544714</v>
      </c>
      <c r="BI24">
        <f t="shared" si="53"/>
        <v>-17.2171961454811</v>
      </c>
      <c r="BJ24">
        <f t="shared" si="53"/>
        <v>-17.217196142712023</v>
      </c>
      <c r="BK24">
        <f t="shared" si="53"/>
        <v>-17.217196368497188</v>
      </c>
      <c r="BL24">
        <f t="shared" si="53"/>
        <v>-17.217177961139758</v>
      </c>
      <c r="BM24">
        <f t="shared" si="53"/>
        <v>-17.218697130262861</v>
      </c>
      <c r="BN24">
        <f t="shared" si="54"/>
        <v>-17.416157437747046</v>
      </c>
      <c r="BQ24">
        <f t="shared" si="0"/>
        <v>3.3722252221401114E-2</v>
      </c>
      <c r="BR24">
        <v>-38000</v>
      </c>
      <c r="BS24">
        <f t="shared" si="1"/>
        <v>3.5195630796640669E-2</v>
      </c>
      <c r="BT24">
        <f t="shared" si="2"/>
        <v>3.3889914952542267E-2</v>
      </c>
      <c r="BU24">
        <f t="shared" si="3"/>
        <v>1.3057158440984017E-3</v>
      </c>
      <c r="BV24">
        <f t="shared" si="4"/>
        <v>0.39254087106438607</v>
      </c>
      <c r="BW24">
        <f t="shared" si="5"/>
        <v>0.14916803957774338</v>
      </c>
      <c r="BX24">
        <f t="shared" si="6"/>
        <v>-3.0494639891721738</v>
      </c>
      <c r="BY24">
        <f t="shared" si="7"/>
        <v>-21.693413199303478</v>
      </c>
      <c r="BZ24">
        <f t="shared" si="55"/>
        <v>-9.2379897576027634</v>
      </c>
      <c r="CA24">
        <f t="shared" si="55"/>
        <v>-9.2295639473399032</v>
      </c>
      <c r="CB24">
        <f t="shared" si="55"/>
        <v>-9.2436240404897507</v>
      </c>
      <c r="CC24">
        <f t="shared" si="55"/>
        <v>-9.2201403788780727</v>
      </c>
      <c r="CD24">
        <f t="shared" si="55"/>
        <v>-9.2593064402144218</v>
      </c>
      <c r="CE24">
        <f t="shared" si="55"/>
        <v>-9.1938106852102024</v>
      </c>
      <c r="CF24">
        <f t="shared" si="55"/>
        <v>-9.3029193253994276</v>
      </c>
      <c r="CG24">
        <f t="shared" si="9"/>
        <v>-9.1196551304708482</v>
      </c>
      <c r="CI24" s="23">
        <f t="shared" si="10"/>
        <v>-38000</v>
      </c>
      <c r="CJ24" s="86">
        <f t="shared" si="11"/>
        <v>3.2416536377302713E-2</v>
      </c>
      <c r="CK24" s="86">
        <f t="shared" si="12"/>
        <v>3.3889914952542267E-2</v>
      </c>
      <c r="CL24">
        <f t="shared" si="13"/>
        <v>-1.473378575239557E-3</v>
      </c>
      <c r="CM24">
        <f t="shared" si="14"/>
        <v>0.82959688129590581</v>
      </c>
      <c r="CN24">
        <f t="shared" si="15"/>
        <v>-0.37411522943852243</v>
      </c>
      <c r="CO24">
        <f t="shared" si="16"/>
        <v>-2.5960409730638876</v>
      </c>
      <c r="CP24">
        <f t="shared" si="17"/>
        <v>-3.574634289433626</v>
      </c>
      <c r="CQ24">
        <f t="shared" si="56"/>
        <v>-15.048213272761114</v>
      </c>
      <c r="CR24">
        <f t="shared" si="56"/>
        <v>-15.048211208596934</v>
      </c>
      <c r="CS24">
        <f t="shared" si="56"/>
        <v>-15.0482243137937</v>
      </c>
      <c r="CT24">
        <f t="shared" si="56"/>
        <v>-15.048141107790135</v>
      </c>
      <c r="CU24">
        <f t="shared" si="56"/>
        <v>-15.048669298603489</v>
      </c>
      <c r="CV24">
        <f t="shared" si="56"/>
        <v>-15.045312663294018</v>
      </c>
      <c r="CW24">
        <f t="shared" si="56"/>
        <v>-15.066498333687148</v>
      </c>
      <c r="CX24">
        <f t="shared" si="19"/>
        <v>-14.926034266435067</v>
      </c>
    </row>
    <row r="25" spans="1:102">
      <c r="A25" s="37" t="s">
        <v>44</v>
      </c>
      <c r="B25" s="38" t="s">
        <v>45</v>
      </c>
      <c r="C25" s="37">
        <v>27393.223000000002</v>
      </c>
      <c r="D25" s="37" t="s">
        <v>46</v>
      </c>
      <c r="E25">
        <f t="shared" si="23"/>
        <v>-45286.345410631555</v>
      </c>
      <c r="F25">
        <f t="shared" si="24"/>
        <v>-45286.5</v>
      </c>
      <c r="G25">
        <f t="shared" si="25"/>
        <v>5.5884385506942635E-2</v>
      </c>
      <c r="H25" s="116"/>
      <c r="I25" s="116">
        <f t="shared" si="26"/>
        <v>5.5884385506942635E-2</v>
      </c>
      <c r="J25" s="116"/>
      <c r="K25" s="165"/>
      <c r="L25" s="116"/>
      <c r="M25" s="116"/>
      <c r="N25" s="116"/>
      <c r="O25" s="40"/>
      <c r="P25" s="249"/>
      <c r="Q25" s="293">
        <f t="shared" si="27"/>
        <v>12374.723000000002</v>
      </c>
      <c r="R25" s="8">
        <f t="shared" si="28"/>
        <v>3.1230645434885801E-3</v>
      </c>
      <c r="S25" s="8">
        <v>0.1</v>
      </c>
      <c r="T25" s="167">
        <f t="shared" si="29"/>
        <v>3.1230645434885806E-4</v>
      </c>
      <c r="V25" s="8">
        <v>0.1</v>
      </c>
      <c r="W25" s="25"/>
      <c r="X25" s="250"/>
      <c r="Y25" s="41"/>
      <c r="Z25">
        <f t="shared" si="30"/>
        <v>-45286.5</v>
      </c>
      <c r="AA25" s="246">
        <f t="shared" si="31"/>
        <v>4.8944938705650434E-2</v>
      </c>
      <c r="AB25" s="247">
        <f t="shared" si="32"/>
        <v>6.9394468012922012E-3</v>
      </c>
      <c r="AC25" s="247">
        <f t="shared" si="33"/>
        <v>5.5884385506942635E-2</v>
      </c>
      <c r="AD25" s="248">
        <f t="shared" si="34"/>
        <v>4.8155921907964566E-6</v>
      </c>
      <c r="AH25">
        <f t="shared" si="35"/>
        <v>9.2498710934948349E-3</v>
      </c>
      <c r="AI25">
        <f t="shared" si="36"/>
        <v>0.42235363113966784</v>
      </c>
      <c r="AJ25">
        <f t="shared" si="37"/>
        <v>0.53898461331135739</v>
      </c>
      <c r="AK25">
        <f t="shared" si="38"/>
        <v>0.19616596986816479</v>
      </c>
      <c r="AL25">
        <f t="shared" si="39"/>
        <v>2.8142169902127652</v>
      </c>
      <c r="AM25">
        <f t="shared" si="40"/>
        <v>6.0545292838838121</v>
      </c>
      <c r="AN25">
        <f t="shared" si="41"/>
        <v>-10.072370574146493</v>
      </c>
      <c r="AO25">
        <f t="shared" si="41"/>
        <v>-10.078602628322441</v>
      </c>
      <c r="AP25">
        <f t="shared" si="41"/>
        <v>-10.065795155650305</v>
      </c>
      <c r="AQ25">
        <f t="shared" si="41"/>
        <v>-10.092253502561881</v>
      </c>
      <c r="AR25">
        <f t="shared" si="41"/>
        <v>-10.038157521800775</v>
      </c>
      <c r="AS25">
        <f t="shared" si="41"/>
        <v>-10.15134753081505</v>
      </c>
      <c r="AT25">
        <f t="shared" si="41"/>
        <v>-9.9240267121021759</v>
      </c>
      <c r="AU25">
        <f t="shared" si="42"/>
        <v>-10.443417002655581</v>
      </c>
      <c r="AV25" s="246">
        <f t="shared" si="43"/>
        <v>4.4366515361890707E-2</v>
      </c>
      <c r="AW25" s="247">
        <f t="shared" si="44"/>
        <v>1.1517870145051928E-2</v>
      </c>
      <c r="AX25" s="248">
        <f t="shared" si="45"/>
        <v>1.3266133267827852E-5</v>
      </c>
      <c r="AY25" s="247">
        <f t="shared" si="46"/>
        <v>5.1212937757207526E-2</v>
      </c>
      <c r="BA25">
        <f t="shared" si="47"/>
        <v>-4.5784233437597271E-3</v>
      </c>
      <c r="BB25">
        <f t="shared" si="48"/>
        <v>0.89191864761482609</v>
      </c>
      <c r="BC25">
        <f t="shared" si="49"/>
        <v>-0.93731853160003997</v>
      </c>
      <c r="BD25">
        <f t="shared" si="50"/>
        <v>0.1674945632474038</v>
      </c>
      <c r="BE25">
        <f t="shared" si="51"/>
        <v>2.1438482274411492</v>
      </c>
      <c r="BF25">
        <f t="shared" si="52"/>
        <v>1.8354045200343976</v>
      </c>
      <c r="BG25">
        <f t="shared" si="53"/>
        <v>-16.884193932507866</v>
      </c>
      <c r="BH25">
        <f t="shared" si="53"/>
        <v>-16.884193963929352</v>
      </c>
      <c r="BI25">
        <f t="shared" si="53"/>
        <v>-16.884193553873668</v>
      </c>
      <c r="BJ25">
        <f t="shared" si="53"/>
        <v>-16.884198905201263</v>
      </c>
      <c r="BK25">
        <f t="shared" si="53"/>
        <v>-16.884129074466038</v>
      </c>
      <c r="BL25">
        <f t="shared" si="53"/>
        <v>-16.885041234818626</v>
      </c>
      <c r="BM25">
        <f t="shared" si="53"/>
        <v>-16.873279347789445</v>
      </c>
      <c r="BN25">
        <f t="shared" si="54"/>
        <v>-17.06821637833173</v>
      </c>
      <c r="BQ25">
        <f t="shared" si="0"/>
        <v>3.302020275999025E-2</v>
      </c>
      <c r="BR25">
        <v>-37000</v>
      </c>
      <c r="BS25">
        <f t="shared" si="1"/>
        <v>3.3132951143777845E-2</v>
      </c>
      <c r="BT25">
        <f t="shared" si="2"/>
        <v>3.3113400108409838E-2</v>
      </c>
      <c r="BU25">
        <f t="shared" si="3"/>
        <v>1.9551035368007703E-5</v>
      </c>
      <c r="BV25">
        <f t="shared" si="4"/>
        <v>0.39667091051909797</v>
      </c>
      <c r="BW25">
        <f t="shared" si="5"/>
        <v>9.3186252163926911E-2</v>
      </c>
      <c r="BX25">
        <f t="shared" si="6"/>
        <v>-2.9930587922053569</v>
      </c>
      <c r="BY25">
        <f t="shared" si="7"/>
        <v>-13.44017840297172</v>
      </c>
      <c r="BZ25">
        <f t="shared" si="55"/>
        <v>-9.1246813828809827</v>
      </c>
      <c r="CA25">
        <f t="shared" si="55"/>
        <v>-9.1137457322569784</v>
      </c>
      <c r="CB25">
        <f t="shared" si="55"/>
        <v>-9.132519591725158</v>
      </c>
      <c r="CC25">
        <f t="shared" si="55"/>
        <v>-9.1002197969319774</v>
      </c>
      <c r="CD25">
        <f t="shared" si="55"/>
        <v>-9.155595342853621</v>
      </c>
      <c r="CE25">
        <f t="shared" si="55"/>
        <v>-9.0600273947276992</v>
      </c>
      <c r="CF25">
        <f t="shared" si="55"/>
        <v>-9.2233594260334844</v>
      </c>
      <c r="CG25">
        <f t="shared" si="9"/>
        <v>-8.9379819166940386</v>
      </c>
      <c r="CI25" s="23">
        <f t="shared" si="10"/>
        <v>-37000</v>
      </c>
      <c r="CJ25" s="86">
        <f t="shared" si="11"/>
        <v>3.3000651724622243E-2</v>
      </c>
      <c r="CK25" s="86">
        <f t="shared" si="12"/>
        <v>3.3113400108409838E-2</v>
      </c>
      <c r="CL25">
        <f t="shared" si="13"/>
        <v>-1.1274838378759804E-4</v>
      </c>
      <c r="CM25">
        <f t="shared" si="14"/>
        <v>0.85650580420511124</v>
      </c>
      <c r="CN25">
        <f t="shared" si="15"/>
        <v>-0.16107975222698184</v>
      </c>
      <c r="CO25">
        <f t="shared" si="16"/>
        <v>-2.3743830284099321</v>
      </c>
      <c r="CP25">
        <f t="shared" si="17"/>
        <v>-2.477708939981945</v>
      </c>
      <c r="CQ25">
        <f t="shared" si="56"/>
        <v>-14.790347081521007</v>
      </c>
      <c r="CR25">
        <f t="shared" si="56"/>
        <v>-14.790346575872396</v>
      </c>
      <c r="CS25">
        <f t="shared" si="56"/>
        <v>-14.790350749905144</v>
      </c>
      <c r="CT25">
        <f t="shared" si="56"/>
        <v>-14.790316293379982</v>
      </c>
      <c r="CU25">
        <f t="shared" si="56"/>
        <v>-14.790600684603515</v>
      </c>
      <c r="CV25">
        <f t="shared" si="56"/>
        <v>-14.788250252210458</v>
      </c>
      <c r="CW25">
        <f t="shared" si="56"/>
        <v>-14.807464919999559</v>
      </c>
      <c r="CX25">
        <f t="shared" si="19"/>
        <v>-14.632040975843335</v>
      </c>
    </row>
    <row r="26" spans="1:102">
      <c r="A26" s="37" t="s">
        <v>44</v>
      </c>
      <c r="B26" s="38" t="s">
        <v>49</v>
      </c>
      <c r="C26" s="37">
        <v>27393.402999999998</v>
      </c>
      <c r="D26" s="37" t="s">
        <v>46</v>
      </c>
      <c r="E26">
        <f t="shared" si="23"/>
        <v>-45285.847488250045</v>
      </c>
      <c r="F26">
        <f t="shared" si="24"/>
        <v>-45286</v>
      </c>
      <c r="G26">
        <f t="shared" si="25"/>
        <v>5.5133321999164764E-2</v>
      </c>
      <c r="H26" s="116"/>
      <c r="I26" s="116">
        <f t="shared" si="26"/>
        <v>5.5133321999164764E-2</v>
      </c>
      <c r="J26" s="116"/>
      <c r="K26" s="165"/>
      <c r="L26" s="116"/>
      <c r="M26" s="116"/>
      <c r="N26" s="116"/>
      <c r="O26" s="40"/>
      <c r="P26" s="249"/>
      <c r="Q26" s="293">
        <f t="shared" si="27"/>
        <v>12374.902999999998</v>
      </c>
      <c r="R26" s="8">
        <f t="shared" si="28"/>
        <v>3.0396831946635852E-3</v>
      </c>
      <c r="S26" s="8">
        <v>0.1</v>
      </c>
      <c r="T26" s="167">
        <f t="shared" si="29"/>
        <v>3.0396831946635853E-4</v>
      </c>
      <c r="U26" s="116"/>
      <c r="V26" s="8">
        <v>0.1</v>
      </c>
      <c r="W26" s="25"/>
      <c r="X26" s="250"/>
      <c r="Y26" s="41"/>
      <c r="Z26">
        <f t="shared" si="30"/>
        <v>-45286</v>
      </c>
      <c r="AA26" s="246">
        <f t="shared" si="31"/>
        <v>4.8944122809954478E-2</v>
      </c>
      <c r="AB26" s="247">
        <f t="shared" si="32"/>
        <v>6.1891991892102857E-3</v>
      </c>
      <c r="AC26" s="247">
        <f t="shared" si="33"/>
        <v>5.5133321999164764E-2</v>
      </c>
      <c r="AD26" s="248">
        <f t="shared" si="34"/>
        <v>3.8306186603721259E-6</v>
      </c>
      <c r="AH26">
        <f t="shared" si="35"/>
        <v>9.2494624215698051E-3</v>
      </c>
      <c r="AI26">
        <f t="shared" si="36"/>
        <v>0.42234717975804459</v>
      </c>
      <c r="AJ26">
        <f t="shared" si="37"/>
        <v>0.53895691013844804</v>
      </c>
      <c r="AK26">
        <f t="shared" si="38"/>
        <v>0.19614697157580538</v>
      </c>
      <c r="AL26">
        <f t="shared" si="39"/>
        <v>2.8142498791692137</v>
      </c>
      <c r="AM26">
        <f t="shared" si="40"/>
        <v>6.0551486006037187</v>
      </c>
      <c r="AN26">
        <f t="shared" si="41"/>
        <v>-10.072308871625438</v>
      </c>
      <c r="AO26">
        <f t="shared" si="41"/>
        <v>-10.078542464199451</v>
      </c>
      <c r="AP26">
        <f t="shared" si="41"/>
        <v>-10.065732425103912</v>
      </c>
      <c r="AQ26">
        <f t="shared" si="41"/>
        <v>-10.092194842357202</v>
      </c>
      <c r="AR26">
        <f t="shared" si="41"/>
        <v>-10.038093020719849</v>
      </c>
      <c r="AS26">
        <f t="shared" si="41"/>
        <v>-10.151289776891023</v>
      </c>
      <c r="AT26">
        <f t="shared" si="41"/>
        <v>-9.9239649439529671</v>
      </c>
      <c r="AU26">
        <f t="shared" si="42"/>
        <v>-10.443326166048694</v>
      </c>
      <c r="AV26" s="246">
        <f t="shared" si="43"/>
        <v>4.4365321291514791E-2</v>
      </c>
      <c r="AW26" s="247">
        <f t="shared" si="44"/>
        <v>1.0768000707649973E-2</v>
      </c>
      <c r="AX26" s="248">
        <f t="shared" si="45"/>
        <v>1.1594983923995032E-5</v>
      </c>
      <c r="AY26" s="247">
        <f t="shared" si="46"/>
        <v>5.0462661096034644E-2</v>
      </c>
      <c r="BA26">
        <f t="shared" si="47"/>
        <v>-4.57880151843969E-3</v>
      </c>
      <c r="BB26">
        <f t="shared" si="48"/>
        <v>0.89189783411432277</v>
      </c>
      <c r="BC26">
        <f t="shared" si="49"/>
        <v>-0.93736182875248331</v>
      </c>
      <c r="BD26">
        <f t="shared" si="50"/>
        <v>0.16748113082276528</v>
      </c>
      <c r="BE26">
        <f t="shared" si="51"/>
        <v>2.1439724961618056</v>
      </c>
      <c r="BF26">
        <f t="shared" si="52"/>
        <v>1.8356759979804598</v>
      </c>
      <c r="BG26">
        <f t="shared" si="53"/>
        <v>-16.884057399715385</v>
      </c>
      <c r="BH26">
        <f t="shared" si="53"/>
        <v>-16.884057431201654</v>
      </c>
      <c r="BI26">
        <f t="shared" si="53"/>
        <v>-16.884057020435204</v>
      </c>
      <c r="BJ26">
        <f t="shared" si="53"/>
        <v>-16.884062379281438</v>
      </c>
      <c r="BK26">
        <f t="shared" si="53"/>
        <v>-16.883992473357548</v>
      </c>
      <c r="BL26">
        <f t="shared" si="53"/>
        <v>-16.884905316826671</v>
      </c>
      <c r="BM26">
        <f t="shared" si="53"/>
        <v>-16.873138477141012</v>
      </c>
      <c r="BN26">
        <f t="shared" si="54"/>
        <v>-17.068069381686431</v>
      </c>
      <c r="BQ26">
        <f t="shared" si="0"/>
        <v>3.2352590359031999E-2</v>
      </c>
      <c r="BR26">
        <v>-36000</v>
      </c>
      <c r="BS26">
        <f t="shared" si="1"/>
        <v>3.1046698702940783E-2</v>
      </c>
      <c r="BT26">
        <f t="shared" si="2"/>
        <v>3.2341757018680535E-2</v>
      </c>
      <c r="BU26">
        <f t="shared" si="3"/>
        <v>-1.2950583157397507E-3</v>
      </c>
      <c r="BV26">
        <f t="shared" si="4"/>
        <v>0.40296963938311459</v>
      </c>
      <c r="BW26">
        <f t="shared" si="5"/>
        <v>3.4907870008082126E-2</v>
      </c>
      <c r="BX26">
        <f t="shared" si="6"/>
        <v>-2.9346521071781519</v>
      </c>
      <c r="BY26">
        <f t="shared" si="7"/>
        <v>-9.630096840950106</v>
      </c>
      <c r="BZ26">
        <f t="shared" si="55"/>
        <v>-9.0088788897373799</v>
      </c>
      <c r="CA26">
        <f t="shared" si="55"/>
        <v>-8.9979141125216699</v>
      </c>
      <c r="CB26">
        <f t="shared" si="55"/>
        <v>-9.0175729621592478</v>
      </c>
      <c r="CC26">
        <f t="shared" si="55"/>
        <v>-8.9822009533108282</v>
      </c>
      <c r="CD26">
        <f t="shared" si="55"/>
        <v>-9.0454598944998246</v>
      </c>
      <c r="CE26">
        <f t="shared" si="55"/>
        <v>-8.9309699313164703</v>
      </c>
      <c r="CF26">
        <f t="shared" si="55"/>
        <v>-9.134406474899448</v>
      </c>
      <c r="CG26">
        <f t="shared" si="9"/>
        <v>-8.7563087029172273</v>
      </c>
      <c r="CI26" s="23">
        <f t="shared" si="10"/>
        <v>-36000</v>
      </c>
      <c r="CJ26" s="86">
        <f t="shared" si="11"/>
        <v>3.3647648674771748E-2</v>
      </c>
      <c r="CK26" s="86">
        <f t="shared" si="12"/>
        <v>3.2341757018680535E-2</v>
      </c>
      <c r="CL26">
        <f t="shared" si="13"/>
        <v>1.3058916560912159E-3</v>
      </c>
      <c r="CM26">
        <f t="shared" si="14"/>
        <v>0.8932925675668234</v>
      </c>
      <c r="CN26">
        <f t="shared" si="15"/>
        <v>7.6855612585308458E-2</v>
      </c>
      <c r="CO26">
        <f t="shared" si="16"/>
        <v>-2.1356669580407361</v>
      </c>
      <c r="CP26">
        <f t="shared" si="17"/>
        <v>-1.8176667996523246</v>
      </c>
      <c r="CQ26">
        <f t="shared" si="56"/>
        <v>-14.52275093984662</v>
      </c>
      <c r="CR26">
        <f t="shared" si="56"/>
        <v>-14.522750912460305</v>
      </c>
      <c r="CS26">
        <f t="shared" si="56"/>
        <v>-14.522751277750174</v>
      </c>
      <c r="CT26">
        <f t="shared" si="56"/>
        <v>-14.522746405337626</v>
      </c>
      <c r="CU26">
        <f t="shared" si="56"/>
        <v>-14.522811391115379</v>
      </c>
      <c r="CV26">
        <f t="shared" si="56"/>
        <v>-14.521943785815219</v>
      </c>
      <c r="CW26">
        <f t="shared" si="56"/>
        <v>-14.533378148901246</v>
      </c>
      <c r="CX26">
        <f t="shared" si="19"/>
        <v>-14.338047685251603</v>
      </c>
    </row>
    <row r="27" spans="1:102">
      <c r="A27" s="37" t="s">
        <v>52</v>
      </c>
      <c r="B27" s="38" t="s">
        <v>49</v>
      </c>
      <c r="C27" s="37">
        <v>27655.485000000001</v>
      </c>
      <c r="D27" s="37" t="s">
        <v>53</v>
      </c>
      <c r="E27">
        <f t="shared" si="23"/>
        <v>-44560.866968287562</v>
      </c>
      <c r="F27">
        <f t="shared" si="24"/>
        <v>-44561</v>
      </c>
      <c r="G27">
        <f t="shared" si="25"/>
        <v>4.8091247001138981E-2</v>
      </c>
      <c r="H27" s="116">
        <f>G27</f>
        <v>4.8091247001138981E-2</v>
      </c>
      <c r="I27" s="116"/>
      <c r="J27" s="116"/>
      <c r="K27" s="165"/>
      <c r="L27" s="116"/>
      <c r="M27" s="116"/>
      <c r="N27" s="116"/>
      <c r="O27" s="40"/>
      <c r="P27" s="249"/>
      <c r="Q27" s="293">
        <f t="shared" si="27"/>
        <v>12636.985000000001</v>
      </c>
      <c r="R27" s="8">
        <f t="shared" si="28"/>
        <v>2.3127680381245593E-3</v>
      </c>
      <c r="S27" s="116">
        <v>0.1</v>
      </c>
      <c r="T27" s="167">
        <f t="shared" si="29"/>
        <v>2.3127680381245593E-4</v>
      </c>
      <c r="U27" s="116"/>
      <c r="V27" s="116">
        <v>0.1</v>
      </c>
      <c r="W27" s="25"/>
      <c r="X27" s="250"/>
      <c r="Y27" s="41"/>
      <c r="Z27">
        <f t="shared" si="30"/>
        <v>-44561</v>
      </c>
      <c r="AA27" s="246">
        <f t="shared" si="31"/>
        <v>4.7732893136694404E-2</v>
      </c>
      <c r="AB27" s="247">
        <f t="shared" si="32"/>
        <v>3.5835386444457717E-4</v>
      </c>
      <c r="AC27" s="247">
        <f t="shared" si="33"/>
        <v>4.8091247001138981E-2</v>
      </c>
      <c r="AD27" s="248">
        <f t="shared" si="34"/>
        <v>1.284174921623624E-8</v>
      </c>
      <c r="AH27">
        <f t="shared" si="35"/>
        <v>8.6274259751941071E-3</v>
      </c>
      <c r="AI27">
        <f t="shared" si="36"/>
        <v>0.4138181397559122</v>
      </c>
      <c r="AJ27">
        <f t="shared" si="37"/>
        <v>0.4990359261063424</v>
      </c>
      <c r="AK27">
        <f t="shared" si="38"/>
        <v>0.16895929069638466</v>
      </c>
      <c r="AL27">
        <f t="shared" si="39"/>
        <v>2.8609622472160749</v>
      </c>
      <c r="AM27">
        <f t="shared" si="40"/>
        <v>7.0799782333462717</v>
      </c>
      <c r="AN27">
        <f t="shared" si="41"/>
        <v>-9.98375236283837</v>
      </c>
      <c r="AO27">
        <f t="shared" si="41"/>
        <v>-9.9921715231696862</v>
      </c>
      <c r="AP27">
        <f t="shared" si="41"/>
        <v>-9.975890062882284</v>
      </c>
      <c r="AQ27">
        <f t="shared" si="41"/>
        <v>-10.007530070182947</v>
      </c>
      <c r="AR27">
        <f t="shared" si="41"/>
        <v>-9.9465982115448011</v>
      </c>
      <c r="AS27">
        <f t="shared" si="41"/>
        <v>-10.06620528563797</v>
      </c>
      <c r="AT27">
        <f t="shared" si="41"/>
        <v>-9.8387809785581712</v>
      </c>
      <c r="AU27">
        <f t="shared" si="42"/>
        <v>-10.311613086060506</v>
      </c>
      <c r="AV27" s="246">
        <f t="shared" si="43"/>
        <v>4.2704549105008018E-2</v>
      </c>
      <c r="AW27" s="247">
        <f t="shared" si="44"/>
        <v>5.3866978961309639E-3</v>
      </c>
      <c r="AX27" s="248">
        <f t="shared" si="45"/>
        <v>2.9016514224181754E-6</v>
      </c>
      <c r="AY27" s="247">
        <f t="shared" si="46"/>
        <v>4.4492165057631261E-2</v>
      </c>
      <c r="BA27">
        <f t="shared" si="47"/>
        <v>-5.0283440316863858E-3</v>
      </c>
      <c r="BB27">
        <f t="shared" si="48"/>
        <v>0.86445941658487779</v>
      </c>
      <c r="BC27">
        <f t="shared" si="49"/>
        <v>-0.98361026294178133</v>
      </c>
      <c r="BD27">
        <f t="shared" si="50"/>
        <v>0.1461668830424149</v>
      </c>
      <c r="BE27">
        <f t="shared" si="51"/>
        <v>2.3184913221282</v>
      </c>
      <c r="BF27">
        <f t="shared" si="52"/>
        <v>2.2910764909602999</v>
      </c>
      <c r="BG27">
        <f t="shared" si="53"/>
        <v>-16.689232915312878</v>
      </c>
      <c r="BH27">
        <f t="shared" si="53"/>
        <v>-16.689233215825329</v>
      </c>
      <c r="BI27">
        <f t="shared" si="53"/>
        <v>-16.689230504259573</v>
      </c>
      <c r="BJ27">
        <f t="shared" si="53"/>
        <v>-16.689254971493533</v>
      </c>
      <c r="BK27">
        <f t="shared" si="53"/>
        <v>-16.689034229024948</v>
      </c>
      <c r="BL27">
        <f t="shared" si="53"/>
        <v>-16.691028403576276</v>
      </c>
      <c r="BM27">
        <f t="shared" si="53"/>
        <v>-16.673223162020783</v>
      </c>
      <c r="BN27">
        <f t="shared" si="54"/>
        <v>-16.854924246007425</v>
      </c>
      <c r="BQ27">
        <f t="shared" si="0"/>
        <v>3.1641670759630917E-2</v>
      </c>
      <c r="BR27">
        <v>-35000</v>
      </c>
      <c r="BS27">
        <f t="shared" si="1"/>
        <v>2.8950383861529389E-2</v>
      </c>
      <c r="BT27">
        <f t="shared" si="2"/>
        <v>3.1574985683354352E-2</v>
      </c>
      <c r="BU27">
        <f t="shared" si="3"/>
        <v>-2.6246018218249617E-3</v>
      </c>
      <c r="BV27">
        <f t="shared" si="4"/>
        <v>0.41172155860711146</v>
      </c>
      <c r="BW27">
        <f t="shared" si="5"/>
        <v>-2.6083529931677937E-2</v>
      </c>
      <c r="BX27">
        <f t="shared" si="6"/>
        <v>-2.8736506552327516</v>
      </c>
      <c r="BY27">
        <f t="shared" si="7"/>
        <v>-7.4195914960721883</v>
      </c>
      <c r="BZ27">
        <f t="shared" si="55"/>
        <v>-8.8901611378673611</v>
      </c>
      <c r="CA27">
        <f t="shared" si="55"/>
        <v>-8.8811831598279447</v>
      </c>
      <c r="CB27">
        <f t="shared" si="55"/>
        <v>-8.8982910914165956</v>
      </c>
      <c r="CC27">
        <f t="shared" si="55"/>
        <v>-8.8655372449157355</v>
      </c>
      <c r="CD27">
        <f t="shared" si="55"/>
        <v>-8.9277081773289435</v>
      </c>
      <c r="CE27">
        <f t="shared" si="55"/>
        <v>-8.8075659595446663</v>
      </c>
      <c r="CF27">
        <f t="shared" si="55"/>
        <v>-9.033008632947455</v>
      </c>
      <c r="CG27">
        <f t="shared" si="9"/>
        <v>-8.574635489140416</v>
      </c>
      <c r="CI27" s="23">
        <f t="shared" si="10"/>
        <v>-35000</v>
      </c>
      <c r="CJ27" s="86">
        <f t="shared" si="11"/>
        <v>3.4266272581455884E-2</v>
      </c>
      <c r="CK27" s="86">
        <f t="shared" si="12"/>
        <v>3.1574985683354352E-2</v>
      </c>
      <c r="CL27">
        <f t="shared" si="13"/>
        <v>2.69128689810153E-3</v>
      </c>
      <c r="CM27">
        <f t="shared" si="14"/>
        <v>0.94058957960072798</v>
      </c>
      <c r="CN27">
        <f t="shared" si="15"/>
        <v>0.33270103620341102</v>
      </c>
      <c r="CO27">
        <f t="shared" si="16"/>
        <v>-1.8734320975352843</v>
      </c>
      <c r="CP27">
        <f t="shared" si="17"/>
        <v>-1.3598359945244882</v>
      </c>
      <c r="CQ27">
        <f t="shared" si="56"/>
        <v>-14.242292842198545</v>
      </c>
      <c r="CR27">
        <f t="shared" si="56"/>
        <v>-14.242292842197575</v>
      </c>
      <c r="CS27">
        <f t="shared" si="56"/>
        <v>-14.242292842243938</v>
      </c>
      <c r="CT27">
        <f t="shared" si="56"/>
        <v>-14.24229284002741</v>
      </c>
      <c r="CU27">
        <f t="shared" si="56"/>
        <v>-14.24229294599456</v>
      </c>
      <c r="CV27">
        <f t="shared" si="56"/>
        <v>-14.242287879826096</v>
      </c>
      <c r="CW27">
        <f t="shared" si="56"/>
        <v>-14.24252981599526</v>
      </c>
      <c r="CX27">
        <f t="shared" si="19"/>
        <v>-14.04405439465987</v>
      </c>
    </row>
    <row r="28" spans="1:102">
      <c r="A28" s="37" t="s">
        <v>54</v>
      </c>
      <c r="B28" s="38" t="s">
        <v>49</v>
      </c>
      <c r="C28" s="37">
        <v>28058.561399999999</v>
      </c>
      <c r="D28" s="37" t="s">
        <v>46</v>
      </c>
      <c r="E28">
        <f t="shared" si="23"/>
        <v>-43445.862740387136</v>
      </c>
      <c r="F28">
        <f t="shared" si="24"/>
        <v>-43446</v>
      </c>
      <c r="G28">
        <f t="shared" si="25"/>
        <v>4.9619641999015585E-2</v>
      </c>
      <c r="H28" s="116"/>
      <c r="I28" s="116">
        <f>G28</f>
        <v>4.9619641999015585E-2</v>
      </c>
      <c r="J28" s="116"/>
      <c r="K28" s="165"/>
      <c r="L28" s="116"/>
      <c r="M28" s="116"/>
      <c r="N28" s="116"/>
      <c r="O28" s="40"/>
      <c r="P28" s="249"/>
      <c r="Q28" s="293">
        <f t="shared" si="27"/>
        <v>13040.061399999999</v>
      </c>
      <c r="R28" s="8">
        <f t="shared" si="28"/>
        <v>2.4621088721104713E-3</v>
      </c>
      <c r="S28" s="8">
        <v>0.1</v>
      </c>
      <c r="T28" s="167">
        <f t="shared" si="29"/>
        <v>2.4621088721104716E-4</v>
      </c>
      <c r="U28" s="116"/>
      <c r="V28" s="8">
        <v>0.1</v>
      </c>
      <c r="W28" s="25"/>
      <c r="X28" s="245"/>
      <c r="Y28" s="41"/>
      <c r="Z28">
        <f t="shared" si="30"/>
        <v>-43446</v>
      </c>
      <c r="AA28" s="246">
        <f t="shared" si="31"/>
        <v>4.5773285624973223E-2</v>
      </c>
      <c r="AB28" s="247">
        <f t="shared" si="32"/>
        <v>3.8463563740423617E-3</v>
      </c>
      <c r="AC28" s="247">
        <f t="shared" si="33"/>
        <v>4.9619641999015585E-2</v>
      </c>
      <c r="AD28" s="248">
        <f t="shared" si="34"/>
        <v>1.4794457356136307E-6</v>
      </c>
      <c r="AH28">
        <f t="shared" si="35"/>
        <v>7.5689595667387402E-3</v>
      </c>
      <c r="AI28">
        <f t="shared" si="36"/>
        <v>0.40362872631390712</v>
      </c>
      <c r="AJ28">
        <f t="shared" si="37"/>
        <v>0.43855488951620752</v>
      </c>
      <c r="AK28">
        <f t="shared" si="38"/>
        <v>0.12844344714259234</v>
      </c>
      <c r="AL28">
        <f t="shared" si="39"/>
        <v>2.9294581152244907</v>
      </c>
      <c r="AM28">
        <f t="shared" si="40"/>
        <v>9.392596825548619</v>
      </c>
      <c r="AN28">
        <f t="shared" si="41"/>
        <v>-9.8508817543692047</v>
      </c>
      <c r="AO28">
        <f t="shared" si="41"/>
        <v>-9.861741625998528</v>
      </c>
      <c r="AP28">
        <f t="shared" si="41"/>
        <v>-9.842181911833686</v>
      </c>
      <c r="AQ28">
        <f t="shared" si="41"/>
        <v>-9.8775404345902729</v>
      </c>
      <c r="AR28">
        <f t="shared" si="41"/>
        <v>-9.8140239708701529</v>
      </c>
      <c r="AS28">
        <f t="shared" si="41"/>
        <v>-9.9295505376582902</v>
      </c>
      <c r="AT28">
        <f t="shared" si="41"/>
        <v>-9.7234328786649407</v>
      </c>
      <c r="AU28">
        <f t="shared" si="42"/>
        <v>-10.109047452699359</v>
      </c>
      <c r="AV28" s="246">
        <f t="shared" si="43"/>
        <v>4.0431633479934122E-2</v>
      </c>
      <c r="AW28" s="247">
        <f t="shared" si="44"/>
        <v>9.1880085190814628E-3</v>
      </c>
      <c r="AX28" s="248">
        <f t="shared" si="45"/>
        <v>8.441950054671355E-6</v>
      </c>
      <c r="AY28" s="247">
        <f t="shared" si="46"/>
        <v>4.7392334577315946E-2</v>
      </c>
      <c r="BA28">
        <f t="shared" si="47"/>
        <v>-5.3416521450391002E-3</v>
      </c>
      <c r="BB28">
        <f t="shared" si="48"/>
        <v>0.83248632678759038</v>
      </c>
      <c r="BC28">
        <f t="shared" si="49"/>
        <v>-0.99762547178243044</v>
      </c>
      <c r="BD28">
        <f t="shared" si="50"/>
        <v>0.1080517317664678</v>
      </c>
      <c r="BE28">
        <f t="shared" si="51"/>
        <v>2.5687175881099944</v>
      </c>
      <c r="BF28">
        <f t="shared" si="52"/>
        <v>3.3951570538969862</v>
      </c>
      <c r="BG28">
        <f t="shared" si="53"/>
        <v>-16.399932332216537</v>
      </c>
      <c r="BH28">
        <f t="shared" si="53"/>
        <v>-16.399934156322672</v>
      </c>
      <c r="BI28">
        <f t="shared" si="53"/>
        <v>-16.399922272099978</v>
      </c>
      <c r="BJ28">
        <f t="shared" si="53"/>
        <v>-16.399999701029092</v>
      </c>
      <c r="BK28">
        <f t="shared" si="53"/>
        <v>-16.399495319800305</v>
      </c>
      <c r="BL28">
        <f t="shared" si="53"/>
        <v>-16.402784717812249</v>
      </c>
      <c r="BM28">
        <f t="shared" si="53"/>
        <v>-16.381490397969163</v>
      </c>
      <c r="BN28">
        <f t="shared" si="54"/>
        <v>-16.527121726997642</v>
      </c>
      <c r="BQ28">
        <f t="shared" si="0"/>
        <v>3.0786884373275161E-2</v>
      </c>
      <c r="BR28">
        <v>-34000</v>
      </c>
      <c r="BS28">
        <f t="shared" si="1"/>
        <v>2.6861537075050762E-2</v>
      </c>
      <c r="BT28">
        <f t="shared" si="2"/>
        <v>3.0813086102431286E-2</v>
      </c>
      <c r="BU28">
        <f t="shared" si="3"/>
        <v>-3.9515490273805236E-3</v>
      </c>
      <c r="BV28">
        <f t="shared" si="4"/>
        <v>0.42329815384824221</v>
      </c>
      <c r="BW28">
        <f t="shared" si="5"/>
        <v>-9.0178754557428256E-2</v>
      </c>
      <c r="BX28">
        <f t="shared" si="6"/>
        <v>-2.8094357143151156</v>
      </c>
      <c r="BY28">
        <f t="shared" si="7"/>
        <v>-5.9657885352241529</v>
      </c>
      <c r="BZ28">
        <f t="shared" si="55"/>
        <v>-8.7682253213671224</v>
      </c>
      <c r="CA28">
        <f t="shared" si="55"/>
        <v>-8.7622160953144981</v>
      </c>
      <c r="CB28">
        <f t="shared" si="55"/>
        <v>-8.7746500254388877</v>
      </c>
      <c r="CC28">
        <f t="shared" si="55"/>
        <v>-8.7487875957378751</v>
      </c>
      <c r="CD28">
        <f t="shared" si="55"/>
        <v>-8.8020219819258454</v>
      </c>
      <c r="CE28">
        <f t="shared" si="55"/>
        <v>-8.6898430707686032</v>
      </c>
      <c r="CF28">
        <f t="shared" si="55"/>
        <v>-8.9165236782133483</v>
      </c>
      <c r="CG28">
        <f t="shared" si="9"/>
        <v>-8.3929622753636064</v>
      </c>
      <c r="CI28" s="23">
        <f t="shared" si="10"/>
        <v>-34000</v>
      </c>
      <c r="CJ28" s="86">
        <f t="shared" si="11"/>
        <v>3.4738433400655688E-2</v>
      </c>
      <c r="CK28" s="86">
        <f t="shared" si="12"/>
        <v>3.0813086102431286E-2</v>
      </c>
      <c r="CL28">
        <f t="shared" si="13"/>
        <v>3.9253472982243992E-3</v>
      </c>
      <c r="CM28">
        <f t="shared" si="14"/>
        <v>0.99811488631699463</v>
      </c>
      <c r="CN28">
        <f t="shared" si="15"/>
        <v>0.59103807343409775</v>
      </c>
      <c r="CO28">
        <f t="shared" si="16"/>
        <v>-1.5802532944796228</v>
      </c>
      <c r="CP28">
        <f t="shared" si="17"/>
        <v>-1.0095019684056838</v>
      </c>
      <c r="CQ28">
        <f t="shared" si="56"/>
        <v>-13.945759597672529</v>
      </c>
      <c r="CR28">
        <f t="shared" si="56"/>
        <v>-13.945759596809243</v>
      </c>
      <c r="CS28">
        <f t="shared" si="56"/>
        <v>-13.945759574044708</v>
      </c>
      <c r="CT28">
        <f t="shared" si="56"/>
        <v>-13.945758973752847</v>
      </c>
      <c r="CU28">
        <f t="shared" si="56"/>
        <v>-13.945743144962984</v>
      </c>
      <c r="CV28">
        <f t="shared" si="56"/>
        <v>-13.945326229167323</v>
      </c>
      <c r="CW28">
        <f t="shared" si="56"/>
        <v>-13.93465004836138</v>
      </c>
      <c r="CX28">
        <f t="shared" si="19"/>
        <v>-13.750061104068134</v>
      </c>
    </row>
    <row r="29" spans="1:102">
      <c r="A29" s="37" t="s">
        <v>55</v>
      </c>
      <c r="B29" s="38" t="s">
        <v>49</v>
      </c>
      <c r="C29" s="37">
        <v>28498.522000000001</v>
      </c>
      <c r="D29" s="37" t="s">
        <v>46</v>
      </c>
      <c r="E29">
        <f t="shared" si="23"/>
        <v>-42228.828130795468</v>
      </c>
      <c r="F29">
        <f t="shared" si="24"/>
        <v>-42229</v>
      </c>
      <c r="G29">
        <f t="shared" si="25"/>
        <v>6.2131083002896048E-2</v>
      </c>
      <c r="H29" s="116"/>
      <c r="I29" s="116">
        <f>G29</f>
        <v>6.2131083002896048E-2</v>
      </c>
      <c r="J29" s="116"/>
      <c r="K29" s="165"/>
      <c r="L29" s="116"/>
      <c r="M29" s="116"/>
      <c r="N29" s="116"/>
      <c r="O29" s="40"/>
      <c r="P29" s="116"/>
      <c r="Q29" s="293">
        <f t="shared" si="27"/>
        <v>13480.022000000001</v>
      </c>
      <c r="R29" s="8">
        <f t="shared" si="28"/>
        <v>3.8602714751127584E-3</v>
      </c>
      <c r="S29" s="8">
        <v>0.1</v>
      </c>
      <c r="T29" s="167">
        <f t="shared" si="29"/>
        <v>3.8602714751127587E-4</v>
      </c>
      <c r="U29" s="116"/>
      <c r="V29" s="8">
        <v>0.1</v>
      </c>
      <c r="W29" s="25"/>
      <c r="X29" s="252"/>
      <c r="Y29" s="41"/>
      <c r="Z29">
        <f t="shared" si="30"/>
        <v>-42229</v>
      </c>
      <c r="AA29" s="246">
        <f t="shared" si="31"/>
        <v>4.35291595788476E-2</v>
      </c>
      <c r="AB29" s="247">
        <f t="shared" si="32"/>
        <v>1.8601923424048449E-2</v>
      </c>
      <c r="AC29" s="247">
        <f t="shared" si="33"/>
        <v>6.2131083002896048E-2</v>
      </c>
      <c r="AD29" s="248">
        <f t="shared" si="34"/>
        <v>3.4603155507416237E-5</v>
      </c>
      <c r="AH29">
        <f t="shared" si="35"/>
        <v>6.3014977236894006E-3</v>
      </c>
      <c r="AI29">
        <f t="shared" si="36"/>
        <v>0.3960164240209304</v>
      </c>
      <c r="AJ29">
        <f t="shared" si="37"/>
        <v>0.37366312858396983</v>
      </c>
      <c r="AK29">
        <f t="shared" si="38"/>
        <v>8.5791929337089443E-2</v>
      </c>
      <c r="AL29">
        <f t="shared" si="39"/>
        <v>3.0004930787044697</v>
      </c>
      <c r="AM29">
        <f t="shared" si="40"/>
        <v>14.150862739278224</v>
      </c>
      <c r="AN29">
        <f t="shared" si="41"/>
        <v>-9.7100118888201337</v>
      </c>
      <c r="AO29">
        <f t="shared" si="41"/>
        <v>-9.7207623751065153</v>
      </c>
      <c r="AP29">
        <f t="shared" si="41"/>
        <v>-9.7023892581506601</v>
      </c>
      <c r="AQ29">
        <f t="shared" si="41"/>
        <v>-9.7338520894922453</v>
      </c>
      <c r="AR29">
        <f t="shared" si="41"/>
        <v>-9.6801467600667728</v>
      </c>
      <c r="AS29">
        <f t="shared" si="41"/>
        <v>-9.7723724169553421</v>
      </c>
      <c r="AT29">
        <f t="shared" si="41"/>
        <v>-9.615389072210613</v>
      </c>
      <c r="AU29">
        <f t="shared" si="42"/>
        <v>-9.887951151532981</v>
      </c>
      <c r="AV29" s="246">
        <f t="shared" si="43"/>
        <v>3.8338816151457705E-2</v>
      </c>
      <c r="AW29" s="247">
        <f t="shared" si="44"/>
        <v>2.3792266851438343E-2</v>
      </c>
      <c r="AX29" s="248">
        <f t="shared" si="45"/>
        <v>5.6607196193005183E-5</v>
      </c>
      <c r="AY29" s="247">
        <f t="shared" si="46"/>
        <v>6.1019928706596532E-2</v>
      </c>
      <c r="BA29">
        <f t="shared" si="47"/>
        <v>-5.1903434273898909E-3</v>
      </c>
      <c r="BB29">
        <f t="shared" si="48"/>
        <v>0.81058755211117728</v>
      </c>
      <c r="BC29">
        <f t="shared" si="49"/>
        <v>-0.94768505310280882</v>
      </c>
      <c r="BD29">
        <f t="shared" si="50"/>
        <v>6.2120302925941229E-2</v>
      </c>
      <c r="BE29">
        <f t="shared" si="51"/>
        <v>2.8246830260705922</v>
      </c>
      <c r="BF29">
        <f t="shared" si="52"/>
        <v>6.2580405384143694</v>
      </c>
      <c r="BG29">
        <f t="shared" si="53"/>
        <v>-16.094233148964467</v>
      </c>
      <c r="BH29">
        <f t="shared" si="53"/>
        <v>-16.094236626302408</v>
      </c>
      <c r="BI29">
        <f t="shared" si="53"/>
        <v>-16.094217794480688</v>
      </c>
      <c r="BJ29">
        <f t="shared" si="53"/>
        <v>-16.094319781550261</v>
      </c>
      <c r="BK29">
        <f t="shared" si="53"/>
        <v>-16.093767503046646</v>
      </c>
      <c r="BL29">
        <f t="shared" si="53"/>
        <v>-16.096759678522083</v>
      </c>
      <c r="BM29">
        <f t="shared" si="53"/>
        <v>-16.080591375280488</v>
      </c>
      <c r="BN29">
        <f t="shared" si="54"/>
        <v>-16.169331892347504</v>
      </c>
      <c r="BQ29">
        <f t="shared" si="0"/>
        <v>2.9659177360062697E-2</v>
      </c>
      <c r="BR29">
        <v>-33000</v>
      </c>
      <c r="BS29">
        <f t="shared" si="1"/>
        <v>2.4799264065861765E-2</v>
      </c>
      <c r="BT29">
        <f t="shared" si="2"/>
        <v>3.0056058275911339E-2</v>
      </c>
      <c r="BU29">
        <f t="shared" si="3"/>
        <v>-5.2567942100495728E-3</v>
      </c>
      <c r="BV29">
        <f t="shared" si="4"/>
        <v>0.4382036560293987</v>
      </c>
      <c r="BW29">
        <f t="shared" si="5"/>
        <v>-0.1578744010302264</v>
      </c>
      <c r="BX29">
        <f t="shared" si="6"/>
        <v>-2.7411994572018372</v>
      </c>
      <c r="BY29">
        <f t="shared" si="7"/>
        <v>-4.9281786864864792</v>
      </c>
      <c r="BZ29">
        <f t="shared" si="55"/>
        <v>-8.6426278277089388</v>
      </c>
      <c r="CA29">
        <f t="shared" si="55"/>
        <v>-8.6394471788147911</v>
      </c>
      <c r="CB29">
        <f t="shared" si="55"/>
        <v>-8.6467931730869125</v>
      </c>
      <c r="CC29">
        <f t="shared" si="55"/>
        <v>-8.6297444791952849</v>
      </c>
      <c r="CD29">
        <f t="shared" si="55"/>
        <v>-8.668882556766544</v>
      </c>
      <c r="CE29">
        <f t="shared" si="55"/>
        <v>-8.57657011036647</v>
      </c>
      <c r="CF29">
        <f t="shared" si="55"/>
        <v>-8.7828059731755275</v>
      </c>
      <c r="CG29">
        <f t="shared" si="9"/>
        <v>-8.2112890615867951</v>
      </c>
      <c r="CI29" s="23">
        <f t="shared" si="10"/>
        <v>-33000</v>
      </c>
      <c r="CJ29" s="86">
        <f t="shared" si="11"/>
        <v>3.4915971570112274E-2</v>
      </c>
      <c r="CK29" s="86">
        <f t="shared" si="12"/>
        <v>3.0056058275911339E-2</v>
      </c>
      <c r="CL29">
        <f t="shared" si="13"/>
        <v>4.8599132942009323E-3</v>
      </c>
      <c r="CM29">
        <f t="shared" si="14"/>
        <v>1.0631312297415731</v>
      </c>
      <c r="CN29">
        <f t="shared" si="15"/>
        <v>0.8215096587715891</v>
      </c>
      <c r="CO29">
        <f t="shared" si="16"/>
        <v>-1.2485448225486986</v>
      </c>
      <c r="CP29">
        <f t="shared" si="17"/>
        <v>-0.72037869363680174</v>
      </c>
      <c r="CQ29">
        <f t="shared" si="56"/>
        <v>-13.63034847437136</v>
      </c>
      <c r="CR29">
        <f t="shared" si="56"/>
        <v>-13.630348322740055</v>
      </c>
      <c r="CS29">
        <f t="shared" si="56"/>
        <v>-13.630346755635623</v>
      </c>
      <c r="CT29">
        <f t="shared" si="56"/>
        <v>-13.63033055992307</v>
      </c>
      <c r="CU29">
        <f t="shared" si="56"/>
        <v>-13.630163208117773</v>
      </c>
      <c r="CV29">
        <f t="shared" si="56"/>
        <v>-13.628436888759763</v>
      </c>
      <c r="CW29">
        <f t="shared" si="56"/>
        <v>-13.610930462703347</v>
      </c>
      <c r="CX29">
        <f t="shared" si="19"/>
        <v>-13.456067813476402</v>
      </c>
    </row>
    <row r="30" spans="1:102">
      <c r="A30" s="37" t="s">
        <v>56</v>
      </c>
      <c r="B30" s="38" t="s">
        <v>49</v>
      </c>
      <c r="C30" s="37">
        <v>30226.826000000001</v>
      </c>
      <c r="D30" s="37" t="s">
        <v>53</v>
      </c>
      <c r="E30">
        <f t="shared" si="23"/>
        <v>-37447.932332636032</v>
      </c>
      <c r="F30">
        <f t="shared" si="24"/>
        <v>-37448</v>
      </c>
      <c r="G30">
        <f t="shared" si="25"/>
        <v>2.4461896005959716E-2</v>
      </c>
      <c r="H30" s="116">
        <f t="shared" ref="H30:H38" si="57">G30</f>
        <v>2.4461896005959716E-2</v>
      </c>
      <c r="I30" s="116"/>
      <c r="J30" s="116"/>
      <c r="K30" s="165"/>
      <c r="L30" s="116"/>
      <c r="M30" s="116"/>
      <c r="N30" s="116"/>
      <c r="O30" s="40"/>
      <c r="P30" s="116"/>
      <c r="Q30" s="293">
        <f t="shared" si="27"/>
        <v>15208.326000000001</v>
      </c>
      <c r="R30" s="8">
        <f t="shared" si="28"/>
        <v>5.9838435620638794E-4</v>
      </c>
      <c r="S30" s="116">
        <v>0.1</v>
      </c>
      <c r="T30" s="167">
        <f t="shared" si="29"/>
        <v>5.9838435620638796E-5</v>
      </c>
      <c r="U30" s="116"/>
      <c r="V30" s="116">
        <v>0.1</v>
      </c>
      <c r="W30" s="25"/>
      <c r="X30" s="252"/>
      <c r="Y30" s="41"/>
      <c r="Z30">
        <f t="shared" si="30"/>
        <v>-37448</v>
      </c>
      <c r="AA30" s="246">
        <f t="shared" si="31"/>
        <v>3.4060556806527698E-2</v>
      </c>
      <c r="AB30" s="247">
        <f t="shared" si="32"/>
        <v>-9.5986608005679819E-3</v>
      </c>
      <c r="AC30" s="247">
        <f t="shared" si="33"/>
        <v>2.4461896005959716E-2</v>
      </c>
      <c r="AD30" s="248">
        <f t="shared" si="34"/>
        <v>9.2134289164360373E-6</v>
      </c>
      <c r="AH30">
        <f t="shared" si="35"/>
        <v>5.9988043063496867E-4</v>
      </c>
      <c r="AI30">
        <f t="shared" si="36"/>
        <v>0.39456671400928556</v>
      </c>
      <c r="AJ30">
        <f t="shared" si="37"/>
        <v>0.11852182754510945</v>
      </c>
      <c r="AK30">
        <f t="shared" si="38"/>
        <v>-7.4879579368012428E-2</v>
      </c>
      <c r="AL30">
        <f t="shared" si="39"/>
        <v>-3.018538227895367</v>
      </c>
      <c r="AM30">
        <f t="shared" si="40"/>
        <v>-16.232456651831747</v>
      </c>
      <c r="AN30">
        <f t="shared" si="41"/>
        <v>-9.1757172529164404</v>
      </c>
      <c r="AO30">
        <f t="shared" si="41"/>
        <v>-9.1656010304120858</v>
      </c>
      <c r="AP30">
        <f t="shared" si="41"/>
        <v>-9.182718715288944</v>
      </c>
      <c r="AQ30">
        <f t="shared" si="41"/>
        <v>-9.1537085034212566</v>
      </c>
      <c r="AR30">
        <f t="shared" si="41"/>
        <v>-9.2027503880181385</v>
      </c>
      <c r="AS30">
        <f t="shared" si="41"/>
        <v>-9.1194580408627051</v>
      </c>
      <c r="AT30">
        <f t="shared" si="41"/>
        <v>-9.2599690512143056</v>
      </c>
      <c r="AU30">
        <f t="shared" si="42"/>
        <v>-9.01937151646605</v>
      </c>
      <c r="AV30" s="246">
        <f t="shared" si="43"/>
        <v>3.3326445107524694E-2</v>
      </c>
      <c r="AW30" s="247">
        <f t="shared" si="44"/>
        <v>-8.864549101564978E-3</v>
      </c>
      <c r="AX30" s="248">
        <f t="shared" si="45"/>
        <v>7.8580230774056464E-6</v>
      </c>
      <c r="AY30" s="247">
        <f t="shared" si="46"/>
        <v>2.459612727432775E-2</v>
      </c>
      <c r="BA30">
        <f t="shared" si="47"/>
        <v>-7.3411169900300377E-4</v>
      </c>
      <c r="BB30">
        <f t="shared" si="48"/>
        <v>0.84327777206702559</v>
      </c>
      <c r="BC30">
        <f t="shared" si="49"/>
        <v>-0.25983314482364317</v>
      </c>
      <c r="BD30">
        <f t="shared" si="50"/>
        <v>-0.12318340278857173</v>
      </c>
      <c r="BE30">
        <f t="shared" si="51"/>
        <v>-2.4754478430384217</v>
      </c>
      <c r="BF30">
        <f t="shared" si="52"/>
        <v>-2.8904961703680603</v>
      </c>
      <c r="BG30">
        <f t="shared" si="53"/>
        <v>-14.906895345155077</v>
      </c>
      <c r="BH30">
        <f t="shared" si="53"/>
        <v>-14.906894264032218</v>
      </c>
      <c r="BI30">
        <f t="shared" si="53"/>
        <v>-14.906902057122926</v>
      </c>
      <c r="BJ30">
        <f t="shared" si="53"/>
        <v>-14.906845880548447</v>
      </c>
      <c r="BK30">
        <f t="shared" si="53"/>
        <v>-14.9072507571309</v>
      </c>
      <c r="BL30">
        <f t="shared" si="53"/>
        <v>-14.904328928739734</v>
      </c>
      <c r="BM30">
        <f t="shared" si="53"/>
        <v>-14.92522165201275</v>
      </c>
      <c r="BN30">
        <f t="shared" si="54"/>
        <v>-14.763749970028432</v>
      </c>
      <c r="BQ30">
        <f t="shared" si="0"/>
        <v>2.8109240259850128E-2</v>
      </c>
      <c r="BR30">
        <v>-32000</v>
      </c>
      <c r="BS30">
        <f t="shared" si="1"/>
        <v>2.2782792053293095E-2</v>
      </c>
      <c r="BT30">
        <f t="shared" si="2"/>
        <v>2.9303902203794512E-2</v>
      </c>
      <c r="BU30">
        <f t="shared" si="3"/>
        <v>-6.5211101505014161E-3</v>
      </c>
      <c r="BV30">
        <f t="shared" si="4"/>
        <v>0.45716662645998407</v>
      </c>
      <c r="BW30">
        <f t="shared" si="5"/>
        <v>-0.22990783589458777</v>
      </c>
      <c r="BX30">
        <f t="shared" si="6"/>
        <v>-2.6677541628394099</v>
      </c>
      <c r="BY30">
        <f t="shared" si="7"/>
        <v>-4.1415772892104981</v>
      </c>
      <c r="BZ30">
        <f t="shared" si="55"/>
        <v>-8.5125440664484842</v>
      </c>
      <c r="CA30">
        <f t="shared" si="55"/>
        <v>-8.5113130078091004</v>
      </c>
      <c r="CB30">
        <f t="shared" si="55"/>
        <v>-8.5146086856019174</v>
      </c>
      <c r="CC30">
        <f t="shared" si="55"/>
        <v>-8.5057539598892671</v>
      </c>
      <c r="CD30">
        <f t="shared" si="55"/>
        <v>-8.5293205513464851</v>
      </c>
      <c r="CE30">
        <f t="shared" si="55"/>
        <v>-8.4648923718942228</v>
      </c>
      <c r="CF30">
        <f t="shared" si="55"/>
        <v>-8.6302770872940595</v>
      </c>
      <c r="CG30">
        <f t="shared" si="9"/>
        <v>-8.0296158478099837</v>
      </c>
      <c r="CI30" s="23">
        <f t="shared" si="10"/>
        <v>-32000</v>
      </c>
      <c r="CJ30" s="86">
        <f t="shared" si="11"/>
        <v>3.4630350410351549E-2</v>
      </c>
      <c r="CK30" s="86">
        <f t="shared" si="12"/>
        <v>2.9303902203794512E-2</v>
      </c>
      <c r="CL30">
        <f t="shared" si="13"/>
        <v>5.3264482065570329E-3</v>
      </c>
      <c r="CM30">
        <f t="shared" si="14"/>
        <v>1.1280699618402763</v>
      </c>
      <c r="CN30">
        <f t="shared" si="15"/>
        <v>0.973375484290949</v>
      </c>
      <c r="CO30">
        <f t="shared" si="16"/>
        <v>-0.87307469924619419</v>
      </c>
      <c r="CP30">
        <f t="shared" si="17"/>
        <v>-0.46655730239584381</v>
      </c>
      <c r="CQ30">
        <f t="shared" si="56"/>
        <v>-13.294769384808362</v>
      </c>
      <c r="CR30">
        <f t="shared" si="56"/>
        <v>-13.29476807813114</v>
      </c>
      <c r="CS30">
        <f t="shared" si="56"/>
        <v>-13.294759294082304</v>
      </c>
      <c r="CT30">
        <f t="shared" si="56"/>
        <v>-13.294700245697236</v>
      </c>
      <c r="CU30">
        <f t="shared" si="56"/>
        <v>-13.294303389627459</v>
      </c>
      <c r="CV30">
        <f t="shared" si="56"/>
        <v>-13.29163980458269</v>
      </c>
      <c r="CW30">
        <f t="shared" si="56"/>
        <v>-13.273921911165555</v>
      </c>
      <c r="CX30">
        <f t="shared" si="19"/>
        <v>-13.162074522884669</v>
      </c>
    </row>
    <row r="31" spans="1:102">
      <c r="A31" s="37" t="s">
        <v>56</v>
      </c>
      <c r="B31" s="38" t="s">
        <v>49</v>
      </c>
      <c r="C31" s="37">
        <v>30235.865000000002</v>
      </c>
      <c r="D31" s="37" t="s">
        <v>53</v>
      </c>
      <c r="E31">
        <f t="shared" si="23"/>
        <v>-37422.928330377421</v>
      </c>
      <c r="F31">
        <f t="shared" si="24"/>
        <v>-37423</v>
      </c>
      <c r="G31">
        <f t="shared" si="25"/>
        <v>2.5908721003361279E-2</v>
      </c>
      <c r="H31" s="116">
        <f t="shared" si="57"/>
        <v>2.5908721003361279E-2</v>
      </c>
      <c r="I31" s="116"/>
      <c r="J31" s="116"/>
      <c r="K31" s="165"/>
      <c r="L31" s="116"/>
      <c r="M31" s="116"/>
      <c r="N31" s="116"/>
      <c r="O31" s="40"/>
      <c r="P31" s="116"/>
      <c r="Q31" s="293">
        <f t="shared" si="27"/>
        <v>15217.365000000002</v>
      </c>
      <c r="R31" s="8">
        <f t="shared" si="28"/>
        <v>6.7126182403001386E-4</v>
      </c>
      <c r="S31" s="116">
        <v>0.1</v>
      </c>
      <c r="T31" s="167">
        <f t="shared" si="29"/>
        <v>6.7126182403001388E-5</v>
      </c>
      <c r="U31" s="116"/>
      <c r="V31" s="116">
        <v>0.1</v>
      </c>
      <c r="W31" s="25"/>
      <c r="X31" s="252"/>
      <c r="Y31" s="41"/>
      <c r="Z31">
        <f t="shared" si="30"/>
        <v>-37423</v>
      </c>
      <c r="AA31" s="246">
        <f t="shared" si="31"/>
        <v>3.4008935532748898E-2</v>
      </c>
      <c r="AB31" s="247">
        <f t="shared" si="32"/>
        <v>-8.1002145293876185E-3</v>
      </c>
      <c r="AC31" s="247">
        <f t="shared" si="33"/>
        <v>2.5908721003361279E-2</v>
      </c>
      <c r="AD31" s="248">
        <f t="shared" si="34"/>
        <v>6.5613475422102277E-6</v>
      </c>
      <c r="AH31">
        <f t="shared" si="35"/>
        <v>5.6766417225550712E-4</v>
      </c>
      <c r="AI31">
        <f t="shared" si="36"/>
        <v>0.39467306198856966</v>
      </c>
      <c r="AJ31">
        <f t="shared" si="37"/>
        <v>0.11711947215823452</v>
      </c>
      <c r="AK31">
        <f t="shared" si="38"/>
        <v>-7.5734492205009857E-2</v>
      </c>
      <c r="AL31">
        <f t="shared" si="39"/>
        <v>-3.0171260363185852</v>
      </c>
      <c r="AM31">
        <f t="shared" si="40"/>
        <v>-16.047815768400607</v>
      </c>
      <c r="AN31">
        <f t="shared" ref="AN31:AT40" si="58">$AU31+$AB$7*SIN(AO31)</f>
        <v>-9.1728816821411652</v>
      </c>
      <c r="AO31">
        <f t="shared" si="58"/>
        <v>-9.162706338860394</v>
      </c>
      <c r="AP31">
        <f t="shared" si="58"/>
        <v>-9.1799366542998335</v>
      </c>
      <c r="AQ31">
        <f t="shared" si="58"/>
        <v>-9.1507132785060499</v>
      </c>
      <c r="AR31">
        <f t="shared" si="58"/>
        <v>-9.2001505972732875</v>
      </c>
      <c r="AS31">
        <f t="shared" si="58"/>
        <v>-9.1161184764770447</v>
      </c>
      <c r="AT31">
        <f t="shared" si="58"/>
        <v>-9.257970868028945</v>
      </c>
      <c r="AU31">
        <f t="shared" si="42"/>
        <v>-9.0148296861216295</v>
      </c>
      <c r="AV31" s="246">
        <f t="shared" si="43"/>
        <v>3.3309065440205704E-2</v>
      </c>
      <c r="AW31" s="247">
        <f t="shared" si="44"/>
        <v>-7.4003444368444249E-3</v>
      </c>
      <c r="AX31" s="248">
        <f t="shared" si="45"/>
        <v>5.4765097783934236E-6</v>
      </c>
      <c r="AY31" s="247">
        <f t="shared" si="46"/>
        <v>2.6040926923648962E-2</v>
      </c>
      <c r="BA31">
        <f t="shared" si="47"/>
        <v>-6.9987009254319187E-4</v>
      </c>
      <c r="BB31">
        <f t="shared" si="48"/>
        <v>0.84396495044248876</v>
      </c>
      <c r="BC31">
        <f t="shared" si="49"/>
        <v>-0.25446121591103316</v>
      </c>
      <c r="BD31">
        <f t="shared" si="50"/>
        <v>-0.12405269348317959</v>
      </c>
      <c r="BE31">
        <f t="shared" si="51"/>
        <v>-2.4698889734697675</v>
      </c>
      <c r="BF31">
        <f t="shared" si="52"/>
        <v>-2.8647018106543181</v>
      </c>
      <c r="BG31">
        <f t="shared" ref="BG31:BM40" si="59">$BN31+$BB$7*SIN(BH31)</f>
        <v>-14.900438290394998</v>
      </c>
      <c r="BH31">
        <f t="shared" si="59"/>
        <v>-14.90043724783968</v>
      </c>
      <c r="BI31">
        <f t="shared" si="59"/>
        <v>-14.900444813487789</v>
      </c>
      <c r="BJ31">
        <f t="shared" si="59"/>
        <v>-14.900389909497143</v>
      </c>
      <c r="BK31">
        <f t="shared" si="59"/>
        <v>-14.900788276851261</v>
      </c>
      <c r="BL31">
        <f t="shared" si="59"/>
        <v>-14.897894062096396</v>
      </c>
      <c r="BM31">
        <f t="shared" si="59"/>
        <v>-14.9187265609806</v>
      </c>
      <c r="BN31">
        <f t="shared" si="54"/>
        <v>-14.756400137763638</v>
      </c>
      <c r="BQ31">
        <f t="shared" si="0"/>
        <v>2.6007473124350342E-2</v>
      </c>
      <c r="BR31">
        <v>-31000</v>
      </c>
      <c r="BS31">
        <f t="shared" si="1"/>
        <v>2.083259997077265E-2</v>
      </c>
      <c r="BT31">
        <f t="shared" si="2"/>
        <v>2.8556617886080802E-2</v>
      </c>
      <c r="BU31">
        <f t="shared" si="3"/>
        <v>-7.7240179153081519E-3</v>
      </c>
      <c r="BV31">
        <f t="shared" si="4"/>
        <v>0.4812818954747462</v>
      </c>
      <c r="BW31">
        <f t="shared" si="5"/>
        <v>-0.30734229976520677</v>
      </c>
      <c r="BX31">
        <f t="shared" si="6"/>
        <v>-2.5873382539467711</v>
      </c>
      <c r="BY31">
        <f t="shared" si="7"/>
        <v>-3.5155991039248136</v>
      </c>
      <c r="BZ31">
        <f t="shared" si="55"/>
        <v>-8.3766351476534204</v>
      </c>
      <c r="CA31">
        <f t="shared" si="55"/>
        <v>-8.37634320318001</v>
      </c>
      <c r="CB31">
        <f t="shared" si="55"/>
        <v>-8.3773015842128533</v>
      </c>
      <c r="CC31">
        <f t="shared" si="55"/>
        <v>-8.37414945573342</v>
      </c>
      <c r="CD31">
        <f t="shared" si="55"/>
        <v>-8.3844528721753111</v>
      </c>
      <c r="CE31">
        <f t="shared" si="55"/>
        <v>-8.3500550120780233</v>
      </c>
      <c r="CF31">
        <f t="shared" si="55"/>
        <v>-8.4579777502280535</v>
      </c>
      <c r="CG31">
        <f t="shared" si="9"/>
        <v>-7.8479426340331724</v>
      </c>
      <c r="CI31" s="23">
        <f t="shared" si="10"/>
        <v>-31000</v>
      </c>
      <c r="CJ31" s="86">
        <f t="shared" si="11"/>
        <v>3.3731491039658494E-2</v>
      </c>
      <c r="CK31" s="86">
        <f t="shared" si="12"/>
        <v>2.8556617886080802E-2</v>
      </c>
      <c r="CL31">
        <f t="shared" si="13"/>
        <v>5.1748731535776922E-3</v>
      </c>
      <c r="CM31">
        <f t="shared" si="14"/>
        <v>1.1789776032692925</v>
      </c>
      <c r="CN31">
        <f t="shared" si="15"/>
        <v>0.98277385165579556</v>
      </c>
      <c r="CO31">
        <f t="shared" si="16"/>
        <v>-0.45592132022007575</v>
      </c>
      <c r="CP31">
        <f t="shared" si="17"/>
        <v>-0.23199324319462269</v>
      </c>
      <c r="CQ31">
        <f t="shared" si="56"/>
        <v>-12.941029956457974</v>
      </c>
      <c r="CR31">
        <f t="shared" si="56"/>
        <v>-12.941027494095795</v>
      </c>
      <c r="CS31">
        <f t="shared" si="56"/>
        <v>-12.941014220758744</v>
      </c>
      <c r="CT31">
        <f t="shared" si="56"/>
        <v>-12.940942672170131</v>
      </c>
      <c r="CU31">
        <f t="shared" si="56"/>
        <v>-12.940557031346117</v>
      </c>
      <c r="CV31">
        <f t="shared" si="56"/>
        <v>-12.938479463431852</v>
      </c>
      <c r="CW31">
        <f t="shared" si="56"/>
        <v>-12.927315589384104</v>
      </c>
      <c r="CX31">
        <f t="shared" si="19"/>
        <v>-12.868081232292937</v>
      </c>
    </row>
    <row r="32" spans="1:102">
      <c r="A32" s="37" t="s">
        <v>56</v>
      </c>
      <c r="B32" s="38" t="s">
        <v>49</v>
      </c>
      <c r="C32" s="37">
        <v>30258.637999999999</v>
      </c>
      <c r="D32" s="37" t="s">
        <v>53</v>
      </c>
      <c r="E32">
        <f t="shared" si="23"/>
        <v>-37359.932850408921</v>
      </c>
      <c r="F32">
        <f t="shared" si="24"/>
        <v>-37360</v>
      </c>
      <c r="G32">
        <f t="shared" si="25"/>
        <v>2.4274720002722461E-2</v>
      </c>
      <c r="H32" s="116">
        <f t="shared" si="57"/>
        <v>2.4274720002722461E-2</v>
      </c>
      <c r="I32" s="116"/>
      <c r="J32" s="116"/>
      <c r="K32" s="165"/>
      <c r="L32" s="116"/>
      <c r="M32" s="116"/>
      <c r="N32" s="116"/>
      <c r="O32" s="40"/>
      <c r="P32" s="116"/>
      <c r="Q32" s="293">
        <f t="shared" si="27"/>
        <v>15240.137999999999</v>
      </c>
      <c r="R32" s="8">
        <f t="shared" si="28"/>
        <v>5.8926203121057396E-4</v>
      </c>
      <c r="S32" s="116">
        <v>0.1</v>
      </c>
      <c r="T32" s="167">
        <f t="shared" si="29"/>
        <v>5.89262031210574E-5</v>
      </c>
      <c r="U32" s="116"/>
      <c r="V32" s="116">
        <v>0.1</v>
      </c>
      <c r="W32" s="25"/>
      <c r="X32" s="252"/>
      <c r="Y32" s="41"/>
      <c r="Z32">
        <f t="shared" si="30"/>
        <v>-37360</v>
      </c>
      <c r="AA32" s="246">
        <f t="shared" si="31"/>
        <v>3.3878772226489703E-2</v>
      </c>
      <c r="AB32" s="247">
        <f t="shared" si="32"/>
        <v>-9.6040522237672427E-3</v>
      </c>
      <c r="AC32" s="247">
        <f t="shared" si="33"/>
        <v>2.4274720002722461E-2</v>
      </c>
      <c r="AD32" s="248">
        <f t="shared" si="34"/>
        <v>9.2237819116848522E-6</v>
      </c>
      <c r="AH32">
        <f t="shared" si="35"/>
        <v>4.8638800029943239E-4</v>
      </c>
      <c r="AI32">
        <f t="shared" si="36"/>
        <v>0.39494678993316246</v>
      </c>
      <c r="AJ32">
        <f t="shared" si="37"/>
        <v>0.11357969334507483</v>
      </c>
      <c r="AK32">
        <f t="shared" si="38"/>
        <v>-7.7891130301595113E-2</v>
      </c>
      <c r="AL32">
        <f t="shared" si="39"/>
        <v>-3.0135624685952647</v>
      </c>
      <c r="AM32">
        <f t="shared" si="40"/>
        <v>-15.599971981018928</v>
      </c>
      <c r="AN32">
        <f t="shared" si="58"/>
        <v>-9.165729749650847</v>
      </c>
      <c r="AO32">
        <f t="shared" si="58"/>
        <v>-9.1554123764015323</v>
      </c>
      <c r="AP32">
        <f t="shared" si="58"/>
        <v>-9.1729161023822083</v>
      </c>
      <c r="AQ32">
        <f t="shared" si="58"/>
        <v>-9.1431706924735963</v>
      </c>
      <c r="AR32">
        <f t="shared" si="58"/>
        <v>-9.1935831640544414</v>
      </c>
      <c r="AS32">
        <f t="shared" si="58"/>
        <v>-9.107714411065329</v>
      </c>
      <c r="AT32">
        <f t="shared" si="58"/>
        <v>-9.2529130837340663</v>
      </c>
      <c r="AU32">
        <f t="shared" si="42"/>
        <v>-9.0033842736536904</v>
      </c>
      <c r="AV32" s="246">
        <f t="shared" si="43"/>
        <v>3.3265442278227551E-2</v>
      </c>
      <c r="AW32" s="247">
        <f t="shared" si="44"/>
        <v>-8.9907222755050906E-3</v>
      </c>
      <c r="AX32" s="248">
        <f t="shared" si="45"/>
        <v>8.0833087035263447E-6</v>
      </c>
      <c r="AY32" s="247">
        <f t="shared" si="46"/>
        <v>2.4401661950685181E-2</v>
      </c>
      <c r="BA32">
        <f t="shared" si="47"/>
        <v>-6.1332994826215209E-4</v>
      </c>
      <c r="BB32">
        <f t="shared" si="48"/>
        <v>0.84572309525070677</v>
      </c>
      <c r="BC32">
        <f t="shared" si="49"/>
        <v>-0.24085009898873708</v>
      </c>
      <c r="BD32">
        <f t="shared" si="50"/>
        <v>-0.1262325002201263</v>
      </c>
      <c r="BE32">
        <f t="shared" si="51"/>
        <v>-2.4558400729751977</v>
      </c>
      <c r="BF32">
        <f t="shared" si="52"/>
        <v>-2.8013057668425372</v>
      </c>
      <c r="BG32">
        <f t="shared" si="59"/>
        <v>-14.884142981726372</v>
      </c>
      <c r="BH32">
        <f t="shared" si="59"/>
        <v>-14.88414203319461</v>
      </c>
      <c r="BI32">
        <f t="shared" si="59"/>
        <v>-14.884149036745519</v>
      </c>
      <c r="BJ32">
        <f t="shared" si="59"/>
        <v>-14.884097324286833</v>
      </c>
      <c r="BK32">
        <f t="shared" si="59"/>
        <v>-14.884479088043959</v>
      </c>
      <c r="BL32">
        <f t="shared" si="59"/>
        <v>-14.881657022121008</v>
      </c>
      <c r="BM32">
        <f t="shared" si="59"/>
        <v>-14.902319937467864</v>
      </c>
      <c r="BN32">
        <f t="shared" si="54"/>
        <v>-14.737878560456359</v>
      </c>
      <c r="BQ32">
        <f t="shared" si="0"/>
        <v>2.3321851517947138E-2</v>
      </c>
      <c r="BR32">
        <v>-30000</v>
      </c>
      <c r="BS32">
        <f t="shared" si="1"/>
        <v>1.8974289549811566E-2</v>
      </c>
      <c r="BT32">
        <f t="shared" si="2"/>
        <v>2.7814205322770208E-2</v>
      </c>
      <c r="BU32">
        <f t="shared" si="3"/>
        <v>-8.8399157729586418E-3</v>
      </c>
      <c r="BV32">
        <f t="shared" si="4"/>
        <v>0.51221845878471739</v>
      </c>
      <c r="BW32">
        <f t="shared" si="5"/>
        <v>-0.39157547847077373</v>
      </c>
      <c r="BX32">
        <f t="shared" si="6"/>
        <v>-2.4973939686334172</v>
      </c>
      <c r="BY32">
        <f t="shared" si="7"/>
        <v>-2.9965157648223619</v>
      </c>
      <c r="BZ32">
        <f t="shared" ref="BZ32:CF41" si="60">$CG32+$AB$7*SIN(CA32)</f>
        <v>-8.2330204735288799</v>
      </c>
      <c r="CA32">
        <f t="shared" si="60"/>
        <v>-8.2329963046609382</v>
      </c>
      <c r="CB32">
        <f t="shared" si="60"/>
        <v>-8.2331033646763636</v>
      </c>
      <c r="CC32">
        <f t="shared" si="60"/>
        <v>-8.2326289057345292</v>
      </c>
      <c r="CD32">
        <f t="shared" si="60"/>
        <v>-8.2347272915861716</v>
      </c>
      <c r="CE32">
        <f t="shared" si="60"/>
        <v>-8.2253613994308097</v>
      </c>
      <c r="CF32">
        <f t="shared" si="60"/>
        <v>-8.2655994257182357</v>
      </c>
      <c r="CG32">
        <f t="shared" si="9"/>
        <v>-7.6662694202563628</v>
      </c>
      <c r="CI32" s="23">
        <f t="shared" si="10"/>
        <v>-30000</v>
      </c>
      <c r="CJ32" s="86">
        <f t="shared" si="11"/>
        <v>3.2161767290905779E-2</v>
      </c>
      <c r="CK32" s="86">
        <f t="shared" si="12"/>
        <v>2.7814205322770208E-2</v>
      </c>
      <c r="CL32">
        <f t="shared" si="13"/>
        <v>4.3475619681355706E-3</v>
      </c>
      <c r="CM32">
        <f t="shared" si="14"/>
        <v>1.1993250560359519</v>
      </c>
      <c r="CN32">
        <f t="shared" si="15"/>
        <v>0.80802432022432813</v>
      </c>
      <c r="CO32">
        <f t="shared" si="16"/>
        <v>-1.1796695889904375E-2</v>
      </c>
      <c r="CP32">
        <f t="shared" si="17"/>
        <v>-5.8984163480788315E-3</v>
      </c>
      <c r="CQ32">
        <f t="shared" ref="CQ32:CW41" si="61">$CX32+$BB$7*SIN(CR32)</f>
        <v>-12.576009247495941</v>
      </c>
      <c r="CR32">
        <f t="shared" si="61"/>
        <v>-12.576009151003777</v>
      </c>
      <c r="CS32">
        <f t="shared" si="61"/>
        <v>-12.576008666920474</v>
      </c>
      <c r="CT32">
        <f t="shared" si="61"/>
        <v>-12.57600623836429</v>
      </c>
      <c r="CU32">
        <f t="shared" si="61"/>
        <v>-12.57599405474901</v>
      </c>
      <c r="CV32">
        <f t="shared" si="61"/>
        <v>-12.575932931835736</v>
      </c>
      <c r="CW32">
        <f t="shared" si="61"/>
        <v>-12.57562629017573</v>
      </c>
      <c r="CX32">
        <f t="shared" si="19"/>
        <v>-12.574087941701205</v>
      </c>
    </row>
    <row r="33" spans="1:102">
      <c r="A33" s="37" t="s">
        <v>56</v>
      </c>
      <c r="B33" s="38" t="s">
        <v>49</v>
      </c>
      <c r="C33" s="37">
        <v>30264.796999999999</v>
      </c>
      <c r="D33" s="37" t="s">
        <v>53</v>
      </c>
      <c r="E33">
        <f t="shared" si="23"/>
        <v>-37342.89560625462</v>
      </c>
      <c r="F33">
        <f t="shared" si="24"/>
        <v>-37343</v>
      </c>
      <c r="G33">
        <f t="shared" si="25"/>
        <v>3.773856100087869E-2</v>
      </c>
      <c r="H33" s="116">
        <f t="shared" si="57"/>
        <v>3.773856100087869E-2</v>
      </c>
      <c r="I33" s="116"/>
      <c r="J33" s="116"/>
      <c r="K33" s="165"/>
      <c r="L33" s="116"/>
      <c r="M33" s="116"/>
      <c r="N33" s="116"/>
      <c r="O33" s="40"/>
      <c r="P33" s="116"/>
      <c r="Q33" s="293">
        <f t="shared" si="27"/>
        <v>15246.296999999999</v>
      </c>
      <c r="R33" s="8">
        <f t="shared" si="28"/>
        <v>1.424198986417042E-3</v>
      </c>
      <c r="S33" s="116">
        <v>0.1</v>
      </c>
      <c r="T33" s="167">
        <f t="shared" si="29"/>
        <v>1.424198986417042E-4</v>
      </c>
      <c r="U33" s="116"/>
      <c r="V33" s="116">
        <v>0.1</v>
      </c>
      <c r="W33" s="25"/>
      <c r="X33" s="252"/>
      <c r="Y33" s="41"/>
      <c r="Z33">
        <f t="shared" si="30"/>
        <v>-37343</v>
      </c>
      <c r="AA33" s="246">
        <f t="shared" si="31"/>
        <v>3.3843629939370068E-2</v>
      </c>
      <c r="AB33" s="247">
        <f t="shared" si="32"/>
        <v>3.8949310615086219E-3</v>
      </c>
      <c r="AC33" s="247">
        <f t="shared" si="33"/>
        <v>3.773856100087869E-2</v>
      </c>
      <c r="AD33" s="248">
        <f t="shared" si="34"/>
        <v>1.5170487973904681E-6</v>
      </c>
      <c r="AH33">
        <f t="shared" si="35"/>
        <v>4.6443416678605454E-4</v>
      </c>
      <c r="AI33">
        <f t="shared" si="36"/>
        <v>0.39502206407772311</v>
      </c>
      <c r="AJ33">
        <f t="shared" si="37"/>
        <v>0.11262306947980515</v>
      </c>
      <c r="AK33">
        <f t="shared" si="38"/>
        <v>-7.8473640409160064E-2</v>
      </c>
      <c r="AL33">
        <f t="shared" si="39"/>
        <v>-3.012599666828554</v>
      </c>
      <c r="AM33">
        <f t="shared" si="40"/>
        <v>-15.483214105973728</v>
      </c>
      <c r="AN33">
        <f t="shared" si="58"/>
        <v>-9.1637983031253665</v>
      </c>
      <c r="AO33">
        <f t="shared" si="58"/>
        <v>-9.1534443169793782</v>
      </c>
      <c r="AP33">
        <f t="shared" si="58"/>
        <v>-9.1710192496052567</v>
      </c>
      <c r="AQ33">
        <f t="shared" si="58"/>
        <v>-9.1411367168125182</v>
      </c>
      <c r="AR33">
        <f t="shared" si="58"/>
        <v>-9.1918070382630397</v>
      </c>
      <c r="AS33">
        <f t="shared" si="58"/>
        <v>-9.1054495377364173</v>
      </c>
      <c r="AT33">
        <f t="shared" si="58"/>
        <v>-9.2515427193482545</v>
      </c>
      <c r="AU33">
        <f t="shared" si="42"/>
        <v>-9.0002958290194837</v>
      </c>
      <c r="AV33" s="246">
        <f t="shared" si="43"/>
        <v>3.3253712026099655E-2</v>
      </c>
      <c r="AW33" s="247">
        <f t="shared" si="44"/>
        <v>4.4848489747790349E-3</v>
      </c>
      <c r="AX33" s="248">
        <f t="shared" si="45"/>
        <v>2.0113870326576562E-6</v>
      </c>
      <c r="AY33" s="247">
        <f t="shared" si="46"/>
        <v>3.7864044747363046E-2</v>
      </c>
      <c r="BA33">
        <f t="shared" si="47"/>
        <v>-5.8991791327040962E-4</v>
      </c>
      <c r="BB33">
        <f t="shared" si="48"/>
        <v>0.84620402487760238</v>
      </c>
      <c r="BC33">
        <f t="shared" si="49"/>
        <v>-0.23715921017658362</v>
      </c>
      <c r="BD33">
        <f t="shared" si="50"/>
        <v>-0.12681800143117522</v>
      </c>
      <c r="BE33">
        <f t="shared" si="51"/>
        <v>-2.4520390210530074</v>
      </c>
      <c r="BF33">
        <f t="shared" si="52"/>
        <v>-2.784580242690105</v>
      </c>
      <c r="BG33">
        <f t="shared" si="59"/>
        <v>-14.879739992985211</v>
      </c>
      <c r="BH33">
        <f t="shared" si="59"/>
        <v>-14.879739069025847</v>
      </c>
      <c r="BI33">
        <f t="shared" si="59"/>
        <v>-14.879745923805983</v>
      </c>
      <c r="BJ33">
        <f t="shared" si="59"/>
        <v>-14.879695067524986</v>
      </c>
      <c r="BK33">
        <f t="shared" si="59"/>
        <v>-14.880072308153082</v>
      </c>
      <c r="BL33">
        <f t="shared" si="59"/>
        <v>-14.877270317605991</v>
      </c>
      <c r="BM33">
        <f t="shared" si="59"/>
        <v>-14.897883118574608</v>
      </c>
      <c r="BN33">
        <f t="shared" si="54"/>
        <v>-14.732880674516299</v>
      </c>
      <c r="BQ33">
        <f t="shared" si="0"/>
        <v>2.0190127550757012E-2</v>
      </c>
      <c r="BR33">
        <v>-29000</v>
      </c>
      <c r="BS33">
        <f t="shared" si="1"/>
        <v>1.7244133655962016E-2</v>
      </c>
      <c r="BT33">
        <f t="shared" si="2"/>
        <v>2.7076664513862734E-2</v>
      </c>
      <c r="BU33">
        <f t="shared" si="3"/>
        <v>-9.8325308579007183E-3</v>
      </c>
      <c r="BV33">
        <f t="shared" si="4"/>
        <v>0.55255577632869479</v>
      </c>
      <c r="BW33">
        <f t="shared" si="5"/>
        <v>-0.48428277606697379</v>
      </c>
      <c r="BX33">
        <f t="shared" si="6"/>
        <v>-2.3941939295895529</v>
      </c>
      <c r="BY33">
        <f t="shared" si="7"/>
        <v>-2.5502060178106318</v>
      </c>
      <c r="BZ33">
        <f t="shared" si="60"/>
        <v>-8.0792314842740574</v>
      </c>
      <c r="CA33">
        <f t="shared" si="60"/>
        <v>-8.0792327885615869</v>
      </c>
      <c r="CB33">
        <f t="shared" si="60"/>
        <v>-8.0792232159285895</v>
      </c>
      <c r="CC33">
        <f t="shared" si="60"/>
        <v>-8.0792934636075788</v>
      </c>
      <c r="CD33">
        <f t="shared" si="60"/>
        <v>-8.0787774571330875</v>
      </c>
      <c r="CE33">
        <f t="shared" si="60"/>
        <v>-8.0825411099153825</v>
      </c>
      <c r="CF33">
        <f t="shared" si="60"/>
        <v>-8.053494466896888</v>
      </c>
      <c r="CG33">
        <f t="shared" si="9"/>
        <v>-7.4845962064795515</v>
      </c>
      <c r="CI33" s="23">
        <f t="shared" si="10"/>
        <v>-29000</v>
      </c>
      <c r="CJ33" s="86">
        <f t="shared" si="11"/>
        <v>3.002265840865773E-2</v>
      </c>
      <c r="CK33" s="86">
        <f t="shared" si="12"/>
        <v>2.7076664513862734E-2</v>
      </c>
      <c r="CL33">
        <f t="shared" si="13"/>
        <v>2.9459938947949947E-3</v>
      </c>
      <c r="CM33">
        <f t="shared" si="14"/>
        <v>1.1809351329138793</v>
      </c>
      <c r="CN33">
        <f t="shared" si="15"/>
        <v>0.47583256420995379</v>
      </c>
      <c r="CO33">
        <f t="shared" si="16"/>
        <v>0.43308383500947006</v>
      </c>
      <c r="CP33">
        <f t="shared" si="17"/>
        <v>0.21999120659125798</v>
      </c>
      <c r="CQ33">
        <f t="shared" si="61"/>
        <v>-12.210677234148749</v>
      </c>
      <c r="CR33">
        <f t="shared" si="61"/>
        <v>-12.21067967341321</v>
      </c>
      <c r="CS33">
        <f t="shared" si="61"/>
        <v>-12.210692727243005</v>
      </c>
      <c r="CT33">
        <f t="shared" si="61"/>
        <v>-12.210762584304828</v>
      </c>
      <c r="CU33">
        <f t="shared" si="61"/>
        <v>-12.211136390861848</v>
      </c>
      <c r="CV33">
        <f t="shared" si="61"/>
        <v>-12.213135758465738</v>
      </c>
      <c r="CW33">
        <f t="shared" si="61"/>
        <v>-12.223804983278663</v>
      </c>
      <c r="CX33">
        <f t="shared" si="19"/>
        <v>-12.280094651109472</v>
      </c>
    </row>
    <row r="34" spans="1:102">
      <c r="A34" s="37" t="s">
        <v>56</v>
      </c>
      <c r="B34" s="38" t="s">
        <v>49</v>
      </c>
      <c r="C34" s="37">
        <v>30281.776000000002</v>
      </c>
      <c r="D34" s="37" t="s">
        <v>53</v>
      </c>
      <c r="E34">
        <f t="shared" si="23"/>
        <v>-37295.927694500111</v>
      </c>
      <c r="F34">
        <f t="shared" si="24"/>
        <v>-37296</v>
      </c>
      <c r="G34">
        <f t="shared" si="25"/>
        <v>2.6138592005736427E-2</v>
      </c>
      <c r="H34" s="116">
        <f t="shared" si="57"/>
        <v>2.6138592005736427E-2</v>
      </c>
      <c r="I34" s="116"/>
      <c r="J34" s="116"/>
      <c r="K34" s="165"/>
      <c r="L34" s="116"/>
      <c r="M34" s="116"/>
      <c r="N34" s="116"/>
      <c r="O34" s="40"/>
      <c r="P34" s="116"/>
      <c r="Q34" s="293">
        <f t="shared" si="27"/>
        <v>15263.276000000002</v>
      </c>
      <c r="R34" s="8">
        <f t="shared" si="28"/>
        <v>6.8322599204234831E-4</v>
      </c>
      <c r="S34" s="116">
        <v>0.1</v>
      </c>
      <c r="T34" s="167">
        <f t="shared" si="29"/>
        <v>6.8322599204234829E-5</v>
      </c>
      <c r="U34" s="116"/>
      <c r="V34" s="116">
        <v>0.1</v>
      </c>
      <c r="W34" s="25"/>
      <c r="X34" s="252"/>
      <c r="Y34" s="41"/>
      <c r="Z34">
        <f t="shared" si="30"/>
        <v>-37296</v>
      </c>
      <c r="AA34" s="246">
        <f t="shared" si="31"/>
        <v>3.374643070900666E-2</v>
      </c>
      <c r="AB34" s="247">
        <f t="shared" si="32"/>
        <v>-7.6078387032702324E-3</v>
      </c>
      <c r="AC34" s="247">
        <f t="shared" si="33"/>
        <v>2.6138592005736427E-2</v>
      </c>
      <c r="AD34" s="248">
        <f t="shared" si="34"/>
        <v>5.7879209734976495E-6</v>
      </c>
      <c r="AH34">
        <f t="shared" si="35"/>
        <v>4.0368980456838792E-4</v>
      </c>
      <c r="AI34">
        <f t="shared" si="36"/>
        <v>0.39523330986452321</v>
      </c>
      <c r="AJ34">
        <f t="shared" si="37"/>
        <v>0.10997505691602621</v>
      </c>
      <c r="AK34">
        <f t="shared" si="38"/>
        <v>-8.0085365045212437E-2</v>
      </c>
      <c r="AL34">
        <f t="shared" si="39"/>
        <v>-3.0099350983770936</v>
      </c>
      <c r="AM34">
        <f t="shared" si="40"/>
        <v>-15.168975375932799</v>
      </c>
      <c r="AN34">
        <f t="shared" si="58"/>
        <v>-9.1584549293631596</v>
      </c>
      <c r="AO34">
        <f t="shared" si="58"/>
        <v>-9.1480035229545589</v>
      </c>
      <c r="AP34">
        <f t="shared" si="58"/>
        <v>-9.1657695975794624</v>
      </c>
      <c r="AQ34">
        <f t="shared" si="58"/>
        <v>-9.1355163161690758</v>
      </c>
      <c r="AR34">
        <f t="shared" si="58"/>
        <v>-9.1868876902085752</v>
      </c>
      <c r="AS34">
        <f t="shared" si="58"/>
        <v>-9.0991943162891804</v>
      </c>
      <c r="AT34">
        <f t="shared" si="58"/>
        <v>-9.2477415429613181</v>
      </c>
      <c r="AU34">
        <f t="shared" si="42"/>
        <v>-8.9917571879719738</v>
      </c>
      <c r="AV34" s="246">
        <f t="shared" si="43"/>
        <v>3.3221368117967588E-2</v>
      </c>
      <c r="AW34" s="247">
        <f t="shared" si="44"/>
        <v>-7.0827761122311608E-3</v>
      </c>
      <c r="AX34" s="248">
        <f t="shared" si="45"/>
        <v>5.0165717455992367E-6</v>
      </c>
      <c r="AY34" s="247">
        <f t="shared" si="46"/>
        <v>2.6259964792207113E-2</v>
      </c>
      <c r="BA34">
        <f t="shared" si="47"/>
        <v>-5.2506259103907214E-4</v>
      </c>
      <c r="BB34">
        <f t="shared" si="48"/>
        <v>0.84754810474063313</v>
      </c>
      <c r="BC34">
        <f t="shared" si="49"/>
        <v>-0.22691526418232971</v>
      </c>
      <c r="BD34">
        <f t="shared" si="50"/>
        <v>-0.12843063140339117</v>
      </c>
      <c r="BE34">
        <f t="shared" si="51"/>
        <v>-2.4415075841141043</v>
      </c>
      <c r="BF34">
        <f t="shared" si="52"/>
        <v>-2.7391504463971392</v>
      </c>
      <c r="BG34">
        <f t="shared" si="59"/>
        <v>-14.867553916151463</v>
      </c>
      <c r="BH34">
        <f t="shared" si="59"/>
        <v>-14.867553058308941</v>
      </c>
      <c r="BI34">
        <f t="shared" si="59"/>
        <v>-14.867559508694036</v>
      </c>
      <c r="BJ34">
        <f t="shared" si="59"/>
        <v>-14.867511005100861</v>
      </c>
      <c r="BK34">
        <f t="shared" si="59"/>
        <v>-14.867875662928139</v>
      </c>
      <c r="BL34">
        <f t="shared" si="59"/>
        <v>-14.865130456484492</v>
      </c>
      <c r="BM34">
        <f t="shared" si="59"/>
        <v>-14.885595127502297</v>
      </c>
      <c r="BN34">
        <f t="shared" si="54"/>
        <v>-14.719062989858486</v>
      </c>
      <c r="BQ34">
        <f t="shared" ref="BQ34:BQ65" si="62">BS34+CL34</f>
        <v>1.690777387725886E-2</v>
      </c>
      <c r="BR34">
        <v>-28000</v>
      </c>
      <c r="BS34">
        <f t="shared" ref="BS34:BS65" si="63">AB$3+AB$4*BR34+AB$5*BR34^2+BU34</f>
        <v>1.5695910668906757E-2</v>
      </c>
      <c r="BT34">
        <f t="shared" ref="BT34:BT65" si="64">AB$3+AB$4*BR34+AB$5*BR34^2</f>
        <v>2.634399545935838E-2</v>
      </c>
      <c r="BU34">
        <f t="shared" ref="BU34:BU65" si="65">$AB$6*($AB$11/BV34*BW34+$AB$12)</f>
        <v>-1.0648084790451623E-2</v>
      </c>
      <c r="BV34">
        <f t="shared" ref="BV34:BV65" si="66">1+$AB$7*COS(BX34)</f>
        <v>0.60641273410519014</v>
      </c>
      <c r="BW34">
        <f t="shared" ref="BW34:BW65" si="67">SIN(BX34+RADIANS($AB$9))</f>
        <v>-0.58727425133428102</v>
      </c>
      <c r="BX34">
        <f t="shared" ref="BX34:BX65" si="68">2*ATAN(BY34)</f>
        <v>-2.2720501001086215</v>
      </c>
      <c r="BY34">
        <f t="shared" ref="BY34:BY65" si="69">SQRT((1+$AB$7)/(1-$AB$7))*TAN(BZ34/2)</f>
        <v>-2.153276386170631</v>
      </c>
      <c r="BZ34">
        <f t="shared" si="60"/>
        <v>-7.9119447274163681</v>
      </c>
      <c r="CA34">
        <f t="shared" si="60"/>
        <v>-7.9119447285949036</v>
      </c>
      <c r="CB34">
        <f t="shared" si="60"/>
        <v>-7.9119446952467509</v>
      </c>
      <c r="CC34">
        <f t="shared" si="60"/>
        <v>-7.9119456388673113</v>
      </c>
      <c r="CD34">
        <f t="shared" si="60"/>
        <v>-7.9119189322167252</v>
      </c>
      <c r="CE34">
        <f t="shared" si="60"/>
        <v>-7.9126701023645758</v>
      </c>
      <c r="CF34">
        <f t="shared" si="60"/>
        <v>-7.822664518768403</v>
      </c>
      <c r="CG34">
        <f t="shared" ref="CG34:CG65" si="70">RADIANS($AB$9)+$AB$18*(BR34-AB$15)</f>
        <v>-7.3029229927027401</v>
      </c>
      <c r="CI34" s="23">
        <f t="shared" ref="CI34:CI65" si="71">BR34</f>
        <v>-28000</v>
      </c>
      <c r="CJ34" s="86">
        <f t="shared" ref="CJ34:CJ65" si="72">AB$3+AB$4*BR34+AB$5*BR34^2+CL34</f>
        <v>2.7555858667710483E-2</v>
      </c>
      <c r="CK34" s="86">
        <f t="shared" ref="CK34:CK65" si="73">AB$3+AB$4*BR34+AB$5*BR34^2</f>
        <v>2.634399545935838E-2</v>
      </c>
      <c r="CL34">
        <f t="shared" ref="CL34:CL65" si="74">$BB$6*($BB$11/CM34*CN34+$BB$12)</f>
        <v>1.2118632083521039E-3</v>
      </c>
      <c r="CM34">
        <f t="shared" ref="CM34:CM65" si="75">1+$BB$7*COS(CO34)</f>
        <v>1.1312391026783994</v>
      </c>
      <c r="CN34">
        <f t="shared" ref="CN34:CN65" si="76">SIN(CO34+RADIANS($BB$9))</f>
        <v>7.6775642756732945E-2</v>
      </c>
      <c r="CO34">
        <f t="shared" ref="CO34:CO65" si="77">2*ATAN(CP34)</f>
        <v>0.85214295034994447</v>
      </c>
      <c r="CP34">
        <f t="shared" ref="CP34:CP65" si="78">TAN(CQ34/2)*SQRT((1+$BB$7)/(1-$BB$7))</f>
        <v>0.45387472629909548</v>
      </c>
      <c r="CQ34">
        <f t="shared" si="61"/>
        <v>-11.856129243618255</v>
      </c>
      <c r="CR34">
        <f t="shared" si="61"/>
        <v>-11.856130642851886</v>
      </c>
      <c r="CS34">
        <f t="shared" si="61"/>
        <v>-11.856139900688248</v>
      </c>
      <c r="CT34">
        <f t="shared" si="61"/>
        <v>-11.856201152028977</v>
      </c>
      <c r="CU34">
        <f t="shared" si="61"/>
        <v>-11.856606319557704</v>
      </c>
      <c r="CV34">
        <f t="shared" si="61"/>
        <v>-11.859282895293948</v>
      </c>
      <c r="CW34">
        <f t="shared" si="61"/>
        <v>-11.876813966183049</v>
      </c>
      <c r="CX34">
        <f t="shared" ref="CX34:CX65" si="79">RADIANS($BB$9)+$BB$18*(CI34-BB$15)</f>
        <v>-11.98610136051774</v>
      </c>
    </row>
    <row r="35" spans="1:102">
      <c r="A35" s="37" t="s">
        <v>56</v>
      </c>
      <c r="B35" s="38" t="s">
        <v>49</v>
      </c>
      <c r="C35" s="37">
        <v>30285.753000000001</v>
      </c>
      <c r="D35" s="37" t="s">
        <v>53</v>
      </c>
      <c r="E35">
        <f t="shared" si="23"/>
        <v>-37284.926376103998</v>
      </c>
      <c r="F35">
        <f t="shared" si="24"/>
        <v>-37285</v>
      </c>
      <c r="G35">
        <f t="shared" si="25"/>
        <v>2.6615195001795655E-2</v>
      </c>
      <c r="H35" s="116">
        <f t="shared" si="57"/>
        <v>2.6615195001795655E-2</v>
      </c>
      <c r="I35" s="116"/>
      <c r="J35" s="116"/>
      <c r="K35" s="165"/>
      <c r="L35" s="116"/>
      <c r="M35" s="116"/>
      <c r="N35" s="116"/>
      <c r="O35" s="40"/>
      <c r="P35" s="116"/>
      <c r="Q35" s="293">
        <f t="shared" si="27"/>
        <v>15267.253000000001</v>
      </c>
      <c r="R35" s="8">
        <f t="shared" si="28"/>
        <v>7.0836860498360848E-4</v>
      </c>
      <c r="S35" s="116">
        <v>0.1</v>
      </c>
      <c r="T35" s="167">
        <f t="shared" si="29"/>
        <v>7.083686049836085E-5</v>
      </c>
      <c r="U35" s="116"/>
      <c r="V35" s="116">
        <v>0.1</v>
      </c>
      <c r="W35" s="25"/>
      <c r="X35" s="252"/>
      <c r="Y35" s="41"/>
      <c r="Z35">
        <f t="shared" si="30"/>
        <v>-37285</v>
      </c>
      <c r="AA35" s="246">
        <f t="shared" si="31"/>
        <v>3.3723673298480451E-2</v>
      </c>
      <c r="AB35" s="247">
        <f t="shared" si="32"/>
        <v>-7.1084782966847962E-3</v>
      </c>
      <c r="AC35" s="247">
        <f t="shared" si="33"/>
        <v>2.6615195001795655E-2</v>
      </c>
      <c r="AD35" s="248">
        <f t="shared" si="34"/>
        <v>5.0530463694438788E-6</v>
      </c>
      <c r="AH35">
        <f t="shared" si="35"/>
        <v>3.8946283036961154E-4</v>
      </c>
      <c r="AI35">
        <f t="shared" si="36"/>
        <v>0.39528341706305814</v>
      </c>
      <c r="AJ35">
        <f t="shared" si="37"/>
        <v>0.10935462046913755</v>
      </c>
      <c r="AK35">
        <f t="shared" si="38"/>
        <v>-8.0462845543227635E-2</v>
      </c>
      <c r="AL35">
        <f t="shared" si="39"/>
        <v>-3.0093108971265878</v>
      </c>
      <c r="AM35">
        <f t="shared" si="40"/>
        <v>-15.097189453637549</v>
      </c>
      <c r="AN35">
        <f t="shared" si="58"/>
        <v>-9.157203606675159</v>
      </c>
      <c r="AO35">
        <f t="shared" si="58"/>
        <v>-9.1467302082440121</v>
      </c>
      <c r="AP35">
        <f t="shared" si="58"/>
        <v>-9.1645397999192788</v>
      </c>
      <c r="AQ35">
        <f t="shared" si="58"/>
        <v>-9.1342015289936285</v>
      </c>
      <c r="AR35">
        <f t="shared" si="58"/>
        <v>-9.1857344544356625</v>
      </c>
      <c r="AS35">
        <f t="shared" si="58"/>
        <v>-9.09773171591379</v>
      </c>
      <c r="AT35">
        <f t="shared" si="58"/>
        <v>-9.246849223489745</v>
      </c>
      <c r="AU35">
        <f t="shared" si="42"/>
        <v>-8.989758782620429</v>
      </c>
      <c r="AV35" s="246">
        <f t="shared" si="43"/>
        <v>3.3213816162721115E-2</v>
      </c>
      <c r="AW35" s="247">
        <f t="shared" si="44"/>
        <v>-6.5986211609254594E-3</v>
      </c>
      <c r="AX35" s="248">
        <f t="shared" si="45"/>
        <v>4.3541801225413255E-6</v>
      </c>
      <c r="AY35" s="247">
        <f t="shared" si="46"/>
        <v>2.6735589307185385E-2</v>
      </c>
      <c r="BA35">
        <f t="shared" si="47"/>
        <v>-5.0985713575933981E-4</v>
      </c>
      <c r="BB35">
        <f t="shared" si="48"/>
        <v>0.84786574834603989</v>
      </c>
      <c r="BC35">
        <f t="shared" si="49"/>
        <v>-0.22450934437230596</v>
      </c>
      <c r="BD35">
        <f t="shared" si="50"/>
        <v>-0.12880674254299038</v>
      </c>
      <c r="BE35">
        <f t="shared" si="51"/>
        <v>-2.4390379317530466</v>
      </c>
      <c r="BF35">
        <f t="shared" si="52"/>
        <v>-2.7286861758572249</v>
      </c>
      <c r="BG35">
        <f t="shared" si="59"/>
        <v>-14.864699051919182</v>
      </c>
      <c r="BH35">
        <f t="shared" si="59"/>
        <v>-14.864698209159574</v>
      </c>
      <c r="BI35">
        <f t="shared" si="59"/>
        <v>-14.864704566421974</v>
      </c>
      <c r="BJ35">
        <f t="shared" si="59"/>
        <v>-14.8646566100073</v>
      </c>
      <c r="BK35">
        <f t="shared" si="59"/>
        <v>-14.86501830856797</v>
      </c>
      <c r="BL35">
        <f t="shared" si="59"/>
        <v>-14.862286656156106</v>
      </c>
      <c r="BM35">
        <f t="shared" si="59"/>
        <v>-14.882714633819829</v>
      </c>
      <c r="BN35">
        <f t="shared" si="54"/>
        <v>-14.715829063661978</v>
      </c>
      <c r="BQ35">
        <f t="shared" si="62"/>
        <v>1.3834106719797351E-2</v>
      </c>
      <c r="BR35">
        <v>-27000</v>
      </c>
      <c r="BS35">
        <f t="shared" si="63"/>
        <v>1.4411844534868623E-2</v>
      </c>
      <c r="BT35">
        <f t="shared" si="64"/>
        <v>2.5616198159257142E-2</v>
      </c>
      <c r="BU35">
        <f t="shared" si="65"/>
        <v>-1.1204353624388519E-2</v>
      </c>
      <c r="BV35">
        <f t="shared" si="66"/>
        <v>0.68070769909121398</v>
      </c>
      <c r="BW35">
        <f t="shared" si="67"/>
        <v>-0.7019387280951378</v>
      </c>
      <c r="BX35">
        <f t="shared" si="68"/>
        <v>-2.1216212597881512</v>
      </c>
      <c r="BY35">
        <f t="shared" si="69"/>
        <v>-1.7878215606227532</v>
      </c>
      <c r="BZ35">
        <f t="shared" si="60"/>
        <v>-7.7263325791898945</v>
      </c>
      <c r="CA35">
        <f t="shared" si="60"/>
        <v>-7.7263319029161028</v>
      </c>
      <c r="CB35">
        <f t="shared" si="60"/>
        <v>-7.7263231951803899</v>
      </c>
      <c r="CC35">
        <f t="shared" si="60"/>
        <v>-7.7262111266594946</v>
      </c>
      <c r="CD35">
        <f t="shared" si="60"/>
        <v>-7.7247774336851407</v>
      </c>
      <c r="CE35">
        <f t="shared" si="60"/>
        <v>-7.7076636262921445</v>
      </c>
      <c r="CF35">
        <f t="shared" si="60"/>
        <v>-7.5747275495867816</v>
      </c>
      <c r="CG35">
        <f t="shared" si="70"/>
        <v>-7.1212497789259306</v>
      </c>
      <c r="CI35" s="23">
        <f t="shared" si="71"/>
        <v>-27000</v>
      </c>
      <c r="CJ35" s="86">
        <f t="shared" si="72"/>
        <v>2.5038460344185869E-2</v>
      </c>
      <c r="CK35" s="86">
        <f t="shared" si="73"/>
        <v>2.5616198159257142E-2</v>
      </c>
      <c r="CL35">
        <f t="shared" si="74"/>
        <v>-5.77737815071273E-4</v>
      </c>
      <c r="CM35">
        <f t="shared" si="75"/>
        <v>1.0666369811336829</v>
      </c>
      <c r="CN35">
        <f t="shared" si="76"/>
        <v>-0.296428090598085</v>
      </c>
      <c r="CO35">
        <f t="shared" si="77"/>
        <v>1.2299446883759382</v>
      </c>
      <c r="CP35">
        <f t="shared" si="78"/>
        <v>0.70634600733352737</v>
      </c>
      <c r="CQ35">
        <f t="shared" si="61"/>
        <v>-11.519509006811727</v>
      </c>
      <c r="CR35">
        <f t="shared" si="61"/>
        <v>-11.519509185001141</v>
      </c>
      <c r="CS35">
        <f t="shared" si="61"/>
        <v>-11.519510971761749</v>
      </c>
      <c r="CT35">
        <f t="shared" si="61"/>
        <v>-11.519528887859979</v>
      </c>
      <c r="CU35">
        <f t="shared" si="61"/>
        <v>-11.519708504378912</v>
      </c>
      <c r="CV35">
        <f t="shared" si="61"/>
        <v>-11.521506162545682</v>
      </c>
      <c r="CW35">
        <f t="shared" si="61"/>
        <v>-11.539201042912195</v>
      </c>
      <c r="CX35">
        <f t="shared" si="79"/>
        <v>-11.692108069926007</v>
      </c>
    </row>
    <row r="36" spans="1:102">
      <c r="A36" s="37" t="s">
        <v>56</v>
      </c>
      <c r="B36" s="38" t="s">
        <v>49</v>
      </c>
      <c r="C36" s="37">
        <v>30530.861000000001</v>
      </c>
      <c r="D36" s="37" t="s">
        <v>53</v>
      </c>
      <c r="E36">
        <f t="shared" si="23"/>
        <v>-36606.899936718757</v>
      </c>
      <c r="F36">
        <f t="shared" si="24"/>
        <v>-36607</v>
      </c>
      <c r="G36">
        <f t="shared" si="25"/>
        <v>3.6173089003568748E-2</v>
      </c>
      <c r="H36" s="116">
        <f t="shared" si="57"/>
        <v>3.6173089003568748E-2</v>
      </c>
      <c r="I36" s="116"/>
      <c r="J36" s="116"/>
      <c r="K36" s="165"/>
      <c r="L36" s="116"/>
      <c r="M36" s="116"/>
      <c r="N36" s="116"/>
      <c r="O36" s="40"/>
      <c r="P36" s="116"/>
      <c r="Q36" s="293">
        <f t="shared" si="27"/>
        <v>15512.361000000001</v>
      </c>
      <c r="R36" s="8">
        <f t="shared" si="28"/>
        <v>1.3084923680601063E-3</v>
      </c>
      <c r="S36" s="116">
        <v>0.1</v>
      </c>
      <c r="T36" s="167">
        <f t="shared" si="29"/>
        <v>1.3084923680601064E-4</v>
      </c>
      <c r="U36" s="116"/>
      <c r="V36" s="116">
        <v>0.1</v>
      </c>
      <c r="W36" s="25"/>
      <c r="X36" s="252"/>
      <c r="Y36" s="41"/>
      <c r="Z36">
        <f t="shared" si="30"/>
        <v>-36607</v>
      </c>
      <c r="AA36" s="246">
        <f t="shared" si="31"/>
        <v>3.231523216673967E-2</v>
      </c>
      <c r="AB36" s="247">
        <f t="shared" si="32"/>
        <v>3.857856836829078E-3</v>
      </c>
      <c r="AC36" s="247">
        <f t="shared" si="33"/>
        <v>3.6173089003568748E-2</v>
      </c>
      <c r="AD36" s="248">
        <f t="shared" si="34"/>
        <v>1.4883059373468861E-6</v>
      </c>
      <c r="AH36">
        <f t="shared" si="35"/>
        <v>-4.9433112646424617E-4</v>
      </c>
      <c r="AI36">
        <f t="shared" si="36"/>
        <v>0.39887357439241455</v>
      </c>
      <c r="AJ36">
        <f t="shared" si="37"/>
        <v>7.0581648596051635E-2</v>
      </c>
      <c r="AK36">
        <f t="shared" si="38"/>
        <v>-0.10393957681313062</v>
      </c>
      <c r="AL36">
        <f t="shared" si="39"/>
        <v>-2.9703775276713413</v>
      </c>
      <c r="AM36">
        <f t="shared" si="40"/>
        <v>-11.652661122462055</v>
      </c>
      <c r="AN36">
        <f t="shared" si="58"/>
        <v>-9.0794970555491847</v>
      </c>
      <c r="AO36">
        <f t="shared" si="58"/>
        <v>-9.0682626661762367</v>
      </c>
      <c r="AP36">
        <f t="shared" si="58"/>
        <v>-9.0878438578969263</v>
      </c>
      <c r="AQ36">
        <f t="shared" si="58"/>
        <v>-9.0536218951517053</v>
      </c>
      <c r="AR36">
        <f t="shared" si="58"/>
        <v>-9.1131635500321728</v>
      </c>
      <c r="AS36">
        <f t="shared" si="58"/>
        <v>-9.00867659056102</v>
      </c>
      <c r="AT36">
        <f t="shared" si="58"/>
        <v>-9.1896983026593695</v>
      </c>
      <c r="AU36">
        <f t="shared" si="42"/>
        <v>-8.8665843436797509</v>
      </c>
      <c r="AV36" s="246">
        <f t="shared" si="43"/>
        <v>3.2757620139979918E-2</v>
      </c>
      <c r="AW36" s="247">
        <f t="shared" si="44"/>
        <v>3.4154688635888303E-3</v>
      </c>
      <c r="AX36" s="248">
        <f t="shared" si="45"/>
        <v>1.1665427558144776E-6</v>
      </c>
      <c r="AY36" s="247">
        <f t="shared" si="46"/>
        <v>3.622503215679275E-2</v>
      </c>
      <c r="BA36">
        <f t="shared" si="47"/>
        <v>4.4238797324024792E-4</v>
      </c>
      <c r="BB36">
        <f t="shared" si="48"/>
        <v>0.86974095584220545</v>
      </c>
      <c r="BC36">
        <f t="shared" si="49"/>
        <v>-7.0279855723819173E-2</v>
      </c>
      <c r="BD36">
        <f t="shared" si="50"/>
        <v>-0.15089264019807069</v>
      </c>
      <c r="BE36">
        <f t="shared" si="51"/>
        <v>-2.2829362738011998</v>
      </c>
      <c r="BF36">
        <f t="shared" si="52"/>
        <v>-2.1843210497572509</v>
      </c>
      <c r="BG36">
        <f t="shared" si="59"/>
        <v>-14.686511239145219</v>
      </c>
      <c r="BH36">
        <f t="shared" si="59"/>
        <v>-14.68651103245594</v>
      </c>
      <c r="BI36">
        <f t="shared" si="59"/>
        <v>-14.686513018313983</v>
      </c>
      <c r="BJ36">
        <f t="shared" si="59"/>
        <v>-14.686493938044118</v>
      </c>
      <c r="BK36">
        <f t="shared" si="59"/>
        <v>-14.686677238093516</v>
      </c>
      <c r="BL36">
        <f t="shared" si="59"/>
        <v>-14.684914038416682</v>
      </c>
      <c r="BM36">
        <f t="shared" si="59"/>
        <v>-14.701669776459601</v>
      </c>
      <c r="BN36">
        <f t="shared" si="54"/>
        <v>-14.516501612640784</v>
      </c>
      <c r="BQ36">
        <f t="shared" si="62"/>
        <v>1.1320089432517413E-2</v>
      </c>
      <c r="BR36">
        <v>-26000</v>
      </c>
      <c r="BS36">
        <f t="shared" si="63"/>
        <v>1.3524723060539345E-2</v>
      </c>
      <c r="BT36">
        <f t="shared" si="64"/>
        <v>2.4893272613559024E-2</v>
      </c>
      <c r="BU36">
        <f t="shared" si="65"/>
        <v>-1.1368549553019679E-2</v>
      </c>
      <c r="BV36">
        <f t="shared" si="66"/>
        <v>0.7876943776895301</v>
      </c>
      <c r="BW36">
        <f t="shared" si="67"/>
        <v>-0.82685202963651661</v>
      </c>
      <c r="BX36">
        <f t="shared" si="68"/>
        <v>-1.9262499022976556</v>
      </c>
      <c r="BY36">
        <f t="shared" si="69"/>
        <v>-1.4379006106428267</v>
      </c>
      <c r="BZ36">
        <f t="shared" si="60"/>
        <v>-7.5148639203218286</v>
      </c>
      <c r="CA36">
        <f t="shared" si="60"/>
        <v>-7.5147858020863652</v>
      </c>
      <c r="CB36">
        <f t="shared" si="60"/>
        <v>-7.5144011549023277</v>
      </c>
      <c r="CC36">
        <f t="shared" si="60"/>
        <v>-7.5125132612791576</v>
      </c>
      <c r="CD36">
        <f t="shared" si="60"/>
        <v>-7.5033888777694751</v>
      </c>
      <c r="CE36">
        <f t="shared" si="60"/>
        <v>-7.4621533474107498</v>
      </c>
      <c r="CF36">
        <f t="shared" si="60"/>
        <v>-7.3118645962750284</v>
      </c>
      <c r="CG36">
        <f t="shared" si="70"/>
        <v>-6.9395765651491192</v>
      </c>
      <c r="CI36" s="23">
        <f t="shared" si="71"/>
        <v>-26000</v>
      </c>
      <c r="CJ36" s="86">
        <f t="shared" si="72"/>
        <v>2.268863898553709E-2</v>
      </c>
      <c r="CK36" s="86">
        <f t="shared" si="73"/>
        <v>2.4893272613559024E-2</v>
      </c>
      <c r="CL36">
        <f t="shared" si="74"/>
        <v>-2.2046336280219332E-3</v>
      </c>
      <c r="CM36">
        <f t="shared" si="75"/>
        <v>1.0013828599161336</v>
      </c>
      <c r="CN36">
        <f t="shared" si="76"/>
        <v>-0.5930686808904484</v>
      </c>
      <c r="CO36">
        <f t="shared" si="77"/>
        <v>1.5638590414623685</v>
      </c>
      <c r="CP36">
        <f t="shared" si="78"/>
        <v>0.99308666682398905</v>
      </c>
      <c r="CQ36">
        <f t="shared" si="61"/>
        <v>-11.203050911163256</v>
      </c>
      <c r="CR36">
        <f t="shared" si="61"/>
        <v>-11.203050912506068</v>
      </c>
      <c r="CS36">
        <f t="shared" si="61"/>
        <v>-11.203050945208027</v>
      </c>
      <c r="CT36">
        <f t="shared" si="61"/>
        <v>-11.203051741609192</v>
      </c>
      <c r="CU36">
        <f t="shared" si="61"/>
        <v>-11.203071135688997</v>
      </c>
      <c r="CV36">
        <f t="shared" si="61"/>
        <v>-11.20354287295131</v>
      </c>
      <c r="CW36">
        <f t="shared" si="61"/>
        <v>-11.214709271028749</v>
      </c>
      <c r="CX36">
        <f t="shared" si="79"/>
        <v>-11.398114779334275</v>
      </c>
    </row>
    <row r="37" spans="1:102">
      <c r="A37" s="37" t="s">
        <v>56</v>
      </c>
      <c r="B37" s="38" t="s">
        <v>49</v>
      </c>
      <c r="C37" s="37">
        <v>30552.902999999998</v>
      </c>
      <c r="D37" s="37" t="s">
        <v>53</v>
      </c>
      <c r="E37">
        <f t="shared" si="23"/>
        <v>-36545.926574866317</v>
      </c>
      <c r="F37">
        <f t="shared" si="24"/>
        <v>-36546</v>
      </c>
      <c r="G37">
        <f t="shared" si="25"/>
        <v>2.6543341999058612E-2</v>
      </c>
      <c r="H37" s="116">
        <f t="shared" si="57"/>
        <v>2.6543341999058612E-2</v>
      </c>
      <c r="I37" s="116"/>
      <c r="J37" s="116"/>
      <c r="K37" s="165"/>
      <c r="L37" s="116"/>
      <c r="M37" s="116"/>
      <c r="N37" s="116"/>
      <c r="O37" s="40"/>
      <c r="P37" s="116"/>
      <c r="Q37" s="293">
        <f t="shared" si="27"/>
        <v>15534.402999999998</v>
      </c>
      <c r="R37" s="8">
        <f t="shared" si="28"/>
        <v>7.0454900447898886E-4</v>
      </c>
      <c r="S37" s="116">
        <v>0.1</v>
      </c>
      <c r="T37" s="167">
        <f t="shared" si="29"/>
        <v>7.0454900447898888E-5</v>
      </c>
      <c r="U37" s="116"/>
      <c r="V37" s="116">
        <v>0.1</v>
      </c>
      <c r="W37" s="25"/>
      <c r="X37" s="252"/>
      <c r="Y37" s="41"/>
      <c r="Z37">
        <f t="shared" si="30"/>
        <v>-36546</v>
      </c>
      <c r="AA37" s="246">
        <f t="shared" si="31"/>
        <v>3.2188021999223326E-2</v>
      </c>
      <c r="AB37" s="247">
        <f t="shared" si="32"/>
        <v>-5.6446800001647146E-3</v>
      </c>
      <c r="AC37" s="247">
        <f t="shared" si="33"/>
        <v>2.6543341999058612E-2</v>
      </c>
      <c r="AD37" s="248">
        <f t="shared" si="34"/>
        <v>3.1862412304259525E-6</v>
      </c>
      <c r="AH37">
        <f t="shared" si="35"/>
        <v>-5.7444833146517928E-4</v>
      </c>
      <c r="AI37">
        <f t="shared" si="36"/>
        <v>0.39924641846683651</v>
      </c>
      <c r="AJ37">
        <f t="shared" si="37"/>
        <v>6.7039392341777582E-2</v>
      </c>
      <c r="AK37">
        <f t="shared" si="38"/>
        <v>-0.10607332118361024</v>
      </c>
      <c r="AL37">
        <f t="shared" si="39"/>
        <v>-2.9668268535340321</v>
      </c>
      <c r="AM37">
        <f t="shared" si="40"/>
        <v>-11.414744143301029</v>
      </c>
      <c r="AN37">
        <f t="shared" si="58"/>
        <v>-9.0724468939503211</v>
      </c>
      <c r="AO37">
        <f t="shared" si="58"/>
        <v>-9.0612006619449783</v>
      </c>
      <c r="AP37">
        <f t="shared" si="58"/>
        <v>-9.0808528754514537</v>
      </c>
      <c r="AQ37">
        <f t="shared" si="58"/>
        <v>-9.0464155433359519</v>
      </c>
      <c r="AR37">
        <f t="shared" si="58"/>
        <v>-9.1064817117572421</v>
      </c>
      <c r="AS37">
        <f t="shared" si="58"/>
        <v>-9.0007768944825148</v>
      </c>
      <c r="AT37">
        <f t="shared" si="58"/>
        <v>-9.1843306856670086</v>
      </c>
      <c r="AU37">
        <f t="shared" si="42"/>
        <v>-8.8555022776393653</v>
      </c>
      <c r="AV37" s="246">
        <f t="shared" si="43"/>
        <v>3.2717079284030219E-2</v>
      </c>
      <c r="AW37" s="247">
        <f t="shared" si="44"/>
        <v>-6.1737372849716074E-3</v>
      </c>
      <c r="AX37" s="248">
        <f t="shared" si="45"/>
        <v>3.8115032063848598E-6</v>
      </c>
      <c r="AY37" s="247">
        <f t="shared" si="46"/>
        <v>2.6588733045716899E-2</v>
      </c>
      <c r="BA37">
        <f t="shared" si="47"/>
        <v>5.2905728480689106E-4</v>
      </c>
      <c r="BB37">
        <f t="shared" si="48"/>
        <v>0.87193531207333708</v>
      </c>
      <c r="BC37">
        <f t="shared" si="49"/>
        <v>-5.5855910654005865E-2</v>
      </c>
      <c r="BD37">
        <f t="shared" si="50"/>
        <v>-0.15275942902843384</v>
      </c>
      <c r="BE37">
        <f t="shared" si="51"/>
        <v>-2.2684834295357224</v>
      </c>
      <c r="BF37">
        <f t="shared" si="52"/>
        <v>-2.1432628813113737</v>
      </c>
      <c r="BG37">
        <f t="shared" si="59"/>
        <v>-14.670247793681211</v>
      </c>
      <c r="BH37">
        <f t="shared" si="59"/>
        <v>-14.670247618042493</v>
      </c>
      <c r="BI37">
        <f t="shared" si="59"/>
        <v>-14.670249351855579</v>
      </c>
      <c r="BJ37">
        <f t="shared" si="59"/>
        <v>-14.670232236341342</v>
      </c>
      <c r="BK37">
        <f t="shared" si="59"/>
        <v>-14.670401172167935</v>
      </c>
      <c r="BL37">
        <f t="shared" si="59"/>
        <v>-14.668731595938773</v>
      </c>
      <c r="BM37">
        <f t="shared" si="59"/>
        <v>-14.685030119941564</v>
      </c>
      <c r="BN37">
        <f t="shared" si="54"/>
        <v>-14.498568021914686</v>
      </c>
      <c r="BQ37">
        <f t="shared" si="62"/>
        <v>9.7283217716428831E-3</v>
      </c>
      <c r="BR37">
        <v>-25000</v>
      </c>
      <c r="BS37">
        <f t="shared" si="63"/>
        <v>1.3265262593401288E-2</v>
      </c>
      <c r="BT37">
        <f t="shared" si="64"/>
        <v>2.4175218822264026E-2</v>
      </c>
      <c r="BU37">
        <f t="shared" si="65"/>
        <v>-1.0909956228862738E-2</v>
      </c>
      <c r="BV37">
        <f t="shared" si="66"/>
        <v>0.94982601012531354</v>
      </c>
      <c r="BW37">
        <f t="shared" si="67"/>
        <v>-0.94790755018385509</v>
      </c>
      <c r="BX37">
        <f t="shared" si="68"/>
        <v>-1.6531355429535985</v>
      </c>
      <c r="BY37">
        <f t="shared" si="69"/>
        <v>-1.0859252776154205</v>
      </c>
      <c r="BZ37">
        <f t="shared" si="60"/>
        <v>-7.2648000844938254</v>
      </c>
      <c r="CA37">
        <f t="shared" si="60"/>
        <v>-7.2639359557224417</v>
      </c>
      <c r="CB37">
        <f t="shared" si="60"/>
        <v>-7.2613949442465788</v>
      </c>
      <c r="CC37">
        <f t="shared" si="60"/>
        <v>-7.2539778718105712</v>
      </c>
      <c r="CD37">
        <f t="shared" si="60"/>
        <v>-7.2327724391570394</v>
      </c>
      <c r="CE37">
        <f t="shared" si="60"/>
        <v>-7.1753221193384515</v>
      </c>
      <c r="CF37">
        <f t="shared" si="60"/>
        <v>-7.0367479767332295</v>
      </c>
      <c r="CG37">
        <f t="shared" si="70"/>
        <v>-6.7579033513723079</v>
      </c>
      <c r="CI37" s="23">
        <f t="shared" si="71"/>
        <v>-25000</v>
      </c>
      <c r="CJ37" s="86">
        <f t="shared" si="72"/>
        <v>2.0638278000505619E-2</v>
      </c>
      <c r="CK37" s="86">
        <f t="shared" si="73"/>
        <v>2.4175218822264026E-2</v>
      </c>
      <c r="CL37">
        <f t="shared" si="74"/>
        <v>-3.5369408217584054E-3</v>
      </c>
      <c r="CM37">
        <f t="shared" si="75"/>
        <v>0.94336515520130904</v>
      </c>
      <c r="CN37">
        <f t="shared" si="76"/>
        <v>-0.80155036090830445</v>
      </c>
      <c r="CO37">
        <f t="shared" si="77"/>
        <v>1.8588778418367113</v>
      </c>
      <c r="CP37">
        <f t="shared" si="78"/>
        <v>1.3393051418498101</v>
      </c>
      <c r="CQ37">
        <f t="shared" si="61"/>
        <v>-10.905589075592264</v>
      </c>
      <c r="CR37">
        <f t="shared" si="61"/>
        <v>-10.905589075591577</v>
      </c>
      <c r="CS37">
        <f t="shared" si="61"/>
        <v>-10.905589075629935</v>
      </c>
      <c r="CT37">
        <f t="shared" si="61"/>
        <v>-10.905589073488661</v>
      </c>
      <c r="CU37">
        <f t="shared" si="61"/>
        <v>-10.905589193023783</v>
      </c>
      <c r="CV37">
        <f t="shared" si="61"/>
        <v>-10.90558252030165</v>
      </c>
      <c r="CW37">
        <f t="shared" si="61"/>
        <v>-10.905955764984087</v>
      </c>
      <c r="CX37">
        <f t="shared" si="79"/>
        <v>-11.104121488742543</v>
      </c>
    </row>
    <row r="38" spans="1:102">
      <c r="A38" s="37" t="s">
        <v>56</v>
      </c>
      <c r="B38" s="38" t="s">
        <v>49</v>
      </c>
      <c r="C38" s="37">
        <v>30584.721000000001</v>
      </c>
      <c r="D38" s="37" t="s">
        <v>53</v>
      </c>
      <c r="E38">
        <f t="shared" si="23"/>
        <v>-36457.910495226482</v>
      </c>
      <c r="F38">
        <f t="shared" si="24"/>
        <v>-36458</v>
      </c>
      <c r="G38">
        <f t="shared" si="25"/>
        <v>3.2356166004319675E-2</v>
      </c>
      <c r="H38" s="116">
        <f t="shared" si="57"/>
        <v>3.2356166004319675E-2</v>
      </c>
      <c r="I38" s="116"/>
      <c r="J38" s="116"/>
      <c r="K38" s="165"/>
      <c r="L38" s="116"/>
      <c r="M38" s="116"/>
      <c r="N38" s="116"/>
      <c r="O38" s="40"/>
      <c r="P38" s="116"/>
      <c r="Q38" s="293">
        <f t="shared" si="27"/>
        <v>15566.221000000001</v>
      </c>
      <c r="R38" s="8">
        <f t="shared" si="28"/>
        <v>1.0469214784990923E-3</v>
      </c>
      <c r="S38" s="116">
        <v>0.1</v>
      </c>
      <c r="T38" s="167">
        <f t="shared" si="29"/>
        <v>1.0469214784990923E-4</v>
      </c>
      <c r="U38" s="116"/>
      <c r="V38" s="116">
        <v>0.1</v>
      </c>
      <c r="W38" s="25"/>
      <c r="X38" s="252"/>
      <c r="Y38" s="41"/>
      <c r="Z38">
        <f t="shared" si="30"/>
        <v>-36458</v>
      </c>
      <c r="AA38" s="246">
        <f t="shared" si="31"/>
        <v>3.2004385125271317E-2</v>
      </c>
      <c r="AB38" s="247">
        <f t="shared" si="32"/>
        <v>3.5178087904835786E-4</v>
      </c>
      <c r="AC38" s="247">
        <f t="shared" si="33"/>
        <v>3.2356166004319675E-2</v>
      </c>
      <c r="AD38" s="248">
        <f t="shared" si="34"/>
        <v>1.2374978686403539E-8</v>
      </c>
      <c r="AH38">
        <f t="shared" si="35"/>
        <v>-6.9017975609223664E-4</v>
      </c>
      <c r="AI38">
        <f t="shared" si="36"/>
        <v>0.39979927043608954</v>
      </c>
      <c r="AJ38">
        <f t="shared" si="37"/>
        <v>6.1912820290431783E-2</v>
      </c>
      <c r="AK38">
        <f t="shared" si="38"/>
        <v>-0.10915813951691498</v>
      </c>
      <c r="AL38">
        <f t="shared" si="39"/>
        <v>-2.9616895864117465</v>
      </c>
      <c r="AM38">
        <f t="shared" si="40"/>
        <v>-11.087097811742327</v>
      </c>
      <c r="AN38">
        <f t="shared" si="58"/>
        <v>-9.0622582176033735</v>
      </c>
      <c r="AO38">
        <f t="shared" si="58"/>
        <v>-9.051010804169346</v>
      </c>
      <c r="AP38">
        <f t="shared" si="58"/>
        <v>-9.0707400597655194</v>
      </c>
      <c r="AQ38">
        <f t="shared" si="58"/>
        <v>-9.036031522415918</v>
      </c>
      <c r="AR38">
        <f t="shared" si="58"/>
        <v>-9.0967954315246349</v>
      </c>
      <c r="AS38">
        <f t="shared" si="58"/>
        <v>-8.9894153960197016</v>
      </c>
      <c r="AT38">
        <f t="shared" si="58"/>
        <v>-9.1765159051202776</v>
      </c>
      <c r="AU38">
        <f t="shared" si="42"/>
        <v>-8.8395150348270057</v>
      </c>
      <c r="AV38" s="246">
        <f t="shared" si="43"/>
        <v>3.265860884602307E-2</v>
      </c>
      <c r="AW38" s="247">
        <f t="shared" si="44"/>
        <v>-3.0244284170339447E-4</v>
      </c>
      <c r="AX38" s="248">
        <f t="shared" si="45"/>
        <v>9.1471672497624539E-9</v>
      </c>
      <c r="AY38" s="247">
        <f t="shared" si="46"/>
        <v>3.2392122039660159E-2</v>
      </c>
      <c r="BA38">
        <f t="shared" si="47"/>
        <v>6.5422372075175179E-4</v>
      </c>
      <c r="BB38">
        <f t="shared" si="48"/>
        <v>0.87516815232252365</v>
      </c>
      <c r="BC38">
        <f t="shared" si="49"/>
        <v>-3.4897914126449291E-2</v>
      </c>
      <c r="BD38">
        <f t="shared" si="50"/>
        <v>-0.15541241023893179</v>
      </c>
      <c r="BE38">
        <f t="shared" si="51"/>
        <v>-2.247503435546772</v>
      </c>
      <c r="BF38">
        <f t="shared" si="52"/>
        <v>-2.0858744373077607</v>
      </c>
      <c r="BG38">
        <f t="shared" si="59"/>
        <v>-14.646712758383703</v>
      </c>
      <c r="BH38">
        <f t="shared" si="59"/>
        <v>-14.646712621340582</v>
      </c>
      <c r="BI38">
        <f t="shared" si="59"/>
        <v>-14.646714030759098</v>
      </c>
      <c r="BJ38">
        <f t="shared" si="59"/>
        <v>-14.646699535439634</v>
      </c>
      <c r="BK38">
        <f t="shared" si="59"/>
        <v>-14.64684859619533</v>
      </c>
      <c r="BL38">
        <f t="shared" si="59"/>
        <v>-14.645313845785211</v>
      </c>
      <c r="BM38">
        <f t="shared" si="59"/>
        <v>-14.660919610045298</v>
      </c>
      <c r="BN38">
        <f t="shared" si="54"/>
        <v>-14.472696612342617</v>
      </c>
      <c r="BQ38">
        <f t="shared" si="62"/>
        <v>9.5484608389067097E-3</v>
      </c>
      <c r="BR38">
        <v>-24000</v>
      </c>
      <c r="BS38">
        <f t="shared" si="63"/>
        <v>1.4060936794057094E-2</v>
      </c>
      <c r="BT38">
        <f t="shared" si="64"/>
        <v>2.3462036785372141E-2</v>
      </c>
      <c r="BU38">
        <f t="shared" si="65"/>
        <v>-9.401099991315047E-3</v>
      </c>
      <c r="BV38">
        <f t="shared" si="66"/>
        <v>1.2024484677576674</v>
      </c>
      <c r="BW38">
        <f t="shared" si="67"/>
        <v>-0.9953555234259952</v>
      </c>
      <c r="BX38">
        <f t="shared" si="68"/>
        <v>-1.2325242599812483</v>
      </c>
      <c r="BY38">
        <f t="shared" si="69"/>
        <v>-0.70828106308435401</v>
      </c>
      <c r="BZ38">
        <f t="shared" si="60"/>
        <v>-6.9539902284421284</v>
      </c>
      <c r="CA38">
        <f t="shared" si="60"/>
        <v>-6.9509494174078803</v>
      </c>
      <c r="CB38">
        <f t="shared" si="60"/>
        <v>-6.9446171137141404</v>
      </c>
      <c r="CC38">
        <f t="shared" si="60"/>
        <v>-6.9315293555070427</v>
      </c>
      <c r="CD38">
        <f t="shared" si="60"/>
        <v>-6.9048799824462055</v>
      </c>
      <c r="CE38">
        <f t="shared" si="60"/>
        <v>-6.8521135194442095</v>
      </c>
      <c r="CF38">
        <f t="shared" si="60"/>
        <v>-6.7524533318896776</v>
      </c>
      <c r="CG38">
        <f t="shared" si="70"/>
        <v>-6.5762301375954983</v>
      </c>
      <c r="CI38" s="23">
        <f t="shared" si="71"/>
        <v>-24000</v>
      </c>
      <c r="CJ38" s="86">
        <f t="shared" si="72"/>
        <v>1.8949560830221757E-2</v>
      </c>
      <c r="CK38" s="86">
        <f t="shared" si="73"/>
        <v>2.3462036785372141E-2</v>
      </c>
      <c r="CL38">
        <f t="shared" si="74"/>
        <v>-4.5124759551503843E-3</v>
      </c>
      <c r="CM38">
        <f t="shared" si="75"/>
        <v>0.89551095091126887</v>
      </c>
      <c r="CN38">
        <f t="shared" si="76"/>
        <v>-0.92968306764040254</v>
      </c>
      <c r="CO38">
        <f t="shared" si="77"/>
        <v>2.1225457411327864</v>
      </c>
      <c r="CP38">
        <f t="shared" si="78"/>
        <v>1.7897628683407178</v>
      </c>
      <c r="CQ38">
        <f t="shared" si="61"/>
        <v>-10.624366278493124</v>
      </c>
      <c r="CR38">
        <f t="shared" si="61"/>
        <v>-10.624366300288273</v>
      </c>
      <c r="CS38">
        <f t="shared" si="61"/>
        <v>-10.624365998869413</v>
      </c>
      <c r="CT38">
        <f t="shared" si="61"/>
        <v>-10.624370167401629</v>
      </c>
      <c r="CU38">
        <f t="shared" si="61"/>
        <v>-10.624312521813827</v>
      </c>
      <c r="CV38">
        <f t="shared" si="61"/>
        <v>-10.625110446971412</v>
      </c>
      <c r="CW38">
        <f t="shared" si="61"/>
        <v>-10.614207118114376</v>
      </c>
      <c r="CX38">
        <f t="shared" si="79"/>
        <v>-10.81012819815081</v>
      </c>
    </row>
    <row r="39" spans="1:102">
      <c r="A39" s="37" t="s">
        <v>44</v>
      </c>
      <c r="B39" s="38" t="s">
        <v>45</v>
      </c>
      <c r="C39" s="37">
        <v>30994.128000000001</v>
      </c>
      <c r="D39" s="37" t="s">
        <v>46</v>
      </c>
      <c r="E39">
        <f t="shared" si="23"/>
        <v>-35325.394337168029</v>
      </c>
      <c r="F39">
        <f t="shared" si="24"/>
        <v>-35325.5</v>
      </c>
      <c r="G39">
        <f t="shared" si="25"/>
        <v>3.819733850468765E-2</v>
      </c>
      <c r="H39" s="116"/>
      <c r="I39" s="116">
        <f>G39</f>
        <v>3.819733850468765E-2</v>
      </c>
      <c r="J39" s="116"/>
      <c r="K39" s="165"/>
      <c r="L39" s="116"/>
      <c r="M39" s="116"/>
      <c r="N39" s="116"/>
      <c r="O39" s="40"/>
      <c r="P39" s="116"/>
      <c r="Q39" s="293">
        <f t="shared" si="27"/>
        <v>15975.628000000001</v>
      </c>
      <c r="R39" s="8">
        <f t="shared" si="28"/>
        <v>1.4590366688416938E-3</v>
      </c>
      <c r="S39" s="8">
        <v>0.1</v>
      </c>
      <c r="T39" s="167">
        <f t="shared" si="29"/>
        <v>1.4590366688416938E-4</v>
      </c>
      <c r="V39" s="8">
        <v>0.1</v>
      </c>
      <c r="W39" s="25"/>
      <c r="X39" s="252"/>
      <c r="Y39" s="41"/>
      <c r="Z39">
        <f t="shared" si="30"/>
        <v>-35325.5</v>
      </c>
      <c r="AA39" s="246">
        <f t="shared" si="31"/>
        <v>2.9632819962064481E-2</v>
      </c>
      <c r="AB39" s="247">
        <f t="shared" si="32"/>
        <v>8.5645185426231688E-3</v>
      </c>
      <c r="AC39" s="247">
        <f t="shared" si="33"/>
        <v>3.819733850468765E-2</v>
      </c>
      <c r="AD39" s="248">
        <f t="shared" si="34"/>
        <v>7.3350977866936087E-6</v>
      </c>
      <c r="AH39">
        <f t="shared" si="35"/>
        <v>-2.1912149947079101E-3</v>
      </c>
      <c r="AI39">
        <f t="shared" si="36"/>
        <v>0.40858283003218077</v>
      </c>
      <c r="AJ39">
        <f t="shared" si="37"/>
        <v>-5.9098378805740748E-3</v>
      </c>
      <c r="AK39">
        <f t="shared" si="38"/>
        <v>-0.14960663841922331</v>
      </c>
      <c r="AL39">
        <f t="shared" si="39"/>
        <v>-2.8938272714450957</v>
      </c>
      <c r="AM39">
        <f t="shared" si="40"/>
        <v>-8.0308161647817666</v>
      </c>
      <c r="AN39">
        <f t="shared" si="58"/>
        <v>-8.9291420802085408</v>
      </c>
      <c r="AO39">
        <f t="shared" si="58"/>
        <v>-8.9193526413252737</v>
      </c>
      <c r="AP39">
        <f t="shared" si="58"/>
        <v>-8.9376016502904516</v>
      </c>
      <c r="AQ39">
        <f t="shared" si="58"/>
        <v>-8.9034331718988735</v>
      </c>
      <c r="AR39">
        <f t="shared" si="58"/>
        <v>-8.9669095672530599</v>
      </c>
      <c r="AS39">
        <f t="shared" si="58"/>
        <v>-8.8470896344838668</v>
      </c>
      <c r="AT39">
        <f t="shared" si="58"/>
        <v>-9.0675509878714617</v>
      </c>
      <c r="AU39">
        <f t="shared" si="42"/>
        <v>-8.633770120224769</v>
      </c>
      <c r="AV39" s="246">
        <f t="shared" si="43"/>
        <v>3.1883438055872869E-2</v>
      </c>
      <c r="AW39" s="247">
        <f t="shared" si="44"/>
        <v>6.3139004488147812E-3</v>
      </c>
      <c r="AX39" s="248">
        <f t="shared" si="45"/>
        <v>3.9865338877543503E-6</v>
      </c>
      <c r="AY39" s="247">
        <f t="shared" si="46"/>
        <v>3.8137935405587173E-2</v>
      </c>
      <c r="BA39">
        <f t="shared" si="47"/>
        <v>2.2506180938083884E-3</v>
      </c>
      <c r="BB39">
        <f t="shared" si="48"/>
        <v>0.92402670908649776</v>
      </c>
      <c r="BC39">
        <f t="shared" si="49"/>
        <v>0.2481673422581287</v>
      </c>
      <c r="BD39">
        <f t="shared" si="50"/>
        <v>-0.1842934250553151</v>
      </c>
      <c r="BE39">
        <f t="shared" si="51"/>
        <v>-1.9618104785328587</v>
      </c>
      <c r="BF39">
        <f t="shared" si="52"/>
        <v>-1.4938797567583684</v>
      </c>
      <c r="BG39">
        <f t="shared" si="59"/>
        <v>-14.335192444077888</v>
      </c>
      <c r="BH39">
        <f t="shared" si="59"/>
        <v>-14.335192443698919</v>
      </c>
      <c r="BI39">
        <f t="shared" si="59"/>
        <v>-14.335192453362414</v>
      </c>
      <c r="BJ39">
        <f t="shared" si="59"/>
        <v>-14.335192206949545</v>
      </c>
      <c r="BK39">
        <f t="shared" si="59"/>
        <v>-14.335198490223402</v>
      </c>
      <c r="BL39">
        <f t="shared" si="59"/>
        <v>-14.335038211720454</v>
      </c>
      <c r="BM39">
        <f t="shared" si="59"/>
        <v>-14.33908747222058</v>
      </c>
      <c r="BN39">
        <f t="shared" si="54"/>
        <v>-14.139749210747478</v>
      </c>
      <c r="BQ39">
        <f t="shared" si="62"/>
        <v>1.1429602096757235E-2</v>
      </c>
      <c r="BR39">
        <v>-23000</v>
      </c>
      <c r="BS39">
        <f t="shared" si="63"/>
        <v>1.6542959049870923E-2</v>
      </c>
      <c r="BT39">
        <f t="shared" si="64"/>
        <v>2.2753726502883383E-2</v>
      </c>
      <c r="BU39">
        <f t="shared" si="65"/>
        <v>-6.2107674530124607E-3</v>
      </c>
      <c r="BV39">
        <f t="shared" si="66"/>
        <v>1.5202400775870988</v>
      </c>
      <c r="BW39">
        <f t="shared" si="67"/>
        <v>-0.71130375120062794</v>
      </c>
      <c r="BX39">
        <f t="shared" si="68"/>
        <v>-0.54949582066058544</v>
      </c>
      <c r="BY39">
        <f t="shared" si="69"/>
        <v>-0.28187647678645994</v>
      </c>
      <c r="BZ39">
        <f t="shared" si="60"/>
        <v>-6.5588704341422908</v>
      </c>
      <c r="CA39">
        <f t="shared" si="60"/>
        <v>-6.555899169718467</v>
      </c>
      <c r="CB39">
        <f t="shared" si="60"/>
        <v>-6.5508452577119058</v>
      </c>
      <c r="CC39">
        <f t="shared" si="60"/>
        <v>-6.5422648921152682</v>
      </c>
      <c r="CD39">
        <f t="shared" si="60"/>
        <v>-6.5277416126527941</v>
      </c>
      <c r="CE39">
        <f t="shared" si="60"/>
        <v>-6.5032768986982932</v>
      </c>
      <c r="CF39">
        <f t="shared" si="60"/>
        <v>-6.4623583925850241</v>
      </c>
      <c r="CG39">
        <f t="shared" si="70"/>
        <v>-6.394556923818687</v>
      </c>
      <c r="CI39" s="23">
        <f t="shared" si="71"/>
        <v>-23000</v>
      </c>
      <c r="CJ39" s="86">
        <f t="shared" si="72"/>
        <v>1.7640369549769695E-2</v>
      </c>
      <c r="CK39" s="86">
        <f t="shared" si="73"/>
        <v>2.2753726502883383E-2</v>
      </c>
      <c r="CL39">
        <f t="shared" si="74"/>
        <v>-5.1133569531136881E-3</v>
      </c>
      <c r="CM39">
        <f t="shared" si="75"/>
        <v>0.85818441078042884</v>
      </c>
      <c r="CN39">
        <f t="shared" si="76"/>
        <v>-0.99056669402141673</v>
      </c>
      <c r="CO39">
        <f t="shared" si="77"/>
        <v>2.3623265538809761</v>
      </c>
      <c r="CP39">
        <f t="shared" si="78"/>
        <v>2.4353059303593527</v>
      </c>
      <c r="CQ39">
        <f t="shared" si="61"/>
        <v>-10.356174520905814</v>
      </c>
      <c r="CR39">
        <f t="shared" si="61"/>
        <v>-10.356174975834533</v>
      </c>
      <c r="CS39">
        <f t="shared" si="61"/>
        <v>-10.356171151250201</v>
      </c>
      <c r="CT39">
        <f t="shared" si="61"/>
        <v>-10.356203305131359</v>
      </c>
      <c r="CU39">
        <f t="shared" si="61"/>
        <v>-10.355933025676466</v>
      </c>
      <c r="CV39">
        <f t="shared" si="61"/>
        <v>-10.358208011268044</v>
      </c>
      <c r="CW39">
        <f t="shared" si="61"/>
        <v>-10.339270714614685</v>
      </c>
      <c r="CX39">
        <f t="shared" si="79"/>
        <v>-10.516134907559078</v>
      </c>
    </row>
    <row r="40" spans="1:102">
      <c r="A40" s="37" t="s">
        <v>44</v>
      </c>
      <c r="B40" s="38" t="s">
        <v>49</v>
      </c>
      <c r="C40" s="37">
        <v>30994.308000000001</v>
      </c>
      <c r="D40" s="37" t="s">
        <v>46</v>
      </c>
      <c r="E40">
        <f t="shared" si="23"/>
        <v>-35324.896414786504</v>
      </c>
      <c r="F40">
        <f t="shared" si="24"/>
        <v>-35325</v>
      </c>
      <c r="G40">
        <f t="shared" si="25"/>
        <v>3.7446275004185736E-2</v>
      </c>
      <c r="H40" s="116"/>
      <c r="I40" s="116">
        <f>G40</f>
        <v>3.7446275004185736E-2</v>
      </c>
      <c r="J40" s="116"/>
      <c r="K40" s="165"/>
      <c r="L40" s="116"/>
      <c r="M40" s="116"/>
      <c r="N40" s="116"/>
      <c r="O40" s="40"/>
      <c r="P40" s="116"/>
      <c r="Q40" s="293">
        <f t="shared" si="27"/>
        <v>15975.808000000001</v>
      </c>
      <c r="R40" s="8">
        <f t="shared" si="28"/>
        <v>1.4022235116891056E-3</v>
      </c>
      <c r="S40" s="8">
        <v>0.1</v>
      </c>
      <c r="T40" s="167">
        <f t="shared" si="29"/>
        <v>1.4022235116891056E-4</v>
      </c>
      <c r="U40" s="116"/>
      <c r="V40" s="8">
        <v>0.1</v>
      </c>
      <c r="W40" s="25"/>
      <c r="X40" s="252"/>
      <c r="Y40" s="41"/>
      <c r="Z40">
        <f t="shared" si="30"/>
        <v>-35325</v>
      </c>
      <c r="AA40" s="246">
        <f t="shared" si="31"/>
        <v>2.9631771406028865E-2</v>
      </c>
      <c r="AB40" s="247">
        <f t="shared" si="32"/>
        <v>7.8145035981568717E-3</v>
      </c>
      <c r="AC40" s="247">
        <f t="shared" si="33"/>
        <v>3.7446275004185736E-2</v>
      </c>
      <c r="AD40" s="248">
        <f t="shared" si="34"/>
        <v>6.1066466485606697E-6</v>
      </c>
      <c r="AH40">
        <f t="shared" si="35"/>
        <v>-2.1918805907454025E-3</v>
      </c>
      <c r="AI40">
        <f t="shared" si="36"/>
        <v>0.40858742993986308</v>
      </c>
      <c r="AJ40">
        <f t="shared" si="37"/>
        <v>-5.9405821541711583E-3</v>
      </c>
      <c r="AK40">
        <f t="shared" si="38"/>
        <v>-0.14962482135898572</v>
      </c>
      <c r="AL40">
        <f t="shared" si="39"/>
        <v>-2.8937965266317964</v>
      </c>
      <c r="AM40">
        <f t="shared" si="40"/>
        <v>-8.0298094885305922</v>
      </c>
      <c r="AN40">
        <f t="shared" si="58"/>
        <v>-8.929082457042492</v>
      </c>
      <c r="AO40">
        <f t="shared" si="58"/>
        <v>-8.9192941632002487</v>
      </c>
      <c r="AP40">
        <f t="shared" si="58"/>
        <v>-8.9375416231082863</v>
      </c>
      <c r="AQ40">
        <f t="shared" si="58"/>
        <v>-8.9033749302352518</v>
      </c>
      <c r="AR40">
        <f t="shared" si="58"/>
        <v>-8.9668500006322756</v>
      </c>
      <c r="AS40">
        <f t="shared" si="58"/>
        <v>-8.8470284458236499</v>
      </c>
      <c r="AT40">
        <f t="shared" si="58"/>
        <v>-9.0674991130402809</v>
      </c>
      <c r="AU40">
        <f t="shared" si="42"/>
        <v>-8.6336792836178802</v>
      </c>
      <c r="AV40" s="246">
        <f t="shared" si="43"/>
        <v>3.1883076215247413E-2</v>
      </c>
      <c r="AW40" s="247">
        <f t="shared" si="44"/>
        <v>5.5631987889383228E-3</v>
      </c>
      <c r="AX40" s="248">
        <f t="shared" si="45"/>
        <v>3.0949180765244821E-6</v>
      </c>
      <c r="AY40" s="247">
        <f t="shared" si="46"/>
        <v>3.7386850785712591E-2</v>
      </c>
      <c r="BA40">
        <f t="shared" si="47"/>
        <v>2.2513048092185498E-3</v>
      </c>
      <c r="BB40">
        <f t="shared" si="48"/>
        <v>0.92405129146155174</v>
      </c>
      <c r="BC40">
        <f t="shared" si="49"/>
        <v>0.24829655092330766</v>
      </c>
      <c r="BD40">
        <f t="shared" si="50"/>
        <v>-0.18430355699819939</v>
      </c>
      <c r="BE40">
        <f t="shared" si="51"/>
        <v>-1.9616770950478359</v>
      </c>
      <c r="BF40">
        <f t="shared" si="52"/>
        <v>-1.4936642520764598</v>
      </c>
      <c r="BG40">
        <f t="shared" si="59"/>
        <v>-14.335050992732986</v>
      </c>
      <c r="BH40">
        <f t="shared" si="59"/>
        <v>-14.335050992355892</v>
      </c>
      <c r="BI40">
        <f t="shared" si="59"/>
        <v>-14.335051001978316</v>
      </c>
      <c r="BJ40">
        <f t="shared" si="59"/>
        <v>-14.335050756439639</v>
      </c>
      <c r="BK40">
        <f t="shared" si="59"/>
        <v>-14.335057021839562</v>
      </c>
      <c r="BL40">
        <f t="shared" si="59"/>
        <v>-14.33489708661086</v>
      </c>
      <c r="BM40">
        <f t="shared" si="59"/>
        <v>-14.338940549087608</v>
      </c>
      <c r="BN40">
        <f t="shared" si="54"/>
        <v>-14.139602214102183</v>
      </c>
      <c r="BQ40">
        <f t="shared" si="62"/>
        <v>1.5272389493238066E-2</v>
      </c>
      <c r="BR40">
        <v>-22000</v>
      </c>
      <c r="BS40">
        <f t="shared" si="63"/>
        <v>2.0619132361570813E-2</v>
      </c>
      <c r="BT40">
        <f t="shared" si="64"/>
        <v>2.2050287974797737E-2</v>
      </c>
      <c r="BU40">
        <f t="shared" si="65"/>
        <v>-1.4311556132269229E-3</v>
      </c>
      <c r="BV40">
        <f t="shared" si="66"/>
        <v>1.5721882369513858</v>
      </c>
      <c r="BW40">
        <f t="shared" si="67"/>
        <v>0.11205633455280316</v>
      </c>
      <c r="BX40">
        <f t="shared" si="68"/>
        <v>0.35414768766284871</v>
      </c>
      <c r="BY40">
        <f t="shared" si="69"/>
        <v>0.17894807953864081</v>
      </c>
      <c r="BZ40">
        <f t="shared" si="60"/>
        <v>-6.1075040616293741</v>
      </c>
      <c r="CA40">
        <f t="shared" si="60"/>
        <v>-6.1095740607527631</v>
      </c>
      <c r="CB40">
        <f t="shared" si="60"/>
        <v>-6.1130179984152937</v>
      </c>
      <c r="CC40">
        <f t="shared" si="60"/>
        <v>-6.1187433191865814</v>
      </c>
      <c r="CD40">
        <f t="shared" si="60"/>
        <v>-6.128249362250358</v>
      </c>
      <c r="CE40">
        <f t="shared" si="60"/>
        <v>-6.1440020505092745</v>
      </c>
      <c r="CF40">
        <f t="shared" si="60"/>
        <v>-6.1700318033246706</v>
      </c>
      <c r="CG40">
        <f t="shared" si="70"/>
        <v>-6.2128837100418757</v>
      </c>
      <c r="CI40" s="23">
        <f t="shared" si="71"/>
        <v>-22000</v>
      </c>
      <c r="CJ40" s="86">
        <f t="shared" si="72"/>
        <v>1.670354510646499E-2</v>
      </c>
      <c r="CK40" s="86">
        <f t="shared" si="73"/>
        <v>2.2050287974797737E-2</v>
      </c>
      <c r="CL40">
        <f t="shared" si="74"/>
        <v>-5.3467428683327467E-3</v>
      </c>
      <c r="CM40">
        <f t="shared" si="75"/>
        <v>0.83077705146260028</v>
      </c>
      <c r="CN40">
        <f t="shared" si="76"/>
        <v>-0.99639428546467712</v>
      </c>
      <c r="CO40">
        <f t="shared" si="77"/>
        <v>2.584736217022781</v>
      </c>
      <c r="CP40">
        <f t="shared" si="78"/>
        <v>3.4982973556694321</v>
      </c>
      <c r="CQ40">
        <f t="shared" si="61"/>
        <v>-10.097871820513596</v>
      </c>
      <c r="CR40">
        <f t="shared" si="61"/>
        <v>-10.097873784849446</v>
      </c>
      <c r="CS40">
        <f t="shared" si="61"/>
        <v>-10.097861181883545</v>
      </c>
      <c r="CT40">
        <f t="shared" si="61"/>
        <v>-10.097942043347109</v>
      </c>
      <c r="CU40">
        <f t="shared" si="61"/>
        <v>-10.097423321375953</v>
      </c>
      <c r="CV40">
        <f t="shared" si="61"/>
        <v>-10.100754633677488</v>
      </c>
      <c r="CW40">
        <f t="shared" si="61"/>
        <v>-10.079511258152396</v>
      </c>
      <c r="CX40">
        <f t="shared" si="79"/>
        <v>-10.222141616967345</v>
      </c>
    </row>
    <row r="41" spans="1:102">
      <c r="A41" s="37" t="s">
        <v>57</v>
      </c>
      <c r="B41" s="38" t="s">
        <v>49</v>
      </c>
      <c r="C41" s="37">
        <v>31731.756000000001</v>
      </c>
      <c r="D41" s="37" t="s">
        <v>53</v>
      </c>
      <c r="E41">
        <f t="shared" si="23"/>
        <v>-33284.94161252887</v>
      </c>
      <c r="F41">
        <f t="shared" si="24"/>
        <v>-33285</v>
      </c>
      <c r="G41">
        <f t="shared" si="25"/>
        <v>2.110719500342384E-2</v>
      </c>
      <c r="H41" s="116">
        <f t="shared" ref="H41:H59" si="80">G41</f>
        <v>2.110719500342384E-2</v>
      </c>
      <c r="I41" s="116"/>
      <c r="J41" s="116"/>
      <c r="K41" s="165"/>
      <c r="L41" s="116"/>
      <c r="M41" s="116"/>
      <c r="N41" s="116"/>
      <c r="O41" s="40"/>
      <c r="P41" s="116"/>
      <c r="Q41" s="293">
        <f t="shared" si="27"/>
        <v>16713.256000000001</v>
      </c>
      <c r="R41" s="8">
        <f t="shared" si="28"/>
        <v>4.4551368091256031E-4</v>
      </c>
      <c r="S41" s="116">
        <v>0.1</v>
      </c>
      <c r="T41" s="167">
        <f t="shared" si="29"/>
        <v>4.4551368091256031E-5</v>
      </c>
      <c r="U41" s="116"/>
      <c r="V41" s="116">
        <v>0.1</v>
      </c>
      <c r="W41" s="25"/>
      <c r="X41" s="252"/>
      <c r="Y41" s="41"/>
      <c r="Z41">
        <f t="shared" si="30"/>
        <v>-33285</v>
      </c>
      <c r="AA41" s="246">
        <f t="shared" si="31"/>
        <v>2.5383186438782818E-2</v>
      </c>
      <c r="AB41" s="247">
        <f t="shared" si="32"/>
        <v>-4.2759914353589779E-3</v>
      </c>
      <c r="AC41" s="247">
        <f t="shared" si="33"/>
        <v>2.110719500342384E-2</v>
      </c>
      <c r="AD41" s="248">
        <f t="shared" si="34"/>
        <v>1.8284102755263334E-6</v>
      </c>
      <c r="AH41">
        <f t="shared" si="35"/>
        <v>-4.8881283968099602E-3</v>
      </c>
      <c r="AI41">
        <f t="shared" si="36"/>
        <v>0.433579412272453</v>
      </c>
      <c r="AJ41">
        <f t="shared" si="37"/>
        <v>-0.13817700808833558</v>
      </c>
      <c r="AK41">
        <f t="shared" si="38"/>
        <v>-0.22654830167146461</v>
      </c>
      <c r="AL41">
        <f t="shared" si="39"/>
        <v>-2.7611166146947776</v>
      </c>
      <c r="AM41">
        <f t="shared" si="40"/>
        <v>-5.1930066094319027</v>
      </c>
      <c r="AN41">
        <f t="shared" ref="AN41:AT50" si="81">$AU41+$AB$7*SIN(AO41)</f>
        <v>-8.6788352250741365</v>
      </c>
      <c r="AO41">
        <f t="shared" si="81"/>
        <v>-8.674916549840276</v>
      </c>
      <c r="AP41">
        <f t="shared" si="81"/>
        <v>-8.6836590381000764</v>
      </c>
      <c r="AQ41">
        <f t="shared" si="81"/>
        <v>-8.6640559012678349</v>
      </c>
      <c r="AR41">
        <f t="shared" si="81"/>
        <v>-8.7075331747507523</v>
      </c>
      <c r="AS41">
        <f t="shared" si="81"/>
        <v>-8.6085319942427425</v>
      </c>
      <c r="AT41">
        <f t="shared" si="81"/>
        <v>-8.8227744751398589</v>
      </c>
      <c r="AU41">
        <f t="shared" si="42"/>
        <v>-8.2630659275131855</v>
      </c>
      <c r="AV41" s="246">
        <f t="shared" si="43"/>
        <v>3.0016944179923968E-2</v>
      </c>
      <c r="AW41" s="247">
        <f t="shared" si="44"/>
        <v>-8.9097491765001285E-3</v>
      </c>
      <c r="AX41" s="248">
        <f t="shared" si="45"/>
        <v>7.9383630388144722E-6</v>
      </c>
      <c r="AY41" s="247">
        <f t="shared" si="46"/>
        <v>2.1361565659092648E-2</v>
      </c>
      <c r="BA41">
        <f t="shared" si="47"/>
        <v>4.6337577411411524E-3</v>
      </c>
      <c r="BB41">
        <f t="shared" si="48"/>
        <v>1.0441626393765431</v>
      </c>
      <c r="BC41">
        <f t="shared" si="49"/>
        <v>0.761225731112675</v>
      </c>
      <c r="BD41">
        <f t="shared" si="50"/>
        <v>-0.19438536141938284</v>
      </c>
      <c r="BE41">
        <f t="shared" si="51"/>
        <v>-1.3473972702918651</v>
      </c>
      <c r="BF41">
        <f t="shared" si="52"/>
        <v>-0.79829203994927078</v>
      </c>
      <c r="BG41">
        <f t="shared" ref="BG41:BM50" si="82">$BN41+$BB$7*SIN(BH41)</f>
        <v>-13.722283574129911</v>
      </c>
      <c r="BH41">
        <f t="shared" si="82"/>
        <v>-13.722283518729327</v>
      </c>
      <c r="BI41">
        <f t="shared" si="82"/>
        <v>-13.722282829240637</v>
      </c>
      <c r="BJ41">
        <f t="shared" si="82"/>
        <v>-13.722274248290553</v>
      </c>
      <c r="BK41">
        <f t="shared" si="82"/>
        <v>-13.722167469072636</v>
      </c>
      <c r="BL41">
        <f t="shared" si="82"/>
        <v>-13.720840892662498</v>
      </c>
      <c r="BM41">
        <f t="shared" si="82"/>
        <v>-13.704679477787352</v>
      </c>
      <c r="BN41">
        <f t="shared" si="54"/>
        <v>-13.539855901295045</v>
      </c>
      <c r="BQ41">
        <f t="shared" si="62"/>
        <v>1.9343307535359386E-2</v>
      </c>
      <c r="BR41">
        <v>-21000</v>
      </c>
      <c r="BS41">
        <f t="shared" si="63"/>
        <v>2.4576599386496499E-2</v>
      </c>
      <c r="BT41">
        <f t="shared" si="64"/>
        <v>2.1351721201115215E-2</v>
      </c>
      <c r="BU41">
        <f t="shared" si="65"/>
        <v>3.224878185381285E-3</v>
      </c>
      <c r="BV41">
        <f t="shared" si="66"/>
        <v>1.2739689358187472</v>
      </c>
      <c r="BW41">
        <f t="shared" si="67"/>
        <v>0.75991882325121329</v>
      </c>
      <c r="BX41">
        <f t="shared" si="68"/>
        <v>1.1050437319095101</v>
      </c>
      <c r="BY41">
        <f t="shared" si="69"/>
        <v>0.61658042424926451</v>
      </c>
      <c r="BZ41">
        <f t="shared" si="60"/>
        <v>-5.6939603011846307</v>
      </c>
      <c r="CA41">
        <f t="shared" si="60"/>
        <v>-5.6974320011242492</v>
      </c>
      <c r="CB41">
        <f t="shared" si="60"/>
        <v>-5.7042460152684935</v>
      </c>
      <c r="CC41">
        <f t="shared" si="60"/>
        <v>-5.7175329000166739</v>
      </c>
      <c r="CD41">
        <f t="shared" si="60"/>
        <v>-5.7431263131897747</v>
      </c>
      <c r="CE41">
        <f t="shared" si="60"/>
        <v>-5.7913625822582571</v>
      </c>
      <c r="CF41">
        <f t="shared" si="60"/>
        <v>-5.879115662207508</v>
      </c>
      <c r="CG41">
        <f t="shared" si="70"/>
        <v>-6.0312104962650643</v>
      </c>
      <c r="CI41" s="23">
        <f t="shared" si="71"/>
        <v>-21000</v>
      </c>
      <c r="CJ41" s="86">
        <f t="shared" si="72"/>
        <v>1.6118429349978099E-2</v>
      </c>
      <c r="CK41" s="86">
        <f t="shared" si="73"/>
        <v>2.1351721201115215E-2</v>
      </c>
      <c r="CL41">
        <f t="shared" si="74"/>
        <v>-5.2332918511371149E-3</v>
      </c>
      <c r="CM41">
        <f t="shared" si="75"/>
        <v>0.81249520730828861</v>
      </c>
      <c r="CN41">
        <f t="shared" si="76"/>
        <v>-0.95665766784848016</v>
      </c>
      <c r="CO41">
        <f t="shared" si="77"/>
        <v>2.7952870607977953</v>
      </c>
      <c r="CP41">
        <f t="shared" si="78"/>
        <v>5.7174127354539781</v>
      </c>
      <c r="CQ41">
        <f t="shared" si="61"/>
        <v>-9.8465438766223059</v>
      </c>
      <c r="CR41">
        <f t="shared" si="61"/>
        <v>-9.8465473084181809</v>
      </c>
      <c r="CS41">
        <f t="shared" si="61"/>
        <v>-9.8465284390054997</v>
      </c>
      <c r="CT41">
        <f t="shared" si="61"/>
        <v>-9.8466321927044387</v>
      </c>
      <c r="CU41">
        <f t="shared" si="61"/>
        <v>-9.8460617614134058</v>
      </c>
      <c r="CV41">
        <f t="shared" si="61"/>
        <v>-9.8491997671113811</v>
      </c>
      <c r="CW41">
        <f t="shared" si="61"/>
        <v>-9.8319910987780137</v>
      </c>
      <c r="CX41">
        <f t="shared" si="79"/>
        <v>-9.9281483263756094</v>
      </c>
    </row>
    <row r="42" spans="1:102">
      <c r="A42" s="37" t="s">
        <v>57</v>
      </c>
      <c r="B42" s="38" t="s">
        <v>49</v>
      </c>
      <c r="C42" s="37">
        <v>31783.455000000002</v>
      </c>
      <c r="D42" s="37" t="s">
        <v>53</v>
      </c>
      <c r="E42">
        <f t="shared" si="23"/>
        <v>-33141.93000585027</v>
      </c>
      <c r="F42">
        <f t="shared" si="24"/>
        <v>-33142</v>
      </c>
      <c r="G42">
        <f t="shared" si="25"/>
        <v>2.530303400271805E-2</v>
      </c>
      <c r="H42" s="116">
        <f t="shared" si="80"/>
        <v>2.530303400271805E-2</v>
      </c>
      <c r="I42" s="116"/>
      <c r="J42" s="116"/>
      <c r="K42" s="165"/>
      <c r="L42" s="116"/>
      <c r="M42" s="116"/>
      <c r="N42" s="116"/>
      <c r="O42" s="40"/>
      <c r="P42" s="116"/>
      <c r="Q42" s="293">
        <f t="shared" si="27"/>
        <v>16764.955000000002</v>
      </c>
      <c r="R42" s="8">
        <f t="shared" si="28"/>
        <v>6.4024352974270584E-4</v>
      </c>
      <c r="S42" s="116">
        <v>0.1</v>
      </c>
      <c r="T42" s="167">
        <f t="shared" si="29"/>
        <v>6.4024352974270589E-5</v>
      </c>
      <c r="U42" s="116"/>
      <c r="V42" s="116">
        <v>0.1</v>
      </c>
      <c r="W42" s="25"/>
      <c r="X42" s="252"/>
      <c r="Y42" s="41"/>
      <c r="Z42">
        <f t="shared" si="30"/>
        <v>-33142</v>
      </c>
      <c r="AA42" s="246">
        <f t="shared" si="31"/>
        <v>2.5089764187569471E-2</v>
      </c>
      <c r="AB42" s="247">
        <f t="shared" si="32"/>
        <v>2.1326981514857915E-4</v>
      </c>
      <c r="AC42" s="247">
        <f t="shared" si="33"/>
        <v>2.530303400271805E-2</v>
      </c>
      <c r="AD42" s="248">
        <f t="shared" si="34"/>
        <v>4.5484014053509124E-9</v>
      </c>
      <c r="AH42">
        <f t="shared" si="35"/>
        <v>-5.0734952621729707E-3</v>
      </c>
      <c r="AI42">
        <f t="shared" si="36"/>
        <v>0.43585996971264396</v>
      </c>
      <c r="AJ42">
        <f t="shared" si="37"/>
        <v>-0.14801774830665901</v>
      </c>
      <c r="AK42">
        <f t="shared" si="38"/>
        <v>-0.23216899323386345</v>
      </c>
      <c r="AL42">
        <f t="shared" si="39"/>
        <v>-2.7511735029941442</v>
      </c>
      <c r="AM42">
        <f t="shared" si="40"/>
        <v>-5.0574637643905369</v>
      </c>
      <c r="AN42">
        <f t="shared" si="81"/>
        <v>-8.6607116285462062</v>
      </c>
      <c r="AO42">
        <f t="shared" si="81"/>
        <v>-8.6571720184154763</v>
      </c>
      <c r="AP42">
        <f t="shared" si="81"/>
        <v>-8.6652043419567288</v>
      </c>
      <c r="AQ42">
        <f t="shared" si="81"/>
        <v>-8.6468862141724738</v>
      </c>
      <c r="AR42">
        <f t="shared" si="81"/>
        <v>-8.6882071143424504</v>
      </c>
      <c r="AS42">
        <f t="shared" si="81"/>
        <v>-8.5924719534870455</v>
      </c>
      <c r="AT42">
        <f t="shared" si="81"/>
        <v>-8.8029096968286584</v>
      </c>
      <c r="AU42">
        <f t="shared" si="42"/>
        <v>-8.2370866579431024</v>
      </c>
      <c r="AV42" s="246">
        <f t="shared" si="43"/>
        <v>2.9841506852792292E-2</v>
      </c>
      <c r="AW42" s="247">
        <f t="shared" si="44"/>
        <v>-4.5384728500742419E-3</v>
      </c>
      <c r="AX42" s="248">
        <f t="shared" si="45"/>
        <v>2.0597735810861013E-6</v>
      </c>
      <c r="AY42" s="247">
        <f t="shared" si="46"/>
        <v>2.5624786599668201E-2</v>
      </c>
      <c r="BA42">
        <f t="shared" si="47"/>
        <v>4.751742665222821E-3</v>
      </c>
      <c r="BB42">
        <f t="shared" si="48"/>
        <v>1.053660392292487</v>
      </c>
      <c r="BC42">
        <f t="shared" si="49"/>
        <v>0.79216959574979451</v>
      </c>
      <c r="BD42">
        <f t="shared" si="50"/>
        <v>-0.19198064941515094</v>
      </c>
      <c r="BE42">
        <f t="shared" si="51"/>
        <v>-1.29824263340741</v>
      </c>
      <c r="BF42">
        <f t="shared" si="52"/>
        <v>-0.758818840500884</v>
      </c>
      <c r="BG42">
        <f t="shared" si="82"/>
        <v>-13.67636167398607</v>
      </c>
      <c r="BH42">
        <f t="shared" si="82"/>
        <v>-13.676361579420298</v>
      </c>
      <c r="BI42">
        <f t="shared" si="82"/>
        <v>-13.676360512568873</v>
      </c>
      <c r="BJ42">
        <f t="shared" si="82"/>
        <v>-13.676348476956809</v>
      </c>
      <c r="BK42">
        <f t="shared" si="82"/>
        <v>-13.676212718221711</v>
      </c>
      <c r="BL42">
        <f t="shared" si="82"/>
        <v>-13.674683954825966</v>
      </c>
      <c r="BM42">
        <f t="shared" si="82"/>
        <v>-13.657780865296868</v>
      </c>
      <c r="BN42">
        <f t="shared" si="54"/>
        <v>-13.49781486074043</v>
      </c>
      <c r="BQ42">
        <f t="shared" si="62"/>
        <v>2.2428569517735579E-2</v>
      </c>
      <c r="BR42">
        <v>-20000</v>
      </c>
      <c r="BS42">
        <f t="shared" si="63"/>
        <v>2.7229754992804174E-2</v>
      </c>
      <c r="BT42">
        <f t="shared" si="64"/>
        <v>2.0658026181835806E-2</v>
      </c>
      <c r="BU42">
        <f t="shared" si="65"/>
        <v>6.5717288109683669E-3</v>
      </c>
      <c r="BV42">
        <f t="shared" si="66"/>
        <v>0.99769531072419415</v>
      </c>
      <c r="BW42">
        <f t="shared" si="67"/>
        <v>0.97179313733800532</v>
      </c>
      <c r="BX42">
        <f t="shared" si="68"/>
        <v>1.5745742285443198</v>
      </c>
      <c r="BY42">
        <f t="shared" si="69"/>
        <v>1.0037850560361989</v>
      </c>
      <c r="BZ42">
        <f t="shared" ref="BZ42:CF51" si="83">$CG42+$AB$7*SIN(CA42)</f>
        <v>-5.3655109921122843</v>
      </c>
      <c r="CA42">
        <f t="shared" si="83"/>
        <v>-5.3667687782830509</v>
      </c>
      <c r="CB42">
        <f t="shared" si="83"/>
        <v>-5.3701487203347869</v>
      </c>
      <c r="CC42">
        <f t="shared" si="83"/>
        <v>-5.3791590415765658</v>
      </c>
      <c r="CD42">
        <f t="shared" si="83"/>
        <v>-5.4026914890357292</v>
      </c>
      <c r="CE42">
        <f t="shared" si="83"/>
        <v>-5.4612297357972173</v>
      </c>
      <c r="CF42">
        <f t="shared" si="83"/>
        <v>-5.5932056431679742</v>
      </c>
      <c r="CG42">
        <f t="shared" si="70"/>
        <v>-5.8495372824882548</v>
      </c>
      <c r="CI42" s="23">
        <f t="shared" si="71"/>
        <v>-20000</v>
      </c>
      <c r="CJ42" s="86">
        <f t="shared" si="72"/>
        <v>1.5856840706767211E-2</v>
      </c>
      <c r="CK42" s="86">
        <f t="shared" si="73"/>
        <v>2.0658026181835806E-2</v>
      </c>
      <c r="CL42">
        <f t="shared" si="74"/>
        <v>-4.8011854750685968E-3</v>
      </c>
      <c r="CM42">
        <f t="shared" si="75"/>
        <v>0.80269235665779792</v>
      </c>
      <c r="CN42">
        <f t="shared" si="76"/>
        <v>-0.8780991630264543</v>
      </c>
      <c r="CO42">
        <f t="shared" si="77"/>
        <v>2.9987119393766184</v>
      </c>
      <c r="CP42">
        <f t="shared" si="78"/>
        <v>13.97386882939751</v>
      </c>
      <c r="CQ42">
        <f t="shared" ref="CQ42:CW51" si="84">$CX42+$BB$7*SIN(CR42)</f>
        <v>-9.599502178122604</v>
      </c>
      <c r="CR42">
        <f t="shared" si="84"/>
        <v>-9.5995045437447359</v>
      </c>
      <c r="CS42">
        <f t="shared" si="84"/>
        <v>-9.5994924929364345</v>
      </c>
      <c r="CT42">
        <f t="shared" si="84"/>
        <v>-9.5995538816980517</v>
      </c>
      <c r="CU42">
        <f t="shared" si="84"/>
        <v>-9.5992411643767781</v>
      </c>
      <c r="CV42">
        <f t="shared" si="84"/>
        <v>-9.6008343419717797</v>
      </c>
      <c r="CW42">
        <f t="shared" si="84"/>
        <v>-9.5927223164982127</v>
      </c>
      <c r="CX42">
        <f t="shared" si="79"/>
        <v>-9.634155035783877</v>
      </c>
    </row>
    <row r="43" spans="1:102">
      <c r="A43" s="37" t="s">
        <v>57</v>
      </c>
      <c r="B43" s="38" t="s">
        <v>45</v>
      </c>
      <c r="C43" s="37">
        <v>32433.631000000001</v>
      </c>
      <c r="D43" s="37" t="s">
        <v>53</v>
      </c>
      <c r="E43">
        <f t="shared" si="23"/>
        <v>-31343.39010403664</v>
      </c>
      <c r="F43">
        <f t="shared" si="24"/>
        <v>-31343.5</v>
      </c>
      <c r="G43">
        <f t="shared" si="25"/>
        <v>3.9727624505758286E-2</v>
      </c>
      <c r="H43" s="116">
        <f t="shared" si="80"/>
        <v>3.9727624505758286E-2</v>
      </c>
      <c r="I43" s="116"/>
      <c r="J43" s="116"/>
      <c r="K43" s="165"/>
      <c r="L43" s="116"/>
      <c r="M43" s="116"/>
      <c r="N43" s="116"/>
      <c r="O43" s="40"/>
      <c r="P43" s="116"/>
      <c r="Q43" s="293">
        <f t="shared" si="27"/>
        <v>17415.131000000001</v>
      </c>
      <c r="R43" s="8">
        <f t="shared" si="28"/>
        <v>1.5782841488705263E-3</v>
      </c>
      <c r="S43" s="116">
        <v>0.1</v>
      </c>
      <c r="T43" s="167">
        <f t="shared" si="29"/>
        <v>1.5782841488705263E-4</v>
      </c>
      <c r="V43" s="116">
        <v>0.1</v>
      </c>
      <c r="W43" s="25"/>
      <c r="X43" s="252"/>
      <c r="Y43" s="41"/>
      <c r="Z43">
        <f t="shared" si="30"/>
        <v>-31343.5</v>
      </c>
      <c r="AA43" s="246">
        <f t="shared" si="31"/>
        <v>2.1493588055172534E-2</v>
      </c>
      <c r="AB43" s="247">
        <f t="shared" si="32"/>
        <v>1.8234036450585751E-2</v>
      </c>
      <c r="AC43" s="247">
        <f t="shared" si="33"/>
        <v>3.9727624505758286E-2</v>
      </c>
      <c r="AD43" s="248">
        <f t="shared" si="34"/>
        <v>3.3248008528128979E-5</v>
      </c>
      <c r="AH43">
        <f t="shared" si="35"/>
        <v>-7.3191726848559268E-3</v>
      </c>
      <c r="AI43">
        <f t="shared" si="36"/>
        <v>0.47232839015979211</v>
      </c>
      <c r="AJ43">
        <f t="shared" si="37"/>
        <v>-0.28005414723751965</v>
      </c>
      <c r="AK43">
        <f t="shared" si="38"/>
        <v>-0.30613573355700902</v>
      </c>
      <c r="AL43">
        <f t="shared" si="39"/>
        <v>-2.6158866306828306</v>
      </c>
      <c r="AM43">
        <f t="shared" si="40"/>
        <v>-3.7163836995731869</v>
      </c>
      <c r="AN43">
        <f t="shared" si="81"/>
        <v>-8.4240824310952664</v>
      </c>
      <c r="AO43">
        <f t="shared" si="81"/>
        <v>-8.4235667870889177</v>
      </c>
      <c r="AP43">
        <f t="shared" si="81"/>
        <v>-8.4251322412995826</v>
      </c>
      <c r="AQ43">
        <f t="shared" si="81"/>
        <v>-8.4203677566794042</v>
      </c>
      <c r="AR43">
        <f t="shared" si="81"/>
        <v>-8.434760427540386</v>
      </c>
      <c r="AS43">
        <f t="shared" si="81"/>
        <v>-8.3902361421365512</v>
      </c>
      <c r="AT43">
        <f t="shared" si="81"/>
        <v>-8.5194247914793557</v>
      </c>
      <c r="AU43">
        <f t="shared" si="42"/>
        <v>-7.910347382965508</v>
      </c>
      <c r="AV43" s="246">
        <f t="shared" si="43"/>
        <v>2.6796701438182295E-2</v>
      </c>
      <c r="AW43" s="247">
        <f t="shared" si="44"/>
        <v>1.293092306757599E-2</v>
      </c>
      <c r="AX43" s="248">
        <f t="shared" si="45"/>
        <v>1.6720877137956884E-5</v>
      </c>
      <c r="AY43" s="247">
        <f t="shared" si="46"/>
        <v>4.1743683807604452E-2</v>
      </c>
      <c r="BA43">
        <f t="shared" si="47"/>
        <v>5.303113383009761E-3</v>
      </c>
      <c r="BB43">
        <f t="shared" si="48"/>
        <v>1.164149619375594</v>
      </c>
      <c r="BC43">
        <f t="shared" si="49"/>
        <v>0.99925873851659663</v>
      </c>
      <c r="BD43">
        <f t="shared" si="50"/>
        <v>-0.11309690495187878</v>
      </c>
      <c r="BE43">
        <f t="shared" si="51"/>
        <v>-0.6032961835627072</v>
      </c>
      <c r="BF43">
        <f t="shared" si="52"/>
        <v>-0.31114296823310089</v>
      </c>
      <c r="BG43">
        <f t="shared" si="82"/>
        <v>-13.064267583081623</v>
      </c>
      <c r="BH43">
        <f t="shared" si="82"/>
        <v>-13.06426524881304</v>
      </c>
      <c r="BI43">
        <f t="shared" si="82"/>
        <v>-13.064251920631778</v>
      </c>
      <c r="BJ43">
        <f t="shared" si="82"/>
        <v>-13.064175821377445</v>
      </c>
      <c r="BK43">
        <f t="shared" si="82"/>
        <v>-13.06374138150295</v>
      </c>
      <c r="BL43">
        <f t="shared" si="82"/>
        <v>-13.061263182835397</v>
      </c>
      <c r="BM43">
        <f t="shared" si="82"/>
        <v>-13.047189114417405</v>
      </c>
      <c r="BN43">
        <f t="shared" si="54"/>
        <v>-12.969067927611199</v>
      </c>
      <c r="BQ43">
        <f t="shared" si="62"/>
        <v>2.4634416100906092E-2</v>
      </c>
      <c r="BR43">
        <v>-19000</v>
      </c>
      <c r="BS43">
        <f t="shared" si="63"/>
        <v>2.8718045405197387E-2</v>
      </c>
      <c r="BT43">
        <f t="shared" si="64"/>
        <v>1.9969202916959517E-2</v>
      </c>
      <c r="BU43">
        <f t="shared" si="65"/>
        <v>8.7488424882378683E-3</v>
      </c>
      <c r="BV43">
        <f t="shared" si="66"/>
        <v>0.81842985008258584</v>
      </c>
      <c r="BW43">
        <f t="shared" si="67"/>
        <v>0.99817905345820979</v>
      </c>
      <c r="BX43">
        <f t="shared" si="68"/>
        <v>1.8730090972204367</v>
      </c>
      <c r="BY43">
        <f t="shared" si="69"/>
        <v>1.3592335712706194</v>
      </c>
      <c r="BZ43">
        <f t="shared" si="83"/>
        <v>-5.1040478231998625</v>
      </c>
      <c r="CA43">
        <f t="shared" si="83"/>
        <v>-5.104200384612839</v>
      </c>
      <c r="CB43">
        <f t="shared" si="83"/>
        <v>-5.1048547652198701</v>
      </c>
      <c r="CC43">
        <f t="shared" si="83"/>
        <v>-5.1076499428762414</v>
      </c>
      <c r="CD43">
        <f t="shared" si="83"/>
        <v>-5.1193847380704796</v>
      </c>
      <c r="CE43">
        <f t="shared" si="83"/>
        <v>-5.1655257448431522</v>
      </c>
      <c r="CF43">
        <f t="shared" si="83"/>
        <v>-5.3157326462452428</v>
      </c>
      <c r="CG43">
        <f t="shared" si="70"/>
        <v>-5.6678640687114434</v>
      </c>
      <c r="CI43" s="23">
        <f t="shared" si="71"/>
        <v>-19000</v>
      </c>
      <c r="CJ43" s="86">
        <f t="shared" si="72"/>
        <v>1.5885573612668222E-2</v>
      </c>
      <c r="CK43" s="86">
        <f t="shared" si="73"/>
        <v>1.9969202916959517E-2</v>
      </c>
      <c r="CL43">
        <f t="shared" si="74"/>
        <v>-4.0836293042912945E-3</v>
      </c>
      <c r="CM43">
        <f t="shared" si="75"/>
        <v>0.80099236470162827</v>
      </c>
      <c r="CN43">
        <f t="shared" si="76"/>
        <v>-0.76518781496777533</v>
      </c>
      <c r="CO43">
        <f t="shared" si="77"/>
        <v>-3.0839314394421629</v>
      </c>
      <c r="CP43">
        <f t="shared" si="78"/>
        <v>-34.675749772378083</v>
      </c>
      <c r="CQ43">
        <f t="shared" si="84"/>
        <v>-9.3542160236592178</v>
      </c>
      <c r="CR43">
        <f t="shared" si="84"/>
        <v>-9.3542149827069139</v>
      </c>
      <c r="CS43">
        <f t="shared" si="84"/>
        <v>-9.3542202177557812</v>
      </c>
      <c r="CT43">
        <f t="shared" si="84"/>
        <v>-9.3541938901738622</v>
      </c>
      <c r="CU43">
        <f t="shared" si="84"/>
        <v>-9.3543262937082226</v>
      </c>
      <c r="CV43">
        <f t="shared" si="84"/>
        <v>-9.3536604130662653</v>
      </c>
      <c r="CW43">
        <f t="shared" si="84"/>
        <v>-9.3570089298909078</v>
      </c>
      <c r="CX43">
        <f t="shared" si="79"/>
        <v>-9.3401617451921446</v>
      </c>
    </row>
    <row r="44" spans="1:102">
      <c r="A44" s="37" t="s">
        <v>57</v>
      </c>
      <c r="B44" s="38" t="s">
        <v>49</v>
      </c>
      <c r="C44" s="37">
        <v>32433.800999999999</v>
      </c>
      <c r="D44" s="37" t="s">
        <v>53</v>
      </c>
      <c r="E44">
        <f t="shared" si="23"/>
        <v>-31342.919844009652</v>
      </c>
      <c r="F44">
        <f t="shared" si="24"/>
        <v>-31343</v>
      </c>
      <c r="G44">
        <f t="shared" si="25"/>
        <v>2.8976560999581125E-2</v>
      </c>
      <c r="H44" s="116">
        <f t="shared" si="80"/>
        <v>2.8976560999581125E-2</v>
      </c>
      <c r="I44" s="116"/>
      <c r="J44" s="116"/>
      <c r="K44" s="165"/>
      <c r="L44" s="116"/>
      <c r="M44" s="116"/>
      <c r="N44" s="116"/>
      <c r="O44" s="40"/>
      <c r="P44" s="116"/>
      <c r="Q44" s="293">
        <f t="shared" si="27"/>
        <v>17415.300999999999</v>
      </c>
      <c r="R44" s="8">
        <f t="shared" si="28"/>
        <v>8.3964108736244586E-4</v>
      </c>
      <c r="S44" s="116">
        <v>0.1</v>
      </c>
      <c r="T44" s="167">
        <f t="shared" si="29"/>
        <v>8.3964108736244588E-5</v>
      </c>
      <c r="U44" s="116"/>
      <c r="V44" s="116">
        <v>0.1</v>
      </c>
      <c r="W44" s="25"/>
      <c r="X44" s="252"/>
      <c r="Y44" s="41"/>
      <c r="Z44">
        <f t="shared" si="30"/>
        <v>-31343</v>
      </c>
      <c r="AA44" s="246">
        <f t="shared" si="31"/>
        <v>2.149261866713181E-2</v>
      </c>
      <c r="AB44" s="247">
        <f t="shared" si="32"/>
        <v>7.483942332449315E-3</v>
      </c>
      <c r="AC44" s="247">
        <f t="shared" si="33"/>
        <v>2.8976560999581125E-2</v>
      </c>
      <c r="AD44" s="248">
        <f t="shared" si="34"/>
        <v>5.6009392835426893E-6</v>
      </c>
      <c r="AH44">
        <f t="shared" si="35"/>
        <v>-7.3197688125615423E-3</v>
      </c>
      <c r="AI44">
        <f t="shared" si="36"/>
        <v>0.47234088172762312</v>
      </c>
      <c r="AJ44">
        <f t="shared" si="37"/>
        <v>-0.28009331683932048</v>
      </c>
      <c r="AK44">
        <f t="shared" si="38"/>
        <v>-0.30615726366666923</v>
      </c>
      <c r="AL44">
        <f t="shared" si="39"/>
        <v>-2.615845828100126</v>
      </c>
      <c r="AM44">
        <f t="shared" si="40"/>
        <v>-3.7160815485958958</v>
      </c>
      <c r="AN44">
        <f t="shared" si="81"/>
        <v>-8.4240139826495124</v>
      </c>
      <c r="AO44">
        <f t="shared" si="81"/>
        <v>-8.4234987317463563</v>
      </c>
      <c r="AP44">
        <f t="shared" si="81"/>
        <v>-8.4250631597517334</v>
      </c>
      <c r="AQ44">
        <f t="shared" si="81"/>
        <v>-8.420301293537527</v>
      </c>
      <c r="AR44">
        <f t="shared" si="81"/>
        <v>-8.4346876054262392</v>
      </c>
      <c r="AS44">
        <f t="shared" si="81"/>
        <v>-8.3901783421651928</v>
      </c>
      <c r="AT44">
        <f t="shared" si="81"/>
        <v>-8.5193370741874723</v>
      </c>
      <c r="AU44">
        <f t="shared" si="42"/>
        <v>-7.9102565463586192</v>
      </c>
      <c r="AV44" s="246">
        <f t="shared" si="43"/>
        <v>2.6795604359848166E-2</v>
      </c>
      <c r="AW44" s="247">
        <f t="shared" si="44"/>
        <v>2.1809566397329588E-3</v>
      </c>
      <c r="AX44" s="248">
        <f t="shared" si="45"/>
        <v>4.7565718643952791E-7</v>
      </c>
      <c r="AY44" s="247">
        <f t="shared" si="46"/>
        <v>3.0993344119426315E-2</v>
      </c>
      <c r="BA44">
        <f t="shared" si="47"/>
        <v>5.3029856927163544E-3</v>
      </c>
      <c r="BB44">
        <f t="shared" si="48"/>
        <v>1.1641735598277061</v>
      </c>
      <c r="BC44">
        <f t="shared" si="49"/>
        <v>0.9992505659160924</v>
      </c>
      <c r="BD44">
        <f t="shared" si="50"/>
        <v>-0.11306214974227798</v>
      </c>
      <c r="BE44">
        <f t="shared" si="51"/>
        <v>-0.60308447015547639</v>
      </c>
      <c r="BF44">
        <f t="shared" si="52"/>
        <v>-0.31102686737118307</v>
      </c>
      <c r="BG44">
        <f t="shared" si="82"/>
        <v>-13.064089373759829</v>
      </c>
      <c r="BH44">
        <f t="shared" si="82"/>
        <v>-13.06408703899875</v>
      </c>
      <c r="BI44">
        <f t="shared" si="82"/>
        <v>-13.06407370929645</v>
      </c>
      <c r="BJ44">
        <f t="shared" si="82"/>
        <v>-13.063997608727364</v>
      </c>
      <c r="BK44">
        <f t="shared" si="82"/>
        <v>-13.063563203386856</v>
      </c>
      <c r="BL44">
        <f t="shared" si="82"/>
        <v>-13.061085440352736</v>
      </c>
      <c r="BM44">
        <f t="shared" si="82"/>
        <v>-13.047015158734267</v>
      </c>
      <c r="BN44">
        <f t="shared" si="54"/>
        <v>-12.968920930965901</v>
      </c>
      <c r="BQ44">
        <f t="shared" si="62"/>
        <v>2.6285486136603083E-2</v>
      </c>
      <c r="BR44">
        <v>-18000</v>
      </c>
      <c r="BS44">
        <f t="shared" si="63"/>
        <v>2.940401988653726E-2</v>
      </c>
      <c r="BT44">
        <f t="shared" si="64"/>
        <v>1.9285251406486348E-2</v>
      </c>
      <c r="BU44">
        <f t="shared" si="65"/>
        <v>1.0118768480050912E-2</v>
      </c>
      <c r="BV44">
        <f t="shared" si="66"/>
        <v>0.70143839477983572</v>
      </c>
      <c r="BW44">
        <f t="shared" si="67"/>
        <v>0.96388938039512218</v>
      </c>
      <c r="BX44">
        <f t="shared" si="68"/>
        <v>2.082207272367302</v>
      </c>
      <c r="BY44">
        <f t="shared" si="69"/>
        <v>1.7079294491522659</v>
      </c>
      <c r="BZ44">
        <f t="shared" si="83"/>
        <v>-4.8852350613227706</v>
      </c>
      <c r="CA44">
        <f t="shared" si="83"/>
        <v>-4.8852380330333567</v>
      </c>
      <c r="CB44">
        <f t="shared" si="83"/>
        <v>-4.8852663538806764</v>
      </c>
      <c r="CC44">
        <f t="shared" si="83"/>
        <v>-4.8855360256856235</v>
      </c>
      <c r="CD44">
        <f t="shared" si="83"/>
        <v>-4.8880833204015461</v>
      </c>
      <c r="CE44">
        <f t="shared" si="83"/>
        <v>-4.9105522074594479</v>
      </c>
      <c r="CF44">
        <f t="shared" si="83"/>
        <v>-5.0498498712991937</v>
      </c>
      <c r="CG44">
        <f t="shared" si="70"/>
        <v>-5.4861908549346321</v>
      </c>
      <c r="CI44" s="23">
        <f t="shared" si="71"/>
        <v>-18000</v>
      </c>
      <c r="CJ44" s="86">
        <f t="shared" si="72"/>
        <v>1.6166717656552171E-2</v>
      </c>
      <c r="CK44" s="86">
        <f t="shared" si="73"/>
        <v>1.9285251406486348E-2</v>
      </c>
      <c r="CL44">
        <f t="shared" si="74"/>
        <v>-3.118533749934177E-3</v>
      </c>
      <c r="CM44">
        <f t="shared" si="75"/>
        <v>0.80732823156017341</v>
      </c>
      <c r="CN44">
        <f t="shared" si="76"/>
        <v>-0.62069724411598026</v>
      </c>
      <c r="CO44">
        <f t="shared" si="77"/>
        <v>-2.8822301094435434</v>
      </c>
      <c r="CP44">
        <f t="shared" si="78"/>
        <v>-7.6679380533372266</v>
      </c>
      <c r="CQ44">
        <f t="shared" si="84"/>
        <v>-9.1082223404245504</v>
      </c>
      <c r="CR44">
        <f t="shared" si="84"/>
        <v>-9.1082189611279762</v>
      </c>
      <c r="CS44">
        <f t="shared" si="84"/>
        <v>-9.1082367999680152</v>
      </c>
      <c r="CT44">
        <f t="shared" si="84"/>
        <v>-9.1081426300170687</v>
      </c>
      <c r="CU44">
        <f t="shared" si="84"/>
        <v>-9.1086397136095769</v>
      </c>
      <c r="CV44">
        <f t="shared" si="84"/>
        <v>-9.1060149018301075</v>
      </c>
      <c r="CW44">
        <f t="shared" si="84"/>
        <v>-9.1198498643949275</v>
      </c>
      <c r="CX44">
        <f t="shared" si="79"/>
        <v>-9.0461684546004122</v>
      </c>
    </row>
    <row r="45" spans="1:102">
      <c r="A45" s="37" t="s">
        <v>57</v>
      </c>
      <c r="B45" s="38" t="s">
        <v>49</v>
      </c>
      <c r="C45" s="37">
        <v>32436.687000000002</v>
      </c>
      <c r="D45" s="37" t="s">
        <v>53</v>
      </c>
      <c r="E45">
        <f t="shared" si="23"/>
        <v>-31334.936488492625</v>
      </c>
      <c r="F45">
        <f t="shared" si="24"/>
        <v>-31335</v>
      </c>
      <c r="G45">
        <f t="shared" si="25"/>
        <v>2.2959545003686799E-2</v>
      </c>
      <c r="H45" s="116">
        <f t="shared" si="80"/>
        <v>2.2959545003686799E-2</v>
      </c>
      <c r="I45" s="116"/>
      <c r="J45" s="116"/>
      <c r="K45" s="165"/>
      <c r="L45" s="116"/>
      <c r="M45" s="116"/>
      <c r="N45" s="116"/>
      <c r="O45" s="40"/>
      <c r="P45" s="116"/>
      <c r="Q45" s="293">
        <f t="shared" si="27"/>
        <v>17418.187000000002</v>
      </c>
      <c r="R45" s="8">
        <f t="shared" si="28"/>
        <v>5.2714070677631949E-4</v>
      </c>
      <c r="S45" s="116">
        <v>0.1</v>
      </c>
      <c r="T45" s="167">
        <f t="shared" si="29"/>
        <v>5.271407067763195E-5</v>
      </c>
      <c r="U45" s="116"/>
      <c r="V45" s="116">
        <v>0.1</v>
      </c>
      <c r="W45" s="25"/>
      <c r="X45" s="252"/>
      <c r="Y45" s="41"/>
      <c r="Z45">
        <f t="shared" si="30"/>
        <v>-31335</v>
      </c>
      <c r="AA45" s="246">
        <f t="shared" si="31"/>
        <v>2.1477111231267658E-2</v>
      </c>
      <c r="AB45" s="247">
        <f t="shared" si="32"/>
        <v>1.4824337724191408E-3</v>
      </c>
      <c r="AC45" s="247">
        <f t="shared" si="33"/>
        <v>2.2959545003686799E-2</v>
      </c>
      <c r="AD45" s="248">
        <f t="shared" si="34"/>
        <v>2.1976098896088449E-7</v>
      </c>
      <c r="AH45">
        <f t="shared" si="35"/>
        <v>-7.3293042487036575E-3</v>
      </c>
      <c r="AI45">
        <f t="shared" si="36"/>
        <v>0.47254095452713907</v>
      </c>
      <c r="AJ45">
        <f t="shared" si="37"/>
        <v>-0.28072024337271667</v>
      </c>
      <c r="AK45">
        <f t="shared" si="38"/>
        <v>-0.30650182795654435</v>
      </c>
      <c r="AL45">
        <f t="shared" si="39"/>
        <v>-2.615192698830882</v>
      </c>
      <c r="AM45">
        <f t="shared" si="40"/>
        <v>-3.7112512289553985</v>
      </c>
      <c r="AN45">
        <f t="shared" si="81"/>
        <v>-8.4229185708971492</v>
      </c>
      <c r="AO45">
        <f t="shared" si="81"/>
        <v>-8.4224095811565398</v>
      </c>
      <c r="AP45">
        <f t="shared" si="81"/>
        <v>-8.4239576481947616</v>
      </c>
      <c r="AQ45">
        <f t="shared" si="81"/>
        <v>-8.4192375694323029</v>
      </c>
      <c r="AR45">
        <f t="shared" si="81"/>
        <v>-8.4335222896497495</v>
      </c>
      <c r="AS45">
        <f t="shared" si="81"/>
        <v>-8.3892532972007299</v>
      </c>
      <c r="AT45">
        <f t="shared" si="81"/>
        <v>-8.5179329140048097</v>
      </c>
      <c r="AU45">
        <f t="shared" si="42"/>
        <v>-7.9088031606484055</v>
      </c>
      <c r="AV45" s="246">
        <f t="shared" si="43"/>
        <v>2.6778030613254199E-2</v>
      </c>
      <c r="AW45" s="247">
        <f t="shared" si="44"/>
        <v>-3.8184856095674E-3</v>
      </c>
      <c r="AX45" s="248">
        <f t="shared" si="45"/>
        <v>1.4580832350473319E-6</v>
      </c>
      <c r="AY45" s="247">
        <f t="shared" si="46"/>
        <v>2.4987929870403915E-2</v>
      </c>
      <c r="BA45">
        <f t="shared" si="47"/>
        <v>5.3009193819865399E-3</v>
      </c>
      <c r="BB45">
        <f t="shared" si="48"/>
        <v>1.1645557386013354</v>
      </c>
      <c r="BC45">
        <f t="shared" si="49"/>
        <v>0.99911366348312136</v>
      </c>
      <c r="BD45">
        <f t="shared" si="50"/>
        <v>-0.11250518363264703</v>
      </c>
      <c r="BE45">
        <f t="shared" si="51"/>
        <v>-0.59969587303717042</v>
      </c>
      <c r="BF45">
        <f t="shared" si="52"/>
        <v>-0.30916964317428547</v>
      </c>
      <c r="BG45">
        <f t="shared" si="82"/>
        <v>-13.061237526951267</v>
      </c>
      <c r="BH45">
        <f t="shared" si="82"/>
        <v>-13.061235184413091</v>
      </c>
      <c r="BI45">
        <f t="shared" si="82"/>
        <v>-13.061221830946533</v>
      </c>
      <c r="BJ45">
        <f t="shared" si="82"/>
        <v>-13.061145712330244</v>
      </c>
      <c r="BK45">
        <f t="shared" si="82"/>
        <v>-13.060711873903296</v>
      </c>
      <c r="BL45">
        <f t="shared" si="82"/>
        <v>-13.058241141413212</v>
      </c>
      <c r="BM45">
        <f t="shared" si="82"/>
        <v>-13.044231638705639</v>
      </c>
      <c r="BN45">
        <f t="shared" si="54"/>
        <v>-12.966568984641167</v>
      </c>
      <c r="BQ45">
        <f t="shared" si="62"/>
        <v>2.7577189158459955E-2</v>
      </c>
      <c r="BR45">
        <v>-17000</v>
      </c>
      <c r="BS45">
        <f t="shared" si="63"/>
        <v>2.9526938533753919E-2</v>
      </c>
      <c r="BT45">
        <f t="shared" si="64"/>
        <v>1.8606171650416298E-2</v>
      </c>
      <c r="BU45">
        <f t="shared" si="65"/>
        <v>1.0920766883337618E-2</v>
      </c>
      <c r="BV45">
        <f t="shared" si="66"/>
        <v>0.62109176836150459</v>
      </c>
      <c r="BW45">
        <f t="shared" si="67"/>
        <v>0.90966989351991334</v>
      </c>
      <c r="BX45">
        <f t="shared" si="68"/>
        <v>2.2409595961117632</v>
      </c>
      <c r="BY45">
        <f t="shared" si="69"/>
        <v>2.0684854278522069</v>
      </c>
      <c r="BZ45">
        <f t="shared" si="83"/>
        <v>-4.6945682669655842</v>
      </c>
      <c r="CA45">
        <f t="shared" si="83"/>
        <v>-4.69456826699418</v>
      </c>
      <c r="CB45">
        <f t="shared" si="83"/>
        <v>-4.6945682643637001</v>
      </c>
      <c r="CC45">
        <f t="shared" si="83"/>
        <v>-4.6945685063401195</v>
      </c>
      <c r="CD45">
        <f t="shared" si="83"/>
        <v>-4.6945462607940351</v>
      </c>
      <c r="CE45">
        <f t="shared" si="83"/>
        <v>-4.6967228217124042</v>
      </c>
      <c r="CF45">
        <f t="shared" si="83"/>
        <v>-4.7983290320828234</v>
      </c>
      <c r="CG45">
        <f t="shared" si="70"/>
        <v>-5.3045176411578225</v>
      </c>
      <c r="CI45" s="23">
        <f t="shared" si="71"/>
        <v>-17000</v>
      </c>
      <c r="CJ45" s="86">
        <f t="shared" si="72"/>
        <v>1.6656422275122335E-2</v>
      </c>
      <c r="CK45" s="86">
        <f t="shared" si="73"/>
        <v>1.8606171650416298E-2</v>
      </c>
      <c r="CL45">
        <f t="shared" si="74"/>
        <v>-1.9497493752939621E-3</v>
      </c>
      <c r="CM45">
        <f t="shared" si="75"/>
        <v>0.82194708580436215</v>
      </c>
      <c r="CN45">
        <f t="shared" si="76"/>
        <v>-0.44631910154801041</v>
      </c>
      <c r="CO45">
        <f t="shared" si="77"/>
        <v>-2.6752462181531964</v>
      </c>
      <c r="CP45">
        <f t="shared" si="78"/>
        <v>-4.2106496077932878</v>
      </c>
      <c r="CQ45">
        <f t="shared" si="84"/>
        <v>-8.8590306301893662</v>
      </c>
      <c r="CR45">
        <f t="shared" si="84"/>
        <v>-8.8590278841016143</v>
      </c>
      <c r="CS45">
        <f t="shared" si="84"/>
        <v>-8.8590442026495033</v>
      </c>
      <c r="CT45">
        <f t="shared" si="84"/>
        <v>-8.8589472276622061</v>
      </c>
      <c r="CU45">
        <f t="shared" si="84"/>
        <v>-8.8595234258564286</v>
      </c>
      <c r="CV45">
        <f t="shared" si="84"/>
        <v>-8.8560967127456838</v>
      </c>
      <c r="CW45">
        <f t="shared" si="84"/>
        <v>-8.8763681010397821</v>
      </c>
      <c r="CX45">
        <f t="shared" si="79"/>
        <v>-8.7521751640086798</v>
      </c>
    </row>
    <row r="46" spans="1:102">
      <c r="A46" s="37" t="s">
        <v>57</v>
      </c>
      <c r="B46" s="38" t="s">
        <v>45</v>
      </c>
      <c r="C46" s="37">
        <v>32436.866000000002</v>
      </c>
      <c r="D46" s="37" t="s">
        <v>53</v>
      </c>
      <c r="E46">
        <f t="shared" si="23"/>
        <v>-31334.44133234656</v>
      </c>
      <c r="F46">
        <f t="shared" si="24"/>
        <v>-31334.5</v>
      </c>
      <c r="G46">
        <f t="shared" si="25"/>
        <v>2.1208481506619137E-2</v>
      </c>
      <c r="H46" s="116">
        <f t="shared" si="80"/>
        <v>2.1208481506619137E-2</v>
      </c>
      <c r="I46" s="116"/>
      <c r="J46" s="116"/>
      <c r="K46" s="165"/>
      <c r="L46" s="116"/>
      <c r="M46" s="116"/>
      <c r="N46" s="116"/>
      <c r="O46" s="40"/>
      <c r="P46" s="116"/>
      <c r="Q46" s="293">
        <f t="shared" si="27"/>
        <v>17418.366000000002</v>
      </c>
      <c r="R46" s="8">
        <f t="shared" si="28"/>
        <v>4.4979968781660594E-4</v>
      </c>
      <c r="S46" s="116">
        <v>0.1</v>
      </c>
      <c r="T46" s="167">
        <f t="shared" si="29"/>
        <v>4.4979968781660597E-5</v>
      </c>
      <c r="V46" s="116">
        <v>0.1</v>
      </c>
      <c r="W46" s="25"/>
      <c r="X46" s="252"/>
      <c r="Y46" s="41"/>
      <c r="Z46">
        <f t="shared" si="30"/>
        <v>-31334.5</v>
      </c>
      <c r="AA46" s="246">
        <f t="shared" si="31"/>
        <v>2.1476142189992303E-2</v>
      </c>
      <c r="AB46" s="247">
        <f t="shared" si="32"/>
        <v>-2.6766068337316651E-4</v>
      </c>
      <c r="AC46" s="247">
        <f t="shared" si="33"/>
        <v>2.1208481506619137E-2</v>
      </c>
      <c r="AD46" s="248">
        <f t="shared" si="34"/>
        <v>7.1642241423790493E-9</v>
      </c>
      <c r="AH46">
        <f t="shared" si="35"/>
        <v>-7.3299000503488608E-3</v>
      </c>
      <c r="AI46">
        <f t="shared" si="36"/>
        <v>0.47255347207037357</v>
      </c>
      <c r="AJ46">
        <f t="shared" si="37"/>
        <v>-0.28075943959687388</v>
      </c>
      <c r="AK46">
        <f t="shared" si="38"/>
        <v>-0.30652336838620708</v>
      </c>
      <c r="AL46">
        <f t="shared" si="39"/>
        <v>-2.6151518602379258</v>
      </c>
      <c r="AM46">
        <f t="shared" si="40"/>
        <v>-3.7109495896716509</v>
      </c>
      <c r="AN46">
        <f t="shared" si="81"/>
        <v>-8.4228500928613297</v>
      </c>
      <c r="AO46">
        <f t="shared" si="81"/>
        <v>-8.4223414926656428</v>
      </c>
      <c r="AP46">
        <f t="shared" si="81"/>
        <v>-8.4238885407856401</v>
      </c>
      <c r="AQ46">
        <f t="shared" si="81"/>
        <v>-8.4191710670468254</v>
      </c>
      <c r="AR46">
        <f t="shared" si="81"/>
        <v>-8.4334494472943575</v>
      </c>
      <c r="AS46">
        <f t="shared" si="81"/>
        <v>-8.3891954665066422</v>
      </c>
      <c r="AT46">
        <f t="shared" si="81"/>
        <v>-8.5178451112725675</v>
      </c>
      <c r="AU46">
        <f t="shared" si="42"/>
        <v>-7.9087123240415167</v>
      </c>
      <c r="AV46" s="246">
        <f t="shared" si="43"/>
        <v>2.6776930973147772E-2</v>
      </c>
      <c r="AW46" s="247">
        <f t="shared" si="44"/>
        <v>-5.5684494665286348E-3</v>
      </c>
      <c r="AX46" s="248">
        <f t="shared" si="45"/>
        <v>3.1007629461283044E-6</v>
      </c>
      <c r="AY46" s="247">
        <f t="shared" si="46"/>
        <v>2.3237592773812529E-2</v>
      </c>
      <c r="BA46">
        <f t="shared" si="47"/>
        <v>5.3007887831554683E-3</v>
      </c>
      <c r="BB46">
        <f t="shared" si="48"/>
        <v>1.1645795703826565</v>
      </c>
      <c r="BC46">
        <f t="shared" si="49"/>
        <v>0.99910472302217301</v>
      </c>
      <c r="BD46">
        <f t="shared" si="50"/>
        <v>-0.11247031814441953</v>
      </c>
      <c r="BE46">
        <f t="shared" si="51"/>
        <v>-0.59948401191412826</v>
      </c>
      <c r="BF46">
        <f t="shared" si="52"/>
        <v>-0.30905359094840207</v>
      </c>
      <c r="BG46">
        <f t="shared" si="82"/>
        <v>-13.061059255471903</v>
      </c>
      <c r="BH46">
        <f t="shared" si="82"/>
        <v>-13.061056912454122</v>
      </c>
      <c r="BI46">
        <f t="shared" si="82"/>
        <v>-13.061043557538191</v>
      </c>
      <c r="BJ46">
        <f t="shared" si="82"/>
        <v>-13.060967437981112</v>
      </c>
      <c r="BK46">
        <f t="shared" si="82"/>
        <v>-13.06053363588488</v>
      </c>
      <c r="BL46">
        <f t="shared" si="82"/>
        <v>-13.05806334657707</v>
      </c>
      <c r="BM46">
        <f t="shared" si="82"/>
        <v>-13.044057654414921</v>
      </c>
      <c r="BN46">
        <f t="shared" si="54"/>
        <v>-12.966421987995872</v>
      </c>
      <c r="BQ46">
        <f t="shared" si="62"/>
        <v>2.8606137808625642E-2</v>
      </c>
      <c r="BR46">
        <v>-16000</v>
      </c>
      <c r="BS46">
        <f t="shared" si="63"/>
        <v>2.9235794921989432E-2</v>
      </c>
      <c r="BT46">
        <f t="shared" si="64"/>
        <v>1.7931963648749362E-2</v>
      </c>
      <c r="BU46">
        <f t="shared" si="65"/>
        <v>1.130383127324007E-2</v>
      </c>
      <c r="BV46">
        <f t="shared" si="66"/>
        <v>0.56335773669088052</v>
      </c>
      <c r="BW46">
        <f t="shared" si="67"/>
        <v>0.84945441129049881</v>
      </c>
      <c r="BX46">
        <f t="shared" si="68"/>
        <v>2.3684977056203951</v>
      </c>
      <c r="BY46">
        <f t="shared" si="69"/>
        <v>2.4568531584194178</v>
      </c>
      <c r="BZ46">
        <f t="shared" si="83"/>
        <v>-4.5236335948559194</v>
      </c>
      <c r="CA46">
        <f t="shared" si="83"/>
        <v>-4.5236328061211992</v>
      </c>
      <c r="CB46">
        <f t="shared" si="83"/>
        <v>-4.5236396967181163</v>
      </c>
      <c r="CC46">
        <f t="shared" si="83"/>
        <v>-4.523579507022184</v>
      </c>
      <c r="CD46">
        <f t="shared" si="83"/>
        <v>-4.5241059092007907</v>
      </c>
      <c r="CE46">
        <f t="shared" si="83"/>
        <v>-4.5195502301121415</v>
      </c>
      <c r="CF46">
        <f t="shared" si="83"/>
        <v>-4.563469126730741</v>
      </c>
      <c r="CG46">
        <f t="shared" si="70"/>
        <v>-5.1228444273810112</v>
      </c>
      <c r="CI46" s="23">
        <f t="shared" si="71"/>
        <v>-16000</v>
      </c>
      <c r="CJ46" s="86">
        <f t="shared" si="72"/>
        <v>1.7302306535385573E-2</v>
      </c>
      <c r="CK46" s="86">
        <f t="shared" si="73"/>
        <v>1.7931963648749362E-2</v>
      </c>
      <c r="CL46">
        <f t="shared" si="74"/>
        <v>-6.2965711336378802E-4</v>
      </c>
      <c r="CM46">
        <f t="shared" si="75"/>
        <v>0.84538903913779717</v>
      </c>
      <c r="CN46">
        <f t="shared" si="76"/>
        <v>-0.24342187320699904</v>
      </c>
      <c r="CO46">
        <f t="shared" si="77"/>
        <v>-2.4584907253455999</v>
      </c>
      <c r="CP46">
        <f t="shared" si="78"/>
        <v>-2.8130750457869484</v>
      </c>
      <c r="CQ46">
        <f t="shared" si="84"/>
        <v>-8.6040295651001486</v>
      </c>
      <c r="CR46">
        <f t="shared" si="84"/>
        <v>-8.6040285992125938</v>
      </c>
      <c r="CS46">
        <f t="shared" si="84"/>
        <v>-8.6040357073633214</v>
      </c>
      <c r="CT46">
        <f t="shared" si="84"/>
        <v>-8.6039833958574459</v>
      </c>
      <c r="CU46">
        <f t="shared" si="84"/>
        <v>-8.6043683068459735</v>
      </c>
      <c r="CV46">
        <f t="shared" si="84"/>
        <v>-8.6015323779925108</v>
      </c>
      <c r="CW46">
        <f t="shared" si="84"/>
        <v>-8.6222291798034298</v>
      </c>
      <c r="CX46">
        <f t="shared" si="79"/>
        <v>-8.4581818734169474</v>
      </c>
    </row>
    <row r="47" spans="1:102">
      <c r="A47" s="37" t="s">
        <v>57</v>
      </c>
      <c r="B47" s="38" t="s">
        <v>45</v>
      </c>
      <c r="C47" s="37">
        <v>32451.697</v>
      </c>
      <c r="D47" s="37" t="s">
        <v>53</v>
      </c>
      <c r="E47">
        <f t="shared" si="23"/>
        <v>-31293.415294344857</v>
      </c>
      <c r="F47">
        <f t="shared" si="24"/>
        <v>-31293.5</v>
      </c>
      <c r="G47">
        <f t="shared" si="25"/>
        <v>3.0621274505392648E-2</v>
      </c>
      <c r="H47" s="116">
        <f t="shared" si="80"/>
        <v>3.0621274505392648E-2</v>
      </c>
      <c r="I47" s="116"/>
      <c r="J47" s="116"/>
      <c r="K47" s="165"/>
      <c r="L47" s="116"/>
      <c r="M47" s="116"/>
      <c r="N47" s="116"/>
      <c r="O47" s="40"/>
      <c r="P47" s="116"/>
      <c r="Q47" s="293">
        <f t="shared" si="27"/>
        <v>17433.197</v>
      </c>
      <c r="R47" s="8">
        <f t="shared" si="28"/>
        <v>9.3766245233460979E-4</v>
      </c>
      <c r="S47" s="116">
        <v>0.1</v>
      </c>
      <c r="T47" s="167">
        <f t="shared" si="29"/>
        <v>9.3766245233460989E-5</v>
      </c>
      <c r="V47" s="116">
        <v>0.1</v>
      </c>
      <c r="W47" s="25"/>
      <c r="X47" s="252"/>
      <c r="Y47" s="41"/>
      <c r="Z47">
        <f t="shared" si="30"/>
        <v>-31293.5</v>
      </c>
      <c r="AA47" s="246">
        <f t="shared" si="31"/>
        <v>2.1396750622270817E-2</v>
      </c>
      <c r="AB47" s="247">
        <f t="shared" si="32"/>
        <v>9.224523883121831E-3</v>
      </c>
      <c r="AC47" s="247">
        <f t="shared" si="33"/>
        <v>3.0621274505392648E-2</v>
      </c>
      <c r="AD47" s="248">
        <f t="shared" si="34"/>
        <v>8.5091840870285062E-6</v>
      </c>
      <c r="AH47">
        <f t="shared" si="35"/>
        <v>-7.3786901130431636E-3</v>
      </c>
      <c r="AI47">
        <f t="shared" si="36"/>
        <v>0.47358513713549844</v>
      </c>
      <c r="AJ47">
        <f t="shared" si="37"/>
        <v>-0.28397888149756084</v>
      </c>
      <c r="AK47">
        <f t="shared" si="38"/>
        <v>-0.30829175685897381</v>
      </c>
      <c r="AL47">
        <f t="shared" si="39"/>
        <v>-2.6117958461957396</v>
      </c>
      <c r="AM47">
        <f t="shared" si="40"/>
        <v>-3.6863168663711949</v>
      </c>
      <c r="AN47">
        <f t="shared" si="81"/>
        <v>-8.4172289405063303</v>
      </c>
      <c r="AO47">
        <f t="shared" si="81"/>
        <v>-8.4167515774682489</v>
      </c>
      <c r="AP47">
        <f t="shared" si="81"/>
        <v>-8.4182165265666811</v>
      </c>
      <c r="AQ47">
        <f t="shared" si="81"/>
        <v>-8.4137099817730139</v>
      </c>
      <c r="AR47">
        <f t="shared" si="81"/>
        <v>-8.4274723281626098</v>
      </c>
      <c r="AS47">
        <f t="shared" si="81"/>
        <v>-8.3844470914739873</v>
      </c>
      <c r="AT47">
        <f t="shared" si="81"/>
        <v>-8.5106281810856022</v>
      </c>
      <c r="AU47">
        <f t="shared" si="42"/>
        <v>-7.9012637222766671</v>
      </c>
      <c r="AV47" s="246">
        <f t="shared" si="43"/>
        <v>2.6686247427127243E-2</v>
      </c>
      <c r="AW47" s="247">
        <f t="shared" si="44"/>
        <v>3.9350270782654052E-3</v>
      </c>
      <c r="AX47" s="248">
        <f t="shared" si="45"/>
        <v>1.5484438106681972E-6</v>
      </c>
      <c r="AY47" s="247">
        <f t="shared" si="46"/>
        <v>3.2710467813579384E-2</v>
      </c>
      <c r="BA47">
        <f t="shared" si="47"/>
        <v>5.2894968048564266E-3</v>
      </c>
      <c r="BB47">
        <f t="shared" si="48"/>
        <v>1.1665117516707486</v>
      </c>
      <c r="BC47">
        <f t="shared" si="49"/>
        <v>0.99821729007598214</v>
      </c>
      <c r="BD47">
        <f t="shared" si="50"/>
        <v>-0.10958943382637577</v>
      </c>
      <c r="BE47">
        <f t="shared" si="51"/>
        <v>-0.58208209633933017</v>
      </c>
      <c r="BF47">
        <f t="shared" si="52"/>
        <v>-0.29954689301122139</v>
      </c>
      <c r="BG47">
        <f t="shared" si="82"/>
        <v>-13.046428672538134</v>
      </c>
      <c r="BH47">
        <f t="shared" si="82"/>
        <v>-13.046426292855337</v>
      </c>
      <c r="BI47">
        <f t="shared" si="82"/>
        <v>-13.046412833728342</v>
      </c>
      <c r="BJ47">
        <f t="shared" si="82"/>
        <v>-13.046336712711106</v>
      </c>
      <c r="BK47">
        <f t="shared" si="82"/>
        <v>-13.045906250504954</v>
      </c>
      <c r="BL47">
        <f t="shared" si="82"/>
        <v>-13.043473807419037</v>
      </c>
      <c r="BM47">
        <f t="shared" si="82"/>
        <v>-13.029785287514517</v>
      </c>
      <c r="BN47">
        <f t="shared" si="54"/>
        <v>-12.954368263081612</v>
      </c>
      <c r="BQ47">
        <f t="shared" si="62"/>
        <v>2.9405191401523163E-2</v>
      </c>
      <c r="BR47">
        <v>-15000</v>
      </c>
      <c r="BS47">
        <f t="shared" si="63"/>
        <v>2.862835422957067E-2</v>
      </c>
      <c r="BT47">
        <f t="shared" si="64"/>
        <v>1.7262627401485549E-2</v>
      </c>
      <c r="BU47">
        <f t="shared" si="65"/>
        <v>1.1365726828085119E-2</v>
      </c>
      <c r="BV47">
        <f t="shared" si="66"/>
        <v>0.52039824894878506</v>
      </c>
      <c r="BW47">
        <f t="shared" si="67"/>
        <v>0.78831177597144397</v>
      </c>
      <c r="BX47">
        <f t="shared" si="68"/>
        <v>2.4753878579366595</v>
      </c>
      <c r="BY47">
        <f t="shared" si="69"/>
        <v>2.8902156153331755</v>
      </c>
      <c r="BZ47">
        <f t="shared" si="83"/>
        <v>-4.367124364612704</v>
      </c>
      <c r="CA47">
        <f t="shared" si="83"/>
        <v>-4.3671336729319048</v>
      </c>
      <c r="CB47">
        <f t="shared" si="83"/>
        <v>-4.3670885908930801</v>
      </c>
      <c r="CC47">
        <f t="shared" si="83"/>
        <v>-4.3673069847787476</v>
      </c>
      <c r="CD47">
        <f t="shared" si="83"/>
        <v>-4.3662502366405631</v>
      </c>
      <c r="CE47">
        <f t="shared" si="83"/>
        <v>-4.3713927442684</v>
      </c>
      <c r="CF47">
        <f t="shared" si="83"/>
        <v>-4.3470207674355379</v>
      </c>
      <c r="CG47">
        <f t="shared" si="70"/>
        <v>-4.9411712136041999</v>
      </c>
      <c r="CI47" s="23">
        <f t="shared" si="71"/>
        <v>-15000</v>
      </c>
      <c r="CJ47" s="86">
        <f t="shared" si="72"/>
        <v>1.8039464573438042E-2</v>
      </c>
      <c r="CK47" s="86">
        <f t="shared" si="73"/>
        <v>1.7262627401485549E-2</v>
      </c>
      <c r="CL47">
        <f t="shared" si="74"/>
        <v>7.768371719524918E-4</v>
      </c>
      <c r="CM47">
        <f t="shared" si="75"/>
        <v>0.87840973436078629</v>
      </c>
      <c r="CN47">
        <f t="shared" si="76"/>
        <v>-1.4216986003443531E-2</v>
      </c>
      <c r="CO47">
        <f t="shared" si="77"/>
        <v>-2.2268158990237983</v>
      </c>
      <c r="CP47">
        <f t="shared" si="78"/>
        <v>-2.0316933242038151</v>
      </c>
      <c r="CQ47">
        <f t="shared" si="84"/>
        <v>-8.3404061800563198</v>
      </c>
      <c r="CR47">
        <f t="shared" si="84"/>
        <v>-8.3404060743182349</v>
      </c>
      <c r="CS47">
        <f t="shared" si="84"/>
        <v>-8.3404072090335575</v>
      </c>
      <c r="CT47">
        <f t="shared" si="84"/>
        <v>-8.340395031847633</v>
      </c>
      <c r="CU47">
        <f t="shared" si="84"/>
        <v>-8.3405256965558312</v>
      </c>
      <c r="CV47">
        <f t="shared" si="84"/>
        <v>-8.3391219366946032</v>
      </c>
      <c r="CW47">
        <f t="shared" si="84"/>
        <v>-8.3540131452791506</v>
      </c>
      <c r="CX47">
        <f t="shared" si="79"/>
        <v>-8.164188582825215</v>
      </c>
    </row>
    <row r="48" spans="1:102">
      <c r="A48" s="37" t="s">
        <v>57</v>
      </c>
      <c r="B48" s="38" t="s">
        <v>45</v>
      </c>
      <c r="C48" s="37">
        <v>32455.683000000001</v>
      </c>
      <c r="D48" s="37" t="s">
        <v>53</v>
      </c>
      <c r="E48">
        <f t="shared" si="23"/>
        <v>-31282.389079829663</v>
      </c>
      <c r="F48">
        <f t="shared" si="24"/>
        <v>-31282.5</v>
      </c>
      <c r="G48">
        <f t="shared" si="25"/>
        <v>4.0097877503285417E-2</v>
      </c>
      <c r="H48" s="116">
        <f t="shared" si="80"/>
        <v>4.0097877503285417E-2</v>
      </c>
      <c r="I48" s="116"/>
      <c r="J48" s="116"/>
      <c r="K48" s="165"/>
      <c r="L48" s="116"/>
      <c r="M48" s="116"/>
      <c r="N48" s="116"/>
      <c r="O48" s="40"/>
      <c r="P48" s="116"/>
      <c r="Q48" s="293">
        <f t="shared" si="27"/>
        <v>17437.183000000001</v>
      </c>
      <c r="R48" s="8">
        <f t="shared" si="28"/>
        <v>1.6078397802684829E-3</v>
      </c>
      <c r="S48" s="116">
        <v>0.1</v>
      </c>
      <c r="T48" s="167">
        <f t="shared" si="29"/>
        <v>1.6078397802684829E-4</v>
      </c>
      <c r="V48" s="116">
        <v>0.1</v>
      </c>
      <c r="W48" s="25"/>
      <c r="X48" s="252"/>
      <c r="Y48" s="41"/>
      <c r="Z48">
        <f t="shared" si="30"/>
        <v>-31282.5</v>
      </c>
      <c r="AA48" s="246">
        <f t="shared" si="31"/>
        <v>2.1375474048456886E-2</v>
      </c>
      <c r="AB48" s="247">
        <f t="shared" si="32"/>
        <v>1.8722403454828531E-2</v>
      </c>
      <c r="AC48" s="247">
        <f t="shared" si="33"/>
        <v>4.0097877503285417E-2</v>
      </c>
      <c r="AD48" s="248">
        <f t="shared" si="34"/>
        <v>3.5052839112537534E-5</v>
      </c>
      <c r="AH48">
        <f t="shared" si="35"/>
        <v>-7.3917579202935147E-3</v>
      </c>
      <c r="AI48">
        <f t="shared" si="36"/>
        <v>0.47386369118150595</v>
      </c>
      <c r="AJ48">
        <f t="shared" si="37"/>
        <v>-0.28484444057420133</v>
      </c>
      <c r="AK48">
        <f t="shared" si="38"/>
        <v>-0.30876690194173162</v>
      </c>
      <c r="AL48">
        <f t="shared" si="39"/>
        <v>-2.6108930016343246</v>
      </c>
      <c r="AM48">
        <f t="shared" si="40"/>
        <v>-3.6797420380272743</v>
      </c>
      <c r="AN48">
        <f t="shared" si="81"/>
        <v>-8.4157188151677254</v>
      </c>
      <c r="AO48">
        <f t="shared" si="81"/>
        <v>-8.4152495978777022</v>
      </c>
      <c r="AP48">
        <f t="shared" si="81"/>
        <v>-8.4166930064627206</v>
      </c>
      <c r="AQ48">
        <f t="shared" si="81"/>
        <v>-8.4122421491788408</v>
      </c>
      <c r="AR48">
        <f t="shared" si="81"/>
        <v>-8.4258673524765211</v>
      </c>
      <c r="AS48">
        <f t="shared" si="81"/>
        <v>-8.3831709978851539</v>
      </c>
      <c r="AT48">
        <f t="shared" si="81"/>
        <v>-8.5086861799586391</v>
      </c>
      <c r="AU48">
        <f t="shared" si="42"/>
        <v>-7.8992653169251223</v>
      </c>
      <c r="AV48" s="246">
        <f t="shared" si="43"/>
        <v>2.6661745150057568E-2</v>
      </c>
      <c r="AW48" s="247">
        <f t="shared" si="44"/>
        <v>1.343613235322785E-2</v>
      </c>
      <c r="AX48" s="248">
        <f t="shared" si="45"/>
        <v>1.8052965261345618E-5</v>
      </c>
      <c r="AY48" s="247">
        <f t="shared" si="46"/>
        <v>4.220336432197825E-2</v>
      </c>
      <c r="BA48">
        <f t="shared" si="47"/>
        <v>5.2862711016006805E-3</v>
      </c>
      <c r="BB48">
        <f t="shared" si="48"/>
        <v>1.1670226492085132</v>
      </c>
      <c r="BC48">
        <f t="shared" si="49"/>
        <v>0.99792712794294403</v>
      </c>
      <c r="BD48">
        <f t="shared" si="50"/>
        <v>-0.10880920044838409</v>
      </c>
      <c r="BE48">
        <f t="shared" si="51"/>
        <v>-0.57740352673617845</v>
      </c>
      <c r="BF48">
        <f t="shared" si="52"/>
        <v>-0.29699948844964758</v>
      </c>
      <c r="BG48">
        <f t="shared" si="82"/>
        <v>-13.042499291919119</v>
      </c>
      <c r="BH48">
        <f t="shared" si="82"/>
        <v>-13.042496903320819</v>
      </c>
      <c r="BI48">
        <f t="shared" si="82"/>
        <v>-13.042483421248352</v>
      </c>
      <c r="BJ48">
        <f t="shared" si="82"/>
        <v>-13.042407325539829</v>
      </c>
      <c r="BK48">
        <f t="shared" si="82"/>
        <v>-13.041977880995844</v>
      </c>
      <c r="BL48">
        <f t="shared" si="82"/>
        <v>-13.039556095764729</v>
      </c>
      <c r="BM48">
        <f t="shared" si="82"/>
        <v>-13.025954238239184</v>
      </c>
      <c r="BN48">
        <f t="shared" si="54"/>
        <v>-12.951134336885101</v>
      </c>
      <c r="BQ48">
        <f t="shared" si="62"/>
        <v>2.9958598611958411E-2</v>
      </c>
      <c r="BR48">
        <v>-14000</v>
      </c>
      <c r="BS48">
        <f t="shared" si="63"/>
        <v>2.7771775731978844E-2</v>
      </c>
      <c r="BT48">
        <f t="shared" si="64"/>
        <v>1.6598162908624856E-2</v>
      </c>
      <c r="BU48">
        <f t="shared" si="65"/>
        <v>1.1173612823353989E-2</v>
      </c>
      <c r="BV48">
        <f t="shared" si="66"/>
        <v>0.48760419632863838</v>
      </c>
      <c r="BW48">
        <f t="shared" si="67"/>
        <v>0.72806749896332246</v>
      </c>
      <c r="BX48">
        <f t="shared" si="68"/>
        <v>2.5679495388658391</v>
      </c>
      <c r="BY48">
        <f t="shared" si="69"/>
        <v>3.3903526062659375</v>
      </c>
      <c r="BZ48">
        <f t="shared" si="83"/>
        <v>-4.2214495875975633</v>
      </c>
      <c r="CA48">
        <f t="shared" si="83"/>
        <v>-4.221639148222363</v>
      </c>
      <c r="CB48">
        <f t="shared" si="83"/>
        <v>-4.2209802293710101</v>
      </c>
      <c r="CC48">
        <f t="shared" si="83"/>
        <v>-4.2232741605086561</v>
      </c>
      <c r="CD48">
        <f t="shared" si="83"/>
        <v>-4.2153301664092506</v>
      </c>
      <c r="CE48">
        <f t="shared" si="83"/>
        <v>-4.2433670097332143</v>
      </c>
      <c r="CF48">
        <f t="shared" si="83"/>
        <v>-4.1501285599611837</v>
      </c>
      <c r="CG48">
        <f t="shared" si="70"/>
        <v>-4.7594979998273903</v>
      </c>
      <c r="CI48" s="23">
        <f t="shared" si="71"/>
        <v>-14000</v>
      </c>
      <c r="CJ48" s="86">
        <f t="shared" si="72"/>
        <v>1.8784985788604422E-2</v>
      </c>
      <c r="CK48" s="86">
        <f t="shared" si="73"/>
        <v>1.6598162908624856E-2</v>
      </c>
      <c r="CL48">
        <f t="shared" si="74"/>
        <v>2.1868228799795677E-3</v>
      </c>
      <c r="CM48">
        <f t="shared" si="75"/>
        <v>0.921758683803515</v>
      </c>
      <c r="CN48">
        <f t="shared" si="76"/>
        <v>0.23619644252807079</v>
      </c>
      <c r="CO48">
        <f t="shared" si="77"/>
        <v>-1.9741487686147026</v>
      </c>
      <c r="CP48">
        <f t="shared" si="78"/>
        <v>-1.5140021416040155</v>
      </c>
      <c r="CQ48">
        <f t="shared" si="84"/>
        <v>-8.065107995777927</v>
      </c>
      <c r="CR48">
        <f t="shared" si="84"/>
        <v>-8.0651079951890843</v>
      </c>
      <c r="CS48">
        <f t="shared" si="84"/>
        <v>-8.0651080092850567</v>
      </c>
      <c r="CT48">
        <f t="shared" si="84"/>
        <v>-8.0651076718486436</v>
      </c>
      <c r="CU48">
        <f t="shared" si="84"/>
        <v>-8.0651157494245069</v>
      </c>
      <c r="CV48">
        <f t="shared" si="84"/>
        <v>-8.0649223042066005</v>
      </c>
      <c r="CW48">
        <f t="shared" si="84"/>
        <v>-8.0695080175088076</v>
      </c>
      <c r="CX48">
        <f t="shared" si="79"/>
        <v>-7.8701952922334835</v>
      </c>
    </row>
    <row r="49" spans="1:102">
      <c r="A49" s="37" t="s">
        <v>57</v>
      </c>
      <c r="B49" s="38" t="s">
        <v>49</v>
      </c>
      <c r="C49" s="37">
        <v>32473.566999999999</v>
      </c>
      <c r="D49" s="37" t="s">
        <v>53</v>
      </c>
      <c r="E49">
        <f t="shared" si="23"/>
        <v>-31232.917724990311</v>
      </c>
      <c r="F49">
        <f t="shared" si="24"/>
        <v>-31233</v>
      </c>
      <c r="G49">
        <f t="shared" si="25"/>
        <v>2.9742590999376262E-2</v>
      </c>
      <c r="H49" s="116">
        <f t="shared" si="80"/>
        <v>2.9742590999376262E-2</v>
      </c>
      <c r="I49" s="116"/>
      <c r="J49" s="116"/>
      <c r="K49" s="165"/>
      <c r="L49" s="116"/>
      <c r="M49" s="116"/>
      <c r="N49" s="116"/>
      <c r="O49" s="40"/>
      <c r="P49" s="116"/>
      <c r="Q49" s="293">
        <f t="shared" si="27"/>
        <v>17455.066999999999</v>
      </c>
      <c r="R49" s="8">
        <f t="shared" si="28"/>
        <v>8.8462171935617786E-4</v>
      </c>
      <c r="S49" s="116">
        <v>0.1</v>
      </c>
      <c r="T49" s="167">
        <f t="shared" si="29"/>
        <v>8.8462171935617796E-5</v>
      </c>
      <c r="U49" s="116"/>
      <c r="V49" s="116">
        <v>0.1</v>
      </c>
      <c r="W49" s="25"/>
      <c r="X49" s="252"/>
      <c r="Y49" s="41"/>
      <c r="Z49">
        <f t="shared" si="30"/>
        <v>-31233</v>
      </c>
      <c r="AA49" s="246">
        <f t="shared" si="31"/>
        <v>2.1279854391401794E-2</v>
      </c>
      <c r="AB49" s="247">
        <f t="shared" si="32"/>
        <v>8.4627366079744679E-3</v>
      </c>
      <c r="AC49" s="247">
        <f t="shared" si="33"/>
        <v>2.9742590999376262E-2</v>
      </c>
      <c r="AD49" s="248">
        <f t="shared" si="34"/>
        <v>7.1617910895951202E-6</v>
      </c>
      <c r="AH49">
        <f t="shared" si="35"/>
        <v>-7.4504454226557333E-3</v>
      </c>
      <c r="AI49">
        <f t="shared" si="36"/>
        <v>0.4751265201083904</v>
      </c>
      <c r="AJ49">
        <f t="shared" si="37"/>
        <v>-0.28874898840797453</v>
      </c>
      <c r="AK49">
        <f t="shared" si="38"/>
        <v>-0.31090874110953653</v>
      </c>
      <c r="AL49">
        <f t="shared" si="39"/>
        <v>-2.6068172333097812</v>
      </c>
      <c r="AM49">
        <f t="shared" si="40"/>
        <v>-3.6503306920525147</v>
      </c>
      <c r="AN49">
        <f t="shared" si="81"/>
        <v>-8.4089126198889161</v>
      </c>
      <c r="AO49">
        <f t="shared" si="81"/>
        <v>-8.4084788511735784</v>
      </c>
      <c r="AP49">
        <f t="shared" si="81"/>
        <v>-8.409827849337228</v>
      </c>
      <c r="AQ49">
        <f t="shared" si="81"/>
        <v>-8.405622846812582</v>
      </c>
      <c r="AR49">
        <f t="shared" si="81"/>
        <v>-8.4186378665513928</v>
      </c>
      <c r="AS49">
        <f t="shared" si="81"/>
        <v>-8.3774170145565829</v>
      </c>
      <c r="AT49">
        <f t="shared" si="81"/>
        <v>-8.499917053626012</v>
      </c>
      <c r="AU49">
        <f t="shared" si="42"/>
        <v>-7.8902724928431702</v>
      </c>
      <c r="AV49" s="246">
        <f t="shared" si="43"/>
        <v>2.6550581048115928E-2</v>
      </c>
      <c r="AW49" s="247">
        <f t="shared" si="44"/>
        <v>3.1920099512603335E-3</v>
      </c>
      <c r="AX49" s="248">
        <f t="shared" si="45"/>
        <v>1.0188927528944997E-6</v>
      </c>
      <c r="AY49" s="247">
        <f t="shared" si="46"/>
        <v>3.1922309765317861E-2</v>
      </c>
      <c r="BA49">
        <f t="shared" si="47"/>
        <v>5.2707266567141343E-3</v>
      </c>
      <c r="BB49">
        <f t="shared" si="48"/>
        <v>1.1692815707978443</v>
      </c>
      <c r="BC49">
        <f t="shared" si="49"/>
        <v>0.99634690064788933</v>
      </c>
      <c r="BD49">
        <f t="shared" si="50"/>
        <v>-0.1052604257974528</v>
      </c>
      <c r="BE49">
        <f t="shared" si="51"/>
        <v>-0.55629975979341106</v>
      </c>
      <c r="BF49">
        <f t="shared" si="52"/>
        <v>-0.28555228667126825</v>
      </c>
      <c r="BG49">
        <f t="shared" si="82"/>
        <v>-13.024796012604286</v>
      </c>
      <c r="BH49">
        <f t="shared" si="82"/>
        <v>-13.024793588969724</v>
      </c>
      <c r="BI49">
        <f t="shared" si="82"/>
        <v>-13.024780030787769</v>
      </c>
      <c r="BJ49">
        <f t="shared" si="82"/>
        <v>-13.024704185919852</v>
      </c>
      <c r="BK49">
        <f t="shared" si="82"/>
        <v>-13.024279959823685</v>
      </c>
      <c r="BL49">
        <f t="shared" si="82"/>
        <v>-13.021908750694244</v>
      </c>
      <c r="BM49">
        <f t="shared" si="82"/>
        <v>-13.008704923578939</v>
      </c>
      <c r="BN49">
        <f t="shared" si="54"/>
        <v>-12.936581669000812</v>
      </c>
      <c r="BQ49">
        <f t="shared" si="62"/>
        <v>3.0206562412281236E-2</v>
      </c>
      <c r="BR49">
        <v>-13000</v>
      </c>
      <c r="BS49">
        <f t="shared" si="63"/>
        <v>2.6713690231503634E-2</v>
      </c>
      <c r="BT49">
        <f t="shared" si="64"/>
        <v>1.5938570170167279E-2</v>
      </c>
      <c r="BU49">
        <f t="shared" si="65"/>
        <v>1.0775120061336355E-2</v>
      </c>
      <c r="BV49">
        <f t="shared" si="66"/>
        <v>0.46211876561103293</v>
      </c>
      <c r="BW49">
        <f t="shared" si="67"/>
        <v>0.66924074348320639</v>
      </c>
      <c r="BX49">
        <f t="shared" si="68"/>
        <v>2.6502616636048359</v>
      </c>
      <c r="BY49">
        <f t="shared" si="69"/>
        <v>3.9883558467555429</v>
      </c>
      <c r="BZ49">
        <f t="shared" si="83"/>
        <v>-4.0839825976728044</v>
      </c>
      <c r="CA49">
        <f t="shared" si="83"/>
        <v>-4.084919894788051</v>
      </c>
      <c r="CB49">
        <f t="shared" si="83"/>
        <v>-4.0823075945077756</v>
      </c>
      <c r="CC49">
        <f t="shared" si="83"/>
        <v>-4.0896118201828902</v>
      </c>
      <c r="CD49">
        <f t="shared" si="83"/>
        <v>-4.0693687918183121</v>
      </c>
      <c r="CE49">
        <f t="shared" si="83"/>
        <v>-4.1269529603260739</v>
      </c>
      <c r="CF49">
        <f t="shared" si="83"/>
        <v>-3.9732934295417293</v>
      </c>
      <c r="CG49">
        <f t="shared" si="70"/>
        <v>-4.577824786050579</v>
      </c>
      <c r="CI49" s="23">
        <f t="shared" si="71"/>
        <v>-13000</v>
      </c>
      <c r="CJ49" s="86">
        <f t="shared" si="72"/>
        <v>1.9431442350944877E-2</v>
      </c>
      <c r="CK49" s="86">
        <f t="shared" si="73"/>
        <v>1.5938570170167279E-2</v>
      </c>
      <c r="CL49">
        <f t="shared" si="74"/>
        <v>3.4928721807776005E-3</v>
      </c>
      <c r="CM49">
        <f t="shared" si="75"/>
        <v>0.9756242224270506</v>
      </c>
      <c r="CN49">
        <f t="shared" si="76"/>
        <v>0.49619632152628201</v>
      </c>
      <c r="CO49">
        <f t="shared" si="77"/>
        <v>-1.6933862274239853</v>
      </c>
      <c r="CP49">
        <f t="shared" si="78"/>
        <v>-1.1307692032003811</v>
      </c>
      <c r="CQ49">
        <f t="shared" si="84"/>
        <v>-7.7749182159937247</v>
      </c>
      <c r="CR49">
        <f t="shared" si="84"/>
        <v>-7.7749182159867418</v>
      </c>
      <c r="CS49">
        <f t="shared" si="84"/>
        <v>-7.774918215543174</v>
      </c>
      <c r="CT49">
        <f t="shared" si="84"/>
        <v>-7.7749181873694102</v>
      </c>
      <c r="CU49">
        <f t="shared" si="84"/>
        <v>-7.774916397898413</v>
      </c>
      <c r="CV49">
        <f t="shared" si="84"/>
        <v>-7.7748028214223392</v>
      </c>
      <c r="CW49">
        <f t="shared" si="84"/>
        <v>-7.7678996048675941</v>
      </c>
      <c r="CX49">
        <f t="shared" si="79"/>
        <v>-7.5762020016417493</v>
      </c>
    </row>
    <row r="50" spans="1:102">
      <c r="A50" s="37" t="s">
        <v>57</v>
      </c>
      <c r="B50" s="38" t="s">
        <v>49</v>
      </c>
      <c r="C50" s="37">
        <v>32477.538</v>
      </c>
      <c r="D50" s="37" t="s">
        <v>53</v>
      </c>
      <c r="E50">
        <f t="shared" si="23"/>
        <v>-31221.933004006907</v>
      </c>
      <c r="F50">
        <f t="shared" si="24"/>
        <v>-31222</v>
      </c>
      <c r="G50">
        <f t="shared" si="25"/>
        <v>2.4219194005127065E-2</v>
      </c>
      <c r="H50" s="116">
        <f t="shared" si="80"/>
        <v>2.4219194005127065E-2</v>
      </c>
      <c r="I50" s="116"/>
      <c r="J50" s="116"/>
      <c r="K50" s="165"/>
      <c r="L50" s="116"/>
      <c r="M50" s="116"/>
      <c r="N50" s="116"/>
      <c r="O50" s="40"/>
      <c r="P50" s="116"/>
      <c r="Q50" s="293">
        <f t="shared" si="27"/>
        <v>17459.038</v>
      </c>
      <c r="R50" s="8">
        <f t="shared" si="28"/>
        <v>5.8656935825798274E-4</v>
      </c>
      <c r="S50" s="116">
        <v>0.1</v>
      </c>
      <c r="T50" s="167">
        <f t="shared" si="29"/>
        <v>5.8656935825798278E-5</v>
      </c>
      <c r="U50" s="116"/>
      <c r="V50" s="116">
        <v>0.1</v>
      </c>
      <c r="W50" s="25"/>
      <c r="X50" s="252"/>
      <c r="Y50" s="41"/>
      <c r="Z50">
        <f t="shared" si="30"/>
        <v>-31222</v>
      </c>
      <c r="AA50" s="246">
        <f t="shared" si="31"/>
        <v>2.1258633553236584E-2</v>
      </c>
      <c r="AB50" s="247">
        <f t="shared" si="32"/>
        <v>2.9605604518904809E-3</v>
      </c>
      <c r="AC50" s="247">
        <f t="shared" si="33"/>
        <v>2.4219194005127065E-2</v>
      </c>
      <c r="AD50" s="248">
        <f t="shared" si="34"/>
        <v>8.7649181892979681E-7</v>
      </c>
      <c r="AH50">
        <f t="shared" si="35"/>
        <v>-7.4634607364099164E-3</v>
      </c>
      <c r="AI50">
        <f t="shared" si="36"/>
        <v>0.47540923769054877</v>
      </c>
      <c r="AJ50">
        <f t="shared" si="37"/>
        <v>-0.28961879566894611</v>
      </c>
      <c r="AK50">
        <f t="shared" si="38"/>
        <v>-0.31138552839114647</v>
      </c>
      <c r="AL50">
        <f t="shared" si="39"/>
        <v>-2.6059086034972845</v>
      </c>
      <c r="AM50">
        <f t="shared" si="40"/>
        <v>-3.6438334446041432</v>
      </c>
      <c r="AN50">
        <f t="shared" si="81"/>
        <v>-8.4073977536212539</v>
      </c>
      <c r="AO50">
        <f t="shared" si="81"/>
        <v>-8.4069715976988668</v>
      </c>
      <c r="AP50">
        <f t="shared" si="81"/>
        <v>-8.4083001724391941</v>
      </c>
      <c r="AQ50">
        <f t="shared" si="81"/>
        <v>-8.4041487499287513</v>
      </c>
      <c r="AR50">
        <f t="shared" si="81"/>
        <v>-8.4170297396481999</v>
      </c>
      <c r="AS50">
        <f t="shared" si="81"/>
        <v>-8.376135725204426</v>
      </c>
      <c r="AT50">
        <f t="shared" si="81"/>
        <v>-8.4979616640889297</v>
      </c>
      <c r="AU50">
        <f t="shared" si="42"/>
        <v>-7.8882740874916255</v>
      </c>
      <c r="AV50" s="246">
        <f t="shared" si="43"/>
        <v>2.6525677019671713E-2</v>
      </c>
      <c r="AW50" s="247">
        <f t="shared" si="44"/>
        <v>-2.3064830145446483E-3</v>
      </c>
      <c r="AX50" s="248">
        <f t="shared" si="45"/>
        <v>5.3198638963829684E-7</v>
      </c>
      <c r="AY50" s="247">
        <f t="shared" si="46"/>
        <v>2.6415611275101857E-2</v>
      </c>
      <c r="BA50">
        <f t="shared" si="47"/>
        <v>5.2670434664351274E-3</v>
      </c>
      <c r="BB50">
        <f t="shared" si="48"/>
        <v>1.1697745001910886</v>
      </c>
      <c r="BC50">
        <f t="shared" si="49"/>
        <v>0.99593445959320492</v>
      </c>
      <c r="BD50">
        <f t="shared" si="50"/>
        <v>-0.10446351772610735</v>
      </c>
      <c r="BE50">
        <f t="shared" si="51"/>
        <v>-0.55159902341322542</v>
      </c>
      <c r="BF50">
        <f t="shared" si="52"/>
        <v>-0.28301196946789353</v>
      </c>
      <c r="BG50">
        <f t="shared" si="82"/>
        <v>-13.020857334651756</v>
      </c>
      <c r="BH50">
        <f t="shared" si="82"/>
        <v>-13.020854904400164</v>
      </c>
      <c r="BI50">
        <f t="shared" si="82"/>
        <v>-13.020841335469541</v>
      </c>
      <c r="BJ50">
        <f t="shared" si="82"/>
        <v>-13.020765577115425</v>
      </c>
      <c r="BK50">
        <f t="shared" si="82"/>
        <v>-13.020342652894973</v>
      </c>
      <c r="BL50">
        <f t="shared" si="82"/>
        <v>-13.017983260204874</v>
      </c>
      <c r="BM50">
        <f t="shared" si="82"/>
        <v>-13.004869648124984</v>
      </c>
      <c r="BN50">
        <f t="shared" si="54"/>
        <v>-12.933347742804301</v>
      </c>
      <c r="BQ50">
        <f t="shared" si="62"/>
        <v>3.0046434274995443E-2</v>
      </c>
      <c r="BR50">
        <v>-12000</v>
      </c>
      <c r="BS50">
        <f t="shared" si="63"/>
        <v>2.5488566069234452E-2</v>
      </c>
      <c r="BT50">
        <f t="shared" si="64"/>
        <v>1.5283849186112818E-2</v>
      </c>
      <c r="BU50">
        <f t="shared" si="65"/>
        <v>1.0204716883121634E-2</v>
      </c>
      <c r="BV50">
        <f t="shared" si="66"/>
        <v>0.44210345189045064</v>
      </c>
      <c r="BW50">
        <f t="shared" si="67"/>
        <v>0.61180774794701343</v>
      </c>
      <c r="BX50">
        <f t="shared" si="68"/>
        <v>2.7251042099787997</v>
      </c>
      <c r="BY50">
        <f t="shared" si="69"/>
        <v>4.7324377540856251</v>
      </c>
      <c r="BZ50">
        <f t="shared" si="83"/>
        <v>-3.9527184866378544</v>
      </c>
      <c r="CA50">
        <f t="shared" si="83"/>
        <v>-3.9553669549108763</v>
      </c>
      <c r="CB50">
        <f t="shared" si="83"/>
        <v>-3.9490663202433298</v>
      </c>
      <c r="CC50">
        <f t="shared" si="83"/>
        <v>-3.9641249771047575</v>
      </c>
      <c r="CD50">
        <f t="shared" si="83"/>
        <v>-3.928519131964114</v>
      </c>
      <c r="CE50">
        <f t="shared" si="83"/>
        <v>-4.0150479712922813</v>
      </c>
      <c r="CF50">
        <f t="shared" si="83"/>
        <v>-3.8163561331886893</v>
      </c>
      <c r="CG50">
        <f t="shared" si="70"/>
        <v>-4.3961515722737676</v>
      </c>
      <c r="CI50" s="23">
        <f t="shared" si="71"/>
        <v>-12000</v>
      </c>
      <c r="CJ50" s="86">
        <f t="shared" si="72"/>
        <v>1.9841717391873809E-2</v>
      </c>
      <c r="CK50" s="86">
        <f t="shared" si="73"/>
        <v>1.5283849186112818E-2</v>
      </c>
      <c r="CL50">
        <f t="shared" si="74"/>
        <v>4.5578682057609904E-3</v>
      </c>
      <c r="CM50">
        <f t="shared" si="75"/>
        <v>1.0384241358102904</v>
      </c>
      <c r="CN50">
        <f t="shared" si="76"/>
        <v>0.74181578413717331</v>
      </c>
      <c r="CO50">
        <f t="shared" si="77"/>
        <v>-1.3768244296013645</v>
      </c>
      <c r="CP50">
        <f t="shared" si="78"/>
        <v>-0.82267024429959301</v>
      </c>
      <c r="CQ50">
        <f t="shared" si="84"/>
        <v>-7.4667912926178586</v>
      </c>
      <c r="CR50">
        <f t="shared" si="84"/>
        <v>-7.4667912539011141</v>
      </c>
      <c r="CS50">
        <f t="shared" si="84"/>
        <v>-7.4667907395165276</v>
      </c>
      <c r="CT50">
        <f t="shared" si="84"/>
        <v>-7.4667839055453067</v>
      </c>
      <c r="CU50">
        <f t="shared" si="84"/>
        <v>-7.4666931221616375</v>
      </c>
      <c r="CV50">
        <f t="shared" si="84"/>
        <v>-7.4654890546956905</v>
      </c>
      <c r="CW50">
        <f t="shared" si="84"/>
        <v>-7.4498413709091293</v>
      </c>
      <c r="CX50">
        <f t="shared" si="79"/>
        <v>-7.2822087110500169</v>
      </c>
    </row>
    <row r="51" spans="1:102">
      <c r="A51" s="37" t="s">
        <v>57</v>
      </c>
      <c r="B51" s="38" t="s">
        <v>45</v>
      </c>
      <c r="C51" s="37">
        <v>32477.743999999999</v>
      </c>
      <c r="D51" s="37" t="s">
        <v>53</v>
      </c>
      <c r="E51">
        <f t="shared" si="23"/>
        <v>-31221.36315950362</v>
      </c>
      <c r="F51">
        <f t="shared" si="24"/>
        <v>-31221.5</v>
      </c>
      <c r="G51">
        <f t="shared" si="25"/>
        <v>4.9468130499008112E-2</v>
      </c>
      <c r="H51" s="116">
        <f t="shared" si="80"/>
        <v>4.9468130499008112E-2</v>
      </c>
      <c r="I51" s="116"/>
      <c r="J51" s="116"/>
      <c r="K51" s="165"/>
      <c r="L51" s="116"/>
      <c r="M51" s="116"/>
      <c r="N51" s="116"/>
      <c r="O51" s="40"/>
      <c r="P51" s="116"/>
      <c r="Q51" s="293">
        <f t="shared" si="27"/>
        <v>17459.243999999999</v>
      </c>
      <c r="R51" s="8">
        <f t="shared" si="28"/>
        <v>2.4470959350668966E-3</v>
      </c>
      <c r="S51" s="116">
        <v>0.1</v>
      </c>
      <c r="T51" s="167">
        <f t="shared" si="29"/>
        <v>2.4470959350668967E-4</v>
      </c>
      <c r="U51" s="116"/>
      <c r="V51" s="116">
        <v>0.1</v>
      </c>
      <c r="W51" s="25"/>
      <c r="X51" s="252"/>
      <c r="Y51" s="41"/>
      <c r="Z51">
        <f t="shared" si="30"/>
        <v>-31221.5</v>
      </c>
      <c r="AA51" s="246">
        <f t="shared" si="31"/>
        <v>2.1257669212969205E-2</v>
      </c>
      <c r="AB51" s="247">
        <f t="shared" si="32"/>
        <v>2.8210461286038907E-2</v>
      </c>
      <c r="AC51" s="247">
        <f t="shared" si="33"/>
        <v>4.9468130499008112E-2</v>
      </c>
      <c r="AD51" s="248">
        <f t="shared" si="34"/>
        <v>7.9583012597110001E-5</v>
      </c>
      <c r="AH51">
        <f t="shared" si="35"/>
        <v>-7.464052112301266E-3</v>
      </c>
      <c r="AI51">
        <f t="shared" si="36"/>
        <v>0.47542210664478235</v>
      </c>
      <c r="AJ51">
        <f t="shared" si="37"/>
        <v>-0.28965835085267072</v>
      </c>
      <c r="AK51">
        <f t="shared" si="38"/>
        <v>-0.31140720767966595</v>
      </c>
      <c r="AL51">
        <f t="shared" si="39"/>
        <v>-2.6058672768937887</v>
      </c>
      <c r="AM51">
        <f t="shared" si="40"/>
        <v>-3.6435384460667604</v>
      </c>
      <c r="AN51">
        <f t="shared" ref="AN51:AT60" si="85">$AU51+$AB$7*SIN(AO51)</f>
        <v>-8.4073288753957662</v>
      </c>
      <c r="AO51">
        <f t="shared" si="85"/>
        <v>-8.4069030632495405</v>
      </c>
      <c r="AP51">
        <f t="shared" si="85"/>
        <v>-8.408230714433726</v>
      </c>
      <c r="AQ51">
        <f t="shared" si="85"/>
        <v>-8.4040817182609704</v>
      </c>
      <c r="AR51">
        <f t="shared" si="85"/>
        <v>-8.4169566293823461</v>
      </c>
      <c r="AS51">
        <f t="shared" si="85"/>
        <v>-8.3760774616648117</v>
      </c>
      <c r="AT51">
        <f t="shared" si="85"/>
        <v>-8.4978727248944672</v>
      </c>
      <c r="AU51">
        <f t="shared" si="42"/>
        <v>-7.8881832508847367</v>
      </c>
      <c r="AV51" s="246">
        <f t="shared" si="43"/>
        <v>2.6524543282522892E-2</v>
      </c>
      <c r="AW51" s="247">
        <f t="shared" si="44"/>
        <v>2.294358721648522E-2</v>
      </c>
      <c r="AX51" s="248">
        <f t="shared" si="45"/>
        <v>5.2640819436046406E-5</v>
      </c>
      <c r="AY51" s="247">
        <f t="shared" si="46"/>
        <v>5.1665308541755689E-2</v>
      </c>
      <c r="BA51">
        <f t="shared" si="47"/>
        <v>5.2668740695536861E-3</v>
      </c>
      <c r="BB51">
        <f t="shared" si="48"/>
        <v>1.1697968268383041</v>
      </c>
      <c r="BC51">
        <f t="shared" si="49"/>
        <v>0.99591518081592612</v>
      </c>
      <c r="BD51">
        <f t="shared" si="50"/>
        <v>-0.10442722368467734</v>
      </c>
      <c r="BE51">
        <f t="shared" si="51"/>
        <v>-0.55138525953858197</v>
      </c>
      <c r="BF51">
        <f t="shared" si="52"/>
        <v>-0.28289653023044986</v>
      </c>
      <c r="BG51">
        <f t="shared" ref="BG51:BM60" si="86">$BN51+$BB$7*SIN(BH51)</f>
        <v>-13.020678264442878</v>
      </c>
      <c r="BH51">
        <f t="shared" si="86"/>
        <v>-13.020675833900892</v>
      </c>
      <c r="BI51">
        <f t="shared" si="86"/>
        <v>-13.020662264535892</v>
      </c>
      <c r="BJ51">
        <f t="shared" si="86"/>
        <v>-13.020586510382401</v>
      </c>
      <c r="BK51">
        <f t="shared" si="86"/>
        <v>-13.020163646567932</v>
      </c>
      <c r="BL51">
        <f t="shared" si="86"/>
        <v>-13.017804795945606</v>
      </c>
      <c r="BM51">
        <f t="shared" si="86"/>
        <v>-13.004695299602339</v>
      </c>
      <c r="BN51">
        <f t="shared" si="54"/>
        <v>-12.933200746159006</v>
      </c>
      <c r="BQ51">
        <f t="shared" si="62"/>
        <v>2.9340856173100172E-2</v>
      </c>
      <c r="BR51">
        <v>-11000</v>
      </c>
      <c r="BS51">
        <f t="shared" si="63"/>
        <v>2.4122602704165344E-2</v>
      </c>
      <c r="BT51">
        <f t="shared" si="64"/>
        <v>1.4633999956461479E-2</v>
      </c>
      <c r="BU51">
        <f t="shared" si="65"/>
        <v>9.4886027477038629E-3</v>
      </c>
      <c r="BV51">
        <f t="shared" si="66"/>
        <v>0.42635489888679945</v>
      </c>
      <c r="BW51">
        <f t="shared" si="67"/>
        <v>0.55557258370133233</v>
      </c>
      <c r="BX51">
        <f t="shared" si="68"/>
        <v>2.7943967137603942</v>
      </c>
      <c r="BY51">
        <f t="shared" si="69"/>
        <v>5.7024534440929617</v>
      </c>
      <c r="BZ51">
        <f t="shared" si="83"/>
        <v>-3.8261961436408329</v>
      </c>
      <c r="CA51">
        <f t="shared" si="83"/>
        <v>-3.8315184789684609</v>
      </c>
      <c r="CB51">
        <f t="shared" si="83"/>
        <v>-3.8202590546921047</v>
      </c>
      <c r="CC51">
        <f t="shared" si="83"/>
        <v>-3.8442032297658888</v>
      </c>
      <c r="CD51">
        <f t="shared" si="83"/>
        <v>-3.7938254613797282</v>
      </c>
      <c r="CE51">
        <f t="shared" si="83"/>
        <v>-3.9024500222105343</v>
      </c>
      <c r="CF51">
        <f t="shared" si="83"/>
        <v>-3.6785025010908892</v>
      </c>
      <c r="CG51">
        <f t="shared" si="70"/>
        <v>-4.2144783584969581</v>
      </c>
      <c r="CI51" s="23">
        <f t="shared" si="71"/>
        <v>-11000</v>
      </c>
      <c r="CJ51" s="86">
        <f t="shared" si="72"/>
        <v>1.9852253425396309E-2</v>
      </c>
      <c r="CK51" s="86">
        <f t="shared" si="73"/>
        <v>1.4633999956461479E-2</v>
      </c>
      <c r="CL51">
        <f t="shared" si="74"/>
        <v>5.2182534689348284E-3</v>
      </c>
      <c r="CM51">
        <f t="shared" si="75"/>
        <v>1.1046821957046424</v>
      </c>
      <c r="CN51">
        <f t="shared" si="76"/>
        <v>0.93010172210146624</v>
      </c>
      <c r="CO51">
        <f t="shared" si="77"/>
        <v>-1.0179087425916284</v>
      </c>
      <c r="CP51">
        <f t="shared" si="78"/>
        <v>-0.55798673030875123</v>
      </c>
      <c r="CQ51">
        <f t="shared" si="84"/>
        <v>-7.1386976874602848</v>
      </c>
      <c r="CR51">
        <f t="shared" si="84"/>
        <v>-7.1386969704720675</v>
      </c>
      <c r="CS51">
        <f t="shared" si="84"/>
        <v>-7.1386914861151993</v>
      </c>
      <c r="CT51">
        <f t="shared" si="84"/>
        <v>-7.1386495365427418</v>
      </c>
      <c r="CU51">
        <f t="shared" si="84"/>
        <v>-7.138328733318823</v>
      </c>
      <c r="CV51">
        <f t="shared" si="84"/>
        <v>-7.1358793381323338</v>
      </c>
      <c r="CW51">
        <f t="shared" si="84"/>
        <v>-7.1173983598057484</v>
      </c>
      <c r="CX51">
        <f t="shared" si="79"/>
        <v>-6.9882154204582845</v>
      </c>
    </row>
    <row r="52" spans="1:102">
      <c r="A52" s="37" t="s">
        <v>57</v>
      </c>
      <c r="B52" s="38" t="s">
        <v>49</v>
      </c>
      <c r="C52" s="37">
        <v>32479.71</v>
      </c>
      <c r="D52" s="37" t="s">
        <v>53</v>
      </c>
      <c r="E52">
        <f t="shared" si="23"/>
        <v>-31215.924740603252</v>
      </c>
      <c r="F52">
        <f t="shared" si="24"/>
        <v>-31216</v>
      </c>
      <c r="G52">
        <f t="shared" si="25"/>
        <v>2.7206432001548819E-2</v>
      </c>
      <c r="H52" s="116">
        <f t="shared" si="80"/>
        <v>2.7206432001548819E-2</v>
      </c>
      <c r="I52" s="116"/>
      <c r="J52" s="116"/>
      <c r="K52" s="165"/>
      <c r="L52" s="116"/>
      <c r="M52" s="116"/>
      <c r="N52" s="116"/>
      <c r="O52" s="40"/>
      <c r="P52" s="116"/>
      <c r="Q52" s="293">
        <f t="shared" si="27"/>
        <v>17461.21</v>
      </c>
      <c r="R52" s="8">
        <f t="shared" si="28"/>
        <v>7.4018994225489969E-4</v>
      </c>
      <c r="S52" s="116">
        <v>0.1</v>
      </c>
      <c r="T52" s="167">
        <f t="shared" si="29"/>
        <v>7.4018994225489977E-5</v>
      </c>
      <c r="U52" s="116"/>
      <c r="V52" s="116">
        <v>0.1</v>
      </c>
      <c r="W52" s="25"/>
      <c r="X52" s="252"/>
      <c r="Y52" s="41"/>
      <c r="Z52">
        <f t="shared" si="30"/>
        <v>-31216</v>
      </c>
      <c r="AA52" s="246">
        <f t="shared" si="31"/>
        <v>2.1247062868820908E-2</v>
      </c>
      <c r="AB52" s="247">
        <f t="shared" si="32"/>
        <v>5.9593691327279111E-3</v>
      </c>
      <c r="AC52" s="247">
        <f t="shared" si="33"/>
        <v>2.7206432001548819E-2</v>
      </c>
      <c r="AD52" s="248">
        <f t="shared" si="34"/>
        <v>3.5514080460110213E-6</v>
      </c>
      <c r="AH52">
        <f t="shared" si="35"/>
        <v>-7.4705559286972322E-3</v>
      </c>
      <c r="AI52">
        <f t="shared" si="36"/>
        <v>0.47556376950695023</v>
      </c>
      <c r="AJ52">
        <f t="shared" si="37"/>
        <v>-0.29009356412987819</v>
      </c>
      <c r="AK52">
        <f t="shared" si="38"/>
        <v>-0.3116457208724121</v>
      </c>
      <c r="AL52">
        <f t="shared" si="39"/>
        <v>-2.6054125390914775</v>
      </c>
      <c r="AM52">
        <f t="shared" si="40"/>
        <v>-3.6402953569365648</v>
      </c>
      <c r="AN52">
        <f t="shared" si="85"/>
        <v>-8.4065710961102944</v>
      </c>
      <c r="AO52">
        <f t="shared" si="85"/>
        <v>-8.4061490525754063</v>
      </c>
      <c r="AP52">
        <f t="shared" si="85"/>
        <v>-8.4074665720358386</v>
      </c>
      <c r="AQ52">
        <f t="shared" si="85"/>
        <v>-8.403344213241521</v>
      </c>
      <c r="AR52">
        <f t="shared" si="85"/>
        <v>-8.4161523384942374</v>
      </c>
      <c r="AS52">
        <f t="shared" si="85"/>
        <v>-8.3754364293937869</v>
      </c>
      <c r="AT52">
        <f t="shared" si="85"/>
        <v>-8.496894061724177</v>
      </c>
      <c r="AU52">
        <f t="shared" si="42"/>
        <v>-7.8871840482089635</v>
      </c>
      <c r="AV52" s="246">
        <f t="shared" si="43"/>
        <v>2.6512062211684957E-2</v>
      </c>
      <c r="AW52" s="247">
        <f t="shared" si="44"/>
        <v>6.9436978986386205E-4</v>
      </c>
      <c r="AX52" s="248">
        <f t="shared" si="45"/>
        <v>4.8214940507558394E-8</v>
      </c>
      <c r="AY52" s="247">
        <f t="shared" si="46"/>
        <v>2.9411988587382004E-2</v>
      </c>
      <c r="BA52">
        <f t="shared" si="47"/>
        <v>5.2649993428640482E-3</v>
      </c>
      <c r="BB52">
        <f t="shared" si="48"/>
        <v>1.1700419636083286</v>
      </c>
      <c r="BC52">
        <f t="shared" si="49"/>
        <v>0.99570006107909947</v>
      </c>
      <c r="BD52">
        <f t="shared" si="50"/>
        <v>-0.10402758318383881</v>
      </c>
      <c r="BE52">
        <f t="shared" si="51"/>
        <v>-0.5490333189841119</v>
      </c>
      <c r="BF52">
        <f t="shared" si="52"/>
        <v>-0.28162686832967937</v>
      </c>
      <c r="BG52">
        <f t="shared" si="86"/>
        <v>-13.018708266854734</v>
      </c>
      <c r="BH52">
        <f t="shared" si="86"/>
        <v>-13.018705833178419</v>
      </c>
      <c r="BI52">
        <f t="shared" si="86"/>
        <v>-13.018692259347755</v>
      </c>
      <c r="BJ52">
        <f t="shared" si="86"/>
        <v>-13.018616552943689</v>
      </c>
      <c r="BK52">
        <f t="shared" si="86"/>
        <v>-13.018194360653705</v>
      </c>
      <c r="BL52">
        <f t="shared" si="86"/>
        <v>-13.015841501172783</v>
      </c>
      <c r="BM52">
        <f t="shared" si="86"/>
        <v>-13.002777364022835</v>
      </c>
      <c r="BN52">
        <f t="shared" si="54"/>
        <v>-12.931583783060752</v>
      </c>
      <c r="BQ52">
        <f t="shared" si="62"/>
        <v>2.7948103525291822E-2</v>
      </c>
      <c r="BR52">
        <v>-10000</v>
      </c>
      <c r="BS52">
        <f t="shared" si="63"/>
        <v>2.2638025863897265E-2</v>
      </c>
      <c r="BT52">
        <f t="shared" si="64"/>
        <v>1.3989022481213259E-2</v>
      </c>
      <c r="BU52">
        <f t="shared" si="65"/>
        <v>8.6490033826840066E-3</v>
      </c>
      <c r="BV52">
        <f t="shared" si="66"/>
        <v>0.41407608990927314</v>
      </c>
      <c r="BW52">
        <f t="shared" si="67"/>
        <v>0.50035487192733719</v>
      </c>
      <c r="BX52">
        <f t="shared" si="68"/>
        <v>2.8594395685531815</v>
      </c>
      <c r="BY52">
        <f t="shared" si="69"/>
        <v>7.0412626088375019</v>
      </c>
      <c r="BZ52">
        <f t="shared" ref="BZ52:CF61" si="87">$CG52+$AB$7*SIN(CA52)</f>
        <v>-3.7034817248171841</v>
      </c>
      <c r="CA52">
        <f t="shared" si="87"/>
        <v>-3.7118319979446621</v>
      </c>
      <c r="CB52">
        <f t="shared" si="87"/>
        <v>-3.6956543488873899</v>
      </c>
      <c r="CC52">
        <f t="shared" si="87"/>
        <v>-3.727150438853112</v>
      </c>
      <c r="CD52">
        <f t="shared" si="87"/>
        <v>-3.6663873130427338</v>
      </c>
      <c r="CE52">
        <f t="shared" si="87"/>
        <v>-3.7858933013409701</v>
      </c>
      <c r="CF52">
        <f t="shared" si="87"/>
        <v>-3.558290234588843</v>
      </c>
      <c r="CG52">
        <f t="shared" si="70"/>
        <v>-4.0328051447201467</v>
      </c>
      <c r="CI52" s="23">
        <f t="shared" si="71"/>
        <v>-10000</v>
      </c>
      <c r="CJ52" s="86">
        <f t="shared" si="72"/>
        <v>1.9299100142607818E-2</v>
      </c>
      <c r="CK52" s="86">
        <f t="shared" si="73"/>
        <v>1.3989022481213259E-2</v>
      </c>
      <c r="CL52">
        <f t="shared" si="74"/>
        <v>5.3100776613945579E-3</v>
      </c>
      <c r="CM52">
        <f t="shared" si="75"/>
        <v>1.1627810459227153</v>
      </c>
      <c r="CN52">
        <f t="shared" si="76"/>
        <v>0.99964865207962628</v>
      </c>
      <c r="CO52">
        <f t="shared" si="77"/>
        <v>-0.61529292029686067</v>
      </c>
      <c r="CP52">
        <f t="shared" si="78"/>
        <v>-0.31773441933222646</v>
      </c>
      <c r="CQ52">
        <f t="shared" ref="CQ52:CW61" si="88">$CX52+$BB$7*SIN(CR52)</f>
        <v>-6.7911865314509949</v>
      </c>
      <c r="CR52">
        <f t="shared" si="88"/>
        <v>-6.7911842263342725</v>
      </c>
      <c r="CS52">
        <f t="shared" si="88"/>
        <v>-6.7911709912378955</v>
      </c>
      <c r="CT52">
        <f t="shared" si="88"/>
        <v>-6.7910950022764265</v>
      </c>
      <c r="CU52">
        <f t="shared" si="88"/>
        <v>-6.7906587758051264</v>
      </c>
      <c r="CV52">
        <f t="shared" si="88"/>
        <v>-6.7881565916539444</v>
      </c>
      <c r="CW52">
        <f t="shared" si="88"/>
        <v>-6.7738699922151522</v>
      </c>
      <c r="CX52">
        <f t="shared" si="79"/>
        <v>-6.6942221298665521</v>
      </c>
    </row>
    <row r="53" spans="1:102">
      <c r="A53" s="37" t="s">
        <v>57</v>
      </c>
      <c r="B53" s="38" t="s">
        <v>49</v>
      </c>
      <c r="C53" s="37">
        <v>34711.614999999998</v>
      </c>
      <c r="D53" s="37" t="s">
        <v>53</v>
      </c>
      <c r="E53">
        <f t="shared" si="23"/>
        <v>-25041.950002136502</v>
      </c>
      <c r="F53">
        <f t="shared" si="24"/>
        <v>-25042</v>
      </c>
      <c r="G53">
        <f t="shared" si="25"/>
        <v>1.8074334002449177E-2</v>
      </c>
      <c r="H53" s="116">
        <f t="shared" si="80"/>
        <v>1.8074334002449177E-2</v>
      </c>
      <c r="I53" s="116"/>
      <c r="J53" s="116"/>
      <c r="K53" s="165"/>
      <c r="L53" s="116"/>
      <c r="M53" s="116"/>
      <c r="N53" s="116"/>
      <c r="O53" s="40"/>
      <c r="P53" s="116"/>
      <c r="Q53" s="293">
        <f t="shared" si="27"/>
        <v>19693.114999999998</v>
      </c>
      <c r="R53" s="8">
        <f t="shared" si="28"/>
        <v>3.2668154963209049E-4</v>
      </c>
      <c r="S53" s="116">
        <v>0.1</v>
      </c>
      <c r="T53" s="167">
        <f t="shared" si="29"/>
        <v>3.2668154963209053E-5</v>
      </c>
      <c r="U53" s="116"/>
      <c r="V53" s="116">
        <v>0.1</v>
      </c>
      <c r="W53" s="25"/>
      <c r="X53" s="252"/>
      <c r="Y53" s="41"/>
      <c r="Z53">
        <f t="shared" si="30"/>
        <v>-25042</v>
      </c>
      <c r="AA53" s="246">
        <f t="shared" si="31"/>
        <v>1.3258866218852944E-2</v>
      </c>
      <c r="AB53" s="247">
        <f t="shared" si="32"/>
        <v>4.8154677835962334E-3</v>
      </c>
      <c r="AC53" s="247">
        <f t="shared" si="33"/>
        <v>1.8074334002449177E-2</v>
      </c>
      <c r="AD53" s="248">
        <f t="shared" si="34"/>
        <v>2.3188729974853221E-6</v>
      </c>
      <c r="AH53">
        <f t="shared" si="35"/>
        <v>-1.094641285269039E-2</v>
      </c>
      <c r="AI53">
        <f t="shared" si="36"/>
        <v>0.94146380649589301</v>
      </c>
      <c r="AJ53">
        <f t="shared" si="37"/>
        <v>-0.94343399005834072</v>
      </c>
      <c r="AK53">
        <f t="shared" si="38"/>
        <v>-0.6072313638489818</v>
      </c>
      <c r="AL53">
        <f t="shared" si="39"/>
        <v>-1.6668978822847831</v>
      </c>
      <c r="AM53">
        <f t="shared" si="40"/>
        <v>-1.101034092630176</v>
      </c>
      <c r="AN53">
        <f t="shared" si="85"/>
        <v>-7.2763317789798503</v>
      </c>
      <c r="AO53">
        <f t="shared" si="85"/>
        <v>-7.2755306602827021</v>
      </c>
      <c r="AP53">
        <f t="shared" si="85"/>
        <v>-7.2731331142658178</v>
      </c>
      <c r="AQ53">
        <f t="shared" si="85"/>
        <v>-7.2660095701660055</v>
      </c>
      <c r="AR53">
        <f t="shared" si="85"/>
        <v>-7.2452783559799174</v>
      </c>
      <c r="AS53">
        <f t="shared" si="85"/>
        <v>-7.188156170601272</v>
      </c>
      <c r="AT53">
        <f t="shared" si="85"/>
        <v>-7.0485101923756055</v>
      </c>
      <c r="AU53">
        <f t="shared" si="42"/>
        <v>-6.7655336263509351</v>
      </c>
      <c r="AV53" s="246">
        <f t="shared" si="43"/>
        <v>9.7709548576049993E-3</v>
      </c>
      <c r="AW53" s="247">
        <f t="shared" si="44"/>
        <v>8.3033791448441779E-3</v>
      </c>
      <c r="AX53" s="248">
        <f t="shared" si="45"/>
        <v>6.8946105223033241E-6</v>
      </c>
      <c r="AY53" s="247">
        <f t="shared" si="46"/>
        <v>3.2508658216387515E-2</v>
      </c>
      <c r="BA53">
        <f t="shared" si="47"/>
        <v>-3.487911361247945E-3</v>
      </c>
      <c r="BB53">
        <f t="shared" si="48"/>
        <v>0.94560619139353252</v>
      </c>
      <c r="BC53">
        <f t="shared" si="49"/>
        <v>-0.79449656463107499</v>
      </c>
      <c r="BD53">
        <f t="shared" si="50"/>
        <v>0.1917741406867195</v>
      </c>
      <c r="BE53">
        <f t="shared" si="51"/>
        <v>1.847172332971478</v>
      </c>
      <c r="BF53">
        <f t="shared" si="52"/>
        <v>1.3230810670207167</v>
      </c>
      <c r="BG53">
        <f t="shared" si="86"/>
        <v>-10.917733886043106</v>
      </c>
      <c r="BH53">
        <f t="shared" si="86"/>
        <v>-10.917733886042337</v>
      </c>
      <c r="BI53">
        <f t="shared" si="86"/>
        <v>-10.917733886091982</v>
      </c>
      <c r="BJ53">
        <f t="shared" si="86"/>
        <v>-10.917733882889236</v>
      </c>
      <c r="BK53">
        <f t="shared" si="86"/>
        <v>-10.917734089505558</v>
      </c>
      <c r="BL53">
        <f t="shared" si="86"/>
        <v>-10.917720761347418</v>
      </c>
      <c r="BM53">
        <f t="shared" si="86"/>
        <v>-10.918585234651749</v>
      </c>
      <c r="BN53">
        <f t="shared" si="54"/>
        <v>-11.116469206947393</v>
      </c>
      <c r="BQ53">
        <f t="shared" si="62"/>
        <v>2.5787337352351863E-2</v>
      </c>
      <c r="BR53">
        <v>-9000</v>
      </c>
      <c r="BS53">
        <f t="shared" si="63"/>
        <v>2.1055866620609088E-2</v>
      </c>
      <c r="BT53">
        <f t="shared" si="64"/>
        <v>1.3348916760368156E-2</v>
      </c>
      <c r="BU53">
        <f t="shared" si="65"/>
        <v>7.7069498602409308E-3</v>
      </c>
      <c r="BV53">
        <f t="shared" si="66"/>
        <v>0.40472182243226384</v>
      </c>
      <c r="BW53">
        <f t="shared" si="67"/>
        <v>0.44604245907811835</v>
      </c>
      <c r="BX53">
        <f t="shared" si="68"/>
        <v>2.9211094968176079</v>
      </c>
      <c r="BY53">
        <f t="shared" si="69"/>
        <v>9.0342106853917521</v>
      </c>
      <c r="BZ53">
        <f t="shared" si="87"/>
        <v>-3.5840636544946811</v>
      </c>
      <c r="CA53">
        <f t="shared" si="87"/>
        <v>-3.5947247254464689</v>
      </c>
      <c r="CB53">
        <f t="shared" si="87"/>
        <v>-3.5753771871930016</v>
      </c>
      <c r="CC53">
        <f t="shared" si="87"/>
        <v>-3.6106242688204953</v>
      </c>
      <c r="CD53">
        <f t="shared" si="87"/>
        <v>-3.5468387875469118</v>
      </c>
      <c r="CE53">
        <f t="shared" si="87"/>
        <v>-3.6638102735101294</v>
      </c>
      <c r="CF53">
        <f t="shared" si="87"/>
        <v>-3.4536963786823338</v>
      </c>
      <c r="CG53">
        <f t="shared" si="70"/>
        <v>-3.8511319309433354</v>
      </c>
      <c r="CI53" s="23">
        <f t="shared" si="71"/>
        <v>-9000</v>
      </c>
      <c r="CJ53" s="86">
        <f t="shared" si="72"/>
        <v>1.8080387492110932E-2</v>
      </c>
      <c r="CK53" s="86">
        <f t="shared" si="73"/>
        <v>1.3348916760368156E-2</v>
      </c>
      <c r="CL53">
        <f t="shared" si="74"/>
        <v>4.7314707317427755E-3</v>
      </c>
      <c r="CM53">
        <f t="shared" si="75"/>
        <v>1.196168181862268</v>
      </c>
      <c r="CN53">
        <f t="shared" si="76"/>
        <v>0.89462549969710825</v>
      </c>
      <c r="CO53">
        <f t="shared" si="77"/>
        <v>-0.17859812680012932</v>
      </c>
      <c r="CP53">
        <f t="shared" si="78"/>
        <v>-8.9537189503514913E-2</v>
      </c>
      <c r="CQ53">
        <f t="shared" si="88"/>
        <v>-6.4292394433058018</v>
      </c>
      <c r="CR53">
        <f t="shared" si="88"/>
        <v>-6.4292380695456268</v>
      </c>
      <c r="CS53">
        <f t="shared" si="88"/>
        <v>-6.429231103806524</v>
      </c>
      <c r="CT53">
        <f t="shared" si="88"/>
        <v>-6.4291957836893232</v>
      </c>
      <c r="CU53">
        <f t="shared" si="88"/>
        <v>-6.4290166941483626</v>
      </c>
      <c r="CV53">
        <f t="shared" si="88"/>
        <v>-6.4281086986442864</v>
      </c>
      <c r="CW53">
        <f t="shared" si="88"/>
        <v>-6.4235069376911342</v>
      </c>
      <c r="CX53">
        <f t="shared" si="79"/>
        <v>-6.4002288392748197</v>
      </c>
    </row>
    <row r="54" spans="1:102">
      <c r="A54" s="37" t="s">
        <v>57</v>
      </c>
      <c r="B54" s="38" t="s">
        <v>49</v>
      </c>
      <c r="C54" s="37">
        <v>35468.603999999999</v>
      </c>
      <c r="D54" s="37" t="s">
        <v>53</v>
      </c>
      <c r="E54">
        <f t="shared" si="23"/>
        <v>-22947.940192894075</v>
      </c>
      <c r="F54">
        <f t="shared" si="24"/>
        <v>-22948</v>
      </c>
      <c r="G54">
        <f t="shared" si="25"/>
        <v>2.1620396000798792E-2</v>
      </c>
      <c r="H54" s="116">
        <f t="shared" si="80"/>
        <v>2.1620396000798792E-2</v>
      </c>
      <c r="I54" s="116"/>
      <c r="J54" s="116"/>
      <c r="K54" s="165"/>
      <c r="L54" s="116"/>
      <c r="M54" s="116"/>
      <c r="N54" s="116"/>
      <c r="O54" s="40"/>
      <c r="P54" s="116"/>
      <c r="Q54" s="293">
        <f t="shared" si="27"/>
        <v>20450.103999999999</v>
      </c>
      <c r="R54" s="8">
        <f t="shared" si="28"/>
        <v>4.6744152323135638E-4</v>
      </c>
      <c r="S54" s="116">
        <v>0.1</v>
      </c>
      <c r="T54" s="167">
        <f t="shared" si="29"/>
        <v>4.6744152323135643E-5</v>
      </c>
      <c r="U54" s="116"/>
      <c r="V54" s="116">
        <v>0.1</v>
      </c>
      <c r="W54" s="25"/>
      <c r="X54" s="252"/>
      <c r="Y54" s="41"/>
      <c r="Z54">
        <f t="shared" si="30"/>
        <v>-22948</v>
      </c>
      <c r="AA54" s="246">
        <f t="shared" si="31"/>
        <v>1.6724651885222444E-2</v>
      </c>
      <c r="AB54" s="247">
        <f t="shared" si="32"/>
        <v>4.8957441155763476E-3</v>
      </c>
      <c r="AC54" s="247">
        <f t="shared" si="33"/>
        <v>2.1620396000798792E-2</v>
      </c>
      <c r="AD54" s="248">
        <f t="shared" si="34"/>
        <v>2.3968310445200435E-6</v>
      </c>
      <c r="AH54">
        <f t="shared" si="35"/>
        <v>-5.9923757351979575E-3</v>
      </c>
      <c r="AI54">
        <f t="shared" si="36"/>
        <v>1.5337020123920797</v>
      </c>
      <c r="AJ54">
        <f t="shared" si="37"/>
        <v>-0.6798187181979074</v>
      </c>
      <c r="AK54">
        <f t="shared" si="38"/>
        <v>-0.29549716946273608</v>
      </c>
      <c r="AL54">
        <f t="shared" si="39"/>
        <v>-0.50565990980766207</v>
      </c>
      <c r="AM54">
        <f t="shared" si="40"/>
        <v>-0.25835857566645321</v>
      </c>
      <c r="AN54">
        <f t="shared" si="85"/>
        <v>-6.5361245002504758</v>
      </c>
      <c r="AO54">
        <f t="shared" si="85"/>
        <v>-6.5333320382734668</v>
      </c>
      <c r="AP54">
        <f t="shared" si="85"/>
        <v>-6.5286103642962647</v>
      </c>
      <c r="AQ54">
        <f t="shared" si="85"/>
        <v>-6.5206392783690115</v>
      </c>
      <c r="AR54">
        <f t="shared" si="85"/>
        <v>-6.5072170852825462</v>
      </c>
      <c r="AS54">
        <f t="shared" si="85"/>
        <v>-6.4847070539165435</v>
      </c>
      <c r="AT54">
        <f t="shared" si="85"/>
        <v>-6.4471810388471926</v>
      </c>
      <c r="AU54">
        <f t="shared" si="42"/>
        <v>-6.3851099167022927</v>
      </c>
      <c r="AV54" s="246">
        <f t="shared" si="43"/>
        <v>1.1590236716511361E-2</v>
      </c>
      <c r="AW54" s="247">
        <f t="shared" si="44"/>
        <v>1.0030159284287431E-2</v>
      </c>
      <c r="AX54" s="248">
        <f t="shared" si="45"/>
        <v>1.0060409526817734E-5</v>
      </c>
      <c r="AY54" s="247">
        <f t="shared" si="46"/>
        <v>3.2747186904707834E-2</v>
      </c>
      <c r="BA54">
        <f t="shared" si="47"/>
        <v>-5.1344151687110831E-3</v>
      </c>
      <c r="BB54">
        <f t="shared" si="48"/>
        <v>0.85652166296009291</v>
      </c>
      <c r="BC54">
        <f t="shared" si="49"/>
        <v>-0.9921324362139784</v>
      </c>
      <c r="BD54">
        <f t="shared" si="50"/>
        <v>0.13838343199642614</v>
      </c>
      <c r="BE54">
        <f t="shared" si="51"/>
        <v>2.3742684215016978</v>
      </c>
      <c r="BF54">
        <f t="shared" si="52"/>
        <v>2.4772999063143559</v>
      </c>
      <c r="BG54">
        <f t="shared" si="86"/>
        <v>-10.342525268057001</v>
      </c>
      <c r="BH54">
        <f t="shared" si="86"/>
        <v>-10.342525773205979</v>
      </c>
      <c r="BI54">
        <f t="shared" si="86"/>
        <v>-10.342521602582945</v>
      </c>
      <c r="BJ54">
        <f t="shared" si="86"/>
        <v>-10.342556036861323</v>
      </c>
      <c r="BK54">
        <f t="shared" si="86"/>
        <v>-10.342271780538772</v>
      </c>
      <c r="BL54">
        <f t="shared" si="86"/>
        <v>-10.344621500671813</v>
      </c>
      <c r="BM54">
        <f t="shared" si="86"/>
        <v>-10.325409397329519</v>
      </c>
      <c r="BN54">
        <f t="shared" si="54"/>
        <v>-10.500847256448306</v>
      </c>
      <c r="BQ54">
        <f t="shared" si="62"/>
        <v>2.291730376756666E-2</v>
      </c>
      <c r="BR54">
        <v>-8000</v>
      </c>
      <c r="BS54">
        <f t="shared" si="63"/>
        <v>1.9396320305417634E-2</v>
      </c>
      <c r="BT54">
        <f t="shared" si="64"/>
        <v>1.271368279392617E-2</v>
      </c>
      <c r="BU54">
        <f t="shared" si="65"/>
        <v>6.6826375114914637E-3</v>
      </c>
      <c r="BV54">
        <f t="shared" si="66"/>
        <v>0.39789614943469964</v>
      </c>
      <c r="BW54">
        <f t="shared" si="67"/>
        <v>0.39254405920798913</v>
      </c>
      <c r="BX54">
        <f t="shared" si="68"/>
        <v>2.9800521141780862</v>
      </c>
      <c r="BY54">
        <f t="shared" si="69"/>
        <v>12.353857986386583</v>
      </c>
      <c r="BZ54">
        <f t="shared" si="87"/>
        <v>-3.4676310963156025</v>
      </c>
      <c r="CA54">
        <f t="shared" si="87"/>
        <v>-3.4787860815897096</v>
      </c>
      <c r="CB54">
        <f t="shared" si="87"/>
        <v>-3.4594736244407569</v>
      </c>
      <c r="CC54">
        <f t="shared" si="87"/>
        <v>-3.4929917713218743</v>
      </c>
      <c r="CD54">
        <f t="shared" si="87"/>
        <v>-3.4350548650689152</v>
      </c>
      <c r="CE54">
        <f t="shared" si="87"/>
        <v>-3.5359765813445732</v>
      </c>
      <c r="CF54">
        <f t="shared" si="87"/>
        <v>-3.3621839065383687</v>
      </c>
      <c r="CG54">
        <f t="shared" si="70"/>
        <v>-3.6694587171665241</v>
      </c>
      <c r="CI54" s="23">
        <f t="shared" si="71"/>
        <v>-8000</v>
      </c>
      <c r="CJ54" s="86">
        <f t="shared" si="72"/>
        <v>1.6234666256075194E-2</v>
      </c>
      <c r="CK54" s="86">
        <f t="shared" si="73"/>
        <v>1.271368279392617E-2</v>
      </c>
      <c r="CL54">
        <f t="shared" si="74"/>
        <v>3.5209834621490249E-3</v>
      </c>
      <c r="CM54">
        <f t="shared" si="75"/>
        <v>1.192148808842185</v>
      </c>
      <c r="CN54">
        <f t="shared" si="76"/>
        <v>0.61279453980996457</v>
      </c>
      <c r="CO54">
        <f t="shared" si="77"/>
        <v>0.26940214907148297</v>
      </c>
      <c r="CP54">
        <f t="shared" si="78"/>
        <v>0.13552172023116535</v>
      </c>
      <c r="CQ54">
        <f t="shared" si="88"/>
        <v>-6.0626253351822763</v>
      </c>
      <c r="CR54">
        <f t="shared" si="88"/>
        <v>-6.0626272485297008</v>
      </c>
      <c r="CS54">
        <f t="shared" si="88"/>
        <v>-6.0626370852727689</v>
      </c>
      <c r="CT54">
        <f t="shared" si="88"/>
        <v>-6.0626876567778529</v>
      </c>
      <c r="CU54">
        <f t="shared" si="88"/>
        <v>-6.0629476399987174</v>
      </c>
      <c r="CV54">
        <f t="shared" si="88"/>
        <v>-6.0642839502182042</v>
      </c>
      <c r="CW54">
        <f t="shared" si="88"/>
        <v>-6.0711463591860655</v>
      </c>
      <c r="CX54">
        <f t="shared" si="79"/>
        <v>-6.1062355486830873</v>
      </c>
    </row>
    <row r="55" spans="1:102">
      <c r="A55" s="37" t="s">
        <v>60</v>
      </c>
      <c r="B55" s="38" t="s">
        <v>45</v>
      </c>
      <c r="C55" s="37">
        <v>35721.474000000002</v>
      </c>
      <c r="D55" s="37" t="s">
        <v>53</v>
      </c>
      <c r="E55">
        <f t="shared" si="23"/>
        <v>-22248.44223392355</v>
      </c>
      <c r="F55">
        <f t="shared" si="24"/>
        <v>-22248.5</v>
      </c>
      <c r="G55">
        <f t="shared" si="25"/>
        <v>2.0882559503661469E-2</v>
      </c>
      <c r="H55" s="116">
        <f t="shared" si="80"/>
        <v>2.0882559503661469E-2</v>
      </c>
      <c r="I55" s="116"/>
      <c r="J55" s="116"/>
      <c r="K55" s="165"/>
      <c r="L55" s="116"/>
      <c r="M55" s="116"/>
      <c r="N55" s="116"/>
      <c r="O55" s="40"/>
      <c r="P55" s="116"/>
      <c r="Q55" s="293">
        <f t="shared" si="27"/>
        <v>20702.974000000002</v>
      </c>
      <c r="R55" s="8">
        <f t="shared" si="28"/>
        <v>4.3608129142396195E-4</v>
      </c>
      <c r="S55" s="116">
        <v>0.1</v>
      </c>
      <c r="T55" s="167">
        <f t="shared" si="29"/>
        <v>4.3608129142396199E-5</v>
      </c>
      <c r="V55" s="116">
        <v>0.1</v>
      </c>
      <c r="W55" s="25"/>
      <c r="X55" s="252"/>
      <c r="Y55" s="41"/>
      <c r="Z55">
        <f t="shared" si="30"/>
        <v>-22248.5</v>
      </c>
      <c r="AA55" s="246">
        <f t="shared" si="31"/>
        <v>1.9535940467178201E-2</v>
      </c>
      <c r="AB55" s="247">
        <f t="shared" si="32"/>
        <v>1.3466190364832681E-3</v>
      </c>
      <c r="AC55" s="247">
        <f t="shared" si="33"/>
        <v>2.0882559503661469E-2</v>
      </c>
      <c r="AD55" s="248">
        <f t="shared" si="34"/>
        <v>1.8133828294191254E-7</v>
      </c>
      <c r="AH55">
        <f t="shared" si="35"/>
        <v>-2.6886970872621488E-3</v>
      </c>
      <c r="AI55">
        <f t="shared" si="36"/>
        <v>1.6050302549267188</v>
      </c>
      <c r="AJ55">
        <f t="shared" si="37"/>
        <v>-0.11328722188631668</v>
      </c>
      <c r="AK55">
        <f t="shared" si="38"/>
        <v>7.8069237316335194E-2</v>
      </c>
      <c r="AL55">
        <f t="shared" si="39"/>
        <v>0.12832455644675708</v>
      </c>
      <c r="AM55">
        <f t="shared" si="40"/>
        <v>6.4250471166988746E-2</v>
      </c>
      <c r="AN55">
        <f t="shared" si="85"/>
        <v>-6.2199661042404735</v>
      </c>
      <c r="AO55">
        <f t="shared" si="85"/>
        <v>-6.2207504663740281</v>
      </c>
      <c r="AP55">
        <f t="shared" si="85"/>
        <v>-6.22203866701647</v>
      </c>
      <c r="AQ55">
        <f t="shared" si="85"/>
        <v>-6.2241541296489169</v>
      </c>
      <c r="AR55">
        <f t="shared" si="85"/>
        <v>-6.2276275395023433</v>
      </c>
      <c r="AS55">
        <f t="shared" si="85"/>
        <v>-6.2333291478958053</v>
      </c>
      <c r="AT55">
        <f t="shared" si="85"/>
        <v>-6.2426849188108458</v>
      </c>
      <c r="AU55">
        <f t="shared" si="42"/>
        <v>-6.2580295036654139</v>
      </c>
      <c r="AV55" s="246">
        <f t="shared" si="43"/>
        <v>1.4213847007732899E-2</v>
      </c>
      <c r="AW55" s="247">
        <f t="shared" si="44"/>
        <v>6.6687124959285693E-3</v>
      </c>
      <c r="AX55" s="248">
        <f t="shared" si="45"/>
        <v>4.4471726353353847E-6</v>
      </c>
      <c r="AY55" s="247">
        <f t="shared" si="46"/>
        <v>2.8893350050368919E-2</v>
      </c>
      <c r="BA55">
        <f t="shared" si="47"/>
        <v>-5.3220934594453021E-3</v>
      </c>
      <c r="BB55">
        <f t="shared" si="48"/>
        <v>0.836705839161486</v>
      </c>
      <c r="BC55">
        <f t="shared" si="49"/>
        <v>-0.9995200658530341</v>
      </c>
      <c r="BD55">
        <f t="shared" si="50"/>
        <v>0.11432858123361896</v>
      </c>
      <c r="BE55">
        <f t="shared" si="51"/>
        <v>2.5307735268698237</v>
      </c>
      <c r="BF55">
        <f t="shared" si="52"/>
        <v>3.171849794740373</v>
      </c>
      <c r="BG55">
        <f t="shared" si="86"/>
        <v>-10.161299726842891</v>
      </c>
      <c r="BH55">
        <f t="shared" si="86"/>
        <v>-10.161301229914612</v>
      </c>
      <c r="BI55">
        <f t="shared" si="86"/>
        <v>-10.161291051510672</v>
      </c>
      <c r="BJ55">
        <f t="shared" si="86"/>
        <v>-10.161359978804608</v>
      </c>
      <c r="BK55">
        <f t="shared" si="86"/>
        <v>-10.160893293125715</v>
      </c>
      <c r="BL55">
        <f t="shared" si="86"/>
        <v>-10.164056950550341</v>
      </c>
      <c r="BM55">
        <f t="shared" si="86"/>
        <v>-10.142784340197043</v>
      </c>
      <c r="BN55">
        <f t="shared" si="54"/>
        <v>-10.295198949679389</v>
      </c>
      <c r="BQ55">
        <f t="shared" si="62"/>
        <v>1.9554448923084E-2</v>
      </c>
      <c r="BR55">
        <v>-7000</v>
      </c>
      <c r="BS55">
        <f t="shared" si="63"/>
        <v>1.7677035611011957E-2</v>
      </c>
      <c r="BT55">
        <f t="shared" si="64"/>
        <v>1.2083320581887306E-2</v>
      </c>
      <c r="BU55">
        <f t="shared" si="65"/>
        <v>5.5937150291246523E-3</v>
      </c>
      <c r="BV55">
        <f t="shared" si="66"/>
        <v>0.39329680942295153</v>
      </c>
      <c r="BW55">
        <f t="shared" si="67"/>
        <v>0.33969569759680984</v>
      </c>
      <c r="BX55">
        <f t="shared" si="68"/>
        <v>3.0368548265171471</v>
      </c>
      <c r="BY55">
        <f t="shared" si="69"/>
        <v>19.077838313777306</v>
      </c>
      <c r="BZ55">
        <f t="shared" si="87"/>
        <v>-3.353809204893504</v>
      </c>
      <c r="CA55">
        <f t="shared" si="87"/>
        <v>-3.3630141414270329</v>
      </c>
      <c r="CB55">
        <f t="shared" si="87"/>
        <v>-3.3475738494985099</v>
      </c>
      <c r="CC55">
        <f t="shared" si="87"/>
        <v>-3.3735036178063771</v>
      </c>
      <c r="CD55">
        <f t="shared" si="87"/>
        <v>-3.3300391828740383</v>
      </c>
      <c r="CE55">
        <f t="shared" si="87"/>
        <v>-3.4031455284902523</v>
      </c>
      <c r="CF55">
        <f t="shared" si="87"/>
        <v>-3.2807852244051929</v>
      </c>
      <c r="CG55">
        <f t="shared" si="70"/>
        <v>-3.4877855033897145</v>
      </c>
      <c r="CI55" s="23">
        <f t="shared" si="71"/>
        <v>-7000</v>
      </c>
      <c r="CJ55" s="86">
        <f t="shared" si="72"/>
        <v>1.396073389395935E-2</v>
      </c>
      <c r="CK55" s="86">
        <f t="shared" si="73"/>
        <v>1.2083320581887306E-2</v>
      </c>
      <c r="CL55">
        <f t="shared" si="74"/>
        <v>1.8774133120720445E-3</v>
      </c>
      <c r="CM55">
        <f t="shared" si="75"/>
        <v>1.1523840175529219</v>
      </c>
      <c r="CN55">
        <f t="shared" si="76"/>
        <v>0.22640066399643022</v>
      </c>
      <c r="CO55">
        <f t="shared" si="77"/>
        <v>0.70061342030630591</v>
      </c>
      <c r="CP55">
        <f t="shared" si="78"/>
        <v>0.36537611175330442</v>
      </c>
      <c r="CQ55">
        <f t="shared" si="88"/>
        <v>-5.7029630357785219</v>
      </c>
      <c r="CR55">
        <f t="shared" si="88"/>
        <v>-5.7029650718936669</v>
      </c>
      <c r="CS55">
        <f t="shared" si="88"/>
        <v>-5.7029772849569742</v>
      </c>
      <c r="CT55">
        <f t="shared" si="88"/>
        <v>-5.703050539526048</v>
      </c>
      <c r="CU55">
        <f t="shared" si="88"/>
        <v>-5.7034898503486149</v>
      </c>
      <c r="CV55">
        <f t="shared" si="88"/>
        <v>-5.7061217727625335</v>
      </c>
      <c r="CW55">
        <f t="shared" si="88"/>
        <v>-5.7217968297900104</v>
      </c>
      <c r="CX55">
        <f t="shared" si="79"/>
        <v>-5.8122422580913549</v>
      </c>
    </row>
    <row r="56" spans="1:102">
      <c r="A56" s="37" t="s">
        <v>60</v>
      </c>
      <c r="B56" s="38" t="s">
        <v>45</v>
      </c>
      <c r="C56" s="43">
        <v>35725.464999999997</v>
      </c>
      <c r="D56" s="37" t="s">
        <v>53</v>
      </c>
      <c r="E56">
        <f t="shared" si="23"/>
        <v>-22237.40218823111</v>
      </c>
      <c r="F56">
        <f t="shared" si="24"/>
        <v>-22237.5</v>
      </c>
      <c r="G56">
        <f t="shared" si="25"/>
        <v>3.5359162502572872E-2</v>
      </c>
      <c r="H56" s="116">
        <f t="shared" si="80"/>
        <v>3.5359162502572872E-2</v>
      </c>
      <c r="I56" s="116"/>
      <c r="J56" s="116"/>
      <c r="K56" s="165"/>
      <c r="L56" s="116"/>
      <c r="M56" s="116"/>
      <c r="N56" s="116"/>
      <c r="O56" s="40"/>
      <c r="P56" s="116"/>
      <c r="Q56" s="293">
        <f t="shared" si="27"/>
        <v>20706.964999999997</v>
      </c>
      <c r="R56" s="8">
        <f t="shared" si="28"/>
        <v>1.2502703728833554E-3</v>
      </c>
      <c r="S56" s="116">
        <v>0.1</v>
      </c>
      <c r="T56" s="167">
        <f t="shared" si="29"/>
        <v>1.2502703728833555E-4</v>
      </c>
      <c r="V56" s="116">
        <v>0.1</v>
      </c>
      <c r="W56" s="25"/>
      <c r="X56" s="252"/>
      <c r="Y56" s="41"/>
      <c r="Z56">
        <f t="shared" si="30"/>
        <v>-22237.5</v>
      </c>
      <c r="AA56" s="246">
        <f t="shared" si="31"/>
        <v>1.9583661966226365E-2</v>
      </c>
      <c r="AB56" s="247">
        <f t="shared" si="32"/>
        <v>1.5775500536346507E-2</v>
      </c>
      <c r="AC56" s="247">
        <f t="shared" si="33"/>
        <v>3.5359162502572872E-2</v>
      </c>
      <c r="AD56" s="248">
        <f t="shared" si="34"/>
        <v>2.4886641717226895E-5</v>
      </c>
      <c r="AH56">
        <f t="shared" si="35"/>
        <v>-2.6332515368547448E-3</v>
      </c>
      <c r="AI56">
        <f t="shared" si="36"/>
        <v>1.6042065844230984</v>
      </c>
      <c r="AJ56">
        <f t="shared" si="37"/>
        <v>-0.1031955350809034</v>
      </c>
      <c r="AK56">
        <f t="shared" si="38"/>
        <v>8.420699811546524E-2</v>
      </c>
      <c r="AL56">
        <f t="shared" si="39"/>
        <v>0.1384759310841864</v>
      </c>
      <c r="AM56">
        <f t="shared" si="40"/>
        <v>6.9348817978704097E-2</v>
      </c>
      <c r="AN56">
        <f t="shared" si="85"/>
        <v>-6.2149533384086189</v>
      </c>
      <c r="AO56">
        <f t="shared" si="85"/>
        <v>-6.2157988334022676</v>
      </c>
      <c r="AP56">
        <f t="shared" si="85"/>
        <v>-6.2171878737737778</v>
      </c>
      <c r="AQ56">
        <f t="shared" si="85"/>
        <v>-6.2194696142751225</v>
      </c>
      <c r="AR56">
        <f t="shared" si="85"/>
        <v>-6.2232170547638965</v>
      </c>
      <c r="AS56">
        <f t="shared" si="85"/>
        <v>-6.2293698985736912</v>
      </c>
      <c r="AT56">
        <f t="shared" si="85"/>
        <v>-6.239467810957545</v>
      </c>
      <c r="AU56">
        <f t="shared" si="42"/>
        <v>-6.2560310983138692</v>
      </c>
      <c r="AV56" s="246">
        <f t="shared" si="43"/>
        <v>1.4260018328220431E-2</v>
      </c>
      <c r="AW56" s="247">
        <f t="shared" si="44"/>
        <v>2.1099144174352442E-2</v>
      </c>
      <c r="AX56" s="248">
        <f t="shared" si="45"/>
        <v>4.4517388489011062E-5</v>
      </c>
      <c r="AY56" s="247">
        <f t="shared" si="46"/>
        <v>4.3316057677433552E-2</v>
      </c>
      <c r="BA56">
        <f t="shared" si="47"/>
        <v>-5.323643638005934E-3</v>
      </c>
      <c r="BB56">
        <f t="shared" si="48"/>
        <v>0.83643133090825972</v>
      </c>
      <c r="BC56">
        <f t="shared" si="49"/>
        <v>-0.99944266713977992</v>
      </c>
      <c r="BD56">
        <f t="shared" si="50"/>
        <v>0.11393549904399179</v>
      </c>
      <c r="BE56">
        <f t="shared" si="51"/>
        <v>2.5331787070502449</v>
      </c>
      <c r="BF56">
        <f t="shared" si="52"/>
        <v>3.1852021382020368</v>
      </c>
      <c r="BG56">
        <f t="shared" si="86"/>
        <v>-10.158482372764594</v>
      </c>
      <c r="BH56">
        <f t="shared" si="86"/>
        <v>-10.158483895561794</v>
      </c>
      <c r="BI56">
        <f t="shared" si="86"/>
        <v>-10.158473609817182</v>
      </c>
      <c r="BJ56">
        <f t="shared" si="86"/>
        <v>-10.15854308680685</v>
      </c>
      <c r="BK56">
        <f t="shared" si="86"/>
        <v>-10.158073876002899</v>
      </c>
      <c r="BL56">
        <f t="shared" si="86"/>
        <v>-10.161246546840523</v>
      </c>
      <c r="BM56">
        <f t="shared" si="86"/>
        <v>-10.139966688546302</v>
      </c>
      <c r="BN56">
        <f t="shared" si="54"/>
        <v>-10.291965023482881</v>
      </c>
      <c r="BQ56">
        <f t="shared" si="62"/>
        <v>1.5989425762145813E-2</v>
      </c>
      <c r="BR56">
        <v>-6000</v>
      </c>
      <c r="BS56">
        <f t="shared" si="63"/>
        <v>1.5910908806156702E-2</v>
      </c>
      <c r="BT56">
        <f t="shared" si="64"/>
        <v>1.1457830124251557E-2</v>
      </c>
      <c r="BU56">
        <f t="shared" si="65"/>
        <v>4.4530786819051453E-3</v>
      </c>
      <c r="BV56">
        <f t="shared" si="66"/>
        <v>0.39069878428865146</v>
      </c>
      <c r="BW56">
        <f t="shared" si="67"/>
        <v>0.28718082188304261</v>
      </c>
      <c r="BX56">
        <f t="shared" si="68"/>
        <v>3.0921657840179728</v>
      </c>
      <c r="BY56">
        <f t="shared" si="69"/>
        <v>40.455582793394314</v>
      </c>
      <c r="BZ56">
        <f t="shared" si="87"/>
        <v>-3.2419615965546971</v>
      </c>
      <c r="CA56">
        <f t="shared" si="87"/>
        <v>-3.2469445284839034</v>
      </c>
      <c r="CB56">
        <f t="shared" si="87"/>
        <v>-3.2387343388237095</v>
      </c>
      <c r="CC56">
        <f t="shared" si="87"/>
        <v>-3.2522657304075593</v>
      </c>
      <c r="CD56">
        <f t="shared" si="87"/>
        <v>-3.2299740273823714</v>
      </c>
      <c r="CE56">
        <f t="shared" si="87"/>
        <v>-3.2667263267603106</v>
      </c>
      <c r="CF56">
        <f t="shared" si="87"/>
        <v>-3.2061998484117047</v>
      </c>
      <c r="CG56">
        <f t="shared" si="70"/>
        <v>-3.3061122896129032</v>
      </c>
      <c r="CI56" s="23">
        <f t="shared" si="71"/>
        <v>-6000</v>
      </c>
      <c r="CJ56" s="86">
        <f t="shared" si="72"/>
        <v>1.1536347080240671E-2</v>
      </c>
      <c r="CK56" s="86">
        <f t="shared" si="73"/>
        <v>1.1457830124251557E-2</v>
      </c>
      <c r="CL56">
        <f t="shared" si="74"/>
        <v>7.851695598911276E-5</v>
      </c>
      <c r="CM56">
        <f t="shared" si="75"/>
        <v>1.0913652821816522</v>
      </c>
      <c r="CN56">
        <f t="shared" si="76"/>
        <v>-0.16491711174016724</v>
      </c>
      <c r="CO56">
        <f t="shared" si="77"/>
        <v>1.0946681912918943</v>
      </c>
      <c r="CP56">
        <f t="shared" si="78"/>
        <v>0.609443177660424</v>
      </c>
      <c r="CQ56">
        <f t="shared" si="88"/>
        <v>-5.3591711689763271</v>
      </c>
      <c r="CR56">
        <f t="shared" si="88"/>
        <v>-5.3591716393136597</v>
      </c>
      <c r="CS56">
        <f t="shared" si="88"/>
        <v>-5.3591755546693838</v>
      </c>
      <c r="CT56">
        <f t="shared" si="88"/>
        <v>-5.3592081475316533</v>
      </c>
      <c r="CU56">
        <f t="shared" si="88"/>
        <v>-5.3594794079457673</v>
      </c>
      <c r="CV56">
        <f t="shared" si="88"/>
        <v>-5.3617332606116612</v>
      </c>
      <c r="CW56">
        <f t="shared" si="88"/>
        <v>-5.3802085405424114</v>
      </c>
      <c r="CX56">
        <f t="shared" si="79"/>
        <v>-5.5182489674996216</v>
      </c>
    </row>
    <row r="57" spans="1:102">
      <c r="A57" s="37" t="s">
        <v>60</v>
      </c>
      <c r="B57" s="38" t="s">
        <v>45</v>
      </c>
      <c r="C57" s="43">
        <v>35730.514999999999</v>
      </c>
      <c r="D57" s="37" t="s">
        <v>53</v>
      </c>
      <c r="E57">
        <f t="shared" si="23"/>
        <v>-22223.432699194043</v>
      </c>
      <c r="F57">
        <f t="shared" si="24"/>
        <v>-22223.5</v>
      </c>
      <c r="G57">
        <f t="shared" si="25"/>
        <v>2.4329384505108465E-2</v>
      </c>
      <c r="H57" s="116">
        <f t="shared" si="80"/>
        <v>2.4329384505108465E-2</v>
      </c>
      <c r="I57" s="116"/>
      <c r="J57" s="116"/>
      <c r="K57" s="165"/>
      <c r="L57" s="116"/>
      <c r="M57" s="116"/>
      <c r="N57" s="116"/>
      <c r="O57" s="40"/>
      <c r="P57" s="116"/>
      <c r="Q57" s="293">
        <f t="shared" si="27"/>
        <v>20712.014999999999</v>
      </c>
      <c r="R57" s="8">
        <f t="shared" si="28"/>
        <v>5.9191895039741179E-4</v>
      </c>
      <c r="S57" s="116">
        <v>0.1</v>
      </c>
      <c r="T57" s="167">
        <f t="shared" si="29"/>
        <v>5.9191895039741185E-5</v>
      </c>
      <c r="U57" s="116"/>
      <c r="V57" s="116">
        <v>0.1</v>
      </c>
      <c r="W57" s="25"/>
      <c r="X57" s="252"/>
      <c r="Y57" s="41"/>
      <c r="Z57">
        <f t="shared" si="30"/>
        <v>-22223.5</v>
      </c>
      <c r="AA57" s="246">
        <f t="shared" si="31"/>
        <v>1.9644459995872693E-2</v>
      </c>
      <c r="AB57" s="247">
        <f t="shared" si="32"/>
        <v>4.6849245092357716E-3</v>
      </c>
      <c r="AC57" s="247">
        <f t="shared" si="33"/>
        <v>2.4329384505108465E-2</v>
      </c>
      <c r="AD57" s="248">
        <f t="shared" si="34"/>
        <v>2.1948517657238038E-6</v>
      </c>
      <c r="AH57">
        <f t="shared" si="35"/>
        <v>-2.5626237489445804E-3</v>
      </c>
      <c r="AI57">
        <f t="shared" si="36"/>
        <v>1.6030695465892602</v>
      </c>
      <c r="AJ57">
        <f t="shared" si="37"/>
        <v>-9.0350489148266946E-2</v>
      </c>
      <c r="AK57">
        <f t="shared" si="38"/>
        <v>9.19974845768564E-2</v>
      </c>
      <c r="AL57">
        <f t="shared" si="39"/>
        <v>0.15138164193314038</v>
      </c>
      <c r="AM57">
        <f t="shared" si="40"/>
        <v>7.5835699756033104E-2</v>
      </c>
      <c r="AN57">
        <f t="shared" si="85"/>
        <v>-6.2085765933586874</v>
      </c>
      <c r="AO57">
        <f t="shared" si="85"/>
        <v>-6.2094995039172458</v>
      </c>
      <c r="AP57">
        <f t="shared" si="85"/>
        <v>-6.2110163894257617</v>
      </c>
      <c r="AQ57">
        <f t="shared" si="85"/>
        <v>-6.2135091658498327</v>
      </c>
      <c r="AR57">
        <f t="shared" si="85"/>
        <v>-6.2176047398622085</v>
      </c>
      <c r="AS57">
        <f t="shared" si="85"/>
        <v>-6.2243313144179684</v>
      </c>
      <c r="AT57">
        <f t="shared" si="85"/>
        <v>-6.2353734063611332</v>
      </c>
      <c r="AU57">
        <f t="shared" si="42"/>
        <v>-6.2534876733209934</v>
      </c>
      <c r="AV57" s="246">
        <f t="shared" si="43"/>
        <v>1.4318905217829744E-2</v>
      </c>
      <c r="AW57" s="247">
        <f t="shared" si="44"/>
        <v>1.0010479287278721E-2</v>
      </c>
      <c r="AX57" s="248">
        <f t="shared" si="45"/>
        <v>1.002096955610363E-5</v>
      </c>
      <c r="AY57" s="247">
        <f t="shared" si="46"/>
        <v>3.2217563032095997E-2</v>
      </c>
      <c r="BA57">
        <f t="shared" si="47"/>
        <v>-5.3255547780429492E-3</v>
      </c>
      <c r="BB57">
        <f t="shared" si="48"/>
        <v>0.83608358376318515</v>
      </c>
      <c r="BC57">
        <f t="shared" si="49"/>
        <v>-0.99933588080716329</v>
      </c>
      <c r="BD57">
        <f t="shared" si="50"/>
        <v>0.11343463289016253</v>
      </c>
      <c r="BE57">
        <f t="shared" si="51"/>
        <v>2.5362375685723908</v>
      </c>
      <c r="BF57">
        <f t="shared" si="52"/>
        <v>3.2023318898457522</v>
      </c>
      <c r="BG57">
        <f t="shared" si="86"/>
        <v>-10.154897983173139</v>
      </c>
      <c r="BH57">
        <f t="shared" si="86"/>
        <v>-10.154899531196641</v>
      </c>
      <c r="BI57">
        <f t="shared" si="86"/>
        <v>-10.154889108676661</v>
      </c>
      <c r="BJ57">
        <f t="shared" si="86"/>
        <v>-10.154959283210774</v>
      </c>
      <c r="BK57">
        <f t="shared" si="86"/>
        <v>-10.154486885077384</v>
      </c>
      <c r="BL57">
        <f t="shared" si="86"/>
        <v>-10.157670822904986</v>
      </c>
      <c r="BM57">
        <f t="shared" si="86"/>
        <v>-10.136382884936641</v>
      </c>
      <c r="BN57">
        <f t="shared" si="54"/>
        <v>-10.287849117414595</v>
      </c>
      <c r="BQ57">
        <f t="shared" si="62"/>
        <v>1.2476425127047263E-2</v>
      </c>
      <c r="BR57">
        <v>-5000</v>
      </c>
      <c r="BS57">
        <f t="shared" si="63"/>
        <v>1.4105216600178215E-2</v>
      </c>
      <c r="BT57">
        <f t="shared" si="64"/>
        <v>1.0837211421018929E-2</v>
      </c>
      <c r="BU57">
        <f t="shared" si="65"/>
        <v>3.2680051791592855E-3</v>
      </c>
      <c r="BV57">
        <f t="shared" si="66"/>
        <v>0.38996182723097073</v>
      </c>
      <c r="BW57">
        <f t="shared" si="67"/>
        <v>0.23450825154206661</v>
      </c>
      <c r="BX57">
        <f t="shared" si="68"/>
        <v>-3.1364498262763614</v>
      </c>
      <c r="BY57">
        <f t="shared" si="69"/>
        <v>-388.89028738382996</v>
      </c>
      <c r="BZ57">
        <f t="shared" si="87"/>
        <v>-3.1311427672834498</v>
      </c>
      <c r="CA57">
        <f t="shared" si="87"/>
        <v>-3.1306036073021315</v>
      </c>
      <c r="CB57">
        <f t="shared" si="87"/>
        <v>-3.1314874583174683</v>
      </c>
      <c r="CC57">
        <f t="shared" si="87"/>
        <v>-3.1300385469619925</v>
      </c>
      <c r="CD57">
        <f t="shared" si="87"/>
        <v>-3.1324137596216466</v>
      </c>
      <c r="CE57">
        <f t="shared" si="87"/>
        <v>-3.1285200200716674</v>
      </c>
      <c r="CF57">
        <f t="shared" si="87"/>
        <v>-3.1349030382713967</v>
      </c>
      <c r="CG57">
        <f t="shared" si="70"/>
        <v>-3.1244390758360918</v>
      </c>
      <c r="CI57" s="23">
        <f t="shared" si="71"/>
        <v>-5000</v>
      </c>
      <c r="CJ57" s="86">
        <f t="shared" si="72"/>
        <v>9.2084199478879771E-3</v>
      </c>
      <c r="CK57" s="86">
        <f t="shared" si="73"/>
        <v>1.0837211421018929E-2</v>
      </c>
      <c r="CL57">
        <f t="shared" si="74"/>
        <v>-1.628791473130952E-3</v>
      </c>
      <c r="CM57">
        <f t="shared" si="75"/>
        <v>1.0250903582679973</v>
      </c>
      <c r="CN57">
        <f t="shared" si="76"/>
        <v>-0.49305653256292042</v>
      </c>
      <c r="CO57">
        <f t="shared" si="77"/>
        <v>1.444593755840774</v>
      </c>
      <c r="CP57">
        <f t="shared" si="78"/>
        <v>0.88113985696484787</v>
      </c>
      <c r="CQ57">
        <f t="shared" si="88"/>
        <v>-5.0352140082184302</v>
      </c>
      <c r="CR57">
        <f t="shared" si="88"/>
        <v>-5.0352140230214042</v>
      </c>
      <c r="CS57">
        <f t="shared" si="88"/>
        <v>-5.0352142570986924</v>
      </c>
      <c r="CT57">
        <f t="shared" si="88"/>
        <v>-5.0352179585072445</v>
      </c>
      <c r="CU57">
        <f t="shared" si="88"/>
        <v>-5.0352764825586291</v>
      </c>
      <c r="CV57">
        <f t="shared" si="88"/>
        <v>-5.0362004668455338</v>
      </c>
      <c r="CW57">
        <f t="shared" si="88"/>
        <v>-5.0504656803444838</v>
      </c>
      <c r="CX57">
        <f t="shared" si="79"/>
        <v>-5.2242556769078892</v>
      </c>
    </row>
    <row r="58" spans="1:102">
      <c r="A58" s="37" t="s">
        <v>60</v>
      </c>
      <c r="B58" s="38" t="s">
        <v>49</v>
      </c>
      <c r="C58" s="43">
        <v>36019.506999999998</v>
      </c>
      <c r="D58" s="37" t="s">
        <v>53</v>
      </c>
      <c r="E58">
        <f t="shared" si="23"/>
        <v>-21424.012783194496</v>
      </c>
      <c r="F58">
        <f t="shared" si="24"/>
        <v>-21424</v>
      </c>
      <c r="G58">
        <f t="shared" si="25"/>
        <v>-4.6211520020733587E-3</v>
      </c>
      <c r="H58" s="116">
        <f t="shared" si="80"/>
        <v>-4.6211520020733587E-3</v>
      </c>
      <c r="I58" s="116"/>
      <c r="J58" s="116"/>
      <c r="K58" s="165"/>
      <c r="L58" s="116"/>
      <c r="M58" s="116"/>
      <c r="N58" s="116"/>
      <c r="O58" s="40"/>
      <c r="P58" s="116"/>
      <c r="Q58" s="293">
        <f t="shared" si="27"/>
        <v>21001.006999999998</v>
      </c>
      <c r="R58" s="8">
        <f t="shared" si="28"/>
        <v>2.1355045826266611E-5</v>
      </c>
      <c r="S58" s="116">
        <v>0.1</v>
      </c>
      <c r="T58" s="167">
        <f t="shared" si="29"/>
        <v>2.1355045826266613E-6</v>
      </c>
      <c r="U58" s="116"/>
      <c r="V58" s="116">
        <v>0.1</v>
      </c>
      <c r="W58" s="25"/>
      <c r="X58" s="252"/>
      <c r="Y58" s="41"/>
      <c r="Z58">
        <f t="shared" si="30"/>
        <v>-21424</v>
      </c>
      <c r="AA58" s="246">
        <f t="shared" si="31"/>
        <v>2.3030764738574135E-2</v>
      </c>
      <c r="AB58" s="247">
        <f t="shared" si="32"/>
        <v>-2.7651916740647493E-2</v>
      </c>
      <c r="AC58" s="247">
        <f t="shared" si="33"/>
        <v>-4.6211520020733587E-3</v>
      </c>
      <c r="AD58" s="248">
        <f t="shared" si="34"/>
        <v>7.6462849943170113E-5</v>
      </c>
      <c r="AH58">
        <f t="shared" si="35"/>
        <v>1.383446125091206E-3</v>
      </c>
      <c r="AI58">
        <f t="shared" si="36"/>
        <v>1.4143696830767483</v>
      </c>
      <c r="AJ58">
        <f t="shared" si="37"/>
        <v>0.54987120625799657</v>
      </c>
      <c r="AK58">
        <f t="shared" si="38"/>
        <v>0.44772109726784143</v>
      </c>
      <c r="AL58">
        <f t="shared" si="39"/>
        <v>0.82406554196749016</v>
      </c>
      <c r="AM58">
        <f t="shared" si="40"/>
        <v>0.43705011518394565</v>
      </c>
      <c r="AN58">
        <f t="shared" si="85"/>
        <v>-5.8594624570742324</v>
      </c>
      <c r="AO58">
        <f t="shared" si="85"/>
        <v>-5.8631408734149364</v>
      </c>
      <c r="AP58">
        <f t="shared" si="85"/>
        <v>-5.8697350072426779</v>
      </c>
      <c r="AQ58">
        <f t="shared" si="85"/>
        <v>-5.8815086965425616</v>
      </c>
      <c r="AR58">
        <f t="shared" si="85"/>
        <v>-5.9023862706443753</v>
      </c>
      <c r="AS58">
        <f t="shared" si="85"/>
        <v>-5.9389898304206747</v>
      </c>
      <c r="AT58">
        <f t="shared" si="85"/>
        <v>-6.0020587431838281</v>
      </c>
      <c r="AU58">
        <f t="shared" si="42"/>
        <v>-6.1082399389064328</v>
      </c>
      <c r="AV58" s="246">
        <f t="shared" si="43"/>
        <v>1.7708694681099181E-2</v>
      </c>
      <c r="AW58" s="247">
        <f t="shared" si="44"/>
        <v>-2.232984668317254E-2</v>
      </c>
      <c r="AX58" s="248">
        <f t="shared" si="45"/>
        <v>4.9862205289399173E-5</v>
      </c>
      <c r="AY58" s="247">
        <f t="shared" si="46"/>
        <v>-6.8252806968960994E-4</v>
      </c>
      <c r="BA58">
        <f t="shared" si="47"/>
        <v>-5.3220700574749553E-3</v>
      </c>
      <c r="BB58">
        <f t="shared" si="48"/>
        <v>0.81917925052452256</v>
      </c>
      <c r="BC58">
        <f t="shared" si="49"/>
        <v>-0.97857928191784227</v>
      </c>
      <c r="BD58">
        <f t="shared" si="50"/>
        <v>8.3903897465929952E-2</v>
      </c>
      <c r="BE58">
        <f t="shared" si="51"/>
        <v>2.707143542347878</v>
      </c>
      <c r="BF58">
        <f t="shared" si="52"/>
        <v>4.5308941185973373</v>
      </c>
      <c r="BG58">
        <f t="shared" si="86"/>
        <v>-9.952432217371582</v>
      </c>
      <c r="BH58">
        <f t="shared" si="86"/>
        <v>-9.9524352052724634</v>
      </c>
      <c r="BI58">
        <f t="shared" si="86"/>
        <v>-9.9524178567040913</v>
      </c>
      <c r="BJ58">
        <f t="shared" si="86"/>
        <v>-9.952518589676755</v>
      </c>
      <c r="BK58">
        <f t="shared" si="86"/>
        <v>-9.9519337747923977</v>
      </c>
      <c r="BL58">
        <f t="shared" si="86"/>
        <v>-9.9553317624182327</v>
      </c>
      <c r="BM58">
        <f t="shared" si="86"/>
        <v>-9.9356805815540845</v>
      </c>
      <c r="BN58">
        <f t="shared" si="54"/>
        <v>-10.052801481586506</v>
      </c>
      <c r="BQ58">
        <f t="shared" si="62"/>
        <v>9.1820117105942956E-3</v>
      </c>
      <c r="BR58">
        <v>-4000</v>
      </c>
      <c r="BS58">
        <f t="shared" si="63"/>
        <v>1.2263069332872845E-2</v>
      </c>
      <c r="BT58">
        <f t="shared" si="64"/>
        <v>1.0221464472189419E-2</v>
      </c>
      <c r="BU58">
        <f t="shared" si="65"/>
        <v>2.0416048606834267E-3</v>
      </c>
      <c r="BV58">
        <f t="shared" si="66"/>
        <v>0.39104387813607722</v>
      </c>
      <c r="BW58">
        <f t="shared" si="67"/>
        <v>0.18106043751191991</v>
      </c>
      <c r="BX58">
        <f t="shared" si="68"/>
        <v>-3.0818017471889791</v>
      </c>
      <c r="BY58">
        <f t="shared" si="69"/>
        <v>-33.439936930848454</v>
      </c>
      <c r="BZ58">
        <f t="shared" si="87"/>
        <v>-3.0202136673632811</v>
      </c>
      <c r="CA58">
        <f t="shared" si="87"/>
        <v>-3.0142951382575607</v>
      </c>
      <c r="CB58">
        <f t="shared" si="87"/>
        <v>-3.0240700917973986</v>
      </c>
      <c r="CC58">
        <f t="shared" si="87"/>
        <v>-3.0079193983831836</v>
      </c>
      <c r="CD58">
        <f t="shared" si="87"/>
        <v>-3.0345875875899262</v>
      </c>
      <c r="CE58">
        <f t="shared" si="87"/>
        <v>-2.990502445941206</v>
      </c>
      <c r="CF58">
        <f t="shared" si="87"/>
        <v>-3.0632618122691611</v>
      </c>
      <c r="CG58">
        <f t="shared" si="70"/>
        <v>-2.9427658620592823</v>
      </c>
      <c r="CI58" s="23">
        <f t="shared" si="71"/>
        <v>-4000</v>
      </c>
      <c r="CJ58" s="86">
        <f t="shared" si="72"/>
        <v>7.1404068499108693E-3</v>
      </c>
      <c r="CK58" s="86">
        <f t="shared" si="73"/>
        <v>1.0221464472189419E-2</v>
      </c>
      <c r="CL58">
        <f t="shared" si="74"/>
        <v>-3.0810576222785498E-3</v>
      </c>
      <c r="CM58">
        <f t="shared" si="75"/>
        <v>0.96383140334175077</v>
      </c>
      <c r="CN58">
        <f t="shared" si="76"/>
        <v>-0.73404234565480353</v>
      </c>
      <c r="CO58">
        <f t="shared" si="77"/>
        <v>1.7532496497371752</v>
      </c>
      <c r="CP58">
        <f t="shared" si="78"/>
        <v>1.2013838705786286</v>
      </c>
      <c r="CQ58">
        <f t="shared" si="88"/>
        <v>-4.7309578254794156</v>
      </c>
      <c r="CR58">
        <f t="shared" si="88"/>
        <v>-4.7309578254794191</v>
      </c>
      <c r="CS58">
        <f t="shared" si="88"/>
        <v>-4.7309578254804041</v>
      </c>
      <c r="CT58">
        <f t="shared" si="88"/>
        <v>-4.73095782574664</v>
      </c>
      <c r="CU58">
        <f t="shared" si="88"/>
        <v>-4.7309578976772322</v>
      </c>
      <c r="CV58">
        <f t="shared" si="88"/>
        <v>-4.7309773214163844</v>
      </c>
      <c r="CW58">
        <f t="shared" si="88"/>
        <v>-4.7356359663835805</v>
      </c>
      <c r="CX58">
        <f t="shared" si="79"/>
        <v>-4.9302623863161568</v>
      </c>
    </row>
    <row r="59" spans="1:102">
      <c r="A59" s="37" t="s">
        <v>57</v>
      </c>
      <c r="B59" s="38" t="s">
        <v>49</v>
      </c>
      <c r="C59" s="43">
        <v>36056.764000000003</v>
      </c>
      <c r="D59" s="37" t="s">
        <v>53</v>
      </c>
      <c r="E59">
        <f t="shared" si="23"/>
        <v>-21320.951148926419</v>
      </c>
      <c r="F59">
        <f t="shared" si="24"/>
        <v>-21321</v>
      </c>
      <c r="G59">
        <f t="shared" si="25"/>
        <v>1.7659767006989568E-2</v>
      </c>
      <c r="H59" s="116">
        <f t="shared" si="80"/>
        <v>1.7659767006989568E-2</v>
      </c>
      <c r="I59" s="116"/>
      <c r="J59" s="116"/>
      <c r="K59" s="165"/>
      <c r="L59" s="116"/>
      <c r="M59" s="116"/>
      <c r="N59" s="116"/>
      <c r="O59" s="40"/>
      <c r="P59" s="116"/>
      <c r="Q59" s="293">
        <f t="shared" si="27"/>
        <v>21038.264000000003</v>
      </c>
      <c r="R59" s="8">
        <f t="shared" si="28"/>
        <v>3.118673707411573E-4</v>
      </c>
      <c r="S59" s="116">
        <v>0.1</v>
      </c>
      <c r="T59" s="167">
        <f t="shared" si="29"/>
        <v>3.1186737074115734E-5</v>
      </c>
      <c r="U59" s="116"/>
      <c r="V59" s="116">
        <v>0.1</v>
      </c>
      <c r="W59" s="25"/>
      <c r="X59" s="252"/>
      <c r="Y59" s="41"/>
      <c r="Z59">
        <f t="shared" si="30"/>
        <v>-21321</v>
      </c>
      <c r="AA59" s="246">
        <f t="shared" si="31"/>
        <v>2.3428221039919397E-2</v>
      </c>
      <c r="AB59" s="247">
        <f t="shared" si="32"/>
        <v>-5.7684540329298283E-3</v>
      </c>
      <c r="AC59" s="247">
        <f t="shared" si="33"/>
        <v>1.7659767006989568E-2</v>
      </c>
      <c r="AD59" s="248">
        <f t="shared" si="34"/>
        <v>3.3275061930024401E-6</v>
      </c>
      <c r="AH59">
        <f t="shared" si="35"/>
        <v>1.8527908258110684E-3</v>
      </c>
      <c r="AI59">
        <f t="shared" si="36"/>
        <v>1.3803659442566154</v>
      </c>
      <c r="AJ59">
        <f t="shared" si="37"/>
        <v>0.60973397627867965</v>
      </c>
      <c r="AK59">
        <f t="shared" si="38"/>
        <v>0.47694670943577971</v>
      </c>
      <c r="AL59">
        <f t="shared" si="39"/>
        <v>0.89758042576802688</v>
      </c>
      <c r="AM59">
        <f t="shared" si="40"/>
        <v>0.48156385484456671</v>
      </c>
      <c r="AN59">
        <f t="shared" si="85"/>
        <v>-5.8177797364109871</v>
      </c>
      <c r="AO59">
        <f t="shared" si="85"/>
        <v>-5.8215034279509377</v>
      </c>
      <c r="AP59">
        <f t="shared" si="85"/>
        <v>-5.828309691546246</v>
      </c>
      <c r="AQ59">
        <f t="shared" si="85"/>
        <v>-5.8406923820576298</v>
      </c>
      <c r="AR59">
        <f t="shared" si="85"/>
        <v>-5.8630372221840146</v>
      </c>
      <c r="AS59">
        <f t="shared" si="85"/>
        <v>-5.9028115328999231</v>
      </c>
      <c r="AT59">
        <f t="shared" si="85"/>
        <v>-5.9721244981088599</v>
      </c>
      <c r="AU59">
        <f t="shared" si="42"/>
        <v>-6.0895275978874217</v>
      </c>
      <c r="AV59" s="246">
        <f t="shared" si="43"/>
        <v>1.8122318531900963E-2</v>
      </c>
      <c r="AW59" s="247">
        <f t="shared" si="44"/>
        <v>-4.6255152491139415E-4</v>
      </c>
      <c r="AX59" s="248">
        <f t="shared" si="45"/>
        <v>2.1395391319785609E-8</v>
      </c>
      <c r="AY59" s="247">
        <f t="shared" si="46"/>
        <v>2.1112878689196934E-2</v>
      </c>
      <c r="BA59">
        <f t="shared" si="47"/>
        <v>-5.305902508018435E-3</v>
      </c>
      <c r="BB59">
        <f t="shared" si="48"/>
        <v>0.81741342479200196</v>
      </c>
      <c r="BC59">
        <f t="shared" si="49"/>
        <v>-0.97391640666378221</v>
      </c>
      <c r="BD59">
        <f t="shared" si="50"/>
        <v>7.9988436693441717E-2</v>
      </c>
      <c r="BE59">
        <f t="shared" si="51"/>
        <v>2.7286913153703116</v>
      </c>
      <c r="BF59">
        <f t="shared" si="52"/>
        <v>4.7747589161173192</v>
      </c>
      <c r="BG59">
        <f t="shared" si="86"/>
        <v>-9.9266279812730893</v>
      </c>
      <c r="BH59">
        <f t="shared" si="86"/>
        <v>-9.9266311127147375</v>
      </c>
      <c r="BI59">
        <f t="shared" si="86"/>
        <v>-9.9266131941702191</v>
      </c>
      <c r="BJ59">
        <f t="shared" si="86"/>
        <v>-9.9267157289538073</v>
      </c>
      <c r="BK59">
        <f t="shared" si="86"/>
        <v>-9.9261290749447326</v>
      </c>
      <c r="BL59">
        <f t="shared" si="86"/>
        <v>-9.9294881815354543</v>
      </c>
      <c r="BM59">
        <f t="shared" si="86"/>
        <v>-9.9103366896764484</v>
      </c>
      <c r="BN59">
        <f t="shared" si="54"/>
        <v>-10.022520172655558</v>
      </c>
      <c r="BQ59">
        <f t="shared" si="62"/>
        <v>6.1935512599222177E-3</v>
      </c>
      <c r="BR59">
        <v>-3000</v>
      </c>
      <c r="BS59">
        <f t="shared" si="63"/>
        <v>1.0386764434553187E-2</v>
      </c>
      <c r="BT59">
        <f t="shared" si="64"/>
        <v>9.6105892777630288E-3</v>
      </c>
      <c r="BU59">
        <f t="shared" si="65"/>
        <v>7.7617515679015718E-4</v>
      </c>
      <c r="BV59">
        <f t="shared" si="66"/>
        <v>0.39400631917786544</v>
      </c>
      <c r="BW59">
        <f t="shared" si="67"/>
        <v>0.12618905514866832</v>
      </c>
      <c r="BX59">
        <f t="shared" si="68"/>
        <v>-3.0262635206146942</v>
      </c>
      <c r="BY59">
        <f t="shared" si="69"/>
        <v>-17.322446249286582</v>
      </c>
      <c r="BZ59">
        <f t="shared" si="87"/>
        <v>-2.9080569647342087</v>
      </c>
      <c r="CA59">
        <f t="shared" si="87"/>
        <v>-2.8982925446930206</v>
      </c>
      <c r="CB59">
        <f t="shared" si="87"/>
        <v>-2.9147514117049536</v>
      </c>
      <c r="CC59">
        <f t="shared" si="87"/>
        <v>-2.8869697186286194</v>
      </c>
      <c r="CD59">
        <f t="shared" si="87"/>
        <v>-2.9337594567222531</v>
      </c>
      <c r="CE59">
        <f t="shared" si="87"/>
        <v>-2.8546315698237135</v>
      </c>
      <c r="CF59">
        <f t="shared" si="87"/>
        <v>-2.9876545249582152</v>
      </c>
      <c r="CG59">
        <f t="shared" si="70"/>
        <v>-2.7610926482824709</v>
      </c>
      <c r="CI59" s="23">
        <f t="shared" si="71"/>
        <v>-3000</v>
      </c>
      <c r="CJ59" s="86">
        <f t="shared" si="72"/>
        <v>5.41737610313206E-3</v>
      </c>
      <c r="CK59" s="86">
        <f t="shared" si="73"/>
        <v>9.6105892777630288E-3</v>
      </c>
      <c r="CL59">
        <f t="shared" si="74"/>
        <v>-4.1932131746309689E-3</v>
      </c>
      <c r="CM59">
        <f t="shared" si="75"/>
        <v>0.91206308128215263</v>
      </c>
      <c r="CN59">
        <f t="shared" si="76"/>
        <v>-0.89060497763322688</v>
      </c>
      <c r="CO59">
        <f t="shared" si="77"/>
        <v>2.0276679322516764</v>
      </c>
      <c r="CP59">
        <f t="shared" si="78"/>
        <v>1.6058428670738345</v>
      </c>
      <c r="CQ59">
        <f t="shared" si="88"/>
        <v>-4.4440632866327361</v>
      </c>
      <c r="CR59">
        <f t="shared" si="88"/>
        <v>-4.4440632895103329</v>
      </c>
      <c r="CS59">
        <f t="shared" si="88"/>
        <v>-4.4440632350601392</v>
      </c>
      <c r="CT59">
        <f t="shared" si="88"/>
        <v>-4.4440642653745819</v>
      </c>
      <c r="CU59">
        <f t="shared" si="88"/>
        <v>-4.4440447702701853</v>
      </c>
      <c r="CV59">
        <f t="shared" si="88"/>
        <v>-4.4444138817395693</v>
      </c>
      <c r="CW59">
        <f t="shared" si="88"/>
        <v>-4.4375073993208769</v>
      </c>
      <c r="CX59">
        <f t="shared" si="79"/>
        <v>-4.6362690957244235</v>
      </c>
    </row>
    <row r="60" spans="1:102">
      <c r="A60" s="37" t="s">
        <v>61</v>
      </c>
      <c r="B60" s="38" t="s">
        <v>45</v>
      </c>
      <c r="C60" s="43">
        <v>36457.853999999999</v>
      </c>
      <c r="D60" s="37" t="s">
        <v>46</v>
      </c>
      <c r="E60">
        <f t="shared" si="23"/>
        <v>-20211.441771129601</v>
      </c>
      <c r="F60">
        <f t="shared" si="24"/>
        <v>-20211.5</v>
      </c>
      <c r="G60">
        <f t="shared" si="25"/>
        <v>2.104986050107982E-2</v>
      </c>
      <c r="H60" s="116"/>
      <c r="I60" s="116">
        <f>G60</f>
        <v>2.104986050107982E-2</v>
      </c>
      <c r="J60" s="116"/>
      <c r="K60" s="165"/>
      <c r="L60" s="116"/>
      <c r="M60" s="116"/>
      <c r="N60" s="116"/>
      <c r="O60" s="40"/>
      <c r="P60" s="116"/>
      <c r="Q60" s="293">
        <f t="shared" si="27"/>
        <v>21439.353999999999</v>
      </c>
      <c r="R60" s="8">
        <f t="shared" si="28"/>
        <v>4.4309662711492035E-4</v>
      </c>
      <c r="S60" s="116">
        <v>0.1</v>
      </c>
      <c r="T60" s="167">
        <f t="shared" si="29"/>
        <v>4.4309662711492039E-5</v>
      </c>
      <c r="U60" s="116"/>
      <c r="V60" s="116">
        <v>0.1</v>
      </c>
      <c r="W60" s="25"/>
      <c r="X60" s="252"/>
      <c r="Y60" s="41"/>
      <c r="Z60">
        <f t="shared" si="30"/>
        <v>-20211.5</v>
      </c>
      <c r="AA60" s="246">
        <f t="shared" si="31"/>
        <v>2.6779340570570236E-2</v>
      </c>
      <c r="AB60" s="247">
        <f t="shared" si="32"/>
        <v>-5.7294800694904155E-3</v>
      </c>
      <c r="AC60" s="247">
        <f t="shared" si="33"/>
        <v>2.104986050107982E-2</v>
      </c>
      <c r="AD60" s="248">
        <f t="shared" si="34"/>
        <v>3.2826941866687895E-6</v>
      </c>
      <c r="AH60">
        <f t="shared" si="35"/>
        <v>5.9750041179170163E-3</v>
      </c>
      <c r="AI60">
        <f t="shared" si="36"/>
        <v>1.0471522905431003</v>
      </c>
      <c r="AJ60">
        <f t="shared" si="37"/>
        <v>0.94947871618793866</v>
      </c>
      <c r="AK60">
        <f t="shared" si="38"/>
        <v>0.60822123991881749</v>
      </c>
      <c r="AL60">
        <f t="shared" si="39"/>
        <v>1.4934261806121611</v>
      </c>
      <c r="AM60">
        <f t="shared" si="40"/>
        <v>0.92547565379330232</v>
      </c>
      <c r="AN60">
        <f t="shared" si="85"/>
        <v>-5.428411238833533</v>
      </c>
      <c r="AO60">
        <f t="shared" si="85"/>
        <v>-5.4301146604525741</v>
      </c>
      <c r="AP60">
        <f t="shared" si="85"/>
        <v>-5.4343500994667311</v>
      </c>
      <c r="AQ60">
        <f t="shared" si="85"/>
        <v>-5.444794116974248</v>
      </c>
      <c r="AR60">
        <f t="shared" si="85"/>
        <v>-5.4700457898261456</v>
      </c>
      <c r="AS60">
        <f t="shared" si="85"/>
        <v>-5.5285057743398722</v>
      </c>
      <c r="AT60">
        <f t="shared" si="85"/>
        <v>-5.6530841776881928</v>
      </c>
      <c r="AU60">
        <f t="shared" si="42"/>
        <v>-5.8879611672020502</v>
      </c>
      <c r="AV60" s="246">
        <f t="shared" si="43"/>
        <v>2.186177693094896E-2</v>
      </c>
      <c r="AW60" s="247">
        <f t="shared" si="44"/>
        <v>-8.1191642986913962E-4</v>
      </c>
      <c r="AX60" s="248">
        <f t="shared" si="45"/>
        <v>6.5920828909144943E-8</v>
      </c>
      <c r="AY60" s="247">
        <f t="shared" si="46"/>
        <v>1.9992420022784081E-2</v>
      </c>
      <c r="BA60">
        <f t="shared" si="47"/>
        <v>-4.917563639621275E-3</v>
      </c>
      <c r="BB60">
        <f t="shared" si="48"/>
        <v>0.80408188421481031</v>
      </c>
      <c r="BC60">
        <f t="shared" si="49"/>
        <v>-0.89769981347876382</v>
      </c>
      <c r="BD60">
        <f t="shared" si="50"/>
        <v>3.6770903687939269E-2</v>
      </c>
      <c r="BE60">
        <f t="shared" si="51"/>
        <v>2.9560659328122871</v>
      </c>
      <c r="BF60">
        <f t="shared" si="52"/>
        <v>10.749179438718302</v>
      </c>
      <c r="BG60">
        <f t="shared" si="86"/>
        <v>-9.6515215431073003</v>
      </c>
      <c r="BH60">
        <f t="shared" si="86"/>
        <v>-9.6515244035747028</v>
      </c>
      <c r="BI60">
        <f t="shared" si="86"/>
        <v>-9.6515096768710222</v>
      </c>
      <c r="BJ60">
        <f t="shared" si="86"/>
        <v>-9.6515854957143397</v>
      </c>
      <c r="BK60">
        <f t="shared" si="86"/>
        <v>-9.6511951647444381</v>
      </c>
      <c r="BL60">
        <f t="shared" si="86"/>
        <v>-9.6532050449599414</v>
      </c>
      <c r="BM60">
        <f t="shared" si="86"/>
        <v>-9.6428656629812917</v>
      </c>
      <c r="BN60">
        <f t="shared" si="54"/>
        <v>-9.6963346167440285</v>
      </c>
      <c r="BQ60">
        <f t="shared" si="62"/>
        <v>3.5479006998580809E-3</v>
      </c>
      <c r="BR60">
        <v>-2000</v>
      </c>
      <c r="BS60">
        <f t="shared" si="63"/>
        <v>8.4814945955949388E-3</v>
      </c>
      <c r="BT60">
        <f t="shared" si="64"/>
        <v>9.0045858377397533E-3</v>
      </c>
      <c r="BU60">
        <f t="shared" si="65"/>
        <v>-5.2309124214481423E-4</v>
      </c>
      <c r="BV60">
        <f t="shared" si="66"/>
        <v>0.39900649056869564</v>
      </c>
      <c r="BW60">
        <f t="shared" si="67"/>
        <v>6.9310679884119847E-2</v>
      </c>
      <c r="BX60">
        <f t="shared" si="68"/>
        <v>-2.9691034383313921</v>
      </c>
      <c r="BY60">
        <f t="shared" si="69"/>
        <v>-11.566165348055831</v>
      </c>
      <c r="BZ60">
        <f t="shared" si="87"/>
        <v>-2.79378117993536</v>
      </c>
      <c r="CA60">
        <f t="shared" si="87"/>
        <v>-2.782541490812648</v>
      </c>
      <c r="CB60">
        <f t="shared" si="87"/>
        <v>-2.8021498532203726</v>
      </c>
      <c r="CC60">
        <f t="shared" si="87"/>
        <v>-2.7678479716904274</v>
      </c>
      <c r="CD60">
        <f t="shared" si="87"/>
        <v>-2.827581816413884</v>
      </c>
      <c r="CE60">
        <f t="shared" si="87"/>
        <v>-2.7226522259559722</v>
      </c>
      <c r="CF60">
        <f t="shared" si="87"/>
        <v>-2.9045900717296842</v>
      </c>
      <c r="CG60">
        <f t="shared" si="70"/>
        <v>-2.5794194345056596</v>
      </c>
      <c r="CI60" s="23">
        <f t="shared" si="71"/>
        <v>-2000</v>
      </c>
      <c r="CJ60" s="86">
        <f t="shared" si="72"/>
        <v>4.0709919420028953E-3</v>
      </c>
      <c r="CK60" s="86">
        <f t="shared" si="73"/>
        <v>9.0045858377397533E-3</v>
      </c>
      <c r="CL60">
        <f t="shared" si="74"/>
        <v>-4.933593895736858E-3</v>
      </c>
      <c r="CM60">
        <f t="shared" si="75"/>
        <v>0.87086454800861834</v>
      </c>
      <c r="CN60">
        <f t="shared" si="76"/>
        <v>-0.97495518880248699</v>
      </c>
      <c r="CO60">
        <f t="shared" si="77"/>
        <v>2.2755136840356083</v>
      </c>
      <c r="CP60">
        <f t="shared" si="78"/>
        <v>2.1630743500226282</v>
      </c>
      <c r="CQ60">
        <f t="shared" si="88"/>
        <v>-4.1714022669902944</v>
      </c>
      <c r="CR60">
        <f t="shared" si="88"/>
        <v>-4.1714024572552573</v>
      </c>
      <c r="CS60">
        <f t="shared" si="88"/>
        <v>-4.1714006038342513</v>
      </c>
      <c r="CT60">
        <f t="shared" si="88"/>
        <v>-4.1714186587387454</v>
      </c>
      <c r="CU60">
        <f t="shared" si="88"/>
        <v>-4.1712428018936567</v>
      </c>
      <c r="CV60">
        <f t="shared" si="88"/>
        <v>-4.1729578651760981</v>
      </c>
      <c r="CW60">
        <f t="shared" si="88"/>
        <v>-4.1564348326229794</v>
      </c>
      <c r="CX60">
        <f t="shared" si="79"/>
        <v>-4.3422758051326911</v>
      </c>
    </row>
    <row r="61" spans="1:102">
      <c r="A61" s="37" t="s">
        <v>61</v>
      </c>
      <c r="B61" s="38" t="s">
        <v>49</v>
      </c>
      <c r="C61" s="43">
        <v>36458.023999999998</v>
      </c>
      <c r="D61" s="37" t="s">
        <v>46</v>
      </c>
      <c r="E61">
        <f t="shared" si="23"/>
        <v>-20210.971511102616</v>
      </c>
      <c r="F61">
        <f t="shared" si="24"/>
        <v>-20211</v>
      </c>
      <c r="G61">
        <f t="shared" si="25"/>
        <v>1.0298797002178617E-2</v>
      </c>
      <c r="H61" s="116"/>
      <c r="I61" s="116">
        <f>G61</f>
        <v>1.0298797002178617E-2</v>
      </c>
      <c r="J61" s="116"/>
      <c r="K61" s="165"/>
      <c r="L61" s="116"/>
      <c r="M61" s="116"/>
      <c r="N61" s="116"/>
      <c r="O61" s="40"/>
      <c r="P61" s="116"/>
      <c r="Q61" s="293">
        <f t="shared" si="27"/>
        <v>21439.523999999998</v>
      </c>
      <c r="R61" s="8">
        <f t="shared" si="28"/>
        <v>1.0606521969208326E-4</v>
      </c>
      <c r="S61" s="116">
        <v>0.1</v>
      </c>
      <c r="T61" s="167">
        <f t="shared" si="29"/>
        <v>1.0606521969208327E-5</v>
      </c>
      <c r="U61" s="116"/>
      <c r="V61" s="116">
        <v>0.1</v>
      </c>
      <c r="W61" s="25"/>
      <c r="X61" s="252"/>
      <c r="Y61" s="41"/>
      <c r="Z61">
        <f t="shared" si="30"/>
        <v>-20211</v>
      </c>
      <c r="AA61" s="246">
        <f t="shared" si="31"/>
        <v>2.6780470216563445E-2</v>
      </c>
      <c r="AB61" s="247">
        <f t="shared" si="32"/>
        <v>-1.6481673214384828E-2</v>
      </c>
      <c r="AC61" s="247">
        <f t="shared" si="33"/>
        <v>1.0298797002178617E-2</v>
      </c>
      <c r="AD61" s="248">
        <f t="shared" si="34"/>
        <v>2.7164555194577035E-5</v>
      </c>
      <c r="AH61">
        <f t="shared" si="35"/>
        <v>5.9764799080603203E-3</v>
      </c>
      <c r="AI61">
        <f t="shared" si="36"/>
        <v>1.0470297598077307</v>
      </c>
      <c r="AJ61">
        <f t="shared" si="37"/>
        <v>0.94954192012536609</v>
      </c>
      <c r="AK61">
        <f t="shared" si="38"/>
        <v>0.60823072668541811</v>
      </c>
      <c r="AL61">
        <f t="shared" si="39"/>
        <v>1.4936276365484729</v>
      </c>
      <c r="AM61">
        <f t="shared" si="40"/>
        <v>0.9256626732233586</v>
      </c>
      <c r="AN61">
        <f t="shared" ref="AN61:AT70" si="89">$AU61+$AB$7*SIN(AO61)</f>
        <v>-5.4282587909627313</v>
      </c>
      <c r="AO61">
        <f t="shared" si="89"/>
        <v>-5.4299610837029659</v>
      </c>
      <c r="AP61">
        <f t="shared" si="89"/>
        <v>-5.4341944623694367</v>
      </c>
      <c r="AQ61">
        <f t="shared" si="89"/>
        <v>-5.4446352445242869</v>
      </c>
      <c r="AR61">
        <f t="shared" si="89"/>
        <v>-5.4698834908531078</v>
      </c>
      <c r="AS61">
        <f t="shared" si="89"/>
        <v>-5.5283449605759429</v>
      </c>
      <c r="AT61">
        <f t="shared" si="89"/>
        <v>-5.6529421994099582</v>
      </c>
      <c r="AU61">
        <f t="shared" si="42"/>
        <v>-5.8878703305951614</v>
      </c>
      <c r="AV61" s="246">
        <f t="shared" si="43"/>
        <v>2.1863166364796429E-2</v>
      </c>
      <c r="AW61" s="247">
        <f t="shared" si="44"/>
        <v>-1.1564369362617812E-2</v>
      </c>
      <c r="AX61" s="248">
        <f t="shared" si="45"/>
        <v>1.3373463875505352E-5</v>
      </c>
      <c r="AY61" s="247">
        <f t="shared" si="46"/>
        <v>9.2396209458853133E-3</v>
      </c>
      <c r="BA61">
        <f t="shared" si="47"/>
        <v>-4.9173038517670168E-3</v>
      </c>
      <c r="BB61">
        <f t="shared" si="48"/>
        <v>0.80407817136906723</v>
      </c>
      <c r="BC61">
        <f t="shared" si="49"/>
        <v>-0.8976553077287045</v>
      </c>
      <c r="BD61">
        <f t="shared" si="50"/>
        <v>3.6751115857319244E-2</v>
      </c>
      <c r="BE61">
        <f t="shared" si="51"/>
        <v>2.9561669323703219</v>
      </c>
      <c r="BF61">
        <f t="shared" si="52"/>
        <v>10.755068124891013</v>
      </c>
      <c r="BG61">
        <f t="shared" ref="BG61:BM70" si="90">$BN61+$BB$7*SIN(BH61)</f>
        <v>-9.6513984551624326</v>
      </c>
      <c r="BH61">
        <f t="shared" si="90"/>
        <v>-9.6514013146187381</v>
      </c>
      <c r="BI61">
        <f t="shared" si="90"/>
        <v>-9.6513865935384686</v>
      </c>
      <c r="BJ61">
        <f t="shared" si="90"/>
        <v>-9.651462381278181</v>
      </c>
      <c r="BK61">
        <f t="shared" si="90"/>
        <v>-9.6510722215007796</v>
      </c>
      <c r="BL61">
        <f t="shared" si="90"/>
        <v>-9.6530811628549813</v>
      </c>
      <c r="BM61">
        <f t="shared" si="90"/>
        <v>-9.6427468952755007</v>
      </c>
      <c r="BN61">
        <f t="shared" si="54"/>
        <v>-9.6961876200987334</v>
      </c>
      <c r="BQ61">
        <f t="shared" si="62"/>
        <v>1.255864397479922E-3</v>
      </c>
      <c r="BR61">
        <v>-1000</v>
      </c>
      <c r="BS61">
        <f t="shared" si="63"/>
        <v>6.5576352631067855E-3</v>
      </c>
      <c r="BT61">
        <f t="shared" si="64"/>
        <v>8.4034541521196011E-3</v>
      </c>
      <c r="BU61">
        <f t="shared" si="65"/>
        <v>-1.8458188890128156E-3</v>
      </c>
      <c r="BV61">
        <f t="shared" si="66"/>
        <v>0.40628409643869912</v>
      </c>
      <c r="BW61">
        <f t="shared" si="67"/>
        <v>9.9531917396066972E-3</v>
      </c>
      <c r="BX61">
        <f t="shared" si="68"/>
        <v>-2.9096904998116826</v>
      </c>
      <c r="BY61">
        <f t="shared" si="69"/>
        <v>-8.5856419272321425</v>
      </c>
      <c r="BZ61">
        <f t="shared" si="87"/>
        <v>-2.6768081824736991</v>
      </c>
      <c r="CA61">
        <f t="shared" si="87"/>
        <v>-2.666474013302476</v>
      </c>
      <c r="CB61">
        <f t="shared" si="87"/>
        <v>-2.6854326843505021</v>
      </c>
      <c r="CC61">
        <f t="shared" si="87"/>
        <v>-2.6505093956849399</v>
      </c>
      <c r="CD61">
        <f t="shared" si="87"/>
        <v>-2.7143812430848691</v>
      </c>
      <c r="CE61">
        <f t="shared" si="87"/>
        <v>-2.5958717004222436</v>
      </c>
      <c r="CF61">
        <f t="shared" si="87"/>
        <v>-2.8108227966986274</v>
      </c>
      <c r="CG61">
        <f t="shared" si="70"/>
        <v>-2.39774622072885</v>
      </c>
      <c r="CI61" s="23">
        <f t="shared" si="71"/>
        <v>-1000</v>
      </c>
      <c r="CJ61" s="86">
        <f t="shared" si="72"/>
        <v>3.1016832864927376E-3</v>
      </c>
      <c r="CK61" s="86">
        <f t="shared" si="73"/>
        <v>8.4034541521196011E-3</v>
      </c>
      <c r="CL61">
        <f t="shared" si="74"/>
        <v>-5.3017708656268635E-3</v>
      </c>
      <c r="CM61">
        <f t="shared" si="75"/>
        <v>0.83986186937627894</v>
      </c>
      <c r="CN61">
        <f t="shared" si="76"/>
        <v>-0.99999240047891313</v>
      </c>
      <c r="CO61">
        <f t="shared" si="77"/>
        <v>2.5036891437034527</v>
      </c>
      <c r="CP61">
        <f t="shared" si="78"/>
        <v>3.0282250570557863</v>
      </c>
      <c r="CQ61">
        <f t="shared" si="88"/>
        <v>-3.9097757241777398</v>
      </c>
      <c r="CR61">
        <f t="shared" si="88"/>
        <v>-3.9097770125363689</v>
      </c>
      <c r="CS61">
        <f t="shared" si="88"/>
        <v>-3.9097680256521876</v>
      </c>
      <c r="CT61">
        <f t="shared" si="88"/>
        <v>-3.9098307148605662</v>
      </c>
      <c r="CU61">
        <f t="shared" si="88"/>
        <v>-3.909393497028729</v>
      </c>
      <c r="CV61">
        <f t="shared" si="88"/>
        <v>-3.9124466774665314</v>
      </c>
      <c r="CW61">
        <f t="shared" si="88"/>
        <v>-3.8913095221232097</v>
      </c>
      <c r="CX61">
        <f t="shared" si="79"/>
        <v>-4.0482825145409587</v>
      </c>
    </row>
    <row r="62" spans="1:102">
      <c r="A62" s="37" t="s">
        <v>60</v>
      </c>
      <c r="B62" s="38" t="s">
        <v>49</v>
      </c>
      <c r="C62" s="43">
        <v>36810.472999999998</v>
      </c>
      <c r="D62" s="37" t="s">
        <v>53</v>
      </c>
      <c r="E62">
        <f t="shared" si="23"/>
        <v>-19236.014591969466</v>
      </c>
      <c r="F62">
        <f t="shared" si="24"/>
        <v>-19236</v>
      </c>
      <c r="G62">
        <f t="shared" si="25"/>
        <v>-5.2750280010513961E-3</v>
      </c>
      <c r="H62" s="116">
        <f t="shared" ref="H62:H67" si="91">G62</f>
        <v>-5.2750280010513961E-3</v>
      </c>
      <c r="I62" s="116"/>
      <c r="J62" s="116"/>
      <c r="K62" s="165"/>
      <c r="L62" s="116"/>
      <c r="M62" s="116"/>
      <c r="N62" s="116"/>
      <c r="O62" s="40"/>
      <c r="P62" s="116"/>
      <c r="Q62" s="293">
        <f t="shared" si="27"/>
        <v>21791.972999999998</v>
      </c>
      <c r="R62" s="8">
        <f t="shared" si="28"/>
        <v>2.7825920411876288E-5</v>
      </c>
      <c r="S62" s="116">
        <v>0.1</v>
      </c>
      <c r="T62" s="167">
        <f t="shared" si="29"/>
        <v>2.7825920411876289E-6</v>
      </c>
      <c r="U62" s="116"/>
      <c r="V62" s="116">
        <v>0.1</v>
      </c>
      <c r="W62" s="25"/>
      <c r="X62" s="252"/>
      <c r="Y62" s="41"/>
      <c r="Z62">
        <f t="shared" si="30"/>
        <v>-19236</v>
      </c>
      <c r="AA62" s="246">
        <f t="shared" si="31"/>
        <v>2.8450670682329635E-2</v>
      </c>
      <c r="AB62" s="247">
        <f t="shared" si="32"/>
        <v>-3.3725698683381031E-2</v>
      </c>
      <c r="AC62" s="247">
        <f t="shared" si="33"/>
        <v>-5.2750280010513961E-3</v>
      </c>
      <c r="AD62" s="248">
        <f t="shared" si="34"/>
        <v>1.137422751682209E-4</v>
      </c>
      <c r="AH62">
        <f t="shared" si="35"/>
        <v>8.3193446732622647E-3</v>
      </c>
      <c r="AI62">
        <f t="shared" si="36"/>
        <v>0.85384155819073615</v>
      </c>
      <c r="AJ62">
        <f t="shared" si="37"/>
        <v>0.99999999649413618</v>
      </c>
      <c r="AK62">
        <f t="shared" si="38"/>
        <v>0.5922787562286298</v>
      </c>
      <c r="AL62">
        <f t="shared" si="39"/>
        <v>1.8127355727167984</v>
      </c>
      <c r="AM62">
        <f t="shared" si="40"/>
        <v>1.2767715776813993</v>
      </c>
      <c r="AN62">
        <f t="shared" si="89"/>
        <v>-5.1611780916945786</v>
      </c>
      <c r="AO62">
        <f t="shared" si="89"/>
        <v>-5.1614591725553867</v>
      </c>
      <c r="AP62">
        <f t="shared" si="89"/>
        <v>-5.1625193370482734</v>
      </c>
      <c r="AQ62">
        <f t="shared" si="89"/>
        <v>-5.1664972538323077</v>
      </c>
      <c r="AR62">
        <f t="shared" si="89"/>
        <v>-5.1811430287181128</v>
      </c>
      <c r="AS62">
        <f t="shared" si="89"/>
        <v>-5.2317747329815374</v>
      </c>
      <c r="AT62">
        <f t="shared" si="89"/>
        <v>-5.3802829841739488</v>
      </c>
      <c r="AU62">
        <f t="shared" si="42"/>
        <v>-5.7107389471627705</v>
      </c>
      <c r="AV62" s="246">
        <f t="shared" si="43"/>
        <v>2.4173890260277241E-2</v>
      </c>
      <c r="AW62" s="247">
        <f t="shared" si="44"/>
        <v>-2.9448918261328637E-2</v>
      </c>
      <c r="AX62" s="248">
        <f t="shared" si="45"/>
        <v>8.6723878676241538E-5</v>
      </c>
      <c r="AY62" s="247">
        <f t="shared" si="46"/>
        <v>-9.3175922522612687E-3</v>
      </c>
      <c r="BA62">
        <f t="shared" si="47"/>
        <v>-4.2767804220523922E-3</v>
      </c>
      <c r="BB62">
        <f t="shared" si="48"/>
        <v>0.80067180894787193</v>
      </c>
      <c r="BC62">
        <f t="shared" si="49"/>
        <v>-0.79476240859801006</v>
      </c>
      <c r="BD62">
        <f t="shared" si="50"/>
        <v>-2.0687442405990428E-3</v>
      </c>
      <c r="BE62">
        <f t="shared" si="51"/>
        <v>-3.1312144428799904</v>
      </c>
      <c r="BF62">
        <f t="shared" si="52"/>
        <v>-192.70971699091203</v>
      </c>
      <c r="BG62">
        <f t="shared" si="90"/>
        <v>-9.4120761057778104</v>
      </c>
      <c r="BH62">
        <f t="shared" si="90"/>
        <v>-9.4120759153541353</v>
      </c>
      <c r="BI62">
        <f t="shared" si="90"/>
        <v>-9.4120768707071161</v>
      </c>
      <c r="BJ62">
        <f t="shared" si="90"/>
        <v>-9.4120720777141376</v>
      </c>
      <c r="BK62">
        <f t="shared" si="90"/>
        <v>-9.4120961240921162</v>
      </c>
      <c r="BL62">
        <f t="shared" si="90"/>
        <v>-9.4119754836797558</v>
      </c>
      <c r="BM62">
        <f t="shared" si="90"/>
        <v>-9.4125807334520779</v>
      </c>
      <c r="BN62">
        <f t="shared" si="54"/>
        <v>-9.4095441617717945</v>
      </c>
      <c r="BQ62">
        <f t="shared" si="62"/>
        <v>-6.8368825434386975E-4</v>
      </c>
      <c r="BR62">
        <v>0</v>
      </c>
      <c r="BS62">
        <f t="shared" si="63"/>
        <v>4.6306364529021572E-3</v>
      </c>
      <c r="BT62">
        <f t="shared" si="64"/>
        <v>7.8071942209025635E-3</v>
      </c>
      <c r="BU62">
        <f t="shared" si="65"/>
        <v>-3.1765577680004063E-3</v>
      </c>
      <c r="BV62">
        <f t="shared" si="66"/>
        <v>0.41615681276787775</v>
      </c>
      <c r="BW62">
        <f t="shared" si="67"/>
        <v>-5.2275804639184832E-2</v>
      </c>
      <c r="BX62">
        <f t="shared" si="68"/>
        <v>-2.8474375002252645</v>
      </c>
      <c r="BY62">
        <f t="shared" si="69"/>
        <v>-6.7500362586951415</v>
      </c>
      <c r="BZ62">
        <f t="shared" ref="BZ62:CF71" si="92">$CG62+$AB$7*SIN(CA62)</f>
        <v>-2.5567938436956137</v>
      </c>
      <c r="CA62">
        <f t="shared" si="92"/>
        <v>-2.5489964806902434</v>
      </c>
      <c r="CB62">
        <f t="shared" si="92"/>
        <v>-2.5643268741296463</v>
      </c>
      <c r="CC62">
        <f t="shared" si="92"/>
        <v>-2.5340340058218289</v>
      </c>
      <c r="CD62">
        <f t="shared" si="92"/>
        <v>-2.5933268137416339</v>
      </c>
      <c r="CE62">
        <f t="shared" si="92"/>
        <v>-2.4748850345741276</v>
      </c>
      <c r="CF62">
        <f t="shared" si="92"/>
        <v>-2.7034593217734306</v>
      </c>
      <c r="CG62">
        <f t="shared" si="70"/>
        <v>-2.2160730069520387</v>
      </c>
      <c r="CI62" s="23">
        <f t="shared" si="71"/>
        <v>0</v>
      </c>
      <c r="CJ62" s="86">
        <f t="shared" si="72"/>
        <v>2.4928695136565366E-3</v>
      </c>
      <c r="CK62" s="86">
        <f t="shared" si="73"/>
        <v>7.8071942209025635E-3</v>
      </c>
      <c r="CL62">
        <f t="shared" si="74"/>
        <v>-5.314324707246027E-3</v>
      </c>
      <c r="CM62">
        <f t="shared" si="75"/>
        <v>0.8182739769543258</v>
      </c>
      <c r="CN62">
        <f t="shared" si="76"/>
        <v>-0.9762732942792175</v>
      </c>
      <c r="CO62">
        <f t="shared" si="77"/>
        <v>2.7180616164766063</v>
      </c>
      <c r="CP62">
        <f t="shared" si="78"/>
        <v>4.6514036542159332</v>
      </c>
      <c r="CQ62">
        <f t="shared" ref="CQ62:CW71" si="93">$CX62+$BB$7*SIN(CR62)</f>
        <v>-3.6561790809076009</v>
      </c>
      <c r="CR62">
        <f t="shared" si="93"/>
        <v>-3.6561821438410211</v>
      </c>
      <c r="CS62">
        <f t="shared" si="93"/>
        <v>-3.6561644925256496</v>
      </c>
      <c r="CT62">
        <f t="shared" si="93"/>
        <v>-3.6562662173421132</v>
      </c>
      <c r="CU62">
        <f t="shared" si="93"/>
        <v>-3.6556800558325588</v>
      </c>
      <c r="CV62">
        <f t="shared" si="93"/>
        <v>-3.6590603252660059</v>
      </c>
      <c r="CW62">
        <f t="shared" si="93"/>
        <v>-3.6396542688044069</v>
      </c>
      <c r="CX62">
        <f t="shared" si="79"/>
        <v>-3.7542892239492263</v>
      </c>
    </row>
    <row r="63" spans="1:102">
      <c r="A63" s="37" t="s">
        <v>60</v>
      </c>
      <c r="B63" s="38" t="s">
        <v>45</v>
      </c>
      <c r="C63" s="43">
        <v>37907.470999999998</v>
      </c>
      <c r="D63" s="37" t="s">
        <v>53</v>
      </c>
      <c r="E63">
        <f t="shared" si="23"/>
        <v>-16201.459832627761</v>
      </c>
      <c r="F63">
        <f t="shared" si="24"/>
        <v>-16201.5</v>
      </c>
      <c r="G63">
        <f t="shared" si="25"/>
        <v>1.452059049915988E-2</v>
      </c>
      <c r="H63" s="116">
        <f t="shared" si="91"/>
        <v>1.452059049915988E-2</v>
      </c>
      <c r="I63" s="116"/>
      <c r="J63" s="116"/>
      <c r="K63" s="165"/>
      <c r="L63" s="116"/>
      <c r="M63" s="116"/>
      <c r="N63" s="116"/>
      <c r="O63" s="40"/>
      <c r="P63" s="116"/>
      <c r="Q63" s="293">
        <f t="shared" si="27"/>
        <v>22888.970999999998</v>
      </c>
      <c r="R63" s="8">
        <f t="shared" si="28"/>
        <v>2.1084754844429216E-4</v>
      </c>
      <c r="S63" s="116">
        <v>0.1</v>
      </c>
      <c r="T63" s="167">
        <f t="shared" si="29"/>
        <v>2.1084754844429218E-5</v>
      </c>
      <c r="U63" s="116"/>
      <c r="V63" s="116">
        <v>0.1</v>
      </c>
      <c r="W63" s="25"/>
      <c r="X63" s="252"/>
      <c r="Y63" s="41"/>
      <c r="Z63">
        <f t="shared" si="30"/>
        <v>-16201.5</v>
      </c>
      <c r="AA63" s="246">
        <f t="shared" si="31"/>
        <v>2.932251730451103E-2</v>
      </c>
      <c r="AB63" s="247">
        <f t="shared" si="32"/>
        <v>-1.480192680535115E-2</v>
      </c>
      <c r="AC63" s="247">
        <f t="shared" si="33"/>
        <v>1.452059049915988E-2</v>
      </c>
      <c r="AD63" s="248">
        <f t="shared" si="34"/>
        <v>2.1909703715097292E-5</v>
      </c>
      <c r="AH63">
        <f t="shared" si="35"/>
        <v>1.1255092670586789E-2</v>
      </c>
      <c r="AI63">
        <f t="shared" si="36"/>
        <v>0.57360989449520283</v>
      </c>
      <c r="AJ63">
        <f t="shared" si="37"/>
        <v>0.86175936670921616</v>
      </c>
      <c r="AK63">
        <f t="shared" si="38"/>
        <v>0.4362887726259439</v>
      </c>
      <c r="AL63">
        <f t="shared" si="39"/>
        <v>2.344720657940714</v>
      </c>
      <c r="AM63">
        <f t="shared" si="40"/>
        <v>2.3755741855895431</v>
      </c>
      <c r="AN63">
        <f t="shared" si="89"/>
        <v>-4.5567766743023945</v>
      </c>
      <c r="AO63">
        <f t="shared" si="89"/>
        <v>-4.5567763081610035</v>
      </c>
      <c r="AP63">
        <f t="shared" si="89"/>
        <v>-4.5567801807432602</v>
      </c>
      <c r="AQ63">
        <f t="shared" si="89"/>
        <v>-4.5567392262882827</v>
      </c>
      <c r="AR63">
        <f t="shared" si="89"/>
        <v>-4.5571728824307662</v>
      </c>
      <c r="AS63">
        <f t="shared" si="89"/>
        <v>-4.5526402790663241</v>
      </c>
      <c r="AT63">
        <f t="shared" si="89"/>
        <v>-4.6093601450836106</v>
      </c>
      <c r="AU63">
        <f t="shared" si="42"/>
        <v>-5.1594515799570377</v>
      </c>
      <c r="AV63" s="246">
        <f t="shared" si="43"/>
        <v>2.8417597867845399E-2</v>
      </c>
      <c r="AW63" s="247">
        <f t="shared" si="44"/>
        <v>-1.3897007368685519E-2</v>
      </c>
      <c r="AX63" s="248">
        <f t="shared" si="45"/>
        <v>1.9312681380529962E-5</v>
      </c>
      <c r="AY63" s="247">
        <f t="shared" si="46"/>
        <v>4.1704172652387234E-3</v>
      </c>
      <c r="BA63">
        <f t="shared" si="47"/>
        <v>-9.0491943666563249E-4</v>
      </c>
      <c r="BB63">
        <f t="shared" si="48"/>
        <v>0.83992120854162078</v>
      </c>
      <c r="BC63">
        <f t="shared" si="49"/>
        <v>-0.28651850351682029</v>
      </c>
      <c r="BD63">
        <f t="shared" si="50"/>
        <v>-0.11878883775873647</v>
      </c>
      <c r="BE63">
        <f t="shared" si="51"/>
        <v>-2.5031894405745527</v>
      </c>
      <c r="BF63">
        <f t="shared" si="52"/>
        <v>-3.0256859509701188</v>
      </c>
      <c r="BG63">
        <f t="shared" si="90"/>
        <v>-8.6560118691967602</v>
      </c>
      <c r="BH63">
        <f t="shared" si="90"/>
        <v>-8.6560105846609776</v>
      </c>
      <c r="BI63">
        <f t="shared" si="90"/>
        <v>-8.6560195499306296</v>
      </c>
      <c r="BJ63">
        <f t="shared" si="90"/>
        <v>-8.6559569762405673</v>
      </c>
      <c r="BK63">
        <f t="shared" si="90"/>
        <v>-8.6563936344383752</v>
      </c>
      <c r="BL63">
        <f t="shared" si="90"/>
        <v>-8.6533426408684804</v>
      </c>
      <c r="BM63">
        <f t="shared" si="90"/>
        <v>-8.6744763772867337</v>
      </c>
      <c r="BN63">
        <f t="shared" si="54"/>
        <v>-8.5174215214711815</v>
      </c>
      <c r="BQ63">
        <f t="shared" si="62"/>
        <v>-2.2781104952060184E-3</v>
      </c>
      <c r="BR63">
        <v>1000</v>
      </c>
      <c r="BS63">
        <f t="shared" si="63"/>
        <v>2.7189698499945026E-3</v>
      </c>
      <c r="BT63">
        <f t="shared" si="64"/>
        <v>7.2158060440886459E-3</v>
      </c>
      <c r="BU63">
        <f t="shared" si="65"/>
        <v>-4.4968361940941433E-3</v>
      </c>
      <c r="BV63">
        <f t="shared" si="66"/>
        <v>0.42904315184082664</v>
      </c>
      <c r="BW63">
        <f t="shared" si="67"/>
        <v>-0.1177935399151141</v>
      </c>
      <c r="BX63">
        <f t="shared" si="68"/>
        <v>-2.7816694849655645</v>
      </c>
      <c r="BY63">
        <f t="shared" si="69"/>
        <v>-5.4966243654443439</v>
      </c>
      <c r="BZ63">
        <f t="shared" si="92"/>
        <v>-2.4334098804943172</v>
      </c>
      <c r="CA63">
        <f t="shared" si="92"/>
        <v>-2.4286463317490488</v>
      </c>
      <c r="CB63">
        <f t="shared" si="92"/>
        <v>-2.4389235772140614</v>
      </c>
      <c r="CC63">
        <f t="shared" si="92"/>
        <v>-2.4166353568647247</v>
      </c>
      <c r="CD63">
        <f t="shared" si="92"/>
        <v>-2.4644506203958074</v>
      </c>
      <c r="CE63">
        <f t="shared" si="92"/>
        <v>-2.3592429412874836</v>
      </c>
      <c r="CF63">
        <f t="shared" si="92"/>
        <v>-2.5800537806855077</v>
      </c>
      <c r="CG63">
        <f t="shared" si="70"/>
        <v>-2.0343997931752273</v>
      </c>
      <c r="CI63" s="23">
        <f t="shared" si="71"/>
        <v>1000</v>
      </c>
      <c r="CJ63" s="86">
        <f t="shared" si="72"/>
        <v>2.2187256988881248E-3</v>
      </c>
      <c r="CK63" s="86">
        <f t="shared" si="73"/>
        <v>7.2158060440886459E-3</v>
      </c>
      <c r="CL63">
        <f t="shared" si="74"/>
        <v>-4.997080345200521E-3</v>
      </c>
      <c r="CM63">
        <f t="shared" si="75"/>
        <v>0.80537781025803112</v>
      </c>
      <c r="CN63">
        <f t="shared" si="76"/>
        <v>-0.91152029957434189</v>
      </c>
      <c r="CO63">
        <f t="shared" si="77"/>
        <v>2.9236210935012412</v>
      </c>
      <c r="CP63">
        <f t="shared" si="78"/>
        <v>9.1391515549011313</v>
      </c>
      <c r="CQ63">
        <f t="shared" si="93"/>
        <v>-3.4078456127448047</v>
      </c>
      <c r="CR63">
        <f t="shared" si="93"/>
        <v>-3.4078487560363575</v>
      </c>
      <c r="CS63">
        <f t="shared" si="93"/>
        <v>-3.4078324115583776</v>
      </c>
      <c r="CT63">
        <f t="shared" si="93"/>
        <v>-3.4079174003215131</v>
      </c>
      <c r="CU63">
        <f t="shared" si="93"/>
        <v>-3.4074754933690508</v>
      </c>
      <c r="CV63">
        <f t="shared" si="93"/>
        <v>-3.4097738124836576</v>
      </c>
      <c r="CW63">
        <f t="shared" si="93"/>
        <v>-3.3978359904770019</v>
      </c>
      <c r="CX63">
        <f t="shared" si="79"/>
        <v>-3.460295933357493</v>
      </c>
    </row>
    <row r="64" spans="1:102">
      <c r="A64" s="37" t="s">
        <v>60</v>
      </c>
      <c r="B64" s="38" t="s">
        <v>49</v>
      </c>
      <c r="C64" s="43">
        <v>38001.292000000001</v>
      </c>
      <c r="D64" s="37" t="s">
        <v>53</v>
      </c>
      <c r="E64">
        <f t="shared" si="23"/>
        <v>-15941.92885620282</v>
      </c>
      <c r="F64">
        <f t="shared" si="24"/>
        <v>-15942</v>
      </c>
      <c r="G64">
        <f t="shared" si="25"/>
        <v>2.5718634002259932E-2</v>
      </c>
      <c r="H64" s="116">
        <f t="shared" si="91"/>
        <v>2.5718634002259932E-2</v>
      </c>
      <c r="I64" s="116"/>
      <c r="J64" s="116"/>
      <c r="K64" s="165"/>
      <c r="L64" s="116"/>
      <c r="M64" s="116"/>
      <c r="N64" s="116"/>
      <c r="O64" s="40"/>
      <c r="P64" s="116"/>
      <c r="Q64" s="293">
        <f t="shared" si="27"/>
        <v>22982.792000000001</v>
      </c>
      <c r="R64" s="8">
        <f t="shared" si="28"/>
        <v>6.6144813494220078E-4</v>
      </c>
      <c r="S64" s="116">
        <v>0.1</v>
      </c>
      <c r="T64" s="167">
        <f t="shared" si="29"/>
        <v>6.6144813494220075E-5</v>
      </c>
      <c r="U64" s="116"/>
      <c r="V64" s="116">
        <v>0.1</v>
      </c>
      <c r="W64" s="25"/>
      <c r="X64" s="252"/>
      <c r="Y64" s="41"/>
      <c r="Z64">
        <f t="shared" si="30"/>
        <v>-15942</v>
      </c>
      <c r="AA64" s="246">
        <f t="shared" si="31"/>
        <v>2.9208441817992713E-2</v>
      </c>
      <c r="AB64" s="247">
        <f t="shared" si="32"/>
        <v>-3.489807815732781E-3</v>
      </c>
      <c r="AC64" s="247">
        <f t="shared" si="33"/>
        <v>2.5718634002259932E-2</v>
      </c>
      <c r="AD64" s="248">
        <f t="shared" si="34"/>
        <v>1.2178758590749603E-6</v>
      </c>
      <c r="AH64">
        <f t="shared" si="35"/>
        <v>1.1315432758171436E-2</v>
      </c>
      <c r="AI64">
        <f t="shared" si="36"/>
        <v>0.56051814323557936</v>
      </c>
      <c r="AJ64">
        <f t="shared" si="37"/>
        <v>0.8459063052004363</v>
      </c>
      <c r="AK64">
        <f t="shared" si="38"/>
        <v>0.42309823063532409</v>
      </c>
      <c r="AL64">
        <f t="shared" si="39"/>
        <v>2.3751859515027638</v>
      </c>
      <c r="AM64">
        <f t="shared" si="40"/>
        <v>2.4805778445265321</v>
      </c>
      <c r="AN64">
        <f t="shared" si="89"/>
        <v>-4.5142027241134128</v>
      </c>
      <c r="AO64">
        <f t="shared" si="89"/>
        <v>-4.5142017939878372</v>
      </c>
      <c r="AP64">
        <f t="shared" si="89"/>
        <v>-4.5142095378642315</v>
      </c>
      <c r="AQ64">
        <f t="shared" si="89"/>
        <v>-4.514145074359762</v>
      </c>
      <c r="AR64">
        <f t="shared" si="89"/>
        <v>-4.5146823298808476</v>
      </c>
      <c r="AS64">
        <f t="shared" si="89"/>
        <v>-4.5102477685646365</v>
      </c>
      <c r="AT64">
        <f t="shared" si="89"/>
        <v>-4.5503982014441187</v>
      </c>
      <c r="AU64">
        <f t="shared" si="42"/>
        <v>-5.1123073809819566</v>
      </c>
      <c r="AV64" s="246">
        <f t="shared" si="43"/>
        <v>2.8658703630812864E-2</v>
      </c>
      <c r="AW64" s="247">
        <f t="shared" si="44"/>
        <v>-2.9400696285529319E-3</v>
      </c>
      <c r="AX64" s="248">
        <f t="shared" si="45"/>
        <v>8.6440094207393747E-7</v>
      </c>
      <c r="AY64" s="247">
        <f t="shared" si="46"/>
        <v>1.4952939431268346E-2</v>
      </c>
      <c r="BA64">
        <f t="shared" si="47"/>
        <v>-5.4973818717984847E-4</v>
      </c>
      <c r="BB64">
        <f t="shared" si="48"/>
        <v>0.84703466952778195</v>
      </c>
      <c r="BC64">
        <f t="shared" si="49"/>
        <v>-0.23081620387400043</v>
      </c>
      <c r="BD64">
        <f t="shared" si="50"/>
        <v>-0.12781868065494892</v>
      </c>
      <c r="BE64">
        <f t="shared" si="51"/>
        <v>-2.44551488873197</v>
      </c>
      <c r="BF64">
        <f t="shared" si="52"/>
        <v>-2.7562814351336824</v>
      </c>
      <c r="BG64">
        <f t="shared" si="90"/>
        <v>-8.5890032382971171</v>
      </c>
      <c r="BH64">
        <f t="shared" si="90"/>
        <v>-8.5890023556388524</v>
      </c>
      <c r="BI64">
        <f t="shared" si="90"/>
        <v>-8.5890089585234275</v>
      </c>
      <c r="BJ64">
        <f t="shared" si="90"/>
        <v>-8.5889595632835949</v>
      </c>
      <c r="BK64">
        <f t="shared" si="90"/>
        <v>-8.58932901664582</v>
      </c>
      <c r="BL64">
        <f t="shared" si="90"/>
        <v>-8.5865620066743187</v>
      </c>
      <c r="BM64">
        <f t="shared" si="90"/>
        <v>-8.6070846410553674</v>
      </c>
      <c r="BN64">
        <f t="shared" si="54"/>
        <v>-8.441130262562627</v>
      </c>
      <c r="BQ64">
        <f t="shared" si="62"/>
        <v>-3.5396660880085782E-3</v>
      </c>
      <c r="BR64">
        <v>2000</v>
      </c>
      <c r="BS64">
        <f t="shared" si="63"/>
        <v>8.4184337386476217E-4</v>
      </c>
      <c r="BT64">
        <f t="shared" si="64"/>
        <v>6.6292896216778472E-3</v>
      </c>
      <c r="BU64">
        <f t="shared" si="65"/>
        <v>-5.7874462478130851E-3</v>
      </c>
      <c r="BV64">
        <f t="shared" si="66"/>
        <v>0.44552652761795641</v>
      </c>
      <c r="BW64">
        <f t="shared" si="67"/>
        <v>-0.187181922208771</v>
      </c>
      <c r="BX64">
        <f t="shared" si="68"/>
        <v>-2.7114445684335111</v>
      </c>
      <c r="BY64">
        <f t="shared" si="69"/>
        <v>-4.577648148661849</v>
      </c>
      <c r="BZ64">
        <f t="shared" si="92"/>
        <v>-2.3060789611314805</v>
      </c>
      <c r="CA64">
        <f t="shared" si="92"/>
        <v>-2.3038354087588679</v>
      </c>
      <c r="CB64">
        <f t="shared" si="92"/>
        <v>-2.3093149584923034</v>
      </c>
      <c r="CC64">
        <f t="shared" si="92"/>
        <v>-2.2958726542129311</v>
      </c>
      <c r="CD64">
        <f t="shared" si="92"/>
        <v>-2.3285031673057452</v>
      </c>
      <c r="CE64">
        <f t="shared" si="92"/>
        <v>-2.247082626765581</v>
      </c>
      <c r="CF64">
        <f t="shared" si="92"/>
        <v>-2.4386883234009176</v>
      </c>
      <c r="CG64">
        <f t="shared" si="70"/>
        <v>-1.8527265793984169</v>
      </c>
      <c r="CI64" s="23">
        <f t="shared" si="71"/>
        <v>2000</v>
      </c>
      <c r="CJ64" s="86">
        <f t="shared" si="72"/>
        <v>2.2477801598045069E-3</v>
      </c>
      <c r="CK64" s="86">
        <f t="shared" si="73"/>
        <v>6.6292896216778472E-3</v>
      </c>
      <c r="CL64">
        <f t="shared" si="74"/>
        <v>-4.3815094618733404E-3</v>
      </c>
      <c r="CM64">
        <f t="shared" si="75"/>
        <v>0.80068931869760007</v>
      </c>
      <c r="CN64">
        <f t="shared" si="76"/>
        <v>-0.8109819116238115</v>
      </c>
      <c r="CO64">
        <f t="shared" si="77"/>
        <v>3.1247584276830964</v>
      </c>
      <c r="CP64">
        <f t="shared" si="78"/>
        <v>118.8027759043562</v>
      </c>
      <c r="CQ64">
        <f t="shared" si="93"/>
        <v>-3.1621958523137015</v>
      </c>
      <c r="CR64">
        <f t="shared" si="93"/>
        <v>-3.1621961609213716</v>
      </c>
      <c r="CS64">
        <f t="shared" si="93"/>
        <v>-3.16219461243716</v>
      </c>
      <c r="CT64">
        <f t="shared" si="93"/>
        <v>-3.1622023821841134</v>
      </c>
      <c r="CU64">
        <f t="shared" si="93"/>
        <v>-3.1621633963501874</v>
      </c>
      <c r="CV64">
        <f t="shared" si="93"/>
        <v>-3.1623590137511517</v>
      </c>
      <c r="CW64">
        <f t="shared" si="93"/>
        <v>-3.1613774812994473</v>
      </c>
      <c r="CX64">
        <f t="shared" si="79"/>
        <v>-3.1663026427657606</v>
      </c>
    </row>
    <row r="65" spans="1:102">
      <c r="A65" s="37" t="s">
        <v>60</v>
      </c>
      <c r="B65" s="38" t="s">
        <v>49</v>
      </c>
      <c r="C65" s="43">
        <v>38235.525000000001</v>
      </c>
      <c r="D65" s="37" t="s">
        <v>53</v>
      </c>
      <c r="E65">
        <f t="shared" si="23"/>
        <v>-15293.985227367682</v>
      </c>
      <c r="F65">
        <f t="shared" si="24"/>
        <v>-15294</v>
      </c>
      <c r="G65">
        <f t="shared" si="25"/>
        <v>5.3403380079544149E-3</v>
      </c>
      <c r="H65" s="116">
        <f t="shared" si="91"/>
        <v>5.3403380079544149E-3</v>
      </c>
      <c r="I65" s="116"/>
      <c r="J65" s="116"/>
      <c r="K65" s="165"/>
      <c r="L65" s="116"/>
      <c r="M65" s="116"/>
      <c r="N65" s="116"/>
      <c r="O65" s="40"/>
      <c r="P65" s="116"/>
      <c r="Q65" s="293">
        <f t="shared" si="27"/>
        <v>23217.025000000001</v>
      </c>
      <c r="R65" s="8">
        <f t="shared" si="28"/>
        <v>2.8519210039202528E-5</v>
      </c>
      <c r="S65" s="116">
        <v>0.1</v>
      </c>
      <c r="T65" s="167">
        <f t="shared" si="29"/>
        <v>2.8519210039202528E-6</v>
      </c>
      <c r="U65" s="116"/>
      <c r="V65" s="116">
        <v>0.1</v>
      </c>
      <c r="W65" s="25"/>
      <c r="X65" s="252"/>
      <c r="Y65" s="41"/>
      <c r="Z65">
        <f t="shared" si="30"/>
        <v>-15294</v>
      </c>
      <c r="AA65" s="246">
        <f t="shared" si="31"/>
        <v>2.8835360722973109E-2</v>
      </c>
      <c r="AB65" s="247">
        <f t="shared" si="32"/>
        <v>-2.3495022715018694E-2</v>
      </c>
      <c r="AC65" s="247">
        <f t="shared" si="33"/>
        <v>5.3403380079544149E-3</v>
      </c>
      <c r="AD65" s="248">
        <f t="shared" si="34"/>
        <v>5.5201609237924448E-5</v>
      </c>
      <c r="AH65">
        <f t="shared" si="35"/>
        <v>1.1376454065207464E-2</v>
      </c>
      <c r="AI65">
        <f t="shared" si="36"/>
        <v>0.53180949639200148</v>
      </c>
      <c r="AJ65">
        <f t="shared" si="37"/>
        <v>0.80624134202678599</v>
      </c>
      <c r="AK65">
        <f t="shared" si="38"/>
        <v>0.3910934255687934</v>
      </c>
      <c r="AL65">
        <f t="shared" si="39"/>
        <v>2.4456773592096344</v>
      </c>
      <c r="AM65">
        <f t="shared" si="40"/>
        <v>2.7569799779880912</v>
      </c>
      <c r="AN65">
        <f t="shared" si="89"/>
        <v>-4.411876110486153</v>
      </c>
      <c r="AO65">
        <f t="shared" si="89"/>
        <v>-4.4118768413651441</v>
      </c>
      <c r="AP65">
        <f t="shared" si="89"/>
        <v>-4.4118727939818347</v>
      </c>
      <c r="AQ65">
        <f t="shared" si="89"/>
        <v>-4.4118952078113445</v>
      </c>
      <c r="AR65">
        <f t="shared" si="89"/>
        <v>-4.4117711035935532</v>
      </c>
      <c r="AS65">
        <f t="shared" si="89"/>
        <v>-4.412458887702825</v>
      </c>
      <c r="AT65">
        <f t="shared" si="89"/>
        <v>-4.4086662051810084</v>
      </c>
      <c r="AU65">
        <f t="shared" si="42"/>
        <v>-4.9945831384545833</v>
      </c>
      <c r="AV65" s="246">
        <f t="shared" si="43"/>
        <v>2.9194205435682845E-2</v>
      </c>
      <c r="AW65" s="247">
        <f t="shared" si="44"/>
        <v>-2.385386742772843E-2</v>
      </c>
      <c r="AX65" s="248">
        <f t="shared" si="45"/>
        <v>5.6900699125964336E-5</v>
      </c>
      <c r="AY65" s="247">
        <f t="shared" si="46"/>
        <v>-6.3949607699627844E-3</v>
      </c>
      <c r="BA65">
        <f t="shared" si="47"/>
        <v>3.5884471270973539E-4</v>
      </c>
      <c r="BB65">
        <f t="shared" si="48"/>
        <v>0.86765934212733087</v>
      </c>
      <c r="BC65">
        <f t="shared" si="49"/>
        <v>-8.4117240340503441E-2</v>
      </c>
      <c r="BD65">
        <f t="shared" si="50"/>
        <v>-0.14907031134560569</v>
      </c>
      <c r="BE65">
        <f t="shared" si="51"/>
        <v>-2.2968151897802445</v>
      </c>
      <c r="BF65">
        <f t="shared" si="52"/>
        <v>-2.2249875307766627</v>
      </c>
      <c r="BG65">
        <f t="shared" si="90"/>
        <v>-8.4189819832133121</v>
      </c>
      <c r="BH65">
        <f t="shared" si="90"/>
        <v>-8.4189817429786142</v>
      </c>
      <c r="BI65">
        <f t="shared" si="90"/>
        <v>-8.4189839938546527</v>
      </c>
      <c r="BJ65">
        <f t="shared" si="90"/>
        <v>-8.4189629039859977</v>
      </c>
      <c r="BK65">
        <f t="shared" si="90"/>
        <v>-8.4191604806846332</v>
      </c>
      <c r="BL65">
        <f t="shared" si="90"/>
        <v>-8.4173070974486546</v>
      </c>
      <c r="BM65">
        <f t="shared" si="90"/>
        <v>-8.4344856317284815</v>
      </c>
      <c r="BN65">
        <f t="shared" si="54"/>
        <v>-8.2506226102591853</v>
      </c>
      <c r="BQ65">
        <f t="shared" si="62"/>
        <v>-4.4850091038528828E-3</v>
      </c>
      <c r="BR65">
        <v>3000</v>
      </c>
      <c r="BS65">
        <f t="shared" si="63"/>
        <v>-9.8130522141820064E-4</v>
      </c>
      <c r="BT65">
        <f t="shared" si="64"/>
        <v>6.0476449536701667E-3</v>
      </c>
      <c r="BU65">
        <f t="shared" si="65"/>
        <v>-7.0289501750883674E-3</v>
      </c>
      <c r="BV65">
        <f t="shared" si="66"/>
        <v>0.46646711378572747</v>
      </c>
      <c r="BW65">
        <f t="shared" si="67"/>
        <v>-0.2613074328324107</v>
      </c>
      <c r="BX65">
        <f t="shared" si="68"/>
        <v>-2.6353606947740307</v>
      </c>
      <c r="BY65">
        <f t="shared" si="69"/>
        <v>-3.8660235026178298</v>
      </c>
      <c r="BZ65">
        <f t="shared" si="92"/>
        <v>-2.1737718754502926</v>
      </c>
      <c r="CA65">
        <f t="shared" si="92"/>
        <v>-2.1730407554432531</v>
      </c>
      <c r="CB65">
        <f t="shared" si="92"/>
        <v>-2.175153099243432</v>
      </c>
      <c r="CC65">
        <f t="shared" si="92"/>
        <v>-2.1690323135046623</v>
      </c>
      <c r="CD65">
        <f t="shared" si="92"/>
        <v>-2.1866215441150803</v>
      </c>
      <c r="CE65">
        <f t="shared" si="92"/>
        <v>-2.1347849577787774</v>
      </c>
      <c r="CF65">
        <f t="shared" si="92"/>
        <v>-2.2780362411532136</v>
      </c>
      <c r="CG65">
        <f t="shared" si="70"/>
        <v>-1.6710533656216064</v>
      </c>
      <c r="CI65" s="23">
        <f t="shared" si="71"/>
        <v>3000</v>
      </c>
      <c r="CJ65" s="86">
        <f t="shared" si="72"/>
        <v>2.5439410712354846E-3</v>
      </c>
      <c r="CK65" s="86">
        <f t="shared" si="73"/>
        <v>6.0476449536701667E-3</v>
      </c>
      <c r="CL65">
        <f t="shared" si="74"/>
        <v>-3.5037038824346821E-3</v>
      </c>
      <c r="CM65">
        <f t="shared" si="75"/>
        <v>0.80402469112253261</v>
      </c>
      <c r="CN65">
        <f t="shared" si="76"/>
        <v>-0.67799341308473338</v>
      </c>
      <c r="CO65">
        <f t="shared" si="77"/>
        <v>-2.9576278222631878</v>
      </c>
      <c r="CP65">
        <f t="shared" si="78"/>
        <v>-10.840965045636825</v>
      </c>
      <c r="CQ65">
        <f t="shared" si="93"/>
        <v>-2.9167526059753168</v>
      </c>
      <c r="CR65">
        <f t="shared" si="93"/>
        <v>-2.9167497612326132</v>
      </c>
      <c r="CS65">
        <f t="shared" si="93"/>
        <v>-2.9167644005775917</v>
      </c>
      <c r="CT65">
        <f t="shared" si="93"/>
        <v>-2.9166890644465737</v>
      </c>
      <c r="CU65">
        <f t="shared" si="93"/>
        <v>-2.9170767409455785</v>
      </c>
      <c r="CV65">
        <f t="shared" si="93"/>
        <v>-2.9150814067413768</v>
      </c>
      <c r="CW65">
        <f t="shared" si="93"/>
        <v>-2.925341606650004</v>
      </c>
      <c r="CX65">
        <f t="shared" si="79"/>
        <v>-2.8723093521740282</v>
      </c>
    </row>
    <row r="66" spans="1:102">
      <c r="A66" s="37" t="s">
        <v>60</v>
      </c>
      <c r="B66" s="38" t="s">
        <v>49</v>
      </c>
      <c r="C66" s="43">
        <v>38328.434999999998</v>
      </c>
      <c r="D66" s="37" t="s">
        <v>53</v>
      </c>
      <c r="E66">
        <f t="shared" si="23"/>
        <v>-15036.974291440338</v>
      </c>
      <c r="F66">
        <f t="shared" si="24"/>
        <v>-15037</v>
      </c>
      <c r="G66">
        <f t="shared" si="25"/>
        <v>9.293698996771127E-3</v>
      </c>
      <c r="H66" s="116">
        <f t="shared" si="91"/>
        <v>9.293698996771127E-3</v>
      </c>
      <c r="I66" s="116"/>
      <c r="J66" s="116"/>
      <c r="K66" s="165"/>
      <c r="L66" s="116"/>
      <c r="M66" s="116"/>
      <c r="N66" s="116"/>
      <c r="O66" s="40"/>
      <c r="P66" s="116"/>
      <c r="Q66" s="293">
        <f t="shared" si="27"/>
        <v>23309.934999999998</v>
      </c>
      <c r="R66" s="8">
        <f t="shared" si="28"/>
        <v>8.6372841042584649E-5</v>
      </c>
      <c r="S66" s="116">
        <v>0.1</v>
      </c>
      <c r="T66" s="167">
        <f t="shared" si="29"/>
        <v>8.6372841042584656E-6</v>
      </c>
      <c r="U66" s="116"/>
      <c r="V66" s="116">
        <v>0.1</v>
      </c>
      <c r="W66" s="25"/>
      <c r="X66" s="252"/>
      <c r="Y66" s="41"/>
      <c r="Z66">
        <f t="shared" si="30"/>
        <v>-15037</v>
      </c>
      <c r="AA66" s="246">
        <f t="shared" si="31"/>
        <v>2.8655612941183281E-2</v>
      </c>
      <c r="AB66" s="247">
        <f t="shared" si="32"/>
        <v>-1.9361913944412154E-2</v>
      </c>
      <c r="AC66" s="247">
        <f t="shared" si="33"/>
        <v>9.293698996771127E-3</v>
      </c>
      <c r="AD66" s="248">
        <f t="shared" si="34"/>
        <v>3.7488371159082185E-5</v>
      </c>
      <c r="AH66">
        <f t="shared" si="35"/>
        <v>1.1368306891289537E-2</v>
      </c>
      <c r="AI66">
        <f t="shared" si="36"/>
        <v>0.52178478914847348</v>
      </c>
      <c r="AJ66">
        <f t="shared" si="37"/>
        <v>0.79056400248761205</v>
      </c>
      <c r="AK66">
        <f t="shared" si="38"/>
        <v>0.37876988700538849</v>
      </c>
      <c r="AL66">
        <f t="shared" si="39"/>
        <v>2.4717187110975725</v>
      </c>
      <c r="AM66">
        <f t="shared" si="40"/>
        <v>2.8731467003975037</v>
      </c>
      <c r="AN66">
        <f t="shared" si="89"/>
        <v>-4.3727036364531866</v>
      </c>
      <c r="AO66">
        <f t="shared" si="89"/>
        <v>-4.3727113160841888</v>
      </c>
      <c r="AP66">
        <f t="shared" si="89"/>
        <v>-4.3726735352711934</v>
      </c>
      <c r="AQ66">
        <f t="shared" si="89"/>
        <v>-4.3728594412141772</v>
      </c>
      <c r="AR66">
        <f t="shared" si="89"/>
        <v>-4.3719456054889116</v>
      </c>
      <c r="AS66">
        <f t="shared" si="89"/>
        <v>-4.3764606334483549</v>
      </c>
      <c r="AT66">
        <f t="shared" si="89"/>
        <v>-4.3546860912889089</v>
      </c>
      <c r="AU66">
        <f t="shared" si="42"/>
        <v>-4.9478931225139426</v>
      </c>
      <c r="AV66" s="246">
        <f t="shared" si="43"/>
        <v>2.9379771180267408E-2</v>
      </c>
      <c r="AW66" s="247">
        <f t="shared" si="44"/>
        <v>-2.0086072183496281E-2</v>
      </c>
      <c r="AX66" s="248">
        <f t="shared" si="45"/>
        <v>4.034502957606231E-5</v>
      </c>
      <c r="AY66" s="247">
        <f t="shared" si="46"/>
        <v>-2.7987661336025377E-3</v>
      </c>
      <c r="BA66">
        <f t="shared" si="47"/>
        <v>7.2415823908412774E-4</v>
      </c>
      <c r="BB66">
        <f t="shared" si="48"/>
        <v>0.87700786578317436</v>
      </c>
      <c r="BC66">
        <f t="shared" si="49"/>
        <v>-2.3120796937700149E-2</v>
      </c>
      <c r="BD66">
        <f t="shared" si="50"/>
        <v>-0.15687237606295451</v>
      </c>
      <c r="BE66">
        <f t="shared" si="51"/>
        <v>-2.2357212914331615</v>
      </c>
      <c r="BF66">
        <f t="shared" si="52"/>
        <v>-2.0547343540443945</v>
      </c>
      <c r="BG66">
        <f t="shared" si="90"/>
        <v>-8.3503487446863804</v>
      </c>
      <c r="BH66">
        <f t="shared" si="90"/>
        <v>-8.3503486262405193</v>
      </c>
      <c r="BI66">
        <f t="shared" si="90"/>
        <v>-8.3503498739307425</v>
      </c>
      <c r="BJ66">
        <f t="shared" si="90"/>
        <v>-8.3503367308122947</v>
      </c>
      <c r="BK66">
        <f t="shared" si="90"/>
        <v>-8.3504751638794392</v>
      </c>
      <c r="BL66">
        <f t="shared" si="90"/>
        <v>-8.3490153030403711</v>
      </c>
      <c r="BM66">
        <f t="shared" si="90"/>
        <v>-8.3642177755706655</v>
      </c>
      <c r="BN66">
        <f t="shared" si="54"/>
        <v>-8.1750663345771102</v>
      </c>
      <c r="BQ66">
        <f t="shared" ref="BQ66:BQ97" si="94">BS66+CL66</f>
        <v>-5.1335409414681853E-3</v>
      </c>
      <c r="BR66">
        <v>4000</v>
      </c>
      <c r="BS66">
        <f t="shared" ref="BS66:BS97" si="95">AB$3+AB$4*BR66+AB$5*BR66^2+BU66</f>
        <v>-2.7284667059709854E-3</v>
      </c>
      <c r="BT66">
        <f t="shared" ref="BT66:BT97" si="96">AB$3+AB$4*BR66+AB$5*BR66^2</f>
        <v>5.4708720400656052E-3</v>
      </c>
      <c r="BU66">
        <f t="shared" ref="BU66:BU97" si="97">$AB$6*($AB$11/BV66*BW66+$AB$12)</f>
        <v>-8.1993387460365906E-3</v>
      </c>
      <c r="BV66">
        <f t="shared" ref="BV66:BV97" si="98">1+$AB$7*COS(BX66)</f>
        <v>0.49316761482334903</v>
      </c>
      <c r="BW66">
        <f t="shared" ref="BW66:BW97" si="99">SIN(BX66+RADIANS($AB$9))</f>
        <v>-0.34137530982748143</v>
      </c>
      <c r="BX66">
        <f t="shared" ref="BX66:BX97" si="100">2*ATAN(BY66)</f>
        <v>-2.5513574251838564</v>
      </c>
      <c r="BY66">
        <f t="shared" ref="BY66:BY97" si="101">SQRT((1+$AB$7)/(1-$AB$7))*TAN(BZ66/2)</f>
        <v>-3.2895310507448192</v>
      </c>
      <c r="BZ66">
        <f t="shared" si="92"/>
        <v>-2.0349252464242116</v>
      </c>
      <c r="CA66">
        <f t="shared" si="92"/>
        <v>-2.034798806148304</v>
      </c>
      <c r="CB66">
        <f t="shared" si="92"/>
        <v>-2.0352617185140778</v>
      </c>
      <c r="CC66">
        <f t="shared" si="92"/>
        <v>-2.0335648518982348</v>
      </c>
      <c r="CD66">
        <f t="shared" si="92"/>
        <v>-2.0397571272405592</v>
      </c>
      <c r="CE66">
        <f t="shared" si="92"/>
        <v>-2.0167750187383708</v>
      </c>
      <c r="CF66">
        <f t="shared" si="92"/>
        <v>-2.097405634370022</v>
      </c>
      <c r="CG66">
        <f t="shared" ref="CG66:CG97" si="102">RADIANS($AB$9)+$AB$18*(BR66-AB$15)</f>
        <v>-1.4893801518447951</v>
      </c>
      <c r="CI66" s="23">
        <f t="shared" ref="CI66:CI97" si="103">BR66</f>
        <v>4000</v>
      </c>
      <c r="CJ66" s="86">
        <f t="shared" ref="CJ66:CJ97" si="104">AB$3+AB$4*BR66+AB$5*BR66^2+CL66</f>
        <v>3.0657978045684048E-3</v>
      </c>
      <c r="CK66" s="86">
        <f t="shared" ref="CK66:CK97" si="105">AB$3+AB$4*BR66+AB$5*BR66^2</f>
        <v>5.4708720400656052E-3</v>
      </c>
      <c r="CL66">
        <f t="shared" ref="CL66:CL97" si="106">$BB$6*($BB$11/CM66*CN66+$BB$12)</f>
        <v>-2.4050742354972004E-3</v>
      </c>
      <c r="CM66">
        <f t="shared" ref="CM66:CM97" si="107">1+$BB$7*COS(CO66)</f>
        <v>0.81551508419111352</v>
      </c>
      <c r="CN66">
        <f t="shared" ref="CN66:CN97" si="108">SIN(CO66+RADIANS($BB$9))</f>
        <v>-0.5145719193846493</v>
      </c>
      <c r="CO66">
        <f t="shared" ref="CO66:CO97" si="109">2*ATAN(CP66)</f>
        <v>-2.7531067583591784</v>
      </c>
      <c r="CP66">
        <f t="shared" ref="CP66:CP97" si="110">TAN(CQ66/2)*SQRT((1+$BB$7)/(1-$BB$7))</f>
        <v>-5.083280956824864</v>
      </c>
      <c r="CQ66">
        <f t="shared" si="93"/>
        <v>-2.6690466934689705</v>
      </c>
      <c r="CR66">
        <f t="shared" si="93"/>
        <v>-2.6690434240200607</v>
      </c>
      <c r="CS66">
        <f t="shared" si="93"/>
        <v>-2.6690618440332878</v>
      </c>
      <c r="CT66">
        <f t="shared" si="93"/>
        <v>-2.6689580637634132</v>
      </c>
      <c r="CU66">
        <f t="shared" si="93"/>
        <v>-2.6695427007614683</v>
      </c>
      <c r="CV66">
        <f t="shared" si="93"/>
        <v>-2.6662469127059767</v>
      </c>
      <c r="CW66">
        <f t="shared" si="93"/>
        <v>-2.6847549650869382</v>
      </c>
      <c r="CX66">
        <f t="shared" ref="CX66:CX97" si="111">RADIANS($BB$9)+$BB$18*(CI66-BB$15)</f>
        <v>-2.5783160615822958</v>
      </c>
    </row>
    <row r="67" spans="1:102">
      <c r="A67" s="37" t="s">
        <v>60</v>
      </c>
      <c r="B67" s="38" t="s">
        <v>49</v>
      </c>
      <c r="C67" s="43">
        <v>38407.230000000003</v>
      </c>
      <c r="D67" s="37" t="s">
        <v>53</v>
      </c>
      <c r="E67">
        <f t="shared" si="23"/>
        <v>-14819.008768930409</v>
      </c>
      <c r="F67">
        <f t="shared" si="24"/>
        <v>-14819</v>
      </c>
      <c r="G67">
        <f t="shared" si="25"/>
        <v>-3.1699869941803627E-3</v>
      </c>
      <c r="H67" s="116">
        <f t="shared" si="91"/>
        <v>-3.1699869941803627E-3</v>
      </c>
      <c r="I67" s="116"/>
      <c r="J67" s="116"/>
      <c r="K67" s="165"/>
      <c r="L67" s="116"/>
      <c r="M67" s="116"/>
      <c r="N67" s="116"/>
      <c r="O67" s="40"/>
      <c r="P67" s="116"/>
      <c r="Q67" s="293">
        <f t="shared" si="27"/>
        <v>23388.730000000003</v>
      </c>
      <c r="R67" s="8">
        <f t="shared" si="28"/>
        <v>1.0048817543272651E-5</v>
      </c>
      <c r="S67" s="116">
        <v>0.1</v>
      </c>
      <c r="T67" s="167">
        <f t="shared" si="29"/>
        <v>1.0048817543272651E-6</v>
      </c>
      <c r="U67" s="116"/>
      <c r="V67" s="116">
        <v>0.1</v>
      </c>
      <c r="W67" s="25"/>
      <c r="X67" s="252"/>
      <c r="Y67" s="41"/>
      <c r="Z67">
        <f t="shared" si="30"/>
        <v>-14819</v>
      </c>
      <c r="AA67" s="246">
        <f t="shared" si="31"/>
        <v>2.8490175108555754E-2</v>
      </c>
      <c r="AB67" s="247">
        <f t="shared" si="32"/>
        <v>-3.1660162102736117E-2</v>
      </c>
      <c r="AC67" s="247">
        <f t="shared" si="33"/>
        <v>-3.1699869941803627E-3</v>
      </c>
      <c r="AD67" s="248">
        <f t="shared" si="34"/>
        <v>1.0023658643715282E-4</v>
      </c>
      <c r="AH67">
        <f t="shared" si="35"/>
        <v>1.134817687227847E-2</v>
      </c>
      <c r="AI67">
        <f t="shared" si="36"/>
        <v>0.51381003943605785</v>
      </c>
      <c r="AJ67">
        <f t="shared" si="37"/>
        <v>0.77731459811044101</v>
      </c>
      <c r="AK67">
        <f t="shared" si="38"/>
        <v>0.36847759421527521</v>
      </c>
      <c r="AL67">
        <f t="shared" si="39"/>
        <v>2.4930622342856994</v>
      </c>
      <c r="AM67">
        <f t="shared" si="40"/>
        <v>2.9750416795530588</v>
      </c>
      <c r="AN67">
        <f t="shared" si="89"/>
        <v>-4.3400406490774239</v>
      </c>
      <c r="AO67">
        <f t="shared" si="89"/>
        <v>-4.340061086442601</v>
      </c>
      <c r="AP67">
        <f t="shared" si="89"/>
        <v>-4.3399690062125114</v>
      </c>
      <c r="AQ67">
        <f t="shared" si="89"/>
        <v>-4.340384043844387</v>
      </c>
      <c r="AR67">
        <f t="shared" si="89"/>
        <v>-4.3385167968908744</v>
      </c>
      <c r="AS67">
        <f t="shared" si="89"/>
        <v>-4.3469890925432058</v>
      </c>
      <c r="AT67">
        <f t="shared" si="89"/>
        <v>-4.3099104744597811</v>
      </c>
      <c r="AU67">
        <f t="shared" si="42"/>
        <v>-4.9082883619105981</v>
      </c>
      <c r="AV67" s="246">
        <f t="shared" si="43"/>
        <v>2.9524731604799924E-2</v>
      </c>
      <c r="AW67" s="247">
        <f t="shared" si="44"/>
        <v>-3.2694718598980287E-2</v>
      </c>
      <c r="AX67" s="248">
        <f t="shared" si="45"/>
        <v>1.0689446242665075E-4</v>
      </c>
      <c r="AY67" s="247">
        <f t="shared" si="46"/>
        <v>-1.5552720362703002E-2</v>
      </c>
      <c r="BA67">
        <f t="shared" si="47"/>
        <v>1.0345564962441702E-3</v>
      </c>
      <c r="BB67">
        <f t="shared" si="48"/>
        <v>0.88547268161609949</v>
      </c>
      <c r="BC67">
        <f t="shared" si="49"/>
        <v>2.9761016249122738E-2</v>
      </c>
      <c r="BD67">
        <f t="shared" si="50"/>
        <v>-0.16315483687172552</v>
      </c>
      <c r="BE67">
        <f t="shared" si="51"/>
        <v>-2.1828330227347053</v>
      </c>
      <c r="BF67">
        <f t="shared" si="52"/>
        <v>-1.9237323911577613</v>
      </c>
      <c r="BG67">
        <f t="shared" si="90"/>
        <v>-8.2915352044255304</v>
      </c>
      <c r="BH67">
        <f t="shared" si="90"/>
        <v>-8.2915351467080463</v>
      </c>
      <c r="BI67">
        <f t="shared" si="90"/>
        <v>-8.2915358300390842</v>
      </c>
      <c r="BJ67">
        <f t="shared" si="90"/>
        <v>-8.2915277398561109</v>
      </c>
      <c r="BK67">
        <f t="shared" si="90"/>
        <v>-8.2916235132417579</v>
      </c>
      <c r="BL67">
        <f t="shared" si="90"/>
        <v>-8.2904884656821878</v>
      </c>
      <c r="BM67">
        <f t="shared" si="90"/>
        <v>-8.3037681047545728</v>
      </c>
      <c r="BN67">
        <f t="shared" si="54"/>
        <v>-8.1109757972281109</v>
      </c>
      <c r="BQ67">
        <f t="shared" si="94"/>
        <v>-5.5047838073529892E-3</v>
      </c>
      <c r="BR67">
        <v>5000</v>
      </c>
      <c r="BS67">
        <f t="shared" si="95"/>
        <v>-4.37034316783494E-3</v>
      </c>
      <c r="BT67">
        <f t="shared" si="96"/>
        <v>4.898970880864161E-3</v>
      </c>
      <c r="BU67">
        <f t="shared" si="97"/>
        <v>-9.269314048699101E-3</v>
      </c>
      <c r="BV67">
        <f t="shared" si="98"/>
        <v>0.52762245428607601</v>
      </c>
      <c r="BW67">
        <f t="shared" si="99"/>
        <v>-0.4289084434738798</v>
      </c>
      <c r="BX67">
        <f t="shared" si="100"/>
        <v>-2.4564530594968144</v>
      </c>
      <c r="BY67">
        <f t="shared" si="101"/>
        <v>-2.8040197392106032</v>
      </c>
      <c r="BZ67">
        <f t="shared" si="92"/>
        <v>-1.8874280504665428</v>
      </c>
      <c r="CA67">
        <f t="shared" si="92"/>
        <v>-1.8874252711790629</v>
      </c>
      <c r="CB67">
        <f t="shared" si="92"/>
        <v>-1.8874399027659448</v>
      </c>
      <c r="CC67">
        <f t="shared" si="92"/>
        <v>-1.8873628672938247</v>
      </c>
      <c r="CD67">
        <f t="shared" si="92"/>
        <v>-1.8877682567976612</v>
      </c>
      <c r="CE67">
        <f t="shared" si="92"/>
        <v>-1.8856292883532242</v>
      </c>
      <c r="CF67">
        <f t="shared" si="92"/>
        <v>-1.8967621861863346</v>
      </c>
      <c r="CG67">
        <f t="shared" si="102"/>
        <v>-1.3077069380679847</v>
      </c>
      <c r="CI67" s="23">
        <f t="shared" si="103"/>
        <v>5000</v>
      </c>
      <c r="CJ67" s="86">
        <f t="shared" si="104"/>
        <v>3.7645302413461114E-3</v>
      </c>
      <c r="CK67" s="86">
        <f t="shared" si="105"/>
        <v>4.898970880864161E-3</v>
      </c>
      <c r="CL67">
        <f t="shared" si="106"/>
        <v>-1.1344406395180496E-3</v>
      </c>
      <c r="CM67">
        <f t="shared" si="107"/>
        <v>0.83559653249903287</v>
      </c>
      <c r="CN67">
        <f t="shared" si="108"/>
        <v>-0.3220993878598965</v>
      </c>
      <c r="CO67">
        <f t="shared" si="109"/>
        <v>-2.5405446586444422</v>
      </c>
      <c r="CP67">
        <f t="shared" si="110"/>
        <v>-3.2267382403263096</v>
      </c>
      <c r="CQ67">
        <f t="shared" si="93"/>
        <v>-2.4165222226050962</v>
      </c>
      <c r="CR67">
        <f t="shared" si="93"/>
        <v>-2.4165206388053528</v>
      </c>
      <c r="CS67">
        <f t="shared" si="93"/>
        <v>-2.4165312543517534</v>
      </c>
      <c r="CT67">
        <f t="shared" si="93"/>
        <v>-2.416460100881495</v>
      </c>
      <c r="CU67">
        <f t="shared" si="93"/>
        <v>-2.4169369398910967</v>
      </c>
      <c r="CV67">
        <f t="shared" si="93"/>
        <v>-2.4137375141544988</v>
      </c>
      <c r="CW67">
        <f t="shared" si="93"/>
        <v>-2.4350346624118289</v>
      </c>
      <c r="CX67">
        <f t="shared" si="111"/>
        <v>-2.2843227709905625</v>
      </c>
    </row>
    <row r="68" spans="1:102">
      <c r="A68" s="44" t="s">
        <v>63</v>
      </c>
      <c r="B68" s="45"/>
      <c r="C68" s="46">
        <v>40812.502200000003</v>
      </c>
      <c r="D68" s="44">
        <v>2.9999999999999997E-4</v>
      </c>
      <c r="E68">
        <f t="shared" si="23"/>
        <v>-8165.4595354566054</v>
      </c>
      <c r="F68">
        <f t="shared" si="24"/>
        <v>-8165.5</v>
      </c>
      <c r="G68">
        <f t="shared" si="25"/>
        <v>1.4628018507210072E-2</v>
      </c>
      <c r="H68" s="116"/>
      <c r="I68" s="116"/>
      <c r="J68" s="116"/>
      <c r="K68" s="165">
        <f>G68</f>
        <v>1.4628018507210072E-2</v>
      </c>
      <c r="L68" s="116"/>
      <c r="M68" s="116"/>
      <c r="N68" s="116"/>
      <c r="O68" s="40"/>
      <c r="P68" s="116"/>
      <c r="Q68" s="293">
        <f t="shared" si="27"/>
        <v>25794.002200000003</v>
      </c>
      <c r="R68" s="8">
        <f t="shared" si="28"/>
        <v>2.1397892544728039E-4</v>
      </c>
      <c r="S68" s="116">
        <v>1</v>
      </c>
      <c r="T68" s="167">
        <f t="shared" si="29"/>
        <v>2.1397892544728039E-4</v>
      </c>
      <c r="U68" s="116"/>
      <c r="V68" s="116">
        <v>1</v>
      </c>
      <c r="W68" s="25"/>
      <c r="X68" s="252"/>
      <c r="Y68" s="41"/>
      <c r="Z68">
        <f t="shared" si="30"/>
        <v>-8165.5</v>
      </c>
      <c r="AA68" s="246">
        <f t="shared" si="31"/>
        <v>1.9675525699145074E-2</v>
      </c>
      <c r="AB68" s="247">
        <f t="shared" si="32"/>
        <v>-5.0475071919350023E-3</v>
      </c>
      <c r="AC68" s="247">
        <f t="shared" si="33"/>
        <v>1.4628018507210072E-2</v>
      </c>
      <c r="AD68" s="248">
        <f t="shared" si="34"/>
        <v>2.5477328852635573E-5</v>
      </c>
      <c r="AH68">
        <f t="shared" si="35"/>
        <v>6.8570481021640942E-3</v>
      </c>
      <c r="AI68">
        <f t="shared" si="36"/>
        <v>0.39886490725052459</v>
      </c>
      <c r="AJ68">
        <f t="shared" si="37"/>
        <v>0.40134719561500848</v>
      </c>
      <c r="AK68">
        <f t="shared" si="38"/>
        <v>0.10388943862069999</v>
      </c>
      <c r="AL68">
        <f t="shared" si="39"/>
        <v>2.9704609341376318</v>
      </c>
      <c r="AM68">
        <f t="shared" si="40"/>
        <v>11.658368252228572</v>
      </c>
      <c r="AN68">
        <f t="shared" si="89"/>
        <v>-3.4867078693410174</v>
      </c>
      <c r="AO68">
        <f t="shared" si="89"/>
        <v>-3.4979418705280567</v>
      </c>
      <c r="AP68">
        <f t="shared" si="89"/>
        <v>-3.4783625235751532</v>
      </c>
      <c r="AQ68">
        <f t="shared" si="89"/>
        <v>-3.5125791513734979</v>
      </c>
      <c r="AR68">
        <f t="shared" si="89"/>
        <v>-3.4530502332922408</v>
      </c>
      <c r="AS68">
        <f t="shared" si="89"/>
        <v>-3.5575079972497883</v>
      </c>
      <c r="AT68">
        <f t="shared" si="89"/>
        <v>-3.3765465522851272</v>
      </c>
      <c r="AU68">
        <f t="shared" si="42"/>
        <v>-3.6995256340465872</v>
      </c>
      <c r="AV68" s="246">
        <f t="shared" si="43"/>
        <v>2.3433697214987E-2</v>
      </c>
      <c r="AW68" s="247">
        <f t="shared" si="44"/>
        <v>-8.8056787077769282E-3</v>
      </c>
      <c r="AX68" s="248">
        <f t="shared" si="45"/>
        <v>7.7539977504595948E-5</v>
      </c>
      <c r="AY68" s="247">
        <f t="shared" si="46"/>
        <v>4.012798889204053E-3</v>
      </c>
      <c r="BA68">
        <f t="shared" si="47"/>
        <v>3.758171515841925E-3</v>
      </c>
      <c r="BB68">
        <f t="shared" si="48"/>
        <v>1.1955340670691708</v>
      </c>
      <c r="BC68">
        <f t="shared" si="49"/>
        <v>0.66932391890108867</v>
      </c>
      <c r="BD68">
        <f t="shared" si="50"/>
        <v>3.8761270183466479E-2</v>
      </c>
      <c r="BE68">
        <f t="shared" si="51"/>
        <v>0.19569577554713455</v>
      </c>
      <c r="BF68">
        <f t="shared" si="52"/>
        <v>9.8161360376434692E-2</v>
      </c>
      <c r="BG68">
        <f t="shared" si="90"/>
        <v>-6.1231206955850892</v>
      </c>
      <c r="BH68">
        <f t="shared" si="90"/>
        <v>-6.1231221822023612</v>
      </c>
      <c r="BI68">
        <f t="shared" si="90"/>
        <v>-6.1231297364996369</v>
      </c>
      <c r="BJ68">
        <f t="shared" si="90"/>
        <v>-6.1231681237811477</v>
      </c>
      <c r="BK68">
        <f t="shared" si="90"/>
        <v>-6.1233631856878494</v>
      </c>
      <c r="BL68">
        <f t="shared" si="90"/>
        <v>-6.12435428259883</v>
      </c>
      <c r="BM68">
        <f t="shared" si="90"/>
        <v>-6.1293875735040819</v>
      </c>
      <c r="BN68">
        <f t="shared" si="54"/>
        <v>-6.1548914382760183</v>
      </c>
      <c r="BQ68">
        <f t="shared" si="94"/>
        <v>-5.6158425204888606E-3</v>
      </c>
      <c r="BR68">
        <v>6000</v>
      </c>
      <c r="BS68">
        <f t="shared" si="95"/>
        <v>-5.864352291088528E-3</v>
      </c>
      <c r="BT68">
        <f t="shared" si="96"/>
        <v>4.3319414760658367E-3</v>
      </c>
      <c r="BU68">
        <f t="shared" si="97"/>
        <v>-1.0196293767154365E-2</v>
      </c>
      <c r="BV68">
        <f t="shared" si="98"/>
        <v>0.57294747634246157</v>
      </c>
      <c r="BW68">
        <f t="shared" si="99"/>
        <v>-0.5256653519030976</v>
      </c>
      <c r="BX68">
        <f t="shared" si="100"/>
        <v>-2.3462400887542829</v>
      </c>
      <c r="BY68">
        <f t="shared" si="101"/>
        <v>-2.3806303691691681</v>
      </c>
      <c r="BZ68">
        <f t="shared" si="92"/>
        <v>-1.7285087377161545</v>
      </c>
      <c r="CA68">
        <f t="shared" si="92"/>
        <v>-1.7285091256596585</v>
      </c>
      <c r="CB68">
        <f t="shared" si="92"/>
        <v>-1.7285050766743097</v>
      </c>
      <c r="CC68">
        <f t="shared" si="92"/>
        <v>-1.7285473310571366</v>
      </c>
      <c r="CD68">
        <f t="shared" si="92"/>
        <v>-1.7281058187963079</v>
      </c>
      <c r="CE68">
        <f t="shared" si="92"/>
        <v>-1.73266019337984</v>
      </c>
      <c r="CF68">
        <f t="shared" si="92"/>
        <v>-1.6767302919662033</v>
      </c>
      <c r="CG68">
        <f t="shared" si="102"/>
        <v>-1.1260337242911733</v>
      </c>
      <c r="CI68" s="23">
        <f t="shared" si="103"/>
        <v>6000</v>
      </c>
      <c r="CJ68" s="86">
        <f t="shared" si="104"/>
        <v>4.5804512466655041E-3</v>
      </c>
      <c r="CK68" s="86">
        <f t="shared" si="105"/>
        <v>4.3319414760658367E-3</v>
      </c>
      <c r="CL68">
        <f t="shared" si="106"/>
        <v>2.4850977059966785E-4</v>
      </c>
      <c r="CM68">
        <f t="shared" si="107"/>
        <v>0.8649598896143007</v>
      </c>
      <c r="CN68">
        <f t="shared" si="108"/>
        <v>-0.10229506345368893</v>
      </c>
      <c r="CO68">
        <f t="shared" si="109"/>
        <v>-2.3150727502432247</v>
      </c>
      <c r="CP68">
        <f t="shared" si="110"/>
        <v>-2.2804367652043083</v>
      </c>
      <c r="CQ68">
        <f t="shared" si="93"/>
        <v>-2.1564489152974406</v>
      </c>
      <c r="CR68">
        <f t="shared" si="93"/>
        <v>-2.1564486249593084</v>
      </c>
      <c r="CS68">
        <f t="shared" si="93"/>
        <v>-2.1564512600027337</v>
      </c>
      <c r="CT68">
        <f t="shared" si="93"/>
        <v>-2.1564273445590776</v>
      </c>
      <c r="CU68">
        <f t="shared" si="93"/>
        <v>-2.1566443676240317</v>
      </c>
      <c r="CV68">
        <f t="shared" si="93"/>
        <v>-2.1546723608260963</v>
      </c>
      <c r="CW68">
        <f t="shared" si="93"/>
        <v>-2.1723815757970879</v>
      </c>
      <c r="CX68">
        <f t="shared" si="111"/>
        <v>-1.9903294803988301</v>
      </c>
    </row>
    <row r="69" spans="1:102">
      <c r="A69" s="47" t="s">
        <v>64</v>
      </c>
      <c r="B69" s="48"/>
      <c r="C69" s="49">
        <v>41148.517999999996</v>
      </c>
      <c r="D69" s="50"/>
      <c r="E69">
        <f t="shared" si="23"/>
        <v>-7235.9607167677914</v>
      </c>
      <c r="F69">
        <f t="shared" si="24"/>
        <v>-7236</v>
      </c>
      <c r="G69">
        <f t="shared" si="25"/>
        <v>1.4200972000253387E-2</v>
      </c>
      <c r="I69" s="116">
        <f t="shared" ref="I69:I88" si="112">G69</f>
        <v>1.4200972000253387E-2</v>
      </c>
      <c r="K69" s="165"/>
      <c r="L69" s="116"/>
      <c r="N69" s="116"/>
      <c r="O69" s="40"/>
      <c r="P69" s="116"/>
      <c r="Q69" s="293">
        <f t="shared" si="27"/>
        <v>26130.017999999996</v>
      </c>
      <c r="R69" s="8">
        <f t="shared" si="28"/>
        <v>2.0166760575198069E-4</v>
      </c>
      <c r="S69" s="8">
        <v>0.1</v>
      </c>
      <c r="T69" s="167">
        <f t="shared" si="29"/>
        <v>2.0166760575198071E-5</v>
      </c>
      <c r="U69" s="116"/>
      <c r="V69" s="8">
        <v>0.1</v>
      </c>
      <c r="W69" s="25"/>
      <c r="X69" s="252"/>
      <c r="Y69" s="41"/>
      <c r="Z69">
        <f t="shared" si="30"/>
        <v>-7236</v>
      </c>
      <c r="AA69" s="246">
        <f t="shared" si="31"/>
        <v>1.8087395741632577E-2</v>
      </c>
      <c r="AB69" s="247">
        <f t="shared" si="32"/>
        <v>-3.8864237413791906E-3</v>
      </c>
      <c r="AC69" s="247">
        <f t="shared" si="33"/>
        <v>1.4200972000253387E-2</v>
      </c>
      <c r="AD69" s="248">
        <f t="shared" si="34"/>
        <v>1.5104289497555827E-6</v>
      </c>
      <c r="AH69">
        <f t="shared" si="35"/>
        <v>5.8557488761070515E-3</v>
      </c>
      <c r="AI69">
        <f t="shared" si="36"/>
        <v>0.39419475925973579</v>
      </c>
      <c r="AJ69">
        <f t="shared" si="37"/>
        <v>0.35212314511296988</v>
      </c>
      <c r="AK69">
        <f t="shared" si="38"/>
        <v>7.1808254981409914E-2</v>
      </c>
      <c r="AL69">
        <f t="shared" si="39"/>
        <v>3.0236095953201341</v>
      </c>
      <c r="AM69">
        <f t="shared" si="40"/>
        <v>16.931917942623326</v>
      </c>
      <c r="AN69">
        <f t="shared" si="89"/>
        <v>-3.3804642438396106</v>
      </c>
      <c r="AO69">
        <f t="shared" si="89"/>
        <v>-3.390354919233292</v>
      </c>
      <c r="AP69">
        <f t="shared" si="89"/>
        <v>-3.3736616237850146</v>
      </c>
      <c r="AQ69">
        <f t="shared" si="89"/>
        <v>-3.4018771797661804</v>
      </c>
      <c r="AR69">
        <f t="shared" si="89"/>
        <v>-3.3542969306600847</v>
      </c>
      <c r="AS69">
        <f t="shared" si="89"/>
        <v>-3.4348776424868683</v>
      </c>
      <c r="AT69">
        <f t="shared" si="89"/>
        <v>-3.2992539918274151</v>
      </c>
      <c r="AU69">
        <f t="shared" si="42"/>
        <v>-3.5306603818410416</v>
      </c>
      <c r="AV69" s="246">
        <f t="shared" si="43"/>
        <v>2.037719214984705E-2</v>
      </c>
      <c r="AW69" s="247">
        <f t="shared" si="44"/>
        <v>-6.1762201495936635E-3</v>
      </c>
      <c r="AX69" s="248">
        <f t="shared" si="45"/>
        <v>3.8145695336246777E-6</v>
      </c>
      <c r="AY69" s="247">
        <f t="shared" si="46"/>
        <v>6.0554267159318624E-3</v>
      </c>
      <c r="BA69">
        <f t="shared" si="47"/>
        <v>2.289796408214472E-3</v>
      </c>
      <c r="BB69">
        <f t="shared" si="48"/>
        <v>1.1643345776262839</v>
      </c>
      <c r="BC69">
        <f t="shared" si="49"/>
        <v>0.3215210361864142</v>
      </c>
      <c r="BD69">
        <f t="shared" si="50"/>
        <v>0.1128279843267511</v>
      </c>
      <c r="BE69">
        <f t="shared" si="51"/>
        <v>0.60165884108167911</v>
      </c>
      <c r="BF69">
        <f t="shared" si="52"/>
        <v>0.31024526993801171</v>
      </c>
      <c r="BG69">
        <f t="shared" si="90"/>
        <v>-5.7866664727511239</v>
      </c>
      <c r="BH69">
        <f t="shared" si="90"/>
        <v>-5.7866688108084077</v>
      </c>
      <c r="BI69">
        <f t="shared" si="90"/>
        <v>-5.7866821506420356</v>
      </c>
      <c r="BJ69">
        <f t="shared" si="90"/>
        <v>-5.786758259491446</v>
      </c>
      <c r="BK69">
        <f t="shared" si="90"/>
        <v>-5.78719242957541</v>
      </c>
      <c r="BL69">
        <f t="shared" si="90"/>
        <v>-5.7896672480547959</v>
      </c>
      <c r="BM69">
        <f t="shared" si="90"/>
        <v>-5.8037119978744016</v>
      </c>
      <c r="BN69">
        <f t="shared" si="54"/>
        <v>-5.881624674671003</v>
      </c>
      <c r="BQ69">
        <f t="shared" si="94"/>
        <v>-5.4783851544419598E-3</v>
      </c>
      <c r="BR69">
        <v>7000</v>
      </c>
      <c r="BS69">
        <f t="shared" si="95"/>
        <v>-7.146675055110175E-3</v>
      </c>
      <c r="BT69">
        <f t="shared" si="96"/>
        <v>3.7697838256706296E-3</v>
      </c>
      <c r="BU69">
        <f t="shared" si="97"/>
        <v>-1.0916458880780805E-2</v>
      </c>
      <c r="BV69">
        <f t="shared" si="98"/>
        <v>0.63421646696777056</v>
      </c>
      <c r="BW69">
        <f t="shared" si="99"/>
        <v>-0.63340069271061106</v>
      </c>
      <c r="BX69">
        <f t="shared" si="100"/>
        <v>-2.2137971347951937</v>
      </c>
      <c r="BY69">
        <f t="shared" si="101"/>
        <v>-1.9987498734307696</v>
      </c>
      <c r="BZ69">
        <f t="shared" si="92"/>
        <v>-1.5543239882488955</v>
      </c>
      <c r="CA69">
        <f t="shared" si="92"/>
        <v>-1.5543239881874547</v>
      </c>
      <c r="CB69">
        <f t="shared" si="92"/>
        <v>-1.5543239820729724</v>
      </c>
      <c r="CC69">
        <f t="shared" si="92"/>
        <v>-1.5543233735834319</v>
      </c>
      <c r="CD69">
        <f t="shared" si="92"/>
        <v>-1.5542629310602685</v>
      </c>
      <c r="CE69">
        <f t="shared" si="92"/>
        <v>-1.5490817542382818</v>
      </c>
      <c r="CF69">
        <f t="shared" si="92"/>
        <v>-1.4385725076552394</v>
      </c>
      <c r="CG69">
        <f t="shared" si="102"/>
        <v>-0.94436051051436287</v>
      </c>
      <c r="CI69" s="23">
        <f t="shared" si="103"/>
        <v>7000</v>
      </c>
      <c r="CJ69" s="86">
        <f t="shared" si="104"/>
        <v>5.4380737263388448E-3</v>
      </c>
      <c r="CK69" s="86">
        <f t="shared" si="105"/>
        <v>3.7697838256706296E-3</v>
      </c>
      <c r="CL69">
        <f t="shared" si="106"/>
        <v>1.6682899006682155E-3</v>
      </c>
      <c r="CM69">
        <f t="shared" si="107"/>
        <v>0.90439832776583662</v>
      </c>
      <c r="CN69">
        <f t="shared" si="108"/>
        <v>0.14113777256608284</v>
      </c>
      <c r="CO69">
        <f t="shared" si="109"/>
        <v>-2.070987836353126</v>
      </c>
      <c r="CP69">
        <f t="shared" si="110"/>
        <v>-1.6861643577648722</v>
      </c>
      <c r="CQ69">
        <f t="shared" si="93"/>
        <v>-1.8858628128934241</v>
      </c>
      <c r="CR69">
        <f t="shared" si="93"/>
        <v>-1.8858628049281552</v>
      </c>
      <c r="CS69">
        <f t="shared" si="93"/>
        <v>-1.8858629338763166</v>
      </c>
      <c r="CT69">
        <f t="shared" si="93"/>
        <v>-1.8858608463538216</v>
      </c>
      <c r="CU69">
        <f t="shared" si="93"/>
        <v>-1.8858946392994844</v>
      </c>
      <c r="CV69">
        <f t="shared" si="93"/>
        <v>-1.8853471655318577</v>
      </c>
      <c r="CW69">
        <f t="shared" si="93"/>
        <v>-1.8941063614700626</v>
      </c>
      <c r="CX69">
        <f t="shared" si="111"/>
        <v>-1.6963361898070977</v>
      </c>
    </row>
    <row r="70" spans="1:102">
      <c r="A70" s="47" t="s">
        <v>64</v>
      </c>
      <c r="B70" s="48"/>
      <c r="C70" s="49">
        <v>41176.356</v>
      </c>
      <c r="D70" s="50"/>
      <c r="E70">
        <f t="shared" si="23"/>
        <v>-7158.9542542304262</v>
      </c>
      <c r="F70">
        <f t="shared" si="24"/>
        <v>-7159</v>
      </c>
      <c r="G70">
        <f t="shared" si="25"/>
        <v>1.6537193005206063E-2</v>
      </c>
      <c r="I70" s="116">
        <f t="shared" si="112"/>
        <v>1.6537193005206063E-2</v>
      </c>
      <c r="K70" s="165"/>
      <c r="L70" s="116"/>
      <c r="N70" s="116"/>
      <c r="O70" s="40"/>
      <c r="P70" s="116"/>
      <c r="Q70" s="293">
        <f t="shared" si="27"/>
        <v>26157.856</v>
      </c>
      <c r="R70" s="8">
        <f t="shared" si="28"/>
        <v>2.7347875249143636E-4</v>
      </c>
      <c r="S70" s="8">
        <v>0.1</v>
      </c>
      <c r="T70" s="167">
        <f t="shared" si="29"/>
        <v>2.7347875249143636E-5</v>
      </c>
      <c r="U70" s="116"/>
      <c r="V70" s="8">
        <v>0.1</v>
      </c>
      <c r="W70" s="25"/>
      <c r="X70" s="252"/>
      <c r="Y70" s="41"/>
      <c r="Z70">
        <f t="shared" si="30"/>
        <v>-7159</v>
      </c>
      <c r="AA70" s="246">
        <f t="shared" si="31"/>
        <v>1.7953799208730994E-2</v>
      </c>
      <c r="AB70" s="247">
        <f t="shared" si="32"/>
        <v>-1.4166062035249304E-3</v>
      </c>
      <c r="AC70" s="247">
        <f t="shared" si="33"/>
        <v>1.6537193005206063E-2</v>
      </c>
      <c r="AD70" s="248">
        <f t="shared" si="34"/>
        <v>2.0067731358653163E-7</v>
      </c>
      <c r="AH70">
        <f t="shared" si="35"/>
        <v>5.7705767581930235E-3</v>
      </c>
      <c r="AI70">
        <f t="shared" si="36"/>
        <v>0.39388942078138078</v>
      </c>
      <c r="AJ70">
        <f t="shared" si="37"/>
        <v>0.34806597427802172</v>
      </c>
      <c r="AK70">
        <f t="shared" si="38"/>
        <v>6.918367546693778E-2</v>
      </c>
      <c r="AL70">
        <f t="shared" si="39"/>
        <v>3.0279408786785176</v>
      </c>
      <c r="AM70">
        <f t="shared" si="40"/>
        <v>17.578667383864989</v>
      </c>
      <c r="AN70">
        <f t="shared" si="89"/>
        <v>-3.3717545923130743</v>
      </c>
      <c r="AO70">
        <f t="shared" si="89"/>
        <v>-3.3814363157813809</v>
      </c>
      <c r="AP70">
        <f t="shared" si="89"/>
        <v>-3.3651299528333967</v>
      </c>
      <c r="AQ70">
        <f t="shared" si="89"/>
        <v>-3.3926311195326417</v>
      </c>
      <c r="AR70">
        <f t="shared" si="89"/>
        <v>-3.3463499636399634</v>
      </c>
      <c r="AS70">
        <f t="shared" si="89"/>
        <v>-3.4245478467663091</v>
      </c>
      <c r="AT70">
        <f t="shared" si="89"/>
        <v>-3.2931835832468845</v>
      </c>
      <c r="AU70">
        <f t="shared" si="42"/>
        <v>-3.5166715443802268</v>
      </c>
      <c r="AV70" s="246">
        <f t="shared" si="43"/>
        <v>2.0110208921115886E-2</v>
      </c>
      <c r="AW70" s="247">
        <f t="shared" si="44"/>
        <v>-3.5730159159098225E-3</v>
      </c>
      <c r="AX70" s="248">
        <f t="shared" si="45"/>
        <v>1.2766442735344909E-6</v>
      </c>
      <c r="AY70" s="247">
        <f t="shared" si="46"/>
        <v>8.6102065346281478E-3</v>
      </c>
      <c r="BA70">
        <f t="shared" si="47"/>
        <v>2.1564097123848917E-3</v>
      </c>
      <c r="BB70">
        <f t="shared" si="48"/>
        <v>1.1605804452224433</v>
      </c>
      <c r="BC70">
        <f t="shared" si="49"/>
        <v>0.29057353092871535</v>
      </c>
      <c r="BD70">
        <f t="shared" si="50"/>
        <v>0.11810981357621628</v>
      </c>
      <c r="BE70">
        <f t="shared" si="51"/>
        <v>0.63416804315332631</v>
      </c>
      <c r="BF70">
        <f t="shared" si="52"/>
        <v>0.32815631220046132</v>
      </c>
      <c r="BG70">
        <f t="shared" si="90"/>
        <v>-5.7592621183325683</v>
      </c>
      <c r="BH70">
        <f t="shared" si="90"/>
        <v>-5.7592643728219457</v>
      </c>
      <c r="BI70">
        <f t="shared" si="90"/>
        <v>-5.7592774346696851</v>
      </c>
      <c r="BJ70">
        <f t="shared" si="90"/>
        <v>-5.7593531092303127</v>
      </c>
      <c r="BK70">
        <f t="shared" si="90"/>
        <v>-5.7597914690472214</v>
      </c>
      <c r="BL70">
        <f t="shared" si="90"/>
        <v>-5.7623285789016769</v>
      </c>
      <c r="BM70">
        <f t="shared" si="90"/>
        <v>-5.7769412624237315</v>
      </c>
      <c r="BN70">
        <f t="shared" si="54"/>
        <v>-5.8589871912954399</v>
      </c>
      <c r="BQ70">
        <f t="shared" si="94"/>
        <v>-5.0904306737768858E-3</v>
      </c>
      <c r="BR70">
        <v>8000</v>
      </c>
      <c r="BS70">
        <f t="shared" si="95"/>
        <v>-8.1177844670845233E-3</v>
      </c>
      <c r="BT70">
        <f t="shared" si="96"/>
        <v>3.212497929678542E-3</v>
      </c>
      <c r="BU70">
        <f t="shared" si="97"/>
        <v>-1.1330282396763066E-2</v>
      </c>
      <c r="BV70">
        <f t="shared" si="98"/>
        <v>0.72014671789427731</v>
      </c>
      <c r="BW70">
        <f t="shared" si="99"/>
        <v>-0.75283778738898621</v>
      </c>
      <c r="BX70">
        <f t="shared" si="100"/>
        <v>-2.0473742333446885</v>
      </c>
      <c r="BY70">
        <f t="shared" si="101"/>
        <v>-1.6416727269436036</v>
      </c>
      <c r="BZ70">
        <f t="shared" si="92"/>
        <v>-1.3591157947541008</v>
      </c>
      <c r="CA70">
        <f t="shared" si="92"/>
        <v>-1.3591077718028193</v>
      </c>
      <c r="CB70">
        <f t="shared" si="92"/>
        <v>-1.3590451883883348</v>
      </c>
      <c r="CC70">
        <f t="shared" si="92"/>
        <v>-1.358557627411948</v>
      </c>
      <c r="CD70">
        <f t="shared" si="92"/>
        <v>-1.354796360384408</v>
      </c>
      <c r="CE70">
        <f t="shared" si="92"/>
        <v>-1.3276987810194236</v>
      </c>
      <c r="CF70">
        <f t="shared" si="92"/>
        <v>-1.1841479934106454</v>
      </c>
      <c r="CG70">
        <f t="shared" si="102"/>
        <v>-0.76268729673755242</v>
      </c>
      <c r="CI70" s="23">
        <f t="shared" si="103"/>
        <v>8000</v>
      </c>
      <c r="CJ70" s="86">
        <f t="shared" si="104"/>
        <v>6.239851722986179E-3</v>
      </c>
      <c r="CK70" s="86">
        <f t="shared" si="105"/>
        <v>3.212497929678542E-3</v>
      </c>
      <c r="CL70">
        <f t="shared" si="106"/>
        <v>3.0273537933076375E-3</v>
      </c>
      <c r="CM70">
        <f t="shared" si="107"/>
        <v>0.95440691452954673</v>
      </c>
      <c r="CN70">
        <f t="shared" si="108"/>
        <v>0.39956109035388648</v>
      </c>
      <c r="CO70">
        <f t="shared" si="109"/>
        <v>-1.8015604276486319</v>
      </c>
      <c r="CP70">
        <f t="shared" si="110"/>
        <v>-1.2621793975592184</v>
      </c>
      <c r="CQ70">
        <f t="shared" si="93"/>
        <v>-1.6015873375047556</v>
      </c>
      <c r="CR70">
        <f t="shared" si="93"/>
        <v>-1.6015873375047784</v>
      </c>
      <c r="CS70">
        <f t="shared" si="93"/>
        <v>-1.6015873375010579</v>
      </c>
      <c r="CT70">
        <f t="shared" si="93"/>
        <v>-1.6015873381073029</v>
      </c>
      <c r="CU70">
        <f t="shared" si="93"/>
        <v>-1.6015872393199357</v>
      </c>
      <c r="CV70">
        <f t="shared" si="93"/>
        <v>-1.6016033325018384</v>
      </c>
      <c r="CW70">
        <f t="shared" si="93"/>
        <v>-1.5988602308092239</v>
      </c>
      <c r="CX70">
        <f t="shared" si="111"/>
        <v>-1.4023428992153648</v>
      </c>
    </row>
    <row r="71" spans="1:102">
      <c r="A71" s="47" t="s">
        <v>64</v>
      </c>
      <c r="B71" s="48" t="s">
        <v>45</v>
      </c>
      <c r="C71" s="49">
        <v>41178.351999999999</v>
      </c>
      <c r="D71" s="50"/>
      <c r="E71">
        <f t="shared" si="23"/>
        <v>-7153.4328482664741</v>
      </c>
      <c r="F71">
        <f t="shared" si="24"/>
        <v>-7153.5</v>
      </c>
      <c r="G71">
        <f t="shared" si="25"/>
        <v>2.427549449930666E-2</v>
      </c>
      <c r="I71" s="116">
        <f t="shared" si="112"/>
        <v>2.427549449930666E-2</v>
      </c>
      <c r="K71" s="165"/>
      <c r="L71" s="116"/>
      <c r="N71" s="116"/>
      <c r="O71" s="40"/>
      <c r="P71" s="116"/>
      <c r="Q71" s="293">
        <f t="shared" si="27"/>
        <v>26159.851999999999</v>
      </c>
      <c r="R71" s="8">
        <f t="shared" si="28"/>
        <v>5.8929963318586794E-4</v>
      </c>
      <c r="S71" s="8">
        <v>0.1</v>
      </c>
      <c r="T71" s="167">
        <f t="shared" si="29"/>
        <v>5.8929963318586797E-5</v>
      </c>
      <c r="V71" s="8">
        <v>0.1</v>
      </c>
      <c r="W71" s="25"/>
      <c r="X71" s="252"/>
      <c r="Y71" s="41"/>
      <c r="Z71">
        <f t="shared" si="30"/>
        <v>-7153.5</v>
      </c>
      <c r="AA71" s="246">
        <f t="shared" si="31"/>
        <v>1.7944245645347016E-2</v>
      </c>
      <c r="AB71" s="247">
        <f t="shared" si="32"/>
        <v>6.3312488539596437E-3</v>
      </c>
      <c r="AC71" s="247">
        <f t="shared" si="33"/>
        <v>2.427549449930666E-2</v>
      </c>
      <c r="AD71" s="248">
        <f t="shared" si="34"/>
        <v>4.0084712050765297E-6</v>
      </c>
      <c r="AH71">
        <f t="shared" si="35"/>
        <v>5.7644809763145941E-3</v>
      </c>
      <c r="AI71">
        <f t="shared" si="36"/>
        <v>0.39386807139347135</v>
      </c>
      <c r="AJ71">
        <f t="shared" si="37"/>
        <v>0.34777627169721659</v>
      </c>
      <c r="AK71">
        <f t="shared" si="38"/>
        <v>6.899637900335584E-2</v>
      </c>
      <c r="AL71">
        <f t="shared" si="39"/>
        <v>3.0282498869188368</v>
      </c>
      <c r="AM71">
        <f t="shared" si="40"/>
        <v>17.626695580000174</v>
      </c>
      <c r="AN71">
        <f t="shared" ref="AN71:AT80" si="113">$AU71+$AB$7*SIN(AO71)</f>
        <v>-3.3711329604741445</v>
      </c>
      <c r="AO71">
        <f t="shared" si="113"/>
        <v>-3.3807992050685645</v>
      </c>
      <c r="AP71">
        <f t="shared" si="113"/>
        <v>-3.3645213018694222</v>
      </c>
      <c r="AQ71">
        <f t="shared" si="113"/>
        <v>-3.3919702588607521</v>
      </c>
      <c r="AR71">
        <f t="shared" si="113"/>
        <v>-3.3457835470065027</v>
      </c>
      <c r="AS71">
        <f t="shared" si="113"/>
        <v>-3.4238091153653953</v>
      </c>
      <c r="AT71">
        <f t="shared" si="113"/>
        <v>-3.2927516745002645</v>
      </c>
      <c r="AU71">
        <f t="shared" si="42"/>
        <v>-3.5156723417044553</v>
      </c>
      <c r="AV71" s="246">
        <f t="shared" si="43"/>
        <v>2.009108130040968E-2</v>
      </c>
      <c r="AW71" s="247">
        <f t="shared" si="44"/>
        <v>4.1844131988969802E-3</v>
      </c>
      <c r="AX71" s="248">
        <f t="shared" si="45"/>
        <v>1.7509313819103261E-6</v>
      </c>
      <c r="AY71" s="247">
        <f t="shared" si="46"/>
        <v>1.6364177867929403E-2</v>
      </c>
      <c r="BA71">
        <f t="shared" si="47"/>
        <v>2.1468356550626653E-3</v>
      </c>
      <c r="BB71">
        <f t="shared" si="48"/>
        <v>1.1603067098672788</v>
      </c>
      <c r="BC71">
        <f t="shared" si="49"/>
        <v>0.28835860136922042</v>
      </c>
      <c r="BD71">
        <f t="shared" si="50"/>
        <v>0.11848107959659537</v>
      </c>
      <c r="BE71">
        <f t="shared" si="51"/>
        <v>0.6364820395151366</v>
      </c>
      <c r="BF71">
        <f t="shared" si="52"/>
        <v>0.32943839088837273</v>
      </c>
      <c r="BG71">
        <f t="shared" ref="BG71:BM80" si="114">$BN71+$BB$7*SIN(BH71)</f>
        <v>-5.7573080761270035</v>
      </c>
      <c r="BH71">
        <f t="shared" si="114"/>
        <v>-5.7573103240266086</v>
      </c>
      <c r="BI71">
        <f t="shared" si="114"/>
        <v>-5.7573233624403972</v>
      </c>
      <c r="BJ71">
        <f t="shared" si="114"/>
        <v>-5.7573989867521256</v>
      </c>
      <c r="BK71">
        <f t="shared" si="114"/>
        <v>-5.7578375511137807</v>
      </c>
      <c r="BL71">
        <f t="shared" si="114"/>
        <v>-5.7603787036193079</v>
      </c>
      <c r="BM71">
        <f t="shared" si="114"/>
        <v>-5.7750306508704012</v>
      </c>
      <c r="BN71">
        <f t="shared" si="54"/>
        <v>-5.857370228197186</v>
      </c>
      <c r="BQ71">
        <f t="shared" si="94"/>
        <v>-4.4123895699539426E-3</v>
      </c>
      <c r="BR71">
        <v>9000</v>
      </c>
      <c r="BS71">
        <f t="shared" si="95"/>
        <v>-8.6123180658901136E-3</v>
      </c>
      <c r="BT71">
        <f t="shared" si="96"/>
        <v>2.6600837880895725E-3</v>
      </c>
      <c r="BU71">
        <f t="shared" si="97"/>
        <v>-1.1272401853979687E-2</v>
      </c>
      <c r="BV71">
        <f t="shared" si="98"/>
        <v>0.84647242997279548</v>
      </c>
      <c r="BW71">
        <f t="shared" si="99"/>
        <v>-0.87937126583575254</v>
      </c>
      <c r="BX71">
        <f t="shared" si="100"/>
        <v>-1.8251970486146047</v>
      </c>
      <c r="BY71">
        <f t="shared" si="101"/>
        <v>-1.2932909552726324</v>
      </c>
      <c r="BZ71">
        <f t="shared" si="92"/>
        <v>-1.1336216960107617</v>
      </c>
      <c r="CA71">
        <f t="shared" si="92"/>
        <v>-1.1333713192227926</v>
      </c>
      <c r="CB71">
        <f t="shared" si="92"/>
        <v>-1.1324034477468672</v>
      </c>
      <c r="CC71">
        <f t="shared" si="92"/>
        <v>-1.1286806212285323</v>
      </c>
      <c r="CD71">
        <f t="shared" si="92"/>
        <v>-1.114625650752205</v>
      </c>
      <c r="CE71">
        <f t="shared" si="92"/>
        <v>-1.0648304255060914</v>
      </c>
      <c r="CF71">
        <f t="shared" si="92"/>
        <v>-0.9158513203150247</v>
      </c>
      <c r="CG71">
        <f t="shared" si="102"/>
        <v>-0.58101408296074109</v>
      </c>
      <c r="CI71" s="23">
        <f t="shared" si="103"/>
        <v>9000</v>
      </c>
      <c r="CJ71" s="86">
        <f t="shared" si="104"/>
        <v>6.8600122840257434E-3</v>
      </c>
      <c r="CK71" s="86">
        <f t="shared" si="105"/>
        <v>2.6600837880895725E-3</v>
      </c>
      <c r="CL71">
        <f t="shared" si="106"/>
        <v>4.1999284959361709E-3</v>
      </c>
      <c r="CM71">
        <f t="shared" si="107"/>
        <v>1.0142599975979825</v>
      </c>
      <c r="CN71">
        <f t="shared" si="108"/>
        <v>0.65440820557733181</v>
      </c>
      <c r="CO71">
        <f t="shared" si="109"/>
        <v>-1.4991987293087801</v>
      </c>
      <c r="CP71">
        <f t="shared" si="110"/>
        <v>-0.93084840357155607</v>
      </c>
      <c r="CQ71">
        <f t="shared" si="93"/>
        <v>-1.3004481390147613</v>
      </c>
      <c r="CR71">
        <f t="shared" si="93"/>
        <v>-1.300448133324275</v>
      </c>
      <c r="CS71">
        <f t="shared" si="93"/>
        <v>-1.3004480264343043</v>
      </c>
      <c r="CT71">
        <f t="shared" si="93"/>
        <v>-1.3004460186230868</v>
      </c>
      <c r="CU71">
        <f t="shared" si="93"/>
        <v>-1.3004083067873335</v>
      </c>
      <c r="CV71">
        <f t="shared" si="93"/>
        <v>-1.2997009327129132</v>
      </c>
      <c r="CW71">
        <f t="shared" si="93"/>
        <v>-1.286750691654676</v>
      </c>
      <c r="CX71">
        <f t="shared" si="111"/>
        <v>-1.1083496086236324</v>
      </c>
    </row>
    <row r="72" spans="1:102">
      <c r="A72" s="47" t="s">
        <v>64</v>
      </c>
      <c r="B72" s="48"/>
      <c r="C72" s="49">
        <v>41181.396999999997</v>
      </c>
      <c r="D72" s="50"/>
      <c r="E72">
        <f t="shared" si="23"/>
        <v>-7145.0096613124497</v>
      </c>
      <c r="F72">
        <f t="shared" si="24"/>
        <v>-7145</v>
      </c>
      <c r="G72">
        <f t="shared" si="25"/>
        <v>-3.492584997729864E-3</v>
      </c>
      <c r="I72" s="116">
        <f t="shared" si="112"/>
        <v>-3.492584997729864E-3</v>
      </c>
      <c r="K72" s="165"/>
      <c r="L72" s="116"/>
      <c r="N72" s="116"/>
      <c r="O72" s="40"/>
      <c r="P72" s="116"/>
      <c r="Q72" s="293">
        <f t="shared" si="27"/>
        <v>26162.896999999997</v>
      </c>
      <c r="R72" s="8">
        <f t="shared" si="28"/>
        <v>1.2198149966367714E-5</v>
      </c>
      <c r="S72" s="8">
        <v>0.1</v>
      </c>
      <c r="T72" s="167">
        <f t="shared" si="29"/>
        <v>1.2198149966367716E-6</v>
      </c>
      <c r="U72" s="116"/>
      <c r="V72" s="8">
        <v>0.1</v>
      </c>
      <c r="W72" s="25"/>
      <c r="X72" s="252"/>
      <c r="Y72" s="41"/>
      <c r="Z72">
        <f t="shared" si="30"/>
        <v>-7145</v>
      </c>
      <c r="AA72" s="246">
        <f t="shared" si="31"/>
        <v>1.7929478194633724E-2</v>
      </c>
      <c r="AB72" s="247">
        <f t="shared" si="32"/>
        <v>-2.1422063192363588E-2</v>
      </c>
      <c r="AC72" s="247">
        <f t="shared" si="33"/>
        <v>-3.492584997729864E-3</v>
      </c>
      <c r="AD72" s="248">
        <f t="shared" si="34"/>
        <v>4.5890479141761894E-5</v>
      </c>
      <c r="AH72">
        <f t="shared" si="35"/>
        <v>5.7550570798768465E-3</v>
      </c>
      <c r="AI72">
        <f t="shared" si="36"/>
        <v>0.39383519729399985</v>
      </c>
      <c r="AJ72">
        <f t="shared" si="37"/>
        <v>0.34732857385307797</v>
      </c>
      <c r="AK72">
        <f t="shared" si="38"/>
        <v>6.8706965820363841E-2</v>
      </c>
      <c r="AL72">
        <f t="shared" si="39"/>
        <v>3.0287273495235252</v>
      </c>
      <c r="AM72">
        <f t="shared" si="40"/>
        <v>17.701422678069623</v>
      </c>
      <c r="AN72">
        <f t="shared" si="113"/>
        <v>-3.3701723828753849</v>
      </c>
      <c r="AO72">
        <f t="shared" si="113"/>
        <v>-3.3798145611921733</v>
      </c>
      <c r="AP72">
        <f t="shared" si="113"/>
        <v>-3.3635808551742783</v>
      </c>
      <c r="AQ72">
        <f t="shared" si="113"/>
        <v>-3.390948817224444</v>
      </c>
      <c r="AR72">
        <f t="shared" si="113"/>
        <v>-3.3449084930615225</v>
      </c>
      <c r="AS72">
        <f t="shared" si="113"/>
        <v>-3.4226672093322441</v>
      </c>
      <c r="AT72">
        <f t="shared" si="113"/>
        <v>-3.2920846167350413</v>
      </c>
      <c r="AU72">
        <f t="shared" si="42"/>
        <v>-3.514128119387351</v>
      </c>
      <c r="AV72" s="246">
        <f t="shared" si="43"/>
        <v>2.0061505926774168E-2</v>
      </c>
      <c r="AW72" s="247">
        <f t="shared" si="44"/>
        <v>-2.3554090924504032E-2</v>
      </c>
      <c r="AX72" s="248">
        <f t="shared" si="45"/>
        <v>5.5479519927980323E-5</v>
      </c>
      <c r="AY72" s="247">
        <f t="shared" si="46"/>
        <v>-1.1379669809747155E-2</v>
      </c>
      <c r="BA72">
        <f t="shared" si="47"/>
        <v>2.1320277321404449E-3</v>
      </c>
      <c r="BB72">
        <f t="shared" si="48"/>
        <v>1.1598822325318958</v>
      </c>
      <c r="BC72">
        <f t="shared" si="49"/>
        <v>0.28493455727441225</v>
      </c>
      <c r="BD72">
        <f t="shared" si="50"/>
        <v>0.11905326191022018</v>
      </c>
      <c r="BE72">
        <f t="shared" si="51"/>
        <v>0.64005606490318145</v>
      </c>
      <c r="BF72">
        <f t="shared" si="52"/>
        <v>0.33142051645890647</v>
      </c>
      <c r="BG72">
        <f t="shared" si="114"/>
        <v>-5.7542891009694985</v>
      </c>
      <c r="BH72">
        <f t="shared" si="114"/>
        <v>-5.7542913385323535</v>
      </c>
      <c r="BI72">
        <f t="shared" si="114"/>
        <v>-5.75430433982996</v>
      </c>
      <c r="BJ72">
        <f t="shared" si="114"/>
        <v>-5.7543798815587364</v>
      </c>
      <c r="BK72">
        <f t="shared" si="114"/>
        <v>-5.7548187374052322</v>
      </c>
      <c r="BL72">
        <f t="shared" si="114"/>
        <v>-5.7573660305235421</v>
      </c>
      <c r="BM72">
        <f t="shared" si="114"/>
        <v>-5.7720783112833516</v>
      </c>
      <c r="BN72">
        <f t="shared" si="54"/>
        <v>-5.8548712852271558</v>
      </c>
      <c r="BQ72">
        <f t="shared" si="94"/>
        <v>-3.3023261294839248E-3</v>
      </c>
      <c r="BR72">
        <v>10000</v>
      </c>
      <c r="BS72">
        <f t="shared" si="95"/>
        <v>-8.3331818279026616E-3</v>
      </c>
      <c r="BT72">
        <f t="shared" si="96"/>
        <v>2.112541400903722E-3</v>
      </c>
      <c r="BU72">
        <f t="shared" si="97"/>
        <v>-1.0445723228806384E-2</v>
      </c>
      <c r="BV72">
        <f t="shared" si="98"/>
        <v>1.0416263874442702</v>
      </c>
      <c r="BW72">
        <f t="shared" si="99"/>
        <v>-0.98497491392312231</v>
      </c>
      <c r="BX72">
        <f t="shared" si="100"/>
        <v>-1.502508458490442</v>
      </c>
      <c r="BY72">
        <f t="shared" si="101"/>
        <v>-0.93394194136157227</v>
      </c>
      <c r="BZ72">
        <f t="shared" ref="BZ72:CF81" si="115">$CG72+$AB$7*SIN(CA72)</f>
        <v>-0.8616646990054676</v>
      </c>
      <c r="CA72">
        <f t="shared" si="115"/>
        <v>-0.86001211930992782</v>
      </c>
      <c r="CB72">
        <f t="shared" si="115"/>
        <v>-0.85586998114370072</v>
      </c>
      <c r="CC72">
        <f t="shared" si="115"/>
        <v>-0.84557352028938126</v>
      </c>
      <c r="CD72">
        <f t="shared" si="115"/>
        <v>-0.82048040511329723</v>
      </c>
      <c r="CE72">
        <f t="shared" si="115"/>
        <v>-0.76195938084639081</v>
      </c>
      <c r="CF72">
        <f t="shared" si="115"/>
        <v>-0.63653365431904008</v>
      </c>
      <c r="CG72">
        <f t="shared" si="102"/>
        <v>-0.39934086918393064</v>
      </c>
      <c r="CI72" s="23">
        <f t="shared" si="103"/>
        <v>10000</v>
      </c>
      <c r="CJ72" s="86">
        <f t="shared" si="104"/>
        <v>7.1433970993224592E-3</v>
      </c>
      <c r="CK72" s="86">
        <f t="shared" si="105"/>
        <v>2.112541400903722E-3</v>
      </c>
      <c r="CL72">
        <f t="shared" si="106"/>
        <v>5.0308556984187368E-3</v>
      </c>
      <c r="CM72">
        <f t="shared" si="107"/>
        <v>1.0802271544545665</v>
      </c>
      <c r="CN72">
        <f t="shared" si="108"/>
        <v>0.87039855581366865</v>
      </c>
      <c r="CO72">
        <f t="shared" si="109"/>
        <v>-1.1565871912613224</v>
      </c>
      <c r="CP72">
        <f t="shared" si="110"/>
        <v>-0.65273229886849304</v>
      </c>
      <c r="CQ72">
        <f t="shared" ref="CQ72:CW81" si="116">$CX72+$BB$7*SIN(CR72)</f>
        <v>-0.97989508704348161</v>
      </c>
      <c r="CR72">
        <f t="shared" si="116"/>
        <v>-0.97989477296371108</v>
      </c>
      <c r="CS72">
        <f t="shared" si="116"/>
        <v>-0.97989194479031716</v>
      </c>
      <c r="CT72">
        <f t="shared" si="116"/>
        <v>-0.97986647866091625</v>
      </c>
      <c r="CU72">
        <f t="shared" si="116"/>
        <v>-0.97963721384363911</v>
      </c>
      <c r="CV72">
        <f t="shared" si="116"/>
        <v>-0.97757671703106563</v>
      </c>
      <c r="CW72">
        <f t="shared" si="116"/>
        <v>-0.95933232292019943</v>
      </c>
      <c r="CX72">
        <f t="shared" si="111"/>
        <v>-0.81435631803189956</v>
      </c>
    </row>
    <row r="73" spans="1:102">
      <c r="A73" s="47" t="s">
        <v>66</v>
      </c>
      <c r="B73" s="48" t="s">
        <v>45</v>
      </c>
      <c r="C73" s="49">
        <v>41335.226999999999</v>
      </c>
      <c r="D73" s="50"/>
      <c r="E73">
        <f t="shared" si="23"/>
        <v>-6719.4796615954592</v>
      </c>
      <c r="F73">
        <f t="shared" si="24"/>
        <v>-6719.5</v>
      </c>
      <c r="G73">
        <f t="shared" si="25"/>
        <v>7.3523765022400767E-3</v>
      </c>
      <c r="I73" s="116">
        <f t="shared" si="112"/>
        <v>7.3523765022400767E-3</v>
      </c>
      <c r="K73" s="165"/>
      <c r="L73" s="116"/>
      <c r="N73" s="116"/>
      <c r="O73" s="40"/>
      <c r="P73" s="116"/>
      <c r="Q73" s="293">
        <f t="shared" si="27"/>
        <v>26316.726999999999</v>
      </c>
      <c r="R73" s="8">
        <f t="shared" si="28"/>
        <v>5.4057440230692023E-5</v>
      </c>
      <c r="S73" s="8">
        <v>0.1</v>
      </c>
      <c r="T73" s="167">
        <f t="shared" si="29"/>
        <v>5.4057440230692025E-6</v>
      </c>
      <c r="U73" s="116"/>
      <c r="V73" s="8">
        <v>0.1</v>
      </c>
      <c r="W73" s="25"/>
      <c r="X73" s="252"/>
      <c r="Y73" s="41"/>
      <c r="Z73">
        <f t="shared" si="30"/>
        <v>-6719.5</v>
      </c>
      <c r="AA73" s="246">
        <f t="shared" si="31"/>
        <v>1.7185949336096563E-2</v>
      </c>
      <c r="AB73" s="247">
        <f t="shared" si="32"/>
        <v>-9.8335728338564861E-3</v>
      </c>
      <c r="AC73" s="247">
        <f t="shared" si="33"/>
        <v>7.3523765022400767E-3</v>
      </c>
      <c r="AD73" s="248">
        <f t="shared" si="34"/>
        <v>9.6699154678760293E-6</v>
      </c>
      <c r="AH73">
        <f t="shared" si="35"/>
        <v>5.2785704357039337E-3</v>
      </c>
      <c r="AI73">
        <f t="shared" si="36"/>
        <v>0.39237384321450741</v>
      </c>
      <c r="AJ73">
        <f t="shared" si="37"/>
        <v>0.32494969730899165</v>
      </c>
      <c r="AK73">
        <f t="shared" si="38"/>
        <v>5.4285069604235403E-2</v>
      </c>
      <c r="AL73">
        <f t="shared" si="39"/>
        <v>3.0524896250484601</v>
      </c>
      <c r="AM73">
        <f t="shared" si="40"/>
        <v>22.431073697995782</v>
      </c>
      <c r="AN73">
        <f t="shared" si="113"/>
        <v>-3.3222721337043528</v>
      </c>
      <c r="AO73">
        <f t="shared" si="113"/>
        <v>-3.3304933524818199</v>
      </c>
      <c r="AP73">
        <f t="shared" si="113"/>
        <v>-3.3167904163872528</v>
      </c>
      <c r="AQ73">
        <f t="shared" si="113"/>
        <v>-3.339649975682351</v>
      </c>
      <c r="AR73">
        <f t="shared" si="113"/>
        <v>-3.3015672794785069</v>
      </c>
      <c r="AS73">
        <f t="shared" si="113"/>
        <v>-3.3651697246111918</v>
      </c>
      <c r="AT73">
        <f t="shared" si="113"/>
        <v>-3.2593251190880443</v>
      </c>
      <c r="AU73">
        <f t="shared" si="42"/>
        <v>-3.4368261669253179</v>
      </c>
      <c r="AV73" s="246">
        <f t="shared" si="43"/>
        <v>1.8562505525419264E-2</v>
      </c>
      <c r="AW73" s="247">
        <f t="shared" si="44"/>
        <v>-1.1210129023179187E-2</v>
      </c>
      <c r="AX73" s="248">
        <f t="shared" si="45"/>
        <v>1.2566699271632435E-5</v>
      </c>
      <c r="AY73" s="247">
        <f t="shared" si="46"/>
        <v>6.9724987721344277E-4</v>
      </c>
      <c r="BA73">
        <f t="shared" si="47"/>
        <v>1.3765561893227002E-3</v>
      </c>
      <c r="BB73">
        <f t="shared" si="48"/>
        <v>1.1366568253309082</v>
      </c>
      <c r="BC73">
        <f t="shared" si="49"/>
        <v>0.11331306135450235</v>
      </c>
      <c r="BD73">
        <f t="shared" si="50"/>
        <v>0.1451238076310167</v>
      </c>
      <c r="BE73">
        <f t="shared" si="51"/>
        <v>0.8154372591949407</v>
      </c>
      <c r="BF73">
        <f t="shared" si="52"/>
        <v>0.43192155561933798</v>
      </c>
      <c r="BG73">
        <f t="shared" si="114"/>
        <v>-5.60466375308153</v>
      </c>
      <c r="BH73">
        <f t="shared" si="114"/>
        <v>-5.6046653148358025</v>
      </c>
      <c r="BI73">
        <f t="shared" si="114"/>
        <v>-5.6046753785622521</v>
      </c>
      <c r="BJ73">
        <f t="shared" si="114"/>
        <v>-5.6047402258520664</v>
      </c>
      <c r="BK73">
        <f t="shared" si="114"/>
        <v>-5.6051579988600366</v>
      </c>
      <c r="BL73">
        <f t="shared" si="114"/>
        <v>-5.6078461054844446</v>
      </c>
      <c r="BM73">
        <f t="shared" si="114"/>
        <v>-5.6250066470112978</v>
      </c>
      <c r="BN73">
        <f t="shared" si="54"/>
        <v>-5.7297771400803734</v>
      </c>
      <c r="BQ73">
        <f t="shared" si="94"/>
        <v>-1.3916872617999584E-3</v>
      </c>
      <c r="BR73">
        <v>11000</v>
      </c>
      <c r="BS73">
        <f t="shared" si="95"/>
        <v>-6.7427857644041852E-3</v>
      </c>
      <c r="BT73">
        <f t="shared" si="96"/>
        <v>1.5698707681209899E-3</v>
      </c>
      <c r="BU73">
        <f t="shared" si="97"/>
        <v>-8.3126565325251749E-3</v>
      </c>
      <c r="BV73">
        <f t="shared" si="98"/>
        <v>1.3362960530033716</v>
      </c>
      <c r="BW73">
        <f t="shared" si="99"/>
        <v>-0.94207842138743558</v>
      </c>
      <c r="BX73">
        <f t="shared" si="100"/>
        <v>-0.98691879760588097</v>
      </c>
      <c r="BY73">
        <f t="shared" si="101"/>
        <v>-0.53783998678844946</v>
      </c>
      <c r="BZ73">
        <f t="shared" si="115"/>
        <v>-0.51751544257640769</v>
      </c>
      <c r="CA73">
        <f t="shared" si="115"/>
        <v>-0.51383025383961012</v>
      </c>
      <c r="CB73">
        <f t="shared" si="115"/>
        <v>-0.50690715821365717</v>
      </c>
      <c r="CC73">
        <f t="shared" si="115"/>
        <v>-0.49397243864180945</v>
      </c>
      <c r="CD73">
        <f t="shared" si="115"/>
        <v>-0.47004266949684825</v>
      </c>
      <c r="CE73">
        <f t="shared" si="115"/>
        <v>-0.42651240751263753</v>
      </c>
      <c r="CF73">
        <f t="shared" si="115"/>
        <v>-0.34940891160229626</v>
      </c>
      <c r="CG73">
        <f t="shared" si="102"/>
        <v>-0.21766765540712019</v>
      </c>
      <c r="CI73" s="23">
        <f t="shared" si="103"/>
        <v>11000</v>
      </c>
      <c r="CJ73" s="86">
        <f t="shared" si="104"/>
        <v>6.9209692707252165E-3</v>
      </c>
      <c r="CK73" s="86">
        <f t="shared" si="105"/>
        <v>1.5698707681209899E-3</v>
      </c>
      <c r="CL73">
        <f t="shared" si="106"/>
        <v>5.3510985026042268E-3</v>
      </c>
      <c r="CM73">
        <f t="shared" si="107"/>
        <v>1.1431345313332011</v>
      </c>
      <c r="CN73">
        <f t="shared" si="108"/>
        <v>0.99181874743883436</v>
      </c>
      <c r="CO73">
        <f t="shared" si="109"/>
        <v>-0.76980548568578722</v>
      </c>
      <c r="CP73">
        <f t="shared" si="110"/>
        <v>-0.40510880122526527</v>
      </c>
      <c r="CQ73">
        <f t="shared" si="116"/>
        <v>-0.63929415792193156</v>
      </c>
      <c r="CR73">
        <f t="shared" si="116"/>
        <v>-0.63929239827649886</v>
      </c>
      <c r="CS73">
        <f t="shared" si="116"/>
        <v>-0.63928139868840617</v>
      </c>
      <c r="CT73">
        <f t="shared" si="116"/>
        <v>-0.63921264202345895</v>
      </c>
      <c r="CU73">
        <f t="shared" si="116"/>
        <v>-0.63878293471015546</v>
      </c>
      <c r="CV73">
        <f t="shared" si="116"/>
        <v>-0.63610049775526778</v>
      </c>
      <c r="CW73">
        <f t="shared" si="116"/>
        <v>-0.61947337414940284</v>
      </c>
      <c r="CX73">
        <f t="shared" si="111"/>
        <v>-0.52036302744016671</v>
      </c>
    </row>
    <row r="74" spans="1:102">
      <c r="A74" s="47" t="s">
        <v>67</v>
      </c>
      <c r="B74" s="48"/>
      <c r="C74" s="49">
        <v>41561.370999999999</v>
      </c>
      <c r="D74" s="50"/>
      <c r="E74">
        <f t="shared" si="23"/>
        <v>-6093.9121113386927</v>
      </c>
      <c r="F74">
        <f t="shared" si="24"/>
        <v>-6094</v>
      </c>
      <c r="G74">
        <f t="shared" si="25"/>
        <v>3.1771938003657851E-2</v>
      </c>
      <c r="I74" s="116">
        <f t="shared" si="112"/>
        <v>3.1771938003657851E-2</v>
      </c>
      <c r="K74" s="165"/>
      <c r="L74" s="116"/>
      <c r="N74" s="116"/>
      <c r="O74" s="40"/>
      <c r="P74" s="116"/>
      <c r="Q74" s="293">
        <f t="shared" si="27"/>
        <v>26542.870999999999</v>
      </c>
      <c r="R74" s="8">
        <f t="shared" si="28"/>
        <v>1.0094560445082781E-3</v>
      </c>
      <c r="S74" s="8">
        <v>0.1</v>
      </c>
      <c r="T74" s="167">
        <f t="shared" si="29"/>
        <v>1.0094560445082781E-4</v>
      </c>
      <c r="U74" s="116"/>
      <c r="V74" s="8">
        <v>0.1</v>
      </c>
      <c r="W74" s="25"/>
      <c r="X74" s="252"/>
      <c r="Y74" s="41"/>
      <c r="Z74">
        <f t="shared" si="30"/>
        <v>-6094</v>
      </c>
      <c r="AA74" s="246">
        <f t="shared" si="31"/>
        <v>1.607868356915898E-2</v>
      </c>
      <c r="AB74" s="247">
        <f t="shared" si="32"/>
        <v>1.5693254434498871E-2</v>
      </c>
      <c r="AC74" s="247">
        <f t="shared" si="33"/>
        <v>3.1771938003657851E-2</v>
      </c>
      <c r="AD74" s="248">
        <f t="shared" si="34"/>
        <v>2.4627823474591853E-5</v>
      </c>
      <c r="AH74">
        <f t="shared" si="35"/>
        <v>4.5622647909356554E-3</v>
      </c>
      <c r="AI74">
        <f t="shared" si="36"/>
        <v>0.39086226321373196</v>
      </c>
      <c r="AJ74">
        <f t="shared" si="37"/>
        <v>0.29211512655685534</v>
      </c>
      <c r="AK74">
        <f t="shared" si="38"/>
        <v>3.3281117991256486E-2</v>
      </c>
      <c r="AL74">
        <f t="shared" si="39"/>
        <v>3.0870104812859394</v>
      </c>
      <c r="AM74">
        <f t="shared" si="40"/>
        <v>36.632903297134092</v>
      </c>
      <c r="AN74">
        <f t="shared" si="113"/>
        <v>-3.2524147782423833</v>
      </c>
      <c r="AO74">
        <f t="shared" si="113"/>
        <v>-3.2578699531759523</v>
      </c>
      <c r="AP74">
        <f t="shared" si="113"/>
        <v>-3.2488715349839037</v>
      </c>
      <c r="AQ74">
        <f t="shared" si="113"/>
        <v>-3.2637196269406106</v>
      </c>
      <c r="AR74">
        <f t="shared" si="113"/>
        <v>-3.2392320427686632</v>
      </c>
      <c r="AS74">
        <f t="shared" si="113"/>
        <v>-3.2796557093222258</v>
      </c>
      <c r="AT74">
        <f t="shared" si="113"/>
        <v>-3.2130149387016123</v>
      </c>
      <c r="AU74">
        <f t="shared" si="42"/>
        <v>-3.323189571707923</v>
      </c>
      <c r="AV74" s="246">
        <f t="shared" si="43"/>
        <v>1.6325665106877527E-2</v>
      </c>
      <c r="AW74" s="247">
        <f t="shared" si="44"/>
        <v>1.5446272896780324E-2</v>
      </c>
      <c r="AX74" s="248">
        <f t="shared" si="45"/>
        <v>2.3858734640181046E-5</v>
      </c>
      <c r="AY74" s="247">
        <f t="shared" si="46"/>
        <v>2.6962691675003651E-2</v>
      </c>
      <c r="BA74">
        <f t="shared" si="47"/>
        <v>2.4698153771854624E-4</v>
      </c>
      <c r="BB74">
        <f t="shared" si="48"/>
        <v>1.0975399691834367</v>
      </c>
      <c r="BC74">
        <f t="shared" si="49"/>
        <v>-0.13012538190066053</v>
      </c>
      <c r="BD74">
        <f t="shared" si="50"/>
        <v>0.17384464864510757</v>
      </c>
      <c r="BE74">
        <f t="shared" si="51"/>
        <v>1.0594896552926076</v>
      </c>
      <c r="BF74">
        <f t="shared" si="52"/>
        <v>0.58557429112861348</v>
      </c>
      <c r="BG74">
        <f t="shared" si="114"/>
        <v>-5.3906684744698996</v>
      </c>
      <c r="BH74">
        <f t="shared" si="114"/>
        <v>-5.3906690508198283</v>
      </c>
      <c r="BI74">
        <f t="shared" si="114"/>
        <v>-5.3906736587988604</v>
      </c>
      <c r="BJ74">
        <f t="shared" si="114"/>
        <v>-5.3907104991342889</v>
      </c>
      <c r="BK74">
        <f t="shared" si="114"/>
        <v>-5.3910049734340362</v>
      </c>
      <c r="BL74">
        <f t="shared" si="114"/>
        <v>-5.393354930631177</v>
      </c>
      <c r="BM74">
        <f t="shared" si="114"/>
        <v>-5.4118703098251926</v>
      </c>
      <c r="BN74">
        <f t="shared" si="54"/>
        <v>-5.5458843368152442</v>
      </c>
      <c r="BQ74">
        <f t="shared" si="94"/>
        <v>1.7100432155676359E-3</v>
      </c>
      <c r="BR74">
        <v>12000</v>
      </c>
      <c r="BS74">
        <f t="shared" si="95"/>
        <v>-3.3162009181377503E-3</v>
      </c>
      <c r="BT74">
        <f t="shared" si="96"/>
        <v>1.0320718897413764E-3</v>
      </c>
      <c r="BU74">
        <f t="shared" si="97"/>
        <v>-4.3482728078791267E-3</v>
      </c>
      <c r="BV74">
        <f t="shared" si="98"/>
        <v>1.5998314355281296</v>
      </c>
      <c r="BW74">
        <f t="shared" si="99"/>
        <v>-0.41242172193737076</v>
      </c>
      <c r="BX74">
        <f t="shared" si="100"/>
        <v>-0.18325528973545469</v>
      </c>
      <c r="BY74">
        <f t="shared" si="101"/>
        <v>-9.188493273054632E-2</v>
      </c>
      <c r="BZ74">
        <f t="shared" si="115"/>
        <v>-9.0378663996277142E-2</v>
      </c>
      <c r="CA74">
        <f t="shared" si="115"/>
        <v>-8.9266210267176502E-2</v>
      </c>
      <c r="CB74">
        <f t="shared" si="115"/>
        <v>-8.7435513157248929E-2</v>
      </c>
      <c r="CC74">
        <f t="shared" si="115"/>
        <v>-8.4423483309329805E-2</v>
      </c>
      <c r="CD74">
        <f t="shared" si="115"/>
        <v>-7.94694743453421E-2</v>
      </c>
      <c r="CE74">
        <f t="shared" si="115"/>
        <v>-7.1325604185434488E-2</v>
      </c>
      <c r="CF74">
        <f t="shared" si="115"/>
        <v>-5.7947974199785091E-2</v>
      </c>
      <c r="CG74">
        <f t="shared" si="102"/>
        <v>-3.5994441630308849E-2</v>
      </c>
      <c r="CI74" s="23">
        <f t="shared" si="103"/>
        <v>12000</v>
      </c>
      <c r="CJ74" s="86">
        <f t="shared" si="104"/>
        <v>6.058316023446763E-3</v>
      </c>
      <c r="CK74" s="86">
        <f t="shared" si="105"/>
        <v>1.0320718897413764E-3</v>
      </c>
      <c r="CL74">
        <f t="shared" si="106"/>
        <v>5.0262441337053862E-3</v>
      </c>
      <c r="CM74">
        <f t="shared" si="107"/>
        <v>1.1876754842126263</v>
      </c>
      <c r="CN74">
        <f t="shared" si="108"/>
        <v>0.95591735065649663</v>
      </c>
      <c r="CO74">
        <f t="shared" si="109"/>
        <v>-0.34377394926470839</v>
      </c>
      <c r="CP74">
        <f t="shared" si="110"/>
        <v>-0.17360003025383539</v>
      </c>
      <c r="CQ74">
        <f t="shared" si="116"/>
        <v>-0.28180308595813441</v>
      </c>
      <c r="CR74">
        <f t="shared" si="116"/>
        <v>-0.28180085635681468</v>
      </c>
      <c r="CS74">
        <f t="shared" si="116"/>
        <v>-0.281789212105088</v>
      </c>
      <c r="CT74">
        <f t="shared" si="116"/>
        <v>-0.28172839980867515</v>
      </c>
      <c r="CU74">
        <f t="shared" si="116"/>
        <v>-0.28141082397389616</v>
      </c>
      <c r="CV74">
        <f t="shared" si="116"/>
        <v>-0.27975284245940907</v>
      </c>
      <c r="CW74">
        <f t="shared" si="116"/>
        <v>-0.2711096372820273</v>
      </c>
      <c r="CX74">
        <f t="shared" si="111"/>
        <v>-0.22636973684843431</v>
      </c>
    </row>
    <row r="75" spans="1:102">
      <c r="A75" s="47" t="s">
        <v>67</v>
      </c>
      <c r="B75" s="48"/>
      <c r="C75" s="49">
        <v>41562.438999999998</v>
      </c>
      <c r="D75" s="50"/>
      <c r="E75">
        <f t="shared" si="23"/>
        <v>-6090.9577718750161</v>
      </c>
      <c r="F75">
        <f t="shared" si="24"/>
        <v>-6091</v>
      </c>
      <c r="G75">
        <f t="shared" si="25"/>
        <v>1.5265556998201646E-2</v>
      </c>
      <c r="I75" s="116">
        <f t="shared" si="112"/>
        <v>1.5265556998201646E-2</v>
      </c>
      <c r="K75" s="165"/>
      <c r="L75" s="116"/>
      <c r="N75" s="116"/>
      <c r="O75" s="40"/>
      <c r="P75" s="116"/>
      <c r="Q75" s="293">
        <f t="shared" si="27"/>
        <v>26543.938999999998</v>
      </c>
      <c r="R75" s="8">
        <f t="shared" si="28"/>
        <v>2.3303723046534325E-4</v>
      </c>
      <c r="S75" s="8">
        <v>0.1</v>
      </c>
      <c r="T75" s="167">
        <f t="shared" si="29"/>
        <v>2.3303723046534325E-5</v>
      </c>
      <c r="U75" s="116"/>
      <c r="V75" s="8">
        <v>0.1</v>
      </c>
      <c r="W75" s="25"/>
      <c r="X75" s="252"/>
      <c r="Y75" s="41"/>
      <c r="Z75">
        <f t="shared" si="30"/>
        <v>-6091</v>
      </c>
      <c r="AA75" s="246">
        <f t="shared" si="31"/>
        <v>1.6073334444983756E-2</v>
      </c>
      <c r="AB75" s="247">
        <f t="shared" si="32"/>
        <v>-8.0777744678211041E-4</v>
      </c>
      <c r="AC75" s="247">
        <f t="shared" si="33"/>
        <v>1.5265556998201646E-2</v>
      </c>
      <c r="AD75" s="248">
        <f t="shared" si="34"/>
        <v>6.5250440352982531E-8</v>
      </c>
      <c r="AH75">
        <f t="shared" si="35"/>
        <v>4.5587861824135803E-3</v>
      </c>
      <c r="AI75">
        <f t="shared" si="36"/>
        <v>0.39085679207615753</v>
      </c>
      <c r="AJ75">
        <f t="shared" si="37"/>
        <v>0.29195766396068912</v>
      </c>
      <c r="AK75">
        <f t="shared" si="38"/>
        <v>3.3180829285826871E-2</v>
      </c>
      <c r="AL75">
        <f t="shared" si="39"/>
        <v>3.0871751209868861</v>
      </c>
      <c r="AM75">
        <f t="shared" si="40"/>
        <v>36.743790748248742</v>
      </c>
      <c r="AN75">
        <f t="shared" si="113"/>
        <v>-3.2520810141607646</v>
      </c>
      <c r="AO75">
        <f t="shared" si="113"/>
        <v>-3.2575213116465367</v>
      </c>
      <c r="AP75">
        <f t="shared" si="113"/>
        <v>-3.2485477723942005</v>
      </c>
      <c r="AQ75">
        <f t="shared" si="113"/>
        <v>-3.2633542244772977</v>
      </c>
      <c r="AR75">
        <f t="shared" si="113"/>
        <v>-3.2389362059060272</v>
      </c>
      <c r="AS75">
        <f t="shared" si="113"/>
        <v>-3.2792433316064442</v>
      </c>
      <c r="AT75">
        <f t="shared" si="113"/>
        <v>-3.2127969553518732</v>
      </c>
      <c r="AU75">
        <f t="shared" si="42"/>
        <v>-3.3226445520665937</v>
      </c>
      <c r="AV75" s="246">
        <f t="shared" si="43"/>
        <v>1.6314927693023899E-2</v>
      </c>
      <c r="AW75" s="247">
        <f t="shared" si="44"/>
        <v>-1.0493706948222527E-3</v>
      </c>
      <c r="AX75" s="248">
        <f t="shared" si="45"/>
        <v>1.1011788551517374E-7</v>
      </c>
      <c r="AY75" s="247">
        <f t="shared" si="46"/>
        <v>1.0465177567747922E-2</v>
      </c>
      <c r="BA75">
        <f t="shared" si="47"/>
        <v>2.4159324804014343E-4</v>
      </c>
      <c r="BB75">
        <f t="shared" si="48"/>
        <v>1.097343662659481</v>
      </c>
      <c r="BC75">
        <f t="shared" si="49"/>
        <v>-0.13124455011105368</v>
      </c>
      <c r="BD75">
        <f t="shared" si="50"/>
        <v>0.17395464578700923</v>
      </c>
      <c r="BE75">
        <f t="shared" si="51"/>
        <v>1.0606185046390681</v>
      </c>
      <c r="BF75">
        <f t="shared" si="52"/>
        <v>0.58633250615048726</v>
      </c>
      <c r="BG75">
        <f t="shared" si="114"/>
        <v>-5.3896604993767188</v>
      </c>
      <c r="BH75">
        <f t="shared" si="114"/>
        <v>-5.3896610721354987</v>
      </c>
      <c r="BI75">
        <f t="shared" si="114"/>
        <v>-5.389665657140533</v>
      </c>
      <c r="BJ75">
        <f t="shared" si="114"/>
        <v>-5.3897023597320404</v>
      </c>
      <c r="BK75">
        <f t="shared" si="114"/>
        <v>-5.3899961006410786</v>
      </c>
      <c r="BL75">
        <f t="shared" si="114"/>
        <v>-5.3923431400626542</v>
      </c>
      <c r="BM75">
        <f t="shared" si="114"/>
        <v>-5.4108582302875918</v>
      </c>
      <c r="BN75">
        <f t="shared" si="54"/>
        <v>-5.5450023569434697</v>
      </c>
      <c r="BQ75">
        <f t="shared" si="94"/>
        <v>5.1589408756739785E-3</v>
      </c>
      <c r="BR75">
        <v>13000</v>
      </c>
      <c r="BS75">
        <f t="shared" si="95"/>
        <v>1.1236780992387872E-3</v>
      </c>
      <c r="BT75">
        <f t="shared" si="96"/>
        <v>4.9914476576488117E-4</v>
      </c>
      <c r="BU75">
        <f t="shared" si="97"/>
        <v>6.2453333347390597E-4</v>
      </c>
      <c r="BV75">
        <f t="shared" si="98"/>
        <v>1.465684430218716</v>
      </c>
      <c r="BW75">
        <f t="shared" si="99"/>
        <v>0.44434528392500527</v>
      </c>
      <c r="BX75">
        <f t="shared" si="100"/>
        <v>0.70229881044441478</v>
      </c>
      <c r="BY75">
        <f t="shared" si="101"/>
        <v>0.36633160078569821</v>
      </c>
      <c r="BZ75">
        <f t="shared" si="115"/>
        <v>0.35673970630144491</v>
      </c>
      <c r="CA75">
        <f t="shared" si="115"/>
        <v>0.35327808717678694</v>
      </c>
      <c r="CB75">
        <f t="shared" si="115"/>
        <v>0.34723693068755784</v>
      </c>
      <c r="CC75">
        <f t="shared" si="115"/>
        <v>0.33672540011251823</v>
      </c>
      <c r="CD75">
        <f t="shared" si="115"/>
        <v>0.31852642936742209</v>
      </c>
      <c r="CE75">
        <f t="shared" si="115"/>
        <v>0.28727018798755116</v>
      </c>
      <c r="CF75">
        <f t="shared" si="115"/>
        <v>0.23423555226867776</v>
      </c>
      <c r="CG75">
        <f t="shared" si="102"/>
        <v>0.1456787721465016</v>
      </c>
      <c r="CI75" s="23">
        <f t="shared" si="103"/>
        <v>13000</v>
      </c>
      <c r="CJ75" s="86">
        <f t="shared" si="104"/>
        <v>4.534407542200072E-3</v>
      </c>
      <c r="CK75" s="86">
        <f t="shared" si="105"/>
        <v>4.9914476576488117E-4</v>
      </c>
      <c r="CL75">
        <f t="shared" si="106"/>
        <v>4.0352627764351908E-3</v>
      </c>
      <c r="CM75">
        <f t="shared" si="107"/>
        <v>1.1982761252126961</v>
      </c>
      <c r="CN75">
        <f t="shared" si="108"/>
        <v>0.73501258960613125</v>
      </c>
      <c r="CO75">
        <f t="shared" si="109"/>
        <v>0.10330897146665834</v>
      </c>
      <c r="CP75">
        <f t="shared" si="110"/>
        <v>5.1700476075038054E-2</v>
      </c>
      <c r="CQ75">
        <f t="shared" si="116"/>
        <v>8.4434475422167421E-2</v>
      </c>
      <c r="CR75">
        <f t="shared" si="116"/>
        <v>8.4433647388834854E-2</v>
      </c>
      <c r="CS75">
        <f t="shared" si="116"/>
        <v>8.442947864198308E-2</v>
      </c>
      <c r="CT75">
        <f t="shared" si="116"/>
        <v>8.4408491042652703E-2</v>
      </c>
      <c r="CU75">
        <f t="shared" si="116"/>
        <v>8.4302829321737369E-2</v>
      </c>
      <c r="CV75">
        <f t="shared" si="116"/>
        <v>8.3770891445501108E-2</v>
      </c>
      <c r="CW75">
        <f t="shared" si="116"/>
        <v>8.1093288784898951E-2</v>
      </c>
      <c r="CX75">
        <f t="shared" si="111"/>
        <v>6.7623553743298537E-2</v>
      </c>
    </row>
    <row r="76" spans="1:102">
      <c r="A76" s="47" t="s">
        <v>67</v>
      </c>
      <c r="B76" s="48" t="s">
        <v>45</v>
      </c>
      <c r="C76" s="49">
        <v>41563.345999999998</v>
      </c>
      <c r="D76" s="50"/>
      <c r="E76">
        <f t="shared" si="23"/>
        <v>-6088.4487963192532</v>
      </c>
      <c r="F76">
        <f t="shared" si="24"/>
        <v>-6088.5</v>
      </c>
      <c r="G76">
        <f t="shared" si="25"/>
        <v>1.8510239497118164E-2</v>
      </c>
      <c r="I76" s="116">
        <f t="shared" si="112"/>
        <v>1.8510239497118164E-2</v>
      </c>
      <c r="K76" s="165"/>
      <c r="L76" s="116"/>
      <c r="N76" s="116"/>
      <c r="O76" s="40"/>
      <c r="P76" s="116"/>
      <c r="Q76" s="293">
        <f t="shared" si="27"/>
        <v>26544.845999999998</v>
      </c>
      <c r="R76" s="8">
        <f t="shared" si="28"/>
        <v>3.4262896624067329E-4</v>
      </c>
      <c r="S76" s="8">
        <v>0.1</v>
      </c>
      <c r="T76" s="167">
        <f t="shared" si="29"/>
        <v>3.4262896624067329E-5</v>
      </c>
      <c r="U76" s="116"/>
      <c r="V76" s="8">
        <v>0.1</v>
      </c>
      <c r="W76" s="25"/>
      <c r="X76" s="252"/>
      <c r="Y76" s="41"/>
      <c r="Z76">
        <f t="shared" si="30"/>
        <v>-6088.5</v>
      </c>
      <c r="AA76" s="246">
        <f t="shared" si="31"/>
        <v>1.6068876569071334E-2</v>
      </c>
      <c r="AB76" s="247">
        <f t="shared" si="32"/>
        <v>2.4413629280468294E-3</v>
      </c>
      <c r="AC76" s="247">
        <f t="shared" si="33"/>
        <v>1.8510239497118164E-2</v>
      </c>
      <c r="AD76" s="248">
        <f t="shared" si="34"/>
        <v>5.9602529464413886E-7</v>
      </c>
      <c r="AH76">
        <f t="shared" si="35"/>
        <v>4.5558870360521402E-3</v>
      </c>
      <c r="AI76">
        <f t="shared" si="36"/>
        <v>0.39085224559449805</v>
      </c>
      <c r="AJ76">
        <f t="shared" si="37"/>
        <v>0.29182644447898115</v>
      </c>
      <c r="AK76">
        <f t="shared" si="38"/>
        <v>3.3097258112703608E-2</v>
      </c>
      <c r="AL76">
        <f t="shared" si="39"/>
        <v>3.0873123150982704</v>
      </c>
      <c r="AM76">
        <f t="shared" si="40"/>
        <v>36.836706849304903</v>
      </c>
      <c r="AN76">
        <f t="shared" si="113"/>
        <v>-3.2518028852946244</v>
      </c>
      <c r="AO76">
        <f t="shared" si="113"/>
        <v>-3.2572307748677463</v>
      </c>
      <c r="AP76">
        <f t="shared" si="113"/>
        <v>-3.2482779824132795</v>
      </c>
      <c r="AQ76">
        <f t="shared" si="113"/>
        <v>-3.2630497147975932</v>
      </c>
      <c r="AR76">
        <f t="shared" si="113"/>
        <v>-3.2386896942780594</v>
      </c>
      <c r="AS76">
        <f t="shared" si="113"/>
        <v>-3.2788996699156594</v>
      </c>
      <c r="AT76">
        <f t="shared" si="113"/>
        <v>-3.2126153274901132</v>
      </c>
      <c r="AU76">
        <f t="shared" si="42"/>
        <v>-3.3221903690321515</v>
      </c>
      <c r="AV76" s="246">
        <f t="shared" si="43"/>
        <v>1.6305980124387314E-2</v>
      </c>
      <c r="AW76" s="247">
        <f t="shared" si="44"/>
        <v>2.2042593727308497E-3</v>
      </c>
      <c r="AX76" s="248">
        <f t="shared" si="45"/>
        <v>4.8587593822718E-7</v>
      </c>
      <c r="AY76" s="247">
        <f t="shared" si="46"/>
        <v>1.3717248905750046E-2</v>
      </c>
      <c r="BA76">
        <f t="shared" si="47"/>
        <v>2.3710355531597838E-4</v>
      </c>
      <c r="BB76">
        <f t="shared" si="48"/>
        <v>1.0971800328174859</v>
      </c>
      <c r="BC76">
        <f t="shared" si="49"/>
        <v>-0.13217675678544827</v>
      </c>
      <c r="BD76">
        <f t="shared" si="50"/>
        <v>0.17404611076504706</v>
      </c>
      <c r="BE76">
        <f t="shared" si="51"/>
        <v>1.0615589039161122</v>
      </c>
      <c r="BF76">
        <f t="shared" si="52"/>
        <v>0.58696452804235022</v>
      </c>
      <c r="BG76">
        <f t="shared" si="114"/>
        <v>-5.3888206578830857</v>
      </c>
      <c r="BH76">
        <f t="shared" si="114"/>
        <v>-5.3888212276596548</v>
      </c>
      <c r="BI76">
        <f t="shared" si="114"/>
        <v>-5.388825793561888</v>
      </c>
      <c r="BJ76">
        <f t="shared" si="114"/>
        <v>-5.3888623814631211</v>
      </c>
      <c r="BK76">
        <f t="shared" si="114"/>
        <v>-5.3891555107571678</v>
      </c>
      <c r="BL76">
        <f t="shared" si="114"/>
        <v>-5.3915001109057927</v>
      </c>
      <c r="BM76">
        <f t="shared" si="114"/>
        <v>-5.4100149103798003</v>
      </c>
      <c r="BN76">
        <f t="shared" si="54"/>
        <v>-5.5442673737169903</v>
      </c>
      <c r="BQ76">
        <f t="shared" si="94"/>
        <v>7.2733761441843067E-3</v>
      </c>
      <c r="BR76">
        <v>14000</v>
      </c>
      <c r="BS76">
        <f t="shared" si="95"/>
        <v>4.7514869299133964E-3</v>
      </c>
      <c r="BT76">
        <f t="shared" si="96"/>
        <v>-2.891060380849625E-5</v>
      </c>
      <c r="BU76">
        <f t="shared" si="97"/>
        <v>4.7803975337218927E-3</v>
      </c>
      <c r="BV76">
        <f t="shared" si="98"/>
        <v>1.1464405690100385</v>
      </c>
      <c r="BW76">
        <f t="shared" si="99"/>
        <v>0.88501452136394831</v>
      </c>
      <c r="BX76">
        <f t="shared" si="100"/>
        <v>1.3283807109336323</v>
      </c>
      <c r="BY76">
        <f t="shared" si="101"/>
        <v>0.78284122911936704</v>
      </c>
      <c r="BZ76">
        <f t="shared" si="115"/>
        <v>0.73548156583476842</v>
      </c>
      <c r="CA76">
        <f t="shared" si="115"/>
        <v>0.73288161820230036</v>
      </c>
      <c r="CB76">
        <f t="shared" si="115"/>
        <v>0.72716218460632698</v>
      </c>
      <c r="CC76">
        <f t="shared" si="115"/>
        <v>0.71468148547401733</v>
      </c>
      <c r="CD76">
        <f t="shared" si="115"/>
        <v>0.68790271866492925</v>
      </c>
      <c r="CE76">
        <f t="shared" si="115"/>
        <v>0.63232518040165275</v>
      </c>
      <c r="CF76">
        <f t="shared" si="115"/>
        <v>0.52350427854132908</v>
      </c>
      <c r="CG76">
        <f t="shared" si="102"/>
        <v>0.32735198592331294</v>
      </c>
      <c r="CI76" s="23">
        <f t="shared" si="103"/>
        <v>14000</v>
      </c>
      <c r="CJ76" s="86">
        <f t="shared" si="104"/>
        <v>2.4929786104624136E-3</v>
      </c>
      <c r="CK76" s="86">
        <f t="shared" si="105"/>
        <v>-2.891060380849625E-5</v>
      </c>
      <c r="CL76">
        <f t="shared" si="106"/>
        <v>2.5218892142709099E-3</v>
      </c>
      <c r="CM76">
        <f t="shared" si="107"/>
        <v>1.1705841668106423</v>
      </c>
      <c r="CN76">
        <f t="shared" si="108"/>
        <v>0.37574025232816927</v>
      </c>
      <c r="CO76">
        <f t="shared" si="109"/>
        <v>0.54379879112204177</v>
      </c>
      <c r="CP76">
        <f t="shared" si="110"/>
        <v>0.27880409372954135</v>
      </c>
      <c r="CQ76">
        <f t="shared" si="116"/>
        <v>0.44795466079899449</v>
      </c>
      <c r="CR76">
        <f t="shared" si="116"/>
        <v>0.44795222054905842</v>
      </c>
      <c r="CS76">
        <f t="shared" si="116"/>
        <v>0.44793863885021623</v>
      </c>
      <c r="CT76">
        <f t="shared" si="116"/>
        <v>0.44786304880962369</v>
      </c>
      <c r="CU76">
        <f t="shared" si="116"/>
        <v>0.44744239647246808</v>
      </c>
      <c r="CV76">
        <f t="shared" si="116"/>
        <v>0.44510304830157665</v>
      </c>
      <c r="CW76">
        <f t="shared" si="116"/>
        <v>0.43214035932261374</v>
      </c>
      <c r="CX76">
        <f t="shared" si="111"/>
        <v>0.36161684433503094</v>
      </c>
    </row>
    <row r="77" spans="1:102">
      <c r="A77" s="47" t="s">
        <v>68</v>
      </c>
      <c r="B77" s="48"/>
      <c r="C77" s="49">
        <v>41616.288999999997</v>
      </c>
      <c r="D77" s="50"/>
      <c r="E77">
        <f t="shared" si="23"/>
        <v>-5941.995992737272</v>
      </c>
      <c r="F77">
        <f t="shared" si="24"/>
        <v>-5942</v>
      </c>
      <c r="G77">
        <f t="shared" si="25"/>
        <v>1.4486340005532838E-3</v>
      </c>
      <c r="I77" s="116">
        <f t="shared" si="112"/>
        <v>1.4486340005532838E-3</v>
      </c>
      <c r="K77" s="165"/>
      <c r="L77" s="116"/>
      <c r="N77" s="116"/>
      <c r="O77" s="40"/>
      <c r="P77" s="116"/>
      <c r="Q77" s="293">
        <f t="shared" si="27"/>
        <v>26597.788999999997</v>
      </c>
      <c r="R77" s="8">
        <f t="shared" si="28"/>
        <v>2.0985404675590115E-6</v>
      </c>
      <c r="S77" s="8">
        <v>0.1</v>
      </c>
      <c r="T77" s="167">
        <f t="shared" si="29"/>
        <v>2.0985404675590115E-7</v>
      </c>
      <c r="U77" s="116"/>
      <c r="V77" s="8">
        <v>0.1</v>
      </c>
      <c r="W77" s="25"/>
      <c r="X77" s="252"/>
      <c r="Y77" s="41"/>
      <c r="Z77">
        <f t="shared" si="30"/>
        <v>-5942</v>
      </c>
      <c r="AA77" s="246">
        <f t="shared" si="31"/>
        <v>1.5807215186030267E-2</v>
      </c>
      <c r="AB77" s="247">
        <f t="shared" si="32"/>
        <v>-1.4358581185476983E-2</v>
      </c>
      <c r="AC77" s="247">
        <f t="shared" si="33"/>
        <v>1.4486340005532838E-3</v>
      </c>
      <c r="AD77" s="248">
        <f t="shared" si="34"/>
        <v>2.0616885365993363E-5</v>
      </c>
      <c r="AH77">
        <f t="shared" si="35"/>
        <v>4.3855140331529865E-3</v>
      </c>
      <c r="AI77">
        <f t="shared" si="36"/>
        <v>0.39060608657841311</v>
      </c>
      <c r="AJ77">
        <f t="shared" si="37"/>
        <v>0.28413563480161319</v>
      </c>
      <c r="AK77">
        <f t="shared" si="38"/>
        <v>2.8204139351665165E-2</v>
      </c>
      <c r="AL77">
        <f t="shared" si="39"/>
        <v>3.0953433781148494</v>
      </c>
      <c r="AM77">
        <f t="shared" si="40"/>
        <v>43.236212189454115</v>
      </c>
      <c r="AN77">
        <f t="shared" si="113"/>
        <v>-3.2355164293820944</v>
      </c>
      <c r="AO77">
        <f t="shared" si="113"/>
        <v>-3.2402019945483969</v>
      </c>
      <c r="AP77">
        <f t="shared" si="113"/>
        <v>-3.2324866957284941</v>
      </c>
      <c r="AQ77">
        <f t="shared" si="113"/>
        <v>-3.2451938922753096</v>
      </c>
      <c r="AR77">
        <f t="shared" si="113"/>
        <v>-3.2242729404761818</v>
      </c>
      <c r="AS77">
        <f t="shared" si="113"/>
        <v>-3.2587405799930242</v>
      </c>
      <c r="AT77">
        <f t="shared" si="113"/>
        <v>-3.2020095192388984</v>
      </c>
      <c r="AU77">
        <f t="shared" si="42"/>
        <v>-3.2955752432138485</v>
      </c>
      <c r="AV77" s="246">
        <f t="shared" si="43"/>
        <v>1.578221206962396E-2</v>
      </c>
      <c r="AW77" s="247">
        <f t="shared" si="44"/>
        <v>-1.4333578069070676E-2</v>
      </c>
      <c r="AX77" s="248">
        <f t="shared" si="45"/>
        <v>2.0545146026214386E-5</v>
      </c>
      <c r="AY77" s="247">
        <f t="shared" si="46"/>
        <v>-2.911876916193394E-3</v>
      </c>
      <c r="BA77">
        <f t="shared" si="47"/>
        <v>-2.5003116406308567E-5</v>
      </c>
      <c r="BB77">
        <f t="shared" si="48"/>
        <v>1.0875339627513605</v>
      </c>
      <c r="BC77">
        <f t="shared" si="49"/>
        <v>-0.18609060644815523</v>
      </c>
      <c r="BD77">
        <f t="shared" si="50"/>
        <v>0.1790916324563773</v>
      </c>
      <c r="BE77">
        <f t="shared" si="51"/>
        <v>1.1161759606389829</v>
      </c>
      <c r="BF77">
        <f t="shared" si="52"/>
        <v>0.62428915184617129</v>
      </c>
      <c r="BG77">
        <f t="shared" si="114"/>
        <v>-5.33982555076041</v>
      </c>
      <c r="BH77">
        <f t="shared" si="114"/>
        <v>-5.3398259624030233</v>
      </c>
      <c r="BI77">
        <f t="shared" si="114"/>
        <v>-5.3398294799176558</v>
      </c>
      <c r="BJ77">
        <f t="shared" si="114"/>
        <v>-5.3398595366280022</v>
      </c>
      <c r="BK77">
        <f t="shared" si="114"/>
        <v>-5.3401163165772738</v>
      </c>
      <c r="BL77">
        <f t="shared" si="114"/>
        <v>-5.3423063432046938</v>
      </c>
      <c r="BM77">
        <f t="shared" si="114"/>
        <v>-5.3607249517670423</v>
      </c>
      <c r="BN77">
        <f t="shared" si="54"/>
        <v>-5.5011973566453012</v>
      </c>
      <c r="BQ77">
        <f t="shared" si="94"/>
        <v>7.790045941232642E-3</v>
      </c>
      <c r="BR77">
        <v>15000</v>
      </c>
      <c r="BS77">
        <f t="shared" si="95"/>
        <v>7.0417003890832948E-3</v>
      </c>
      <c r="BT77">
        <f t="shared" si="96"/>
        <v>-5.5209421897875336E-4</v>
      </c>
      <c r="BU77">
        <f t="shared" si="97"/>
        <v>7.5937946080620478E-3</v>
      </c>
      <c r="BV77">
        <f t="shared" si="98"/>
        <v>0.91345289846185751</v>
      </c>
      <c r="BW77">
        <f t="shared" si="99"/>
        <v>0.99505341079887677</v>
      </c>
      <c r="BX77">
        <f t="shared" si="100"/>
        <v>1.7131463321538456</v>
      </c>
      <c r="BY77">
        <f t="shared" si="101"/>
        <v>1.153537384056575</v>
      </c>
      <c r="BZ77">
        <f t="shared" si="115"/>
        <v>1.0326619797056162</v>
      </c>
      <c r="CA77">
        <f t="shared" si="115"/>
        <v>1.0320564684034017</v>
      </c>
      <c r="CB77">
        <f t="shared" si="115"/>
        <v>1.0301249674777633</v>
      </c>
      <c r="CC77">
        <f t="shared" si="115"/>
        <v>1.0240048078274184</v>
      </c>
      <c r="CD77">
        <f t="shared" si="115"/>
        <v>1.0050054250889899</v>
      </c>
      <c r="CE77">
        <f t="shared" si="115"/>
        <v>0.94932160507810326</v>
      </c>
      <c r="CF77">
        <f t="shared" si="115"/>
        <v>0.80631675448347551</v>
      </c>
      <c r="CG77">
        <f t="shared" si="102"/>
        <v>0.50902519970012339</v>
      </c>
      <c r="CI77" s="23">
        <f t="shared" si="103"/>
        <v>15000</v>
      </c>
      <c r="CJ77" s="86">
        <f t="shared" si="104"/>
        <v>1.9625133317059413E-4</v>
      </c>
      <c r="CK77" s="86">
        <f t="shared" si="105"/>
        <v>-5.5209421897875336E-4</v>
      </c>
      <c r="CL77">
        <f t="shared" si="106"/>
        <v>7.4834555214934749E-4</v>
      </c>
      <c r="CM77">
        <f t="shared" si="107"/>
        <v>1.115434207204542</v>
      </c>
      <c r="CN77">
        <f t="shared" si="108"/>
        <v>-2.4193680108041932E-2</v>
      </c>
      <c r="CO77">
        <f t="shared" si="109"/>
        <v>0.95319026050341993</v>
      </c>
      <c r="CP77">
        <f t="shared" si="110"/>
        <v>0.51629077446739002</v>
      </c>
      <c r="CQ77">
        <f t="shared" si="116"/>
        <v>0.79838211303032758</v>
      </c>
      <c r="CR77">
        <f t="shared" si="116"/>
        <v>0.79838114807805105</v>
      </c>
      <c r="CS77">
        <f t="shared" si="116"/>
        <v>0.79837421159296018</v>
      </c>
      <c r="CT77">
        <f t="shared" si="116"/>
        <v>0.7983243506575447</v>
      </c>
      <c r="CU77">
        <f t="shared" si="116"/>
        <v>0.79796601465686456</v>
      </c>
      <c r="CV77">
        <f t="shared" si="116"/>
        <v>0.79539461889899543</v>
      </c>
      <c r="CW77">
        <f t="shared" si="116"/>
        <v>0.77713571507261892</v>
      </c>
      <c r="CX77">
        <f t="shared" si="111"/>
        <v>0.65561013492676357</v>
      </c>
    </row>
    <row r="78" spans="1:102">
      <c r="A78" s="47" t="s">
        <v>68</v>
      </c>
      <c r="B78" s="48" t="s">
        <v>45</v>
      </c>
      <c r="C78" s="49">
        <v>41618.283000000003</v>
      </c>
      <c r="D78" s="50"/>
      <c r="E78">
        <f t="shared" si="23"/>
        <v>-5936.4801192442073</v>
      </c>
      <c r="F78">
        <f t="shared" si="24"/>
        <v>-5936.5</v>
      </c>
      <c r="G78">
        <f t="shared" si="25"/>
        <v>7.1869355087983422E-3</v>
      </c>
      <c r="I78" s="116">
        <f t="shared" si="112"/>
        <v>7.1869355087983422E-3</v>
      </c>
      <c r="K78" s="165"/>
      <c r="L78" s="116"/>
      <c r="N78" s="116"/>
      <c r="O78" s="40"/>
      <c r="P78" s="116"/>
      <c r="Q78" s="293">
        <f t="shared" si="27"/>
        <v>26599.783000000003</v>
      </c>
      <c r="R78" s="8">
        <f t="shared" si="28"/>
        <v>5.1652042007626489E-5</v>
      </c>
      <c r="S78" s="8">
        <v>0.1</v>
      </c>
      <c r="T78" s="167">
        <f t="shared" si="29"/>
        <v>5.1652042007626491E-6</v>
      </c>
      <c r="U78" s="116"/>
      <c r="V78" s="8">
        <v>0.1</v>
      </c>
      <c r="W78" s="25"/>
      <c r="X78" s="252"/>
      <c r="Y78" s="41"/>
      <c r="Z78">
        <f t="shared" si="30"/>
        <v>-5936.5</v>
      </c>
      <c r="AA78" s="246">
        <f t="shared" si="31"/>
        <v>1.5797375357214028E-2</v>
      </c>
      <c r="AB78" s="247">
        <f t="shared" si="32"/>
        <v>-8.6104398484156859E-3</v>
      </c>
      <c r="AC78" s="247">
        <f t="shared" si="33"/>
        <v>7.1869355087983422E-3</v>
      </c>
      <c r="AD78" s="248">
        <f t="shared" si="34"/>
        <v>7.4139674383184746E-6</v>
      </c>
      <c r="AH78">
        <f t="shared" si="35"/>
        <v>4.3790993767541956E-3</v>
      </c>
      <c r="AI78">
        <f t="shared" si="36"/>
        <v>0.39059761917023506</v>
      </c>
      <c r="AJ78">
        <f t="shared" si="37"/>
        <v>0.28384683737711569</v>
      </c>
      <c r="AK78">
        <f t="shared" si="38"/>
        <v>2.8020589409553671E-2</v>
      </c>
      <c r="AL78">
        <f t="shared" si="39"/>
        <v>3.0956445768329446</v>
      </c>
      <c r="AM78">
        <f t="shared" si="40"/>
        <v>43.519734835482559</v>
      </c>
      <c r="AN78">
        <f t="shared" si="113"/>
        <v>-3.2349054246753481</v>
      </c>
      <c r="AO78">
        <f t="shared" si="113"/>
        <v>-3.2395625664374692</v>
      </c>
      <c r="AP78">
        <f t="shared" si="113"/>
        <v>-3.2318945174217637</v>
      </c>
      <c r="AQ78">
        <f t="shared" si="113"/>
        <v>-3.2445231164305395</v>
      </c>
      <c r="AR78">
        <f t="shared" si="113"/>
        <v>-3.2237327433184406</v>
      </c>
      <c r="AS78">
        <f t="shared" si="113"/>
        <v>-3.2579830100687235</v>
      </c>
      <c r="AT78">
        <f t="shared" si="113"/>
        <v>-3.2016127107479839</v>
      </c>
      <c r="AU78">
        <f t="shared" si="42"/>
        <v>-3.2945760405380753</v>
      </c>
      <c r="AV78" s="246">
        <f t="shared" si="43"/>
        <v>1.5762574473570611E-2</v>
      </c>
      <c r="AW78" s="247">
        <f t="shared" si="44"/>
        <v>-8.575638964772269E-3</v>
      </c>
      <c r="AX78" s="248">
        <f t="shared" si="45"/>
        <v>7.3541583654120395E-6</v>
      </c>
      <c r="AY78" s="247">
        <f t="shared" si="46"/>
        <v>2.8426370156875644E-3</v>
      </c>
      <c r="BA78">
        <f t="shared" si="47"/>
        <v>-3.48008836434177E-5</v>
      </c>
      <c r="BB78">
        <f t="shared" si="48"/>
        <v>1.0871699260274308</v>
      </c>
      <c r="BC78">
        <f t="shared" si="49"/>
        <v>-0.18808640968661494</v>
      </c>
      <c r="BD78">
        <f t="shared" si="50"/>
        <v>0.17926910343731547</v>
      </c>
      <c r="BE78">
        <f t="shared" si="51"/>
        <v>1.1182076374509073</v>
      </c>
      <c r="BF78">
        <f t="shared" si="52"/>
        <v>0.62570179636163248</v>
      </c>
      <c r="BG78">
        <f t="shared" si="114"/>
        <v>-5.3379945867718579</v>
      </c>
      <c r="BH78">
        <f t="shared" si="114"/>
        <v>-5.3379949931130914</v>
      </c>
      <c r="BI78">
        <f t="shared" si="114"/>
        <v>-5.3379984741217754</v>
      </c>
      <c r="BJ78">
        <f t="shared" si="114"/>
        <v>-5.3380282942364037</v>
      </c>
      <c r="BK78">
        <f t="shared" si="114"/>
        <v>-5.3382836982939681</v>
      </c>
      <c r="BL78">
        <f t="shared" si="114"/>
        <v>-5.3404675057834119</v>
      </c>
      <c r="BM78">
        <f t="shared" si="114"/>
        <v>-5.3588794792210708</v>
      </c>
      <c r="BN78">
        <f t="shared" si="54"/>
        <v>-5.4995803935470464</v>
      </c>
      <c r="BQ78">
        <f t="shared" si="94"/>
        <v>7.3115299878648114E-3</v>
      </c>
      <c r="BR78">
        <v>16000</v>
      </c>
      <c r="BS78">
        <f t="shared" si="95"/>
        <v>8.3284124338722648E-3</v>
      </c>
      <c r="BT78">
        <f t="shared" si="96"/>
        <v>-1.0704060797458938E-3</v>
      </c>
      <c r="BU78">
        <f t="shared" si="97"/>
        <v>9.3988185136181582E-3</v>
      </c>
      <c r="BV78">
        <f t="shared" si="98"/>
        <v>0.76414095626986622</v>
      </c>
      <c r="BW78">
        <f t="shared" si="99"/>
        <v>0.98799399699830737</v>
      </c>
      <c r="BX78">
        <f t="shared" si="100"/>
        <v>1.9677653707740188</v>
      </c>
      <c r="BY78">
        <f t="shared" si="101"/>
        <v>1.5035449187787024</v>
      </c>
      <c r="BZ78">
        <f t="shared" si="115"/>
        <v>1.2740791549340336</v>
      </c>
      <c r="CA78">
        <f t="shared" si="115"/>
        <v>1.2740377715888065</v>
      </c>
      <c r="CB78">
        <f t="shared" si="115"/>
        <v>1.2738058783028827</v>
      </c>
      <c r="CC78">
        <f t="shared" si="115"/>
        <v>1.2725096915213379</v>
      </c>
      <c r="CD78">
        <f t="shared" si="115"/>
        <v>1.2653628246933573</v>
      </c>
      <c r="CE78">
        <f t="shared" si="115"/>
        <v>1.2285447305877724</v>
      </c>
      <c r="CF78">
        <f t="shared" si="115"/>
        <v>1.079344034070238</v>
      </c>
      <c r="CG78">
        <f t="shared" si="102"/>
        <v>0.69069841347693384</v>
      </c>
      <c r="CI78" s="23">
        <f t="shared" si="103"/>
        <v>16000</v>
      </c>
      <c r="CJ78" s="86">
        <f t="shared" si="104"/>
        <v>-2.0872885257533472E-3</v>
      </c>
      <c r="CK78" s="86">
        <f t="shared" si="105"/>
        <v>-1.0704060797458938E-3</v>
      </c>
      <c r="CL78">
        <f t="shared" si="106"/>
        <v>-1.0168824460074534E-3</v>
      </c>
      <c r="CM78">
        <f t="shared" si="107"/>
        <v>1.0495514108130934</v>
      </c>
      <c r="CN78">
        <f t="shared" si="108"/>
        <v>-0.38073357219670961</v>
      </c>
      <c r="CO78">
        <f t="shared" si="109"/>
        <v>1.3195837079426485</v>
      </c>
      <c r="CP78">
        <f t="shared" si="110"/>
        <v>0.77577144624284244</v>
      </c>
      <c r="CQ78">
        <f t="shared" si="116"/>
        <v>1.1298775586719958</v>
      </c>
      <c r="CR78">
        <f t="shared" si="116"/>
        <v>1.1298774830165488</v>
      </c>
      <c r="CS78">
        <f t="shared" si="116"/>
        <v>1.1298765937065522</v>
      </c>
      <c r="CT78">
        <f t="shared" si="116"/>
        <v>1.1298661402257244</v>
      </c>
      <c r="CU78">
        <f t="shared" si="116"/>
        <v>1.1297432811220549</v>
      </c>
      <c r="CV78">
        <f t="shared" si="116"/>
        <v>1.1283017142741882</v>
      </c>
      <c r="CW78">
        <f t="shared" si="116"/>
        <v>1.1117028023141247</v>
      </c>
      <c r="CX78">
        <f t="shared" si="111"/>
        <v>0.94960342551849619</v>
      </c>
    </row>
    <row r="79" spans="1:102">
      <c r="A79" s="47" t="s">
        <v>68</v>
      </c>
      <c r="B79" s="48" t="s">
        <v>45</v>
      </c>
      <c r="C79" s="49">
        <v>41622.258000000002</v>
      </c>
      <c r="D79" s="50"/>
      <c r="E79">
        <f t="shared" si="23"/>
        <v>-5925.4843333190011</v>
      </c>
      <c r="F79">
        <f t="shared" si="24"/>
        <v>-5925.5</v>
      </c>
      <c r="G79">
        <f t="shared" si="25"/>
        <v>5.6635385044501163E-3</v>
      </c>
      <c r="I79" s="116">
        <f t="shared" si="112"/>
        <v>5.6635385044501163E-3</v>
      </c>
      <c r="K79" s="165"/>
      <c r="L79" s="116"/>
      <c r="N79" s="116"/>
      <c r="O79" s="40"/>
      <c r="P79" s="116"/>
      <c r="Q79" s="293">
        <f t="shared" si="27"/>
        <v>26603.758000000002</v>
      </c>
      <c r="R79" s="8">
        <f t="shared" si="28"/>
        <v>3.2075668391389057E-5</v>
      </c>
      <c r="S79" s="8">
        <v>0.1</v>
      </c>
      <c r="T79" s="167">
        <f t="shared" si="29"/>
        <v>3.2075668391389059E-6</v>
      </c>
      <c r="U79" s="116"/>
      <c r="V79" s="8">
        <v>0.1</v>
      </c>
      <c r="W79" s="25"/>
      <c r="X79" s="252"/>
      <c r="Y79" s="41"/>
      <c r="Z79">
        <f t="shared" si="30"/>
        <v>-5925.5</v>
      </c>
      <c r="AA79" s="246">
        <f t="shared" si="31"/>
        <v>1.5777692168617158E-2</v>
      </c>
      <c r="AB79" s="247">
        <f t="shared" si="32"/>
        <v>-1.0114153664167042E-2</v>
      </c>
      <c r="AC79" s="247">
        <f t="shared" si="33"/>
        <v>5.6635385044501163E-3</v>
      </c>
      <c r="AD79" s="248">
        <f t="shared" si="34"/>
        <v>1.0229610434238361E-5</v>
      </c>
      <c r="AH79">
        <f t="shared" si="35"/>
        <v>4.3662660908805077E-3</v>
      </c>
      <c r="AI79">
        <f t="shared" si="36"/>
        <v>0.39058085195501802</v>
      </c>
      <c r="AJ79">
        <f t="shared" si="37"/>
        <v>0.28326922579208125</v>
      </c>
      <c r="AK79">
        <f t="shared" si="38"/>
        <v>2.7653520354070506E-2</v>
      </c>
      <c r="AL79">
        <f t="shared" si="39"/>
        <v>3.0962469111955877</v>
      </c>
      <c r="AM79">
        <f t="shared" si="40"/>
        <v>44.098016188865664</v>
      </c>
      <c r="AN79">
        <f t="shared" si="113"/>
        <v>-3.2336835036972436</v>
      </c>
      <c r="AO79">
        <f t="shared" si="113"/>
        <v>-3.2382836848501149</v>
      </c>
      <c r="AP79">
        <f t="shared" si="113"/>
        <v>-3.2307102975947291</v>
      </c>
      <c r="AQ79">
        <f t="shared" si="113"/>
        <v>-3.2431814784653814</v>
      </c>
      <c r="AR79">
        <f t="shared" si="113"/>
        <v>-3.2226525628003806</v>
      </c>
      <c r="AS79">
        <f t="shared" si="113"/>
        <v>-3.2564677182671358</v>
      </c>
      <c r="AT79">
        <f t="shared" si="113"/>
        <v>-3.200819371610041</v>
      </c>
      <c r="AU79">
        <f t="shared" si="42"/>
        <v>-3.2925776351865306</v>
      </c>
      <c r="AV79" s="246">
        <f t="shared" si="43"/>
        <v>1.5723305976388571E-2</v>
      </c>
      <c r="AW79" s="247">
        <f t="shared" si="44"/>
        <v>-1.0059767471938454E-2</v>
      </c>
      <c r="AX79" s="248">
        <f t="shared" si="45"/>
        <v>1.0119892158947101E-5</v>
      </c>
      <c r="AY79" s="247">
        <f t="shared" si="46"/>
        <v>1.3516586057981976E-3</v>
      </c>
      <c r="BA79">
        <f t="shared" si="47"/>
        <v>-5.4386192228588947E-5</v>
      </c>
      <c r="BB79">
        <f t="shared" si="48"/>
        <v>1.0864415077022607</v>
      </c>
      <c r="BC79">
        <f t="shared" si="49"/>
        <v>-0.19207167371322253</v>
      </c>
      <c r="BD79">
        <f t="shared" si="50"/>
        <v>0.17962147198207315</v>
      </c>
      <c r="BE79">
        <f t="shared" si="51"/>
        <v>1.122266909969265</v>
      </c>
      <c r="BF79">
        <f t="shared" si="52"/>
        <v>0.62852963586282895</v>
      </c>
      <c r="BG79">
        <f t="shared" si="114"/>
        <v>-5.3343344982853047</v>
      </c>
      <c r="BH79">
        <f t="shared" si="114"/>
        <v>-5.3343348941603521</v>
      </c>
      <c r="BI79">
        <f t="shared" si="114"/>
        <v>-5.3343383028011289</v>
      </c>
      <c r="BJ79">
        <f t="shared" si="114"/>
        <v>-5.3343676518761978</v>
      </c>
      <c r="BK79">
        <f t="shared" si="114"/>
        <v>-5.3346203035600412</v>
      </c>
      <c r="BL79">
        <f t="shared" si="114"/>
        <v>-5.3367915893435196</v>
      </c>
      <c r="BM79">
        <f t="shared" si="114"/>
        <v>-5.355189638342404</v>
      </c>
      <c r="BN79">
        <f t="shared" si="54"/>
        <v>-5.4963464673505378</v>
      </c>
      <c r="BQ79">
        <f t="shared" si="94"/>
        <v>6.3489600122442306E-3</v>
      </c>
      <c r="BR79">
        <v>17000</v>
      </c>
      <c r="BS79">
        <f t="shared" si="95"/>
        <v>8.9265793801462916E-3</v>
      </c>
      <c r="BT79">
        <f t="shared" si="96"/>
        <v>-1.5838461861099138E-3</v>
      </c>
      <c r="BU79">
        <f t="shared" si="97"/>
        <v>1.0510425566256205E-2</v>
      </c>
      <c r="BV79">
        <f t="shared" si="98"/>
        <v>0.66464848826547485</v>
      </c>
      <c r="BW79">
        <f t="shared" si="99"/>
        <v>0.94269882524038595</v>
      </c>
      <c r="BX79">
        <f t="shared" si="100"/>
        <v>2.1528192406724869</v>
      </c>
      <c r="BY79">
        <f t="shared" si="101"/>
        <v>1.8551631966781108</v>
      </c>
      <c r="BZ79">
        <f t="shared" si="115"/>
        <v>1.4798994182297007</v>
      </c>
      <c r="CA79">
        <f t="shared" si="115"/>
        <v>1.4798992866198137</v>
      </c>
      <c r="CB79">
        <f t="shared" si="115"/>
        <v>1.4798969099515591</v>
      </c>
      <c r="CC79">
        <f t="shared" si="115"/>
        <v>1.4798540017072306</v>
      </c>
      <c r="CD79">
        <f t="shared" si="115"/>
        <v>1.4790827817542442</v>
      </c>
      <c r="CE79">
        <f t="shared" si="115"/>
        <v>1.4661834431042102</v>
      </c>
      <c r="CF79">
        <f t="shared" si="115"/>
        <v>1.3395792459074261</v>
      </c>
      <c r="CG79">
        <f t="shared" si="102"/>
        <v>0.87237162725374517</v>
      </c>
      <c r="CI79" s="23">
        <f t="shared" si="103"/>
        <v>17000</v>
      </c>
      <c r="CJ79" s="86">
        <f t="shared" si="104"/>
        <v>-4.1614655540119748E-3</v>
      </c>
      <c r="CK79" s="86">
        <f t="shared" si="105"/>
        <v>-1.5838461861099138E-3</v>
      </c>
      <c r="CL79">
        <f t="shared" si="106"/>
        <v>-2.5776193679020606E-3</v>
      </c>
      <c r="CM79">
        <f t="shared" si="107"/>
        <v>0.98564266664525524</v>
      </c>
      <c r="CN79">
        <f t="shared" si="108"/>
        <v>-0.65477830043600471</v>
      </c>
      <c r="CO79">
        <f t="shared" si="109"/>
        <v>1.6428834798927561</v>
      </c>
      <c r="CP79">
        <f t="shared" si="110"/>
        <v>1.0748161981602642</v>
      </c>
      <c r="CQ79">
        <f t="shared" si="116"/>
        <v>1.4412657066756684</v>
      </c>
      <c r="CR79">
        <f t="shared" si="116"/>
        <v>1.4412657065740229</v>
      </c>
      <c r="CS79">
        <f t="shared" si="116"/>
        <v>1.4412657026263724</v>
      </c>
      <c r="CT79">
        <f t="shared" si="116"/>
        <v>1.4412655493098439</v>
      </c>
      <c r="CU79">
        <f t="shared" si="116"/>
        <v>1.4412595950320439</v>
      </c>
      <c r="CV79">
        <f t="shared" si="116"/>
        <v>1.4410285618621477</v>
      </c>
      <c r="CW79">
        <f t="shared" si="116"/>
        <v>1.4323599306461037</v>
      </c>
      <c r="CX79">
        <f t="shared" si="111"/>
        <v>1.2435967161102288</v>
      </c>
    </row>
    <row r="80" spans="1:102">
      <c r="A80" s="47" t="s">
        <v>68</v>
      </c>
      <c r="B80" s="48"/>
      <c r="C80" s="51">
        <v>41624.248</v>
      </c>
      <c r="D80" s="50"/>
      <c r="E80">
        <f t="shared" si="23"/>
        <v>-5919.9795247677694</v>
      </c>
      <c r="F80">
        <f t="shared" si="24"/>
        <v>-5920</v>
      </c>
      <c r="G80">
        <f t="shared" si="25"/>
        <v>7.4018400046043098E-3</v>
      </c>
      <c r="I80" s="116">
        <f t="shared" si="112"/>
        <v>7.4018400046043098E-3</v>
      </c>
      <c r="K80" s="165"/>
      <c r="L80" s="116"/>
      <c r="N80" s="116"/>
      <c r="O80" s="40"/>
      <c r="P80" s="116"/>
      <c r="Q80" s="293">
        <f t="shared" si="27"/>
        <v>26605.748</v>
      </c>
      <c r="R80" s="8">
        <f t="shared" si="28"/>
        <v>5.4787235453760725E-5</v>
      </c>
      <c r="S80" s="8">
        <v>0.1</v>
      </c>
      <c r="T80" s="167">
        <f t="shared" si="29"/>
        <v>5.4787235453760732E-6</v>
      </c>
      <c r="U80" s="116"/>
      <c r="V80" s="8">
        <v>0.1</v>
      </c>
      <c r="W80" s="25"/>
      <c r="X80" s="252"/>
      <c r="Y80" s="41"/>
      <c r="Z80">
        <f t="shared" si="30"/>
        <v>-5920</v>
      </c>
      <c r="AA80" s="246">
        <f t="shared" si="31"/>
        <v>1.5767848810241066E-2</v>
      </c>
      <c r="AB80" s="247">
        <f t="shared" si="32"/>
        <v>-8.3660088056367564E-3</v>
      </c>
      <c r="AC80" s="247">
        <f t="shared" si="33"/>
        <v>7.4018400046043098E-3</v>
      </c>
      <c r="AD80" s="248">
        <f t="shared" si="34"/>
        <v>6.9990103335991754E-6</v>
      </c>
      <c r="AH80">
        <f t="shared" si="35"/>
        <v>4.3598474628101531E-3</v>
      </c>
      <c r="AI80">
        <f t="shared" si="36"/>
        <v>0.39057255211897512</v>
      </c>
      <c r="AJ80">
        <f t="shared" si="37"/>
        <v>0.28298041143729807</v>
      </c>
      <c r="AK80">
        <f t="shared" si="38"/>
        <v>2.7470001111493125E-2</v>
      </c>
      <c r="AL80">
        <f t="shared" si="39"/>
        <v>3.0965480471085138</v>
      </c>
      <c r="AM80">
        <f t="shared" si="40"/>
        <v>44.392924599437166</v>
      </c>
      <c r="AN80">
        <f t="shared" si="113"/>
        <v>-3.2330725870587069</v>
      </c>
      <c r="AO80">
        <f t="shared" si="113"/>
        <v>-3.237644231458678</v>
      </c>
      <c r="AP80">
        <f t="shared" si="113"/>
        <v>-3.2301182555048547</v>
      </c>
      <c r="AQ80">
        <f t="shared" si="113"/>
        <v>-3.2425106166916442</v>
      </c>
      <c r="AR80">
        <f t="shared" si="113"/>
        <v>-3.2221125785360338</v>
      </c>
      <c r="AS80">
        <f t="shared" si="113"/>
        <v>-3.2557099970385242</v>
      </c>
      <c r="AT80">
        <f t="shared" si="113"/>
        <v>-3.2004228397598675</v>
      </c>
      <c r="AU80">
        <f t="shared" si="42"/>
        <v>-3.2915784325107591</v>
      </c>
      <c r="AV80" s="246">
        <f t="shared" si="43"/>
        <v>1.5703675144000964E-2</v>
      </c>
      <c r="AW80" s="247">
        <f t="shared" si="44"/>
        <v>-8.3018351393966544E-3</v>
      </c>
      <c r="AX80" s="248">
        <f t="shared" si="45"/>
        <v>6.8920466681721075E-6</v>
      </c>
      <c r="AY80" s="247">
        <f t="shared" si="46"/>
        <v>3.1061662080342604E-3</v>
      </c>
      <c r="BA80">
        <f t="shared" si="47"/>
        <v>-6.4173666240103624E-5</v>
      </c>
      <c r="BB80">
        <f t="shared" si="48"/>
        <v>1.0860771305281991</v>
      </c>
      <c r="BC80">
        <f t="shared" si="49"/>
        <v>-0.19406112129622261</v>
      </c>
      <c r="BD80">
        <f t="shared" si="50"/>
        <v>0.17979637107260549</v>
      </c>
      <c r="BE80">
        <f t="shared" si="51"/>
        <v>1.124294505739863</v>
      </c>
      <c r="BF80">
        <f t="shared" si="52"/>
        <v>0.62994483635246346</v>
      </c>
      <c r="BG80">
        <f t="shared" si="114"/>
        <v>-5.3325053741693687</v>
      </c>
      <c r="BH80">
        <f t="shared" si="114"/>
        <v>-5.3325057648794454</v>
      </c>
      <c r="BI80">
        <f t="shared" si="114"/>
        <v>-5.3325091376595246</v>
      </c>
      <c r="BJ80">
        <f t="shared" si="114"/>
        <v>-5.3325382523083622</v>
      </c>
      <c r="BK80">
        <f t="shared" si="114"/>
        <v>-5.3327895276321637</v>
      </c>
      <c r="BL80">
        <f t="shared" si="114"/>
        <v>-5.3349545113222234</v>
      </c>
      <c r="BM80">
        <f t="shared" si="114"/>
        <v>-5.3533452712017295</v>
      </c>
      <c r="BN80">
        <f t="shared" si="54"/>
        <v>-5.494729504252283</v>
      </c>
      <c r="BQ80">
        <f t="shared" si="94"/>
        <v>5.2094234434425287E-3</v>
      </c>
      <c r="BR80">
        <v>18000</v>
      </c>
      <c r="BS80">
        <f t="shared" si="95"/>
        <v>9.0316641427723929E-3</v>
      </c>
      <c r="BT80">
        <f t="shared" si="96"/>
        <v>-2.092414538070817E-3</v>
      </c>
      <c r="BU80">
        <f t="shared" si="97"/>
        <v>1.1124078680843209E-2</v>
      </c>
      <c r="BV80">
        <f t="shared" si="98"/>
        <v>0.59494008691486</v>
      </c>
      <c r="BW80">
        <f t="shared" si="99"/>
        <v>0.88501202811625312</v>
      </c>
      <c r="BX80">
        <f t="shared" si="100"/>
        <v>2.296928317687565</v>
      </c>
      <c r="BY80">
        <f t="shared" si="101"/>
        <v>2.2253241608814331</v>
      </c>
      <c r="BZ80">
        <f t="shared" si="115"/>
        <v>1.661578961863625</v>
      </c>
      <c r="CA80">
        <f t="shared" si="115"/>
        <v>1.6615789864150232</v>
      </c>
      <c r="CB80">
        <f t="shared" si="115"/>
        <v>1.6615785424913185</v>
      </c>
      <c r="CC80">
        <f t="shared" si="115"/>
        <v>1.6615865689200637</v>
      </c>
      <c r="CD80">
        <f t="shared" si="115"/>
        <v>1.661441336433791</v>
      </c>
      <c r="CE80">
        <f t="shared" si="115"/>
        <v>1.6640343307248107</v>
      </c>
      <c r="CF80">
        <f t="shared" si="115"/>
        <v>1.5844365628340455</v>
      </c>
      <c r="CG80">
        <f t="shared" si="102"/>
        <v>1.0540448410305556</v>
      </c>
      <c r="CI80" s="23">
        <f t="shared" si="103"/>
        <v>18000</v>
      </c>
      <c r="CJ80" s="86">
        <f t="shared" si="104"/>
        <v>-5.9146552374006803E-3</v>
      </c>
      <c r="CK80" s="86">
        <f t="shared" si="105"/>
        <v>-2.092414538070817E-3</v>
      </c>
      <c r="CL80">
        <f t="shared" si="106"/>
        <v>-3.8222406993298637E-3</v>
      </c>
      <c r="CM80">
        <f t="shared" si="107"/>
        <v>0.93009003560946246</v>
      </c>
      <c r="CN80">
        <f t="shared" si="108"/>
        <v>-0.84154134580286433</v>
      </c>
      <c r="CO80">
        <f t="shared" si="109"/>
        <v>1.9291244579864317</v>
      </c>
      <c r="CP80">
        <f t="shared" si="110"/>
        <v>1.4423186777279562</v>
      </c>
      <c r="CQ80">
        <f t="shared" si="116"/>
        <v>1.7342712863449785</v>
      </c>
      <c r="CR80">
        <f t="shared" si="116"/>
        <v>1.734271286249744</v>
      </c>
      <c r="CS80">
        <f t="shared" si="116"/>
        <v>1.7342712891852765</v>
      </c>
      <c r="CT80">
        <f t="shared" si="116"/>
        <v>1.7342711986996255</v>
      </c>
      <c r="CU80">
        <f t="shared" si="116"/>
        <v>1.7342739878311826</v>
      </c>
      <c r="CV80">
        <f t="shared" si="116"/>
        <v>1.734187993893934</v>
      </c>
      <c r="CW80">
        <f t="shared" si="116"/>
        <v>1.7368190413809232</v>
      </c>
      <c r="CX80">
        <f t="shared" si="111"/>
        <v>1.5375900067019614</v>
      </c>
    </row>
    <row r="81" spans="1:102">
      <c r="A81" s="47" t="s">
        <v>69</v>
      </c>
      <c r="B81" s="48"/>
      <c r="C81" s="51">
        <v>41863.561000000002</v>
      </c>
      <c r="D81" s="50"/>
      <c r="E81">
        <f t="shared" si="23"/>
        <v>-5257.9834198319832</v>
      </c>
      <c r="F81">
        <f t="shared" si="24"/>
        <v>-5258</v>
      </c>
      <c r="G81">
        <f t="shared" si="25"/>
        <v>5.9937660043942742E-3</v>
      </c>
      <c r="I81" s="116">
        <f t="shared" si="112"/>
        <v>5.9937660043942742E-3</v>
      </c>
      <c r="K81" s="165"/>
      <c r="L81" s="116"/>
      <c r="N81" s="116"/>
      <c r="O81" s="40"/>
      <c r="P81" s="116"/>
      <c r="Q81" s="293">
        <f t="shared" si="27"/>
        <v>26845.061000000002</v>
      </c>
      <c r="R81" s="8">
        <f t="shared" si="28"/>
        <v>3.5925230915432506E-5</v>
      </c>
      <c r="S81" s="8">
        <v>0.1</v>
      </c>
      <c r="T81" s="167">
        <f t="shared" si="29"/>
        <v>3.5925230915432509E-6</v>
      </c>
      <c r="U81" s="116"/>
      <c r="V81" s="8">
        <v>0.1</v>
      </c>
      <c r="W81" s="25"/>
      <c r="X81" s="252"/>
      <c r="Y81" s="41"/>
      <c r="Z81">
        <f t="shared" si="30"/>
        <v>-5258</v>
      </c>
      <c r="AA81" s="246">
        <f t="shared" si="31"/>
        <v>1.4574654296493539E-2</v>
      </c>
      <c r="AB81" s="247">
        <f t="shared" si="32"/>
        <v>-8.580888292099265E-3</v>
      </c>
      <c r="AC81" s="247">
        <f t="shared" si="33"/>
        <v>5.9937660043942742E-3</v>
      </c>
      <c r="AD81" s="248">
        <f t="shared" si="34"/>
        <v>7.3631643881486247E-6</v>
      </c>
      <c r="AH81">
        <f t="shared" si="35"/>
        <v>3.5777895646285488E-3</v>
      </c>
      <c r="AI81">
        <f t="shared" si="36"/>
        <v>0.38997797601893447</v>
      </c>
      <c r="AJ81">
        <f t="shared" si="37"/>
        <v>0.24814580920608592</v>
      </c>
      <c r="AK81">
        <f t="shared" si="38"/>
        <v>5.4355726367146277E-3</v>
      </c>
      <c r="AL81">
        <f t="shared" si="39"/>
        <v>3.1326824362938059</v>
      </c>
      <c r="AM81">
        <f t="shared" si="40"/>
        <v>224.45993195786409</v>
      </c>
      <c r="AN81">
        <f t="shared" ref="AN81:AT90" si="117">$AU81+$AB$7*SIN(AO81)</f>
        <v>-3.1596973782443483</v>
      </c>
      <c r="AO81">
        <f t="shared" si="117"/>
        <v>-3.1606306994791842</v>
      </c>
      <c r="AP81">
        <f t="shared" si="117"/>
        <v>-3.1591005250358108</v>
      </c>
      <c r="AQ81">
        <f t="shared" si="117"/>
        <v>-3.1616092598014514</v>
      </c>
      <c r="AR81">
        <f t="shared" si="117"/>
        <v>-3.1574962253492287</v>
      </c>
      <c r="AS81">
        <f t="shared" si="117"/>
        <v>-3.1642396591510136</v>
      </c>
      <c r="AT81">
        <f t="shared" si="117"/>
        <v>-3.1531840112952283</v>
      </c>
      <c r="AU81">
        <f t="shared" si="42"/>
        <v>-3.1713107649905101</v>
      </c>
      <c r="AV81" s="246">
        <f t="shared" si="43"/>
        <v>1.3366955113353583E-2</v>
      </c>
      <c r="AW81" s="247">
        <f t="shared" si="44"/>
        <v>-7.3731891089593091E-3</v>
      </c>
      <c r="AX81" s="248">
        <f t="shared" si="45"/>
        <v>5.4363917636476177E-6</v>
      </c>
      <c r="AY81" s="247">
        <f t="shared" si="46"/>
        <v>3.6236756229056813E-3</v>
      </c>
      <c r="BA81">
        <f t="shared" si="47"/>
        <v>-1.2076991831399559E-3</v>
      </c>
      <c r="BB81">
        <f t="shared" si="48"/>
        <v>1.0420036203596743</v>
      </c>
      <c r="BC81">
        <f t="shared" si="49"/>
        <v>-0.41641281335538516</v>
      </c>
      <c r="BD81">
        <f t="shared" si="50"/>
        <v>0.19486329394610738</v>
      </c>
      <c r="BE81">
        <f t="shared" si="51"/>
        <v>1.358490420373115</v>
      </c>
      <c r="BF81">
        <f t="shared" si="52"/>
        <v>0.80741376446267943</v>
      </c>
      <c r="BG81">
        <f t="shared" ref="BG81:BM90" si="118">$BN81+$BB$7*SIN(BH81)</f>
        <v>-5.116850822751057</v>
      </c>
      <c r="BH81">
        <f t="shared" si="118"/>
        <v>-5.1168508713290386</v>
      </c>
      <c r="BI81">
        <f t="shared" si="118"/>
        <v>-5.116851490592814</v>
      </c>
      <c r="BJ81">
        <f t="shared" si="118"/>
        <v>-5.1168593847826562</v>
      </c>
      <c r="BK81">
        <f t="shared" si="118"/>
        <v>-5.1169600048060984</v>
      </c>
      <c r="BL81">
        <f t="shared" si="118"/>
        <v>-5.1182404514523192</v>
      </c>
      <c r="BM81">
        <f t="shared" si="118"/>
        <v>-5.1342143565752574</v>
      </c>
      <c r="BN81">
        <f t="shared" si="54"/>
        <v>-5.3001059458805564</v>
      </c>
      <c r="BQ81">
        <f t="shared" si="94"/>
        <v>4.0657989113488859E-3</v>
      </c>
      <c r="BR81">
        <v>19000</v>
      </c>
      <c r="BS81">
        <f t="shared" si="95"/>
        <v>8.7679990862533294E-3</v>
      </c>
      <c r="BT81">
        <f t="shared" si="96"/>
        <v>-2.596111135628602E-3</v>
      </c>
      <c r="BU81">
        <f t="shared" si="97"/>
        <v>1.1364110221881931E-2</v>
      </c>
      <c r="BV81">
        <f t="shared" si="98"/>
        <v>0.54405640588614668</v>
      </c>
      <c r="BW81">
        <f t="shared" si="99"/>
        <v>0.82405050610776087</v>
      </c>
      <c r="BX81">
        <f t="shared" si="100"/>
        <v>2.4149240343961189</v>
      </c>
      <c r="BY81">
        <f t="shared" si="101"/>
        <v>2.6300952899924619</v>
      </c>
      <c r="BZ81">
        <f t="shared" si="115"/>
        <v>1.8260050636019489</v>
      </c>
      <c r="CA81">
        <f t="shared" si="115"/>
        <v>1.826006446432896</v>
      </c>
      <c r="CB81">
        <f t="shared" si="115"/>
        <v>1.8259974671713466</v>
      </c>
      <c r="CC81">
        <f t="shared" si="115"/>
        <v>1.8260557675136806</v>
      </c>
      <c r="CD81">
        <f t="shared" si="115"/>
        <v>1.8256770037890515</v>
      </c>
      <c r="CE81">
        <f t="shared" si="115"/>
        <v>1.8281280059281122</v>
      </c>
      <c r="CF81">
        <f t="shared" si="115"/>
        <v>1.8118363130736497</v>
      </c>
      <c r="CG81">
        <f t="shared" si="102"/>
        <v>1.235718054807367</v>
      </c>
      <c r="CI81" s="23">
        <f t="shared" si="103"/>
        <v>19000</v>
      </c>
      <c r="CJ81" s="86">
        <f t="shared" si="104"/>
        <v>-7.2983113105330455E-3</v>
      </c>
      <c r="CK81" s="86">
        <f t="shared" si="105"/>
        <v>-2.596111135628602E-3</v>
      </c>
      <c r="CL81">
        <f t="shared" si="106"/>
        <v>-4.7022001749044435E-3</v>
      </c>
      <c r="CM81">
        <f t="shared" si="107"/>
        <v>0.88495793906563591</v>
      </c>
      <c r="CN81">
        <f t="shared" si="108"/>
        <v>-0.95116775667986864</v>
      </c>
      <c r="CO81">
        <f t="shared" si="109"/>
        <v>2.1859914620673182</v>
      </c>
      <c r="CP81">
        <f t="shared" si="110"/>
        <v>1.9311785297106223</v>
      </c>
      <c r="CQ81">
        <f t="shared" si="116"/>
        <v>2.0118462802771293</v>
      </c>
      <c r="CR81">
        <f t="shared" si="116"/>
        <v>2.0118462198341049</v>
      </c>
      <c r="CS81">
        <f t="shared" si="116"/>
        <v>2.0118469301289421</v>
      </c>
      <c r="CT81">
        <f t="shared" si="116"/>
        <v>2.0118385830476888</v>
      </c>
      <c r="CU81">
        <f t="shared" si="116"/>
        <v>2.011936665055754</v>
      </c>
      <c r="CV81">
        <f t="shared" si="116"/>
        <v>2.010782866515068</v>
      </c>
      <c r="CW81">
        <f t="shared" si="116"/>
        <v>2.0241820488440871</v>
      </c>
      <c r="CX81">
        <f t="shared" si="111"/>
        <v>1.8315832972936941</v>
      </c>
    </row>
    <row r="82" spans="1:102">
      <c r="A82" s="47" t="s">
        <v>70</v>
      </c>
      <c r="B82" s="48" t="s">
        <v>45</v>
      </c>
      <c r="C82" s="51">
        <v>42405.258999999998</v>
      </c>
      <c r="D82" s="50"/>
      <c r="E82">
        <f t="shared" si="23"/>
        <v>-3759.5192074761967</v>
      </c>
      <c r="F82">
        <f t="shared" si="24"/>
        <v>-3759.5</v>
      </c>
      <c r="G82">
        <f t="shared" si="25"/>
        <v>-6.9435434998013079E-3</v>
      </c>
      <c r="I82" s="116">
        <f t="shared" si="112"/>
        <v>-6.9435434998013079E-3</v>
      </c>
      <c r="K82" s="165"/>
      <c r="L82" s="116"/>
      <c r="N82" s="116"/>
      <c r="O82" s="40"/>
      <c r="P82" s="116"/>
      <c r="Q82" s="293">
        <f t="shared" si="27"/>
        <v>27386.758999999998</v>
      </c>
      <c r="R82" s="8">
        <f t="shared" si="28"/>
        <v>4.8212796333632992E-5</v>
      </c>
      <c r="S82" s="8">
        <v>0.1</v>
      </c>
      <c r="T82" s="167">
        <f t="shared" si="29"/>
        <v>4.8212796333632992E-6</v>
      </c>
      <c r="U82" s="116"/>
      <c r="V82" s="8">
        <v>0.1</v>
      </c>
      <c r="W82" s="25"/>
      <c r="X82" s="252"/>
      <c r="Y82" s="41"/>
      <c r="Z82">
        <f t="shared" si="30"/>
        <v>-3759.5</v>
      </c>
      <c r="AA82" s="246">
        <f t="shared" si="31"/>
        <v>1.1814813971389528E-2</v>
      </c>
      <c r="AB82" s="247">
        <f t="shared" si="32"/>
        <v>-1.8758357471190836E-2</v>
      </c>
      <c r="AC82" s="247">
        <f t="shared" si="33"/>
        <v>-6.9435434998013079E-3</v>
      </c>
      <c r="AD82" s="248">
        <f t="shared" si="34"/>
        <v>3.5187597501698109E-5</v>
      </c>
      <c r="AH82">
        <f t="shared" si="35"/>
        <v>1.740709920180325E-3</v>
      </c>
      <c r="AI82">
        <f t="shared" si="36"/>
        <v>0.39158016179271193</v>
      </c>
      <c r="AJ82">
        <f t="shared" si="37"/>
        <v>0.16801757725064856</v>
      </c>
      <c r="AK82">
        <f t="shared" si="38"/>
        <v>-4.4516465129905612E-2</v>
      </c>
      <c r="AL82">
        <f t="shared" si="39"/>
        <v>-3.0685554554502192</v>
      </c>
      <c r="AM82">
        <f t="shared" si="40"/>
        <v>-27.371132790071368</v>
      </c>
      <c r="AN82">
        <f t="shared" si="117"/>
        <v>-2.9933907010520171</v>
      </c>
      <c r="AO82">
        <f t="shared" si="117"/>
        <v>-2.9863632811918217</v>
      </c>
      <c r="AP82">
        <f t="shared" si="117"/>
        <v>-2.9980126086521697</v>
      </c>
      <c r="AQ82">
        <f t="shared" si="117"/>
        <v>-2.9786900699811483</v>
      </c>
      <c r="AR82">
        <f t="shared" si="117"/>
        <v>-3.0107101496667532</v>
      </c>
      <c r="AS82">
        <f t="shared" si="117"/>
        <v>-2.9575584776299402</v>
      </c>
      <c r="AT82">
        <f t="shared" si="117"/>
        <v>-3.0455753655066986</v>
      </c>
      <c r="AU82">
        <f t="shared" si="42"/>
        <v>-2.8990734541459595</v>
      </c>
      <c r="AV82" s="246">
        <f t="shared" si="43"/>
        <v>8.4333292454818274E-3</v>
      </c>
      <c r="AW82" s="247">
        <f t="shared" si="44"/>
        <v>-1.5376872745283135E-2</v>
      </c>
      <c r="AX82" s="248">
        <f t="shared" si="45"/>
        <v>2.3644821542463134E-5</v>
      </c>
      <c r="AY82" s="247">
        <f t="shared" si="46"/>
        <v>-5.3027686940739314E-3</v>
      </c>
      <c r="BA82">
        <f t="shared" si="47"/>
        <v>-3.3814847259077008E-3</v>
      </c>
      <c r="BB82">
        <f t="shared" si="48"/>
        <v>0.9504350323867925</v>
      </c>
      <c r="BC82">
        <f t="shared" si="49"/>
        <v>-0.77900974476388907</v>
      </c>
      <c r="BD82">
        <f t="shared" si="50"/>
        <v>0.19307853696449115</v>
      </c>
      <c r="BE82">
        <f t="shared" si="51"/>
        <v>1.8220791589301075</v>
      </c>
      <c r="BF82">
        <f t="shared" si="52"/>
        <v>1.2891328969375897</v>
      </c>
      <c r="BG82">
        <f t="shared" si="118"/>
        <v>-4.6604865098023742</v>
      </c>
      <c r="BH82">
        <f t="shared" si="118"/>
        <v>-4.6604865098021531</v>
      </c>
      <c r="BI82">
        <f t="shared" si="118"/>
        <v>-4.6604865098235599</v>
      </c>
      <c r="BJ82">
        <f t="shared" si="118"/>
        <v>-4.6604865077535687</v>
      </c>
      <c r="BK82">
        <f t="shared" si="118"/>
        <v>-4.6604867079167285</v>
      </c>
      <c r="BL82">
        <f t="shared" si="118"/>
        <v>-4.6604673561873087</v>
      </c>
      <c r="BM82">
        <f t="shared" si="118"/>
        <v>-4.6623728642067412</v>
      </c>
      <c r="BN82">
        <f t="shared" si="54"/>
        <v>-4.859556999928845</v>
      </c>
      <c r="BQ82">
        <f t="shared" si="94"/>
        <v>3.0112910277097201E-3</v>
      </c>
      <c r="BR82">
        <v>20000</v>
      </c>
      <c r="BS82">
        <f t="shared" si="95"/>
        <v>8.2188260532146014E-3</v>
      </c>
      <c r="BT82">
        <f t="shared" si="96"/>
        <v>-3.0949359787832663E-3</v>
      </c>
      <c r="BU82">
        <f t="shared" si="97"/>
        <v>1.1313762031997868E-2</v>
      </c>
      <c r="BV82">
        <f t="shared" si="98"/>
        <v>0.50575085071297143</v>
      </c>
      <c r="BW82">
        <f t="shared" si="99"/>
        <v>0.76315889474152088</v>
      </c>
      <c r="BX82">
        <f t="shared" si="100"/>
        <v>2.5152607243259406</v>
      </c>
      <c r="BY82">
        <f t="shared" si="101"/>
        <v>3.0881174179193862</v>
      </c>
      <c r="BZ82">
        <f t="shared" ref="BZ82:CF91" si="119">$CG82+$AB$7*SIN(CA82)</f>
        <v>1.9776504651719558</v>
      </c>
      <c r="CA82">
        <f t="shared" si="119"/>
        <v>1.9776054065598103</v>
      </c>
      <c r="CB82">
        <f t="shared" si="119"/>
        <v>1.977792034207289</v>
      </c>
      <c r="CC82">
        <f t="shared" si="119"/>
        <v>1.9770185169597267</v>
      </c>
      <c r="CD82">
        <f t="shared" si="119"/>
        <v>1.9802155277569158</v>
      </c>
      <c r="CE82">
        <f t="shared" si="119"/>
        <v>1.9668443125555766</v>
      </c>
      <c r="CF82">
        <f t="shared" si="119"/>
        <v>2.0202734315453728</v>
      </c>
      <c r="CG82">
        <f t="shared" si="102"/>
        <v>1.4173912685841774</v>
      </c>
      <c r="CI82" s="23">
        <f t="shared" si="103"/>
        <v>20000</v>
      </c>
      <c r="CJ82" s="86">
        <f t="shared" si="104"/>
        <v>-8.3024710042881485E-3</v>
      </c>
      <c r="CK82" s="86">
        <f t="shared" si="105"/>
        <v>-3.0949359787832663E-3</v>
      </c>
      <c r="CL82">
        <f t="shared" si="106"/>
        <v>-5.2075350255048813E-3</v>
      </c>
      <c r="CM82">
        <f t="shared" si="107"/>
        <v>0.850247697395628</v>
      </c>
      <c r="CN82">
        <f t="shared" si="108"/>
        <v>-0.99687730279748765</v>
      </c>
      <c r="CO82">
        <f t="shared" si="109"/>
        <v>2.4207421590858438</v>
      </c>
      <c r="CP82">
        <f t="shared" si="110"/>
        <v>2.6533051504879639</v>
      </c>
      <c r="CQ82">
        <f t="shared" ref="CQ82:CW91" si="120">$CX82+$BB$7*SIN(CR82)</f>
        <v>2.2772124298955911</v>
      </c>
      <c r="CR82">
        <f t="shared" si="120"/>
        <v>2.277211693827744</v>
      </c>
      <c r="CS82">
        <f t="shared" si="120"/>
        <v>2.2772173824254671</v>
      </c>
      <c r="CT82">
        <f t="shared" si="120"/>
        <v>2.2771734179051322</v>
      </c>
      <c r="CU82">
        <f t="shared" si="120"/>
        <v>2.277513140320536</v>
      </c>
      <c r="CV82">
        <f t="shared" si="120"/>
        <v>2.2748845120186845</v>
      </c>
      <c r="CW82">
        <f t="shared" si="120"/>
        <v>2.2950179062771205</v>
      </c>
      <c r="CX82">
        <f t="shared" si="111"/>
        <v>2.1255765878854267</v>
      </c>
    </row>
    <row r="83" spans="1:102">
      <c r="A83" s="47" t="s">
        <v>71</v>
      </c>
      <c r="B83" s="48"/>
      <c r="C83" s="51">
        <v>42607.523000000001</v>
      </c>
      <c r="D83" s="50"/>
      <c r="E83">
        <f t="shared" si="23"/>
        <v>-3200.0093598342687</v>
      </c>
      <c r="F83">
        <f t="shared" si="24"/>
        <v>-3200</v>
      </c>
      <c r="G83">
        <f t="shared" si="25"/>
        <v>-3.3835999929578975E-3</v>
      </c>
      <c r="I83" s="116">
        <f t="shared" si="112"/>
        <v>-3.3835999929578975E-3</v>
      </c>
      <c r="K83" s="165"/>
      <c r="L83" s="116"/>
      <c r="N83" s="116"/>
      <c r="O83" s="40"/>
      <c r="P83" s="116"/>
      <c r="Q83" s="293">
        <f t="shared" si="27"/>
        <v>27589.023000000001</v>
      </c>
      <c r="R83" s="8">
        <f t="shared" si="28"/>
        <v>1.1448748912344684E-5</v>
      </c>
      <c r="S83" s="8">
        <v>0.1</v>
      </c>
      <c r="T83" s="167">
        <f t="shared" si="29"/>
        <v>1.1448748912344684E-6</v>
      </c>
      <c r="U83" s="116"/>
      <c r="V83" s="8">
        <v>0.1</v>
      </c>
      <c r="W83" s="25"/>
      <c r="X83" s="252"/>
      <c r="Y83" s="41"/>
      <c r="Z83">
        <f t="shared" si="30"/>
        <v>-3200</v>
      </c>
      <c r="AA83" s="246">
        <f t="shared" si="31"/>
        <v>1.0764575503697931E-2</v>
      </c>
      <c r="AB83" s="247">
        <f t="shared" si="32"/>
        <v>-1.4148175496655828E-2</v>
      </c>
      <c r="AC83" s="247">
        <f t="shared" si="33"/>
        <v>-3.3835999929578975E-3</v>
      </c>
      <c r="AD83" s="248">
        <f t="shared" si="34"/>
        <v>2.0017086988417241E-5</v>
      </c>
      <c r="AH83">
        <f t="shared" si="35"/>
        <v>1.0322009274018752E-3</v>
      </c>
      <c r="AI83">
        <f t="shared" si="36"/>
        <v>0.39325711699112365</v>
      </c>
      <c r="AJ83">
        <f t="shared" si="37"/>
        <v>0.13730674168151027</v>
      </c>
      <c r="AK83">
        <f t="shared" si="38"/>
        <v>-6.3399440927516718E-2</v>
      </c>
      <c r="AL83">
        <f t="shared" si="39"/>
        <v>-3.0374790312536035</v>
      </c>
      <c r="AM83">
        <f t="shared" si="40"/>
        <v>-19.19242670622203</v>
      </c>
      <c r="AN83">
        <f t="shared" si="117"/>
        <v>-2.9306337363867478</v>
      </c>
      <c r="AO83">
        <f t="shared" si="117"/>
        <v>-2.9214645166423425</v>
      </c>
      <c r="AP83">
        <f t="shared" si="117"/>
        <v>-2.9368406996879655</v>
      </c>
      <c r="AQ83">
        <f t="shared" si="117"/>
        <v>-2.911025969440181</v>
      </c>
      <c r="AR83">
        <f t="shared" si="117"/>
        <v>-2.954286111535275</v>
      </c>
      <c r="AS83">
        <f t="shared" si="117"/>
        <v>-2.8815455042223537</v>
      </c>
      <c r="AT83">
        <f t="shared" si="117"/>
        <v>-3.0032636656612128</v>
      </c>
      <c r="AU83">
        <f t="shared" si="42"/>
        <v>-2.7974272910378328</v>
      </c>
      <c r="AV83" s="246">
        <f t="shared" si="43"/>
        <v>6.7644980040732494E-3</v>
      </c>
      <c r="AW83" s="247">
        <f t="shared" si="44"/>
        <v>-1.0148097997031147E-2</v>
      </c>
      <c r="AX83" s="248">
        <f t="shared" si="45"/>
        <v>1.0298389295734758E-5</v>
      </c>
      <c r="AY83" s="247">
        <f t="shared" si="46"/>
        <v>-4.1572342073509152E-4</v>
      </c>
      <c r="BA83">
        <f t="shared" si="47"/>
        <v>-4.0000774996246814E-3</v>
      </c>
      <c r="BB83">
        <f t="shared" si="48"/>
        <v>0.92157540933052062</v>
      </c>
      <c r="BC83">
        <f t="shared" si="49"/>
        <v>-0.86550335409359236</v>
      </c>
      <c r="BD83">
        <f t="shared" si="50"/>
        <v>0.18326371989341286</v>
      </c>
      <c r="BE83">
        <f t="shared" si="51"/>
        <v>1.9751486135567242</v>
      </c>
      <c r="BF83">
        <f t="shared" si="52"/>
        <v>1.5156492344001666</v>
      </c>
      <c r="BG83">
        <f t="shared" si="118"/>
        <v>-4.50019956802113</v>
      </c>
      <c r="BH83">
        <f t="shared" si="118"/>
        <v>-4.5001995686304621</v>
      </c>
      <c r="BI83">
        <f t="shared" si="118"/>
        <v>-4.5001995541159623</v>
      </c>
      <c r="BJ83">
        <f t="shared" si="118"/>
        <v>-4.5001998998566002</v>
      </c>
      <c r="BK83">
        <f t="shared" si="118"/>
        <v>-4.5001916643399822</v>
      </c>
      <c r="BL83">
        <f t="shared" si="118"/>
        <v>-4.5003879193825105</v>
      </c>
      <c r="BM83">
        <f t="shared" si="118"/>
        <v>-4.4957587303344111</v>
      </c>
      <c r="BN83">
        <f t="shared" si="54"/>
        <v>-4.6950677538427703</v>
      </c>
      <c r="BQ83">
        <f t="shared" si="94"/>
        <v>2.0925226002701742E-3</v>
      </c>
      <c r="BR83">
        <v>21000</v>
      </c>
      <c r="BS83">
        <f t="shared" si="95"/>
        <v>7.4422212172461574E-3</v>
      </c>
      <c r="BT83">
        <f t="shared" si="96"/>
        <v>-3.5888890675348142E-3</v>
      </c>
      <c r="BU83">
        <f t="shared" si="97"/>
        <v>1.1031110284780972E-2</v>
      </c>
      <c r="BV83">
        <f t="shared" si="98"/>
        <v>0.47626614289833857</v>
      </c>
      <c r="BW83">
        <f t="shared" si="99"/>
        <v>0.70348208948052904</v>
      </c>
      <c r="BX83">
        <f t="shared" si="100"/>
        <v>2.6031630389482419</v>
      </c>
      <c r="BY83">
        <f t="shared" si="101"/>
        <v>3.6243310576357302</v>
      </c>
      <c r="BZ83">
        <f t="shared" si="119"/>
        <v>2.1196405228020097</v>
      </c>
      <c r="CA83">
        <f t="shared" si="119"/>
        <v>2.1192367442212228</v>
      </c>
      <c r="CB83">
        <f t="shared" si="119"/>
        <v>2.1205049651163801</v>
      </c>
      <c r="CC83">
        <f t="shared" si="119"/>
        <v>2.1165127396928494</v>
      </c>
      <c r="CD83">
        <f t="shared" si="119"/>
        <v>2.1289931906510224</v>
      </c>
      <c r="CE83">
        <f t="shared" si="119"/>
        <v>2.0890819594676566</v>
      </c>
      <c r="CF83">
        <f t="shared" si="119"/>
        <v>2.2088669982955116</v>
      </c>
      <c r="CG83">
        <f t="shared" si="102"/>
        <v>1.5990644823609879</v>
      </c>
      <c r="CI83" s="23">
        <f t="shared" si="103"/>
        <v>21000</v>
      </c>
      <c r="CJ83" s="86">
        <f t="shared" si="104"/>
        <v>-8.9385876845107966E-3</v>
      </c>
      <c r="CK83" s="86">
        <f t="shared" si="105"/>
        <v>-3.5888890675348142E-3</v>
      </c>
      <c r="CL83">
        <f t="shared" si="106"/>
        <v>-5.3496986169759833E-3</v>
      </c>
      <c r="CM83">
        <f t="shared" si="107"/>
        <v>0.82525216933521306</v>
      </c>
      <c r="CN83">
        <f t="shared" si="108"/>
        <v>-0.99023930319783704</v>
      </c>
      <c r="CO83">
        <f t="shared" si="109"/>
        <v>2.639623423697504</v>
      </c>
      <c r="CP83">
        <f t="shared" si="110"/>
        <v>3.9002929628545284</v>
      </c>
      <c r="CQ83">
        <f t="shared" si="120"/>
        <v>2.5334597961030654</v>
      </c>
      <c r="CR83">
        <f t="shared" si="120"/>
        <v>2.5334573484055567</v>
      </c>
      <c r="CS83">
        <f t="shared" si="120"/>
        <v>2.5334723097663749</v>
      </c>
      <c r="CT83">
        <f t="shared" si="120"/>
        <v>2.5333808571760406</v>
      </c>
      <c r="CU83">
        <f t="shared" si="120"/>
        <v>2.5339397779842479</v>
      </c>
      <c r="CV83">
        <f t="shared" si="120"/>
        <v>2.5305204747445367</v>
      </c>
      <c r="CW83">
        <f t="shared" si="120"/>
        <v>2.5513137832179642</v>
      </c>
      <c r="CX83">
        <f t="shared" si="111"/>
        <v>2.4195698784771595</v>
      </c>
    </row>
    <row r="84" spans="1:102">
      <c r="A84" s="47" t="s">
        <v>72</v>
      </c>
      <c r="B84" s="48"/>
      <c r="C84" s="51">
        <v>42748.31</v>
      </c>
      <c r="D84" s="50"/>
      <c r="E84">
        <f t="shared" si="23"/>
        <v>-2810.5593691292443</v>
      </c>
      <c r="F84">
        <f t="shared" si="24"/>
        <v>-2810.5</v>
      </c>
      <c r="G84">
        <f t="shared" si="25"/>
        <v>-2.146206649922533E-2</v>
      </c>
      <c r="I84" s="116">
        <f t="shared" si="112"/>
        <v>-2.146206649922533E-2</v>
      </c>
      <c r="K84" s="165"/>
      <c r="L84" s="116"/>
      <c r="N84" s="116"/>
      <c r="O84" s="40"/>
      <c r="P84" s="116"/>
      <c r="Q84" s="293">
        <f t="shared" si="27"/>
        <v>27729.809999999998</v>
      </c>
      <c r="R84" s="8">
        <f t="shared" si="28"/>
        <v>4.6062029841717017E-4</v>
      </c>
      <c r="S84" s="8">
        <v>0.1</v>
      </c>
      <c r="T84" s="167">
        <f t="shared" si="29"/>
        <v>4.6062029841717022E-5</v>
      </c>
      <c r="U84" s="116"/>
      <c r="V84" s="8">
        <v>0.1</v>
      </c>
      <c r="W84" s="25"/>
      <c r="X84" s="252"/>
      <c r="Y84" s="41"/>
      <c r="Z84">
        <f t="shared" si="30"/>
        <v>-2810.5</v>
      </c>
      <c r="AA84" s="246">
        <f t="shared" si="31"/>
        <v>1.0027702155274286E-2</v>
      </c>
      <c r="AB84" s="247">
        <f t="shared" si="32"/>
        <v>-3.1489768654499616E-2</v>
      </c>
      <c r="AC84" s="247">
        <f t="shared" si="33"/>
        <v>-2.146206649922533E-2</v>
      </c>
      <c r="AD84" s="248">
        <f t="shared" si="34"/>
        <v>9.9160552991390668E-5</v>
      </c>
      <c r="AH84">
        <f t="shared" si="35"/>
        <v>5.3232465516608646E-4</v>
      </c>
      <c r="AI84">
        <f t="shared" si="36"/>
        <v>0.39479112461251975</v>
      </c>
      <c r="AJ84">
        <f t="shared" si="37"/>
        <v>0.11558068529710987</v>
      </c>
      <c r="AK84">
        <f t="shared" si="38"/>
        <v>-7.6672239722510083E-2</v>
      </c>
      <c r="AL84">
        <f t="shared" si="39"/>
        <v>-3.015576726798713</v>
      </c>
      <c r="AM84">
        <f t="shared" si="40"/>
        <v>-15.850001512850525</v>
      </c>
      <c r="AN84">
        <f t="shared" si="117"/>
        <v>-2.8865863661557358</v>
      </c>
      <c r="AO84">
        <f t="shared" si="117"/>
        <v>-2.8763480130816879</v>
      </c>
      <c r="AP84">
        <f t="shared" si="117"/>
        <v>-2.8936991019843816</v>
      </c>
      <c r="AQ84">
        <f t="shared" si="117"/>
        <v>-2.8642459645183171</v>
      </c>
      <c r="AR84">
        <f t="shared" si="117"/>
        <v>-2.9141112526619586</v>
      </c>
      <c r="AS84">
        <f t="shared" si="117"/>
        <v>-2.8292753035722256</v>
      </c>
      <c r="AT84">
        <f t="shared" si="117"/>
        <v>-2.972589365800888</v>
      </c>
      <c r="AU84">
        <f t="shared" si="42"/>
        <v>-2.7266655742717649</v>
      </c>
      <c r="AV84" s="246">
        <f t="shared" si="43"/>
        <v>5.6653008141988584E-3</v>
      </c>
      <c r="AW84" s="247">
        <f t="shared" si="44"/>
        <v>-2.7127367313424189E-2</v>
      </c>
      <c r="AX84" s="248">
        <f t="shared" si="45"/>
        <v>7.3589405735743508E-5</v>
      </c>
      <c r="AY84" s="247">
        <f t="shared" si="46"/>
        <v>-1.7631989813315988E-2</v>
      </c>
      <c r="BA84">
        <f t="shared" si="47"/>
        <v>-4.3624013410754276E-3</v>
      </c>
      <c r="BB84">
        <f t="shared" si="48"/>
        <v>0.90344414852390498</v>
      </c>
      <c r="BC84">
        <f t="shared" si="49"/>
        <v>-0.91172212729295377</v>
      </c>
      <c r="BD84">
        <f t="shared" si="50"/>
        <v>0.17439316212676734</v>
      </c>
      <c r="BE84">
        <f t="shared" si="51"/>
        <v>2.0764510268161249</v>
      </c>
      <c r="BF84">
        <f t="shared" si="52"/>
        <v>1.6967108913439279</v>
      </c>
      <c r="BG84">
        <f t="shared" si="118"/>
        <v>-4.3913999102959451</v>
      </c>
      <c r="BH84">
        <f t="shared" si="118"/>
        <v>-4.3913999192409241</v>
      </c>
      <c r="BI84">
        <f t="shared" si="118"/>
        <v>-4.3913997770144269</v>
      </c>
      <c r="BJ84">
        <f t="shared" si="118"/>
        <v>-4.391402038444113</v>
      </c>
      <c r="BK84">
        <f t="shared" si="118"/>
        <v>-4.3913660830826684</v>
      </c>
      <c r="BL84">
        <f t="shared" si="118"/>
        <v>-4.3919382128552069</v>
      </c>
      <c r="BM84">
        <f t="shared" si="118"/>
        <v>-4.3829481466027644</v>
      </c>
      <c r="BN84">
        <f t="shared" si="54"/>
        <v>-4.5805573671572901</v>
      </c>
      <c r="BQ84">
        <f t="shared" si="94"/>
        <v>1.3280388778824813E-3</v>
      </c>
      <c r="BR84">
        <v>22000</v>
      </c>
      <c r="BS84">
        <f t="shared" si="95"/>
        <v>6.4797163661790671E-3</v>
      </c>
      <c r="BT84">
        <f t="shared" si="96"/>
        <v>-4.0779704018832413E-3</v>
      </c>
      <c r="BU84">
        <f t="shared" si="97"/>
        <v>1.0557686768062308E-2</v>
      </c>
      <c r="BV84">
        <f t="shared" si="98"/>
        <v>0.45323067916690729</v>
      </c>
      <c r="BW84">
        <f t="shared" si="99"/>
        <v>0.6452523846881959</v>
      </c>
      <c r="BX84">
        <f t="shared" si="100"/>
        <v>2.6820945666454863</v>
      </c>
      <c r="BY84">
        <f t="shared" si="101"/>
        <v>4.2757213784151293</v>
      </c>
      <c r="BZ84">
        <f t="shared" si="119"/>
        <v>2.25432181561282</v>
      </c>
      <c r="CA84">
        <f t="shared" si="119"/>
        <v>2.2528042849448524</v>
      </c>
      <c r="CB84">
        <f t="shared" si="119"/>
        <v>2.2567410584790992</v>
      </c>
      <c r="CC84">
        <f t="shared" si="119"/>
        <v>2.2464884899148476</v>
      </c>
      <c r="CD84">
        <f t="shared" si="119"/>
        <v>2.2729267167396192</v>
      </c>
      <c r="CE84">
        <f t="shared" si="119"/>
        <v>2.202866598130985</v>
      </c>
      <c r="CF84">
        <f t="shared" si="119"/>
        <v>2.377389233518004</v>
      </c>
      <c r="CG84">
        <f t="shared" si="102"/>
        <v>1.7807376961377992</v>
      </c>
      <c r="CI84" s="23">
        <f t="shared" si="103"/>
        <v>22000</v>
      </c>
      <c r="CJ84" s="86">
        <f t="shared" si="104"/>
        <v>-9.2296478901798262E-3</v>
      </c>
      <c r="CK84" s="86">
        <f t="shared" si="105"/>
        <v>-4.0779704018832413E-3</v>
      </c>
      <c r="CL84">
        <f t="shared" si="106"/>
        <v>-5.1516774882965858E-3</v>
      </c>
      <c r="CM84">
        <f t="shared" si="107"/>
        <v>0.80919522727099291</v>
      </c>
      <c r="CN84">
        <f t="shared" si="108"/>
        <v>-0.94001187307645662</v>
      </c>
      <c r="CO84">
        <f t="shared" si="109"/>
        <v>2.8479217653381483</v>
      </c>
      <c r="CP84">
        <f t="shared" si="110"/>
        <v>6.7613291317090969</v>
      </c>
      <c r="CQ84">
        <f t="shared" si="120"/>
        <v>2.7834408614061958</v>
      </c>
      <c r="CR84">
        <f t="shared" si="120"/>
        <v>2.7834373924838358</v>
      </c>
      <c r="CS84">
        <f t="shared" si="120"/>
        <v>2.783455973620022</v>
      </c>
      <c r="CT84">
        <f t="shared" si="120"/>
        <v>2.7833564430404878</v>
      </c>
      <c r="CU84">
        <f t="shared" si="120"/>
        <v>2.7838895392238294</v>
      </c>
      <c r="CV84">
        <f t="shared" si="120"/>
        <v>2.7810329760706511</v>
      </c>
      <c r="CW84">
        <f t="shared" si="120"/>
        <v>2.7963045438915466</v>
      </c>
      <c r="CX84">
        <f t="shared" si="111"/>
        <v>2.7135631690688919</v>
      </c>
    </row>
    <row r="85" spans="1:102">
      <c r="A85" s="47" t="s">
        <v>73</v>
      </c>
      <c r="B85" s="52"/>
      <c r="C85" s="51">
        <v>43337.766000000003</v>
      </c>
      <c r="D85" s="51" t="s">
        <v>16</v>
      </c>
      <c r="E85">
        <f t="shared" ref="E85:E148" si="121">+(C85-C$7)/C$8</f>
        <v>-1179.9852840146477</v>
      </c>
      <c r="F85">
        <f t="shared" ref="F85:F148" si="122">ROUND(2*E85,0)/2</f>
        <v>-1180</v>
      </c>
      <c r="G85">
        <f t="shared" ref="G85:G148" si="123">+C85-(C$7+F85*C$8)</f>
        <v>5.319860007148236E-3</v>
      </c>
      <c r="H85" s="116"/>
      <c r="I85" s="116">
        <f t="shared" si="112"/>
        <v>5.319860007148236E-3</v>
      </c>
      <c r="K85" s="165"/>
      <c r="L85" s="116"/>
      <c r="M85" s="116"/>
      <c r="N85" s="116"/>
      <c r="O85" s="40"/>
      <c r="P85" s="116"/>
      <c r="Q85" s="293">
        <f t="shared" ref="Q85:Q148" si="124">C85-15018.5</f>
        <v>28319.266000000003</v>
      </c>
      <c r="R85" s="8">
        <f t="shared" ref="R85:R148" si="125">+(O85-G85)^2</f>
        <v>2.830091049565523E-5</v>
      </c>
      <c r="S85" s="8">
        <v>0.1</v>
      </c>
      <c r="T85" s="167">
        <f t="shared" ref="T85:T148" si="126">+S85*R85</f>
        <v>2.8300910495655231E-6</v>
      </c>
      <c r="U85" s="116"/>
      <c r="V85" s="8">
        <v>0.1</v>
      </c>
      <c r="W85" s="25"/>
      <c r="X85" s="252"/>
      <c r="Y85" s="41"/>
      <c r="Z85">
        <f t="shared" ref="Z85:Z148" si="127">F85</f>
        <v>-1180</v>
      </c>
      <c r="AA85" s="246">
        <f t="shared" ref="AA85:AA148" si="128">AB$3+AB$4*Z85+AB$5*Z85^2+AH85</f>
        <v>6.9046651082490433E-3</v>
      </c>
      <c r="AB85" s="247">
        <f t="shared" ref="AB85:AB148" si="129">+G85-AA85</f>
        <v>-1.5848051011008073E-3</v>
      </c>
      <c r="AC85" s="247">
        <f t="shared" ref="AC85:AC148" si="130">+G85-O85</f>
        <v>5.319860007148236E-3</v>
      </c>
      <c r="AD85" s="248">
        <f t="shared" ref="AD85:AD148" si="131">S85*(G85-AA85)^2</f>
        <v>2.5116072084751401E-7</v>
      </c>
      <c r="AH85">
        <f t="shared" ref="AH85:AH148" si="132">$AB$6*($AB$11/AI85*AJ85+$AB$12)</f>
        <v>-1.6066332118072338E-3</v>
      </c>
      <c r="AI85">
        <f t="shared" ref="AI85:AI148" si="133">1+$AB$7*COS(AL85)</f>
        <v>0.40479293120503546</v>
      </c>
      <c r="AJ85">
        <f t="shared" ref="AJ85:AJ148" si="134">SIN(AL85+RADIANS($AB$9))</f>
        <v>2.0838498625323491E-2</v>
      </c>
      <c r="AK85">
        <f t="shared" ref="AK85:AK148" si="135">$AB$7*SIN(AL85)</f>
        <v>-0.13373466434829473</v>
      </c>
      <c r="AL85">
        <f t="shared" ref="AL85:AL148" si="136">2*ATAN(AM85)</f>
        <v>-2.9205771508097795</v>
      </c>
      <c r="AM85">
        <f t="shared" ref="AM85:AM148" si="137">TAN(AN85/2)*SQRT((1+$AB$7)/(1-$AB$7))</f>
        <v>-9.0122730323977827</v>
      </c>
      <c r="AN85">
        <f t="shared" si="117"/>
        <v>-2.6980795153002477</v>
      </c>
      <c r="AO85">
        <f t="shared" si="117"/>
        <v>-2.6874323212128228</v>
      </c>
      <c r="AP85">
        <f t="shared" si="117"/>
        <v>-2.7067642001357237</v>
      </c>
      <c r="AQ85">
        <f t="shared" si="117"/>
        <v>-2.6715278879960422</v>
      </c>
      <c r="AR85">
        <f t="shared" si="117"/>
        <v>-2.735324550684946</v>
      </c>
      <c r="AS85">
        <f t="shared" si="117"/>
        <v>-2.6182701465805245</v>
      </c>
      <c r="AT85">
        <f t="shared" si="117"/>
        <v>-2.8286257152551775</v>
      </c>
      <c r="AU85">
        <f t="shared" ref="AU85:AU148" si="138">RADIANS($AB$9)+$AB$18*(F85-AB$15)</f>
        <v>-2.4304473992086759</v>
      </c>
      <c r="AV85" s="246">
        <f t="shared" ref="AV85:AV148" si="139">AA85+BA85</f>
        <v>1.6422867887172501E-3</v>
      </c>
      <c r="AW85" s="247">
        <f t="shared" ref="AW85:AW148" si="140">IF(S85&lt;&gt;0,G85-AV85,-9999)</f>
        <v>3.6775732184309859E-3</v>
      </c>
      <c r="AX85" s="248">
        <f t="shared" ref="AX85:AX148" si="141">S85*(G85-AV85)^2</f>
        <v>1.3524544776920841E-6</v>
      </c>
      <c r="AY85" s="247">
        <f t="shared" ref="AY85:AY148" si="142">IF(S85&lt;&gt;0,G85-AH85-BA85,-9999)</f>
        <v>1.2188871538487262E-2</v>
      </c>
      <c r="BA85">
        <f t="shared" ref="BA85:BA148" si="143">$BB$6*($BB$11/BB85*BC85+$BB$12)</f>
        <v>-5.2623783195317932E-3</v>
      </c>
      <c r="BB85">
        <f t="shared" ref="BB85:BB148" si="144">1+$BB$7*COS(BE85)</f>
        <v>0.8447240043553077</v>
      </c>
      <c r="BC85">
        <f t="shared" ref="BC85:BC148" si="145">SIN(BE85+RADIANS($BB$9))</f>
        <v>-0.9993521762921308</v>
      </c>
      <c r="BD85">
        <f t="shared" ref="BD85:BD148" si="146">$BB$7*SIN(BE85)</f>
        <v>0.12500149050069831</v>
      </c>
      <c r="BE85">
        <f t="shared" ref="BE85:BE148" si="147">2*ATAN(BF85)</f>
        <v>2.4637935001838511</v>
      </c>
      <c r="BF85">
        <f t="shared" ref="BF85:BF148" si="148">TAN(BG85/2)*SQRT((1+$BB$7)/(1-$BB$7))</f>
        <v>2.8368855467608189</v>
      </c>
      <c r="BG85">
        <f t="shared" si="118"/>
        <v>-3.9561919293744605</v>
      </c>
      <c r="BH85">
        <f t="shared" si="118"/>
        <v>-3.9561929305218908</v>
      </c>
      <c r="BI85">
        <f t="shared" si="118"/>
        <v>-3.9561856110570393</v>
      </c>
      <c r="BJ85">
        <f t="shared" si="118"/>
        <v>-3.9562391255305824</v>
      </c>
      <c r="BK85">
        <f t="shared" si="118"/>
        <v>-3.955847937587837</v>
      </c>
      <c r="BL85">
        <f t="shared" si="118"/>
        <v>-3.9587112548055994</v>
      </c>
      <c r="BM85">
        <f t="shared" si="118"/>
        <v>-3.9379492925325952</v>
      </c>
      <c r="BN85">
        <f t="shared" ref="BN85:BN148" si="149">RADIANS($BB$9)+$BB$18*(F85-BB$15)</f>
        <v>-4.1012013068474706</v>
      </c>
      <c r="BQ85">
        <f t="shared" si="94"/>
        <v>7.1870628588726129E-4</v>
      </c>
      <c r="BR85">
        <v>23000</v>
      </c>
      <c r="BS85">
        <f t="shared" si="95"/>
        <v>5.3617817982229976E-3</v>
      </c>
      <c r="BT85">
        <f t="shared" si="96"/>
        <v>-4.562179981828552E-3</v>
      </c>
      <c r="BU85">
        <f t="shared" si="97"/>
        <v>9.9239617800515496E-3</v>
      </c>
      <c r="BV85">
        <f t="shared" si="98"/>
        <v>0.43510428368068055</v>
      </c>
      <c r="BW85">
        <f t="shared" si="99"/>
        <v>0.58834192155545828</v>
      </c>
      <c r="BX85">
        <f t="shared" si="100"/>
        <v>2.7544413795508529</v>
      </c>
      <c r="BY85">
        <f t="shared" si="101"/>
        <v>5.1012523672221972</v>
      </c>
      <c r="BZ85">
        <f t="shared" si="119"/>
        <v>2.3834722767786953</v>
      </c>
      <c r="CA85">
        <f t="shared" si="119"/>
        <v>2.3798103676563134</v>
      </c>
      <c r="CB85">
        <f t="shared" si="119"/>
        <v>2.3880733886448593</v>
      </c>
      <c r="CC85">
        <f t="shared" si="119"/>
        <v>2.3693347304107575</v>
      </c>
      <c r="CD85">
        <f t="shared" si="119"/>
        <v>2.4113671380503141</v>
      </c>
      <c r="CE85">
        <f t="shared" si="119"/>
        <v>2.3145415454494551</v>
      </c>
      <c r="CF85">
        <f t="shared" si="119"/>
        <v>2.5262729948078557</v>
      </c>
      <c r="CG85">
        <f t="shared" si="102"/>
        <v>1.9624109099146096</v>
      </c>
      <c r="CI85" s="23">
        <f t="shared" si="103"/>
        <v>23000</v>
      </c>
      <c r="CJ85" s="86">
        <f t="shared" si="104"/>
        <v>-9.2052554941642883E-3</v>
      </c>
      <c r="CK85" s="86">
        <f t="shared" si="105"/>
        <v>-4.562179981828552E-3</v>
      </c>
      <c r="CL85">
        <f t="shared" si="106"/>
        <v>-4.6430755123357363E-3</v>
      </c>
      <c r="CM85">
        <f t="shared" si="107"/>
        <v>0.80149269639137277</v>
      </c>
      <c r="CN85">
        <f t="shared" si="108"/>
        <v>-0.85230183475395749</v>
      </c>
      <c r="CO85">
        <f t="shared" si="109"/>
        <v>3.0502164415602078</v>
      </c>
      <c r="CP85">
        <f t="shared" si="110"/>
        <v>21.872303085161395</v>
      </c>
      <c r="CQ85">
        <f t="shared" si="120"/>
        <v>3.0297958412035415</v>
      </c>
      <c r="CR85">
        <f t="shared" si="120"/>
        <v>3.0297942329563838</v>
      </c>
      <c r="CS85">
        <f t="shared" si="120"/>
        <v>3.029802351539701</v>
      </c>
      <c r="CT85">
        <f t="shared" si="120"/>
        <v>3.0297613680898845</v>
      </c>
      <c r="CU85">
        <f t="shared" si="120"/>
        <v>3.0299682548653579</v>
      </c>
      <c r="CV85">
        <f t="shared" si="120"/>
        <v>3.0289238294989254</v>
      </c>
      <c r="CW85">
        <f t="shared" si="120"/>
        <v>3.0341951592921959</v>
      </c>
      <c r="CX85">
        <f t="shared" si="111"/>
        <v>3.0075564596606248</v>
      </c>
    </row>
    <row r="86" spans="1:102">
      <c r="A86" s="47" t="s">
        <v>73</v>
      </c>
      <c r="B86" s="48"/>
      <c r="C86" s="51">
        <v>43337.771000000001</v>
      </c>
      <c r="D86" s="51" t="s">
        <v>16</v>
      </c>
      <c r="E86">
        <f t="shared" si="121"/>
        <v>-1179.9714528373906</v>
      </c>
      <c r="F86">
        <f t="shared" si="122"/>
        <v>-1180</v>
      </c>
      <c r="G86">
        <f t="shared" si="123"/>
        <v>1.0319860004528891E-2</v>
      </c>
      <c r="H86" s="116"/>
      <c r="I86" s="116">
        <f t="shared" si="112"/>
        <v>1.0319860004528891E-2</v>
      </c>
      <c r="K86" s="165"/>
      <c r="L86" s="116"/>
      <c r="M86" s="116"/>
      <c r="N86" s="116"/>
      <c r="O86" s="40"/>
      <c r="P86" s="116"/>
      <c r="Q86" s="293">
        <f t="shared" si="124"/>
        <v>28319.271000000001</v>
      </c>
      <c r="R86" s="8">
        <f t="shared" si="125"/>
        <v>1.0649951051307505E-4</v>
      </c>
      <c r="S86" s="8">
        <v>0.1</v>
      </c>
      <c r="T86" s="167">
        <f t="shared" si="126"/>
        <v>1.0649951051307505E-5</v>
      </c>
      <c r="U86" s="116"/>
      <c r="V86" s="8">
        <v>0.1</v>
      </c>
      <c r="W86" s="25"/>
      <c r="X86" s="252"/>
      <c r="Y86" s="41"/>
      <c r="Z86">
        <f t="shared" si="127"/>
        <v>-1180</v>
      </c>
      <c r="AA86" s="246">
        <f t="shared" si="128"/>
        <v>6.9046651082490433E-3</v>
      </c>
      <c r="AB86" s="247">
        <f t="shared" si="129"/>
        <v>3.415194896279848E-3</v>
      </c>
      <c r="AC86" s="247">
        <f t="shared" si="130"/>
        <v>1.0319860004528891E-2</v>
      </c>
      <c r="AD86" s="248">
        <f t="shared" si="131"/>
        <v>1.1663556179575924E-6</v>
      </c>
      <c r="AH86">
        <f t="shared" si="132"/>
        <v>-1.6066332118072338E-3</v>
      </c>
      <c r="AI86">
        <f t="shared" si="133"/>
        <v>0.40479293120503546</v>
      </c>
      <c r="AJ86">
        <f t="shared" si="134"/>
        <v>2.0838498625323491E-2</v>
      </c>
      <c r="AK86">
        <f t="shared" si="135"/>
        <v>-0.13373466434829473</v>
      </c>
      <c r="AL86">
        <f t="shared" si="136"/>
        <v>-2.9205771508097795</v>
      </c>
      <c r="AM86">
        <f t="shared" si="137"/>
        <v>-9.0122730323977827</v>
      </c>
      <c r="AN86">
        <f t="shared" si="117"/>
        <v>-2.6980795153002477</v>
      </c>
      <c r="AO86">
        <f t="shared" si="117"/>
        <v>-2.6874323212128228</v>
      </c>
      <c r="AP86">
        <f t="shared" si="117"/>
        <v>-2.7067642001357237</v>
      </c>
      <c r="AQ86">
        <f t="shared" si="117"/>
        <v>-2.6715278879960422</v>
      </c>
      <c r="AR86">
        <f t="shared" si="117"/>
        <v>-2.735324550684946</v>
      </c>
      <c r="AS86">
        <f t="shared" si="117"/>
        <v>-2.6182701465805245</v>
      </c>
      <c r="AT86">
        <f t="shared" si="117"/>
        <v>-2.8286257152551775</v>
      </c>
      <c r="AU86">
        <f t="shared" si="138"/>
        <v>-2.4304473992086759</v>
      </c>
      <c r="AV86" s="246">
        <f t="shared" si="139"/>
        <v>1.6422867887172501E-3</v>
      </c>
      <c r="AW86" s="247">
        <f t="shared" si="140"/>
        <v>8.6775732158116403E-3</v>
      </c>
      <c r="AX86" s="248">
        <f t="shared" si="141"/>
        <v>7.5300276915771577E-6</v>
      </c>
      <c r="AY86" s="247">
        <f t="shared" si="142"/>
        <v>1.7188871535867921E-2</v>
      </c>
      <c r="BA86">
        <f t="shared" si="143"/>
        <v>-5.2623783195317932E-3</v>
      </c>
      <c r="BB86">
        <f t="shared" si="144"/>
        <v>0.8447240043553077</v>
      </c>
      <c r="BC86">
        <f t="shared" si="145"/>
        <v>-0.9993521762921308</v>
      </c>
      <c r="BD86">
        <f t="shared" si="146"/>
        <v>0.12500149050069831</v>
      </c>
      <c r="BE86">
        <f t="shared" si="147"/>
        <v>2.4637935001838511</v>
      </c>
      <c r="BF86">
        <f t="shared" si="148"/>
        <v>2.8368855467608189</v>
      </c>
      <c r="BG86">
        <f t="shared" si="118"/>
        <v>-3.9561919293744605</v>
      </c>
      <c r="BH86">
        <f t="shared" si="118"/>
        <v>-3.9561929305218908</v>
      </c>
      <c r="BI86">
        <f t="shared" si="118"/>
        <v>-3.9561856110570393</v>
      </c>
      <c r="BJ86">
        <f t="shared" si="118"/>
        <v>-3.9562391255305824</v>
      </c>
      <c r="BK86">
        <f t="shared" si="118"/>
        <v>-3.955847937587837</v>
      </c>
      <c r="BL86">
        <f t="shared" si="118"/>
        <v>-3.9587112548055994</v>
      </c>
      <c r="BM86">
        <f t="shared" si="118"/>
        <v>-3.9379492925325952</v>
      </c>
      <c r="BN86">
        <f t="shared" si="149"/>
        <v>-4.1012013068474706</v>
      </c>
      <c r="BQ86">
        <f t="shared" si="94"/>
        <v>2.5423877559525463E-4</v>
      </c>
      <c r="BR86">
        <v>24000</v>
      </c>
      <c r="BS86">
        <f t="shared" si="95"/>
        <v>4.1125043658932266E-3</v>
      </c>
      <c r="BT86">
        <f t="shared" si="96"/>
        <v>-5.041517807370742E-3</v>
      </c>
      <c r="BU86">
        <f t="shared" si="97"/>
        <v>9.1540221732639687E-3</v>
      </c>
      <c r="BV86">
        <f t="shared" si="98"/>
        <v>0.42087476991718209</v>
      </c>
      <c r="BW86">
        <f t="shared" si="99"/>
        <v>0.53254678111546372</v>
      </c>
      <c r="BX86">
        <f t="shared" si="100"/>
        <v>2.8218414816256603</v>
      </c>
      <c r="BY86">
        <f t="shared" si="101"/>
        <v>6.2014808108579986</v>
      </c>
      <c r="BZ86">
        <f t="shared" si="119"/>
        <v>2.5083293315152844</v>
      </c>
      <c r="CA86">
        <f t="shared" si="119"/>
        <v>2.5017390252987481</v>
      </c>
      <c r="CB86">
        <f t="shared" si="119"/>
        <v>2.5151395489720452</v>
      </c>
      <c r="CC86">
        <f t="shared" si="119"/>
        <v>2.4877494064525911</v>
      </c>
      <c r="CD86">
        <f t="shared" si="119"/>
        <v>2.5431662786596507</v>
      </c>
      <c r="CE86">
        <f t="shared" si="119"/>
        <v>2.4284901488257047</v>
      </c>
      <c r="CF86">
        <f t="shared" si="119"/>
        <v>2.6565975298793334</v>
      </c>
      <c r="CG86">
        <f t="shared" si="102"/>
        <v>2.1440841236914205</v>
      </c>
      <c r="CI86" s="23">
        <f t="shared" si="103"/>
        <v>24000</v>
      </c>
      <c r="CJ86" s="86">
        <f t="shared" si="104"/>
        <v>-8.8997833976687136E-3</v>
      </c>
      <c r="CK86" s="86">
        <f t="shared" si="105"/>
        <v>-5.041517807370742E-3</v>
      </c>
      <c r="CL86">
        <f t="shared" si="106"/>
        <v>-3.858265590297972E-3</v>
      </c>
      <c r="CM86">
        <f t="shared" si="107"/>
        <v>0.80184579423172875</v>
      </c>
      <c r="CN86">
        <f t="shared" si="108"/>
        <v>-0.73108781016943858</v>
      </c>
      <c r="CO86">
        <f t="shared" si="109"/>
        <v>-3.0325133928423131</v>
      </c>
      <c r="CP86">
        <f t="shared" si="110"/>
        <v>-18.31710762823543</v>
      </c>
      <c r="CQ86">
        <f t="shared" si="120"/>
        <v>3.2750291530797773</v>
      </c>
      <c r="CR86">
        <f t="shared" si="120"/>
        <v>3.2750310387411905</v>
      </c>
      <c r="CS86">
        <f t="shared" si="120"/>
        <v>3.2750214943258147</v>
      </c>
      <c r="CT86">
        <f t="shared" si="120"/>
        <v>3.2750698042192323</v>
      </c>
      <c r="CU86">
        <f t="shared" si="120"/>
        <v>3.2748252826860931</v>
      </c>
      <c r="CV86">
        <f t="shared" si="120"/>
        <v>3.2760630162127216</v>
      </c>
      <c r="CW86">
        <f t="shared" si="120"/>
        <v>3.2697998731390991</v>
      </c>
      <c r="CX86">
        <f t="shared" si="111"/>
        <v>3.3015497502523572</v>
      </c>
    </row>
    <row r="87" spans="1:102">
      <c r="A87" s="47" t="s">
        <v>73</v>
      </c>
      <c r="B87" s="48"/>
      <c r="C87" s="51">
        <v>43346.819000000003</v>
      </c>
      <c r="D87" s="51" t="s">
        <v>16</v>
      </c>
      <c r="E87">
        <f t="shared" si="121"/>
        <v>-1154.9425544596986</v>
      </c>
      <c r="F87">
        <f t="shared" si="122"/>
        <v>-1155</v>
      </c>
      <c r="G87">
        <f t="shared" si="123"/>
        <v>2.0766685003763996E-2</v>
      </c>
      <c r="H87" s="116"/>
      <c r="I87" s="116">
        <f t="shared" si="112"/>
        <v>2.0766685003763996E-2</v>
      </c>
      <c r="K87" s="165"/>
      <c r="L87" s="116"/>
      <c r="M87" s="116"/>
      <c r="N87" s="116"/>
      <c r="O87" s="40"/>
      <c r="P87" s="116"/>
      <c r="Q87" s="293">
        <f t="shared" si="124"/>
        <v>28328.319000000003</v>
      </c>
      <c r="R87" s="8">
        <f t="shared" si="125"/>
        <v>4.3125520604555645E-4</v>
      </c>
      <c r="S87" s="8">
        <v>0.1</v>
      </c>
      <c r="T87" s="167">
        <f t="shared" si="126"/>
        <v>4.3125520604555645E-5</v>
      </c>
      <c r="U87" s="116"/>
      <c r="V87" s="8">
        <v>0.1</v>
      </c>
      <c r="W87" s="25"/>
      <c r="X87" s="252"/>
      <c r="Y87" s="41"/>
      <c r="Z87">
        <f t="shared" si="127"/>
        <v>-1155</v>
      </c>
      <c r="AA87" s="246">
        <f t="shared" si="128"/>
        <v>6.8564768660941966E-3</v>
      </c>
      <c r="AB87" s="247">
        <f t="shared" si="129"/>
        <v>1.3910208137669799E-2</v>
      </c>
      <c r="AC87" s="247">
        <f t="shared" si="130"/>
        <v>2.0766685003763996E-2</v>
      </c>
      <c r="AD87" s="248">
        <f t="shared" si="131"/>
        <v>1.9349389043329514E-5</v>
      </c>
      <c r="AH87">
        <f t="shared" si="132"/>
        <v>-1.6398336582800527E-3</v>
      </c>
      <c r="AI87">
        <f t="shared" si="133"/>
        <v>0.40499510098811509</v>
      </c>
      <c r="AJ87">
        <f t="shared" si="134"/>
        <v>1.9332130655829657E-2</v>
      </c>
      <c r="AK87">
        <f t="shared" si="135"/>
        <v>-0.13463129407274282</v>
      </c>
      <c r="AL87">
        <f t="shared" si="136"/>
        <v>-2.9190704787562574</v>
      </c>
      <c r="AM87">
        <f t="shared" si="137"/>
        <v>-8.9507506224275311</v>
      </c>
      <c r="AN87">
        <f t="shared" si="117"/>
        <v>-2.6951310010250769</v>
      </c>
      <c r="AO87">
        <f t="shared" si="117"/>
        <v>-2.6845238319883191</v>
      </c>
      <c r="AP87">
        <f t="shared" si="117"/>
        <v>-2.7038100459159402</v>
      </c>
      <c r="AQ87">
        <f t="shared" si="117"/>
        <v>-2.668606549659736</v>
      </c>
      <c r="AR87">
        <f t="shared" si="117"/>
        <v>-2.7324310223043251</v>
      </c>
      <c r="AS87">
        <f t="shared" si="117"/>
        <v>-2.615147907123919</v>
      </c>
      <c r="AT87">
        <f t="shared" si="117"/>
        <v>-2.8261789144431524</v>
      </c>
      <c r="AU87">
        <f t="shared" si="138"/>
        <v>-2.4259055688642555</v>
      </c>
      <c r="AV87" s="246">
        <f t="shared" si="139"/>
        <v>1.5879321847565133E-3</v>
      </c>
      <c r="AW87" s="247">
        <f t="shared" si="140"/>
        <v>1.9178752819007484E-2</v>
      </c>
      <c r="AX87" s="248">
        <f t="shared" si="141"/>
        <v>3.6782455969258757E-5</v>
      </c>
      <c r="AY87" s="247">
        <f t="shared" si="142"/>
        <v>2.7675063343381733E-2</v>
      </c>
      <c r="BA87">
        <f t="shared" si="143"/>
        <v>-5.2685446813376833E-3</v>
      </c>
      <c r="BB87">
        <f t="shared" si="144"/>
        <v>0.84403030307836524</v>
      </c>
      <c r="BC87">
        <f t="shared" si="145"/>
        <v>-0.99953709767525012</v>
      </c>
      <c r="BD87">
        <f t="shared" si="146"/>
        <v>0.124134850437015</v>
      </c>
      <c r="BE87">
        <f t="shared" si="147"/>
        <v>2.469362334353769</v>
      </c>
      <c r="BF87">
        <f t="shared" si="148"/>
        <v>2.862279382067761</v>
      </c>
      <c r="BG87">
        <f t="shared" si="118"/>
        <v>-3.9497290899609148</v>
      </c>
      <c r="BH87">
        <f t="shared" si="118"/>
        <v>-3.9497301289019981</v>
      </c>
      <c r="BI87">
        <f t="shared" si="118"/>
        <v>-3.9497225846585606</v>
      </c>
      <c r="BJ87">
        <f t="shared" si="118"/>
        <v>-3.9497773683387116</v>
      </c>
      <c r="BK87">
        <f t="shared" si="118"/>
        <v>-3.9493796196237625</v>
      </c>
      <c r="BL87">
        <f t="shared" si="118"/>
        <v>-3.9522711901105345</v>
      </c>
      <c r="BM87">
        <f t="shared" si="118"/>
        <v>-3.9314446002805394</v>
      </c>
      <c r="BN87">
        <f t="shared" si="149"/>
        <v>-4.0938514745826771</v>
      </c>
      <c r="BQ87">
        <f t="shared" si="94"/>
        <v>-8.3102024320957837E-5</v>
      </c>
      <c r="BR87">
        <v>25000</v>
      </c>
      <c r="BS87">
        <f t="shared" si="95"/>
        <v>2.7534055870663144E-3</v>
      </c>
      <c r="BT87">
        <f t="shared" si="96"/>
        <v>-5.5159838785098156E-3</v>
      </c>
      <c r="BU87">
        <f t="shared" si="97"/>
        <v>8.26938946557613E-3</v>
      </c>
      <c r="BV87">
        <f t="shared" si="98"/>
        <v>0.40986520770427759</v>
      </c>
      <c r="BW87">
        <f t="shared" si="99"/>
        <v>0.47771522986539133</v>
      </c>
      <c r="BX87">
        <f t="shared" si="100"/>
        <v>2.8853960147359499</v>
      </c>
      <c r="BY87">
        <f t="shared" si="101"/>
        <v>7.7637574405449046</v>
      </c>
      <c r="BZ87">
        <f t="shared" si="119"/>
        <v>2.6296314795796794</v>
      </c>
      <c r="CA87">
        <f t="shared" si="119"/>
        <v>2.6201673110458064</v>
      </c>
      <c r="CB87">
        <f t="shared" si="119"/>
        <v>2.6379686817896308</v>
      </c>
      <c r="CC87">
        <f t="shared" si="119"/>
        <v>2.6043336568526048</v>
      </c>
      <c r="CD87">
        <f t="shared" si="119"/>
        <v>2.6673690393211169</v>
      </c>
      <c r="CE87">
        <f t="shared" si="119"/>
        <v>2.547234934318757</v>
      </c>
      <c r="CF87">
        <f t="shared" si="119"/>
        <v>2.7700529536907559</v>
      </c>
      <c r="CG87">
        <f t="shared" si="102"/>
        <v>2.3257573374682314</v>
      </c>
      <c r="CI87" s="23">
        <f t="shared" si="103"/>
        <v>25000</v>
      </c>
      <c r="CJ87" s="86">
        <f t="shared" si="104"/>
        <v>-8.3524914898970883E-3</v>
      </c>
      <c r="CK87" s="86">
        <f t="shared" si="105"/>
        <v>-5.5159838785098156E-3</v>
      </c>
      <c r="CL87">
        <f t="shared" si="106"/>
        <v>-2.8365076113872722E-3</v>
      </c>
      <c r="CM87">
        <f t="shared" si="107"/>
        <v>0.81026844753936289</v>
      </c>
      <c r="CN87">
        <f t="shared" si="108"/>
        <v>-0.57880488635713134</v>
      </c>
      <c r="CO87">
        <f t="shared" si="109"/>
        <v>-2.8298608021258791</v>
      </c>
      <c r="CP87">
        <f t="shared" si="110"/>
        <v>-6.3637307957544671</v>
      </c>
      <c r="CQ87">
        <f t="shared" si="120"/>
        <v>3.5216018131769258</v>
      </c>
      <c r="CR87">
        <f t="shared" si="120"/>
        <v>3.5216052921571177</v>
      </c>
      <c r="CS87">
        <f t="shared" si="120"/>
        <v>3.5215864989241839</v>
      </c>
      <c r="CT87">
        <f t="shared" si="120"/>
        <v>3.5216880204679493</v>
      </c>
      <c r="CU87">
        <f t="shared" si="120"/>
        <v>3.5211396473128018</v>
      </c>
      <c r="CV87">
        <f t="shared" si="120"/>
        <v>3.5241031412170858</v>
      </c>
      <c r="CW87">
        <f t="shared" si="120"/>
        <v>3.5081290853447147</v>
      </c>
      <c r="CX87">
        <f t="shared" si="111"/>
        <v>3.59554304084409</v>
      </c>
    </row>
    <row r="88" spans="1:102">
      <c r="A88" s="47" t="s">
        <v>73</v>
      </c>
      <c r="B88" s="48"/>
      <c r="C88" s="51">
        <v>43705.764999999999</v>
      </c>
      <c r="D88" s="51" t="s">
        <v>16</v>
      </c>
      <c r="E88">
        <f t="shared" si="121"/>
        <v>-162.01340358918037</v>
      </c>
      <c r="F88">
        <f t="shared" si="122"/>
        <v>-162</v>
      </c>
      <c r="G88">
        <f t="shared" si="123"/>
        <v>-4.8454259958816692E-3</v>
      </c>
      <c r="H88" s="116"/>
      <c r="I88" s="116">
        <f t="shared" si="112"/>
        <v>-4.8454259958816692E-3</v>
      </c>
      <c r="K88" s="165"/>
      <c r="L88" s="116"/>
      <c r="M88" s="116"/>
      <c r="N88" s="116"/>
      <c r="O88" s="40"/>
      <c r="P88" s="116"/>
      <c r="Q88" s="293">
        <f t="shared" si="124"/>
        <v>28687.264999999999</v>
      </c>
      <c r="R88" s="8">
        <f t="shared" si="125"/>
        <v>2.3478153081565867E-5</v>
      </c>
      <c r="S88" s="8">
        <v>0.1</v>
      </c>
      <c r="T88" s="167">
        <f t="shared" si="126"/>
        <v>2.347815308156587E-6</v>
      </c>
      <c r="U88" s="116"/>
      <c r="V88" s="8">
        <v>0.1</v>
      </c>
      <c r="W88" s="25"/>
      <c r="X88" s="252"/>
      <c r="Y88" s="41"/>
      <c r="Z88">
        <f t="shared" si="127"/>
        <v>-162</v>
      </c>
      <c r="AA88" s="246">
        <f t="shared" si="128"/>
        <v>4.9422736541196131E-3</v>
      </c>
      <c r="AB88" s="247">
        <f t="shared" si="129"/>
        <v>-9.7876996500012824E-3</v>
      </c>
      <c r="AC88" s="247">
        <f t="shared" si="130"/>
        <v>-4.8454259958816692E-3</v>
      </c>
      <c r="AD88" s="248">
        <f t="shared" si="131"/>
        <v>9.5799064438635223E-6</v>
      </c>
      <c r="AH88">
        <f t="shared" si="132"/>
        <v>-2.9611839906947359E-3</v>
      </c>
      <c r="AI88">
        <f t="shared" si="133"/>
        <v>0.41436542044483782</v>
      </c>
      <c r="AJ88">
        <f t="shared" si="134"/>
        <v>-4.1983687638880766E-2</v>
      </c>
      <c r="AK88">
        <f t="shared" si="135"/>
        <v>-0.17084658153177396</v>
      </c>
      <c r="AL88">
        <f t="shared" si="136"/>
        <v>-2.8577411126774934</v>
      </c>
      <c r="AM88">
        <f t="shared" si="137"/>
        <v>-6.9985644959523601</v>
      </c>
      <c r="AN88">
        <f t="shared" si="117"/>
        <v>-2.576454592857103</v>
      </c>
      <c r="AO88">
        <f t="shared" si="117"/>
        <v>-2.5681815427810761</v>
      </c>
      <c r="AP88">
        <f t="shared" si="117"/>
        <v>-2.584242344114335</v>
      </c>
      <c r="AQ88">
        <f t="shared" si="117"/>
        <v>-2.5529092123330384</v>
      </c>
      <c r="AR88">
        <f t="shared" si="117"/>
        <v>-2.6134792631319401</v>
      </c>
      <c r="AS88">
        <f t="shared" si="117"/>
        <v>-2.4940951683714858</v>
      </c>
      <c r="AT88">
        <f t="shared" si="117"/>
        <v>-2.7218828014475163</v>
      </c>
      <c r="AU88">
        <f t="shared" si="138"/>
        <v>-2.245504067583882</v>
      </c>
      <c r="AV88" s="246">
        <f t="shared" si="139"/>
        <v>-3.9316167677997879E-4</v>
      </c>
      <c r="AW88" s="247">
        <f t="shared" si="140"/>
        <v>-4.4522643191016904E-3</v>
      </c>
      <c r="AX88" s="248">
        <f t="shared" si="141"/>
        <v>1.9822657567146039E-6</v>
      </c>
      <c r="AY88" s="247">
        <f t="shared" si="142"/>
        <v>3.4511933257126586E-3</v>
      </c>
      <c r="BA88">
        <f t="shared" si="143"/>
        <v>-5.3354353308995919E-3</v>
      </c>
      <c r="BB88">
        <f t="shared" si="144"/>
        <v>0.8211645880809495</v>
      </c>
      <c r="BC88">
        <f t="shared" si="145"/>
        <v>-0.9830714879283835</v>
      </c>
      <c r="BD88">
        <f t="shared" si="146"/>
        <v>8.805624846988537E-2</v>
      </c>
      <c r="BE88">
        <f t="shared" si="147"/>
        <v>2.6840538974656445</v>
      </c>
      <c r="BF88">
        <f t="shared" si="148"/>
        <v>4.2946905480385311</v>
      </c>
      <c r="BG88">
        <f t="shared" si="118"/>
        <v>-3.6968343959804302</v>
      </c>
      <c r="BH88">
        <f t="shared" si="118"/>
        <v>-3.6968372117804797</v>
      </c>
      <c r="BI88">
        <f t="shared" si="118"/>
        <v>-3.696820588938607</v>
      </c>
      <c r="BJ88">
        <f t="shared" si="118"/>
        <v>-3.6969187229870095</v>
      </c>
      <c r="BK88">
        <f t="shared" si="118"/>
        <v>-3.6963394685539281</v>
      </c>
      <c r="BL88">
        <f t="shared" si="118"/>
        <v>-3.6997616466856638</v>
      </c>
      <c r="BM88">
        <f t="shared" si="118"/>
        <v>-3.6796471476432639</v>
      </c>
      <c r="BN88">
        <f t="shared" si="149"/>
        <v>-3.8019161370250867</v>
      </c>
      <c r="BQ88">
        <f t="shared" si="94"/>
        <v>-3.1826841560382416E-4</v>
      </c>
      <c r="BR88">
        <v>26000</v>
      </c>
      <c r="BS88">
        <f t="shared" si="95"/>
        <v>1.3052690803729899E-3</v>
      </c>
      <c r="BT88">
        <f t="shared" si="96"/>
        <v>-5.9855781952457693E-3</v>
      </c>
      <c r="BU88">
        <f t="shared" si="97"/>
        <v>7.2908472756187592E-3</v>
      </c>
      <c r="BV88">
        <f t="shared" si="98"/>
        <v>0.40160198759867372</v>
      </c>
      <c r="BW88">
        <f t="shared" si="99"/>
        <v>0.42375355618225868</v>
      </c>
      <c r="BX88">
        <f t="shared" si="100"/>
        <v>2.9458628252389243</v>
      </c>
      <c r="BY88">
        <f t="shared" si="101"/>
        <v>10.185524141105763</v>
      </c>
      <c r="BZ88">
        <f t="shared" si="119"/>
        <v>2.7477752375554561</v>
      </c>
      <c r="CA88">
        <f t="shared" si="119"/>
        <v>2.7366371997127241</v>
      </c>
      <c r="CB88">
        <f t="shared" si="119"/>
        <v>2.7564189458947177</v>
      </c>
      <c r="CC88">
        <f t="shared" si="119"/>
        <v>2.7211695397176086</v>
      </c>
      <c r="CD88">
        <f t="shared" si="119"/>
        <v>2.7836316357077071</v>
      </c>
      <c r="CE88">
        <f t="shared" si="119"/>
        <v>2.6717406375263737</v>
      </c>
      <c r="CF88">
        <f t="shared" si="119"/>
        <v>2.8688846191927913</v>
      </c>
      <c r="CG88">
        <f t="shared" si="102"/>
        <v>2.5074305512450423</v>
      </c>
      <c r="CI88" s="23">
        <f t="shared" si="103"/>
        <v>26000</v>
      </c>
      <c r="CJ88" s="86">
        <f t="shared" si="104"/>
        <v>-7.6091156912225831E-3</v>
      </c>
      <c r="CK88" s="86">
        <f t="shared" si="105"/>
        <v>-5.9855781952457693E-3</v>
      </c>
      <c r="CL88">
        <f t="shared" si="106"/>
        <v>-1.6235374959768141E-3</v>
      </c>
      <c r="CM88">
        <f t="shared" si="107"/>
        <v>0.82708626546231256</v>
      </c>
      <c r="CN88">
        <f t="shared" si="108"/>
        <v>-0.3969792541093638</v>
      </c>
      <c r="CO88">
        <f t="shared" si="109"/>
        <v>-2.620821737284579</v>
      </c>
      <c r="CP88">
        <f t="shared" si="110"/>
        <v>-3.7532702226513117</v>
      </c>
      <c r="CQ88">
        <f t="shared" si="120"/>
        <v>3.7720265958217394</v>
      </c>
      <c r="CR88">
        <f t="shared" si="120"/>
        <v>3.772028879165723</v>
      </c>
      <c r="CS88">
        <f t="shared" si="120"/>
        <v>3.7720146987478334</v>
      </c>
      <c r="CT88">
        <f t="shared" si="120"/>
        <v>3.7721027668070612</v>
      </c>
      <c r="CU88">
        <f t="shared" si="120"/>
        <v>3.7715559080945349</v>
      </c>
      <c r="CV88">
        <f t="shared" si="120"/>
        <v>3.7749551694602999</v>
      </c>
      <c r="CW88">
        <f t="shared" si="120"/>
        <v>3.7539594030644401</v>
      </c>
      <c r="CX88">
        <f t="shared" si="111"/>
        <v>3.8895363314358224</v>
      </c>
    </row>
    <row r="89" spans="1:102">
      <c r="A89" s="47" t="s">
        <v>74</v>
      </c>
      <c r="B89" s="48" t="s">
        <v>45</v>
      </c>
      <c r="C89" s="51">
        <v>43729.449099999998</v>
      </c>
      <c r="D89" s="50"/>
      <c r="E89">
        <f t="shared" si="121"/>
        <v>-96.497606499558884</v>
      </c>
      <c r="F89">
        <f t="shared" si="122"/>
        <v>-96.5</v>
      </c>
      <c r="G89">
        <f t="shared" si="123"/>
        <v>8.6525549704674631E-4</v>
      </c>
      <c r="J89" s="8">
        <f>G89</f>
        <v>8.6525549704674631E-4</v>
      </c>
      <c r="K89" s="165"/>
      <c r="L89" s="116"/>
      <c r="M89" s="116"/>
      <c r="N89" s="116"/>
      <c r="O89" s="40"/>
      <c r="P89" s="116"/>
      <c r="Q89" s="293">
        <f t="shared" si="124"/>
        <v>28710.949099999998</v>
      </c>
      <c r="R89" s="8">
        <f t="shared" si="125"/>
        <v>7.4866707516961202E-7</v>
      </c>
      <c r="S89" s="116">
        <v>1</v>
      </c>
      <c r="T89" s="167">
        <f t="shared" si="126"/>
        <v>7.4866707516961202E-7</v>
      </c>
      <c r="U89" s="116"/>
      <c r="V89" s="116">
        <v>1</v>
      </c>
      <c r="W89" s="25"/>
      <c r="X89" s="252"/>
      <c r="Y89" s="41"/>
      <c r="Z89">
        <f t="shared" si="127"/>
        <v>-96.5</v>
      </c>
      <c r="AA89" s="246">
        <f t="shared" si="128"/>
        <v>4.8162291107988718E-3</v>
      </c>
      <c r="AB89" s="247">
        <f t="shared" si="129"/>
        <v>-3.9509736137521255E-3</v>
      </c>
      <c r="AC89" s="247">
        <f t="shared" si="130"/>
        <v>8.6525549704674631E-4</v>
      </c>
      <c r="AD89" s="248">
        <f t="shared" si="131"/>
        <v>1.561019249656553E-5</v>
      </c>
      <c r="AH89">
        <f t="shared" si="132"/>
        <v>-3.0482918148136552E-3</v>
      </c>
      <c r="AI89">
        <f t="shared" si="133"/>
        <v>0.41508036392106806</v>
      </c>
      <c r="AJ89">
        <f t="shared" si="134"/>
        <v>-4.6134781106446768E-2</v>
      </c>
      <c r="AK89">
        <f t="shared" si="135"/>
        <v>-0.17327848833924697</v>
      </c>
      <c r="AL89">
        <f t="shared" si="136"/>
        <v>-2.8535859812430644</v>
      </c>
      <c r="AM89">
        <f t="shared" si="137"/>
        <v>-6.8962159569822221</v>
      </c>
      <c r="AN89">
        <f t="shared" si="117"/>
        <v>-2.5685158181522998</v>
      </c>
      <c r="AO89">
        <f t="shared" si="117"/>
        <v>-2.5604332358447972</v>
      </c>
      <c r="AP89">
        <f t="shared" si="117"/>
        <v>-2.5762037402609184</v>
      </c>
      <c r="AQ89">
        <f t="shared" si="117"/>
        <v>-2.5452797217980194</v>
      </c>
      <c r="AR89">
        <f t="shared" si="117"/>
        <v>-2.6053562322681976</v>
      </c>
      <c r="AS89">
        <f t="shared" si="117"/>
        <v>-2.4863105741218821</v>
      </c>
      <c r="AT89">
        <f t="shared" si="117"/>
        <v>-2.7144840343581649</v>
      </c>
      <c r="AU89">
        <f t="shared" si="138"/>
        <v>-2.2336044720815007</v>
      </c>
      <c r="AV89" s="246">
        <f t="shared" si="139"/>
        <v>-5.1172230784256659E-4</v>
      </c>
      <c r="AW89" s="247">
        <f t="shared" si="140"/>
        <v>1.3769778048893129E-3</v>
      </c>
      <c r="AX89" s="248">
        <f t="shared" si="141"/>
        <v>1.8960678751577906E-6</v>
      </c>
      <c r="AY89" s="247">
        <f t="shared" si="142"/>
        <v>9.2414987305018403E-3</v>
      </c>
      <c r="BA89">
        <f t="shared" si="143"/>
        <v>-5.3279514186414384E-3</v>
      </c>
      <c r="BB89">
        <f t="shared" si="144"/>
        <v>0.8199682765594174</v>
      </c>
      <c r="BC89">
        <f t="shared" si="145"/>
        <v>-0.980453625490741</v>
      </c>
      <c r="BD89">
        <f t="shared" si="146"/>
        <v>8.5583795229355539E-2</v>
      </c>
      <c r="BE89">
        <f t="shared" si="147"/>
        <v>2.6978328918528343</v>
      </c>
      <c r="BF89">
        <f t="shared" si="148"/>
        <v>4.4327392645325885</v>
      </c>
      <c r="BG89">
        <f t="shared" si="118"/>
        <v>-3.6803792902197605</v>
      </c>
      <c r="BH89">
        <f t="shared" si="118"/>
        <v>-3.68038221075604</v>
      </c>
      <c r="BI89">
        <f t="shared" si="118"/>
        <v>-3.6803651415316083</v>
      </c>
      <c r="BJ89">
        <f t="shared" si="118"/>
        <v>-3.6804649059572911</v>
      </c>
      <c r="BK89">
        <f t="shared" si="118"/>
        <v>-3.6798818974196008</v>
      </c>
      <c r="BL89">
        <f t="shared" si="118"/>
        <v>-3.6832917978176636</v>
      </c>
      <c r="BM89">
        <f t="shared" si="118"/>
        <v>-3.6634447572014071</v>
      </c>
      <c r="BN89">
        <f t="shared" si="149"/>
        <v>-3.7826595764913282</v>
      </c>
      <c r="BQ89">
        <f t="shared" si="94"/>
        <v>-4.8699222129291081E-4</v>
      </c>
      <c r="BR89">
        <v>27000</v>
      </c>
      <c r="BS89">
        <f t="shared" si="95"/>
        <v>-2.1248609584143593E-4</v>
      </c>
      <c r="BT89">
        <f t="shared" si="96"/>
        <v>-6.450300757578604E-3</v>
      </c>
      <c r="BU89">
        <f t="shared" si="97"/>
        <v>6.237814661737168E-3</v>
      </c>
      <c r="BV89">
        <f t="shared" si="98"/>
        <v>0.39573227326007887</v>
      </c>
      <c r="BW89">
        <f t="shared" si="99"/>
        <v>0.37055217279880692</v>
      </c>
      <c r="BX89">
        <f t="shared" si="100"/>
        <v>3.0038447193720832</v>
      </c>
      <c r="BY89">
        <f t="shared" si="101"/>
        <v>14.496308748566927</v>
      </c>
      <c r="BZ89">
        <f t="shared" si="119"/>
        <v>2.8630672415272538</v>
      </c>
      <c r="CA89">
        <f t="shared" si="119"/>
        <v>2.8524146969477369</v>
      </c>
      <c r="CB89">
        <f t="shared" si="119"/>
        <v>2.8705848981965398</v>
      </c>
      <c r="CC89">
        <f t="shared" si="119"/>
        <v>2.8395327244450348</v>
      </c>
      <c r="CD89">
        <f t="shared" si="119"/>
        <v>2.8924366017493286</v>
      </c>
      <c r="CE89">
        <f t="shared" si="119"/>
        <v>2.8017834060221394</v>
      </c>
      <c r="CF89">
        <f t="shared" si="119"/>
        <v>2.9558192127080409</v>
      </c>
      <c r="CG89">
        <f t="shared" si="102"/>
        <v>2.6891037650218528</v>
      </c>
      <c r="CI89" s="23">
        <f t="shared" si="103"/>
        <v>27000</v>
      </c>
      <c r="CJ89" s="86">
        <f t="shared" si="104"/>
        <v>-6.7248068830300786E-3</v>
      </c>
      <c r="CK89" s="86">
        <f t="shared" si="105"/>
        <v>-6.450300757578604E-3</v>
      </c>
      <c r="CL89">
        <f t="shared" si="106"/>
        <v>-2.7450612545147488E-4</v>
      </c>
      <c r="CM89">
        <f t="shared" si="107"/>
        <v>0.8529055946761952</v>
      </c>
      <c r="CN89">
        <f t="shared" si="108"/>
        <v>-0.18705939974983501</v>
      </c>
      <c r="CO89">
        <f t="shared" si="109"/>
        <v>-2.4007662838483492</v>
      </c>
      <c r="CP89">
        <f t="shared" si="110"/>
        <v>-2.5750724958766007</v>
      </c>
      <c r="CQ89">
        <f t="shared" si="120"/>
        <v>4.0289597698506041</v>
      </c>
      <c r="CR89">
        <f t="shared" si="120"/>
        <v>4.028960399642699</v>
      </c>
      <c r="CS89">
        <f t="shared" si="120"/>
        <v>4.028955396289656</v>
      </c>
      <c r="CT89">
        <f t="shared" si="120"/>
        <v>4.0289951460355535</v>
      </c>
      <c r="CU89">
        <f t="shared" si="120"/>
        <v>4.0286794028538697</v>
      </c>
      <c r="CV89">
        <f t="shared" si="120"/>
        <v>4.0311908249363029</v>
      </c>
      <c r="CW89">
        <f t="shared" si="120"/>
        <v>4.0114237538076454</v>
      </c>
      <c r="CX89">
        <f t="shared" si="111"/>
        <v>4.1835296220275549</v>
      </c>
    </row>
    <row r="90" spans="1:102">
      <c r="A90" s="47" t="s">
        <v>74</v>
      </c>
      <c r="B90" s="48"/>
      <c r="C90" s="51">
        <v>43730.351199999997</v>
      </c>
      <c r="D90" s="50"/>
      <c r="E90">
        <f t="shared" si="121"/>
        <v>-94.002185497514986</v>
      </c>
      <c r="F90">
        <f t="shared" si="122"/>
        <v>-94</v>
      </c>
      <c r="G90">
        <f t="shared" si="123"/>
        <v>-7.9006199666764587E-4</v>
      </c>
      <c r="J90" s="8">
        <f>G90</f>
        <v>-7.9006199666764587E-4</v>
      </c>
      <c r="K90" s="165"/>
      <c r="L90" s="116"/>
      <c r="M90" s="116"/>
      <c r="N90" s="116"/>
      <c r="O90" s="40"/>
      <c r="P90" s="116"/>
      <c r="Q90" s="293">
        <f t="shared" si="124"/>
        <v>28711.851199999997</v>
      </c>
      <c r="R90" s="8">
        <f t="shared" si="125"/>
        <v>6.2419795857846728E-7</v>
      </c>
      <c r="S90" s="116">
        <v>1</v>
      </c>
      <c r="T90" s="167">
        <f t="shared" si="126"/>
        <v>6.2419795857846728E-7</v>
      </c>
      <c r="U90" s="116"/>
      <c r="V90" s="116">
        <v>1</v>
      </c>
      <c r="W90" s="25"/>
      <c r="X90" s="252"/>
      <c r="Y90" s="41"/>
      <c r="Z90">
        <f t="shared" si="127"/>
        <v>-94</v>
      </c>
      <c r="AA90" s="246">
        <f t="shared" si="128"/>
        <v>4.8114193578214096E-3</v>
      </c>
      <c r="AB90" s="247">
        <f t="shared" si="129"/>
        <v>-5.6014813544890555E-3</v>
      </c>
      <c r="AC90" s="247">
        <f t="shared" si="130"/>
        <v>-7.9006199666764587E-4</v>
      </c>
      <c r="AD90" s="248">
        <f t="shared" si="131"/>
        <v>3.1376593364688546E-5</v>
      </c>
      <c r="AH90">
        <f t="shared" si="132"/>
        <v>-3.0516158475695611E-3</v>
      </c>
      <c r="AI90">
        <f t="shared" si="133"/>
        <v>0.41510790218160998</v>
      </c>
      <c r="AJ90">
        <f t="shared" si="134"/>
        <v>-4.6293493609996648E-2</v>
      </c>
      <c r="AK90">
        <f t="shared" si="135"/>
        <v>-0.17337141950577523</v>
      </c>
      <c r="AL90">
        <f t="shared" si="136"/>
        <v>-2.8534270989825434</v>
      </c>
      <c r="AM90">
        <f t="shared" si="137"/>
        <v>-6.8923605830344217</v>
      </c>
      <c r="AN90">
        <f t="shared" si="117"/>
        <v>-2.5682125306272665</v>
      </c>
      <c r="AO90">
        <f t="shared" si="117"/>
        <v>-2.5601372713992498</v>
      </c>
      <c r="AP90">
        <f t="shared" si="117"/>
        <v>-2.5758965559803166</v>
      </c>
      <c r="AQ90">
        <f t="shared" si="117"/>
        <v>-2.5449884676740364</v>
      </c>
      <c r="AR90">
        <f t="shared" si="117"/>
        <v>-2.6050455187796762</v>
      </c>
      <c r="AS90">
        <f t="shared" si="117"/>
        <v>-2.4860139262898251</v>
      </c>
      <c r="AT90">
        <f t="shared" si="117"/>
        <v>-2.7142002936228486</v>
      </c>
      <c r="AU90">
        <f t="shared" si="138"/>
        <v>-2.2331502890470585</v>
      </c>
      <c r="AV90" s="246">
        <f t="shared" si="139"/>
        <v>-5.1621805674161546E-4</v>
      </c>
      <c r="AW90" s="247">
        <f t="shared" si="140"/>
        <v>-2.7384393992603041E-4</v>
      </c>
      <c r="AX90" s="248">
        <f t="shared" si="141"/>
        <v>7.499050343421136E-8</v>
      </c>
      <c r="AY90" s="247">
        <f t="shared" si="142"/>
        <v>7.5891912654649403E-3</v>
      </c>
      <c r="BA90">
        <f t="shared" si="143"/>
        <v>-5.3276374145630251E-3</v>
      </c>
      <c r="BB90">
        <f t="shared" si="144"/>
        <v>0.81992335923735293</v>
      </c>
      <c r="BC90">
        <f t="shared" si="145"/>
        <v>-0.98035017190210261</v>
      </c>
      <c r="BD90">
        <f t="shared" si="146"/>
        <v>8.5489244367272441E-2</v>
      </c>
      <c r="BE90">
        <f t="shared" si="147"/>
        <v>2.6983580163392902</v>
      </c>
      <c r="BF90">
        <f t="shared" si="148"/>
        <v>4.4381672764930391</v>
      </c>
      <c r="BG90">
        <f t="shared" si="118"/>
        <v>-3.6797517053870514</v>
      </c>
      <c r="BH90">
        <f t="shared" si="118"/>
        <v>-3.6797546297998949</v>
      </c>
      <c r="BI90">
        <f t="shared" si="118"/>
        <v>-3.6797375443250444</v>
      </c>
      <c r="BJ90">
        <f t="shared" si="118"/>
        <v>-3.6798373662980128</v>
      </c>
      <c r="BK90">
        <f t="shared" si="118"/>
        <v>-3.6792542400149904</v>
      </c>
      <c r="BL90">
        <f t="shared" si="118"/>
        <v>-3.6826635464583211</v>
      </c>
      <c r="BM90">
        <f t="shared" si="118"/>
        <v>-3.6628272284111483</v>
      </c>
      <c r="BN90">
        <f t="shared" si="149"/>
        <v>-3.7819245932648489</v>
      </c>
      <c r="BQ90">
        <f t="shared" si="94"/>
        <v>-6.4230912484500259E-4</v>
      </c>
      <c r="BR90">
        <v>28000</v>
      </c>
      <c r="BS90">
        <f t="shared" si="95"/>
        <v>-1.7839551860555792E-3</v>
      </c>
      <c r="BT90">
        <f t="shared" si="96"/>
        <v>-6.910151565508324E-3</v>
      </c>
      <c r="BU90">
        <f t="shared" si="97"/>
        <v>5.1261963794527448E-3</v>
      </c>
      <c r="BV90">
        <f t="shared" si="98"/>
        <v>0.39198606750457876</v>
      </c>
      <c r="BW90">
        <f t="shared" si="99"/>
        <v>0.3178908926155658</v>
      </c>
      <c r="BX90">
        <f t="shared" si="100"/>
        <v>3.0599440062732453</v>
      </c>
      <c r="BY90">
        <f t="shared" si="101"/>
        <v>24.481591044352349</v>
      </c>
      <c r="BZ90">
        <f t="shared" si="119"/>
        <v>2.9759742178918938</v>
      </c>
      <c r="CA90">
        <f t="shared" si="119"/>
        <v>2.9682849715811761</v>
      </c>
      <c r="CB90">
        <f t="shared" si="119"/>
        <v>2.9810670728123556</v>
      </c>
      <c r="CC90">
        <f t="shared" si="119"/>
        <v>2.9598033018598469</v>
      </c>
      <c r="CD90">
        <f t="shared" si="119"/>
        <v>2.9951359127026231</v>
      </c>
      <c r="CE90">
        <f t="shared" si="119"/>
        <v>2.9363020682577057</v>
      </c>
      <c r="CF90">
        <f t="shared" si="119"/>
        <v>3.0339750064739155</v>
      </c>
      <c r="CG90">
        <f t="shared" si="102"/>
        <v>2.8707769787986637</v>
      </c>
      <c r="CI90" s="23">
        <f t="shared" si="103"/>
        <v>28000</v>
      </c>
      <c r="CJ90" s="86">
        <f t="shared" si="104"/>
        <v>-5.7685055042977478E-3</v>
      </c>
      <c r="CK90" s="86">
        <f t="shared" si="105"/>
        <v>-6.910151565508324E-3</v>
      </c>
      <c r="CL90">
        <f t="shared" si="106"/>
        <v>1.1416460612105766E-3</v>
      </c>
      <c r="CM90">
        <f t="shared" si="107"/>
        <v>0.8885106196951017</v>
      </c>
      <c r="CN90">
        <f t="shared" si="108"/>
        <v>4.8247567662574847E-2</v>
      </c>
      <c r="CO90">
        <f t="shared" si="109"/>
        <v>-2.1643321280780965</v>
      </c>
      <c r="CP90">
        <f t="shared" si="110"/>
        <v>-1.8810074726924302</v>
      </c>
      <c r="CQ90">
        <f t="shared" si="120"/>
        <v>4.2952749219726361</v>
      </c>
      <c r="CR90">
        <f t="shared" si="120"/>
        <v>4.2952749656222533</v>
      </c>
      <c r="CS90">
        <f t="shared" si="120"/>
        <v>4.2952744251162445</v>
      </c>
      <c r="CT90">
        <f t="shared" si="120"/>
        <v>4.2952811181593518</v>
      </c>
      <c r="CU90">
        <f t="shared" si="120"/>
        <v>4.2951982458601572</v>
      </c>
      <c r="CV90">
        <f t="shared" si="120"/>
        <v>4.2962254533850155</v>
      </c>
      <c r="CW90">
        <f t="shared" si="120"/>
        <v>4.2836567335385212</v>
      </c>
      <c r="CX90">
        <f t="shared" si="111"/>
        <v>4.4775229126192873</v>
      </c>
    </row>
    <row r="91" spans="1:102">
      <c r="A91" s="53" t="s">
        <v>75</v>
      </c>
      <c r="B91" s="53" t="s">
        <v>49</v>
      </c>
      <c r="C91" s="54">
        <v>43750.593999999997</v>
      </c>
      <c r="D91" s="54" t="s">
        <v>76</v>
      </c>
      <c r="E91">
        <f t="shared" si="121"/>
        <v>-38.005834471895746</v>
      </c>
      <c r="F91">
        <f t="shared" si="122"/>
        <v>-38</v>
      </c>
      <c r="G91">
        <f t="shared" si="123"/>
        <v>-2.1091739981784485E-3</v>
      </c>
      <c r="H91" s="116"/>
      <c r="I91" s="116"/>
      <c r="J91" s="116"/>
      <c r="K91" s="116">
        <f>G91</f>
        <v>-2.1091739981784485E-3</v>
      </c>
      <c r="M91" s="116"/>
      <c r="N91" s="116"/>
      <c r="O91" s="40">
        <f ca="1">+C$11+C$12*F91</f>
        <v>0.12754440346170628</v>
      </c>
      <c r="P91" s="116"/>
      <c r="Q91" s="293">
        <f t="shared" si="124"/>
        <v>28732.093999999997</v>
      </c>
      <c r="R91" s="8">
        <f t="shared" ca="1" si="125"/>
        <v>1.6810050148146332E-2</v>
      </c>
      <c r="S91" s="116">
        <v>1</v>
      </c>
      <c r="T91" s="167">
        <f t="shared" ca="1" si="126"/>
        <v>1.6810050148146332E-2</v>
      </c>
      <c r="U91" s="116"/>
      <c r="V91" s="116">
        <v>1</v>
      </c>
      <c r="W91" s="25"/>
      <c r="X91" s="252"/>
      <c r="Y91" s="41"/>
      <c r="Z91">
        <f t="shared" si="127"/>
        <v>-38</v>
      </c>
      <c r="AA91" s="246">
        <f t="shared" si="128"/>
        <v>4.7037035353355676E-3</v>
      </c>
      <c r="AB91" s="247">
        <f t="shared" si="129"/>
        <v>-6.8128775335140161E-3</v>
      </c>
      <c r="AC91" s="247">
        <f t="shared" ca="1" si="130"/>
        <v>-0.12965357745988473</v>
      </c>
      <c r="AD91" s="248">
        <f t="shared" si="131"/>
        <v>4.6415300286660021E-5</v>
      </c>
      <c r="AH91">
        <f t="shared" si="132"/>
        <v>-3.1260595170262621E-3</v>
      </c>
      <c r="AI91">
        <f t="shared" si="133"/>
        <v>0.41572961488046778</v>
      </c>
      <c r="AJ91">
        <f t="shared" si="134"/>
        <v>-4.9853960726987695E-2</v>
      </c>
      <c r="AK91">
        <f t="shared" si="135"/>
        <v>-0.17545521441130815</v>
      </c>
      <c r="AL91">
        <f t="shared" si="136"/>
        <v>-2.849862508552218</v>
      </c>
      <c r="AM91">
        <f t="shared" si="137"/>
        <v>-6.8069599945186816</v>
      </c>
      <c r="AN91">
        <f t="shared" ref="AN91:AT100" si="150">$AU91+$AB$7*SIN(AO91)</f>
        <v>-2.5614134531198856</v>
      </c>
      <c r="AO91">
        <f t="shared" si="150"/>
        <v>-2.5535031762956431</v>
      </c>
      <c r="AP91">
        <f t="shared" si="150"/>
        <v>-2.5690085624565366</v>
      </c>
      <c r="AQ91">
        <f t="shared" si="150"/>
        <v>-2.5384632256996404</v>
      </c>
      <c r="AR91">
        <f t="shared" si="150"/>
        <v>-2.5980725708905257</v>
      </c>
      <c r="AS91">
        <f t="shared" si="150"/>
        <v>-2.4793780881055754</v>
      </c>
      <c r="AT91">
        <f t="shared" si="150"/>
        <v>-2.7078184289155445</v>
      </c>
      <c r="AU91">
        <f t="shared" si="138"/>
        <v>-2.2229765890755573</v>
      </c>
      <c r="AV91" s="246">
        <f t="shared" si="139"/>
        <v>-6.1635564029476064E-4</v>
      </c>
      <c r="AW91" s="247">
        <f t="shared" si="140"/>
        <v>-1.4928183578836879E-3</v>
      </c>
      <c r="AX91" s="248">
        <f t="shared" si="141"/>
        <v>2.2285066496345503E-6</v>
      </c>
      <c r="AY91" s="247">
        <f t="shared" si="142"/>
        <v>6.3369446944781423E-3</v>
      </c>
      <c r="BA91">
        <f t="shared" si="143"/>
        <v>-5.3200591756303282E-3</v>
      </c>
      <c r="BB91">
        <f t="shared" si="144"/>
        <v>0.8189314932664995</v>
      </c>
      <c r="BC91">
        <f t="shared" si="145"/>
        <v>-0.97796513333492741</v>
      </c>
      <c r="BD91">
        <f t="shared" si="146"/>
        <v>8.3367879426952854E-2</v>
      </c>
      <c r="BE91">
        <f t="shared" si="147"/>
        <v>2.7101058720539943</v>
      </c>
      <c r="BF91">
        <f t="shared" si="148"/>
        <v>4.5629975888628991</v>
      </c>
      <c r="BG91">
        <f t="shared" ref="BG91:BM100" si="151">$BN91+$BB$7*SIN(BH91)</f>
        <v>-3.6657027321855256</v>
      </c>
      <c r="BH91">
        <f t="shared" si="151"/>
        <v>-3.6657057408850688</v>
      </c>
      <c r="BI91">
        <f t="shared" si="151"/>
        <v>-3.6656883074519011</v>
      </c>
      <c r="BJ91">
        <f t="shared" si="151"/>
        <v>-3.665789325160731</v>
      </c>
      <c r="BK91">
        <f t="shared" si="151"/>
        <v>-3.6652040617911661</v>
      </c>
      <c r="BL91">
        <f t="shared" si="151"/>
        <v>-3.6685976432105196</v>
      </c>
      <c r="BM91">
        <f t="shared" si="151"/>
        <v>-3.6490113257893464</v>
      </c>
      <c r="BN91">
        <f t="shared" si="149"/>
        <v>-3.7654609689917118</v>
      </c>
      <c r="BQ91">
        <f t="shared" si="94"/>
        <v>-8.6223528565887008E-4</v>
      </c>
      <c r="BR91">
        <v>29000</v>
      </c>
      <c r="BS91">
        <f t="shared" si="95"/>
        <v>-3.3985934755732077E-3</v>
      </c>
      <c r="BT91">
        <f t="shared" si="96"/>
        <v>-7.3651306190349215E-3</v>
      </c>
      <c r="BU91">
        <f t="shared" si="97"/>
        <v>3.9665371434617139E-3</v>
      </c>
      <c r="BV91">
        <f t="shared" si="98"/>
        <v>0.39017187502245398</v>
      </c>
      <c r="BW91">
        <f t="shared" si="99"/>
        <v>0.26537923872391711</v>
      </c>
      <c r="BX91">
        <f t="shared" si="100"/>
        <v>3.1148509200472194</v>
      </c>
      <c r="BY91">
        <f t="shared" si="101"/>
        <v>74.785010054667936</v>
      </c>
      <c r="BZ91">
        <f t="shared" si="119"/>
        <v>3.0872649658637927</v>
      </c>
      <c r="CA91">
        <f t="shared" si="119"/>
        <v>3.0844925574647859</v>
      </c>
      <c r="CB91">
        <f t="shared" si="119"/>
        <v>3.0890439871249527</v>
      </c>
      <c r="CC91">
        <f t="shared" si="119"/>
        <v>3.0815713416767379</v>
      </c>
      <c r="CD91">
        <f t="shared" si="119"/>
        <v>3.0938385353352014</v>
      </c>
      <c r="CE91">
        <f t="shared" si="119"/>
        <v>3.0736958992584325</v>
      </c>
      <c r="CF91">
        <f t="shared" si="119"/>
        <v>3.106759222339512</v>
      </c>
      <c r="CG91">
        <f t="shared" si="102"/>
        <v>3.0524501925754746</v>
      </c>
      <c r="CI91" s="23">
        <f t="shared" si="103"/>
        <v>29000</v>
      </c>
      <c r="CJ91" s="86">
        <f t="shared" si="104"/>
        <v>-4.828772429120584E-3</v>
      </c>
      <c r="CK91" s="86">
        <f t="shared" si="105"/>
        <v>-7.3651306190349215E-3</v>
      </c>
      <c r="CL91">
        <f t="shared" si="106"/>
        <v>2.5363581899143376E-3</v>
      </c>
      <c r="CM91">
        <f t="shared" si="107"/>
        <v>0.93457952032846325</v>
      </c>
      <c r="CN91">
        <f t="shared" si="108"/>
        <v>0.30259897330937774</v>
      </c>
      <c r="CO91">
        <f t="shared" si="109"/>
        <v>-1.9051801441762837</v>
      </c>
      <c r="CP91">
        <f t="shared" si="110"/>
        <v>-1.4060653230184181</v>
      </c>
      <c r="CQ91">
        <f t="shared" si="120"/>
        <v>4.5740808312998622</v>
      </c>
      <c r="CR91">
        <f t="shared" si="120"/>
        <v>4.5740808313250501</v>
      </c>
      <c r="CS91">
        <f t="shared" si="120"/>
        <v>4.5740808304085459</v>
      </c>
      <c r="CT91">
        <f t="shared" si="120"/>
        <v>4.5740808637573389</v>
      </c>
      <c r="CU91">
        <f t="shared" si="120"/>
        <v>4.5740796503015897</v>
      </c>
      <c r="CV91">
        <f t="shared" si="120"/>
        <v>4.5741238108815754</v>
      </c>
      <c r="CW91">
        <f t="shared" si="120"/>
        <v>4.5725256229087066</v>
      </c>
      <c r="CX91">
        <f t="shared" si="111"/>
        <v>4.7715162032110205</v>
      </c>
    </row>
    <row r="92" spans="1:102">
      <c r="A92" s="53" t="s">
        <v>75</v>
      </c>
      <c r="B92" s="53" t="s">
        <v>45</v>
      </c>
      <c r="C92" s="54">
        <v>43754.389000000003</v>
      </c>
      <c r="D92" s="54" t="s">
        <v>76</v>
      </c>
      <c r="E92">
        <f t="shared" si="121"/>
        <v>-27.5079709281896</v>
      </c>
      <c r="F92">
        <f t="shared" si="122"/>
        <v>-27.5</v>
      </c>
      <c r="G92">
        <f t="shared" si="123"/>
        <v>-2.881507491110824E-3</v>
      </c>
      <c r="H92" s="116"/>
      <c r="I92" s="116"/>
      <c r="J92" s="116"/>
      <c r="K92" s="116">
        <f>G92</f>
        <v>-2.881507491110824E-3</v>
      </c>
      <c r="M92" s="116"/>
      <c r="N92" s="116"/>
      <c r="O92" s="40">
        <f ca="1">+C$11+C$12*F92</f>
        <v>0.12750330689878428</v>
      </c>
      <c r="P92" s="116"/>
      <c r="Q92" s="293">
        <f t="shared" si="124"/>
        <v>28735.889000000003</v>
      </c>
      <c r="R92" s="8">
        <f t="shared" ca="1" si="125"/>
        <v>1.7000199823487397E-2</v>
      </c>
      <c r="S92" s="116">
        <v>1</v>
      </c>
      <c r="T92" s="167">
        <f t="shared" ca="1" si="126"/>
        <v>1.7000199823487397E-2</v>
      </c>
      <c r="U92" s="116"/>
      <c r="V92" s="116">
        <v>1</v>
      </c>
      <c r="W92" s="25"/>
      <c r="X92" s="252"/>
      <c r="Y92" s="41"/>
      <c r="Z92">
        <f t="shared" si="127"/>
        <v>-27.5</v>
      </c>
      <c r="AA92" s="246">
        <f t="shared" si="128"/>
        <v>4.6835117997156717E-3</v>
      </c>
      <c r="AB92" s="247">
        <f t="shared" si="129"/>
        <v>-7.5650192908264958E-3</v>
      </c>
      <c r="AC92" s="247">
        <f t="shared" ca="1" si="130"/>
        <v>-0.1303848143898951</v>
      </c>
      <c r="AD92" s="248">
        <f t="shared" si="131"/>
        <v>5.7229516870577016E-5</v>
      </c>
      <c r="AH92">
        <f t="shared" si="132"/>
        <v>-3.1400144248044516E-3</v>
      </c>
      <c r="AI92">
        <f t="shared" si="133"/>
        <v>0.41584722472087576</v>
      </c>
      <c r="AJ92">
        <f t="shared" si="134"/>
        <v>-5.0522683098617967E-2</v>
      </c>
      <c r="AK92">
        <f t="shared" si="135"/>
        <v>-0.17584638274795905</v>
      </c>
      <c r="AL92">
        <f t="shared" si="136"/>
        <v>-2.8491929423619973</v>
      </c>
      <c r="AM92">
        <f t="shared" si="137"/>
        <v>-6.7911491656823699</v>
      </c>
      <c r="AN92">
        <f t="shared" si="150"/>
        <v>-2.5601374642607833</v>
      </c>
      <c r="AO92">
        <f t="shared" si="150"/>
        <v>-2.5522583134429473</v>
      </c>
      <c r="AP92">
        <f t="shared" si="150"/>
        <v>-2.5677155592744376</v>
      </c>
      <c r="AQ92">
        <f t="shared" si="150"/>
        <v>-2.5372394805601597</v>
      </c>
      <c r="AR92">
        <f t="shared" si="150"/>
        <v>-2.596762382845835</v>
      </c>
      <c r="AS92">
        <f t="shared" si="150"/>
        <v>-2.4781357945233684</v>
      </c>
      <c r="AT92">
        <f t="shared" si="150"/>
        <v>-2.7066162542828347</v>
      </c>
      <c r="AU92">
        <f t="shared" si="138"/>
        <v>-2.2210690203309014</v>
      </c>
      <c r="AV92" s="246">
        <f t="shared" si="139"/>
        <v>-6.3501062209312537E-4</v>
      </c>
      <c r="AW92" s="247">
        <f t="shared" si="140"/>
        <v>-2.2464968690176987E-3</v>
      </c>
      <c r="AX92" s="248">
        <f t="shared" si="141"/>
        <v>5.0467481825063232E-6</v>
      </c>
      <c r="AY92" s="247">
        <f t="shared" si="142"/>
        <v>5.5770293555024251E-3</v>
      </c>
      <c r="BA92">
        <f t="shared" si="143"/>
        <v>-5.3185224218087971E-3</v>
      </c>
      <c r="BB92">
        <f t="shared" si="144"/>
        <v>0.81874855731654073</v>
      </c>
      <c r="BC92">
        <f t="shared" si="145"/>
        <v>-0.97750356590248266</v>
      </c>
      <c r="BD92">
        <f t="shared" si="146"/>
        <v>8.2969403854742399E-2</v>
      </c>
      <c r="BE92">
        <f t="shared" si="147"/>
        <v>2.7123054495942038</v>
      </c>
      <c r="BF92">
        <f t="shared" si="148"/>
        <v>4.5871170706501818</v>
      </c>
      <c r="BG92">
        <f t="shared" si="151"/>
        <v>-3.663070431019797</v>
      </c>
      <c r="BH92">
        <f t="shared" si="151"/>
        <v>-3.6630734549544428</v>
      </c>
      <c r="BI92">
        <f t="shared" si="151"/>
        <v>-3.6630559598028856</v>
      </c>
      <c r="BJ92">
        <f t="shared" si="151"/>
        <v>-3.663157181464745</v>
      </c>
      <c r="BK92">
        <f t="shared" si="151"/>
        <v>-3.6625716249577653</v>
      </c>
      <c r="BL92">
        <f t="shared" si="151"/>
        <v>-3.6659617416713681</v>
      </c>
      <c r="BM92">
        <f t="shared" si="151"/>
        <v>-3.6464243796856111</v>
      </c>
      <c r="BN92">
        <f t="shared" si="149"/>
        <v>-3.7623740394404983</v>
      </c>
      <c r="BQ92">
        <f t="shared" si="94"/>
        <v>-1.2562363486313573E-3</v>
      </c>
      <c r="BR92">
        <v>30000</v>
      </c>
      <c r="BS92">
        <f t="shared" si="95"/>
        <v>-5.0511630778596788E-3</v>
      </c>
      <c r="BT92">
        <f t="shared" si="96"/>
        <v>-7.8152379181584009E-3</v>
      </c>
      <c r="BU92">
        <f t="shared" si="97"/>
        <v>2.7640748402987221E-3</v>
      </c>
      <c r="BV92">
        <f t="shared" si="98"/>
        <v>0.39018879251252758</v>
      </c>
      <c r="BW92">
        <f t="shared" si="99"/>
        <v>0.21246415865508839</v>
      </c>
      <c r="BX92">
        <f t="shared" si="100"/>
        <v>-3.1138331478924846</v>
      </c>
      <c r="BY92">
        <f t="shared" si="101"/>
        <v>-72.042765763355547</v>
      </c>
      <c r="BZ92">
        <f t="shared" ref="BZ92:CF101" si="152">$CG92+$AB$7*SIN(CA92)</f>
        <v>3.1979872009240906</v>
      </c>
      <c r="CA92">
        <f t="shared" si="152"/>
        <v>3.2008625400057023</v>
      </c>
      <c r="CB92">
        <f t="shared" si="152"/>
        <v>3.1961415795109969</v>
      </c>
      <c r="CC92">
        <f t="shared" si="152"/>
        <v>3.2038935185025417</v>
      </c>
      <c r="CD92">
        <f t="shared" si="152"/>
        <v>3.1911663929984639</v>
      </c>
      <c r="CE92">
        <f t="shared" si="152"/>
        <v>3.2120669713213625</v>
      </c>
      <c r="CF92">
        <f t="shared" si="152"/>
        <v>3.1777558848368375</v>
      </c>
      <c r="CG92">
        <f t="shared" si="102"/>
        <v>3.2341234063522855</v>
      </c>
      <c r="CI92" s="23">
        <f t="shared" si="103"/>
        <v>30000</v>
      </c>
      <c r="CJ92" s="86">
        <f t="shared" si="104"/>
        <v>-4.0203111889300794E-3</v>
      </c>
      <c r="CK92" s="86">
        <f t="shared" si="105"/>
        <v>-7.8152379181584009E-3</v>
      </c>
      <c r="CL92">
        <f t="shared" si="106"/>
        <v>3.7949267292283215E-3</v>
      </c>
      <c r="CM92">
        <f t="shared" si="107"/>
        <v>0.9909967770197633</v>
      </c>
      <c r="CN92">
        <f t="shared" si="108"/>
        <v>0.5618507227661097</v>
      </c>
      <c r="CO92">
        <f t="shared" si="109"/>
        <v>-1.6159770997469725</v>
      </c>
      <c r="CP92">
        <f t="shared" si="110"/>
        <v>-1.0462330605632768</v>
      </c>
      <c r="CQ92">
        <f t="shared" ref="CQ92:CW101" si="153">$CX92+$BB$7*SIN(CR92)</f>
        <v>4.8685976765400625</v>
      </c>
      <c r="CR92">
        <f t="shared" si="153"/>
        <v>4.8685976768233568</v>
      </c>
      <c r="CS92">
        <f t="shared" si="153"/>
        <v>4.8685976859583535</v>
      </c>
      <c r="CT92">
        <f t="shared" si="153"/>
        <v>4.8685979805214101</v>
      </c>
      <c r="CU92">
        <f t="shared" si="153"/>
        <v>4.8686074785763118</v>
      </c>
      <c r="CV92">
        <f t="shared" si="153"/>
        <v>4.8689134327429331</v>
      </c>
      <c r="CW92">
        <f t="shared" si="153"/>
        <v>4.8784701534695287</v>
      </c>
      <c r="CX92">
        <f t="shared" si="111"/>
        <v>5.0655094938027529</v>
      </c>
    </row>
    <row r="93" spans="1:102">
      <c r="A93" s="47" t="s">
        <v>74</v>
      </c>
      <c r="B93" s="48" t="s">
        <v>45</v>
      </c>
      <c r="C93" s="51">
        <v>43754.389600000002</v>
      </c>
      <c r="D93" s="50"/>
      <c r="E93">
        <f t="shared" si="121"/>
        <v>-27.506311186919547</v>
      </c>
      <c r="F93">
        <f t="shared" si="122"/>
        <v>-27.5</v>
      </c>
      <c r="G93">
        <f t="shared" si="123"/>
        <v>-2.2815074917161837E-3</v>
      </c>
      <c r="J93" s="8">
        <f>G93</f>
        <v>-2.2815074917161837E-3</v>
      </c>
      <c r="K93" s="165"/>
      <c r="L93" s="116"/>
      <c r="M93" s="116"/>
      <c r="N93" s="116"/>
      <c r="O93" s="40"/>
      <c r="P93" s="116"/>
      <c r="Q93" s="293">
        <f t="shared" si="124"/>
        <v>28735.889600000002</v>
      </c>
      <c r="R93" s="8">
        <f t="shared" si="125"/>
        <v>5.2052764347570719E-6</v>
      </c>
      <c r="S93" s="116">
        <v>1</v>
      </c>
      <c r="T93" s="167">
        <f t="shared" si="126"/>
        <v>5.2052764347570719E-6</v>
      </c>
      <c r="U93" s="116"/>
      <c r="V93" s="116">
        <v>1</v>
      </c>
      <c r="W93" s="25"/>
      <c r="X93" s="252"/>
      <c r="Y93" s="41"/>
      <c r="Z93">
        <f t="shared" si="127"/>
        <v>-27.5</v>
      </c>
      <c r="AA93" s="246">
        <f t="shared" si="128"/>
        <v>4.6835117997156717E-3</v>
      </c>
      <c r="AB93" s="247">
        <f t="shared" si="129"/>
        <v>-6.9650192914318555E-3</v>
      </c>
      <c r="AC93" s="247">
        <f t="shared" si="130"/>
        <v>-2.2815074917161837E-3</v>
      </c>
      <c r="AD93" s="248">
        <f t="shared" si="131"/>
        <v>4.8511493730017906E-5</v>
      </c>
      <c r="AH93">
        <f t="shared" si="132"/>
        <v>-3.1400144248044516E-3</v>
      </c>
      <c r="AI93">
        <f t="shared" si="133"/>
        <v>0.41584722472087576</v>
      </c>
      <c r="AJ93">
        <f t="shared" si="134"/>
        <v>-5.0522683098617967E-2</v>
      </c>
      <c r="AK93">
        <f t="shared" si="135"/>
        <v>-0.17584638274795905</v>
      </c>
      <c r="AL93">
        <f t="shared" si="136"/>
        <v>-2.8491929423619973</v>
      </c>
      <c r="AM93">
        <f t="shared" si="137"/>
        <v>-6.7911491656823699</v>
      </c>
      <c r="AN93">
        <f t="shared" si="150"/>
        <v>-2.5601374642607833</v>
      </c>
      <c r="AO93">
        <f t="shared" si="150"/>
        <v>-2.5522583134429473</v>
      </c>
      <c r="AP93">
        <f t="shared" si="150"/>
        <v>-2.5677155592744376</v>
      </c>
      <c r="AQ93">
        <f t="shared" si="150"/>
        <v>-2.5372394805601597</v>
      </c>
      <c r="AR93">
        <f t="shared" si="150"/>
        <v>-2.596762382845835</v>
      </c>
      <c r="AS93">
        <f t="shared" si="150"/>
        <v>-2.4781357945233684</v>
      </c>
      <c r="AT93">
        <f t="shared" si="150"/>
        <v>-2.7066162542828347</v>
      </c>
      <c r="AU93">
        <f t="shared" si="138"/>
        <v>-2.2210690203309014</v>
      </c>
      <c r="AV93" s="246">
        <f t="shared" si="139"/>
        <v>-6.3501062209312537E-4</v>
      </c>
      <c r="AW93" s="247">
        <f t="shared" si="140"/>
        <v>-1.6464968696230584E-3</v>
      </c>
      <c r="AX93" s="248">
        <f t="shared" si="141"/>
        <v>2.7109519416785306E-6</v>
      </c>
      <c r="AY93" s="247">
        <f t="shared" si="142"/>
        <v>6.1770293548970654E-3</v>
      </c>
      <c r="BA93">
        <f t="shared" si="143"/>
        <v>-5.3185224218087971E-3</v>
      </c>
      <c r="BB93">
        <f t="shared" si="144"/>
        <v>0.81874855731654073</v>
      </c>
      <c r="BC93">
        <f t="shared" si="145"/>
        <v>-0.97750356590248266</v>
      </c>
      <c r="BD93">
        <f t="shared" si="146"/>
        <v>8.2969403854742399E-2</v>
      </c>
      <c r="BE93">
        <f t="shared" si="147"/>
        <v>2.7123054495942038</v>
      </c>
      <c r="BF93">
        <f t="shared" si="148"/>
        <v>4.5871170706501818</v>
      </c>
      <c r="BG93">
        <f t="shared" si="151"/>
        <v>-3.663070431019797</v>
      </c>
      <c r="BH93">
        <f t="shared" si="151"/>
        <v>-3.6630734549544428</v>
      </c>
      <c r="BI93">
        <f t="shared" si="151"/>
        <v>-3.6630559598028856</v>
      </c>
      <c r="BJ93">
        <f t="shared" si="151"/>
        <v>-3.663157181464745</v>
      </c>
      <c r="BK93">
        <f t="shared" si="151"/>
        <v>-3.6625716249577653</v>
      </c>
      <c r="BL93">
        <f t="shared" si="151"/>
        <v>-3.6659617416713681</v>
      </c>
      <c r="BM93">
        <f t="shared" si="151"/>
        <v>-3.6464243796856111</v>
      </c>
      <c r="BN93">
        <f t="shared" si="149"/>
        <v>-3.7623740394404983</v>
      </c>
      <c r="BQ93">
        <f t="shared" si="94"/>
        <v>-1.9668139728498671E-3</v>
      </c>
      <c r="BR93">
        <v>31000</v>
      </c>
      <c r="BS93">
        <f t="shared" si="95"/>
        <v>-6.7393609734463338E-3</v>
      </c>
      <c r="BT93">
        <f t="shared" si="96"/>
        <v>-8.2604734628787639E-3</v>
      </c>
      <c r="BU93">
        <f t="shared" si="97"/>
        <v>1.5211124894324302E-3</v>
      </c>
      <c r="BV93">
        <f t="shared" si="98"/>
        <v>0.39203779065948585</v>
      </c>
      <c r="BW93">
        <f t="shared" si="99"/>
        <v>0.15850251302909474</v>
      </c>
      <c r="BX93">
        <f t="shared" si="100"/>
        <v>-3.058910951707833</v>
      </c>
      <c r="BY93">
        <f t="shared" si="101"/>
        <v>-24.17536706864243</v>
      </c>
      <c r="BZ93">
        <f t="shared" si="152"/>
        <v>3.3092991819605069</v>
      </c>
      <c r="CA93">
        <f t="shared" si="152"/>
        <v>3.3170644726690912</v>
      </c>
      <c r="CB93">
        <f t="shared" si="152"/>
        <v>3.3041513640467808</v>
      </c>
      <c r="CC93">
        <f t="shared" si="152"/>
        <v>3.3256411032454234</v>
      </c>
      <c r="CD93">
        <f t="shared" si="152"/>
        <v>3.2899206814781135</v>
      </c>
      <c r="CE93">
        <f t="shared" si="152"/>
        <v>3.3494239545612547</v>
      </c>
      <c r="CF93">
        <f t="shared" si="152"/>
        <v>3.2506078548840089</v>
      </c>
      <c r="CG93">
        <f t="shared" si="102"/>
        <v>3.4157966201290964</v>
      </c>
      <c r="CI93" s="23">
        <f t="shared" si="103"/>
        <v>31000</v>
      </c>
      <c r="CJ93" s="86">
        <f t="shared" si="104"/>
        <v>-3.4879264622822972E-3</v>
      </c>
      <c r="CK93" s="86">
        <f t="shared" si="105"/>
        <v>-8.2604734628787639E-3</v>
      </c>
      <c r="CL93">
        <f t="shared" si="106"/>
        <v>4.7725470005964667E-3</v>
      </c>
      <c r="CM93">
        <f t="shared" si="107"/>
        <v>1.0554190950624809</v>
      </c>
      <c r="CN93">
        <f t="shared" si="108"/>
        <v>0.79773431225436497</v>
      </c>
      <c r="CO93">
        <f t="shared" si="109"/>
        <v>-1.289069912538505</v>
      </c>
      <c r="CP93">
        <f t="shared" si="110"/>
        <v>-0.75161664077716761</v>
      </c>
      <c r="CQ93">
        <f t="shared" si="153"/>
        <v>5.181717993383339</v>
      </c>
      <c r="CR93">
        <f t="shared" si="153"/>
        <v>5.1817180970565069</v>
      </c>
      <c r="CS93">
        <f t="shared" si="153"/>
        <v>5.1817192469527456</v>
      </c>
      <c r="CT93">
        <f t="shared" si="153"/>
        <v>5.1817320009108032</v>
      </c>
      <c r="CU93">
        <f t="shared" si="153"/>
        <v>5.1818734386479353</v>
      </c>
      <c r="CV93">
        <f t="shared" si="153"/>
        <v>5.1834393079987766</v>
      </c>
      <c r="CW93">
        <f t="shared" si="153"/>
        <v>5.2004647737341534</v>
      </c>
      <c r="CX93">
        <f t="shared" si="111"/>
        <v>5.3595027843944862</v>
      </c>
    </row>
    <row r="94" spans="1:102">
      <c r="A94" s="47" t="s">
        <v>74</v>
      </c>
      <c r="B94" s="48"/>
      <c r="C94" s="51">
        <v>43757.466699999997</v>
      </c>
      <c r="D94" s="50"/>
      <c r="E94">
        <f t="shared" si="121"/>
        <v>-18.994328074867287</v>
      </c>
      <c r="F94">
        <f t="shared" si="122"/>
        <v>-19</v>
      </c>
      <c r="G94">
        <f t="shared" si="123"/>
        <v>2.0504130006884225E-3</v>
      </c>
      <c r="J94" s="8">
        <f>G94</f>
        <v>2.0504130006884225E-3</v>
      </c>
      <c r="K94" s="165"/>
      <c r="L94" s="116"/>
      <c r="M94" s="116"/>
      <c r="N94" s="116"/>
      <c r="O94" s="40"/>
      <c r="P94" s="116"/>
      <c r="Q94" s="293">
        <f t="shared" si="124"/>
        <v>28738.966699999997</v>
      </c>
      <c r="R94" s="8">
        <f t="shared" si="125"/>
        <v>4.2041934733921007E-6</v>
      </c>
      <c r="S94" s="116">
        <v>1</v>
      </c>
      <c r="T94" s="167">
        <f t="shared" si="126"/>
        <v>4.2041934733921007E-6</v>
      </c>
      <c r="U94" s="116"/>
      <c r="V94" s="116">
        <v>1</v>
      </c>
      <c r="W94" s="25"/>
      <c r="X94" s="252"/>
      <c r="Y94" s="41"/>
      <c r="Z94">
        <f t="shared" si="127"/>
        <v>-19</v>
      </c>
      <c r="AA94" s="246">
        <f t="shared" si="128"/>
        <v>4.6671672999753352E-3</v>
      </c>
      <c r="AB94" s="247">
        <f t="shared" si="129"/>
        <v>-2.6167542992869127E-3</v>
      </c>
      <c r="AC94" s="247">
        <f t="shared" si="130"/>
        <v>2.0504130006884225E-3</v>
      </c>
      <c r="AD94" s="248">
        <f t="shared" si="131"/>
        <v>6.8474030628365418E-6</v>
      </c>
      <c r="AH94">
        <f t="shared" si="132"/>
        <v>-3.151310457305192E-3</v>
      </c>
      <c r="AI94">
        <f t="shared" si="133"/>
        <v>0.41594267388597983</v>
      </c>
      <c r="AJ94">
        <f t="shared" si="134"/>
        <v>-5.1064293169518646E-2</v>
      </c>
      <c r="AK94">
        <f t="shared" si="135"/>
        <v>-0.17616314882626757</v>
      </c>
      <c r="AL94">
        <f t="shared" si="136"/>
        <v>-2.8486506322584169</v>
      </c>
      <c r="AM94">
        <f t="shared" si="137"/>
        <v>-6.7783959033315666</v>
      </c>
      <c r="AN94">
        <f t="shared" si="150"/>
        <v>-2.5591042514155387</v>
      </c>
      <c r="AO94">
        <f t="shared" si="150"/>
        <v>-2.5512503397693358</v>
      </c>
      <c r="AP94">
        <f t="shared" si="150"/>
        <v>-2.5666684948561191</v>
      </c>
      <c r="AQ94">
        <f t="shared" si="150"/>
        <v>-2.5362487647096073</v>
      </c>
      <c r="AR94">
        <f t="shared" si="150"/>
        <v>-2.5957011168269166</v>
      </c>
      <c r="AS94">
        <f t="shared" si="150"/>
        <v>-2.4771305717605774</v>
      </c>
      <c r="AT94">
        <f t="shared" si="150"/>
        <v>-2.7056417713498249</v>
      </c>
      <c r="AU94">
        <f t="shared" si="138"/>
        <v>-2.2195247980137971</v>
      </c>
      <c r="AV94" s="246">
        <f t="shared" si="139"/>
        <v>-6.5008434986934399E-4</v>
      </c>
      <c r="AW94" s="247">
        <f t="shared" si="140"/>
        <v>2.7004973505577665E-3</v>
      </c>
      <c r="AX94" s="248">
        <f t="shared" si="141"/>
        <v>7.2926859403695163E-6</v>
      </c>
      <c r="AY94" s="247">
        <f t="shared" si="142"/>
        <v>1.0518975107838294E-2</v>
      </c>
      <c r="BA94">
        <f t="shared" si="143"/>
        <v>-5.3172516498446792E-3</v>
      </c>
      <c r="BB94">
        <f t="shared" si="144"/>
        <v>0.81860116789891357</v>
      </c>
      <c r="BC94">
        <f t="shared" si="145"/>
        <v>-0.97712660482667879</v>
      </c>
      <c r="BD94">
        <f t="shared" si="146"/>
        <v>8.2646664561908084E-2</v>
      </c>
      <c r="BE94">
        <f t="shared" si="147"/>
        <v>2.7140853418489246</v>
      </c>
      <c r="BF94">
        <f t="shared" si="148"/>
        <v>4.6068133565896741</v>
      </c>
      <c r="BG94">
        <f t="shared" si="151"/>
        <v>-3.6609399503099085</v>
      </c>
      <c r="BH94">
        <f t="shared" si="151"/>
        <v>-3.6609429864398297</v>
      </c>
      <c r="BI94">
        <f t="shared" si="151"/>
        <v>-3.6609254421662674</v>
      </c>
      <c r="BJ94">
        <f t="shared" si="151"/>
        <v>-3.6610268241623314</v>
      </c>
      <c r="BK94">
        <f t="shared" si="151"/>
        <v>-3.6604410554516766</v>
      </c>
      <c r="BL94">
        <f t="shared" si="151"/>
        <v>-3.6638282479365554</v>
      </c>
      <c r="BM94">
        <f t="shared" si="151"/>
        <v>-3.6443309946996596</v>
      </c>
      <c r="BN94">
        <f t="shared" si="149"/>
        <v>-3.759875096470469</v>
      </c>
      <c r="BQ94">
        <f t="shared" si="94"/>
        <v>-3.1583330254364543E-3</v>
      </c>
      <c r="BR94">
        <v>32000</v>
      </c>
      <c r="BS94">
        <f t="shared" si="95"/>
        <v>-8.4600932061341515E-3</v>
      </c>
      <c r="BT94">
        <f t="shared" si="96"/>
        <v>-8.700837253196007E-3</v>
      </c>
      <c r="BU94">
        <f t="shared" si="97"/>
        <v>2.4074404706185559E-4</v>
      </c>
      <c r="BV94">
        <f t="shared" si="98"/>
        <v>0.39582159029202002</v>
      </c>
      <c r="BW94">
        <f t="shared" si="99"/>
        <v>0.10286312543069313</v>
      </c>
      <c r="BX94">
        <f t="shared" si="100"/>
        <v>-3.0027825344111689</v>
      </c>
      <c r="BY94">
        <f t="shared" si="101"/>
        <v>-14.385029025152571</v>
      </c>
      <c r="BZ94">
        <f t="shared" si="152"/>
        <v>3.4222446150013717</v>
      </c>
      <c r="CA94">
        <f t="shared" si="152"/>
        <v>3.4329291762118288</v>
      </c>
      <c r="CB94">
        <f t="shared" si="152"/>
        <v>3.414693170174822</v>
      </c>
      <c r="CC94">
        <f t="shared" si="152"/>
        <v>3.4458777221605836</v>
      </c>
      <c r="CD94">
        <f t="shared" si="152"/>
        <v>3.3927166139860039</v>
      </c>
      <c r="CE94">
        <f t="shared" si="152"/>
        <v>3.4838725153233616</v>
      </c>
      <c r="CF94">
        <f t="shared" si="152"/>
        <v>3.3288969269195108</v>
      </c>
      <c r="CG94">
        <f t="shared" si="102"/>
        <v>3.5974698339059068</v>
      </c>
      <c r="CI94" s="23">
        <f t="shared" si="103"/>
        <v>32000</v>
      </c>
      <c r="CJ94" s="86">
        <f t="shared" si="104"/>
        <v>-3.3990770724983098E-3</v>
      </c>
      <c r="CK94" s="86">
        <f t="shared" si="105"/>
        <v>-8.700837253196007E-3</v>
      </c>
      <c r="CL94">
        <f t="shared" si="106"/>
        <v>5.3017601806976972E-3</v>
      </c>
      <c r="CM94">
        <f t="shared" si="107"/>
        <v>1.1209622176625966</v>
      </c>
      <c r="CN94">
        <f t="shared" si="108"/>
        <v>0.96189534183169467</v>
      </c>
      <c r="CO94">
        <f t="shared" si="109"/>
        <v>-0.91874665702079439</v>
      </c>
      <c r="CP94">
        <f t="shared" si="110"/>
        <v>-0.49466851105870024</v>
      </c>
      <c r="CQ94">
        <f t="shared" si="153"/>
        <v>5.5149875182186756</v>
      </c>
      <c r="CR94">
        <f t="shared" si="153"/>
        <v>5.5149886266370478</v>
      </c>
      <c r="CS94">
        <f t="shared" si="153"/>
        <v>5.5149963584532804</v>
      </c>
      <c r="CT94">
        <f t="shared" si="153"/>
        <v>5.5150502904369212</v>
      </c>
      <c r="CU94">
        <f t="shared" si="153"/>
        <v>5.515426405795596</v>
      </c>
      <c r="CV94">
        <f t="shared" si="153"/>
        <v>5.5180456059879335</v>
      </c>
      <c r="CW94">
        <f t="shared" si="153"/>
        <v>5.5361066530880407</v>
      </c>
      <c r="CX94">
        <f t="shared" si="111"/>
        <v>5.6534960749862186</v>
      </c>
    </row>
    <row r="95" spans="1:102">
      <c r="A95" s="47" t="s">
        <v>77</v>
      </c>
      <c r="B95" s="52"/>
      <c r="C95" s="51">
        <v>43764.333400000003</v>
      </c>
      <c r="D95" s="51" t="s">
        <v>16</v>
      </c>
      <c r="E95">
        <f t="shared" si="121"/>
        <v>5.8090946062093354E-4</v>
      </c>
      <c r="F95">
        <f t="shared" si="122"/>
        <v>0</v>
      </c>
      <c r="G95">
        <f t="shared" si="123"/>
        <v>2.1000000560889021E-4</v>
      </c>
      <c r="H95" s="116"/>
      <c r="I95" s="116">
        <f>G95</f>
        <v>2.1000000560889021E-4</v>
      </c>
      <c r="J95" s="116"/>
      <c r="K95" s="165"/>
      <c r="L95" s="116"/>
      <c r="M95" s="116"/>
      <c r="N95" s="116"/>
      <c r="O95" s="40"/>
      <c r="P95" s="116"/>
      <c r="Q95" s="293">
        <f t="shared" si="124"/>
        <v>28745.833400000003</v>
      </c>
      <c r="R95" s="8">
        <f t="shared" si="125"/>
        <v>4.4100002355733918E-8</v>
      </c>
      <c r="S95" s="8">
        <v>0.1</v>
      </c>
      <c r="T95" s="167">
        <f t="shared" si="126"/>
        <v>4.4100002355733923E-9</v>
      </c>
      <c r="U95" s="116"/>
      <c r="V95" s="116"/>
      <c r="W95" s="25"/>
      <c r="X95" s="252"/>
      <c r="Y95" s="41"/>
      <c r="Z95">
        <f t="shared" si="127"/>
        <v>0</v>
      </c>
      <c r="AA95" s="246">
        <f t="shared" si="128"/>
        <v>4.6306364529021572E-3</v>
      </c>
      <c r="AB95" s="247">
        <f t="shared" si="129"/>
        <v>-4.420636447293267E-3</v>
      </c>
      <c r="AC95" s="247">
        <f t="shared" si="130"/>
        <v>2.1000000560889021E-4</v>
      </c>
      <c r="AD95" s="248">
        <f t="shared" si="131"/>
        <v>1.9542026599137638E-6</v>
      </c>
      <c r="AH95">
        <f t="shared" si="132"/>
        <v>-3.1765577680004063E-3</v>
      </c>
      <c r="AI95">
        <f t="shared" si="133"/>
        <v>0.41615681276787775</v>
      </c>
      <c r="AJ95">
        <f t="shared" si="134"/>
        <v>-5.2275804639184832E-2</v>
      </c>
      <c r="AK95">
        <f t="shared" si="135"/>
        <v>-0.17687155767528503</v>
      </c>
      <c r="AL95">
        <f t="shared" si="136"/>
        <v>-2.8474375002252645</v>
      </c>
      <c r="AM95">
        <f t="shared" si="137"/>
        <v>-6.7500362586951415</v>
      </c>
      <c r="AN95">
        <f t="shared" si="150"/>
        <v>-2.5567938436956137</v>
      </c>
      <c r="AO95">
        <f t="shared" si="150"/>
        <v>-2.5489964806902434</v>
      </c>
      <c r="AP95">
        <f t="shared" si="150"/>
        <v>-2.5643268741296463</v>
      </c>
      <c r="AQ95">
        <f t="shared" si="150"/>
        <v>-2.5340340058218289</v>
      </c>
      <c r="AR95">
        <f t="shared" si="150"/>
        <v>-2.5933268137416339</v>
      </c>
      <c r="AS95">
        <f t="shared" si="150"/>
        <v>-2.4748850345741276</v>
      </c>
      <c r="AT95">
        <f t="shared" si="150"/>
        <v>-2.7034593217734306</v>
      </c>
      <c r="AU95">
        <f t="shared" si="138"/>
        <v>-2.2160730069520387</v>
      </c>
      <c r="AV95" s="246">
        <f t="shared" si="139"/>
        <v>-6.8368825434386975E-4</v>
      </c>
      <c r="AW95" s="247">
        <f t="shared" si="140"/>
        <v>8.9368825995275996E-4</v>
      </c>
      <c r="AX95" s="248">
        <f t="shared" si="141"/>
        <v>7.9867870597739189E-8</v>
      </c>
      <c r="AY95" s="247">
        <f t="shared" si="142"/>
        <v>8.7008824808553244E-3</v>
      </c>
      <c r="BA95">
        <f t="shared" si="143"/>
        <v>-5.314324707246027E-3</v>
      </c>
      <c r="BB95">
        <f t="shared" si="144"/>
        <v>0.8182739769543258</v>
      </c>
      <c r="BC95">
        <f t="shared" si="145"/>
        <v>-0.9762732942792175</v>
      </c>
      <c r="BD95">
        <f t="shared" si="146"/>
        <v>8.1924721536601866E-2</v>
      </c>
      <c r="BE95">
        <f t="shared" si="147"/>
        <v>2.7180616164766063</v>
      </c>
      <c r="BF95">
        <f t="shared" si="148"/>
        <v>4.6514036542159332</v>
      </c>
      <c r="BG95">
        <f t="shared" si="151"/>
        <v>-3.6561790809076009</v>
      </c>
      <c r="BH95">
        <f t="shared" si="151"/>
        <v>-3.6561821438410211</v>
      </c>
      <c r="BI95">
        <f t="shared" si="151"/>
        <v>-3.6561644925256496</v>
      </c>
      <c r="BJ95">
        <f t="shared" si="151"/>
        <v>-3.6562662173421132</v>
      </c>
      <c r="BK95">
        <f t="shared" si="151"/>
        <v>-3.6556800558325588</v>
      </c>
      <c r="BL95">
        <f t="shared" si="151"/>
        <v>-3.6590603252660059</v>
      </c>
      <c r="BM95">
        <f t="shared" si="151"/>
        <v>-3.6396542688044069</v>
      </c>
      <c r="BN95">
        <f t="shared" si="149"/>
        <v>-3.7542892239492263</v>
      </c>
      <c r="BQ95">
        <f t="shared" si="94"/>
        <v>-4.9790529400743511E-3</v>
      </c>
      <c r="BR95">
        <v>33000</v>
      </c>
      <c r="BS95">
        <f t="shared" si="95"/>
        <v>-1.0206165129679355E-2</v>
      </c>
      <c r="BT95">
        <f t="shared" si="96"/>
        <v>-9.1363292891101303E-3</v>
      </c>
      <c r="BU95">
        <f t="shared" si="97"/>
        <v>-1.0698358405692257E-3</v>
      </c>
      <c r="BV95">
        <f t="shared" si="98"/>
        <v>0.40173323916265757</v>
      </c>
      <c r="BW95">
        <f t="shared" si="99"/>
        <v>4.5007271475278492E-2</v>
      </c>
      <c r="BX95">
        <f t="shared" si="100"/>
        <v>-2.9447596239339129</v>
      </c>
      <c r="BY95">
        <f t="shared" si="101"/>
        <v>-10.128069578342215</v>
      </c>
      <c r="BZ95">
        <f t="shared" si="152"/>
        <v>3.537586344513854</v>
      </c>
      <c r="CA95">
        <f t="shared" si="152"/>
        <v>3.5487107034518766</v>
      </c>
      <c r="CB95">
        <f t="shared" si="152"/>
        <v>3.5289353462922008</v>
      </c>
      <c r="CC95">
        <f t="shared" si="152"/>
        <v>3.5642062121807201</v>
      </c>
      <c r="CD95">
        <f t="shared" si="152"/>
        <v>3.5016509159561293</v>
      </c>
      <c r="CE95">
        <f t="shared" si="152"/>
        <v>3.6138196197584755</v>
      </c>
      <c r="CF95">
        <f t="shared" si="152"/>
        <v>3.4160259360077601</v>
      </c>
      <c r="CG95">
        <f t="shared" si="102"/>
        <v>3.7791430476827177</v>
      </c>
      <c r="CI95" s="23">
        <f t="shared" si="103"/>
        <v>33000</v>
      </c>
      <c r="CJ95" s="86">
        <f t="shared" si="104"/>
        <v>-3.9092170995051259E-3</v>
      </c>
      <c r="CK95" s="86">
        <f t="shared" si="105"/>
        <v>-9.1363292891101303E-3</v>
      </c>
      <c r="CL95">
        <f t="shared" si="106"/>
        <v>5.2271121896050043E-3</v>
      </c>
      <c r="CM95">
        <f t="shared" si="107"/>
        <v>1.1743666118386167</v>
      </c>
      <c r="CN95">
        <f t="shared" si="108"/>
        <v>0.99078352372340006</v>
      </c>
      <c r="CO95">
        <f t="shared" si="109"/>
        <v>-0.50592960515009189</v>
      </c>
      <c r="CP95">
        <f t="shared" si="110"/>
        <v>-0.25850242931818623</v>
      </c>
      <c r="CQ95">
        <f t="shared" si="153"/>
        <v>5.8668803973502763</v>
      </c>
      <c r="CR95">
        <f t="shared" si="153"/>
        <v>5.8668828680691094</v>
      </c>
      <c r="CS95">
        <f t="shared" si="153"/>
        <v>5.8668964200651184</v>
      </c>
      <c r="CT95">
        <f t="shared" si="153"/>
        <v>5.8669707518852876</v>
      </c>
      <c r="CU95">
        <f t="shared" si="153"/>
        <v>5.8673784136853815</v>
      </c>
      <c r="CV95">
        <f t="shared" si="153"/>
        <v>5.8696128724109524</v>
      </c>
      <c r="CW95">
        <f t="shared" si="153"/>
        <v>5.8818218718174116</v>
      </c>
      <c r="CX95">
        <f t="shared" si="111"/>
        <v>5.947489365577951</v>
      </c>
    </row>
    <row r="96" spans="1:102">
      <c r="A96" s="47" t="s">
        <v>73</v>
      </c>
      <c r="B96" s="48"/>
      <c r="C96" s="51">
        <v>44191.637999999999</v>
      </c>
      <c r="D96" s="51" t="s">
        <v>16</v>
      </c>
      <c r="E96">
        <f t="shared" si="121"/>
        <v>1182.0257146094232</v>
      </c>
      <c r="F96">
        <f t="shared" si="122"/>
        <v>1182</v>
      </c>
      <c r="G96">
        <f t="shared" si="123"/>
        <v>9.2958860041107982E-3</v>
      </c>
      <c r="H96" s="116"/>
      <c r="I96" s="116">
        <f>G96</f>
        <v>9.2958860041107982E-3</v>
      </c>
      <c r="K96" s="165"/>
      <c r="L96" s="116"/>
      <c r="M96" s="116"/>
      <c r="N96" s="116"/>
      <c r="O96" s="40"/>
      <c r="P96" s="116"/>
      <c r="Q96" s="293">
        <f t="shared" si="124"/>
        <v>29173.137999999999</v>
      </c>
      <c r="R96" s="8">
        <f t="shared" si="125"/>
        <v>8.641349660142303E-5</v>
      </c>
      <c r="S96" s="8">
        <v>0.1</v>
      </c>
      <c r="T96" s="167">
        <f t="shared" si="126"/>
        <v>8.641349660142304E-6</v>
      </c>
      <c r="U96" s="116"/>
      <c r="V96" s="116"/>
      <c r="W96" s="25"/>
      <c r="X96" s="252"/>
      <c r="Y96" s="41"/>
      <c r="Z96">
        <f t="shared" si="127"/>
        <v>1182</v>
      </c>
      <c r="AA96" s="246">
        <f t="shared" si="128"/>
        <v>2.3742002393309768E-3</v>
      </c>
      <c r="AB96" s="247">
        <f t="shared" si="129"/>
        <v>6.9216857647798214E-3</v>
      </c>
      <c r="AC96" s="247">
        <f t="shared" si="130"/>
        <v>9.2958860041107982E-3</v>
      </c>
      <c r="AD96" s="248">
        <f t="shared" si="131"/>
        <v>4.7909733826355624E-6</v>
      </c>
      <c r="AH96">
        <f t="shared" si="132"/>
        <v>-4.7344971722246441E-3</v>
      </c>
      <c r="AI96">
        <f t="shared" si="133"/>
        <v>0.43175463520505075</v>
      </c>
      <c r="AJ96">
        <f t="shared" si="134"/>
        <v>-0.13011301641194245</v>
      </c>
      <c r="AK96">
        <f t="shared" si="135"/>
        <v>-0.22193156733754607</v>
      </c>
      <c r="AL96">
        <f t="shared" si="136"/>
        <v>-2.7692541794942906</v>
      </c>
      <c r="AM96">
        <f t="shared" si="137"/>
        <v>-5.3092564484563445</v>
      </c>
      <c r="AN96">
        <f t="shared" si="150"/>
        <v>-2.4105527970738554</v>
      </c>
      <c r="AO96">
        <f t="shared" si="150"/>
        <v>-2.4063089900464858</v>
      </c>
      <c r="AP96">
        <f t="shared" si="150"/>
        <v>-2.4156495961494557</v>
      </c>
      <c r="AQ96">
        <f t="shared" si="150"/>
        <v>-2.3949854993638873</v>
      </c>
      <c r="AR96">
        <f t="shared" si="150"/>
        <v>-2.4402037819412037</v>
      </c>
      <c r="AS96">
        <f t="shared" si="150"/>
        <v>-2.3386515866267281</v>
      </c>
      <c r="AT96">
        <f t="shared" si="150"/>
        <v>-2.5557092673534099</v>
      </c>
      <c r="AU96">
        <f t="shared" si="138"/>
        <v>-2.001335268267848</v>
      </c>
      <c r="AV96" s="246">
        <f t="shared" si="139"/>
        <v>-2.5320560973037965E-3</v>
      </c>
      <c r="AW96" s="247">
        <f t="shared" si="140"/>
        <v>1.1827942101414595E-2</v>
      </c>
      <c r="AX96" s="248">
        <f t="shared" si="141"/>
        <v>1.399002143544159E-5</v>
      </c>
      <c r="AY96" s="247">
        <f t="shared" si="142"/>
        <v>1.8936639512970217E-2</v>
      </c>
      <c r="BA96">
        <f t="shared" si="143"/>
        <v>-4.9062563366347733E-3</v>
      </c>
      <c r="BB96">
        <f t="shared" si="144"/>
        <v>0.80392309758986713</v>
      </c>
      <c r="BC96">
        <f t="shared" si="145"/>
        <v>-0.89576617654272139</v>
      </c>
      <c r="BD96">
        <f t="shared" si="146"/>
        <v>3.591456239596845E-2</v>
      </c>
      <c r="BE96">
        <f t="shared" si="147"/>
        <v>2.960435069612354</v>
      </c>
      <c r="BF96">
        <f t="shared" si="148"/>
        <v>11.009902449342347</v>
      </c>
      <c r="BG96">
        <f t="shared" si="151"/>
        <v>-3.3630110626915313</v>
      </c>
      <c r="BH96">
        <f t="shared" si="151"/>
        <v>-3.3630138786960986</v>
      </c>
      <c r="BI96">
        <f t="shared" si="151"/>
        <v>-3.3629993984869326</v>
      </c>
      <c r="BJ96">
        <f t="shared" si="151"/>
        <v>-3.3630738578381507</v>
      </c>
      <c r="BK96">
        <f t="shared" si="151"/>
        <v>-3.3626909902601989</v>
      </c>
      <c r="BL96">
        <f t="shared" si="151"/>
        <v>-3.3646600352252891</v>
      </c>
      <c r="BM96">
        <f t="shared" si="151"/>
        <v>-3.3545426402965197</v>
      </c>
      <c r="BN96">
        <f t="shared" si="149"/>
        <v>-3.4067891544697977</v>
      </c>
      <c r="BQ96">
        <f t="shared" si="94"/>
        <v>-7.488921994104559E-3</v>
      </c>
      <c r="BR96">
        <v>34000</v>
      </c>
      <c r="BS96">
        <f t="shared" si="95"/>
        <v>-1.1964944462321346E-2</v>
      </c>
      <c r="BT96">
        <f t="shared" si="96"/>
        <v>-9.5669495706211354E-3</v>
      </c>
      <c r="BU96">
        <f t="shared" si="97"/>
        <v>-2.3979948917002111E-3</v>
      </c>
      <c r="BV96">
        <f t="shared" si="98"/>
        <v>0.41004415946293804</v>
      </c>
      <c r="BW96">
        <f t="shared" si="99"/>
        <v>-1.549556956464671E-2</v>
      </c>
      <c r="BX96">
        <f t="shared" si="100"/>
        <v>-2.8842409539821183</v>
      </c>
      <c r="BY96">
        <f t="shared" si="101"/>
        <v>-7.7285266937382104</v>
      </c>
      <c r="BZ96">
        <f t="shared" si="152"/>
        <v>3.6557863446395786</v>
      </c>
      <c r="CA96">
        <f t="shared" si="152"/>
        <v>3.6652042941157488</v>
      </c>
      <c r="CB96">
        <f t="shared" si="152"/>
        <v>3.6474676735449556</v>
      </c>
      <c r="CC96">
        <f t="shared" si="152"/>
        <v>3.6810229556448455</v>
      </c>
      <c r="CD96">
        <f t="shared" si="152"/>
        <v>3.6180599199751478</v>
      </c>
      <c r="CE96">
        <f t="shared" si="152"/>
        <v>3.7382168026994465</v>
      </c>
      <c r="CF96">
        <f t="shared" si="152"/>
        <v>3.5151067552990556</v>
      </c>
      <c r="CG96">
        <f t="shared" si="102"/>
        <v>3.9608162614595286</v>
      </c>
      <c r="CI96" s="23">
        <f t="shared" si="103"/>
        <v>34000</v>
      </c>
      <c r="CJ96" s="86">
        <f t="shared" si="104"/>
        <v>-5.0909271024043483E-3</v>
      </c>
      <c r="CK96" s="86">
        <f t="shared" si="105"/>
        <v>-9.5669495706211354E-3</v>
      </c>
      <c r="CL96">
        <f t="shared" si="106"/>
        <v>4.476022468216787E-3</v>
      </c>
      <c r="CM96">
        <f t="shared" si="107"/>
        <v>1.1989342191749881</v>
      </c>
      <c r="CN96">
        <f t="shared" si="108"/>
        <v>0.83751913634242825</v>
      </c>
      <c r="CO96">
        <f t="shared" si="109"/>
        <v>-6.3732763822580182E-2</v>
      </c>
      <c r="CP96">
        <f t="shared" si="110"/>
        <v>-3.1877172706656916E-2</v>
      </c>
      <c r="CQ96">
        <f t="shared" si="153"/>
        <v>6.2311060227382127</v>
      </c>
      <c r="CR96">
        <f t="shared" si="153"/>
        <v>6.2311065401221981</v>
      </c>
      <c r="CS96">
        <f t="shared" si="153"/>
        <v>6.2311091391447704</v>
      </c>
      <c r="CT96">
        <f t="shared" si="153"/>
        <v>6.2311221950486253</v>
      </c>
      <c r="CU96">
        <f t="shared" si="153"/>
        <v>6.2311877798104289</v>
      </c>
      <c r="CV96">
        <f t="shared" si="153"/>
        <v>6.2315172335875673</v>
      </c>
      <c r="CW96">
        <f t="shared" si="153"/>
        <v>6.2331721038204746</v>
      </c>
      <c r="CX96">
        <f t="shared" si="111"/>
        <v>6.2414826561696835</v>
      </c>
    </row>
    <row r="97" spans="1:102">
      <c r="A97" s="47" t="s">
        <v>73</v>
      </c>
      <c r="B97" s="48"/>
      <c r="C97" s="51">
        <v>44474.686000000002</v>
      </c>
      <c r="D97" s="51" t="s">
        <v>16</v>
      </c>
      <c r="E97">
        <f t="shared" si="121"/>
        <v>1965.0031270770473</v>
      </c>
      <c r="F97">
        <f t="shared" si="122"/>
        <v>1965</v>
      </c>
      <c r="G97">
        <f t="shared" si="123"/>
        <v>1.1304450017632917E-3</v>
      </c>
      <c r="H97" s="116"/>
      <c r="I97" s="116">
        <f>G97</f>
        <v>1.1304450017632917E-3</v>
      </c>
      <c r="K97" s="165"/>
      <c r="L97" s="116"/>
      <c r="M97" s="116"/>
      <c r="N97" s="116"/>
      <c r="O97" s="40"/>
      <c r="P97" s="116"/>
      <c r="Q97" s="293">
        <f t="shared" si="124"/>
        <v>29456.186000000002</v>
      </c>
      <c r="R97" s="8">
        <f t="shared" si="125"/>
        <v>1.2779059020116085E-6</v>
      </c>
      <c r="S97" s="8">
        <v>0.1</v>
      </c>
      <c r="T97" s="167">
        <f t="shared" si="126"/>
        <v>1.2779059020116085E-7</v>
      </c>
      <c r="U97" s="116"/>
      <c r="V97" s="116"/>
      <c r="W97" s="25"/>
      <c r="X97" s="252"/>
      <c r="Y97" s="41"/>
      <c r="Z97">
        <f t="shared" si="127"/>
        <v>1965</v>
      </c>
      <c r="AA97" s="246">
        <f t="shared" si="128"/>
        <v>9.0674746499850786E-4</v>
      </c>
      <c r="AB97" s="247">
        <f t="shared" si="129"/>
        <v>2.2369753676478379E-4</v>
      </c>
      <c r="AC97" s="247">
        <f t="shared" si="130"/>
        <v>1.1304450017632917E-3</v>
      </c>
      <c r="AD97" s="248">
        <f t="shared" si="131"/>
        <v>5.0040587954631801E-9</v>
      </c>
      <c r="AH97">
        <f t="shared" si="132"/>
        <v>-5.7429879597112347E-3</v>
      </c>
      <c r="AI97">
        <f t="shared" si="133"/>
        <v>0.44488038802791774</v>
      </c>
      <c r="AJ97">
        <f t="shared" si="134"/>
        <v>-0.18467933187306393</v>
      </c>
      <c r="AK97">
        <f t="shared" si="135"/>
        <v>-0.25297950825276239</v>
      </c>
      <c r="AL97">
        <f t="shared" si="136"/>
        <v>-2.713991571938648</v>
      </c>
      <c r="AM97">
        <f t="shared" si="137"/>
        <v>-4.6057716699166713</v>
      </c>
      <c r="AN97">
        <f t="shared" si="150"/>
        <v>-2.3106120800607735</v>
      </c>
      <c r="AO97">
        <f t="shared" si="150"/>
        <v>-2.3082962968474456</v>
      </c>
      <c r="AP97">
        <f t="shared" si="150"/>
        <v>-2.3139241285136265</v>
      </c>
      <c r="AQ97">
        <f t="shared" si="150"/>
        <v>-2.3001861600869806</v>
      </c>
      <c r="AR97">
        <f t="shared" si="150"/>
        <v>-2.33336846674535</v>
      </c>
      <c r="AS97">
        <f t="shared" si="150"/>
        <v>-2.2509839745889528</v>
      </c>
      <c r="AT97">
        <f t="shared" si="150"/>
        <v>-2.4439558654117546</v>
      </c>
      <c r="AU97">
        <f t="shared" si="138"/>
        <v>-1.8590851418806054</v>
      </c>
      <c r="AV97" s="246">
        <f t="shared" si="139"/>
        <v>-3.5009593153280142E-3</v>
      </c>
      <c r="AW97" s="247">
        <f t="shared" si="140"/>
        <v>4.6314043170913059E-3</v>
      </c>
      <c r="AX97" s="248">
        <f t="shared" si="141"/>
        <v>2.1449905948371987E-6</v>
      </c>
      <c r="AY97" s="247">
        <f t="shared" si="142"/>
        <v>1.1281139741801048E-2</v>
      </c>
      <c r="BA97">
        <f t="shared" si="143"/>
        <v>-4.4077067803265221E-3</v>
      </c>
      <c r="BB97">
        <f t="shared" si="144"/>
        <v>0.80071774131925744</v>
      </c>
      <c r="BC97">
        <f t="shared" si="145"/>
        <v>-0.8150637037301347</v>
      </c>
      <c r="BD97">
        <f t="shared" si="146"/>
        <v>4.7527703445791394E-3</v>
      </c>
      <c r="BE97">
        <f t="shared" si="147"/>
        <v>3.1177477335009169</v>
      </c>
      <c r="BF97">
        <f t="shared" si="148"/>
        <v>83.871333109056877</v>
      </c>
      <c r="BG97">
        <f t="shared" si="151"/>
        <v>-3.1707758079967752</v>
      </c>
      <c r="BH97">
        <f t="shared" si="151"/>
        <v>-3.1707762444971195</v>
      </c>
      <c r="BI97">
        <f t="shared" si="151"/>
        <v>-3.1707740538247582</v>
      </c>
      <c r="BJ97">
        <f t="shared" si="151"/>
        <v>-3.1707850481941211</v>
      </c>
      <c r="BK97">
        <f t="shared" si="151"/>
        <v>-3.1707298705774565</v>
      </c>
      <c r="BL97">
        <f t="shared" si="151"/>
        <v>-3.1710067922594587</v>
      </c>
      <c r="BM97">
        <f t="shared" si="151"/>
        <v>-3.1696170188174388</v>
      </c>
      <c r="BN97">
        <f t="shared" si="149"/>
        <v>-3.1765924079364716</v>
      </c>
      <c r="BQ97">
        <f t="shared" si="94"/>
        <v>-1.0589025360199926E-2</v>
      </c>
      <c r="BR97">
        <v>35000</v>
      </c>
      <c r="BS97">
        <f t="shared" si="95"/>
        <v>-1.371941687844366E-2</v>
      </c>
      <c r="BT97">
        <f t="shared" si="96"/>
        <v>-9.9926980977290258E-3</v>
      </c>
      <c r="BU97">
        <f t="shared" si="97"/>
        <v>-3.7267187807146344E-3</v>
      </c>
      <c r="BV97">
        <f t="shared" si="98"/>
        <v>0.4211089661008377</v>
      </c>
      <c r="BW97">
        <f t="shared" si="99"/>
        <v>-7.9032235875417731E-2</v>
      </c>
      <c r="BX97">
        <f t="shared" si="100"/>
        <v>-2.8206224019384707</v>
      </c>
      <c r="BY97">
        <f t="shared" si="101"/>
        <v>-6.177519936015055</v>
      </c>
      <c r="BZ97">
        <f t="shared" si="152"/>
        <v>3.7771504552796036</v>
      </c>
      <c r="CA97">
        <f t="shared" si="152"/>
        <v>3.783683294905829</v>
      </c>
      <c r="CB97">
        <f t="shared" si="152"/>
        <v>3.7703772804994387</v>
      </c>
      <c r="CC97">
        <f t="shared" si="152"/>
        <v>3.7976201217674488</v>
      </c>
      <c r="CD97">
        <f t="shared" si="152"/>
        <v>3.7424098460122033</v>
      </c>
      <c r="CE97">
        <f t="shared" si="152"/>
        <v>3.8568590283437652</v>
      </c>
      <c r="CF97">
        <f t="shared" si="152"/>
        <v>3.628857870349071</v>
      </c>
      <c r="CG97">
        <f t="shared" si="102"/>
        <v>4.1424894752363395</v>
      </c>
      <c r="CI97" s="23">
        <f t="shared" si="103"/>
        <v>35000</v>
      </c>
      <c r="CJ97" s="86">
        <f t="shared" si="104"/>
        <v>-6.8623065794852917E-3</v>
      </c>
      <c r="CK97" s="86">
        <f t="shared" si="105"/>
        <v>-9.9926980977290258E-3</v>
      </c>
      <c r="CL97">
        <f t="shared" si="106"/>
        <v>3.1303915182437345E-3</v>
      </c>
      <c r="CM97">
        <f t="shared" si="107"/>
        <v>1.1849304762337738</v>
      </c>
      <c r="CN97">
        <f t="shared" si="108"/>
        <v>0.51965955552569443</v>
      </c>
      <c r="CO97">
        <f t="shared" si="109"/>
        <v>0.38254178984421461</v>
      </c>
      <c r="CP97">
        <f t="shared" si="110"/>
        <v>0.19363806187412169</v>
      </c>
      <c r="CQ97">
        <f t="shared" si="153"/>
        <v>6.5970114629380259</v>
      </c>
      <c r="CR97">
        <f t="shared" si="153"/>
        <v>6.5970091189517612</v>
      </c>
      <c r="CS97">
        <f t="shared" si="153"/>
        <v>6.5969967563909098</v>
      </c>
      <c r="CT97">
        <f t="shared" si="153"/>
        <v>6.5969315550756642</v>
      </c>
      <c r="CU97">
        <f t="shared" si="153"/>
        <v>6.5965876999845525</v>
      </c>
      <c r="CV97">
        <f t="shared" si="153"/>
        <v>6.5947749285928712</v>
      </c>
      <c r="CW97">
        <f t="shared" si="153"/>
        <v>6.5852354751580506</v>
      </c>
      <c r="CX97">
        <f t="shared" si="111"/>
        <v>6.5354759467614159</v>
      </c>
    </row>
    <row r="98" spans="1:102">
      <c r="A98" s="47" t="s">
        <v>63</v>
      </c>
      <c r="B98" s="48"/>
      <c r="C98" s="51">
        <v>44812.502200000003</v>
      </c>
      <c r="D98" s="50"/>
      <c r="E98">
        <f t="shared" si="121"/>
        <v>2899.4822760752527</v>
      </c>
      <c r="F98">
        <f t="shared" si="122"/>
        <v>2899.5</v>
      </c>
      <c r="G98">
        <f t="shared" si="123"/>
        <v>-6.4072364912135527E-3</v>
      </c>
      <c r="J98" s="8">
        <f>G98</f>
        <v>-6.4072364912135527E-3</v>
      </c>
      <c r="K98" s="165"/>
      <c r="L98" s="116"/>
      <c r="M98" s="116"/>
      <c r="N98" s="116"/>
      <c r="O98" s="40"/>
      <c r="P98" s="116"/>
      <c r="Q98" s="293">
        <f t="shared" si="124"/>
        <v>29794.002200000003</v>
      </c>
      <c r="R98" s="8">
        <f t="shared" si="125"/>
        <v>4.1052679454338556E-5</v>
      </c>
      <c r="S98" s="116">
        <v>1</v>
      </c>
      <c r="T98" s="167">
        <f t="shared" si="126"/>
        <v>4.1052679454338556E-5</v>
      </c>
      <c r="U98" s="116"/>
      <c r="V98" s="116"/>
      <c r="W98" s="25"/>
      <c r="X98" s="252"/>
      <c r="Y98" s="41"/>
      <c r="Z98">
        <f t="shared" si="127"/>
        <v>2899.5</v>
      </c>
      <c r="AA98" s="246">
        <f t="shared" si="128"/>
        <v>-8.0110933808919156E-4</v>
      </c>
      <c r="AB98" s="247">
        <f t="shared" si="129"/>
        <v>-5.6061271531243611E-3</v>
      </c>
      <c r="AC98" s="247">
        <f t="shared" si="130"/>
        <v>-6.4072364912135527E-3</v>
      </c>
      <c r="AD98" s="248">
        <f t="shared" si="131"/>
        <v>3.1428661656998252E-5</v>
      </c>
      <c r="AH98">
        <f t="shared" si="132"/>
        <v>-6.906989378204078E-3</v>
      </c>
      <c r="AI98">
        <f t="shared" si="133"/>
        <v>0.46412827357233988</v>
      </c>
      <c r="AJ98">
        <f t="shared" si="134"/>
        <v>-0.25361188427362974</v>
      </c>
      <c r="AK98">
        <f t="shared" si="135"/>
        <v>-0.29154400698227995</v>
      </c>
      <c r="AL98">
        <f t="shared" si="136"/>
        <v>-2.6433247436720833</v>
      </c>
      <c r="AM98">
        <f t="shared" si="137"/>
        <v>-3.9305145679267888</v>
      </c>
      <c r="AN98">
        <f t="shared" si="150"/>
        <v>-2.187334142786078</v>
      </c>
      <c r="AO98">
        <f t="shared" si="150"/>
        <v>-2.1864976017242395</v>
      </c>
      <c r="AP98">
        <f t="shared" si="150"/>
        <v>-2.1888680064732027</v>
      </c>
      <c r="AQ98">
        <f t="shared" si="150"/>
        <v>-2.1821305079732132</v>
      </c>
      <c r="AR98">
        <f t="shared" si="150"/>
        <v>-2.2011166718046677</v>
      </c>
      <c r="AS98">
        <f t="shared" si="150"/>
        <v>-2.1462210696025572</v>
      </c>
      <c r="AT98">
        <f t="shared" si="150"/>
        <v>-2.2950784666347954</v>
      </c>
      <c r="AU98">
        <f t="shared" si="138"/>
        <v>-1.6893115236061753</v>
      </c>
      <c r="AV98" s="246">
        <f t="shared" si="139"/>
        <v>-4.4037498249209373E-3</v>
      </c>
      <c r="AW98" s="247">
        <f t="shared" si="140"/>
        <v>-2.0034866662926153E-3</v>
      </c>
      <c r="AX98" s="248">
        <f t="shared" si="141"/>
        <v>4.0139588220122972E-6</v>
      </c>
      <c r="AY98" s="247">
        <f t="shared" si="142"/>
        <v>4.1023933738222711E-3</v>
      </c>
      <c r="BA98">
        <f t="shared" si="143"/>
        <v>-3.6026404868317458E-3</v>
      </c>
      <c r="BB98">
        <f t="shared" si="144"/>
        <v>0.80332552931952794</v>
      </c>
      <c r="BC98">
        <f t="shared" si="145"/>
        <v>-0.69276024201454101</v>
      </c>
      <c r="BD98">
        <f t="shared" si="146"/>
        <v>-3.2483226954889061E-2</v>
      </c>
      <c r="BE98">
        <f t="shared" si="147"/>
        <v>-2.9779079462280946</v>
      </c>
      <c r="BF98">
        <f t="shared" si="148"/>
        <v>-12.19131945575273</v>
      </c>
      <c r="BG98">
        <f t="shared" si="151"/>
        <v>-2.9414806105671021</v>
      </c>
      <c r="BH98">
        <f t="shared" si="151"/>
        <v>-2.9414779869137107</v>
      </c>
      <c r="BI98">
        <f t="shared" si="151"/>
        <v>-2.9414914166743777</v>
      </c>
      <c r="BJ98">
        <f t="shared" si="151"/>
        <v>-2.9414226730346971</v>
      </c>
      <c r="BK98">
        <f t="shared" si="151"/>
        <v>-2.9417745447086165</v>
      </c>
      <c r="BL98">
        <f t="shared" si="151"/>
        <v>-2.9399731865607017</v>
      </c>
      <c r="BM98">
        <f t="shared" si="151"/>
        <v>-2.9491881343173043</v>
      </c>
      <c r="BN98">
        <f t="shared" si="149"/>
        <v>-2.9018556778784967</v>
      </c>
      <c r="BQ98">
        <f t="shared" ref="BQ98:BQ121" si="154">BS98+CL98</f>
        <v>-1.4030447187505353E-2</v>
      </c>
      <c r="BR98">
        <v>36000</v>
      </c>
      <c r="BS98">
        <f t="shared" ref="BS98:BS121" si="155">AB$3+AB$4*BR98+AB$5*BR98^2+BU98</f>
        <v>-1.5450588903649316E-2</v>
      </c>
      <c r="BT98">
        <f t="shared" ref="BT98:BT121" si="156">AB$3+AB$4*BR98+AB$5*BR98^2</f>
        <v>-1.0413574870433793E-2</v>
      </c>
      <c r="BU98">
        <f t="shared" ref="BU98:BU121" si="157">$AB$6*($AB$11/BV98*BW98+$AB$12)</f>
        <v>-5.0370140332155235E-3</v>
      </c>
      <c r="BV98">
        <f t="shared" ref="BV98:BV121" si="158">1+$AB$7*COS(BX98)</f>
        <v>0.43540415694341117</v>
      </c>
      <c r="BW98">
        <f t="shared" ref="BW98:BW121" si="159">SIN(BX98+RADIANS($AB$9))</f>
        <v>-0.14607115408858559</v>
      </c>
      <c r="BX98">
        <f t="shared" ref="BX98:BX121" si="160">2*ATAN(BY98)</f>
        <v>-2.7531414897899911</v>
      </c>
      <c r="BY98">
        <f t="shared" ref="BY98:BY121" si="161">SQRT((1+$AB$7)/(1-$AB$7))*TAN(BZ98/2)</f>
        <v>-5.0837470893508847</v>
      </c>
      <c r="BZ98">
        <f t="shared" si="152"/>
        <v>3.9020794369528642</v>
      </c>
      <c r="CA98">
        <f t="shared" si="152"/>
        <v>3.9056924262529398</v>
      </c>
      <c r="CB98">
        <f t="shared" si="152"/>
        <v>3.8975215003160573</v>
      </c>
      <c r="CC98">
        <f t="shared" si="152"/>
        <v>3.9160926444164619</v>
      </c>
      <c r="CD98">
        <f t="shared" si="152"/>
        <v>3.8743429757826764</v>
      </c>
      <c r="CE98">
        <f t="shared" si="152"/>
        <v>3.970736749390487</v>
      </c>
      <c r="CF98">
        <f t="shared" si="152"/>
        <v>3.7595149015856903</v>
      </c>
      <c r="CG98">
        <f t="shared" ref="CG98:CG121" si="162">RADIANS($AB$9)+$AB$18*(BR98-AB$15)</f>
        <v>4.3241626890131499</v>
      </c>
      <c r="CI98" s="23">
        <f t="shared" ref="CI98:CI121" si="163">BR98</f>
        <v>36000</v>
      </c>
      <c r="CJ98" s="86">
        <f t="shared" ref="CJ98:CJ121" si="164">AB$3+AB$4*BR98+AB$5*BR98^2+CL98</f>
        <v>-8.9934331542898295E-3</v>
      </c>
      <c r="CK98" s="86">
        <f t="shared" ref="CK98:CK121" si="165">AB$3+AB$4*BR98+AB$5*BR98^2</f>
        <v>-1.0413574870433793E-2</v>
      </c>
      <c r="CL98">
        <f t="shared" ref="CL98:CL121" si="166">$BB$6*($BB$11/CM98*CN98+$BB$12)</f>
        <v>1.4201417161439625E-3</v>
      </c>
      <c r="CM98">
        <f t="shared" ref="CM98:CM121" si="167">1+$BB$7*COS(CO98)</f>
        <v>1.1380715669263282</v>
      </c>
      <c r="CN98">
        <f t="shared" ref="CN98:CN121" si="168">SIN(CO98+RADIANS($BB$9))</f>
        <v>0.12303822511988037</v>
      </c>
      <c r="CO98">
        <f t="shared" ref="CO98:CO121" si="169">2*ATAN(CP98)</f>
        <v>0.80564342666175093</v>
      </c>
      <c r="CP98">
        <f t="shared" ref="CP98:CP121" si="170">TAN(CQ98/2)*SQRT((1+$BB$7)/(1-$BB$7))</f>
        <v>0.42612330654944375</v>
      </c>
      <c r="CQ98">
        <f t="shared" si="153"/>
        <v>6.9532686949856233</v>
      </c>
      <c r="CR98">
        <f t="shared" si="153"/>
        <v>6.9532670901746521</v>
      </c>
      <c r="CS98">
        <f t="shared" si="153"/>
        <v>6.9532568185088426</v>
      </c>
      <c r="CT98">
        <f t="shared" si="153"/>
        <v>6.9531910762232449</v>
      </c>
      <c r="CU98">
        <f t="shared" si="153"/>
        <v>6.9527703834521715</v>
      </c>
      <c r="CV98">
        <f t="shared" si="153"/>
        <v>6.9500816263582843</v>
      </c>
      <c r="CW98">
        <f t="shared" si="153"/>
        <v>6.9330289164746928</v>
      </c>
      <c r="CX98">
        <f t="shared" ref="CX98:CX121" si="171">RADIANS($BB$9)+$BB$18*(CI98-BB$15)</f>
        <v>6.8294692373531491</v>
      </c>
    </row>
    <row r="99" spans="1:102">
      <c r="A99" s="47" t="s">
        <v>73</v>
      </c>
      <c r="B99" s="48"/>
      <c r="C99" s="51">
        <v>44944.642999999996</v>
      </c>
      <c r="D99" s="51" t="s">
        <v>16</v>
      </c>
      <c r="E99">
        <f t="shared" si="121"/>
        <v>3265.0148418075528</v>
      </c>
      <c r="F99">
        <f t="shared" si="122"/>
        <v>3265</v>
      </c>
      <c r="G99">
        <f t="shared" si="123"/>
        <v>5.3653450013371184E-3</v>
      </c>
      <c r="H99" s="116"/>
      <c r="I99" s="116">
        <f>G99</f>
        <v>5.3653450013371184E-3</v>
      </c>
      <c r="K99" s="165"/>
      <c r="L99" s="116"/>
      <c r="M99" s="116"/>
      <c r="N99" s="116"/>
      <c r="O99" s="40"/>
      <c r="P99" s="116"/>
      <c r="Q99" s="293">
        <f t="shared" si="124"/>
        <v>29926.142999999996</v>
      </c>
      <c r="R99" s="8">
        <f t="shared" si="125"/>
        <v>2.8786926983373205E-5</v>
      </c>
      <c r="S99" s="8">
        <v>0.1</v>
      </c>
      <c r="T99" s="167">
        <f t="shared" si="126"/>
        <v>2.8786926983373208E-6</v>
      </c>
      <c r="U99" s="116"/>
      <c r="V99" s="116"/>
      <c r="W99" s="25"/>
      <c r="X99" s="252"/>
      <c r="Y99" s="41"/>
      <c r="Z99">
        <f t="shared" si="127"/>
        <v>3265</v>
      </c>
      <c r="AA99" s="246">
        <f t="shared" si="128"/>
        <v>-1.4527314795435625E-3</v>
      </c>
      <c r="AB99" s="247">
        <f t="shared" si="129"/>
        <v>6.8180764808806809E-3</v>
      </c>
      <c r="AC99" s="247">
        <f t="shared" si="130"/>
        <v>5.3653450013371184E-3</v>
      </c>
      <c r="AD99" s="248">
        <f t="shared" si="131"/>
        <v>4.6486166899138297E-6</v>
      </c>
      <c r="AH99">
        <f t="shared" si="132"/>
        <v>-7.3470571631265857E-3</v>
      </c>
      <c r="AI99">
        <f t="shared" si="133"/>
        <v>0.47291476728301929</v>
      </c>
      <c r="AJ99">
        <f t="shared" si="134"/>
        <v>-0.28188937842103756</v>
      </c>
      <c r="AK99">
        <f t="shared" si="135"/>
        <v>-0.30714422124391505</v>
      </c>
      <c r="AL99">
        <f t="shared" si="136"/>
        <v>-2.6139743655257832</v>
      </c>
      <c r="AM99">
        <f t="shared" si="137"/>
        <v>-3.7022720737496218</v>
      </c>
      <c r="AN99">
        <f t="shared" si="150"/>
        <v>-2.1376911462000958</v>
      </c>
      <c r="AO99">
        <f t="shared" si="150"/>
        <v>-2.1371936795564066</v>
      </c>
      <c r="AP99">
        <f t="shared" si="150"/>
        <v>-2.1387115557474314</v>
      </c>
      <c r="AQ99">
        <f t="shared" si="150"/>
        <v>-2.1340687958585769</v>
      </c>
      <c r="AR99">
        <f t="shared" si="150"/>
        <v>-2.1481650006399251</v>
      </c>
      <c r="AS99">
        <f t="shared" si="150"/>
        <v>-2.1043432420537651</v>
      </c>
      <c r="AT99">
        <f t="shared" si="150"/>
        <v>-2.2321280003425241</v>
      </c>
      <c r="AU99">
        <f t="shared" si="138"/>
        <v>-1.6229099639707512</v>
      </c>
      <c r="AV99" s="246">
        <f t="shared" si="139"/>
        <v>-4.6849538965641774E-3</v>
      </c>
      <c r="AW99" s="247">
        <f t="shared" si="140"/>
        <v>1.0050298897901296E-2</v>
      </c>
      <c r="AX99" s="248">
        <f t="shared" si="141"/>
        <v>1.0100850793715601E-5</v>
      </c>
      <c r="AY99" s="247">
        <f t="shared" si="142"/>
        <v>1.594462458148432E-2</v>
      </c>
      <c r="BA99">
        <f t="shared" si="143"/>
        <v>-3.232222417020615E-3</v>
      </c>
      <c r="BB99">
        <f t="shared" si="144"/>
        <v>0.80626277622902964</v>
      </c>
      <c r="BC99">
        <f t="shared" si="145"/>
        <v>-0.63758874288253453</v>
      </c>
      <c r="BD99">
        <f t="shared" si="146"/>
        <v>-4.692436015934192E-2</v>
      </c>
      <c r="BE99">
        <f t="shared" si="147"/>
        <v>-2.9039626593393972</v>
      </c>
      <c r="BF99">
        <f t="shared" si="148"/>
        <v>-8.3768036157870416</v>
      </c>
      <c r="BG99">
        <f t="shared" si="151"/>
        <v>-2.8514335544420368</v>
      </c>
      <c r="BH99">
        <f t="shared" si="151"/>
        <v>-2.8514302814506265</v>
      </c>
      <c r="BI99">
        <f t="shared" si="151"/>
        <v>-2.8514474169449584</v>
      </c>
      <c r="BJ99">
        <f t="shared" si="151"/>
        <v>-2.8513577044126186</v>
      </c>
      <c r="BK99">
        <f t="shared" si="151"/>
        <v>-2.8518273659211704</v>
      </c>
      <c r="BL99">
        <f t="shared" si="151"/>
        <v>-2.8493678700286043</v>
      </c>
      <c r="BM99">
        <f t="shared" si="151"/>
        <v>-2.8622278447811835</v>
      </c>
      <c r="BN99">
        <f t="shared" si="149"/>
        <v>-2.7944011301672189</v>
      </c>
      <c r="BQ99">
        <f t="shared" si="154"/>
        <v>-1.7515067633875215E-2</v>
      </c>
      <c r="BR99">
        <v>37000</v>
      </c>
      <c r="BS99">
        <f t="shared" si="155"/>
        <v>-1.7139251442747069E-2</v>
      </c>
      <c r="BT99">
        <f t="shared" si="156"/>
        <v>-1.0829579888735442E-2</v>
      </c>
      <c r="BU99">
        <f t="shared" si="157"/>
        <v>-6.3096715540116267E-3</v>
      </c>
      <c r="BV99">
        <f t="shared" si="158"/>
        <v>0.45361154739326381</v>
      </c>
      <c r="BW99">
        <f t="shared" si="159"/>
        <v>-0.21730077537861109</v>
      </c>
      <c r="BX99">
        <f t="shared" si="160"/>
        <v>-2.6806888308304431</v>
      </c>
      <c r="BY99">
        <f t="shared" si="161"/>
        <v>-4.2622094294946846</v>
      </c>
      <c r="BZ99">
        <f t="shared" si="152"/>
        <v>4.0313200540398517</v>
      </c>
      <c r="CA99">
        <f t="shared" si="152"/>
        <v>4.0328075928984077</v>
      </c>
      <c r="CB99">
        <f t="shared" si="152"/>
        <v>4.0289369346790762</v>
      </c>
      <c r="CC99">
        <f t="shared" si="152"/>
        <v>4.0390475750389738</v>
      </c>
      <c r="CD99">
        <f t="shared" si="152"/>
        <v>4.0128960687714272</v>
      </c>
      <c r="CE99">
        <f t="shared" si="152"/>
        <v>4.0824048138908537</v>
      </c>
      <c r="CF99">
        <f t="shared" si="152"/>
        <v>3.9087570200295039</v>
      </c>
      <c r="CG99">
        <f t="shared" si="162"/>
        <v>4.5058359027899613</v>
      </c>
      <c r="CI99" s="23">
        <f t="shared" si="163"/>
        <v>37000</v>
      </c>
      <c r="CJ99" s="86">
        <f t="shared" si="164"/>
        <v>-1.1205396079863587E-2</v>
      </c>
      <c r="CK99" s="86">
        <f t="shared" si="165"/>
        <v>-1.0829579888735442E-2</v>
      </c>
      <c r="CL99">
        <f t="shared" si="166"/>
        <v>-3.7581619112814511E-4</v>
      </c>
      <c r="CM99">
        <f t="shared" si="167"/>
        <v>1.0743533558627105</v>
      </c>
      <c r="CN99">
        <f t="shared" si="168"/>
        <v>-0.25665741956757854</v>
      </c>
      <c r="CO99">
        <f t="shared" si="169"/>
        <v>1.1885563966054222</v>
      </c>
      <c r="CP99">
        <f t="shared" si="170"/>
        <v>0.67576961843835026</v>
      </c>
      <c r="CQ99">
        <f t="shared" si="153"/>
        <v>7.2921602905495853</v>
      </c>
      <c r="CR99">
        <f t="shared" si="153"/>
        <v>7.2921600420387209</v>
      </c>
      <c r="CS99">
        <f t="shared" si="153"/>
        <v>7.2921577018742116</v>
      </c>
      <c r="CT99">
        <f t="shared" si="153"/>
        <v>7.2921356655583169</v>
      </c>
      <c r="CU99">
        <f t="shared" si="153"/>
        <v>7.2919281969307654</v>
      </c>
      <c r="CV99">
        <f t="shared" si="153"/>
        <v>7.2899782498266763</v>
      </c>
      <c r="CW99">
        <f t="shared" si="153"/>
        <v>7.2719357666782738</v>
      </c>
      <c r="CX99">
        <f t="shared" si="171"/>
        <v>7.1234625279448816</v>
      </c>
    </row>
    <row r="100" spans="1:102">
      <c r="A100" s="47" t="s">
        <v>73</v>
      </c>
      <c r="B100" s="48"/>
      <c r="C100" s="51">
        <v>45193.714</v>
      </c>
      <c r="D100" s="51" t="s">
        <v>16</v>
      </c>
      <c r="E100">
        <f t="shared" si="121"/>
        <v>3954.0038722925756</v>
      </c>
      <c r="F100">
        <f t="shared" si="122"/>
        <v>3954</v>
      </c>
      <c r="G100">
        <f t="shared" si="123"/>
        <v>1.3998420035932213E-3</v>
      </c>
      <c r="H100" s="116"/>
      <c r="I100" s="116">
        <f>G100</f>
        <v>1.3998420035932213E-3</v>
      </c>
      <c r="K100" s="165"/>
      <c r="L100" s="116"/>
      <c r="M100" s="116"/>
      <c r="N100" s="116"/>
      <c r="O100" s="40"/>
      <c r="P100" s="116"/>
      <c r="Q100" s="293">
        <f t="shared" si="124"/>
        <v>30175.214</v>
      </c>
      <c r="R100" s="8">
        <f t="shared" si="125"/>
        <v>1.9595576350238842E-6</v>
      </c>
      <c r="S100" s="8">
        <v>0.1</v>
      </c>
      <c r="T100" s="167">
        <f t="shared" si="126"/>
        <v>1.9595576350238842E-7</v>
      </c>
      <c r="U100" s="116"/>
      <c r="W100" s="25"/>
      <c r="X100" s="252"/>
      <c r="Y100" s="41"/>
      <c r="Z100">
        <f t="shared" si="127"/>
        <v>3954</v>
      </c>
      <c r="AA100" s="246">
        <f t="shared" si="128"/>
        <v>-2.650143531778189E-3</v>
      </c>
      <c r="AB100" s="247">
        <f t="shared" si="129"/>
        <v>4.0499855353714103E-3</v>
      </c>
      <c r="AC100" s="247">
        <f t="shared" si="130"/>
        <v>1.3998420035932213E-3</v>
      </c>
      <c r="AD100" s="248">
        <f t="shared" si="131"/>
        <v>1.6402382836717649E-6</v>
      </c>
      <c r="AH100">
        <f t="shared" si="132"/>
        <v>-8.1474402298344906E-3</v>
      </c>
      <c r="AI100">
        <f t="shared" si="133"/>
        <v>0.49178783318278474</v>
      </c>
      <c r="AJ100">
        <f t="shared" si="134"/>
        <v>-0.33754108801542065</v>
      </c>
      <c r="AK100">
        <f t="shared" si="135"/>
        <v>-0.33745638042685699</v>
      </c>
      <c r="AL100">
        <f t="shared" si="136"/>
        <v>-2.5554336949337628</v>
      </c>
      <c r="AM100">
        <f t="shared" si="137"/>
        <v>-3.3137865273450857</v>
      </c>
      <c r="AN100">
        <f t="shared" si="150"/>
        <v>-2.0414837228119689</v>
      </c>
      <c r="AO100">
        <f t="shared" si="150"/>
        <v>-2.0413435856171982</v>
      </c>
      <c r="AP100">
        <f t="shared" si="150"/>
        <v>-2.0418500137219517</v>
      </c>
      <c r="AQ100">
        <f t="shared" si="150"/>
        <v>-2.0400174948331204</v>
      </c>
      <c r="AR100">
        <f t="shared" si="150"/>
        <v>-2.0466175639631441</v>
      </c>
      <c r="AS100">
        <f t="shared" si="150"/>
        <v>-2.022428867509892</v>
      </c>
      <c r="AT100">
        <f t="shared" si="150"/>
        <v>-2.1061559779766106</v>
      </c>
      <c r="AU100">
        <f t="shared" si="138"/>
        <v>-1.4977371196785283</v>
      </c>
      <c r="AV100" s="246">
        <f t="shared" si="139"/>
        <v>-5.1099365882493397E-3</v>
      </c>
      <c r="AW100" s="247">
        <f t="shared" si="140"/>
        <v>6.509778591842561E-3</v>
      </c>
      <c r="AX100" s="248">
        <f t="shared" si="141"/>
        <v>4.2377217314811717E-6</v>
      </c>
      <c r="AY100" s="247">
        <f t="shared" si="142"/>
        <v>1.2007075289898863E-2</v>
      </c>
      <c r="BA100">
        <f t="shared" si="143"/>
        <v>-2.4597930564711507E-3</v>
      </c>
      <c r="BB100">
        <f t="shared" si="144"/>
        <v>0.81480243262518703</v>
      </c>
      <c r="BC100">
        <f t="shared" si="145"/>
        <v>-0.5227367466565882</v>
      </c>
      <c r="BD100">
        <f t="shared" si="146"/>
        <v>-7.3741904567879879E-2</v>
      </c>
      <c r="BE100">
        <f t="shared" si="147"/>
        <v>-2.7626565187200711</v>
      </c>
      <c r="BF100">
        <f t="shared" si="148"/>
        <v>-5.2146265506492728</v>
      </c>
      <c r="BG100">
        <f t="shared" si="151"/>
        <v>-2.6805268120151728</v>
      </c>
      <c r="BH100">
        <f t="shared" si="151"/>
        <v>-2.6805234967773588</v>
      </c>
      <c r="BI100">
        <f t="shared" si="151"/>
        <v>-2.6805420670156122</v>
      </c>
      <c r="BJ100">
        <f t="shared" si="151"/>
        <v>-2.6804380439897115</v>
      </c>
      <c r="BK100">
        <f t="shared" si="151"/>
        <v>-2.681020670011649</v>
      </c>
      <c r="BL100">
        <f t="shared" si="151"/>
        <v>-2.677755241325356</v>
      </c>
      <c r="BM100">
        <f t="shared" si="151"/>
        <v>-2.6959896682679618</v>
      </c>
      <c r="BN100">
        <f t="shared" si="149"/>
        <v>-2.5918397529495154</v>
      </c>
      <c r="BQ100">
        <f t="shared" si="154"/>
        <v>-2.0795187985242623E-2</v>
      </c>
      <c r="BR100">
        <v>38000</v>
      </c>
      <c r="BS100">
        <f t="shared" si="155"/>
        <v>-1.8765346148709845E-2</v>
      </c>
      <c r="BT100">
        <f t="shared" si="156"/>
        <v>-1.1240713152633978E-2</v>
      </c>
      <c r="BU100">
        <f t="shared" si="157"/>
        <v>-7.5246329960758683E-3</v>
      </c>
      <c r="BV100">
        <f t="shared" si="158"/>
        <v>0.47675117795783828</v>
      </c>
      <c r="BW100">
        <f t="shared" si="159"/>
        <v>-0.29372613777088136</v>
      </c>
      <c r="BX100">
        <f t="shared" si="160"/>
        <v>-2.6016145441666469</v>
      </c>
      <c r="BY100">
        <f t="shared" si="161"/>
        <v>-3.6134170940560559</v>
      </c>
      <c r="BZ100">
        <f t="shared" si="152"/>
        <v>4.1661197107259325</v>
      </c>
      <c r="CA100">
        <f t="shared" si="152"/>
        <v>4.1665112760615779</v>
      </c>
      <c r="CB100">
        <f t="shared" si="152"/>
        <v>4.1652762047701808</v>
      </c>
      <c r="CC100">
        <f t="shared" si="152"/>
        <v>4.1691804251613886</v>
      </c>
      <c r="CD100">
        <f t="shared" si="152"/>
        <v>4.1569229176392284</v>
      </c>
      <c r="CE100">
        <f t="shared" si="152"/>
        <v>4.1962831106305316</v>
      </c>
      <c r="CF100">
        <f t="shared" si="152"/>
        <v>4.0776516782560961</v>
      </c>
      <c r="CG100">
        <f t="shared" si="162"/>
        <v>4.6875091165667717</v>
      </c>
      <c r="CI100" s="23">
        <f t="shared" si="163"/>
        <v>38000</v>
      </c>
      <c r="CJ100" s="86">
        <f t="shared" si="164"/>
        <v>-1.3270554989166758E-2</v>
      </c>
      <c r="CK100" s="86">
        <f t="shared" si="165"/>
        <v>-1.1240713152633978E-2</v>
      </c>
      <c r="CL100">
        <f t="shared" si="166"/>
        <v>-2.0298418365327794E-3</v>
      </c>
      <c r="CM100">
        <f t="shared" si="167"/>
        <v>1.0086519118057242</v>
      </c>
      <c r="CN100">
        <f t="shared" si="168"/>
        <v>-0.56330918940725472</v>
      </c>
      <c r="CO100">
        <f t="shared" si="169"/>
        <v>1.5273796659079608</v>
      </c>
      <c r="CP100">
        <f t="shared" si="170"/>
        <v>0.95749928234894888</v>
      </c>
      <c r="CQ100">
        <f t="shared" si="153"/>
        <v>7.6109360807754793</v>
      </c>
      <c r="CR100">
        <f t="shared" si="153"/>
        <v>7.6109360775864365</v>
      </c>
      <c r="CS100">
        <f t="shared" si="153"/>
        <v>7.610936011110482</v>
      </c>
      <c r="CT100">
        <f t="shared" si="153"/>
        <v>7.6109346254155819</v>
      </c>
      <c r="CU100">
        <f t="shared" si="153"/>
        <v>7.6109057422929691</v>
      </c>
      <c r="CV100">
        <f t="shared" si="153"/>
        <v>7.6103044727442795</v>
      </c>
      <c r="CW100">
        <f t="shared" si="153"/>
        <v>7.5981019346486987</v>
      </c>
      <c r="CX100">
        <f t="shared" si="171"/>
        <v>7.417455818536614</v>
      </c>
    </row>
    <row r="101" spans="1:102">
      <c r="A101" s="37" t="s">
        <v>78</v>
      </c>
      <c r="B101" s="38" t="s">
        <v>45</v>
      </c>
      <c r="C101" s="37">
        <v>45208.3511</v>
      </c>
      <c r="D101" s="37" t="s">
        <v>79</v>
      </c>
      <c r="E101">
        <f t="shared" si="121"/>
        <v>3994.4935372399682</v>
      </c>
      <c r="F101">
        <f t="shared" si="122"/>
        <v>3994.5</v>
      </c>
      <c r="G101">
        <f t="shared" si="123"/>
        <v>-2.3363014988717623E-3</v>
      </c>
      <c r="H101" s="116"/>
      <c r="I101" s="116"/>
      <c r="J101" s="116">
        <f>G101</f>
        <v>-2.3363014988717623E-3</v>
      </c>
      <c r="K101" s="165"/>
      <c r="L101" s="116"/>
      <c r="M101" s="116"/>
      <c r="N101" s="116"/>
      <c r="O101" s="40"/>
      <c r="P101" s="116"/>
      <c r="Q101" s="293">
        <f t="shared" si="124"/>
        <v>30189.8511</v>
      </c>
      <c r="R101" s="8">
        <f t="shared" si="125"/>
        <v>5.4583046936304431E-6</v>
      </c>
      <c r="S101" s="116">
        <v>1</v>
      </c>
      <c r="T101" s="167">
        <f t="shared" si="126"/>
        <v>5.4583046936304431E-6</v>
      </c>
      <c r="U101" s="116"/>
      <c r="V101" s="116"/>
      <c r="W101" s="25"/>
      <c r="X101" s="252"/>
      <c r="Y101" s="41"/>
      <c r="Z101">
        <f t="shared" si="127"/>
        <v>3994.5</v>
      </c>
      <c r="AA101" s="246">
        <f t="shared" si="128"/>
        <v>-2.7191135176264612E-3</v>
      </c>
      <c r="AB101" s="247">
        <f t="shared" si="129"/>
        <v>3.8281201875469892E-4</v>
      </c>
      <c r="AC101" s="247">
        <f t="shared" si="130"/>
        <v>-2.3363014988717623E-3</v>
      </c>
      <c r="AD101" s="248">
        <f t="shared" si="131"/>
        <v>1.4654504170304794E-7</v>
      </c>
      <c r="AH101">
        <f t="shared" si="132"/>
        <v>-8.1931444850775678E-3</v>
      </c>
      <c r="AI101">
        <f t="shared" si="133"/>
        <v>0.49300179183069615</v>
      </c>
      <c r="AJ101">
        <f t="shared" si="134"/>
        <v>-0.34091604430027017</v>
      </c>
      <c r="AK101">
        <f t="shared" si="135"/>
        <v>-0.33927751488266933</v>
      </c>
      <c r="AL101">
        <f t="shared" si="136"/>
        <v>-2.5518460001125125</v>
      </c>
      <c r="AM101">
        <f t="shared" si="137"/>
        <v>-3.2924210988858085</v>
      </c>
      <c r="AN101">
        <f t="shared" ref="AN101:AT110" si="172">$AU101+$AB$7*SIN(AO101)</f>
        <v>-2.0357103652496278</v>
      </c>
      <c r="AO101">
        <f t="shared" si="172"/>
        <v>-2.0355823408740261</v>
      </c>
      <c r="AP101">
        <f t="shared" si="172"/>
        <v>-2.0360503183090808</v>
      </c>
      <c r="AQ101">
        <f t="shared" si="172"/>
        <v>-2.0343375588324095</v>
      </c>
      <c r="AR101">
        <f t="shared" si="172"/>
        <v>-2.0405779438660403</v>
      </c>
      <c r="AS101">
        <f t="shared" si="172"/>
        <v>-2.0174524571263905</v>
      </c>
      <c r="AT101">
        <f t="shared" si="172"/>
        <v>-2.0984541067304723</v>
      </c>
      <c r="AU101">
        <f t="shared" si="138"/>
        <v>-1.4903793545205675</v>
      </c>
      <c r="AV101" s="246">
        <f t="shared" si="139"/>
        <v>-5.130749578292626E-3</v>
      </c>
      <c r="AW101" s="247">
        <f t="shared" si="140"/>
        <v>2.7944480794208637E-3</v>
      </c>
      <c r="AX101" s="248">
        <f t="shared" si="141"/>
        <v>7.8089400685789538E-6</v>
      </c>
      <c r="AY101" s="247">
        <f t="shared" si="142"/>
        <v>8.2684790468719703E-3</v>
      </c>
      <c r="BA101">
        <f t="shared" si="143"/>
        <v>-2.4116360606661644E-3</v>
      </c>
      <c r="BB101">
        <f t="shared" si="144"/>
        <v>0.81542892260836264</v>
      </c>
      <c r="BC101">
        <f t="shared" si="145"/>
        <v>-0.51555138902931041</v>
      </c>
      <c r="BD101">
        <f t="shared" si="146"/>
        <v>-7.5296247192917359E-2</v>
      </c>
      <c r="BE101">
        <f t="shared" si="147"/>
        <v>-2.7542494593756768</v>
      </c>
      <c r="BF101">
        <f t="shared" si="148"/>
        <v>-5.0986605280382138</v>
      </c>
      <c r="BG101">
        <f t="shared" ref="BG101:BM110" si="173">$BN101+$BB$7*SIN(BH101)</f>
        <v>-2.6704198463466953</v>
      </c>
      <c r="BH101">
        <f t="shared" si="173"/>
        <v>-2.6704165711619758</v>
      </c>
      <c r="BI101">
        <f t="shared" si="173"/>
        <v>-2.670435010565225</v>
      </c>
      <c r="BJ101">
        <f t="shared" si="173"/>
        <v>-2.6703311938293135</v>
      </c>
      <c r="BK101">
        <f t="shared" si="173"/>
        <v>-2.6709156268256153</v>
      </c>
      <c r="BL101">
        <f t="shared" si="173"/>
        <v>-2.6676233057421013</v>
      </c>
      <c r="BM101">
        <f t="shared" si="173"/>
        <v>-2.6860992612293946</v>
      </c>
      <c r="BN101">
        <f t="shared" si="149"/>
        <v>-2.5799330246805496</v>
      </c>
      <c r="BQ101">
        <f t="shared" si="154"/>
        <v>-2.3704973501531178E-2</v>
      </c>
      <c r="BR101">
        <v>39000</v>
      </c>
      <c r="BS101">
        <f t="shared" si="155"/>
        <v>-2.0304504322442823E-2</v>
      </c>
      <c r="BT101">
        <f t="shared" si="156"/>
        <v>-1.164697466212939E-2</v>
      </c>
      <c r="BU101">
        <f t="shared" si="157"/>
        <v>-8.657529660313433E-3</v>
      </c>
      <c r="BV101">
        <f t="shared" si="158"/>
        <v>0.50637546571386927</v>
      </c>
      <c r="BW101">
        <f t="shared" si="159"/>
        <v>-0.37669050287405265</v>
      </c>
      <c r="BX101">
        <f t="shared" si="160"/>
        <v>-2.5135161162312794</v>
      </c>
      <c r="BY101">
        <f t="shared" si="161"/>
        <v>-3.0789511028897447</v>
      </c>
      <c r="BZ101">
        <f t="shared" si="152"/>
        <v>4.3082664542779341</v>
      </c>
      <c r="CA101">
        <f t="shared" si="152"/>
        <v>4.3083090284789209</v>
      </c>
      <c r="CB101">
        <f t="shared" si="152"/>
        <v>4.3081315645938325</v>
      </c>
      <c r="CC101">
        <f t="shared" si="152"/>
        <v>4.3088717819928126</v>
      </c>
      <c r="CD101">
        <f t="shared" si="152"/>
        <v>4.3057926923973726</v>
      </c>
      <c r="CE101">
        <f t="shared" si="152"/>
        <v>4.3187503218625247</v>
      </c>
      <c r="CF101">
        <f t="shared" si="152"/>
        <v>4.2666194757516802</v>
      </c>
      <c r="CG101">
        <f t="shared" si="162"/>
        <v>4.8691823303435822</v>
      </c>
      <c r="CI101" s="23">
        <f t="shared" si="163"/>
        <v>39000</v>
      </c>
      <c r="CJ101" s="86">
        <f t="shared" si="164"/>
        <v>-1.5047443841217745E-2</v>
      </c>
      <c r="CK101" s="86">
        <f t="shared" si="165"/>
        <v>-1.164697466212939E-2</v>
      </c>
      <c r="CL101">
        <f t="shared" si="166"/>
        <v>-3.400469179088355E-3</v>
      </c>
      <c r="CM101">
        <f t="shared" si="167"/>
        <v>0.94957711121458666</v>
      </c>
      <c r="CN101">
        <f t="shared" si="168"/>
        <v>-0.78178968780706104</v>
      </c>
      <c r="CO101">
        <f t="shared" si="169"/>
        <v>1.8265250899533696</v>
      </c>
      <c r="CP101">
        <f t="shared" si="170"/>
        <v>1.2950671435079739</v>
      </c>
      <c r="CQ101">
        <f t="shared" si="153"/>
        <v>7.910470080041442</v>
      </c>
      <c r="CR101">
        <f t="shared" si="153"/>
        <v>7.9104700800417485</v>
      </c>
      <c r="CS101">
        <f t="shared" si="153"/>
        <v>7.910470080014524</v>
      </c>
      <c r="CT101">
        <f t="shared" si="153"/>
        <v>7.9104700824335143</v>
      </c>
      <c r="CU101">
        <f t="shared" si="153"/>
        <v>7.9104698674950651</v>
      </c>
      <c r="CV101">
        <f t="shared" si="153"/>
        <v>7.9104889625835453</v>
      </c>
      <c r="CW101">
        <f t="shared" si="153"/>
        <v>7.9087666238228618</v>
      </c>
      <c r="CX101">
        <f t="shared" si="171"/>
        <v>7.7114491091283464</v>
      </c>
    </row>
    <row r="102" spans="1:102">
      <c r="A102" s="37" t="s">
        <v>78</v>
      </c>
      <c r="B102" s="38" t="s">
        <v>49</v>
      </c>
      <c r="C102" s="37">
        <v>45208.531900000002</v>
      </c>
      <c r="D102" s="37" t="s">
        <v>79</v>
      </c>
      <c r="E102">
        <f t="shared" si="121"/>
        <v>3994.9936726098549</v>
      </c>
      <c r="F102">
        <f t="shared" si="122"/>
        <v>3995</v>
      </c>
      <c r="G102">
        <f t="shared" si="123"/>
        <v>-2.2873649941175245E-3</v>
      </c>
      <c r="H102" s="116"/>
      <c r="I102" s="116"/>
      <c r="J102" s="116">
        <f>G102</f>
        <v>-2.2873649941175245E-3</v>
      </c>
      <c r="K102" s="165"/>
      <c r="L102" s="116"/>
      <c r="M102" s="116"/>
      <c r="N102" s="116"/>
      <c r="O102" s="40"/>
      <c r="P102" s="116"/>
      <c r="Q102" s="293">
        <f t="shared" si="124"/>
        <v>30190.031900000002</v>
      </c>
      <c r="R102" s="8">
        <f t="shared" si="125"/>
        <v>5.2320386163142631E-6</v>
      </c>
      <c r="S102" s="116">
        <v>1</v>
      </c>
      <c r="T102" s="167">
        <f t="shared" si="126"/>
        <v>5.2320386163142631E-6</v>
      </c>
      <c r="U102" s="116"/>
      <c r="V102" s="116"/>
      <c r="W102" s="25"/>
      <c r="X102" s="252"/>
      <c r="Y102" s="41"/>
      <c r="Z102">
        <f t="shared" si="127"/>
        <v>3995</v>
      </c>
      <c r="AA102" s="246">
        <f t="shared" si="128"/>
        <v>-2.7199639375655666E-3</v>
      </c>
      <c r="AB102" s="247">
        <f t="shared" si="129"/>
        <v>4.325989434480421E-4</v>
      </c>
      <c r="AC102" s="247">
        <f t="shared" si="130"/>
        <v>-2.2873649941175245E-3</v>
      </c>
      <c r="AD102" s="248">
        <f t="shared" si="131"/>
        <v>1.8714184587236232E-7</v>
      </c>
      <c r="AH102">
        <f t="shared" si="132"/>
        <v>-8.1937077237101159E-3</v>
      </c>
      <c r="AI102">
        <f t="shared" si="133"/>
        <v>0.49301685707745846</v>
      </c>
      <c r="AJ102">
        <f t="shared" si="134"/>
        <v>-0.34095778641333202</v>
      </c>
      <c r="AK102">
        <f t="shared" si="135"/>
        <v>-0.33930002650195368</v>
      </c>
      <c r="AL102">
        <f t="shared" si="136"/>
        <v>-2.5518015976799502</v>
      </c>
      <c r="AM102">
        <f t="shared" si="137"/>
        <v>-3.2921582548831609</v>
      </c>
      <c r="AN102">
        <f t="shared" si="172"/>
        <v>-2.0356390015493293</v>
      </c>
      <c r="AO102">
        <f t="shared" si="172"/>
        <v>-2.0355111217757851</v>
      </c>
      <c r="AP102">
        <f t="shared" si="172"/>
        <v>-2.0359786372163589</v>
      </c>
      <c r="AQ102">
        <f t="shared" si="172"/>
        <v>-2.0342673261942328</v>
      </c>
      <c r="AR102">
        <f t="shared" si="172"/>
        <v>-2.0405033303281006</v>
      </c>
      <c r="AS102">
        <f t="shared" si="172"/>
        <v>-2.0173908880618407</v>
      </c>
      <c r="AT102">
        <f t="shared" si="172"/>
        <v>-2.098358816147607</v>
      </c>
      <c r="AU102">
        <f t="shared" si="138"/>
        <v>-1.4902885179136796</v>
      </c>
      <c r="AV102" s="246">
        <f t="shared" si="139"/>
        <v>-5.1310036850196993E-3</v>
      </c>
      <c r="AW102" s="247">
        <f t="shared" si="140"/>
        <v>2.8436386909021748E-3</v>
      </c>
      <c r="AX102" s="248">
        <f t="shared" si="141"/>
        <v>8.0862810043958338E-6</v>
      </c>
      <c r="AY102" s="247">
        <f t="shared" si="142"/>
        <v>8.3173824770467249E-3</v>
      </c>
      <c r="BA102">
        <f t="shared" si="143"/>
        <v>-2.4110397474541331E-3</v>
      </c>
      <c r="BB102">
        <f t="shared" si="144"/>
        <v>0.81543674477104289</v>
      </c>
      <c r="BC102">
        <f t="shared" si="145"/>
        <v>-0.51546238267997291</v>
      </c>
      <c r="BD102">
        <f t="shared" si="146"/>
        <v>-7.531541854187318E-2</v>
      </c>
      <c r="BE102">
        <f t="shared" si="147"/>
        <v>-2.7541455874393956</v>
      </c>
      <c r="BF102">
        <f t="shared" si="148"/>
        <v>-5.0972588182035663</v>
      </c>
      <c r="BG102">
        <f t="shared" si="173"/>
        <v>-2.6702950202601294</v>
      </c>
      <c r="BH102">
        <f t="shared" si="173"/>
        <v>-2.6702917455939645</v>
      </c>
      <c r="BI102">
        <f t="shared" si="173"/>
        <v>-2.6703101832503435</v>
      </c>
      <c r="BJ102">
        <f t="shared" si="173"/>
        <v>-2.6702063697465235</v>
      </c>
      <c r="BK102">
        <f t="shared" si="173"/>
        <v>-2.670790821696583</v>
      </c>
      <c r="BL102">
        <f t="shared" si="173"/>
        <v>-2.6674981836021123</v>
      </c>
      <c r="BM102">
        <f t="shared" si="173"/>
        <v>-2.6859770639700935</v>
      </c>
      <c r="BN102">
        <f t="shared" si="149"/>
        <v>-2.5797860280352536</v>
      </c>
      <c r="BQ102">
        <f t="shared" si="154"/>
        <v>-2.6141502396004029E-2</v>
      </c>
      <c r="BR102">
        <v>40000</v>
      </c>
      <c r="BS102">
        <f t="shared" si="155"/>
        <v>-2.1722703847056782E-2</v>
      </c>
      <c r="BT102">
        <f t="shared" si="156"/>
        <v>-1.2048364417221683E-2</v>
      </c>
      <c r="BU102">
        <f t="shared" si="157"/>
        <v>-9.6743394298350969E-3</v>
      </c>
      <c r="BV102">
        <f t="shared" si="158"/>
        <v>0.54487566078611693</v>
      </c>
      <c r="BW102">
        <f t="shared" si="159"/>
        <v>-0.46782843232520921</v>
      </c>
      <c r="BX102">
        <f t="shared" si="160"/>
        <v>-2.4129049947989549</v>
      </c>
      <c r="BY102">
        <f t="shared" si="161"/>
        <v>-2.6221236796726948</v>
      </c>
      <c r="BZ102">
        <f t="shared" ref="BZ102:CF111" si="174">$CG102+$AB$7*SIN(CA102)</f>
        <v>4.4601185695971832</v>
      </c>
      <c r="CA102">
        <f t="shared" si="174"/>
        <v>4.4601171638440267</v>
      </c>
      <c r="CB102">
        <f t="shared" si="174"/>
        <v>4.460126395968719</v>
      </c>
      <c r="CC102">
        <f t="shared" si="174"/>
        <v>4.4600657710788694</v>
      </c>
      <c r="CD102">
        <f t="shared" si="174"/>
        <v>4.4604641394646025</v>
      </c>
      <c r="CE102">
        <f t="shared" si="174"/>
        <v>4.4578576151657749</v>
      </c>
      <c r="CF102">
        <f t="shared" si="174"/>
        <v>4.4754203151005356</v>
      </c>
      <c r="CG102">
        <f t="shared" si="162"/>
        <v>5.0508555441203935</v>
      </c>
      <c r="CI102" s="23">
        <f t="shared" si="163"/>
        <v>40000</v>
      </c>
      <c r="CJ102" s="86">
        <f t="shared" si="164"/>
        <v>-1.646716296616893E-2</v>
      </c>
      <c r="CK102" s="86">
        <f t="shared" si="165"/>
        <v>-1.2048364417221683E-2</v>
      </c>
      <c r="CL102">
        <f t="shared" si="166"/>
        <v>-4.4187985489472469E-3</v>
      </c>
      <c r="CM102">
        <f t="shared" si="167"/>
        <v>0.90049863441771738</v>
      </c>
      <c r="CN102">
        <f t="shared" si="168"/>
        <v>-0.91856216382469591</v>
      </c>
      <c r="CO102">
        <f t="shared" si="169"/>
        <v>2.0934216461310067</v>
      </c>
      <c r="CP102">
        <f t="shared" si="170"/>
        <v>1.7301055348294376</v>
      </c>
      <c r="CQ102">
        <f t="shared" ref="CQ102:CW111" si="175">$CX102+$BB$7*SIN(CR102)</f>
        <v>8.1934081928627194</v>
      </c>
      <c r="CR102">
        <f t="shared" si="175"/>
        <v>8.19340818022844</v>
      </c>
      <c r="CS102">
        <f t="shared" si="175"/>
        <v>8.1934083705920351</v>
      </c>
      <c r="CT102">
        <f t="shared" si="175"/>
        <v>8.1934055023290036</v>
      </c>
      <c r="CU102">
        <f t="shared" si="175"/>
        <v>8.1934487168040295</v>
      </c>
      <c r="CV102">
        <f t="shared" si="175"/>
        <v>8.1927970676226991</v>
      </c>
      <c r="CW102">
        <f t="shared" si="175"/>
        <v>8.202499239747965</v>
      </c>
      <c r="CX102">
        <f t="shared" si="171"/>
        <v>8.0054423997200796</v>
      </c>
    </row>
    <row r="103" spans="1:102">
      <c r="A103" s="47" t="s">
        <v>73</v>
      </c>
      <c r="B103" s="48"/>
      <c r="C103" s="51">
        <v>45578.707999999999</v>
      </c>
      <c r="D103" s="51" t="s">
        <v>16</v>
      </c>
      <c r="E103">
        <f t="shared" si="121"/>
        <v>5018.9879242397965</v>
      </c>
      <c r="F103">
        <f t="shared" si="122"/>
        <v>5019</v>
      </c>
      <c r="G103">
        <f t="shared" si="123"/>
        <v>-4.365412998595275E-3</v>
      </c>
      <c r="H103" s="116"/>
      <c r="I103" s="116">
        <f t="shared" ref="I103:I108" si="176">G103</f>
        <v>-4.365412998595275E-3</v>
      </c>
      <c r="K103" s="165"/>
      <c r="L103" s="116"/>
      <c r="M103" s="116"/>
      <c r="N103" s="116"/>
      <c r="O103" s="40"/>
      <c r="P103" s="116"/>
      <c r="Q103" s="293">
        <f t="shared" si="124"/>
        <v>30560.207999999999</v>
      </c>
      <c r="R103" s="8">
        <f t="shared" si="125"/>
        <v>1.905683064830459E-5</v>
      </c>
      <c r="S103" s="8">
        <v>0.1</v>
      </c>
      <c r="T103" s="167">
        <f t="shared" si="126"/>
        <v>1.9056830648304591E-6</v>
      </c>
      <c r="U103" s="116"/>
      <c r="V103" s="116"/>
      <c r="W103" s="25"/>
      <c r="X103" s="252"/>
      <c r="Y103" s="41"/>
      <c r="Z103">
        <f t="shared" si="127"/>
        <v>5019</v>
      </c>
      <c r="AA103" s="246">
        <f t="shared" si="128"/>
        <v>-4.4002699233319127E-3</v>
      </c>
      <c r="AB103" s="247">
        <f t="shared" si="129"/>
        <v>3.4856924736637734E-5</v>
      </c>
      <c r="AC103" s="247">
        <f t="shared" si="130"/>
        <v>-4.365412998595275E-3</v>
      </c>
      <c r="AD103" s="248">
        <f t="shared" si="131"/>
        <v>1.2150052020956275E-10</v>
      </c>
      <c r="AH103">
        <f t="shared" si="132"/>
        <v>-9.2884218431897453E-3</v>
      </c>
      <c r="AI103">
        <f t="shared" si="133"/>
        <v>0.52837005420541749</v>
      </c>
      <c r="AJ103">
        <f t="shared" si="134"/>
        <v>-0.43065504917605729</v>
      </c>
      <c r="AK103">
        <f t="shared" si="135"/>
        <v>-0.38693876701830215</v>
      </c>
      <c r="AL103">
        <f t="shared" si="136"/>
        <v>-2.4545186894642872</v>
      </c>
      <c r="AM103">
        <f t="shared" si="137"/>
        <v>-2.7954712171586573</v>
      </c>
      <c r="AN103">
        <f t="shared" si="172"/>
        <v>-1.8845251333371862</v>
      </c>
      <c r="AO103">
        <f t="shared" si="172"/>
        <v>-1.8845227946041887</v>
      </c>
      <c r="AP103">
        <f t="shared" si="172"/>
        <v>-1.8845352170217322</v>
      </c>
      <c r="AQ103">
        <f t="shared" si="172"/>
        <v>-1.8844692286435598</v>
      </c>
      <c r="AR103">
        <f t="shared" si="172"/>
        <v>-1.8848196079750936</v>
      </c>
      <c r="AS103">
        <f t="shared" si="172"/>
        <v>-1.8829548433324153</v>
      </c>
      <c r="AT103">
        <f t="shared" si="172"/>
        <v>-1.892759254788432</v>
      </c>
      <c r="AU103">
        <f t="shared" si="138"/>
        <v>-1.3042551470062254</v>
      </c>
      <c r="AV103" s="246">
        <f t="shared" si="139"/>
        <v>-5.5092706632646673E-3</v>
      </c>
      <c r="AW103" s="247">
        <f t="shared" si="140"/>
        <v>1.1438576646693923E-3</v>
      </c>
      <c r="AX103" s="248">
        <f t="shared" si="141"/>
        <v>1.3084103570229158E-7</v>
      </c>
      <c r="AY103" s="247">
        <f t="shared" si="142"/>
        <v>6.0320095845272249E-3</v>
      </c>
      <c r="BA103">
        <f t="shared" si="143"/>
        <v>-1.1090007399327546E-3</v>
      </c>
      <c r="BB103">
        <f t="shared" si="144"/>
        <v>0.83606543493029373</v>
      </c>
      <c r="BC103">
        <f t="shared" si="145"/>
        <v>-0.31817056647490677</v>
      </c>
      <c r="BD103">
        <f t="shared" si="146"/>
        <v>-0.11340840280267125</v>
      </c>
      <c r="BE103">
        <f t="shared" si="147"/>
        <v>-2.5363975808275367</v>
      </c>
      <c r="BF103">
        <f t="shared" si="148"/>
        <v>-3.2032325839390796</v>
      </c>
      <c r="BG103">
        <f t="shared" si="173"/>
        <v>-2.4116601753635787</v>
      </c>
      <c r="BH103">
        <f t="shared" si="173"/>
        <v>-2.4116586260162443</v>
      </c>
      <c r="BI103">
        <f t="shared" si="173"/>
        <v>-2.4116690556985958</v>
      </c>
      <c r="BJ103">
        <f t="shared" si="173"/>
        <v>-2.4115988447258547</v>
      </c>
      <c r="BK103">
        <f t="shared" si="173"/>
        <v>-2.4120714088367294</v>
      </c>
      <c r="BL103">
        <f t="shared" si="173"/>
        <v>-2.4088868877068563</v>
      </c>
      <c r="BM103">
        <f t="shared" si="173"/>
        <v>-2.4301752132011831</v>
      </c>
      <c r="BN103">
        <f t="shared" si="149"/>
        <v>-2.2787368984693197</v>
      </c>
      <c r="BQ103">
        <f t="shared" si="154"/>
        <v>-2.8032708672874971E-2</v>
      </c>
      <c r="BR103">
        <v>41000</v>
      </c>
      <c r="BS103">
        <f t="shared" si="155"/>
        <v>-2.2969738793304047E-2</v>
      </c>
      <c r="BT103">
        <f t="shared" si="156"/>
        <v>-1.244488241791086E-2</v>
      </c>
      <c r="BU103">
        <f t="shared" si="157"/>
        <v>-1.0524856375393188E-2</v>
      </c>
      <c r="BV103">
        <f t="shared" si="158"/>
        <v>0.59604298989073101</v>
      </c>
      <c r="BW103">
        <f t="shared" si="159"/>
        <v>-0.56894632844330151</v>
      </c>
      <c r="BX103">
        <f t="shared" si="160"/>
        <v>-2.2945131121298243</v>
      </c>
      <c r="BY103">
        <f t="shared" si="161"/>
        <v>-2.2181556878899227</v>
      </c>
      <c r="BZ103">
        <f t="shared" si="174"/>
        <v>4.6248200391734535</v>
      </c>
      <c r="CA103">
        <f t="shared" si="174"/>
        <v>4.6248200191981432</v>
      </c>
      <c r="CB103">
        <f t="shared" si="174"/>
        <v>4.624820393598891</v>
      </c>
      <c r="CC103">
        <f t="shared" si="174"/>
        <v>4.6248133764055126</v>
      </c>
      <c r="CD103">
        <f t="shared" si="174"/>
        <v>4.6249449893043781</v>
      </c>
      <c r="CE103">
        <f t="shared" si="174"/>
        <v>4.6225084902233879</v>
      </c>
      <c r="CF103">
        <f t="shared" si="174"/>
        <v>4.7031613046661294</v>
      </c>
      <c r="CG103">
        <f t="shared" si="162"/>
        <v>5.232528757897204</v>
      </c>
      <c r="CI103" s="23">
        <f t="shared" si="163"/>
        <v>41000</v>
      </c>
      <c r="CJ103" s="86">
        <f t="shared" si="164"/>
        <v>-1.7507852297481783E-2</v>
      </c>
      <c r="CK103" s="86">
        <f t="shared" si="165"/>
        <v>-1.244488241791086E-2</v>
      </c>
      <c r="CL103">
        <f t="shared" si="166"/>
        <v>-5.0629698795709227E-3</v>
      </c>
      <c r="CM103">
        <f t="shared" si="167"/>
        <v>0.86197715394308927</v>
      </c>
      <c r="CN103">
        <f t="shared" si="168"/>
        <v>-0.98655269018450931</v>
      </c>
      <c r="CO103">
        <f t="shared" si="169"/>
        <v>2.3356104213745295</v>
      </c>
      <c r="CP103">
        <f t="shared" si="170"/>
        <v>2.3456366755711779</v>
      </c>
      <c r="CQ103">
        <f t="shared" si="175"/>
        <v>8.4629421067632098</v>
      </c>
      <c r="CR103">
        <f t="shared" si="175"/>
        <v>8.462941751351746</v>
      </c>
      <c r="CS103">
        <f t="shared" si="175"/>
        <v>8.4629448683106254</v>
      </c>
      <c r="CT103">
        <f t="shared" si="175"/>
        <v>8.4629175321036314</v>
      </c>
      <c r="CU103">
        <f t="shared" si="175"/>
        <v>8.4631572383300711</v>
      </c>
      <c r="CV103">
        <f t="shared" si="175"/>
        <v>8.4610524828361378</v>
      </c>
      <c r="CW103">
        <f t="shared" si="175"/>
        <v>8.4793221512570849</v>
      </c>
      <c r="CX103">
        <f t="shared" si="171"/>
        <v>8.2994356903118121</v>
      </c>
    </row>
    <row r="104" spans="1:102">
      <c r="A104" s="47" t="s">
        <v>73</v>
      </c>
      <c r="B104" s="48"/>
      <c r="C104" s="51">
        <v>45591.72</v>
      </c>
      <c r="D104" s="51" t="s">
        <v>16</v>
      </c>
      <c r="E104">
        <f t="shared" si="121"/>
        <v>5054.9821799527163</v>
      </c>
      <c r="F104">
        <f t="shared" si="122"/>
        <v>5055</v>
      </c>
      <c r="G104">
        <f t="shared" si="123"/>
        <v>-6.4419849950354546E-3</v>
      </c>
      <c r="H104" s="116"/>
      <c r="I104" s="116">
        <f t="shared" si="176"/>
        <v>-6.4419849950354546E-3</v>
      </c>
      <c r="K104" s="165"/>
      <c r="L104" s="116"/>
      <c r="M104" s="116"/>
      <c r="N104" s="116"/>
      <c r="O104" s="40"/>
      <c r="P104" s="116"/>
      <c r="Q104" s="293">
        <f t="shared" si="124"/>
        <v>30573.22</v>
      </c>
      <c r="R104" s="8">
        <f t="shared" si="125"/>
        <v>4.1499170676261946E-5</v>
      </c>
      <c r="S104" s="8">
        <v>0.1</v>
      </c>
      <c r="T104" s="167">
        <f t="shared" si="126"/>
        <v>4.1499170676261946E-6</v>
      </c>
      <c r="U104" s="116"/>
      <c r="V104" s="116"/>
      <c r="W104" s="25"/>
      <c r="X104" s="252"/>
      <c r="Y104" s="41"/>
      <c r="Z104">
        <f t="shared" si="127"/>
        <v>5055</v>
      </c>
      <c r="AA104" s="246">
        <f t="shared" si="128"/>
        <v>-4.4568273004302527E-3</v>
      </c>
      <c r="AB104" s="247">
        <f t="shared" si="129"/>
        <v>-1.9851576946052019E-3</v>
      </c>
      <c r="AC104" s="247">
        <f t="shared" si="130"/>
        <v>-6.4419849950354546E-3</v>
      </c>
      <c r="AD104" s="248">
        <f t="shared" si="131"/>
        <v>3.9408510724502402E-7</v>
      </c>
      <c r="AH104">
        <f t="shared" si="132"/>
        <v>-9.3244849593129547E-3</v>
      </c>
      <c r="AI104">
        <f t="shared" si="133"/>
        <v>0.52979726176780106</v>
      </c>
      <c r="AJ104">
        <f t="shared" si="134"/>
        <v>-0.4339735782527917</v>
      </c>
      <c r="AK104">
        <f t="shared" si="135"/>
        <v>-0.38867184121156356</v>
      </c>
      <c r="AL104">
        <f t="shared" si="136"/>
        <v>-2.450838476902979</v>
      </c>
      <c r="AM104">
        <f t="shared" si="137"/>
        <v>-2.7793342966982117</v>
      </c>
      <c r="AN104">
        <f t="shared" si="172"/>
        <v>-1.8790135676721982</v>
      </c>
      <c r="AO104">
        <f t="shared" si="172"/>
        <v>-1.879011974809389</v>
      </c>
      <c r="AP104">
        <f t="shared" si="172"/>
        <v>-1.8790205818345527</v>
      </c>
      <c r="AQ104">
        <f t="shared" si="172"/>
        <v>-1.8789740710541212</v>
      </c>
      <c r="AR104">
        <f t="shared" si="172"/>
        <v>-1.879225325958803</v>
      </c>
      <c r="AS104">
        <f t="shared" si="172"/>
        <v>-1.8778656606388615</v>
      </c>
      <c r="AT104">
        <f t="shared" si="172"/>
        <v>-1.8851555292154685</v>
      </c>
      <c r="AU104">
        <f t="shared" si="138"/>
        <v>-1.2977149113102602</v>
      </c>
      <c r="AV104" s="246">
        <f t="shared" si="139"/>
        <v>-5.5175152660491729E-3</v>
      </c>
      <c r="AW104" s="247">
        <f t="shared" si="140"/>
        <v>-9.2446972898628174E-4</v>
      </c>
      <c r="AX104" s="248">
        <f t="shared" si="141"/>
        <v>8.5464427981196922E-8</v>
      </c>
      <c r="AY104" s="247">
        <f t="shared" si="142"/>
        <v>3.9431879298964193E-3</v>
      </c>
      <c r="BA104">
        <f t="shared" si="143"/>
        <v>-1.0606879656189197E-3</v>
      </c>
      <c r="BB104">
        <f t="shared" si="144"/>
        <v>0.83696307937932635</v>
      </c>
      <c r="BC104">
        <f t="shared" si="145"/>
        <v>-0.31069932953124224</v>
      </c>
      <c r="BD104">
        <f t="shared" si="146"/>
        <v>-0.11469511744348511</v>
      </c>
      <c r="BE104">
        <f t="shared" si="147"/>
        <v>-2.5285271208328117</v>
      </c>
      <c r="BF104">
        <f t="shared" si="148"/>
        <v>-3.1594705579296272</v>
      </c>
      <c r="BG104">
        <f t="shared" si="173"/>
        <v>-2.4024403526445575</v>
      </c>
      <c r="BH104">
        <f t="shared" si="173"/>
        <v>-2.4024388679063522</v>
      </c>
      <c r="BI104">
        <f t="shared" si="173"/>
        <v>-2.4024489462342582</v>
      </c>
      <c r="BJ104">
        <f t="shared" si="173"/>
        <v>-2.4023805332348038</v>
      </c>
      <c r="BK104">
        <f t="shared" si="173"/>
        <v>-2.4028448457940743</v>
      </c>
      <c r="BL104">
        <f t="shared" si="173"/>
        <v>-2.3996897281749066</v>
      </c>
      <c r="BM104">
        <f t="shared" si="173"/>
        <v>-2.4209548591286207</v>
      </c>
      <c r="BN104">
        <f t="shared" si="149"/>
        <v>-2.2681531400080175</v>
      </c>
      <c r="BQ104">
        <f t="shared" si="154"/>
        <v>-2.9307329136137782E-2</v>
      </c>
      <c r="BR104">
        <v>42000</v>
      </c>
      <c r="BS104">
        <f t="shared" si="155"/>
        <v>-2.3969360870202461E-2</v>
      </c>
      <c r="BT104">
        <f t="shared" si="156"/>
        <v>-1.283652866419692E-2</v>
      </c>
      <c r="BU104">
        <f t="shared" si="157"/>
        <v>-1.1132832206005541E-2</v>
      </c>
      <c r="BV104">
        <f t="shared" si="158"/>
        <v>0.66618683448081817</v>
      </c>
      <c r="BW104">
        <f t="shared" si="159"/>
        <v>-0.68159019409885646</v>
      </c>
      <c r="BX104">
        <f t="shared" si="160"/>
        <v>-2.1498035167791918</v>
      </c>
      <c r="BY104">
        <f t="shared" si="161"/>
        <v>-1.8484845085197472</v>
      </c>
      <c r="BZ104">
        <f t="shared" si="174"/>
        <v>4.8068769545830552</v>
      </c>
      <c r="CA104">
        <f t="shared" si="174"/>
        <v>4.8068771129773351</v>
      </c>
      <c r="CB104">
        <f t="shared" si="174"/>
        <v>4.8068798649213162</v>
      </c>
      <c r="CC104">
        <f t="shared" si="174"/>
        <v>4.8069276644786569</v>
      </c>
      <c r="CD104">
        <f t="shared" si="174"/>
        <v>4.8077541024158155</v>
      </c>
      <c r="CE104">
        <f t="shared" si="174"/>
        <v>4.8210566346226837</v>
      </c>
      <c r="CF104">
        <f t="shared" si="174"/>
        <v>4.948326147653292</v>
      </c>
      <c r="CG104">
        <f t="shared" si="162"/>
        <v>5.4142019716740144</v>
      </c>
      <c r="CI104" s="23">
        <f t="shared" si="163"/>
        <v>42000</v>
      </c>
      <c r="CJ104" s="86">
        <f t="shared" si="164"/>
        <v>-1.817449693013224E-2</v>
      </c>
      <c r="CK104" s="86">
        <f t="shared" si="165"/>
        <v>-1.283652866419692E-2</v>
      </c>
      <c r="CL104">
        <f t="shared" si="166"/>
        <v>-5.3379682659353217E-3</v>
      </c>
      <c r="CM104">
        <f t="shared" si="167"/>
        <v>0.83346433205659487</v>
      </c>
      <c r="CN104">
        <f t="shared" si="168"/>
        <v>-0.99820423887374188</v>
      </c>
      <c r="CO104">
        <f t="shared" si="169"/>
        <v>2.5597288286523794</v>
      </c>
      <c r="CP104">
        <f t="shared" si="170"/>
        <v>3.3397013798280923</v>
      </c>
      <c r="CQ104">
        <f t="shared" si="175"/>
        <v>8.7222343055200131</v>
      </c>
      <c r="CR104">
        <f t="shared" si="175"/>
        <v>8.7222325591278658</v>
      </c>
      <c r="CS104">
        <f t="shared" si="175"/>
        <v>8.7222440382646216</v>
      </c>
      <c r="CT104">
        <f t="shared" si="175"/>
        <v>8.722168583190161</v>
      </c>
      <c r="CU104">
        <f t="shared" si="175"/>
        <v>8.7226644789489569</v>
      </c>
      <c r="CV104">
        <f t="shared" si="175"/>
        <v>8.7194015940627274</v>
      </c>
      <c r="CW104">
        <f t="shared" si="175"/>
        <v>8.740708770970441</v>
      </c>
      <c r="CX104">
        <f t="shared" si="171"/>
        <v>8.5934289809035445</v>
      </c>
    </row>
    <row r="105" spans="1:102">
      <c r="A105" s="47" t="s">
        <v>73</v>
      </c>
      <c r="B105" s="48"/>
      <c r="C105" s="51">
        <v>45959.73</v>
      </c>
      <c r="D105" s="51" t="s">
        <v>16</v>
      </c>
      <c r="E105">
        <f t="shared" si="121"/>
        <v>6072.9844889681817</v>
      </c>
      <c r="F105">
        <f t="shared" si="122"/>
        <v>6073</v>
      </c>
      <c r="G105">
        <f t="shared" si="123"/>
        <v>-5.6072709921863861E-3</v>
      </c>
      <c r="H105" s="116"/>
      <c r="I105" s="116">
        <f t="shared" si="176"/>
        <v>-5.6072709921863861E-3</v>
      </c>
      <c r="K105" s="165"/>
      <c r="L105" s="116"/>
      <c r="M105" s="116"/>
      <c r="N105" s="116"/>
      <c r="O105" s="40"/>
      <c r="P105" s="116"/>
      <c r="Q105" s="293">
        <f t="shared" si="124"/>
        <v>30941.230000000003</v>
      </c>
      <c r="R105" s="8">
        <f t="shared" si="125"/>
        <v>3.1441487979814901E-5</v>
      </c>
      <c r="S105" s="8">
        <v>0.1</v>
      </c>
      <c r="T105" s="167">
        <f t="shared" si="126"/>
        <v>3.1441487979814901E-6</v>
      </c>
      <c r="U105" s="116"/>
      <c r="V105" s="116"/>
      <c r="W105" s="25"/>
      <c r="X105" s="252"/>
      <c r="Y105" s="41"/>
      <c r="Z105">
        <f t="shared" si="127"/>
        <v>6073</v>
      </c>
      <c r="AA105" s="246">
        <f t="shared" si="128"/>
        <v>-5.9660723784274207E-3</v>
      </c>
      <c r="AB105" s="247">
        <f t="shared" si="129"/>
        <v>3.5880138624103455E-4</v>
      </c>
      <c r="AC105" s="247">
        <f t="shared" si="130"/>
        <v>-5.6072709921863861E-3</v>
      </c>
      <c r="AD105" s="248">
        <f t="shared" si="131"/>
        <v>1.2873843476848808E-8</v>
      </c>
      <c r="AH105">
        <f t="shared" si="132"/>
        <v>-1.0256811507768301E-2</v>
      </c>
      <c r="AI105">
        <f t="shared" si="133"/>
        <v>0.57680197038682723</v>
      </c>
      <c r="AJ105">
        <f t="shared" si="134"/>
        <v>-0.53313940588215236</v>
      </c>
      <c r="AK105">
        <f t="shared" si="135"/>
        <v>-0.43938575639564464</v>
      </c>
      <c r="AL105">
        <f t="shared" si="136"/>
        <v>-2.3374301369831358</v>
      </c>
      <c r="AM105">
        <f t="shared" si="137"/>
        <v>-2.3515652357440775</v>
      </c>
      <c r="AN105">
        <f t="shared" si="172"/>
        <v>-1.7163656326636807</v>
      </c>
      <c r="AO105">
        <f t="shared" si="172"/>
        <v>-1.7163659050266267</v>
      </c>
      <c r="AP105">
        <f t="shared" si="172"/>
        <v>-1.716362827129446</v>
      </c>
      <c r="AQ105">
        <f t="shared" si="172"/>
        <v>-1.7163976058211659</v>
      </c>
      <c r="AR105">
        <f t="shared" si="172"/>
        <v>-1.7160041427988855</v>
      </c>
      <c r="AS105">
        <f t="shared" si="172"/>
        <v>-1.7203955879197215</v>
      </c>
      <c r="AT105">
        <f t="shared" si="172"/>
        <v>-1.6599389256184605</v>
      </c>
      <c r="AU105">
        <f t="shared" si="138"/>
        <v>-1.1127715796854662</v>
      </c>
      <c r="AV105" s="246">
        <f t="shared" si="139"/>
        <v>-5.6141292508384991E-3</v>
      </c>
      <c r="AW105" s="247">
        <f t="shared" si="140"/>
        <v>6.8582586521129599E-6</v>
      </c>
      <c r="AX105" s="248">
        <f t="shared" si="141"/>
        <v>4.7035711739282274E-12</v>
      </c>
      <c r="AY105" s="247">
        <f t="shared" si="142"/>
        <v>4.297597387992993E-3</v>
      </c>
      <c r="BA105">
        <f t="shared" si="143"/>
        <v>3.5194312758892154E-4</v>
      </c>
      <c r="BB105">
        <f t="shared" si="144"/>
        <v>0.86748883746309535</v>
      </c>
      <c r="BC105">
        <f t="shared" si="145"/>
        <v>-8.5257497636280433E-2</v>
      </c>
      <c r="BD105">
        <f t="shared" si="146"/>
        <v>-0.14891876729937265</v>
      </c>
      <c r="BE105">
        <f t="shared" si="147"/>
        <v>-2.2979595582007479</v>
      </c>
      <c r="BF105">
        <f t="shared" si="148"/>
        <v>-2.2283966932796471</v>
      </c>
      <c r="BG105">
        <f t="shared" si="173"/>
        <v>-2.1370892476714176</v>
      </c>
      <c r="BH105">
        <f t="shared" si="173"/>
        <v>-2.1370890045000572</v>
      </c>
      <c r="BI105">
        <f t="shared" si="173"/>
        <v>-2.1370912782569054</v>
      </c>
      <c r="BJ105">
        <f t="shared" si="173"/>
        <v>-2.1370700173345671</v>
      </c>
      <c r="BK105">
        <f t="shared" si="173"/>
        <v>-2.1372687913248991</v>
      </c>
      <c r="BL105">
        <f t="shared" si="173"/>
        <v>-2.1354079678161511</v>
      </c>
      <c r="BM105">
        <f t="shared" si="173"/>
        <v>-2.152620629183744</v>
      </c>
      <c r="BN105">
        <f t="shared" si="149"/>
        <v>-1.9688679701856335</v>
      </c>
      <c r="BQ105">
        <f t="shared" si="154"/>
        <v>-2.986304267359121E-2</v>
      </c>
      <c r="BR105">
        <v>43000</v>
      </c>
      <c r="BS105">
        <f t="shared" si="155"/>
        <v>-2.459976154545495E-2</v>
      </c>
      <c r="BT105">
        <f t="shared" si="156"/>
        <v>-1.3223303156079856E-2</v>
      </c>
      <c r="BU105">
        <f t="shared" si="157"/>
        <v>-1.1376458389375095E-2</v>
      </c>
      <c r="BV105">
        <f t="shared" si="158"/>
        <v>0.76638727138711416</v>
      </c>
      <c r="BW105">
        <f t="shared" si="159"/>
        <v>-0.80516944625219344</v>
      </c>
      <c r="BX105">
        <f t="shared" si="160"/>
        <v>-1.9637760084049847</v>
      </c>
      <c r="BY105">
        <f t="shared" si="161"/>
        <v>-1.4970604059699169</v>
      </c>
      <c r="BZ105">
        <f t="shared" si="174"/>
        <v>5.0132368018650304</v>
      </c>
      <c r="CA105">
        <f t="shared" si="174"/>
        <v>5.0132810205385958</v>
      </c>
      <c r="CB105">
        <f t="shared" si="174"/>
        <v>5.0135254954663733</v>
      </c>
      <c r="CC105">
        <f t="shared" si="174"/>
        <v>5.0148736836822874</v>
      </c>
      <c r="CD105">
        <f t="shared" si="174"/>
        <v>5.022206294980526</v>
      </c>
      <c r="CE105">
        <f t="shared" si="174"/>
        <v>5.059470296421301</v>
      </c>
      <c r="CF105">
        <f t="shared" si="174"/>
        <v>5.208825050225804</v>
      </c>
      <c r="CG105">
        <f t="shared" si="162"/>
        <v>5.5958751854508257</v>
      </c>
      <c r="CI105" s="23">
        <f t="shared" si="163"/>
        <v>43000</v>
      </c>
      <c r="CJ105" s="86">
        <f t="shared" si="164"/>
        <v>-1.8486584284216116E-2</v>
      </c>
      <c r="CK105" s="86">
        <f t="shared" si="165"/>
        <v>-1.3223303156079856E-2</v>
      </c>
      <c r="CL105">
        <f t="shared" si="166"/>
        <v>-5.2632811281362593E-3</v>
      </c>
      <c r="CM105">
        <f t="shared" si="167"/>
        <v>0.8141650238013084</v>
      </c>
      <c r="CN105">
        <f t="shared" si="168"/>
        <v>-0.96334134194392407</v>
      </c>
      <c r="CO105">
        <f t="shared" si="169"/>
        <v>2.7713963265015162</v>
      </c>
      <c r="CP105">
        <f t="shared" si="170"/>
        <v>5.3406979679073237</v>
      </c>
      <c r="CQ105">
        <f t="shared" si="175"/>
        <v>8.9742272684765823</v>
      </c>
      <c r="CR105">
        <f t="shared" si="175"/>
        <v>8.9742239157606676</v>
      </c>
      <c r="CS105">
        <f t="shared" si="175"/>
        <v>8.9742425993704629</v>
      </c>
      <c r="CT105">
        <f t="shared" si="175"/>
        <v>8.9741384794575687</v>
      </c>
      <c r="CU105">
        <f t="shared" si="175"/>
        <v>8.974718651523796</v>
      </c>
      <c r="CV105">
        <f t="shared" si="175"/>
        <v>8.9714837638773925</v>
      </c>
      <c r="CW105">
        <f t="shared" si="175"/>
        <v>8.9894571198370361</v>
      </c>
      <c r="CX105">
        <f t="shared" si="171"/>
        <v>8.8874222714952769</v>
      </c>
    </row>
    <row r="106" spans="1:102">
      <c r="A106" s="47" t="s">
        <v>73</v>
      </c>
      <c r="B106" s="48"/>
      <c r="C106" s="51">
        <v>45959.732000000004</v>
      </c>
      <c r="D106" s="51" t="s">
        <v>16</v>
      </c>
      <c r="E106">
        <f t="shared" si="121"/>
        <v>6072.9900214390882</v>
      </c>
      <c r="F106">
        <f t="shared" si="122"/>
        <v>6073</v>
      </c>
      <c r="G106">
        <f t="shared" si="123"/>
        <v>-3.6072709917789325E-3</v>
      </c>
      <c r="H106" s="116"/>
      <c r="I106" s="116">
        <f t="shared" si="176"/>
        <v>-3.6072709917789325E-3</v>
      </c>
      <c r="K106" s="117"/>
      <c r="L106" s="116"/>
      <c r="M106" s="116"/>
      <c r="N106" s="116"/>
      <c r="O106" s="40"/>
      <c r="P106" s="116"/>
      <c r="Q106" s="293">
        <f t="shared" si="124"/>
        <v>30941.232000000004</v>
      </c>
      <c r="R106" s="8">
        <f t="shared" si="125"/>
        <v>1.3012404008129763E-5</v>
      </c>
      <c r="S106" s="8">
        <v>0.1</v>
      </c>
      <c r="T106" s="167">
        <f t="shared" si="126"/>
        <v>1.3012404008129764E-6</v>
      </c>
      <c r="U106" s="116"/>
      <c r="V106" s="116"/>
      <c r="W106" s="25"/>
      <c r="X106" s="252"/>
      <c r="Y106" s="41"/>
      <c r="Z106">
        <f t="shared" si="127"/>
        <v>6073</v>
      </c>
      <c r="AA106" s="246">
        <f t="shared" si="128"/>
        <v>-5.9660723784274207E-3</v>
      </c>
      <c r="AB106" s="247">
        <f t="shared" si="129"/>
        <v>2.3588013866484882E-3</v>
      </c>
      <c r="AC106" s="247">
        <f t="shared" si="130"/>
        <v>-3.6072709917789325E-3</v>
      </c>
      <c r="AD106" s="248">
        <f t="shared" si="131"/>
        <v>5.5639439816548312E-7</v>
      </c>
      <c r="AH106">
        <f t="shared" si="132"/>
        <v>-1.0256811507768301E-2</v>
      </c>
      <c r="AI106">
        <f t="shared" si="133"/>
        <v>0.57680197038682723</v>
      </c>
      <c r="AJ106">
        <f t="shared" si="134"/>
        <v>-0.53313940588215236</v>
      </c>
      <c r="AK106">
        <f t="shared" si="135"/>
        <v>-0.43938575639564464</v>
      </c>
      <c r="AL106">
        <f t="shared" si="136"/>
        <v>-2.3374301369831358</v>
      </c>
      <c r="AM106">
        <f t="shared" si="137"/>
        <v>-2.3515652357440775</v>
      </c>
      <c r="AN106">
        <f t="shared" si="172"/>
        <v>-1.7163656326636807</v>
      </c>
      <c r="AO106">
        <f t="shared" si="172"/>
        <v>-1.7163659050266267</v>
      </c>
      <c r="AP106">
        <f t="shared" si="172"/>
        <v>-1.716362827129446</v>
      </c>
      <c r="AQ106">
        <f t="shared" si="172"/>
        <v>-1.7163976058211659</v>
      </c>
      <c r="AR106">
        <f t="shared" si="172"/>
        <v>-1.7160041427988855</v>
      </c>
      <c r="AS106">
        <f t="shared" si="172"/>
        <v>-1.7203955879197215</v>
      </c>
      <c r="AT106">
        <f t="shared" si="172"/>
        <v>-1.6599389256184605</v>
      </c>
      <c r="AU106">
        <f t="shared" si="138"/>
        <v>-1.1127715796854662</v>
      </c>
      <c r="AV106" s="246">
        <f t="shared" si="139"/>
        <v>-5.6141292508384991E-3</v>
      </c>
      <c r="AW106" s="247">
        <f t="shared" si="140"/>
        <v>2.0068582590595666E-3</v>
      </c>
      <c r="AX106" s="248">
        <f t="shared" si="141"/>
        <v>4.0274800719555953E-7</v>
      </c>
      <c r="AY106" s="247">
        <f t="shared" si="142"/>
        <v>6.2975973884004466E-3</v>
      </c>
      <c r="BA106">
        <f t="shared" si="143"/>
        <v>3.5194312758892154E-4</v>
      </c>
      <c r="BB106">
        <f t="shared" si="144"/>
        <v>0.86748883746309535</v>
      </c>
      <c r="BC106">
        <f t="shared" si="145"/>
        <v>-8.5257497636280433E-2</v>
      </c>
      <c r="BD106">
        <f t="shared" si="146"/>
        <v>-0.14891876729937265</v>
      </c>
      <c r="BE106">
        <f t="shared" si="147"/>
        <v>-2.2979595582007479</v>
      </c>
      <c r="BF106">
        <f t="shared" si="148"/>
        <v>-2.2283966932796471</v>
      </c>
      <c r="BG106">
        <f t="shared" si="173"/>
        <v>-2.1370892476714176</v>
      </c>
      <c r="BH106">
        <f t="shared" si="173"/>
        <v>-2.1370890045000572</v>
      </c>
      <c r="BI106">
        <f t="shared" si="173"/>
        <v>-2.1370912782569054</v>
      </c>
      <c r="BJ106">
        <f t="shared" si="173"/>
        <v>-2.1370700173345671</v>
      </c>
      <c r="BK106">
        <f t="shared" si="173"/>
        <v>-2.1372687913248991</v>
      </c>
      <c r="BL106">
        <f t="shared" si="173"/>
        <v>-2.1354079678161511</v>
      </c>
      <c r="BM106">
        <f t="shared" si="173"/>
        <v>-2.152620629183744</v>
      </c>
      <c r="BN106">
        <f t="shared" si="149"/>
        <v>-1.9688679701856335</v>
      </c>
      <c r="BQ106">
        <f t="shared" si="154"/>
        <v>-2.9518550888540704E-2</v>
      </c>
      <c r="BR106">
        <v>44000</v>
      </c>
      <c r="BS106">
        <f t="shared" si="155"/>
        <v>-2.4652151340462856E-2</v>
      </c>
      <c r="BT106">
        <f t="shared" si="156"/>
        <v>-1.3605205893559676E-2</v>
      </c>
      <c r="BU106">
        <f t="shared" si="157"/>
        <v>-1.104694544690318E-2</v>
      </c>
      <c r="BV106">
        <f t="shared" si="158"/>
        <v>0.916907981848606</v>
      </c>
      <c r="BW106">
        <f t="shared" si="159"/>
        <v>-0.92922502822122821</v>
      </c>
      <c r="BX106">
        <f t="shared" si="160"/>
        <v>-1.7074271319163832</v>
      </c>
      <c r="BY106">
        <f t="shared" si="161"/>
        <v>-1.1468945556361019</v>
      </c>
      <c r="BZ106">
        <f t="shared" si="174"/>
        <v>5.2554750343570173</v>
      </c>
      <c r="CA106">
        <f t="shared" si="174"/>
        <v>5.2561033016092642</v>
      </c>
      <c r="CB106">
        <f t="shared" si="174"/>
        <v>5.2580908182907908</v>
      </c>
      <c r="CC106">
        <f t="shared" si="174"/>
        <v>5.2643359368171945</v>
      </c>
      <c r="CD106">
        <f t="shared" si="174"/>
        <v>5.2835606361748573</v>
      </c>
      <c r="CE106">
        <f t="shared" si="174"/>
        <v>5.3394514968856308</v>
      </c>
      <c r="CF106">
        <f t="shared" si="174"/>
        <v>5.4820635059797524</v>
      </c>
      <c r="CG106">
        <f t="shared" si="162"/>
        <v>5.7775483992276362</v>
      </c>
      <c r="CI106" s="23">
        <f t="shared" si="163"/>
        <v>44000</v>
      </c>
      <c r="CJ106" s="86">
        <f t="shared" si="164"/>
        <v>-1.847160544163752E-2</v>
      </c>
      <c r="CK106" s="86">
        <f t="shared" si="165"/>
        <v>-1.3605205893559676E-2</v>
      </c>
      <c r="CL106">
        <f t="shared" si="166"/>
        <v>-4.8663995480778457E-3</v>
      </c>
      <c r="CM106">
        <f t="shared" si="167"/>
        <v>0.80340690877609955</v>
      </c>
      <c r="CN106">
        <f t="shared" si="168"/>
        <v>-0.88900403777290671</v>
      </c>
      <c r="CO106">
        <f t="shared" si="169"/>
        <v>2.9754213853157792</v>
      </c>
      <c r="CP106">
        <f t="shared" si="170"/>
        <v>12.00806705608843</v>
      </c>
      <c r="CQ106">
        <f t="shared" si="175"/>
        <v>9.2216328583607776</v>
      </c>
      <c r="CR106">
        <f t="shared" si="175"/>
        <v>9.2216302059403237</v>
      </c>
      <c r="CS106">
        <f t="shared" si="175"/>
        <v>9.2216437913714024</v>
      </c>
      <c r="CT106">
        <f t="shared" si="175"/>
        <v>9.221574207756996</v>
      </c>
      <c r="CU106">
        <f t="shared" si="175"/>
        <v>9.2219305995712375</v>
      </c>
      <c r="CV106">
        <f t="shared" si="175"/>
        <v>9.2201049630462215</v>
      </c>
      <c r="CW106">
        <f t="shared" si="175"/>
        <v>9.2294497253082515</v>
      </c>
      <c r="CX106">
        <f t="shared" si="171"/>
        <v>9.181415562087011</v>
      </c>
    </row>
    <row r="107" spans="1:102">
      <c r="A107" s="47" t="s">
        <v>73</v>
      </c>
      <c r="B107" s="48"/>
      <c r="C107" s="51">
        <v>45962.620999999999</v>
      </c>
      <c r="D107" s="51" t="s">
        <v>16</v>
      </c>
      <c r="E107">
        <f t="shared" si="121"/>
        <v>6080.981675662455</v>
      </c>
      <c r="F107">
        <f t="shared" si="122"/>
        <v>6081</v>
      </c>
      <c r="G107">
        <f t="shared" si="123"/>
        <v>-6.6242870016139932E-3</v>
      </c>
      <c r="H107" s="116"/>
      <c r="I107" s="116">
        <f t="shared" si="176"/>
        <v>-6.6242870016139932E-3</v>
      </c>
      <c r="K107" s="117"/>
      <c r="L107" s="116"/>
      <c r="M107" s="116"/>
      <c r="N107" s="116"/>
      <c r="O107" s="40"/>
      <c r="P107" s="116"/>
      <c r="Q107" s="293">
        <f t="shared" si="124"/>
        <v>30944.120999999999</v>
      </c>
      <c r="R107" s="8">
        <f t="shared" si="125"/>
        <v>4.3881178279752108E-5</v>
      </c>
      <c r="S107" s="8">
        <v>0.1</v>
      </c>
      <c r="T107" s="167">
        <f t="shared" si="126"/>
        <v>4.388117827975211E-6</v>
      </c>
      <c r="U107" s="116"/>
      <c r="V107" s="116"/>
      <c r="W107" s="25"/>
      <c r="X107" s="252"/>
      <c r="Y107" s="41"/>
      <c r="Z107">
        <f t="shared" si="127"/>
        <v>6081</v>
      </c>
      <c r="AA107" s="246">
        <f t="shared" si="128"/>
        <v>-5.9771508177240678E-3</v>
      </c>
      <c r="AB107" s="247">
        <f t="shared" si="129"/>
        <v>-6.471361838899254E-4</v>
      </c>
      <c r="AC107" s="247">
        <f t="shared" si="130"/>
        <v>-6.6242870016139932E-3</v>
      </c>
      <c r="AD107" s="248">
        <f t="shared" si="131"/>
        <v>4.1878524049961538E-8</v>
      </c>
      <c r="AH107">
        <f t="shared" si="132"/>
        <v>-1.0263376199844885E-2</v>
      </c>
      <c r="AI107">
        <f t="shared" si="133"/>
        <v>0.57722956072203868</v>
      </c>
      <c r="AJ107">
        <f t="shared" si="134"/>
        <v>-0.53396208377101129</v>
      </c>
      <c r="AK107">
        <f t="shared" si="135"/>
        <v>-0.4397971928793592</v>
      </c>
      <c r="AL107">
        <f t="shared" si="136"/>
        <v>-2.3364574377244649</v>
      </c>
      <c r="AM107">
        <f t="shared" si="137"/>
        <v>-2.3483930689144126</v>
      </c>
      <c r="AN107">
        <f t="shared" si="172"/>
        <v>-1.7150299088122885</v>
      </c>
      <c r="AO107">
        <f t="shared" si="172"/>
        <v>-1.7150301700060138</v>
      </c>
      <c r="AP107">
        <f t="shared" si="172"/>
        <v>-1.7150271911870623</v>
      </c>
      <c r="AQ107">
        <f t="shared" si="172"/>
        <v>-1.7150611599043235</v>
      </c>
      <c r="AR107">
        <f t="shared" si="172"/>
        <v>-1.7146733280154216</v>
      </c>
      <c r="AS107">
        <f t="shared" si="172"/>
        <v>-1.7190414221224324</v>
      </c>
      <c r="AT107">
        <f t="shared" si="172"/>
        <v>-1.658092913377252</v>
      </c>
      <c r="AU107">
        <f t="shared" si="138"/>
        <v>-1.1113181939752517</v>
      </c>
      <c r="AV107" s="246">
        <f t="shared" si="139"/>
        <v>-5.6138614221664862E-3</v>
      </c>
      <c r="AW107" s="247">
        <f t="shared" si="140"/>
        <v>-1.010425579447507E-3</v>
      </c>
      <c r="AX107" s="248">
        <f t="shared" si="141"/>
        <v>1.0209598516018302E-7</v>
      </c>
      <c r="AY107" s="247">
        <f t="shared" si="142"/>
        <v>3.2757998026733104E-3</v>
      </c>
      <c r="BA107">
        <f t="shared" si="143"/>
        <v>3.6328939555758136E-4</v>
      </c>
      <c r="BB107">
        <f t="shared" si="144"/>
        <v>0.86776926602710303</v>
      </c>
      <c r="BC107">
        <f t="shared" si="145"/>
        <v>-8.3382674945476506E-2</v>
      </c>
      <c r="BD107">
        <f t="shared" si="146"/>
        <v>-0.14916782643665366</v>
      </c>
      <c r="BE107">
        <f t="shared" si="147"/>
        <v>-2.2960780345953853</v>
      </c>
      <c r="BF107">
        <f t="shared" si="148"/>
        <v>-2.2227960812581893</v>
      </c>
      <c r="BG107">
        <f t="shared" si="173"/>
        <v>-2.1349641889702262</v>
      </c>
      <c r="BH107">
        <f t="shared" si="173"/>
        <v>-2.1349639506131601</v>
      </c>
      <c r="BI107">
        <f t="shared" si="173"/>
        <v>-2.1349661868341481</v>
      </c>
      <c r="BJ107">
        <f t="shared" si="173"/>
        <v>-2.1349452067203432</v>
      </c>
      <c r="BK107">
        <f t="shared" si="173"/>
        <v>-2.1351420137593005</v>
      </c>
      <c r="BL107">
        <f t="shared" si="173"/>
        <v>-2.1332934231806053</v>
      </c>
      <c r="BM107">
        <f t="shared" si="173"/>
        <v>-2.1504499141481914</v>
      </c>
      <c r="BN107">
        <f t="shared" si="149"/>
        <v>-1.9665160238608994</v>
      </c>
      <c r="BQ107">
        <f t="shared" si="154"/>
        <v>-2.7921383499445413E-2</v>
      </c>
      <c r="BR107">
        <v>45000</v>
      </c>
      <c r="BS107">
        <f t="shared" si="155"/>
        <v>-2.3741385087310121E-2</v>
      </c>
      <c r="BT107">
        <f t="shared" si="156"/>
        <v>-1.3982236876636378E-2</v>
      </c>
      <c r="BU107">
        <f t="shared" si="157"/>
        <v>-9.7591482106737411E-3</v>
      </c>
      <c r="BV107">
        <f t="shared" si="158"/>
        <v>1.1518033772612908</v>
      </c>
      <c r="BW107">
        <f t="shared" si="159"/>
        <v>-0.9999536704985007</v>
      </c>
      <c r="BX107">
        <f t="shared" si="160"/>
        <v>-1.3193148251145828</v>
      </c>
      <c r="BY107">
        <f t="shared" si="161"/>
        <v>-0.77555611757387499</v>
      </c>
      <c r="BZ107">
        <f t="shared" si="174"/>
        <v>5.5539550400118394</v>
      </c>
      <c r="CA107">
        <f t="shared" si="174"/>
        <v>5.5566001835379284</v>
      </c>
      <c r="CB107">
        <f t="shared" si="174"/>
        <v>5.5623863779865719</v>
      </c>
      <c r="CC107">
        <f t="shared" si="174"/>
        <v>5.5749423972916459</v>
      </c>
      <c r="CD107">
        <f t="shared" si="174"/>
        <v>5.6017374519084076</v>
      </c>
      <c r="CE107">
        <f t="shared" si="174"/>
        <v>5.657077644016427</v>
      </c>
      <c r="CF107">
        <f t="shared" si="174"/>
        <v>5.7650276927676272</v>
      </c>
      <c r="CG107">
        <f t="shared" si="162"/>
        <v>5.9592216130044475</v>
      </c>
      <c r="CI107" s="23">
        <f t="shared" si="163"/>
        <v>45000</v>
      </c>
      <c r="CJ107" s="86">
        <f t="shared" si="164"/>
        <v>-1.8162235288771672E-2</v>
      </c>
      <c r="CK107" s="86">
        <f t="shared" si="165"/>
        <v>-1.3982236876636378E-2</v>
      </c>
      <c r="CL107">
        <f t="shared" si="166"/>
        <v>-4.1799984121352928E-3</v>
      </c>
      <c r="CM107">
        <f t="shared" si="167"/>
        <v>0.80077966628968367</v>
      </c>
      <c r="CN107">
        <f t="shared" si="168"/>
        <v>-0.77989510441545129</v>
      </c>
      <c r="CO107">
        <f t="shared" si="169"/>
        <v>-3.107096644917438</v>
      </c>
      <c r="CP107">
        <f t="shared" si="170"/>
        <v>-57.971972524655264</v>
      </c>
      <c r="CQ107">
        <f t="shared" si="175"/>
        <v>9.4669956067700198</v>
      </c>
      <c r="CR107">
        <f t="shared" si="175"/>
        <v>9.466996236270278</v>
      </c>
      <c r="CS107">
        <f t="shared" si="175"/>
        <v>9.4669930755146279</v>
      </c>
      <c r="CT107">
        <f t="shared" si="175"/>
        <v>9.467008945848038</v>
      </c>
      <c r="CU107">
        <f t="shared" si="175"/>
        <v>9.4669292601110868</v>
      </c>
      <c r="CV107">
        <f t="shared" si="175"/>
        <v>9.4673293688913862</v>
      </c>
      <c r="CW107">
        <f t="shared" si="175"/>
        <v>9.4653204565942026</v>
      </c>
      <c r="CX107">
        <f t="shared" si="171"/>
        <v>9.4754088526787434</v>
      </c>
    </row>
    <row r="108" spans="1:102">
      <c r="A108" s="47" t="s">
        <v>73</v>
      </c>
      <c r="B108" s="48"/>
      <c r="C108" s="51">
        <v>46017.582000000002</v>
      </c>
      <c r="D108" s="51" t="s">
        <v>16</v>
      </c>
      <c r="E108">
        <f t="shared" si="121"/>
        <v>6233.016742388364</v>
      </c>
      <c r="F108">
        <f t="shared" si="122"/>
        <v>6233</v>
      </c>
      <c r="G108">
        <f t="shared" si="123"/>
        <v>6.052409007679671E-3</v>
      </c>
      <c r="H108" s="116"/>
      <c r="I108" s="116">
        <f t="shared" si="176"/>
        <v>6.052409007679671E-3</v>
      </c>
      <c r="K108" s="117"/>
      <c r="L108" s="116"/>
      <c r="M108" s="116"/>
      <c r="N108" s="116"/>
      <c r="O108" s="40"/>
      <c r="P108" s="116"/>
      <c r="Q108" s="293">
        <f t="shared" si="124"/>
        <v>30999.082000000002</v>
      </c>
      <c r="R108" s="8">
        <f t="shared" si="125"/>
        <v>3.6631654796242017E-5</v>
      </c>
      <c r="S108" s="8">
        <v>0.1</v>
      </c>
      <c r="T108" s="167">
        <f t="shared" si="126"/>
        <v>3.663165479624202E-6</v>
      </c>
      <c r="U108" s="116"/>
      <c r="V108" s="116"/>
      <c r="W108" s="25"/>
      <c r="X108" s="252"/>
      <c r="Y108" s="41"/>
      <c r="Z108">
        <f t="shared" si="127"/>
        <v>6233</v>
      </c>
      <c r="AA108" s="246">
        <f t="shared" si="128"/>
        <v>-6.1849771054983804E-3</v>
      </c>
      <c r="AB108" s="247">
        <f t="shared" si="129"/>
        <v>1.2237386113178051E-2</v>
      </c>
      <c r="AC108" s="247">
        <f t="shared" si="130"/>
        <v>6.052409007679671E-3</v>
      </c>
      <c r="AD108" s="248">
        <f t="shared" si="131"/>
        <v>1.4975361888300302E-5</v>
      </c>
      <c r="AH108">
        <f t="shared" si="132"/>
        <v>-1.0385500530971566E-2</v>
      </c>
      <c r="AI108">
        <f t="shared" si="133"/>
        <v>0.58555448489523032</v>
      </c>
      <c r="AJ108">
        <f t="shared" si="134"/>
        <v>-0.54972971826999995</v>
      </c>
      <c r="AK108">
        <f t="shared" si="135"/>
        <v>-0.4476509021563419</v>
      </c>
      <c r="AL108">
        <f t="shared" si="136"/>
        <v>-2.3176964982635848</v>
      </c>
      <c r="AM108">
        <f t="shared" si="137"/>
        <v>-2.2885953102690437</v>
      </c>
      <c r="AN108">
        <f t="shared" si="172"/>
        <v>-1.6894600790321803</v>
      </c>
      <c r="AO108">
        <f t="shared" si="172"/>
        <v>-1.6894601814800967</v>
      </c>
      <c r="AP108">
        <f t="shared" si="172"/>
        <v>-1.6894587629315283</v>
      </c>
      <c r="AQ108">
        <f t="shared" si="172"/>
        <v>-1.6894784034117851</v>
      </c>
      <c r="AR108">
        <f t="shared" si="172"/>
        <v>-1.6892061832766758</v>
      </c>
      <c r="AS108">
        <f t="shared" si="172"/>
        <v>-1.6929253862908427</v>
      </c>
      <c r="AT108">
        <f t="shared" si="172"/>
        <v>-1.6228001968204038</v>
      </c>
      <c r="AU108">
        <f t="shared" si="138"/>
        <v>-1.0837038654811773</v>
      </c>
      <c r="AV108" s="246">
        <f t="shared" si="139"/>
        <v>-5.6057739676466508E-3</v>
      </c>
      <c r="AW108" s="247">
        <f t="shared" si="140"/>
        <v>1.1658182975326323E-2</v>
      </c>
      <c r="AX108" s="248">
        <f t="shared" si="141"/>
        <v>1.3591323028618852E-5</v>
      </c>
      <c r="AY108" s="247">
        <f t="shared" si="142"/>
        <v>1.5858706400799505E-2</v>
      </c>
      <c r="BA108">
        <f t="shared" si="143"/>
        <v>5.7920313785172919E-4</v>
      </c>
      <c r="BB108">
        <f t="shared" si="144"/>
        <v>0.87322136761207059</v>
      </c>
      <c r="BC108">
        <f t="shared" si="145"/>
        <v>-4.7477715051167872E-2</v>
      </c>
      <c r="BD108">
        <f t="shared" si="146"/>
        <v>-0.15382842981937037</v>
      </c>
      <c r="BE108">
        <f t="shared" si="147"/>
        <v>-2.2600940040667652</v>
      </c>
      <c r="BF108">
        <f t="shared" si="148"/>
        <v>-2.1200083680966131</v>
      </c>
      <c r="BG108">
        <f t="shared" si="173"/>
        <v>-2.0944556031290618</v>
      </c>
      <c r="BH108">
        <f t="shared" si="173"/>
        <v>-2.0944554438064675</v>
      </c>
      <c r="BI108">
        <f t="shared" si="173"/>
        <v>-2.0944570421468161</v>
      </c>
      <c r="BJ108">
        <f t="shared" si="173"/>
        <v>-2.0944410072346491</v>
      </c>
      <c r="BK108">
        <f t="shared" si="173"/>
        <v>-2.0946018529345847</v>
      </c>
      <c r="BL108">
        <f t="shared" si="173"/>
        <v>-2.0929863796836221</v>
      </c>
      <c r="BM108">
        <f t="shared" si="173"/>
        <v>-2.1090119024435126</v>
      </c>
      <c r="BN108">
        <f t="shared" si="149"/>
        <v>-1.9218290436909564</v>
      </c>
      <c r="BQ108">
        <f t="shared" si="154"/>
        <v>-2.4486713993078106E-2</v>
      </c>
      <c r="BR108">
        <v>46000</v>
      </c>
      <c r="BS108">
        <f t="shared" si="155"/>
        <v>-2.1245306351669224E-2</v>
      </c>
      <c r="BT108">
        <f t="shared" si="156"/>
        <v>-1.4354396105309964E-2</v>
      </c>
      <c r="BU108">
        <f t="shared" si="157"/>
        <v>-6.8909102463592586E-3</v>
      </c>
      <c r="BV108">
        <f t="shared" si="158"/>
        <v>1.4713962700192078</v>
      </c>
      <c r="BW108">
        <f t="shared" si="159"/>
        <v>-0.80134076123300457</v>
      </c>
      <c r="BX108">
        <f t="shared" si="160"/>
        <v>-0.687677650986529</v>
      </c>
      <c r="BY108">
        <f t="shared" si="161"/>
        <v>-0.35806194932512597</v>
      </c>
      <c r="BZ108">
        <f t="shared" si="174"/>
        <v>5.934334560609023</v>
      </c>
      <c r="CA108">
        <f t="shared" si="174"/>
        <v>5.9377591206158646</v>
      </c>
      <c r="CB108">
        <f t="shared" si="174"/>
        <v>5.9437187776156648</v>
      </c>
      <c r="CC108">
        <f t="shared" si="174"/>
        <v>5.9540605115508063</v>
      </c>
      <c r="CD108">
        <f t="shared" si="174"/>
        <v>5.9719208819422329</v>
      </c>
      <c r="CE108">
        <f t="shared" si="174"/>
        <v>6.0025299014047722</v>
      </c>
      <c r="CF108">
        <f t="shared" si="174"/>
        <v>6.0543836710812426</v>
      </c>
      <c r="CG108">
        <f t="shared" si="162"/>
        <v>6.140894826781258</v>
      </c>
      <c r="CI108" s="23">
        <f t="shared" si="163"/>
        <v>46000</v>
      </c>
      <c r="CJ108" s="86">
        <f t="shared" si="164"/>
        <v>-1.7595803746718847E-2</v>
      </c>
      <c r="CK108" s="86">
        <f t="shared" si="165"/>
        <v>-1.4354396105309964E-2</v>
      </c>
      <c r="CL108">
        <f t="shared" si="166"/>
        <v>-3.241407641408883E-3</v>
      </c>
      <c r="CM108">
        <f t="shared" si="167"/>
        <v>0.80617986542887088</v>
      </c>
      <c r="CN108">
        <f t="shared" si="168"/>
        <v>-0.63895392319468591</v>
      </c>
      <c r="CO108">
        <f t="shared" si="169"/>
        <v>-2.9057360556918592</v>
      </c>
      <c r="CP108">
        <f t="shared" si="170"/>
        <v>-8.4403829333035283</v>
      </c>
      <c r="CQ108">
        <f t="shared" si="175"/>
        <v>9.7127815656025795</v>
      </c>
      <c r="CR108">
        <f t="shared" si="175"/>
        <v>9.7127848282008049</v>
      </c>
      <c r="CS108">
        <f t="shared" si="175"/>
        <v>9.7127677580655494</v>
      </c>
      <c r="CT108">
        <f t="shared" si="175"/>
        <v>9.7128570711270363</v>
      </c>
      <c r="CU108">
        <f t="shared" si="175"/>
        <v>9.7123898002793378</v>
      </c>
      <c r="CV108">
        <f t="shared" si="175"/>
        <v>9.7148352002761769</v>
      </c>
      <c r="CW108">
        <f t="shared" si="175"/>
        <v>9.7020568863040051</v>
      </c>
      <c r="CX108">
        <f t="shared" si="171"/>
        <v>9.7694021432704758</v>
      </c>
    </row>
    <row r="109" spans="1:102">
      <c r="A109" s="37" t="s">
        <v>78</v>
      </c>
      <c r="B109" s="38" t="s">
        <v>45</v>
      </c>
      <c r="C109" s="37">
        <v>46024.26</v>
      </c>
      <c r="D109" s="37" t="s">
        <v>79</v>
      </c>
      <c r="E109">
        <f t="shared" si="121"/>
        <v>6251.4896627427161</v>
      </c>
      <c r="F109">
        <f t="shared" si="122"/>
        <v>6251.5</v>
      </c>
      <c r="G109">
        <f t="shared" si="123"/>
        <v>-3.736940496310126E-3</v>
      </c>
      <c r="H109" s="116"/>
      <c r="I109" s="116"/>
      <c r="J109" s="116">
        <f>G109</f>
        <v>-3.736940496310126E-3</v>
      </c>
      <c r="K109" s="117"/>
      <c r="L109" s="116"/>
      <c r="M109" s="116"/>
      <c r="N109" s="116"/>
      <c r="O109" s="40"/>
      <c r="P109" s="116"/>
      <c r="Q109" s="293">
        <f t="shared" si="124"/>
        <v>31005.760000000002</v>
      </c>
      <c r="R109" s="8">
        <f t="shared" si="125"/>
        <v>1.3964724272962572E-5</v>
      </c>
      <c r="S109" s="116">
        <v>1</v>
      </c>
      <c r="T109" s="167">
        <f t="shared" si="126"/>
        <v>1.3964724272962572E-5</v>
      </c>
      <c r="U109" s="116"/>
      <c r="V109" s="116"/>
      <c r="W109" s="25"/>
      <c r="X109" s="252"/>
      <c r="Y109" s="41"/>
      <c r="Z109">
        <f t="shared" si="127"/>
        <v>6251.5</v>
      </c>
      <c r="AA109" s="246">
        <f t="shared" si="128"/>
        <v>-6.2099185021704511E-3</v>
      </c>
      <c r="AB109" s="247">
        <f t="shared" si="129"/>
        <v>2.4729780058603251E-3</v>
      </c>
      <c r="AC109" s="247">
        <f t="shared" si="130"/>
        <v>-3.736940496310126E-3</v>
      </c>
      <c r="AD109" s="248">
        <f t="shared" si="131"/>
        <v>6.1156202174689101E-6</v>
      </c>
      <c r="AH109">
        <f t="shared" si="132"/>
        <v>-1.0400018780759423E-2</v>
      </c>
      <c r="AI109">
        <f t="shared" si="133"/>
        <v>0.58659439448723572</v>
      </c>
      <c r="AJ109">
        <f t="shared" si="134"/>
        <v>-0.55166668754803572</v>
      </c>
      <c r="AK109">
        <f t="shared" si="135"/>
        <v>-0.44861143601391767</v>
      </c>
      <c r="AL109">
        <f t="shared" si="136"/>
        <v>-2.3153759519657799</v>
      </c>
      <c r="AM109">
        <f t="shared" si="137"/>
        <v>-2.281377075035051</v>
      </c>
      <c r="AN109">
        <f t="shared" si="172"/>
        <v>-1.6863227256531741</v>
      </c>
      <c r="AO109">
        <f t="shared" si="172"/>
        <v>-1.6863228151276135</v>
      </c>
      <c r="AP109">
        <f t="shared" si="172"/>
        <v>-1.6863215427280474</v>
      </c>
      <c r="AQ109">
        <f t="shared" si="172"/>
        <v>-1.6863396359771969</v>
      </c>
      <c r="AR109">
        <f t="shared" si="172"/>
        <v>-1.6860820881428964</v>
      </c>
      <c r="AS109">
        <f t="shared" si="172"/>
        <v>-1.6896958427423368</v>
      </c>
      <c r="AT109">
        <f t="shared" si="172"/>
        <v>-1.6184765214296479</v>
      </c>
      <c r="AU109">
        <f t="shared" si="138"/>
        <v>-1.0803429110263059</v>
      </c>
      <c r="AV109" s="246">
        <f t="shared" si="139"/>
        <v>-5.6044012831448567E-3</v>
      </c>
      <c r="AW109" s="247">
        <f t="shared" si="140"/>
        <v>1.8674607868347307E-3</v>
      </c>
      <c r="AX109" s="248">
        <f t="shared" si="141"/>
        <v>3.4874097903653914E-6</v>
      </c>
      <c r="AY109" s="247">
        <f t="shared" si="142"/>
        <v>6.0575610654237024E-3</v>
      </c>
      <c r="BA109">
        <f t="shared" si="143"/>
        <v>6.0551721902559429E-4</v>
      </c>
      <c r="BB109">
        <f t="shared" si="144"/>
        <v>0.87390109306032493</v>
      </c>
      <c r="BC109">
        <f t="shared" si="145"/>
        <v>-4.3071519459689379E-2</v>
      </c>
      <c r="BD109">
        <f t="shared" si="146"/>
        <v>-0.15438611699069915</v>
      </c>
      <c r="BE109">
        <f t="shared" si="147"/>
        <v>-2.2556832820335968</v>
      </c>
      <c r="BF109">
        <f t="shared" si="148"/>
        <v>-2.1079475238021517</v>
      </c>
      <c r="BG109">
        <f t="shared" si="173"/>
        <v>-2.0895078071452255</v>
      </c>
      <c r="BH109">
        <f t="shared" si="173"/>
        <v>-2.0895076559217771</v>
      </c>
      <c r="BI109">
        <f t="shared" si="173"/>
        <v>-2.0895091861412989</v>
      </c>
      <c r="BJ109">
        <f t="shared" si="173"/>
        <v>-2.0894937017674886</v>
      </c>
      <c r="BK109">
        <f t="shared" si="173"/>
        <v>-2.0896503696072726</v>
      </c>
      <c r="BL109">
        <f t="shared" si="173"/>
        <v>-2.0880632465086371</v>
      </c>
      <c r="BM109">
        <f t="shared" si="173"/>
        <v>-2.10394307057827</v>
      </c>
      <c r="BN109">
        <f t="shared" si="149"/>
        <v>-1.9163901678150097</v>
      </c>
      <c r="BQ109">
        <f t="shared" si="154"/>
        <v>-1.9108538481562937E-2</v>
      </c>
      <c r="BR109">
        <v>47000</v>
      </c>
      <c r="BS109">
        <f t="shared" si="155"/>
        <v>-1.7014854244856534E-2</v>
      </c>
      <c r="BT109">
        <f t="shared" si="156"/>
        <v>-1.4721683579580428E-2</v>
      </c>
      <c r="BU109">
        <f t="shared" si="157"/>
        <v>-2.2931706652761057E-3</v>
      </c>
      <c r="BV109">
        <f t="shared" si="158"/>
        <v>1.5978428573110572</v>
      </c>
      <c r="BW109">
        <f t="shared" si="159"/>
        <v>-4.1488508713724337E-2</v>
      </c>
      <c r="BX109">
        <f t="shared" si="160"/>
        <v>0.20035508958322937</v>
      </c>
      <c r="BY109">
        <f t="shared" si="161"/>
        <v>0.10051400742527036</v>
      </c>
      <c r="BZ109">
        <f t="shared" si="174"/>
        <v>6.3820383645559549</v>
      </c>
      <c r="CA109">
        <f t="shared" si="174"/>
        <v>6.3808253209758314</v>
      </c>
      <c r="CB109">
        <f t="shared" si="174"/>
        <v>6.378827553519427</v>
      </c>
      <c r="CC109">
        <f t="shared" si="174"/>
        <v>6.3755382509674243</v>
      </c>
      <c r="CD109">
        <f t="shared" si="174"/>
        <v>6.370124615260111</v>
      </c>
      <c r="CE109">
        <f t="shared" si="174"/>
        <v>6.3612201697175683</v>
      </c>
      <c r="CF109">
        <f t="shared" si="174"/>
        <v>6.3465871189305236</v>
      </c>
      <c r="CG109">
        <f t="shared" si="162"/>
        <v>6.3225680405580693</v>
      </c>
      <c r="CI109" s="23">
        <f t="shared" si="163"/>
        <v>47000</v>
      </c>
      <c r="CJ109" s="86">
        <f t="shared" si="164"/>
        <v>-1.6815367816286831E-2</v>
      </c>
      <c r="CK109" s="86">
        <f t="shared" si="165"/>
        <v>-1.4721683579580428E-2</v>
      </c>
      <c r="CL109">
        <f t="shared" si="166"/>
        <v>-2.0936842367064016E-3</v>
      </c>
      <c r="CM109">
        <f t="shared" si="167"/>
        <v>0.81981879444382155</v>
      </c>
      <c r="CN109">
        <f t="shared" si="168"/>
        <v>-0.46796289764394811</v>
      </c>
      <c r="CO109">
        <f t="shared" si="169"/>
        <v>-2.6995827302916062</v>
      </c>
      <c r="CP109">
        <f t="shared" si="170"/>
        <v>-4.4508759707050558</v>
      </c>
      <c r="CQ109">
        <f t="shared" si="175"/>
        <v>9.9614732034947746</v>
      </c>
      <c r="CR109">
        <f t="shared" si="175"/>
        <v>9.9614761369138272</v>
      </c>
      <c r="CS109">
        <f t="shared" si="175"/>
        <v>9.961459013765074</v>
      </c>
      <c r="CT109">
        <f t="shared" si="175"/>
        <v>9.9615589686105874</v>
      </c>
      <c r="CU109">
        <f t="shared" si="175"/>
        <v>9.9609755750418625</v>
      </c>
      <c r="CV109">
        <f t="shared" si="175"/>
        <v>9.9643834601160517</v>
      </c>
      <c r="CW109">
        <f t="shared" si="175"/>
        <v>9.9445723003360982</v>
      </c>
      <c r="CX109">
        <f t="shared" si="171"/>
        <v>10.063395433862208</v>
      </c>
    </row>
    <row r="110" spans="1:102">
      <c r="A110" s="37" t="s">
        <v>78</v>
      </c>
      <c r="B110" s="38" t="s">
        <v>49</v>
      </c>
      <c r="C110" s="37">
        <v>46026.248299999999</v>
      </c>
      <c r="D110" s="37" t="s">
        <v>79</v>
      </c>
      <c r="E110">
        <f t="shared" si="121"/>
        <v>6256.9897686936756</v>
      </c>
      <c r="F110">
        <f t="shared" si="122"/>
        <v>6257</v>
      </c>
      <c r="G110">
        <f t="shared" si="123"/>
        <v>-3.698638996866066E-3</v>
      </c>
      <c r="H110" s="116"/>
      <c r="I110" s="116"/>
      <c r="J110" s="116">
        <f>G110</f>
        <v>-3.698638996866066E-3</v>
      </c>
      <c r="K110" s="117"/>
      <c r="L110" s="116"/>
      <c r="M110" s="116"/>
      <c r="N110" s="116"/>
      <c r="O110" s="40"/>
      <c r="P110" s="116"/>
      <c r="Q110" s="293">
        <f t="shared" si="124"/>
        <v>31007.748299999999</v>
      </c>
      <c r="R110" s="8">
        <f t="shared" si="125"/>
        <v>1.3679930429138419E-5</v>
      </c>
      <c r="S110" s="116">
        <v>1</v>
      </c>
      <c r="T110" s="167">
        <f t="shared" si="126"/>
        <v>1.3679930429138419E-5</v>
      </c>
      <c r="U110" s="116"/>
      <c r="W110" s="25"/>
      <c r="X110" s="252"/>
      <c r="Y110" s="41"/>
      <c r="Z110">
        <f t="shared" si="127"/>
        <v>6257</v>
      </c>
      <c r="AA110" s="246">
        <f t="shared" si="128"/>
        <v>-6.2173184036425624E-3</v>
      </c>
      <c r="AB110" s="247">
        <f t="shared" si="129"/>
        <v>2.5186794067764964E-3</v>
      </c>
      <c r="AC110" s="247">
        <f t="shared" si="130"/>
        <v>-3.698638996866066E-3</v>
      </c>
      <c r="AD110" s="248">
        <f t="shared" si="131"/>
        <v>6.3437459541200038E-6</v>
      </c>
      <c r="AH110">
        <f t="shared" si="132"/>
        <v>-1.0404320230369316E-2</v>
      </c>
      <c r="AI110">
        <f t="shared" si="133"/>
        <v>0.58690470064280387</v>
      </c>
      <c r="AJ110">
        <f t="shared" si="134"/>
        <v>-0.55224329745422429</v>
      </c>
      <c r="AK110">
        <f t="shared" si="135"/>
        <v>-0.4488971918388811</v>
      </c>
      <c r="AL110">
        <f t="shared" si="136"/>
        <v>-2.3146844686004417</v>
      </c>
      <c r="AM110">
        <f t="shared" si="137"/>
        <v>-2.2792335487194686</v>
      </c>
      <c r="AN110">
        <f t="shared" si="172"/>
        <v>-1.6853889238108588</v>
      </c>
      <c r="AO110">
        <f t="shared" si="172"/>
        <v>-1.68538900966275</v>
      </c>
      <c r="AP110">
        <f t="shared" si="172"/>
        <v>-1.68538777887419</v>
      </c>
      <c r="AQ110">
        <f t="shared" si="172"/>
        <v>-1.6854054224282082</v>
      </c>
      <c r="AR110">
        <f t="shared" si="172"/>
        <v>-1.6851522401681631</v>
      </c>
      <c r="AS110">
        <f t="shared" si="172"/>
        <v>-1.6887335447378757</v>
      </c>
      <c r="AT110">
        <f t="shared" si="172"/>
        <v>-1.617189931691537</v>
      </c>
      <c r="AU110">
        <f t="shared" si="138"/>
        <v>-1.0793437083505335</v>
      </c>
      <c r="AV110" s="246">
        <f t="shared" si="139"/>
        <v>-5.6039769567921213E-3</v>
      </c>
      <c r="AW110" s="247">
        <f t="shared" si="140"/>
        <v>1.9053379599260553E-3</v>
      </c>
      <c r="AX110" s="248">
        <f t="shared" si="141"/>
        <v>3.6303127415351823E-6</v>
      </c>
      <c r="AY110" s="247">
        <f t="shared" si="142"/>
        <v>6.0923397866528093E-3</v>
      </c>
      <c r="BA110">
        <f t="shared" si="143"/>
        <v>6.1334144685044065E-4</v>
      </c>
      <c r="BB110">
        <f t="shared" si="144"/>
        <v>0.8741038521712946</v>
      </c>
      <c r="BC110">
        <f t="shared" si="145"/>
        <v>-4.1760079354145781E-2</v>
      </c>
      <c r="BD110">
        <f t="shared" si="146"/>
        <v>-0.15455150407789453</v>
      </c>
      <c r="BE110">
        <f t="shared" si="147"/>
        <v>-2.2543706605331399</v>
      </c>
      <c r="BF110">
        <f t="shared" si="148"/>
        <v>-2.1043798690246596</v>
      </c>
      <c r="BG110">
        <f t="shared" si="173"/>
        <v>-2.088036097333104</v>
      </c>
      <c r="BH110">
        <f t="shared" si="173"/>
        <v>-2.0880359484578705</v>
      </c>
      <c r="BI110">
        <f t="shared" si="173"/>
        <v>-2.0880374588114514</v>
      </c>
      <c r="BJ110">
        <f t="shared" si="173"/>
        <v>-2.0880221359429227</v>
      </c>
      <c r="BK110">
        <f t="shared" si="173"/>
        <v>-2.0881775706664345</v>
      </c>
      <c r="BL110">
        <f t="shared" si="173"/>
        <v>-2.0865988704005005</v>
      </c>
      <c r="BM110">
        <f t="shared" si="173"/>
        <v>-2.102435051158646</v>
      </c>
      <c r="BN110">
        <f t="shared" si="149"/>
        <v>-1.9147732047167549</v>
      </c>
      <c r="BQ110">
        <f t="shared" si="154"/>
        <v>-1.3356975437157319E-2</v>
      </c>
      <c r="BR110">
        <v>48000</v>
      </c>
      <c r="BS110">
        <f t="shared" si="155"/>
        <v>-1.256892869894536E-2</v>
      </c>
      <c r="BT110">
        <f t="shared" si="156"/>
        <v>-1.5084099299447774E-2</v>
      </c>
      <c r="BU110">
        <f t="shared" si="157"/>
        <v>2.5151706005024145E-3</v>
      </c>
      <c r="BV110">
        <f t="shared" si="158"/>
        <v>1.3300822569874069</v>
      </c>
      <c r="BW110">
        <f t="shared" si="159"/>
        <v>0.6869059607060376</v>
      </c>
      <c r="BX110">
        <f t="shared" si="160"/>
        <v>0.99907856352089475</v>
      </c>
      <c r="BY110">
        <f t="shared" si="161"/>
        <v>0.54570442238562611</v>
      </c>
      <c r="BZ110">
        <f t="shared" si="174"/>
        <v>6.8079277591907221</v>
      </c>
      <c r="CA110">
        <f t="shared" si="174"/>
        <v>6.8042559687813418</v>
      </c>
      <c r="CB110">
        <f t="shared" si="174"/>
        <v>6.797329793163378</v>
      </c>
      <c r="CC110">
        <f t="shared" si="174"/>
        <v>6.784337763574543</v>
      </c>
      <c r="CD110">
        <f t="shared" si="174"/>
        <v>6.7602119673418279</v>
      </c>
      <c r="CE110">
        <f t="shared" si="174"/>
        <v>6.7161814440558363</v>
      </c>
      <c r="CF110">
        <f t="shared" si="174"/>
        <v>6.6379999913518493</v>
      </c>
      <c r="CG110">
        <f t="shared" si="162"/>
        <v>6.5042412543348798</v>
      </c>
      <c r="CI110" s="23">
        <f t="shared" si="163"/>
        <v>48000</v>
      </c>
      <c r="CJ110" s="86">
        <f t="shared" si="164"/>
        <v>-1.5872146037659733E-2</v>
      </c>
      <c r="CK110" s="86">
        <f t="shared" si="165"/>
        <v>-1.5084099299447774E-2</v>
      </c>
      <c r="CL110">
        <f t="shared" si="166"/>
        <v>-7.8804673821195926E-4</v>
      </c>
      <c r="CM110">
        <f t="shared" si="167"/>
        <v>0.84220507935316113</v>
      </c>
      <c r="CN110">
        <f t="shared" si="168"/>
        <v>-0.26827929047302723</v>
      </c>
      <c r="CO110">
        <f t="shared" si="169"/>
        <v>-2.4842048309698099</v>
      </c>
      <c r="CP110">
        <f t="shared" si="170"/>
        <v>-2.9319821543480753</v>
      </c>
      <c r="CQ110">
        <f t="shared" si="175"/>
        <v>10.215663339285737</v>
      </c>
      <c r="CR110">
        <f t="shared" si="175"/>
        <v>10.215664482687854</v>
      </c>
      <c r="CS110">
        <f t="shared" si="175"/>
        <v>10.215656325944851</v>
      </c>
      <c r="CT110">
        <f t="shared" si="175"/>
        <v>10.215714515568788</v>
      </c>
      <c r="CU110">
        <f t="shared" si="175"/>
        <v>10.21529946980079</v>
      </c>
      <c r="CV110">
        <f t="shared" si="175"/>
        <v>10.218263664819789</v>
      </c>
      <c r="CW110">
        <f t="shared" si="175"/>
        <v>10.197284082408109</v>
      </c>
      <c r="CX110">
        <f t="shared" si="171"/>
        <v>10.357388724453941</v>
      </c>
    </row>
    <row r="111" spans="1:102">
      <c r="A111" s="47" t="s">
        <v>73</v>
      </c>
      <c r="B111" s="48"/>
      <c r="C111" s="51">
        <v>46026.608</v>
      </c>
      <c r="D111" s="51" t="s">
        <v>16</v>
      </c>
      <c r="E111">
        <f t="shared" si="121"/>
        <v>6257.9847835860801</v>
      </c>
      <c r="F111">
        <f t="shared" si="122"/>
        <v>6258</v>
      </c>
      <c r="G111">
        <f t="shared" si="123"/>
        <v>-5.5007659975672141E-3</v>
      </c>
      <c r="H111" s="116"/>
      <c r="I111" s="116">
        <f t="shared" ref="I111:I151" si="177">G111</f>
        <v>-5.5007659975672141E-3</v>
      </c>
      <c r="K111" s="117"/>
      <c r="L111" s="116"/>
      <c r="M111" s="116"/>
      <c r="N111" s="116"/>
      <c r="O111" s="40"/>
      <c r="P111" s="116"/>
      <c r="Q111" s="293">
        <f t="shared" si="124"/>
        <v>31008.108</v>
      </c>
      <c r="R111" s="8">
        <f t="shared" si="125"/>
        <v>3.0258426559991628E-5</v>
      </c>
      <c r="S111" s="8">
        <v>0.1</v>
      </c>
      <c r="T111" s="167">
        <f t="shared" si="126"/>
        <v>3.0258426559991628E-6</v>
      </c>
      <c r="U111" s="116"/>
      <c r="V111" s="116"/>
      <c r="W111" s="25"/>
      <c r="X111" s="252"/>
      <c r="Y111" s="41"/>
      <c r="Z111">
        <f t="shared" si="127"/>
        <v>6258</v>
      </c>
      <c r="AA111" s="246">
        <f t="shared" si="128"/>
        <v>-6.2186630939806897E-3</v>
      </c>
      <c r="AB111" s="247">
        <f t="shared" si="129"/>
        <v>7.1789709641347562E-4</v>
      </c>
      <c r="AC111" s="247">
        <f t="shared" si="130"/>
        <v>-5.5007659975672141E-3</v>
      </c>
      <c r="AD111" s="248">
        <f t="shared" si="131"/>
        <v>5.1537624103889915E-8</v>
      </c>
      <c r="AH111">
        <f t="shared" si="132"/>
        <v>-1.0405101581656605E-2</v>
      </c>
      <c r="AI111">
        <f t="shared" si="133"/>
        <v>0.58696117646570944</v>
      </c>
      <c r="AJ111">
        <f t="shared" si="134"/>
        <v>-0.55234817279601645</v>
      </c>
      <c r="AK111">
        <f t="shared" si="135"/>
        <v>-0.44894915685994308</v>
      </c>
      <c r="AL111">
        <f t="shared" si="136"/>
        <v>-2.3145586657324726</v>
      </c>
      <c r="AM111">
        <f t="shared" si="137"/>
        <v>-2.2788439361328381</v>
      </c>
      <c r="AN111">
        <f t="shared" ref="AN111:AT120" si="178">$AU111+$AB$7*SIN(AO111)</f>
        <v>-1.6852190885781919</v>
      </c>
      <c r="AO111">
        <f t="shared" si="178"/>
        <v>-1.6852191737827287</v>
      </c>
      <c r="AP111">
        <f t="shared" si="178"/>
        <v>-1.6852179504696636</v>
      </c>
      <c r="AQ111">
        <f t="shared" si="178"/>
        <v>-1.6852355127795984</v>
      </c>
      <c r="AR111">
        <f t="shared" si="178"/>
        <v>-1.6849831242815827</v>
      </c>
      <c r="AS111">
        <f t="shared" si="178"/>
        <v>-1.6885584747143243</v>
      </c>
      <c r="AT111">
        <f t="shared" si="178"/>
        <v>-1.6169559485831755</v>
      </c>
      <c r="AU111">
        <f t="shared" si="138"/>
        <v>-1.0791620351367568</v>
      </c>
      <c r="AV111" s="246">
        <f t="shared" si="139"/>
        <v>-5.603899007424834E-3</v>
      </c>
      <c r="AW111" s="247">
        <f t="shared" si="140"/>
        <v>1.0313300985761997E-4</v>
      </c>
      <c r="AX111" s="248">
        <f t="shared" si="141"/>
        <v>1.0636417722291937E-9</v>
      </c>
      <c r="AY111" s="247">
        <f t="shared" si="142"/>
        <v>4.289571497533535E-3</v>
      </c>
      <c r="BA111">
        <f t="shared" si="143"/>
        <v>6.1476408655585543E-4</v>
      </c>
      <c r="BB111">
        <f t="shared" si="144"/>
        <v>0.8741407508981629</v>
      </c>
      <c r="BC111">
        <f t="shared" si="145"/>
        <v>-4.1521562499799554E-2</v>
      </c>
      <c r="BD111">
        <f t="shared" si="146"/>
        <v>-0.15458155409481558</v>
      </c>
      <c r="BE111">
        <f t="shared" si="147"/>
        <v>-2.254131936619812</v>
      </c>
      <c r="BF111">
        <f t="shared" si="148"/>
        <v>-2.1037320855415191</v>
      </c>
      <c r="BG111">
        <f t="shared" ref="BG111:BM120" si="179">$BN111+$BB$7*SIN(BH111)</f>
        <v>-2.0877684770369109</v>
      </c>
      <c r="BH111">
        <f t="shared" si="179"/>
        <v>-2.0877683285857174</v>
      </c>
      <c r="BI111">
        <f t="shared" si="179"/>
        <v>-2.0877698353462315</v>
      </c>
      <c r="BJ111">
        <f t="shared" si="179"/>
        <v>-2.0877545417354644</v>
      </c>
      <c r="BK111">
        <f t="shared" si="179"/>
        <v>-2.0879097527008206</v>
      </c>
      <c r="BL111">
        <f t="shared" si="179"/>
        <v>-2.0863325835512398</v>
      </c>
      <c r="BM111">
        <f t="shared" si="179"/>
        <v>-2.1021608131029637</v>
      </c>
      <c r="BN111">
        <f t="shared" si="149"/>
        <v>-1.9144792114261628</v>
      </c>
      <c r="BQ111">
        <f t="shared" si="154"/>
        <v>-8.7334695678475318E-3</v>
      </c>
      <c r="BR111">
        <v>49000</v>
      </c>
      <c r="BS111">
        <f t="shared" si="155"/>
        <v>-9.345768725947938E-3</v>
      </c>
      <c r="BT111">
        <f t="shared" si="156"/>
        <v>-1.5441643264912003E-2</v>
      </c>
      <c r="BU111">
        <f t="shared" si="157"/>
        <v>6.0958745389640646E-3</v>
      </c>
      <c r="BV111">
        <f t="shared" si="158"/>
        <v>1.0371198659471363</v>
      </c>
      <c r="BW111">
        <f t="shared" si="159"/>
        <v>0.95452295600504999</v>
      </c>
      <c r="BX111">
        <f t="shared" si="160"/>
        <v>1.5099110899280688</v>
      </c>
      <c r="BY111">
        <f t="shared" si="161"/>
        <v>0.94089579056581651</v>
      </c>
      <c r="BZ111">
        <f t="shared" si="174"/>
        <v>7.1504934080742233</v>
      </c>
      <c r="CA111">
        <f t="shared" si="174"/>
        <v>7.1488821693984832</v>
      </c>
      <c r="CB111">
        <f t="shared" si="174"/>
        <v>7.1448166710834631</v>
      </c>
      <c r="CC111">
        <f t="shared" si="174"/>
        <v>7.1346430173744624</v>
      </c>
      <c r="CD111">
        <f t="shared" si="174"/>
        <v>7.1096853413359167</v>
      </c>
      <c r="CE111">
        <f t="shared" si="174"/>
        <v>7.0511236746485224</v>
      </c>
      <c r="CF111">
        <f t="shared" si="174"/>
        <v>6.9250102647591767</v>
      </c>
      <c r="CG111">
        <f t="shared" si="162"/>
        <v>6.6859144681116902</v>
      </c>
      <c r="CI111" s="23">
        <f t="shared" si="163"/>
        <v>49000</v>
      </c>
      <c r="CJ111" s="86">
        <f t="shared" si="164"/>
        <v>-1.4829344106811597E-2</v>
      </c>
      <c r="CK111" s="86">
        <f t="shared" si="165"/>
        <v>-1.5441643264912003E-2</v>
      </c>
      <c r="CL111">
        <f t="shared" si="166"/>
        <v>6.1229915810040675E-4</v>
      </c>
      <c r="CM111">
        <f t="shared" si="167"/>
        <v>0.87407682479756432</v>
      </c>
      <c r="CN111">
        <f t="shared" si="168"/>
        <v>-4.1934814773137638E-2</v>
      </c>
      <c r="CO111">
        <f t="shared" si="169"/>
        <v>-2.2545455491527036</v>
      </c>
      <c r="CP111">
        <f t="shared" si="170"/>
        <v>-2.1048546403622188</v>
      </c>
      <c r="CQ111">
        <f t="shared" si="175"/>
        <v>10.478138451810061</v>
      </c>
      <c r="CR111">
        <f t="shared" si="175"/>
        <v>10.478138600996536</v>
      </c>
      <c r="CS111">
        <f t="shared" si="175"/>
        <v>10.478137088006797</v>
      </c>
      <c r="CT111">
        <f t="shared" si="175"/>
        <v>10.478152432331932</v>
      </c>
      <c r="CU111">
        <f t="shared" si="175"/>
        <v>10.477996833584676</v>
      </c>
      <c r="CV111">
        <f t="shared" si="175"/>
        <v>10.47957665568647</v>
      </c>
      <c r="CW111">
        <f t="shared" si="175"/>
        <v>10.463734652599518</v>
      </c>
      <c r="CX111">
        <f t="shared" si="171"/>
        <v>10.651382015045673</v>
      </c>
    </row>
    <row r="112" spans="1:102">
      <c r="A112" s="47" t="s">
        <v>73</v>
      </c>
      <c r="B112" s="48"/>
      <c r="C112" s="51">
        <v>46321.603000000003</v>
      </c>
      <c r="D112" s="51" t="s">
        <v>16</v>
      </c>
      <c r="E112">
        <f t="shared" si="121"/>
        <v>7074.0104110092971</v>
      </c>
      <c r="F112">
        <f t="shared" si="122"/>
        <v>7074</v>
      </c>
      <c r="G112">
        <f t="shared" si="123"/>
        <v>3.7636020060745068E-3</v>
      </c>
      <c r="H112" s="116"/>
      <c r="I112" s="116">
        <f t="shared" si="177"/>
        <v>3.7636020060745068E-3</v>
      </c>
      <c r="K112" s="117"/>
      <c r="L112" s="116"/>
      <c r="M112" s="116"/>
      <c r="N112" s="116"/>
      <c r="O112" s="40"/>
      <c r="P112" s="116"/>
      <c r="Q112" s="293">
        <f t="shared" si="124"/>
        <v>31303.103000000003</v>
      </c>
      <c r="R112" s="8">
        <f t="shared" si="125"/>
        <v>1.4164700060128052E-5</v>
      </c>
      <c r="S112" s="8">
        <v>0.1</v>
      </c>
      <c r="T112" s="167">
        <f t="shared" si="126"/>
        <v>1.4164700060128052E-6</v>
      </c>
      <c r="U112" s="116"/>
      <c r="V112" s="116"/>
      <c r="W112" s="25"/>
      <c r="X112" s="252"/>
      <c r="Y112" s="41"/>
      <c r="Z112">
        <f t="shared" si="127"/>
        <v>7074</v>
      </c>
      <c r="AA112" s="246">
        <f t="shared" si="128"/>
        <v>-7.2307365116752228E-3</v>
      </c>
      <c r="AB112" s="247">
        <f t="shared" si="129"/>
        <v>1.099433851774973E-2</v>
      </c>
      <c r="AC112" s="247">
        <f t="shared" si="130"/>
        <v>3.7636020060745068E-3</v>
      </c>
      <c r="AD112" s="248">
        <f t="shared" si="131"/>
        <v>1.2087547944287533E-5</v>
      </c>
      <c r="AH112">
        <f t="shared" si="132"/>
        <v>-1.0959114264993079E-2</v>
      </c>
      <c r="AI112">
        <f t="shared" si="133"/>
        <v>0.63959007965242887</v>
      </c>
      <c r="AJ112">
        <f t="shared" si="134"/>
        <v>-0.64184492990239284</v>
      </c>
      <c r="AK112">
        <f t="shared" si="135"/>
        <v>-0.49220026869852695</v>
      </c>
      <c r="AL112">
        <f t="shared" si="136"/>
        <v>-2.2028353896198447</v>
      </c>
      <c r="AM112">
        <f t="shared" si="137"/>
        <v>-1.971669302663297</v>
      </c>
      <c r="AN112">
        <f t="shared" si="178"/>
        <v>-1.5406864177996789</v>
      </c>
      <c r="AO112">
        <f t="shared" si="178"/>
        <v>-1.5406864169770809</v>
      </c>
      <c r="AP112">
        <f t="shared" si="178"/>
        <v>-1.5406863721871149</v>
      </c>
      <c r="AQ112">
        <f t="shared" si="178"/>
        <v>-1.5406839335009206</v>
      </c>
      <c r="AR112">
        <f t="shared" si="178"/>
        <v>-1.5405514506999689</v>
      </c>
      <c r="AS112">
        <f t="shared" si="178"/>
        <v>-1.534065258231847</v>
      </c>
      <c r="AT112">
        <f t="shared" si="178"/>
        <v>-1.4202760418577993</v>
      </c>
      <c r="AU112">
        <f t="shared" si="138"/>
        <v>-0.93091669269487909</v>
      </c>
      <c r="AV112" s="246">
        <f t="shared" si="139"/>
        <v>-5.4584324543951578E-3</v>
      </c>
      <c r="AW112" s="247">
        <f t="shared" si="140"/>
        <v>9.2220344604696646E-3</v>
      </c>
      <c r="AX112" s="248">
        <f t="shared" si="141"/>
        <v>8.5045919590090023E-6</v>
      </c>
      <c r="AY112" s="247">
        <f t="shared" si="142"/>
        <v>1.295041221378752E-2</v>
      </c>
      <c r="BA112">
        <f t="shared" si="143"/>
        <v>1.7723040572800647E-3</v>
      </c>
      <c r="BB112">
        <f t="shared" si="144"/>
        <v>0.90773531758093362</v>
      </c>
      <c r="BC112">
        <f t="shared" si="145"/>
        <v>0.15990137309906979</v>
      </c>
      <c r="BD112">
        <f t="shared" si="146"/>
        <v>-0.17670097857384803</v>
      </c>
      <c r="BE112">
        <f t="shared" si="147"/>
        <v>-2.0520076943795176</v>
      </c>
      <c r="BF112">
        <f t="shared" si="148"/>
        <v>-1.6502659512861491</v>
      </c>
      <c r="BG112">
        <f t="shared" si="179"/>
        <v>-1.8653352971823507</v>
      </c>
      <c r="BH112">
        <f t="shared" si="179"/>
        <v>-1.8653352919656156</v>
      </c>
      <c r="BI112">
        <f t="shared" si="179"/>
        <v>-1.8653353821147365</v>
      </c>
      <c r="BJ112">
        <f t="shared" si="179"/>
        <v>-1.8653338242660373</v>
      </c>
      <c r="BK112">
        <f t="shared" si="179"/>
        <v>-1.8653607440086364</v>
      </c>
      <c r="BL112">
        <f t="shared" si="179"/>
        <v>-1.8648952323216885</v>
      </c>
      <c r="BM112">
        <f t="shared" si="179"/>
        <v>-1.8728470166133193</v>
      </c>
      <c r="BN112">
        <f t="shared" si="149"/>
        <v>-1.674580686303309</v>
      </c>
      <c r="BQ112">
        <f t="shared" si="154"/>
        <v>-5.3236687117278313E-3</v>
      </c>
      <c r="BR112">
        <v>50000</v>
      </c>
      <c r="BS112">
        <f t="shared" si="155"/>
        <v>-7.3505163720498611E-3</v>
      </c>
      <c r="BT112">
        <f t="shared" si="156"/>
        <v>-1.5794315475973111E-2</v>
      </c>
      <c r="BU112">
        <f t="shared" si="157"/>
        <v>8.4437991039232503E-3</v>
      </c>
      <c r="BV112">
        <f t="shared" si="158"/>
        <v>0.84359976261991132</v>
      </c>
      <c r="BW112">
        <f t="shared" si="159"/>
        <v>0.99984838278815868</v>
      </c>
      <c r="BX112">
        <f t="shared" si="160"/>
        <v>1.83006568420974</v>
      </c>
      <c r="BY112">
        <f t="shared" si="161"/>
        <v>1.2998174768747375</v>
      </c>
      <c r="BZ112">
        <f t="shared" ref="BZ112:CF121" si="180">$CG112+$AB$7*SIN(CA112)</f>
        <v>7.4213721874952556</v>
      </c>
      <c r="CA112">
        <f t="shared" si="180"/>
        <v>7.4211332104083088</v>
      </c>
      <c r="CB112">
        <f t="shared" si="180"/>
        <v>7.4202002426511697</v>
      </c>
      <c r="CC112">
        <f t="shared" si="180"/>
        <v>7.4165757727577821</v>
      </c>
      <c r="CD112">
        <f t="shared" si="180"/>
        <v>7.4027535751470275</v>
      </c>
      <c r="CE112">
        <f t="shared" si="180"/>
        <v>7.3532980669851629</v>
      </c>
      <c r="CF112">
        <f t="shared" si="180"/>
        <v>7.2041508248150876</v>
      </c>
      <c r="CG112">
        <f t="shared" si="162"/>
        <v>6.8675876818885015</v>
      </c>
      <c r="CI112" s="23">
        <f t="shared" si="163"/>
        <v>50000</v>
      </c>
      <c r="CJ112" s="86">
        <f t="shared" si="164"/>
        <v>-1.3767467815651082E-2</v>
      </c>
      <c r="CK112" s="86">
        <f t="shared" si="165"/>
        <v>-1.5794315475973111E-2</v>
      </c>
      <c r="CL112">
        <f t="shared" si="166"/>
        <v>2.0268476603220293E-3</v>
      </c>
      <c r="CM112">
        <f t="shared" si="167"/>
        <v>0.91620389286285386</v>
      </c>
      <c r="CN112">
        <f t="shared" si="168"/>
        <v>0.20645355138912677</v>
      </c>
      <c r="CO112">
        <f t="shared" si="169"/>
        <v>-2.0046494033906654</v>
      </c>
      <c r="CP112">
        <f t="shared" si="170"/>
        <v>-1.5653999845061568</v>
      </c>
      <c r="CQ112">
        <f t="shared" ref="CQ112:CW121" si="181">$CX112+$BB$7*SIN(CR112)</f>
        <v>10.751924085285214</v>
      </c>
      <c r="CR112">
        <f t="shared" si="181"/>
        <v>10.751924086821059</v>
      </c>
      <c r="CS112">
        <f t="shared" si="181"/>
        <v>10.751924054884066</v>
      </c>
      <c r="CT112">
        <f t="shared" si="181"/>
        <v>10.751924718995895</v>
      </c>
      <c r="CU112">
        <f t="shared" si="181"/>
        <v>10.751910909528851</v>
      </c>
      <c r="CV112">
        <f t="shared" si="181"/>
        <v>10.752198220091758</v>
      </c>
      <c r="CW112">
        <f t="shared" si="181"/>
        <v>10.746287487665136</v>
      </c>
      <c r="CX112">
        <f t="shared" si="171"/>
        <v>10.945375305637405</v>
      </c>
    </row>
    <row r="113" spans="1:102">
      <c r="A113" s="47" t="s">
        <v>73</v>
      </c>
      <c r="B113" s="48"/>
      <c r="C113" s="51">
        <v>46413.599000000002</v>
      </c>
      <c r="D113" s="51" t="s">
        <v>16</v>
      </c>
      <c r="E113">
        <f t="shared" si="121"/>
        <v>7328.4930077327163</v>
      </c>
      <c r="F113">
        <f t="shared" si="122"/>
        <v>7328.5</v>
      </c>
      <c r="G113">
        <f t="shared" si="123"/>
        <v>-2.5277194945374504E-3</v>
      </c>
      <c r="H113" s="116"/>
      <c r="I113" s="116">
        <f t="shared" si="177"/>
        <v>-2.5277194945374504E-3</v>
      </c>
      <c r="K113" s="117"/>
      <c r="L113" s="116"/>
      <c r="M113" s="116"/>
      <c r="N113" s="116"/>
      <c r="O113" s="40"/>
      <c r="P113" s="116"/>
      <c r="Q113" s="293">
        <f t="shared" si="124"/>
        <v>31395.099000000002</v>
      </c>
      <c r="R113" s="8">
        <f t="shared" si="125"/>
        <v>6.3893658430646634E-6</v>
      </c>
      <c r="S113" s="8">
        <v>0.1</v>
      </c>
      <c r="T113" s="167">
        <f t="shared" si="126"/>
        <v>6.3893658430646634E-7</v>
      </c>
      <c r="U113" s="116"/>
      <c r="V113" s="116"/>
      <c r="W113" s="25"/>
      <c r="X113" s="252"/>
      <c r="Y113" s="41"/>
      <c r="Z113">
        <f t="shared" si="127"/>
        <v>7328.5</v>
      </c>
      <c r="AA113" s="246">
        <f t="shared" si="128"/>
        <v>-7.5063299306059525E-3</v>
      </c>
      <c r="AB113" s="247">
        <f t="shared" si="129"/>
        <v>4.9786104360685021E-3</v>
      </c>
      <c r="AC113" s="247">
        <f t="shared" si="130"/>
        <v>-2.5277194945374504E-3</v>
      </c>
      <c r="AD113" s="248">
        <f t="shared" si="131"/>
        <v>2.4786561874130201E-6</v>
      </c>
      <c r="AH113">
        <f t="shared" si="132"/>
        <v>-1.1092508014772013E-2</v>
      </c>
      <c r="AI113">
        <f t="shared" si="133"/>
        <v>0.65914428724795915</v>
      </c>
      <c r="AJ113">
        <f t="shared" si="134"/>
        <v>-0.67138652031829815</v>
      </c>
      <c r="AK113">
        <f t="shared" si="135"/>
        <v>-0.50593853211249173</v>
      </c>
      <c r="AL113">
        <f t="shared" si="136"/>
        <v>-2.1636590615230404</v>
      </c>
      <c r="AM113">
        <f t="shared" si="137"/>
        <v>-1.8794811871505288</v>
      </c>
      <c r="AN113">
        <f t="shared" si="178"/>
        <v>-1.4928760654827808</v>
      </c>
      <c r="AO113">
        <f t="shared" si="178"/>
        <v>-1.4928760021887824</v>
      </c>
      <c r="AP113">
        <f t="shared" si="178"/>
        <v>-1.492874669327718</v>
      </c>
      <c r="AQ113">
        <f t="shared" si="178"/>
        <v>-1.4928466068840232</v>
      </c>
      <c r="AR113">
        <f t="shared" si="178"/>
        <v>-1.4922580952495608</v>
      </c>
      <c r="AS113">
        <f t="shared" si="178"/>
        <v>-1.4807966051478707</v>
      </c>
      <c r="AT113">
        <f t="shared" si="178"/>
        <v>-1.3566814685728592</v>
      </c>
      <c r="AU113">
        <f t="shared" si="138"/>
        <v>-0.88468085978868061</v>
      </c>
      <c r="AV113" s="246">
        <f t="shared" si="139"/>
        <v>-5.3793720865108075E-3</v>
      </c>
      <c r="AW113" s="247">
        <f t="shared" si="140"/>
        <v>2.8516525919733571E-3</v>
      </c>
      <c r="AX113" s="248">
        <f t="shared" si="141"/>
        <v>8.1319225053083666E-7</v>
      </c>
      <c r="AY113" s="247">
        <f t="shared" si="142"/>
        <v>6.4378306761394173E-3</v>
      </c>
      <c r="BA113">
        <f t="shared" si="143"/>
        <v>2.126957844095145E-3</v>
      </c>
      <c r="BB113">
        <f t="shared" si="144"/>
        <v>0.91965813015700537</v>
      </c>
      <c r="BC113">
        <f t="shared" si="145"/>
        <v>0.22502066461499926</v>
      </c>
      <c r="BD113">
        <f t="shared" si="146"/>
        <v>-0.18243133338595643</v>
      </c>
      <c r="BE113">
        <f t="shared" si="147"/>
        <v>-1.985634189391841</v>
      </c>
      <c r="BF113">
        <f t="shared" si="148"/>
        <v>-1.533074339437037</v>
      </c>
      <c r="BG113">
        <f t="shared" si="179"/>
        <v>-1.7941468963866209</v>
      </c>
      <c r="BH113">
        <f t="shared" si="179"/>
        <v>-1.7941468955249555</v>
      </c>
      <c r="BI113">
        <f t="shared" si="179"/>
        <v>-1.7941469150403053</v>
      </c>
      <c r="BJ113">
        <f t="shared" si="179"/>
        <v>-1.7941464730483132</v>
      </c>
      <c r="BK113">
        <f t="shared" si="179"/>
        <v>-1.7941564832612702</v>
      </c>
      <c r="BL113">
        <f t="shared" si="179"/>
        <v>-1.7939296641985618</v>
      </c>
      <c r="BM113">
        <f t="shared" si="179"/>
        <v>-1.7990147171211825</v>
      </c>
      <c r="BN113">
        <f t="shared" si="149"/>
        <v>-1.5997593938477133</v>
      </c>
      <c r="BQ113">
        <f t="shared" si="154"/>
        <v>-2.8598943064325083E-3</v>
      </c>
      <c r="BR113">
        <v>51000</v>
      </c>
      <c r="BS113">
        <f t="shared" si="155"/>
        <v>-6.2112282078309929E-3</v>
      </c>
      <c r="BT113">
        <f t="shared" si="156"/>
        <v>-1.6142115932631103E-2</v>
      </c>
      <c r="BU113">
        <f t="shared" si="157"/>
        <v>9.9308877248001099E-3</v>
      </c>
      <c r="BV113">
        <f t="shared" si="158"/>
        <v>0.71823877641425726</v>
      </c>
      <c r="BW113">
        <f t="shared" si="159"/>
        <v>0.97175356466694096</v>
      </c>
      <c r="BX113">
        <f t="shared" si="160"/>
        <v>2.0508971849998061</v>
      </c>
      <c r="BY113">
        <f t="shared" si="161"/>
        <v>1.6482004208208656</v>
      </c>
      <c r="BZ113">
        <f t="shared" si="180"/>
        <v>7.6461824942794143</v>
      </c>
      <c r="CA113">
        <f t="shared" si="180"/>
        <v>7.6461751663605764</v>
      </c>
      <c r="CB113">
        <f t="shared" si="180"/>
        <v>7.6461169521346672</v>
      </c>
      <c r="CC113">
        <f t="shared" si="180"/>
        <v>7.6456550580632898</v>
      </c>
      <c r="CD113">
        <f t="shared" si="180"/>
        <v>7.642025370090197</v>
      </c>
      <c r="CE113">
        <f t="shared" si="180"/>
        <v>7.6153883079544293</v>
      </c>
      <c r="CF113">
        <f t="shared" si="180"/>
        <v>7.4722135846895492</v>
      </c>
      <c r="CG113">
        <f t="shared" si="162"/>
        <v>7.049260895665312</v>
      </c>
      <c r="CI113" s="23">
        <f t="shared" si="163"/>
        <v>51000</v>
      </c>
      <c r="CJ113" s="86">
        <f t="shared" si="164"/>
        <v>-1.2790782031232618E-2</v>
      </c>
      <c r="CK113" s="86">
        <f t="shared" si="165"/>
        <v>-1.6142115932631103E-2</v>
      </c>
      <c r="CL113">
        <f t="shared" si="166"/>
        <v>3.3513339013984847E-3</v>
      </c>
      <c r="CM113">
        <f t="shared" si="167"/>
        <v>0.96888546513965557</v>
      </c>
      <c r="CN113">
        <f t="shared" si="168"/>
        <v>0.46627261770787559</v>
      </c>
      <c r="CO113">
        <f t="shared" si="169"/>
        <v>-1.7275257977767999</v>
      </c>
      <c r="CP113">
        <f t="shared" si="170"/>
        <v>-1.1704345539758989</v>
      </c>
      <c r="CQ113">
        <f t="shared" si="181"/>
        <v>11.040228376809333</v>
      </c>
      <c r="CR113">
        <f t="shared" si="181"/>
        <v>11.040228376809669</v>
      </c>
      <c r="CS113">
        <f t="shared" si="181"/>
        <v>11.04022837684734</v>
      </c>
      <c r="CT113">
        <f t="shared" si="181"/>
        <v>11.040228381080901</v>
      </c>
      <c r="CU113">
        <f t="shared" si="181"/>
        <v>11.040228856848037</v>
      </c>
      <c r="CV113">
        <f t="shared" si="181"/>
        <v>11.040282291276789</v>
      </c>
      <c r="CW113">
        <f t="shared" si="181"/>
        <v>11.045924308012653</v>
      </c>
      <c r="CX113">
        <f t="shared" si="171"/>
        <v>11.239368596229138</v>
      </c>
    </row>
    <row r="114" spans="1:102">
      <c r="A114" s="47" t="s">
        <v>80</v>
      </c>
      <c r="B114" s="48" t="s">
        <v>45</v>
      </c>
      <c r="C114" s="51">
        <v>46706.417999999998</v>
      </c>
      <c r="D114" s="50"/>
      <c r="E114">
        <f t="shared" si="121"/>
        <v>8138.4993068104413</v>
      </c>
      <c r="F114">
        <f t="shared" si="122"/>
        <v>8138.5</v>
      </c>
      <c r="G114">
        <f t="shared" si="123"/>
        <v>-2.5058950268430635E-4</v>
      </c>
      <c r="I114" s="8">
        <f t="shared" si="177"/>
        <v>-2.5058950268430635E-4</v>
      </c>
      <c r="J114" s="116"/>
      <c r="K114" s="117"/>
      <c r="L114" s="116"/>
      <c r="N114" s="116"/>
      <c r="O114" s="40"/>
      <c r="P114" s="116"/>
      <c r="Q114" s="293">
        <f t="shared" si="124"/>
        <v>31687.917999999998</v>
      </c>
      <c r="R114" s="8">
        <f t="shared" si="125"/>
        <v>6.2795098855567981E-8</v>
      </c>
      <c r="S114" s="8">
        <v>0.1</v>
      </c>
      <c r="T114" s="167">
        <f t="shared" si="126"/>
        <v>6.2795098855567986E-9</v>
      </c>
      <c r="U114" s="116"/>
      <c r="W114" s="25"/>
      <c r="X114" s="252"/>
      <c r="Y114" s="41"/>
      <c r="Z114">
        <f t="shared" si="127"/>
        <v>8138.5</v>
      </c>
      <c r="AA114" s="246">
        <f t="shared" si="128"/>
        <v>-8.2196187317640571E-3</v>
      </c>
      <c r="AB114" s="247">
        <f t="shared" si="129"/>
        <v>7.9690292290797507E-3</v>
      </c>
      <c r="AC114" s="247">
        <f t="shared" si="130"/>
        <v>-2.5058950268430635E-4</v>
      </c>
      <c r="AD114" s="248">
        <f t="shared" si="131"/>
        <v>6.3505426853927405E-6</v>
      </c>
      <c r="AH114">
        <f t="shared" si="132"/>
        <v>-1.135531665944556E-2</v>
      </c>
      <c r="AI114">
        <f t="shared" si="133"/>
        <v>0.73475229571361866</v>
      </c>
      <c r="AJ114">
        <f t="shared" si="134"/>
        <v>-0.77018131527592038</v>
      </c>
      <c r="AK114">
        <f t="shared" si="135"/>
        <v>-0.54936333201502363</v>
      </c>
      <c r="AL114">
        <f t="shared" si="136"/>
        <v>-2.0206117696353134</v>
      </c>
      <c r="AM114">
        <f t="shared" si="137"/>
        <v>-1.5932878907003301</v>
      </c>
      <c r="AN114">
        <f t="shared" si="178"/>
        <v>-1.3299634647620944</v>
      </c>
      <c r="AO114">
        <f t="shared" si="178"/>
        <v>-1.3299483940061618</v>
      </c>
      <c r="AP114">
        <f t="shared" si="178"/>
        <v>-1.3298448452920195</v>
      </c>
      <c r="AQ114">
        <f t="shared" si="178"/>
        <v>-1.3291345553337885</v>
      </c>
      <c r="AR114">
        <f t="shared" si="178"/>
        <v>-1.3243164320008101</v>
      </c>
      <c r="AS114">
        <f t="shared" si="178"/>
        <v>-1.2937932606933036</v>
      </c>
      <c r="AT114">
        <f t="shared" si="178"/>
        <v>-1.1477563671039173</v>
      </c>
      <c r="AU114">
        <f t="shared" si="138"/>
        <v>-0.73752555662946406</v>
      </c>
      <c r="AV114" s="246">
        <f t="shared" si="139"/>
        <v>-5.0155156866538422E-3</v>
      </c>
      <c r="AW114" s="247">
        <f t="shared" si="140"/>
        <v>4.7649261839695358E-3</v>
      </c>
      <c r="AX114" s="248">
        <f t="shared" si="141"/>
        <v>2.2704521538678484E-6</v>
      </c>
      <c r="AY114" s="247">
        <f t="shared" si="142"/>
        <v>7.9006241116510376E-3</v>
      </c>
      <c r="BA114">
        <f t="shared" si="143"/>
        <v>3.2041030451102149E-3</v>
      </c>
      <c r="BB114">
        <f t="shared" si="144"/>
        <v>0.96215164488856375</v>
      </c>
      <c r="BC114">
        <f t="shared" si="145"/>
        <v>0.43566146665249372</v>
      </c>
      <c r="BD114">
        <f t="shared" si="146"/>
        <v>-0.19571282396972689</v>
      </c>
      <c r="BE114">
        <f t="shared" si="147"/>
        <v>-1.7618254152135062</v>
      </c>
      <c r="BF114">
        <f t="shared" si="148"/>
        <v>-1.2119148678188973</v>
      </c>
      <c r="BG114">
        <f t="shared" si="179"/>
        <v>-1.5609540997021607</v>
      </c>
      <c r="BH114">
        <f t="shared" si="179"/>
        <v>-1.5609540997021605</v>
      </c>
      <c r="BI114">
        <f t="shared" si="179"/>
        <v>-1.5609540997020823</v>
      </c>
      <c r="BJ114">
        <f t="shared" si="179"/>
        <v>-1.5609540996621918</v>
      </c>
      <c r="BK114">
        <f t="shared" si="179"/>
        <v>-1.5609540793296819</v>
      </c>
      <c r="BL114">
        <f t="shared" si="179"/>
        <v>-1.5609437211570234</v>
      </c>
      <c r="BM114">
        <f t="shared" si="179"/>
        <v>-1.556618821468821</v>
      </c>
      <c r="BN114">
        <f t="shared" si="149"/>
        <v>-1.3616248284684098</v>
      </c>
      <c r="BQ114">
        <f t="shared" si="154"/>
        <v>-1.215713220173084E-3</v>
      </c>
      <c r="BR114">
        <v>52000</v>
      </c>
      <c r="BS114">
        <f t="shared" si="155"/>
        <v>-5.6678803365272576E-3</v>
      </c>
      <c r="BT114">
        <f t="shared" si="156"/>
        <v>-1.6485044634885974E-2</v>
      </c>
      <c r="BU114">
        <f t="shared" si="157"/>
        <v>1.0817164298358717E-2</v>
      </c>
      <c r="BV114">
        <f t="shared" si="158"/>
        <v>0.63288314687669489</v>
      </c>
      <c r="BW114">
        <f t="shared" si="159"/>
        <v>0.91954348198423264</v>
      </c>
      <c r="BX114">
        <f t="shared" si="160"/>
        <v>2.2165309196840228</v>
      </c>
      <c r="BY114">
        <f t="shared" si="161"/>
        <v>2.0055962116156141</v>
      </c>
      <c r="BZ114">
        <f t="shared" si="180"/>
        <v>7.8409283782656445</v>
      </c>
      <c r="CA114">
        <f t="shared" si="180"/>
        <v>7.8409283782423378</v>
      </c>
      <c r="CB114">
        <f t="shared" si="180"/>
        <v>7.8409283753154906</v>
      </c>
      <c r="CC114">
        <f t="shared" si="180"/>
        <v>7.8409280077586416</v>
      </c>
      <c r="CD114">
        <f t="shared" si="180"/>
        <v>7.8408819315042919</v>
      </c>
      <c r="CE114">
        <f t="shared" si="180"/>
        <v>7.8360187093082656</v>
      </c>
      <c r="CF114">
        <f t="shared" si="180"/>
        <v>7.7263550775634888</v>
      </c>
      <c r="CG114">
        <f t="shared" si="162"/>
        <v>7.2309341094421224</v>
      </c>
      <c r="CI114" s="23">
        <f t="shared" si="163"/>
        <v>52000</v>
      </c>
      <c r="CJ114" s="86">
        <f t="shared" si="164"/>
        <v>-1.2032877518531802E-2</v>
      </c>
      <c r="CK114" s="86">
        <f t="shared" si="165"/>
        <v>-1.6485044634885974E-2</v>
      </c>
      <c r="CL114">
        <f t="shared" si="166"/>
        <v>4.4521671163541736E-3</v>
      </c>
      <c r="CM114">
        <f t="shared" si="167"/>
        <v>1.0308351924788519</v>
      </c>
      <c r="CN114">
        <f t="shared" si="168"/>
        <v>0.71534171441627215</v>
      </c>
      <c r="CO114">
        <f t="shared" si="169"/>
        <v>-1.4154854304854061</v>
      </c>
      <c r="CP114">
        <f t="shared" si="170"/>
        <v>-0.85561131591446116</v>
      </c>
      <c r="CQ114">
        <f t="shared" si="181"/>
        <v>11.34614755593627</v>
      </c>
      <c r="CR114">
        <f t="shared" si="181"/>
        <v>11.346147578896415</v>
      </c>
      <c r="CS114">
        <f t="shared" si="181"/>
        <v>11.346147914275637</v>
      </c>
      <c r="CT114">
        <f t="shared" si="181"/>
        <v>11.346152813130271</v>
      </c>
      <c r="CU114">
        <f t="shared" si="181"/>
        <v>11.346224362787806</v>
      </c>
      <c r="CV114">
        <f t="shared" si="181"/>
        <v>11.347267782770729</v>
      </c>
      <c r="CW114">
        <f t="shared" si="181"/>
        <v>11.362160834994246</v>
      </c>
      <c r="CX114">
        <f t="shared" si="171"/>
        <v>11.53336188682087</v>
      </c>
    </row>
    <row r="115" spans="1:102">
      <c r="A115" s="47" t="s">
        <v>73</v>
      </c>
      <c r="B115" s="48"/>
      <c r="C115" s="51">
        <v>46713.642</v>
      </c>
      <c r="D115" s="51" t="s">
        <v>16</v>
      </c>
      <c r="E115">
        <f t="shared" si="121"/>
        <v>8158.4825917220733</v>
      </c>
      <c r="F115">
        <f t="shared" si="122"/>
        <v>8158.5</v>
      </c>
      <c r="G115">
        <f t="shared" si="123"/>
        <v>-6.293129496043548E-3</v>
      </c>
      <c r="H115" s="116"/>
      <c r="I115" s="116">
        <f t="shared" si="177"/>
        <v>-6.293129496043548E-3</v>
      </c>
      <c r="K115" s="117"/>
      <c r="L115" s="116"/>
      <c r="M115" s="116"/>
      <c r="N115" s="116"/>
      <c r="O115" s="40"/>
      <c r="P115" s="116"/>
      <c r="Q115" s="293">
        <f t="shared" si="124"/>
        <v>31695.142</v>
      </c>
      <c r="R115" s="8">
        <f t="shared" si="125"/>
        <v>3.9603478853973319E-5</v>
      </c>
      <c r="S115" s="8">
        <v>0.1</v>
      </c>
      <c r="T115" s="167">
        <f t="shared" si="126"/>
        <v>3.9603478853973321E-6</v>
      </c>
      <c r="U115" s="116"/>
      <c r="V115" s="116"/>
      <c r="W115" s="25"/>
      <c r="X115" s="252"/>
      <c r="Y115" s="41"/>
      <c r="Z115">
        <f t="shared" si="127"/>
        <v>8158.5</v>
      </c>
      <c r="AA115" s="246">
        <f t="shared" si="128"/>
        <v>-8.2335509963586337E-3</v>
      </c>
      <c r="AB115" s="247">
        <f t="shared" si="129"/>
        <v>1.9404215003150857E-3</v>
      </c>
      <c r="AC115" s="247">
        <f t="shared" si="130"/>
        <v>-6.293129496043548E-3</v>
      </c>
      <c r="AD115" s="248">
        <f t="shared" si="131"/>
        <v>3.7652355988850488E-7</v>
      </c>
      <c r="AH115">
        <f t="shared" si="132"/>
        <v>-1.1358166392774904E-2</v>
      </c>
      <c r="AI115">
        <f t="shared" si="133"/>
        <v>0.73692704928226105</v>
      </c>
      <c r="AJ115">
        <f t="shared" si="134"/>
        <v>-0.77269782852848989</v>
      </c>
      <c r="AK115">
        <f t="shared" si="135"/>
        <v>-0.55040806479602633</v>
      </c>
      <c r="AL115">
        <f t="shared" si="136"/>
        <v>-2.0166568554771986</v>
      </c>
      <c r="AM115">
        <f t="shared" si="137"/>
        <v>-1.5863124957103343</v>
      </c>
      <c r="AN115">
        <f t="shared" si="178"/>
        <v>-1.325704734708848</v>
      </c>
      <c r="AO115">
        <f t="shared" si="178"/>
        <v>-1.3256883203334118</v>
      </c>
      <c r="AP115">
        <f t="shared" si="178"/>
        <v>-1.3255774627996706</v>
      </c>
      <c r="AQ115">
        <f t="shared" si="178"/>
        <v>-1.3248300477310957</v>
      </c>
      <c r="AR115">
        <f t="shared" si="178"/>
        <v>-1.3198478027323004</v>
      </c>
      <c r="AS115">
        <f t="shared" si="178"/>
        <v>-1.2888305261415884</v>
      </c>
      <c r="AT115">
        <f t="shared" si="178"/>
        <v>-1.1424796296331903</v>
      </c>
      <c r="AU115">
        <f t="shared" si="138"/>
        <v>-0.73389209235392805</v>
      </c>
      <c r="AV115" s="246">
        <f t="shared" si="139"/>
        <v>-5.0042384843903571E-3</v>
      </c>
      <c r="AW115" s="247">
        <f t="shared" si="140"/>
        <v>-1.2888910116531909E-3</v>
      </c>
      <c r="AX115" s="248">
        <f t="shared" si="141"/>
        <v>1.6612400399203861E-7</v>
      </c>
      <c r="AY115" s="247">
        <f t="shared" si="142"/>
        <v>1.8357243847630799E-3</v>
      </c>
      <c r="BA115">
        <f t="shared" si="143"/>
        <v>3.2293125119682762E-3</v>
      </c>
      <c r="BB115">
        <f t="shared" si="144"/>
        <v>0.96328571521961792</v>
      </c>
      <c r="BC115">
        <f t="shared" si="145"/>
        <v>0.44086698931483348</v>
      </c>
      <c r="BD115">
        <f t="shared" si="146"/>
        <v>-0.19592873383940318</v>
      </c>
      <c r="BE115">
        <f t="shared" si="147"/>
        <v>-1.7560340626936553</v>
      </c>
      <c r="BF115">
        <f t="shared" si="148"/>
        <v>-1.2047911821558861</v>
      </c>
      <c r="BG115">
        <f t="shared" si="179"/>
        <v>-1.5550592054071277</v>
      </c>
      <c r="BH115">
        <f t="shared" si="179"/>
        <v>-1.5550592054071262</v>
      </c>
      <c r="BI115">
        <f t="shared" si="179"/>
        <v>-1.5550592054066212</v>
      </c>
      <c r="BJ115">
        <f t="shared" si="179"/>
        <v>-1.5550592052456194</v>
      </c>
      <c r="BK115">
        <f t="shared" si="179"/>
        <v>-1.5550591539204337</v>
      </c>
      <c r="BL115">
        <f t="shared" si="179"/>
        <v>-1.5550428006712562</v>
      </c>
      <c r="BM115">
        <f t="shared" si="179"/>
        <v>-1.5504922031896267</v>
      </c>
      <c r="BN115">
        <f t="shared" si="149"/>
        <v>-1.3557449626565754</v>
      </c>
      <c r="BQ115">
        <f t="shared" si="154"/>
        <v>-3.9144906043110574E-4</v>
      </c>
      <c r="BR115">
        <v>53000</v>
      </c>
      <c r="BS115">
        <f t="shared" si="155"/>
        <v>-5.5595596595852826E-3</v>
      </c>
      <c r="BT115">
        <f t="shared" si="156"/>
        <v>-1.682310158273773E-2</v>
      </c>
      <c r="BU115">
        <f t="shared" si="157"/>
        <v>1.1263541923152447E-2</v>
      </c>
      <c r="BV115">
        <f t="shared" si="158"/>
        <v>0.57197618841048792</v>
      </c>
      <c r="BW115">
        <f t="shared" si="159"/>
        <v>0.85985013807684296</v>
      </c>
      <c r="BX115">
        <f t="shared" si="160"/>
        <v>2.3484720959286416</v>
      </c>
      <c r="BY115">
        <f t="shared" si="161"/>
        <v>2.3880910370920971</v>
      </c>
      <c r="BZ115">
        <f t="shared" si="180"/>
        <v>8.0147834511346119</v>
      </c>
      <c r="CA115">
        <f t="shared" si="180"/>
        <v>8.0147838725137017</v>
      </c>
      <c r="CB115">
        <f t="shared" si="180"/>
        <v>8.0147795583448005</v>
      </c>
      <c r="CC115">
        <f t="shared" si="180"/>
        <v>8.0148237223001733</v>
      </c>
      <c r="CD115">
        <f t="shared" si="180"/>
        <v>8.0143710478674297</v>
      </c>
      <c r="CE115">
        <f t="shared" si="180"/>
        <v>8.018952533096094</v>
      </c>
      <c r="CF115">
        <f t="shared" si="180"/>
        <v>7.9641900478549941</v>
      </c>
      <c r="CG115">
        <f t="shared" si="162"/>
        <v>7.4126073232189338</v>
      </c>
      <c r="CI115" s="23">
        <f t="shared" si="163"/>
        <v>53000</v>
      </c>
      <c r="CJ115" s="86">
        <f t="shared" si="164"/>
        <v>-1.1654990983583552E-2</v>
      </c>
      <c r="CK115" s="86">
        <f t="shared" si="165"/>
        <v>-1.682310158273773E-2</v>
      </c>
      <c r="CL115">
        <f t="shared" si="166"/>
        <v>5.1681105991541769E-3</v>
      </c>
      <c r="CM115">
        <f t="shared" si="167"/>
        <v>1.0971583227549937</v>
      </c>
      <c r="CN115">
        <f t="shared" si="168"/>
        <v>0.91313724139206265</v>
      </c>
      <c r="CO115">
        <f t="shared" si="169"/>
        <v>-1.0616836369910039</v>
      </c>
      <c r="CP115">
        <f t="shared" si="170"/>
        <v>-0.58704838462796083</v>
      </c>
      <c r="CQ115">
        <f t="shared" si="181"/>
        <v>11.671894560404093</v>
      </c>
      <c r="CR115">
        <f t="shared" si="181"/>
        <v>11.671895129785751</v>
      </c>
      <c r="CS115">
        <f t="shared" si="181"/>
        <v>11.67189969315668</v>
      </c>
      <c r="CT115">
        <f t="shared" si="181"/>
        <v>11.671936265849649</v>
      </c>
      <c r="CU115">
        <f t="shared" si="181"/>
        <v>11.672229313975556</v>
      </c>
      <c r="CV115">
        <f t="shared" si="181"/>
        <v>11.67457358999712</v>
      </c>
      <c r="CW115">
        <f t="shared" si="181"/>
        <v>11.693088347488869</v>
      </c>
      <c r="CX115">
        <f t="shared" si="171"/>
        <v>11.827355177412603</v>
      </c>
    </row>
    <row r="116" spans="1:102">
      <c r="A116" s="47" t="s">
        <v>81</v>
      </c>
      <c r="B116" s="48" t="s">
        <v>45</v>
      </c>
      <c r="C116" s="51">
        <v>46731.364999999998</v>
      </c>
      <c r="D116" s="50"/>
      <c r="E116">
        <f t="shared" si="121"/>
        <v>8207.5085826535142</v>
      </c>
      <c r="F116">
        <f t="shared" si="122"/>
        <v>8207.5</v>
      </c>
      <c r="G116">
        <f t="shared" si="123"/>
        <v>3.1026474971440621E-3</v>
      </c>
      <c r="I116" s="8">
        <f t="shared" si="177"/>
        <v>3.1026474971440621E-3</v>
      </c>
      <c r="K116" s="117"/>
      <c r="L116" s="116"/>
      <c r="N116" s="116"/>
      <c r="O116" s="40"/>
      <c r="P116" s="116"/>
      <c r="Q116" s="293">
        <f t="shared" si="124"/>
        <v>31712.864999999998</v>
      </c>
      <c r="R116" s="8">
        <f t="shared" si="125"/>
        <v>9.6264214915343126E-6</v>
      </c>
      <c r="S116" s="8">
        <v>0.1</v>
      </c>
      <c r="T116" s="167">
        <f t="shared" si="126"/>
        <v>9.6264214915343135E-7</v>
      </c>
      <c r="U116" s="116"/>
      <c r="V116" s="116"/>
      <c r="W116" s="25"/>
      <c r="X116" s="252"/>
      <c r="Y116" s="41"/>
      <c r="Z116">
        <f t="shared" si="127"/>
        <v>8207.5</v>
      </c>
      <c r="AA116" s="246">
        <f t="shared" si="128"/>
        <v>-8.2668343644175732E-3</v>
      </c>
      <c r="AB116" s="247">
        <f t="shared" si="129"/>
        <v>1.1369481861561635E-2</v>
      </c>
      <c r="AC116" s="247">
        <f t="shared" si="130"/>
        <v>3.1026474971440621E-3</v>
      </c>
      <c r="AD116" s="248">
        <f t="shared" si="131"/>
        <v>1.2926511780037904E-5</v>
      </c>
      <c r="AH116">
        <f t="shared" si="132"/>
        <v>-1.136430579493484E-2</v>
      </c>
      <c r="AI116">
        <f t="shared" si="133"/>
        <v>0.74232778775888741</v>
      </c>
      <c r="AJ116">
        <f t="shared" si="134"/>
        <v>-0.77887482350136328</v>
      </c>
      <c r="AK116">
        <f t="shared" si="135"/>
        <v>-0.55295700215352706</v>
      </c>
      <c r="AL116">
        <f t="shared" si="136"/>
        <v>-2.0068673569567053</v>
      </c>
      <c r="AM116">
        <f t="shared" si="137"/>
        <v>-1.5692331394116854</v>
      </c>
      <c r="AN116">
        <f t="shared" si="178"/>
        <v>-1.3152171296612676</v>
      </c>
      <c r="AO116">
        <f t="shared" si="178"/>
        <v>-1.3151970045267398</v>
      </c>
      <c r="AP116">
        <f t="shared" si="178"/>
        <v>-1.3150665536178157</v>
      </c>
      <c r="AQ116">
        <f t="shared" si="178"/>
        <v>-1.3142225453421559</v>
      </c>
      <c r="AR116">
        <f t="shared" si="178"/>
        <v>-1.3088261281956721</v>
      </c>
      <c r="AS116">
        <f t="shared" si="178"/>
        <v>-1.2766006726479524</v>
      </c>
      <c r="AT116">
        <f t="shared" si="178"/>
        <v>-1.1295288701015911</v>
      </c>
      <c r="AU116">
        <f t="shared" si="138"/>
        <v>-0.72499010487886384</v>
      </c>
      <c r="AV116" s="246">
        <f t="shared" si="139"/>
        <v>-4.9761104360722406E-3</v>
      </c>
      <c r="AW116" s="247">
        <f t="shared" si="140"/>
        <v>8.0787579332163018E-3</v>
      </c>
      <c r="AX116" s="248">
        <f t="shared" si="141"/>
        <v>6.5266329743505343E-6</v>
      </c>
      <c r="AY116" s="247">
        <f t="shared" si="142"/>
        <v>1.117622936373357E-2</v>
      </c>
      <c r="BA116">
        <f t="shared" si="143"/>
        <v>3.2907239283453326E-3</v>
      </c>
      <c r="BB116">
        <f t="shared" si="144"/>
        <v>0.96608069252616224</v>
      </c>
      <c r="BC116">
        <f t="shared" si="145"/>
        <v>0.45360929804453926</v>
      </c>
      <c r="BD116">
        <f t="shared" si="146"/>
        <v>-0.19643189158418736</v>
      </c>
      <c r="BE116">
        <f t="shared" si="147"/>
        <v>-1.7417873220644502</v>
      </c>
      <c r="BF116">
        <f t="shared" si="148"/>
        <v>-1.1874763902793535</v>
      </c>
      <c r="BG116">
        <f t="shared" si="179"/>
        <v>-1.5405872673313135</v>
      </c>
      <c r="BH116">
        <f t="shared" si="179"/>
        <v>-1.5405872673312697</v>
      </c>
      <c r="BI116">
        <f t="shared" si="179"/>
        <v>-1.54058726732399</v>
      </c>
      <c r="BJ116">
        <f t="shared" si="179"/>
        <v>-1.5405872661149331</v>
      </c>
      <c r="BK116">
        <f t="shared" si="179"/>
        <v>-1.5405870653064806</v>
      </c>
      <c r="BL116">
        <f t="shared" si="179"/>
        <v>-1.5405537321560796</v>
      </c>
      <c r="BM116">
        <f t="shared" si="179"/>
        <v>-1.5354535512631935</v>
      </c>
      <c r="BN116">
        <f t="shared" si="149"/>
        <v>-1.3413392914175803</v>
      </c>
      <c r="BQ116">
        <f t="shared" si="154"/>
        <v>-4.4880758929800955E-4</v>
      </c>
      <c r="BR116">
        <v>54000</v>
      </c>
      <c r="BS116">
        <f t="shared" si="155"/>
        <v>-5.7815974665503724E-3</v>
      </c>
      <c r="BT116">
        <f t="shared" si="156"/>
        <v>-1.7156286776186361E-2</v>
      </c>
      <c r="BU116">
        <f t="shared" si="157"/>
        <v>1.1374689309635989E-2</v>
      </c>
      <c r="BV116">
        <f t="shared" si="158"/>
        <v>0.52689236974416209</v>
      </c>
      <c r="BW116">
        <f t="shared" si="159"/>
        <v>0.79868192025222551</v>
      </c>
      <c r="BX116">
        <f t="shared" si="160"/>
        <v>2.4583465388890851</v>
      </c>
      <c r="BY116">
        <f t="shared" si="161"/>
        <v>2.8124325809327764</v>
      </c>
      <c r="BZ116">
        <f t="shared" si="180"/>
        <v>8.1734588918184645</v>
      </c>
      <c r="CA116">
        <f t="shared" si="180"/>
        <v>8.173455646580452</v>
      </c>
      <c r="CB116">
        <f t="shared" si="180"/>
        <v>8.1734725841096001</v>
      </c>
      <c r="CC116">
        <f t="shared" si="180"/>
        <v>8.1733841742961317</v>
      </c>
      <c r="CD116">
        <f t="shared" si="180"/>
        <v>8.1738453922792615</v>
      </c>
      <c r="CE116">
        <f t="shared" si="180"/>
        <v>8.1714321838619615</v>
      </c>
      <c r="CF116">
        <f t="shared" si="180"/>
        <v>8.1838699606618199</v>
      </c>
      <c r="CG116">
        <f t="shared" si="162"/>
        <v>7.5942805369957442</v>
      </c>
      <c r="CI116" s="23">
        <f t="shared" si="163"/>
        <v>54000</v>
      </c>
      <c r="CJ116" s="86">
        <f t="shared" si="164"/>
        <v>-1.1823496898933999E-2</v>
      </c>
      <c r="CK116" s="86">
        <f t="shared" si="165"/>
        <v>-1.7156286776186361E-2</v>
      </c>
      <c r="CL116">
        <f t="shared" si="166"/>
        <v>5.3327898772523629E-3</v>
      </c>
      <c r="CM116">
        <f t="shared" si="167"/>
        <v>1.1570002625718818</v>
      </c>
      <c r="CN116">
        <f t="shared" si="168"/>
        <v>0.99975619431828278</v>
      </c>
      <c r="CO116">
        <f t="shared" si="169"/>
        <v>-0.66388447982579879</v>
      </c>
      <c r="CP116">
        <f t="shared" si="170"/>
        <v>-0.34469642480219093</v>
      </c>
      <c r="CQ116">
        <f t="shared" si="181"/>
        <v>12.017317965990445</v>
      </c>
      <c r="CR116">
        <f t="shared" si="181"/>
        <v>12.017320129933569</v>
      </c>
      <c r="CS116">
        <f t="shared" si="181"/>
        <v>12.017332855953544</v>
      </c>
      <c r="CT116">
        <f t="shared" si="181"/>
        <v>12.017407694910673</v>
      </c>
      <c r="CU116">
        <f t="shared" si="181"/>
        <v>12.017847737267537</v>
      </c>
      <c r="CV116">
        <f t="shared" si="181"/>
        <v>12.020432736602375</v>
      </c>
      <c r="CW116">
        <f t="shared" si="181"/>
        <v>12.03553747175074</v>
      </c>
      <c r="CX116">
        <f t="shared" si="171"/>
        <v>12.121348468004335</v>
      </c>
    </row>
    <row r="117" spans="1:102">
      <c r="A117" s="37" t="s">
        <v>82</v>
      </c>
      <c r="B117" s="38" t="s">
        <v>45</v>
      </c>
      <c r="C117" s="37">
        <v>46759.559000000001</v>
      </c>
      <c r="D117" s="37" t="s">
        <v>46</v>
      </c>
      <c r="E117">
        <f t="shared" si="121"/>
        <v>8285.4998250121043</v>
      </c>
      <c r="F117">
        <f t="shared" si="122"/>
        <v>8285.5</v>
      </c>
      <c r="G117">
        <f t="shared" si="123"/>
        <v>-6.3258499721996486E-5</v>
      </c>
      <c r="H117" s="116"/>
      <c r="I117" s="116">
        <f t="shared" si="177"/>
        <v>-6.3258499721996486E-5</v>
      </c>
      <c r="J117" s="116"/>
      <c r="K117" s="117"/>
      <c r="L117" s="116"/>
      <c r="M117" s="116"/>
      <c r="N117" s="116"/>
      <c r="O117" s="40"/>
      <c r="P117" s="116"/>
      <c r="Q117" s="293">
        <f t="shared" si="124"/>
        <v>31741.059000000001</v>
      </c>
      <c r="R117" s="8">
        <f t="shared" si="125"/>
        <v>4.0016377870778295E-9</v>
      </c>
      <c r="S117" s="8">
        <v>0.1</v>
      </c>
      <c r="T117" s="167">
        <f t="shared" si="126"/>
        <v>4.0016377870778297E-10</v>
      </c>
      <c r="U117" s="116"/>
      <c r="W117" s="25"/>
      <c r="X117" s="252"/>
      <c r="Y117" s="41"/>
      <c r="Z117">
        <f t="shared" si="127"/>
        <v>8285.5</v>
      </c>
      <c r="AA117" s="246">
        <f t="shared" si="128"/>
        <v>-8.3172669845616651E-3</v>
      </c>
      <c r="AB117" s="247">
        <f t="shared" si="129"/>
        <v>8.2540084848396686E-3</v>
      </c>
      <c r="AC117" s="247">
        <f t="shared" si="130"/>
        <v>-6.3258499721996486E-5</v>
      </c>
      <c r="AD117" s="248">
        <f t="shared" si="131"/>
        <v>6.8128656067805235E-6</v>
      </c>
      <c r="AH117">
        <f t="shared" si="132"/>
        <v>-1.137155378283518E-2</v>
      </c>
      <c r="AI117">
        <f t="shared" si="133"/>
        <v>0.7511431643388603</v>
      </c>
      <c r="AJ117">
        <f t="shared" si="134"/>
        <v>-0.7887383482497049</v>
      </c>
      <c r="AK117">
        <f t="shared" si="135"/>
        <v>-0.55697997319164816</v>
      </c>
      <c r="AL117">
        <f t="shared" si="136"/>
        <v>-1.9909832276275212</v>
      </c>
      <c r="AM117">
        <f t="shared" si="137"/>
        <v>-1.542071739038174</v>
      </c>
      <c r="AN117">
        <f t="shared" si="178"/>
        <v>-1.2983620619491516</v>
      </c>
      <c r="AO117">
        <f t="shared" si="178"/>
        <v>-1.2983346341589133</v>
      </c>
      <c r="AP117">
        <f t="shared" si="178"/>
        <v>-1.2981676099107242</v>
      </c>
      <c r="AQ117">
        <f t="shared" si="178"/>
        <v>-1.2971526450822208</v>
      </c>
      <c r="AR117">
        <f t="shared" si="178"/>
        <v>-1.2910621485683431</v>
      </c>
      <c r="AS117">
        <f t="shared" si="178"/>
        <v>-1.2569241812264176</v>
      </c>
      <c r="AT117">
        <f t="shared" si="178"/>
        <v>-1.1088473754863801</v>
      </c>
      <c r="AU117">
        <f t="shared" si="138"/>
        <v>-0.71081959420427232</v>
      </c>
      <c r="AV117" s="246">
        <f t="shared" si="139"/>
        <v>-4.9298525979446332E-3</v>
      </c>
      <c r="AW117" s="247">
        <f t="shared" si="140"/>
        <v>4.8665940982226367E-3</v>
      </c>
      <c r="AX117" s="248">
        <f t="shared" si="141"/>
        <v>2.3683738116855402E-6</v>
      </c>
      <c r="AY117" s="247">
        <f t="shared" si="142"/>
        <v>7.9208808964961516E-3</v>
      </c>
      <c r="BA117">
        <f t="shared" si="143"/>
        <v>3.3874143866170323E-3</v>
      </c>
      <c r="BB117">
        <f t="shared" si="144"/>
        <v>0.97057764919818368</v>
      </c>
      <c r="BC117">
        <f t="shared" si="145"/>
        <v>0.47385315301884257</v>
      </c>
      <c r="BD117">
        <f t="shared" si="146"/>
        <v>-0.19715560535815752</v>
      </c>
      <c r="BE117">
        <f t="shared" si="147"/>
        <v>-1.7189372008606254</v>
      </c>
      <c r="BF117">
        <f t="shared" si="148"/>
        <v>-1.1603082573611925</v>
      </c>
      <c r="BG117">
        <f t="shared" si="179"/>
        <v>-1.5174633071088477</v>
      </c>
      <c r="BH117">
        <f t="shared" si="179"/>
        <v>-1.5174633071079928</v>
      </c>
      <c r="BI117">
        <f t="shared" si="179"/>
        <v>-1.5174633070275503</v>
      </c>
      <c r="BJ117">
        <f t="shared" si="179"/>
        <v>-1.5174632994574202</v>
      </c>
      <c r="BK117">
        <f t="shared" si="179"/>
        <v>-1.5174625870671181</v>
      </c>
      <c r="BL117">
        <f t="shared" si="179"/>
        <v>-1.5173955897635467</v>
      </c>
      <c r="BM117">
        <f t="shared" si="179"/>
        <v>-1.5114314307162866</v>
      </c>
      <c r="BN117">
        <f t="shared" si="149"/>
        <v>-1.3184078147514251</v>
      </c>
      <c r="BQ117">
        <f t="shared" si="154"/>
        <v>-1.429655934781256E-3</v>
      </c>
      <c r="BR117">
        <v>55000</v>
      </c>
      <c r="BS117">
        <f t="shared" si="155"/>
        <v>-6.2626010136112853E-3</v>
      </c>
      <c r="BT117">
        <f t="shared" si="156"/>
        <v>-1.748460021523188E-2</v>
      </c>
      <c r="BU117">
        <f t="shared" si="157"/>
        <v>1.1221999201620595E-2</v>
      </c>
      <c r="BV117">
        <f t="shared" si="158"/>
        <v>0.49260624740207071</v>
      </c>
      <c r="BW117">
        <f t="shared" si="159"/>
        <v>0.73822507623602029</v>
      </c>
      <c r="BX117">
        <f t="shared" si="160"/>
        <v>2.5530128610343739</v>
      </c>
      <c r="BY117">
        <f t="shared" si="161"/>
        <v>3.2993422325330197</v>
      </c>
      <c r="BZ117">
        <f t="shared" si="180"/>
        <v>8.3207718358251412</v>
      </c>
      <c r="CA117">
        <f t="shared" si="180"/>
        <v>8.3206399654278744</v>
      </c>
      <c r="CB117">
        <f t="shared" si="180"/>
        <v>8.3211202043384684</v>
      </c>
      <c r="CC117">
        <f t="shared" si="180"/>
        <v>8.3193690866328698</v>
      </c>
      <c r="CD117">
        <f t="shared" si="180"/>
        <v>8.3257252165440647</v>
      </c>
      <c r="CE117">
        <f t="shared" si="180"/>
        <v>8.3022559274690533</v>
      </c>
      <c r="CF117">
        <f t="shared" si="180"/>
        <v>8.3841438453228587</v>
      </c>
      <c r="CG117">
        <f t="shared" si="162"/>
        <v>7.7759537507725547</v>
      </c>
      <c r="CI117" s="23">
        <f t="shared" si="163"/>
        <v>55000</v>
      </c>
      <c r="CJ117" s="86">
        <f t="shared" si="164"/>
        <v>-1.2651655136401851E-2</v>
      </c>
      <c r="CK117" s="86">
        <f t="shared" si="165"/>
        <v>-1.748460021523188E-2</v>
      </c>
      <c r="CL117">
        <f t="shared" si="166"/>
        <v>4.8329450788300293E-3</v>
      </c>
      <c r="CM117">
        <f t="shared" si="167"/>
        <v>1.1940810788251759</v>
      </c>
      <c r="CN117">
        <f t="shared" si="168"/>
        <v>0.91647612166811421</v>
      </c>
      <c r="CO117">
        <f t="shared" si="169"/>
        <v>-0.23018772877538882</v>
      </c>
      <c r="CP117">
        <f t="shared" si="170"/>
        <v>-0.11560477237893604</v>
      </c>
      <c r="CQ117">
        <f t="shared" si="181"/>
        <v>12.378017616291837</v>
      </c>
      <c r="CR117">
        <f t="shared" si="181"/>
        <v>12.378019315398074</v>
      </c>
      <c r="CS117">
        <f t="shared" si="181"/>
        <v>12.378027992558096</v>
      </c>
      <c r="CT117">
        <f t="shared" si="181"/>
        <v>12.378072305694147</v>
      </c>
      <c r="CU117">
        <f t="shared" si="181"/>
        <v>12.378298601326586</v>
      </c>
      <c r="CV117">
        <f t="shared" si="181"/>
        <v>12.379454082430296</v>
      </c>
      <c r="CW117">
        <f t="shared" si="181"/>
        <v>12.385350149503489</v>
      </c>
      <c r="CX117">
        <f t="shared" si="171"/>
        <v>12.415341758596067</v>
      </c>
    </row>
    <row r="118" spans="1:102">
      <c r="A118" s="47" t="s">
        <v>73</v>
      </c>
      <c r="B118" s="48"/>
      <c r="C118" s="51">
        <v>46759.599000000002</v>
      </c>
      <c r="D118" s="51" t="s">
        <v>16</v>
      </c>
      <c r="E118">
        <f t="shared" si="121"/>
        <v>8285.6104744302229</v>
      </c>
      <c r="F118">
        <f t="shared" si="122"/>
        <v>8285.5</v>
      </c>
      <c r="G118">
        <f t="shared" si="123"/>
        <v>3.9936741501151118E-2</v>
      </c>
      <c r="H118" s="116"/>
      <c r="I118" s="116">
        <f t="shared" si="177"/>
        <v>3.9936741501151118E-2</v>
      </c>
      <c r="K118" s="117"/>
      <c r="L118" s="116"/>
      <c r="M118" s="116"/>
      <c r="N118" s="116"/>
      <c r="O118" s="40"/>
      <c r="P118" s="116"/>
      <c r="Q118" s="293">
        <f t="shared" si="124"/>
        <v>31741.099000000002</v>
      </c>
      <c r="R118" s="8">
        <f t="shared" si="125"/>
        <v>1.594943321729766E-3</v>
      </c>
      <c r="S118" s="8">
        <v>0.1</v>
      </c>
      <c r="T118" s="167">
        <f t="shared" si="126"/>
        <v>1.5949433217297661E-4</v>
      </c>
      <c r="U118" s="116"/>
      <c r="V118" s="116"/>
      <c r="W118" s="25"/>
      <c r="X118" s="252"/>
      <c r="Y118" s="41"/>
      <c r="Z118">
        <f t="shared" si="127"/>
        <v>8285.5</v>
      </c>
      <c r="AA118" s="246">
        <f t="shared" si="128"/>
        <v>-8.3172669845616651E-3</v>
      </c>
      <c r="AB118" s="247">
        <f t="shared" si="129"/>
        <v>4.8254008485712784E-2</v>
      </c>
      <c r="AC118" s="247">
        <f t="shared" si="130"/>
        <v>3.9936741501151118E-2</v>
      </c>
      <c r="AD118" s="248">
        <f t="shared" si="131"/>
        <v>2.3284493349392415E-4</v>
      </c>
      <c r="AH118">
        <f t="shared" si="132"/>
        <v>-1.137155378283518E-2</v>
      </c>
      <c r="AI118">
        <f t="shared" si="133"/>
        <v>0.7511431643388603</v>
      </c>
      <c r="AJ118">
        <f t="shared" si="134"/>
        <v>-0.7887383482497049</v>
      </c>
      <c r="AK118">
        <f t="shared" si="135"/>
        <v>-0.55697997319164816</v>
      </c>
      <c r="AL118">
        <f t="shared" si="136"/>
        <v>-1.9909832276275212</v>
      </c>
      <c r="AM118">
        <f t="shared" si="137"/>
        <v>-1.542071739038174</v>
      </c>
      <c r="AN118">
        <f t="shared" si="178"/>
        <v>-1.2983620619491516</v>
      </c>
      <c r="AO118">
        <f t="shared" si="178"/>
        <v>-1.2983346341589133</v>
      </c>
      <c r="AP118">
        <f t="shared" si="178"/>
        <v>-1.2981676099107242</v>
      </c>
      <c r="AQ118">
        <f t="shared" si="178"/>
        <v>-1.2971526450822208</v>
      </c>
      <c r="AR118">
        <f t="shared" si="178"/>
        <v>-1.2910621485683431</v>
      </c>
      <c r="AS118">
        <f t="shared" si="178"/>
        <v>-1.2569241812264176</v>
      </c>
      <c r="AT118">
        <f t="shared" si="178"/>
        <v>-1.1088473754863801</v>
      </c>
      <c r="AU118">
        <f t="shared" si="138"/>
        <v>-0.71081959420427232</v>
      </c>
      <c r="AV118" s="246">
        <f t="shared" si="139"/>
        <v>-4.9298525979446332E-3</v>
      </c>
      <c r="AW118" s="247">
        <f t="shared" si="140"/>
        <v>4.4866594099095755E-2</v>
      </c>
      <c r="AX118" s="248">
        <f t="shared" si="141"/>
        <v>2.0130112660530141E-4</v>
      </c>
      <c r="AY118" s="247">
        <f t="shared" si="142"/>
        <v>4.7920880897369261E-2</v>
      </c>
      <c r="BA118">
        <f t="shared" si="143"/>
        <v>3.3874143866170323E-3</v>
      </c>
      <c r="BB118">
        <f t="shared" si="144"/>
        <v>0.97057764919818368</v>
      </c>
      <c r="BC118">
        <f t="shared" si="145"/>
        <v>0.47385315301884257</v>
      </c>
      <c r="BD118">
        <f t="shared" si="146"/>
        <v>-0.19715560535815752</v>
      </c>
      <c r="BE118">
        <f t="shared" si="147"/>
        <v>-1.7189372008606254</v>
      </c>
      <c r="BF118">
        <f t="shared" si="148"/>
        <v>-1.1603082573611925</v>
      </c>
      <c r="BG118">
        <f t="shared" si="179"/>
        <v>-1.5174633071088477</v>
      </c>
      <c r="BH118">
        <f t="shared" si="179"/>
        <v>-1.5174633071079928</v>
      </c>
      <c r="BI118">
        <f t="shared" si="179"/>
        <v>-1.5174633070275503</v>
      </c>
      <c r="BJ118">
        <f t="shared" si="179"/>
        <v>-1.5174632994574202</v>
      </c>
      <c r="BK118">
        <f t="shared" si="179"/>
        <v>-1.5174625870671181</v>
      </c>
      <c r="BL118">
        <f t="shared" si="179"/>
        <v>-1.5173955897635467</v>
      </c>
      <c r="BM118">
        <f t="shared" si="179"/>
        <v>-1.5114314307162866</v>
      </c>
      <c r="BN118">
        <f t="shared" si="149"/>
        <v>-1.3184078147514251</v>
      </c>
      <c r="BQ118">
        <f t="shared" si="154"/>
        <v>-3.2641481083511043E-3</v>
      </c>
      <c r="BR118">
        <v>56000</v>
      </c>
      <c r="BS118">
        <f t="shared" si="155"/>
        <v>-6.9521439920123222E-3</v>
      </c>
      <c r="BT118">
        <f t="shared" si="156"/>
        <v>-1.7808041899874283E-2</v>
      </c>
      <c r="BU118">
        <f t="shared" si="157"/>
        <v>1.0855897907861961E-2</v>
      </c>
      <c r="BV118">
        <f t="shared" si="158"/>
        <v>0.46602877258210529</v>
      </c>
      <c r="BW118">
        <f t="shared" si="159"/>
        <v>0.67914973317026683</v>
      </c>
      <c r="BX118">
        <f t="shared" si="160"/>
        <v>2.6368445525899689</v>
      </c>
      <c r="BY118">
        <f t="shared" si="161"/>
        <v>3.8778884377083753</v>
      </c>
      <c r="BZ118">
        <f t="shared" si="180"/>
        <v>8.4594789278910785</v>
      </c>
      <c r="CA118">
        <f t="shared" si="180"/>
        <v>8.4587289699392443</v>
      </c>
      <c r="CB118">
        <f t="shared" si="180"/>
        <v>8.4608878316541851</v>
      </c>
      <c r="CC118">
        <f t="shared" si="180"/>
        <v>8.4546548875402898</v>
      </c>
      <c r="CD118">
        <f t="shared" si="180"/>
        <v>8.4725005705052006</v>
      </c>
      <c r="CE118">
        <f t="shared" si="180"/>
        <v>8.4200965831797649</v>
      </c>
      <c r="CF118">
        <f t="shared" si="180"/>
        <v>8.564399470464517</v>
      </c>
      <c r="CG118">
        <f t="shared" si="162"/>
        <v>7.957626964549366</v>
      </c>
      <c r="CI118" s="23">
        <f t="shared" si="163"/>
        <v>56000</v>
      </c>
      <c r="CJ118" s="86">
        <f t="shared" si="164"/>
        <v>-1.4120046016213065E-2</v>
      </c>
      <c r="CK118" s="86">
        <f t="shared" si="165"/>
        <v>-1.7808041899874283E-2</v>
      </c>
      <c r="CL118">
        <f t="shared" si="166"/>
        <v>3.6879958836612179E-3</v>
      </c>
      <c r="CM118">
        <f t="shared" si="167"/>
        <v>1.1946225751724298</v>
      </c>
      <c r="CN118">
        <f t="shared" si="168"/>
        <v>0.6526157508286744</v>
      </c>
      <c r="CO118">
        <f t="shared" si="169"/>
        <v>0.21796261865154973</v>
      </c>
      <c r="CP118">
        <f t="shared" si="170"/>
        <v>0.10941482327502576</v>
      </c>
      <c r="CQ118">
        <f t="shared" si="181"/>
        <v>12.744693288675068</v>
      </c>
      <c r="CR118">
        <f t="shared" si="181"/>
        <v>12.744691662443515</v>
      </c>
      <c r="CS118">
        <f t="shared" si="181"/>
        <v>12.744683372877651</v>
      </c>
      <c r="CT118">
        <f t="shared" si="181"/>
        <v>12.744641117770088</v>
      </c>
      <c r="CU118">
        <f t="shared" si="181"/>
        <v>12.744425732222176</v>
      </c>
      <c r="CV118">
        <f t="shared" si="181"/>
        <v>12.743327984161901</v>
      </c>
      <c r="CW118">
        <f t="shared" si="181"/>
        <v>12.737736446343217</v>
      </c>
      <c r="CX118">
        <f t="shared" si="171"/>
        <v>12.7093350491878</v>
      </c>
    </row>
    <row r="119" spans="1:102">
      <c r="A119" s="47" t="s">
        <v>83</v>
      </c>
      <c r="B119" s="48" t="s">
        <v>45</v>
      </c>
      <c r="C119" s="51">
        <v>47027.42</v>
      </c>
      <c r="D119" s="50"/>
      <c r="E119">
        <f t="shared" si="121"/>
        <v>9026.466419656781</v>
      </c>
      <c r="F119">
        <f t="shared" si="122"/>
        <v>9026.5</v>
      </c>
      <c r="G119">
        <f t="shared" si="123"/>
        <v>-1.2139365499024279E-2</v>
      </c>
      <c r="I119" s="8">
        <f t="shared" si="177"/>
        <v>-1.2139365499024279E-2</v>
      </c>
      <c r="K119" s="117"/>
      <c r="L119" s="116"/>
      <c r="N119" s="116"/>
      <c r="O119" s="40"/>
      <c r="P119" s="116"/>
      <c r="Q119" s="293">
        <f t="shared" si="124"/>
        <v>32008.92</v>
      </c>
      <c r="R119" s="8">
        <f t="shared" si="125"/>
        <v>1.47364194718901E-4</v>
      </c>
      <c r="S119" s="8">
        <v>0.1</v>
      </c>
      <c r="T119" s="167">
        <f t="shared" si="126"/>
        <v>1.47364194718901E-5</v>
      </c>
      <c r="U119" s="116"/>
      <c r="W119" s="25"/>
      <c r="X119" s="252"/>
      <c r="Y119" s="41"/>
      <c r="Z119">
        <f t="shared" si="127"/>
        <v>9026.5</v>
      </c>
      <c r="AA119" s="246">
        <f t="shared" si="128"/>
        <v>-8.6166516639502484E-3</v>
      </c>
      <c r="AB119" s="247">
        <f t="shared" si="129"/>
        <v>-3.522713835074031E-3</v>
      </c>
      <c r="AC119" s="247">
        <f t="shared" si="130"/>
        <v>-1.2139365499024279E-2</v>
      </c>
      <c r="AD119" s="248">
        <f t="shared" si="131"/>
        <v>1.2409512763821988E-6</v>
      </c>
      <c r="AH119">
        <f t="shared" si="132"/>
        <v>-1.1262162738628321E-2</v>
      </c>
      <c r="AI119">
        <f t="shared" si="133"/>
        <v>0.85059454461554307</v>
      </c>
      <c r="AJ119">
        <f t="shared" si="134"/>
        <v>-0.88267113482929593</v>
      </c>
      <c r="AK119">
        <f t="shared" si="135"/>
        <v>-0.59146802541913257</v>
      </c>
      <c r="AL119">
        <f t="shared" si="136"/>
        <v>-1.8182215524584562</v>
      </c>
      <c r="AM119">
        <f t="shared" si="137"/>
        <v>-1.2840114138954963</v>
      </c>
      <c r="AN119">
        <f t="shared" si="178"/>
        <v>-1.1271079170614247</v>
      </c>
      <c r="AO119">
        <f t="shared" si="178"/>
        <v>-1.1268406245550291</v>
      </c>
      <c r="AP119">
        <f t="shared" si="178"/>
        <v>-1.1258216091970099</v>
      </c>
      <c r="AQ119">
        <f t="shared" si="178"/>
        <v>-1.1219565602933836</v>
      </c>
      <c r="AR119">
        <f t="shared" si="178"/>
        <v>-1.1075699497073579</v>
      </c>
      <c r="AS119">
        <f t="shared" si="178"/>
        <v>-1.057300657197336</v>
      </c>
      <c r="AT119">
        <f t="shared" si="178"/>
        <v>-0.90857807688712888</v>
      </c>
      <c r="AU119">
        <f t="shared" si="138"/>
        <v>-0.576199742795656</v>
      </c>
      <c r="AV119" s="246">
        <f t="shared" si="139"/>
        <v>-4.3895554754266319E-3</v>
      </c>
      <c r="AW119" s="247">
        <f t="shared" si="140"/>
        <v>-7.7498100235976475E-3</v>
      </c>
      <c r="AX119" s="248">
        <f t="shared" si="141"/>
        <v>6.0059555401854569E-6</v>
      </c>
      <c r="AY119" s="247">
        <f t="shared" si="142"/>
        <v>-5.104298948919575E-3</v>
      </c>
      <c r="BA119">
        <f t="shared" si="143"/>
        <v>4.2270961885236165E-3</v>
      </c>
      <c r="BB119">
        <f t="shared" si="144"/>
        <v>1.0159557457737645</v>
      </c>
      <c r="BC119">
        <f t="shared" si="145"/>
        <v>0.66083527477684212</v>
      </c>
      <c r="BD119">
        <f t="shared" si="146"/>
        <v>-0.1986993246783936</v>
      </c>
      <c r="BE119">
        <f t="shared" si="147"/>
        <v>-1.4906673058874342</v>
      </c>
      <c r="BF119">
        <f t="shared" si="148"/>
        <v>-0.92291798476592868</v>
      </c>
      <c r="BG119">
        <f t="shared" si="179"/>
        <v>-1.2922123599947453</v>
      </c>
      <c r="BH119">
        <f t="shared" si="179"/>
        <v>-1.2922123532993941</v>
      </c>
      <c r="BI119">
        <f t="shared" si="179"/>
        <v>-1.2922122311596069</v>
      </c>
      <c r="BJ119">
        <f t="shared" si="179"/>
        <v>-1.2922100030365498</v>
      </c>
      <c r="BK119">
        <f t="shared" si="179"/>
        <v>-1.2921693597667643</v>
      </c>
      <c r="BL119">
        <f t="shared" si="179"/>
        <v>-1.2914289951317723</v>
      </c>
      <c r="BM119">
        <f t="shared" si="179"/>
        <v>-1.2782616018673638</v>
      </c>
      <c r="BN119">
        <f t="shared" si="149"/>
        <v>-1.1005587864229511</v>
      </c>
      <c r="BQ119">
        <f t="shared" si="154"/>
        <v>-5.7331777171712398E-3</v>
      </c>
      <c r="BR119">
        <v>57000</v>
      </c>
      <c r="BS119">
        <f t="shared" si="155"/>
        <v>-7.8138789012171615E-3</v>
      </c>
      <c r="BT119">
        <f t="shared" si="156"/>
        <v>-1.8126611830113555E-2</v>
      </c>
      <c r="BU119">
        <f t="shared" si="157"/>
        <v>1.0312732928896394E-2</v>
      </c>
      <c r="BV119">
        <f t="shared" si="158"/>
        <v>0.44518154749265393</v>
      </c>
      <c r="BW119">
        <f t="shared" si="159"/>
        <v>0.62149180747007582</v>
      </c>
      <c r="BX119">
        <f t="shared" si="160"/>
        <v>2.7128026724427099</v>
      </c>
      <c r="BY119">
        <f t="shared" si="161"/>
        <v>4.5926031313841698</v>
      </c>
      <c r="BZ119">
        <f t="shared" si="180"/>
        <v>8.5916805828814642</v>
      </c>
      <c r="CA119">
        <f t="shared" si="180"/>
        <v>8.5893987021467346</v>
      </c>
      <c r="CB119">
        <f t="shared" si="180"/>
        <v>8.5949570389041074</v>
      </c>
      <c r="CC119">
        <f t="shared" si="180"/>
        <v>8.581357423830525</v>
      </c>
      <c r="CD119">
        <f t="shared" si="180"/>
        <v>8.6142819563715793</v>
      </c>
      <c r="CE119">
        <f t="shared" si="180"/>
        <v>8.5323468311166213</v>
      </c>
      <c r="CF119">
        <f t="shared" si="180"/>
        <v>8.7246834952768104</v>
      </c>
      <c r="CG119">
        <f t="shared" si="162"/>
        <v>8.1393001783261774</v>
      </c>
      <c r="CI119" s="23">
        <f t="shared" si="163"/>
        <v>57000</v>
      </c>
      <c r="CJ119" s="86">
        <f t="shared" si="164"/>
        <v>-1.6045910646067633E-2</v>
      </c>
      <c r="CK119" s="86">
        <f t="shared" si="165"/>
        <v>-1.8126611830113555E-2</v>
      </c>
      <c r="CL119">
        <f t="shared" si="166"/>
        <v>2.0807011840459216E-3</v>
      </c>
      <c r="CM119">
        <f t="shared" si="167"/>
        <v>1.1584007272158736</v>
      </c>
      <c r="CN119">
        <f t="shared" si="168"/>
        <v>0.2730826872649964</v>
      </c>
      <c r="CO119">
        <f t="shared" si="169"/>
        <v>0.65239815073716079</v>
      </c>
      <c r="CP119">
        <f t="shared" si="170"/>
        <v>0.33828350738455881</v>
      </c>
      <c r="CQ119">
        <f t="shared" si="181"/>
        <v>13.105700722235868</v>
      </c>
      <c r="CR119">
        <f t="shared" si="181"/>
        <v>13.105698521809504</v>
      </c>
      <c r="CS119">
        <f t="shared" si="181"/>
        <v>13.105685657146445</v>
      </c>
      <c r="CT119">
        <f t="shared" si="181"/>
        <v>13.10561044663427</v>
      </c>
      <c r="CU119">
        <f t="shared" si="181"/>
        <v>13.105170812105456</v>
      </c>
      <c r="CV119">
        <f t="shared" si="181"/>
        <v>13.102603283633744</v>
      </c>
      <c r="CW119">
        <f t="shared" si="181"/>
        <v>13.087685582256023</v>
      </c>
      <c r="CX119">
        <f t="shared" si="171"/>
        <v>13.003328339779536</v>
      </c>
    </row>
    <row r="120" spans="1:102">
      <c r="A120" s="47" t="s">
        <v>83</v>
      </c>
      <c r="B120" s="48" t="s">
        <v>45</v>
      </c>
      <c r="C120" s="51">
        <v>47052.364999999998</v>
      </c>
      <c r="D120" s="51"/>
      <c r="E120">
        <f t="shared" si="121"/>
        <v>9095.4701630289455</v>
      </c>
      <c r="F120">
        <f t="shared" si="122"/>
        <v>9095.5</v>
      </c>
      <c r="G120">
        <f t="shared" si="123"/>
        <v>-1.0786128499603365E-2</v>
      </c>
      <c r="H120" s="116"/>
      <c r="I120" s="8">
        <f t="shared" si="177"/>
        <v>-1.0786128499603365E-2</v>
      </c>
      <c r="J120" s="116"/>
      <c r="K120" s="117"/>
      <c r="L120" s="116"/>
      <c r="M120" s="116"/>
      <c r="N120" s="116"/>
      <c r="O120" s="40"/>
      <c r="P120" s="116"/>
      <c r="Q120" s="293">
        <f t="shared" si="124"/>
        <v>32033.864999999998</v>
      </c>
      <c r="R120" s="8">
        <f t="shared" si="125"/>
        <v>1.1634056800995592E-4</v>
      </c>
      <c r="S120" s="8">
        <v>0.1</v>
      </c>
      <c r="T120" s="167">
        <f t="shared" si="126"/>
        <v>1.1634056800995592E-5</v>
      </c>
      <c r="U120" s="116"/>
      <c r="V120" s="116"/>
      <c r="W120" s="25"/>
      <c r="X120" s="252"/>
      <c r="Y120" s="41"/>
      <c r="Z120">
        <f t="shared" si="127"/>
        <v>9095.5</v>
      </c>
      <c r="AA120" s="246">
        <f t="shared" si="128"/>
        <v>-8.6254038730500526E-3</v>
      </c>
      <c r="AB120" s="247">
        <f t="shared" si="129"/>
        <v>-2.160724626553312E-3</v>
      </c>
      <c r="AC120" s="247">
        <f t="shared" si="130"/>
        <v>-1.0786128499603365E-2</v>
      </c>
      <c r="AD120" s="248">
        <f t="shared" si="131"/>
        <v>4.6687309117939495E-7</v>
      </c>
      <c r="AH120">
        <f t="shared" si="132"/>
        <v>-1.1232986952699676E-2</v>
      </c>
      <c r="AI120">
        <f t="shared" si="133"/>
        <v>0.86155486839286455</v>
      </c>
      <c r="AJ120">
        <f t="shared" si="134"/>
        <v>-0.89120925833898412</v>
      </c>
      <c r="AK120">
        <f t="shared" si="135"/>
        <v>-0.59412907749589872</v>
      </c>
      <c r="AL120">
        <f t="shared" si="136"/>
        <v>-1.7997329587593369</v>
      </c>
      <c r="AM120">
        <f t="shared" si="137"/>
        <v>-1.2598127244836679</v>
      </c>
      <c r="AN120">
        <f t="shared" si="178"/>
        <v>-1.1099949247192356</v>
      </c>
      <c r="AO120">
        <f t="shared" si="178"/>
        <v>-1.1096794495952311</v>
      </c>
      <c r="AP120">
        <f t="shared" si="178"/>
        <v>-1.1085185743882799</v>
      </c>
      <c r="AQ120">
        <f t="shared" si="178"/>
        <v>-1.1042699005346144</v>
      </c>
      <c r="AR120">
        <f t="shared" si="178"/>
        <v>-1.0890162792460354</v>
      </c>
      <c r="AS120">
        <f t="shared" si="178"/>
        <v>-1.0375619753068615</v>
      </c>
      <c r="AT120">
        <f t="shared" si="178"/>
        <v>-0.88960419723897277</v>
      </c>
      <c r="AU120">
        <f t="shared" si="138"/>
        <v>-0.56366429104505578</v>
      </c>
      <c r="AV120" s="246">
        <f t="shared" si="139"/>
        <v>-4.3287124461329138E-3</v>
      </c>
      <c r="AW120" s="247">
        <f t="shared" si="140"/>
        <v>-6.4574160534704508E-3</v>
      </c>
      <c r="AX120" s="248">
        <f t="shared" si="141"/>
        <v>4.1698222087617896E-6</v>
      </c>
      <c r="AY120" s="247">
        <f t="shared" si="142"/>
        <v>-3.849832973820827E-3</v>
      </c>
      <c r="BA120">
        <f t="shared" si="143"/>
        <v>4.2966914269171388E-3</v>
      </c>
      <c r="BB120">
        <f t="shared" si="144"/>
        <v>1.0203919688411001</v>
      </c>
      <c r="BC120">
        <f t="shared" si="145"/>
        <v>0.67744189496573426</v>
      </c>
      <c r="BD120">
        <f t="shared" si="146"/>
        <v>-0.19829315433879782</v>
      </c>
      <c r="BE120">
        <f t="shared" si="147"/>
        <v>-1.4683190818604992</v>
      </c>
      <c r="BF120">
        <f t="shared" si="148"/>
        <v>-0.90243638433152806</v>
      </c>
      <c r="BG120">
        <f t="shared" si="179"/>
        <v>-1.2707035312895421</v>
      </c>
      <c r="BH120">
        <f t="shared" si="179"/>
        <v>-1.2707035212855655</v>
      </c>
      <c r="BI120">
        <f t="shared" si="179"/>
        <v>-1.2707033515147739</v>
      </c>
      <c r="BJ120">
        <f t="shared" si="179"/>
        <v>-1.2707004704624578</v>
      </c>
      <c r="BK120">
        <f t="shared" si="179"/>
        <v>-1.2706515823817002</v>
      </c>
      <c r="BL120">
        <f t="shared" si="179"/>
        <v>-1.2698231830354292</v>
      </c>
      <c r="BM120">
        <f t="shared" si="179"/>
        <v>-1.2561074377770778</v>
      </c>
      <c r="BN120">
        <f t="shared" si="149"/>
        <v>-1.0802732493721217</v>
      </c>
      <c r="BQ120">
        <f t="shared" si="154"/>
        <v>-8.5347288831621876E-3</v>
      </c>
      <c r="BR120">
        <v>58000</v>
      </c>
      <c r="BS120">
        <f t="shared" si="155"/>
        <v>-8.8205249476389462E-3</v>
      </c>
      <c r="BT120">
        <f t="shared" si="156"/>
        <v>-1.8440310005949721E-2</v>
      </c>
      <c r="BU120">
        <f t="shared" si="157"/>
        <v>9.6197850583107751E-3</v>
      </c>
      <c r="BV120">
        <f t="shared" si="158"/>
        <v>0.4287720519172078</v>
      </c>
      <c r="BW120">
        <f t="shared" si="159"/>
        <v>0.56506728342073764</v>
      </c>
      <c r="BX120">
        <f t="shared" si="160"/>
        <v>2.7829333609183298</v>
      </c>
      <c r="BY120">
        <f t="shared" si="161"/>
        <v>5.5164177246751533</v>
      </c>
      <c r="BZ120">
        <f t="shared" si="180"/>
        <v>8.718930078232729</v>
      </c>
      <c r="CA120">
        <f t="shared" si="180"/>
        <v>8.7141121388952723</v>
      </c>
      <c r="CB120">
        <f t="shared" si="180"/>
        <v>8.7244860860571034</v>
      </c>
      <c r="CC120">
        <f t="shared" si="180"/>
        <v>8.702032710470883</v>
      </c>
      <c r="CD120">
        <f t="shared" si="180"/>
        <v>8.7501074385980342</v>
      </c>
      <c r="CE120">
        <f t="shared" si="180"/>
        <v>8.6445448619606449</v>
      </c>
      <c r="CF120">
        <f t="shared" si="180"/>
        <v>8.8656999337504949</v>
      </c>
      <c r="CG120">
        <f t="shared" si="162"/>
        <v>8.3209733921029887</v>
      </c>
      <c r="CI120" s="23">
        <f t="shared" si="163"/>
        <v>58000</v>
      </c>
      <c r="CJ120" s="86">
        <f t="shared" si="164"/>
        <v>-1.8154513941472963E-2</v>
      </c>
      <c r="CK120" s="86">
        <f t="shared" si="165"/>
        <v>-1.8440310005949721E-2</v>
      </c>
      <c r="CL120">
        <f t="shared" si="166"/>
        <v>2.8579606447675933E-4</v>
      </c>
      <c r="CM120">
        <f t="shared" si="167"/>
        <v>1.0989516874061427</v>
      </c>
      <c r="CN120">
        <f t="shared" si="168"/>
        <v>-0.12205111636334436</v>
      </c>
      <c r="CO120">
        <f t="shared" si="169"/>
        <v>1.0513504072833781</v>
      </c>
      <c r="CP120">
        <f t="shared" si="170"/>
        <v>0.58012216692174945</v>
      </c>
      <c r="CQ120">
        <f t="shared" si="181"/>
        <v>13.451625051721912</v>
      </c>
      <c r="CR120">
        <f t="shared" si="181"/>
        <v>13.451624449115524</v>
      </c>
      <c r="CS120">
        <f t="shared" si="181"/>
        <v>13.451619674121694</v>
      </c>
      <c r="CT120">
        <f t="shared" si="181"/>
        <v>13.451581838525266</v>
      </c>
      <c r="CU120">
        <f t="shared" si="181"/>
        <v>13.451282102634444</v>
      </c>
      <c r="CV120">
        <f t="shared" si="181"/>
        <v>13.448911442714554</v>
      </c>
      <c r="CW120">
        <f t="shared" si="181"/>
        <v>13.430395913185336</v>
      </c>
      <c r="CX120">
        <f t="shared" si="171"/>
        <v>13.297321630371268</v>
      </c>
    </row>
    <row r="121" spans="1:102">
      <c r="A121" s="47" t="s">
        <v>83</v>
      </c>
      <c r="B121" s="48"/>
      <c r="C121" s="51">
        <v>47054.353000000003</v>
      </c>
      <c r="D121" s="51"/>
      <c r="E121">
        <f t="shared" si="121"/>
        <v>9100.9694391092889</v>
      </c>
      <c r="F121">
        <f t="shared" si="122"/>
        <v>9101</v>
      </c>
      <c r="G121">
        <f t="shared" si="123"/>
        <v>-1.1047826992580667E-2</v>
      </c>
      <c r="H121" s="116"/>
      <c r="I121" s="8">
        <f t="shared" si="177"/>
        <v>-1.1047826992580667E-2</v>
      </c>
      <c r="J121" s="117"/>
      <c r="K121" s="116"/>
      <c r="L121" s="116"/>
      <c r="M121" s="116"/>
      <c r="N121" s="116"/>
      <c r="O121" s="40"/>
      <c r="P121" s="116"/>
      <c r="Q121" s="293">
        <f t="shared" si="124"/>
        <v>32035.853000000003</v>
      </c>
      <c r="R121" s="8">
        <f t="shared" si="125"/>
        <v>1.2205448125799399E-4</v>
      </c>
      <c r="S121" s="8">
        <v>0.1</v>
      </c>
      <c r="T121" s="167">
        <f t="shared" si="126"/>
        <v>1.22054481257994E-5</v>
      </c>
      <c r="U121" s="116"/>
      <c r="V121" s="116"/>
      <c r="W121" s="25"/>
      <c r="X121" s="252"/>
      <c r="Y121" s="41"/>
      <c r="Z121">
        <f t="shared" si="127"/>
        <v>9101</v>
      </c>
      <c r="AA121" s="246">
        <f t="shared" si="128"/>
        <v>-8.6259413331003162E-3</v>
      </c>
      <c r="AB121" s="247">
        <f t="shared" si="129"/>
        <v>-2.4218856594803509E-3</v>
      </c>
      <c r="AC121" s="247">
        <f t="shared" si="130"/>
        <v>-1.1047826992580667E-2</v>
      </c>
      <c r="AD121" s="248">
        <f t="shared" si="131"/>
        <v>5.8655301475965742E-7</v>
      </c>
      <c r="AH121">
        <f t="shared" si="132"/>
        <v>-1.1230502164870093E-2</v>
      </c>
      <c r="AI121">
        <f t="shared" si="133"/>
        <v>0.86244291222021974</v>
      </c>
      <c r="AJ121">
        <f t="shared" si="134"/>
        <v>-0.89188612897738229</v>
      </c>
      <c r="AK121">
        <f t="shared" si="135"/>
        <v>-0.59433531175035403</v>
      </c>
      <c r="AL121">
        <f t="shared" si="136"/>
        <v>-1.7982385199353978</v>
      </c>
      <c r="AM121">
        <f t="shared" si="137"/>
        <v>-1.2578813898605206</v>
      </c>
      <c r="AN121">
        <f t="shared" ref="AN121:AT130" si="182">$AU121+$AB$7*SIN(AO121)</f>
        <v>-1.1086212078965643</v>
      </c>
      <c r="AO121">
        <f t="shared" si="182"/>
        <v>-1.1083016248340443</v>
      </c>
      <c r="AP121">
        <f t="shared" si="182"/>
        <v>-1.1071288936683246</v>
      </c>
      <c r="AQ121">
        <f t="shared" si="182"/>
        <v>-1.1028488315746077</v>
      </c>
      <c r="AR121">
        <f t="shared" si="182"/>
        <v>-1.0875259655190477</v>
      </c>
      <c r="AS121">
        <f t="shared" si="182"/>
        <v>-1.0359803727215173</v>
      </c>
      <c r="AT121">
        <f t="shared" si="182"/>
        <v>-0.88808956917714377</v>
      </c>
      <c r="AU121">
        <f t="shared" si="138"/>
        <v>-0.56266508836928342</v>
      </c>
      <c r="AV121" s="246">
        <f t="shared" si="139"/>
        <v>-4.3237747255307959E-3</v>
      </c>
      <c r="AW121" s="247">
        <f t="shared" si="140"/>
        <v>-6.7240522670498713E-3</v>
      </c>
      <c r="AX121" s="248">
        <f t="shared" si="141"/>
        <v>4.5212878890018514E-6</v>
      </c>
      <c r="AY121" s="247">
        <f t="shared" si="142"/>
        <v>-4.1194914352800944E-3</v>
      </c>
      <c r="BA121">
        <f t="shared" si="143"/>
        <v>4.3021666075695204E-3</v>
      </c>
      <c r="BB121">
        <f t="shared" si="144"/>
        <v>1.0207468367666017</v>
      </c>
      <c r="BC121">
        <f t="shared" si="145"/>
        <v>0.67875732768591945</v>
      </c>
      <c r="BD121">
        <f t="shared" si="146"/>
        <v>-0.19825633965910563</v>
      </c>
      <c r="BE121">
        <f t="shared" si="147"/>
        <v>-1.4665293036051052</v>
      </c>
      <c r="BF121">
        <f t="shared" si="148"/>
        <v>-0.90081401493026203</v>
      </c>
      <c r="BG121">
        <f t="shared" ref="BG121:BM130" si="183">$BN121+$BB$7*SIN(BH121)</f>
        <v>-1.2689850215107792</v>
      </c>
      <c r="BH121">
        <f t="shared" si="183"/>
        <v>-1.2689850111945422</v>
      </c>
      <c r="BI121">
        <f t="shared" si="183"/>
        <v>-1.2689848370912367</v>
      </c>
      <c r="BJ121">
        <f t="shared" si="183"/>
        <v>-1.2689818988290436</v>
      </c>
      <c r="BK121">
        <f t="shared" si="183"/>
        <v>-1.268932315298694</v>
      </c>
      <c r="BL121">
        <f t="shared" si="183"/>
        <v>-1.2680967747649594</v>
      </c>
      <c r="BM121">
        <f t="shared" si="183"/>
        <v>-1.2543384022671813</v>
      </c>
      <c r="BN121">
        <f t="shared" si="149"/>
        <v>-1.0786562862738673</v>
      </c>
      <c r="BQ121">
        <f t="shared" si="154"/>
        <v>-1.1391578600464643E-2</v>
      </c>
      <c r="BR121">
        <v>59000</v>
      </c>
      <c r="BS121">
        <f t="shared" si="155"/>
        <v>-9.9494341779696235E-3</v>
      </c>
      <c r="BT121">
        <f t="shared" si="156"/>
        <v>-1.8749136427382768E-2</v>
      </c>
      <c r="BU121">
        <f t="shared" si="157"/>
        <v>8.7997022494131442E-3</v>
      </c>
      <c r="BV121">
        <f t="shared" si="158"/>
        <v>0.4159466034350835</v>
      </c>
      <c r="BW121">
        <f t="shared" si="159"/>
        <v>0.50968604229833514</v>
      </c>
      <c r="BX121">
        <f t="shared" si="160"/>
        <v>2.8486283267771859</v>
      </c>
      <c r="BY121">
        <f t="shared" si="161"/>
        <v>6.7778723590886623</v>
      </c>
      <c r="BZ121">
        <f t="shared" si="180"/>
        <v>8.8422470671210842</v>
      </c>
      <c r="CA121">
        <f t="shared" si="180"/>
        <v>8.8343941941152213</v>
      </c>
      <c r="CB121">
        <f t="shared" si="180"/>
        <v>8.849810739487463</v>
      </c>
      <c r="CC121">
        <f t="shared" si="180"/>
        <v>8.8193933318141582</v>
      </c>
      <c r="CD121">
        <f t="shared" si="180"/>
        <v>8.8788427719274594</v>
      </c>
      <c r="CE121">
        <f t="shared" si="180"/>
        <v>8.7602745520829046</v>
      </c>
      <c r="CF121">
        <f t="shared" si="180"/>
        <v>8.9887869824240081</v>
      </c>
      <c r="CG121">
        <f t="shared" si="162"/>
        <v>8.5026466058797983</v>
      </c>
      <c r="CI121" s="23">
        <f t="shared" si="163"/>
        <v>59000</v>
      </c>
      <c r="CJ121" s="86">
        <f t="shared" si="164"/>
        <v>-2.0191280849877785E-2</v>
      </c>
      <c r="CK121" s="86">
        <f t="shared" si="165"/>
        <v>-1.8749136427382768E-2</v>
      </c>
      <c r="CL121">
        <f t="shared" si="166"/>
        <v>-1.4421444224950186E-3</v>
      </c>
      <c r="CM121">
        <f t="shared" si="167"/>
        <v>1.0326304977843219</v>
      </c>
      <c r="CN121">
        <f t="shared" si="168"/>
        <v>-0.45944349531166268</v>
      </c>
      <c r="CO121">
        <f t="shared" si="169"/>
        <v>1.4063627680411788</v>
      </c>
      <c r="CP121">
        <f t="shared" si="170"/>
        <v>0.84774142708736677</v>
      </c>
      <c r="CQ121">
        <f t="shared" si="181"/>
        <v>13.77792904944652</v>
      </c>
      <c r="CR121">
        <f t="shared" si="181"/>
        <v>13.777929023322139</v>
      </c>
      <c r="CS121">
        <f t="shared" si="181"/>
        <v>13.777928650541716</v>
      </c>
      <c r="CT121">
        <f t="shared" si="181"/>
        <v>13.777923331212039</v>
      </c>
      <c r="CU121">
        <f t="shared" si="181"/>
        <v>13.777847436108109</v>
      </c>
      <c r="CV121">
        <f t="shared" si="181"/>
        <v>13.776766245562321</v>
      </c>
      <c r="CW121">
        <f t="shared" si="181"/>
        <v>13.761686966370034</v>
      </c>
      <c r="CX121">
        <f t="shared" si="171"/>
        <v>13.591314920963001</v>
      </c>
    </row>
    <row r="122" spans="1:102">
      <c r="A122" s="47" t="s">
        <v>83</v>
      </c>
      <c r="B122" s="48"/>
      <c r="C122" s="51">
        <v>47055.442999999999</v>
      </c>
      <c r="D122" s="51"/>
      <c r="E122">
        <f t="shared" si="121"/>
        <v>9103.9846357529223</v>
      </c>
      <c r="F122">
        <f t="shared" si="122"/>
        <v>9104</v>
      </c>
      <c r="G122">
        <f t="shared" si="123"/>
        <v>-5.5542080008308403E-3</v>
      </c>
      <c r="H122" s="116"/>
      <c r="I122" s="8">
        <f t="shared" si="177"/>
        <v>-5.5542080008308403E-3</v>
      </c>
      <c r="J122" s="117"/>
      <c r="K122" s="116"/>
      <c r="L122" s="116"/>
      <c r="M122" s="116"/>
      <c r="N122" s="116"/>
      <c r="O122" s="40"/>
      <c r="P122" s="116"/>
      <c r="Q122" s="293">
        <f t="shared" si="124"/>
        <v>32036.942999999999</v>
      </c>
      <c r="R122" s="8">
        <f t="shared" si="125"/>
        <v>3.0849226516493322E-5</v>
      </c>
      <c r="S122" s="8">
        <v>0.1</v>
      </c>
      <c r="T122" s="167">
        <f t="shared" si="126"/>
        <v>3.0849226516493325E-6</v>
      </c>
      <c r="U122" s="116"/>
      <c r="V122" s="116"/>
      <c r="W122" s="25"/>
      <c r="X122" s="252"/>
      <c r="Y122" s="41"/>
      <c r="Z122">
        <f t="shared" si="127"/>
        <v>9104</v>
      </c>
      <c r="AA122" s="246">
        <f t="shared" si="128"/>
        <v>-8.6262243902975651E-3</v>
      </c>
      <c r="AB122" s="247">
        <f t="shared" si="129"/>
        <v>3.0720163894667248E-3</v>
      </c>
      <c r="AC122" s="247">
        <f t="shared" si="130"/>
        <v>-5.5542080008308403E-3</v>
      </c>
      <c r="AD122" s="248">
        <f t="shared" si="131"/>
        <v>9.4372846971521715E-7</v>
      </c>
      <c r="AH122">
        <f t="shared" si="132"/>
        <v>-1.1229136785338659E-2</v>
      </c>
      <c r="AI122">
        <f t="shared" si="133"/>
        <v>0.86292820829502581</v>
      </c>
      <c r="AJ122">
        <f t="shared" si="134"/>
        <v>-0.89225508333700598</v>
      </c>
      <c r="AK122">
        <f t="shared" si="135"/>
        <v>-0.59444742333585132</v>
      </c>
      <c r="AL122">
        <f t="shared" si="136"/>
        <v>-1.7974220611603424</v>
      </c>
      <c r="AM122">
        <f t="shared" si="137"/>
        <v>-1.2568277741374072</v>
      </c>
      <c r="AN122">
        <f t="shared" si="182"/>
        <v>-1.1078713007747711</v>
      </c>
      <c r="AO122">
        <f t="shared" si="182"/>
        <v>-1.1075494599106852</v>
      </c>
      <c r="AP122">
        <f t="shared" si="182"/>
        <v>-1.1063702274030578</v>
      </c>
      <c r="AQ122">
        <f t="shared" si="182"/>
        <v>-1.1020729950362909</v>
      </c>
      <c r="AR122">
        <f t="shared" si="182"/>
        <v>-1.0867123546957629</v>
      </c>
      <c r="AS122">
        <f t="shared" si="182"/>
        <v>-1.0351171698798149</v>
      </c>
      <c r="AT122">
        <f t="shared" si="182"/>
        <v>-0.88726327143953521</v>
      </c>
      <c r="AU122">
        <f t="shared" si="138"/>
        <v>-0.56212006872795328</v>
      </c>
      <c r="AV122" s="246">
        <f t="shared" si="139"/>
        <v>-4.3210758740991921E-3</v>
      </c>
      <c r="AW122" s="247">
        <f t="shared" si="140"/>
        <v>-1.2331321267316482E-3</v>
      </c>
      <c r="AX122" s="248">
        <f t="shared" si="141"/>
        <v>1.5206148419777177E-7</v>
      </c>
      <c r="AY122" s="247">
        <f t="shared" si="142"/>
        <v>1.369780268309446E-3</v>
      </c>
      <c r="BA122">
        <f t="shared" si="143"/>
        <v>4.3051485161983731E-3</v>
      </c>
      <c r="BB122">
        <f t="shared" si="144"/>
        <v>1.0209404771788766</v>
      </c>
      <c r="BC122">
        <f t="shared" si="145"/>
        <v>0.67947430530737007</v>
      </c>
      <c r="BD122">
        <f t="shared" si="146"/>
        <v>-0.19823598025173844</v>
      </c>
      <c r="BE122">
        <f t="shared" si="147"/>
        <v>-1.465552536151336</v>
      </c>
      <c r="BF122">
        <f t="shared" si="148"/>
        <v>-0.89992971343988604</v>
      </c>
      <c r="BG122">
        <f t="shared" si="183"/>
        <v>-1.2680474006344986</v>
      </c>
      <c r="BH122">
        <f t="shared" si="183"/>
        <v>-1.2680473901446399</v>
      </c>
      <c r="BI122">
        <f t="shared" si="183"/>
        <v>-1.2680472136426855</v>
      </c>
      <c r="BJ122">
        <f t="shared" si="183"/>
        <v>-1.2680442438426713</v>
      </c>
      <c r="BK122">
        <f t="shared" si="183"/>
        <v>-1.2679942785894289</v>
      </c>
      <c r="BL122">
        <f t="shared" si="183"/>
        <v>-1.267154835577996</v>
      </c>
      <c r="BM122">
        <f t="shared" si="183"/>
        <v>-1.2533732801786188</v>
      </c>
      <c r="BN122">
        <f t="shared" si="149"/>
        <v>-1.0777743064020919</v>
      </c>
    </row>
    <row r="123" spans="1:102">
      <c r="A123" s="47" t="s">
        <v>73</v>
      </c>
      <c r="B123" s="48"/>
      <c r="C123" s="51">
        <v>47062.677000000003</v>
      </c>
      <c r="D123" s="51" t="s">
        <v>16</v>
      </c>
      <c r="E123">
        <f t="shared" si="121"/>
        <v>9123.9955830190884</v>
      </c>
      <c r="F123">
        <f t="shared" si="122"/>
        <v>9124</v>
      </c>
      <c r="G123">
        <f t="shared" si="123"/>
        <v>-1.5967479921528138E-3</v>
      </c>
      <c r="H123" s="116"/>
      <c r="I123" s="116">
        <f t="shared" si="177"/>
        <v>-1.5967479921528138E-3</v>
      </c>
      <c r="J123" s="9"/>
      <c r="K123" s="117"/>
      <c r="L123" s="116"/>
      <c r="M123" s="116"/>
      <c r="N123" s="116"/>
      <c r="O123" s="40"/>
      <c r="P123" s="116"/>
      <c r="Q123" s="293">
        <f t="shared" si="124"/>
        <v>32044.177000000003</v>
      </c>
      <c r="R123" s="8">
        <f t="shared" si="125"/>
        <v>2.5496041504440423E-6</v>
      </c>
      <c r="S123" s="8">
        <v>0.1</v>
      </c>
      <c r="T123" s="167">
        <f t="shared" si="126"/>
        <v>2.5496041504440424E-7</v>
      </c>
      <c r="U123" s="116"/>
      <c r="W123" s="25"/>
      <c r="X123" s="252"/>
      <c r="Y123" s="41"/>
      <c r="Z123">
        <f t="shared" si="127"/>
        <v>9124</v>
      </c>
      <c r="AA123" s="246">
        <f t="shared" si="128"/>
        <v>-8.6279282854189471E-3</v>
      </c>
      <c r="AB123" s="247">
        <f t="shared" si="129"/>
        <v>7.0311802932661333E-3</v>
      </c>
      <c r="AC123" s="247">
        <f t="shared" si="130"/>
        <v>-1.5967479921528138E-3</v>
      </c>
      <c r="AD123" s="248">
        <f t="shared" si="131"/>
        <v>4.9437496316414029E-6</v>
      </c>
      <c r="AH123">
        <f t="shared" si="132"/>
        <v>-1.1219852222772332E-2</v>
      </c>
      <c r="AI123">
        <f t="shared" si="133"/>
        <v>0.86617998987225597</v>
      </c>
      <c r="AJ123">
        <f t="shared" si="134"/>
        <v>-0.89471018985296302</v>
      </c>
      <c r="AK123">
        <f t="shared" si="135"/>
        <v>-0.59518788636972031</v>
      </c>
      <c r="AL123">
        <f t="shared" si="136"/>
        <v>-1.7919552202687852</v>
      </c>
      <c r="AM123">
        <f t="shared" si="137"/>
        <v>-1.2498007223782914</v>
      </c>
      <c r="AN123">
        <f t="shared" si="182"/>
        <v>-1.1028609206955231</v>
      </c>
      <c r="AO123">
        <f t="shared" si="182"/>
        <v>-1.102523716101544</v>
      </c>
      <c r="AP123">
        <f t="shared" si="182"/>
        <v>-1.1013005177973807</v>
      </c>
      <c r="AQ123">
        <f t="shared" si="182"/>
        <v>-1.0968879324673479</v>
      </c>
      <c r="AR123">
        <f t="shared" si="182"/>
        <v>-1.081275411024412</v>
      </c>
      <c r="AS123">
        <f t="shared" si="182"/>
        <v>-1.0293532859064172</v>
      </c>
      <c r="AT123">
        <f t="shared" si="182"/>
        <v>-0.88175215566921927</v>
      </c>
      <c r="AU123">
        <f t="shared" si="138"/>
        <v>-0.55848660445241638</v>
      </c>
      <c r="AV123" s="246">
        <f t="shared" si="139"/>
        <v>-4.3029828945952107E-3</v>
      </c>
      <c r="AW123" s="247">
        <f t="shared" si="140"/>
        <v>2.7062349024423969E-3</v>
      </c>
      <c r="AX123" s="248">
        <f t="shared" si="141"/>
        <v>7.3237073471974105E-7</v>
      </c>
      <c r="AY123" s="247">
        <f t="shared" si="142"/>
        <v>5.2981588397957823E-3</v>
      </c>
      <c r="BA123">
        <f t="shared" si="143"/>
        <v>4.3249453908237364E-3</v>
      </c>
      <c r="BB123">
        <f t="shared" si="144"/>
        <v>1.0222327717947506</v>
      </c>
      <c r="BC123">
        <f t="shared" si="145"/>
        <v>0.68424446990639298</v>
      </c>
      <c r="BD123">
        <f t="shared" si="146"/>
        <v>-0.19809520768854866</v>
      </c>
      <c r="BE123">
        <f t="shared" si="147"/>
        <v>-1.4590312727462746</v>
      </c>
      <c r="BF123">
        <f t="shared" si="148"/>
        <v>-0.89404562761558315</v>
      </c>
      <c r="BG123">
        <f t="shared" si="183"/>
        <v>-1.2617920466383132</v>
      </c>
      <c r="BH123">
        <f t="shared" si="183"/>
        <v>-1.2617920349295479</v>
      </c>
      <c r="BI123">
        <f t="shared" si="183"/>
        <v>-1.2617918417826177</v>
      </c>
      <c r="BJ123">
        <f t="shared" si="183"/>
        <v>-1.2617886556619231</v>
      </c>
      <c r="BK123">
        <f t="shared" si="183"/>
        <v>-1.2617361025154192</v>
      </c>
      <c r="BL123">
        <f t="shared" si="183"/>
        <v>-1.2608705144584496</v>
      </c>
      <c r="BM123">
        <f t="shared" si="183"/>
        <v>-1.2469356452574223</v>
      </c>
      <c r="BN123">
        <f t="shared" si="149"/>
        <v>-1.0718944405902575</v>
      </c>
    </row>
    <row r="124" spans="1:102">
      <c r="A124" s="47" t="s">
        <v>84</v>
      </c>
      <c r="B124" s="48" t="s">
        <v>45</v>
      </c>
      <c r="C124" s="51">
        <v>47391.463000000003</v>
      </c>
      <c r="D124" s="51"/>
      <c r="E124">
        <f t="shared" si="121"/>
        <v>10033.495072630667</v>
      </c>
      <c r="F124">
        <f t="shared" si="122"/>
        <v>10033.5</v>
      </c>
      <c r="G124">
        <f t="shared" si="123"/>
        <v>-1.7812544974731281E-3</v>
      </c>
      <c r="H124" s="116"/>
      <c r="I124" s="8">
        <f t="shared" si="177"/>
        <v>-1.7812544974731281E-3</v>
      </c>
      <c r="J124" s="117"/>
      <c r="K124" s="116"/>
      <c r="L124" s="116"/>
      <c r="M124" s="116"/>
      <c r="N124" s="116"/>
      <c r="O124" s="40"/>
      <c r="P124" s="116"/>
      <c r="Q124" s="293">
        <f t="shared" si="124"/>
        <v>32372.963000000003</v>
      </c>
      <c r="R124" s="8">
        <f t="shared" si="125"/>
        <v>3.1728675847682461E-6</v>
      </c>
      <c r="S124" s="8">
        <v>0.1</v>
      </c>
      <c r="T124" s="167">
        <f t="shared" si="126"/>
        <v>3.1728675847682465E-7</v>
      </c>
      <c r="W124" s="25"/>
      <c r="X124" s="252"/>
      <c r="Y124" s="41"/>
      <c r="Z124">
        <f t="shared" si="127"/>
        <v>10033.5</v>
      </c>
      <c r="AA124" s="246">
        <f t="shared" si="128"/>
        <v>-8.3049278754711801E-3</v>
      </c>
      <c r="AB124" s="247">
        <f t="shared" si="129"/>
        <v>6.5236733779980519E-3</v>
      </c>
      <c r="AC124" s="247">
        <f t="shared" si="130"/>
        <v>-1.7812544974731281E-3</v>
      </c>
      <c r="AD124" s="248">
        <f t="shared" si="131"/>
        <v>4.2558314342800514E-6</v>
      </c>
      <c r="AH124">
        <f t="shared" si="132"/>
        <v>-1.0399210941953618E-2</v>
      </c>
      <c r="AI124">
        <f t="shared" si="133"/>
        <v>1.049815417364161</v>
      </c>
      <c r="AJ124">
        <f t="shared" si="134"/>
        <v>-0.98721038105085512</v>
      </c>
      <c r="AK124">
        <f t="shared" si="135"/>
        <v>-0.60800891390232026</v>
      </c>
      <c r="AL124">
        <f t="shared" si="136"/>
        <v>-1.4890468736915117</v>
      </c>
      <c r="AM124">
        <f t="shared" si="137"/>
        <v>-0.92141876547188883</v>
      </c>
      <c r="AN124">
        <f t="shared" si="182"/>
        <v>-0.85146451360810804</v>
      </c>
      <c r="AO124">
        <f t="shared" si="182"/>
        <v>-0.84973654203711713</v>
      </c>
      <c r="AP124">
        <f t="shared" si="182"/>
        <v>-0.84545642181077318</v>
      </c>
      <c r="AQ124">
        <f t="shared" si="182"/>
        <v>-0.83494249882548943</v>
      </c>
      <c r="AR124">
        <f t="shared" si="182"/>
        <v>-0.80961734905563243</v>
      </c>
      <c r="AS124">
        <f t="shared" si="182"/>
        <v>-0.75119110154379976</v>
      </c>
      <c r="AT124">
        <f t="shared" si="182"/>
        <v>-0.62702258683923984</v>
      </c>
      <c r="AU124">
        <f t="shared" si="138"/>
        <v>-0.39325481652240768</v>
      </c>
      <c r="AV124" s="246">
        <f t="shared" si="139"/>
        <v>-3.2541550483444455E-3</v>
      </c>
      <c r="AW124" s="247">
        <f t="shared" si="140"/>
        <v>1.4729005508713174E-3</v>
      </c>
      <c r="AX124" s="248">
        <f t="shared" si="141"/>
        <v>2.1694360327570306E-7</v>
      </c>
      <c r="AY124" s="247">
        <f t="shared" si="142"/>
        <v>3.5671836173537556E-3</v>
      </c>
      <c r="BA124">
        <f t="shared" si="143"/>
        <v>5.0507728271267345E-3</v>
      </c>
      <c r="BB124">
        <f t="shared" si="144"/>
        <v>1.0824543621131015</v>
      </c>
      <c r="BC124">
        <f t="shared" si="145"/>
        <v>0.87635873512537188</v>
      </c>
      <c r="BD124">
        <f t="shared" si="146"/>
        <v>-0.18148632350501842</v>
      </c>
      <c r="BE124">
        <f t="shared" si="147"/>
        <v>-1.1443488678908538</v>
      </c>
      <c r="BF124">
        <f t="shared" si="148"/>
        <v>-0.64404061810180846</v>
      </c>
      <c r="BG124">
        <f t="shared" si="183"/>
        <v>-0.96880450294713916</v>
      </c>
      <c r="BH124">
        <f t="shared" si="183"/>
        <v>-0.96880416106934042</v>
      </c>
      <c r="BI124">
        <f t="shared" si="183"/>
        <v>-0.96880113246638211</v>
      </c>
      <c r="BJ124">
        <f t="shared" si="183"/>
        <v>-0.96877430347479976</v>
      </c>
      <c r="BK124">
        <f t="shared" si="183"/>
        <v>-0.96853668358352607</v>
      </c>
      <c r="BL124">
        <f t="shared" si="183"/>
        <v>-0.96643569662018791</v>
      </c>
      <c r="BM124">
        <f t="shared" si="183"/>
        <v>-0.9481290917564259</v>
      </c>
      <c r="BN124">
        <f t="shared" si="149"/>
        <v>-0.8045075427970767</v>
      </c>
    </row>
    <row r="125" spans="1:102">
      <c r="A125" s="47" t="s">
        <v>84</v>
      </c>
      <c r="B125" s="48" t="s">
        <v>45</v>
      </c>
      <c r="C125" s="51">
        <v>47407.364999999998</v>
      </c>
      <c r="D125" s="51"/>
      <c r="E125">
        <f t="shared" si="121"/>
        <v>10077.483748802397</v>
      </c>
      <c r="F125">
        <f t="shared" si="122"/>
        <v>10077.5</v>
      </c>
      <c r="G125">
        <f t="shared" si="123"/>
        <v>-5.8748424999066629E-3</v>
      </c>
      <c r="H125" s="116"/>
      <c r="I125" s="8">
        <f t="shared" si="177"/>
        <v>-5.8748424999066629E-3</v>
      </c>
      <c r="J125" s="117"/>
      <c r="K125" s="117"/>
      <c r="L125" s="116"/>
      <c r="M125" s="116"/>
      <c r="N125" s="116"/>
      <c r="O125" s="40"/>
      <c r="P125" s="116"/>
      <c r="Q125" s="293">
        <f t="shared" si="124"/>
        <v>32388.864999999998</v>
      </c>
      <c r="R125" s="8">
        <f t="shared" si="125"/>
        <v>3.4513774398709566E-5</v>
      </c>
      <c r="S125" s="8">
        <v>0.1</v>
      </c>
      <c r="T125" s="167">
        <f t="shared" si="126"/>
        <v>3.4513774398709567E-6</v>
      </c>
      <c r="U125" s="116"/>
      <c r="W125" s="25"/>
      <c r="X125" s="252"/>
      <c r="Y125" s="41"/>
      <c r="Z125">
        <f t="shared" si="127"/>
        <v>10077.5</v>
      </c>
      <c r="AA125" s="246">
        <f t="shared" si="128"/>
        <v>-8.2655697042831357E-3</v>
      </c>
      <c r="AB125" s="247">
        <f t="shared" si="129"/>
        <v>2.3907272043764728E-3</v>
      </c>
      <c r="AC125" s="247">
        <f t="shared" si="130"/>
        <v>-5.8748424999066629E-3</v>
      </c>
      <c r="AD125" s="248">
        <f t="shared" si="131"/>
        <v>5.7155765657457451E-7</v>
      </c>
      <c r="AH125">
        <f t="shared" si="132"/>
        <v>-1.0335879981150516E-2</v>
      </c>
      <c r="AI125">
        <f t="shared" si="133"/>
        <v>1.0607569307455242</v>
      </c>
      <c r="AJ125">
        <f t="shared" si="134"/>
        <v>-0.98992131775841141</v>
      </c>
      <c r="AK125">
        <f t="shared" si="135"/>
        <v>-0.60701318812545435</v>
      </c>
      <c r="AL125">
        <f t="shared" si="136"/>
        <v>-1.471036966521337</v>
      </c>
      <c r="AM125">
        <f t="shared" si="137"/>
        <v>-0.90490506665712234</v>
      </c>
      <c r="AN125">
        <f t="shared" si="182"/>
        <v>-0.83794160128387318</v>
      </c>
      <c r="AO125">
        <f t="shared" si="182"/>
        <v>-0.83611255812703478</v>
      </c>
      <c r="AP125">
        <f t="shared" si="182"/>
        <v>-0.83165098231916523</v>
      </c>
      <c r="AQ125">
        <f t="shared" si="182"/>
        <v>-0.82085823797962998</v>
      </c>
      <c r="AR125">
        <f t="shared" si="182"/>
        <v>-0.79525104599082075</v>
      </c>
      <c r="AS125">
        <f t="shared" si="182"/>
        <v>-0.73699201853389107</v>
      </c>
      <c r="AT125">
        <f t="shared" si="182"/>
        <v>-0.61451730372833935</v>
      </c>
      <c r="AU125">
        <f t="shared" si="138"/>
        <v>-0.38526119511622792</v>
      </c>
      <c r="AV125" s="246">
        <f t="shared" si="139"/>
        <v>-3.1895225414379563E-3</v>
      </c>
      <c r="AW125" s="247">
        <f t="shared" si="140"/>
        <v>-2.6853199584687066E-3</v>
      </c>
      <c r="AX125" s="248">
        <f t="shared" si="141"/>
        <v>7.2109432793503759E-7</v>
      </c>
      <c r="AY125" s="247">
        <f t="shared" si="142"/>
        <v>-6.1500968160132629E-4</v>
      </c>
      <c r="BA125">
        <f t="shared" si="143"/>
        <v>5.0760471628451794E-3</v>
      </c>
      <c r="BB125">
        <f t="shared" si="144"/>
        <v>1.0853746368475559</v>
      </c>
      <c r="BC125">
        <f t="shared" si="145"/>
        <v>0.88402329609302821</v>
      </c>
      <c r="BD125">
        <f t="shared" si="146"/>
        <v>-0.18013100464382759</v>
      </c>
      <c r="BE125">
        <f t="shared" si="147"/>
        <v>-1.1281980309286521</v>
      </c>
      <c r="BF125">
        <f t="shared" si="148"/>
        <v>-0.63267447743426375</v>
      </c>
      <c r="BG125">
        <f t="shared" si="183"/>
        <v>-0.95420309075301701</v>
      </c>
      <c r="BH125">
        <f t="shared" si="183"/>
        <v>-0.95420270986862299</v>
      </c>
      <c r="BI125">
        <f t="shared" si="183"/>
        <v>-0.95419940558482386</v>
      </c>
      <c r="BJ125">
        <f t="shared" si="183"/>
        <v>-0.95417074060045581</v>
      </c>
      <c r="BK125">
        <f t="shared" si="183"/>
        <v>-0.95392211769230428</v>
      </c>
      <c r="BL125">
        <f t="shared" si="183"/>
        <v>-0.95176935514957028</v>
      </c>
      <c r="BM125">
        <f t="shared" si="183"/>
        <v>-0.93339325625429237</v>
      </c>
      <c r="BN125">
        <f t="shared" si="149"/>
        <v>-0.79157183801104036</v>
      </c>
    </row>
    <row r="126" spans="1:102">
      <c r="A126" s="47" t="s">
        <v>84</v>
      </c>
      <c r="B126" s="48" t="s">
        <v>45</v>
      </c>
      <c r="C126" s="51">
        <v>47412.432000000001</v>
      </c>
      <c r="D126" s="51"/>
      <c r="E126">
        <f t="shared" si="121"/>
        <v>10091.500263842163</v>
      </c>
      <c r="F126">
        <f t="shared" si="122"/>
        <v>10091.5</v>
      </c>
      <c r="G126">
        <f t="shared" si="123"/>
        <v>9.537950245430693E-5</v>
      </c>
      <c r="H126" s="116"/>
      <c r="I126" s="8">
        <f t="shared" si="177"/>
        <v>9.537950245430693E-5</v>
      </c>
      <c r="J126" s="117"/>
      <c r="K126" s="117"/>
      <c r="L126" s="116"/>
      <c r="M126" s="116"/>
      <c r="N126" s="116"/>
      <c r="O126" s="40"/>
      <c r="P126" s="116"/>
      <c r="Q126" s="293">
        <f t="shared" si="124"/>
        <v>32393.932000000001</v>
      </c>
      <c r="R126" s="8">
        <f t="shared" si="125"/>
        <v>9.0972494884311417E-9</v>
      </c>
      <c r="S126" s="8">
        <v>0.1</v>
      </c>
      <c r="T126" s="167">
        <f t="shared" si="126"/>
        <v>9.0972494884311426E-10</v>
      </c>
      <c r="U126" s="116"/>
      <c r="V126" s="116"/>
      <c r="W126" s="25"/>
      <c r="X126" s="252"/>
      <c r="Y126" s="41"/>
      <c r="Z126">
        <f t="shared" si="127"/>
        <v>10091.5</v>
      </c>
      <c r="AA126" s="246">
        <f t="shared" si="128"/>
        <v>-8.2525023315278695E-3</v>
      </c>
      <c r="AB126" s="247">
        <f t="shared" si="129"/>
        <v>8.3478818339821764E-3</v>
      </c>
      <c r="AC126" s="247">
        <f t="shared" si="130"/>
        <v>9.537950245430693E-5</v>
      </c>
      <c r="AD126" s="248">
        <f t="shared" si="131"/>
        <v>6.968713111412963E-6</v>
      </c>
      <c r="AH126">
        <f t="shared" si="132"/>
        <v>-1.0315186880540929E-2</v>
      </c>
      <c r="AI126">
        <f t="shared" si="133"/>
        <v>1.0642828654263246</v>
      </c>
      <c r="AJ126">
        <f t="shared" si="134"/>
        <v>-0.99072746067611905</v>
      </c>
      <c r="AK126">
        <f t="shared" si="135"/>
        <v>-0.60664992244656701</v>
      </c>
      <c r="AL126">
        <f t="shared" si="136"/>
        <v>-1.465226581859755</v>
      </c>
      <c r="AM126">
        <f t="shared" si="137"/>
        <v>-0.89963478867779212</v>
      </c>
      <c r="AN126">
        <f t="shared" si="182"/>
        <v>-0.8336085495932064</v>
      </c>
      <c r="AO126">
        <f t="shared" si="182"/>
        <v>-0.83174690011276153</v>
      </c>
      <c r="AP126">
        <f t="shared" si="182"/>
        <v>-0.82722762957465545</v>
      </c>
      <c r="AQ126">
        <f t="shared" si="182"/>
        <v>-0.81634794980431846</v>
      </c>
      <c r="AR126">
        <f t="shared" si="182"/>
        <v>-0.79065660078822408</v>
      </c>
      <c r="AS126">
        <f t="shared" si="182"/>
        <v>-0.73246100473630993</v>
      </c>
      <c r="AT126">
        <f t="shared" si="182"/>
        <v>-0.61053526420817272</v>
      </c>
      <c r="AU126">
        <f t="shared" si="138"/>
        <v>-0.38271777012335217</v>
      </c>
      <c r="AV126" s="246">
        <f t="shared" si="139"/>
        <v>-3.1686262611438348E-3</v>
      </c>
      <c r="AW126" s="247">
        <f t="shared" si="140"/>
        <v>3.2640057635981417E-3</v>
      </c>
      <c r="AX126" s="248">
        <f t="shared" si="141"/>
        <v>1.0653733624801888E-6</v>
      </c>
      <c r="AY126" s="247">
        <f t="shared" si="142"/>
        <v>5.3266903126112011E-3</v>
      </c>
      <c r="BA126">
        <f t="shared" si="143"/>
        <v>5.0838760703840347E-3</v>
      </c>
      <c r="BB126">
        <f t="shared" si="144"/>
        <v>1.0863024610877383</v>
      </c>
      <c r="BC126">
        <f t="shared" si="145"/>
        <v>0.88642220520919746</v>
      </c>
      <c r="BD126">
        <f t="shared" si="146"/>
        <v>-0.17968832088103587</v>
      </c>
      <c r="BE126">
        <f t="shared" si="147"/>
        <v>-1.1230408750007965</v>
      </c>
      <c r="BF126">
        <f t="shared" si="148"/>
        <v>-0.62906962699816715</v>
      </c>
      <c r="BG126">
        <f t="shared" si="183"/>
        <v>-0.94954894179100635</v>
      </c>
      <c r="BH126">
        <f t="shared" si="183"/>
        <v>-0.9495485478924508</v>
      </c>
      <c r="BI126">
        <f t="shared" si="183"/>
        <v>-0.94954515296290998</v>
      </c>
      <c r="BJ126">
        <f t="shared" si="183"/>
        <v>-0.94951589344028253</v>
      </c>
      <c r="BK126">
        <f t="shared" si="183"/>
        <v>-0.94926376701772108</v>
      </c>
      <c r="BL126">
        <f t="shared" si="183"/>
        <v>-0.9470948831211865</v>
      </c>
      <c r="BM126">
        <f t="shared" si="183"/>
        <v>-0.92869959021047122</v>
      </c>
      <c r="BN126">
        <f t="shared" si="149"/>
        <v>-0.78745593194275587</v>
      </c>
    </row>
    <row r="127" spans="1:102">
      <c r="A127" s="37" t="s">
        <v>85</v>
      </c>
      <c r="B127" s="38" t="s">
        <v>45</v>
      </c>
      <c r="C127" s="37">
        <v>47432.317000000003</v>
      </c>
      <c r="D127" s="37" t="s">
        <v>46</v>
      </c>
      <c r="E127">
        <f t="shared" si="121"/>
        <v>10146.506855822747</v>
      </c>
      <c r="F127">
        <f t="shared" si="122"/>
        <v>10146.5</v>
      </c>
      <c r="G127">
        <f t="shared" si="123"/>
        <v>2.4783945045783184E-3</v>
      </c>
      <c r="H127" s="116"/>
      <c r="I127" s="116">
        <f t="shared" si="177"/>
        <v>2.4783945045783184E-3</v>
      </c>
      <c r="J127" s="117"/>
      <c r="K127" s="117"/>
      <c r="L127" s="116"/>
      <c r="M127" s="116"/>
      <c r="N127" s="116"/>
      <c r="O127" s="40"/>
      <c r="P127" s="116"/>
      <c r="Q127" s="293">
        <f t="shared" si="124"/>
        <v>32413.817000000003</v>
      </c>
      <c r="R127" s="8">
        <f t="shared" si="125"/>
        <v>6.1424393203240089E-6</v>
      </c>
      <c r="S127" s="8">
        <v>0.1</v>
      </c>
      <c r="T127" s="167">
        <f t="shared" si="126"/>
        <v>6.1424393203240091E-7</v>
      </c>
      <c r="U127" s="116"/>
      <c r="W127" s="25"/>
      <c r="X127" s="252"/>
      <c r="Y127" s="41"/>
      <c r="Z127">
        <f t="shared" si="127"/>
        <v>10146.5</v>
      </c>
      <c r="AA127" s="246">
        <f t="shared" si="128"/>
        <v>-8.1985702539557944E-3</v>
      </c>
      <c r="AB127" s="247">
        <f t="shared" si="129"/>
        <v>1.0676964758534113E-2</v>
      </c>
      <c r="AC127" s="247">
        <f t="shared" si="130"/>
        <v>2.4783945045783184E-3</v>
      </c>
      <c r="AD127" s="248">
        <f t="shared" si="131"/>
        <v>1.1399757645497942E-5</v>
      </c>
      <c r="AH127">
        <f t="shared" si="132"/>
        <v>-1.0231305830552286E-2</v>
      </c>
      <c r="AI127">
        <f t="shared" si="133"/>
        <v>1.0783444426585265</v>
      </c>
      <c r="AJ127">
        <f t="shared" si="134"/>
        <v>-0.99361370935083615</v>
      </c>
      <c r="AK127">
        <f t="shared" si="135"/>
        <v>-0.60499468055212646</v>
      </c>
      <c r="AL127">
        <f t="shared" si="136"/>
        <v>-1.442016894866855</v>
      </c>
      <c r="AM127">
        <f t="shared" si="137"/>
        <v>-0.8788536736623469</v>
      </c>
      <c r="AN127">
        <f t="shared" si="182"/>
        <v>-0.81644198818479086</v>
      </c>
      <c r="AO127">
        <f t="shared" si="182"/>
        <v>-0.81445041302410126</v>
      </c>
      <c r="AP127">
        <f t="shared" si="182"/>
        <v>-0.80970525186946229</v>
      </c>
      <c r="AQ127">
        <f t="shared" si="182"/>
        <v>-0.79849330344807412</v>
      </c>
      <c r="AR127">
        <f t="shared" si="182"/>
        <v>-0.77249841282081921</v>
      </c>
      <c r="AS127">
        <f t="shared" si="182"/>
        <v>-0.71460003926422444</v>
      </c>
      <c r="AT127">
        <f t="shared" si="182"/>
        <v>-0.59487735802297992</v>
      </c>
      <c r="AU127">
        <f t="shared" si="138"/>
        <v>-0.37272574336562769</v>
      </c>
      <c r="AV127" s="246">
        <f t="shared" si="139"/>
        <v>-3.084944792065716E-3</v>
      </c>
      <c r="AW127" s="247">
        <f t="shared" si="140"/>
        <v>5.5633392966440345E-3</v>
      </c>
      <c r="AX127" s="248">
        <f t="shared" si="141"/>
        <v>3.0950744129583739E-6</v>
      </c>
      <c r="AY127" s="247">
        <f t="shared" si="142"/>
        <v>7.5960748732405263E-3</v>
      </c>
      <c r="BA127">
        <f t="shared" si="143"/>
        <v>5.1136254618900784E-3</v>
      </c>
      <c r="BB127">
        <f t="shared" si="144"/>
        <v>1.0899402116017929</v>
      </c>
      <c r="BC127">
        <f t="shared" si="145"/>
        <v>0.89565561398603888</v>
      </c>
      <c r="BD127">
        <f t="shared" si="146"/>
        <v>-0.17789537877042058</v>
      </c>
      <c r="BE127">
        <f t="shared" si="147"/>
        <v>-1.1026952886015524</v>
      </c>
      <c r="BF127">
        <f t="shared" si="148"/>
        <v>-0.61496096882700912</v>
      </c>
      <c r="BG127">
        <f t="shared" si="183"/>
        <v>-0.93122632921625725</v>
      </c>
      <c r="BH127">
        <f t="shared" si="183"/>
        <v>-0.93122588133387085</v>
      </c>
      <c r="BI127">
        <f t="shared" si="183"/>
        <v>-0.93122211685417322</v>
      </c>
      <c r="BJ127">
        <f t="shared" si="183"/>
        <v>-0.93119047691789103</v>
      </c>
      <c r="BK127">
        <f t="shared" si="183"/>
        <v>-0.93092460074997718</v>
      </c>
      <c r="BL127">
        <f t="shared" si="183"/>
        <v>-0.92869413376708521</v>
      </c>
      <c r="BM127">
        <f t="shared" si="183"/>
        <v>-0.9102371163529106</v>
      </c>
      <c r="BN127">
        <f t="shared" si="149"/>
        <v>-0.77128630096021089</v>
      </c>
    </row>
    <row r="128" spans="1:102">
      <c r="A128" s="47" t="s">
        <v>86</v>
      </c>
      <c r="B128" s="48"/>
      <c r="C128" s="51">
        <v>47439.357000000004</v>
      </c>
      <c r="D128" s="51"/>
      <c r="E128">
        <f t="shared" si="121"/>
        <v>10165.981153411045</v>
      </c>
      <c r="F128">
        <f t="shared" si="122"/>
        <v>10166</v>
      </c>
      <c r="G128">
        <f t="shared" si="123"/>
        <v>-6.8130819927318953E-3</v>
      </c>
      <c r="H128" s="116"/>
      <c r="I128" s="8">
        <f t="shared" si="177"/>
        <v>-6.8130819927318953E-3</v>
      </c>
      <c r="J128" s="117"/>
      <c r="K128" s="117"/>
      <c r="L128" s="116"/>
      <c r="M128" s="116"/>
      <c r="N128" s="116"/>
      <c r="O128" s="40"/>
      <c r="P128" s="116"/>
      <c r="Q128" s="293">
        <f t="shared" si="124"/>
        <v>32420.857000000004</v>
      </c>
      <c r="R128" s="8">
        <f t="shared" si="125"/>
        <v>4.6418086239687614E-5</v>
      </c>
      <c r="S128" s="8">
        <v>0.1</v>
      </c>
      <c r="T128" s="167">
        <f t="shared" si="126"/>
        <v>4.6418086239687615E-6</v>
      </c>
      <c r="U128" s="116"/>
      <c r="V128" s="116"/>
      <c r="W128" s="25"/>
      <c r="X128" s="252"/>
      <c r="Y128" s="41"/>
      <c r="Z128">
        <f t="shared" si="127"/>
        <v>10166</v>
      </c>
      <c r="AA128" s="246">
        <f t="shared" si="128"/>
        <v>-8.1784393656738827E-3</v>
      </c>
      <c r="AB128" s="247">
        <f t="shared" si="129"/>
        <v>1.3653573729419874E-3</v>
      </c>
      <c r="AC128" s="247">
        <f t="shared" si="130"/>
        <v>-6.8130819927318953E-3</v>
      </c>
      <c r="AD128" s="248">
        <f t="shared" si="131"/>
        <v>1.8642007558470452E-7</v>
      </c>
      <c r="AH128">
        <f t="shared" si="132"/>
        <v>-1.0200560208952379E-2</v>
      </c>
      <c r="AI128">
        <f t="shared" si="133"/>
        <v>1.0834105536389891</v>
      </c>
      <c r="AJ128">
        <f t="shared" si="134"/>
        <v>-0.99452420846332845</v>
      </c>
      <c r="AK128">
        <f t="shared" si="135"/>
        <v>-0.60431704819033694</v>
      </c>
      <c r="AL128">
        <f t="shared" si="136"/>
        <v>-1.4336384408687552</v>
      </c>
      <c r="AM128">
        <f t="shared" si="137"/>
        <v>-0.87145594873749355</v>
      </c>
      <c r="AN128">
        <f t="shared" si="182"/>
        <v>-0.810299932503317</v>
      </c>
      <c r="AO128">
        <f t="shared" si="182"/>
        <v>-0.80826167744402555</v>
      </c>
      <c r="AP128">
        <f t="shared" si="182"/>
        <v>-0.80343690121652001</v>
      </c>
      <c r="AQ128">
        <f t="shared" si="182"/>
        <v>-0.79211097980770762</v>
      </c>
      <c r="AR128">
        <f t="shared" si="182"/>
        <v>-0.76601912124026361</v>
      </c>
      <c r="AS128">
        <f t="shared" si="182"/>
        <v>-0.70824457289192355</v>
      </c>
      <c r="AT128">
        <f t="shared" si="182"/>
        <v>-0.58932056341936556</v>
      </c>
      <c r="AU128">
        <f t="shared" si="138"/>
        <v>-0.36918311569697959</v>
      </c>
      <c r="AV128" s="246">
        <f t="shared" si="139"/>
        <v>-3.054655429218049E-3</v>
      </c>
      <c r="AW128" s="247">
        <f t="shared" si="140"/>
        <v>-3.7584265635138463E-3</v>
      </c>
      <c r="AX128" s="248">
        <f t="shared" si="141"/>
        <v>1.4125770233326502E-6</v>
      </c>
      <c r="AY128" s="247">
        <f t="shared" si="142"/>
        <v>-1.7363057202353501E-3</v>
      </c>
      <c r="BA128">
        <f t="shared" si="143"/>
        <v>5.1237839364558337E-3</v>
      </c>
      <c r="BB128">
        <f t="shared" si="144"/>
        <v>1.0912268868650836</v>
      </c>
      <c r="BC128">
        <f t="shared" si="145"/>
        <v>0.89885476274404652</v>
      </c>
      <c r="BD128">
        <f t="shared" si="146"/>
        <v>-0.1772389984279755</v>
      </c>
      <c r="BE128">
        <f t="shared" si="147"/>
        <v>-1.0954491884431157</v>
      </c>
      <c r="BF128">
        <f t="shared" si="148"/>
        <v>-0.60997884311080752</v>
      </c>
      <c r="BG128">
        <f t="shared" si="183"/>
        <v>-0.92471543551413149</v>
      </c>
      <c r="BH128">
        <f t="shared" si="183"/>
        <v>-0.92471496739016801</v>
      </c>
      <c r="BI128">
        <f t="shared" si="183"/>
        <v>-0.92471106683635351</v>
      </c>
      <c r="BJ128">
        <f t="shared" si="183"/>
        <v>-0.92467856699863338</v>
      </c>
      <c r="BK128">
        <f t="shared" si="183"/>
        <v>-0.92440782925594023</v>
      </c>
      <c r="BL128">
        <f t="shared" si="183"/>
        <v>-0.92215622875528536</v>
      </c>
      <c r="BM128">
        <f t="shared" si="183"/>
        <v>-0.90368257547467024</v>
      </c>
      <c r="BN128">
        <f t="shared" si="149"/>
        <v>-0.76555343179367208</v>
      </c>
    </row>
    <row r="129" spans="1:66">
      <c r="A129" s="47" t="s">
        <v>86</v>
      </c>
      <c r="B129" s="48" t="s">
        <v>45</v>
      </c>
      <c r="C129" s="51">
        <v>47466.296999999999</v>
      </c>
      <c r="D129" s="51"/>
      <c r="E129">
        <f t="shared" si="121"/>
        <v>10240.503536511698</v>
      </c>
      <c r="F129">
        <f t="shared" si="122"/>
        <v>10240.5</v>
      </c>
      <c r="G129">
        <f t="shared" si="123"/>
        <v>1.2784565042238683E-3</v>
      </c>
      <c r="H129" s="116"/>
      <c r="I129" s="8">
        <f t="shared" si="177"/>
        <v>1.2784565042238683E-3</v>
      </c>
      <c r="J129" s="117"/>
      <c r="K129" s="116"/>
      <c r="L129" s="116"/>
      <c r="M129" s="116"/>
      <c r="N129" s="116"/>
      <c r="O129" s="40"/>
      <c r="P129" s="116"/>
      <c r="Q129" s="293">
        <f t="shared" si="124"/>
        <v>32447.796999999999</v>
      </c>
      <c r="R129" s="8">
        <f t="shared" si="125"/>
        <v>1.6344510331923137E-6</v>
      </c>
      <c r="S129" s="8">
        <v>0.1</v>
      </c>
      <c r="T129" s="167">
        <f t="shared" si="126"/>
        <v>1.6344510331923139E-7</v>
      </c>
      <c r="U129" s="116"/>
      <c r="W129" s="25"/>
      <c r="X129" s="252"/>
      <c r="Y129" s="41"/>
      <c r="Z129">
        <f t="shared" si="127"/>
        <v>10240.5</v>
      </c>
      <c r="AA129" s="246">
        <f t="shared" si="128"/>
        <v>-8.096533301551594E-3</v>
      </c>
      <c r="AB129" s="247">
        <f t="shared" si="129"/>
        <v>9.3749898057754622E-3</v>
      </c>
      <c r="AC129" s="247">
        <f t="shared" si="130"/>
        <v>1.2784565042238683E-3</v>
      </c>
      <c r="AD129" s="248">
        <f t="shared" si="131"/>
        <v>8.7890433858393836E-6</v>
      </c>
      <c r="AH129">
        <f t="shared" si="132"/>
        <v>-1.0078117478550402E-2</v>
      </c>
      <c r="AI129">
        <f t="shared" si="133"/>
        <v>1.1031565353612032</v>
      </c>
      <c r="AJ129">
        <f t="shared" si="134"/>
        <v>-0.99741322836094537</v>
      </c>
      <c r="AK129">
        <f t="shared" si="135"/>
        <v>-0.60126129461667288</v>
      </c>
      <c r="AL129">
        <f t="shared" si="136"/>
        <v>-1.400883678152381</v>
      </c>
      <c r="AM129">
        <f t="shared" si="137"/>
        <v>-0.84304396339015852</v>
      </c>
      <c r="AN129">
        <f t="shared" si="182"/>
        <v>-0.78656019732622917</v>
      </c>
      <c r="AO129">
        <f t="shared" si="182"/>
        <v>-0.78434139371082889</v>
      </c>
      <c r="AP129">
        <f t="shared" si="182"/>
        <v>-0.77921625764124469</v>
      </c>
      <c r="AQ129">
        <f t="shared" si="182"/>
        <v>-0.76747570543524901</v>
      </c>
      <c r="AR129">
        <f t="shared" si="182"/>
        <v>-0.74106697698247714</v>
      </c>
      <c r="AS129">
        <f t="shared" si="182"/>
        <v>-0.6838548109928223</v>
      </c>
      <c r="AT129">
        <f t="shared" si="182"/>
        <v>-0.56806553695604478</v>
      </c>
      <c r="AU129">
        <f t="shared" si="138"/>
        <v>-0.3556484612706079</v>
      </c>
      <c r="AV129" s="246">
        <f t="shared" si="139"/>
        <v>-2.9358425925679211E-3</v>
      </c>
      <c r="AW129" s="247">
        <f t="shared" si="140"/>
        <v>4.2142990967917893E-3</v>
      </c>
      <c r="AX129" s="248">
        <f t="shared" si="141"/>
        <v>1.7760316877220091E-6</v>
      </c>
      <c r="AY129" s="247">
        <f t="shared" si="142"/>
        <v>6.1958832737905971E-3</v>
      </c>
      <c r="BA129">
        <f t="shared" si="143"/>
        <v>5.1606907089836729E-3</v>
      </c>
      <c r="BB129">
        <f t="shared" si="144"/>
        <v>1.0961254431733731</v>
      </c>
      <c r="BC129">
        <f t="shared" si="145"/>
        <v>0.91070615924332876</v>
      </c>
      <c r="BD129">
        <f t="shared" si="146"/>
        <v>-0.17463077227559093</v>
      </c>
      <c r="BE129">
        <f t="shared" si="147"/>
        <v>-1.0676079796057825</v>
      </c>
      <c r="BF129">
        <f t="shared" si="148"/>
        <v>-0.59103834657525589</v>
      </c>
      <c r="BG129">
        <f t="shared" si="183"/>
        <v>-0.89976989114255246</v>
      </c>
      <c r="BH129">
        <f t="shared" si="183"/>
        <v>-0.89976934034304901</v>
      </c>
      <c r="BI129">
        <f t="shared" si="183"/>
        <v>-0.89976489652739344</v>
      </c>
      <c r="BJ129">
        <f t="shared" si="183"/>
        <v>-0.8997290450127472</v>
      </c>
      <c r="BK129">
        <f t="shared" si="183"/>
        <v>-0.8994398637813682</v>
      </c>
      <c r="BL129">
        <f t="shared" si="183"/>
        <v>-0.89711113987175761</v>
      </c>
      <c r="BM129">
        <f t="shared" si="183"/>
        <v>-0.87859930014229992</v>
      </c>
      <c r="BN129">
        <f t="shared" si="149"/>
        <v>-0.74365093164458784</v>
      </c>
    </row>
    <row r="130" spans="1:66">
      <c r="A130" s="47" t="s">
        <v>86</v>
      </c>
      <c r="B130" s="48" t="s">
        <v>45</v>
      </c>
      <c r="C130" s="51">
        <v>47470.258999999998</v>
      </c>
      <c r="D130" s="51"/>
      <c r="E130">
        <f t="shared" si="121"/>
        <v>10251.46336137602</v>
      </c>
      <c r="F130">
        <f t="shared" si="122"/>
        <v>10251.5</v>
      </c>
      <c r="G130">
        <f t="shared" si="123"/>
        <v>-1.3244940499134827E-2</v>
      </c>
      <c r="H130" s="116"/>
      <c r="I130" s="8">
        <f t="shared" si="177"/>
        <v>-1.3244940499134827E-2</v>
      </c>
      <c r="J130" s="117"/>
      <c r="K130" s="117"/>
      <c r="L130" s="116"/>
      <c r="M130" s="116"/>
      <c r="N130" s="116"/>
      <c r="O130" s="40"/>
      <c r="P130" s="116"/>
      <c r="Q130" s="293">
        <f t="shared" si="124"/>
        <v>32451.758999999998</v>
      </c>
      <c r="R130" s="8">
        <f t="shared" si="125"/>
        <v>1.7542844882562192E-4</v>
      </c>
      <c r="S130" s="8">
        <v>0.1</v>
      </c>
      <c r="T130" s="167">
        <f t="shared" si="126"/>
        <v>1.7542844882562193E-5</v>
      </c>
      <c r="U130" s="116"/>
      <c r="V130" s="116"/>
      <c r="W130" s="25"/>
      <c r="X130" s="252"/>
      <c r="Y130" s="41"/>
      <c r="Z130">
        <f t="shared" si="127"/>
        <v>10251.5</v>
      </c>
      <c r="AA130" s="246">
        <f t="shared" si="128"/>
        <v>-8.0837565022392477E-3</v>
      </c>
      <c r="AB130" s="247">
        <f t="shared" si="129"/>
        <v>-5.1611839968955797E-3</v>
      </c>
      <c r="AC130" s="247">
        <f t="shared" si="130"/>
        <v>-1.3244940499134827E-2</v>
      </c>
      <c r="AD130" s="248">
        <f t="shared" si="131"/>
        <v>2.6637820249811033E-6</v>
      </c>
      <c r="AH130">
        <f t="shared" si="132"/>
        <v>-1.0059357690595643E-2</v>
      </c>
      <c r="AI130">
        <f t="shared" si="133"/>
        <v>1.1061246433277918</v>
      </c>
      <c r="AJ130">
        <f t="shared" si="134"/>
        <v>-0.99775605297976544</v>
      </c>
      <c r="AK130">
        <f t="shared" si="135"/>
        <v>-0.60074451747010871</v>
      </c>
      <c r="AL130">
        <f t="shared" si="136"/>
        <v>-1.3959450964847009</v>
      </c>
      <c r="AM130">
        <f t="shared" si="137"/>
        <v>-0.83882845739865253</v>
      </c>
      <c r="AN130">
        <f t="shared" si="182"/>
        <v>-0.78301771941368958</v>
      </c>
      <c r="AO130">
        <f t="shared" si="182"/>
        <v>-0.7807720394507297</v>
      </c>
      <c r="AP130">
        <f t="shared" si="182"/>
        <v>-0.77560321756479578</v>
      </c>
      <c r="AQ130">
        <f t="shared" si="182"/>
        <v>-0.76380446100444654</v>
      </c>
      <c r="AR130">
        <f t="shared" si="182"/>
        <v>-0.73735635012951617</v>
      </c>
      <c r="AS130">
        <f t="shared" si="182"/>
        <v>-0.68023924053237961</v>
      </c>
      <c r="AT130">
        <f t="shared" si="182"/>
        <v>-0.56492387995781279</v>
      </c>
      <c r="AU130">
        <f t="shared" si="138"/>
        <v>-0.35365005591906229</v>
      </c>
      <c r="AV130" s="246">
        <f t="shared" si="139"/>
        <v>-2.9178748177366527E-3</v>
      </c>
      <c r="AW130" s="247">
        <f t="shared" si="140"/>
        <v>-1.0327065681398174E-2</v>
      </c>
      <c r="AX130" s="248">
        <f t="shared" si="141"/>
        <v>1.0664828558791194E-5</v>
      </c>
      <c r="AY130" s="247">
        <f t="shared" si="142"/>
        <v>-8.3514644930417804E-3</v>
      </c>
      <c r="BA130">
        <f t="shared" si="143"/>
        <v>5.165881684502595E-3</v>
      </c>
      <c r="BB130">
        <f t="shared" si="144"/>
        <v>1.096846178595057</v>
      </c>
      <c r="BC130">
        <f t="shared" si="145"/>
        <v>0.91240508426569855</v>
      </c>
      <c r="BD130">
        <f t="shared" si="146"/>
        <v>-0.17423210135443185</v>
      </c>
      <c r="BE130">
        <f t="shared" si="147"/>
        <v>-1.0634760730559183</v>
      </c>
      <c r="BF130">
        <f t="shared" si="148"/>
        <v>-0.58825409719845745</v>
      </c>
      <c r="BG130">
        <f t="shared" si="183"/>
        <v>-0.89607720192763041</v>
      </c>
      <c r="BH130">
        <f t="shared" si="183"/>
        <v>-0.89607663820420336</v>
      </c>
      <c r="BI130">
        <f t="shared" si="183"/>
        <v>-0.89607211114456597</v>
      </c>
      <c r="BJ130">
        <f t="shared" si="183"/>
        <v>-0.89603575688940362</v>
      </c>
      <c r="BK130">
        <f t="shared" si="183"/>
        <v>-0.89574387630364083</v>
      </c>
      <c r="BL130">
        <f t="shared" si="183"/>
        <v>-0.89340427316860216</v>
      </c>
      <c r="BM130">
        <f t="shared" si="183"/>
        <v>-0.87489020744027113</v>
      </c>
      <c r="BN130">
        <f t="shared" si="149"/>
        <v>-0.74041700544807876</v>
      </c>
    </row>
    <row r="131" spans="1:66">
      <c r="A131" s="47" t="s">
        <v>86</v>
      </c>
      <c r="B131" s="48"/>
      <c r="C131" s="51">
        <v>47524.328000000001</v>
      </c>
      <c r="D131" s="51"/>
      <c r="E131">
        <f t="shared" si="121"/>
        <v>10401.030946077957</v>
      </c>
      <c r="F131">
        <f t="shared" si="122"/>
        <v>10401</v>
      </c>
      <c r="G131">
        <f t="shared" si="123"/>
        <v>1.1187073003384285E-2</v>
      </c>
      <c r="H131" s="116"/>
      <c r="I131" s="8">
        <f t="shared" si="177"/>
        <v>1.1187073003384285E-2</v>
      </c>
      <c r="J131" s="117"/>
      <c r="K131" s="117"/>
      <c r="L131" s="116"/>
      <c r="M131" s="116"/>
      <c r="N131" s="116"/>
      <c r="O131" s="40"/>
      <c r="P131" s="116"/>
      <c r="Q131" s="293">
        <f t="shared" si="124"/>
        <v>32505.828000000001</v>
      </c>
      <c r="R131" s="8">
        <f t="shared" si="125"/>
        <v>1.2515060238304948E-4</v>
      </c>
      <c r="S131" s="8">
        <v>0.1</v>
      </c>
      <c r="T131" s="167">
        <f t="shared" si="126"/>
        <v>1.2515060238304949E-5</v>
      </c>
      <c r="U131" s="116"/>
      <c r="V131" s="116"/>
      <c r="W131" s="25"/>
      <c r="X131" s="252"/>
      <c r="Y131" s="41"/>
      <c r="Z131">
        <f t="shared" si="127"/>
        <v>10401</v>
      </c>
      <c r="AA131" s="246">
        <f t="shared" si="128"/>
        <v>-7.8919627849345659E-3</v>
      </c>
      <c r="AB131" s="247">
        <f t="shared" si="129"/>
        <v>1.9079035788318849E-2</v>
      </c>
      <c r="AC131" s="247">
        <f t="shared" si="130"/>
        <v>1.1187073003384285E-2</v>
      </c>
      <c r="AD131" s="248">
        <f t="shared" si="131"/>
        <v>3.6400960661195142E-5</v>
      </c>
      <c r="AH131">
        <f t="shared" si="132"/>
        <v>-9.7863081668244749E-3</v>
      </c>
      <c r="AI131">
        <f t="shared" si="133"/>
        <v>1.1478014118994682</v>
      </c>
      <c r="AJ131">
        <f t="shared" si="134"/>
        <v>-0.99999591400325805</v>
      </c>
      <c r="AK131">
        <f t="shared" si="135"/>
        <v>-0.59187089625387768</v>
      </c>
      <c r="AL131">
        <f t="shared" si="136"/>
        <v>-1.326082146079095</v>
      </c>
      <c r="AM131">
        <f t="shared" si="137"/>
        <v>-0.78098928539003032</v>
      </c>
      <c r="AN131">
        <f t="shared" ref="AN131:AT140" si="184">$AU131+$AB$7*SIN(AO131)</f>
        <v>-0.73389384811340719</v>
      </c>
      <c r="AO131">
        <f t="shared" si="184"/>
        <v>-0.73128238126596568</v>
      </c>
      <c r="AP131">
        <f t="shared" si="184"/>
        <v>-0.72554585420404938</v>
      </c>
      <c r="AQ131">
        <f t="shared" si="184"/>
        <v>-0.71304569811789742</v>
      </c>
      <c r="AR131">
        <f t="shared" si="184"/>
        <v>-0.68626220075729272</v>
      </c>
      <c r="AS131">
        <f t="shared" si="184"/>
        <v>-0.63074420760498384</v>
      </c>
      <c r="AT131">
        <f t="shared" si="184"/>
        <v>-0.52214415148613091</v>
      </c>
      <c r="AU131">
        <f t="shared" si="138"/>
        <v>-0.32648991045942921</v>
      </c>
      <c r="AV131" s="246">
        <f t="shared" si="139"/>
        <v>-2.6622716216186315E-3</v>
      </c>
      <c r="AW131" s="247">
        <f t="shared" si="140"/>
        <v>1.3849344625002917E-2</v>
      </c>
      <c r="AX131" s="248">
        <f t="shared" si="141"/>
        <v>1.9180434654209722E-5</v>
      </c>
      <c r="AY131" s="247">
        <f t="shared" si="142"/>
        <v>1.5743690006892824E-2</v>
      </c>
      <c r="BA131">
        <f t="shared" si="143"/>
        <v>5.2296911633159344E-3</v>
      </c>
      <c r="BB131">
        <f t="shared" si="144"/>
        <v>1.1065631862358141</v>
      </c>
      <c r="BC131">
        <f t="shared" si="145"/>
        <v>0.93413087811501561</v>
      </c>
      <c r="BD131">
        <f t="shared" si="146"/>
        <v>-0.16846452086453664</v>
      </c>
      <c r="BE131">
        <f t="shared" si="147"/>
        <v>-1.006782168465441</v>
      </c>
      <c r="BF131">
        <f t="shared" si="148"/>
        <v>-0.5507138201466526</v>
      </c>
      <c r="BG131">
        <f t="shared" ref="BG131:BM140" si="185">$BN131+$BB$7*SIN(BH131)</f>
        <v>-0.84565073172844762</v>
      </c>
      <c r="BH131">
        <f t="shared" si="185"/>
        <v>-0.84564997446855394</v>
      </c>
      <c r="BI131">
        <f t="shared" si="185"/>
        <v>-0.84564424680542982</v>
      </c>
      <c r="BJ131">
        <f t="shared" si="185"/>
        <v>-0.84560092585665525</v>
      </c>
      <c r="BK131">
        <f t="shared" si="185"/>
        <v>-0.84527333815179451</v>
      </c>
      <c r="BL131">
        <f t="shared" si="185"/>
        <v>-0.84280006372307925</v>
      </c>
      <c r="BM131">
        <f t="shared" si="185"/>
        <v>-0.82434291442679397</v>
      </c>
      <c r="BN131">
        <f t="shared" si="149"/>
        <v>-0.69646500850461468</v>
      </c>
    </row>
    <row r="132" spans="1:66">
      <c r="A132" s="47" t="s">
        <v>86</v>
      </c>
      <c r="B132" s="48" t="s">
        <v>45</v>
      </c>
      <c r="C132" s="51">
        <v>47526.294000000002</v>
      </c>
      <c r="D132" s="51"/>
      <c r="E132">
        <f t="shared" si="121"/>
        <v>10406.469364978326</v>
      </c>
      <c r="F132">
        <f t="shared" si="122"/>
        <v>10406.5</v>
      </c>
      <c r="G132">
        <f t="shared" si="123"/>
        <v>-1.1074625494075008E-2</v>
      </c>
      <c r="H132" s="116"/>
      <c r="I132" s="8">
        <f t="shared" si="177"/>
        <v>-1.1074625494075008E-2</v>
      </c>
      <c r="J132" s="117"/>
      <c r="K132" s="116"/>
      <c r="L132" s="116"/>
      <c r="M132" s="116"/>
      <c r="N132" s="116"/>
      <c r="O132" s="40"/>
      <c r="P132" s="116"/>
      <c r="Q132" s="293">
        <f t="shared" si="124"/>
        <v>32507.794000000002</v>
      </c>
      <c r="R132" s="8">
        <f t="shared" si="125"/>
        <v>1.2264732983401612E-4</v>
      </c>
      <c r="S132" s="8">
        <v>0.1</v>
      </c>
      <c r="T132" s="167">
        <f t="shared" si="126"/>
        <v>1.2264732983401612E-5</v>
      </c>
      <c r="U132" s="116"/>
      <c r="W132" s="25"/>
      <c r="X132" s="252"/>
      <c r="Y132" s="41"/>
      <c r="Z132">
        <f t="shared" si="127"/>
        <v>10406.5</v>
      </c>
      <c r="AA132" s="246">
        <f t="shared" si="128"/>
        <v>-7.8842441671281988E-3</v>
      </c>
      <c r="AB132" s="247">
        <f t="shared" si="129"/>
        <v>-3.190381326946809E-3</v>
      </c>
      <c r="AC132" s="247">
        <f t="shared" si="130"/>
        <v>-1.1074625494075008E-2</v>
      </c>
      <c r="AD132" s="248">
        <f t="shared" si="131"/>
        <v>1.0178533011330881E-6</v>
      </c>
      <c r="AH132">
        <f t="shared" si="132"/>
        <v>-9.7756022815528153E-3</v>
      </c>
      <c r="AI132">
        <f t="shared" si="133"/>
        <v>1.1493817999734119</v>
      </c>
      <c r="AJ132">
        <f t="shared" si="134"/>
        <v>-0.9999847111284742</v>
      </c>
      <c r="AK132">
        <f t="shared" si="135"/>
        <v>-0.5914740002980251</v>
      </c>
      <c r="AL132">
        <f t="shared" si="136"/>
        <v>-1.3234110953331282</v>
      </c>
      <c r="AM132">
        <f t="shared" si="137"/>
        <v>-0.77884140300742655</v>
      </c>
      <c r="AN132">
        <f t="shared" si="184"/>
        <v>-0.73205120059495066</v>
      </c>
      <c r="AO132">
        <f t="shared" si="184"/>
        <v>-0.72942639887193894</v>
      </c>
      <c r="AP132">
        <f t="shared" si="184"/>
        <v>-0.72367015044169114</v>
      </c>
      <c r="AQ132">
        <f t="shared" si="184"/>
        <v>-0.71114769198654093</v>
      </c>
      <c r="AR132">
        <f t="shared" si="184"/>
        <v>-0.68435921169279434</v>
      </c>
      <c r="AS132">
        <f t="shared" si="184"/>
        <v>-0.6289109547511571</v>
      </c>
      <c r="AT132">
        <f t="shared" si="184"/>
        <v>-0.52056749204824082</v>
      </c>
      <c r="AU132">
        <f t="shared" si="138"/>
        <v>-0.32549070778365685</v>
      </c>
      <c r="AV132" s="246">
        <f t="shared" si="139"/>
        <v>-2.6524486616277144E-3</v>
      </c>
      <c r="AW132" s="247">
        <f t="shared" si="140"/>
        <v>-8.4221768324472934E-3</v>
      </c>
      <c r="AX132" s="248">
        <f t="shared" si="141"/>
        <v>7.0933062597011919E-6</v>
      </c>
      <c r="AY132" s="247">
        <f t="shared" si="142"/>
        <v>-6.5308187180226768E-3</v>
      </c>
      <c r="BA132">
        <f t="shared" si="143"/>
        <v>5.2317955055004844E-3</v>
      </c>
      <c r="BB132">
        <f t="shared" si="144"/>
        <v>1.1069175300984211</v>
      </c>
      <c r="BC132">
        <f t="shared" si="145"/>
        <v>0.93488006770989018</v>
      </c>
      <c r="BD132">
        <f t="shared" si="146"/>
        <v>-0.1682398561830695</v>
      </c>
      <c r="BE132">
        <f t="shared" si="147"/>
        <v>-1.0046773919555558</v>
      </c>
      <c r="BF132">
        <f t="shared" si="148"/>
        <v>-0.54934305151396112</v>
      </c>
      <c r="BG132">
        <f t="shared" si="185"/>
        <v>-0.84378711950019603</v>
      </c>
      <c r="BH132">
        <f t="shared" si="185"/>
        <v>-0.84378635450384198</v>
      </c>
      <c r="BI132">
        <f t="shared" si="185"/>
        <v>-0.8437805804569799</v>
      </c>
      <c r="BJ132">
        <f t="shared" si="185"/>
        <v>-0.84373700025930753</v>
      </c>
      <c r="BK132">
        <f t="shared" si="185"/>
        <v>-0.8434081431797289</v>
      </c>
      <c r="BL132">
        <f t="shared" si="185"/>
        <v>-0.84093048455789143</v>
      </c>
      <c r="BM132">
        <f t="shared" si="185"/>
        <v>-0.82247852502211016</v>
      </c>
      <c r="BN132">
        <f t="shared" si="149"/>
        <v>-0.69484804540636036</v>
      </c>
    </row>
    <row r="133" spans="1:66">
      <c r="A133" s="47" t="s">
        <v>87</v>
      </c>
      <c r="B133" s="48"/>
      <c r="C133" s="51">
        <v>47528.277000000002</v>
      </c>
      <c r="D133" s="51"/>
      <c r="E133">
        <f t="shared" si="121"/>
        <v>10411.954809881394</v>
      </c>
      <c r="F133">
        <f t="shared" si="122"/>
        <v>10412</v>
      </c>
      <c r="G133">
        <f t="shared" si="123"/>
        <v>-1.6336323998984881E-2</v>
      </c>
      <c r="H133" s="116"/>
      <c r="I133" s="8">
        <f t="shared" si="177"/>
        <v>-1.6336323998984881E-2</v>
      </c>
      <c r="J133" s="117"/>
      <c r="K133" s="116"/>
      <c r="L133" s="116"/>
      <c r="M133" s="116"/>
      <c r="N133" s="116"/>
      <c r="O133" s="40"/>
      <c r="P133" s="116"/>
      <c r="Q133" s="293">
        <f t="shared" si="124"/>
        <v>32509.777000000002</v>
      </c>
      <c r="R133" s="8">
        <f t="shared" si="125"/>
        <v>2.6687548179980938E-4</v>
      </c>
      <c r="S133" s="8">
        <v>0.1</v>
      </c>
      <c r="T133" s="167">
        <f t="shared" si="126"/>
        <v>2.6687548179980938E-5</v>
      </c>
      <c r="U133" s="116"/>
      <c r="V133" s="116"/>
      <c r="W133" s="25"/>
      <c r="X133" s="252"/>
      <c r="Y133" s="41"/>
      <c r="Z133">
        <f t="shared" si="127"/>
        <v>10412</v>
      </c>
      <c r="AA133" s="246">
        <f t="shared" si="128"/>
        <v>-7.876477287644016E-3</v>
      </c>
      <c r="AB133" s="247">
        <f t="shared" si="129"/>
        <v>-8.4598467113408647E-3</v>
      </c>
      <c r="AC133" s="247">
        <f t="shared" si="130"/>
        <v>-1.6336323998984881E-2</v>
      </c>
      <c r="AD133" s="248">
        <f t="shared" si="131"/>
        <v>7.1569006379384851E-6</v>
      </c>
      <c r="AH133">
        <f t="shared" si="132"/>
        <v>-9.7648482819739108E-3</v>
      </c>
      <c r="AI133">
        <f t="shared" si="133"/>
        <v>1.1509654903230855</v>
      </c>
      <c r="AJ133">
        <f t="shared" si="134"/>
        <v>-0.9999663132243557</v>
      </c>
      <c r="AK133">
        <f t="shared" si="135"/>
        <v>-0.59107176884313728</v>
      </c>
      <c r="AL133">
        <f t="shared" si="136"/>
        <v>-1.3207326545586375</v>
      </c>
      <c r="AM133">
        <f t="shared" si="137"/>
        <v>-0.77669206022710502</v>
      </c>
      <c r="AN133">
        <f t="shared" si="184"/>
        <v>-0.73020599653741425</v>
      </c>
      <c r="AO133">
        <f t="shared" si="184"/>
        <v>-0.72756787888518826</v>
      </c>
      <c r="AP133">
        <f t="shared" si="184"/>
        <v>-0.72179200857951087</v>
      </c>
      <c r="AQ133">
        <f t="shared" si="184"/>
        <v>-0.70924751775618433</v>
      </c>
      <c r="AR133">
        <f t="shared" si="184"/>
        <v>-0.68245459298268829</v>
      </c>
      <c r="AS133">
        <f t="shared" si="184"/>
        <v>-0.62707684446828615</v>
      </c>
      <c r="AT133">
        <f t="shared" si="184"/>
        <v>-0.51899063784453747</v>
      </c>
      <c r="AU133">
        <f t="shared" si="138"/>
        <v>-0.32449150510788449</v>
      </c>
      <c r="AV133" s="246">
        <f t="shared" si="139"/>
        <v>-2.6425949454463131E-3</v>
      </c>
      <c r="AW133" s="247">
        <f t="shared" si="140"/>
        <v>-1.3693729053538568E-2</v>
      </c>
      <c r="AX133" s="248">
        <f t="shared" si="141"/>
        <v>1.8751821539172629E-5</v>
      </c>
      <c r="AY133" s="247">
        <f t="shared" si="142"/>
        <v>-1.1805358059208673E-2</v>
      </c>
      <c r="BA133">
        <f t="shared" si="143"/>
        <v>5.2338823421977029E-3</v>
      </c>
      <c r="BB133">
        <f t="shared" si="144"/>
        <v>1.1072716267113947</v>
      </c>
      <c r="BC133">
        <f t="shared" si="145"/>
        <v>0.93562559137857071</v>
      </c>
      <c r="BD133">
        <f t="shared" si="146"/>
        <v>-0.16801430163393194</v>
      </c>
      <c r="BE133">
        <f t="shared" si="147"/>
        <v>-1.0025712679190122</v>
      </c>
      <c r="BF133">
        <f t="shared" si="148"/>
        <v>-0.54797299083204898</v>
      </c>
      <c r="BG133">
        <f t="shared" si="185"/>
        <v>-0.84192291079800707</v>
      </c>
      <c r="BH133">
        <f t="shared" si="185"/>
        <v>-0.84192213802323745</v>
      </c>
      <c r="BI133">
        <f t="shared" si="185"/>
        <v>-0.84191631745445128</v>
      </c>
      <c r="BJ133">
        <f t="shared" si="185"/>
        <v>-0.84187247792934783</v>
      </c>
      <c r="BK133">
        <f t="shared" si="185"/>
        <v>-0.84154235527060495</v>
      </c>
      <c r="BL133">
        <f t="shared" si="185"/>
        <v>-0.83906035226700926</v>
      </c>
      <c r="BM133">
        <f t="shared" si="185"/>
        <v>-0.8206138019187188</v>
      </c>
      <c r="BN133">
        <f t="shared" si="149"/>
        <v>-0.6932310823081056</v>
      </c>
    </row>
    <row r="134" spans="1:66">
      <c r="A134" s="47" t="s">
        <v>88</v>
      </c>
      <c r="B134" s="48" t="s">
        <v>45</v>
      </c>
      <c r="C134" s="51">
        <v>47742.48</v>
      </c>
      <c r="D134" s="51"/>
      <c r="E134">
        <f t="shared" si="121"/>
        <v>11004.490742595286</v>
      </c>
      <c r="F134">
        <f t="shared" si="122"/>
        <v>11004.5</v>
      </c>
      <c r="G134">
        <f t="shared" si="123"/>
        <v>-3.346571495058015E-3</v>
      </c>
      <c r="H134" s="116"/>
      <c r="I134" s="8">
        <f t="shared" si="177"/>
        <v>-3.346571495058015E-3</v>
      </c>
      <c r="J134" s="117"/>
      <c r="K134" s="116"/>
      <c r="L134" s="116"/>
      <c r="M134" s="116"/>
      <c r="N134" s="116"/>
      <c r="O134" s="40"/>
      <c r="P134" s="116"/>
      <c r="Q134" s="293">
        <f t="shared" si="124"/>
        <v>32723.980000000003</v>
      </c>
      <c r="R134" s="8">
        <f t="shared" si="125"/>
        <v>1.1199540771534837E-5</v>
      </c>
      <c r="S134" s="8">
        <v>0.1</v>
      </c>
      <c r="T134" s="167">
        <f t="shared" si="126"/>
        <v>1.1199540771534837E-6</v>
      </c>
      <c r="W134" s="25"/>
      <c r="X134" s="252"/>
      <c r="Y134" s="41"/>
      <c r="Z134">
        <f t="shared" si="127"/>
        <v>11004.5</v>
      </c>
      <c r="AA134" s="246">
        <f t="shared" si="128"/>
        <v>-6.7316240393951064E-3</v>
      </c>
      <c r="AB134" s="247">
        <f t="shared" si="129"/>
        <v>3.3850525443370914E-3</v>
      </c>
      <c r="AC134" s="247">
        <f t="shared" si="130"/>
        <v>-3.346571495058015E-3</v>
      </c>
      <c r="AD134" s="248">
        <f t="shared" si="131"/>
        <v>1.1458580727923018E-6</v>
      </c>
      <c r="AH134">
        <f t="shared" si="132"/>
        <v>-8.2990638004424942E-3</v>
      </c>
      <c r="AI134">
        <f t="shared" si="133"/>
        <v>1.3377962726301738</v>
      </c>
      <c r="AJ134">
        <f t="shared" si="134"/>
        <v>-0.94108478741380963</v>
      </c>
      <c r="AK134">
        <f t="shared" si="135"/>
        <v>-0.5079863122063486</v>
      </c>
      <c r="AL134">
        <f t="shared" si="136"/>
        <v>-0.98396841970476001</v>
      </c>
      <c r="AM134">
        <f t="shared" si="137"/>
        <v>-0.53593957363791445</v>
      </c>
      <c r="AN134">
        <f t="shared" si="184"/>
        <v>-0.51576697758467693</v>
      </c>
      <c r="AO134">
        <f t="shared" si="184"/>
        <v>-0.51207883502729601</v>
      </c>
      <c r="AP134">
        <f t="shared" si="184"/>
        <v>-0.50515696432117374</v>
      </c>
      <c r="AQ134">
        <f t="shared" si="184"/>
        <v>-0.49223682868429919</v>
      </c>
      <c r="AR134">
        <f t="shared" si="184"/>
        <v>-0.46835539042196894</v>
      </c>
      <c r="AS134">
        <f t="shared" si="184"/>
        <v>-0.42494696092561512</v>
      </c>
      <c r="AT134">
        <f t="shared" si="184"/>
        <v>-0.3481043755555539</v>
      </c>
      <c r="AU134">
        <f t="shared" si="138"/>
        <v>-0.21685012594512454</v>
      </c>
      <c r="AV134" s="246">
        <f t="shared" si="139"/>
        <v>-1.3804716136092713E-3</v>
      </c>
      <c r="AW134" s="247">
        <f t="shared" si="140"/>
        <v>-1.9660998814487437E-3</v>
      </c>
      <c r="AX134" s="248">
        <f t="shared" si="141"/>
        <v>3.865548743832764E-7</v>
      </c>
      <c r="AY134" s="247">
        <f t="shared" si="142"/>
        <v>-3.9866012040135589E-4</v>
      </c>
      <c r="BA134">
        <f t="shared" si="143"/>
        <v>5.3511524257858351E-3</v>
      </c>
      <c r="BB134">
        <f t="shared" si="144"/>
        <v>1.1433892392475167</v>
      </c>
      <c r="BC134">
        <f t="shared" si="145"/>
        <v>0.99205165257901295</v>
      </c>
      <c r="BD134">
        <f t="shared" si="146"/>
        <v>-0.13847575065283133</v>
      </c>
      <c r="BE134">
        <f t="shared" si="147"/>
        <v>-0.767967864626934</v>
      </c>
      <c r="BF134">
        <f t="shared" si="148"/>
        <v>-0.40403959948952856</v>
      </c>
      <c r="BG134">
        <f t="shared" si="185"/>
        <v>-0.63771906731067785</v>
      </c>
      <c r="BH134">
        <f t="shared" si="185"/>
        <v>-0.63771729988161763</v>
      </c>
      <c r="BI134">
        <f t="shared" si="185"/>
        <v>-0.63770626454653401</v>
      </c>
      <c r="BJ134">
        <f t="shared" si="185"/>
        <v>-0.63763736502641943</v>
      </c>
      <c r="BK134">
        <f t="shared" si="185"/>
        <v>-0.63720726783234238</v>
      </c>
      <c r="BL134">
        <f t="shared" si="185"/>
        <v>-0.63452552236864246</v>
      </c>
      <c r="BM134">
        <f t="shared" si="185"/>
        <v>-0.61792150452305861</v>
      </c>
      <c r="BN134">
        <f t="shared" si="149"/>
        <v>-0.51904005763250405</v>
      </c>
    </row>
    <row r="135" spans="1:66">
      <c r="A135" s="47" t="s">
        <v>88</v>
      </c>
      <c r="B135" s="48"/>
      <c r="C135" s="51">
        <v>47778.45</v>
      </c>
      <c r="D135" s="51"/>
      <c r="E135">
        <f t="shared" si="121"/>
        <v>11103.992231835469</v>
      </c>
      <c r="F135">
        <f t="shared" si="122"/>
        <v>11104</v>
      </c>
      <c r="G135">
        <f t="shared" si="123"/>
        <v>-2.8082080025342293E-3</v>
      </c>
      <c r="H135" s="116"/>
      <c r="I135" s="8">
        <f t="shared" si="177"/>
        <v>-2.8082080025342293E-3</v>
      </c>
      <c r="J135" s="117"/>
      <c r="K135" s="116"/>
      <c r="L135" s="116"/>
      <c r="M135" s="116"/>
      <c r="N135" s="116"/>
      <c r="O135" s="40"/>
      <c r="P135" s="116"/>
      <c r="Q135" s="293">
        <f t="shared" si="124"/>
        <v>32759.949999999997</v>
      </c>
      <c r="R135" s="8">
        <f t="shared" si="125"/>
        <v>7.886032185497286E-6</v>
      </c>
      <c r="S135" s="8">
        <v>0.1</v>
      </c>
      <c r="T135" s="167">
        <f t="shared" si="126"/>
        <v>7.886032185497286E-7</v>
      </c>
      <c r="U135" s="116"/>
      <c r="V135" s="116"/>
      <c r="W135" s="25"/>
      <c r="X135" s="252"/>
      <c r="Y135" s="41"/>
      <c r="Z135">
        <f t="shared" si="127"/>
        <v>11104</v>
      </c>
      <c r="AA135" s="246">
        <f t="shared" si="128"/>
        <v>-6.4746150447272883E-3</v>
      </c>
      <c r="AB135" s="247">
        <f t="shared" si="129"/>
        <v>3.6664070421930589E-3</v>
      </c>
      <c r="AC135" s="247">
        <f t="shared" si="130"/>
        <v>-2.8082080025342293E-3</v>
      </c>
      <c r="AD135" s="248">
        <f t="shared" si="131"/>
        <v>1.3442540599042857E-6</v>
      </c>
      <c r="AH135">
        <f t="shared" si="132"/>
        <v>-7.9883277447156485E-3</v>
      </c>
      <c r="AI135">
        <f t="shared" si="133"/>
        <v>1.3709914837320503</v>
      </c>
      <c r="AJ135">
        <f t="shared" si="134"/>
        <v>-0.9163795468737187</v>
      </c>
      <c r="AK135">
        <f t="shared" si="135"/>
        <v>-0.48427444098376332</v>
      </c>
      <c r="AL135">
        <f t="shared" si="136"/>
        <v>-0.91708512210616011</v>
      </c>
      <c r="AM135">
        <f t="shared" si="137"/>
        <v>-0.49363488188695359</v>
      </c>
      <c r="AN135">
        <f t="shared" si="184"/>
        <v>-0.47663986585066026</v>
      </c>
      <c r="AO135">
        <f t="shared" si="184"/>
        <v>-0.47291566797499929</v>
      </c>
      <c r="AP135">
        <f t="shared" si="184"/>
        <v>-0.46607017965027514</v>
      </c>
      <c r="AQ135">
        <f t="shared" si="184"/>
        <v>-0.453548285617424</v>
      </c>
      <c r="AR135">
        <f t="shared" si="184"/>
        <v>-0.43083725632657988</v>
      </c>
      <c r="AS135">
        <f t="shared" si="184"/>
        <v>-0.39023236358098357</v>
      </c>
      <c r="AT135">
        <f t="shared" si="184"/>
        <v>-0.31923780582826872</v>
      </c>
      <c r="AU135">
        <f t="shared" si="138"/>
        <v>-0.19877364117433149</v>
      </c>
      <c r="AV135" s="246">
        <f t="shared" si="139"/>
        <v>-1.1256761110374656E-3</v>
      </c>
      <c r="AW135" s="247">
        <f t="shared" si="140"/>
        <v>-1.6825318914967637E-3</v>
      </c>
      <c r="AX135" s="248">
        <f t="shared" si="141"/>
        <v>2.8309135659036775E-7</v>
      </c>
      <c r="AY135" s="247">
        <f t="shared" si="142"/>
        <v>-1.6881919150840349E-4</v>
      </c>
      <c r="BA135">
        <f t="shared" si="143"/>
        <v>5.3489389336898226E-3</v>
      </c>
      <c r="BB135">
        <f t="shared" si="144"/>
        <v>1.1489233273346922</v>
      </c>
      <c r="BC135">
        <f t="shared" si="145"/>
        <v>0.99636188431637185</v>
      </c>
      <c r="BD135">
        <f t="shared" si="146"/>
        <v>-0.13250603769795091</v>
      </c>
      <c r="BE135">
        <f t="shared" si="147"/>
        <v>-0.72712881827858944</v>
      </c>
      <c r="BF135">
        <f t="shared" si="148"/>
        <v>-0.38047774744068003</v>
      </c>
      <c r="BG135">
        <f t="shared" si="185"/>
        <v>-0.60280341017695482</v>
      </c>
      <c r="BH135">
        <f t="shared" si="185"/>
        <v>-0.60280147539511963</v>
      </c>
      <c r="BI135">
        <f t="shared" si="185"/>
        <v>-0.60278969276049466</v>
      </c>
      <c r="BJ135">
        <f t="shared" si="185"/>
        <v>-0.6027179397155078</v>
      </c>
      <c r="BK135">
        <f t="shared" si="185"/>
        <v>-0.60228105960204992</v>
      </c>
      <c r="BL135">
        <f t="shared" si="185"/>
        <v>-0.59962386729811334</v>
      </c>
      <c r="BM135">
        <f t="shared" si="185"/>
        <v>-0.58356444665311391</v>
      </c>
      <c r="BN135">
        <f t="shared" si="149"/>
        <v>-0.48978772521862668</v>
      </c>
    </row>
    <row r="136" spans="1:66">
      <c r="A136" s="47" t="s">
        <v>89</v>
      </c>
      <c r="B136" s="48"/>
      <c r="C136" s="51">
        <v>47804.468000000001</v>
      </c>
      <c r="D136" s="51"/>
      <c r="E136">
        <f t="shared" si="121"/>
        <v>11175.964145848589</v>
      </c>
      <c r="F136">
        <f t="shared" si="122"/>
        <v>11176</v>
      </c>
      <c r="G136">
        <f t="shared" si="123"/>
        <v>-1.2961351996636949E-2</v>
      </c>
      <c r="H136" s="116"/>
      <c r="I136" s="8">
        <f t="shared" si="177"/>
        <v>-1.2961351996636949E-2</v>
      </c>
      <c r="J136" s="117"/>
      <c r="K136" s="116"/>
      <c r="L136" s="116"/>
      <c r="M136" s="116"/>
      <c r="N136" s="116"/>
      <c r="O136" s="40"/>
      <c r="P136" s="116"/>
      <c r="Q136" s="293">
        <f t="shared" si="124"/>
        <v>32785.968000000001</v>
      </c>
      <c r="R136" s="8">
        <f t="shared" si="125"/>
        <v>1.6799664558072463E-4</v>
      </c>
      <c r="S136" s="8">
        <v>0.1</v>
      </c>
      <c r="T136" s="167">
        <f t="shared" si="126"/>
        <v>1.6799664558072464E-5</v>
      </c>
      <c r="U136" s="116"/>
      <c r="W136" s="25"/>
      <c r="X136" s="252"/>
      <c r="Y136" s="41"/>
      <c r="Z136">
        <f t="shared" si="127"/>
        <v>11176</v>
      </c>
      <c r="AA136" s="246">
        <f t="shared" si="128"/>
        <v>-6.2763763223054065E-3</v>
      </c>
      <c r="AB136" s="247">
        <f t="shared" si="129"/>
        <v>-6.684975674331543E-3</v>
      </c>
      <c r="AC136" s="247">
        <f t="shared" si="130"/>
        <v>-1.2961351996636949E-2</v>
      </c>
      <c r="AD136" s="248">
        <f t="shared" si="131"/>
        <v>4.4688899766404464E-6</v>
      </c>
      <c r="AH136">
        <f t="shared" si="132"/>
        <v>-7.7512412271763054E-3</v>
      </c>
      <c r="AI136">
        <f t="shared" si="133"/>
        <v>1.3949070817288476</v>
      </c>
      <c r="AJ136">
        <f t="shared" si="134"/>
        <v>-0.89505879433073987</v>
      </c>
      <c r="AK136">
        <f t="shared" si="135"/>
        <v>-0.46497829195807622</v>
      </c>
      <c r="AL136">
        <f t="shared" si="136"/>
        <v>-0.8667075166547229</v>
      </c>
      <c r="AM136">
        <f t="shared" si="137"/>
        <v>-0.46268645698085803</v>
      </c>
      <c r="AN136">
        <f t="shared" si="184"/>
        <v>-0.44777680516644031</v>
      </c>
      <c r="AO136">
        <f t="shared" si="184"/>
        <v>-0.44406387755158921</v>
      </c>
      <c r="AP136">
        <f t="shared" si="184"/>
        <v>-0.43733460294063831</v>
      </c>
      <c r="AQ136">
        <f t="shared" si="184"/>
        <v>-0.42519197514661411</v>
      </c>
      <c r="AR136">
        <f t="shared" si="184"/>
        <v>-0.40344734009634015</v>
      </c>
      <c r="AS136">
        <f t="shared" si="184"/>
        <v>-0.36499753495744658</v>
      </c>
      <c r="AT136">
        <f t="shared" si="184"/>
        <v>-0.29832468391482247</v>
      </c>
      <c r="AU136">
        <f t="shared" si="138"/>
        <v>-0.18569316978240114</v>
      </c>
      <c r="AV136" s="246">
        <f t="shared" si="139"/>
        <v>-9.3313601070589211E-4</v>
      </c>
      <c r="AW136" s="247">
        <f t="shared" si="140"/>
        <v>-1.2028215985931057E-2</v>
      </c>
      <c r="AX136" s="248">
        <f t="shared" si="141"/>
        <v>1.4467797980420745E-5</v>
      </c>
      <c r="AY136" s="247">
        <f t="shared" si="142"/>
        <v>-1.0553351081060158E-2</v>
      </c>
      <c r="BA136">
        <f t="shared" si="143"/>
        <v>5.3432403115995144E-3</v>
      </c>
      <c r="BB136">
        <f t="shared" si="144"/>
        <v>1.1528046297625321</v>
      </c>
      <c r="BC136">
        <f t="shared" si="145"/>
        <v>0.99845849642297513</v>
      </c>
      <c r="BD136">
        <f t="shared" si="146"/>
        <v>-0.12801075179055144</v>
      </c>
      <c r="BE136">
        <f t="shared" si="147"/>
        <v>-0.69733407604151587</v>
      </c>
      <c r="BF136">
        <f t="shared" si="148"/>
        <v>-0.36351865501036018</v>
      </c>
      <c r="BG136">
        <f t="shared" si="185"/>
        <v>-0.57743418768326127</v>
      </c>
      <c r="BH136">
        <f t="shared" si="185"/>
        <v>-0.57743213952264349</v>
      </c>
      <c r="BI136">
        <f t="shared" si="185"/>
        <v>-0.57741987657132943</v>
      </c>
      <c r="BJ136">
        <f t="shared" si="185"/>
        <v>-0.57734645665657347</v>
      </c>
      <c r="BK136">
        <f t="shared" si="185"/>
        <v>-0.57690695530485092</v>
      </c>
      <c r="BL136">
        <f t="shared" si="185"/>
        <v>-0.57427866287348794</v>
      </c>
      <c r="BM136">
        <f t="shared" si="185"/>
        <v>-0.55865276573459388</v>
      </c>
      <c r="BN136">
        <f t="shared" si="149"/>
        <v>-0.4686202082960218</v>
      </c>
    </row>
    <row r="137" spans="1:66">
      <c r="A137" s="47" t="s">
        <v>89</v>
      </c>
      <c r="B137" s="48"/>
      <c r="C137" s="51">
        <v>47857.260999999999</v>
      </c>
      <c r="D137" s="51"/>
      <c r="E137">
        <f t="shared" si="121"/>
        <v>11322.002014112633</v>
      </c>
      <c r="F137">
        <f t="shared" si="122"/>
        <v>11322</v>
      </c>
      <c r="G137">
        <f t="shared" si="123"/>
        <v>7.2810600249795243E-4</v>
      </c>
      <c r="H137" s="116"/>
      <c r="I137" s="8">
        <f t="shared" si="177"/>
        <v>7.2810600249795243E-4</v>
      </c>
      <c r="J137" s="117"/>
      <c r="K137" s="116"/>
      <c r="L137" s="116"/>
      <c r="M137" s="116"/>
      <c r="N137" s="116"/>
      <c r="O137" s="40"/>
      <c r="P137" s="116"/>
      <c r="Q137" s="293">
        <f t="shared" si="124"/>
        <v>32838.760999999999</v>
      </c>
      <c r="R137" s="8">
        <f t="shared" si="125"/>
        <v>5.3013835087354826E-7</v>
      </c>
      <c r="S137" s="8">
        <v>0.1</v>
      </c>
      <c r="T137" s="167">
        <f t="shared" si="126"/>
        <v>5.301383508735483E-8</v>
      </c>
      <c r="U137" s="116"/>
      <c r="V137" s="116"/>
      <c r="W137" s="25"/>
      <c r="X137" s="252"/>
      <c r="Y137" s="41"/>
      <c r="Z137">
        <f t="shared" si="127"/>
        <v>11322</v>
      </c>
      <c r="AA137" s="246">
        <f t="shared" si="128"/>
        <v>-5.8426793400888849E-3</v>
      </c>
      <c r="AB137" s="247">
        <f t="shared" si="129"/>
        <v>6.5707853425868374E-3</v>
      </c>
      <c r="AC137" s="247">
        <f t="shared" si="130"/>
        <v>7.2810600249795243E-4</v>
      </c>
      <c r="AD137" s="248">
        <f t="shared" si="131"/>
        <v>4.3175220018354017E-6</v>
      </c>
      <c r="AH137">
        <f t="shared" si="132"/>
        <v>-7.2388470784045039E-3</v>
      </c>
      <c r="AI137">
        <f t="shared" si="133"/>
        <v>1.4424174678000117</v>
      </c>
      <c r="AJ137">
        <f t="shared" si="134"/>
        <v>-0.84217191351758669</v>
      </c>
      <c r="AK137">
        <f t="shared" si="135"/>
        <v>-0.42002761739827338</v>
      </c>
      <c r="AL137">
        <f t="shared" si="136"/>
        <v>-0.75944309355892647</v>
      </c>
      <c r="AM137">
        <f t="shared" si="137"/>
        <v>-0.39908988234214687</v>
      </c>
      <c r="AN137">
        <f t="shared" si="184"/>
        <v>-0.38787774460563307</v>
      </c>
      <c r="AO137">
        <f t="shared" si="184"/>
        <v>-0.38429337586554324</v>
      </c>
      <c r="AP137">
        <f t="shared" si="184"/>
        <v>-0.37796360752586455</v>
      </c>
      <c r="AQ137">
        <f t="shared" si="184"/>
        <v>-0.36682416239366383</v>
      </c>
      <c r="AR137">
        <f t="shared" si="184"/>
        <v>-0.3473344973026638</v>
      </c>
      <c r="AS137">
        <f t="shared" si="184"/>
        <v>-0.31355772846131791</v>
      </c>
      <c r="AT137">
        <f t="shared" si="184"/>
        <v>-0.25585977475867572</v>
      </c>
      <c r="AU137">
        <f t="shared" si="138"/>
        <v>-0.15916888057098699</v>
      </c>
      <c r="AV137" s="246">
        <f t="shared" si="139"/>
        <v>-5.2169005101689384E-4</v>
      </c>
      <c r="AW137" s="247">
        <f t="shared" si="140"/>
        <v>1.2497960535148463E-3</v>
      </c>
      <c r="AX137" s="248">
        <f t="shared" si="141"/>
        <v>1.5619901753812847E-7</v>
      </c>
      <c r="AY137" s="247">
        <f t="shared" si="142"/>
        <v>2.6459637918304661E-3</v>
      </c>
      <c r="BA137">
        <f t="shared" si="143"/>
        <v>5.3209892890719911E-3</v>
      </c>
      <c r="BB137">
        <f t="shared" si="144"/>
        <v>1.1603266922859148</v>
      </c>
      <c r="BC137">
        <f t="shared" si="145"/>
        <v>0.99998493689388734</v>
      </c>
      <c r="BD137">
        <f t="shared" si="146"/>
        <v>-0.11845403830813141</v>
      </c>
      <c r="BE137">
        <f t="shared" si="147"/>
        <v>-0.63631336533323135</v>
      </c>
      <c r="BF137">
        <f t="shared" si="148"/>
        <v>-0.32934490331939636</v>
      </c>
      <c r="BG137">
        <f t="shared" si="185"/>
        <v>-0.52573477943305091</v>
      </c>
      <c r="BH137">
        <f t="shared" si="185"/>
        <v>-0.52573253105035322</v>
      </c>
      <c r="BI137">
        <f t="shared" si="185"/>
        <v>-0.52571949091248804</v>
      </c>
      <c r="BJ137">
        <f t="shared" si="185"/>
        <v>-0.52564386285232612</v>
      </c>
      <c r="BK137">
        <f t="shared" si="185"/>
        <v>-0.52520531298022899</v>
      </c>
      <c r="BL137">
        <f t="shared" si="185"/>
        <v>-0.52266445338029244</v>
      </c>
      <c r="BM137">
        <f t="shared" si="185"/>
        <v>-0.50801536285678506</v>
      </c>
      <c r="BN137">
        <f t="shared" si="149"/>
        <v>-0.42569718786962918</v>
      </c>
    </row>
    <row r="138" spans="1:66">
      <c r="A138" s="47" t="s">
        <v>73</v>
      </c>
      <c r="B138" s="48"/>
      <c r="C138" s="51">
        <v>47861.607000000004</v>
      </c>
      <c r="D138" s="51" t="s">
        <v>16</v>
      </c>
      <c r="E138">
        <f t="shared" si="121"/>
        <v>11334.024073390876</v>
      </c>
      <c r="F138">
        <f t="shared" si="122"/>
        <v>11334</v>
      </c>
      <c r="G138">
        <f t="shared" si="123"/>
        <v>8.7025820030248724E-3</v>
      </c>
      <c r="H138" s="116"/>
      <c r="I138" s="116">
        <f t="shared" si="177"/>
        <v>8.7025820030248724E-3</v>
      </c>
      <c r="J138" s="9"/>
      <c r="K138" s="116"/>
      <c r="L138" s="116"/>
      <c r="M138" s="116"/>
      <c r="N138" s="116"/>
      <c r="O138" s="40"/>
      <c r="P138" s="116"/>
      <c r="Q138" s="293">
        <f t="shared" si="124"/>
        <v>32843.107000000004</v>
      </c>
      <c r="R138" s="8">
        <f t="shared" si="125"/>
        <v>7.5734933519372403E-5</v>
      </c>
      <c r="S138" s="8">
        <v>0.1</v>
      </c>
      <c r="T138" s="167">
        <f t="shared" si="126"/>
        <v>7.5734933519372408E-6</v>
      </c>
      <c r="U138" s="116"/>
      <c r="V138" s="116"/>
      <c r="W138" s="25"/>
      <c r="X138" s="252"/>
      <c r="Y138" s="41"/>
      <c r="Z138">
        <f t="shared" si="127"/>
        <v>11334</v>
      </c>
      <c r="AA138" s="246">
        <f t="shared" si="128"/>
        <v>-5.8051518391982835E-3</v>
      </c>
      <c r="AB138" s="247">
        <f t="shared" si="129"/>
        <v>1.4507733842223156E-2</v>
      </c>
      <c r="AC138" s="247">
        <f t="shared" si="130"/>
        <v>8.7025820030248724E-3</v>
      </c>
      <c r="AD138" s="248">
        <f t="shared" si="131"/>
        <v>2.1047434123678707E-5</v>
      </c>
      <c r="AH138">
        <f t="shared" si="132"/>
        <v>-7.1948559356722584E-3</v>
      </c>
      <c r="AI138">
        <f t="shared" si="133"/>
        <v>1.4462288489688757</v>
      </c>
      <c r="AJ138">
        <f t="shared" si="134"/>
        <v>-0.83722044771686088</v>
      </c>
      <c r="AK138">
        <f t="shared" si="135"/>
        <v>-0.41597623674887607</v>
      </c>
      <c r="AL138">
        <f t="shared" si="136"/>
        <v>-0.750325061999914</v>
      </c>
      <c r="AM138">
        <f t="shared" si="137"/>
        <v>-0.3938143017961897</v>
      </c>
      <c r="AN138">
        <f t="shared" si="184"/>
        <v>-0.3828755362982158</v>
      </c>
      <c r="AO138">
        <f t="shared" si="184"/>
        <v>-0.37930833226521543</v>
      </c>
      <c r="AP138">
        <f t="shared" si="184"/>
        <v>-0.37302130358196817</v>
      </c>
      <c r="AQ138">
        <f t="shared" si="184"/>
        <v>-0.36197805467839178</v>
      </c>
      <c r="AR138">
        <f t="shared" si="184"/>
        <v>-0.34269062740113798</v>
      </c>
      <c r="AS138">
        <f t="shared" si="184"/>
        <v>-0.3093149269780654</v>
      </c>
      <c r="AT138">
        <f t="shared" si="184"/>
        <v>-0.25236633013800702</v>
      </c>
      <c r="AU138">
        <f t="shared" si="138"/>
        <v>-0.15698880200566467</v>
      </c>
      <c r="AV138" s="246">
        <f t="shared" si="139"/>
        <v>-4.8663357051659337E-4</v>
      </c>
      <c r="AW138" s="247">
        <f t="shared" si="140"/>
        <v>9.1892155735414649E-3</v>
      </c>
      <c r="AX138" s="248">
        <f t="shared" si="141"/>
        <v>8.4441682857016995E-6</v>
      </c>
      <c r="AY138" s="247">
        <f t="shared" si="142"/>
        <v>1.0578919670015442E-2</v>
      </c>
      <c r="BA138">
        <f t="shared" si="143"/>
        <v>5.3185182686816901E-3</v>
      </c>
      <c r="BB138">
        <f t="shared" si="144"/>
        <v>1.1609228733623824</v>
      </c>
      <c r="BC138">
        <f t="shared" si="145"/>
        <v>0.99994446483018851</v>
      </c>
      <c r="BD138">
        <f t="shared" si="146"/>
        <v>-0.11764283352436443</v>
      </c>
      <c r="BE138">
        <f t="shared" si="147"/>
        <v>-0.63126306708335578</v>
      </c>
      <c r="BF138">
        <f t="shared" si="148"/>
        <v>-0.32654817609404047</v>
      </c>
      <c r="BG138">
        <f t="shared" si="185"/>
        <v>-0.52147074806759974</v>
      </c>
      <c r="BH138">
        <f t="shared" si="185"/>
        <v>-0.52146848542127056</v>
      </c>
      <c r="BI138">
        <f t="shared" si="185"/>
        <v>-0.52145539482405756</v>
      </c>
      <c r="BJ138">
        <f t="shared" si="185"/>
        <v>-0.52137966077709796</v>
      </c>
      <c r="BK138">
        <f t="shared" si="185"/>
        <v>-0.52094157535870234</v>
      </c>
      <c r="BL138">
        <f t="shared" si="185"/>
        <v>-0.51840961489912063</v>
      </c>
      <c r="BM138">
        <f t="shared" si="185"/>
        <v>-0.50384644521871802</v>
      </c>
      <c r="BN138">
        <f t="shared" si="149"/>
        <v>-0.42216926838252844</v>
      </c>
    </row>
    <row r="139" spans="1:66">
      <c r="A139" s="47" t="s">
        <v>89</v>
      </c>
      <c r="B139" s="48"/>
      <c r="C139" s="51">
        <v>47862.33</v>
      </c>
      <c r="D139" s="51"/>
      <c r="E139">
        <f t="shared" si="121"/>
        <v>11336.024061623306</v>
      </c>
      <c r="F139">
        <f t="shared" si="122"/>
        <v>11336</v>
      </c>
      <c r="G139">
        <f t="shared" si="123"/>
        <v>8.6983280052663758E-3</v>
      </c>
      <c r="H139" s="116"/>
      <c r="I139" s="8">
        <f t="shared" si="177"/>
        <v>8.6983280052663758E-3</v>
      </c>
      <c r="J139" s="117"/>
      <c r="K139" s="116"/>
      <c r="L139" s="116"/>
      <c r="M139" s="116"/>
      <c r="N139" s="116"/>
      <c r="O139" s="40"/>
      <c r="P139" s="116"/>
      <c r="Q139" s="293">
        <f t="shared" si="124"/>
        <v>32843.83</v>
      </c>
      <c r="R139" s="8">
        <f t="shared" si="125"/>
        <v>7.5660910087201324E-5</v>
      </c>
      <c r="S139" s="8">
        <v>0.1</v>
      </c>
      <c r="T139" s="167">
        <f t="shared" si="126"/>
        <v>7.5660910087201329E-6</v>
      </c>
      <c r="U139" s="116"/>
      <c r="V139" s="116"/>
      <c r="W139" s="25"/>
      <c r="X139" s="252"/>
      <c r="Y139" s="41"/>
      <c r="Z139">
        <f t="shared" si="127"/>
        <v>11336</v>
      </c>
      <c r="AA139" s="246">
        <f t="shared" si="128"/>
        <v>-5.7988696551668556E-3</v>
      </c>
      <c r="AB139" s="247">
        <f t="shared" si="129"/>
        <v>1.4497197660433232E-2</v>
      </c>
      <c r="AC139" s="247">
        <f t="shared" si="130"/>
        <v>8.6983280052663758E-3</v>
      </c>
      <c r="AD139" s="248">
        <f t="shared" si="131"/>
        <v>2.1016874000567079E-5</v>
      </c>
      <c r="AH139">
        <f t="shared" si="132"/>
        <v>-7.1874965462051183E-3</v>
      </c>
      <c r="AI139">
        <f t="shared" si="133"/>
        <v>1.4468623107623468</v>
      </c>
      <c r="AJ139">
        <f t="shared" si="134"/>
        <v>-0.83638600986270206</v>
      </c>
      <c r="AK139">
        <f t="shared" si="135"/>
        <v>-0.41529566625716224</v>
      </c>
      <c r="AL139">
        <f t="shared" si="136"/>
        <v>-0.74880098385276939</v>
      </c>
      <c r="AM139">
        <f t="shared" si="137"/>
        <v>-0.39293434221523033</v>
      </c>
      <c r="AN139">
        <f t="shared" si="184"/>
        <v>-0.38204070095865966</v>
      </c>
      <c r="AO139">
        <f t="shared" si="184"/>
        <v>-0.37847645737670638</v>
      </c>
      <c r="AP139">
        <f t="shared" si="184"/>
        <v>-0.37219669852852877</v>
      </c>
      <c r="AQ139">
        <f t="shared" si="184"/>
        <v>-0.36116968190337023</v>
      </c>
      <c r="AR139">
        <f t="shared" si="184"/>
        <v>-0.34191620224704566</v>
      </c>
      <c r="AS139">
        <f t="shared" si="184"/>
        <v>-0.30860758584285669</v>
      </c>
      <c r="AT139">
        <f t="shared" si="184"/>
        <v>-0.25178404512800334</v>
      </c>
      <c r="AU139">
        <f t="shared" si="138"/>
        <v>-0.15662545557811125</v>
      </c>
      <c r="AV139" s="246">
        <f t="shared" si="139"/>
        <v>-4.8077275239294219E-4</v>
      </c>
      <c r="AW139" s="247">
        <f t="shared" si="140"/>
        <v>9.179100757659318E-3</v>
      </c>
      <c r="AX139" s="248">
        <f t="shared" si="141"/>
        <v>8.4255890719261866E-6</v>
      </c>
      <c r="AY139" s="247">
        <f t="shared" si="142"/>
        <v>1.0567727648697581E-2</v>
      </c>
      <c r="BA139">
        <f t="shared" si="143"/>
        <v>5.3180969027739134E-3</v>
      </c>
      <c r="BB139">
        <f t="shared" si="144"/>
        <v>1.161021897446882</v>
      </c>
      <c r="BC139">
        <f t="shared" si="145"/>
        <v>0.99993523415536301</v>
      </c>
      <c r="BD139">
        <f t="shared" si="146"/>
        <v>-0.11750725932236067</v>
      </c>
      <c r="BE139">
        <f t="shared" si="147"/>
        <v>-0.63042084688733269</v>
      </c>
      <c r="BF139">
        <f t="shared" si="148"/>
        <v>-0.32608222551000371</v>
      </c>
      <c r="BG139">
        <f t="shared" si="185"/>
        <v>-0.52075986350981474</v>
      </c>
      <c r="BH139">
        <f t="shared" si="185"/>
        <v>-0.52075759852291392</v>
      </c>
      <c r="BI139">
        <f t="shared" si="185"/>
        <v>-0.52074449973063475</v>
      </c>
      <c r="BJ139">
        <f t="shared" si="185"/>
        <v>-0.52066874918762918</v>
      </c>
      <c r="BK139">
        <f t="shared" si="185"/>
        <v>-0.52023074699128313</v>
      </c>
      <c r="BL139">
        <f t="shared" si="185"/>
        <v>-0.51770029489526559</v>
      </c>
      <c r="BM139">
        <f t="shared" si="185"/>
        <v>-0.50315152656346773</v>
      </c>
      <c r="BN139">
        <f t="shared" si="149"/>
        <v>-0.42158128180134469</v>
      </c>
    </row>
    <row r="140" spans="1:66">
      <c r="A140" s="47" t="s">
        <v>90</v>
      </c>
      <c r="B140" s="48" t="s">
        <v>45</v>
      </c>
      <c r="C140" s="51">
        <v>48092.425000000003</v>
      </c>
      <c r="D140" s="51"/>
      <c r="E140">
        <f t="shared" si="121"/>
        <v>11972.521008154416</v>
      </c>
      <c r="F140">
        <f t="shared" si="122"/>
        <v>11972.5</v>
      </c>
      <c r="G140">
        <f t="shared" si="123"/>
        <v>7.5944925047224388E-3</v>
      </c>
      <c r="H140" s="116"/>
      <c r="I140" s="8">
        <f t="shared" si="177"/>
        <v>7.5944925047224388E-3</v>
      </c>
      <c r="J140" s="117"/>
      <c r="K140" s="116"/>
      <c r="L140" s="116"/>
      <c r="M140" s="116"/>
      <c r="N140" s="116"/>
      <c r="O140" s="40"/>
      <c r="P140" s="116"/>
      <c r="Q140" s="293">
        <f t="shared" si="124"/>
        <v>33073.925000000003</v>
      </c>
      <c r="R140" s="8">
        <f t="shared" si="125"/>
        <v>5.7676316404285301E-5</v>
      </c>
      <c r="S140" s="8">
        <v>0.1</v>
      </c>
      <c r="T140" s="167">
        <f t="shared" si="126"/>
        <v>5.7676316404285301E-6</v>
      </c>
      <c r="U140" s="116"/>
      <c r="W140" s="25"/>
      <c r="X140" s="252"/>
      <c r="Y140" s="41"/>
      <c r="Z140">
        <f t="shared" si="127"/>
        <v>11972.5</v>
      </c>
      <c r="AA140" s="246">
        <f t="shared" si="128"/>
        <v>-3.4324621181256016E-3</v>
      </c>
      <c r="AB140" s="247">
        <f t="shared" si="129"/>
        <v>1.1026954622848041E-2</v>
      </c>
      <c r="AC140" s="247">
        <f t="shared" si="130"/>
        <v>7.5944925047224388E-3</v>
      </c>
      <c r="AD140" s="248">
        <f t="shared" si="131"/>
        <v>1.2159372825434979E-5</v>
      </c>
      <c r="AH140">
        <f t="shared" si="132"/>
        <v>-4.4792583325315074E-3</v>
      </c>
      <c r="AI140">
        <f t="shared" si="133"/>
        <v>1.5968398494664835</v>
      </c>
      <c r="AJ140">
        <f t="shared" si="134"/>
        <v>-0.43524510095344676</v>
      </c>
      <c r="AK140">
        <f t="shared" si="135"/>
        <v>-0.1262482050592004</v>
      </c>
      <c r="AL140">
        <f t="shared" si="136"/>
        <v>-0.20845498901481671</v>
      </c>
      <c r="AM140">
        <f t="shared" si="137"/>
        <v>-0.10460656240826981</v>
      </c>
      <c r="AN140">
        <f t="shared" si="184"/>
        <v>-0.10287102791825173</v>
      </c>
      <c r="AO140">
        <f t="shared" si="184"/>
        <v>-0.10161063293252248</v>
      </c>
      <c r="AP140">
        <f t="shared" si="184"/>
        <v>-9.9534074753920523E-2</v>
      </c>
      <c r="AQ140">
        <f t="shared" si="184"/>
        <v>-9.6113785169481089E-2</v>
      </c>
      <c r="AR140">
        <f t="shared" si="184"/>
        <v>-9.0482680284115852E-2</v>
      </c>
      <c r="AS140">
        <f t="shared" si="184"/>
        <v>-8.121790650994265E-2</v>
      </c>
      <c r="AT140">
        <f t="shared" si="184"/>
        <v>-6.5989525953710215E-2</v>
      </c>
      <c r="AU140">
        <f t="shared" si="138"/>
        <v>-4.0990455009171534E-2</v>
      </c>
      <c r="AV140" s="246">
        <f t="shared" si="139"/>
        <v>1.6118879111568425E-3</v>
      </c>
      <c r="AW140" s="247">
        <f t="shared" si="140"/>
        <v>5.9826045935655967E-3</v>
      </c>
      <c r="AX140" s="248">
        <f t="shared" si="141"/>
        <v>3.5791557722952177E-6</v>
      </c>
      <c r="AY140" s="247">
        <f t="shared" si="142"/>
        <v>7.0294008079715021E-3</v>
      </c>
      <c r="BA140">
        <f t="shared" si="143"/>
        <v>5.0443500292824441E-3</v>
      </c>
      <c r="BB140">
        <f t="shared" si="144"/>
        <v>1.1868480574332221</v>
      </c>
      <c r="BC140">
        <f t="shared" si="145"/>
        <v>0.95940337063832937</v>
      </c>
      <c r="BD140">
        <f t="shared" si="146"/>
        <v>-6.9453659977556717E-2</v>
      </c>
      <c r="BE140">
        <f t="shared" si="147"/>
        <v>-0.35588490448548338</v>
      </c>
      <c r="BF140">
        <f t="shared" si="148"/>
        <v>-0.17984464247258902</v>
      </c>
      <c r="BG140">
        <f t="shared" si="185"/>
        <v>-0.29179908985593478</v>
      </c>
      <c r="BH140">
        <f t="shared" si="185"/>
        <v>-0.29179682070221546</v>
      </c>
      <c r="BI140">
        <f t="shared" si="185"/>
        <v>-0.29178493489708546</v>
      </c>
      <c r="BJ140">
        <f t="shared" si="185"/>
        <v>-0.29172267785849637</v>
      </c>
      <c r="BK140">
        <f t="shared" si="185"/>
        <v>-0.29139659873339474</v>
      </c>
      <c r="BL140">
        <f t="shared" si="185"/>
        <v>-0.28968923789894641</v>
      </c>
      <c r="BM140">
        <f t="shared" si="185"/>
        <v>-0.28076347565383247</v>
      </c>
      <c r="BN140">
        <f t="shared" si="149"/>
        <v>-0.2344545523397068</v>
      </c>
    </row>
    <row r="141" spans="1:66">
      <c r="A141" s="47" t="s">
        <v>90</v>
      </c>
      <c r="B141" s="48" t="s">
        <v>45</v>
      </c>
      <c r="C141" s="51">
        <v>48114.470999999998</v>
      </c>
      <c r="D141" s="51"/>
      <c r="E141">
        <f t="shared" si="121"/>
        <v>12033.505434948658</v>
      </c>
      <c r="F141">
        <f t="shared" si="122"/>
        <v>12033.5</v>
      </c>
      <c r="G141">
        <f t="shared" si="123"/>
        <v>1.9647454973892309E-3</v>
      </c>
      <c r="H141" s="116"/>
      <c r="I141" s="8">
        <f t="shared" si="177"/>
        <v>1.9647454973892309E-3</v>
      </c>
      <c r="J141" s="117"/>
      <c r="K141" s="116"/>
      <c r="L141" s="116"/>
      <c r="M141" s="116"/>
      <c r="N141" s="116"/>
      <c r="O141" s="40"/>
      <c r="P141" s="116"/>
      <c r="Q141" s="293">
        <f t="shared" si="124"/>
        <v>33095.970999999998</v>
      </c>
      <c r="R141" s="8">
        <f t="shared" si="125"/>
        <v>3.8602248695112566E-6</v>
      </c>
      <c r="S141" s="8">
        <v>0.1</v>
      </c>
      <c r="T141" s="167">
        <f t="shared" si="126"/>
        <v>3.860224869511257E-7</v>
      </c>
      <c r="U141" s="116"/>
      <c r="V141" s="116"/>
      <c r="W141" s="25"/>
      <c r="X141" s="252"/>
      <c r="Y141" s="41"/>
      <c r="Z141">
        <f t="shared" si="127"/>
        <v>12033.5</v>
      </c>
      <c r="AA141" s="246">
        <f t="shared" si="128"/>
        <v>-3.1734026272527034E-3</v>
      </c>
      <c r="AB141" s="247">
        <f t="shared" si="129"/>
        <v>5.1381481246419343E-3</v>
      </c>
      <c r="AC141" s="247">
        <f t="shared" si="130"/>
        <v>1.9647454973892309E-3</v>
      </c>
      <c r="AD141" s="248">
        <f t="shared" si="131"/>
        <v>2.6400566150761425E-6</v>
      </c>
      <c r="AH141">
        <f t="shared" si="132"/>
        <v>-4.1875425901178034E-3</v>
      </c>
      <c r="AI141">
        <f t="shared" si="133"/>
        <v>1.6029708893692591</v>
      </c>
      <c r="AJ141">
        <f t="shared" si="134"/>
        <v>-0.38416735129075985</v>
      </c>
      <c r="AK141">
        <f t="shared" si="135"/>
        <v>-9.2641900698816171E-2</v>
      </c>
      <c r="AL141">
        <f t="shared" si="136"/>
        <v>-0.1524502894534373</v>
      </c>
      <c r="AM141">
        <f t="shared" si="137"/>
        <v>-7.6373118268417806E-2</v>
      </c>
      <c r="AN141">
        <f t="shared" ref="AN141:AT150" si="186">$AU141+$AB$7*SIN(AO141)</f>
        <v>-7.5136941552429032E-2</v>
      </c>
      <c r="AO141">
        <f t="shared" si="186"/>
        <v>-7.4207636813254874E-2</v>
      </c>
      <c r="AP141">
        <f t="shared" si="186"/>
        <v>-7.2680184052594771E-2</v>
      </c>
      <c r="AQ141">
        <f t="shared" si="186"/>
        <v>-7.016995197208703E-2</v>
      </c>
      <c r="AR141">
        <f t="shared" si="186"/>
        <v>-6.6045564283049391E-2</v>
      </c>
      <c r="AS141">
        <f t="shared" si="186"/>
        <v>-5.9271479069241788E-2</v>
      </c>
      <c r="AT141">
        <f t="shared" si="186"/>
        <v>-4.8151169195861071E-2</v>
      </c>
      <c r="AU141">
        <f t="shared" si="138"/>
        <v>-2.9908388968785893E-2</v>
      </c>
      <c r="AV141" s="246">
        <f t="shared" si="139"/>
        <v>1.8300893496779628E-3</v>
      </c>
      <c r="AW141" s="247">
        <f t="shared" si="140"/>
        <v>1.3465614771126806E-4</v>
      </c>
      <c r="AX141" s="248">
        <f t="shared" si="141"/>
        <v>1.8132278116438843E-9</v>
      </c>
      <c r="AY141" s="247">
        <f t="shared" si="142"/>
        <v>1.148796110576368E-3</v>
      </c>
      <c r="BA141">
        <f t="shared" si="143"/>
        <v>5.0034919769306662E-3</v>
      </c>
      <c r="BB141">
        <f t="shared" si="144"/>
        <v>1.1886476803768153</v>
      </c>
      <c r="BC141">
        <f t="shared" si="145"/>
        <v>0.95147447334606094</v>
      </c>
      <c r="BD141">
        <f t="shared" si="146"/>
        <v>-6.4405435634685065E-2</v>
      </c>
      <c r="BE141">
        <f t="shared" si="147"/>
        <v>-0.32899820660974122</v>
      </c>
      <c r="BF141">
        <f t="shared" si="148"/>
        <v>-0.16599912100781275</v>
      </c>
      <c r="BG141">
        <f t="shared" ref="BG141:BM150" si="187">$BN141+$BB$7*SIN(BH141)</f>
        <v>-0.26961689700943853</v>
      </c>
      <c r="BH141">
        <f t="shared" si="187"/>
        <v>-0.2696147203019324</v>
      </c>
      <c r="BI141">
        <f t="shared" si="187"/>
        <v>-0.26960339141611606</v>
      </c>
      <c r="BJ141">
        <f t="shared" si="187"/>
        <v>-0.2695444297011777</v>
      </c>
      <c r="BK141">
        <f t="shared" si="187"/>
        <v>-0.26923757620534672</v>
      </c>
      <c r="BL141">
        <f t="shared" si="187"/>
        <v>-0.26764104216571194</v>
      </c>
      <c r="BM141">
        <f t="shared" si="187"/>
        <v>-0.25934556594788821</v>
      </c>
      <c r="BN141">
        <f t="shared" si="149"/>
        <v>-0.21652096161361145</v>
      </c>
    </row>
    <row r="142" spans="1:66">
      <c r="A142" s="47" t="s">
        <v>90</v>
      </c>
      <c r="B142" s="48"/>
      <c r="C142" s="51">
        <v>48115.377999999997</v>
      </c>
      <c r="D142" s="51"/>
      <c r="E142">
        <f t="shared" si="121"/>
        <v>12036.014410504422</v>
      </c>
      <c r="F142">
        <f t="shared" si="122"/>
        <v>12036</v>
      </c>
      <c r="G142">
        <f t="shared" si="123"/>
        <v>5.2094279963057488E-3</v>
      </c>
      <c r="H142" s="116"/>
      <c r="I142" s="8">
        <f t="shared" si="177"/>
        <v>5.2094279963057488E-3</v>
      </c>
      <c r="J142" s="117"/>
      <c r="K142" s="116"/>
      <c r="L142" s="116"/>
      <c r="M142" s="116"/>
      <c r="N142" s="116"/>
      <c r="O142" s="40"/>
      <c r="P142" s="116"/>
      <c r="Q142" s="293">
        <f t="shared" si="124"/>
        <v>33096.877999999997</v>
      </c>
      <c r="R142" s="8">
        <f t="shared" si="125"/>
        <v>2.7138140048694128E-5</v>
      </c>
      <c r="S142" s="8">
        <v>0.1</v>
      </c>
      <c r="T142" s="167">
        <f t="shared" si="126"/>
        <v>2.713814004869413E-6</v>
      </c>
      <c r="V142" s="116"/>
      <c r="W142" s="25"/>
      <c r="X142" s="252"/>
      <c r="Y142" s="41"/>
      <c r="Z142">
        <f t="shared" si="127"/>
        <v>12036</v>
      </c>
      <c r="AA142" s="246">
        <f t="shared" si="128"/>
        <v>-3.162696445477526E-3</v>
      </c>
      <c r="AB142" s="247">
        <f t="shared" si="129"/>
        <v>8.3721244417832748E-3</v>
      </c>
      <c r="AC142" s="247">
        <f t="shared" si="130"/>
        <v>5.2094279963057488E-3</v>
      </c>
      <c r="AD142" s="248">
        <f t="shared" si="131"/>
        <v>7.0092467668704917E-6</v>
      </c>
      <c r="AH142">
        <f t="shared" si="132"/>
        <v>-4.1754984240733447E-3</v>
      </c>
      <c r="AI142">
        <f t="shared" si="133"/>
        <v>1.6031826546896943</v>
      </c>
      <c r="AJ142">
        <f t="shared" si="134"/>
        <v>-0.38203995498547805</v>
      </c>
      <c r="AK142">
        <f t="shared" si="135"/>
        <v>-9.1252946655643014E-2</v>
      </c>
      <c r="AL142">
        <f t="shared" si="136"/>
        <v>-0.15014717732304692</v>
      </c>
      <c r="AM142">
        <f t="shared" si="137"/>
        <v>-7.521494669259618E-2</v>
      </c>
      <c r="AN142">
        <f t="shared" si="186"/>
        <v>-7.3998563745886453E-2</v>
      </c>
      <c r="AO142">
        <f t="shared" si="186"/>
        <v>-7.3083042680918586E-2</v>
      </c>
      <c r="AP142">
        <f t="shared" si="186"/>
        <v>-7.1578367784669195E-2</v>
      </c>
      <c r="AQ142">
        <f t="shared" si="186"/>
        <v>-6.9105759248794307E-2</v>
      </c>
      <c r="AR142">
        <f t="shared" si="186"/>
        <v>-6.5043472392027679E-2</v>
      </c>
      <c r="AS142">
        <f t="shared" si="186"/>
        <v>-5.83717798574062E-2</v>
      </c>
      <c r="AT142">
        <f t="shared" si="186"/>
        <v>-4.7420035549963831E-2</v>
      </c>
      <c r="AU142">
        <f t="shared" si="138"/>
        <v>-2.9454205934343669E-2</v>
      </c>
      <c r="AV142" s="246">
        <f t="shared" si="139"/>
        <v>1.8390670184723198E-3</v>
      </c>
      <c r="AW142" s="247">
        <f t="shared" si="140"/>
        <v>3.370360977833429E-3</v>
      </c>
      <c r="AX142" s="248">
        <f t="shared" si="141"/>
        <v>1.135933312090231E-6</v>
      </c>
      <c r="AY142" s="247">
        <f t="shared" si="142"/>
        <v>4.3831629564292486E-3</v>
      </c>
      <c r="BA142">
        <f t="shared" si="143"/>
        <v>5.0017634639498458E-3</v>
      </c>
      <c r="BB142">
        <f t="shared" si="144"/>
        <v>1.1887186452127712</v>
      </c>
      <c r="BC142">
        <f t="shared" si="145"/>
        <v>0.95113427662975258</v>
      </c>
      <c r="BD142">
        <f t="shared" si="146"/>
        <v>-6.4197199315101788E-2</v>
      </c>
      <c r="BE142">
        <f t="shared" si="147"/>
        <v>-0.32789457714242193</v>
      </c>
      <c r="BF142">
        <f t="shared" si="148"/>
        <v>-0.16543215250558443</v>
      </c>
      <c r="BG142">
        <f t="shared" si="187"/>
        <v>-0.26870708326811393</v>
      </c>
      <c r="BH142">
        <f t="shared" si="187"/>
        <v>-0.2687049107141799</v>
      </c>
      <c r="BI142">
        <f t="shared" si="187"/>
        <v>-0.26869360628341199</v>
      </c>
      <c r="BJ142">
        <f t="shared" si="187"/>
        <v>-0.26863478660610673</v>
      </c>
      <c r="BK142">
        <f t="shared" si="187"/>
        <v>-0.26832874901626413</v>
      </c>
      <c r="BL142">
        <f t="shared" si="187"/>
        <v>-0.2667368563719128</v>
      </c>
      <c r="BM142">
        <f t="shared" si="187"/>
        <v>-0.25846748131374914</v>
      </c>
      <c r="BN142">
        <f t="shared" si="149"/>
        <v>-0.21578597838713209</v>
      </c>
    </row>
    <row r="143" spans="1:66">
      <c r="A143" s="47" t="s">
        <v>90</v>
      </c>
      <c r="B143" s="48"/>
      <c r="C143" s="51">
        <v>48162.370999999999</v>
      </c>
      <c r="D143" s="51"/>
      <c r="E143">
        <f t="shared" si="121"/>
        <v>12166.008113141756</v>
      </c>
      <c r="F143">
        <f t="shared" si="122"/>
        <v>12166</v>
      </c>
      <c r="G143">
        <f t="shared" si="123"/>
        <v>2.9329180033528246E-3</v>
      </c>
      <c r="H143" s="116"/>
      <c r="I143" s="8">
        <f t="shared" si="177"/>
        <v>2.9329180033528246E-3</v>
      </c>
      <c r="J143" s="117"/>
      <c r="K143" s="116"/>
      <c r="L143" s="116"/>
      <c r="M143" s="116"/>
      <c r="N143" s="116"/>
      <c r="O143" s="40"/>
      <c r="P143" s="116"/>
      <c r="Q143" s="293">
        <f t="shared" si="124"/>
        <v>33143.870999999999</v>
      </c>
      <c r="R143" s="8">
        <f t="shared" si="125"/>
        <v>8.6020080143911188E-6</v>
      </c>
      <c r="S143" s="8">
        <v>0.1</v>
      </c>
      <c r="T143" s="167">
        <f t="shared" si="126"/>
        <v>8.6020080143911192E-7</v>
      </c>
      <c r="U143" s="116"/>
      <c r="V143" s="116"/>
      <c r="W143" s="25"/>
      <c r="X143" s="252"/>
      <c r="Y143" s="41"/>
      <c r="Z143">
        <f t="shared" si="127"/>
        <v>12166</v>
      </c>
      <c r="AA143" s="246">
        <f t="shared" si="128"/>
        <v>-2.5975140335658593E-3</v>
      </c>
      <c r="AB143" s="247">
        <f t="shared" si="129"/>
        <v>5.5304320369186834E-3</v>
      </c>
      <c r="AC143" s="247">
        <f t="shared" si="130"/>
        <v>2.9329180033528246E-3</v>
      </c>
      <c r="AD143" s="248">
        <f t="shared" si="131"/>
        <v>3.0585678514976541E-6</v>
      </c>
      <c r="AH143">
        <f t="shared" si="132"/>
        <v>-3.5407827881438442E-3</v>
      </c>
      <c r="AI143">
        <f t="shared" si="133"/>
        <v>1.6097748957206566</v>
      </c>
      <c r="AJ143">
        <f t="shared" si="134"/>
        <v>-0.2683526551963944</v>
      </c>
      <c r="AK143">
        <f t="shared" si="135"/>
        <v>-1.819317841134481E-2</v>
      </c>
      <c r="AL143">
        <f t="shared" si="136"/>
        <v>-2.9827044399954435E-2</v>
      </c>
      <c r="AM143">
        <f t="shared" si="137"/>
        <v>-1.4914627952806478E-2</v>
      </c>
      <c r="AN143">
        <f t="shared" si="186"/>
        <v>-1.4679862988384773E-2</v>
      </c>
      <c r="AO143">
        <f t="shared" si="186"/>
        <v>-1.4496416822530262E-2</v>
      </c>
      <c r="AP143">
        <f t="shared" si="186"/>
        <v>-1.4195677249831147E-2</v>
      </c>
      <c r="AQ143">
        <f t="shared" si="186"/>
        <v>-1.3702650955882096E-2</v>
      </c>
      <c r="AR143">
        <f t="shared" si="186"/>
        <v>-1.2894400901820481E-2</v>
      </c>
      <c r="AS143">
        <f t="shared" si="186"/>
        <v>-1.1569402026925441E-2</v>
      </c>
      <c r="AT143">
        <f t="shared" si="186"/>
        <v>-9.3973175837824951E-3</v>
      </c>
      <c r="AU143">
        <f t="shared" si="138"/>
        <v>-5.8366881433586926E-3</v>
      </c>
      <c r="AV143" s="246">
        <f t="shared" si="139"/>
        <v>2.3085449895119295E-3</v>
      </c>
      <c r="AW143" s="247">
        <f t="shared" si="140"/>
        <v>6.2437301384089513E-4</v>
      </c>
      <c r="AX143" s="248">
        <f t="shared" si="141"/>
        <v>3.8984166041276266E-8</v>
      </c>
      <c r="AY143" s="247">
        <f t="shared" si="142"/>
        <v>1.5676417684188804E-3</v>
      </c>
      <c r="BA143">
        <f t="shared" si="143"/>
        <v>4.9060590230777888E-3</v>
      </c>
      <c r="BB143">
        <f t="shared" si="144"/>
        <v>1.1920992791458878</v>
      </c>
      <c r="BC143">
        <f t="shared" si="145"/>
        <v>0.93179549746780899</v>
      </c>
      <c r="BD143">
        <f t="shared" si="146"/>
        <v>-5.3234146959230913E-2</v>
      </c>
      <c r="BE143">
        <f t="shared" si="147"/>
        <v>-0.27033412851794214</v>
      </c>
      <c r="BF143">
        <f t="shared" si="148"/>
        <v>-0.13599629839011354</v>
      </c>
      <c r="BG143">
        <f t="shared" si="187"/>
        <v>-0.22132606272236072</v>
      </c>
      <c r="BH143">
        <f t="shared" si="187"/>
        <v>-0.22132414466253572</v>
      </c>
      <c r="BI143">
        <f t="shared" si="187"/>
        <v>-0.22131428199562081</v>
      </c>
      <c r="BJ143">
        <f t="shared" si="187"/>
        <v>-0.22126356849098505</v>
      </c>
      <c r="BK143">
        <f t="shared" si="187"/>
        <v>-0.22100281047214948</v>
      </c>
      <c r="BL143">
        <f t="shared" si="187"/>
        <v>-0.21966228913985184</v>
      </c>
      <c r="BM143">
        <f t="shared" si="187"/>
        <v>-0.21277712311354482</v>
      </c>
      <c r="BN143">
        <f t="shared" si="149"/>
        <v>-0.17756685061020683</v>
      </c>
    </row>
    <row r="144" spans="1:66">
      <c r="A144" s="47" t="s">
        <v>90</v>
      </c>
      <c r="B144" s="48"/>
      <c r="C144" s="51">
        <v>48170.328000000001</v>
      </c>
      <c r="D144" s="51"/>
      <c r="E144">
        <f t="shared" si="121"/>
        <v>12188.019048640352</v>
      </c>
      <c r="F144">
        <f t="shared" si="122"/>
        <v>12188</v>
      </c>
      <c r="G144">
        <f t="shared" si="123"/>
        <v>6.8861240069963969E-3</v>
      </c>
      <c r="H144" s="116"/>
      <c r="I144" s="8">
        <f t="shared" si="177"/>
        <v>6.8861240069963969E-3</v>
      </c>
      <c r="J144" s="117"/>
      <c r="K144" s="116"/>
      <c r="L144" s="116"/>
      <c r="M144" s="116"/>
      <c r="N144" s="116"/>
      <c r="O144" s="40"/>
      <c r="P144" s="116"/>
      <c r="Q144" s="293">
        <f t="shared" si="124"/>
        <v>33151.828000000001</v>
      </c>
      <c r="R144" s="8">
        <f t="shared" si="125"/>
        <v>4.7418703839732115E-5</v>
      </c>
      <c r="S144" s="8">
        <v>0.1</v>
      </c>
      <c r="T144" s="167">
        <f t="shared" si="126"/>
        <v>4.7418703839732122E-6</v>
      </c>
      <c r="U144" s="116"/>
      <c r="V144" s="116"/>
      <c r="W144" s="25"/>
      <c r="X144" s="252"/>
      <c r="Y144" s="41"/>
      <c r="Z144">
        <f t="shared" si="127"/>
        <v>12188</v>
      </c>
      <c r="AA144" s="246">
        <f t="shared" si="128"/>
        <v>-2.5004174842945684E-3</v>
      </c>
      <c r="AB144" s="247">
        <f t="shared" si="129"/>
        <v>9.3865414912909645E-3</v>
      </c>
      <c r="AC144" s="247">
        <f t="shared" si="130"/>
        <v>6.8861240069963969E-3</v>
      </c>
      <c r="AD144" s="248">
        <f t="shared" si="131"/>
        <v>8.810716116772681E-6</v>
      </c>
      <c r="AH144">
        <f t="shared" si="132"/>
        <v>-3.4319272234582822E-3</v>
      </c>
      <c r="AI144">
        <f t="shared" si="133"/>
        <v>1.6100192706304441</v>
      </c>
      <c r="AJ144">
        <f t="shared" si="134"/>
        <v>-0.24862327164947573</v>
      </c>
      <c r="AK144">
        <f t="shared" si="135"/>
        <v>-5.7362576080260495E-3</v>
      </c>
      <c r="AL144">
        <f t="shared" si="136"/>
        <v>-9.4031267844637608E-3</v>
      </c>
      <c r="AM144">
        <f t="shared" si="137"/>
        <v>-4.7015980347516759E-3</v>
      </c>
      <c r="AN144">
        <f t="shared" si="186"/>
        <v>-4.6276669791197739E-3</v>
      </c>
      <c r="AO144">
        <f t="shared" si="186"/>
        <v>-4.5698162829901278E-3</v>
      </c>
      <c r="AP144">
        <f t="shared" si="186"/>
        <v>-4.4749852948981214E-3</v>
      </c>
      <c r="AQ144">
        <f t="shared" si="186"/>
        <v>-4.3195349392273139E-3</v>
      </c>
      <c r="AR144">
        <f t="shared" si="186"/>
        <v>-4.0647153668881084E-3</v>
      </c>
      <c r="AS144">
        <f t="shared" si="186"/>
        <v>-3.6470069184225051E-3</v>
      </c>
      <c r="AT144">
        <f t="shared" si="186"/>
        <v>-2.9622871218932438E-3</v>
      </c>
      <c r="AU144">
        <f t="shared" si="138"/>
        <v>-1.8398774402683671E-3</v>
      </c>
      <c r="AV144" s="246">
        <f t="shared" si="139"/>
        <v>2.3883218991341184E-3</v>
      </c>
      <c r="AW144" s="247">
        <f t="shared" si="140"/>
        <v>4.4978021078622785E-3</v>
      </c>
      <c r="AX144" s="248">
        <f t="shared" si="141"/>
        <v>2.0230223801490357E-6</v>
      </c>
      <c r="AY144" s="247">
        <f t="shared" si="142"/>
        <v>5.4293118470259928E-3</v>
      </c>
      <c r="BA144">
        <f t="shared" si="143"/>
        <v>4.8887393834286868E-3</v>
      </c>
      <c r="BB144">
        <f t="shared" si="144"/>
        <v>1.1926103055490673</v>
      </c>
      <c r="BC144">
        <f t="shared" si="145"/>
        <v>0.92820397018377998</v>
      </c>
      <c r="BD144">
        <f t="shared" si="146"/>
        <v>-5.1354431621249988E-2</v>
      </c>
      <c r="BE144">
        <f t="shared" si="147"/>
        <v>-0.26056207991586117</v>
      </c>
      <c r="BF144">
        <f t="shared" si="148"/>
        <v>-0.13102317207707062</v>
      </c>
      <c r="BG144">
        <f t="shared" si="187"/>
        <v>-0.21329496541557891</v>
      </c>
      <c r="BH144">
        <f t="shared" si="187"/>
        <v>-0.21329309766393706</v>
      </c>
      <c r="BI144">
        <f t="shared" si="187"/>
        <v>-0.21328351069604473</v>
      </c>
      <c r="BJ144">
        <f t="shared" si="187"/>
        <v>-0.21323430213631667</v>
      </c>
      <c r="BK144">
        <f t="shared" si="187"/>
        <v>-0.2129817297598719</v>
      </c>
      <c r="BL144">
        <f t="shared" si="187"/>
        <v>-0.21168557028538465</v>
      </c>
      <c r="BM144">
        <f t="shared" si="187"/>
        <v>-0.20503952071645754</v>
      </c>
      <c r="BN144">
        <f t="shared" si="149"/>
        <v>-0.17109899821718866</v>
      </c>
    </row>
    <row r="145" spans="1:66">
      <c r="A145" s="47" t="s">
        <v>73</v>
      </c>
      <c r="B145" s="48"/>
      <c r="C145" s="51">
        <v>48176.639000000003</v>
      </c>
      <c r="D145" s="51" t="s">
        <v>16</v>
      </c>
      <c r="E145">
        <f t="shared" si="121"/>
        <v>12205.4767605835</v>
      </c>
      <c r="F145">
        <f t="shared" si="122"/>
        <v>12205.5</v>
      </c>
      <c r="G145">
        <f t="shared" si="123"/>
        <v>-8.4010984937776811E-3</v>
      </c>
      <c r="H145" s="116"/>
      <c r="I145" s="116">
        <f t="shared" si="177"/>
        <v>-8.4010984937776811E-3</v>
      </c>
      <c r="J145" s="9"/>
      <c r="K145" s="116"/>
      <c r="L145" s="116"/>
      <c r="M145" s="116"/>
      <c r="N145" s="116"/>
      <c r="O145" s="40"/>
      <c r="P145" s="116"/>
      <c r="Q145" s="293">
        <f t="shared" si="124"/>
        <v>33158.139000000003</v>
      </c>
      <c r="R145" s="8">
        <f t="shared" si="125"/>
        <v>7.0578455902153622E-5</v>
      </c>
      <c r="S145" s="8">
        <v>0.1</v>
      </c>
      <c r="T145" s="167">
        <f t="shared" si="126"/>
        <v>7.0578455902153624E-6</v>
      </c>
      <c r="U145" s="116"/>
      <c r="V145" s="116"/>
      <c r="W145" s="25"/>
      <c r="X145" s="252"/>
      <c r="Y145" s="41"/>
      <c r="Z145">
        <f t="shared" si="127"/>
        <v>12205.5</v>
      </c>
      <c r="AA145" s="246">
        <f t="shared" si="128"/>
        <v>-2.4229264851984176E-3</v>
      </c>
      <c r="AB145" s="247">
        <f t="shared" si="129"/>
        <v>-5.9781720085792635E-3</v>
      </c>
      <c r="AC145" s="247">
        <f t="shared" si="130"/>
        <v>-8.4010984937776811E-3</v>
      </c>
      <c r="AD145" s="248">
        <f t="shared" si="131"/>
        <v>3.573854056416063E-6</v>
      </c>
      <c r="AH145">
        <f t="shared" si="132"/>
        <v>-3.345084145900895E-3</v>
      </c>
      <c r="AI145">
        <f t="shared" si="133"/>
        <v>1.6100319471541873</v>
      </c>
      <c r="AJ145">
        <f t="shared" si="134"/>
        <v>-0.232852845824284</v>
      </c>
      <c r="AK145">
        <f t="shared" si="135"/>
        <v>4.1759601429509456E-3</v>
      </c>
      <c r="AL145">
        <f t="shared" si="136"/>
        <v>6.8453708612804219E-3</v>
      </c>
      <c r="AM145">
        <f t="shared" si="137"/>
        <v>3.4226987960333808E-3</v>
      </c>
      <c r="AN145">
        <f t="shared" si="186"/>
        <v>3.3688808288442765E-3</v>
      </c>
      <c r="AO145">
        <f t="shared" si="186"/>
        <v>3.3267654773627537E-3</v>
      </c>
      <c r="AP145">
        <f t="shared" si="186"/>
        <v>3.257728776606403E-3</v>
      </c>
      <c r="AQ145">
        <f t="shared" si="186"/>
        <v>3.1445618558625893E-3</v>
      </c>
      <c r="AR145">
        <f t="shared" si="186"/>
        <v>2.9590555115211184E-3</v>
      </c>
      <c r="AS145">
        <f t="shared" si="186"/>
        <v>2.6549686019337569E-3</v>
      </c>
      <c r="AT145">
        <f t="shared" si="186"/>
        <v>2.1565018093264955E-3</v>
      </c>
      <c r="AU145">
        <f t="shared" si="138"/>
        <v>1.3394038008254228E-3</v>
      </c>
      <c r="AV145" s="246">
        <f t="shared" si="139"/>
        <v>2.4518053479021841E-3</v>
      </c>
      <c r="AW145" s="247">
        <f t="shared" si="140"/>
        <v>-1.0852903841679865E-2</v>
      </c>
      <c r="AX145" s="248">
        <f t="shared" si="141"/>
        <v>1.1778552179674958E-5</v>
      </c>
      <c r="AY145" s="247">
        <f t="shared" si="142"/>
        <v>-9.9307461809773866E-3</v>
      </c>
      <c r="BA145">
        <f t="shared" si="143"/>
        <v>4.8747318331006017E-3</v>
      </c>
      <c r="BB145">
        <f t="shared" si="144"/>
        <v>1.1930039655491571</v>
      </c>
      <c r="BC145">
        <f t="shared" si="145"/>
        <v>0.92528152680675346</v>
      </c>
      <c r="BD145">
        <f t="shared" si="146"/>
        <v>-4.9854555791286455E-2</v>
      </c>
      <c r="BE145">
        <f t="shared" si="147"/>
        <v>-0.25278296810037837</v>
      </c>
      <c r="BF145">
        <f t="shared" si="148"/>
        <v>-0.1270688391580983</v>
      </c>
      <c r="BG145">
        <f t="shared" si="187"/>
        <v>-0.20690417231620933</v>
      </c>
      <c r="BH145">
        <f t="shared" si="187"/>
        <v>-0.20690234601308327</v>
      </c>
      <c r="BI145">
        <f t="shared" si="187"/>
        <v>-0.20689298456189939</v>
      </c>
      <c r="BJ145">
        <f t="shared" si="187"/>
        <v>-0.20684499896760569</v>
      </c>
      <c r="BK145">
        <f t="shared" si="187"/>
        <v>-0.20659903856873965</v>
      </c>
      <c r="BL145">
        <f t="shared" si="187"/>
        <v>-0.2053385147660588</v>
      </c>
      <c r="BM145">
        <f t="shared" si="187"/>
        <v>-0.19888359322614155</v>
      </c>
      <c r="BN145">
        <f t="shared" si="149"/>
        <v>-0.16595411563183315</v>
      </c>
    </row>
    <row r="146" spans="1:66">
      <c r="A146" s="47" t="s">
        <v>90</v>
      </c>
      <c r="B146" s="48"/>
      <c r="C146" s="51">
        <v>48187.313999999998</v>
      </c>
      <c r="D146" s="51"/>
      <c r="E146">
        <f t="shared" si="121"/>
        <v>12235.006324043014</v>
      </c>
      <c r="F146">
        <f t="shared" si="122"/>
        <v>12235</v>
      </c>
      <c r="G146">
        <f t="shared" si="123"/>
        <v>2.2861550023662858E-3</v>
      </c>
      <c r="H146" s="116"/>
      <c r="I146" s="8">
        <f t="shared" si="177"/>
        <v>2.2861550023662858E-3</v>
      </c>
      <c r="J146" s="117"/>
      <c r="K146" s="116"/>
      <c r="L146" s="116"/>
      <c r="M146" s="116"/>
      <c r="N146" s="116"/>
      <c r="O146" s="40"/>
      <c r="P146" s="116"/>
      <c r="Q146" s="293">
        <f t="shared" si="124"/>
        <v>33168.813999999998</v>
      </c>
      <c r="R146" s="8">
        <f t="shared" si="125"/>
        <v>5.226504694844392E-6</v>
      </c>
      <c r="S146" s="8">
        <v>0.1</v>
      </c>
      <c r="T146" s="167">
        <f t="shared" si="126"/>
        <v>5.226504694844392E-7</v>
      </c>
      <c r="V146" s="116"/>
      <c r="W146" s="25"/>
      <c r="X146" s="252"/>
      <c r="Y146" s="41"/>
      <c r="Z146">
        <f t="shared" si="127"/>
        <v>12235</v>
      </c>
      <c r="AA146" s="246">
        <f t="shared" si="128"/>
        <v>-2.2918244453590474E-3</v>
      </c>
      <c r="AB146" s="247">
        <f t="shared" si="129"/>
        <v>4.5779794477253336E-3</v>
      </c>
      <c r="AC146" s="247">
        <f t="shared" si="130"/>
        <v>2.2861550023662858E-3</v>
      </c>
      <c r="AD146" s="248">
        <f t="shared" si="131"/>
        <v>2.0957895823795551E-6</v>
      </c>
      <c r="AH146">
        <f t="shared" si="132"/>
        <v>-3.1982205511420364E-3</v>
      </c>
      <c r="AI146">
        <f t="shared" si="133"/>
        <v>1.6096888528547191</v>
      </c>
      <c r="AJ146">
        <f t="shared" si="134"/>
        <v>-0.20613563867191201</v>
      </c>
      <c r="AK146">
        <f t="shared" si="135"/>
        <v>2.0878646903989617E-2</v>
      </c>
      <c r="AL146">
        <f t="shared" si="136"/>
        <v>3.4231380575886192E-2</v>
      </c>
      <c r="AM146">
        <f t="shared" si="137"/>
        <v>1.7117361813018726E-2</v>
      </c>
      <c r="AN146">
        <f t="shared" si="186"/>
        <v>1.6847828562893349E-2</v>
      </c>
      <c r="AO146">
        <f t="shared" si="186"/>
        <v>1.663731781723881E-2</v>
      </c>
      <c r="AP146">
        <f t="shared" si="186"/>
        <v>1.6292197612341845E-2</v>
      </c>
      <c r="AQ146">
        <f t="shared" si="186"/>
        <v>1.5726397156219936E-2</v>
      </c>
      <c r="AR146">
        <f t="shared" si="186"/>
        <v>1.4798817660894817E-2</v>
      </c>
      <c r="AS146">
        <f t="shared" si="186"/>
        <v>1.3278160808392343E-2</v>
      </c>
      <c r="AT146">
        <f t="shared" si="186"/>
        <v>1.0785288596986195E-2</v>
      </c>
      <c r="AU146">
        <f t="shared" si="138"/>
        <v>6.6987636072415313E-3</v>
      </c>
      <c r="AV146" s="246">
        <f t="shared" si="139"/>
        <v>2.5588337163240291E-3</v>
      </c>
      <c r="AW146" s="247">
        <f t="shared" si="140"/>
        <v>-2.7267871395774334E-4</v>
      </c>
      <c r="AX146" s="248">
        <f t="shared" si="141"/>
        <v>7.4353681045648822E-9</v>
      </c>
      <c r="AY146" s="247">
        <f t="shared" si="142"/>
        <v>6.3371739182524565E-4</v>
      </c>
      <c r="BA146">
        <f t="shared" si="143"/>
        <v>4.8506581616830765E-3</v>
      </c>
      <c r="BB146">
        <f t="shared" si="144"/>
        <v>1.1936416517119441</v>
      </c>
      <c r="BC146">
        <f t="shared" si="145"/>
        <v>0.92022401255222841</v>
      </c>
      <c r="BD146">
        <f t="shared" si="146"/>
        <v>-4.7317208002129886E-2</v>
      </c>
      <c r="BE146">
        <f t="shared" si="147"/>
        <v>-0.23965822930903458</v>
      </c>
      <c r="BF146">
        <f t="shared" si="148"/>
        <v>-0.12040597087000347</v>
      </c>
      <c r="BG146">
        <f t="shared" si="187"/>
        <v>-0.19612644851827171</v>
      </c>
      <c r="BH146">
        <f t="shared" si="187"/>
        <v>-0.19612469488966805</v>
      </c>
      <c r="BI146">
        <f t="shared" si="187"/>
        <v>-0.19611572572973995</v>
      </c>
      <c r="BJ146">
        <f t="shared" si="187"/>
        <v>-0.19606985205305344</v>
      </c>
      <c r="BK146">
        <f t="shared" si="187"/>
        <v>-0.19583523302188188</v>
      </c>
      <c r="BL146">
        <f t="shared" si="187"/>
        <v>-0.19463545407155494</v>
      </c>
      <c r="BM146">
        <f t="shared" si="187"/>
        <v>-0.18850449907418784</v>
      </c>
      <c r="BN146">
        <f t="shared" si="149"/>
        <v>-0.15728131355937691</v>
      </c>
    </row>
    <row r="147" spans="1:66">
      <c r="A147" s="47" t="s">
        <v>92</v>
      </c>
      <c r="B147" s="48"/>
      <c r="C147" s="51">
        <v>48205.39</v>
      </c>
      <c r="D147" s="51"/>
      <c r="E147">
        <f t="shared" si="121"/>
        <v>12285.008796089329</v>
      </c>
      <c r="F147">
        <f t="shared" si="122"/>
        <v>12285</v>
      </c>
      <c r="G147">
        <f t="shared" si="123"/>
        <v>3.1798050040379167E-3</v>
      </c>
      <c r="H147" s="116"/>
      <c r="I147" s="8">
        <f t="shared" si="177"/>
        <v>3.1798050040379167E-3</v>
      </c>
      <c r="J147" s="117"/>
      <c r="K147" s="116"/>
      <c r="L147" s="116"/>
      <c r="M147" s="116"/>
      <c r="N147" s="116"/>
      <c r="O147" s="40"/>
      <c r="P147" s="116"/>
      <c r="Q147" s="293">
        <f t="shared" si="124"/>
        <v>33186.89</v>
      </c>
      <c r="R147" s="8">
        <f t="shared" si="125"/>
        <v>1.0111159863704575E-5</v>
      </c>
      <c r="S147" s="8">
        <v>0.1</v>
      </c>
      <c r="T147" s="167">
        <f t="shared" si="126"/>
        <v>1.0111159863704576E-6</v>
      </c>
      <c r="V147" s="116"/>
      <c r="W147" s="25"/>
      <c r="X147" s="252"/>
      <c r="Y147" s="41"/>
      <c r="Z147">
        <f t="shared" si="127"/>
        <v>12285</v>
      </c>
      <c r="AA147" s="246">
        <f t="shared" si="128"/>
        <v>-2.0684096351941085E-3</v>
      </c>
      <c r="AB147" s="247">
        <f t="shared" si="129"/>
        <v>5.2482146392320251E-3</v>
      </c>
      <c r="AC147" s="247">
        <f t="shared" si="130"/>
        <v>3.1798050040379167E-3</v>
      </c>
      <c r="AD147" s="248">
        <f t="shared" si="131"/>
        <v>2.7543756899449339E-6</v>
      </c>
      <c r="AH147">
        <f t="shared" si="132"/>
        <v>-2.9481009237254355E-3</v>
      </c>
      <c r="AI147">
        <f t="shared" si="133"/>
        <v>1.6080657299284122</v>
      </c>
      <c r="AJ147">
        <f t="shared" si="134"/>
        <v>-0.1605566945490885</v>
      </c>
      <c r="AK147">
        <f t="shared" si="135"/>
        <v>4.9117036540001532E-2</v>
      </c>
      <c r="AL147">
        <f t="shared" si="136"/>
        <v>8.0600871063746679E-2</v>
      </c>
      <c r="AM147">
        <f t="shared" si="137"/>
        <v>4.0322267364718091E-2</v>
      </c>
      <c r="AN147">
        <f t="shared" si="186"/>
        <v>3.9683075647428984E-2</v>
      </c>
      <c r="AO147">
        <f t="shared" si="186"/>
        <v>3.918845553538064E-2</v>
      </c>
      <c r="AP147">
        <f t="shared" si="186"/>
        <v>3.8377054192603038E-2</v>
      </c>
      <c r="AQ147">
        <f t="shared" si="186"/>
        <v>3.7046042438227345E-2</v>
      </c>
      <c r="AR147">
        <f t="shared" si="186"/>
        <v>3.4862809909265019E-2</v>
      </c>
      <c r="AS147">
        <f t="shared" si="186"/>
        <v>3.1282051450923769E-2</v>
      </c>
      <c r="AT147">
        <f t="shared" si="186"/>
        <v>2.5410033205631836E-2</v>
      </c>
      <c r="AU147">
        <f t="shared" si="138"/>
        <v>1.5782424296082453E-2</v>
      </c>
      <c r="AV147" s="246">
        <f t="shared" si="139"/>
        <v>2.7401306773264574E-3</v>
      </c>
      <c r="AW147" s="247">
        <f t="shared" si="140"/>
        <v>4.3967432671145924E-4</v>
      </c>
      <c r="AX147" s="248">
        <f t="shared" si="141"/>
        <v>1.9331351356917501E-8</v>
      </c>
      <c r="AY147" s="247">
        <f t="shared" si="142"/>
        <v>1.3193656152427858E-3</v>
      </c>
      <c r="BA147">
        <f t="shared" si="143"/>
        <v>4.8085403125205659E-3</v>
      </c>
      <c r="BB147">
        <f t="shared" si="144"/>
        <v>1.1946475671130423</v>
      </c>
      <c r="BC147">
        <f t="shared" si="145"/>
        <v>0.91127770986636647</v>
      </c>
      <c r="BD147">
        <f t="shared" si="146"/>
        <v>-4.299223264521565E-2</v>
      </c>
      <c r="BE147">
        <f t="shared" si="147"/>
        <v>-0.21738206866290491</v>
      </c>
      <c r="BF147">
        <f t="shared" si="148"/>
        <v>-0.10912108254461934</v>
      </c>
      <c r="BG147">
        <f t="shared" si="187"/>
        <v>-0.17784646303318769</v>
      </c>
      <c r="BH147">
        <f t="shared" si="187"/>
        <v>-0.17784484033060013</v>
      </c>
      <c r="BI147">
        <f t="shared" si="187"/>
        <v>-0.17783656946223575</v>
      </c>
      <c r="BJ147">
        <f t="shared" si="187"/>
        <v>-0.17779441327536497</v>
      </c>
      <c r="BK147">
        <f t="shared" si="187"/>
        <v>-0.17757955033847478</v>
      </c>
      <c r="BL147">
        <f t="shared" si="187"/>
        <v>-0.17648455887635697</v>
      </c>
      <c r="BM147">
        <f t="shared" si="187"/>
        <v>-0.17090751845233781</v>
      </c>
      <c r="BN147">
        <f t="shared" si="149"/>
        <v>-0.14258164902979065</v>
      </c>
    </row>
    <row r="148" spans="1:66">
      <c r="A148" s="47" t="s">
        <v>73</v>
      </c>
      <c r="B148" s="48"/>
      <c r="C148" s="51">
        <v>48210.627999999997</v>
      </c>
      <c r="D148" s="51" t="s">
        <v>16</v>
      </c>
      <c r="E148">
        <f t="shared" si="121"/>
        <v>12299.498337391524</v>
      </c>
      <c r="F148">
        <f t="shared" si="122"/>
        <v>12299.5</v>
      </c>
      <c r="G148">
        <f t="shared" si="123"/>
        <v>-6.0103650321252644E-4</v>
      </c>
      <c r="H148" s="116"/>
      <c r="I148" s="116">
        <f t="shared" si="177"/>
        <v>-6.0103650321252644E-4</v>
      </c>
      <c r="J148" s="9"/>
      <c r="K148" s="116"/>
      <c r="L148" s="116"/>
      <c r="M148" s="116"/>
      <c r="N148" s="116"/>
      <c r="O148" s="40"/>
      <c r="P148" s="116"/>
      <c r="Q148" s="293">
        <f t="shared" si="124"/>
        <v>33192.127999999997</v>
      </c>
      <c r="R148" s="8">
        <f t="shared" si="125"/>
        <v>3.6124487819394131E-7</v>
      </c>
      <c r="S148" s="8">
        <v>0.1</v>
      </c>
      <c r="T148" s="167">
        <f t="shared" si="126"/>
        <v>3.6124487819394136E-8</v>
      </c>
      <c r="U148" s="116"/>
      <c r="V148" s="116"/>
      <c r="W148" s="25"/>
      <c r="X148" s="252"/>
      <c r="Y148" s="41"/>
      <c r="Z148">
        <f t="shared" si="127"/>
        <v>12299.5</v>
      </c>
      <c r="AA148" s="246">
        <f t="shared" si="128"/>
        <v>-2.0033700387071798E-3</v>
      </c>
      <c r="AB148" s="247">
        <f t="shared" si="129"/>
        <v>1.4023335354946534E-3</v>
      </c>
      <c r="AC148" s="247">
        <f t="shared" si="130"/>
        <v>-6.0103650321252644E-4</v>
      </c>
      <c r="AD148" s="248">
        <f t="shared" si="131"/>
        <v>1.9665393447729344E-7</v>
      </c>
      <c r="AH148">
        <f t="shared" si="132"/>
        <v>-2.8753192083896778E-3</v>
      </c>
      <c r="AI148">
        <f t="shared" si="133"/>
        <v>1.6073513856958481</v>
      </c>
      <c r="AJ148">
        <f t="shared" si="134"/>
        <v>-0.14728881099178107</v>
      </c>
      <c r="AK148">
        <f t="shared" si="135"/>
        <v>5.7277477992469274E-2</v>
      </c>
      <c r="AL148">
        <f t="shared" si="136"/>
        <v>9.4028884753383751E-2</v>
      </c>
      <c r="AM148">
        <f t="shared" si="137"/>
        <v>4.704911261014396E-2</v>
      </c>
      <c r="AN148">
        <f t="shared" si="186"/>
        <v>4.630109027564068E-2</v>
      </c>
      <c r="AO148">
        <f t="shared" si="186"/>
        <v>4.5724604818591447E-2</v>
      </c>
      <c r="AP148">
        <f t="shared" si="186"/>
        <v>4.4778649935170625E-2</v>
      </c>
      <c r="AQ148">
        <f t="shared" si="186"/>
        <v>4.3226519215607495E-2</v>
      </c>
      <c r="AR148">
        <f t="shared" si="186"/>
        <v>4.067999409474285E-2</v>
      </c>
      <c r="AS148">
        <f t="shared" si="186"/>
        <v>3.6502565833479383E-2</v>
      </c>
      <c r="AT148">
        <f t="shared" si="186"/>
        <v>2.965108078885989E-2</v>
      </c>
      <c r="AU148">
        <f t="shared" si="138"/>
        <v>1.8416685895846108E-2</v>
      </c>
      <c r="AV148" s="246">
        <f t="shared" si="139"/>
        <v>2.7926482493575659E-3</v>
      </c>
      <c r="AW148" s="247">
        <f t="shared" si="140"/>
        <v>-3.3936847525700923E-3</v>
      </c>
      <c r="AX148" s="248">
        <f t="shared" si="141"/>
        <v>1.151709619982673E-6</v>
      </c>
      <c r="AY148" s="247">
        <f t="shared" si="142"/>
        <v>-2.5217355828875943E-3</v>
      </c>
      <c r="BA148">
        <f t="shared" si="143"/>
        <v>4.7960182880647457E-3</v>
      </c>
      <c r="BB148">
        <f t="shared" si="144"/>
        <v>1.1949215228837233</v>
      </c>
      <c r="BC148">
        <f t="shared" si="145"/>
        <v>0.90859563955520772</v>
      </c>
      <c r="BD148">
        <f t="shared" si="146"/>
        <v>-4.1732569625375533E-2</v>
      </c>
      <c r="BE148">
        <f t="shared" si="147"/>
        <v>-0.21091513551996291</v>
      </c>
      <c r="BF148">
        <f t="shared" si="148"/>
        <v>-0.10585025643590196</v>
      </c>
      <c r="BG148">
        <f t="shared" si="187"/>
        <v>-0.17254245892020775</v>
      </c>
      <c r="BH148">
        <f t="shared" si="187"/>
        <v>-0.17254087593748885</v>
      </c>
      <c r="BI148">
        <f t="shared" si="187"/>
        <v>-0.17253281509125012</v>
      </c>
      <c r="BJ148">
        <f t="shared" si="187"/>
        <v>-0.17249176791916554</v>
      </c>
      <c r="BK148">
        <f t="shared" si="187"/>
        <v>-0.17228275343151286</v>
      </c>
      <c r="BL148">
        <f t="shared" si="187"/>
        <v>-0.17121855770730157</v>
      </c>
      <c r="BM148">
        <f t="shared" si="187"/>
        <v>-0.16580322147498824</v>
      </c>
      <c r="BN148">
        <f t="shared" si="149"/>
        <v>-0.13831874631621055</v>
      </c>
    </row>
    <row r="149" spans="1:66">
      <c r="A149" s="47" t="s">
        <v>73</v>
      </c>
      <c r="B149" s="48"/>
      <c r="C149" s="51">
        <v>48219.68</v>
      </c>
      <c r="D149" s="51" t="s">
        <v>16</v>
      </c>
      <c r="E149">
        <f t="shared" ref="E149:E212" si="188">+(C149-C$7)/C$8</f>
        <v>12324.538300711029</v>
      </c>
      <c r="F149">
        <f t="shared" ref="F149:F212" si="189">ROUND(2*E149,0)/2</f>
        <v>12324.5</v>
      </c>
      <c r="G149">
        <f t="shared" ref="G149:G212" si="190">+C149-(C$7+F149*C$8)</f>
        <v>1.3845788504113443E-2</v>
      </c>
      <c r="H149" s="116"/>
      <c r="I149" s="116">
        <f t="shared" si="177"/>
        <v>1.3845788504113443E-2</v>
      </c>
      <c r="J149" s="9"/>
      <c r="K149" s="116"/>
      <c r="L149" s="116"/>
      <c r="M149" s="116"/>
      <c r="N149" s="116"/>
      <c r="O149" s="40"/>
      <c r="P149" s="116"/>
      <c r="Q149" s="293">
        <f t="shared" ref="Q149:Q212" si="191">C149-15018.5</f>
        <v>33201.18</v>
      </c>
      <c r="R149" s="8">
        <f t="shared" ref="R149:R212" si="192">+(O149-G149)^2</f>
        <v>1.9170585930063997E-4</v>
      </c>
      <c r="S149" s="8">
        <v>0.1</v>
      </c>
      <c r="T149" s="167">
        <f t="shared" ref="T149:T212" si="193">+S149*R149</f>
        <v>1.9170585930063997E-5</v>
      </c>
      <c r="U149" s="116"/>
      <c r="V149" s="116"/>
      <c r="W149" s="25"/>
      <c r="X149" s="252"/>
      <c r="Y149" s="41"/>
      <c r="Z149">
        <f t="shared" ref="Z149:Z212" si="194">F149</f>
        <v>12324.5</v>
      </c>
      <c r="AA149" s="246">
        <f t="shared" ref="AA149:AA212" si="195">AB$3+AB$4*Z149+AB$5*Z149^2+AH149</f>
        <v>-1.891004879216625E-3</v>
      </c>
      <c r="AB149" s="247">
        <f t="shared" ref="AB149:AB212" si="196">+G149-AA149</f>
        <v>1.5736793383330068E-2</v>
      </c>
      <c r="AC149" s="247">
        <f t="shared" ref="AC149:AC212" si="197">+G149-O149</f>
        <v>1.3845788504113443E-2</v>
      </c>
      <c r="AD149" s="248">
        <f t="shared" ref="AD149:AD212" si="198">S149*(G149-AA149)^2</f>
        <v>2.47646665989621E-5</v>
      </c>
      <c r="AH149">
        <f t="shared" ref="AH149:AH212" si="199">$AB$6*($AB$11/AI149*AJ149+$AB$12)</f>
        <v>-2.7496079735540154E-3</v>
      </c>
      <c r="AI149">
        <f t="shared" ref="AI149:AI212" si="200">1+$AB$7*COS(AL149)</f>
        <v>1.6058646744871403</v>
      </c>
      <c r="AJ149">
        <f t="shared" ref="AJ149:AJ212" si="201">SIN(AL149+RADIANS($AB$9))</f>
        <v>-0.12438007951786688</v>
      </c>
      <c r="AK149">
        <f t="shared" ref="AK149:AK212" si="202">$AB$7*SIN(AL149)</f>
        <v>7.1305058729631027E-2</v>
      </c>
      <c r="AL149">
        <f t="shared" ref="AL149:AL212" si="203">2*ATAN(AM149)</f>
        <v>0.11715247525934122</v>
      </c>
      <c r="AM149">
        <f t="shared" ref="AM149:AM212" si="204">TAN(AN149/2)*SQRT((1+$AB$7)/(1-$AB$7))</f>
        <v>5.8643324825743894E-2</v>
      </c>
      <c r="AN149">
        <f t="shared" si="186"/>
        <v>5.7705263127734406E-2</v>
      </c>
      <c r="AO149">
        <f t="shared" si="186"/>
        <v>5.6988404211845152E-2</v>
      </c>
      <c r="AP149">
        <f t="shared" si="186"/>
        <v>5.5811443237748247E-2</v>
      </c>
      <c r="AQ149">
        <f t="shared" si="186"/>
        <v>5.3879239648659011E-2</v>
      </c>
      <c r="AR149">
        <f t="shared" si="186"/>
        <v>5.0707595944337325E-2</v>
      </c>
      <c r="AS149">
        <f t="shared" si="186"/>
        <v>4.5502546936147054E-2</v>
      </c>
      <c r="AT149">
        <f t="shared" si="186"/>
        <v>3.6963042395358296E-2</v>
      </c>
      <c r="AU149">
        <f t="shared" ref="AU149:AU212" si="205">RADIANS($AB$9)+$AB$18*(F149-AB$15)</f>
        <v>2.2958516240266569E-2</v>
      </c>
      <c r="AV149" s="246">
        <f t="shared" ref="AV149:AV212" si="206">AA149+BA149</f>
        <v>2.8831003068493467E-3</v>
      </c>
      <c r="AW149" s="247">
        <f t="shared" ref="AW149:AW212" si="207">IF(S149&lt;&gt;0,G149-AV149,-9999)</f>
        <v>1.0962688197264096E-2</v>
      </c>
      <c r="AX149" s="248">
        <f t="shared" ref="AX149:AX212" si="208">S149*(G149-AV149)^2</f>
        <v>1.2018053251043351E-5</v>
      </c>
      <c r="AY149" s="247">
        <f t="shared" ref="AY149:AY212" si="209">IF(S149&lt;&gt;0,G149-AH149-BA149,-9999)</f>
        <v>1.1821291291601487E-2</v>
      </c>
      <c r="BA149">
        <f t="shared" ref="BA149:BA212" si="210">$BB$6*($BB$11/BB149*BC149+$BB$12)</f>
        <v>4.7741051860659715E-3</v>
      </c>
      <c r="BB149">
        <f t="shared" ref="BB149:BB212" si="211">1+$BB$7*COS(BE149)</f>
        <v>1.1953749799123088</v>
      </c>
      <c r="BC149">
        <f t="shared" ref="BC149:BC212" si="212">SIN(BE149+RADIANS($BB$9))</f>
        <v>0.90387929470946882</v>
      </c>
      <c r="BD149">
        <f t="shared" ref="BD149:BD212" si="213">$BB$7*SIN(BE149)</f>
        <v>-3.9555336872685004E-2</v>
      </c>
      <c r="BE149">
        <f t="shared" ref="BE149:BE212" si="214">2*ATAN(BF149)</f>
        <v>-0.19975843719778058</v>
      </c>
      <c r="BF149">
        <f t="shared" ref="BF149:BF212" si="215">TAN(BG149/2)*SQRT((1+$BB$7)/(1-$BB$7))</f>
        <v>-0.10021267625018979</v>
      </c>
      <c r="BG149">
        <f t="shared" si="187"/>
        <v>-0.16339483079196648</v>
      </c>
      <c r="BH149">
        <f t="shared" si="187"/>
        <v>-0.16339331806285456</v>
      </c>
      <c r="BI149">
        <f t="shared" si="187"/>
        <v>-0.16338562689982269</v>
      </c>
      <c r="BJ149">
        <f t="shared" si="187"/>
        <v>-0.16334652289887369</v>
      </c>
      <c r="BK149">
        <f t="shared" si="187"/>
        <v>-0.16314771123488755</v>
      </c>
      <c r="BL149">
        <f t="shared" si="187"/>
        <v>-0.16213701798611407</v>
      </c>
      <c r="BM149">
        <f t="shared" si="187"/>
        <v>-0.1570015451961802</v>
      </c>
      <c r="BN149">
        <f t="shared" ref="BN149:BN212" si="216">RADIANS($BB$9)+$BB$18*(F149-BB$15)</f>
        <v>-0.13096891405141697</v>
      </c>
    </row>
    <row r="150" spans="1:66">
      <c r="A150" s="47" t="s">
        <v>93</v>
      </c>
      <c r="B150" s="48"/>
      <c r="C150" s="51">
        <v>48441.447999999997</v>
      </c>
      <c r="D150" s="51">
        <v>5.0000000000000001E-3</v>
      </c>
      <c r="E150">
        <f t="shared" si="188"/>
        <v>12938.000804625968</v>
      </c>
      <c r="F150">
        <f t="shared" si="189"/>
        <v>12938</v>
      </c>
      <c r="G150">
        <f t="shared" si="190"/>
        <v>2.9087399889249355E-4</v>
      </c>
      <c r="H150" s="116"/>
      <c r="I150" s="116">
        <f t="shared" si="177"/>
        <v>2.9087399889249355E-4</v>
      </c>
      <c r="J150" s="117"/>
      <c r="K150" s="116"/>
      <c r="L150" s="116"/>
      <c r="M150" s="116"/>
      <c r="N150" s="116"/>
      <c r="O150" s="40"/>
      <c r="P150" s="116"/>
      <c r="Q150" s="293">
        <f t="shared" si="191"/>
        <v>33422.947999999997</v>
      </c>
      <c r="R150" s="8">
        <f t="shared" si="192"/>
        <v>8.4607683231710337E-8</v>
      </c>
      <c r="S150" s="8">
        <v>0.1</v>
      </c>
      <c r="T150" s="167">
        <f t="shared" si="193"/>
        <v>8.460768323171034E-9</v>
      </c>
      <c r="U150" s="116"/>
      <c r="V150" s="116"/>
      <c r="W150" s="25"/>
      <c r="X150" s="252"/>
      <c r="Y150" s="41"/>
      <c r="Z150">
        <f t="shared" si="194"/>
        <v>12938</v>
      </c>
      <c r="AA150" s="246">
        <f t="shared" si="195"/>
        <v>8.5733404277389658E-4</v>
      </c>
      <c r="AB150" s="247">
        <f t="shared" si="196"/>
        <v>-5.6646004388140304E-4</v>
      </c>
      <c r="AC150" s="247">
        <f t="shared" si="197"/>
        <v>2.9087399889249355E-4</v>
      </c>
      <c r="AD150" s="248">
        <f t="shared" si="198"/>
        <v>3.2087698131412105E-8</v>
      </c>
      <c r="AH150">
        <f t="shared" si="199"/>
        <v>3.2528945619700675E-4</v>
      </c>
      <c r="AI150">
        <f t="shared" si="200"/>
        <v>1.4844323694794446</v>
      </c>
      <c r="AJ150">
        <f t="shared" si="201"/>
        <v>0.39992029590919304</v>
      </c>
      <c r="AK150">
        <f t="shared" si="202"/>
        <v>0.37078524052660927</v>
      </c>
      <c r="AL150">
        <f t="shared" si="203"/>
        <v>0.65328539328719137</v>
      </c>
      <c r="AM150">
        <f t="shared" si="204"/>
        <v>0.33877796902080726</v>
      </c>
      <c r="AN150">
        <f t="shared" si="186"/>
        <v>0.33041222348544963</v>
      </c>
      <c r="AO150">
        <f t="shared" si="186"/>
        <v>0.32708349343730542</v>
      </c>
      <c r="AP150">
        <f t="shared" si="186"/>
        <v>0.32132707997799914</v>
      </c>
      <c r="AQ150">
        <f t="shared" si="186"/>
        <v>0.31139827969000811</v>
      </c>
      <c r="AR150">
        <f t="shared" si="186"/>
        <v>0.29434645877334231</v>
      </c>
      <c r="AS150">
        <f t="shared" si="186"/>
        <v>0.26526270371064803</v>
      </c>
      <c r="AT150">
        <f t="shared" si="186"/>
        <v>0.21616772200195716</v>
      </c>
      <c r="AU150">
        <f t="shared" si="205"/>
        <v>0.13441503289233925</v>
      </c>
      <c r="AV150" s="246">
        <f t="shared" si="206"/>
        <v>4.9715040939017968E-3</v>
      </c>
      <c r="AW150" s="247">
        <f t="shared" si="207"/>
        <v>-4.6806300950093032E-3</v>
      </c>
      <c r="AX150" s="248">
        <f t="shared" si="208"/>
        <v>2.19082980863068E-6</v>
      </c>
      <c r="AY150" s="247">
        <f t="shared" si="209"/>
        <v>-4.1485855084324131E-3</v>
      </c>
      <c r="BA150">
        <f t="shared" si="210"/>
        <v>4.1141700511279E-3</v>
      </c>
      <c r="BB150">
        <f t="shared" si="211"/>
        <v>1.1987713051530922</v>
      </c>
      <c r="BC150">
        <f t="shared" si="212"/>
        <v>0.75359287542872844</v>
      </c>
      <c r="BD150">
        <f t="shared" si="213"/>
        <v>1.5032488103538421E-2</v>
      </c>
      <c r="BE150">
        <f t="shared" si="214"/>
        <v>7.5483364396296423E-2</v>
      </c>
      <c r="BF150">
        <f t="shared" si="215"/>
        <v>3.7759612600173756E-2</v>
      </c>
      <c r="BG150">
        <f t="shared" si="187"/>
        <v>6.1684092925955496E-2</v>
      </c>
      <c r="BH150">
        <f t="shared" si="187"/>
        <v>6.168348208001756E-2</v>
      </c>
      <c r="BI150">
        <f t="shared" si="187"/>
        <v>6.1680411882809698E-2</v>
      </c>
      <c r="BJ150">
        <f t="shared" si="187"/>
        <v>6.1664980650603794E-2</v>
      </c>
      <c r="BK150">
        <f t="shared" si="187"/>
        <v>6.1587421383916319E-2</v>
      </c>
      <c r="BL150">
        <f t="shared" si="187"/>
        <v>6.1197604599949121E-2</v>
      </c>
      <c r="BM150">
        <f t="shared" si="187"/>
        <v>5.9238505576312633E-2</v>
      </c>
      <c r="BN150">
        <f t="shared" si="216"/>
        <v>4.9395969726611089E-2</v>
      </c>
    </row>
    <row r="151" spans="1:66">
      <c r="A151" s="47" t="s">
        <v>93</v>
      </c>
      <c r="B151" s="48"/>
      <c r="C151" s="51">
        <v>48479.421999999999</v>
      </c>
      <c r="D151" s="51">
        <v>5.0000000000000001E-3</v>
      </c>
      <c r="E151">
        <f t="shared" si="188"/>
        <v>13043.045829713752</v>
      </c>
      <c r="F151">
        <f t="shared" si="189"/>
        <v>13043</v>
      </c>
      <c r="G151">
        <f t="shared" si="190"/>
        <v>1.6567539001698606E-2</v>
      </c>
      <c r="H151" s="116"/>
      <c r="I151" s="116">
        <f t="shared" si="177"/>
        <v>1.6567539001698606E-2</v>
      </c>
      <c r="J151" s="117"/>
      <c r="K151" s="116"/>
      <c r="L151" s="116"/>
      <c r="M151" s="116"/>
      <c r="N151" s="116"/>
      <c r="O151" s="40"/>
      <c r="P151" s="116"/>
      <c r="Q151" s="293">
        <f t="shared" si="191"/>
        <v>33460.921999999999</v>
      </c>
      <c r="R151" s="8">
        <f t="shared" si="192"/>
        <v>2.7448334857280442E-4</v>
      </c>
      <c r="S151" s="8">
        <v>0.1</v>
      </c>
      <c r="T151" s="167">
        <f t="shared" si="193"/>
        <v>2.7448334857280442E-5</v>
      </c>
      <c r="U151" s="116"/>
      <c r="V151" s="116"/>
      <c r="W151" s="25"/>
      <c r="X151" s="252"/>
      <c r="Y151" s="41"/>
      <c r="Z151">
        <f t="shared" si="194"/>
        <v>13043</v>
      </c>
      <c r="AA151" s="246">
        <f t="shared" si="195"/>
        <v>1.3061931200163126E-3</v>
      </c>
      <c r="AB151" s="247">
        <f t="shared" si="196"/>
        <v>1.5261345881682292E-2</v>
      </c>
      <c r="AC151" s="247">
        <f t="shared" si="197"/>
        <v>1.6567539001698606E-2</v>
      </c>
      <c r="AD151" s="248">
        <f t="shared" si="198"/>
        <v>2.3290867812034109E-5</v>
      </c>
      <c r="AH151">
        <f t="shared" si="199"/>
        <v>8.2985497392580859E-4</v>
      </c>
      <c r="AI151">
        <f t="shared" si="200"/>
        <v>1.4523055148221229</v>
      </c>
      <c r="AJ151">
        <f t="shared" si="201"/>
        <v>0.47392649404192932</v>
      </c>
      <c r="AK151">
        <f t="shared" si="202"/>
        <v>0.40936064350806739</v>
      </c>
      <c r="AL151">
        <f t="shared" si="203"/>
        <v>0.73560002983509343</v>
      </c>
      <c r="AM151">
        <f t="shared" si="204"/>
        <v>0.38533436930829262</v>
      </c>
      <c r="AN151">
        <f t="shared" ref="AN151:AT160" si="217">$AU151+$AB$7*SIN(AO151)</f>
        <v>0.37482487179876967</v>
      </c>
      <c r="AO151">
        <f t="shared" si="217"/>
        <v>0.37128735529356249</v>
      </c>
      <c r="AP151">
        <f t="shared" si="217"/>
        <v>0.36507205379207053</v>
      </c>
      <c r="AQ151">
        <f t="shared" si="217"/>
        <v>0.35418743746336651</v>
      </c>
      <c r="AR151">
        <f t="shared" si="217"/>
        <v>0.33522967998321346</v>
      </c>
      <c r="AS151">
        <f t="shared" si="217"/>
        <v>0.30250263584795961</v>
      </c>
      <c r="AT151">
        <f t="shared" si="217"/>
        <v>0.24675992031861566</v>
      </c>
      <c r="AU151">
        <f t="shared" si="205"/>
        <v>0.15349072033890465</v>
      </c>
      <c r="AV151" s="246">
        <f t="shared" si="206"/>
        <v>5.2855230431565125E-3</v>
      </c>
      <c r="AW151" s="247">
        <f t="shared" si="207"/>
        <v>1.1282015958542092E-2</v>
      </c>
      <c r="AX151" s="248">
        <f t="shared" si="208"/>
        <v>1.2728388408879845E-5</v>
      </c>
      <c r="AY151" s="247">
        <f t="shared" si="209"/>
        <v>1.1758354104632596E-2</v>
      </c>
      <c r="BA151">
        <f t="shared" si="210"/>
        <v>3.9793299231401999E-3</v>
      </c>
      <c r="BB151">
        <f t="shared" si="211"/>
        <v>1.197842883561411</v>
      </c>
      <c r="BC151">
        <f t="shared" si="212"/>
        <v>0.72180167790692751</v>
      </c>
      <c r="BD151">
        <f t="shared" si="213"/>
        <v>2.4376235865133464E-2</v>
      </c>
      <c r="BE151">
        <f t="shared" si="214"/>
        <v>0.12259221707388798</v>
      </c>
      <c r="BF151">
        <f t="shared" si="215"/>
        <v>6.1372991595770268E-2</v>
      </c>
      <c r="BG151">
        <f t="shared" ref="BG151:BM160" si="218">$BN151+$BB$7*SIN(BH151)</f>
        <v>0.1002067687747101</v>
      </c>
      <c r="BH151">
        <f t="shared" si="218"/>
        <v>0.10020579442507137</v>
      </c>
      <c r="BI151">
        <f t="shared" si="218"/>
        <v>0.10020088187845028</v>
      </c>
      <c r="BJ151">
        <f t="shared" si="218"/>
        <v>0.10017611348182914</v>
      </c>
      <c r="BK151">
        <f t="shared" si="218"/>
        <v>0.10005123550990773</v>
      </c>
      <c r="BL151">
        <f t="shared" si="218"/>
        <v>9.9421646176069092E-2</v>
      </c>
      <c r="BM151">
        <f t="shared" si="218"/>
        <v>9.624808252095074E-2</v>
      </c>
      <c r="BN151">
        <f t="shared" si="216"/>
        <v>8.0265265238742778E-2</v>
      </c>
    </row>
    <row r="152" spans="1:66">
      <c r="A152" s="53" t="s">
        <v>94</v>
      </c>
      <c r="B152" s="53" t="s">
        <v>49</v>
      </c>
      <c r="C152" s="54">
        <v>48500.014999999999</v>
      </c>
      <c r="D152" s="54" t="s">
        <v>76</v>
      </c>
      <c r="E152">
        <f t="shared" si="188"/>
        <v>13100.010916394973</v>
      </c>
      <c r="F152">
        <f t="shared" si="189"/>
        <v>13100</v>
      </c>
      <c r="G152">
        <f t="shared" si="190"/>
        <v>3.9462999993702397E-3</v>
      </c>
      <c r="H152" s="116"/>
      <c r="I152" s="116"/>
      <c r="J152" s="117"/>
      <c r="K152" s="116">
        <f>G152</f>
        <v>3.9462999993702397E-3</v>
      </c>
      <c r="M152" s="116"/>
      <c r="N152" s="116"/>
      <c r="O152" s="40">
        <f ca="1">+C$11+C$12*F152</f>
        <v>7.6122818350353061E-2</v>
      </c>
      <c r="P152" s="116"/>
      <c r="Q152" s="293">
        <f t="shared" si="191"/>
        <v>33481.514999999999</v>
      </c>
      <c r="R152" s="8">
        <f t="shared" ca="1" si="192"/>
        <v>5.2094498012697603E-3</v>
      </c>
      <c r="S152" s="116">
        <v>1</v>
      </c>
      <c r="T152" s="167">
        <f t="shared" ca="1" si="193"/>
        <v>5.2094498012697603E-3</v>
      </c>
      <c r="U152" s="116"/>
      <c r="V152" s="116"/>
      <c r="W152" s="25"/>
      <c r="X152" s="252"/>
      <c r="Y152" s="41"/>
      <c r="Z152">
        <f t="shared" si="194"/>
        <v>13100</v>
      </c>
      <c r="AA152" s="246">
        <f t="shared" si="195"/>
        <v>1.5451315337995236E-3</v>
      </c>
      <c r="AB152" s="247">
        <f t="shared" si="196"/>
        <v>2.4011684655707161E-3</v>
      </c>
      <c r="AC152" s="247">
        <f t="shared" ca="1" si="197"/>
        <v>-7.2176518350982821E-2</v>
      </c>
      <c r="AD152" s="248">
        <f t="shared" si="198"/>
        <v>5.765610000051227E-6</v>
      </c>
      <c r="AH152">
        <f t="shared" si="199"/>
        <v>1.0990115339401213E-3</v>
      </c>
      <c r="AI152">
        <f t="shared" si="200"/>
        <v>1.4341824799571952</v>
      </c>
      <c r="AJ152">
        <f t="shared" si="201"/>
        <v>0.51155732943252896</v>
      </c>
      <c r="AK152">
        <f t="shared" si="202"/>
        <v>0.42853470021698875</v>
      </c>
      <c r="AL152">
        <f t="shared" si="203"/>
        <v>0.77885175492158054</v>
      </c>
      <c r="AM152">
        <f t="shared" si="204"/>
        <v>0.41038394361459385</v>
      </c>
      <c r="AN152">
        <f t="shared" si="217"/>
        <v>0.39856998888855738</v>
      </c>
      <c r="AO152">
        <f t="shared" si="217"/>
        <v>0.39495223840073967</v>
      </c>
      <c r="AP152">
        <f t="shared" si="217"/>
        <v>0.3885358641708701</v>
      </c>
      <c r="AQ152">
        <f t="shared" si="217"/>
        <v>0.37719699774039905</v>
      </c>
      <c r="AR152">
        <f t="shared" si="217"/>
        <v>0.35728189574537916</v>
      </c>
      <c r="AS152">
        <f t="shared" si="217"/>
        <v>0.32265306768104507</v>
      </c>
      <c r="AT152">
        <f t="shared" si="217"/>
        <v>0.26335316824090715</v>
      </c>
      <c r="AU152">
        <f t="shared" si="205"/>
        <v>0.16384609352418256</v>
      </c>
      <c r="AV152" s="246">
        <f t="shared" si="206"/>
        <v>5.448829943425478E-3</v>
      </c>
      <c r="AW152" s="247">
        <f t="shared" si="207"/>
        <v>-1.5025299440552383E-3</v>
      </c>
      <c r="AX152" s="248">
        <f t="shared" si="208"/>
        <v>2.2575962327826378E-6</v>
      </c>
      <c r="AY152" s="247">
        <f t="shared" si="209"/>
        <v>-1.056409944195836E-3</v>
      </c>
      <c r="BA152">
        <f t="shared" si="210"/>
        <v>3.9036984096259544E-3</v>
      </c>
      <c r="BB152">
        <f t="shared" si="211"/>
        <v>1.1971559243690766</v>
      </c>
      <c r="BC152">
        <f t="shared" si="212"/>
        <v>0.70389351970157554</v>
      </c>
      <c r="BD152">
        <f t="shared" si="213"/>
        <v>2.9420213068937166E-2</v>
      </c>
      <c r="BE152">
        <f t="shared" si="214"/>
        <v>0.14813003120307866</v>
      </c>
      <c r="BF152">
        <f t="shared" si="215"/>
        <v>7.4200744437394855E-2</v>
      </c>
      <c r="BG152">
        <f t="shared" si="218"/>
        <v>0.12110453452953392</v>
      </c>
      <c r="BH152">
        <f t="shared" si="218"/>
        <v>0.12110337287227663</v>
      </c>
      <c r="BI152">
        <f t="shared" si="218"/>
        <v>0.1210975023296896</v>
      </c>
      <c r="BJ152">
        <f t="shared" si="218"/>
        <v>0.12106783506291773</v>
      </c>
      <c r="BK152">
        <f t="shared" si="218"/>
        <v>0.12091791074289371</v>
      </c>
      <c r="BL152">
        <f t="shared" si="218"/>
        <v>0.12016030591553395</v>
      </c>
      <c r="BM152">
        <f t="shared" si="218"/>
        <v>0.11633299100381797</v>
      </c>
      <c r="BN152">
        <f t="shared" si="216"/>
        <v>9.7022882802471511E-2</v>
      </c>
    </row>
    <row r="153" spans="1:66">
      <c r="A153" s="47" t="s">
        <v>93</v>
      </c>
      <c r="B153" s="48"/>
      <c r="C153" s="51">
        <v>48500.364999999998</v>
      </c>
      <c r="D153" s="51">
        <v>6.0000000000000001E-3</v>
      </c>
      <c r="E153">
        <f t="shared" si="188"/>
        <v>13100.979098803478</v>
      </c>
      <c r="F153">
        <f t="shared" si="189"/>
        <v>13101</v>
      </c>
      <c r="G153">
        <f t="shared" si="190"/>
        <v>-7.5558269963948987E-3</v>
      </c>
      <c r="H153" s="116"/>
      <c r="I153" s="116">
        <f t="shared" ref="I153:I168" si="219">G153</f>
        <v>-7.5558269963948987E-3</v>
      </c>
      <c r="J153" s="117"/>
      <c r="K153" s="116"/>
      <c r="L153" s="116"/>
      <c r="M153" s="116"/>
      <c r="N153" s="116"/>
      <c r="O153" s="40"/>
      <c r="P153" s="116"/>
      <c r="Q153" s="293">
        <f t="shared" si="191"/>
        <v>33481.864999999998</v>
      </c>
      <c r="R153" s="8">
        <f t="shared" si="192"/>
        <v>5.7090521599449956E-5</v>
      </c>
      <c r="S153" s="8">
        <v>0.1</v>
      </c>
      <c r="T153" s="167">
        <f t="shared" si="193"/>
        <v>5.7090521599449956E-6</v>
      </c>
      <c r="U153" s="116"/>
      <c r="V153" s="116"/>
      <c r="W153" s="25"/>
      <c r="X153" s="252"/>
      <c r="Y153" s="41"/>
      <c r="Z153">
        <f t="shared" si="194"/>
        <v>13101</v>
      </c>
      <c r="AA153" s="246">
        <f t="shared" si="195"/>
        <v>1.5492916514104227E-3</v>
      </c>
      <c r="AB153" s="247">
        <f t="shared" si="196"/>
        <v>-9.1051186478053221E-3</v>
      </c>
      <c r="AC153" s="247">
        <f t="shared" si="197"/>
        <v>-7.5558269963948987E-3</v>
      </c>
      <c r="AD153" s="248">
        <f t="shared" si="198"/>
        <v>8.290318559061222E-6</v>
      </c>
      <c r="AH153">
        <f t="shared" si="199"/>
        <v>1.1037016531864775E-3</v>
      </c>
      <c r="AI153">
        <f t="shared" si="200"/>
        <v>1.4338611122598532</v>
      </c>
      <c r="AJ153">
        <f t="shared" si="201"/>
        <v>0.5122013111198197</v>
      </c>
      <c r="AK153">
        <f t="shared" si="202"/>
        <v>0.42886005929730481</v>
      </c>
      <c r="AL153">
        <f t="shared" si="203"/>
        <v>0.77960139253885419</v>
      </c>
      <c r="AM153">
        <f t="shared" si="204"/>
        <v>0.41082195492107693</v>
      </c>
      <c r="AN153">
        <f t="shared" si="217"/>
        <v>0.39898419961900633</v>
      </c>
      <c r="AO153">
        <f t="shared" si="217"/>
        <v>0.39536524685595154</v>
      </c>
      <c r="AP153">
        <f t="shared" si="217"/>
        <v>0.38894564875471244</v>
      </c>
      <c r="AQ153">
        <f t="shared" si="217"/>
        <v>0.37759922884023489</v>
      </c>
      <c r="AR153">
        <f t="shared" si="217"/>
        <v>0.35766783651810707</v>
      </c>
      <c r="AS153">
        <f t="shared" si="217"/>
        <v>0.32300614667589733</v>
      </c>
      <c r="AT153">
        <f t="shared" si="217"/>
        <v>0.26364418456489508</v>
      </c>
      <c r="AU153">
        <f t="shared" si="205"/>
        <v>0.16402776673796016</v>
      </c>
      <c r="AV153" s="246">
        <f t="shared" si="206"/>
        <v>5.4516482827724659E-3</v>
      </c>
      <c r="AW153" s="247">
        <f t="shared" si="207"/>
        <v>-1.3007475279167364E-2</v>
      </c>
      <c r="AX153" s="248">
        <f t="shared" si="208"/>
        <v>1.6919441313815009E-5</v>
      </c>
      <c r="AY153" s="247">
        <f t="shared" si="209"/>
        <v>-1.256188528094342E-2</v>
      </c>
      <c r="BA153">
        <f t="shared" si="210"/>
        <v>3.9023566313620434E-3</v>
      </c>
      <c r="BB153">
        <f t="shared" si="211"/>
        <v>1.1971427313536158</v>
      </c>
      <c r="BC153">
        <f t="shared" si="212"/>
        <v>0.70357540137236196</v>
      </c>
      <c r="BD153">
        <f t="shared" si="213"/>
        <v>2.9508489037610219E-2</v>
      </c>
      <c r="BE153">
        <f t="shared" si="214"/>
        <v>0.14857779315162695</v>
      </c>
      <c r="BF153">
        <f t="shared" si="215"/>
        <v>7.4425861787890429E-2</v>
      </c>
      <c r="BG153">
        <f t="shared" si="218"/>
        <v>0.12147105157645877</v>
      </c>
      <c r="BH153">
        <f t="shared" si="218"/>
        <v>0.12146988670802161</v>
      </c>
      <c r="BI153">
        <f t="shared" si="218"/>
        <v>0.12146399967446933</v>
      </c>
      <c r="BJ153">
        <f t="shared" si="218"/>
        <v>0.12143424774063602</v>
      </c>
      <c r="BK153">
        <f t="shared" si="218"/>
        <v>0.1212838888486312</v>
      </c>
      <c r="BL153">
        <f t="shared" si="218"/>
        <v>0.12052405438989022</v>
      </c>
      <c r="BM153">
        <f t="shared" si="218"/>
        <v>0.11668531214813886</v>
      </c>
      <c r="BN153">
        <f t="shared" si="216"/>
        <v>9.7316876093063165E-2</v>
      </c>
    </row>
    <row r="154" spans="1:66">
      <c r="A154" s="47" t="s">
        <v>95</v>
      </c>
      <c r="B154" s="48" t="s">
        <v>45</v>
      </c>
      <c r="C154" s="51">
        <v>48519.358999999997</v>
      </c>
      <c r="D154" s="51">
        <v>4.0000000000000001E-3</v>
      </c>
      <c r="E154">
        <f t="shared" si="188"/>
        <v>13153.520974995534</v>
      </c>
      <c r="F154">
        <f t="shared" si="189"/>
        <v>13153.5</v>
      </c>
      <c r="G154">
        <f t="shared" si="190"/>
        <v>7.5825054955203086E-3</v>
      </c>
      <c r="H154" s="116"/>
      <c r="I154" s="116">
        <f t="shared" si="219"/>
        <v>7.5825054955203086E-3</v>
      </c>
      <c r="J154" s="117"/>
      <c r="K154" s="116"/>
      <c r="L154" s="116"/>
      <c r="M154" s="116"/>
      <c r="N154" s="116"/>
      <c r="O154" s="40"/>
      <c r="P154" s="116"/>
      <c r="Q154" s="293">
        <f t="shared" si="191"/>
        <v>33500.858999999997</v>
      </c>
      <c r="R154" s="8">
        <f t="shared" si="192"/>
        <v>5.749438958959568E-5</v>
      </c>
      <c r="S154" s="8">
        <v>0.1</v>
      </c>
      <c r="T154" s="167">
        <f t="shared" si="193"/>
        <v>5.7494389589595685E-6</v>
      </c>
      <c r="V154" s="116"/>
      <c r="W154" s="25"/>
      <c r="X154" s="252"/>
      <c r="Y154" s="41"/>
      <c r="Z154">
        <f t="shared" si="194"/>
        <v>13153.5</v>
      </c>
      <c r="AA154" s="246">
        <f t="shared" si="195"/>
        <v>1.7660968055598159E-3</v>
      </c>
      <c r="AB154" s="247">
        <f t="shared" si="196"/>
        <v>5.8164086899604927E-3</v>
      </c>
      <c r="AC154" s="247">
        <f t="shared" si="197"/>
        <v>7.5825054955203086E-3</v>
      </c>
      <c r="AD154" s="248">
        <f t="shared" si="198"/>
        <v>3.3830610048647938E-6</v>
      </c>
      <c r="AH154">
        <f t="shared" si="199"/>
        <v>1.3483250514272952E-3</v>
      </c>
      <c r="AI154">
        <f t="shared" si="200"/>
        <v>1.416850639615578</v>
      </c>
      <c r="AJ154">
        <f t="shared" si="201"/>
        <v>0.54522242364154194</v>
      </c>
      <c r="AK154">
        <f t="shared" si="202"/>
        <v>0.44541212314431705</v>
      </c>
      <c r="AL154">
        <f t="shared" si="203"/>
        <v>0.81850993144727202</v>
      </c>
      <c r="AM154">
        <f t="shared" si="204"/>
        <v>0.43374571672753071</v>
      </c>
      <c r="AN154">
        <f t="shared" si="217"/>
        <v>0.42061318490193078</v>
      </c>
      <c r="AO154">
        <f t="shared" si="217"/>
        <v>0.41694090735568956</v>
      </c>
      <c r="AP154">
        <f t="shared" si="217"/>
        <v>0.41036674977376086</v>
      </c>
      <c r="AQ154">
        <f t="shared" si="217"/>
        <v>0.39864415022373834</v>
      </c>
      <c r="AR154">
        <f t="shared" si="217"/>
        <v>0.3778825567915276</v>
      </c>
      <c r="AS154">
        <f t="shared" si="217"/>
        <v>0.34152077690842186</v>
      </c>
      <c r="AT154">
        <f t="shared" si="217"/>
        <v>0.27891783722360863</v>
      </c>
      <c r="AU154">
        <f t="shared" si="205"/>
        <v>0.17356561046124241</v>
      </c>
      <c r="AV154" s="246">
        <f t="shared" si="206"/>
        <v>5.5973005414198E-3</v>
      </c>
      <c r="AW154" s="247">
        <f t="shared" si="207"/>
        <v>1.9852049541005086E-3</v>
      </c>
      <c r="AX154" s="248">
        <f t="shared" si="208"/>
        <v>3.9410387097852028E-7</v>
      </c>
      <c r="AY154" s="247">
        <f t="shared" si="209"/>
        <v>2.4029767082330289E-3</v>
      </c>
      <c r="BA154">
        <f t="shared" si="210"/>
        <v>3.8312037358599841E-3</v>
      </c>
      <c r="BB154">
        <f t="shared" si="211"/>
        <v>1.1963951537988498</v>
      </c>
      <c r="BC154">
        <f t="shared" si="212"/>
        <v>0.68668823479808794</v>
      </c>
      <c r="BD154">
        <f t="shared" si="213"/>
        <v>3.4131378747024439E-2</v>
      </c>
      <c r="BE154">
        <f t="shared" si="214"/>
        <v>0.17207071345635702</v>
      </c>
      <c r="BF154">
        <f t="shared" si="215"/>
        <v>8.6248267415956953E-2</v>
      </c>
      <c r="BG154">
        <f t="shared" si="218"/>
        <v>0.14070722780326866</v>
      </c>
      <c r="BH154">
        <f t="shared" si="218"/>
        <v>0.14070589834328168</v>
      </c>
      <c r="BI154">
        <f t="shared" si="218"/>
        <v>0.14069916243253228</v>
      </c>
      <c r="BJ154">
        <f t="shared" si="218"/>
        <v>0.14066503401740665</v>
      </c>
      <c r="BK154">
        <f t="shared" si="218"/>
        <v>0.14049212025792948</v>
      </c>
      <c r="BL154">
        <f t="shared" si="218"/>
        <v>0.13961610670008512</v>
      </c>
      <c r="BM154">
        <f t="shared" si="218"/>
        <v>0.13517969973458988</v>
      </c>
      <c r="BN154">
        <f t="shared" si="216"/>
        <v>0.11275152384912923</v>
      </c>
    </row>
    <row r="155" spans="1:66">
      <c r="A155" s="47" t="s">
        <v>73</v>
      </c>
      <c r="B155" s="48"/>
      <c r="C155" s="51">
        <v>48537.608999999997</v>
      </c>
      <c r="D155" s="51" t="s">
        <v>16</v>
      </c>
      <c r="E155">
        <f t="shared" si="188"/>
        <v>13204.004772010647</v>
      </c>
      <c r="F155">
        <f t="shared" si="189"/>
        <v>13204</v>
      </c>
      <c r="G155">
        <f t="shared" si="190"/>
        <v>1.7250919991056435E-3</v>
      </c>
      <c r="H155" s="116"/>
      <c r="I155" s="116">
        <f t="shared" si="219"/>
        <v>1.7250919991056435E-3</v>
      </c>
      <c r="J155" s="9"/>
      <c r="K155" s="116"/>
      <c r="L155" s="116"/>
      <c r="M155" s="116"/>
      <c r="N155" s="116"/>
      <c r="O155" s="40"/>
      <c r="P155" s="116"/>
      <c r="Q155" s="293">
        <f t="shared" si="191"/>
        <v>33519.108999999997</v>
      </c>
      <c r="R155" s="8">
        <f t="shared" si="192"/>
        <v>2.9759424053783054E-6</v>
      </c>
      <c r="S155" s="8">
        <v>0.1</v>
      </c>
      <c r="T155" s="167">
        <f t="shared" si="193"/>
        <v>2.9759424053783054E-7</v>
      </c>
      <c r="V155" s="116"/>
      <c r="W155" s="25"/>
      <c r="X155" s="252"/>
      <c r="Y155" s="41"/>
      <c r="Z155">
        <f t="shared" si="194"/>
        <v>13204</v>
      </c>
      <c r="AA155" s="246">
        <f t="shared" si="195"/>
        <v>1.9715787923407675E-3</v>
      </c>
      <c r="AB155" s="247">
        <f t="shared" si="196"/>
        <v>-2.4648679323512404E-4</v>
      </c>
      <c r="AC155" s="247">
        <f t="shared" si="197"/>
        <v>1.7250919991056435E-3</v>
      </c>
      <c r="AD155" s="248">
        <f t="shared" si="198"/>
        <v>6.07557392393348E-9</v>
      </c>
      <c r="AH155">
        <f t="shared" si="199"/>
        <v>1.5805528694523539E-3</v>
      </c>
      <c r="AI155">
        <f t="shared" si="200"/>
        <v>1.4002760562274497</v>
      </c>
      <c r="AJ155">
        <f t="shared" si="201"/>
        <v>0.57552652301851603</v>
      </c>
      <c r="AK155">
        <f t="shared" si="202"/>
        <v>0.46036452296288444</v>
      </c>
      <c r="AL155">
        <f t="shared" si="203"/>
        <v>0.85510335403611748</v>
      </c>
      <c r="AM155">
        <f t="shared" si="204"/>
        <v>0.45566105448443345</v>
      </c>
      <c r="AN155">
        <f t="shared" si="217"/>
        <v>0.44119782749497954</v>
      </c>
      <c r="AO155">
        <f t="shared" si="217"/>
        <v>0.43749205913875044</v>
      </c>
      <c r="AP155">
        <f t="shared" si="217"/>
        <v>0.4307963165307247</v>
      </c>
      <c r="AQ155">
        <f t="shared" si="217"/>
        <v>0.41874991877403411</v>
      </c>
      <c r="AR155">
        <f t="shared" si="217"/>
        <v>0.39723703867069682</v>
      </c>
      <c r="AS155">
        <f t="shared" si="217"/>
        <v>0.35928786576767352</v>
      </c>
      <c r="AT155">
        <f t="shared" si="217"/>
        <v>0.29360059951923823</v>
      </c>
      <c r="AU155">
        <f t="shared" si="205"/>
        <v>0.18274010775697125</v>
      </c>
      <c r="AV155" s="246">
        <f t="shared" si="206"/>
        <v>5.7330484252376421E-3</v>
      </c>
      <c r="AW155" s="247">
        <f t="shared" si="207"/>
        <v>-4.0079564261319986E-3</v>
      </c>
      <c r="AX155" s="248">
        <f t="shared" si="208"/>
        <v>1.6063714713772784E-6</v>
      </c>
      <c r="AY155" s="247">
        <f t="shared" si="209"/>
        <v>-3.6169305032435848E-3</v>
      </c>
      <c r="BA155">
        <f t="shared" si="210"/>
        <v>3.7614696328968746E-3</v>
      </c>
      <c r="BB155">
        <f t="shared" si="211"/>
        <v>1.1955749180736388</v>
      </c>
      <c r="BC155">
        <f t="shared" si="212"/>
        <v>0.67010866429001648</v>
      </c>
      <c r="BD155">
        <f t="shared" si="213"/>
        <v>3.855462191924753E-2</v>
      </c>
      <c r="BE155">
        <f t="shared" si="214"/>
        <v>0.19463904582299621</v>
      </c>
      <c r="BF155">
        <f t="shared" si="215"/>
        <v>9.7627931990702632E-2</v>
      </c>
      <c r="BG155">
        <f t="shared" si="218"/>
        <v>0.15919846806886789</v>
      </c>
      <c r="BH155">
        <f t="shared" si="218"/>
        <v>0.15919698828882478</v>
      </c>
      <c r="BI155">
        <f t="shared" si="218"/>
        <v>0.15918946978363119</v>
      </c>
      <c r="BJ155">
        <f t="shared" si="218"/>
        <v>0.15915126970574461</v>
      </c>
      <c r="BK155">
        <f t="shared" si="218"/>
        <v>0.15895718607884721</v>
      </c>
      <c r="BL155">
        <f t="shared" si="218"/>
        <v>0.15797119601143408</v>
      </c>
      <c r="BM155">
        <f t="shared" si="218"/>
        <v>0.15296450645679047</v>
      </c>
      <c r="BN155">
        <f t="shared" si="216"/>
        <v>0.12759818502401199</v>
      </c>
    </row>
    <row r="156" spans="1:66">
      <c r="A156" s="47" t="s">
        <v>95</v>
      </c>
      <c r="B156" s="48"/>
      <c r="C156" s="51">
        <v>48546.302000000003</v>
      </c>
      <c r="D156" s="51">
        <v>4.0000000000000001E-3</v>
      </c>
      <c r="E156">
        <f t="shared" si="188"/>
        <v>13228.051656802578</v>
      </c>
      <c r="F156">
        <f t="shared" si="189"/>
        <v>13228</v>
      </c>
      <c r="G156">
        <f t="shared" si="190"/>
        <v>1.8674044004001189E-2</v>
      </c>
      <c r="H156" s="116"/>
      <c r="I156" s="116">
        <f t="shared" si="219"/>
        <v>1.8674044004001189E-2</v>
      </c>
      <c r="J156" s="117"/>
      <c r="K156" s="116"/>
      <c r="L156" s="116"/>
      <c r="M156" s="116"/>
      <c r="N156" s="116"/>
      <c r="O156" s="40"/>
      <c r="P156" s="116"/>
      <c r="Q156" s="293">
        <f t="shared" si="191"/>
        <v>33527.802000000003</v>
      </c>
      <c r="R156" s="8">
        <f t="shared" si="192"/>
        <v>3.4871991946337278E-4</v>
      </c>
      <c r="S156" s="8">
        <v>0.1</v>
      </c>
      <c r="T156" s="167">
        <f t="shared" si="193"/>
        <v>3.4871991946337277E-5</v>
      </c>
      <c r="U156" s="116"/>
      <c r="V156" s="116"/>
      <c r="W156" s="25"/>
      <c r="X156" s="252"/>
      <c r="Y156" s="41"/>
      <c r="Z156">
        <f t="shared" si="194"/>
        <v>13228</v>
      </c>
      <c r="AA156" s="246">
        <f t="shared" si="195"/>
        <v>2.0681417064303811E-3</v>
      </c>
      <c r="AB156" s="247">
        <f t="shared" si="196"/>
        <v>1.6605902297570807E-2</v>
      </c>
      <c r="AC156" s="247">
        <f t="shared" si="197"/>
        <v>1.8674044004001189E-2</v>
      </c>
      <c r="AD156" s="248">
        <f t="shared" si="198"/>
        <v>2.7575599111646743E-5</v>
      </c>
      <c r="AH156">
        <f t="shared" si="199"/>
        <v>1.6898223182897399E-3</v>
      </c>
      <c r="AI156">
        <f t="shared" si="200"/>
        <v>1.392344061432826</v>
      </c>
      <c r="AJ156">
        <f t="shared" si="201"/>
        <v>0.58942859859746088</v>
      </c>
      <c r="AK156">
        <f t="shared" si="202"/>
        <v>0.46714296810531103</v>
      </c>
      <c r="AL156">
        <f t="shared" si="203"/>
        <v>0.87220683084590078</v>
      </c>
      <c r="AM156">
        <f t="shared" si="204"/>
        <v>0.466029018178514</v>
      </c>
      <c r="AN156">
        <f t="shared" si="217"/>
        <v>0.45090351781179927</v>
      </c>
      <c r="AO156">
        <f t="shared" si="217"/>
        <v>0.44718778782782126</v>
      </c>
      <c r="AP156">
        <f t="shared" si="217"/>
        <v>0.44044348865153404</v>
      </c>
      <c r="AQ156">
        <f t="shared" si="217"/>
        <v>0.4282563816015067</v>
      </c>
      <c r="AR156">
        <f t="shared" si="217"/>
        <v>0.40640306277763988</v>
      </c>
      <c r="AS156">
        <f t="shared" si="217"/>
        <v>0.36771651242942399</v>
      </c>
      <c r="AT156">
        <f t="shared" si="217"/>
        <v>0.30057530326224424</v>
      </c>
      <c r="AU156">
        <f t="shared" si="205"/>
        <v>0.187100264887615</v>
      </c>
      <c r="AV156" s="246">
        <f t="shared" si="206"/>
        <v>5.7960357809888558E-3</v>
      </c>
      <c r="AW156" s="247">
        <f t="shared" si="207"/>
        <v>1.2878008223012334E-2</v>
      </c>
      <c r="AX156" s="248">
        <f t="shared" si="208"/>
        <v>1.6584309579197332E-5</v>
      </c>
      <c r="AY156" s="247">
        <f t="shared" si="209"/>
        <v>1.3256327611152975E-2</v>
      </c>
      <c r="BA156">
        <f t="shared" si="210"/>
        <v>3.7278940745584747E-3</v>
      </c>
      <c r="BB156">
        <f t="shared" si="211"/>
        <v>1.1951506157877363</v>
      </c>
      <c r="BC156">
        <f t="shared" si="212"/>
        <v>0.66211754591063998</v>
      </c>
      <c r="BD156">
        <f t="shared" si="213"/>
        <v>4.0647811853948772E-2</v>
      </c>
      <c r="BE156">
        <f t="shared" si="214"/>
        <v>0.20535331826835299</v>
      </c>
      <c r="BF156">
        <f t="shared" si="215"/>
        <v>0.1030390100114399</v>
      </c>
      <c r="BG156">
        <f t="shared" si="218"/>
        <v>0.16798176588899008</v>
      </c>
      <c r="BH156">
        <f t="shared" si="218"/>
        <v>0.16798021765930446</v>
      </c>
      <c r="BI156">
        <f t="shared" si="218"/>
        <v>0.16797233996105618</v>
      </c>
      <c r="BJ156">
        <f t="shared" si="218"/>
        <v>0.16793225684035834</v>
      </c>
      <c r="BK156">
        <f t="shared" si="218"/>
        <v>0.16772831105672076</v>
      </c>
      <c r="BL156">
        <f t="shared" si="218"/>
        <v>0.16669072920975353</v>
      </c>
      <c r="BM156">
        <f t="shared" si="218"/>
        <v>0.16141477146943833</v>
      </c>
      <c r="BN156">
        <f t="shared" si="216"/>
        <v>0.13465402399821347</v>
      </c>
    </row>
    <row r="157" spans="1:66">
      <c r="A157" s="47" t="s">
        <v>95</v>
      </c>
      <c r="B157" s="48"/>
      <c r="C157" s="51">
        <v>48564.368999999999</v>
      </c>
      <c r="D157" s="51">
        <v>6.0000000000000001E-3</v>
      </c>
      <c r="E157">
        <f t="shared" si="188"/>
        <v>13278.029232729801</v>
      </c>
      <c r="F157">
        <f t="shared" si="189"/>
        <v>13278</v>
      </c>
      <c r="G157">
        <f t="shared" si="190"/>
        <v>1.05676940002013E-2</v>
      </c>
      <c r="H157" s="116"/>
      <c r="I157" s="116">
        <f t="shared" si="219"/>
        <v>1.05676940002013E-2</v>
      </c>
      <c r="J157" s="117"/>
      <c r="K157" s="116"/>
      <c r="L157" s="116"/>
      <c r="M157" s="116"/>
      <c r="N157" s="116"/>
      <c r="O157" s="40"/>
      <c r="P157" s="116"/>
      <c r="Q157" s="293">
        <f t="shared" si="191"/>
        <v>33545.868999999999</v>
      </c>
      <c r="R157" s="8">
        <f t="shared" si="192"/>
        <v>1.1167615648189055E-4</v>
      </c>
      <c r="S157" s="8">
        <v>0.1</v>
      </c>
      <c r="T157" s="167">
        <f t="shared" si="193"/>
        <v>1.1167615648189055E-5</v>
      </c>
      <c r="U157" s="116"/>
      <c r="V157" s="116"/>
      <c r="W157" s="25"/>
      <c r="X157" s="252"/>
      <c r="Y157" s="41"/>
      <c r="Z157">
        <f t="shared" si="194"/>
        <v>13278</v>
      </c>
      <c r="AA157" s="246">
        <f t="shared" si="195"/>
        <v>2.2669844565698341E-3</v>
      </c>
      <c r="AB157" s="247">
        <f t="shared" si="196"/>
        <v>8.3007095436314661E-3</v>
      </c>
      <c r="AC157" s="247">
        <f t="shared" si="197"/>
        <v>1.05676940002013E-2</v>
      </c>
      <c r="AD157" s="248">
        <f t="shared" si="198"/>
        <v>6.8901778927734499E-6</v>
      </c>
      <c r="AH157">
        <f t="shared" si="199"/>
        <v>1.9151280030747391E-3</v>
      </c>
      <c r="AI157">
        <f t="shared" si="200"/>
        <v>1.375739444152885</v>
      </c>
      <c r="AJ157">
        <f t="shared" si="201"/>
        <v>0.6173644712571067</v>
      </c>
      <c r="AK157">
        <f t="shared" si="202"/>
        <v>0.48059992228414455</v>
      </c>
      <c r="AL157">
        <f t="shared" si="203"/>
        <v>0.90724358774846292</v>
      </c>
      <c r="AM157">
        <f t="shared" si="204"/>
        <v>0.48752982510165088</v>
      </c>
      <c r="AN157">
        <f t="shared" si="217"/>
        <v>0.47096178069948097</v>
      </c>
      <c r="AO157">
        <f t="shared" si="217"/>
        <v>0.46723722401421741</v>
      </c>
      <c r="AP157">
        <f t="shared" si="217"/>
        <v>0.46041060013660312</v>
      </c>
      <c r="AQ157">
        <f t="shared" si="217"/>
        <v>0.44795770581243566</v>
      </c>
      <c r="AR157">
        <f t="shared" si="217"/>
        <v>0.42543013904259752</v>
      </c>
      <c r="AS157">
        <f t="shared" si="217"/>
        <v>0.38524369187000607</v>
      </c>
      <c r="AT157">
        <f t="shared" si="217"/>
        <v>0.31509894973733721</v>
      </c>
      <c r="AU157">
        <f t="shared" si="205"/>
        <v>0.19618392557645503</v>
      </c>
      <c r="AV157" s="246">
        <f t="shared" si="206"/>
        <v>5.9240496561038785E-3</v>
      </c>
      <c r="AW157" s="247">
        <f t="shared" si="207"/>
        <v>4.6436443440974213E-3</v>
      </c>
      <c r="AX157" s="248">
        <f t="shared" si="208"/>
        <v>2.1563432794467972E-6</v>
      </c>
      <c r="AY157" s="247">
        <f t="shared" si="209"/>
        <v>4.9955007975925163E-3</v>
      </c>
      <c r="BA157">
        <f t="shared" si="210"/>
        <v>3.6570651995340444E-3</v>
      </c>
      <c r="BB157">
        <f t="shared" si="211"/>
        <v>1.1941959084718243</v>
      </c>
      <c r="BC157">
        <f t="shared" si="212"/>
        <v>0.64524582681230069</v>
      </c>
      <c r="BD157">
        <f t="shared" si="213"/>
        <v>4.4988404991169968E-2</v>
      </c>
      <c r="BE157">
        <f t="shared" si="214"/>
        <v>0.22764920665473926</v>
      </c>
      <c r="BF157">
        <f t="shared" si="215"/>
        <v>0.11431873633847618</v>
      </c>
      <c r="BG157">
        <f t="shared" si="218"/>
        <v>0.18626984329260154</v>
      </c>
      <c r="BH157">
        <f t="shared" si="218"/>
        <v>0.1862681590903297</v>
      </c>
      <c r="BI157">
        <f t="shared" si="218"/>
        <v>0.18625956143837447</v>
      </c>
      <c r="BJ157">
        <f t="shared" si="218"/>
        <v>0.18621567166644032</v>
      </c>
      <c r="BK157">
        <f t="shared" si="218"/>
        <v>0.18599162637032038</v>
      </c>
      <c r="BL157">
        <f t="shared" si="218"/>
        <v>0.18484808323706087</v>
      </c>
      <c r="BM157">
        <f t="shared" si="218"/>
        <v>0.17901513080151035</v>
      </c>
      <c r="BN157">
        <f t="shared" si="216"/>
        <v>0.14935368852780018</v>
      </c>
    </row>
    <row r="158" spans="1:66">
      <c r="A158" s="47" t="s">
        <v>96</v>
      </c>
      <c r="B158" s="48"/>
      <c r="C158" s="51">
        <v>48623.286999999997</v>
      </c>
      <c r="D158" s="51">
        <v>4.0000000000000001E-3</v>
      </c>
      <c r="E158">
        <f t="shared" si="188"/>
        <v>13441.010293142754</v>
      </c>
      <c r="F158">
        <f t="shared" si="189"/>
        <v>13441</v>
      </c>
      <c r="G158">
        <f t="shared" si="190"/>
        <v>3.7209930014796555E-3</v>
      </c>
      <c r="H158" s="116"/>
      <c r="I158" s="116">
        <f t="shared" si="219"/>
        <v>3.7209930014796555E-3</v>
      </c>
      <c r="J158" s="117"/>
      <c r="K158" s="116"/>
      <c r="L158" s="116"/>
      <c r="M158" s="116"/>
      <c r="N158" s="116"/>
      <c r="O158" s="40"/>
      <c r="P158" s="116"/>
      <c r="Q158" s="293">
        <f t="shared" si="191"/>
        <v>33604.786999999997</v>
      </c>
      <c r="R158" s="8">
        <f t="shared" si="192"/>
        <v>1.3845788917060576E-5</v>
      </c>
      <c r="S158" s="8">
        <v>0.1</v>
      </c>
      <c r="T158" s="167">
        <f t="shared" si="193"/>
        <v>1.3845788917060577E-6</v>
      </c>
      <c r="U158" s="116"/>
      <c r="V158" s="116"/>
      <c r="W158" s="25"/>
      <c r="X158" s="252"/>
      <c r="Y158" s="41"/>
      <c r="Z158">
        <f t="shared" si="194"/>
        <v>13441</v>
      </c>
      <c r="AA158" s="246">
        <f t="shared" si="195"/>
        <v>2.8923125120610283E-3</v>
      </c>
      <c r="AB158" s="247">
        <f t="shared" si="196"/>
        <v>8.2868048941862719E-4</v>
      </c>
      <c r="AC158" s="247">
        <f t="shared" si="197"/>
        <v>3.7209930014796555E-3</v>
      </c>
      <c r="AD158" s="248">
        <f t="shared" si="198"/>
        <v>6.8671135354309561E-8</v>
      </c>
      <c r="AH158">
        <f t="shared" si="199"/>
        <v>2.6266406542898571E-3</v>
      </c>
      <c r="AI158">
        <f t="shared" si="200"/>
        <v>1.3214018680592445</v>
      </c>
      <c r="AJ158">
        <f t="shared" si="201"/>
        <v>0.69903885260394272</v>
      </c>
      <c r="AK158">
        <f t="shared" si="202"/>
        <v>0.51851446884332231</v>
      </c>
      <c r="AL158">
        <f t="shared" si="203"/>
        <v>1.0159080170964094</v>
      </c>
      <c r="AM158">
        <f t="shared" si="204"/>
        <v>0.55667563682955779</v>
      </c>
      <c r="AN158">
        <f t="shared" si="217"/>
        <v>0.5348010104447587</v>
      </c>
      <c r="AO158">
        <f t="shared" si="217"/>
        <v>0.53115101890715644</v>
      </c>
      <c r="AP158">
        <f t="shared" si="217"/>
        <v>0.52422586178069663</v>
      </c>
      <c r="AQ158">
        <f t="shared" si="217"/>
        <v>0.51116208247993988</v>
      </c>
      <c r="AR158">
        <f t="shared" si="217"/>
        <v>0.4867736282055331</v>
      </c>
      <c r="AS158">
        <f t="shared" si="217"/>
        <v>0.44205592781684766</v>
      </c>
      <c r="AT158">
        <f t="shared" si="217"/>
        <v>0.36237556261047921</v>
      </c>
      <c r="AU158">
        <f t="shared" si="205"/>
        <v>0.22579665942207505</v>
      </c>
      <c r="AV158" s="246">
        <f t="shared" si="206"/>
        <v>6.3105788474906331E-3</v>
      </c>
      <c r="AW158" s="247">
        <f t="shared" si="207"/>
        <v>-2.5895858460109776E-3</v>
      </c>
      <c r="AX158" s="248">
        <f t="shared" si="208"/>
        <v>6.7059548538603909E-7</v>
      </c>
      <c r="AY158" s="247">
        <f t="shared" si="209"/>
        <v>-2.3239139882398063E-3</v>
      </c>
      <c r="BA158">
        <f t="shared" si="210"/>
        <v>3.4182663354296048E-3</v>
      </c>
      <c r="BB158">
        <f t="shared" si="211"/>
        <v>1.1904324437639062</v>
      </c>
      <c r="BC158">
        <f t="shared" si="212"/>
        <v>0.5882863843280699</v>
      </c>
      <c r="BD158">
        <f t="shared" si="213"/>
        <v>5.8919367044744674E-2</v>
      </c>
      <c r="BE158">
        <f t="shared" si="214"/>
        <v>0.30005611607387284</v>
      </c>
      <c r="BF158">
        <f t="shared" si="215"/>
        <v>0.15116391711452612</v>
      </c>
      <c r="BG158">
        <f t="shared" si="218"/>
        <v>0.24577496761722259</v>
      </c>
      <c r="BH158">
        <f t="shared" si="218"/>
        <v>0.24577290900184992</v>
      </c>
      <c r="BI158">
        <f t="shared" si="218"/>
        <v>0.24576226185199979</v>
      </c>
      <c r="BJ158">
        <f t="shared" si="218"/>
        <v>0.24570719529259394</v>
      </c>
      <c r="BK158">
        <f t="shared" si="218"/>
        <v>0.24542240576362934</v>
      </c>
      <c r="BL158">
        <f t="shared" si="218"/>
        <v>0.24394987400176185</v>
      </c>
      <c r="BM158">
        <f t="shared" si="218"/>
        <v>0.23634452960804697</v>
      </c>
      <c r="BN158">
        <f t="shared" si="216"/>
        <v>0.19727459489425225</v>
      </c>
    </row>
    <row r="159" spans="1:66">
      <c r="A159" s="47" t="s">
        <v>97</v>
      </c>
      <c r="B159" s="48" t="s">
        <v>45</v>
      </c>
      <c r="C159" s="51">
        <v>48837.487999999998</v>
      </c>
      <c r="D159" s="51">
        <v>5.0000000000000001E-3</v>
      </c>
      <c r="E159">
        <f t="shared" si="188"/>
        <v>14033.540693385739</v>
      </c>
      <c r="F159">
        <f t="shared" si="189"/>
        <v>14033.5</v>
      </c>
      <c r="G159">
        <f t="shared" si="190"/>
        <v>1.471074549772311E-2</v>
      </c>
      <c r="H159" s="116"/>
      <c r="I159" s="116">
        <f t="shared" si="219"/>
        <v>1.471074549772311E-2</v>
      </c>
      <c r="J159" s="117"/>
      <c r="K159" s="116"/>
      <c r="L159" s="116"/>
      <c r="M159" s="116"/>
      <c r="N159" s="116"/>
      <c r="O159" s="40"/>
      <c r="P159" s="116"/>
      <c r="Q159" s="293">
        <f t="shared" si="191"/>
        <v>33818.987999999998</v>
      </c>
      <c r="R159" s="8">
        <f t="shared" si="192"/>
        <v>2.1640603309878076E-4</v>
      </c>
      <c r="S159" s="8">
        <v>0.1</v>
      </c>
      <c r="T159" s="167">
        <f t="shared" si="193"/>
        <v>2.1640603309878078E-5</v>
      </c>
      <c r="V159" s="116"/>
      <c r="W159" s="25"/>
      <c r="X159" s="252"/>
      <c r="Y159" s="41"/>
      <c r="Z159">
        <f t="shared" si="194"/>
        <v>14033.5</v>
      </c>
      <c r="AA159" s="246">
        <f t="shared" si="195"/>
        <v>4.8487397820170808E-3</v>
      </c>
      <c r="AB159" s="247">
        <f t="shared" si="196"/>
        <v>9.8620057157060292E-3</v>
      </c>
      <c r="AC159" s="247">
        <f t="shared" si="197"/>
        <v>1.471074549772311E-2</v>
      </c>
      <c r="AD159" s="248">
        <f t="shared" si="198"/>
        <v>9.7259156736618393E-6</v>
      </c>
      <c r="AH159">
        <f t="shared" si="199"/>
        <v>4.8952559051568421E-3</v>
      </c>
      <c r="AI159">
        <f t="shared" si="200"/>
        <v>1.1369036814909259</v>
      </c>
      <c r="AJ159">
        <f t="shared" si="201"/>
        <v>0.89238273702486437</v>
      </c>
      <c r="AK159">
        <f t="shared" si="202"/>
        <v>0.5944861623167319</v>
      </c>
      <c r="AL159">
        <f t="shared" si="203"/>
        <v>1.3444533840251405</v>
      </c>
      <c r="AM159">
        <f t="shared" si="204"/>
        <v>0.79588489809949969</v>
      </c>
      <c r="AN159">
        <f t="shared" si="217"/>
        <v>0.74663667461547056</v>
      </c>
      <c r="AO159">
        <f t="shared" si="217"/>
        <v>0.74411836739849968</v>
      </c>
      <c r="AP159">
        <f t="shared" si="217"/>
        <v>0.73852158215586239</v>
      </c>
      <c r="AQ159">
        <f t="shared" si="217"/>
        <v>0.72618379503211261</v>
      </c>
      <c r="AR159">
        <f t="shared" si="217"/>
        <v>0.69944970417332142</v>
      </c>
      <c r="AS159">
        <f t="shared" si="217"/>
        <v>0.64346816387742223</v>
      </c>
      <c r="AT159">
        <f t="shared" si="217"/>
        <v>0.53310229125452535</v>
      </c>
      <c r="AU159">
        <f t="shared" si="205"/>
        <v>0.33343803858483589</v>
      </c>
      <c r="AV159" s="246">
        <f t="shared" si="206"/>
        <v>7.3138203643252717E-3</v>
      </c>
      <c r="AW159" s="247">
        <f t="shared" si="207"/>
        <v>7.3969251333978383E-3</v>
      </c>
      <c r="AX159" s="248">
        <f t="shared" si="208"/>
        <v>5.4714501429092634E-6</v>
      </c>
      <c r="AY159" s="247">
        <f t="shared" si="209"/>
        <v>7.3504090102580761E-3</v>
      </c>
      <c r="BA159">
        <f t="shared" si="210"/>
        <v>2.4650805823081914E-3</v>
      </c>
      <c r="BB159">
        <f t="shared" si="211"/>
        <v>1.1690894496310416</v>
      </c>
      <c r="BC159">
        <f t="shared" si="212"/>
        <v>0.36242821971662509</v>
      </c>
      <c r="BD159">
        <f t="shared" si="213"/>
        <v>0.10556877130249324</v>
      </c>
      <c r="BE159">
        <f t="shared" si="214"/>
        <v>0.55812228832614019</v>
      </c>
      <c r="BF159">
        <f t="shared" si="215"/>
        <v>0.28653811232282861</v>
      </c>
      <c r="BG159">
        <f t="shared" si="218"/>
        <v>0.4599529158258443</v>
      </c>
      <c r="BH159">
        <f t="shared" si="218"/>
        <v>0.45995049487508355</v>
      </c>
      <c r="BI159">
        <f t="shared" si="218"/>
        <v>0.45993694147438158</v>
      </c>
      <c r="BJ159">
        <f t="shared" si="218"/>
        <v>0.45986106607660732</v>
      </c>
      <c r="BK159">
        <f t="shared" si="218"/>
        <v>0.45943634886528439</v>
      </c>
      <c r="BL159">
        <f t="shared" si="218"/>
        <v>0.45706061194115855</v>
      </c>
      <c r="BM159">
        <f t="shared" si="218"/>
        <v>0.4438219580392414</v>
      </c>
      <c r="BN159">
        <f t="shared" si="216"/>
        <v>0.37146561956985402</v>
      </c>
    </row>
    <row r="160" spans="1:66">
      <c r="A160" s="47" t="s">
        <v>97</v>
      </c>
      <c r="B160" s="48"/>
      <c r="C160" s="51">
        <v>48843.44</v>
      </c>
      <c r="D160" s="51">
        <v>5.0000000000000001E-3</v>
      </c>
      <c r="E160">
        <f t="shared" si="188"/>
        <v>14050.005326801313</v>
      </c>
      <c r="F160">
        <f t="shared" si="189"/>
        <v>14050</v>
      </c>
      <c r="G160">
        <f t="shared" si="190"/>
        <v>1.9256500017945655E-3</v>
      </c>
      <c r="H160" s="116"/>
      <c r="I160" s="116">
        <f t="shared" si="219"/>
        <v>1.9256500017945655E-3</v>
      </c>
      <c r="J160" s="116"/>
      <c r="K160" s="116"/>
      <c r="L160" s="116"/>
      <c r="M160" s="116"/>
      <c r="N160" s="116"/>
      <c r="O160" s="40"/>
      <c r="P160" s="116"/>
      <c r="Q160" s="293">
        <f t="shared" si="191"/>
        <v>33824.94</v>
      </c>
      <c r="R160" s="8">
        <f t="shared" si="192"/>
        <v>3.7081279294114099E-6</v>
      </c>
      <c r="S160" s="8">
        <v>0.1</v>
      </c>
      <c r="T160" s="167">
        <f t="shared" si="193"/>
        <v>3.7081279294114099E-7</v>
      </c>
      <c r="U160" s="116"/>
      <c r="V160" s="116"/>
      <c r="W160" s="25"/>
      <c r="X160" s="252"/>
      <c r="Y160" s="41"/>
      <c r="Z160">
        <f t="shared" si="194"/>
        <v>14050</v>
      </c>
      <c r="AA160" s="246">
        <f t="shared" si="195"/>
        <v>4.896066588564109E-3</v>
      </c>
      <c r="AB160" s="247">
        <f t="shared" si="196"/>
        <v>-2.9704165867695436E-3</v>
      </c>
      <c r="AC160" s="247">
        <f t="shared" si="197"/>
        <v>1.9256500017945655E-3</v>
      </c>
      <c r="AD160" s="248">
        <f t="shared" si="198"/>
        <v>8.8233746989556251E-7</v>
      </c>
      <c r="AH160">
        <f t="shared" si="199"/>
        <v>4.951252077298191E-3</v>
      </c>
      <c r="AI160">
        <f t="shared" si="200"/>
        <v>1.1322519180106194</v>
      </c>
      <c r="AJ160">
        <f t="shared" si="201"/>
        <v>0.89588348234829973</v>
      </c>
      <c r="AK160">
        <f t="shared" si="202"/>
        <v>0.59553828203933046</v>
      </c>
      <c r="AL160">
        <f t="shared" si="203"/>
        <v>1.3522712734972375</v>
      </c>
      <c r="AM160">
        <f t="shared" si="204"/>
        <v>0.80228985542488951</v>
      </c>
      <c r="AN160">
        <f t="shared" si="217"/>
        <v>0.75209653228221574</v>
      </c>
      <c r="AO160">
        <f t="shared" si="217"/>
        <v>0.74961859199259318</v>
      </c>
      <c r="AP160">
        <f t="shared" si="217"/>
        <v>0.74408340678097451</v>
      </c>
      <c r="AQ160">
        <f t="shared" si="217"/>
        <v>0.73181948336814073</v>
      </c>
      <c r="AR160">
        <f t="shared" si="217"/>
        <v>0.70511458463816967</v>
      </c>
      <c r="AS160">
        <f t="shared" si="217"/>
        <v>0.64894461013431148</v>
      </c>
      <c r="AT160">
        <f t="shared" si="217"/>
        <v>0.53782696038198541</v>
      </c>
      <c r="AU160">
        <f t="shared" si="205"/>
        <v>0.33643564661215297</v>
      </c>
      <c r="AV160" s="246">
        <f t="shared" si="206"/>
        <v>7.333062881116837E-3</v>
      </c>
      <c r="AW160" s="247">
        <f t="shared" si="207"/>
        <v>-5.4074128793222716E-3</v>
      </c>
      <c r="AX160" s="248">
        <f t="shared" si="208"/>
        <v>2.9240114047460384E-6</v>
      </c>
      <c r="AY160" s="247">
        <f t="shared" si="209"/>
        <v>-5.4625983680563536E-3</v>
      </c>
      <c r="BA160">
        <f t="shared" si="210"/>
        <v>2.436996292552728E-3</v>
      </c>
      <c r="BB160">
        <f t="shared" si="211"/>
        <v>1.1683419208523997</v>
      </c>
      <c r="BC160">
        <f t="shared" si="212"/>
        <v>0.35585669949309434</v>
      </c>
      <c r="BD160">
        <f t="shared" si="213"/>
        <v>0.10675675685674907</v>
      </c>
      <c r="BE160">
        <f t="shared" si="214"/>
        <v>0.56516360546375466</v>
      </c>
      <c r="BF160">
        <f t="shared" si="215"/>
        <v>0.29035169426785579</v>
      </c>
      <c r="BG160">
        <f t="shared" si="218"/>
        <v>0.46585683101793052</v>
      </c>
      <c r="BH160">
        <f t="shared" si="218"/>
        <v>0.46585442104995256</v>
      </c>
      <c r="BI160">
        <f t="shared" si="218"/>
        <v>0.46584088932340084</v>
      </c>
      <c r="BJ160">
        <f t="shared" si="218"/>
        <v>0.46576491175629314</v>
      </c>
      <c r="BK160">
        <f t="shared" si="218"/>
        <v>0.46533836885542335</v>
      </c>
      <c r="BL160">
        <f t="shared" si="218"/>
        <v>0.46294542167048292</v>
      </c>
      <c r="BM160">
        <f t="shared" si="218"/>
        <v>0.44957301259923577</v>
      </c>
      <c r="BN160">
        <f t="shared" si="216"/>
        <v>0.37631650886461765</v>
      </c>
    </row>
    <row r="161" spans="1:66">
      <c r="A161" s="47" t="s">
        <v>73</v>
      </c>
      <c r="B161" s="48"/>
      <c r="C161" s="51">
        <v>48885.756999999998</v>
      </c>
      <c r="D161" s="51" t="s">
        <v>16</v>
      </c>
      <c r="E161">
        <f t="shared" si="188"/>
        <v>14167.064112460948</v>
      </c>
      <c r="F161">
        <f t="shared" si="189"/>
        <v>14167</v>
      </c>
      <c r="G161">
        <f t="shared" si="190"/>
        <v>2.3176791000878438E-2</v>
      </c>
      <c r="H161" s="116"/>
      <c r="I161" s="116">
        <f t="shared" si="219"/>
        <v>2.3176791000878438E-2</v>
      </c>
      <c r="K161" s="116"/>
      <c r="L161" s="116"/>
      <c r="M161" s="116"/>
      <c r="N161" s="116"/>
      <c r="O161" s="40"/>
      <c r="P161" s="116"/>
      <c r="Q161" s="293">
        <f t="shared" si="191"/>
        <v>33867.256999999998</v>
      </c>
      <c r="R161" s="8">
        <f t="shared" si="192"/>
        <v>5.3716364109839974E-4</v>
      </c>
      <c r="S161" s="8">
        <v>0.1</v>
      </c>
      <c r="T161" s="167">
        <f t="shared" si="193"/>
        <v>5.3716364109839974E-5</v>
      </c>
      <c r="U161" s="116"/>
      <c r="V161" s="116"/>
      <c r="W161" s="25"/>
      <c r="X161" s="252"/>
      <c r="Y161" s="41"/>
      <c r="Z161">
        <f t="shared" si="194"/>
        <v>14167</v>
      </c>
      <c r="AA161" s="246">
        <f t="shared" si="195"/>
        <v>5.2209329750709191E-3</v>
      </c>
      <c r="AB161" s="247">
        <f t="shared" si="196"/>
        <v>1.7955858025807521E-2</v>
      </c>
      <c r="AC161" s="247">
        <f t="shared" si="197"/>
        <v>2.3176791000878438E-2</v>
      </c>
      <c r="AD161" s="248">
        <f t="shared" si="198"/>
        <v>3.2241283744295636E-5</v>
      </c>
      <c r="AH161">
        <f t="shared" si="199"/>
        <v>5.3375540999262344E-3</v>
      </c>
      <c r="AI161">
        <f t="shared" si="200"/>
        <v>1.1001362629709412</v>
      </c>
      <c r="AJ161">
        <f t="shared" si="201"/>
        <v>0.91841261553856224</v>
      </c>
      <c r="AK161">
        <f t="shared" si="202"/>
        <v>0.60177167100990991</v>
      </c>
      <c r="AL161">
        <f t="shared" si="203"/>
        <v>1.4059047642425178</v>
      </c>
      <c r="AM161">
        <f t="shared" si="204"/>
        <v>0.84734792580258</v>
      </c>
      <c r="AN161">
        <f t="shared" ref="AN161:AT170" si="220">$AU161+$AB$7*SIN(AO161)</f>
        <v>0.79017164533338691</v>
      </c>
      <c r="AO161">
        <f t="shared" si="220"/>
        <v>0.78798027221098577</v>
      </c>
      <c r="AP161">
        <f t="shared" si="220"/>
        <v>0.78289999665508248</v>
      </c>
      <c r="AQ161">
        <f t="shared" si="220"/>
        <v>0.77121978416647652</v>
      </c>
      <c r="AR161">
        <f t="shared" si="220"/>
        <v>0.74485331751338335</v>
      </c>
      <c r="AS161">
        <f t="shared" si="220"/>
        <v>0.6875471766621134</v>
      </c>
      <c r="AT161">
        <f t="shared" si="220"/>
        <v>0.57127634699635832</v>
      </c>
      <c r="AU161">
        <f t="shared" si="205"/>
        <v>0.35769141262403981</v>
      </c>
      <c r="AV161" s="246">
        <f t="shared" si="206"/>
        <v>7.4569463872391972E-3</v>
      </c>
      <c r="AW161" s="247">
        <f t="shared" si="207"/>
        <v>1.571984461363924E-2</v>
      </c>
      <c r="AX161" s="248">
        <f t="shared" si="208"/>
        <v>2.4711351467696267E-5</v>
      </c>
      <c r="AY161" s="247">
        <f t="shared" si="209"/>
        <v>1.5603223488783926E-2</v>
      </c>
      <c r="BA161">
        <f t="shared" si="210"/>
        <v>2.236013412168278E-3</v>
      </c>
      <c r="BB161">
        <f t="shared" si="211"/>
        <v>1.1628344457324646</v>
      </c>
      <c r="BC161">
        <f t="shared" si="212"/>
        <v>0.30902298465236372</v>
      </c>
      <c r="BD161">
        <f t="shared" si="213"/>
        <v>0.11498239314715836</v>
      </c>
      <c r="BE161">
        <f t="shared" si="214"/>
        <v>0.61482865562640909</v>
      </c>
      <c r="BF161">
        <f t="shared" si="215"/>
        <v>0.31747887088342353</v>
      </c>
      <c r="BG161">
        <f t="shared" ref="BG161:BM170" si="221">$BN161+$BB$7*SIN(BH161)</f>
        <v>0.50760997545110953</v>
      </c>
      <c r="BH161">
        <f t="shared" si="221"/>
        <v>0.50760766916138778</v>
      </c>
      <c r="BI161">
        <f t="shared" si="221"/>
        <v>0.50759443021279571</v>
      </c>
      <c r="BJ161">
        <f t="shared" si="221"/>
        <v>0.50751843567970656</v>
      </c>
      <c r="BK161">
        <f t="shared" si="221"/>
        <v>0.50708227212241042</v>
      </c>
      <c r="BL161">
        <f t="shared" si="221"/>
        <v>0.50458099051377714</v>
      </c>
      <c r="BM161">
        <f t="shared" si="221"/>
        <v>0.49030254046429228</v>
      </c>
      <c r="BN161">
        <f t="shared" si="216"/>
        <v>0.4107137238638503</v>
      </c>
    </row>
    <row r="162" spans="1:66">
      <c r="A162" s="55" t="s">
        <v>97</v>
      </c>
      <c r="B162" s="56" t="s">
        <v>45</v>
      </c>
      <c r="C162" s="57">
        <v>48887.364999999998</v>
      </c>
      <c r="D162" s="57">
        <v>5.0000000000000001E-3</v>
      </c>
      <c r="E162">
        <f t="shared" si="188"/>
        <v>14171.512219069185</v>
      </c>
      <c r="F162">
        <f t="shared" si="189"/>
        <v>14171.5</v>
      </c>
      <c r="G162">
        <f t="shared" si="190"/>
        <v>4.4172194975544699E-3</v>
      </c>
      <c r="H162" s="116"/>
      <c r="I162" s="116">
        <f t="shared" si="219"/>
        <v>4.4172194975544699E-3</v>
      </c>
      <c r="J162" s="116"/>
      <c r="K162" s="116"/>
      <c r="L162" s="116"/>
      <c r="M162" s="116"/>
      <c r="N162" s="116"/>
      <c r="O162" s="40"/>
      <c r="P162" s="116"/>
      <c r="Q162" s="293">
        <f t="shared" si="191"/>
        <v>33868.864999999998</v>
      </c>
      <c r="R162" s="8">
        <f t="shared" si="192"/>
        <v>1.9511828089575362E-5</v>
      </c>
      <c r="S162" s="8">
        <v>0.1</v>
      </c>
      <c r="T162" s="167">
        <f t="shared" si="193"/>
        <v>1.9511828089575364E-6</v>
      </c>
      <c r="U162" s="116"/>
      <c r="W162" s="25"/>
      <c r="X162" s="252"/>
      <c r="Y162" s="41"/>
      <c r="Z162">
        <f t="shared" si="194"/>
        <v>14171.5</v>
      </c>
      <c r="AA162" s="246">
        <f t="shared" si="195"/>
        <v>5.2330568193170663E-3</v>
      </c>
      <c r="AB162" s="247">
        <f t="shared" si="196"/>
        <v>-8.1583732176259641E-4</v>
      </c>
      <c r="AC162" s="247">
        <f t="shared" si="197"/>
        <v>4.4172194975544699E-3</v>
      </c>
      <c r="AD162" s="248">
        <f t="shared" si="198"/>
        <v>6.6559053558076632E-8</v>
      </c>
      <c r="AH162">
        <f t="shared" si="199"/>
        <v>5.3520395214381065E-3</v>
      </c>
      <c r="AI162">
        <f t="shared" si="200"/>
        <v>1.0989316024800824</v>
      </c>
      <c r="AJ162">
        <f t="shared" si="201"/>
        <v>0.91920262628905614</v>
      </c>
      <c r="AK162">
        <f t="shared" si="202"/>
        <v>0.60197089067708875</v>
      </c>
      <c r="AL162">
        <f t="shared" si="203"/>
        <v>1.4079062886997149</v>
      </c>
      <c r="AM162">
        <f t="shared" si="204"/>
        <v>0.84906869359241532</v>
      </c>
      <c r="AN162">
        <f t="shared" si="220"/>
        <v>0.79161401979889057</v>
      </c>
      <c r="AO162">
        <f t="shared" si="220"/>
        <v>0.78943360921519257</v>
      </c>
      <c r="AP162">
        <f t="shared" si="220"/>
        <v>0.78437133943698945</v>
      </c>
      <c r="AQ162">
        <f t="shared" si="220"/>
        <v>0.77271550620578844</v>
      </c>
      <c r="AR162">
        <f t="shared" si="220"/>
        <v>0.74636651459386072</v>
      </c>
      <c r="AS162">
        <f t="shared" si="220"/>
        <v>0.68902367391057462</v>
      </c>
      <c r="AT162">
        <f t="shared" si="220"/>
        <v>0.5725609699304145</v>
      </c>
      <c r="AU162">
        <f t="shared" si="205"/>
        <v>0.35850894208603545</v>
      </c>
      <c r="AV162" s="246">
        <f t="shared" si="206"/>
        <v>7.4612794096781858E-3</v>
      </c>
      <c r="AW162" s="247">
        <f t="shared" si="207"/>
        <v>-3.044059912123716E-3</v>
      </c>
      <c r="AX162" s="248">
        <f t="shared" si="208"/>
        <v>9.2663007485986453E-7</v>
      </c>
      <c r="AY162" s="247">
        <f t="shared" si="209"/>
        <v>-3.1630426142447562E-3</v>
      </c>
      <c r="BA162">
        <f t="shared" si="210"/>
        <v>2.2282225903611196E-3</v>
      </c>
      <c r="BB162">
        <f t="shared" si="211"/>
        <v>1.1626156022460636</v>
      </c>
      <c r="BC162">
        <f t="shared" si="212"/>
        <v>0.30721473789428405</v>
      </c>
      <c r="BD162">
        <f t="shared" si="213"/>
        <v>0.11529168815225445</v>
      </c>
      <c r="BE162">
        <f t="shared" si="214"/>
        <v>0.61672937688240703</v>
      </c>
      <c r="BF162">
        <f t="shared" si="215"/>
        <v>0.31852533710615666</v>
      </c>
      <c r="BG162">
        <f t="shared" si="221"/>
        <v>0.50921188030461628</v>
      </c>
      <c r="BH162">
        <f t="shared" si="221"/>
        <v>0.50920957883969153</v>
      </c>
      <c r="BI162">
        <f t="shared" si="221"/>
        <v>0.5091963557883975</v>
      </c>
      <c r="BJ162">
        <f t="shared" si="221"/>
        <v>0.50912038472736565</v>
      </c>
      <c r="BK162">
        <f t="shared" si="221"/>
        <v>0.50868396677257022</v>
      </c>
      <c r="BL162">
        <f t="shared" si="221"/>
        <v>0.50617900326421417</v>
      </c>
      <c r="BM162">
        <f t="shared" si="221"/>
        <v>0.49186722799775678</v>
      </c>
      <c r="BN162">
        <f t="shared" si="216"/>
        <v>0.41203669367151319</v>
      </c>
    </row>
    <row r="163" spans="1:66">
      <c r="A163" s="47" t="s">
        <v>97</v>
      </c>
      <c r="B163" s="48"/>
      <c r="C163" s="51">
        <v>48936.345000000001</v>
      </c>
      <c r="D163" s="51">
        <v>6.0000000000000001E-3</v>
      </c>
      <c r="E163" s="58">
        <f t="shared" si="188"/>
        <v>14307.002431551402</v>
      </c>
      <c r="F163">
        <f t="shared" si="189"/>
        <v>14307</v>
      </c>
      <c r="G163">
        <f t="shared" si="190"/>
        <v>8.7901100050657988E-4</v>
      </c>
      <c r="H163" s="116"/>
      <c r="I163" s="116">
        <f t="shared" si="219"/>
        <v>8.7901100050657988E-4</v>
      </c>
      <c r="J163" s="116"/>
      <c r="K163" s="116"/>
      <c r="L163" s="116"/>
      <c r="M163" s="116"/>
      <c r="N163" s="116"/>
      <c r="O163" s="40"/>
      <c r="P163" s="116"/>
      <c r="Q163" s="293">
        <f t="shared" si="191"/>
        <v>33917.845000000001</v>
      </c>
      <c r="R163" s="8">
        <f t="shared" si="192"/>
        <v>7.7266033901157857E-7</v>
      </c>
      <c r="S163" s="8">
        <v>0.1</v>
      </c>
      <c r="T163" s="167">
        <f t="shared" si="193"/>
        <v>7.7266033901157862E-8</v>
      </c>
      <c r="U163" s="116"/>
      <c r="V163" s="116"/>
      <c r="W163" s="25"/>
      <c r="X163" s="252"/>
      <c r="Y163" s="41"/>
      <c r="Z163">
        <f t="shared" si="194"/>
        <v>14307</v>
      </c>
      <c r="AA163" s="246">
        <f t="shared" si="195"/>
        <v>5.585551957176864E-3</v>
      </c>
      <c r="AB163" s="247">
        <f t="shared" si="196"/>
        <v>-4.7065409566702842E-3</v>
      </c>
      <c r="AC163" s="247">
        <f t="shared" si="197"/>
        <v>8.7901100050657988E-4</v>
      </c>
      <c r="AD163" s="248">
        <f t="shared" si="198"/>
        <v>2.2151527776814834E-6</v>
      </c>
      <c r="AH163">
        <f t="shared" si="199"/>
        <v>5.7755981661531371E-3</v>
      </c>
      <c r="AI163">
        <f t="shared" si="200"/>
        <v>1.063715953282967</v>
      </c>
      <c r="AJ163">
        <f t="shared" si="201"/>
        <v>0.94057022187334949</v>
      </c>
      <c r="AK163">
        <f t="shared" si="202"/>
        <v>0.60670972671376167</v>
      </c>
      <c r="AL163">
        <f t="shared" si="203"/>
        <v>1.4661610320905629</v>
      </c>
      <c r="AM163">
        <f t="shared" si="204"/>
        <v>0.90048051460154988</v>
      </c>
      <c r="AN163">
        <f t="shared" si="220"/>
        <v>0.8343044394842094</v>
      </c>
      <c r="AO163">
        <f t="shared" si="220"/>
        <v>0.83244803279704949</v>
      </c>
      <c r="AP163">
        <f t="shared" si="220"/>
        <v>0.82793801156580593</v>
      </c>
      <c r="AQ163">
        <f t="shared" si="220"/>
        <v>0.81707221265881103</v>
      </c>
      <c r="AR163">
        <f t="shared" si="220"/>
        <v>0.79139417514209454</v>
      </c>
      <c r="AS163">
        <f t="shared" si="220"/>
        <v>0.73318807330005242</v>
      </c>
      <c r="AT163">
        <f t="shared" si="220"/>
        <v>0.61117396861635342</v>
      </c>
      <c r="AU163">
        <f t="shared" si="205"/>
        <v>0.38312566255279368</v>
      </c>
      <c r="AV163" s="246">
        <f t="shared" si="206"/>
        <v>7.577314970927577E-3</v>
      </c>
      <c r="AW163" s="247">
        <f t="shared" si="207"/>
        <v>-6.6983039704209971E-3</v>
      </c>
      <c r="AX163" s="248">
        <f t="shared" si="208"/>
        <v>4.4867276080157692E-6</v>
      </c>
      <c r="AY163" s="247">
        <f t="shared" si="209"/>
        <v>-6.8883501793972702E-3</v>
      </c>
      <c r="BA163">
        <f t="shared" si="210"/>
        <v>1.9917630137507129E-3</v>
      </c>
      <c r="BB163">
        <f t="shared" si="211"/>
        <v>1.1557970320654529</v>
      </c>
      <c r="BC163">
        <f t="shared" si="212"/>
        <v>0.25260745896071674</v>
      </c>
      <c r="BD163">
        <f t="shared" si="213"/>
        <v>0.12435148672389443</v>
      </c>
      <c r="BE163">
        <f t="shared" si="214"/>
        <v>0.67362005221180665</v>
      </c>
      <c r="BF163">
        <f t="shared" si="215"/>
        <v>0.35015177672563169</v>
      </c>
      <c r="BG163">
        <f t="shared" si="221"/>
        <v>0.55730255080456115</v>
      </c>
      <c r="BH163">
        <f t="shared" si="221"/>
        <v>0.55730041915356665</v>
      </c>
      <c r="BI163">
        <f t="shared" si="221"/>
        <v>0.55728781901727764</v>
      </c>
      <c r="BJ163">
        <f t="shared" si="221"/>
        <v>0.55721334194409033</v>
      </c>
      <c r="BK163">
        <f t="shared" si="221"/>
        <v>0.55677319230593569</v>
      </c>
      <c r="BL163">
        <f t="shared" si="221"/>
        <v>0.55417442167466979</v>
      </c>
      <c r="BM163">
        <f t="shared" si="221"/>
        <v>0.53891434863577858</v>
      </c>
      <c r="BN163">
        <f t="shared" si="216"/>
        <v>0.451872784546693</v>
      </c>
    </row>
    <row r="164" spans="1:66">
      <c r="A164" s="47" t="s">
        <v>73</v>
      </c>
      <c r="B164" s="48"/>
      <c r="C164" s="51">
        <v>48954.614999999998</v>
      </c>
      <c r="D164" s="51" t="s">
        <v>16</v>
      </c>
      <c r="E164" s="58">
        <f t="shared" si="188"/>
        <v>14357.541553275565</v>
      </c>
      <c r="F164">
        <f t="shared" si="189"/>
        <v>14357.5</v>
      </c>
      <c r="G164">
        <f t="shared" si="190"/>
        <v>1.5021597500890493E-2</v>
      </c>
      <c r="H164" s="116"/>
      <c r="I164" s="116">
        <f t="shared" si="219"/>
        <v>1.5021597500890493E-2</v>
      </c>
      <c r="K164" s="116"/>
      <c r="L164" s="116"/>
      <c r="M164" s="116"/>
      <c r="N164" s="116"/>
      <c r="O164" s="40"/>
      <c r="P164" s="116"/>
      <c r="Q164" s="293">
        <f t="shared" si="191"/>
        <v>33936.114999999998</v>
      </c>
      <c r="R164" s="8">
        <f t="shared" si="192"/>
        <v>2.2564839147875952E-4</v>
      </c>
      <c r="S164" s="8">
        <v>0.1</v>
      </c>
      <c r="T164" s="167">
        <f t="shared" si="193"/>
        <v>2.2564839147875952E-5</v>
      </c>
      <c r="U164" s="116"/>
      <c r="V164" s="116"/>
      <c r="W164" s="25"/>
      <c r="X164" s="252"/>
      <c r="Y164" s="41"/>
      <c r="Z164">
        <f t="shared" si="194"/>
        <v>14357.5</v>
      </c>
      <c r="AA164" s="246">
        <f t="shared" si="195"/>
        <v>5.7108218145186934E-3</v>
      </c>
      <c r="AB164" s="247">
        <f t="shared" si="196"/>
        <v>9.3107756863718E-3</v>
      </c>
      <c r="AC164" s="247">
        <f t="shared" si="197"/>
        <v>1.5021597500890493E-2</v>
      </c>
      <c r="AD164" s="248">
        <f t="shared" si="198"/>
        <v>8.6690543881932267E-6</v>
      </c>
      <c r="AH164">
        <f t="shared" si="199"/>
        <v>5.9273300665195223E-3</v>
      </c>
      <c r="AI164">
        <f t="shared" si="200"/>
        <v>1.0511110067807905</v>
      </c>
      <c r="AJ164">
        <f t="shared" si="201"/>
        <v>0.94741545113145231</v>
      </c>
      <c r="AK164">
        <f t="shared" si="202"/>
        <v>0.60790137372578668</v>
      </c>
      <c r="AL164">
        <f t="shared" si="203"/>
        <v>1.4869158136297711</v>
      </c>
      <c r="AM164">
        <f t="shared" si="204"/>
        <v>0.91945051876009709</v>
      </c>
      <c r="AN164">
        <f t="shared" si="220"/>
        <v>0.84985705196012629</v>
      </c>
      <c r="AO164">
        <f t="shared" si="220"/>
        <v>0.84811712787178872</v>
      </c>
      <c r="AP164">
        <f t="shared" si="220"/>
        <v>0.84381534047027329</v>
      </c>
      <c r="AQ164">
        <f t="shared" si="220"/>
        <v>0.83326769555020441</v>
      </c>
      <c r="AR164">
        <f t="shared" si="220"/>
        <v>0.80790748715412353</v>
      </c>
      <c r="AS164">
        <f t="shared" si="220"/>
        <v>0.74949865321814624</v>
      </c>
      <c r="AT164">
        <f t="shared" si="220"/>
        <v>0.62552989434395356</v>
      </c>
      <c r="AU164">
        <f t="shared" si="205"/>
        <v>0.39230015984852251</v>
      </c>
      <c r="AV164" s="246">
        <f t="shared" si="206"/>
        <v>7.6136186643783613E-3</v>
      </c>
      <c r="AW164" s="247">
        <f t="shared" si="207"/>
        <v>7.4079788365121321E-3</v>
      </c>
      <c r="AX164" s="248">
        <f t="shared" si="208"/>
        <v>5.4878150442211647E-6</v>
      </c>
      <c r="AY164" s="247">
        <f t="shared" si="209"/>
        <v>7.1914705845113032E-3</v>
      </c>
      <c r="BA164">
        <f t="shared" si="210"/>
        <v>1.9027968498596677E-3</v>
      </c>
      <c r="BB164">
        <f t="shared" si="211"/>
        <v>1.1531478180807557</v>
      </c>
      <c r="BC164">
        <f t="shared" si="212"/>
        <v>0.23220631203836237</v>
      </c>
      <c r="BD164">
        <f t="shared" si="213"/>
        <v>0.12759997362049261</v>
      </c>
      <c r="BE164">
        <f t="shared" si="214"/>
        <v>0.69464883572964664</v>
      </c>
      <c r="BF164">
        <f t="shared" si="215"/>
        <v>0.36199935383156157</v>
      </c>
      <c r="BG164">
        <f t="shared" si="221"/>
        <v>0.57515196458006013</v>
      </c>
      <c r="BH164">
        <f t="shared" si="221"/>
        <v>0.57514990664250043</v>
      </c>
      <c r="BI164">
        <f t="shared" si="221"/>
        <v>0.57513760341504816</v>
      </c>
      <c r="BJ164">
        <f t="shared" si="221"/>
        <v>0.57506405152663265</v>
      </c>
      <c r="BK164">
        <f t="shared" si="221"/>
        <v>0.57462441234279626</v>
      </c>
      <c r="BL164">
        <f t="shared" si="221"/>
        <v>0.57199917449513082</v>
      </c>
      <c r="BM164">
        <f t="shared" si="221"/>
        <v>0.55641379264666335</v>
      </c>
      <c r="BN164">
        <f t="shared" si="216"/>
        <v>0.46671944572157531</v>
      </c>
    </row>
    <row r="165" spans="1:66">
      <c r="A165" s="47" t="s">
        <v>98</v>
      </c>
      <c r="B165" s="48" t="s">
        <v>45</v>
      </c>
      <c r="C165" s="51">
        <v>49001.245000000003</v>
      </c>
      <c r="D165" s="51">
        <v>5.0000000000000001E-3</v>
      </c>
      <c r="E165" s="58">
        <f t="shared" si="188"/>
        <v>14486.53111244351</v>
      </c>
      <c r="F165">
        <f t="shared" si="189"/>
        <v>14486.5</v>
      </c>
      <c r="G165">
        <f t="shared" si="190"/>
        <v>1.1247214504692238E-2</v>
      </c>
      <c r="H165" s="116"/>
      <c r="I165" s="116">
        <f t="shared" si="219"/>
        <v>1.1247214504692238E-2</v>
      </c>
      <c r="J165" s="116"/>
      <c r="K165" s="116"/>
      <c r="L165" s="116"/>
      <c r="M165" s="116"/>
      <c r="N165" s="116"/>
      <c r="O165" s="40"/>
      <c r="P165" s="116"/>
      <c r="Q165" s="293">
        <f t="shared" si="191"/>
        <v>33982.745000000003</v>
      </c>
      <c r="R165" s="8">
        <f t="shared" si="192"/>
        <v>1.2649983411455946E-4</v>
      </c>
      <c r="S165" s="8">
        <v>0.1</v>
      </c>
      <c r="T165" s="167">
        <f t="shared" si="193"/>
        <v>1.2649983411455947E-5</v>
      </c>
      <c r="U165" s="116"/>
      <c r="W165" s="25"/>
      <c r="X165" s="252"/>
      <c r="Y165" s="41"/>
      <c r="Z165">
        <f t="shared" si="194"/>
        <v>14486.5</v>
      </c>
      <c r="AA165" s="246">
        <f t="shared" si="195"/>
        <v>6.0162837661935061E-3</v>
      </c>
      <c r="AB165" s="247">
        <f t="shared" si="196"/>
        <v>5.2309307384987317E-3</v>
      </c>
      <c r="AC165" s="247">
        <f t="shared" si="197"/>
        <v>1.1247214504692238E-2</v>
      </c>
      <c r="AD165" s="248">
        <f t="shared" si="198"/>
        <v>2.7362636390970889E-6</v>
      </c>
      <c r="AH165">
        <f t="shared" si="199"/>
        <v>6.3003317241441025E-3</v>
      </c>
      <c r="AI165">
        <f t="shared" si="200"/>
        <v>1.0201654845999626</v>
      </c>
      <c r="AJ165">
        <f t="shared" si="201"/>
        <v>0.96244767884397453</v>
      </c>
      <c r="AK165">
        <f t="shared" si="202"/>
        <v>0.60971285735392966</v>
      </c>
      <c r="AL165">
        <f t="shared" si="203"/>
        <v>1.5377346382355876</v>
      </c>
      <c r="AM165">
        <f t="shared" si="204"/>
        <v>0.96747304652222677</v>
      </c>
      <c r="AN165">
        <f t="shared" si="220"/>
        <v>0.88874109078661667</v>
      </c>
      <c r="AO165">
        <f t="shared" si="220"/>
        <v>0.88728399816716963</v>
      </c>
      <c r="AP165">
        <f t="shared" si="220"/>
        <v>0.8835105940760184</v>
      </c>
      <c r="AQ165">
        <f t="shared" si="220"/>
        <v>0.87381824384901674</v>
      </c>
      <c r="AR165">
        <f t="shared" si="220"/>
        <v>0.84942012345549478</v>
      </c>
      <c r="AS165">
        <f t="shared" si="220"/>
        <v>0.79078231410716437</v>
      </c>
      <c r="AT165">
        <f t="shared" si="220"/>
        <v>0.66211132312823273</v>
      </c>
      <c r="AU165">
        <f t="shared" si="205"/>
        <v>0.41573600442573078</v>
      </c>
      <c r="AV165" s="246">
        <f t="shared" si="206"/>
        <v>7.6901004809629518E-3</v>
      </c>
      <c r="AW165" s="247">
        <f t="shared" si="207"/>
        <v>3.557114023729286E-3</v>
      </c>
      <c r="AX165" s="248">
        <f t="shared" si="208"/>
        <v>1.2653060177811553E-6</v>
      </c>
      <c r="AY165" s="247">
        <f t="shared" si="209"/>
        <v>3.2730660657786896E-3</v>
      </c>
      <c r="BA165">
        <f t="shared" si="210"/>
        <v>1.6738167147694455E-3</v>
      </c>
      <c r="BB165">
        <f t="shared" si="211"/>
        <v>1.1461364233578384</v>
      </c>
      <c r="BC165">
        <f t="shared" si="212"/>
        <v>0.18008663354731558</v>
      </c>
      <c r="BD165">
        <f t="shared" si="213"/>
        <v>0.13557342371949352</v>
      </c>
      <c r="BE165">
        <f t="shared" si="214"/>
        <v>0.747919695523237</v>
      </c>
      <c r="BF165">
        <f t="shared" si="215"/>
        <v>0.39242575176487443</v>
      </c>
      <c r="BG165">
        <f t="shared" si="221"/>
        <v>0.62055766044444138</v>
      </c>
      <c r="BH165">
        <f t="shared" si="221"/>
        <v>0.62055580939964139</v>
      </c>
      <c r="BI165">
        <f t="shared" si="221"/>
        <v>0.62054439545085582</v>
      </c>
      <c r="BJ165">
        <f t="shared" si="221"/>
        <v>0.6204740165928978</v>
      </c>
      <c r="BK165">
        <f t="shared" si="221"/>
        <v>0.62004013594611518</v>
      </c>
      <c r="BL165">
        <f t="shared" si="221"/>
        <v>0.61736825236802995</v>
      </c>
      <c r="BM165">
        <f t="shared" si="221"/>
        <v>0.60102422446559634</v>
      </c>
      <c r="BN165">
        <f t="shared" si="216"/>
        <v>0.50464458020790892</v>
      </c>
    </row>
    <row r="166" spans="1:66">
      <c r="A166" s="47" t="s">
        <v>99</v>
      </c>
      <c r="B166" s="48"/>
      <c r="C166" s="51">
        <v>49198.449000000001</v>
      </c>
      <c r="D166" s="51">
        <v>5.0000000000000001E-3</v>
      </c>
      <c r="E166" s="58">
        <f t="shared" si="188"/>
        <v>15032.043808693836</v>
      </c>
      <c r="F166">
        <f t="shared" si="189"/>
        <v>15032</v>
      </c>
      <c r="G166">
        <f t="shared" si="190"/>
        <v>1.583693599968683E-2</v>
      </c>
      <c r="H166" s="116"/>
      <c r="I166" s="116">
        <f t="shared" si="219"/>
        <v>1.583693599968683E-2</v>
      </c>
      <c r="J166" s="116"/>
      <c r="K166" s="116"/>
      <c r="L166" s="116"/>
      <c r="M166" s="116"/>
      <c r="N166" s="116"/>
      <c r="O166" s="40"/>
      <c r="P166" s="116"/>
      <c r="Q166" s="293">
        <f t="shared" si="191"/>
        <v>34179.949000000001</v>
      </c>
      <c r="R166" s="8">
        <f t="shared" si="192"/>
        <v>2.508085418581767E-4</v>
      </c>
      <c r="S166" s="8">
        <v>0.1</v>
      </c>
      <c r="T166" s="167">
        <f t="shared" si="193"/>
        <v>2.508085418581767E-5</v>
      </c>
      <c r="U166" s="116"/>
      <c r="V166" s="116"/>
      <c r="W166" s="25"/>
      <c r="X166" s="252"/>
      <c r="Y166" s="41"/>
      <c r="Z166">
        <f t="shared" si="194"/>
        <v>15032</v>
      </c>
      <c r="AA166" s="246">
        <f t="shared" si="195"/>
        <v>7.096361475220153E-3</v>
      </c>
      <c r="AB166" s="247">
        <f t="shared" si="196"/>
        <v>8.7405745244666759E-3</v>
      </c>
      <c r="AC166" s="247">
        <f t="shared" si="197"/>
        <v>1.583693599968683E-2</v>
      </c>
      <c r="AD166" s="248">
        <f t="shared" si="198"/>
        <v>7.6397643017755867E-6</v>
      </c>
      <c r="AH166">
        <f t="shared" si="199"/>
        <v>7.6651171274756498E-3</v>
      </c>
      <c r="AI166">
        <f t="shared" si="200"/>
        <v>0.90759224551325568</v>
      </c>
      <c r="AJ166">
        <f t="shared" si="201"/>
        <v>0.99597126902897504</v>
      </c>
      <c r="AK166">
        <f t="shared" si="202"/>
        <v>0.60300681762527553</v>
      </c>
      <c r="AL166">
        <f t="shared" si="203"/>
        <v>1.722858306899377</v>
      </c>
      <c r="AM166">
        <f t="shared" si="204"/>
        <v>1.1649188270557975</v>
      </c>
      <c r="AN166">
        <f t="shared" si="220"/>
        <v>1.0411136859391048</v>
      </c>
      <c r="AO166">
        <f t="shared" si="220"/>
        <v>1.0405458410469897</v>
      </c>
      <c r="AP166">
        <f t="shared" si="220"/>
        <v>1.0387082380729691</v>
      </c>
      <c r="AQ166">
        <f t="shared" si="220"/>
        <v>1.0328004621844247</v>
      </c>
      <c r="AR166">
        <f t="shared" si="220"/>
        <v>1.0141905884464721</v>
      </c>
      <c r="AS166">
        <f t="shared" si="220"/>
        <v>0.95887794987733033</v>
      </c>
      <c r="AT166">
        <f t="shared" si="220"/>
        <v>0.81522215684338717</v>
      </c>
      <c r="AU166">
        <f t="shared" si="205"/>
        <v>0.51483874254098172</v>
      </c>
      <c r="AV166" s="246">
        <f t="shared" si="206"/>
        <v>7.7868124108330765E-3</v>
      </c>
      <c r="AW166" s="247">
        <f t="shared" si="207"/>
        <v>8.0501235888537533E-3</v>
      </c>
      <c r="AX166" s="248">
        <f t="shared" si="208"/>
        <v>6.4804489795819639E-6</v>
      </c>
      <c r="AY166" s="247">
        <f t="shared" si="209"/>
        <v>7.4813679365982556E-3</v>
      </c>
      <c r="BA166">
        <f t="shared" si="210"/>
        <v>6.9045093561292319E-4</v>
      </c>
      <c r="BB166">
        <f t="shared" si="211"/>
        <v>1.1134074913392522</v>
      </c>
      <c r="BC166">
        <f t="shared" si="212"/>
        <v>-3.6604415195687391E-2</v>
      </c>
      <c r="BD166">
        <f t="shared" si="213"/>
        <v>0.16393519560785028</v>
      </c>
      <c r="BE166">
        <f t="shared" si="214"/>
        <v>0.96560681394409542</v>
      </c>
      <c r="BF166">
        <f t="shared" si="215"/>
        <v>0.52417929183799594</v>
      </c>
      <c r="BG166">
        <f t="shared" si="221"/>
        <v>0.80930020384738599</v>
      </c>
      <c r="BH166">
        <f t="shared" si="221"/>
        <v>0.8092992888719801</v>
      </c>
      <c r="BI166">
        <f t="shared" si="221"/>
        <v>0.80929263670621943</v>
      </c>
      <c r="BJ166">
        <f t="shared" si="221"/>
        <v>0.80924427471501881</v>
      </c>
      <c r="BK166">
        <f t="shared" si="221"/>
        <v>0.80889275132848149</v>
      </c>
      <c r="BL166">
        <f t="shared" si="221"/>
        <v>0.80634155159477117</v>
      </c>
      <c r="BM166">
        <f t="shared" si="221"/>
        <v>0.78802463607500117</v>
      </c>
      <c r="BN166">
        <f t="shared" si="216"/>
        <v>0.66501792022569894</v>
      </c>
    </row>
    <row r="167" spans="1:66">
      <c r="A167" s="47" t="s">
        <v>100</v>
      </c>
      <c r="B167" s="48"/>
      <c r="C167" s="51">
        <v>49219.421999999999</v>
      </c>
      <c r="D167" s="51">
        <v>5.0000000000000001E-3</v>
      </c>
      <c r="E167" s="58">
        <f t="shared" si="188"/>
        <v>15090.060064847145</v>
      </c>
      <c r="F167">
        <f t="shared" si="189"/>
        <v>15090</v>
      </c>
      <c r="G167">
        <f t="shared" si="190"/>
        <v>2.1713570000429172E-2</v>
      </c>
      <c r="H167" s="116"/>
      <c r="I167" s="116">
        <f t="shared" si="219"/>
        <v>2.1713570000429172E-2</v>
      </c>
      <c r="J167" s="116"/>
      <c r="K167" s="116"/>
      <c r="L167" s="116"/>
      <c r="M167" s="116"/>
      <c r="N167" s="116"/>
      <c r="O167" s="40"/>
      <c r="P167" s="116"/>
      <c r="Q167" s="293">
        <f t="shared" si="191"/>
        <v>34200.921999999999</v>
      </c>
      <c r="R167" s="8">
        <f t="shared" si="192"/>
        <v>4.7147912216353771E-4</v>
      </c>
      <c r="S167" s="8">
        <v>0.1</v>
      </c>
      <c r="T167" s="167">
        <f t="shared" si="193"/>
        <v>4.7147912216353773E-5</v>
      </c>
      <c r="U167" s="116"/>
      <c r="V167" s="116"/>
      <c r="W167" s="25"/>
      <c r="X167" s="252"/>
      <c r="Y167" s="41"/>
      <c r="Z167">
        <f t="shared" si="194"/>
        <v>15090</v>
      </c>
      <c r="AA167" s="246">
        <f t="shared" si="195"/>
        <v>7.1928859632165911E-3</v>
      </c>
      <c r="AB167" s="247">
        <f t="shared" si="196"/>
        <v>1.4520684037212581E-2</v>
      </c>
      <c r="AC167" s="247">
        <f t="shared" si="197"/>
        <v>2.1713570000429172E-2</v>
      </c>
      <c r="AD167" s="248">
        <f t="shared" si="198"/>
        <v>2.1085026490856027E-5</v>
      </c>
      <c r="AH167">
        <f t="shared" si="199"/>
        <v>7.7918277480071955E-3</v>
      </c>
      <c r="AI167">
        <f t="shared" si="200"/>
        <v>0.89718311055079447</v>
      </c>
      <c r="AJ167">
        <f t="shared" si="201"/>
        <v>0.99737246652125922</v>
      </c>
      <c r="AK167">
        <f t="shared" si="202"/>
        <v>0.60131946786698542</v>
      </c>
      <c r="AL167">
        <f t="shared" si="203"/>
        <v>1.7401441137440232</v>
      </c>
      <c r="AM167">
        <f t="shared" si="204"/>
        <v>1.1854981715224209</v>
      </c>
      <c r="AN167">
        <f t="shared" si="220"/>
        <v>1.0562921635843616</v>
      </c>
      <c r="AO167">
        <f t="shared" si="220"/>
        <v>1.055788244575641</v>
      </c>
      <c r="AP167">
        <f t="shared" si="220"/>
        <v>1.0541136372902282</v>
      </c>
      <c r="AQ167">
        <f t="shared" si="220"/>
        <v>1.0485837233470749</v>
      </c>
      <c r="AR167">
        <f t="shared" si="220"/>
        <v>1.0306878647198419</v>
      </c>
      <c r="AS167">
        <f t="shared" si="220"/>
        <v>0.97609819811399712</v>
      </c>
      <c r="AT167">
        <f t="shared" si="220"/>
        <v>0.83133725071852527</v>
      </c>
      <c r="AU167">
        <f t="shared" si="205"/>
        <v>0.52537578894003634</v>
      </c>
      <c r="AV167" s="246">
        <f t="shared" si="206"/>
        <v>7.7784681210573336E-3</v>
      </c>
      <c r="AW167" s="247">
        <f t="shared" si="207"/>
        <v>1.3935101879371838E-2</v>
      </c>
      <c r="AX167" s="248">
        <f t="shared" si="208"/>
        <v>1.9418706438847252E-5</v>
      </c>
      <c r="AY167" s="247">
        <f t="shared" si="209"/>
        <v>1.3336160094581233E-2</v>
      </c>
      <c r="BA167">
        <f t="shared" si="210"/>
        <v>5.8558215784074261E-4</v>
      </c>
      <c r="BB167">
        <f t="shared" si="211"/>
        <v>1.1097089275576653</v>
      </c>
      <c r="BC167">
        <f t="shared" si="212"/>
        <v>-5.896798415898389E-2</v>
      </c>
      <c r="BD167">
        <f t="shared" si="213"/>
        <v>0.16643304559189451</v>
      </c>
      <c r="BE167">
        <f t="shared" si="214"/>
        <v>0.98799643142616966</v>
      </c>
      <c r="BF167">
        <f t="shared" si="215"/>
        <v>0.53853486970617714</v>
      </c>
      <c r="BG167">
        <f t="shared" si="221"/>
        <v>0.82903844111886538</v>
      </c>
      <c r="BH167">
        <f t="shared" si="221"/>
        <v>0.8290376135266242</v>
      </c>
      <c r="BI167">
        <f t="shared" si="221"/>
        <v>0.82903146823579021</v>
      </c>
      <c r="BJ167">
        <f t="shared" si="221"/>
        <v>0.82898583763332245</v>
      </c>
      <c r="BK167">
        <f t="shared" si="221"/>
        <v>0.82864708794846553</v>
      </c>
      <c r="BL167">
        <f t="shared" si="221"/>
        <v>0.82613619803388372</v>
      </c>
      <c r="BM167">
        <f t="shared" si="221"/>
        <v>0.80773296694078334</v>
      </c>
      <c r="BN167">
        <f t="shared" si="216"/>
        <v>0.68206953108001955</v>
      </c>
    </row>
    <row r="168" spans="1:66">
      <c r="A168" s="47" t="s">
        <v>73</v>
      </c>
      <c r="B168" s="48"/>
      <c r="C168" s="51">
        <v>49241.650999999998</v>
      </c>
      <c r="D168" s="51" t="s">
        <v>16</v>
      </c>
      <c r="E168" s="58">
        <f t="shared" si="188"/>
        <v>15151.550712729279</v>
      </c>
      <c r="F168">
        <f t="shared" si="189"/>
        <v>15151.5</v>
      </c>
      <c r="G168">
        <f t="shared" si="190"/>
        <v>1.8332759500481188E-2</v>
      </c>
      <c r="H168" s="116"/>
      <c r="I168" s="116">
        <f t="shared" si="219"/>
        <v>1.8332759500481188E-2</v>
      </c>
      <c r="K168" s="116"/>
      <c r="L168" s="116"/>
      <c r="M168" s="116"/>
      <c r="N168" s="116"/>
      <c r="O168" s="40"/>
      <c r="P168" s="116"/>
      <c r="Q168" s="293">
        <f t="shared" si="191"/>
        <v>34223.150999999998</v>
      </c>
      <c r="R168" s="8">
        <f t="shared" si="192"/>
        <v>3.3609007090248326E-4</v>
      </c>
      <c r="S168" s="8">
        <v>0.1</v>
      </c>
      <c r="T168" s="167">
        <f t="shared" si="193"/>
        <v>3.3609007090248327E-5</v>
      </c>
      <c r="U168" s="116"/>
      <c r="V168" s="116"/>
      <c r="W168" s="25"/>
      <c r="X168" s="252"/>
      <c r="Y168" s="41"/>
      <c r="Z168">
        <f t="shared" si="194"/>
        <v>15151.5</v>
      </c>
      <c r="AA168" s="246">
        <f t="shared" si="195"/>
        <v>7.2917180998307973E-3</v>
      </c>
      <c r="AB168" s="247">
        <f t="shared" si="196"/>
        <v>1.1041041400650391E-2</v>
      </c>
      <c r="AC168" s="247">
        <f t="shared" si="197"/>
        <v>1.8332759500481188E-2</v>
      </c>
      <c r="AD168" s="248">
        <f t="shared" si="198"/>
        <v>1.2190459521087596E-5</v>
      </c>
      <c r="AH168">
        <f t="shared" si="199"/>
        <v>7.9226496922493086E-3</v>
      </c>
      <c r="AI168">
        <f t="shared" si="200"/>
        <v>0.88643826773905543</v>
      </c>
      <c r="AJ168">
        <f t="shared" si="201"/>
        <v>0.99850921127859971</v>
      </c>
      <c r="AK168">
        <f t="shared" si="202"/>
        <v>0.59938313970092472</v>
      </c>
      <c r="AL168">
        <f t="shared" si="203"/>
        <v>1.7580412282146982</v>
      </c>
      <c r="AM168">
        <f t="shared" si="204"/>
        <v>1.2072544663667808</v>
      </c>
      <c r="AN168">
        <f t="shared" si="220"/>
        <v>1.0721938334587713</v>
      </c>
      <c r="AO168">
        <f t="shared" si="220"/>
        <v>1.0717517829376224</v>
      </c>
      <c r="AP168">
        <f t="shared" si="220"/>
        <v>1.0702398008883198</v>
      </c>
      <c r="AQ168">
        <f t="shared" si="220"/>
        <v>1.0650995207698539</v>
      </c>
      <c r="AR168">
        <f t="shared" si="220"/>
        <v>1.0479694438078333</v>
      </c>
      <c r="AS168">
        <f t="shared" si="220"/>
        <v>0.99421473260118276</v>
      </c>
      <c r="AT168">
        <f t="shared" si="220"/>
        <v>0.84838768646615326</v>
      </c>
      <c r="AU168">
        <f t="shared" si="205"/>
        <v>0.53654869158730989</v>
      </c>
      <c r="AV168" s="246">
        <f t="shared" si="206"/>
        <v>7.766238914193032E-3</v>
      </c>
      <c r="AW168" s="247">
        <f t="shared" si="207"/>
        <v>1.0566520586288156E-2</v>
      </c>
      <c r="AX168" s="248">
        <f t="shared" si="208"/>
        <v>1.1165135730045141E-5</v>
      </c>
      <c r="AY168" s="247">
        <f t="shared" si="209"/>
        <v>9.935588993869645E-3</v>
      </c>
      <c r="BA168">
        <f t="shared" si="210"/>
        <v>4.7452081436223436E-4</v>
      </c>
      <c r="BB168">
        <f t="shared" si="211"/>
        <v>1.1057547151861029</v>
      </c>
      <c r="BC168">
        <f t="shared" si="212"/>
        <v>-8.2485937675224663E-2</v>
      </c>
      <c r="BD168">
        <f t="shared" si="213"/>
        <v>0.16897321582651184</v>
      </c>
      <c r="BE168">
        <f t="shared" si="214"/>
        <v>1.0115739828645287</v>
      </c>
      <c r="BF168">
        <f t="shared" si="215"/>
        <v>0.55384050328000123</v>
      </c>
      <c r="BG168">
        <f t="shared" si="221"/>
        <v>0.84989573189916778</v>
      </c>
      <c r="BH168">
        <f t="shared" si="221"/>
        <v>0.84989499211295294</v>
      </c>
      <c r="BI168">
        <f t="shared" si="221"/>
        <v>0.8498893696321892</v>
      </c>
      <c r="BJ168">
        <f t="shared" si="221"/>
        <v>0.84984663915204162</v>
      </c>
      <c r="BK168">
        <f t="shared" si="221"/>
        <v>0.8495219582144371</v>
      </c>
      <c r="BL168">
        <f t="shared" si="221"/>
        <v>0.84705882321734294</v>
      </c>
      <c r="BM168">
        <f t="shared" si="221"/>
        <v>0.82859066642271018</v>
      </c>
      <c r="BN168">
        <f t="shared" si="216"/>
        <v>0.70015011845141117</v>
      </c>
    </row>
    <row r="169" spans="1:66">
      <c r="A169" s="44" t="s">
        <v>101</v>
      </c>
      <c r="B169" s="45" t="s">
        <v>102</v>
      </c>
      <c r="C169" s="44">
        <v>49243.446199999998</v>
      </c>
      <c r="D169" s="44">
        <v>1.1000000000000001E-3</v>
      </c>
      <c r="E169" s="58">
        <f t="shared" si="188"/>
        <v>15156.516658614295</v>
      </c>
      <c r="F169">
        <f t="shared" si="189"/>
        <v>15156.5</v>
      </c>
      <c r="G169">
        <f t="shared" si="190"/>
        <v>6.0221245003049262E-3</v>
      </c>
      <c r="H169" s="116"/>
      <c r="I169" s="116"/>
      <c r="J169" s="116"/>
      <c r="K169" s="116">
        <f>G169</f>
        <v>6.0221245003049262E-3</v>
      </c>
      <c r="L169" s="116"/>
      <c r="M169" s="116"/>
      <c r="N169" s="116"/>
      <c r="O169" s="40"/>
      <c r="P169" s="116"/>
      <c r="Q169" s="293">
        <f t="shared" si="191"/>
        <v>34224.946199999998</v>
      </c>
      <c r="R169" s="8">
        <f t="shared" si="192"/>
        <v>3.6265983497172854E-5</v>
      </c>
      <c r="S169" s="116">
        <v>1</v>
      </c>
      <c r="T169" s="167">
        <f t="shared" si="193"/>
        <v>3.6265983497172854E-5</v>
      </c>
      <c r="U169" s="116"/>
      <c r="V169" s="116"/>
      <c r="W169" s="25"/>
      <c r="X169" s="252"/>
      <c r="Y169" s="41"/>
      <c r="Z169">
        <f t="shared" si="194"/>
        <v>15156.5</v>
      </c>
      <c r="AA169" s="246">
        <f t="shared" si="195"/>
        <v>7.2995967142500109E-3</v>
      </c>
      <c r="AB169" s="247">
        <f t="shared" si="196"/>
        <v>-1.2774722139450847E-3</v>
      </c>
      <c r="AC169" s="247">
        <f t="shared" si="197"/>
        <v>6.0221245003049262E-3</v>
      </c>
      <c r="AD169" s="248">
        <f t="shared" si="198"/>
        <v>1.6319352574017563E-6</v>
      </c>
      <c r="AH169">
        <f t="shared" si="199"/>
        <v>7.9331282941074756E-3</v>
      </c>
      <c r="AI169">
        <f t="shared" si="200"/>
        <v>0.88557764434543529</v>
      </c>
      <c r="AJ169">
        <f t="shared" si="201"/>
        <v>0.99858656595946649</v>
      </c>
      <c r="AK169">
        <f t="shared" si="202"/>
        <v>0.59921944203964628</v>
      </c>
      <c r="AL169">
        <f t="shared" si="203"/>
        <v>1.7594772725864207</v>
      </c>
      <c r="AM169">
        <f t="shared" si="204"/>
        <v>1.2090205107439964</v>
      </c>
      <c r="AN169">
        <f t="shared" si="220"/>
        <v>1.0734781024948075</v>
      </c>
      <c r="AO169">
        <f t="shared" si="220"/>
        <v>1.0730408224249</v>
      </c>
      <c r="AP169">
        <f t="shared" si="220"/>
        <v>1.071541599174278</v>
      </c>
      <c r="AQ169">
        <f t="shared" si="220"/>
        <v>1.0664324614530081</v>
      </c>
      <c r="AR169">
        <f t="shared" si="220"/>
        <v>1.049364940053007</v>
      </c>
      <c r="AS169">
        <f t="shared" si="220"/>
        <v>0.99568111518010394</v>
      </c>
      <c r="AT169">
        <f t="shared" si="220"/>
        <v>0.84977219952068284</v>
      </c>
      <c r="AU169">
        <f t="shared" si="205"/>
        <v>0.53745705765619434</v>
      </c>
      <c r="AV169" s="246">
        <f t="shared" si="206"/>
        <v>7.7650959001352368E-3</v>
      </c>
      <c r="AW169" s="247">
        <f t="shared" si="207"/>
        <v>-1.7429713998303106E-3</v>
      </c>
      <c r="AX169" s="248">
        <f t="shared" si="208"/>
        <v>3.0379493006264324E-6</v>
      </c>
      <c r="AY169" s="247">
        <f t="shared" si="209"/>
        <v>-2.3765029796877753E-3</v>
      </c>
      <c r="BA169">
        <f t="shared" si="210"/>
        <v>4.6549918588522569E-4</v>
      </c>
      <c r="BB169">
        <f t="shared" si="211"/>
        <v>1.1054318734876363</v>
      </c>
      <c r="BC169">
        <f t="shared" si="212"/>
        <v>-8.4388748007085485E-2</v>
      </c>
      <c r="BD169">
        <f t="shared" si="213"/>
        <v>0.16917484299899249</v>
      </c>
      <c r="BE169">
        <f t="shared" si="214"/>
        <v>1.0134834517610589</v>
      </c>
      <c r="BF169">
        <f t="shared" si="215"/>
        <v>0.55508875272443137</v>
      </c>
      <c r="BG169">
        <f t="shared" si="221"/>
        <v>0.85158816887528754</v>
      </c>
      <c r="BH169">
        <f t="shared" si="221"/>
        <v>0.85158743599751219</v>
      </c>
      <c r="BI169">
        <f t="shared" si="221"/>
        <v>0.85158185526445118</v>
      </c>
      <c r="BJ169">
        <f t="shared" si="221"/>
        <v>0.85153936014774578</v>
      </c>
      <c r="BK169">
        <f t="shared" si="221"/>
        <v>0.851215843924922</v>
      </c>
      <c r="BL169">
        <f t="shared" si="221"/>
        <v>0.84875681037440898</v>
      </c>
      <c r="BM169">
        <f t="shared" si="221"/>
        <v>0.83028458091847046</v>
      </c>
      <c r="BN169">
        <f t="shared" si="216"/>
        <v>0.70162008490436967</v>
      </c>
    </row>
    <row r="170" spans="1:66">
      <c r="A170" s="44" t="s">
        <v>101</v>
      </c>
      <c r="B170" s="45" t="s">
        <v>49</v>
      </c>
      <c r="C170" s="44">
        <v>49244.349000000002</v>
      </c>
      <c r="D170" s="44">
        <v>1.2999999999999999E-3</v>
      </c>
      <c r="E170" s="58">
        <f t="shared" si="188"/>
        <v>15159.014015981169</v>
      </c>
      <c r="F170">
        <f t="shared" si="189"/>
        <v>15159</v>
      </c>
      <c r="G170">
        <f t="shared" si="190"/>
        <v>5.0668070034589618E-3</v>
      </c>
      <c r="H170" s="116"/>
      <c r="I170" s="116"/>
      <c r="J170" s="116"/>
      <c r="K170" s="116">
        <f>G170</f>
        <v>5.0668070034589618E-3</v>
      </c>
      <c r="L170" s="116"/>
      <c r="M170" s="116"/>
      <c r="N170" s="116"/>
      <c r="O170" s="40"/>
      <c r="P170" s="116"/>
      <c r="Q170" s="293">
        <f t="shared" si="191"/>
        <v>34225.849000000002</v>
      </c>
      <c r="R170" s="8">
        <f t="shared" si="192"/>
        <v>2.5672533210300783E-5</v>
      </c>
      <c r="S170" s="116">
        <v>1</v>
      </c>
      <c r="T170" s="167">
        <f t="shared" si="193"/>
        <v>2.5672533210300783E-5</v>
      </c>
      <c r="U170" s="116"/>
      <c r="V170" s="116"/>
      <c r="W170" s="25"/>
      <c r="X170" s="252"/>
      <c r="Y170" s="41"/>
      <c r="Z170">
        <f t="shared" si="194"/>
        <v>15159</v>
      </c>
      <c r="AA170" s="246">
        <f t="shared" si="195"/>
        <v>7.3035272754802556E-3</v>
      </c>
      <c r="AB170" s="247">
        <f t="shared" si="196"/>
        <v>-2.2367202720212937E-3</v>
      </c>
      <c r="AC170" s="247">
        <f t="shared" si="197"/>
        <v>5.0668070034589618E-3</v>
      </c>
      <c r="AD170" s="248">
        <f t="shared" si="198"/>
        <v>5.0029175752710098E-6</v>
      </c>
      <c r="AH170">
        <f t="shared" si="199"/>
        <v>7.9383588033845008E-3</v>
      </c>
      <c r="AI170">
        <f t="shared" si="200"/>
        <v>0.88514805346438408</v>
      </c>
      <c r="AJ170">
        <f t="shared" si="201"/>
        <v>0.99862441572161986</v>
      </c>
      <c r="AK170">
        <f t="shared" si="202"/>
        <v>0.59913725102752935</v>
      </c>
      <c r="AL170">
        <f t="shared" si="203"/>
        <v>1.7601942391876575</v>
      </c>
      <c r="AM170">
        <f t="shared" si="204"/>
        <v>1.2099033827396737</v>
      </c>
      <c r="AN170">
        <f t="shared" si="220"/>
        <v>1.0741197601387085</v>
      </c>
      <c r="AO170">
        <f t="shared" si="220"/>
        <v>1.0736848509273311</v>
      </c>
      <c r="AP170">
        <f t="shared" si="220"/>
        <v>1.072191980994277</v>
      </c>
      <c r="AQ170">
        <f t="shared" si="220"/>
        <v>1.0670983832453262</v>
      </c>
      <c r="AR170">
        <f t="shared" si="220"/>
        <v>1.0500621534242855</v>
      </c>
      <c r="AS170">
        <f t="shared" si="220"/>
        <v>0.99641393827402602</v>
      </c>
      <c r="AT170">
        <f t="shared" si="220"/>
        <v>0.85046435943490573</v>
      </c>
      <c r="AU170">
        <f t="shared" si="205"/>
        <v>0.53791124069063656</v>
      </c>
      <c r="AV170" s="246">
        <f t="shared" si="206"/>
        <v>7.7645161337644821E-3</v>
      </c>
      <c r="AW170" s="247">
        <f t="shared" si="207"/>
        <v>-2.6977091303055202E-3</v>
      </c>
      <c r="AX170" s="248">
        <f t="shared" si="208"/>
        <v>7.2776345517337661E-6</v>
      </c>
      <c r="AY170" s="247">
        <f t="shared" si="209"/>
        <v>-3.3325406582097655E-3</v>
      </c>
      <c r="BA170">
        <f t="shared" si="210"/>
        <v>4.6098885828422674E-4</v>
      </c>
      <c r="BB170">
        <f t="shared" si="211"/>
        <v>1.1052703792067329</v>
      </c>
      <c r="BC170">
        <f t="shared" si="212"/>
        <v>-8.53396215171561E-2</v>
      </c>
      <c r="BD170">
        <f t="shared" si="213"/>
        <v>0.16927538129485142</v>
      </c>
      <c r="BE170">
        <f t="shared" si="214"/>
        <v>1.0144377679768857</v>
      </c>
      <c r="BF170">
        <f t="shared" si="215"/>
        <v>0.55571309988493067</v>
      </c>
      <c r="BG170">
        <f t="shared" si="221"/>
        <v>0.85243420199570186</v>
      </c>
      <c r="BH170">
        <f t="shared" si="221"/>
        <v>0.85243347255887336</v>
      </c>
      <c r="BI170">
        <f t="shared" si="221"/>
        <v>0.8524279126542238</v>
      </c>
      <c r="BJ170">
        <f t="shared" si="221"/>
        <v>0.8523855351775641</v>
      </c>
      <c r="BK170">
        <f t="shared" si="221"/>
        <v>0.85206260240399878</v>
      </c>
      <c r="BL170">
        <f t="shared" si="221"/>
        <v>0.8496056316698376</v>
      </c>
      <c r="BM170">
        <f t="shared" si="221"/>
        <v>0.83113143393968292</v>
      </c>
      <c r="BN170">
        <f t="shared" si="216"/>
        <v>0.70235506813084903</v>
      </c>
    </row>
    <row r="171" spans="1:66">
      <c r="A171" s="47" t="s">
        <v>73</v>
      </c>
      <c r="B171" s="48"/>
      <c r="C171" s="51">
        <v>49264.593000000001</v>
      </c>
      <c r="D171" s="51" t="s">
        <v>16</v>
      </c>
      <c r="E171" s="58">
        <f t="shared" si="188"/>
        <v>15215.013686489328</v>
      </c>
      <c r="F171">
        <f t="shared" si="189"/>
        <v>15215</v>
      </c>
      <c r="G171">
        <f t="shared" si="190"/>
        <v>4.9476950007374398E-3</v>
      </c>
      <c r="H171" s="116"/>
      <c r="I171" s="116">
        <f>G171</f>
        <v>4.9476950007374398E-3</v>
      </c>
      <c r="K171" s="116"/>
      <c r="L171" s="116"/>
      <c r="M171" s="116"/>
      <c r="N171" s="116"/>
      <c r="O171" s="40"/>
      <c r="P171" s="116"/>
      <c r="Q171" s="293">
        <f t="shared" si="191"/>
        <v>34246.093000000001</v>
      </c>
      <c r="R171" s="8">
        <f t="shared" si="192"/>
        <v>2.4479685820322256E-5</v>
      </c>
      <c r="S171" s="8">
        <v>0.1</v>
      </c>
      <c r="T171" s="167">
        <f t="shared" si="193"/>
        <v>2.4479685820322256E-6</v>
      </c>
      <c r="U171" s="116"/>
      <c r="V171" s="116"/>
      <c r="W171" s="25"/>
      <c r="X171" s="252"/>
      <c r="Y171" s="41"/>
      <c r="Z171">
        <f t="shared" si="194"/>
        <v>15215</v>
      </c>
      <c r="AA171" s="246">
        <f t="shared" si="195"/>
        <v>7.3900564717870659E-3</v>
      </c>
      <c r="AB171" s="247">
        <f t="shared" si="196"/>
        <v>-2.4423614710496261E-3</v>
      </c>
      <c r="AC171" s="247">
        <f t="shared" si="197"/>
        <v>4.9476950007374398E-3</v>
      </c>
      <c r="AD171" s="248">
        <f t="shared" si="198"/>
        <v>5.9651295552676938E-7</v>
      </c>
      <c r="AH171">
        <f t="shared" si="199"/>
        <v>8.0539988560054485E-3</v>
      </c>
      <c r="AI171">
        <f t="shared" si="200"/>
        <v>0.87564973704221838</v>
      </c>
      <c r="AJ171">
        <f t="shared" si="201"/>
        <v>0.99933104677281537</v>
      </c>
      <c r="AK171">
        <f t="shared" si="202"/>
        <v>0.59723816630735782</v>
      </c>
      <c r="AL171">
        <f t="shared" si="203"/>
        <v>1.776072393699039</v>
      </c>
      <c r="AM171">
        <f t="shared" si="204"/>
        <v>1.2296543399200288</v>
      </c>
      <c r="AN171">
        <f t="shared" ref="AN171:AT180" si="222">$AU171+$AB$7*SIN(AO171)</f>
        <v>1.0884104014096136</v>
      </c>
      <c r="AO171">
        <f t="shared" si="222"/>
        <v>1.0880261339192838</v>
      </c>
      <c r="AP171">
        <f t="shared" si="222"/>
        <v>1.0866710302687412</v>
      </c>
      <c r="AQ171">
        <f t="shared" si="222"/>
        <v>1.0819199159306701</v>
      </c>
      <c r="AR171">
        <f t="shared" si="222"/>
        <v>1.0655865632734174</v>
      </c>
      <c r="AS171">
        <f t="shared" si="222"/>
        <v>1.012764643240752</v>
      </c>
      <c r="AT171">
        <f t="shared" si="222"/>
        <v>0.8659517525049607</v>
      </c>
      <c r="AU171">
        <f t="shared" si="205"/>
        <v>0.54808494066213775</v>
      </c>
      <c r="AV171" s="246">
        <f t="shared" si="206"/>
        <v>7.7501069045476404E-3</v>
      </c>
      <c r="AW171" s="247">
        <f t="shared" si="207"/>
        <v>-2.8024119038102006E-3</v>
      </c>
      <c r="AX171" s="248">
        <f t="shared" si="208"/>
        <v>7.8535124786171139E-7</v>
      </c>
      <c r="AY171" s="247">
        <f t="shared" si="209"/>
        <v>-3.4663542880285828E-3</v>
      </c>
      <c r="BA171">
        <f t="shared" si="210"/>
        <v>3.6005043276057428E-4</v>
      </c>
      <c r="BB171">
        <f t="shared" si="211"/>
        <v>1.1016406037408366</v>
      </c>
      <c r="BC171">
        <f t="shared" si="212"/>
        <v>-0.10654445287773287</v>
      </c>
      <c r="BD171">
        <f t="shared" si="213"/>
        <v>0.17147943060916926</v>
      </c>
      <c r="BE171">
        <f t="shared" si="214"/>
        <v>1.0357412862837947</v>
      </c>
      <c r="BF171">
        <f t="shared" si="215"/>
        <v>0.56973785131193255</v>
      </c>
      <c r="BG171">
        <f t="shared" ref="BG171:BM180" si="223">$BN171+$BB$7*SIN(BH171)</f>
        <v>0.87135287571087705</v>
      </c>
      <c r="BH171">
        <f t="shared" si="223"/>
        <v>0.87135222099355902</v>
      </c>
      <c r="BI171">
        <f t="shared" si="223"/>
        <v>0.8713471192979716</v>
      </c>
      <c r="BJ171">
        <f t="shared" si="223"/>
        <v>0.87130736686835797</v>
      </c>
      <c r="BK171">
        <f t="shared" si="223"/>
        <v>0.8709976801027064</v>
      </c>
      <c r="BL171">
        <f t="shared" si="223"/>
        <v>0.86858898758854308</v>
      </c>
      <c r="BM171">
        <f t="shared" si="223"/>
        <v>0.85008259746277848</v>
      </c>
      <c r="BN171">
        <f t="shared" si="216"/>
        <v>0.7188186924039861</v>
      </c>
    </row>
    <row r="172" spans="1:66">
      <c r="A172" s="44" t="s">
        <v>101</v>
      </c>
      <c r="B172" s="45" t="s">
        <v>49</v>
      </c>
      <c r="C172" s="44">
        <v>49273.268900000003</v>
      </c>
      <c r="D172" s="44">
        <v>8.0000000000000004E-4</v>
      </c>
      <c r="E172" s="58">
        <f t="shared" si="188"/>
        <v>15239.013268655001</v>
      </c>
      <c r="F172">
        <f t="shared" si="189"/>
        <v>15239</v>
      </c>
      <c r="G172">
        <f t="shared" si="190"/>
        <v>4.7966470083338208E-3</v>
      </c>
      <c r="H172" s="116"/>
      <c r="I172" s="116"/>
      <c r="J172" s="116"/>
      <c r="K172" s="116">
        <f>G172</f>
        <v>4.7966470083338208E-3</v>
      </c>
      <c r="L172" s="116"/>
      <c r="M172" s="116"/>
      <c r="N172" s="116"/>
      <c r="O172" s="40"/>
      <c r="P172" s="116"/>
      <c r="Q172" s="293">
        <f t="shared" si="191"/>
        <v>34254.768900000003</v>
      </c>
      <c r="R172" s="8">
        <f t="shared" si="192"/>
        <v>2.3007822522557794E-5</v>
      </c>
      <c r="S172" s="116">
        <v>1</v>
      </c>
      <c r="T172" s="167">
        <f t="shared" si="193"/>
        <v>2.3007822522557794E-5</v>
      </c>
      <c r="U172" s="116"/>
      <c r="V172" s="116"/>
      <c r="W172" s="25"/>
      <c r="X172" s="252"/>
      <c r="Y172" s="41"/>
      <c r="Z172">
        <f t="shared" si="194"/>
        <v>15239</v>
      </c>
      <c r="AA172" s="246">
        <f t="shared" si="195"/>
        <v>7.4262618703833409E-3</v>
      </c>
      <c r="AB172" s="247">
        <f t="shared" si="196"/>
        <v>-2.62961486204952E-3</v>
      </c>
      <c r="AC172" s="247">
        <f t="shared" si="197"/>
        <v>4.7966470083338208E-3</v>
      </c>
      <c r="AD172" s="248">
        <f t="shared" si="198"/>
        <v>6.9148743227117164E-6</v>
      </c>
      <c r="AH172">
        <f t="shared" si="199"/>
        <v>8.1026756589949837E-3</v>
      </c>
      <c r="AI172">
        <f t="shared" si="200"/>
        <v>0.87165093506514391</v>
      </c>
      <c r="AJ172">
        <f t="shared" si="201"/>
        <v>0.99955364902741395</v>
      </c>
      <c r="AK172">
        <f t="shared" si="202"/>
        <v>0.59639159343689008</v>
      </c>
      <c r="AL172">
        <f t="shared" si="203"/>
        <v>1.7827726070350667</v>
      </c>
      <c r="AM172">
        <f t="shared" si="204"/>
        <v>1.2381048178220735</v>
      </c>
      <c r="AN172">
        <f t="shared" si="222"/>
        <v>1.0944872400747554</v>
      </c>
      <c r="AO172">
        <f t="shared" si="222"/>
        <v>1.0941232660661799</v>
      </c>
      <c r="AP172">
        <f t="shared" si="222"/>
        <v>1.0928245498232889</v>
      </c>
      <c r="AQ172">
        <f t="shared" si="222"/>
        <v>1.0882168127339118</v>
      </c>
      <c r="AR172">
        <f t="shared" si="222"/>
        <v>1.0721854841600851</v>
      </c>
      <c r="AS172">
        <f t="shared" si="222"/>
        <v>1.0197341174395866</v>
      </c>
      <c r="AT172">
        <f t="shared" si="222"/>
        <v>0.8725791671197185</v>
      </c>
      <c r="AU172">
        <f t="shared" si="205"/>
        <v>0.5524450977927815</v>
      </c>
      <c r="AV172" s="246">
        <f t="shared" si="206"/>
        <v>7.743113385576472E-3</v>
      </c>
      <c r="AW172" s="247">
        <f t="shared" si="207"/>
        <v>-2.9464663772426512E-3</v>
      </c>
      <c r="AX172" s="248">
        <f t="shared" si="208"/>
        <v>8.6816641122214335E-6</v>
      </c>
      <c r="AY172" s="247">
        <f t="shared" si="209"/>
        <v>-3.622880165854294E-3</v>
      </c>
      <c r="BA172">
        <f t="shared" si="210"/>
        <v>3.1685151519313131E-4</v>
      </c>
      <c r="BB172">
        <f t="shared" si="211"/>
        <v>1.1000781718208097</v>
      </c>
      <c r="BC172">
        <f t="shared" si="212"/>
        <v>-0.11557534072544917</v>
      </c>
      <c r="BD172">
        <f t="shared" si="213"/>
        <v>0.17239595985942119</v>
      </c>
      <c r="BE172">
        <f t="shared" si="214"/>
        <v>1.0448284219829422</v>
      </c>
      <c r="BF172">
        <f t="shared" si="215"/>
        <v>0.57577192841659408</v>
      </c>
      <c r="BG172">
        <f t="shared" si="223"/>
        <v>0.87944179094550501</v>
      </c>
      <c r="BH172">
        <f t="shared" si="223"/>
        <v>0.87944116684360196</v>
      </c>
      <c r="BI172">
        <f t="shared" si="223"/>
        <v>0.87943625633788902</v>
      </c>
      <c r="BJ172">
        <f t="shared" si="223"/>
        <v>0.87939762092931584</v>
      </c>
      <c r="BK172">
        <f t="shared" si="223"/>
        <v>0.8790937039654011</v>
      </c>
      <c r="BL172">
        <f t="shared" si="223"/>
        <v>0.87670688359223714</v>
      </c>
      <c r="BM172">
        <f t="shared" si="223"/>
        <v>0.85819367231488064</v>
      </c>
      <c r="BN172">
        <f t="shared" si="216"/>
        <v>0.7258745313781878</v>
      </c>
    </row>
    <row r="173" spans="1:66">
      <c r="A173" s="44" t="s">
        <v>101</v>
      </c>
      <c r="B173" s="45" t="s">
        <v>45</v>
      </c>
      <c r="C173" s="44">
        <v>49275.26</v>
      </c>
      <c r="D173" s="44">
        <v>1E-3</v>
      </c>
      <c r="E173" s="58">
        <f t="shared" si="188"/>
        <v>15244.521120065234</v>
      </c>
      <c r="F173">
        <f t="shared" si="189"/>
        <v>15244.5</v>
      </c>
      <c r="G173">
        <f t="shared" si="190"/>
        <v>7.6349485025275499E-3</v>
      </c>
      <c r="H173" s="116"/>
      <c r="I173" s="116"/>
      <c r="J173" s="116"/>
      <c r="K173" s="117">
        <f>G173</f>
        <v>7.6349485025275499E-3</v>
      </c>
      <c r="L173" s="116"/>
      <c r="M173" s="116"/>
      <c r="N173" s="116"/>
      <c r="O173" s="40"/>
      <c r="P173" s="116"/>
      <c r="Q173" s="293">
        <f t="shared" si="191"/>
        <v>34256.76</v>
      </c>
      <c r="R173" s="8">
        <f t="shared" si="192"/>
        <v>5.8292438636247675E-5</v>
      </c>
      <c r="S173" s="116">
        <v>1</v>
      </c>
      <c r="T173" s="167">
        <f t="shared" si="193"/>
        <v>5.8292438636247675E-5</v>
      </c>
      <c r="U173" s="116"/>
      <c r="V173" s="116"/>
      <c r="W173" s="25"/>
      <c r="X173" s="252"/>
      <c r="Y173" s="41"/>
      <c r="Z173">
        <f t="shared" si="194"/>
        <v>15244.5</v>
      </c>
      <c r="AA173" s="246">
        <f t="shared" si="195"/>
        <v>7.4344855306384249E-3</v>
      </c>
      <c r="AB173" s="247">
        <f t="shared" si="196"/>
        <v>2.0046297188912494E-4</v>
      </c>
      <c r="AC173" s="247">
        <f t="shared" si="197"/>
        <v>7.6349485025275499E-3</v>
      </c>
      <c r="AD173" s="248">
        <f t="shared" si="198"/>
        <v>4.0185403098620097E-8</v>
      </c>
      <c r="AH173">
        <f t="shared" si="199"/>
        <v>8.1137569542024477E-3</v>
      </c>
      <c r="AI173">
        <f t="shared" si="200"/>
        <v>0.87074052613119568</v>
      </c>
      <c r="AJ173">
        <f t="shared" si="201"/>
        <v>0.99959809623015838</v>
      </c>
      <c r="AK173">
        <f t="shared" si="202"/>
        <v>0.59619493758921216</v>
      </c>
      <c r="AL173">
        <f t="shared" si="203"/>
        <v>1.7842993872449917</v>
      </c>
      <c r="AM173">
        <f t="shared" si="204"/>
        <v>1.2400402409759115</v>
      </c>
      <c r="AN173">
        <f t="shared" si="222"/>
        <v>1.0958758701468949</v>
      </c>
      <c r="AO173">
        <f t="shared" si="222"/>
        <v>1.0955164306863945</v>
      </c>
      <c r="AP173">
        <f t="shared" si="222"/>
        <v>1.0942304133564811</v>
      </c>
      <c r="AQ173">
        <f t="shared" si="222"/>
        <v>1.0896552368614632</v>
      </c>
      <c r="AR173">
        <f t="shared" si="222"/>
        <v>1.0736931588098459</v>
      </c>
      <c r="AS173">
        <f t="shared" si="222"/>
        <v>1.0213280670909228</v>
      </c>
      <c r="AT173">
        <f t="shared" si="222"/>
        <v>0.87409709402161373</v>
      </c>
      <c r="AU173">
        <f t="shared" si="205"/>
        <v>0.55344430046855386</v>
      </c>
      <c r="AV173" s="246">
        <f t="shared" si="206"/>
        <v>7.7414429153827031E-3</v>
      </c>
      <c r="AW173" s="247">
        <f t="shared" si="207"/>
        <v>-1.0649441285515322E-4</v>
      </c>
      <c r="AX173" s="248">
        <f t="shared" si="208"/>
        <v>1.1341059969363824E-8</v>
      </c>
      <c r="AY173" s="247">
        <f t="shared" si="209"/>
        <v>-7.8576583641917644E-4</v>
      </c>
      <c r="BA173">
        <f t="shared" si="210"/>
        <v>3.0695738474427855E-4</v>
      </c>
      <c r="BB173">
        <f t="shared" si="211"/>
        <v>1.0997195731305718</v>
      </c>
      <c r="BC173">
        <f t="shared" si="212"/>
        <v>-0.11763999333602711</v>
      </c>
      <c r="BD173">
        <f t="shared" si="213"/>
        <v>0.17260363317584954</v>
      </c>
      <c r="BE173">
        <f t="shared" si="214"/>
        <v>1.0469072566733897</v>
      </c>
      <c r="BF173">
        <f t="shared" si="215"/>
        <v>0.57715675572271352</v>
      </c>
      <c r="BG173">
        <f t="shared" si="223"/>
        <v>0.88129388275171217</v>
      </c>
      <c r="BH173">
        <f t="shared" si="223"/>
        <v>0.88129326554504184</v>
      </c>
      <c r="BI173">
        <f t="shared" si="223"/>
        <v>0.88128839839134465</v>
      </c>
      <c r="BJ173">
        <f t="shared" si="223"/>
        <v>0.88125001811292014</v>
      </c>
      <c r="BK173">
        <f t="shared" si="223"/>
        <v>0.88094743032070788</v>
      </c>
      <c r="BL173">
        <f t="shared" si="223"/>
        <v>0.87856571926936944</v>
      </c>
      <c r="BM173">
        <f t="shared" si="223"/>
        <v>0.86005153440481219</v>
      </c>
      <c r="BN173">
        <f t="shared" si="216"/>
        <v>0.72749149447644212</v>
      </c>
    </row>
    <row r="174" spans="1:66">
      <c r="A174" s="59" t="s">
        <v>103</v>
      </c>
      <c r="B174" s="60"/>
      <c r="C174" s="61">
        <v>49549.451000000001</v>
      </c>
      <c r="D174" s="61">
        <v>6.0000000000000001E-3</v>
      </c>
      <c r="E174" s="58">
        <f t="shared" si="188"/>
        <v>16002.997985126663</v>
      </c>
      <c r="F174">
        <f t="shared" si="189"/>
        <v>16003</v>
      </c>
      <c r="G174">
        <f t="shared" si="190"/>
        <v>-7.2838099731598049E-4</v>
      </c>
      <c r="H174" s="116"/>
      <c r="I174" s="116">
        <f t="shared" ref="I174:I184" si="224">G174</f>
        <v>-7.2838099731598049E-4</v>
      </c>
      <c r="J174" s="117"/>
      <c r="K174" s="116"/>
      <c r="L174" s="116"/>
      <c r="M174" s="116"/>
      <c r="N174" s="116"/>
      <c r="O174" s="40"/>
      <c r="P174" s="116"/>
      <c r="Q174" s="293">
        <f t="shared" si="191"/>
        <v>34530.951000000001</v>
      </c>
      <c r="R174" s="8">
        <f t="shared" si="192"/>
        <v>5.3053887725102238E-7</v>
      </c>
      <c r="S174" s="8">
        <v>0.1</v>
      </c>
      <c r="T174" s="167">
        <f t="shared" si="193"/>
        <v>5.3053887725102244E-8</v>
      </c>
      <c r="U174" s="116"/>
      <c r="V174" s="116"/>
      <c r="W174" s="25"/>
      <c r="X174" s="252"/>
      <c r="Y174" s="41"/>
      <c r="Z174">
        <f t="shared" si="194"/>
        <v>16003</v>
      </c>
      <c r="AA174" s="246">
        <f t="shared" si="195"/>
        <v>8.3311143854794649E-3</v>
      </c>
      <c r="AB174" s="247">
        <f t="shared" si="196"/>
        <v>-9.0594953827954454E-3</v>
      </c>
      <c r="AC174" s="247">
        <f t="shared" si="197"/>
        <v>-7.2838099731598049E-4</v>
      </c>
      <c r="AD174" s="248">
        <f t="shared" si="198"/>
        <v>8.2074456590891995E-6</v>
      </c>
      <c r="AH174">
        <f t="shared" si="199"/>
        <v>9.4030680712531602E-3</v>
      </c>
      <c r="AI174">
        <f t="shared" si="200"/>
        <v>0.76378120700158492</v>
      </c>
      <c r="AJ174">
        <f t="shared" si="201"/>
        <v>0.9878949943648333</v>
      </c>
      <c r="AK174">
        <f t="shared" si="202"/>
        <v>0.56245630677077185</v>
      </c>
      <c r="AL174">
        <f t="shared" si="203"/>
        <v>1.9684048888729166</v>
      </c>
      <c r="AM174">
        <f t="shared" si="204"/>
        <v>1.5045880418072186</v>
      </c>
      <c r="AN174">
        <f t="shared" si="222"/>
        <v>1.274742450887888</v>
      </c>
      <c r="AO174">
        <f t="shared" si="222"/>
        <v>1.2747015094902032</v>
      </c>
      <c r="AP174">
        <f t="shared" si="222"/>
        <v>1.2744715930366313</v>
      </c>
      <c r="AQ174">
        <f t="shared" si="222"/>
        <v>1.2731836432169756</v>
      </c>
      <c r="AR174">
        <f t="shared" si="222"/>
        <v>1.2660664476807513</v>
      </c>
      <c r="AS174">
        <f t="shared" si="222"/>
        <v>1.2293202435012636</v>
      </c>
      <c r="AT174">
        <f t="shared" si="222"/>
        <v>1.0801452775158673</v>
      </c>
      <c r="AU174">
        <f t="shared" si="205"/>
        <v>0.69124343311826486</v>
      </c>
      <c r="AV174" s="246">
        <f t="shared" si="206"/>
        <v>7.309168358634547E-3</v>
      </c>
      <c r="AW174" s="247">
        <f t="shared" si="207"/>
        <v>-8.0375493559505275E-3</v>
      </c>
      <c r="AX174" s="248">
        <f t="shared" si="208"/>
        <v>6.4602199649340736E-6</v>
      </c>
      <c r="AY174" s="247">
        <f t="shared" si="209"/>
        <v>-9.1095030417242227E-3</v>
      </c>
      <c r="BA174">
        <f t="shared" si="210"/>
        <v>-1.0219460268449177E-3</v>
      </c>
      <c r="BB174">
        <f t="shared" si="211"/>
        <v>1.0493520696608416</v>
      </c>
      <c r="BC174">
        <f t="shared" si="212"/>
        <v>-0.38168790317412471</v>
      </c>
      <c r="BD174">
        <f t="shared" si="213"/>
        <v>0.19313306467572586</v>
      </c>
      <c r="BE174">
        <f t="shared" si="214"/>
        <v>1.3206159883698541</v>
      </c>
      <c r="BF174">
        <f t="shared" si="215"/>
        <v>0.77659854189797872</v>
      </c>
      <c r="BG174">
        <f t="shared" si="223"/>
        <v>1.1308414554807806</v>
      </c>
      <c r="BH174">
        <f t="shared" si="223"/>
        <v>1.1308413806627835</v>
      </c>
      <c r="BI174">
        <f t="shared" si="223"/>
        <v>1.1308404993963259</v>
      </c>
      <c r="BJ174">
        <f t="shared" si="223"/>
        <v>1.1308301192563923</v>
      </c>
      <c r="BK174">
        <f t="shared" si="223"/>
        <v>1.1307078723151935</v>
      </c>
      <c r="BL174">
        <f t="shared" si="223"/>
        <v>1.1292705497006654</v>
      </c>
      <c r="BM174">
        <f t="shared" si="223"/>
        <v>1.1126870432334199</v>
      </c>
      <c r="BN174">
        <f t="shared" si="216"/>
        <v>0.95048540539027138</v>
      </c>
    </row>
    <row r="175" spans="1:66">
      <c r="A175" s="59" t="s">
        <v>103</v>
      </c>
      <c r="B175" s="60"/>
      <c r="C175" s="61">
        <v>49561.381000000001</v>
      </c>
      <c r="D175" s="61">
        <v>6.0000000000000001E-3</v>
      </c>
      <c r="E175" s="58">
        <f t="shared" si="188"/>
        <v>16035.999174079558</v>
      </c>
      <c r="F175">
        <f t="shared" si="189"/>
        <v>16036</v>
      </c>
      <c r="G175">
        <f t="shared" si="190"/>
        <v>-2.9857199842808768E-4</v>
      </c>
      <c r="H175" s="116"/>
      <c r="I175" s="116">
        <f t="shared" si="224"/>
        <v>-2.9857199842808768E-4</v>
      </c>
      <c r="J175" s="117"/>
      <c r="K175" s="117"/>
      <c r="L175" s="116"/>
      <c r="M175" s="116"/>
      <c r="N175" s="116"/>
      <c r="O175" s="40"/>
      <c r="P175" s="116"/>
      <c r="Q175" s="293">
        <f t="shared" si="191"/>
        <v>34542.881000000001</v>
      </c>
      <c r="R175" s="8">
        <f t="shared" si="192"/>
        <v>8.9145238245341993E-8</v>
      </c>
      <c r="S175" s="8">
        <v>0.1</v>
      </c>
      <c r="T175" s="167">
        <f t="shared" si="193"/>
        <v>8.9145238245341996E-9</v>
      </c>
      <c r="U175" s="116"/>
      <c r="V175" s="116"/>
      <c r="W175" s="25"/>
      <c r="X175" s="252"/>
      <c r="Y175" s="41"/>
      <c r="Z175">
        <f t="shared" si="194"/>
        <v>16036</v>
      </c>
      <c r="AA175" s="246">
        <f t="shared" si="195"/>
        <v>8.3604347994629818E-3</v>
      </c>
      <c r="AB175" s="247">
        <f t="shared" si="196"/>
        <v>-8.6590067978910695E-3</v>
      </c>
      <c r="AC175" s="247">
        <f t="shared" si="197"/>
        <v>-2.9857199842808768E-4</v>
      </c>
      <c r="AD175" s="248">
        <f t="shared" si="198"/>
        <v>7.4978398725923753E-6</v>
      </c>
      <c r="AH175">
        <f t="shared" si="199"/>
        <v>9.4494092577203839E-3</v>
      </c>
      <c r="AI175">
        <f t="shared" si="200"/>
        <v>0.75985256595379969</v>
      </c>
      <c r="AJ175">
        <f t="shared" si="201"/>
        <v>0.98678572118806329</v>
      </c>
      <c r="AK175">
        <f t="shared" si="202"/>
        <v>0.56079017922291619</v>
      </c>
      <c r="AL175">
        <f t="shared" si="203"/>
        <v>1.9754000143011172</v>
      </c>
      <c r="AM175">
        <f t="shared" si="204"/>
        <v>1.5160637717162766</v>
      </c>
      <c r="AN175">
        <f t="shared" si="222"/>
        <v>1.2820181069010568</v>
      </c>
      <c r="AO175">
        <f t="shared" si="222"/>
        <v>1.281981778700946</v>
      </c>
      <c r="AP175">
        <f t="shared" si="222"/>
        <v>1.2817727702182897</v>
      </c>
      <c r="AQ175">
        <f t="shared" si="222"/>
        <v>1.2805731157169555</v>
      </c>
      <c r="AR175">
        <f t="shared" si="222"/>
        <v>1.2737784798116212</v>
      </c>
      <c r="AS175">
        <f t="shared" si="222"/>
        <v>1.2378258939060363</v>
      </c>
      <c r="AT175">
        <f t="shared" si="222"/>
        <v>1.0889513142530827</v>
      </c>
      <c r="AU175">
        <f t="shared" si="205"/>
        <v>0.69723864917289902</v>
      </c>
      <c r="AV175" s="246">
        <f t="shared" si="206"/>
        <v>7.2829163948473843E-3</v>
      </c>
      <c r="AW175" s="247">
        <f t="shared" si="207"/>
        <v>-7.581488393275472E-3</v>
      </c>
      <c r="AX175" s="248">
        <f t="shared" si="208"/>
        <v>5.7478966257370707E-6</v>
      </c>
      <c r="AY175" s="247">
        <f t="shared" si="209"/>
        <v>-8.670462851532874E-3</v>
      </c>
      <c r="BA175">
        <f t="shared" si="210"/>
        <v>-1.0775184046155973E-3</v>
      </c>
      <c r="BB175">
        <f t="shared" si="211"/>
        <v>1.0471608998466937</v>
      </c>
      <c r="BC175">
        <f t="shared" si="212"/>
        <v>-0.3921346952344123</v>
      </c>
      <c r="BD175">
        <f t="shared" si="213"/>
        <v>0.19367977947244983</v>
      </c>
      <c r="BE175">
        <f t="shared" si="214"/>
        <v>1.3319452211530063</v>
      </c>
      <c r="BF175">
        <f t="shared" si="215"/>
        <v>0.78571974135922307</v>
      </c>
      <c r="BG175">
        <f t="shared" si="223"/>
        <v>1.1414322418807457</v>
      </c>
      <c r="BH175">
        <f t="shared" si="223"/>
        <v>1.1414321758087105</v>
      </c>
      <c r="BI175">
        <f t="shared" si="223"/>
        <v>1.1414313796010689</v>
      </c>
      <c r="BJ175">
        <f t="shared" si="223"/>
        <v>1.1414217849304378</v>
      </c>
      <c r="BK175">
        <f t="shared" si="223"/>
        <v>1.1413061805135802</v>
      </c>
      <c r="BL175">
        <f t="shared" si="223"/>
        <v>1.1399155706725499</v>
      </c>
      <c r="BM175">
        <f t="shared" si="223"/>
        <v>1.1235053483799777</v>
      </c>
      <c r="BN175">
        <f t="shared" si="216"/>
        <v>0.96018718397979863</v>
      </c>
    </row>
    <row r="176" spans="1:66">
      <c r="A176" s="59" t="s">
        <v>73</v>
      </c>
      <c r="B176" s="60"/>
      <c r="C176" s="61">
        <v>49602.597000000002</v>
      </c>
      <c r="D176" s="61" t="s">
        <v>16</v>
      </c>
      <c r="E176" s="58">
        <f t="shared" si="188"/>
        <v>16150.012334505584</v>
      </c>
      <c r="F176">
        <f t="shared" si="189"/>
        <v>16150</v>
      </c>
      <c r="G176">
        <f t="shared" si="190"/>
        <v>4.4589500030269846E-3</v>
      </c>
      <c r="H176" s="116"/>
      <c r="I176" s="116">
        <f t="shared" si="224"/>
        <v>4.4589500030269846E-3</v>
      </c>
      <c r="J176" s="9"/>
      <c r="K176" s="117"/>
      <c r="L176" s="116"/>
      <c r="M176" s="116"/>
      <c r="N176" s="116"/>
      <c r="O176" s="40"/>
      <c r="P176" s="116"/>
      <c r="Q176" s="293">
        <f t="shared" si="191"/>
        <v>34584.097000000002</v>
      </c>
      <c r="R176" s="8">
        <f t="shared" si="192"/>
        <v>1.9882235129494346E-5</v>
      </c>
      <c r="S176" s="8">
        <v>0.1</v>
      </c>
      <c r="T176" s="167">
        <f t="shared" si="193"/>
        <v>1.9882235129494346E-6</v>
      </c>
      <c r="U176" s="116"/>
      <c r="V176" s="116"/>
      <c r="W176" s="25"/>
      <c r="X176" s="252"/>
      <c r="Y176" s="41"/>
      <c r="Z176">
        <f t="shared" si="194"/>
        <v>16150</v>
      </c>
      <c r="AA176" s="246">
        <f t="shared" si="195"/>
        <v>8.456164794782773E-3</v>
      </c>
      <c r="AB176" s="247">
        <f t="shared" si="196"/>
        <v>-3.9972147917557883E-3</v>
      </c>
      <c r="AC176" s="247">
        <f t="shared" si="197"/>
        <v>4.4589500030269846E-3</v>
      </c>
      <c r="AD176" s="248">
        <f t="shared" si="198"/>
        <v>1.597772609143127E-6</v>
      </c>
      <c r="AH176">
        <f t="shared" si="199"/>
        <v>9.6038974648264674E-3</v>
      </c>
      <c r="AI176">
        <f t="shared" si="200"/>
        <v>0.74667372830558576</v>
      </c>
      <c r="AJ176">
        <f t="shared" si="201"/>
        <v>0.98268326127639016</v>
      </c>
      <c r="AK176">
        <f t="shared" si="202"/>
        <v>0.55496145385175399</v>
      </c>
      <c r="AL176">
        <f t="shared" si="203"/>
        <v>1.9990221617925292</v>
      </c>
      <c r="AM176">
        <f t="shared" si="204"/>
        <v>1.5557341972312664</v>
      </c>
      <c r="AN176">
        <f t="shared" si="222"/>
        <v>1.3068675168681549</v>
      </c>
      <c r="AO176">
        <f t="shared" si="222"/>
        <v>1.306843993825106</v>
      </c>
      <c r="AP176">
        <f t="shared" si="222"/>
        <v>1.3066962391436134</v>
      </c>
      <c r="AQ176">
        <f t="shared" si="222"/>
        <v>1.30576999123085</v>
      </c>
      <c r="AR176">
        <f t="shared" si="222"/>
        <v>1.3000339966019363</v>
      </c>
      <c r="AS176">
        <f t="shared" si="222"/>
        <v>1.266856307994191</v>
      </c>
      <c r="AT176">
        <f t="shared" si="222"/>
        <v>1.1192632088972101</v>
      </c>
      <c r="AU176">
        <f t="shared" si="205"/>
        <v>0.71794939554345572</v>
      </c>
      <c r="AV176" s="246">
        <f t="shared" si="206"/>
        <v>7.1885219097217005E-3</v>
      </c>
      <c r="AW176" s="247">
        <f t="shared" si="207"/>
        <v>-2.7295719066947159E-3</v>
      </c>
      <c r="AX176" s="248">
        <f t="shared" si="208"/>
        <v>7.4505627938170278E-7</v>
      </c>
      <c r="AY176" s="247">
        <f t="shared" si="209"/>
        <v>-3.8773045767384099E-3</v>
      </c>
      <c r="BA176">
        <f t="shared" si="210"/>
        <v>-1.2676428850610729E-3</v>
      </c>
      <c r="BB176">
        <f t="shared" si="211"/>
        <v>1.0396174684287685</v>
      </c>
      <c r="BC176">
        <f t="shared" si="212"/>
        <v>-0.42750011297282176</v>
      </c>
      <c r="BD176">
        <f t="shared" si="213"/>
        <v>0.19536239056210952</v>
      </c>
      <c r="BE176">
        <f t="shared" si="214"/>
        <v>1.3707198675175574</v>
      </c>
      <c r="BF176">
        <f t="shared" si="215"/>
        <v>0.81756502462919756</v>
      </c>
      <c r="BG176">
        <f t="shared" si="223"/>
        <v>1.1778485962024017</v>
      </c>
      <c r="BH176">
        <f t="shared" si="223"/>
        <v>1.1778485543892798</v>
      </c>
      <c r="BI176">
        <f t="shared" si="223"/>
        <v>1.1778480065919936</v>
      </c>
      <c r="BJ176">
        <f t="shared" si="223"/>
        <v>1.1778408299197489</v>
      </c>
      <c r="BK176">
        <f t="shared" si="223"/>
        <v>1.1777468200730101</v>
      </c>
      <c r="BL176">
        <f t="shared" si="223"/>
        <v>1.1765173130710096</v>
      </c>
      <c r="BM176">
        <f t="shared" si="223"/>
        <v>1.1607587497106202</v>
      </c>
      <c r="BN176">
        <f t="shared" si="216"/>
        <v>0.9937024191072561</v>
      </c>
    </row>
    <row r="177" spans="1:66">
      <c r="A177" s="59" t="s">
        <v>103</v>
      </c>
      <c r="B177" s="60"/>
      <c r="C177" s="61">
        <v>49605.474000000002</v>
      </c>
      <c r="D177" s="61">
        <v>6.0000000000000001E-3</v>
      </c>
      <c r="E177" s="58">
        <f t="shared" si="188"/>
        <v>16157.970793903529</v>
      </c>
      <c r="F177">
        <f t="shared" si="189"/>
        <v>16158</v>
      </c>
      <c r="G177">
        <f t="shared" si="190"/>
        <v>-1.0558065994700883E-2</v>
      </c>
      <c r="H177" s="116"/>
      <c r="I177" s="116">
        <f t="shared" si="224"/>
        <v>-1.0558065994700883E-2</v>
      </c>
      <c r="J177" s="117"/>
      <c r="K177" s="117"/>
      <c r="L177" s="116"/>
      <c r="M177" s="116"/>
      <c r="N177" s="116"/>
      <c r="O177" s="40"/>
      <c r="P177" s="116"/>
      <c r="Q177" s="293">
        <f t="shared" si="191"/>
        <v>34586.974000000002</v>
      </c>
      <c r="R177" s="8">
        <f t="shared" si="192"/>
        <v>1.1147275754845914E-4</v>
      </c>
      <c r="S177" s="8">
        <v>0.1</v>
      </c>
      <c r="T177" s="167">
        <f t="shared" si="193"/>
        <v>1.1147275754845914E-5</v>
      </c>
      <c r="U177" s="116"/>
      <c r="V177" s="116"/>
      <c r="W177" s="25"/>
      <c r="X177" s="252"/>
      <c r="Y177" s="41"/>
      <c r="Z177">
        <f t="shared" si="194"/>
        <v>16158</v>
      </c>
      <c r="AA177" s="246">
        <f t="shared" si="195"/>
        <v>8.4625647615224446E-3</v>
      </c>
      <c r="AB177" s="247">
        <f t="shared" si="196"/>
        <v>-1.9020630756223327E-2</v>
      </c>
      <c r="AC177" s="247">
        <f t="shared" si="197"/>
        <v>-1.0558065994700883E-2</v>
      </c>
      <c r="AD177" s="248">
        <f t="shared" si="198"/>
        <v>3.6178439436458879E-5</v>
      </c>
      <c r="AH177">
        <f t="shared" si="199"/>
        <v>9.6144184374332385E-3</v>
      </c>
      <c r="AI177">
        <f t="shared" si="200"/>
        <v>0.74577115310220787</v>
      </c>
      <c r="AJ177">
        <f t="shared" si="201"/>
        <v>0.98238049240023795</v>
      </c>
      <c r="AK177">
        <f t="shared" si="202"/>
        <v>0.55454856288413878</v>
      </c>
      <c r="AL177">
        <f t="shared" si="203"/>
        <v>2.0006491412531302</v>
      </c>
      <c r="AM177">
        <f t="shared" si="204"/>
        <v>1.5585201097821708</v>
      </c>
      <c r="AN177">
        <f t="shared" si="222"/>
        <v>1.3085951024912514</v>
      </c>
      <c r="AO177">
        <f t="shared" si="222"/>
        <v>1.3085723166909451</v>
      </c>
      <c r="AP177">
        <f t="shared" si="222"/>
        <v>1.3084282707140449</v>
      </c>
      <c r="AQ177">
        <f t="shared" si="222"/>
        <v>1.3075194309576212</v>
      </c>
      <c r="AR177">
        <f t="shared" si="222"/>
        <v>1.3018543938206759</v>
      </c>
      <c r="AS177">
        <f t="shared" si="222"/>
        <v>1.2688729792210682</v>
      </c>
      <c r="AT177">
        <f t="shared" si="222"/>
        <v>1.1213839433494011</v>
      </c>
      <c r="AU177">
        <f t="shared" si="205"/>
        <v>0.7194027812536703</v>
      </c>
      <c r="AV177" s="246">
        <f t="shared" si="206"/>
        <v>7.1816913126049233E-3</v>
      </c>
      <c r="AW177" s="247">
        <f t="shared" si="207"/>
        <v>-1.7739757307305808E-2</v>
      </c>
      <c r="AX177" s="248">
        <f t="shared" si="208"/>
        <v>3.1469898932210976E-5</v>
      </c>
      <c r="AY177" s="247">
        <f t="shared" si="209"/>
        <v>-1.8891610983216602E-2</v>
      </c>
      <c r="BA177">
        <f t="shared" si="210"/>
        <v>-1.2808734489175209E-3</v>
      </c>
      <c r="BB177">
        <f t="shared" si="211"/>
        <v>1.0390898408797973</v>
      </c>
      <c r="BC177">
        <f t="shared" si="212"/>
        <v>-0.42993941768427063</v>
      </c>
      <c r="BD177">
        <f t="shared" si="213"/>
        <v>0.19546864656726617</v>
      </c>
      <c r="BE177">
        <f t="shared" si="214"/>
        <v>1.3734198947841036</v>
      </c>
      <c r="BF177">
        <f t="shared" si="215"/>
        <v>0.81981989446760228</v>
      </c>
      <c r="BG177">
        <f t="shared" si="223"/>
        <v>1.1803942545926895</v>
      </c>
      <c r="BH177">
        <f t="shared" si="223"/>
        <v>1.1803942141714354</v>
      </c>
      <c r="BI177">
        <f t="shared" si="223"/>
        <v>1.1803936813350111</v>
      </c>
      <c r="BJ177">
        <f t="shared" si="223"/>
        <v>1.1803866575042381</v>
      </c>
      <c r="BK177">
        <f t="shared" si="223"/>
        <v>1.180294080819869</v>
      </c>
      <c r="BL177">
        <f t="shared" si="223"/>
        <v>1.1790758255421347</v>
      </c>
      <c r="BM177">
        <f t="shared" si="223"/>
        <v>1.163366025510741</v>
      </c>
      <c r="BN177">
        <f t="shared" si="216"/>
        <v>0.99605436543199</v>
      </c>
    </row>
    <row r="178" spans="1:66">
      <c r="A178" s="59" t="s">
        <v>104</v>
      </c>
      <c r="B178" s="60"/>
      <c r="C178" s="61">
        <v>49633.341</v>
      </c>
      <c r="D178" s="61">
        <v>5.0000000000000001E-3</v>
      </c>
      <c r="E178" s="58">
        <f t="shared" si="188"/>
        <v>16235.057477269014</v>
      </c>
      <c r="F178">
        <f t="shared" si="189"/>
        <v>16235</v>
      </c>
      <c r="G178">
        <f t="shared" si="190"/>
        <v>2.0778155005245935E-2</v>
      </c>
      <c r="H178" s="116"/>
      <c r="I178" s="116">
        <f t="shared" si="224"/>
        <v>2.0778155005245935E-2</v>
      </c>
      <c r="J178" s="117"/>
      <c r="K178" s="117"/>
      <c r="L178" s="116"/>
      <c r="M178" s="116"/>
      <c r="N178" s="116"/>
      <c r="O178" s="40"/>
      <c r="P178" s="116"/>
      <c r="Q178" s="293">
        <f t="shared" si="191"/>
        <v>34614.841</v>
      </c>
      <c r="R178" s="8">
        <f t="shared" si="192"/>
        <v>4.3173172542202673E-4</v>
      </c>
      <c r="S178" s="8">
        <v>0.1</v>
      </c>
      <c r="T178" s="167">
        <f t="shared" si="193"/>
        <v>4.3173172542202675E-5</v>
      </c>
      <c r="U178" s="116"/>
      <c r="V178" s="116"/>
      <c r="W178" s="25"/>
      <c r="X178" s="252"/>
      <c r="Y178" s="41"/>
      <c r="Z178">
        <f t="shared" si="194"/>
        <v>16235</v>
      </c>
      <c r="AA178" s="246">
        <f t="shared" si="195"/>
        <v>8.5220810794791775E-3</v>
      </c>
      <c r="AB178" s="247">
        <f t="shared" si="196"/>
        <v>1.2256073925766758E-2</v>
      </c>
      <c r="AC178" s="247">
        <f t="shared" si="197"/>
        <v>2.0778155005245935E-2</v>
      </c>
      <c r="AD178" s="248">
        <f t="shared" si="198"/>
        <v>1.5021134807385978E-5</v>
      </c>
      <c r="AH178">
        <f t="shared" si="199"/>
        <v>9.7135834940445271E-3</v>
      </c>
      <c r="AI178">
        <f t="shared" si="200"/>
        <v>0.73722793496475236</v>
      </c>
      <c r="AJ178">
        <f t="shared" si="201"/>
        <v>0.97937363390158261</v>
      </c>
      <c r="AK178">
        <f t="shared" si="202"/>
        <v>0.55055177506657471</v>
      </c>
      <c r="AL178">
        <f t="shared" si="203"/>
        <v>2.0161102675561753</v>
      </c>
      <c r="AM178">
        <f t="shared" si="204"/>
        <v>1.5853519047098596</v>
      </c>
      <c r="AN178">
        <f t="shared" si="222"/>
        <v>1.3251171471105168</v>
      </c>
      <c r="AO178">
        <f t="shared" si="222"/>
        <v>1.3251005402156495</v>
      </c>
      <c r="AP178">
        <f t="shared" si="222"/>
        <v>1.3249886455501074</v>
      </c>
      <c r="AQ178">
        <f t="shared" si="222"/>
        <v>1.3242360137486977</v>
      </c>
      <c r="AR178">
        <f t="shared" si="222"/>
        <v>1.3192309377422902</v>
      </c>
      <c r="AS178">
        <f t="shared" si="222"/>
        <v>1.2881456397553603</v>
      </c>
      <c r="AT178">
        <f t="shared" si="222"/>
        <v>1.1417523882638081</v>
      </c>
      <c r="AU178">
        <f t="shared" si="205"/>
        <v>0.73339161871448511</v>
      </c>
      <c r="AV178" s="246">
        <f t="shared" si="206"/>
        <v>7.1146410516327013E-3</v>
      </c>
      <c r="AW178" s="247">
        <f t="shared" si="207"/>
        <v>1.3663513953613234E-2</v>
      </c>
      <c r="AX178" s="248">
        <f t="shared" si="208"/>
        <v>1.8669161356058357E-5</v>
      </c>
      <c r="AY178" s="247">
        <f t="shared" si="209"/>
        <v>1.2472011539047884E-2</v>
      </c>
      <c r="BA178">
        <f t="shared" si="210"/>
        <v>-1.4074400278464767E-3</v>
      </c>
      <c r="BB178">
        <f t="shared" si="211"/>
        <v>1.0340248601624094</v>
      </c>
      <c r="BC178">
        <f t="shared" si="212"/>
        <v>-0.45313032360627542</v>
      </c>
      <c r="BD178">
        <f t="shared" si="213"/>
        <v>0.19641363583462115</v>
      </c>
      <c r="BE178">
        <f t="shared" si="214"/>
        <v>1.3992679565081187</v>
      </c>
      <c r="BF178">
        <f t="shared" si="215"/>
        <v>0.84166287750552271</v>
      </c>
      <c r="BG178">
        <f t="shared" si="223"/>
        <v>1.2048302469038998</v>
      </c>
      <c r="BH178">
        <f t="shared" si="223"/>
        <v>1.2048302180944392</v>
      </c>
      <c r="BI178">
        <f t="shared" si="223"/>
        <v>1.2048298142260803</v>
      </c>
      <c r="BJ178">
        <f t="shared" si="223"/>
        <v>1.2048241526011474</v>
      </c>
      <c r="BK178">
        <f t="shared" si="223"/>
        <v>1.2047447939660498</v>
      </c>
      <c r="BL178">
        <f t="shared" si="223"/>
        <v>1.2036341529305949</v>
      </c>
      <c r="BM178">
        <f t="shared" si="223"/>
        <v>1.1884135257506658</v>
      </c>
      <c r="BN178">
        <f t="shared" si="216"/>
        <v>1.0186918488075534</v>
      </c>
    </row>
    <row r="179" spans="1:66">
      <c r="A179" s="59" t="s">
        <v>73</v>
      </c>
      <c r="B179" s="60"/>
      <c r="C179" s="61">
        <v>49679.597999999998</v>
      </c>
      <c r="D179" s="61" t="s">
        <v>16</v>
      </c>
      <c r="E179" s="58">
        <f t="shared" si="188"/>
        <v>16363.015230613015</v>
      </c>
      <c r="F179">
        <f t="shared" si="189"/>
        <v>16363</v>
      </c>
      <c r="G179">
        <f t="shared" si="190"/>
        <v>5.5058989964891225E-3</v>
      </c>
      <c r="H179" s="116"/>
      <c r="I179" s="116">
        <f t="shared" si="224"/>
        <v>5.5058989964891225E-3</v>
      </c>
      <c r="J179" s="9"/>
      <c r="K179" s="117"/>
      <c r="L179" s="116"/>
      <c r="M179" s="116"/>
      <c r="N179" s="116"/>
      <c r="O179" s="40"/>
      <c r="P179" s="116"/>
      <c r="Q179" s="293">
        <f t="shared" si="191"/>
        <v>34661.097999999998</v>
      </c>
      <c r="R179" s="8">
        <f t="shared" si="192"/>
        <v>3.0314923759539925E-5</v>
      </c>
      <c r="S179" s="8">
        <v>0.1</v>
      </c>
      <c r="T179" s="167">
        <f t="shared" si="193"/>
        <v>3.0314923759539925E-6</v>
      </c>
      <c r="U179" s="116"/>
      <c r="V179" s="116"/>
      <c r="W179" s="25"/>
      <c r="X179" s="252"/>
      <c r="Y179" s="41"/>
      <c r="Z179">
        <f t="shared" si="194"/>
        <v>16363</v>
      </c>
      <c r="AA179" s="246">
        <f t="shared" si="195"/>
        <v>8.6128652136555385E-3</v>
      </c>
      <c r="AB179" s="247">
        <f t="shared" si="196"/>
        <v>-3.106966217166416E-3</v>
      </c>
      <c r="AC179" s="247">
        <f t="shared" si="197"/>
        <v>5.5058989964891225E-3</v>
      </c>
      <c r="AD179" s="248">
        <f t="shared" si="198"/>
        <v>9.6532390746133893E-7</v>
      </c>
      <c r="AH179">
        <f t="shared" si="199"/>
        <v>9.8702133023327657E-3</v>
      </c>
      <c r="AI179">
        <f t="shared" si="200"/>
        <v>0.72358270821070581</v>
      </c>
      <c r="AJ179">
        <f t="shared" si="201"/>
        <v>0.97403126407073115</v>
      </c>
      <c r="AK179">
        <f t="shared" si="202"/>
        <v>0.54382892162123631</v>
      </c>
      <c r="AL179">
        <f t="shared" si="203"/>
        <v>2.0410458676738825</v>
      </c>
      <c r="AM179">
        <f t="shared" si="204"/>
        <v>1.6300411705845899</v>
      </c>
      <c r="AN179">
        <f t="shared" si="222"/>
        <v>1.352169345582706</v>
      </c>
      <c r="AO179">
        <f t="shared" si="222"/>
        <v>1.3521599492569973</v>
      </c>
      <c r="AP179">
        <f t="shared" si="222"/>
        <v>1.3520889475085025</v>
      </c>
      <c r="AQ179">
        <f t="shared" si="222"/>
        <v>1.3515531662264215</v>
      </c>
      <c r="AR179">
        <f t="shared" si="222"/>
        <v>1.3475509377397503</v>
      </c>
      <c r="AS179">
        <f t="shared" si="222"/>
        <v>1.3196313250347593</v>
      </c>
      <c r="AT179">
        <f t="shared" si="222"/>
        <v>1.175434189830038</v>
      </c>
      <c r="AU179">
        <f t="shared" si="205"/>
        <v>0.75664579007791666</v>
      </c>
      <c r="AV179" s="246">
        <f t="shared" si="206"/>
        <v>6.9982679049284298E-3</v>
      </c>
      <c r="AW179" s="247">
        <f t="shared" si="207"/>
        <v>-1.4923689084393073E-3</v>
      </c>
      <c r="AX179" s="248">
        <f t="shared" si="208"/>
        <v>2.2271649588763295E-7</v>
      </c>
      <c r="AY179" s="247">
        <f t="shared" si="209"/>
        <v>-2.749716997116534E-3</v>
      </c>
      <c r="BA179">
        <f t="shared" si="210"/>
        <v>-1.6145973087271091E-3</v>
      </c>
      <c r="BB179">
        <f t="shared" si="211"/>
        <v>1.0256662049384626</v>
      </c>
      <c r="BC179">
        <f t="shared" si="212"/>
        <v>-0.49052059296088646</v>
      </c>
      <c r="BD179">
        <f t="shared" si="213"/>
        <v>0.19767967365134817</v>
      </c>
      <c r="BE179">
        <f t="shared" si="214"/>
        <v>1.4416812731542106</v>
      </c>
      <c r="BF179">
        <f t="shared" si="215"/>
        <v>0.87855629227791032</v>
      </c>
      <c r="BG179">
        <f t="shared" si="223"/>
        <v>1.2451879057488626</v>
      </c>
      <c r="BH179">
        <f t="shared" si="223"/>
        <v>1.2451878902507794</v>
      </c>
      <c r="BI179">
        <f t="shared" si="223"/>
        <v>1.2451876472031334</v>
      </c>
      <c r="BJ179">
        <f t="shared" si="223"/>
        <v>1.2451838356476883</v>
      </c>
      <c r="BK179">
        <f t="shared" si="223"/>
        <v>1.2451240671727613</v>
      </c>
      <c r="BL179">
        <f t="shared" si="223"/>
        <v>1.2441882254942587</v>
      </c>
      <c r="BM179">
        <f t="shared" si="223"/>
        <v>1.2298578910936266</v>
      </c>
      <c r="BN179">
        <f t="shared" si="216"/>
        <v>1.0563229900032951</v>
      </c>
    </row>
    <row r="180" spans="1:66">
      <c r="A180" s="59" t="s">
        <v>73</v>
      </c>
      <c r="B180" s="60"/>
      <c r="C180" s="61">
        <v>49713.580999999998</v>
      </c>
      <c r="D180" s="61" t="s">
        <v>16</v>
      </c>
      <c r="E180" s="58">
        <f t="shared" si="188"/>
        <v>16457.020210008337</v>
      </c>
      <c r="F180">
        <f t="shared" si="189"/>
        <v>16457</v>
      </c>
      <c r="G180">
        <f t="shared" si="190"/>
        <v>7.3059610003838316E-3</v>
      </c>
      <c r="H180" s="116"/>
      <c r="I180" s="116">
        <f t="shared" si="224"/>
        <v>7.3059610003838316E-3</v>
      </c>
      <c r="J180" s="9"/>
      <c r="K180" s="117"/>
      <c r="L180" s="116"/>
      <c r="M180" s="116"/>
      <c r="N180" s="116"/>
      <c r="O180" s="40"/>
      <c r="P180" s="116"/>
      <c r="Q180" s="293">
        <f t="shared" si="191"/>
        <v>34695.080999999998</v>
      </c>
      <c r="R180" s="8">
        <f t="shared" si="192"/>
        <v>5.337706613912952E-5</v>
      </c>
      <c r="S180" s="8">
        <v>0.1</v>
      </c>
      <c r="T180" s="167">
        <f t="shared" si="193"/>
        <v>5.3377066139129523E-6</v>
      </c>
      <c r="U180" s="116"/>
      <c r="V180" s="116"/>
      <c r="W180" s="25"/>
      <c r="X180" s="252"/>
      <c r="Y180" s="41"/>
      <c r="Z180">
        <f t="shared" si="194"/>
        <v>16457</v>
      </c>
      <c r="AA180" s="246">
        <f t="shared" si="195"/>
        <v>8.673267240810318E-3</v>
      </c>
      <c r="AB180" s="247">
        <f t="shared" si="196"/>
        <v>-1.3673062404264864E-3</v>
      </c>
      <c r="AC180" s="247">
        <f t="shared" si="197"/>
        <v>7.3059610003838316E-3</v>
      </c>
      <c r="AD180" s="248">
        <f t="shared" si="198"/>
        <v>1.8695263551092127E-7</v>
      </c>
      <c r="AH180">
        <f t="shared" si="199"/>
        <v>9.9789199145280134E-3</v>
      </c>
      <c r="AI180">
        <f t="shared" si="200"/>
        <v>0.71398208981406697</v>
      </c>
      <c r="AJ180">
        <f t="shared" si="201"/>
        <v>0.96986294908338555</v>
      </c>
      <c r="AK180">
        <f t="shared" si="202"/>
        <v>0.53884150753697158</v>
      </c>
      <c r="AL180">
        <f t="shared" si="203"/>
        <v>2.0587804737138296</v>
      </c>
      <c r="AM180">
        <f t="shared" si="204"/>
        <v>1.6629456674370842</v>
      </c>
      <c r="AN180">
        <f t="shared" si="222"/>
        <v>1.3717199753947804</v>
      </c>
      <c r="AO180">
        <f t="shared" si="222"/>
        <v>1.3717140359775331</v>
      </c>
      <c r="AP180">
        <f t="shared" si="222"/>
        <v>1.3716648129793445</v>
      </c>
      <c r="AQ180">
        <f t="shared" si="222"/>
        <v>1.3712573378519295</v>
      </c>
      <c r="AR180">
        <f t="shared" si="222"/>
        <v>1.3679152083308055</v>
      </c>
      <c r="AS180">
        <f t="shared" si="222"/>
        <v>1.3423156185105474</v>
      </c>
      <c r="AT180">
        <f t="shared" si="222"/>
        <v>1.2000253620125656</v>
      </c>
      <c r="AU180">
        <f t="shared" si="205"/>
        <v>0.77372307217293645</v>
      </c>
      <c r="AV180" s="246">
        <f t="shared" si="206"/>
        <v>6.9092438608530631E-3</v>
      </c>
      <c r="AW180" s="247">
        <f t="shared" si="207"/>
        <v>3.9671713953076844E-4</v>
      </c>
      <c r="AX180" s="248">
        <f t="shared" si="208"/>
        <v>1.5738448879747519E-8</v>
      </c>
      <c r="AY180" s="247">
        <f t="shared" si="209"/>
        <v>-9.089355341869265E-4</v>
      </c>
      <c r="BA180">
        <f t="shared" si="210"/>
        <v>-1.7640233799572553E-3</v>
      </c>
      <c r="BB180">
        <f t="shared" si="211"/>
        <v>1.0195838932216881</v>
      </c>
      <c r="BC180">
        <f t="shared" si="212"/>
        <v>-0.51704851892644654</v>
      </c>
      <c r="BD180">
        <f t="shared" si="213"/>
        <v>0.19837459156133933</v>
      </c>
      <c r="BE180">
        <f t="shared" si="214"/>
        <v>1.4723933959932884</v>
      </c>
      <c r="BF180">
        <f t="shared" si="215"/>
        <v>0.90613939740880733</v>
      </c>
      <c r="BG180">
        <f t="shared" si="223"/>
        <v>1.2746178376222461</v>
      </c>
      <c r="BH180">
        <f t="shared" si="223"/>
        <v>1.2746178283013749</v>
      </c>
      <c r="BI180">
        <f t="shared" si="223"/>
        <v>1.2746176680953194</v>
      </c>
      <c r="BJ180">
        <f t="shared" si="223"/>
        <v>1.2746149145053065</v>
      </c>
      <c r="BK180">
        <f t="shared" si="223"/>
        <v>1.2745675902275624</v>
      </c>
      <c r="BL180">
        <f t="shared" si="223"/>
        <v>1.273755400256896</v>
      </c>
      <c r="BM180">
        <f t="shared" si="223"/>
        <v>1.2601374071321298</v>
      </c>
      <c r="BN180">
        <f t="shared" si="216"/>
        <v>1.0839583593189182</v>
      </c>
    </row>
    <row r="181" spans="1:66">
      <c r="A181" s="59" t="s">
        <v>105</v>
      </c>
      <c r="B181" s="60"/>
      <c r="C181" s="61">
        <v>49917.466</v>
      </c>
      <c r="D181" s="61">
        <v>4.0000000000000001E-3</v>
      </c>
      <c r="E181" s="58">
        <f t="shared" si="188"/>
        <v>17021.014125319387</v>
      </c>
      <c r="F181">
        <f t="shared" si="189"/>
        <v>17021</v>
      </c>
      <c r="G181">
        <f t="shared" si="190"/>
        <v>5.1063330029137433E-3</v>
      </c>
      <c r="H181" s="116"/>
      <c r="I181" s="116">
        <f t="shared" si="224"/>
        <v>5.1063330029137433E-3</v>
      </c>
      <c r="J181" s="117"/>
      <c r="K181" s="117"/>
      <c r="L181" s="116"/>
      <c r="M181" s="116"/>
      <c r="N181" s="116"/>
      <c r="O181" s="40"/>
      <c r="P181" s="116"/>
      <c r="Q181" s="293">
        <f t="shared" si="191"/>
        <v>34898.966</v>
      </c>
      <c r="R181" s="8">
        <f t="shared" si="192"/>
        <v>2.6074636736646087E-5</v>
      </c>
      <c r="S181" s="8">
        <v>0.1</v>
      </c>
      <c r="T181" s="167">
        <f t="shared" si="193"/>
        <v>2.607463673664609E-6</v>
      </c>
      <c r="U181" s="116"/>
      <c r="V181" s="116"/>
      <c r="W181" s="25"/>
      <c r="X181" s="252"/>
      <c r="Y181" s="41"/>
      <c r="Z181">
        <f t="shared" si="194"/>
        <v>17021</v>
      </c>
      <c r="AA181" s="246">
        <f t="shared" si="195"/>
        <v>8.9333247864227614E-3</v>
      </c>
      <c r="AB181" s="247">
        <f t="shared" si="196"/>
        <v>-3.8269917835090182E-3</v>
      </c>
      <c r="AC181" s="247">
        <f t="shared" si="197"/>
        <v>5.1063330029137433E-3</v>
      </c>
      <c r="AD181" s="248">
        <f t="shared" si="198"/>
        <v>1.4645866111045537E-6</v>
      </c>
      <c r="AH181">
        <f t="shared" si="199"/>
        <v>1.0527900987123242E-2</v>
      </c>
      <c r="AI181">
        <f t="shared" si="200"/>
        <v>0.66292844272096096</v>
      </c>
      <c r="AJ181">
        <f t="shared" si="201"/>
        <v>0.94156605101244439</v>
      </c>
      <c r="AK181">
        <f t="shared" si="202"/>
        <v>0.50846748221034566</v>
      </c>
      <c r="AL181">
        <f t="shared" si="203"/>
        <v>2.1561982660106183</v>
      </c>
      <c r="AM181">
        <f t="shared" si="204"/>
        <v>1.8626909893426988</v>
      </c>
      <c r="AN181">
        <f t="shared" ref="AN181:AT190" si="225">$AU181+$AB$7*SIN(AO181)</f>
        <v>1.4839329727334172</v>
      </c>
      <c r="AO181">
        <f t="shared" si="225"/>
        <v>1.4839328667385514</v>
      </c>
      <c r="AP181">
        <f t="shared" si="225"/>
        <v>1.4839308639908695</v>
      </c>
      <c r="AQ181">
        <f t="shared" si="225"/>
        <v>1.4838930312047405</v>
      </c>
      <c r="AR181">
        <f t="shared" si="225"/>
        <v>1.483181414553894</v>
      </c>
      <c r="AS181">
        <f t="shared" si="225"/>
        <v>1.4707323075453442</v>
      </c>
      <c r="AT181">
        <f t="shared" si="225"/>
        <v>1.3448875324175278</v>
      </c>
      <c r="AU181">
        <f t="shared" si="205"/>
        <v>0.8761867647430579</v>
      </c>
      <c r="AV181" s="246">
        <f t="shared" si="206"/>
        <v>6.326058766652114E-3</v>
      </c>
      <c r="AW181" s="247">
        <f t="shared" si="207"/>
        <v>-1.2197257637383708E-3</v>
      </c>
      <c r="AX181" s="248">
        <f t="shared" si="208"/>
        <v>1.487730938727152E-7</v>
      </c>
      <c r="AY181" s="247">
        <f t="shared" si="209"/>
        <v>-2.8143019644388521E-3</v>
      </c>
      <c r="BA181">
        <f t="shared" si="210"/>
        <v>-2.6072660197706469E-3</v>
      </c>
      <c r="BB181">
        <f t="shared" si="211"/>
        <v>0.98437731350652913</v>
      </c>
      <c r="BC181">
        <f t="shared" si="212"/>
        <v>-0.65957639318056294</v>
      </c>
      <c r="BD181">
        <f t="shared" si="213"/>
        <v>0.19872578875821176</v>
      </c>
      <c r="BE181">
        <f t="shared" si="214"/>
        <v>1.649249262366721</v>
      </c>
      <c r="BF181">
        <f t="shared" si="215"/>
        <v>1.0816996320256731</v>
      </c>
      <c r="BG181">
        <f t="shared" ref="BG181:BM190" si="226">$BN181+$BB$7*SIN(BH181)</f>
        <v>1.4475986640248952</v>
      </c>
      <c r="BH181">
        <f t="shared" si="226"/>
        <v>1.4475986639475895</v>
      </c>
      <c r="BI181">
        <f t="shared" si="226"/>
        <v>1.4475986607917419</v>
      </c>
      <c r="BJ181">
        <f t="shared" si="226"/>
        <v>1.4475985319607441</v>
      </c>
      <c r="BK181">
        <f t="shared" si="226"/>
        <v>1.4475932728144232</v>
      </c>
      <c r="BL181">
        <f t="shared" si="226"/>
        <v>1.4473787739790627</v>
      </c>
      <c r="BM181">
        <f t="shared" si="226"/>
        <v>1.4389257243940337</v>
      </c>
      <c r="BN181">
        <f t="shared" si="216"/>
        <v>1.2497705752126551</v>
      </c>
    </row>
    <row r="182" spans="1:66">
      <c r="A182" s="59" t="s">
        <v>105</v>
      </c>
      <c r="B182" s="60"/>
      <c r="C182" s="61">
        <v>49934.447</v>
      </c>
      <c r="D182" s="61">
        <v>5.0000000000000001E-3</v>
      </c>
      <c r="E182" s="58">
        <f t="shared" si="188"/>
        <v>17067.987569544792</v>
      </c>
      <c r="F182">
        <f t="shared" si="189"/>
        <v>17068</v>
      </c>
      <c r="G182">
        <f t="shared" si="190"/>
        <v>-4.4936359990970232E-3</v>
      </c>
      <c r="H182" s="116"/>
      <c r="I182" s="116">
        <f t="shared" si="224"/>
        <v>-4.4936359990970232E-3</v>
      </c>
      <c r="J182" s="117"/>
      <c r="K182" s="117"/>
      <c r="L182" s="116"/>
      <c r="M182" s="116"/>
      <c r="N182" s="116"/>
      <c r="O182" s="40"/>
      <c r="P182" s="116"/>
      <c r="Q182" s="293">
        <f t="shared" si="191"/>
        <v>34915.947</v>
      </c>
      <c r="R182" s="8">
        <f t="shared" si="192"/>
        <v>2.0192764492380702E-5</v>
      </c>
      <c r="S182" s="8">
        <v>0.1</v>
      </c>
      <c r="T182" s="167">
        <f t="shared" si="193"/>
        <v>2.0192764492380704E-6</v>
      </c>
      <c r="U182" s="116"/>
      <c r="V182" s="116"/>
      <c r="W182" s="25"/>
      <c r="X182" s="252"/>
      <c r="Y182" s="41"/>
      <c r="Z182">
        <f t="shared" si="194"/>
        <v>17068</v>
      </c>
      <c r="AA182" s="246">
        <f t="shared" si="195"/>
        <v>8.9476497329342205E-3</v>
      </c>
      <c r="AB182" s="247">
        <f t="shared" si="196"/>
        <v>-1.3441285732031244E-2</v>
      </c>
      <c r="AC182" s="247">
        <f t="shared" si="197"/>
        <v>-4.4936359990970232E-3</v>
      </c>
      <c r="AD182" s="248">
        <f t="shared" si="198"/>
        <v>1.8066816213010668E-5</v>
      </c>
      <c r="AH182">
        <f t="shared" si="199"/>
        <v>1.0566232943131002E-2</v>
      </c>
      <c r="AI182">
        <f t="shared" si="200"/>
        <v>0.65912460513492421</v>
      </c>
      <c r="AJ182">
        <f t="shared" si="201"/>
        <v>0.93901348405017093</v>
      </c>
      <c r="AK182">
        <f t="shared" si="202"/>
        <v>0.50592527152478095</v>
      </c>
      <c r="AL182">
        <f t="shared" si="203"/>
        <v>2.1636979642152045</v>
      </c>
      <c r="AM182">
        <f t="shared" si="204"/>
        <v>1.8795693526181947</v>
      </c>
      <c r="AN182">
        <f t="shared" si="225"/>
        <v>1.4929228316069993</v>
      </c>
      <c r="AO182">
        <f t="shared" si="225"/>
        <v>1.4929227684924284</v>
      </c>
      <c r="AP182">
        <f t="shared" si="225"/>
        <v>1.4929214386132226</v>
      </c>
      <c r="AQ182">
        <f t="shared" si="225"/>
        <v>1.4928934221635133</v>
      </c>
      <c r="AR182">
        <f t="shared" si="225"/>
        <v>1.4923055217627872</v>
      </c>
      <c r="AS182">
        <f t="shared" si="225"/>
        <v>1.4808491558579222</v>
      </c>
      <c r="AT182">
        <f t="shared" si="225"/>
        <v>1.3567432305362805</v>
      </c>
      <c r="AU182">
        <f t="shared" si="205"/>
        <v>0.8847254057905678</v>
      </c>
      <c r="AV182" s="246">
        <f t="shared" si="206"/>
        <v>6.2745486384966128E-3</v>
      </c>
      <c r="AW182" s="247">
        <f t="shared" si="207"/>
        <v>-1.0768184637593636E-2</v>
      </c>
      <c r="AX182" s="248">
        <f t="shared" si="208"/>
        <v>1.1595380038930759E-5</v>
      </c>
      <c r="AY182" s="247">
        <f t="shared" si="209"/>
        <v>-1.2386767847790418E-2</v>
      </c>
      <c r="BA182">
        <f t="shared" si="210"/>
        <v>-2.6731010944376072E-3</v>
      </c>
      <c r="BB182">
        <f t="shared" si="211"/>
        <v>0.98155941964205395</v>
      </c>
      <c r="BC182">
        <f t="shared" si="212"/>
        <v>-0.67017403086775618</v>
      </c>
      <c r="BD182">
        <f t="shared" si="213"/>
        <v>0.19848413651198632</v>
      </c>
      <c r="BE182">
        <f t="shared" si="214"/>
        <v>1.6634374606654563</v>
      </c>
      <c r="BF182">
        <f t="shared" si="215"/>
        <v>1.0972136628414781</v>
      </c>
      <c r="BG182">
        <f t="shared" si="226"/>
        <v>1.4617430289836681</v>
      </c>
      <c r="BH182">
        <f t="shared" si="226"/>
        <v>1.4617430289438906</v>
      </c>
      <c r="BI182">
        <f t="shared" si="226"/>
        <v>1.4617430271104386</v>
      </c>
      <c r="BJ182">
        <f t="shared" si="226"/>
        <v>1.4617429426020854</v>
      </c>
      <c r="BK182">
        <f t="shared" si="226"/>
        <v>1.4617390474733871</v>
      </c>
      <c r="BL182">
        <f t="shared" si="226"/>
        <v>1.461559664734698</v>
      </c>
      <c r="BM182">
        <f t="shared" si="226"/>
        <v>1.4535944484823102</v>
      </c>
      <c r="BN182">
        <f t="shared" si="216"/>
        <v>1.2635882598704666</v>
      </c>
    </row>
    <row r="183" spans="1:66">
      <c r="A183" s="59" t="s">
        <v>106</v>
      </c>
      <c r="B183" s="60"/>
      <c r="C183" s="62">
        <v>49983.623</v>
      </c>
      <c r="D183" s="61"/>
      <c r="E183" s="58">
        <f t="shared" si="188"/>
        <v>17204.019964175761</v>
      </c>
      <c r="F183">
        <f t="shared" si="189"/>
        <v>17204</v>
      </c>
      <c r="G183">
        <f t="shared" si="190"/>
        <v>7.2170920029748231E-3</v>
      </c>
      <c r="H183" s="116"/>
      <c r="I183" s="8">
        <f t="shared" si="224"/>
        <v>7.2170920029748231E-3</v>
      </c>
      <c r="J183" s="9"/>
      <c r="K183" s="9"/>
      <c r="L183" s="116"/>
      <c r="M183" s="116"/>
      <c r="N183" s="116"/>
      <c r="O183" s="40"/>
      <c r="P183" s="116"/>
      <c r="Q183" s="293">
        <f t="shared" si="191"/>
        <v>34965.123</v>
      </c>
      <c r="R183" s="8">
        <f t="shared" si="192"/>
        <v>5.2086416979403143E-5</v>
      </c>
      <c r="S183" s="8">
        <v>0.1</v>
      </c>
      <c r="T183" s="167">
        <f t="shared" si="193"/>
        <v>5.2086416979403145E-6</v>
      </c>
      <c r="U183" s="116"/>
      <c r="V183" s="116"/>
      <c r="W183" s="25"/>
      <c r="X183" s="252"/>
      <c r="Y183" s="41"/>
      <c r="Z183">
        <f t="shared" si="194"/>
        <v>17204</v>
      </c>
      <c r="AA183" s="246">
        <f t="shared" si="195"/>
        <v>8.9832124228226631E-3</v>
      </c>
      <c r="AB183" s="247">
        <f t="shared" si="196"/>
        <v>-1.76612041984784E-3</v>
      </c>
      <c r="AC183" s="247">
        <f t="shared" si="197"/>
        <v>7.2170920029748231E-3</v>
      </c>
      <c r="AD183" s="248">
        <f t="shared" si="198"/>
        <v>3.1191813374035106E-7</v>
      </c>
      <c r="AH183">
        <f t="shared" si="199"/>
        <v>1.0671202100216099E-2</v>
      </c>
      <c r="AI183">
        <f t="shared" si="200"/>
        <v>0.64846294295843188</v>
      </c>
      <c r="AJ183">
        <f t="shared" si="201"/>
        <v>0.93150294923008137</v>
      </c>
      <c r="AK183">
        <f t="shared" si="202"/>
        <v>0.49857608518499763</v>
      </c>
      <c r="AL183">
        <f t="shared" si="203"/>
        <v>2.184924937719448</v>
      </c>
      <c r="AM183">
        <f t="shared" si="204"/>
        <v>1.9286590869931346</v>
      </c>
      <c r="AN183">
        <f t="shared" si="225"/>
        <v>1.5186499584921296</v>
      </c>
      <c r="AO183">
        <f t="shared" si="225"/>
        <v>1.5186499487627716</v>
      </c>
      <c r="AP183">
        <f t="shared" si="225"/>
        <v>1.5186496427829095</v>
      </c>
      <c r="AQ183">
        <f t="shared" si="225"/>
        <v>1.5186400208968558</v>
      </c>
      <c r="AR183">
        <f t="shared" si="225"/>
        <v>1.5183383492277396</v>
      </c>
      <c r="AS183">
        <f t="shared" si="225"/>
        <v>1.5096294465542126</v>
      </c>
      <c r="AT183">
        <f t="shared" si="225"/>
        <v>1.3908543672356184</v>
      </c>
      <c r="AU183">
        <f t="shared" si="205"/>
        <v>0.90943296286421482</v>
      </c>
      <c r="AV183" s="246">
        <f t="shared" si="206"/>
        <v>6.123693650929872E-3</v>
      </c>
      <c r="AW183" s="247">
        <f t="shared" si="207"/>
        <v>1.0933983520449511E-3</v>
      </c>
      <c r="AX183" s="248">
        <f t="shared" si="208"/>
        <v>1.1955199562546151E-7</v>
      </c>
      <c r="AY183" s="247">
        <f t="shared" si="209"/>
        <v>-5.9459132534848448E-4</v>
      </c>
      <c r="BA183">
        <f t="shared" si="210"/>
        <v>-2.8595187718927911E-3</v>
      </c>
      <c r="BB183">
        <f t="shared" si="211"/>
        <v>0.97351796453398709</v>
      </c>
      <c r="BC183">
        <f t="shared" si="212"/>
        <v>-0.69974844639642897</v>
      </c>
      <c r="BD183">
        <f t="shared" si="213"/>
        <v>0.19757203559315653</v>
      </c>
      <c r="BE183">
        <f t="shared" si="214"/>
        <v>1.7040395314334322</v>
      </c>
      <c r="BF183">
        <f t="shared" si="215"/>
        <v>1.1429803862087318</v>
      </c>
      <c r="BG183">
        <f t="shared" si="226"/>
        <v>1.5024448059381936</v>
      </c>
      <c r="BH183">
        <f t="shared" si="226"/>
        <v>1.5024448059349946</v>
      </c>
      <c r="BI183">
        <f t="shared" si="226"/>
        <v>1.5024448057000286</v>
      </c>
      <c r="BJ183">
        <f t="shared" si="226"/>
        <v>1.5024447884415315</v>
      </c>
      <c r="BK183">
        <f t="shared" si="226"/>
        <v>1.5024435207991089</v>
      </c>
      <c r="BL183">
        <f t="shared" si="226"/>
        <v>1.5023504761279627</v>
      </c>
      <c r="BM183">
        <f t="shared" si="226"/>
        <v>1.4958352106783219</v>
      </c>
      <c r="BN183">
        <f t="shared" si="216"/>
        <v>1.3035713473909423</v>
      </c>
    </row>
    <row r="184" spans="1:66">
      <c r="A184" s="59" t="s">
        <v>106</v>
      </c>
      <c r="B184" s="60"/>
      <c r="C184" s="62">
        <v>49989.599999999999</v>
      </c>
      <c r="D184" s="61"/>
      <c r="E184" s="58">
        <f t="shared" si="188"/>
        <v>17220.553753477641</v>
      </c>
      <c r="F184">
        <f t="shared" si="189"/>
        <v>17220.5</v>
      </c>
      <c r="G184">
        <f t="shared" si="190"/>
        <v>1.9431996501225512E-2</v>
      </c>
      <c r="H184" s="116"/>
      <c r="I184" s="8">
        <f t="shared" si="224"/>
        <v>1.9431996501225512E-2</v>
      </c>
      <c r="J184" s="9"/>
      <c r="K184" s="9"/>
      <c r="L184" s="116"/>
      <c r="M184" s="116"/>
      <c r="N184" s="116"/>
      <c r="O184" s="40"/>
      <c r="P184" s="116"/>
      <c r="Q184" s="293">
        <f t="shared" si="191"/>
        <v>34971.1</v>
      </c>
      <c r="R184" s="8">
        <f t="shared" si="192"/>
        <v>3.7760248802364054E-4</v>
      </c>
      <c r="S184" s="8">
        <v>0.1</v>
      </c>
      <c r="T184" s="167">
        <f t="shared" si="193"/>
        <v>3.7760248802364058E-5</v>
      </c>
      <c r="U184" s="116"/>
      <c r="V184" s="116"/>
      <c r="W184" s="25"/>
      <c r="X184" s="252"/>
      <c r="Y184" s="41"/>
      <c r="Z184">
        <f t="shared" si="194"/>
        <v>17220.5</v>
      </c>
      <c r="AA184" s="246">
        <f t="shared" si="195"/>
        <v>8.986943555869523E-3</v>
      </c>
      <c r="AB184" s="247">
        <f t="shared" si="196"/>
        <v>1.0445052945355989E-2</v>
      </c>
      <c r="AC184" s="247">
        <f t="shared" si="197"/>
        <v>1.9431996501225512E-2</v>
      </c>
      <c r="AD184" s="248">
        <f t="shared" si="198"/>
        <v>1.0909913103128983E-5</v>
      </c>
      <c r="AH184">
        <f t="shared" si="199"/>
        <v>1.0683347741551252E-2</v>
      </c>
      <c r="AI184">
        <f t="shared" si="200"/>
        <v>0.64720324366857529</v>
      </c>
      <c r="AJ184">
        <f t="shared" si="201"/>
        <v>0.93058014314057336</v>
      </c>
      <c r="AK184">
        <f t="shared" si="202"/>
        <v>0.49768550703619052</v>
      </c>
      <c r="AL184">
        <f t="shared" si="203"/>
        <v>2.1874537888331882</v>
      </c>
      <c r="AM184">
        <f t="shared" si="204"/>
        <v>1.9346414209914895</v>
      </c>
      <c r="AN184">
        <f t="shared" si="225"/>
        <v>1.5217430026825753</v>
      </c>
      <c r="AO184">
        <f t="shared" si="225"/>
        <v>1.5217429953313191</v>
      </c>
      <c r="AP184">
        <f t="shared" si="225"/>
        <v>1.5217427495757372</v>
      </c>
      <c r="AQ184">
        <f t="shared" si="225"/>
        <v>1.521734534571312</v>
      </c>
      <c r="AR184">
        <f t="shared" si="225"/>
        <v>1.5214607136585239</v>
      </c>
      <c r="AS184">
        <f t="shared" si="225"/>
        <v>1.5130716383027325</v>
      </c>
      <c r="AT184">
        <f t="shared" si="225"/>
        <v>1.3949729733928393</v>
      </c>
      <c r="AU184">
        <f t="shared" si="205"/>
        <v>0.9124305708915319</v>
      </c>
      <c r="AV184" s="246">
        <f t="shared" si="206"/>
        <v>6.1052262932507796E-3</v>
      </c>
      <c r="AW184" s="247">
        <f t="shared" si="207"/>
        <v>1.3326770207974733E-2</v>
      </c>
      <c r="AX184" s="248">
        <f t="shared" si="208"/>
        <v>1.7760280417616291E-5</v>
      </c>
      <c r="AY184" s="247">
        <f t="shared" si="209"/>
        <v>1.1630366022293004E-2</v>
      </c>
      <c r="BA184">
        <f t="shared" si="210"/>
        <v>-2.8817172626187434E-3</v>
      </c>
      <c r="BB184">
        <f t="shared" si="211"/>
        <v>0.97255396972264019</v>
      </c>
      <c r="BC184">
        <f t="shared" si="212"/>
        <v>-0.70322690534996157</v>
      </c>
      <c r="BD184">
        <f t="shared" si="213"/>
        <v>0.19744042866865166</v>
      </c>
      <c r="BE184">
        <f t="shared" si="214"/>
        <v>1.7089203541154341</v>
      </c>
      <c r="BF184">
        <f t="shared" si="215"/>
        <v>1.1486247162593692</v>
      </c>
      <c r="BG184">
        <f t="shared" si="226"/>
        <v>1.5073602133274193</v>
      </c>
      <c r="BH184">
        <f t="shared" si="226"/>
        <v>1.5073602133252717</v>
      </c>
      <c r="BI184">
        <f t="shared" si="226"/>
        <v>1.5073602131553152</v>
      </c>
      <c r="BJ184">
        <f t="shared" si="226"/>
        <v>1.5073601997059991</v>
      </c>
      <c r="BK184">
        <f t="shared" si="226"/>
        <v>1.5073591354181581</v>
      </c>
      <c r="BL184">
        <f t="shared" si="226"/>
        <v>1.5072749713436682</v>
      </c>
      <c r="BM184">
        <f t="shared" si="226"/>
        <v>1.5009391713257085</v>
      </c>
      <c r="BN184">
        <f t="shared" si="216"/>
        <v>1.3084222366857059</v>
      </c>
    </row>
    <row r="185" spans="1:66">
      <c r="A185" s="63" t="s">
        <v>107</v>
      </c>
      <c r="B185" s="64"/>
      <c r="C185" s="63">
        <v>50001.335099999997</v>
      </c>
      <c r="D185" s="63"/>
      <c r="E185" s="58">
        <f t="shared" si="188"/>
        <v>17253.015803140763</v>
      </c>
      <c r="F185">
        <f t="shared" si="189"/>
        <v>17253</v>
      </c>
      <c r="G185">
        <f t="shared" si="190"/>
        <v>5.7128689950332046E-3</v>
      </c>
      <c r="H185" s="116"/>
      <c r="I185" s="116"/>
      <c r="J185" s="117"/>
      <c r="K185" s="8">
        <f>G185</f>
        <v>5.7128689950332046E-3</v>
      </c>
      <c r="L185" s="116"/>
      <c r="M185" s="116"/>
      <c r="N185" s="116"/>
      <c r="O185" s="40"/>
      <c r="P185" s="116"/>
      <c r="Q185" s="293">
        <f t="shared" si="191"/>
        <v>34982.835099999997</v>
      </c>
      <c r="R185" s="8">
        <f t="shared" si="192"/>
        <v>3.2636872154411697E-5</v>
      </c>
      <c r="S185" s="116">
        <v>1</v>
      </c>
      <c r="T185" s="167">
        <f t="shared" si="193"/>
        <v>3.2636872154411697E-5</v>
      </c>
      <c r="U185" s="116"/>
      <c r="V185" s="116"/>
      <c r="W185" s="25"/>
      <c r="X185" s="252"/>
      <c r="Y185" s="41"/>
      <c r="Z185">
        <f t="shared" si="194"/>
        <v>17253</v>
      </c>
      <c r="AA185" s="246">
        <f t="shared" si="195"/>
        <v>8.9939302802764624E-3</v>
      </c>
      <c r="AB185" s="247">
        <f t="shared" si="196"/>
        <v>-3.2810612852432579E-3</v>
      </c>
      <c r="AC185" s="247">
        <f t="shared" si="197"/>
        <v>5.7128689950332046E-3</v>
      </c>
      <c r="AD185" s="248">
        <f t="shared" si="198"/>
        <v>1.0765363157522139E-5</v>
      </c>
      <c r="AH185">
        <f t="shared" si="199"/>
        <v>1.0706904618300685E-2</v>
      </c>
      <c r="AI185">
        <f t="shared" si="200"/>
        <v>0.64474279958617919</v>
      </c>
      <c r="AJ185">
        <f t="shared" si="201"/>
        <v>0.9287556913433318</v>
      </c>
      <c r="AK185">
        <f t="shared" si="202"/>
        <v>0.49593218966505798</v>
      </c>
      <c r="AL185">
        <f t="shared" si="203"/>
        <v>2.1924062752101823</v>
      </c>
      <c r="AM185">
        <f t="shared" si="204"/>
        <v>1.9464423982514765</v>
      </c>
      <c r="AN185">
        <f t="shared" si="225"/>
        <v>1.5278178539737957</v>
      </c>
      <c r="AO185">
        <f t="shared" si="225"/>
        <v>1.5278178499455164</v>
      </c>
      <c r="AP185">
        <f t="shared" si="225"/>
        <v>1.5278176962579537</v>
      </c>
      <c r="AQ185">
        <f t="shared" si="225"/>
        <v>1.527811833155249</v>
      </c>
      <c r="AR185">
        <f t="shared" si="225"/>
        <v>1.5275887525135934</v>
      </c>
      <c r="AS185">
        <f t="shared" si="225"/>
        <v>1.5198206149576476</v>
      </c>
      <c r="AT185">
        <f t="shared" si="225"/>
        <v>1.4030726885975535</v>
      </c>
      <c r="AU185">
        <f t="shared" si="205"/>
        <v>0.91833495033927814</v>
      </c>
      <c r="AV185" s="246">
        <f t="shared" si="206"/>
        <v>6.068756538101629E-3</v>
      </c>
      <c r="AW185" s="247">
        <f t="shared" si="207"/>
        <v>-3.5588754306842448E-4</v>
      </c>
      <c r="AX185" s="248">
        <f t="shared" si="208"/>
        <v>1.2665594331127968E-7</v>
      </c>
      <c r="AY185" s="247">
        <f t="shared" si="209"/>
        <v>-2.0688618810926463E-3</v>
      </c>
      <c r="BA185">
        <f t="shared" si="210"/>
        <v>-2.9251737421748338E-3</v>
      </c>
      <c r="BB185">
        <f t="shared" si="211"/>
        <v>0.97066268611997453</v>
      </c>
      <c r="BC185">
        <f t="shared" si="212"/>
        <v>-0.71000948343777226</v>
      </c>
      <c r="BD185">
        <f t="shared" si="213"/>
        <v>0.19716827702536621</v>
      </c>
      <c r="BE185">
        <f t="shared" si="214"/>
        <v>1.7185058959142518</v>
      </c>
      <c r="BF185">
        <f t="shared" si="215"/>
        <v>1.1598023952448702</v>
      </c>
      <c r="BG185">
        <f t="shared" si="226"/>
        <v>1.5170278649739979</v>
      </c>
      <c r="BH185">
        <f t="shared" si="226"/>
        <v>1.5170278649731055</v>
      </c>
      <c r="BI185">
        <f t="shared" si="226"/>
        <v>1.5170278648898055</v>
      </c>
      <c r="BJ185">
        <f t="shared" si="226"/>
        <v>1.5170278571141853</v>
      </c>
      <c r="BK185">
        <f t="shared" si="226"/>
        <v>1.5170271313064503</v>
      </c>
      <c r="BL185">
        <f t="shared" si="226"/>
        <v>1.5169594245292828</v>
      </c>
      <c r="BM185">
        <f t="shared" si="226"/>
        <v>1.5109791723338768</v>
      </c>
      <c r="BN185">
        <f t="shared" si="216"/>
        <v>1.3179770186299371</v>
      </c>
    </row>
    <row r="186" spans="1:66">
      <c r="A186" s="59" t="s">
        <v>106</v>
      </c>
      <c r="B186" s="60"/>
      <c r="C186" s="62">
        <v>50002.597000000002</v>
      </c>
      <c r="D186" s="61"/>
      <c r="E186" s="58">
        <f t="shared" si="188"/>
        <v>17256.50651565877</v>
      </c>
      <c r="F186">
        <f t="shared" si="189"/>
        <v>17256.5</v>
      </c>
      <c r="G186">
        <f t="shared" si="190"/>
        <v>2.3554245053674094E-3</v>
      </c>
      <c r="H186" s="116"/>
      <c r="I186" s="8">
        <f>G186</f>
        <v>2.3554245053674094E-3</v>
      </c>
      <c r="J186" s="9"/>
      <c r="K186" s="9"/>
      <c r="L186" s="116"/>
      <c r="M186" s="116"/>
      <c r="N186" s="116"/>
      <c r="O186" s="40"/>
      <c r="P186" s="116"/>
      <c r="Q186" s="293">
        <f t="shared" si="191"/>
        <v>34984.097000000002</v>
      </c>
      <c r="R186" s="8">
        <f t="shared" si="192"/>
        <v>5.5480246004853054E-6</v>
      </c>
      <c r="S186" s="8">
        <v>0.1</v>
      </c>
      <c r="T186" s="167">
        <f t="shared" si="193"/>
        <v>5.5480246004853054E-7</v>
      </c>
      <c r="U186" s="116"/>
      <c r="V186" s="116"/>
      <c r="W186" s="25"/>
      <c r="X186" s="252"/>
      <c r="Y186" s="41"/>
      <c r="Z186">
        <f t="shared" si="194"/>
        <v>17256.5</v>
      </c>
      <c r="AA186" s="246">
        <f t="shared" si="195"/>
        <v>8.9946541665118628E-3</v>
      </c>
      <c r="AB186" s="247">
        <f t="shared" si="196"/>
        <v>-6.6392296611444534E-3</v>
      </c>
      <c r="AC186" s="247">
        <f t="shared" si="197"/>
        <v>2.3554245053674094E-3</v>
      </c>
      <c r="AD186" s="248">
        <f t="shared" si="198"/>
        <v>4.40793704934203E-6</v>
      </c>
      <c r="AH186">
        <f t="shared" si="199"/>
        <v>1.0709412675560135E-2</v>
      </c>
      <c r="AI186">
        <f t="shared" si="200"/>
        <v>0.6444794594939538</v>
      </c>
      <c r="AJ186">
        <f t="shared" si="201"/>
        <v>0.92855868516012185</v>
      </c>
      <c r="AK186">
        <f t="shared" si="202"/>
        <v>0.49574344218570693</v>
      </c>
      <c r="AL186">
        <f t="shared" si="203"/>
        <v>2.1929373764646196</v>
      </c>
      <c r="AM186">
        <f t="shared" si="204"/>
        <v>1.9477146817249937</v>
      </c>
      <c r="AN186">
        <f t="shared" si="225"/>
        <v>1.5284706917396216</v>
      </c>
      <c r="AO186">
        <f t="shared" si="225"/>
        <v>1.5284706879808465</v>
      </c>
      <c r="AP186">
        <f t="shared" si="225"/>
        <v>1.5284705423648801</v>
      </c>
      <c r="AQ186">
        <f t="shared" si="225"/>
        <v>1.5284649015482323</v>
      </c>
      <c r="AR186">
        <f t="shared" si="225"/>
        <v>1.5282469649292934</v>
      </c>
      <c r="AS186">
        <f t="shared" si="225"/>
        <v>1.5205449731860301</v>
      </c>
      <c r="AT186">
        <f t="shared" si="225"/>
        <v>1.4039439590475338</v>
      </c>
      <c r="AU186">
        <f t="shared" si="205"/>
        <v>0.91897080658749708</v>
      </c>
      <c r="AV186" s="246">
        <f t="shared" si="206"/>
        <v>6.0648217513793422E-3</v>
      </c>
      <c r="AW186" s="247">
        <f t="shared" si="207"/>
        <v>-3.7093972460119327E-3</v>
      </c>
      <c r="AX186" s="248">
        <f t="shared" si="208"/>
        <v>1.3759627928720913E-6</v>
      </c>
      <c r="AY186" s="247">
        <f t="shared" si="209"/>
        <v>-5.4241557550602053E-3</v>
      </c>
      <c r="BA186">
        <f t="shared" si="210"/>
        <v>-2.9298324151325206E-3</v>
      </c>
      <c r="BB186">
        <f t="shared" si="211"/>
        <v>0.97045960526904973</v>
      </c>
      <c r="BC186">
        <f t="shared" si="212"/>
        <v>-0.71073447139181378</v>
      </c>
      <c r="BD186">
        <f t="shared" si="213"/>
        <v>0.19713795304300571</v>
      </c>
      <c r="BE186">
        <f t="shared" si="214"/>
        <v>1.7195359624842539</v>
      </c>
      <c r="BF186">
        <f t="shared" si="215"/>
        <v>1.1610109432419569</v>
      </c>
      <c r="BG186">
        <f t="shared" si="226"/>
        <v>1.5180678754555799</v>
      </c>
      <c r="BH186">
        <f t="shared" si="226"/>
        <v>1.518067875454775</v>
      </c>
      <c r="BI186">
        <f t="shared" si="226"/>
        <v>1.5180678753781724</v>
      </c>
      <c r="BJ186">
        <f t="shared" si="226"/>
        <v>1.5180678680868436</v>
      </c>
      <c r="BK186">
        <f t="shared" si="226"/>
        <v>1.5180671740733562</v>
      </c>
      <c r="BL186">
        <f t="shared" si="226"/>
        <v>1.5180011572320882</v>
      </c>
      <c r="BM186">
        <f t="shared" si="226"/>
        <v>1.5120593530514259</v>
      </c>
      <c r="BN186">
        <f t="shared" si="216"/>
        <v>1.3190059951470083</v>
      </c>
    </row>
    <row r="187" spans="1:66">
      <c r="A187" s="59" t="s">
        <v>105</v>
      </c>
      <c r="B187" s="60"/>
      <c r="C187" s="61">
        <v>50014.349000000002</v>
      </c>
      <c r="D187" s="61">
        <v>5.0000000000000001E-3</v>
      </c>
      <c r="E187" s="58">
        <f t="shared" si="188"/>
        <v>17289.01531470105</v>
      </c>
      <c r="F187">
        <f t="shared" si="189"/>
        <v>17289</v>
      </c>
      <c r="G187">
        <f t="shared" si="190"/>
        <v>5.536297001526691E-3</v>
      </c>
      <c r="H187" s="116"/>
      <c r="I187" s="116">
        <f>G187</f>
        <v>5.536297001526691E-3</v>
      </c>
      <c r="J187" s="117"/>
      <c r="K187" s="117"/>
      <c r="L187" s="116"/>
      <c r="M187" s="116"/>
      <c r="N187" s="116"/>
      <c r="O187" s="40"/>
      <c r="P187" s="116"/>
      <c r="Q187" s="293">
        <f t="shared" si="191"/>
        <v>34995.849000000002</v>
      </c>
      <c r="R187" s="8">
        <f t="shared" si="192"/>
        <v>3.0650584489113433E-5</v>
      </c>
      <c r="S187" s="8">
        <v>0.1</v>
      </c>
      <c r="T187" s="167">
        <f t="shared" si="193"/>
        <v>3.0650584489113436E-6</v>
      </c>
      <c r="U187" s="116"/>
      <c r="V187" s="116"/>
      <c r="W187" s="25"/>
      <c r="X187" s="252"/>
      <c r="Y187" s="41"/>
      <c r="Z187">
        <f t="shared" si="194"/>
        <v>17289</v>
      </c>
      <c r="AA187" s="246">
        <f t="shared" si="195"/>
        <v>9.0011128355524227E-3</v>
      </c>
      <c r="AB187" s="247">
        <f t="shared" si="196"/>
        <v>-3.4648158340257317E-3</v>
      </c>
      <c r="AC187" s="247">
        <f t="shared" si="197"/>
        <v>5.536297001526691E-3</v>
      </c>
      <c r="AD187" s="248">
        <f t="shared" si="198"/>
        <v>1.2004948763715428E-6</v>
      </c>
      <c r="AH187">
        <f t="shared" si="199"/>
        <v>1.0732435796990538E-2</v>
      </c>
      <c r="AI187">
        <f t="shared" si="200"/>
        <v>0.64204914077508601</v>
      </c>
      <c r="AJ187">
        <f t="shared" si="201"/>
        <v>0.92672458749919828</v>
      </c>
      <c r="AK187">
        <f t="shared" si="202"/>
        <v>0.49399149544500304</v>
      </c>
      <c r="AL187">
        <f t="shared" si="203"/>
        <v>2.1978484162629819</v>
      </c>
      <c r="AM187">
        <f t="shared" si="204"/>
        <v>1.9595420333316729</v>
      </c>
      <c r="AN187">
        <f t="shared" si="225"/>
        <v>1.5345200699154844</v>
      </c>
      <c r="AO187">
        <f t="shared" si="225"/>
        <v>1.5345200680360911</v>
      </c>
      <c r="AP187">
        <f t="shared" si="225"/>
        <v>1.5345199830931706</v>
      </c>
      <c r="AQ187">
        <f t="shared" si="225"/>
        <v>1.5345161441364659</v>
      </c>
      <c r="AR187">
        <f t="shared" si="225"/>
        <v>1.5343430660680759</v>
      </c>
      <c r="AS187">
        <f t="shared" si="225"/>
        <v>1.5272484357101361</v>
      </c>
      <c r="AT187">
        <f t="shared" si="225"/>
        <v>1.4120249511178804</v>
      </c>
      <c r="AU187">
        <f t="shared" si="205"/>
        <v>0.92487518603524332</v>
      </c>
      <c r="AV187" s="246">
        <f t="shared" si="206"/>
        <v>6.0282194647367972E-3</v>
      </c>
      <c r="AW187" s="247">
        <f t="shared" si="207"/>
        <v>-4.9192246321010623E-4</v>
      </c>
      <c r="AX187" s="248">
        <f t="shared" si="208"/>
        <v>2.4198770981069833E-8</v>
      </c>
      <c r="AY187" s="247">
        <f t="shared" si="209"/>
        <v>-2.2232454246482211E-3</v>
      </c>
      <c r="BA187">
        <f t="shared" si="210"/>
        <v>-2.9728933708156259E-3</v>
      </c>
      <c r="BB187">
        <f t="shared" si="211"/>
        <v>0.96857942157760324</v>
      </c>
      <c r="BC187">
        <f t="shared" si="212"/>
        <v>-0.71741608432020176</v>
      </c>
      <c r="BD187">
        <f t="shared" si="213"/>
        <v>0.19684703376593893</v>
      </c>
      <c r="BE187">
        <f t="shared" si="214"/>
        <v>1.7290803333685674</v>
      </c>
      <c r="BF187">
        <f t="shared" si="215"/>
        <v>1.1722782918694115</v>
      </c>
      <c r="BG187">
        <f t="shared" si="226"/>
        <v>1.5277147429794697</v>
      </c>
      <c r="BH187">
        <f t="shared" si="226"/>
        <v>1.527714742979192</v>
      </c>
      <c r="BI187">
        <f t="shared" si="226"/>
        <v>1.5277147429468405</v>
      </c>
      <c r="BJ187">
        <f t="shared" si="226"/>
        <v>1.5277147391785399</v>
      </c>
      <c r="BK187">
        <f t="shared" si="226"/>
        <v>1.5277143002499609</v>
      </c>
      <c r="BL187">
        <f t="shared" si="226"/>
        <v>1.5276632047476177</v>
      </c>
      <c r="BM187">
        <f t="shared" si="226"/>
        <v>1.5220798341932296</v>
      </c>
      <c r="BN187">
        <f t="shared" si="216"/>
        <v>1.3285607770912395</v>
      </c>
    </row>
    <row r="188" spans="1:66">
      <c r="A188" s="63" t="s">
        <v>107</v>
      </c>
      <c r="B188" s="64"/>
      <c r="C188" s="63">
        <v>50026.2785</v>
      </c>
      <c r="D188" s="63"/>
      <c r="E188" s="58">
        <f t="shared" si="188"/>
        <v>17322.015120536213</v>
      </c>
      <c r="F188">
        <f t="shared" si="189"/>
        <v>17322</v>
      </c>
      <c r="G188">
        <f t="shared" si="190"/>
        <v>5.4661060057696886E-3</v>
      </c>
      <c r="H188" s="116"/>
      <c r="I188" s="116"/>
      <c r="J188" s="117"/>
      <c r="K188" s="9">
        <f>G188</f>
        <v>5.4661060057696886E-3</v>
      </c>
      <c r="L188" s="116"/>
      <c r="M188" s="116"/>
      <c r="N188" s="116"/>
      <c r="O188" s="40"/>
      <c r="P188" s="116"/>
      <c r="Q188" s="293">
        <f t="shared" si="191"/>
        <v>35007.7785</v>
      </c>
      <c r="R188" s="8">
        <f t="shared" si="192"/>
        <v>2.9878314866311461E-5</v>
      </c>
      <c r="S188" s="116">
        <v>1</v>
      </c>
      <c r="T188" s="167">
        <f t="shared" si="193"/>
        <v>2.9878314866311461E-5</v>
      </c>
      <c r="U188" s="116"/>
      <c r="V188" s="116"/>
      <c r="W188" s="25"/>
      <c r="X188" s="252"/>
      <c r="Y188" s="41"/>
      <c r="Z188">
        <f t="shared" si="194"/>
        <v>17322</v>
      </c>
      <c r="AA188" s="246">
        <f t="shared" si="195"/>
        <v>9.0071880482150944E-3</v>
      </c>
      <c r="AB188" s="247">
        <f t="shared" si="196"/>
        <v>-3.5410820424454058E-3</v>
      </c>
      <c r="AC188" s="247">
        <f t="shared" si="197"/>
        <v>5.4661060057696886E-3</v>
      </c>
      <c r="AD188" s="248">
        <f t="shared" si="198"/>
        <v>1.2539262031329326E-5</v>
      </c>
      <c r="AH188">
        <f t="shared" si="199"/>
        <v>1.0755325034623555E-2</v>
      </c>
      <c r="AI188">
        <f t="shared" si="200"/>
        <v>0.63960881577527939</v>
      </c>
      <c r="AJ188">
        <f t="shared" si="201"/>
        <v>0.92485373743063981</v>
      </c>
      <c r="AK188">
        <f t="shared" si="202"/>
        <v>0.49221398753484058</v>
      </c>
      <c r="AL188">
        <f t="shared" si="203"/>
        <v>2.2027973240946257</v>
      </c>
      <c r="AM188">
        <f t="shared" si="204"/>
        <v>1.9715762839104005</v>
      </c>
      <c r="AN188">
        <f t="shared" si="225"/>
        <v>1.5406392604404497</v>
      </c>
      <c r="AO188">
        <f t="shared" si="225"/>
        <v>1.5406392596121643</v>
      </c>
      <c r="AP188">
        <f t="shared" si="225"/>
        <v>1.5406392145830288</v>
      </c>
      <c r="AQ188">
        <f t="shared" si="225"/>
        <v>1.5406367667075993</v>
      </c>
      <c r="AR188">
        <f t="shared" si="225"/>
        <v>1.540503992789112</v>
      </c>
      <c r="AS188">
        <f t="shared" si="225"/>
        <v>1.534013189328209</v>
      </c>
      <c r="AT188">
        <f t="shared" si="225"/>
        <v>1.4202128890083527</v>
      </c>
      <c r="AU188">
        <f t="shared" si="205"/>
        <v>0.93087040208987837</v>
      </c>
      <c r="AV188" s="246">
        <f t="shared" si="206"/>
        <v>5.9909387263288368E-3</v>
      </c>
      <c r="AW188" s="247">
        <f t="shared" si="207"/>
        <v>-5.2483272055914819E-4</v>
      </c>
      <c r="AX188" s="248">
        <f t="shared" si="208"/>
        <v>2.7544938456951693E-7</v>
      </c>
      <c r="AY188" s="247">
        <f t="shared" si="209"/>
        <v>-2.2729697069676091E-3</v>
      </c>
      <c r="BA188">
        <f t="shared" si="210"/>
        <v>-3.0162493218862576E-3</v>
      </c>
      <c r="BB188">
        <f t="shared" si="211"/>
        <v>0.96668065825411564</v>
      </c>
      <c r="BC188">
        <f t="shared" si="212"/>
        <v>-0.72410759300476124</v>
      </c>
      <c r="BD188">
        <f t="shared" si="213"/>
        <v>0.19653454891307953</v>
      </c>
      <c r="BE188">
        <f t="shared" si="214"/>
        <v>1.738733802985204</v>
      </c>
      <c r="BF188">
        <f t="shared" si="215"/>
        <v>1.1838034030804403</v>
      </c>
      <c r="BG188">
        <f t="shared" si="226"/>
        <v>1.5374909337073999</v>
      </c>
      <c r="BH188">
        <f t="shared" si="226"/>
        <v>1.5374909337073273</v>
      </c>
      <c r="BI188">
        <f t="shared" si="226"/>
        <v>1.5374909336963887</v>
      </c>
      <c r="BJ188">
        <f t="shared" si="226"/>
        <v>1.5374909320484962</v>
      </c>
      <c r="BK188">
        <f t="shared" si="226"/>
        <v>1.537490683791839</v>
      </c>
      <c r="BL188">
        <f t="shared" si="226"/>
        <v>1.5374533047887675</v>
      </c>
      <c r="BM188">
        <f t="shared" si="226"/>
        <v>1.5322363996097483</v>
      </c>
      <c r="BN188">
        <f t="shared" si="216"/>
        <v>1.3382625556807668</v>
      </c>
    </row>
    <row r="189" spans="1:66">
      <c r="A189" s="59" t="s">
        <v>108</v>
      </c>
      <c r="B189" s="60"/>
      <c r="C189" s="61">
        <v>50276.442000000003</v>
      </c>
      <c r="D189" s="61">
        <v>5.0000000000000001E-3</v>
      </c>
      <c r="E189" s="58">
        <f t="shared" si="188"/>
        <v>18014.026263253509</v>
      </c>
      <c r="F189">
        <f t="shared" si="189"/>
        <v>18014</v>
      </c>
      <c r="G189">
        <f t="shared" si="190"/>
        <v>9.4942220021039248E-3</v>
      </c>
      <c r="H189" s="116"/>
      <c r="I189" s="116">
        <f>G189</f>
        <v>9.4942220021039248E-3</v>
      </c>
      <c r="J189" s="117"/>
      <c r="K189" s="116"/>
      <c r="L189" s="116"/>
      <c r="M189" s="116"/>
      <c r="N189" s="116"/>
      <c r="O189" s="40"/>
      <c r="P189" s="116"/>
      <c r="Q189" s="293">
        <f t="shared" si="191"/>
        <v>35257.942000000003</v>
      </c>
      <c r="R189" s="8">
        <f t="shared" si="192"/>
        <v>9.0140251425234257E-5</v>
      </c>
      <c r="S189" s="8">
        <v>0.1</v>
      </c>
      <c r="T189" s="167">
        <f t="shared" si="193"/>
        <v>9.0140251425234261E-6</v>
      </c>
      <c r="U189" s="116"/>
      <c r="V189" s="116"/>
      <c r="W189" s="25"/>
      <c r="X189" s="252"/>
      <c r="Y189" s="41"/>
      <c r="Z189">
        <f t="shared" si="194"/>
        <v>18014</v>
      </c>
      <c r="AA189" s="246">
        <f t="shared" si="195"/>
        <v>9.0302859162286909E-3</v>
      </c>
      <c r="AB189" s="247">
        <f t="shared" si="196"/>
        <v>4.6393608587523387E-4</v>
      </c>
      <c r="AC189" s="247">
        <f t="shared" si="197"/>
        <v>9.4942220021039248E-3</v>
      </c>
      <c r="AD189" s="248">
        <f t="shared" si="198"/>
        <v>2.152366917772324E-8</v>
      </c>
      <c r="AH189">
        <f t="shared" si="199"/>
        <v>1.1129785831514208E-2</v>
      </c>
      <c r="AI189">
        <f t="shared" si="200"/>
        <v>0.59411641232185208</v>
      </c>
      <c r="AJ189">
        <f t="shared" si="201"/>
        <v>0.8841692472667656</v>
      </c>
      <c r="AK189">
        <f t="shared" si="202"/>
        <v>0.45542829122196588</v>
      </c>
      <c r="AL189">
        <f t="shared" si="203"/>
        <v>2.2987354348903102</v>
      </c>
      <c r="AM189">
        <f t="shared" si="204"/>
        <v>2.2307130397196748</v>
      </c>
      <c r="AN189">
        <f t="shared" si="225"/>
        <v>1.6639874233469918</v>
      </c>
      <c r="AO189">
        <f t="shared" si="225"/>
        <v>1.6639874518010616</v>
      </c>
      <c r="AP189">
        <f t="shared" si="225"/>
        <v>1.6639869505710778</v>
      </c>
      <c r="AQ189">
        <f t="shared" si="225"/>
        <v>1.6639957795472182</v>
      </c>
      <c r="AR189">
        <f t="shared" si="225"/>
        <v>1.6638401382415751</v>
      </c>
      <c r="AS189">
        <f t="shared" si="225"/>
        <v>1.666546889633177</v>
      </c>
      <c r="AT189">
        <f t="shared" si="225"/>
        <v>1.5877448558433169</v>
      </c>
      <c r="AU189">
        <f t="shared" si="205"/>
        <v>1.0565882660234314</v>
      </c>
      <c r="AV189" s="246">
        <f t="shared" si="206"/>
        <v>5.1931509210152021E-3</v>
      </c>
      <c r="AW189" s="247">
        <f t="shared" si="207"/>
        <v>4.3010710810887226E-3</v>
      </c>
      <c r="AX189" s="248">
        <f t="shared" si="208"/>
        <v>1.8499212444577716E-6</v>
      </c>
      <c r="AY189" s="247">
        <f t="shared" si="209"/>
        <v>2.2015711658032061E-3</v>
      </c>
      <c r="BA189">
        <f t="shared" si="210"/>
        <v>-3.8371349952134892E-3</v>
      </c>
      <c r="BB189">
        <f t="shared" si="211"/>
        <v>0.92938471916119647</v>
      </c>
      <c r="BC189">
        <f t="shared" si="212"/>
        <v>-0.84357776270984774</v>
      </c>
      <c r="BD189">
        <f t="shared" si="213"/>
        <v>0.18641214971911996</v>
      </c>
      <c r="BE189">
        <f t="shared" si="214"/>
        <v>1.9329053992407492</v>
      </c>
      <c r="BF189">
        <f t="shared" si="215"/>
        <v>1.4481577908192174</v>
      </c>
      <c r="BG189">
        <f t="shared" si="226"/>
        <v>1.7382563477783648</v>
      </c>
      <c r="BH189">
        <f t="shared" si="226"/>
        <v>1.738256347664358</v>
      </c>
      <c r="BI189">
        <f t="shared" si="226"/>
        <v>1.7382563510956608</v>
      </c>
      <c r="BJ189">
        <f t="shared" si="226"/>
        <v>1.738256247822469</v>
      </c>
      <c r="BK189">
        <f t="shared" si="226"/>
        <v>1.7382593560465356</v>
      </c>
      <c r="BL189">
        <f t="shared" si="226"/>
        <v>1.7381657824629608</v>
      </c>
      <c r="BM189">
        <f t="shared" si="226"/>
        <v>1.7409604992973198</v>
      </c>
      <c r="BN189">
        <f t="shared" si="216"/>
        <v>1.5417059127702457</v>
      </c>
    </row>
    <row r="190" spans="1:66">
      <c r="A190" s="59" t="s">
        <v>109</v>
      </c>
      <c r="B190" s="60"/>
      <c r="C190" s="61">
        <v>50331.396000000001</v>
      </c>
      <c r="D190" s="61">
        <v>5.0000000000000001E-3</v>
      </c>
      <c r="E190" s="58">
        <f t="shared" si="188"/>
        <v>18166.041966331231</v>
      </c>
      <c r="F190">
        <f t="shared" si="189"/>
        <v>18166</v>
      </c>
      <c r="G190">
        <f t="shared" si="190"/>
        <v>1.5170917999057565E-2</v>
      </c>
      <c r="H190" s="116"/>
      <c r="I190" s="116">
        <f>G190</f>
        <v>1.5170917999057565E-2</v>
      </c>
      <c r="J190" s="117"/>
      <c r="K190" s="116"/>
      <c r="L190" s="116"/>
      <c r="M190" s="116"/>
      <c r="N190" s="116"/>
      <c r="O190" s="40"/>
      <c r="P190" s="116"/>
      <c r="Q190" s="293">
        <f t="shared" si="191"/>
        <v>35312.896000000001</v>
      </c>
      <c r="R190" s="8">
        <f t="shared" si="192"/>
        <v>2.3015675293412878E-4</v>
      </c>
      <c r="S190" s="8">
        <v>0.1</v>
      </c>
      <c r="T190" s="167">
        <f t="shared" si="193"/>
        <v>2.3015675293412879E-5</v>
      </c>
      <c r="U190" s="116"/>
      <c r="V190" s="116"/>
      <c r="W190" s="25"/>
      <c r="X190" s="252"/>
      <c r="Y190" s="41"/>
      <c r="Z190">
        <f t="shared" si="194"/>
        <v>18166</v>
      </c>
      <c r="AA190" s="246">
        <f t="shared" si="195"/>
        <v>9.0107850304401368E-3</v>
      </c>
      <c r="AB190" s="247">
        <f t="shared" si="196"/>
        <v>6.160132968617428E-3</v>
      </c>
      <c r="AC190" s="247">
        <f t="shared" si="197"/>
        <v>1.5170917999057565E-2</v>
      </c>
      <c r="AD190" s="248">
        <f t="shared" si="198"/>
        <v>3.7947238191047369E-6</v>
      </c>
      <c r="AH190">
        <f t="shared" si="199"/>
        <v>1.118715043628884E-2</v>
      </c>
      <c r="AI190">
        <f t="shared" si="200"/>
        <v>0.58540067715233624</v>
      </c>
      <c r="AJ190">
        <f t="shared" si="201"/>
        <v>0.87498654366594741</v>
      </c>
      <c r="AK190">
        <f t="shared" si="202"/>
        <v>0.44750845431801994</v>
      </c>
      <c r="AL190">
        <f t="shared" si="203"/>
        <v>2.318040141527252</v>
      </c>
      <c r="AM190">
        <f t="shared" si="204"/>
        <v>2.2896674982757865</v>
      </c>
      <c r="AN190">
        <f t="shared" si="225"/>
        <v>1.6899251543603899</v>
      </c>
      <c r="AO190">
        <f t="shared" si="225"/>
        <v>1.6899252588394007</v>
      </c>
      <c r="AP190">
        <f t="shared" si="225"/>
        <v>1.6899238177883105</v>
      </c>
      <c r="AQ190">
        <f t="shared" si="225"/>
        <v>1.6899436922907656</v>
      </c>
      <c r="AR190">
        <f t="shared" si="225"/>
        <v>1.6896692979758163</v>
      </c>
      <c r="AS190">
        <f t="shared" si="225"/>
        <v>1.6934036615854275</v>
      </c>
      <c r="AT190">
        <f t="shared" si="225"/>
        <v>1.6234412645580443</v>
      </c>
      <c r="AU190">
        <f t="shared" si="205"/>
        <v>1.0842025945175067</v>
      </c>
      <c r="AV190" s="246">
        <f t="shared" si="206"/>
        <v>5.0165973881713226E-3</v>
      </c>
      <c r="AW190" s="247">
        <f t="shared" si="207"/>
        <v>1.0154320610886242E-2</v>
      </c>
      <c r="AX190" s="248">
        <f t="shared" si="208"/>
        <v>1.0311022706866915E-5</v>
      </c>
      <c r="AY190" s="247">
        <f t="shared" si="209"/>
        <v>7.9779552050375391E-3</v>
      </c>
      <c r="BA190">
        <f t="shared" si="210"/>
        <v>-3.9941876422688143E-3</v>
      </c>
      <c r="BB190">
        <f t="shared" si="211"/>
        <v>0.9218608624905188</v>
      </c>
      <c r="BC190">
        <f t="shared" si="212"/>
        <v>-0.864722353668261</v>
      </c>
      <c r="BD190">
        <f t="shared" si="213"/>
        <v>0.18338561186778274</v>
      </c>
      <c r="BE190">
        <f t="shared" si="214"/>
        <v>1.9735915230203647</v>
      </c>
      <c r="BF190">
        <f t="shared" si="215"/>
        <v>1.5130852456943877</v>
      </c>
      <c r="BG190">
        <f t="shared" si="226"/>
        <v>1.7813303082281082</v>
      </c>
      <c r="BH190">
        <f t="shared" si="226"/>
        <v>1.7813303076504399</v>
      </c>
      <c r="BI190">
        <f t="shared" si="226"/>
        <v>1.7813303215172744</v>
      </c>
      <c r="BJ190">
        <f t="shared" si="226"/>
        <v>1.7813299886459413</v>
      </c>
      <c r="BK190">
        <f t="shared" si="226"/>
        <v>1.7813379790304729</v>
      </c>
      <c r="BL190">
        <f t="shared" si="226"/>
        <v>1.7811460918919944</v>
      </c>
      <c r="BM190">
        <f t="shared" si="226"/>
        <v>1.785707574628467</v>
      </c>
      <c r="BN190">
        <f t="shared" si="216"/>
        <v>1.5863928929401891</v>
      </c>
    </row>
    <row r="191" spans="1:66">
      <c r="A191" s="59" t="s">
        <v>106</v>
      </c>
      <c r="B191" s="60"/>
      <c r="C191" s="62">
        <v>50357.61</v>
      </c>
      <c r="D191" s="61"/>
      <c r="E191" s="58">
        <f t="shared" si="188"/>
        <v>18238.556062493106</v>
      </c>
      <c r="F191">
        <f t="shared" si="189"/>
        <v>18238.5</v>
      </c>
      <c r="G191">
        <f t="shared" si="190"/>
        <v>2.0266710504074581E-2</v>
      </c>
      <c r="H191" s="116"/>
      <c r="I191" s="8">
        <f>G191</f>
        <v>2.0266710504074581E-2</v>
      </c>
      <c r="J191" s="9"/>
      <c r="K191" s="9"/>
      <c r="L191" s="116"/>
      <c r="M191" s="116"/>
      <c r="N191" s="116"/>
      <c r="O191" s="40"/>
      <c r="P191" s="116"/>
      <c r="Q191" s="293">
        <f t="shared" si="191"/>
        <v>35339.11</v>
      </c>
      <c r="R191" s="8">
        <f t="shared" si="192"/>
        <v>4.1073955465596696E-4</v>
      </c>
      <c r="S191" s="8">
        <v>0.1</v>
      </c>
      <c r="T191" s="167">
        <f t="shared" si="193"/>
        <v>4.1073955465596701E-5</v>
      </c>
      <c r="U191" s="116"/>
      <c r="V191" s="116"/>
      <c r="W191" s="25"/>
      <c r="X191" s="252"/>
      <c r="Y191" s="41"/>
      <c r="Z191">
        <f t="shared" si="194"/>
        <v>18238.5</v>
      </c>
      <c r="AA191" s="246">
        <f t="shared" si="195"/>
        <v>8.9986180068313704E-3</v>
      </c>
      <c r="AB191" s="247">
        <f t="shared" si="196"/>
        <v>1.1268092497243211E-2</v>
      </c>
      <c r="AC191" s="247">
        <f t="shared" si="197"/>
        <v>2.0266710504074581E-2</v>
      </c>
      <c r="AD191" s="248">
        <f t="shared" si="198"/>
        <v>1.2696990852642873E-5</v>
      </c>
      <c r="AH191">
        <f t="shared" si="199"/>
        <v>1.1211606581956343E-2</v>
      </c>
      <c r="AI191">
        <f t="shared" si="200"/>
        <v>0.58138514369183203</v>
      </c>
      <c r="AJ191">
        <f t="shared" si="201"/>
        <v>0.87058851549820115</v>
      </c>
      <c r="AK191">
        <f t="shared" si="202"/>
        <v>0.44375445605642827</v>
      </c>
      <c r="AL191">
        <f t="shared" si="203"/>
        <v>2.3270509648065434</v>
      </c>
      <c r="AM191">
        <f t="shared" si="204"/>
        <v>2.3180862354772689</v>
      </c>
      <c r="AN191">
        <f t="shared" ref="AN191:AT200" si="227">$AU191+$AB$7*SIN(AO191)</f>
        <v>1.7021637861511689</v>
      </c>
      <c r="AO191">
        <f t="shared" si="227"/>
        <v>1.7021639549112517</v>
      </c>
      <c r="AP191">
        <f t="shared" si="227"/>
        <v>1.7021618430180965</v>
      </c>
      <c r="AQ191">
        <f t="shared" si="227"/>
        <v>1.7021882691864594</v>
      </c>
      <c r="AR191">
        <f t="shared" si="227"/>
        <v>1.7018572163254451</v>
      </c>
      <c r="AS191">
        <f t="shared" si="227"/>
        <v>1.7059462655000364</v>
      </c>
      <c r="AT191">
        <f t="shared" si="227"/>
        <v>1.6403230483606475</v>
      </c>
      <c r="AU191">
        <f t="shared" si="205"/>
        <v>1.0973739025163249</v>
      </c>
      <c r="AV191" s="246">
        <f t="shared" si="206"/>
        <v>4.9325373940317758E-3</v>
      </c>
      <c r="AW191" s="247">
        <f t="shared" si="207"/>
        <v>1.5334173110042804E-2</v>
      </c>
      <c r="AX191" s="248">
        <f t="shared" si="208"/>
        <v>2.3513686496875981E-5</v>
      </c>
      <c r="AY191" s="247">
        <f t="shared" si="209"/>
        <v>1.3121184534917833E-2</v>
      </c>
      <c r="BA191">
        <f t="shared" si="210"/>
        <v>-4.0660806127995946E-3</v>
      </c>
      <c r="BB191">
        <f t="shared" si="211"/>
        <v>0.91835878636573687</v>
      </c>
      <c r="BC191">
        <f t="shared" si="212"/>
        <v>-0.87419407822020101</v>
      </c>
      <c r="BD191">
        <f t="shared" si="213"/>
        <v>0.18185356660558324</v>
      </c>
      <c r="BE191">
        <f t="shared" si="214"/>
        <v>1.9927678272732057</v>
      </c>
      <c r="BF191">
        <f t="shared" si="215"/>
        <v>1.5450900686703106</v>
      </c>
      <c r="BG191">
        <f t="shared" ref="BG191:BM200" si="228">$BN191+$BB$7*SIN(BH191)</f>
        <v>1.8017534355933107</v>
      </c>
      <c r="BH191">
        <f t="shared" si="228"/>
        <v>1.8017534345153878</v>
      </c>
      <c r="BI191">
        <f t="shared" si="228"/>
        <v>1.8017534581382273</v>
      </c>
      <c r="BJ191">
        <f t="shared" si="228"/>
        <v>1.8017529404396893</v>
      </c>
      <c r="BK191">
        <f t="shared" si="228"/>
        <v>1.8017642856298652</v>
      </c>
      <c r="BL191">
        <f t="shared" si="228"/>
        <v>1.8015155340175528</v>
      </c>
      <c r="BM191">
        <f t="shared" si="228"/>
        <v>1.8069105555571576</v>
      </c>
      <c r="BN191">
        <f t="shared" si="216"/>
        <v>1.6077074065080899</v>
      </c>
    </row>
    <row r="192" spans="1:66">
      <c r="A192" s="59" t="s">
        <v>110</v>
      </c>
      <c r="B192" s="60" t="s">
        <v>45</v>
      </c>
      <c r="C192" s="61">
        <v>50359.402800000003</v>
      </c>
      <c r="D192" s="61">
        <v>4.0000000000000002E-4</v>
      </c>
      <c r="E192" s="58">
        <f t="shared" si="188"/>
        <v>18243.515369413042</v>
      </c>
      <c r="F192">
        <f t="shared" si="189"/>
        <v>18243.5</v>
      </c>
      <c r="G192">
        <f t="shared" si="190"/>
        <v>5.5560755063197576E-3</v>
      </c>
      <c r="H192" s="116"/>
      <c r="I192" s="116"/>
      <c r="J192" s="117"/>
      <c r="K192" s="117">
        <f>G192</f>
        <v>5.5560755063197576E-3</v>
      </c>
      <c r="L192" s="116"/>
      <c r="M192" s="116"/>
      <c r="N192" s="116"/>
      <c r="O192" s="40"/>
      <c r="P192" s="116"/>
      <c r="Q192" s="293">
        <f t="shared" si="191"/>
        <v>35340.902800000003</v>
      </c>
      <c r="R192" s="8">
        <f t="shared" si="192"/>
        <v>3.0869975031926351E-5</v>
      </c>
      <c r="S192" s="116">
        <v>1</v>
      </c>
      <c r="T192" s="167">
        <f t="shared" si="193"/>
        <v>3.0869975031926351E-5</v>
      </c>
      <c r="U192" s="116"/>
      <c r="V192" s="116"/>
      <c r="W192" s="25"/>
      <c r="X192" s="252"/>
      <c r="Y192" s="41"/>
      <c r="Z192">
        <f t="shared" si="194"/>
        <v>18243.5</v>
      </c>
      <c r="AA192" s="246">
        <f t="shared" si="195"/>
        <v>8.9977120477354559E-3</v>
      </c>
      <c r="AB192" s="247">
        <f t="shared" si="196"/>
        <v>-3.4416365414156984E-3</v>
      </c>
      <c r="AC192" s="247">
        <f t="shared" si="197"/>
        <v>5.5560755063197576E-3</v>
      </c>
      <c r="AD192" s="248">
        <f t="shared" si="198"/>
        <v>1.1844862083207811E-5</v>
      </c>
      <c r="AH192">
        <f t="shared" si="199"/>
        <v>1.121322541477017E-2</v>
      </c>
      <c r="AI192">
        <f t="shared" si="200"/>
        <v>0.58111147624133686</v>
      </c>
      <c r="AJ192">
        <f t="shared" si="201"/>
        <v>0.87028483331812101</v>
      </c>
      <c r="AK192">
        <f t="shared" si="202"/>
        <v>0.4434961328525116</v>
      </c>
      <c r="AL192">
        <f t="shared" si="203"/>
        <v>2.3276678535305124</v>
      </c>
      <c r="AM192">
        <f t="shared" si="204"/>
        <v>2.3200535196296399</v>
      </c>
      <c r="AN192">
        <f t="shared" si="227"/>
        <v>1.7030047375111272</v>
      </c>
      <c r="AO192">
        <f t="shared" si="227"/>
        <v>1.7030049115003814</v>
      </c>
      <c r="AP192">
        <f t="shared" si="227"/>
        <v>1.7030027479377794</v>
      </c>
      <c r="AQ192">
        <f t="shared" si="227"/>
        <v>1.7030296494140518</v>
      </c>
      <c r="AR192">
        <f t="shared" si="227"/>
        <v>1.7026947719644312</v>
      </c>
      <c r="AS192">
        <f t="shared" si="227"/>
        <v>1.7068050266171668</v>
      </c>
      <c r="AT192">
        <f t="shared" si="227"/>
        <v>1.6414838446063738</v>
      </c>
      <c r="AU192">
        <f t="shared" si="205"/>
        <v>1.0982822685852094</v>
      </c>
      <c r="AV192" s="246">
        <f t="shared" si="206"/>
        <v>4.9267453948867897E-3</v>
      </c>
      <c r="AW192" s="247">
        <f t="shared" si="207"/>
        <v>6.2933011143296788E-4</v>
      </c>
      <c r="AX192" s="248">
        <f t="shared" si="208"/>
        <v>3.9605638915623178E-7</v>
      </c>
      <c r="AY192" s="247">
        <f t="shared" si="209"/>
        <v>-1.5861832556017461E-3</v>
      </c>
      <c r="BA192">
        <f t="shared" si="210"/>
        <v>-4.0709666528486663E-3</v>
      </c>
      <c r="BB192">
        <f t="shared" si="211"/>
        <v>0.91811933008160895</v>
      </c>
      <c r="BC192">
        <f t="shared" si="212"/>
        <v>-0.87483289370933104</v>
      </c>
      <c r="BD192">
        <f t="shared" si="213"/>
        <v>0.18174587572916798</v>
      </c>
      <c r="BE192">
        <f t="shared" si="214"/>
        <v>1.9940849703797607</v>
      </c>
      <c r="BF192">
        <f t="shared" si="215"/>
        <v>1.5473231228517896</v>
      </c>
      <c r="BG192">
        <f t="shared" si="228"/>
        <v>1.8031590704930112</v>
      </c>
      <c r="BH192">
        <f t="shared" si="228"/>
        <v>1.8031590693706756</v>
      </c>
      <c r="BI192">
        <f t="shared" si="228"/>
        <v>1.8031590938206978</v>
      </c>
      <c r="BJ192">
        <f t="shared" si="228"/>
        <v>1.8031585611776577</v>
      </c>
      <c r="BK192">
        <f t="shared" si="228"/>
        <v>1.8031701645197133</v>
      </c>
      <c r="BL192">
        <f t="shared" si="228"/>
        <v>1.8029172630149537</v>
      </c>
      <c r="BM192">
        <f t="shared" si="228"/>
        <v>1.8083694935094041</v>
      </c>
      <c r="BN192">
        <f t="shared" si="216"/>
        <v>1.6091773729610483</v>
      </c>
    </row>
    <row r="193" spans="1:66">
      <c r="A193" s="59" t="s">
        <v>106</v>
      </c>
      <c r="B193" s="60"/>
      <c r="C193" s="62">
        <v>50370.612999999998</v>
      </c>
      <c r="D193" s="61"/>
      <c r="E193" s="58">
        <f t="shared" si="188"/>
        <v>18274.525422086936</v>
      </c>
      <c r="F193">
        <f t="shared" si="189"/>
        <v>18274.5</v>
      </c>
      <c r="G193">
        <f t="shared" si="190"/>
        <v>9.1901385021628812E-3</v>
      </c>
      <c r="H193" s="116"/>
      <c r="I193" s="8">
        <f t="shared" ref="I193:I198" si="229">G193</f>
        <v>9.1901385021628812E-3</v>
      </c>
      <c r="J193" s="9"/>
      <c r="K193" s="9"/>
      <c r="L193" s="116"/>
      <c r="M193" s="116"/>
      <c r="N193" s="116"/>
      <c r="O193" s="40"/>
      <c r="P193" s="116"/>
      <c r="Q193" s="293">
        <f t="shared" si="191"/>
        <v>35352.112999999998</v>
      </c>
      <c r="R193" s="8">
        <f t="shared" si="192"/>
        <v>8.44586456889366E-5</v>
      </c>
      <c r="S193" s="8">
        <v>0.1</v>
      </c>
      <c r="T193" s="167">
        <f t="shared" si="193"/>
        <v>8.4458645688936597E-6</v>
      </c>
      <c r="U193" s="116"/>
      <c r="V193" s="116"/>
      <c r="W193" s="25"/>
      <c r="X193" s="252"/>
      <c r="Y193" s="41"/>
      <c r="Z193">
        <f t="shared" si="194"/>
        <v>18274.5</v>
      </c>
      <c r="AA193" s="246">
        <f t="shared" si="195"/>
        <v>8.9919043800066462E-3</v>
      </c>
      <c r="AB193" s="247">
        <f t="shared" si="196"/>
        <v>1.9823412215623504E-4</v>
      </c>
      <c r="AC193" s="247">
        <f t="shared" si="197"/>
        <v>9.1901385021628812E-3</v>
      </c>
      <c r="AD193" s="248">
        <f t="shared" si="198"/>
        <v>3.9296767187053121E-9</v>
      </c>
      <c r="AH193">
        <f t="shared" si="199"/>
        <v>1.1223068738442797E-2</v>
      </c>
      <c r="AI193">
        <f t="shared" si="200"/>
        <v>0.57942400417137563</v>
      </c>
      <c r="AJ193">
        <f t="shared" si="201"/>
        <v>0.86840101697592542</v>
      </c>
      <c r="AK193">
        <f t="shared" si="202"/>
        <v>0.44189619473877073</v>
      </c>
      <c r="AL193">
        <f t="shared" si="203"/>
        <v>2.3314796553140846</v>
      </c>
      <c r="AM193">
        <f t="shared" si="204"/>
        <v>2.3322722582977269</v>
      </c>
      <c r="AN193">
        <f t="shared" si="227"/>
        <v>1.7082098281814737</v>
      </c>
      <c r="AO193">
        <f t="shared" si="227"/>
        <v>1.7082100370186479</v>
      </c>
      <c r="AP193">
        <f t="shared" si="227"/>
        <v>1.7082075379019519</v>
      </c>
      <c r="AQ193">
        <f t="shared" si="227"/>
        <v>1.7082374414164345</v>
      </c>
      <c r="AR193">
        <f t="shared" si="227"/>
        <v>1.7078792016620845</v>
      </c>
      <c r="AS193">
        <f t="shared" si="227"/>
        <v>1.7121115220691454</v>
      </c>
      <c r="AT193">
        <f t="shared" si="227"/>
        <v>1.6486707692248601</v>
      </c>
      <c r="AU193">
        <f t="shared" si="205"/>
        <v>1.1039141382122901</v>
      </c>
      <c r="AV193" s="246">
        <f t="shared" si="206"/>
        <v>4.8908522358495354E-3</v>
      </c>
      <c r="AW193" s="247">
        <f t="shared" si="207"/>
        <v>4.2992862663133458E-3</v>
      </c>
      <c r="AX193" s="248">
        <f t="shared" si="208"/>
        <v>1.848386239971055E-6</v>
      </c>
      <c r="AY193" s="247">
        <f t="shared" si="209"/>
        <v>2.0681219078771945E-3</v>
      </c>
      <c r="BA193">
        <f t="shared" si="210"/>
        <v>-4.1010521441571107E-3</v>
      </c>
      <c r="BB193">
        <f t="shared" si="211"/>
        <v>0.91664065563327557</v>
      </c>
      <c r="BC193">
        <f t="shared" si="212"/>
        <v>-0.87875233605501524</v>
      </c>
      <c r="BD193">
        <f t="shared" si="213"/>
        <v>0.18107243621710217</v>
      </c>
      <c r="BE193">
        <f t="shared" si="214"/>
        <v>2.002235971654255</v>
      </c>
      <c r="BF193">
        <f t="shared" si="215"/>
        <v>1.5612440874660423</v>
      </c>
      <c r="BG193">
        <f t="shared" si="228"/>
        <v>1.8118658456489876</v>
      </c>
      <c r="BH193">
        <f t="shared" si="228"/>
        <v>1.8118658442171429</v>
      </c>
      <c r="BI193">
        <f t="shared" si="228"/>
        <v>1.8118658743039506</v>
      </c>
      <c r="BJ193">
        <f t="shared" si="228"/>
        <v>1.8118652421005172</v>
      </c>
      <c r="BK193">
        <f t="shared" si="228"/>
        <v>1.8118785260255359</v>
      </c>
      <c r="BL193">
        <f t="shared" si="228"/>
        <v>1.811599251720712</v>
      </c>
      <c r="BM193">
        <f t="shared" si="228"/>
        <v>1.8174053029567319</v>
      </c>
      <c r="BN193">
        <f t="shared" si="216"/>
        <v>1.6182911649693921</v>
      </c>
    </row>
    <row r="194" spans="1:66">
      <c r="A194" s="59" t="s">
        <v>106</v>
      </c>
      <c r="B194" s="60"/>
      <c r="C194" s="62">
        <v>50376.752</v>
      </c>
      <c r="D194" s="61"/>
      <c r="E194" s="58">
        <f t="shared" si="188"/>
        <v>18291.507341532193</v>
      </c>
      <c r="F194">
        <f t="shared" si="189"/>
        <v>18291.5</v>
      </c>
      <c r="G194">
        <f t="shared" si="190"/>
        <v>2.6539794998825528E-3</v>
      </c>
      <c r="H194" s="116"/>
      <c r="I194" s="8">
        <f t="shared" si="229"/>
        <v>2.6539794998825528E-3</v>
      </c>
      <c r="J194" s="9"/>
      <c r="L194" s="116"/>
      <c r="M194" s="116"/>
      <c r="N194" s="116"/>
      <c r="O194" s="40"/>
      <c r="P194" s="116"/>
      <c r="Q194" s="293">
        <f t="shared" si="191"/>
        <v>35358.252</v>
      </c>
      <c r="R194" s="8">
        <f t="shared" si="192"/>
        <v>7.0436071857968453E-6</v>
      </c>
      <c r="S194" s="8">
        <v>0.1</v>
      </c>
      <c r="T194" s="167">
        <f t="shared" si="193"/>
        <v>7.0436071857968457E-7</v>
      </c>
      <c r="U194" s="116"/>
      <c r="V194" s="116"/>
      <c r="W194" s="25"/>
      <c r="X194" s="252"/>
      <c r="Y194" s="41"/>
      <c r="Z194">
        <f t="shared" si="194"/>
        <v>18291.5</v>
      </c>
      <c r="AA194" s="246">
        <f t="shared" si="195"/>
        <v>8.9885807194203977E-3</v>
      </c>
      <c r="AB194" s="247">
        <f t="shared" si="196"/>
        <v>-6.334601219537845E-3</v>
      </c>
      <c r="AC194" s="247">
        <f t="shared" si="197"/>
        <v>2.6539794998825528E-3</v>
      </c>
      <c r="AD194" s="248">
        <f t="shared" si="198"/>
        <v>4.0127172610570354E-6</v>
      </c>
      <c r="AH194">
        <f t="shared" si="199"/>
        <v>1.1228325891917022E-2</v>
      </c>
      <c r="AI194">
        <f t="shared" si="200"/>
        <v>0.57850534245968488</v>
      </c>
      <c r="AJ194">
        <f t="shared" si="201"/>
        <v>0.86736726201553016</v>
      </c>
      <c r="AK194">
        <f t="shared" si="202"/>
        <v>0.44102003226250075</v>
      </c>
      <c r="AL194">
        <f t="shared" si="203"/>
        <v>2.3335606259703687</v>
      </c>
      <c r="AM194">
        <f t="shared" si="204"/>
        <v>2.3389887585293847</v>
      </c>
      <c r="AN194">
        <f t="shared" si="227"/>
        <v>1.7110578271437022</v>
      </c>
      <c r="AO194">
        <f t="shared" si="227"/>
        <v>1.7110580569032849</v>
      </c>
      <c r="AP194">
        <f t="shared" si="227"/>
        <v>1.7110553628835656</v>
      </c>
      <c r="AQ194">
        <f t="shared" si="227"/>
        <v>1.7110869480721713</v>
      </c>
      <c r="AR194">
        <f t="shared" si="227"/>
        <v>1.7107161921529266</v>
      </c>
      <c r="AS194">
        <f t="shared" si="227"/>
        <v>1.7150085628894862</v>
      </c>
      <c r="AT194">
        <f t="shared" si="227"/>
        <v>1.6526046533511596</v>
      </c>
      <c r="AU194">
        <f t="shared" si="205"/>
        <v>1.107002582846496</v>
      </c>
      <c r="AV194" s="246">
        <f t="shared" si="206"/>
        <v>4.8711822419657078E-3</v>
      </c>
      <c r="AW194" s="247">
        <f t="shared" si="207"/>
        <v>-2.2172027420831551E-3</v>
      </c>
      <c r="AX194" s="248">
        <f t="shared" si="208"/>
        <v>4.9159879995010624E-7</v>
      </c>
      <c r="AY194" s="247">
        <f t="shared" si="209"/>
        <v>-4.4569479145797793E-3</v>
      </c>
      <c r="BA194">
        <f t="shared" si="210"/>
        <v>-4.1173984774546899E-3</v>
      </c>
      <c r="BB194">
        <f t="shared" si="211"/>
        <v>0.91583412451887181</v>
      </c>
      <c r="BC194">
        <f t="shared" si="212"/>
        <v>-0.88087167236628272</v>
      </c>
      <c r="BD194">
        <f t="shared" si="213"/>
        <v>0.18069895643124759</v>
      </c>
      <c r="BE194">
        <f t="shared" si="214"/>
        <v>2.0066947530537278</v>
      </c>
      <c r="BF194">
        <f t="shared" si="215"/>
        <v>1.5689343600016561</v>
      </c>
      <c r="BG194">
        <f t="shared" si="228"/>
        <v>1.8166345850062489</v>
      </c>
      <c r="BH194">
        <f t="shared" si="228"/>
        <v>1.8166345833774846</v>
      </c>
      <c r="BI194">
        <f t="shared" si="228"/>
        <v>1.8166346169512475</v>
      </c>
      <c r="BJ194">
        <f t="shared" si="228"/>
        <v>1.8166339248934571</v>
      </c>
      <c r="BK194">
        <f t="shared" si="228"/>
        <v>1.8166481899322668</v>
      </c>
      <c r="BL194">
        <f t="shared" si="228"/>
        <v>1.8163539877532338</v>
      </c>
      <c r="BM194">
        <f t="shared" si="228"/>
        <v>1.8223534022288452</v>
      </c>
      <c r="BN194">
        <f t="shared" si="216"/>
        <v>1.6232890509094515</v>
      </c>
    </row>
    <row r="195" spans="1:66">
      <c r="A195" s="59" t="s">
        <v>111</v>
      </c>
      <c r="B195" s="60"/>
      <c r="C195" s="61">
        <v>50390.315000000002</v>
      </c>
      <c r="D195" s="61">
        <v>5.0000000000000001E-3</v>
      </c>
      <c r="E195" s="58">
        <f t="shared" si="188"/>
        <v>18329.02579297965</v>
      </c>
      <c r="F195">
        <f t="shared" si="189"/>
        <v>18329</v>
      </c>
      <c r="G195">
        <f t="shared" si="190"/>
        <v>9.3242170041776262E-3</v>
      </c>
      <c r="H195" s="116"/>
      <c r="I195" s="116">
        <f t="shared" si="229"/>
        <v>9.3242170041776262E-3</v>
      </c>
      <c r="J195" s="117"/>
      <c r="K195" s="117"/>
      <c r="L195" s="116"/>
      <c r="M195" s="116"/>
      <c r="N195" s="116"/>
      <c r="O195" s="40"/>
      <c r="P195" s="116"/>
      <c r="Q195" s="293">
        <f t="shared" si="191"/>
        <v>35371.815000000002</v>
      </c>
      <c r="R195" s="8">
        <f t="shared" si="192"/>
        <v>8.6941022740995183E-5</v>
      </c>
      <c r="S195" s="8">
        <v>0.1</v>
      </c>
      <c r="T195" s="167">
        <f t="shared" si="193"/>
        <v>8.6941022740995186E-6</v>
      </c>
      <c r="U195" s="116"/>
      <c r="V195" s="116"/>
      <c r="W195" s="25"/>
      <c r="X195" s="252"/>
      <c r="Y195" s="41"/>
      <c r="Z195">
        <f t="shared" si="194"/>
        <v>18329</v>
      </c>
      <c r="AA195" s="246">
        <f t="shared" si="195"/>
        <v>8.9809040209699754E-3</v>
      </c>
      <c r="AB195" s="247">
        <f t="shared" si="196"/>
        <v>3.4331298320765084E-4</v>
      </c>
      <c r="AC195" s="247">
        <f t="shared" si="197"/>
        <v>9.3242170041776262E-3</v>
      </c>
      <c r="AD195" s="248">
        <f t="shared" si="198"/>
        <v>1.1786380443893677E-8</v>
      </c>
      <c r="AH195">
        <f t="shared" si="199"/>
        <v>1.1239572481452442E-2</v>
      </c>
      <c r="AI195">
        <f t="shared" si="200"/>
        <v>0.57649553350449934</v>
      </c>
      <c r="AJ195">
        <f t="shared" si="201"/>
        <v>0.86508528836080745</v>
      </c>
      <c r="AK195">
        <f t="shared" si="202"/>
        <v>0.43909040304953839</v>
      </c>
      <c r="AL195">
        <f t="shared" si="203"/>
        <v>2.3381277925008273</v>
      </c>
      <c r="AM195">
        <f t="shared" si="204"/>
        <v>2.3538449019274874</v>
      </c>
      <c r="AN195">
        <f t="shared" si="227"/>
        <v>1.717324272408381</v>
      </c>
      <c r="AO195">
        <f t="shared" si="227"/>
        <v>1.7173245529747692</v>
      </c>
      <c r="AP195">
        <f t="shared" si="227"/>
        <v>1.7173214029684061</v>
      </c>
      <c r="AQ195">
        <f t="shared" si="227"/>
        <v>1.7173567652133477</v>
      </c>
      <c r="AR195">
        <f t="shared" si="227"/>
        <v>1.7169592980246127</v>
      </c>
      <c r="AS195">
        <f t="shared" si="227"/>
        <v>1.7213668436448355</v>
      </c>
      <c r="AT195">
        <f t="shared" si="227"/>
        <v>1.6612639259512707</v>
      </c>
      <c r="AU195">
        <f t="shared" si="205"/>
        <v>1.1138153283631267</v>
      </c>
      <c r="AV195" s="246">
        <f t="shared" si="206"/>
        <v>4.82782897246285E-3</v>
      </c>
      <c r="AW195" s="247">
        <f t="shared" si="207"/>
        <v>4.4963880317147762E-3</v>
      </c>
      <c r="AX195" s="248">
        <f t="shared" si="208"/>
        <v>2.0217505331747881E-6</v>
      </c>
      <c r="AY195" s="247">
        <f t="shared" si="209"/>
        <v>2.2377195712323097E-3</v>
      </c>
      <c r="BA195">
        <f t="shared" si="210"/>
        <v>-4.1530750485071254E-3</v>
      </c>
      <c r="BB195">
        <f t="shared" si="211"/>
        <v>0.91406592220597382</v>
      </c>
      <c r="BC195">
        <f t="shared" si="212"/>
        <v>-0.88547185459415212</v>
      </c>
      <c r="BD195">
        <f t="shared" si="213"/>
        <v>0.17986478733909245</v>
      </c>
      <c r="BE195">
        <f t="shared" si="214"/>
        <v>2.0165026617470598</v>
      </c>
      <c r="BF195">
        <f t="shared" si="215"/>
        <v>1.5860414264216705</v>
      </c>
      <c r="BG195">
        <f t="shared" si="228"/>
        <v>1.827139071390272</v>
      </c>
      <c r="BH195">
        <f t="shared" si="228"/>
        <v>1.8271390692494043</v>
      </c>
      <c r="BI195">
        <f t="shared" si="228"/>
        <v>1.8271391116081863</v>
      </c>
      <c r="BJ195">
        <f t="shared" si="228"/>
        <v>1.8271382735044543</v>
      </c>
      <c r="BK195">
        <f t="shared" si="228"/>
        <v>1.8271548555858055</v>
      </c>
      <c r="BL195">
        <f t="shared" si="228"/>
        <v>1.8268265799808512</v>
      </c>
      <c r="BM195">
        <f t="shared" si="228"/>
        <v>1.8332507471713984</v>
      </c>
      <c r="BN195">
        <f t="shared" si="216"/>
        <v>1.6343137993066414</v>
      </c>
    </row>
    <row r="196" spans="1:66">
      <c r="A196" s="59" t="s">
        <v>106</v>
      </c>
      <c r="B196" s="60"/>
      <c r="C196" s="62">
        <v>50391.584000000003</v>
      </c>
      <c r="D196" s="61"/>
      <c r="E196" s="58">
        <f t="shared" si="188"/>
        <v>18332.536145769358</v>
      </c>
      <c r="F196">
        <f t="shared" si="189"/>
        <v>18332.5</v>
      </c>
      <c r="G196">
        <f t="shared" si="190"/>
        <v>1.306677250249777E-2</v>
      </c>
      <c r="H196" s="116"/>
      <c r="I196" s="8">
        <f t="shared" si="229"/>
        <v>1.306677250249777E-2</v>
      </c>
      <c r="J196" s="9"/>
      <c r="K196" s="9"/>
      <c r="L196" s="116"/>
      <c r="M196" s="116"/>
      <c r="N196" s="116"/>
      <c r="O196" s="40"/>
      <c r="P196" s="116"/>
      <c r="Q196" s="293">
        <f t="shared" si="191"/>
        <v>35373.084000000003</v>
      </c>
      <c r="R196" s="8">
        <f t="shared" si="192"/>
        <v>1.7074054363203184E-4</v>
      </c>
      <c r="S196" s="8">
        <v>0.1</v>
      </c>
      <c r="T196" s="167">
        <f t="shared" si="193"/>
        <v>1.7074054363203185E-5</v>
      </c>
      <c r="U196" s="116"/>
      <c r="V196" s="116"/>
      <c r="W196" s="25"/>
      <c r="X196" s="252"/>
      <c r="Y196" s="41"/>
      <c r="Z196">
        <f t="shared" si="194"/>
        <v>18332.5</v>
      </c>
      <c r="AA196" s="246">
        <f t="shared" si="195"/>
        <v>8.9801634200219801E-3</v>
      </c>
      <c r="AB196" s="247">
        <f t="shared" si="196"/>
        <v>4.0866090824757898E-3</v>
      </c>
      <c r="AC196" s="247">
        <f t="shared" si="197"/>
        <v>1.306677250249777E-2</v>
      </c>
      <c r="AD196" s="248">
        <f t="shared" si="198"/>
        <v>1.6700373792973618E-6</v>
      </c>
      <c r="AH196">
        <f t="shared" si="199"/>
        <v>1.1240597704501414E-2</v>
      </c>
      <c r="AI196">
        <f t="shared" si="200"/>
        <v>0.57630911123901418</v>
      </c>
      <c r="AJ196">
        <f t="shared" si="201"/>
        <v>0.86487219457571274</v>
      </c>
      <c r="AK196">
        <f t="shared" si="202"/>
        <v>0.43891052160180738</v>
      </c>
      <c r="AL196">
        <f t="shared" si="203"/>
        <v>2.3385524441326186</v>
      </c>
      <c r="AM196">
        <f t="shared" si="204"/>
        <v>2.3552343315815141</v>
      </c>
      <c r="AN196">
        <f t="shared" si="227"/>
        <v>1.7179080303668626</v>
      </c>
      <c r="AO196">
        <f t="shared" si="227"/>
        <v>1.7179083160056396</v>
      </c>
      <c r="AP196">
        <f t="shared" si="227"/>
        <v>1.7179051216839483</v>
      </c>
      <c r="AQ196">
        <f t="shared" si="227"/>
        <v>1.7179408401234921</v>
      </c>
      <c r="AR196">
        <f t="shared" si="227"/>
        <v>1.7175409503976262</v>
      </c>
      <c r="AS196">
        <f t="shared" si="227"/>
        <v>1.7219580302874005</v>
      </c>
      <c r="AT196">
        <f t="shared" si="227"/>
        <v>1.6620708296203768</v>
      </c>
      <c r="AU196">
        <f t="shared" si="205"/>
        <v>1.1144511846113456</v>
      </c>
      <c r="AV196" s="246">
        <f t="shared" si="206"/>
        <v>4.8237853647925414E-3</v>
      </c>
      <c r="AW196" s="247">
        <f t="shared" si="207"/>
        <v>8.2429871377052294E-3</v>
      </c>
      <c r="AX196" s="248">
        <f t="shared" si="208"/>
        <v>6.7946836952373854E-6</v>
      </c>
      <c r="AY196" s="247">
        <f t="shared" si="209"/>
        <v>5.9825528532257951E-3</v>
      </c>
      <c r="BA196">
        <f t="shared" si="210"/>
        <v>-4.1563780552294387E-3</v>
      </c>
      <c r="BB196">
        <f t="shared" si="211"/>
        <v>0.91390165616762531</v>
      </c>
      <c r="BC196">
        <f t="shared" si="212"/>
        <v>-0.88589597036239964</v>
      </c>
      <c r="BD196">
        <f t="shared" si="213"/>
        <v>0.17978621370997519</v>
      </c>
      <c r="BE196">
        <f t="shared" si="214"/>
        <v>2.017416136345751</v>
      </c>
      <c r="BF196">
        <f t="shared" si="215"/>
        <v>1.5876482630260547</v>
      </c>
      <c r="BG196">
        <f t="shared" si="228"/>
        <v>1.8281184560751063</v>
      </c>
      <c r="BH196">
        <f t="shared" si="228"/>
        <v>1.8281184538804951</v>
      </c>
      <c r="BI196">
        <f t="shared" si="228"/>
        <v>1.828118497141012</v>
      </c>
      <c r="BJ196">
        <f t="shared" si="228"/>
        <v>1.828117644381658</v>
      </c>
      <c r="BK196">
        <f t="shared" si="228"/>
        <v>1.828134453622976</v>
      </c>
      <c r="BL196">
        <f t="shared" si="228"/>
        <v>1.8278029185264508</v>
      </c>
      <c r="BM196">
        <f t="shared" si="228"/>
        <v>1.8342665987418918</v>
      </c>
      <c r="BN196">
        <f t="shared" si="216"/>
        <v>1.6353427758237125</v>
      </c>
    </row>
    <row r="197" spans="1:66">
      <c r="A197" s="59" t="s">
        <v>106</v>
      </c>
      <c r="B197" s="60"/>
      <c r="C197" s="62">
        <v>50425.557000000001</v>
      </c>
      <c r="D197" s="61"/>
      <c r="E197" s="58">
        <f t="shared" si="188"/>
        <v>18426.513462810144</v>
      </c>
      <c r="F197">
        <f t="shared" si="189"/>
        <v>18426.5</v>
      </c>
      <c r="G197">
        <f t="shared" si="190"/>
        <v>4.8668345043552108E-3</v>
      </c>
      <c r="H197" s="116"/>
      <c r="I197" s="8">
        <f t="shared" si="229"/>
        <v>4.8668345043552108E-3</v>
      </c>
      <c r="J197" s="9"/>
      <c r="K197" s="9"/>
      <c r="L197" s="116"/>
      <c r="M197" s="116"/>
      <c r="N197" s="116"/>
      <c r="O197" s="40"/>
      <c r="P197" s="116"/>
      <c r="Q197" s="293">
        <f t="shared" si="191"/>
        <v>35407.057000000001</v>
      </c>
      <c r="R197" s="8">
        <f t="shared" si="192"/>
        <v>2.368607809278243E-5</v>
      </c>
      <c r="S197" s="8">
        <v>0.1</v>
      </c>
      <c r="T197" s="167">
        <f t="shared" si="193"/>
        <v>2.368607809278243E-6</v>
      </c>
      <c r="U197" s="116"/>
      <c r="V197" s="116"/>
      <c r="W197" s="25"/>
      <c r="X197" s="252"/>
      <c r="Y197" s="41"/>
      <c r="Z197">
        <f t="shared" si="194"/>
        <v>18426.5</v>
      </c>
      <c r="AA197" s="246">
        <f t="shared" si="195"/>
        <v>8.9587509896200991E-3</v>
      </c>
      <c r="AB197" s="247">
        <f t="shared" si="196"/>
        <v>-4.0919164852648883E-3</v>
      </c>
      <c r="AC197" s="247">
        <f t="shared" si="197"/>
        <v>4.8668345043552108E-3</v>
      </c>
      <c r="AD197" s="248">
        <f t="shared" si="198"/>
        <v>1.674378052238256E-6</v>
      </c>
      <c r="AH197">
        <f t="shared" si="199"/>
        <v>1.1266587936632088E-2</v>
      </c>
      <c r="AI197">
        <f t="shared" si="200"/>
        <v>0.57137508061042552</v>
      </c>
      <c r="AJ197">
        <f t="shared" si="201"/>
        <v>0.85914282179342394</v>
      </c>
      <c r="AK197">
        <f t="shared" si="202"/>
        <v>0.43409341583364913</v>
      </c>
      <c r="AL197">
        <f t="shared" si="203"/>
        <v>2.3498558939399845</v>
      </c>
      <c r="AM197">
        <f t="shared" si="204"/>
        <v>2.3927364979789254</v>
      </c>
      <c r="AN197">
        <f t="shared" si="227"/>
        <v>1.7335161450119263</v>
      </c>
      <c r="AO197">
        <f t="shared" si="227"/>
        <v>1.733516587955322</v>
      </c>
      <c r="AP197">
        <f t="shared" si="227"/>
        <v>1.7335121059950844</v>
      </c>
      <c r="AQ197">
        <f t="shared" si="227"/>
        <v>1.7335574514455825</v>
      </c>
      <c r="AR197">
        <f t="shared" si="227"/>
        <v>1.733098097616931</v>
      </c>
      <c r="AS197">
        <f t="shared" si="227"/>
        <v>1.7376934563183877</v>
      </c>
      <c r="AT197">
        <f t="shared" si="227"/>
        <v>1.6836589104926727</v>
      </c>
      <c r="AU197">
        <f t="shared" si="205"/>
        <v>1.1315284667063654</v>
      </c>
      <c r="AV197" s="246">
        <f t="shared" si="206"/>
        <v>4.7153782245750011E-3</v>
      </c>
      <c r="AW197" s="247">
        <f t="shared" si="207"/>
        <v>1.5145627978020975E-4</v>
      </c>
      <c r="AX197" s="248">
        <f t="shared" si="208"/>
        <v>2.2939004684861175E-9</v>
      </c>
      <c r="AY197" s="247">
        <f t="shared" si="209"/>
        <v>-2.1563806672317788E-3</v>
      </c>
      <c r="BA197">
        <f t="shared" si="210"/>
        <v>-4.243372765045098E-3</v>
      </c>
      <c r="BB197">
        <f t="shared" si="211"/>
        <v>0.9095388795878655</v>
      </c>
      <c r="BC197">
        <f t="shared" si="212"/>
        <v>-0.89695503470549598</v>
      </c>
      <c r="BD197">
        <f t="shared" si="213"/>
        <v>0.1776310590652096</v>
      </c>
      <c r="BE197">
        <f t="shared" si="214"/>
        <v>2.0418277149265536</v>
      </c>
      <c r="BF197">
        <f t="shared" si="215"/>
        <v>1.6314717033018717</v>
      </c>
      <c r="BG197">
        <f t="shared" si="228"/>
        <v>1.854356562781692</v>
      </c>
      <c r="BH197">
        <f t="shared" si="228"/>
        <v>1.8543565586826334</v>
      </c>
      <c r="BI197">
        <f t="shared" si="228"/>
        <v>1.854356632181783</v>
      </c>
      <c r="BJ197">
        <f t="shared" si="228"/>
        <v>1.8543553142848752</v>
      </c>
      <c r="BK197">
        <f t="shared" si="228"/>
        <v>1.8543789442966216</v>
      </c>
      <c r="BL197">
        <f t="shared" si="228"/>
        <v>1.8539549647946323</v>
      </c>
      <c r="BM197">
        <f t="shared" si="228"/>
        <v>1.8614707307587195</v>
      </c>
      <c r="BN197">
        <f t="shared" si="216"/>
        <v>1.6629781451393355</v>
      </c>
    </row>
    <row r="198" spans="1:66">
      <c r="A198" s="59" t="s">
        <v>106</v>
      </c>
      <c r="B198" s="60"/>
      <c r="C198" s="62">
        <v>50455.561999999998</v>
      </c>
      <c r="D198" s="61"/>
      <c r="E198" s="58">
        <f t="shared" si="188"/>
        <v>18509.514357573891</v>
      </c>
      <c r="F198">
        <f t="shared" si="189"/>
        <v>18509.5</v>
      </c>
      <c r="G198">
        <f t="shared" si="190"/>
        <v>5.1902935010730289E-3</v>
      </c>
      <c r="H198" s="116"/>
      <c r="I198" s="8">
        <f t="shared" si="229"/>
        <v>5.1902935010730289E-3</v>
      </c>
      <c r="J198" s="9"/>
      <c r="K198" s="9"/>
      <c r="L198" s="116"/>
      <c r="M198" s="116"/>
      <c r="N198" s="116"/>
      <c r="O198" s="40"/>
      <c r="P198" s="116"/>
      <c r="Q198" s="293">
        <f t="shared" si="191"/>
        <v>35437.061999999998</v>
      </c>
      <c r="R198" s="8">
        <f t="shared" si="192"/>
        <v>2.6939146627280918E-5</v>
      </c>
      <c r="S198" s="8">
        <v>0.1</v>
      </c>
      <c r="T198" s="167">
        <f t="shared" si="193"/>
        <v>2.6939146627280919E-6</v>
      </c>
      <c r="U198" s="116"/>
      <c r="V198" s="116"/>
      <c r="W198" s="25"/>
      <c r="X198" s="252"/>
      <c r="Y198" s="41"/>
      <c r="Z198">
        <f t="shared" si="194"/>
        <v>18509.5</v>
      </c>
      <c r="AA198" s="246">
        <f t="shared" si="195"/>
        <v>8.9374419174770518E-3</v>
      </c>
      <c r="AB198" s="247">
        <f t="shared" si="196"/>
        <v>-3.7471484164040229E-3</v>
      </c>
      <c r="AC198" s="247">
        <f t="shared" si="197"/>
        <v>5.1902935010730289E-3</v>
      </c>
      <c r="AD198" s="248">
        <f t="shared" si="198"/>
        <v>1.4041121254559177E-6</v>
      </c>
      <c r="AH198">
        <f t="shared" si="199"/>
        <v>1.1287098621466032E-2</v>
      </c>
      <c r="AI198">
        <f t="shared" si="200"/>
        <v>0.5671322403319603</v>
      </c>
      <c r="AJ198">
        <f t="shared" si="201"/>
        <v>0.85407529060002341</v>
      </c>
      <c r="AK198">
        <f t="shared" si="202"/>
        <v>0.42986267322462063</v>
      </c>
      <c r="AL198">
        <f t="shared" si="203"/>
        <v>2.3596777036915908</v>
      </c>
      <c r="AM198">
        <f t="shared" si="204"/>
        <v>2.4261562234574749</v>
      </c>
      <c r="AN198">
        <f t="shared" si="227"/>
        <v>1.7471876419197521</v>
      </c>
      <c r="AO198">
        <f t="shared" si="227"/>
        <v>1.7471882553904901</v>
      </c>
      <c r="AP198">
        <f t="shared" si="227"/>
        <v>1.7471825246093209</v>
      </c>
      <c r="AQ198">
        <f t="shared" si="227"/>
        <v>1.7472360519383439</v>
      </c>
      <c r="AR198">
        <f t="shared" si="227"/>
        <v>1.7467354618479791</v>
      </c>
      <c r="AS198">
        <f t="shared" si="227"/>
        <v>1.7513633743795447</v>
      </c>
      <c r="AT198">
        <f t="shared" si="227"/>
        <v>1.7025869132352984</v>
      </c>
      <c r="AU198">
        <f t="shared" si="205"/>
        <v>1.1466073434498405</v>
      </c>
      <c r="AV198" s="246">
        <f t="shared" si="206"/>
        <v>4.6200078412065252E-3</v>
      </c>
      <c r="AW198" s="247">
        <f t="shared" si="207"/>
        <v>5.7028565986650369E-4</v>
      </c>
      <c r="AX198" s="248">
        <f t="shared" si="208"/>
        <v>3.2522573384937358E-8</v>
      </c>
      <c r="AY198" s="247">
        <f t="shared" si="209"/>
        <v>-1.7793710441224766E-3</v>
      </c>
      <c r="BA198">
        <f t="shared" si="210"/>
        <v>-4.3174340762705266E-3</v>
      </c>
      <c r="BB198">
        <f t="shared" si="211"/>
        <v>0.90576507056941025</v>
      </c>
      <c r="BC198">
        <f t="shared" si="212"/>
        <v>-0.90619471274527408</v>
      </c>
      <c r="BD198">
        <f t="shared" si="213"/>
        <v>0.17565814961469464</v>
      </c>
      <c r="BE198">
        <f t="shared" si="214"/>
        <v>2.0631907534829876</v>
      </c>
      <c r="BF198">
        <f t="shared" si="215"/>
        <v>1.6712794490596716</v>
      </c>
      <c r="BG198">
        <f t="shared" si="228"/>
        <v>1.8774209168078579</v>
      </c>
      <c r="BH198">
        <f t="shared" si="228"/>
        <v>1.877420910087412</v>
      </c>
      <c r="BI198">
        <f t="shared" si="228"/>
        <v>1.8774210217803426</v>
      </c>
      <c r="BJ198">
        <f t="shared" si="228"/>
        <v>1.8774191654533794</v>
      </c>
      <c r="BK198">
        <f t="shared" si="228"/>
        <v>1.8774500160362539</v>
      </c>
      <c r="BL198">
        <f t="shared" si="228"/>
        <v>1.876936914689344</v>
      </c>
      <c r="BM198">
        <f t="shared" si="228"/>
        <v>1.8853653748577297</v>
      </c>
      <c r="BN198">
        <f t="shared" si="216"/>
        <v>1.6873795882584492</v>
      </c>
    </row>
    <row r="199" spans="1:66">
      <c r="A199" s="65" t="s">
        <v>112</v>
      </c>
      <c r="B199" s="66" t="s">
        <v>49</v>
      </c>
      <c r="C199" s="65">
        <v>50657.457499999997</v>
      </c>
      <c r="D199" s="65">
        <v>2.0000000000000001E-4</v>
      </c>
      <c r="E199" s="58">
        <f t="shared" si="188"/>
        <v>19068.004847451422</v>
      </c>
      <c r="F199">
        <f t="shared" si="189"/>
        <v>19068</v>
      </c>
      <c r="G199">
        <f t="shared" si="190"/>
        <v>1.7523639980936423E-3</v>
      </c>
      <c r="H199" s="116"/>
      <c r="I199" s="116"/>
      <c r="J199" s="117"/>
      <c r="K199" s="117">
        <f>G199</f>
        <v>1.7523639980936423E-3</v>
      </c>
      <c r="L199" s="116"/>
      <c r="M199" s="116"/>
      <c r="N199" s="116"/>
      <c r="O199" s="40"/>
      <c r="P199" s="116"/>
      <c r="Q199" s="293">
        <f t="shared" si="191"/>
        <v>35638.957499999997</v>
      </c>
      <c r="R199" s="8">
        <f t="shared" si="192"/>
        <v>3.0707795818147346E-6</v>
      </c>
      <c r="S199" s="116">
        <v>1</v>
      </c>
      <c r="T199" s="167">
        <f t="shared" si="193"/>
        <v>3.0707795818147346E-6</v>
      </c>
      <c r="U199" s="116"/>
      <c r="V199" s="116"/>
      <c r="W199" s="25"/>
      <c r="X199" s="252"/>
      <c r="Y199" s="41"/>
      <c r="Z199">
        <f t="shared" si="194"/>
        <v>19068</v>
      </c>
      <c r="AA199" s="246">
        <f t="shared" si="195"/>
        <v>8.7389354448869638E-3</v>
      </c>
      <c r="AB199" s="247">
        <f t="shared" si="196"/>
        <v>-6.9865714467933215E-3</v>
      </c>
      <c r="AC199" s="247">
        <f t="shared" si="197"/>
        <v>1.7523639980936423E-3</v>
      </c>
      <c r="AD199" s="248">
        <f t="shared" si="198"/>
        <v>4.8812180581147725E-5</v>
      </c>
      <c r="AH199">
        <f t="shared" si="199"/>
        <v>1.1369121046003607E-2</v>
      </c>
      <c r="AI199">
        <f t="shared" si="200"/>
        <v>0.54110564360743729</v>
      </c>
      <c r="AJ199">
        <f t="shared" si="201"/>
        <v>0.81988701588479196</v>
      </c>
      <c r="AK199">
        <f t="shared" si="202"/>
        <v>0.40196067576679717</v>
      </c>
      <c r="AL199">
        <f t="shared" si="203"/>
        <v>2.4222345160089431</v>
      </c>
      <c r="AM199">
        <f t="shared" si="204"/>
        <v>2.6593163486984075</v>
      </c>
      <c r="AN199">
        <f t="shared" si="227"/>
        <v>1.8366810944303691</v>
      </c>
      <c r="AO199">
        <f t="shared" si="227"/>
        <v>1.8366823096462579</v>
      </c>
      <c r="AP199">
        <f t="shared" si="227"/>
        <v>1.8366747285763725</v>
      </c>
      <c r="AQ199">
        <f t="shared" si="227"/>
        <v>1.8367220192934259</v>
      </c>
      <c r="AR199">
        <f t="shared" si="227"/>
        <v>1.8364268854900094</v>
      </c>
      <c r="AS199">
        <f t="shared" si="227"/>
        <v>1.8382635686700823</v>
      </c>
      <c r="AT199">
        <f t="shared" si="227"/>
        <v>1.8266243519634993</v>
      </c>
      <c r="AU199">
        <f t="shared" si="205"/>
        <v>1.2480718333441896</v>
      </c>
      <c r="AV199" s="246">
        <f t="shared" si="206"/>
        <v>3.9905431313127168E-3</v>
      </c>
      <c r="AW199" s="247">
        <f t="shared" si="207"/>
        <v>-2.2381791332190745E-3</v>
      </c>
      <c r="AX199" s="248">
        <f t="shared" si="208"/>
        <v>5.009445832377288E-6</v>
      </c>
      <c r="AY199" s="247">
        <f t="shared" si="209"/>
        <v>-4.8683647343357173E-3</v>
      </c>
      <c r="BA199">
        <f t="shared" si="210"/>
        <v>-4.748392313574247E-3</v>
      </c>
      <c r="BB199">
        <f t="shared" si="211"/>
        <v>0.88227355515874106</v>
      </c>
      <c r="BC199">
        <f t="shared" si="212"/>
        <v>-0.95615683783066052</v>
      </c>
      <c r="BD199">
        <f t="shared" si="213"/>
        <v>0.16086171588008347</v>
      </c>
      <c r="BE199">
        <f t="shared" si="214"/>
        <v>2.2025790664654927</v>
      </c>
      <c r="BF199">
        <f t="shared" si="215"/>
        <v>1.9710430737784619</v>
      </c>
      <c r="BG199">
        <f t="shared" si="228"/>
        <v>2.0302420171982756</v>
      </c>
      <c r="BH199">
        <f t="shared" si="228"/>
        <v>2.0302419407191792</v>
      </c>
      <c r="BI199">
        <f t="shared" si="228"/>
        <v>2.0302428058949333</v>
      </c>
      <c r="BJ199">
        <f t="shared" si="228"/>
        <v>2.0302330184383259</v>
      </c>
      <c r="BK199">
        <f t="shared" si="228"/>
        <v>2.0303437295130746</v>
      </c>
      <c r="BL199">
        <f t="shared" si="228"/>
        <v>2.0290899698500278</v>
      </c>
      <c r="BM199">
        <f t="shared" si="228"/>
        <v>2.0431076548445746</v>
      </c>
      <c r="BN199">
        <f t="shared" si="216"/>
        <v>1.8515748410539319</v>
      </c>
    </row>
    <row r="200" spans="1:66">
      <c r="A200" s="65" t="s">
        <v>112</v>
      </c>
      <c r="B200" s="66" t="s">
        <v>45</v>
      </c>
      <c r="C200" s="65">
        <v>50671.377</v>
      </c>
      <c r="D200" s="65">
        <v>2.0999999999999999E-3</v>
      </c>
      <c r="E200" s="58">
        <f t="shared" si="188"/>
        <v>19106.509461837835</v>
      </c>
      <c r="F200">
        <f t="shared" si="189"/>
        <v>19106.5</v>
      </c>
      <c r="G200">
        <f t="shared" si="190"/>
        <v>3.4204745024908334E-3</v>
      </c>
      <c r="H200" s="116"/>
      <c r="I200" s="116"/>
      <c r="J200" s="117"/>
      <c r="K200" s="117">
        <f>G200</f>
        <v>3.4204745024908334E-3</v>
      </c>
      <c r="L200" s="116"/>
      <c r="M200" s="116"/>
      <c r="N200" s="116"/>
      <c r="O200" s="40"/>
      <c r="P200" s="116"/>
      <c r="Q200" s="293">
        <f t="shared" si="191"/>
        <v>35652.877</v>
      </c>
      <c r="R200" s="8">
        <f t="shared" si="192"/>
        <v>1.1699645822189913E-5</v>
      </c>
      <c r="S200" s="116">
        <v>1</v>
      </c>
      <c r="T200" s="167">
        <f t="shared" si="193"/>
        <v>1.1699645822189913E-5</v>
      </c>
      <c r="U200" s="116"/>
      <c r="W200" s="25"/>
      <c r="X200" s="252"/>
      <c r="Y200" s="41"/>
      <c r="Z200">
        <f t="shared" si="194"/>
        <v>19106.5</v>
      </c>
      <c r="AA200" s="246">
        <f t="shared" si="195"/>
        <v>8.721907101793349E-3</v>
      </c>
      <c r="AB200" s="247">
        <f t="shared" si="196"/>
        <v>-5.3014325993025156E-3</v>
      </c>
      <c r="AC200" s="247">
        <f t="shared" si="197"/>
        <v>3.4204745024908334E-3</v>
      </c>
      <c r="AD200" s="248">
        <f t="shared" si="198"/>
        <v>2.8105187604947429E-5</v>
      </c>
      <c r="AH200">
        <f t="shared" si="199"/>
        <v>1.1371374875811698E-2</v>
      </c>
      <c r="AI200">
        <f t="shared" si="200"/>
        <v>0.53945983353407612</v>
      </c>
      <c r="AJ200">
        <f t="shared" si="201"/>
        <v>0.81753042687599498</v>
      </c>
      <c r="AK200">
        <f t="shared" si="202"/>
        <v>0.40007395599236883</v>
      </c>
      <c r="AL200">
        <f t="shared" si="203"/>
        <v>2.4263385975487948</v>
      </c>
      <c r="AM200">
        <f t="shared" si="204"/>
        <v>2.6759712564101159</v>
      </c>
      <c r="AN200">
        <f t="shared" si="227"/>
        <v>1.8427000546535766</v>
      </c>
      <c r="AO200">
        <f t="shared" si="227"/>
        <v>1.8427011056238225</v>
      </c>
      <c r="AP200">
        <f t="shared" si="227"/>
        <v>1.8426946908630686</v>
      </c>
      <c r="AQ200">
        <f t="shared" si="227"/>
        <v>1.842733842056977</v>
      </c>
      <c r="AR200">
        <f t="shared" si="227"/>
        <v>1.8424948049859309</v>
      </c>
      <c r="AS200">
        <f t="shared" si="227"/>
        <v>1.8439510629879063</v>
      </c>
      <c r="AT200">
        <f t="shared" si="227"/>
        <v>1.8349578678112208</v>
      </c>
      <c r="AU200">
        <f t="shared" si="205"/>
        <v>1.255066252074597</v>
      </c>
      <c r="AV200" s="246">
        <f t="shared" si="206"/>
        <v>3.9481328466363045E-3</v>
      </c>
      <c r="AW200" s="247">
        <f t="shared" si="207"/>
        <v>-5.2765834414547109E-4</v>
      </c>
      <c r="AX200" s="248">
        <f t="shared" si="208"/>
        <v>2.7842332814634043E-7</v>
      </c>
      <c r="AY200" s="247">
        <f t="shared" si="209"/>
        <v>-3.1771261181638196E-3</v>
      </c>
      <c r="BA200">
        <f t="shared" si="210"/>
        <v>-4.7737742551570445E-3</v>
      </c>
      <c r="BB200">
        <f t="shared" si="211"/>
        <v>0.88077511967347177</v>
      </c>
      <c r="BC200">
        <f t="shared" si="212"/>
        <v>-0.95885239218035589</v>
      </c>
      <c r="BD200">
        <f t="shared" si="213"/>
        <v>0.15975429684979275</v>
      </c>
      <c r="BE200">
        <f t="shared" si="214"/>
        <v>2.2119262264074502</v>
      </c>
      <c r="BF200">
        <f t="shared" si="215"/>
        <v>1.9940859976139029</v>
      </c>
      <c r="BG200">
        <f t="shared" si="228"/>
        <v>2.0406326313717669</v>
      </c>
      <c r="BH200">
        <f t="shared" si="228"/>
        <v>2.0406325444814546</v>
      </c>
      <c r="BI200">
        <f t="shared" si="228"/>
        <v>2.0406335072673487</v>
      </c>
      <c r="BJ200">
        <f t="shared" si="228"/>
        <v>2.0406228390407652</v>
      </c>
      <c r="BK200">
        <f t="shared" si="228"/>
        <v>2.0407410366686163</v>
      </c>
      <c r="BL200">
        <f t="shared" si="228"/>
        <v>2.0394299367540594</v>
      </c>
      <c r="BM200">
        <f t="shared" si="228"/>
        <v>2.0537889212635179</v>
      </c>
      <c r="BN200">
        <f t="shared" si="216"/>
        <v>1.8628935827417137</v>
      </c>
    </row>
    <row r="201" spans="1:66">
      <c r="A201" s="59" t="s">
        <v>113</v>
      </c>
      <c r="B201" s="60"/>
      <c r="C201" s="61">
        <v>50682.214999999997</v>
      </c>
      <c r="D201" s="61">
        <v>5.0000000000000001E-3</v>
      </c>
      <c r="E201" s="58">
        <f t="shared" si="188"/>
        <v>19136.48992167617</v>
      </c>
      <c r="F201">
        <f t="shared" si="189"/>
        <v>19136.5</v>
      </c>
      <c r="G201">
        <f t="shared" si="190"/>
        <v>-3.6433354980545118E-3</v>
      </c>
      <c r="H201" s="116"/>
      <c r="I201" s="116">
        <f>G201</f>
        <v>-3.6433354980545118E-3</v>
      </c>
      <c r="J201" s="117"/>
      <c r="K201" s="117"/>
      <c r="L201" s="116"/>
      <c r="M201" s="116"/>
      <c r="N201" s="116"/>
      <c r="O201" s="40"/>
      <c r="P201" s="116"/>
      <c r="Q201" s="293">
        <f t="shared" si="191"/>
        <v>35663.714999999997</v>
      </c>
      <c r="R201" s="8">
        <f t="shared" si="192"/>
        <v>1.3273893551384118E-5</v>
      </c>
      <c r="S201" s="8">
        <v>0.1</v>
      </c>
      <c r="T201" s="167">
        <f t="shared" si="193"/>
        <v>1.3273893551384118E-6</v>
      </c>
      <c r="U201" s="116"/>
      <c r="V201" s="116"/>
      <c r="W201" s="25"/>
      <c r="X201" s="252"/>
      <c r="Y201" s="41"/>
      <c r="Z201">
        <f t="shared" si="194"/>
        <v>19136.5</v>
      </c>
      <c r="AA201" s="246">
        <f t="shared" si="195"/>
        <v>8.7083540720556719E-3</v>
      </c>
      <c r="AB201" s="247">
        <f t="shared" si="196"/>
        <v>-1.2351689570110184E-2</v>
      </c>
      <c r="AC201" s="247">
        <f t="shared" si="197"/>
        <v>-3.6433354980545118E-3</v>
      </c>
      <c r="AD201" s="248">
        <f t="shared" si="198"/>
        <v>1.5256423523636869E-5</v>
      </c>
      <c r="AH201">
        <f t="shared" si="199"/>
        <v>1.1372841910139908E-2</v>
      </c>
      <c r="AI201">
        <f t="shared" si="200"/>
        <v>0.53818962646989355</v>
      </c>
      <c r="AJ201">
        <f t="shared" si="201"/>
        <v>0.81569454161173127</v>
      </c>
      <c r="AK201">
        <f t="shared" si="202"/>
        <v>0.39860706728785966</v>
      </c>
      <c r="AL201">
        <f t="shared" si="203"/>
        <v>2.4295193567160802</v>
      </c>
      <c r="AM201">
        <f t="shared" si="204"/>
        <v>2.6890055438078599</v>
      </c>
      <c r="AN201">
        <f t="shared" ref="AN201:AT210" si="230">$AU201+$AB$7*SIN(AO201)</f>
        <v>1.8473775085183801</v>
      </c>
      <c r="AO201">
        <f t="shared" si="230"/>
        <v>1.8473783903040979</v>
      </c>
      <c r="AP201">
        <f t="shared" si="230"/>
        <v>1.8473730969418694</v>
      </c>
      <c r="AQ201">
        <f t="shared" si="230"/>
        <v>1.8474048715285807</v>
      </c>
      <c r="AR201">
        <f t="shared" si="230"/>
        <v>1.8472140840520752</v>
      </c>
      <c r="AS201">
        <f t="shared" si="230"/>
        <v>1.8483577294464888</v>
      </c>
      <c r="AT201">
        <f t="shared" si="230"/>
        <v>1.8414318541493073</v>
      </c>
      <c r="AU201">
        <f t="shared" si="205"/>
        <v>1.260516448487901</v>
      </c>
      <c r="AV201" s="246">
        <f t="shared" si="206"/>
        <v>3.9151878192930194E-3</v>
      </c>
      <c r="AW201" s="247">
        <f t="shared" si="207"/>
        <v>-7.5585233173475312E-3</v>
      </c>
      <c r="AX201" s="248">
        <f t="shared" si="208"/>
        <v>5.7131274738886337E-6</v>
      </c>
      <c r="AY201" s="247">
        <f t="shared" si="209"/>
        <v>-1.0223011155431767E-2</v>
      </c>
      <c r="BA201">
        <f t="shared" si="210"/>
        <v>-4.7931662527626526E-3</v>
      </c>
      <c r="BB201">
        <f t="shared" si="211"/>
        <v>0.87961820370282473</v>
      </c>
      <c r="BC201">
        <f t="shared" si="212"/>
        <v>-0.96088869480413086</v>
      </c>
      <c r="BD201">
        <f t="shared" si="213"/>
        <v>0.15888433079165509</v>
      </c>
      <c r="BE201">
        <f t="shared" si="214"/>
        <v>2.219187812332946</v>
      </c>
      <c r="BF201">
        <f t="shared" si="215"/>
        <v>2.0122860497598292</v>
      </c>
      <c r="BG201">
        <f t="shared" ref="BG201:BM210" si="231">$BN201+$BB$7*SIN(BH201)</f>
        <v>2.0487170241973258</v>
      </c>
      <c r="BH201">
        <f t="shared" si="231"/>
        <v>2.0487169284762561</v>
      </c>
      <c r="BI201">
        <f t="shared" si="231"/>
        <v>2.0487179725224167</v>
      </c>
      <c r="BJ201">
        <f t="shared" si="231"/>
        <v>2.0487065848177952</v>
      </c>
      <c r="BK201">
        <f t="shared" si="231"/>
        <v>2.0488307801855514</v>
      </c>
      <c r="BL201">
        <f t="shared" si="231"/>
        <v>2.0474746811526705</v>
      </c>
      <c r="BM201">
        <f t="shared" si="231"/>
        <v>2.0620950286970983</v>
      </c>
      <c r="BN201">
        <f t="shared" si="216"/>
        <v>1.8717133814594655</v>
      </c>
    </row>
    <row r="202" spans="1:66">
      <c r="A202" s="59" t="s">
        <v>106</v>
      </c>
      <c r="B202" s="60"/>
      <c r="C202" s="62">
        <v>50692.705000000002</v>
      </c>
      <c r="D202" s="61"/>
      <c r="E202" s="58">
        <f t="shared" si="188"/>
        <v>19165.507731576927</v>
      </c>
      <c r="F202">
        <f t="shared" si="189"/>
        <v>19165.5</v>
      </c>
      <c r="G202">
        <f t="shared" si="190"/>
        <v>2.7949815048486926E-3</v>
      </c>
      <c r="H202" s="116"/>
      <c r="I202" s="8">
        <f>G202</f>
        <v>2.7949815048486926E-3</v>
      </c>
      <c r="J202" s="9"/>
      <c r="K202" s="9"/>
      <c r="L202" s="116"/>
      <c r="M202" s="116"/>
      <c r="N202" s="116"/>
      <c r="O202" s="40"/>
      <c r="P202" s="116"/>
      <c r="Q202" s="293">
        <f t="shared" si="191"/>
        <v>35674.205000000002</v>
      </c>
      <c r="R202" s="8">
        <f t="shared" si="192"/>
        <v>7.8119216124462624E-6</v>
      </c>
      <c r="S202" s="8">
        <v>0.1</v>
      </c>
      <c r="T202" s="167">
        <f t="shared" si="193"/>
        <v>7.8119216124462626E-7</v>
      </c>
      <c r="U202" s="116"/>
      <c r="V202" s="116"/>
      <c r="W202" s="25"/>
      <c r="X202" s="252"/>
      <c r="Y202" s="41"/>
      <c r="Z202">
        <f t="shared" si="194"/>
        <v>19165.5</v>
      </c>
      <c r="AA202" s="246">
        <f t="shared" si="195"/>
        <v>8.6950180011549968E-3</v>
      </c>
      <c r="AB202" s="247">
        <f t="shared" si="196"/>
        <v>-5.9000364963063042E-3</v>
      </c>
      <c r="AC202" s="247">
        <f t="shared" si="197"/>
        <v>2.7949815048486926E-3</v>
      </c>
      <c r="AD202" s="248">
        <f t="shared" si="198"/>
        <v>3.4810430657746371E-6</v>
      </c>
      <c r="AH202">
        <f t="shared" si="199"/>
        <v>1.1374021066717033E-2</v>
      </c>
      <c r="AI202">
        <f t="shared" si="200"/>
        <v>0.53697183132845749</v>
      </c>
      <c r="AJ202">
        <f t="shared" si="201"/>
        <v>0.81392024389777307</v>
      </c>
      <c r="AK202">
        <f t="shared" si="202"/>
        <v>0.39719180531390907</v>
      </c>
      <c r="AL202">
        <f t="shared" si="203"/>
        <v>2.432579914434295</v>
      </c>
      <c r="AM202">
        <f t="shared" si="204"/>
        <v>2.7016529407785992</v>
      </c>
      <c r="AN202">
        <f t="shared" si="230"/>
        <v>1.8518886151221317</v>
      </c>
      <c r="AO202">
        <f t="shared" si="230"/>
        <v>1.8518892948965529</v>
      </c>
      <c r="AP202">
        <f t="shared" si="230"/>
        <v>1.8518852780114199</v>
      </c>
      <c r="AQ202">
        <f t="shared" si="230"/>
        <v>1.8519090135547409</v>
      </c>
      <c r="AR202">
        <f t="shared" si="230"/>
        <v>1.8517687332832833</v>
      </c>
      <c r="AS202">
        <f t="shared" si="230"/>
        <v>1.8525968222433804</v>
      </c>
      <c r="AT202">
        <f t="shared" si="230"/>
        <v>1.847673638624608</v>
      </c>
      <c r="AU202">
        <f t="shared" si="205"/>
        <v>1.2657849716874292</v>
      </c>
      <c r="AV202" s="246">
        <f t="shared" si="206"/>
        <v>3.8834274757128476E-3</v>
      </c>
      <c r="AW202" s="247">
        <f t="shared" si="207"/>
        <v>-1.0884459708641551E-3</v>
      </c>
      <c r="AX202" s="248">
        <f t="shared" si="208"/>
        <v>1.1847146314904131E-7</v>
      </c>
      <c r="AY202" s="247">
        <f t="shared" si="209"/>
        <v>-3.767449036426191E-3</v>
      </c>
      <c r="BA202">
        <f t="shared" si="210"/>
        <v>-4.8115905254421491E-3</v>
      </c>
      <c r="BB202">
        <f t="shared" si="211"/>
        <v>0.87850873930519291</v>
      </c>
      <c r="BC202">
        <f t="shared" si="212"/>
        <v>-0.96280407883291941</v>
      </c>
      <c r="BD202">
        <f t="shared" si="213"/>
        <v>0.15803759370995593</v>
      </c>
      <c r="BE202">
        <f t="shared" si="214"/>
        <v>2.2261892835448567</v>
      </c>
      <c r="BF202">
        <f t="shared" si="215"/>
        <v>2.0300877736971903</v>
      </c>
      <c r="BG202">
        <f t="shared" si="231"/>
        <v>2.0565218766527953</v>
      </c>
      <c r="BH202">
        <f t="shared" si="231"/>
        <v>2.0565217717671231</v>
      </c>
      <c r="BI202">
        <f t="shared" si="231"/>
        <v>2.056522898824968</v>
      </c>
      <c r="BJ202">
        <f t="shared" si="231"/>
        <v>2.0565107878037492</v>
      </c>
      <c r="BK202">
        <f t="shared" si="231"/>
        <v>2.056640914613677</v>
      </c>
      <c r="BL202">
        <f t="shared" si="231"/>
        <v>2.0552410841455897</v>
      </c>
      <c r="BM202">
        <f t="shared" si="231"/>
        <v>2.0701101882247164</v>
      </c>
      <c r="BN202">
        <f t="shared" si="216"/>
        <v>1.8802391868866259</v>
      </c>
    </row>
    <row r="203" spans="1:66">
      <c r="A203" s="59" t="s">
        <v>106</v>
      </c>
      <c r="B203" s="60"/>
      <c r="C203" s="62">
        <v>50698.671000000002</v>
      </c>
      <c r="D203" s="61"/>
      <c r="E203" s="58">
        <f t="shared" si="188"/>
        <v>19182.011092288827</v>
      </c>
      <c r="F203">
        <f t="shared" si="189"/>
        <v>19182</v>
      </c>
      <c r="G203">
        <f t="shared" si="190"/>
        <v>4.0098860044963658E-3</v>
      </c>
      <c r="H203" s="116"/>
      <c r="I203" s="8">
        <f>G203</f>
        <v>4.0098860044963658E-3</v>
      </c>
      <c r="J203" s="9"/>
      <c r="K203" s="9"/>
      <c r="L203" s="116"/>
      <c r="M203" s="116"/>
      <c r="N203" s="116"/>
      <c r="O203" s="40"/>
      <c r="P203" s="116"/>
      <c r="Q203" s="293">
        <f t="shared" si="191"/>
        <v>35680.171000000002</v>
      </c>
      <c r="R203" s="8">
        <f t="shared" si="192"/>
        <v>1.6079185769055828E-5</v>
      </c>
      <c r="S203" s="8">
        <v>0.1</v>
      </c>
      <c r="T203" s="167">
        <f t="shared" si="193"/>
        <v>1.607918576905583E-6</v>
      </c>
      <c r="U203" s="116"/>
      <c r="V203" s="116"/>
      <c r="W203" s="25"/>
      <c r="X203" s="252"/>
      <c r="Y203" s="41"/>
      <c r="Z203">
        <f t="shared" si="194"/>
        <v>19182</v>
      </c>
      <c r="AA203" s="246">
        <f t="shared" si="195"/>
        <v>8.6873278163612094E-3</v>
      </c>
      <c r="AB203" s="247">
        <f t="shared" si="196"/>
        <v>-4.6774418118648436E-3</v>
      </c>
      <c r="AC203" s="247">
        <f t="shared" si="197"/>
        <v>4.0098860044963658E-3</v>
      </c>
      <c r="AD203" s="248">
        <f t="shared" si="198"/>
        <v>2.1878461903381475E-6</v>
      </c>
      <c r="AH203">
        <f t="shared" si="199"/>
        <v>1.1374587717098218E-2</v>
      </c>
      <c r="AI203">
        <f t="shared" si="200"/>
        <v>0.53628332647702892</v>
      </c>
      <c r="AJ203">
        <f t="shared" si="201"/>
        <v>0.81291091572119467</v>
      </c>
      <c r="AK203">
        <f t="shared" si="202"/>
        <v>0.39638776707743512</v>
      </c>
      <c r="AL203">
        <f t="shared" si="203"/>
        <v>2.4343151019381861</v>
      </c>
      <c r="AM203">
        <f t="shared" si="204"/>
        <v>2.708869957435267</v>
      </c>
      <c r="AN203">
        <f t="shared" si="230"/>
        <v>1.8544507341806185</v>
      </c>
      <c r="AO203">
        <f t="shared" si="230"/>
        <v>1.8544512806465692</v>
      </c>
      <c r="AP203">
        <f t="shared" si="230"/>
        <v>1.8544480798950347</v>
      </c>
      <c r="AQ203">
        <f t="shared" si="230"/>
        <v>1.8544668267853157</v>
      </c>
      <c r="AR203">
        <f t="shared" si="230"/>
        <v>1.8543570085766121</v>
      </c>
      <c r="AS203">
        <f t="shared" si="230"/>
        <v>1.8549997298350809</v>
      </c>
      <c r="AT203">
        <f t="shared" si="230"/>
        <v>1.8512177912883332</v>
      </c>
      <c r="AU203">
        <f t="shared" si="205"/>
        <v>1.2687825797147463</v>
      </c>
      <c r="AV203" s="246">
        <f t="shared" si="206"/>
        <v>3.8653954409987286E-3</v>
      </c>
      <c r="AW203" s="247">
        <f t="shared" si="207"/>
        <v>1.4449056349763716E-4</v>
      </c>
      <c r="AX203" s="248">
        <f t="shared" si="208"/>
        <v>2.0877522939864717E-9</v>
      </c>
      <c r="AY203" s="247">
        <f t="shared" si="209"/>
        <v>-2.5427693372393713E-3</v>
      </c>
      <c r="BA203">
        <f t="shared" si="210"/>
        <v>-4.8219323753624808E-3</v>
      </c>
      <c r="BB203">
        <f t="shared" si="211"/>
        <v>0.87788138584393527</v>
      </c>
      <c r="BC203">
        <f t="shared" si="212"/>
        <v>-0.96387071178590344</v>
      </c>
      <c r="BD203">
        <f t="shared" si="213"/>
        <v>0.15755332915381021</v>
      </c>
      <c r="BE203">
        <f t="shared" si="214"/>
        <v>2.2301650166186211</v>
      </c>
      <c r="BF203">
        <f t="shared" si="215"/>
        <v>2.0403094111870064</v>
      </c>
      <c r="BG203">
        <f t="shared" si="231"/>
        <v>2.0609581842155431</v>
      </c>
      <c r="BH203">
        <f t="shared" si="231"/>
        <v>2.0609580738295739</v>
      </c>
      <c r="BI203">
        <f t="shared" si="231"/>
        <v>2.0609592501179259</v>
      </c>
      <c r="BJ203">
        <f t="shared" si="231"/>
        <v>2.0609467152910206</v>
      </c>
      <c r="BK203">
        <f t="shared" si="231"/>
        <v>2.0610802744384413</v>
      </c>
      <c r="BL203">
        <f t="shared" si="231"/>
        <v>2.0596554715643953</v>
      </c>
      <c r="BM203">
        <f t="shared" si="231"/>
        <v>2.0746643749697853</v>
      </c>
      <c r="BN203">
        <f t="shared" si="216"/>
        <v>1.8850900761813896</v>
      </c>
    </row>
    <row r="204" spans="1:66">
      <c r="A204" s="59" t="s">
        <v>114</v>
      </c>
      <c r="B204" s="60" t="s">
        <v>45</v>
      </c>
      <c r="C204" s="61">
        <v>50702.469799999999</v>
      </c>
      <c r="D204" s="61">
        <v>5.9999999999999995E-4</v>
      </c>
      <c r="E204" s="58">
        <f t="shared" si="188"/>
        <v>19192.519467527229</v>
      </c>
      <c r="F204">
        <f t="shared" si="189"/>
        <v>19192.5</v>
      </c>
      <c r="G204">
        <f t="shared" si="190"/>
        <v>7.0375525028794073E-3</v>
      </c>
      <c r="H204" s="116"/>
      <c r="I204" s="116"/>
      <c r="J204" s="117"/>
      <c r="K204" s="117">
        <f>G204</f>
        <v>7.0375525028794073E-3</v>
      </c>
      <c r="L204" s="116"/>
      <c r="M204" s="116"/>
      <c r="N204" s="116"/>
      <c r="O204" s="40"/>
      <c r="P204" s="116"/>
      <c r="Q204" s="293">
        <f t="shared" si="191"/>
        <v>35683.969799999999</v>
      </c>
      <c r="R204" s="8">
        <f t="shared" si="192"/>
        <v>4.9527145230784208E-5</v>
      </c>
      <c r="S204" s="116">
        <v>1</v>
      </c>
      <c r="T204" s="167">
        <f t="shared" si="193"/>
        <v>4.9527145230784208E-5</v>
      </c>
      <c r="U204" s="116"/>
      <c r="W204" s="25"/>
      <c r="X204" s="252"/>
      <c r="Y204" s="41"/>
      <c r="Z204">
        <f t="shared" si="194"/>
        <v>19192.5</v>
      </c>
      <c r="AA204" s="246">
        <f t="shared" si="195"/>
        <v>8.6823955554296145E-3</v>
      </c>
      <c r="AB204" s="247">
        <f t="shared" si="196"/>
        <v>-1.6448430525502072E-3</v>
      </c>
      <c r="AC204" s="247">
        <f t="shared" si="197"/>
        <v>7.0375525028794073E-3</v>
      </c>
      <c r="AD204" s="248">
        <f t="shared" si="198"/>
        <v>2.7055086675226837E-6</v>
      </c>
      <c r="AH204">
        <f t="shared" si="199"/>
        <v>1.1374909115252237E-2</v>
      </c>
      <c r="AI204">
        <f t="shared" si="200"/>
        <v>0.53584682921464566</v>
      </c>
      <c r="AJ204">
        <f t="shared" si="201"/>
        <v>0.8122686901402949</v>
      </c>
      <c r="AK204">
        <f t="shared" si="202"/>
        <v>0.39587655808565664</v>
      </c>
      <c r="AL204">
        <f t="shared" si="203"/>
        <v>2.4354169998890449</v>
      </c>
      <c r="AM204">
        <f t="shared" si="204"/>
        <v>2.7134706237414261</v>
      </c>
      <c r="AN204">
        <f t="shared" si="230"/>
        <v>1.8560794662668476</v>
      </c>
      <c r="AO204">
        <f t="shared" si="230"/>
        <v>1.8560799205278684</v>
      </c>
      <c r="AP204">
        <f t="shared" si="230"/>
        <v>1.8560772746188143</v>
      </c>
      <c r="AQ204">
        <f t="shared" si="230"/>
        <v>1.8560926857636173</v>
      </c>
      <c r="AR204">
        <f t="shared" si="230"/>
        <v>1.8560029118928789</v>
      </c>
      <c r="AS204">
        <f t="shared" si="230"/>
        <v>1.8565254821085462</v>
      </c>
      <c r="AT204">
        <f t="shared" si="230"/>
        <v>1.8534704365632326</v>
      </c>
      <c r="AU204">
        <f t="shared" si="205"/>
        <v>1.2706901484594031</v>
      </c>
      <c r="AV204" s="246">
        <f t="shared" si="206"/>
        <v>3.8539352004946913E-3</v>
      </c>
      <c r="AW204" s="247">
        <f t="shared" si="207"/>
        <v>3.1836173023847159E-3</v>
      </c>
      <c r="AX204" s="248">
        <f t="shared" si="208"/>
        <v>1.0135419128043336E-5</v>
      </c>
      <c r="AY204" s="247">
        <f t="shared" si="209"/>
        <v>4.9110374256209309E-4</v>
      </c>
      <c r="BA204">
        <f t="shared" si="210"/>
        <v>-4.8284603549349232E-3</v>
      </c>
      <c r="BB204">
        <f t="shared" si="211"/>
        <v>0.87748362942963598</v>
      </c>
      <c r="BC204">
        <f t="shared" si="212"/>
        <v>-0.9645407677701423</v>
      </c>
      <c r="BD204">
        <f t="shared" si="213"/>
        <v>0.15724422530926827</v>
      </c>
      <c r="BE204">
        <f t="shared" si="214"/>
        <v>2.2326920769276115</v>
      </c>
      <c r="BF204">
        <f t="shared" si="215"/>
        <v>2.0468497079472194</v>
      </c>
      <c r="BG204">
        <f t="shared" si="231"/>
        <v>2.0637796417978107</v>
      </c>
      <c r="BH204">
        <f t="shared" si="231"/>
        <v>2.0637795278007824</v>
      </c>
      <c r="BI204">
        <f t="shared" si="231"/>
        <v>2.0637807361844014</v>
      </c>
      <c r="BJ204">
        <f t="shared" si="231"/>
        <v>2.0637679270194624</v>
      </c>
      <c r="BK204">
        <f t="shared" si="231"/>
        <v>2.0639036917966331</v>
      </c>
      <c r="BL204">
        <f t="shared" si="231"/>
        <v>2.0624629662750027</v>
      </c>
      <c r="BM204">
        <f t="shared" si="231"/>
        <v>2.0775601707513855</v>
      </c>
      <c r="BN204">
        <f t="shared" si="216"/>
        <v>1.8881770057326026</v>
      </c>
    </row>
    <row r="205" spans="1:66">
      <c r="A205" s="59" t="s">
        <v>115</v>
      </c>
      <c r="B205" s="67"/>
      <c r="C205" s="61">
        <v>50702.469799999999</v>
      </c>
      <c r="D205" s="61">
        <v>5.9999999999999995E-4</v>
      </c>
      <c r="E205" s="58">
        <f t="shared" si="188"/>
        <v>19192.519467527229</v>
      </c>
      <c r="F205">
        <f t="shared" si="189"/>
        <v>19192.5</v>
      </c>
      <c r="G205">
        <f t="shared" si="190"/>
        <v>7.0375525028794073E-3</v>
      </c>
      <c r="H205" s="116"/>
      <c r="J205" s="117"/>
      <c r="K205" s="117">
        <f>G205</f>
        <v>7.0375525028794073E-3</v>
      </c>
      <c r="L205" s="116"/>
      <c r="M205" s="116"/>
      <c r="N205" s="116"/>
      <c r="O205" s="40"/>
      <c r="P205" s="116"/>
      <c r="Q205" s="293">
        <f t="shared" si="191"/>
        <v>35683.969799999999</v>
      </c>
      <c r="R205" s="8">
        <f t="shared" si="192"/>
        <v>4.9527145230784208E-5</v>
      </c>
      <c r="S205" s="116">
        <v>1</v>
      </c>
      <c r="T205" s="167">
        <f t="shared" si="193"/>
        <v>4.9527145230784208E-5</v>
      </c>
      <c r="U205" s="116"/>
      <c r="V205" s="116"/>
      <c r="W205" s="25"/>
      <c r="X205" s="252"/>
      <c r="Y205" s="41"/>
      <c r="Z205">
        <f t="shared" si="194"/>
        <v>19192.5</v>
      </c>
      <c r="AA205" s="246">
        <f t="shared" si="195"/>
        <v>8.6823955554296145E-3</v>
      </c>
      <c r="AB205" s="247">
        <f t="shared" si="196"/>
        <v>-1.6448430525502072E-3</v>
      </c>
      <c r="AC205" s="247">
        <f t="shared" si="197"/>
        <v>7.0375525028794073E-3</v>
      </c>
      <c r="AD205" s="248">
        <f t="shared" si="198"/>
        <v>2.7055086675226837E-6</v>
      </c>
      <c r="AH205">
        <f t="shared" si="199"/>
        <v>1.1374909115252237E-2</v>
      </c>
      <c r="AI205">
        <f t="shared" si="200"/>
        <v>0.53584682921464566</v>
      </c>
      <c r="AJ205">
        <f t="shared" si="201"/>
        <v>0.8122686901402949</v>
      </c>
      <c r="AK205">
        <f t="shared" si="202"/>
        <v>0.39587655808565664</v>
      </c>
      <c r="AL205">
        <f t="shared" si="203"/>
        <v>2.4354169998890449</v>
      </c>
      <c r="AM205">
        <f t="shared" si="204"/>
        <v>2.7134706237414261</v>
      </c>
      <c r="AN205">
        <f t="shared" si="230"/>
        <v>1.8560794662668476</v>
      </c>
      <c r="AO205">
        <f t="shared" si="230"/>
        <v>1.8560799205278684</v>
      </c>
      <c r="AP205">
        <f t="shared" si="230"/>
        <v>1.8560772746188143</v>
      </c>
      <c r="AQ205">
        <f t="shared" si="230"/>
        <v>1.8560926857636173</v>
      </c>
      <c r="AR205">
        <f t="shared" si="230"/>
        <v>1.8560029118928789</v>
      </c>
      <c r="AS205">
        <f t="shared" si="230"/>
        <v>1.8565254821085462</v>
      </c>
      <c r="AT205">
        <f t="shared" si="230"/>
        <v>1.8534704365632326</v>
      </c>
      <c r="AU205">
        <f t="shared" si="205"/>
        <v>1.2706901484594031</v>
      </c>
      <c r="AV205" s="246">
        <f t="shared" si="206"/>
        <v>3.8539352004946913E-3</v>
      </c>
      <c r="AW205" s="247">
        <f t="shared" si="207"/>
        <v>3.1836173023847159E-3</v>
      </c>
      <c r="AX205" s="248">
        <f t="shared" si="208"/>
        <v>1.0135419128043336E-5</v>
      </c>
      <c r="AY205" s="247">
        <f t="shared" si="209"/>
        <v>4.9110374256209309E-4</v>
      </c>
      <c r="BA205">
        <f t="shared" si="210"/>
        <v>-4.8284603549349232E-3</v>
      </c>
      <c r="BB205">
        <f t="shared" si="211"/>
        <v>0.87748362942963598</v>
      </c>
      <c r="BC205">
        <f t="shared" si="212"/>
        <v>-0.9645407677701423</v>
      </c>
      <c r="BD205">
        <f t="shared" si="213"/>
        <v>0.15724422530926827</v>
      </c>
      <c r="BE205">
        <f t="shared" si="214"/>
        <v>2.2326920769276115</v>
      </c>
      <c r="BF205">
        <f t="shared" si="215"/>
        <v>2.0468497079472194</v>
      </c>
      <c r="BG205">
        <f t="shared" si="231"/>
        <v>2.0637796417978107</v>
      </c>
      <c r="BH205">
        <f t="shared" si="231"/>
        <v>2.0637795278007824</v>
      </c>
      <c r="BI205">
        <f t="shared" si="231"/>
        <v>2.0637807361844014</v>
      </c>
      <c r="BJ205">
        <f t="shared" si="231"/>
        <v>2.0637679270194624</v>
      </c>
      <c r="BK205">
        <f t="shared" si="231"/>
        <v>2.0639036917966331</v>
      </c>
      <c r="BL205">
        <f t="shared" si="231"/>
        <v>2.0624629662750027</v>
      </c>
      <c r="BM205">
        <f t="shared" si="231"/>
        <v>2.0775601707513855</v>
      </c>
      <c r="BN205">
        <f t="shared" si="216"/>
        <v>1.8881770057326026</v>
      </c>
    </row>
    <row r="206" spans="1:66">
      <c r="A206" s="59" t="s">
        <v>116</v>
      </c>
      <c r="B206" s="60"/>
      <c r="C206" s="61">
        <v>50703.362999999998</v>
      </c>
      <c r="D206" s="61">
        <v>5.0000000000000001E-3</v>
      </c>
      <c r="E206" s="58">
        <f t="shared" si="188"/>
        <v>19194.99026903374</v>
      </c>
      <c r="F206">
        <f t="shared" si="189"/>
        <v>19195</v>
      </c>
      <c r="G206">
        <f t="shared" si="190"/>
        <v>-3.5177649988327175E-3</v>
      </c>
      <c r="H206" s="116"/>
      <c r="I206" s="116">
        <f t="shared" ref="I206:I216" si="232">G206</f>
        <v>-3.5177649988327175E-3</v>
      </c>
      <c r="J206" s="117"/>
      <c r="K206" s="117"/>
      <c r="L206" s="116"/>
      <c r="M206" s="116"/>
      <c r="N206" s="116"/>
      <c r="O206" s="40"/>
      <c r="P206" s="116"/>
      <c r="Q206" s="293">
        <f t="shared" si="191"/>
        <v>35684.862999999998</v>
      </c>
      <c r="R206" s="8">
        <f t="shared" si="192"/>
        <v>1.2374670587012548E-5</v>
      </c>
      <c r="S206" s="8">
        <v>0.1</v>
      </c>
      <c r="T206" s="167">
        <f t="shared" si="193"/>
        <v>1.2374670587012549E-6</v>
      </c>
      <c r="U206" s="116"/>
      <c r="V206" s="116"/>
      <c r="W206" s="25"/>
      <c r="X206" s="252"/>
      <c r="Y206" s="41"/>
      <c r="Z206">
        <f t="shared" si="194"/>
        <v>19195</v>
      </c>
      <c r="AA206" s="246">
        <f t="shared" si="195"/>
        <v>8.6812168033772348E-3</v>
      </c>
      <c r="AB206" s="247">
        <f t="shared" si="196"/>
        <v>-1.2198981802209952E-2</v>
      </c>
      <c r="AC206" s="247">
        <f t="shared" si="197"/>
        <v>-3.5177649988327175E-3</v>
      </c>
      <c r="AD206" s="248">
        <f t="shared" si="198"/>
        <v>1.4881515701064958E-5</v>
      </c>
      <c r="AH206">
        <f t="shared" si="199"/>
        <v>1.1374981155244709E-2</v>
      </c>
      <c r="AI206">
        <f t="shared" si="200"/>
        <v>0.53574308887752542</v>
      </c>
      <c r="AJ206">
        <f t="shared" si="201"/>
        <v>0.81211578802280593</v>
      </c>
      <c r="AK206">
        <f t="shared" si="202"/>
        <v>0.39575489342124809</v>
      </c>
      <c r="AL206">
        <f t="shared" si="203"/>
        <v>2.4356790923976961</v>
      </c>
      <c r="AM206">
        <f t="shared" si="204"/>
        <v>2.7145669432996993</v>
      </c>
      <c r="AN206">
        <f t="shared" si="230"/>
        <v>1.8564670644373784</v>
      </c>
      <c r="AO206">
        <f t="shared" si="230"/>
        <v>1.8564674958727343</v>
      </c>
      <c r="AP206">
        <f t="shared" si="230"/>
        <v>1.856464986231978</v>
      </c>
      <c r="AQ206">
        <f t="shared" si="230"/>
        <v>1.8564795844030024</v>
      </c>
      <c r="AR206">
        <f t="shared" si="230"/>
        <v>1.8563946590551947</v>
      </c>
      <c r="AS206">
        <f t="shared" si="230"/>
        <v>1.8568883714986972</v>
      </c>
      <c r="AT206">
        <f t="shared" si="230"/>
        <v>1.854006468158476</v>
      </c>
      <c r="AU206">
        <f t="shared" si="205"/>
        <v>1.2711443314938444</v>
      </c>
      <c r="AV206" s="246">
        <f t="shared" si="206"/>
        <v>3.8512082648902886E-3</v>
      </c>
      <c r="AW206" s="247">
        <f t="shared" si="207"/>
        <v>-7.3689732637230061E-3</v>
      </c>
      <c r="AX206" s="248">
        <f t="shared" si="208"/>
        <v>5.4301766961464497E-6</v>
      </c>
      <c r="AY206" s="247">
        <f t="shared" si="209"/>
        <v>-1.006273761559048E-2</v>
      </c>
      <c r="BA206">
        <f t="shared" si="210"/>
        <v>-4.8300085384869462E-3</v>
      </c>
      <c r="BB206">
        <f t="shared" si="211"/>
        <v>0.87738909376211527</v>
      </c>
      <c r="BC206">
        <f t="shared" si="212"/>
        <v>-0.96469930835832385</v>
      </c>
      <c r="BD206">
        <f t="shared" si="213"/>
        <v>0.15717052243461982</v>
      </c>
      <c r="BE206">
        <f t="shared" si="214"/>
        <v>2.2332934206327031</v>
      </c>
      <c r="BF206">
        <f t="shared" si="215"/>
        <v>2.0484110336409209</v>
      </c>
      <c r="BG206">
        <f t="shared" si="231"/>
        <v>2.0644512290834292</v>
      </c>
      <c r="BH206">
        <f t="shared" si="231"/>
        <v>2.0644511142137407</v>
      </c>
      <c r="BI206">
        <f t="shared" si="231"/>
        <v>2.0644523303276778</v>
      </c>
      <c r="BJ206">
        <f t="shared" si="231"/>
        <v>2.0644394553112102</v>
      </c>
      <c r="BK206">
        <f t="shared" si="231"/>
        <v>2.0645757476735085</v>
      </c>
      <c r="BL206">
        <f t="shared" si="231"/>
        <v>2.0631312276683449</v>
      </c>
      <c r="BM206">
        <f t="shared" si="231"/>
        <v>2.0782493798765422</v>
      </c>
      <c r="BN206">
        <f t="shared" si="216"/>
        <v>1.888911988959082</v>
      </c>
    </row>
    <row r="207" spans="1:66">
      <c r="A207" s="59" t="s">
        <v>106</v>
      </c>
      <c r="B207" s="60"/>
      <c r="C207" s="62">
        <v>50726.688000000002</v>
      </c>
      <c r="D207" s="61"/>
      <c r="E207" s="58">
        <f t="shared" si="188"/>
        <v>19259.512710972249</v>
      </c>
      <c r="F207">
        <f t="shared" si="189"/>
        <v>19259.5</v>
      </c>
      <c r="G207">
        <f t="shared" si="190"/>
        <v>4.595043501467444E-3</v>
      </c>
      <c r="H207" s="116"/>
      <c r="I207" s="8">
        <f t="shared" si="232"/>
        <v>4.595043501467444E-3</v>
      </c>
      <c r="J207" s="9"/>
      <c r="K207" s="9"/>
      <c r="L207" s="116"/>
      <c r="M207" s="116"/>
      <c r="N207" s="116"/>
      <c r="O207" s="40"/>
      <c r="P207" s="116"/>
      <c r="Q207" s="293">
        <f t="shared" si="191"/>
        <v>35708.188000000002</v>
      </c>
      <c r="R207" s="8">
        <f t="shared" si="192"/>
        <v>2.1114424780378188E-5</v>
      </c>
      <c r="S207" s="8">
        <v>0.1</v>
      </c>
      <c r="T207" s="167">
        <f t="shared" si="193"/>
        <v>2.1114424780378187E-6</v>
      </c>
      <c r="U207" s="116"/>
      <c r="V207" s="116"/>
      <c r="W207" s="25"/>
      <c r="X207" s="252"/>
      <c r="Y207" s="41"/>
      <c r="Z207">
        <f t="shared" si="194"/>
        <v>19259.5</v>
      </c>
      <c r="AA207" s="246">
        <f t="shared" si="195"/>
        <v>8.6502228989372206E-3</v>
      </c>
      <c r="AB207" s="247">
        <f t="shared" si="196"/>
        <v>-4.0551793974697766E-3</v>
      </c>
      <c r="AC207" s="247">
        <f t="shared" si="197"/>
        <v>4.595043501467444E-3</v>
      </c>
      <c r="AD207" s="248">
        <f t="shared" si="198"/>
        <v>1.6444479945663342E-6</v>
      </c>
      <c r="AH207">
        <f t="shared" si="199"/>
        <v>1.1376247158918541E-2</v>
      </c>
      <c r="AI207">
        <f t="shared" si="200"/>
        <v>0.53309129762209784</v>
      </c>
      <c r="AJ207">
        <f t="shared" si="201"/>
        <v>0.80817215406284315</v>
      </c>
      <c r="AK207">
        <f t="shared" si="202"/>
        <v>0.3926228200647896</v>
      </c>
      <c r="AL207">
        <f t="shared" si="203"/>
        <v>2.4424062771201651</v>
      </c>
      <c r="AM207">
        <f t="shared" si="204"/>
        <v>2.7429759238348055</v>
      </c>
      <c r="AN207">
        <f t="shared" si="230"/>
        <v>1.8664413312142447</v>
      </c>
      <c r="AO207">
        <f t="shared" si="230"/>
        <v>1.8664410479685614</v>
      </c>
      <c r="AP207">
        <f t="shared" si="230"/>
        <v>1.8664426415507198</v>
      </c>
      <c r="AQ207">
        <f t="shared" si="230"/>
        <v>1.8664336757130051</v>
      </c>
      <c r="AR207">
        <f t="shared" si="230"/>
        <v>1.8664841160198287</v>
      </c>
      <c r="AS207">
        <f t="shared" si="230"/>
        <v>1.8662002384863525</v>
      </c>
      <c r="AT207">
        <f t="shared" si="230"/>
        <v>1.8677944682228111</v>
      </c>
      <c r="AU207">
        <f t="shared" si="205"/>
        <v>1.282862253782449</v>
      </c>
      <c r="AV207" s="246">
        <f t="shared" si="206"/>
        <v>3.781081536288841E-3</v>
      </c>
      <c r="AW207" s="247">
        <f t="shared" si="207"/>
        <v>8.1396196517860304E-4</v>
      </c>
      <c r="AX207" s="248">
        <f t="shared" si="208"/>
        <v>6.6253408075741331E-8</v>
      </c>
      <c r="AY207" s="247">
        <f t="shared" si="209"/>
        <v>-1.9120622948027169E-3</v>
      </c>
      <c r="BA207">
        <f t="shared" si="210"/>
        <v>-4.8691413626483796E-3</v>
      </c>
      <c r="BB207">
        <f t="shared" si="211"/>
        <v>0.87497240617995342</v>
      </c>
      <c r="BC207">
        <f t="shared" si="212"/>
        <v>-0.96865784043586178</v>
      </c>
      <c r="BD207">
        <f t="shared" si="213"/>
        <v>0.15525497813086747</v>
      </c>
      <c r="BE207">
        <f t="shared" si="214"/>
        <v>2.2487636007523535</v>
      </c>
      <c r="BF207">
        <f t="shared" si="215"/>
        <v>2.0892503661101935</v>
      </c>
      <c r="BG207">
        <f t="shared" si="231"/>
        <v>2.0817533158027386</v>
      </c>
      <c r="BH207">
        <f t="shared" si="231"/>
        <v>2.0817531766445887</v>
      </c>
      <c r="BI207">
        <f t="shared" si="231"/>
        <v>2.0817546042111461</v>
      </c>
      <c r="BJ207">
        <f t="shared" si="231"/>
        <v>2.081739959216919</v>
      </c>
      <c r="BK207">
        <f t="shared" si="231"/>
        <v>2.0818901798315572</v>
      </c>
      <c r="BL207">
        <f t="shared" si="231"/>
        <v>2.0803473797007235</v>
      </c>
      <c r="BM207">
        <f t="shared" si="231"/>
        <v>2.0959956867881315</v>
      </c>
      <c r="BN207">
        <f t="shared" si="216"/>
        <v>1.9078745562022488</v>
      </c>
    </row>
    <row r="208" spans="1:66">
      <c r="A208" s="59" t="s">
        <v>106</v>
      </c>
      <c r="B208" s="60"/>
      <c r="C208" s="62">
        <v>50731.58</v>
      </c>
      <c r="D208" s="61"/>
      <c r="E208" s="58">
        <f t="shared" si="188"/>
        <v>19273.045134807751</v>
      </c>
      <c r="F208">
        <f t="shared" si="189"/>
        <v>19273</v>
      </c>
      <c r="G208">
        <f t="shared" si="190"/>
        <v>1.6316329005348962E-2</v>
      </c>
      <c r="H208" s="116"/>
      <c r="I208" s="8">
        <f t="shared" si="232"/>
        <v>1.6316329005348962E-2</v>
      </c>
      <c r="J208" s="9"/>
      <c r="K208" s="9"/>
      <c r="L208" s="116"/>
      <c r="M208" s="116"/>
      <c r="N208" s="116"/>
      <c r="O208" s="40"/>
      <c r="P208" s="116"/>
      <c r="Q208" s="293">
        <f t="shared" si="191"/>
        <v>35713.08</v>
      </c>
      <c r="R208" s="8">
        <f t="shared" si="192"/>
        <v>2.6622259221079184E-4</v>
      </c>
      <c r="S208" s="8">
        <v>0.1</v>
      </c>
      <c r="T208" s="167">
        <f t="shared" si="193"/>
        <v>2.6622259221079186E-5</v>
      </c>
      <c r="U208" s="116"/>
      <c r="V208" s="116"/>
      <c r="W208" s="25"/>
      <c r="X208" s="252"/>
      <c r="Y208" s="41"/>
      <c r="Z208">
        <f t="shared" si="194"/>
        <v>19273</v>
      </c>
      <c r="AA208" s="246">
        <f t="shared" si="195"/>
        <v>8.6435948493703927E-3</v>
      </c>
      <c r="AB208" s="247">
        <f t="shared" si="196"/>
        <v>7.6727341559785691E-3</v>
      </c>
      <c r="AC208" s="247">
        <f t="shared" si="197"/>
        <v>1.6316329005348962E-2</v>
      </c>
      <c r="AD208" s="248">
        <f t="shared" si="198"/>
        <v>5.8870849428320173E-6</v>
      </c>
      <c r="AH208">
        <f t="shared" si="199"/>
        <v>1.1376368618164288E-2</v>
      </c>
      <c r="AI208">
        <f t="shared" si="200"/>
        <v>0.53254223399604395</v>
      </c>
      <c r="AJ208">
        <f t="shared" si="201"/>
        <v>0.80734706414761559</v>
      </c>
      <c r="AK208">
        <f t="shared" si="202"/>
        <v>0.39196894289526979</v>
      </c>
      <c r="AL208">
        <f t="shared" si="203"/>
        <v>2.4438058929773372</v>
      </c>
      <c r="AM208">
        <f t="shared" si="204"/>
        <v>2.7489525018307268</v>
      </c>
      <c r="AN208">
        <f t="shared" si="230"/>
        <v>1.8685227372198772</v>
      </c>
      <c r="AO208">
        <f t="shared" si="230"/>
        <v>1.8685222711598759</v>
      </c>
      <c r="AP208">
        <f t="shared" si="230"/>
        <v>1.8685248754876831</v>
      </c>
      <c r="AQ208">
        <f t="shared" si="230"/>
        <v>1.8685103223070429</v>
      </c>
      <c r="AR208">
        <f t="shared" si="230"/>
        <v>1.8685916377342875</v>
      </c>
      <c r="AS208">
        <f t="shared" si="230"/>
        <v>1.8681370138778579</v>
      </c>
      <c r="AT208">
        <f t="shared" si="230"/>
        <v>1.870670173602891</v>
      </c>
      <c r="AU208">
        <f t="shared" si="205"/>
        <v>1.2853148421684359</v>
      </c>
      <c r="AV208" s="246">
        <f t="shared" si="206"/>
        <v>3.7664602230743352E-3</v>
      </c>
      <c r="AW208" s="247">
        <f t="shared" si="207"/>
        <v>1.2549868782274626E-2</v>
      </c>
      <c r="AX208" s="248">
        <f t="shared" si="208"/>
        <v>1.5749920645231123E-5</v>
      </c>
      <c r="AY208" s="247">
        <f t="shared" si="209"/>
        <v>9.8170950134807318E-3</v>
      </c>
      <c r="BA208">
        <f t="shared" si="210"/>
        <v>-4.8771346262960575E-3</v>
      </c>
      <c r="BB208">
        <f t="shared" si="211"/>
        <v>0.87447201974094158</v>
      </c>
      <c r="BC208">
        <f t="shared" si="212"/>
        <v>-0.96945442684375416</v>
      </c>
      <c r="BD208">
        <f t="shared" si="213"/>
        <v>0.15485068169991412</v>
      </c>
      <c r="BE208">
        <f t="shared" si="214"/>
        <v>2.2519907976051905</v>
      </c>
      <c r="BF208">
        <f t="shared" si="215"/>
        <v>2.097936559097092</v>
      </c>
      <c r="BG208">
        <f t="shared" si="231"/>
        <v>2.0853686686543238</v>
      </c>
      <c r="BH208">
        <f t="shared" si="231"/>
        <v>2.0853685239650579</v>
      </c>
      <c r="BI208">
        <f t="shared" si="231"/>
        <v>2.0853699987718213</v>
      </c>
      <c r="BJ208">
        <f t="shared" si="231"/>
        <v>2.085354965997559</v>
      </c>
      <c r="BK208">
        <f t="shared" si="231"/>
        <v>2.0855081770459907</v>
      </c>
      <c r="BL208">
        <f t="shared" si="231"/>
        <v>2.0839447303479353</v>
      </c>
      <c r="BM208">
        <f t="shared" si="231"/>
        <v>2.0997014545853498</v>
      </c>
      <c r="BN208">
        <f t="shared" si="216"/>
        <v>1.9118434656252372</v>
      </c>
    </row>
    <row r="209" spans="1:66">
      <c r="A209" s="59" t="s">
        <v>106</v>
      </c>
      <c r="B209" s="60"/>
      <c r="C209" s="62">
        <v>50739.705199999997</v>
      </c>
      <c r="D209" s="61"/>
      <c r="E209" s="58">
        <f t="shared" si="188"/>
        <v>19295.521351109503</v>
      </c>
      <c r="F209">
        <f t="shared" si="189"/>
        <v>19295.5</v>
      </c>
      <c r="G209">
        <f t="shared" si="190"/>
        <v>7.7184714973554946E-3</v>
      </c>
      <c r="H209" s="116"/>
      <c r="I209" s="8">
        <f t="shared" si="232"/>
        <v>7.7184714973554946E-3</v>
      </c>
      <c r="J209" s="9"/>
      <c r="K209" s="9"/>
      <c r="L209" s="116"/>
      <c r="M209" s="116"/>
      <c r="N209" s="116"/>
      <c r="O209" s="40"/>
      <c r="P209" s="116"/>
      <c r="Q209" s="293">
        <f t="shared" si="191"/>
        <v>35721.205199999997</v>
      </c>
      <c r="R209" s="8">
        <f t="shared" si="192"/>
        <v>5.9574802255489169E-5</v>
      </c>
      <c r="S209" s="8">
        <v>0.1</v>
      </c>
      <c r="T209" s="167">
        <f t="shared" si="193"/>
        <v>5.957480225548917E-6</v>
      </c>
      <c r="U209" s="116"/>
      <c r="V209" s="116"/>
      <c r="W209" s="25"/>
      <c r="X209" s="252"/>
      <c r="Y209" s="41"/>
      <c r="Z209">
        <f t="shared" si="194"/>
        <v>19295.5</v>
      </c>
      <c r="AA209" s="246">
        <f t="shared" si="195"/>
        <v>8.6324405165709509E-3</v>
      </c>
      <c r="AB209" s="247">
        <f t="shared" si="196"/>
        <v>-9.139690192154562E-4</v>
      </c>
      <c r="AC209" s="247">
        <f t="shared" si="197"/>
        <v>7.7184714973554946E-3</v>
      </c>
      <c r="AD209" s="248">
        <f t="shared" si="198"/>
        <v>8.3533936808566301E-8</v>
      </c>
      <c r="AH209">
        <f t="shared" si="199"/>
        <v>1.1376461493658606E-2</v>
      </c>
      <c r="AI209">
        <f t="shared" si="200"/>
        <v>0.53163165908194043</v>
      </c>
      <c r="AJ209">
        <f t="shared" si="201"/>
        <v>0.80597218008561278</v>
      </c>
      <c r="AK209">
        <f t="shared" si="202"/>
        <v>0.39088043237991466</v>
      </c>
      <c r="AL209">
        <f t="shared" si="203"/>
        <v>2.4461322012869937</v>
      </c>
      <c r="AM209">
        <f t="shared" si="204"/>
        <v>2.7589372396053835</v>
      </c>
      <c r="AN209">
        <f t="shared" si="230"/>
        <v>1.8719869987895956</v>
      </c>
      <c r="AO209">
        <f t="shared" si="230"/>
        <v>1.8719861998908813</v>
      </c>
      <c r="AP209">
        <f t="shared" si="230"/>
        <v>1.8719906142908642</v>
      </c>
      <c r="AQ209">
        <f t="shared" si="230"/>
        <v>1.8719662212689112</v>
      </c>
      <c r="AR209">
        <f t="shared" si="230"/>
        <v>1.8721009879034296</v>
      </c>
      <c r="AS209">
        <f t="shared" si="230"/>
        <v>1.8713556965147138</v>
      </c>
      <c r="AT209">
        <f t="shared" si="230"/>
        <v>1.8754551901632046</v>
      </c>
      <c r="AU209">
        <f t="shared" si="205"/>
        <v>1.2894024894784142</v>
      </c>
      <c r="AV209" s="246">
        <f t="shared" si="206"/>
        <v>3.7421354557511909E-3</v>
      </c>
      <c r="AW209" s="247">
        <f t="shared" si="207"/>
        <v>3.9763360416043038E-3</v>
      </c>
      <c r="AX209" s="248">
        <f t="shared" si="208"/>
        <v>1.5811248315761384E-6</v>
      </c>
      <c r="AY209" s="247">
        <f t="shared" si="209"/>
        <v>1.2323150645166484E-3</v>
      </c>
      <c r="BA209">
        <f t="shared" si="210"/>
        <v>-4.89030506081976E-3</v>
      </c>
      <c r="BB209">
        <f t="shared" si="211"/>
        <v>0.87364221117069762</v>
      </c>
      <c r="BC209">
        <f t="shared" si="212"/>
        <v>-0.97075766625597715</v>
      </c>
      <c r="BD209">
        <f t="shared" si="213"/>
        <v>0.15417430607275678</v>
      </c>
      <c r="BE209">
        <f t="shared" si="214"/>
        <v>2.2573612796608566</v>
      </c>
      <c r="BF209">
        <f t="shared" si="215"/>
        <v>2.1125226583209038</v>
      </c>
      <c r="BG209">
        <f t="shared" si="231"/>
        <v>2.0913896733004269</v>
      </c>
      <c r="BH209">
        <f t="shared" si="231"/>
        <v>2.0913895190338754</v>
      </c>
      <c r="BI209">
        <f t="shared" si="231"/>
        <v>2.0913910749199602</v>
      </c>
      <c r="BJ209">
        <f t="shared" si="231"/>
        <v>2.0913753825269299</v>
      </c>
      <c r="BK209">
        <f t="shared" si="231"/>
        <v>2.0915336335656822</v>
      </c>
      <c r="BL209">
        <f t="shared" si="231"/>
        <v>2.0899357334613251</v>
      </c>
      <c r="BM209">
        <f t="shared" si="231"/>
        <v>2.1058711603584941</v>
      </c>
      <c r="BN209">
        <f t="shared" si="216"/>
        <v>1.918458314663551</v>
      </c>
    </row>
    <row r="210" spans="1:66">
      <c r="A210" s="59" t="s">
        <v>116</v>
      </c>
      <c r="B210" s="60"/>
      <c r="C210" s="61">
        <v>50753.273999999998</v>
      </c>
      <c r="D210" s="61">
        <v>8.9999999999999993E-3</v>
      </c>
      <c r="E210" s="58">
        <f t="shared" si="188"/>
        <v>19333.055846722582</v>
      </c>
      <c r="F210">
        <f t="shared" si="189"/>
        <v>19333</v>
      </c>
      <c r="G210">
        <f t="shared" si="190"/>
        <v>2.0188709000649396E-2</v>
      </c>
      <c r="H210" s="116"/>
      <c r="I210" s="116">
        <f t="shared" si="232"/>
        <v>2.0188709000649396E-2</v>
      </c>
      <c r="J210" s="117"/>
      <c r="K210" s="117"/>
      <c r="L210" s="116"/>
      <c r="M210" s="116"/>
      <c r="N210" s="116"/>
      <c r="O210" s="40"/>
      <c r="P210" s="116"/>
      <c r="Q210" s="293">
        <f t="shared" si="191"/>
        <v>35734.773999999998</v>
      </c>
      <c r="R210" s="8">
        <f t="shared" si="192"/>
        <v>4.0758397111290194E-4</v>
      </c>
      <c r="S210" s="8">
        <v>0.1</v>
      </c>
      <c r="T210" s="167">
        <f t="shared" si="193"/>
        <v>4.07583971112902E-5</v>
      </c>
      <c r="U210" s="116"/>
      <c r="V210" s="116"/>
      <c r="W210" s="25"/>
      <c r="X210" s="252"/>
      <c r="Y210" s="41"/>
      <c r="Z210">
        <f t="shared" si="194"/>
        <v>19333</v>
      </c>
      <c r="AA210" s="246">
        <f t="shared" si="195"/>
        <v>8.6135528092369656E-3</v>
      </c>
      <c r="AB210" s="247">
        <f t="shared" si="196"/>
        <v>1.1575156191412431E-2</v>
      </c>
      <c r="AC210" s="247">
        <f t="shared" si="197"/>
        <v>2.0188709000649396E-2</v>
      </c>
      <c r="AD210" s="248">
        <f t="shared" si="198"/>
        <v>1.3398424085559353E-5</v>
      </c>
      <c r="AH210">
        <f t="shared" si="199"/>
        <v>1.1376313652757186E-2</v>
      </c>
      <c r="AI210">
        <f t="shared" si="200"/>
        <v>0.53012651007880462</v>
      </c>
      <c r="AJ210">
        <f t="shared" si="201"/>
        <v>0.80368148057215827</v>
      </c>
      <c r="AK210">
        <f t="shared" si="202"/>
        <v>0.38906981206606228</v>
      </c>
      <c r="AL210">
        <f t="shared" si="203"/>
        <v>2.4499917991149314</v>
      </c>
      <c r="AM210">
        <f t="shared" si="204"/>
        <v>2.7756451326677869</v>
      </c>
      <c r="AN210">
        <f t="shared" si="230"/>
        <v>1.877747667971621</v>
      </c>
      <c r="AO210">
        <f t="shared" si="230"/>
        <v>1.8777462306031407</v>
      </c>
      <c r="AP210">
        <f t="shared" si="230"/>
        <v>1.877754028433978</v>
      </c>
      <c r="AQ210">
        <f t="shared" si="230"/>
        <v>1.8777117223192012</v>
      </c>
      <c r="AR210">
        <f t="shared" si="230"/>
        <v>1.8779411808872637</v>
      </c>
      <c r="AS210">
        <f t="shared" si="230"/>
        <v>1.8766946511736606</v>
      </c>
      <c r="AT210">
        <f t="shared" si="230"/>
        <v>1.8834084515075897</v>
      </c>
      <c r="AU210">
        <f t="shared" si="205"/>
        <v>1.2962152349950449</v>
      </c>
      <c r="AV210" s="246">
        <f t="shared" si="206"/>
        <v>3.701718076604351E-3</v>
      </c>
      <c r="AW210" s="247">
        <f t="shared" si="207"/>
        <v>1.6486990924045045E-2</v>
      </c>
      <c r="AX210" s="248">
        <f t="shared" si="208"/>
        <v>2.718208697295437E-5</v>
      </c>
      <c r="AY210" s="247">
        <f t="shared" si="209"/>
        <v>1.3724230080524825E-2</v>
      </c>
      <c r="BA210">
        <f t="shared" si="210"/>
        <v>-4.9118347326326146E-3</v>
      </c>
      <c r="BB210">
        <f t="shared" si="211"/>
        <v>0.87227075720151648</v>
      </c>
      <c r="BC210">
        <f t="shared" si="212"/>
        <v>-0.97286227892165777</v>
      </c>
      <c r="BD210">
        <f t="shared" si="213"/>
        <v>0.15304002086046881</v>
      </c>
      <c r="BE210">
        <f t="shared" si="214"/>
        <v>2.2662895407386321</v>
      </c>
      <c r="BF210">
        <f t="shared" si="215"/>
        <v>2.1371414290186213</v>
      </c>
      <c r="BG210">
        <f t="shared" si="231"/>
        <v>2.1014120360465554</v>
      </c>
      <c r="BH210">
        <f t="shared" si="231"/>
        <v>2.101411864792198</v>
      </c>
      <c r="BI210">
        <f t="shared" si="231"/>
        <v>2.1014135624226458</v>
      </c>
      <c r="BJ210">
        <f t="shared" si="231"/>
        <v>2.1013967337337776</v>
      </c>
      <c r="BK210">
        <f t="shared" si="231"/>
        <v>2.1015635359848424</v>
      </c>
      <c r="BL210">
        <f t="shared" si="231"/>
        <v>2.0999081286240826</v>
      </c>
      <c r="BM210">
        <f t="shared" si="231"/>
        <v>2.1161357898742228</v>
      </c>
      <c r="BN210">
        <f t="shared" si="216"/>
        <v>1.9294830630607411</v>
      </c>
    </row>
    <row r="211" spans="1:66">
      <c r="A211" s="59" t="s">
        <v>106</v>
      </c>
      <c r="B211" s="60"/>
      <c r="C211" s="62">
        <v>50769.525000000001</v>
      </c>
      <c r="D211" s="61"/>
      <c r="E211" s="58">
        <f t="shared" si="188"/>
        <v>19378.009939067397</v>
      </c>
      <c r="F211">
        <f t="shared" si="189"/>
        <v>19378</v>
      </c>
      <c r="G211">
        <f t="shared" si="190"/>
        <v>3.5929940058849752E-3</v>
      </c>
      <c r="H211" s="116"/>
      <c r="I211" s="8">
        <f t="shared" si="232"/>
        <v>3.5929940058849752E-3</v>
      </c>
      <c r="J211" s="9"/>
      <c r="K211" s="9"/>
      <c r="L211" s="116"/>
      <c r="M211" s="116"/>
      <c r="N211" s="116"/>
      <c r="O211" s="40"/>
      <c r="P211" s="116"/>
      <c r="Q211" s="293">
        <f t="shared" si="191"/>
        <v>35751.025000000001</v>
      </c>
      <c r="R211" s="8">
        <f t="shared" si="192"/>
        <v>1.2909605926325361E-5</v>
      </c>
      <c r="S211" s="8">
        <v>0.1</v>
      </c>
      <c r="T211" s="167">
        <f t="shared" si="193"/>
        <v>1.2909605926325362E-6</v>
      </c>
      <c r="U211" s="116"/>
      <c r="V211" s="116"/>
      <c r="W211" s="25"/>
      <c r="X211" s="252"/>
      <c r="Y211" s="41"/>
      <c r="Z211">
        <f t="shared" si="194"/>
        <v>19378</v>
      </c>
      <c r="AA211" s="246">
        <f t="shared" si="195"/>
        <v>8.5904012027785866E-3</v>
      </c>
      <c r="AB211" s="247">
        <f t="shared" si="196"/>
        <v>-4.9974071968936114E-3</v>
      </c>
      <c r="AC211" s="247">
        <f t="shared" si="197"/>
        <v>3.5929940058849752E-3</v>
      </c>
      <c r="AD211" s="248">
        <f t="shared" si="198"/>
        <v>2.4974078691564064E-6</v>
      </c>
      <c r="AH211">
        <f t="shared" si="199"/>
        <v>1.1375640842823774E-2</v>
      </c>
      <c r="AI211">
        <f t="shared" si="200"/>
        <v>0.5283406593989266</v>
      </c>
      <c r="AJ211">
        <f t="shared" si="201"/>
        <v>0.80093399924690689</v>
      </c>
      <c r="AK211">
        <f t="shared" si="202"/>
        <v>0.38690293565131456</v>
      </c>
      <c r="AL211">
        <f t="shared" si="203"/>
        <v>2.4545946605740774</v>
      </c>
      <c r="AM211">
        <f t="shared" si="204"/>
        <v>2.7958060824430424</v>
      </c>
      <c r="AN211">
        <f t="shared" ref="AN211:AT220" si="233">$AU211+$AB$7*SIN(AO211)</f>
        <v>1.8846390659577097</v>
      </c>
      <c r="AO211">
        <f t="shared" si="233"/>
        <v>1.8846367105752166</v>
      </c>
      <c r="AP211">
        <f t="shared" si="233"/>
        <v>1.884649217035602</v>
      </c>
      <c r="AQ211">
        <f t="shared" si="233"/>
        <v>1.8845828055116316</v>
      </c>
      <c r="AR211">
        <f t="shared" si="233"/>
        <v>1.8849353071268746</v>
      </c>
      <c r="AS211">
        <f t="shared" si="233"/>
        <v>1.8830598867792445</v>
      </c>
      <c r="AT211">
        <f t="shared" si="233"/>
        <v>1.8929163858156763</v>
      </c>
      <c r="AU211">
        <f t="shared" si="205"/>
        <v>1.3043905296150013</v>
      </c>
      <c r="AV211" s="246">
        <f t="shared" si="206"/>
        <v>3.6534249615547618E-3</v>
      </c>
      <c r="AW211" s="247">
        <f t="shared" si="207"/>
        <v>-6.0430955669786568E-5</v>
      </c>
      <c r="AX211" s="248">
        <f t="shared" si="208"/>
        <v>3.6519004031637097E-10</v>
      </c>
      <c r="AY211" s="247">
        <f t="shared" si="209"/>
        <v>-2.8456705957149737E-3</v>
      </c>
      <c r="BA211">
        <f t="shared" si="210"/>
        <v>-4.9369762412238248E-3</v>
      </c>
      <c r="BB211">
        <f t="shared" si="211"/>
        <v>0.87064403968773585</v>
      </c>
      <c r="BC211">
        <f t="shared" si="212"/>
        <v>-0.97527730716433703</v>
      </c>
      <c r="BD211">
        <f t="shared" si="213"/>
        <v>0.15166754096555607</v>
      </c>
      <c r="BE211">
        <f t="shared" si="214"/>
        <v>2.2769666768754511</v>
      </c>
      <c r="BF211">
        <f t="shared" si="215"/>
        <v>2.1672065380634722</v>
      </c>
      <c r="BG211">
        <f t="shared" ref="BG211:BM220" si="234">$BN211+$BB$7*SIN(BH211)</f>
        <v>2.1134182112230624</v>
      </c>
      <c r="BH211">
        <f t="shared" si="234"/>
        <v>2.1134180178235207</v>
      </c>
      <c r="BI211">
        <f t="shared" si="234"/>
        <v>2.1134198966679616</v>
      </c>
      <c r="BJ211">
        <f t="shared" si="234"/>
        <v>2.1134016437583334</v>
      </c>
      <c r="BK211">
        <f t="shared" si="234"/>
        <v>2.1135789467696897</v>
      </c>
      <c r="BL211">
        <f t="shared" si="234"/>
        <v>2.1118544684986604</v>
      </c>
      <c r="BM211">
        <f t="shared" si="234"/>
        <v>2.1284234074502661</v>
      </c>
      <c r="BN211">
        <f t="shared" si="216"/>
        <v>1.9427127611373691</v>
      </c>
    </row>
    <row r="212" spans="1:66">
      <c r="A212" s="59" t="s">
        <v>106</v>
      </c>
      <c r="B212" s="60"/>
      <c r="C212" s="62">
        <v>50799.536999999997</v>
      </c>
      <c r="D212" s="61"/>
      <c r="E212" s="58">
        <f t="shared" si="188"/>
        <v>19461.030197479304</v>
      </c>
      <c r="F212">
        <f t="shared" si="189"/>
        <v>19461</v>
      </c>
      <c r="G212">
        <f t="shared" si="190"/>
        <v>1.0916453000390902E-2</v>
      </c>
      <c r="H212" s="116"/>
      <c r="I212" s="8">
        <f t="shared" si="232"/>
        <v>1.0916453000390902E-2</v>
      </c>
      <c r="J212" s="9"/>
      <c r="K212" s="9"/>
      <c r="L212" s="116"/>
      <c r="M212" s="116"/>
      <c r="N212" s="116"/>
      <c r="O212" s="40"/>
      <c r="P212" s="116"/>
      <c r="Q212" s="293">
        <f t="shared" si="191"/>
        <v>35781.036999999997</v>
      </c>
      <c r="R212" s="8">
        <f t="shared" si="192"/>
        <v>1.1916894610974354E-4</v>
      </c>
      <c r="S212" s="8">
        <v>0.1</v>
      </c>
      <c r="T212" s="167">
        <f t="shared" si="193"/>
        <v>1.1916894610974355E-5</v>
      </c>
      <c r="U212" s="116"/>
      <c r="V212" s="116"/>
      <c r="W212" s="25"/>
      <c r="X212" s="252"/>
      <c r="Y212" s="41"/>
      <c r="Z212">
        <f t="shared" si="194"/>
        <v>19461</v>
      </c>
      <c r="AA212" s="246">
        <f t="shared" si="195"/>
        <v>8.5463250557336837E-3</v>
      </c>
      <c r="AB212" s="247">
        <f t="shared" si="196"/>
        <v>2.3701279446572184E-3</v>
      </c>
      <c r="AC212" s="247">
        <f t="shared" si="197"/>
        <v>1.0916453000390902E-2</v>
      </c>
      <c r="AD212" s="248">
        <f t="shared" si="198"/>
        <v>5.6175064740450511E-7</v>
      </c>
      <c r="AH212">
        <f t="shared" si="199"/>
        <v>1.1372999708387751E-2</v>
      </c>
      <c r="AI212">
        <f t="shared" si="200"/>
        <v>0.52510379620783953</v>
      </c>
      <c r="AJ212">
        <f t="shared" si="201"/>
        <v>0.79587065556382763</v>
      </c>
      <c r="AK212">
        <f t="shared" si="202"/>
        <v>0.38292298287728754</v>
      </c>
      <c r="AL212">
        <f t="shared" si="203"/>
        <v>2.4630039490594031</v>
      </c>
      <c r="AM212">
        <f t="shared" si="204"/>
        <v>2.833317644837694</v>
      </c>
      <c r="AN212">
        <f t="shared" si="233"/>
        <v>1.8972895458982602</v>
      </c>
      <c r="AO212">
        <f t="shared" si="233"/>
        <v>1.8972849966931076</v>
      </c>
      <c r="AP212">
        <f t="shared" si="233"/>
        <v>1.8973082472273877</v>
      </c>
      <c r="AQ212">
        <f t="shared" si="233"/>
        <v>1.8971893992867126</v>
      </c>
      <c r="AR212">
        <f t="shared" si="233"/>
        <v>1.8977964673492045</v>
      </c>
      <c r="AS212">
        <f t="shared" si="233"/>
        <v>1.8946840907344635</v>
      </c>
      <c r="AT212">
        <f t="shared" si="233"/>
        <v>1.9103499967534741</v>
      </c>
      <c r="AU212">
        <f t="shared" si="205"/>
        <v>1.3194694063584764</v>
      </c>
      <c r="AV212" s="246">
        <f t="shared" si="206"/>
        <v>3.5649598818393718E-3</v>
      </c>
      <c r="AW212" s="247">
        <f t="shared" si="207"/>
        <v>7.3514931185515303E-3</v>
      </c>
      <c r="AX212" s="248">
        <f t="shared" si="208"/>
        <v>5.4044451072110507E-6</v>
      </c>
      <c r="AY212" s="247">
        <f t="shared" si="209"/>
        <v>4.5248184658974629E-3</v>
      </c>
      <c r="BA212">
        <f t="shared" si="210"/>
        <v>-4.9813651738943119E-3</v>
      </c>
      <c r="BB212">
        <f t="shared" si="211"/>
        <v>0.86769788182368124</v>
      </c>
      <c r="BC212">
        <f t="shared" si="212"/>
        <v>-0.97941898535178007</v>
      </c>
      <c r="BD212">
        <f t="shared" si="213"/>
        <v>0.14910451695675109</v>
      </c>
      <c r="BE212">
        <f t="shared" si="214"/>
        <v>2.2965566857585924</v>
      </c>
      <c r="BF212">
        <f t="shared" si="215"/>
        <v>2.2242186288213674</v>
      </c>
      <c r="BG212">
        <f t="shared" si="234"/>
        <v>2.1355047292237574</v>
      </c>
      <c r="BH212">
        <f t="shared" si="234"/>
        <v>2.1355044896487545</v>
      </c>
      <c r="BI212">
        <f t="shared" si="234"/>
        <v>2.1355067353781187</v>
      </c>
      <c r="BJ212">
        <f t="shared" si="234"/>
        <v>2.1354856840365168</v>
      </c>
      <c r="BK212">
        <f t="shared" si="234"/>
        <v>2.1356829906906252</v>
      </c>
      <c r="BL212">
        <f t="shared" si="234"/>
        <v>2.1338312881417645</v>
      </c>
      <c r="BM212">
        <f t="shared" si="234"/>
        <v>2.1510020976680821</v>
      </c>
      <c r="BN212">
        <f t="shared" si="216"/>
        <v>1.9671142042564829</v>
      </c>
    </row>
    <row r="213" spans="1:66">
      <c r="A213" s="59" t="s">
        <v>106</v>
      </c>
      <c r="B213" s="60"/>
      <c r="C213" s="62">
        <v>51012.821000000004</v>
      </c>
      <c r="D213" s="61"/>
      <c r="E213" s="58">
        <f t="shared" ref="E213:E276" si="235">+(C213-C$7)/C$8</f>
        <v>20051.023959812013</v>
      </c>
      <c r="F213">
        <f t="shared" ref="F213:F276" si="236">ROUND(2*E213,0)/2</f>
        <v>20051</v>
      </c>
      <c r="G213">
        <f t="shared" ref="G213:G276" si="237">+C213-(C$7+F213*C$8)</f>
        <v>8.6615230029565282E-3</v>
      </c>
      <c r="H213" s="116"/>
      <c r="I213" s="8">
        <f t="shared" si="232"/>
        <v>8.6615230029565282E-3</v>
      </c>
      <c r="J213" s="9"/>
      <c r="K213" s="9"/>
      <c r="L213" s="116"/>
      <c r="M213" s="116"/>
      <c r="N213" s="116"/>
      <c r="O213" s="40"/>
      <c r="P213" s="116"/>
      <c r="Q213" s="293">
        <f t="shared" ref="Q213:Q276" si="238">C213-15018.5</f>
        <v>35994.321000000004</v>
      </c>
      <c r="R213" s="8">
        <f t="shared" ref="R213:R276" si="239">+(O213-G213)^2</f>
        <v>7.5021980730745081E-5</v>
      </c>
      <c r="S213" s="8">
        <v>0.1</v>
      </c>
      <c r="T213" s="167">
        <f t="shared" ref="T213:T276" si="240">+S213*R213</f>
        <v>7.5021980730745084E-6</v>
      </c>
      <c r="U213" s="116"/>
      <c r="V213" s="116"/>
      <c r="W213" s="25"/>
      <c r="X213" s="252"/>
      <c r="Y213" s="41"/>
      <c r="Z213">
        <f t="shared" ref="Z213:Z276" si="241">F213</f>
        <v>20051</v>
      </c>
      <c r="AA213" s="246">
        <f t="shared" ref="AA213:AA276" si="242">AB$3+AB$4*Z213+AB$5*Z213^2+AH213</f>
        <v>8.1843131048845198E-3</v>
      </c>
      <c r="AB213" s="247">
        <f t="shared" ref="AB213:AB276" si="243">+G213-AA213</f>
        <v>4.7720989807200839E-4</v>
      </c>
      <c r="AC213" s="247">
        <f t="shared" ref="AC213:AC276" si="244">+G213-O213</f>
        <v>8.6615230029565282E-3</v>
      </c>
      <c r="AD213" s="248">
        <f t="shared" ref="AD213:AD276" si="245">S213*(G213-AA213)^2</f>
        <v>2.2772928681789665E-8</v>
      </c>
      <c r="AH213">
        <f t="shared" ref="AH213:AH276" si="246">$AB$6*($AB$11/AI213*AJ213+$AB$12)</f>
        <v>1.1304558585214793E-2</v>
      </c>
      <c r="AI213">
        <f t="shared" ref="AI213:AI276" si="247">1+$AB$7*COS(AL213)</f>
        <v>0.50405824854265457</v>
      </c>
      <c r="AJ213">
        <f t="shared" ref="AJ213:AJ276" si="248">SIN(AL213+RADIANS($AB$9))</f>
        <v>0.76008151233248333</v>
      </c>
      <c r="AK213">
        <f t="shared" ref="AK213:AK276" si="249">$AB$7*SIN(AL213)</f>
        <v>0.35524385195702596</v>
      </c>
      <c r="AL213">
        <f t="shared" ref="AL213:AL276" si="250">2*ATAN(AM213)</f>
        <v>2.5200096208061029</v>
      </c>
      <c r="AM213">
        <f t="shared" ref="AM213:AM276" si="251">TAN(AN213/2)*SQRT((1+$AB$7)/(1-$AB$7))</f>
        <v>3.113320570004062</v>
      </c>
      <c r="AN213">
        <f t="shared" si="233"/>
        <v>1.9851031088270688</v>
      </c>
      <c r="AO213">
        <f t="shared" si="233"/>
        <v>1.9850507278976246</v>
      </c>
      <c r="AP213">
        <f t="shared" si="233"/>
        <v>1.9852639985759823</v>
      </c>
      <c r="AQ213">
        <f t="shared" si="233"/>
        <v>1.9843950121514111</v>
      </c>
      <c r="AR213">
        <f t="shared" si="233"/>
        <v>1.9879250750302004</v>
      </c>
      <c r="AS213">
        <f t="shared" si="233"/>
        <v>1.9734036944276507</v>
      </c>
      <c r="AT213">
        <f t="shared" si="233"/>
        <v>2.0303765674236622</v>
      </c>
      <c r="AU213">
        <f t="shared" ref="AU213:AU276" si="252">RADIANS($AB$9)+$AB$18*(F213-AB$15)</f>
        <v>1.426656602486795</v>
      </c>
      <c r="AV213" s="246">
        <f t="shared" ref="AV213:AV276" si="253">AA213+BA213</f>
        <v>2.9608980372099972E-3</v>
      </c>
      <c r="AW213" s="247">
        <f t="shared" ref="AW213:AW276" si="254">IF(S213&lt;&gt;0,G213-AV213,-9999)</f>
        <v>5.700624965746531E-3</v>
      </c>
      <c r="AX213" s="248">
        <f t="shared" ref="AX213:AX276" si="255">S213*(G213-AV213)^2</f>
        <v>3.249712500009264E-6</v>
      </c>
      <c r="AY213" s="247">
        <f t="shared" ref="AY213:AY276" si="256">IF(S213&lt;&gt;0,G213-AH213-BA213,-9999)</f>
        <v>2.5803794854162582E-3</v>
      </c>
      <c r="BA213">
        <f t="shared" ref="BA213:BA276" si="257">$BB$6*($BB$11/BB213*BC213+$BB$12)</f>
        <v>-5.2234150676745226E-3</v>
      </c>
      <c r="BB213">
        <f t="shared" ref="BB213:BB276" si="258">1+$BB$7*COS(BE213)</f>
        <v>0.84874478509127016</v>
      </c>
      <c r="BC213">
        <f t="shared" ref="BC213:BC276" si="259">SIN(BE213+RADIANS($BB$9))</f>
        <v>-0.99771937666680344</v>
      </c>
      <c r="BD213">
        <f t="shared" ref="BD213:BD276" si="260">$BB$7*SIN(BE213)</f>
        <v>0.12983785046649779</v>
      </c>
      <c r="BE213">
        <f t="shared" ref="BE213:BE276" si="261">2*ATAN(BF213)</f>
        <v>2.432240702005946</v>
      </c>
      <c r="BF213">
        <f t="shared" ref="BF213:BF276" si="262">TAN(BG213/2)*SQRT((1+$BB$7)/(1-$BB$7))</f>
        <v>2.7002460355695153</v>
      </c>
      <c r="BG213">
        <f t="shared" si="234"/>
        <v>2.2904765251548795</v>
      </c>
      <c r="BH213">
        <f t="shared" si="234"/>
        <v>2.2904757230740169</v>
      </c>
      <c r="BI213">
        <f t="shared" si="234"/>
        <v>2.290481827495106</v>
      </c>
      <c r="BJ213">
        <f t="shared" si="234"/>
        <v>2.2904353673232705</v>
      </c>
      <c r="BK213">
        <f t="shared" si="234"/>
        <v>2.2907889093712162</v>
      </c>
      <c r="BL213">
        <f t="shared" si="234"/>
        <v>2.2880950073397757</v>
      </c>
      <c r="BM213">
        <f t="shared" si="234"/>
        <v>2.3084181971401074</v>
      </c>
      <c r="BN213">
        <f t="shared" ref="BN213:BN276" si="263">RADIANS($BB$9)+$BB$18*(F213-BB$15)</f>
        <v>2.1405702457056051</v>
      </c>
    </row>
    <row r="214" spans="1:66">
      <c r="A214" s="59" t="s">
        <v>106</v>
      </c>
      <c r="B214" s="60"/>
      <c r="C214" s="62">
        <v>51020.773000000001</v>
      </c>
      <c r="D214" s="61"/>
      <c r="E214" s="58">
        <f t="shared" si="235"/>
        <v>20073.021064133332</v>
      </c>
      <c r="F214">
        <f t="shared" si="236"/>
        <v>20073</v>
      </c>
      <c r="G214">
        <f t="shared" si="237"/>
        <v>7.6147290019434877E-3</v>
      </c>
      <c r="H214" s="116"/>
      <c r="I214" s="8">
        <f t="shared" si="232"/>
        <v>7.6147290019434877E-3</v>
      </c>
      <c r="J214" s="9"/>
      <c r="K214" s="9"/>
      <c r="L214" s="116"/>
      <c r="M214" s="116"/>
      <c r="N214" s="116"/>
      <c r="O214" s="40"/>
      <c r="P214" s="116"/>
      <c r="Q214" s="293">
        <f t="shared" si="238"/>
        <v>36002.273000000001</v>
      </c>
      <c r="R214" s="8">
        <f t="shared" si="239"/>
        <v>5.7984097773039264E-5</v>
      </c>
      <c r="S214" s="8">
        <v>0.1</v>
      </c>
      <c r="T214" s="167">
        <f t="shared" si="240"/>
        <v>5.7984097773039269E-6</v>
      </c>
      <c r="U214" s="116"/>
      <c r="V214" s="116"/>
      <c r="W214" s="25"/>
      <c r="X214" s="252"/>
      <c r="Y214" s="41"/>
      <c r="Z214">
        <f t="shared" si="241"/>
        <v>20073</v>
      </c>
      <c r="AA214" s="246">
        <f t="shared" si="242"/>
        <v>8.1692452095536855E-3</v>
      </c>
      <c r="AB214" s="247">
        <f t="shared" si="243"/>
        <v>-5.5451620761019782E-4</v>
      </c>
      <c r="AC214" s="247">
        <f t="shared" si="244"/>
        <v>7.6147290019434877E-3</v>
      </c>
      <c r="AD214" s="248">
        <f t="shared" si="245"/>
        <v>3.0748822450239605E-8</v>
      </c>
      <c r="AH214">
        <f t="shared" si="246"/>
        <v>1.1300404602061921E-2</v>
      </c>
      <c r="AI214">
        <f t="shared" si="247"/>
        <v>0.50333500679924326</v>
      </c>
      <c r="AJ214">
        <f t="shared" si="248"/>
        <v>0.75875506138333548</v>
      </c>
      <c r="AK214">
        <f t="shared" si="249"/>
        <v>0.35423198573920006</v>
      </c>
      <c r="AL214">
        <f t="shared" si="250"/>
        <v>2.5220484259477507</v>
      </c>
      <c r="AM214">
        <f t="shared" si="251"/>
        <v>3.1242555104086596</v>
      </c>
      <c r="AN214">
        <f t="shared" si="233"/>
        <v>1.988310357472205</v>
      </c>
      <c r="AO214">
        <f t="shared" si="233"/>
        <v>1.9882545685986042</v>
      </c>
      <c r="AP214">
        <f t="shared" si="233"/>
        <v>1.9884800702328895</v>
      </c>
      <c r="AQ214">
        <f t="shared" si="233"/>
        <v>1.9875678744466398</v>
      </c>
      <c r="AR214">
        <f t="shared" si="233"/>
        <v>1.9912464016211346</v>
      </c>
      <c r="AS214">
        <f t="shared" si="233"/>
        <v>1.9762203525293009</v>
      </c>
      <c r="AT214">
        <f t="shared" si="233"/>
        <v>2.0347187865902887</v>
      </c>
      <c r="AU214">
        <f t="shared" si="252"/>
        <v>1.4306534131898845</v>
      </c>
      <c r="AV214" s="246">
        <f t="shared" si="253"/>
        <v>2.9392716459103038E-3</v>
      </c>
      <c r="AW214" s="247">
        <f t="shared" si="254"/>
        <v>4.6754573560331839E-3</v>
      </c>
      <c r="AX214" s="248">
        <f t="shared" si="255"/>
        <v>2.1859901488084808E-6</v>
      </c>
      <c r="AY214" s="247">
        <f t="shared" si="256"/>
        <v>1.5442979635249482E-3</v>
      </c>
      <c r="BA214">
        <f t="shared" si="257"/>
        <v>-5.2299735636433817E-3</v>
      </c>
      <c r="BB214">
        <f t="shared" si="258"/>
        <v>0.84810424455198508</v>
      </c>
      <c r="BC214">
        <f t="shared" si="259"/>
        <v>-0.9980411235770833</v>
      </c>
      <c r="BD214">
        <f t="shared" si="260"/>
        <v>0.12908790387841737</v>
      </c>
      <c r="BE214">
        <f t="shared" si="261"/>
        <v>2.4371883692183784</v>
      </c>
      <c r="BF214">
        <f t="shared" si="262"/>
        <v>2.7208953819493966</v>
      </c>
      <c r="BG214">
        <f t="shared" si="234"/>
        <v>2.2961910848384779</v>
      </c>
      <c r="BH214">
        <f t="shared" si="234"/>
        <v>2.2961902532691152</v>
      </c>
      <c r="BI214">
        <f t="shared" si="234"/>
        <v>2.2961965412260619</v>
      </c>
      <c r="BJ214">
        <f t="shared" si="234"/>
        <v>2.2961489933914203</v>
      </c>
      <c r="BK214">
        <f t="shared" si="234"/>
        <v>2.2965084740638493</v>
      </c>
      <c r="BL214">
        <f t="shared" si="234"/>
        <v>2.293787029674236</v>
      </c>
      <c r="BM214">
        <f t="shared" si="234"/>
        <v>2.314187044245231</v>
      </c>
      <c r="BN214">
        <f t="shared" si="263"/>
        <v>2.1470380980986232</v>
      </c>
    </row>
    <row r="215" spans="1:66">
      <c r="A215" s="59" t="s">
        <v>106</v>
      </c>
      <c r="B215" s="60"/>
      <c r="C215" s="62">
        <v>51069.758999999998</v>
      </c>
      <c r="D215" s="61"/>
      <c r="E215" s="58">
        <f t="shared" si="235"/>
        <v>20208.527874028252</v>
      </c>
      <c r="F215">
        <f t="shared" si="236"/>
        <v>20208.5</v>
      </c>
      <c r="G215">
        <f t="shared" si="237"/>
        <v>1.0076520498842001E-2</v>
      </c>
      <c r="H215" s="116"/>
      <c r="I215" s="8">
        <f t="shared" si="232"/>
        <v>1.0076520498842001E-2</v>
      </c>
      <c r="J215" s="9"/>
      <c r="K215" s="9"/>
      <c r="L215" s="116"/>
      <c r="M215" s="116"/>
      <c r="N215" s="116"/>
      <c r="O215" s="40"/>
      <c r="P215" s="116"/>
      <c r="Q215" s="293">
        <f t="shared" si="238"/>
        <v>36051.258999999998</v>
      </c>
      <c r="R215" s="8">
        <f t="shared" si="239"/>
        <v>1.0153626536358305E-4</v>
      </c>
      <c r="S215" s="8">
        <v>0.1</v>
      </c>
      <c r="T215" s="167">
        <f t="shared" si="240"/>
        <v>1.0153626536358306E-5</v>
      </c>
      <c r="U215" s="116"/>
      <c r="V215" s="116"/>
      <c r="W215" s="25"/>
      <c r="X215" s="252"/>
      <c r="Y215" s="41"/>
      <c r="Z215">
        <f t="shared" si="241"/>
        <v>20208.5</v>
      </c>
      <c r="AA215" s="246">
        <f t="shared" si="242"/>
        <v>8.074084135033216E-3</v>
      </c>
      <c r="AB215" s="247">
        <f t="shared" si="243"/>
        <v>2.002436363808785E-3</v>
      </c>
      <c r="AC215" s="247">
        <f t="shared" si="244"/>
        <v>1.0076520498842001E-2</v>
      </c>
      <c r="AD215" s="248">
        <f t="shared" si="245"/>
        <v>4.0097513911037488E-7</v>
      </c>
      <c r="AH215">
        <f t="shared" si="246"/>
        <v>1.1272411320155029E-2</v>
      </c>
      <c r="AI215">
        <f t="shared" si="247"/>
        <v>0.49897013236810805</v>
      </c>
      <c r="AJ215">
        <f t="shared" si="248"/>
        <v>0.75059957160495328</v>
      </c>
      <c r="AK215">
        <f t="shared" si="249"/>
        <v>0.34803087066036753</v>
      </c>
      <c r="AL215">
        <f t="shared" si="250"/>
        <v>2.5344791509536884</v>
      </c>
      <c r="AM215">
        <f t="shared" si="251"/>
        <v>3.1924642366685272</v>
      </c>
      <c r="AN215">
        <f t="shared" si="233"/>
        <v>2.0079647914109131</v>
      </c>
      <c r="AO215">
        <f t="shared" si="233"/>
        <v>2.0078843795947874</v>
      </c>
      <c r="AP215">
        <f t="shared" si="233"/>
        <v>2.008195666643763</v>
      </c>
      <c r="AQ215">
        <f t="shared" si="233"/>
        <v>2.0069894696342838</v>
      </c>
      <c r="AR215">
        <f t="shared" si="233"/>
        <v>2.0116461300150834</v>
      </c>
      <c r="AS215">
        <f t="shared" si="233"/>
        <v>1.9934036789820586</v>
      </c>
      <c r="AT215">
        <f t="shared" si="233"/>
        <v>2.0612499690415111</v>
      </c>
      <c r="AU215">
        <f t="shared" si="252"/>
        <v>1.4552701336566427</v>
      </c>
      <c r="AV215" s="246">
        <f t="shared" si="253"/>
        <v>2.8075779984947325E-3</v>
      </c>
      <c r="AW215" s="247">
        <f t="shared" si="254"/>
        <v>7.2689425003472684E-3</v>
      </c>
      <c r="AX215" s="248">
        <f t="shared" si="255"/>
        <v>5.28375250733548E-6</v>
      </c>
      <c r="AY215" s="247">
        <f t="shared" si="256"/>
        <v>4.0706153152254556E-3</v>
      </c>
      <c r="BA215">
        <f t="shared" si="257"/>
        <v>-5.2665061365384834E-3</v>
      </c>
      <c r="BB215">
        <f t="shared" si="258"/>
        <v>0.84426178819638042</v>
      </c>
      <c r="BC215">
        <f t="shared" si="259"/>
        <v>-0.99947869673708745</v>
      </c>
      <c r="BD215">
        <f t="shared" si="260"/>
        <v>0.12442514550948942</v>
      </c>
      <c r="BE215">
        <f t="shared" si="261"/>
        <v>2.4674997252866167</v>
      </c>
      <c r="BF215">
        <f t="shared" si="262"/>
        <v>2.8537409896525916</v>
      </c>
      <c r="BG215">
        <f t="shared" si="234"/>
        <v>2.3312939992586532</v>
      </c>
      <c r="BH215">
        <f t="shared" si="234"/>
        <v>2.3312929730449117</v>
      </c>
      <c r="BI215">
        <f t="shared" si="234"/>
        <v>2.3313004417873122</v>
      </c>
      <c r="BJ215">
        <f t="shared" si="234"/>
        <v>2.3312460832404942</v>
      </c>
      <c r="BK215">
        <f t="shared" si="234"/>
        <v>2.3316416413867631</v>
      </c>
      <c r="BL215">
        <f t="shared" si="234"/>
        <v>2.328759461665749</v>
      </c>
      <c r="BM215">
        <f t="shared" si="234"/>
        <v>2.3495648709317396</v>
      </c>
      <c r="BN215">
        <f t="shared" si="263"/>
        <v>2.1868741889738028</v>
      </c>
    </row>
    <row r="216" spans="1:66">
      <c r="A216" s="59" t="s">
        <v>106</v>
      </c>
      <c r="B216" s="60"/>
      <c r="C216" s="62">
        <v>51075.733500000002</v>
      </c>
      <c r="D216" s="61"/>
      <c r="E216" s="58">
        <f t="shared" si="235"/>
        <v>20225.054747741509</v>
      </c>
      <c r="F216">
        <f t="shared" si="236"/>
        <v>20225</v>
      </c>
      <c r="G216">
        <f t="shared" si="237"/>
        <v>1.9791425002040341E-2</v>
      </c>
      <c r="H216" s="116"/>
      <c r="I216" s="8">
        <f t="shared" si="232"/>
        <v>1.9791425002040341E-2</v>
      </c>
      <c r="J216" s="9"/>
      <c r="K216" s="9"/>
      <c r="L216" s="116"/>
      <c r="M216" s="116"/>
      <c r="N216" s="116"/>
      <c r="O216" s="40"/>
      <c r="P216" s="116"/>
      <c r="Q216" s="293">
        <f t="shared" si="238"/>
        <v>36057.233500000002</v>
      </c>
      <c r="R216" s="8">
        <f t="shared" si="239"/>
        <v>3.9170050361138754E-4</v>
      </c>
      <c r="S216" s="8">
        <v>0.1</v>
      </c>
      <c r="T216" s="167">
        <f t="shared" si="240"/>
        <v>3.9170050361138754E-5</v>
      </c>
      <c r="U216" s="116"/>
      <c r="V216" s="116"/>
      <c r="W216" s="25"/>
      <c r="X216" s="252"/>
      <c r="Y216" s="41"/>
      <c r="Z216">
        <f t="shared" si="241"/>
        <v>20225</v>
      </c>
      <c r="AA216" s="246">
        <f t="shared" si="242"/>
        <v>8.0622226681880925E-3</v>
      </c>
      <c r="AB216" s="247">
        <f t="shared" si="243"/>
        <v>1.1729202333852249E-2</v>
      </c>
      <c r="AC216" s="247">
        <f t="shared" si="244"/>
        <v>1.9791425002040341E-2</v>
      </c>
      <c r="AD216" s="248">
        <f t="shared" si="245"/>
        <v>1.3757418738844506E-5</v>
      </c>
      <c r="AH216">
        <f t="shared" si="246"/>
        <v>1.126872284802748E-2</v>
      </c>
      <c r="AI216">
        <f t="shared" si="247"/>
        <v>0.49844895354379193</v>
      </c>
      <c r="AJ216">
        <f t="shared" si="248"/>
        <v>0.7496081702046955</v>
      </c>
      <c r="AK216">
        <f t="shared" si="249"/>
        <v>0.34727937311410711</v>
      </c>
      <c r="AL216">
        <f t="shared" si="250"/>
        <v>2.5359782766500962</v>
      </c>
      <c r="AM216">
        <f t="shared" si="251"/>
        <v>3.2008733392262454</v>
      </c>
      <c r="AN216">
        <f t="shared" si="233"/>
        <v>2.0103466513587511</v>
      </c>
      <c r="AO216">
        <f t="shared" si="233"/>
        <v>2.0102627819399652</v>
      </c>
      <c r="AP216">
        <f t="shared" si="233"/>
        <v>2.0105858071104414</v>
      </c>
      <c r="AQ216">
        <f t="shared" si="233"/>
        <v>2.0093404462443036</v>
      </c>
      <c r="AR216">
        <f t="shared" si="233"/>
        <v>2.0141236933490703</v>
      </c>
      <c r="AS216">
        <f t="shared" si="233"/>
        <v>1.9954773799490981</v>
      </c>
      <c r="AT216">
        <f t="shared" si="233"/>
        <v>2.0644556449638998</v>
      </c>
      <c r="AU216">
        <f t="shared" si="252"/>
        <v>1.4582677416839598</v>
      </c>
      <c r="AV216" s="246">
        <f t="shared" si="253"/>
        <v>2.7917202691104337E-3</v>
      </c>
      <c r="AW216" s="247">
        <f t="shared" si="254"/>
        <v>1.6999704732929909E-2</v>
      </c>
      <c r="AX216" s="248">
        <f t="shared" si="255"/>
        <v>2.8898996100679957E-5</v>
      </c>
      <c r="AY216" s="247">
        <f t="shared" si="256"/>
        <v>1.3793204553090521E-2</v>
      </c>
      <c r="BA216">
        <f t="shared" si="257"/>
        <v>-5.2705023990776588E-3</v>
      </c>
      <c r="BB216">
        <f t="shared" si="258"/>
        <v>0.84380589495697889</v>
      </c>
      <c r="BC216">
        <f t="shared" si="259"/>
        <v>-0.99959052221780198</v>
      </c>
      <c r="BD216">
        <f t="shared" si="260"/>
        <v>0.12385236776362557</v>
      </c>
      <c r="BE216">
        <f t="shared" si="261"/>
        <v>2.4711721700522418</v>
      </c>
      <c r="BF216">
        <f t="shared" si="262"/>
        <v>2.8706195734736424</v>
      </c>
      <c r="BG216">
        <f t="shared" si="234"/>
        <v>2.335557740452725</v>
      </c>
      <c r="BH216">
        <f t="shared" si="234"/>
        <v>2.335556689062221</v>
      </c>
      <c r="BI216">
        <f t="shared" si="234"/>
        <v>2.3355643069692116</v>
      </c>
      <c r="BJ216">
        <f t="shared" si="234"/>
        <v>2.3355091096419498</v>
      </c>
      <c r="BK216">
        <f t="shared" si="234"/>
        <v>2.3359089829771946</v>
      </c>
      <c r="BL216">
        <f t="shared" si="234"/>
        <v>2.3330083455249224</v>
      </c>
      <c r="BM216">
        <f t="shared" si="234"/>
        <v>2.3538550951114132</v>
      </c>
      <c r="BN216">
        <f t="shared" si="263"/>
        <v>2.1917250782685667</v>
      </c>
    </row>
    <row r="217" spans="1:66">
      <c r="A217" s="59" t="s">
        <v>117</v>
      </c>
      <c r="B217" s="67" t="s">
        <v>45</v>
      </c>
      <c r="C217" s="61">
        <v>51078.430399999997</v>
      </c>
      <c r="D217" s="61">
        <v>4.0000000000000002E-4</v>
      </c>
      <c r="E217" s="58">
        <f t="shared" si="235"/>
        <v>20232.515008134378</v>
      </c>
      <c r="F217">
        <f t="shared" si="236"/>
        <v>20232.5</v>
      </c>
      <c r="G217">
        <f t="shared" si="237"/>
        <v>5.4254724964266643E-3</v>
      </c>
      <c r="H217" s="116"/>
      <c r="J217" s="117"/>
      <c r="K217" s="117">
        <f>G217</f>
        <v>5.4254724964266643E-3</v>
      </c>
      <c r="L217" s="116"/>
      <c r="M217" s="116"/>
      <c r="N217" s="116"/>
      <c r="O217" s="40"/>
      <c r="P217" s="116"/>
      <c r="Q217" s="293">
        <f t="shared" si="238"/>
        <v>36059.930399999997</v>
      </c>
      <c r="R217" s="8">
        <f t="shared" si="239"/>
        <v>2.9435751809482181E-5</v>
      </c>
      <c r="S217" s="116">
        <v>1</v>
      </c>
      <c r="T217" s="167">
        <f t="shared" si="240"/>
        <v>2.9435751809482181E-5</v>
      </c>
      <c r="U217" s="116"/>
      <c r="W217" s="25"/>
      <c r="X217" s="252"/>
      <c r="Y217" s="41"/>
      <c r="Z217">
        <f t="shared" si="241"/>
        <v>20232.5</v>
      </c>
      <c r="AA217" s="246">
        <f t="shared" si="242"/>
        <v>8.0568116740690737E-3</v>
      </c>
      <c r="AB217" s="247">
        <f t="shared" si="243"/>
        <v>-2.6313391776424094E-3</v>
      </c>
      <c r="AC217" s="247">
        <f t="shared" si="244"/>
        <v>5.4254724964266643E-3</v>
      </c>
      <c r="AD217" s="248">
        <f t="shared" si="245"/>
        <v>6.923945867795831E-6</v>
      </c>
      <c r="AH217">
        <f t="shared" si="246"/>
        <v>1.126702641304946E-2</v>
      </c>
      <c r="AI217">
        <f t="shared" si="247"/>
        <v>0.49821278329761387</v>
      </c>
      <c r="AJ217">
        <f t="shared" si="248"/>
        <v>0.74915765713410054</v>
      </c>
      <c r="AK217">
        <f t="shared" si="249"/>
        <v>0.34693804107638193</v>
      </c>
      <c r="AL217">
        <f t="shared" si="250"/>
        <v>2.5366586693692632</v>
      </c>
      <c r="AM217">
        <f t="shared" si="251"/>
        <v>3.2047032186520741</v>
      </c>
      <c r="AN217">
        <f t="shared" si="233"/>
        <v>2.0114285027884868</v>
      </c>
      <c r="AO217">
        <f t="shared" si="233"/>
        <v>2.011343026606359</v>
      </c>
      <c r="AP217">
        <f t="shared" si="233"/>
        <v>2.0116714841610173</v>
      </c>
      <c r="AQ217">
        <f t="shared" si="233"/>
        <v>2.0104080746722257</v>
      </c>
      <c r="AR217">
        <f t="shared" si="233"/>
        <v>2.0152493965464666</v>
      </c>
      <c r="AS217">
        <f t="shared" si="233"/>
        <v>1.996418667643125</v>
      </c>
      <c r="AT217">
        <f t="shared" si="233"/>
        <v>2.0659109698356839</v>
      </c>
      <c r="AU217">
        <f t="shared" si="252"/>
        <v>1.4596302907872856</v>
      </c>
      <c r="AV217" s="246">
        <f t="shared" si="253"/>
        <v>2.7845251580145263E-3</v>
      </c>
      <c r="AW217" s="247">
        <f t="shared" si="254"/>
        <v>2.640947338412138E-3</v>
      </c>
      <c r="AX217" s="248">
        <f t="shared" si="255"/>
        <v>6.9746028442661554E-6</v>
      </c>
      <c r="AY217" s="247">
        <f t="shared" si="256"/>
        <v>-5.6926740056824875E-4</v>
      </c>
      <c r="BA217">
        <f t="shared" si="257"/>
        <v>-5.2722865160545473E-3</v>
      </c>
      <c r="BB217">
        <f t="shared" si="258"/>
        <v>0.84359952853854869</v>
      </c>
      <c r="BC217">
        <f t="shared" si="259"/>
        <v>-0.99963686016400211</v>
      </c>
      <c r="BD217">
        <f t="shared" si="260"/>
        <v>0.1235916662946269</v>
      </c>
      <c r="BE217">
        <f t="shared" si="261"/>
        <v>2.472840154260227</v>
      </c>
      <c r="BF217">
        <f t="shared" si="262"/>
        <v>2.8783445373550673</v>
      </c>
      <c r="BG217">
        <f t="shared" si="234"/>
        <v>2.337495044708477</v>
      </c>
      <c r="BH217">
        <f t="shared" si="234"/>
        <v>2.3374939817725409</v>
      </c>
      <c r="BI217">
        <f t="shared" si="234"/>
        <v>2.337501667829081</v>
      </c>
      <c r="BJ217">
        <f t="shared" si="234"/>
        <v>2.3374460888127384</v>
      </c>
      <c r="BK217">
        <f t="shared" si="234"/>
        <v>2.3378479167220703</v>
      </c>
      <c r="BL217">
        <f t="shared" si="234"/>
        <v>2.3349389738585993</v>
      </c>
      <c r="BM217">
        <f t="shared" si="234"/>
        <v>2.3558039350267057</v>
      </c>
      <c r="BN217">
        <f t="shared" si="263"/>
        <v>2.1939300279480047</v>
      </c>
    </row>
    <row r="218" spans="1:66">
      <c r="A218" s="59" t="s">
        <v>106</v>
      </c>
      <c r="B218" s="60"/>
      <c r="C218" s="62">
        <v>51084.59</v>
      </c>
      <c r="D218" s="61"/>
      <c r="E218" s="58">
        <f t="shared" si="235"/>
        <v>20249.553912029955</v>
      </c>
      <c r="F218">
        <f t="shared" si="236"/>
        <v>20249.5</v>
      </c>
      <c r="G218">
        <f t="shared" si="237"/>
        <v>1.9489313497615512E-2</v>
      </c>
      <c r="H218" s="116"/>
      <c r="I218" s="8">
        <f>G218</f>
        <v>1.9489313497615512E-2</v>
      </c>
      <c r="J218" s="9"/>
      <c r="K218" s="9"/>
      <c r="L218" s="116"/>
      <c r="M218" s="116"/>
      <c r="N218" s="116"/>
      <c r="O218" s="40"/>
      <c r="P218" s="116"/>
      <c r="Q218" s="293">
        <f t="shared" si="238"/>
        <v>36066.089999999997</v>
      </c>
      <c r="R218" s="8">
        <f t="shared" si="239"/>
        <v>3.7983334060833819E-4</v>
      </c>
      <c r="S218" s="8">
        <v>0.1</v>
      </c>
      <c r="T218" s="167">
        <f t="shared" si="240"/>
        <v>3.7983334060833824E-5</v>
      </c>
      <c r="U218" s="116"/>
      <c r="V218" s="116"/>
      <c r="W218" s="25"/>
      <c r="X218" s="252"/>
      <c r="Y218" s="41"/>
      <c r="Z218">
        <f t="shared" si="241"/>
        <v>20249.5</v>
      </c>
      <c r="AA218" s="246">
        <f t="shared" si="242"/>
        <v>8.0445019495981943E-3</v>
      </c>
      <c r="AB218" s="247">
        <f t="shared" si="243"/>
        <v>1.1444811548017318E-2</v>
      </c>
      <c r="AC218" s="247">
        <f t="shared" si="244"/>
        <v>1.9489313497615512E-2</v>
      </c>
      <c r="AD218" s="248">
        <f t="shared" si="245"/>
        <v>1.3098371136963056E-5</v>
      </c>
      <c r="AH218">
        <f t="shared" si="246"/>
        <v>1.1263135341421994E-2</v>
      </c>
      <c r="AI218">
        <f t="shared" si="247"/>
        <v>0.49767914400588031</v>
      </c>
      <c r="AJ218">
        <f t="shared" si="248"/>
        <v>0.74813678188074817</v>
      </c>
      <c r="AK218">
        <f t="shared" si="249"/>
        <v>0.34616495031296801</v>
      </c>
      <c r="AL218">
        <f t="shared" si="250"/>
        <v>2.5381985247527141</v>
      </c>
      <c r="AM218">
        <f t="shared" si="251"/>
        <v>3.2134018628875296</v>
      </c>
      <c r="AN218">
        <f t="shared" si="233"/>
        <v>2.013878827150648</v>
      </c>
      <c r="AO218">
        <f t="shared" si="233"/>
        <v>2.0137896263830886</v>
      </c>
      <c r="AP218">
        <f t="shared" si="233"/>
        <v>2.0141306239532977</v>
      </c>
      <c r="AQ218">
        <f t="shared" si="233"/>
        <v>2.0128257299010133</v>
      </c>
      <c r="AR218">
        <f t="shared" si="233"/>
        <v>2.0177999254778802</v>
      </c>
      <c r="AS218">
        <f t="shared" si="233"/>
        <v>1.9985492607277644</v>
      </c>
      <c r="AT218">
        <f t="shared" si="233"/>
        <v>2.0692055387831565</v>
      </c>
      <c r="AU218">
        <f t="shared" si="252"/>
        <v>1.4627187354214914</v>
      </c>
      <c r="AV218" s="246">
        <f t="shared" si="253"/>
        <v>2.7682462659705505E-3</v>
      </c>
      <c r="AW218" s="247">
        <f t="shared" si="254"/>
        <v>1.6721067231644963E-2</v>
      </c>
      <c r="AX218" s="248">
        <f t="shared" si="255"/>
        <v>2.7959408936519095E-5</v>
      </c>
      <c r="AY218" s="247">
        <f t="shared" si="256"/>
        <v>1.3502433839821162E-2</v>
      </c>
      <c r="BA218">
        <f t="shared" si="257"/>
        <v>-5.2762556836276437E-3</v>
      </c>
      <c r="BB218">
        <f t="shared" si="258"/>
        <v>0.8431337471007605</v>
      </c>
      <c r="BC218">
        <f t="shared" si="259"/>
        <v>-0.9997315263728751</v>
      </c>
      <c r="BD218">
        <f t="shared" si="260"/>
        <v>0.12299994370811118</v>
      </c>
      <c r="BE218">
        <f t="shared" si="261"/>
        <v>2.4766179055295141</v>
      </c>
      <c r="BF218">
        <f t="shared" si="262"/>
        <v>2.8959783902409071</v>
      </c>
      <c r="BG218">
        <f t="shared" si="234"/>
        <v>2.3418845176095231</v>
      </c>
      <c r="BH218">
        <f t="shared" si="234"/>
        <v>2.3418834282722365</v>
      </c>
      <c r="BI218">
        <f t="shared" si="234"/>
        <v>2.3418912695804233</v>
      </c>
      <c r="BJ218">
        <f t="shared" si="234"/>
        <v>2.3418348245725329</v>
      </c>
      <c r="BK218">
        <f t="shared" si="234"/>
        <v>2.3422410661811068</v>
      </c>
      <c r="BL218">
        <f t="shared" si="234"/>
        <v>2.3393134957234833</v>
      </c>
      <c r="BM218">
        <f t="shared" si="234"/>
        <v>2.3602183938098902</v>
      </c>
      <c r="BN218">
        <f t="shared" si="263"/>
        <v>2.1989279138880642</v>
      </c>
    </row>
    <row r="219" spans="1:66">
      <c r="A219" s="59" t="s">
        <v>106</v>
      </c>
      <c r="B219" s="60"/>
      <c r="C219" s="62">
        <v>51097.607000000004</v>
      </c>
      <c r="D219" s="61"/>
      <c r="E219" s="58">
        <f t="shared" si="235"/>
        <v>20285.561998920151</v>
      </c>
      <c r="F219">
        <f t="shared" si="236"/>
        <v>20285.5</v>
      </c>
      <c r="G219">
        <f t="shared" si="237"/>
        <v>2.2412741505831946E-2</v>
      </c>
      <c r="H219" s="116"/>
      <c r="I219" s="8">
        <f>G219</f>
        <v>2.2412741505831946E-2</v>
      </c>
      <c r="J219" s="9"/>
      <c r="K219" s="9"/>
      <c r="L219" s="116"/>
      <c r="M219" s="116"/>
      <c r="N219" s="116"/>
      <c r="O219" s="40"/>
      <c r="P219" s="116"/>
      <c r="Q219" s="293">
        <f t="shared" si="238"/>
        <v>36079.107000000004</v>
      </c>
      <c r="R219" s="8">
        <f t="shared" si="239"/>
        <v>5.02330981807242E-4</v>
      </c>
      <c r="S219" s="8">
        <v>0.1</v>
      </c>
      <c r="T219" s="167">
        <f t="shared" si="240"/>
        <v>5.0233098180724203E-5</v>
      </c>
      <c r="U219" s="116"/>
      <c r="V219" s="116"/>
      <c r="W219" s="25"/>
      <c r="X219" s="252"/>
      <c r="Y219" s="41"/>
      <c r="Z219">
        <f t="shared" si="241"/>
        <v>20285.5</v>
      </c>
      <c r="AA219" s="246">
        <f t="shared" si="242"/>
        <v>8.018229901954263E-3</v>
      </c>
      <c r="AB219" s="247">
        <f t="shared" si="243"/>
        <v>1.4394511603877683E-2</v>
      </c>
      <c r="AC219" s="247">
        <f t="shared" si="244"/>
        <v>2.2412741505831946E-2</v>
      </c>
      <c r="AD219" s="248">
        <f t="shared" si="245"/>
        <v>2.0720196431416927E-5</v>
      </c>
      <c r="AH219">
        <f t="shared" si="246"/>
        <v>1.1254686381557473E-2</v>
      </c>
      <c r="AI219">
        <f t="shared" si="247"/>
        <v>0.49655673056012528</v>
      </c>
      <c r="AJ219">
        <f t="shared" si="248"/>
        <v>0.74597625255471811</v>
      </c>
      <c r="AK219">
        <f t="shared" si="249"/>
        <v>0.34453053514533993</v>
      </c>
      <c r="AL219">
        <f t="shared" si="250"/>
        <v>2.5414486182638818</v>
      </c>
      <c r="AM219">
        <f t="shared" si="251"/>
        <v>3.2319036952068427</v>
      </c>
      <c r="AN219">
        <f t="shared" si="233"/>
        <v>2.0190592203489905</v>
      </c>
      <c r="AO219">
        <f t="shared" si="233"/>
        <v>2.0189617449562274</v>
      </c>
      <c r="AP219">
        <f t="shared" si="233"/>
        <v>2.0193303525044186</v>
      </c>
      <c r="AQ219">
        <f t="shared" si="233"/>
        <v>2.0179349570151213</v>
      </c>
      <c r="AR219">
        <f t="shared" si="233"/>
        <v>2.0231961924420201</v>
      </c>
      <c r="AS219">
        <f t="shared" si="233"/>
        <v>2.0030475596732367</v>
      </c>
      <c r="AT219">
        <f t="shared" si="233"/>
        <v>2.0761631742908815</v>
      </c>
      <c r="AU219">
        <f t="shared" si="252"/>
        <v>1.4692589711174566</v>
      </c>
      <c r="AV219" s="246">
        <f t="shared" si="253"/>
        <v>2.7339113133141562E-3</v>
      </c>
      <c r="AW219" s="247">
        <f t="shared" si="254"/>
        <v>1.9678830192517788E-2</v>
      </c>
      <c r="AX219" s="248">
        <f t="shared" si="255"/>
        <v>3.8725635774594971E-5</v>
      </c>
      <c r="AY219" s="247">
        <f t="shared" si="256"/>
        <v>1.6442373712914578E-2</v>
      </c>
      <c r="BA219">
        <f t="shared" si="257"/>
        <v>-5.2843185886401068E-3</v>
      </c>
      <c r="BB219">
        <f t="shared" si="258"/>
        <v>0.84215645207562306</v>
      </c>
      <c r="BC219">
        <f t="shared" si="259"/>
        <v>-0.99988468893585236</v>
      </c>
      <c r="BD219">
        <f t="shared" si="260"/>
        <v>0.12174326194698259</v>
      </c>
      <c r="BE219">
        <f t="shared" si="261"/>
        <v>2.484604152405554</v>
      </c>
      <c r="BF219">
        <f t="shared" si="262"/>
        <v>2.9338993246313954</v>
      </c>
      <c r="BG219">
        <f t="shared" si="234"/>
        <v>2.3511719108304203</v>
      </c>
      <c r="BH219">
        <f t="shared" si="234"/>
        <v>2.3511707645447246</v>
      </c>
      <c r="BI219">
        <f t="shared" si="234"/>
        <v>2.3511789380197072</v>
      </c>
      <c r="BJ219">
        <f t="shared" si="234"/>
        <v>2.3511206564026015</v>
      </c>
      <c r="BK219">
        <f t="shared" si="234"/>
        <v>2.3515361631771627</v>
      </c>
      <c r="BL219">
        <f t="shared" si="234"/>
        <v>2.348570070176454</v>
      </c>
      <c r="BM219">
        <f t="shared" si="234"/>
        <v>2.3695533781488098</v>
      </c>
      <c r="BN219">
        <f t="shared" si="263"/>
        <v>2.2095116723493664</v>
      </c>
    </row>
    <row r="220" spans="1:66">
      <c r="A220" s="59" t="s">
        <v>106</v>
      </c>
      <c r="B220" s="60"/>
      <c r="C220" s="62">
        <v>51099.578999999998</v>
      </c>
      <c r="D220" s="61"/>
      <c r="E220" s="58">
        <f t="shared" si="235"/>
        <v>20291.017015233221</v>
      </c>
      <c r="F220">
        <f t="shared" si="236"/>
        <v>20291</v>
      </c>
      <c r="G220">
        <f t="shared" si="237"/>
        <v>6.1510430023190565E-3</v>
      </c>
      <c r="H220" s="116"/>
      <c r="I220" s="8">
        <f>G220</f>
        <v>6.1510430023190565E-3</v>
      </c>
      <c r="J220" s="9"/>
      <c r="K220" s="9"/>
      <c r="L220" s="116"/>
      <c r="M220" s="116"/>
      <c r="N220" s="116"/>
      <c r="O220" s="40"/>
      <c r="P220" s="116"/>
      <c r="Q220" s="293">
        <f t="shared" si="238"/>
        <v>36081.078999999998</v>
      </c>
      <c r="R220" s="8">
        <f t="shared" si="239"/>
        <v>3.7835330016378231E-5</v>
      </c>
      <c r="S220" s="8">
        <v>0.1</v>
      </c>
      <c r="T220" s="167">
        <f t="shared" si="240"/>
        <v>3.7835330016378235E-6</v>
      </c>
      <c r="U220" s="116"/>
      <c r="V220" s="116"/>
      <c r="W220" s="25"/>
      <c r="X220" s="252"/>
      <c r="Y220" s="41"/>
      <c r="Z220">
        <f t="shared" si="241"/>
        <v>20291</v>
      </c>
      <c r="AA220" s="246">
        <f t="shared" si="242"/>
        <v>8.0141917638082098E-3</v>
      </c>
      <c r="AB220" s="247">
        <f t="shared" si="243"/>
        <v>-1.8631487614891532E-3</v>
      </c>
      <c r="AC220" s="247">
        <f t="shared" si="244"/>
        <v>6.1510430023190565E-3</v>
      </c>
      <c r="AD220" s="248">
        <f t="shared" si="245"/>
        <v>3.4713233074385655E-7</v>
      </c>
      <c r="AH220">
        <f t="shared" si="246"/>
        <v>1.1253370659166526E-2</v>
      </c>
      <c r="AI220">
        <f t="shared" si="247"/>
        <v>0.49638615973532807</v>
      </c>
      <c r="AJ220">
        <f t="shared" si="248"/>
        <v>0.74564633077911102</v>
      </c>
      <c r="AK220">
        <f t="shared" si="249"/>
        <v>0.34428115702970763</v>
      </c>
      <c r="AL220">
        <f t="shared" si="250"/>
        <v>2.5419438793729725</v>
      </c>
      <c r="AM220">
        <f t="shared" si="251"/>
        <v>3.2347401469215944</v>
      </c>
      <c r="AN220">
        <f t="shared" si="233"/>
        <v>2.0198496544981892</v>
      </c>
      <c r="AO220">
        <f t="shared" si="233"/>
        <v>2.0197508675599609</v>
      </c>
      <c r="AP220">
        <f t="shared" si="233"/>
        <v>2.0201238213715844</v>
      </c>
      <c r="AQ220">
        <f t="shared" si="233"/>
        <v>2.0187142797061597</v>
      </c>
      <c r="AR220">
        <f t="shared" si="233"/>
        <v>2.0240200444141214</v>
      </c>
      <c r="AS220">
        <f t="shared" si="233"/>
        <v>2.0037331981932329</v>
      </c>
      <c r="AT220">
        <f t="shared" si="233"/>
        <v>2.0772238607853821</v>
      </c>
      <c r="AU220">
        <f t="shared" si="252"/>
        <v>1.470258173793229</v>
      </c>
      <c r="AV220" s="246">
        <f t="shared" si="253"/>
        <v>2.7286822540010794E-3</v>
      </c>
      <c r="AW220" s="247">
        <f t="shared" si="254"/>
        <v>3.4223607483179772E-3</v>
      </c>
      <c r="AX220" s="248">
        <f t="shared" si="255"/>
        <v>1.1712553091627585E-6</v>
      </c>
      <c r="AY220" s="247">
        <f t="shared" si="256"/>
        <v>1.8318185295966138E-4</v>
      </c>
      <c r="BA220">
        <f t="shared" si="257"/>
        <v>-5.2855095098071304E-3</v>
      </c>
      <c r="BB220">
        <f t="shared" si="258"/>
        <v>0.8420082257748418</v>
      </c>
      <c r="BC220">
        <f t="shared" si="259"/>
        <v>-0.99990245048103754</v>
      </c>
      <c r="BD220">
        <f t="shared" si="260"/>
        <v>0.12155084009595872</v>
      </c>
      <c r="BE220">
        <f t="shared" si="261"/>
        <v>2.4858226470685727</v>
      </c>
      <c r="BF220">
        <f t="shared" si="262"/>
        <v>2.9397633123996578</v>
      </c>
      <c r="BG220">
        <f t="shared" si="234"/>
        <v>2.3525898722210319</v>
      </c>
      <c r="BH220">
        <f t="shared" si="234"/>
        <v>2.3525887171131563</v>
      </c>
      <c r="BI220">
        <f t="shared" si="234"/>
        <v>2.352596941722088</v>
      </c>
      <c r="BJ220">
        <f t="shared" si="234"/>
        <v>2.3525383793068895</v>
      </c>
      <c r="BK220">
        <f t="shared" si="234"/>
        <v>2.3529552912512735</v>
      </c>
      <c r="BL220">
        <f t="shared" si="234"/>
        <v>2.3499834253637557</v>
      </c>
      <c r="BM220">
        <f t="shared" si="234"/>
        <v>2.3709779741601147</v>
      </c>
      <c r="BN220">
        <f t="shared" si="263"/>
        <v>2.2111286354476212</v>
      </c>
    </row>
    <row r="221" spans="1:66">
      <c r="A221" s="59" t="s">
        <v>106</v>
      </c>
      <c r="B221" s="60"/>
      <c r="C221" s="62">
        <v>51129.58</v>
      </c>
      <c r="D221" s="61"/>
      <c r="E221" s="58">
        <f t="shared" si="235"/>
        <v>20374.006845055173</v>
      </c>
      <c r="F221">
        <f t="shared" si="236"/>
        <v>20374</v>
      </c>
      <c r="G221">
        <f t="shared" si="237"/>
        <v>2.474502005497925E-3</v>
      </c>
      <c r="H221" s="116"/>
      <c r="I221" s="8">
        <f>G221</f>
        <v>2.474502005497925E-3</v>
      </c>
      <c r="J221" s="9"/>
      <c r="K221" s="9"/>
      <c r="L221" s="116"/>
      <c r="M221" s="116"/>
      <c r="N221" s="116"/>
      <c r="O221" s="40"/>
      <c r="P221" s="116"/>
      <c r="Q221" s="293">
        <f t="shared" si="238"/>
        <v>36111.08</v>
      </c>
      <c r="R221" s="8">
        <f t="shared" si="239"/>
        <v>6.1231601752132526E-6</v>
      </c>
      <c r="S221" s="8">
        <v>0.1</v>
      </c>
      <c r="T221" s="167">
        <f t="shared" si="240"/>
        <v>6.123160175213253E-7</v>
      </c>
      <c r="U221" s="116"/>
      <c r="V221" s="116"/>
      <c r="W221" s="25"/>
      <c r="X221" s="252"/>
      <c r="Y221" s="41"/>
      <c r="Z221">
        <f t="shared" si="241"/>
        <v>20374</v>
      </c>
      <c r="AA221" s="246">
        <f t="shared" si="242"/>
        <v>7.9524755192013075E-3</v>
      </c>
      <c r="AB221" s="247">
        <f t="shared" si="243"/>
        <v>-5.4779735137033825E-3</v>
      </c>
      <c r="AC221" s="247">
        <f t="shared" si="244"/>
        <v>2.474502005497925E-3</v>
      </c>
      <c r="AD221" s="248">
        <f t="shared" si="245"/>
        <v>3.0008193816835785E-6</v>
      </c>
      <c r="AH221">
        <f t="shared" si="246"/>
        <v>1.1232720250491591E-2</v>
      </c>
      <c r="AI221">
        <f t="shared" si="247"/>
        <v>0.49384096040579128</v>
      </c>
      <c r="AJ221">
        <f t="shared" si="248"/>
        <v>0.74067267485728128</v>
      </c>
      <c r="AK221">
        <f t="shared" si="249"/>
        <v>0.34052818066778684</v>
      </c>
      <c r="AL221">
        <f t="shared" si="250"/>
        <v>2.5493771530453415</v>
      </c>
      <c r="AM221">
        <f t="shared" si="251"/>
        <v>3.277864632563551</v>
      </c>
      <c r="AN221">
        <f t="shared" ref="AN221:AT230" si="264">$AU221+$AB$7*SIN(AO221)</f>
        <v>2.0317457386548581</v>
      </c>
      <c r="AO221">
        <f t="shared" si="264"/>
        <v>2.0316255630116746</v>
      </c>
      <c r="AP221">
        <f t="shared" si="264"/>
        <v>2.0320683570433538</v>
      </c>
      <c r="AQ221">
        <f t="shared" si="264"/>
        <v>2.0304348990545695</v>
      </c>
      <c r="AR221">
        <f t="shared" si="264"/>
        <v>2.0364343108014329</v>
      </c>
      <c r="AS221">
        <f t="shared" si="264"/>
        <v>2.0140298446239657</v>
      </c>
      <c r="AT221">
        <f t="shared" si="264"/>
        <v>2.0931569745300846</v>
      </c>
      <c r="AU221">
        <f t="shared" si="252"/>
        <v>1.485337050536705</v>
      </c>
      <c r="AV221" s="246">
        <f t="shared" si="253"/>
        <v>2.6503072001009507E-3</v>
      </c>
      <c r="AW221" s="247">
        <f t="shared" si="254"/>
        <v>-1.7580519460302577E-4</v>
      </c>
      <c r="AX221" s="248">
        <f t="shared" si="255"/>
        <v>3.0907466449407761E-9</v>
      </c>
      <c r="AY221" s="247">
        <f t="shared" si="256"/>
        <v>-3.4560499258933092E-3</v>
      </c>
      <c r="BA221">
        <f t="shared" si="257"/>
        <v>-5.3021683191003567E-3</v>
      </c>
      <c r="BB221">
        <f t="shared" si="258"/>
        <v>0.83980607221105741</v>
      </c>
      <c r="BC221">
        <f t="shared" si="259"/>
        <v>-0.99999045689445509</v>
      </c>
      <c r="BD221">
        <f t="shared" si="260"/>
        <v>0.11863352372073305</v>
      </c>
      <c r="BE221">
        <f t="shared" si="261"/>
        <v>2.504159326652851</v>
      </c>
      <c r="BF221">
        <f t="shared" si="262"/>
        <v>3.0306176752836951</v>
      </c>
      <c r="BG221">
        <f t="shared" ref="BG221:BM230" si="265">$BN221+$BB$7*SIN(BH221)</f>
        <v>2.373958199371677</v>
      </c>
      <c r="BH221">
        <f t="shared" si="265"/>
        <v>2.3739569074111646</v>
      </c>
      <c r="BI221">
        <f t="shared" si="265"/>
        <v>2.3739659146471963</v>
      </c>
      <c r="BJ221">
        <f t="shared" si="265"/>
        <v>2.3739031167473481</v>
      </c>
      <c r="BK221">
        <f t="shared" si="265"/>
        <v>2.3743408606793257</v>
      </c>
      <c r="BL221">
        <f t="shared" si="265"/>
        <v>2.3712856272898044</v>
      </c>
      <c r="BM221">
        <f t="shared" si="265"/>
        <v>2.3924259694402652</v>
      </c>
      <c r="BN221">
        <f t="shared" si="263"/>
        <v>2.2355300785667347</v>
      </c>
    </row>
    <row r="222" spans="1:66">
      <c r="A222" s="68" t="s">
        <v>118</v>
      </c>
      <c r="B222" s="68" t="s">
        <v>49</v>
      </c>
      <c r="C222" s="69">
        <v>51421.671000000002</v>
      </c>
      <c r="D222" s="69" t="s">
        <v>76</v>
      </c>
      <c r="E222" s="58">
        <f t="shared" si="235"/>
        <v>21181.999324723212</v>
      </c>
      <c r="F222">
        <f t="shared" si="236"/>
        <v>21182</v>
      </c>
      <c r="G222">
        <f t="shared" si="237"/>
        <v>-2.4411399499513209E-4</v>
      </c>
      <c r="H222" s="116"/>
      <c r="I222" s="116"/>
      <c r="J222" s="117"/>
      <c r="K222" s="116">
        <f>G222</f>
        <v>-2.4411399499513209E-4</v>
      </c>
      <c r="M222" s="116"/>
      <c r="N222" s="116"/>
      <c r="O222" s="40">
        <f ca="1">+C$11+C$12*F222</f>
        <v>4.4490206775535251E-2</v>
      </c>
      <c r="P222" s="116"/>
      <c r="Q222" s="293">
        <f t="shared" si="238"/>
        <v>36403.171000000002</v>
      </c>
      <c r="R222" s="8">
        <f t="shared" ca="1" si="239"/>
        <v>2.001159454800706E-3</v>
      </c>
      <c r="S222" s="116">
        <v>1</v>
      </c>
      <c r="T222" s="167">
        <f t="shared" ca="1" si="240"/>
        <v>2.001159454800706E-3</v>
      </c>
      <c r="U222" s="116"/>
      <c r="V222" s="116"/>
      <c r="W222" s="25"/>
      <c r="X222" s="252"/>
      <c r="Y222" s="41"/>
      <c r="Z222">
        <f t="shared" si="241"/>
        <v>21182</v>
      </c>
      <c r="AA222" s="246">
        <f t="shared" si="242"/>
        <v>7.2798704786558692E-3</v>
      </c>
      <c r="AB222" s="247">
        <f t="shared" si="243"/>
        <v>-7.5239844736510013E-3</v>
      </c>
      <c r="AC222" s="247">
        <f t="shared" ca="1" si="244"/>
        <v>-4.4734320770530384E-2</v>
      </c>
      <c r="AD222" s="248">
        <f t="shared" si="245"/>
        <v>5.6610342359741334E-5</v>
      </c>
      <c r="AH222">
        <f t="shared" si="246"/>
        <v>1.0958134992696355E-2</v>
      </c>
      <c r="AI222">
        <f t="shared" si="247"/>
        <v>0.47164767027531163</v>
      </c>
      <c r="AJ222">
        <f t="shared" si="248"/>
        <v>0.6927776599681511</v>
      </c>
      <c r="AK222">
        <f t="shared" si="249"/>
        <v>0.30495939215957729</v>
      </c>
      <c r="AL222">
        <f t="shared" si="250"/>
        <v>2.6181144985687848</v>
      </c>
      <c r="AM222">
        <f t="shared" si="251"/>
        <v>3.7329513345072995</v>
      </c>
      <c r="AN222">
        <f t="shared" si="264"/>
        <v>2.144637234602814</v>
      </c>
      <c r="AO222">
        <f t="shared" si="264"/>
        <v>2.1440997749124251</v>
      </c>
      <c r="AP222">
        <f t="shared" si="264"/>
        <v>2.1457219964645686</v>
      </c>
      <c r="AQ222">
        <f t="shared" si="264"/>
        <v>2.1408131410351485</v>
      </c>
      <c r="AR222">
        <f t="shared" si="264"/>
        <v>2.1555552075903019</v>
      </c>
      <c r="AS222">
        <f t="shared" si="264"/>
        <v>2.1102086132249291</v>
      </c>
      <c r="AT222">
        <f t="shared" si="264"/>
        <v>2.2410282023461701</v>
      </c>
      <c r="AU222">
        <f t="shared" si="252"/>
        <v>1.6321290072683681</v>
      </c>
      <c r="AV222" s="246">
        <f t="shared" si="253"/>
        <v>1.9416863889278515E-3</v>
      </c>
      <c r="AW222" s="247">
        <f t="shared" si="254"/>
        <v>-2.1858003839229836E-3</v>
      </c>
      <c r="AX222" s="248">
        <f t="shared" si="255"/>
        <v>4.7777233183578622E-6</v>
      </c>
      <c r="AY222" s="247">
        <f t="shared" si="256"/>
        <v>-5.8640648979634696E-3</v>
      </c>
      <c r="BA222">
        <f t="shared" si="257"/>
        <v>-5.3381840897280177E-3</v>
      </c>
      <c r="BB222">
        <f t="shared" si="258"/>
        <v>0.82168495222618432</v>
      </c>
      <c r="BC222">
        <f t="shared" si="259"/>
        <v>-0.98413084890147251</v>
      </c>
      <c r="BD222">
        <f t="shared" si="260"/>
        <v>8.9105281483582793E-2</v>
      </c>
      <c r="BE222">
        <f t="shared" si="261"/>
        <v>2.6781794545329145</v>
      </c>
      <c r="BF222">
        <f t="shared" si="262"/>
        <v>4.2382894432996636</v>
      </c>
      <c r="BG222">
        <f t="shared" si="265"/>
        <v>2.5793429045946832</v>
      </c>
      <c r="BH222">
        <f t="shared" si="265"/>
        <v>2.5793401350717979</v>
      </c>
      <c r="BI222">
        <f t="shared" si="265"/>
        <v>2.5793565565123897</v>
      </c>
      <c r="BJ222">
        <f t="shared" si="265"/>
        <v>2.5792591857377825</v>
      </c>
      <c r="BK222">
        <f t="shared" si="265"/>
        <v>2.579836457552557</v>
      </c>
      <c r="BL222">
        <f t="shared" si="265"/>
        <v>2.5764109697508877</v>
      </c>
      <c r="BM222">
        <f t="shared" si="265"/>
        <v>2.5966313310062898</v>
      </c>
      <c r="BN222">
        <f t="shared" si="263"/>
        <v>2.4730766573648548</v>
      </c>
    </row>
    <row r="223" spans="1:66">
      <c r="A223" s="70" t="s">
        <v>119</v>
      </c>
      <c r="B223" s="71" t="s">
        <v>49</v>
      </c>
      <c r="C223" s="70">
        <v>51433.601000000002</v>
      </c>
      <c r="D223" s="70" t="s">
        <v>46</v>
      </c>
      <c r="E223" s="58">
        <f t="shared" si="235"/>
        <v>21215.000513676106</v>
      </c>
      <c r="F223">
        <f t="shared" si="236"/>
        <v>21215</v>
      </c>
      <c r="G223">
        <f t="shared" si="237"/>
        <v>1.8569500389276072E-4</v>
      </c>
      <c r="H223" s="116"/>
      <c r="I223" s="116">
        <f>G223</f>
        <v>1.8569500389276072E-4</v>
      </c>
      <c r="J223" s="117"/>
      <c r="K223" s="117"/>
      <c r="L223" s="116"/>
      <c r="M223" s="116"/>
      <c r="N223" s="116"/>
      <c r="O223" s="40"/>
      <c r="P223" s="116"/>
      <c r="Q223" s="293">
        <f t="shared" si="238"/>
        <v>36415.101000000002</v>
      </c>
      <c r="R223" s="8">
        <f t="shared" si="239"/>
        <v>3.448263447073242E-8</v>
      </c>
      <c r="S223" s="8">
        <v>0.1</v>
      </c>
      <c r="T223" s="167">
        <f t="shared" si="240"/>
        <v>3.4482634470732424E-9</v>
      </c>
      <c r="U223" s="116"/>
      <c r="W223" s="25"/>
      <c r="X223" s="252"/>
      <c r="Y223" s="41"/>
      <c r="Z223">
        <f t="shared" si="241"/>
        <v>21215</v>
      </c>
      <c r="AA223" s="246">
        <f t="shared" si="242"/>
        <v>7.2497929886445522E-3</v>
      </c>
      <c r="AB223" s="247">
        <f t="shared" si="243"/>
        <v>-7.0640979847517915E-3</v>
      </c>
      <c r="AC223" s="247">
        <f t="shared" si="244"/>
        <v>1.8569500389276072E-4</v>
      </c>
      <c r="AD223" s="248">
        <f t="shared" si="245"/>
        <v>4.9901480338174325E-6</v>
      </c>
      <c r="AH223">
        <f t="shared" si="246"/>
        <v>1.094424565823897E-2</v>
      </c>
      <c r="AI223">
        <f t="shared" si="247"/>
        <v>0.47083205048347376</v>
      </c>
      <c r="AJ223">
        <f t="shared" si="248"/>
        <v>0.69084194832085843</v>
      </c>
      <c r="AK223">
        <f t="shared" si="249"/>
        <v>0.30354191868063274</v>
      </c>
      <c r="AL223">
        <f t="shared" si="250"/>
        <v>2.6207952464615492</v>
      </c>
      <c r="AM223">
        <f t="shared" si="251"/>
        <v>3.7530703985668454</v>
      </c>
      <c r="AN223">
        <f t="shared" si="264"/>
        <v>2.1491447797514964</v>
      </c>
      <c r="AO223">
        <f t="shared" si="264"/>
        <v>2.1485801398306879</v>
      </c>
      <c r="AP223">
        <f t="shared" si="264"/>
        <v>2.1502726014034361</v>
      </c>
      <c r="AQ223">
        <f t="shared" si="264"/>
        <v>2.1451863624800431</v>
      </c>
      <c r="AR223">
        <f t="shared" si="264"/>
        <v>2.1603545210056132</v>
      </c>
      <c r="AS223">
        <f t="shared" si="264"/>
        <v>2.1140131722097122</v>
      </c>
      <c r="AT223">
        <f t="shared" si="264"/>
        <v>2.2467883020380541</v>
      </c>
      <c r="AU223">
        <f t="shared" si="252"/>
        <v>1.6381242233230022</v>
      </c>
      <c r="AV223" s="246">
        <f t="shared" si="253"/>
        <v>1.9148924335005276E-3</v>
      </c>
      <c r="AW223" s="247">
        <f t="shared" si="254"/>
        <v>-1.7291974296077669E-3</v>
      </c>
      <c r="AX223" s="248">
        <f t="shared" si="255"/>
        <v>2.9901237505621082E-7</v>
      </c>
      <c r="AY223" s="247">
        <f t="shared" si="256"/>
        <v>-5.423650099202185E-3</v>
      </c>
      <c r="BA223">
        <f t="shared" si="257"/>
        <v>-5.3349005551440246E-3</v>
      </c>
      <c r="BB223">
        <f t="shared" si="258"/>
        <v>0.82106946776099288</v>
      </c>
      <c r="BC223">
        <f t="shared" si="259"/>
        <v>-0.98287277460063394</v>
      </c>
      <c r="BD223">
        <f t="shared" si="260"/>
        <v>8.7862802615852997E-2</v>
      </c>
      <c r="BE223">
        <f t="shared" si="261"/>
        <v>2.6851353074675695</v>
      </c>
      <c r="BF223">
        <f t="shared" si="262"/>
        <v>4.3052286867418292</v>
      </c>
      <c r="BG223">
        <f t="shared" si="265"/>
        <v>2.5876414784948709</v>
      </c>
      <c r="BH223">
        <f t="shared" si="265"/>
        <v>2.5876386542757959</v>
      </c>
      <c r="BI223">
        <f t="shared" si="265"/>
        <v>2.5876553134953997</v>
      </c>
      <c r="BJ223">
        <f t="shared" si="265"/>
        <v>2.5875570432848236</v>
      </c>
      <c r="BK223">
        <f t="shared" si="265"/>
        <v>2.5881366380950395</v>
      </c>
      <c r="BL223">
        <f t="shared" si="265"/>
        <v>2.5847151940926918</v>
      </c>
      <c r="BM223">
        <f t="shared" si="265"/>
        <v>2.6048096724036944</v>
      </c>
      <c r="BN223">
        <f t="shared" si="263"/>
        <v>2.4827784359543821</v>
      </c>
    </row>
    <row r="224" spans="1:66">
      <c r="A224" s="70" t="s">
        <v>119</v>
      </c>
      <c r="B224" s="71" t="s">
        <v>45</v>
      </c>
      <c r="C224" s="70">
        <v>51452.587</v>
      </c>
      <c r="D224" s="70" t="s">
        <v>46</v>
      </c>
      <c r="E224" s="58">
        <f t="shared" si="235"/>
        <v>21267.520259984532</v>
      </c>
      <c r="F224">
        <f t="shared" si="236"/>
        <v>21267.5</v>
      </c>
      <c r="G224">
        <f t="shared" si="237"/>
        <v>7.3240275014541112E-3</v>
      </c>
      <c r="H224" s="116"/>
      <c r="I224" s="116">
        <f>G224</f>
        <v>7.3240275014541112E-3</v>
      </c>
      <c r="J224" s="117"/>
      <c r="K224" s="117"/>
      <c r="L224" s="116"/>
      <c r="M224" s="116"/>
      <c r="N224" s="116"/>
      <c r="O224" s="40"/>
      <c r="P224" s="116"/>
      <c r="Q224" s="293">
        <f t="shared" si="238"/>
        <v>36434.087</v>
      </c>
      <c r="R224" s="8">
        <f t="shared" si="239"/>
        <v>5.3641378842056152E-5</v>
      </c>
      <c r="S224" s="8">
        <v>0.1</v>
      </c>
      <c r="T224" s="167">
        <f t="shared" si="240"/>
        <v>5.3641378842056154E-6</v>
      </c>
      <c r="U224" s="116"/>
      <c r="V224" s="116"/>
      <c r="W224" s="25"/>
      <c r="X224" s="252"/>
      <c r="Y224" s="41"/>
      <c r="Z224">
        <f t="shared" si="241"/>
        <v>21267.5</v>
      </c>
      <c r="AA224" s="246">
        <f t="shared" si="242"/>
        <v>7.2015439721675283E-3</v>
      </c>
      <c r="AB224" s="247">
        <f t="shared" si="243"/>
        <v>1.2248352928658293E-4</v>
      </c>
      <c r="AC224" s="247">
        <f t="shared" si="244"/>
        <v>7.3240275014541112E-3</v>
      </c>
      <c r="AD224" s="248">
        <f t="shared" si="245"/>
        <v>1.5002214946497221E-9</v>
      </c>
      <c r="AH224">
        <f t="shared" si="246"/>
        <v>1.092173959155396E-2</v>
      </c>
      <c r="AI224">
        <f t="shared" si="247"/>
        <v>0.46954791585976607</v>
      </c>
      <c r="AJ224">
        <f t="shared" si="248"/>
        <v>0.68776567985929959</v>
      </c>
      <c r="AK224">
        <f t="shared" si="249"/>
        <v>0.30129221965249425</v>
      </c>
      <c r="AL224">
        <f t="shared" si="250"/>
        <v>2.6250414773300079</v>
      </c>
      <c r="AM224">
        <f t="shared" si="251"/>
        <v>3.7853560429260589</v>
      </c>
      <c r="AN224">
        <f t="shared" si="264"/>
        <v>2.15630055952359</v>
      </c>
      <c r="AO224">
        <f t="shared" si="264"/>
        <v>2.1556907305652686</v>
      </c>
      <c r="AP224">
        <f t="shared" si="264"/>
        <v>2.1574988467524898</v>
      </c>
      <c r="AQ224">
        <f t="shared" si="264"/>
        <v>2.1521233961439323</v>
      </c>
      <c r="AR224">
        <f t="shared" si="264"/>
        <v>2.1679790321079957</v>
      </c>
      <c r="AS224">
        <f t="shared" si="264"/>
        <v>2.1200507715640744</v>
      </c>
      <c r="AT224">
        <f t="shared" si="264"/>
        <v>2.2559070134856736</v>
      </c>
      <c r="AU224">
        <f t="shared" si="252"/>
        <v>1.6476620670462854</v>
      </c>
      <c r="AV224" s="246">
        <f t="shared" si="253"/>
        <v>1.8726181107476441E-3</v>
      </c>
      <c r="AW224" s="247">
        <f t="shared" si="254"/>
        <v>5.4514093907064671E-3</v>
      </c>
      <c r="AX224" s="248">
        <f t="shared" si="255"/>
        <v>2.9717864345082657E-6</v>
      </c>
      <c r="AY224" s="247">
        <f t="shared" si="256"/>
        <v>1.7312137713200353E-3</v>
      </c>
      <c r="BA224">
        <f t="shared" si="257"/>
        <v>-5.3289258614198842E-3</v>
      </c>
      <c r="BB224">
        <f t="shared" si="258"/>
        <v>0.82010996636142175</v>
      </c>
      <c r="BC224">
        <f t="shared" si="259"/>
        <v>-0.98077745480334022</v>
      </c>
      <c r="BD224">
        <f t="shared" si="260"/>
        <v>8.5881215922679319E-2</v>
      </c>
      <c r="BE224">
        <f t="shared" si="261"/>
        <v>2.6961801958444607</v>
      </c>
      <c r="BF224">
        <f t="shared" si="262"/>
        <v>4.4157381290491351</v>
      </c>
      <c r="BG224">
        <f t="shared" si="265"/>
        <v>2.6008310776629791</v>
      </c>
      <c r="BH224">
        <f t="shared" si="265"/>
        <v>2.6008281693849806</v>
      </c>
      <c r="BI224">
        <f t="shared" si="265"/>
        <v>2.6008451870891127</v>
      </c>
      <c r="BJ224">
        <f t="shared" si="265"/>
        <v>2.6007456060197476</v>
      </c>
      <c r="BK224">
        <f t="shared" si="265"/>
        <v>2.6013282317185245</v>
      </c>
      <c r="BL224">
        <f t="shared" si="265"/>
        <v>2.5979165226160359</v>
      </c>
      <c r="BM224">
        <f t="shared" si="265"/>
        <v>2.6177970565260362</v>
      </c>
      <c r="BN224">
        <f t="shared" si="263"/>
        <v>2.4982130837104477</v>
      </c>
    </row>
    <row r="225" spans="1:66">
      <c r="A225" s="65" t="s">
        <v>120</v>
      </c>
      <c r="B225" s="66" t="s">
        <v>45</v>
      </c>
      <c r="C225" s="65">
        <v>51471.381000000001</v>
      </c>
      <c r="D225" s="65">
        <v>5.0000000000000001E-4</v>
      </c>
      <c r="E225" s="58">
        <f t="shared" si="235"/>
        <v>21319.508889086021</v>
      </c>
      <c r="F225">
        <f t="shared" si="236"/>
        <v>21319.5</v>
      </c>
      <c r="G225">
        <f t="shared" si="237"/>
        <v>3.2134235007106327E-3</v>
      </c>
      <c r="H225" s="116"/>
      <c r="I225" s="116"/>
      <c r="J225" s="117"/>
      <c r="K225" s="117">
        <f>G225</f>
        <v>3.2134235007106327E-3</v>
      </c>
      <c r="L225" s="116"/>
      <c r="M225" s="116"/>
      <c r="N225" s="116"/>
      <c r="O225" s="40"/>
      <c r="P225" s="116"/>
      <c r="Q225" s="293">
        <f t="shared" si="238"/>
        <v>36452.881000000001</v>
      </c>
      <c r="R225" s="8">
        <f t="shared" si="239"/>
        <v>1.0326090594919378E-5</v>
      </c>
      <c r="S225" s="116">
        <v>1</v>
      </c>
      <c r="T225" s="167">
        <f t="shared" si="240"/>
        <v>1.0326090594919378E-5</v>
      </c>
      <c r="U225" s="116"/>
      <c r="V225" s="116"/>
      <c r="W225" s="25"/>
      <c r="X225" s="252"/>
      <c r="Y225" s="41"/>
      <c r="Z225">
        <f t="shared" si="241"/>
        <v>21319.5</v>
      </c>
      <c r="AA225" s="246">
        <f t="shared" si="242"/>
        <v>7.1532761096874242E-3</v>
      </c>
      <c r="AB225" s="247">
        <f t="shared" si="243"/>
        <v>-3.9398526089767915E-3</v>
      </c>
      <c r="AC225" s="247">
        <f t="shared" si="244"/>
        <v>3.2134235007106327E-3</v>
      </c>
      <c r="AD225" s="248">
        <f t="shared" si="245"/>
        <v>1.5522438580461229E-5</v>
      </c>
      <c r="AH225">
        <f t="shared" si="246"/>
        <v>1.0898956271358754E-2</v>
      </c>
      <c r="AI225">
        <f t="shared" si="247"/>
        <v>0.46829207545153018</v>
      </c>
      <c r="AJ225">
        <f t="shared" si="248"/>
        <v>0.68472265745784811</v>
      </c>
      <c r="AK225">
        <f t="shared" si="249"/>
        <v>0.29907038998236418</v>
      </c>
      <c r="AL225">
        <f t="shared" si="250"/>
        <v>2.6292250775622157</v>
      </c>
      <c r="AM225">
        <f t="shared" si="251"/>
        <v>3.8176770519600374</v>
      </c>
      <c r="AN225">
        <f t="shared" si="264"/>
        <v>2.1633698875448362</v>
      </c>
      <c r="AO225">
        <f t="shared" si="264"/>
        <v>2.1627128905369264</v>
      </c>
      <c r="AP225">
        <f t="shared" si="264"/>
        <v>2.1646403336466715</v>
      </c>
      <c r="AQ225">
        <f t="shared" si="264"/>
        <v>2.1589699943234866</v>
      </c>
      <c r="AR225">
        <f t="shared" si="264"/>
        <v>2.1755178385369756</v>
      </c>
      <c r="AS225">
        <f t="shared" si="264"/>
        <v>2.1260134349651354</v>
      </c>
      <c r="AT225">
        <f t="shared" si="264"/>
        <v>2.2648843359728033</v>
      </c>
      <c r="AU225">
        <f t="shared" si="252"/>
        <v>1.6571090741626788</v>
      </c>
      <c r="AV225" s="246">
        <f t="shared" si="253"/>
        <v>1.8311735057100695E-3</v>
      </c>
      <c r="AW225" s="247">
        <f t="shared" si="254"/>
        <v>1.3822499950005632E-3</v>
      </c>
      <c r="AX225" s="248">
        <f t="shared" si="255"/>
        <v>1.9106150486790569E-6</v>
      </c>
      <c r="AY225" s="247">
        <f t="shared" si="256"/>
        <v>-2.3634301666707672E-3</v>
      </c>
      <c r="BA225">
        <f t="shared" si="257"/>
        <v>-5.3221026039773547E-3</v>
      </c>
      <c r="BB225">
        <f t="shared" si="258"/>
        <v>0.81918334334441567</v>
      </c>
      <c r="BC225">
        <f t="shared" si="259"/>
        <v>-0.97858932255017161</v>
      </c>
      <c r="BD225">
        <f t="shared" si="260"/>
        <v>8.3912717312355015E-2</v>
      </c>
      <c r="BE225">
        <f t="shared" si="261"/>
        <v>2.7070947650572892</v>
      </c>
      <c r="BF225">
        <f t="shared" si="262"/>
        <v>4.5303691134300825</v>
      </c>
      <c r="BG225">
        <f t="shared" si="265"/>
        <v>2.6138800480480997</v>
      </c>
      <c r="BH225">
        <f t="shared" si="265"/>
        <v>2.6138770604923334</v>
      </c>
      <c r="BI225">
        <f t="shared" si="265"/>
        <v>2.6138944076467752</v>
      </c>
      <c r="BJ225">
        <f t="shared" si="265"/>
        <v>2.6137936794584338</v>
      </c>
      <c r="BK225">
        <f t="shared" si="265"/>
        <v>2.614378486444398</v>
      </c>
      <c r="BL225">
        <f t="shared" si="265"/>
        <v>2.6109804287606297</v>
      </c>
      <c r="BM225">
        <f t="shared" si="265"/>
        <v>2.6306326673838494</v>
      </c>
      <c r="BN225">
        <f t="shared" si="263"/>
        <v>2.5135007348212177</v>
      </c>
    </row>
    <row r="226" spans="1:66">
      <c r="A226" s="70" t="s">
        <v>119</v>
      </c>
      <c r="B226" s="71" t="s">
        <v>45</v>
      </c>
      <c r="C226" s="70">
        <v>51486.569000000003</v>
      </c>
      <c r="D226" s="70" t="s">
        <v>46</v>
      </c>
      <c r="E226" s="58">
        <f t="shared" si="235"/>
        <v>21361.522473144414</v>
      </c>
      <c r="F226">
        <f t="shared" si="236"/>
        <v>21361.5</v>
      </c>
      <c r="G226">
        <f t="shared" si="237"/>
        <v>8.1240895087830722E-3</v>
      </c>
      <c r="H226" s="116"/>
      <c r="I226" s="116">
        <f>G226</f>
        <v>8.1240895087830722E-3</v>
      </c>
      <c r="J226" s="117"/>
      <c r="K226" s="117"/>
      <c r="L226" s="116"/>
      <c r="M226" s="116"/>
      <c r="N226" s="116"/>
      <c r="O226" s="40"/>
      <c r="P226" s="116"/>
      <c r="Q226" s="293">
        <f t="shared" si="238"/>
        <v>36468.069000000003</v>
      </c>
      <c r="R226" s="8">
        <f t="shared" si="239"/>
        <v>6.6000830346719177E-5</v>
      </c>
      <c r="S226" s="116">
        <v>0.1</v>
      </c>
      <c r="T226" s="167">
        <f t="shared" si="240"/>
        <v>6.600083034671918E-6</v>
      </c>
      <c r="V226" s="116"/>
      <c r="W226" s="25"/>
      <c r="X226" s="252"/>
      <c r="Y226" s="41"/>
      <c r="Z226">
        <f t="shared" si="241"/>
        <v>21361.5</v>
      </c>
      <c r="AA226" s="246">
        <f t="shared" si="242"/>
        <v>7.1139460464980063E-3</v>
      </c>
      <c r="AB226" s="247">
        <f t="shared" si="243"/>
        <v>1.0101434622850659E-3</v>
      </c>
      <c r="AC226" s="247">
        <f t="shared" si="244"/>
        <v>8.1240895087830722E-3</v>
      </c>
      <c r="AD226" s="248">
        <f t="shared" si="245"/>
        <v>1.0203898143972605E-7</v>
      </c>
      <c r="AH226">
        <f t="shared" si="246"/>
        <v>1.0880200260094716E-2</v>
      </c>
      <c r="AI226">
        <f t="shared" si="247"/>
        <v>0.4672892556787831</v>
      </c>
      <c r="AJ226">
        <f t="shared" si="248"/>
        <v>0.68226768859523257</v>
      </c>
      <c r="AK226">
        <f t="shared" si="249"/>
        <v>0.29728047039215305</v>
      </c>
      <c r="AL226">
        <f t="shared" si="250"/>
        <v>2.6325882615337299</v>
      </c>
      <c r="AM226">
        <f t="shared" si="251"/>
        <v>3.8440365188527421</v>
      </c>
      <c r="AN226">
        <f t="shared" si="264"/>
        <v>2.1690666149127518</v>
      </c>
      <c r="AO226">
        <f t="shared" si="264"/>
        <v>2.1683697315731583</v>
      </c>
      <c r="AP226">
        <f t="shared" si="264"/>
        <v>2.170397050898532</v>
      </c>
      <c r="AQ226">
        <f t="shared" si="264"/>
        <v>2.1644824564921392</v>
      </c>
      <c r="AR226">
        <f t="shared" si="264"/>
        <v>2.1815973092577341</v>
      </c>
      <c r="AS226">
        <f t="shared" si="264"/>
        <v>2.1308174185352784</v>
      </c>
      <c r="AT226">
        <f t="shared" si="264"/>
        <v>2.2720956505804688</v>
      </c>
      <c r="AU226">
        <f t="shared" si="252"/>
        <v>1.6647393491413052</v>
      </c>
      <c r="AV226" s="246">
        <f t="shared" si="253"/>
        <v>1.798009619830585E-3</v>
      </c>
      <c r="AW226" s="247">
        <f t="shared" si="254"/>
        <v>6.3260798889524872E-3</v>
      </c>
      <c r="AX226" s="248">
        <f t="shared" si="255"/>
        <v>4.0019286761409116E-6</v>
      </c>
      <c r="AY226" s="247">
        <f t="shared" si="256"/>
        <v>2.5598256753557773E-3</v>
      </c>
      <c r="BA226">
        <f t="shared" si="257"/>
        <v>-5.3159364266674213E-3</v>
      </c>
      <c r="BB226">
        <f t="shared" si="258"/>
        <v>0.81845210277006175</v>
      </c>
      <c r="BC226">
        <f t="shared" si="259"/>
        <v>-0.97674068693045901</v>
      </c>
      <c r="BD226">
        <f t="shared" si="260"/>
        <v>8.231870056211088E-2</v>
      </c>
      <c r="BE226">
        <f t="shared" si="261"/>
        <v>2.7158925707562562</v>
      </c>
      <c r="BF226">
        <f t="shared" si="262"/>
        <v>4.6269780828579901</v>
      </c>
      <c r="BG226">
        <f t="shared" si="265"/>
        <v>2.6244089505190815</v>
      </c>
      <c r="BH226">
        <f t="shared" si="265"/>
        <v>2.624405902130547</v>
      </c>
      <c r="BI226">
        <f t="shared" si="265"/>
        <v>2.6244234955202979</v>
      </c>
      <c r="BJ226">
        <f t="shared" si="265"/>
        <v>2.6243219550670069</v>
      </c>
      <c r="BK226">
        <f t="shared" si="265"/>
        <v>2.624907916259609</v>
      </c>
      <c r="BL226">
        <f t="shared" si="265"/>
        <v>2.6215238034248149</v>
      </c>
      <c r="BM226">
        <f t="shared" si="265"/>
        <v>2.6409798802143993</v>
      </c>
      <c r="BN226">
        <f t="shared" si="263"/>
        <v>2.5258484530260708</v>
      </c>
    </row>
    <row r="227" spans="1:66">
      <c r="A227" s="70" t="s">
        <v>121</v>
      </c>
      <c r="B227" s="71" t="s">
        <v>45</v>
      </c>
      <c r="C227" s="70">
        <v>51513.314899999998</v>
      </c>
      <c r="D227" s="70" t="s">
        <v>79</v>
      </c>
      <c r="E227" s="58">
        <f t="shared" si="235"/>
        <v>21435.507929943658</v>
      </c>
      <c r="F227">
        <f t="shared" si="236"/>
        <v>21435.5</v>
      </c>
      <c r="G227">
        <f t="shared" si="237"/>
        <v>2.866691502276808E-3</v>
      </c>
      <c r="H227" s="116"/>
      <c r="I227" s="116"/>
      <c r="J227" s="117">
        <f>G227</f>
        <v>2.866691502276808E-3</v>
      </c>
      <c r="K227" s="117"/>
      <c r="L227" s="116"/>
      <c r="M227" s="116"/>
      <c r="N227" s="116"/>
      <c r="O227" s="40"/>
      <c r="P227" s="116"/>
      <c r="Q227" s="293">
        <f t="shared" si="238"/>
        <v>36494.814899999998</v>
      </c>
      <c r="R227" s="8">
        <f t="shared" si="239"/>
        <v>8.2179201692260624E-6</v>
      </c>
      <c r="S227" s="116">
        <v>1</v>
      </c>
      <c r="T227" s="167">
        <f t="shared" si="240"/>
        <v>8.2179201692260624E-6</v>
      </c>
      <c r="U227" s="116"/>
      <c r="W227" s="25"/>
      <c r="X227" s="252"/>
      <c r="Y227" s="41"/>
      <c r="Z227">
        <f t="shared" si="241"/>
        <v>21435.5</v>
      </c>
      <c r="AA227" s="246">
        <f t="shared" si="242"/>
        <v>7.0439087406057779E-3</v>
      </c>
      <c r="AB227" s="247">
        <f t="shared" si="243"/>
        <v>-4.1772172383289698E-3</v>
      </c>
      <c r="AC227" s="247">
        <f t="shared" si="244"/>
        <v>2.866691502276808E-3</v>
      </c>
      <c r="AD227" s="248">
        <f t="shared" si="245"/>
        <v>1.7449143856192707E-5</v>
      </c>
      <c r="AH227">
        <f t="shared" si="246"/>
        <v>1.0846391564691594E-2</v>
      </c>
      <c r="AI227">
        <f t="shared" si="247"/>
        <v>0.46554702873419296</v>
      </c>
      <c r="AJ227">
        <f t="shared" si="248"/>
        <v>0.6779484470606959</v>
      </c>
      <c r="AK227">
        <f t="shared" si="249"/>
        <v>0.29413676529294169</v>
      </c>
      <c r="AL227">
        <f t="shared" si="250"/>
        <v>2.6384799461171018</v>
      </c>
      <c r="AM227">
        <f t="shared" si="251"/>
        <v>3.8910443933586447</v>
      </c>
      <c r="AN227">
        <f t="shared" si="264"/>
        <v>2.1790756388144019</v>
      </c>
      <c r="AO227">
        <f t="shared" si="264"/>
        <v>2.1783044977562724</v>
      </c>
      <c r="AP227">
        <f t="shared" si="264"/>
        <v>2.1805154518824312</v>
      </c>
      <c r="AQ227">
        <f t="shared" si="264"/>
        <v>2.17415743899842</v>
      </c>
      <c r="AR227">
        <f t="shared" si="264"/>
        <v>2.1922878093420208</v>
      </c>
      <c r="AS227">
        <f t="shared" si="264"/>
        <v>2.1392570627430052</v>
      </c>
      <c r="AT227">
        <f t="shared" si="264"/>
        <v>2.2847152798547294</v>
      </c>
      <c r="AU227">
        <f t="shared" si="252"/>
        <v>1.678183166960789</v>
      </c>
      <c r="AV227" s="246">
        <f t="shared" si="253"/>
        <v>1.7402538840080375E-3</v>
      </c>
      <c r="AW227" s="247">
        <f t="shared" si="254"/>
        <v>1.1264376182687705E-3</v>
      </c>
      <c r="AX227" s="248">
        <f t="shared" si="255"/>
        <v>1.2688617078510203E-6</v>
      </c>
      <c r="AY227" s="247">
        <f t="shared" si="256"/>
        <v>-2.6760452058170459E-3</v>
      </c>
      <c r="BA227">
        <f t="shared" si="257"/>
        <v>-5.3036548565977403E-3</v>
      </c>
      <c r="BB227">
        <f t="shared" si="258"/>
        <v>0.81720094038848901</v>
      </c>
      <c r="BC227">
        <f t="shared" si="259"/>
        <v>-0.97330834580423886</v>
      </c>
      <c r="BD227">
        <f t="shared" si="260"/>
        <v>7.9501643102478994E-2</v>
      </c>
      <c r="BE227">
        <f t="shared" si="261"/>
        <v>2.7313558607522976</v>
      </c>
      <c r="BF227">
        <f t="shared" si="262"/>
        <v>4.8066677716236264</v>
      </c>
      <c r="BG227">
        <f t="shared" si="265"/>
        <v>2.6429373559350848</v>
      </c>
      <c r="BH227">
        <f t="shared" si="265"/>
        <v>2.6429342080752916</v>
      </c>
      <c r="BI227">
        <f t="shared" si="265"/>
        <v>2.642952189138605</v>
      </c>
      <c r="BJ227">
        <f t="shared" si="265"/>
        <v>2.6428494761466661</v>
      </c>
      <c r="BK227">
        <f t="shared" si="265"/>
        <v>2.6434361249408074</v>
      </c>
      <c r="BL227">
        <f t="shared" si="265"/>
        <v>2.6400829307699056</v>
      </c>
      <c r="BM227">
        <f t="shared" si="265"/>
        <v>2.6591681644560992</v>
      </c>
      <c r="BN227">
        <f t="shared" si="263"/>
        <v>2.5476039565298589</v>
      </c>
    </row>
    <row r="228" spans="1:66">
      <c r="A228" s="65" t="s">
        <v>122</v>
      </c>
      <c r="B228" s="64"/>
      <c r="C228" s="65">
        <v>51770.521200000003</v>
      </c>
      <c r="D228" s="65">
        <v>2.9999999999999997E-4</v>
      </c>
      <c r="E228" s="58">
        <f t="shared" si="235"/>
        <v>22147.001115708525</v>
      </c>
      <c r="F228">
        <f t="shared" si="236"/>
        <v>22147</v>
      </c>
      <c r="G228">
        <f t="shared" si="237"/>
        <v>4.0333100332645699E-4</v>
      </c>
      <c r="H228" s="116"/>
      <c r="I228" s="116"/>
      <c r="J228" s="117"/>
      <c r="K228" s="117">
        <f>G228</f>
        <v>4.0333100332645699E-4</v>
      </c>
      <c r="L228" s="116"/>
      <c r="M228" s="116"/>
      <c r="N228" s="116"/>
      <c r="O228" s="40"/>
      <c r="P228" s="116"/>
      <c r="Q228" s="293">
        <f t="shared" si="238"/>
        <v>36752.021200000003</v>
      </c>
      <c r="R228" s="8">
        <f t="shared" si="239"/>
        <v>1.6267589824432646E-7</v>
      </c>
      <c r="S228" s="116">
        <v>1</v>
      </c>
      <c r="T228" s="167">
        <f t="shared" si="240"/>
        <v>1.6267589824432646E-7</v>
      </c>
      <c r="U228" s="116"/>
      <c r="V228" s="116"/>
      <c r="W228" s="25"/>
      <c r="X228" s="252"/>
      <c r="Y228" s="41"/>
      <c r="Z228">
        <f t="shared" si="241"/>
        <v>22147</v>
      </c>
      <c r="AA228" s="246">
        <f t="shared" si="242"/>
        <v>6.3244977026397963E-3</v>
      </c>
      <c r="AB228" s="247">
        <f t="shared" si="243"/>
        <v>-5.9211666993133393E-3</v>
      </c>
      <c r="AC228" s="247">
        <f t="shared" si="244"/>
        <v>4.0333100332645699E-4</v>
      </c>
      <c r="AD228" s="248">
        <f t="shared" si="245"/>
        <v>3.5060215081057226E-5</v>
      </c>
      <c r="AH228">
        <f t="shared" si="246"/>
        <v>1.0473952349853179E-2</v>
      </c>
      <c r="AI228">
        <f t="shared" si="247"/>
        <v>0.45028735972332989</v>
      </c>
      <c r="AJ228">
        <f t="shared" si="248"/>
        <v>0.63680880491352554</v>
      </c>
      <c r="AK228">
        <f t="shared" si="249"/>
        <v>0.26452302038177489</v>
      </c>
      <c r="AL228">
        <f t="shared" si="250"/>
        <v>2.6930959254112503</v>
      </c>
      <c r="AM228">
        <f t="shared" si="251"/>
        <v>4.3843400805373367</v>
      </c>
      <c r="AN228">
        <f t="shared" si="264"/>
        <v>2.2736180283389422</v>
      </c>
      <c r="AO228">
        <f t="shared" si="264"/>
        <v>2.2718509548046497</v>
      </c>
      <c r="AP228">
        <f t="shared" si="264"/>
        <v>2.2763298076422367</v>
      </c>
      <c r="AQ228">
        <f t="shared" si="264"/>
        <v>2.264931003000016</v>
      </c>
      <c r="AR228">
        <f t="shared" si="264"/>
        <v>2.2936478773906623</v>
      </c>
      <c r="AS228">
        <f t="shared" si="264"/>
        <v>2.2192880500480934</v>
      </c>
      <c r="AT228">
        <f t="shared" si="264"/>
        <v>2.4004875759354602</v>
      </c>
      <c r="AU228">
        <f t="shared" si="252"/>
        <v>1.8074436585629901</v>
      </c>
      <c r="AV228" s="246">
        <f t="shared" si="253"/>
        <v>1.2288868187521167E-3</v>
      </c>
      <c r="AW228" s="247">
        <f t="shared" si="254"/>
        <v>-8.2555581542565967E-4</v>
      </c>
      <c r="AX228" s="248">
        <f t="shared" si="255"/>
        <v>6.8154240438312585E-7</v>
      </c>
      <c r="AY228" s="247">
        <f t="shared" si="256"/>
        <v>-4.9750104626390427E-3</v>
      </c>
      <c r="BA228">
        <f t="shared" si="257"/>
        <v>-5.0956108838876796E-3</v>
      </c>
      <c r="BB228">
        <f t="shared" si="258"/>
        <v>0.8075497210990451</v>
      </c>
      <c r="BC228">
        <f t="shared" si="259"/>
        <v>-0.92935223909788678</v>
      </c>
      <c r="BD228">
        <f t="shared" si="260"/>
        <v>5.1950915312353914E-2</v>
      </c>
      <c r="BE228">
        <f t="shared" si="261"/>
        <v>2.8779324471032837</v>
      </c>
      <c r="BF228">
        <f t="shared" si="262"/>
        <v>7.541526508736716</v>
      </c>
      <c r="BG228">
        <f t="shared" si="265"/>
        <v>2.8198212676488694</v>
      </c>
      <c r="BH228">
        <f t="shared" si="265"/>
        <v>2.8198178719243638</v>
      </c>
      <c r="BI228">
        <f t="shared" si="265"/>
        <v>2.8198358284077236</v>
      </c>
      <c r="BJ228">
        <f t="shared" si="265"/>
        <v>2.8197408738751708</v>
      </c>
      <c r="BK228">
        <f t="shared" si="265"/>
        <v>2.820242962812626</v>
      </c>
      <c r="BL228">
        <f t="shared" si="265"/>
        <v>2.8175871233245267</v>
      </c>
      <c r="BM228">
        <f t="shared" si="265"/>
        <v>2.8316090910114116</v>
      </c>
      <c r="BN228">
        <f t="shared" si="263"/>
        <v>2.7567801827858767</v>
      </c>
    </row>
    <row r="229" spans="1:66">
      <c r="A229" s="70" t="s">
        <v>119</v>
      </c>
      <c r="B229" s="71" t="s">
        <v>45</v>
      </c>
      <c r="C229" s="70">
        <v>51837.578000000001</v>
      </c>
      <c r="D229" s="70" t="s">
        <v>46</v>
      </c>
      <c r="E229" s="58">
        <f t="shared" si="235"/>
        <v>22332.496013225405</v>
      </c>
      <c r="F229">
        <f t="shared" si="236"/>
        <v>22332.5</v>
      </c>
      <c r="G229">
        <f t="shared" si="237"/>
        <v>-1.4412274977075867E-3</v>
      </c>
      <c r="H229" s="116"/>
      <c r="I229" s="116">
        <f>G229</f>
        <v>-1.4412274977075867E-3</v>
      </c>
      <c r="J229" s="117"/>
      <c r="K229" s="117"/>
      <c r="L229" s="116"/>
      <c r="M229" s="116"/>
      <c r="N229" s="116"/>
      <c r="O229" s="40"/>
      <c r="P229" s="116"/>
      <c r="Q229" s="293">
        <f t="shared" si="238"/>
        <v>36819.078000000001</v>
      </c>
      <c r="R229" s="8">
        <f t="shared" si="239"/>
        <v>2.0771367001484719E-6</v>
      </c>
      <c r="S229" s="116">
        <v>0.1</v>
      </c>
      <c r="T229" s="167">
        <f t="shared" si="240"/>
        <v>2.0771367001484719E-7</v>
      </c>
      <c r="U229" s="116"/>
      <c r="W229" s="25"/>
      <c r="X229" s="252"/>
      <c r="Y229" s="41"/>
      <c r="Z229">
        <f t="shared" si="241"/>
        <v>22332.5</v>
      </c>
      <c r="AA229" s="246">
        <f t="shared" si="242"/>
        <v>6.1239754998782068E-3</v>
      </c>
      <c r="AB229" s="247">
        <f t="shared" si="243"/>
        <v>-7.5652029975857935E-3</v>
      </c>
      <c r="AC229" s="247">
        <f t="shared" si="244"/>
        <v>-1.4412274977075867E-3</v>
      </c>
      <c r="AD229" s="248">
        <f t="shared" si="245"/>
        <v>5.7232296394681078E-6</v>
      </c>
      <c r="AH229">
        <f t="shared" si="246"/>
        <v>1.0363486214813917E-2</v>
      </c>
      <c r="AI229">
        <f t="shared" si="247"/>
        <v>0.44671746283991898</v>
      </c>
      <c r="AJ229">
        <f t="shared" si="248"/>
        <v>0.62619356212236288</v>
      </c>
      <c r="AK229">
        <f t="shared" si="249"/>
        <v>0.25697246791348727</v>
      </c>
      <c r="AL229">
        <f t="shared" si="250"/>
        <v>2.7067867097125236</v>
      </c>
      <c r="AM229">
        <f t="shared" si="251"/>
        <v>4.5270560959848405</v>
      </c>
      <c r="AN229">
        <f t="shared" si="264"/>
        <v>2.2978060256172861</v>
      </c>
      <c r="AO229">
        <f t="shared" si="264"/>
        <v>2.2956907008224614</v>
      </c>
      <c r="AP229">
        <f t="shared" si="264"/>
        <v>2.300904921561139</v>
      </c>
      <c r="AQ229">
        <f t="shared" si="264"/>
        <v>2.287996056584523</v>
      </c>
      <c r="AR229">
        <f t="shared" si="264"/>
        <v>2.3196220972273953</v>
      </c>
      <c r="AS229">
        <f t="shared" si="264"/>
        <v>2.2399760168292175</v>
      </c>
      <c r="AT229">
        <f t="shared" si="264"/>
        <v>2.4290322365981716</v>
      </c>
      <c r="AU229">
        <f t="shared" si="252"/>
        <v>1.8411440397185883</v>
      </c>
      <c r="AV229" s="246">
        <f t="shared" si="253"/>
        <v>1.1085444778114826E-3</v>
      </c>
      <c r="AW229" s="247">
        <f t="shared" si="254"/>
        <v>-2.5497719755190693E-3</v>
      </c>
      <c r="AX229" s="248">
        <f t="shared" si="255"/>
        <v>6.5013371271424172E-7</v>
      </c>
      <c r="AY229" s="247">
        <f t="shared" si="256"/>
        <v>-6.7892826904547791E-3</v>
      </c>
      <c r="BA229">
        <f t="shared" si="257"/>
        <v>-5.0154310220667242E-3</v>
      </c>
      <c r="BB229">
        <f t="shared" si="258"/>
        <v>0.80572804633180151</v>
      </c>
      <c r="BC229">
        <f t="shared" si="259"/>
        <v>-0.91477350379927502</v>
      </c>
      <c r="BD229">
        <f t="shared" si="260"/>
        <v>4.4658878946834374E-2</v>
      </c>
      <c r="BE229">
        <f t="shared" si="261"/>
        <v>2.9156399886437141</v>
      </c>
      <c r="BF229">
        <f t="shared" si="262"/>
        <v>8.8137205642148686</v>
      </c>
      <c r="BG229">
        <f t="shared" si="265"/>
        <v>2.8656309108290925</v>
      </c>
      <c r="BH229">
        <f t="shared" si="265"/>
        <v>2.8656277110446537</v>
      </c>
      <c r="BI229">
        <f t="shared" si="265"/>
        <v>2.8656443942330858</v>
      </c>
      <c r="BJ229">
        <f t="shared" si="265"/>
        <v>2.8655574097651049</v>
      </c>
      <c r="BK229">
        <f t="shared" si="265"/>
        <v>2.866010914513204</v>
      </c>
      <c r="BL229">
        <f t="shared" si="265"/>
        <v>2.8636458676243666</v>
      </c>
      <c r="BM229">
        <f t="shared" si="265"/>
        <v>2.875962508839021</v>
      </c>
      <c r="BN229">
        <f t="shared" si="263"/>
        <v>2.811315938190643</v>
      </c>
    </row>
    <row r="230" spans="1:66">
      <c r="A230" s="70" t="s">
        <v>123</v>
      </c>
      <c r="B230" s="71" t="s">
        <v>45</v>
      </c>
      <c r="C230" s="70">
        <v>51840.290500000003</v>
      </c>
      <c r="D230" s="70" t="s">
        <v>79</v>
      </c>
      <c r="E230" s="58">
        <f t="shared" si="235"/>
        <v>22339.999426891354</v>
      </c>
      <c r="F230">
        <f t="shared" si="236"/>
        <v>22340</v>
      </c>
      <c r="G230">
        <f t="shared" si="237"/>
        <v>-2.0717999723274261E-4</v>
      </c>
      <c r="H230" s="116"/>
      <c r="I230" s="116"/>
      <c r="J230" s="117">
        <f>G230</f>
        <v>-2.0717999723274261E-4</v>
      </c>
      <c r="K230" s="117"/>
      <c r="L230" s="116"/>
      <c r="M230" s="116"/>
      <c r="N230" s="116"/>
      <c r="O230" s="40"/>
      <c r="P230" s="116"/>
      <c r="Q230" s="293">
        <f t="shared" si="238"/>
        <v>36821.790500000003</v>
      </c>
      <c r="R230" s="8">
        <f t="shared" si="239"/>
        <v>4.2923551253359235E-8</v>
      </c>
      <c r="S230" s="116">
        <v>1</v>
      </c>
      <c r="T230" s="167">
        <f t="shared" si="240"/>
        <v>4.2923551253359235E-8</v>
      </c>
      <c r="V230" s="116"/>
      <c r="W230" s="25"/>
      <c r="X230" s="252"/>
      <c r="Y230" s="41"/>
      <c r="Z230">
        <f t="shared" si="241"/>
        <v>22340</v>
      </c>
      <c r="AA230" s="246">
        <f t="shared" si="242"/>
        <v>6.1157610295754835E-3</v>
      </c>
      <c r="AB230" s="247">
        <f t="shared" si="243"/>
        <v>-6.3229410268082261E-3</v>
      </c>
      <c r="AC230" s="247">
        <f t="shared" si="244"/>
        <v>-2.0717999723274261E-4</v>
      </c>
      <c r="AD230" s="248">
        <f t="shared" si="245"/>
        <v>3.9979583228494665E-5</v>
      </c>
      <c r="AH230">
        <f t="shared" si="246"/>
        <v>1.0358909299484161E-2</v>
      </c>
      <c r="AI230">
        <f t="shared" si="247"/>
        <v>0.44657642190511815</v>
      </c>
      <c r="AJ230">
        <f t="shared" si="248"/>
        <v>0.62576528912289664</v>
      </c>
      <c r="AK230">
        <f t="shared" si="249"/>
        <v>0.25666857696356771</v>
      </c>
      <c r="AL230">
        <f t="shared" si="250"/>
        <v>2.7073358906343472</v>
      </c>
      <c r="AM230">
        <f t="shared" si="251"/>
        <v>4.5329655545172907</v>
      </c>
      <c r="AN230">
        <f t="shared" si="264"/>
        <v>2.298780289996142</v>
      </c>
      <c r="AO230">
        <f t="shared" si="264"/>
        <v>2.2966501059239088</v>
      </c>
      <c r="AP230">
        <f t="shared" si="264"/>
        <v>2.3018952145651332</v>
      </c>
      <c r="AQ230">
        <f t="shared" si="264"/>
        <v>2.2889239537208947</v>
      </c>
      <c r="AR230">
        <f t="shared" si="264"/>
        <v>2.3206680893860137</v>
      </c>
      <c r="AS230">
        <f t="shared" si="264"/>
        <v>2.2408120584905054</v>
      </c>
      <c r="AT230">
        <f t="shared" si="264"/>
        <v>2.4301722495505569</v>
      </c>
      <c r="AU230">
        <f t="shared" si="252"/>
        <v>1.842506588821915</v>
      </c>
      <c r="AV230" s="246">
        <f t="shared" si="253"/>
        <v>1.1037903555513647E-3</v>
      </c>
      <c r="AW230" s="247">
        <f t="shared" si="254"/>
        <v>-1.3109703527841073E-3</v>
      </c>
      <c r="AX230" s="248">
        <f t="shared" si="255"/>
        <v>1.7186432658788868E-6</v>
      </c>
      <c r="AY230" s="247">
        <f t="shared" si="256"/>
        <v>-5.5541186226927847E-3</v>
      </c>
      <c r="BA230">
        <f t="shared" si="257"/>
        <v>-5.0119706740241188E-3</v>
      </c>
      <c r="BB230">
        <f t="shared" si="258"/>
        <v>0.80566034125452246</v>
      </c>
      <c r="BC230">
        <f t="shared" si="259"/>
        <v>-0.91415797839919843</v>
      </c>
      <c r="BD230">
        <f t="shared" si="260"/>
        <v>4.4363323698050697E-2</v>
      </c>
      <c r="BE230">
        <f t="shared" si="261"/>
        <v>2.9171610712998017</v>
      </c>
      <c r="BF230">
        <f t="shared" si="262"/>
        <v>8.8739650686513798</v>
      </c>
      <c r="BG230">
        <f t="shared" si="265"/>
        <v>2.8674809372170253</v>
      </c>
      <c r="BH230">
        <f t="shared" si="265"/>
        <v>2.8674777477956956</v>
      </c>
      <c r="BI230">
        <f t="shared" si="265"/>
        <v>2.8674943682736425</v>
      </c>
      <c r="BJ230">
        <f t="shared" si="265"/>
        <v>2.8674077560085309</v>
      </c>
      <c r="BK230">
        <f t="shared" si="265"/>
        <v>2.8678590847842336</v>
      </c>
      <c r="BL230">
        <f t="shared" si="265"/>
        <v>2.8655066208478708</v>
      </c>
      <c r="BM230">
        <f t="shared" si="265"/>
        <v>2.8777515249655004</v>
      </c>
      <c r="BN230">
        <f t="shared" si="263"/>
        <v>2.813520887870081</v>
      </c>
    </row>
    <row r="231" spans="1:66">
      <c r="A231" s="70" t="s">
        <v>119</v>
      </c>
      <c r="B231" s="71" t="s">
        <v>45</v>
      </c>
      <c r="C231" s="70">
        <v>51873.549200000001</v>
      </c>
      <c r="D231" s="70" t="s">
        <v>124</v>
      </c>
      <c r="E231" s="58">
        <f t="shared" si="235"/>
        <v>22432.000821948146</v>
      </c>
      <c r="F231">
        <f t="shared" si="236"/>
        <v>22432</v>
      </c>
      <c r="G231">
        <f t="shared" si="237"/>
        <v>2.9713600088143721E-4</v>
      </c>
      <c r="H231" s="116"/>
      <c r="I231" s="116"/>
      <c r="J231" s="117"/>
      <c r="K231" s="117">
        <f>G231</f>
        <v>2.9713600088143721E-4</v>
      </c>
      <c r="L231" s="116"/>
      <c r="M231" s="116"/>
      <c r="N231" s="116"/>
      <c r="O231" s="40"/>
      <c r="P231" s="116"/>
      <c r="Q231" s="293">
        <f t="shared" si="238"/>
        <v>36855.049200000001</v>
      </c>
      <c r="R231" s="8">
        <f t="shared" si="239"/>
        <v>8.8289803019813456E-8</v>
      </c>
      <c r="S231" s="116">
        <v>1</v>
      </c>
      <c r="T231" s="167">
        <f t="shared" si="240"/>
        <v>8.8289803019813456E-8</v>
      </c>
      <c r="U231" s="116"/>
      <c r="W231" s="25"/>
      <c r="X231" s="252"/>
      <c r="Y231" s="41"/>
      <c r="Z231">
        <f t="shared" si="241"/>
        <v>22432</v>
      </c>
      <c r="AA231" s="246">
        <f t="shared" si="242"/>
        <v>6.0143301546485822E-3</v>
      </c>
      <c r="AB231" s="247">
        <f t="shared" si="243"/>
        <v>-5.7171941537671449E-3</v>
      </c>
      <c r="AC231" s="247">
        <f t="shared" si="244"/>
        <v>2.9713600088143721E-4</v>
      </c>
      <c r="AD231" s="248">
        <f t="shared" si="245"/>
        <v>3.2686308991869219E-5</v>
      </c>
      <c r="AH231">
        <f t="shared" si="246"/>
        <v>1.0302076800872409E-2</v>
      </c>
      <c r="AI231">
        <f t="shared" si="247"/>
        <v>0.44486668938154295</v>
      </c>
      <c r="AJ231">
        <f t="shared" si="248"/>
        <v>0.62051749498461517</v>
      </c>
      <c r="AK231">
        <f t="shared" si="249"/>
        <v>0.25294944679448561</v>
      </c>
      <c r="AL231">
        <f t="shared" si="250"/>
        <v>2.7140457243892433</v>
      </c>
      <c r="AM231">
        <f t="shared" si="251"/>
        <v>4.6063731927157496</v>
      </c>
      <c r="AN231">
        <f t="shared" ref="AN231:AT240" si="266">$AU231+$AB$7*SIN(AO231)</f>
        <v>2.3107085311798761</v>
      </c>
      <c r="AO231">
        <f t="shared" si="266"/>
        <v>2.3083911959917964</v>
      </c>
      <c r="AP231">
        <f t="shared" si="266"/>
        <v>2.3140222046490999</v>
      </c>
      <c r="AQ231">
        <f t="shared" si="266"/>
        <v>2.3002779203175914</v>
      </c>
      <c r="AR231">
        <f t="shared" si="266"/>
        <v>2.3334719764512819</v>
      </c>
      <c r="AS231">
        <f t="shared" si="266"/>
        <v>2.2510670415066105</v>
      </c>
      <c r="AT231">
        <f t="shared" si="266"/>
        <v>2.4440677614255493</v>
      </c>
      <c r="AU231">
        <f t="shared" si="252"/>
        <v>1.8592205244893814</v>
      </c>
      <c r="AV231" s="246">
        <f t="shared" si="253"/>
        <v>1.0461741026072313E-3</v>
      </c>
      <c r="AW231" s="247">
        <f t="shared" si="254"/>
        <v>-7.4903810172579407E-4</v>
      </c>
      <c r="AX231" s="248">
        <f t="shared" si="255"/>
        <v>5.6105807783698098E-7</v>
      </c>
      <c r="AY231" s="247">
        <f t="shared" si="256"/>
        <v>-5.0367847479496205E-3</v>
      </c>
      <c r="BA231">
        <f t="shared" si="257"/>
        <v>-4.9681560520413509E-3</v>
      </c>
      <c r="BB231">
        <f t="shared" si="258"/>
        <v>0.80486728181477296</v>
      </c>
      <c r="BC231">
        <f t="shared" si="259"/>
        <v>-0.90644440118584946</v>
      </c>
      <c r="BD231">
        <f t="shared" si="260"/>
        <v>4.0733643889191179E-2</v>
      </c>
      <c r="BE231">
        <f t="shared" si="261"/>
        <v>2.9357994905912803</v>
      </c>
      <c r="BF231">
        <f t="shared" si="262"/>
        <v>9.6841727525928576</v>
      </c>
      <c r="BG231">
        <f t="shared" ref="BG231:BM240" si="267">$BN231+$BB$7*SIN(BH231)</f>
        <v>2.8901623077139336</v>
      </c>
      <c r="BH231">
        <f t="shared" si="267"/>
        <v>2.8901592606591895</v>
      </c>
      <c r="BI231">
        <f t="shared" si="267"/>
        <v>2.8901750426638815</v>
      </c>
      <c r="BJ231">
        <f t="shared" si="267"/>
        <v>2.8900933001934592</v>
      </c>
      <c r="BK231">
        <f t="shared" si="267"/>
        <v>2.8905166645604274</v>
      </c>
      <c r="BL231">
        <f t="shared" si="267"/>
        <v>2.8883234568188469</v>
      </c>
      <c r="BM231">
        <f t="shared" si="267"/>
        <v>2.8996719994349531</v>
      </c>
      <c r="BN231">
        <f t="shared" si="263"/>
        <v>2.8405682706045203</v>
      </c>
    </row>
    <row r="232" spans="1:66">
      <c r="A232" s="70" t="s">
        <v>119</v>
      </c>
      <c r="B232" s="71" t="s">
        <v>45</v>
      </c>
      <c r="C232" s="70">
        <v>51897.593999999997</v>
      </c>
      <c r="D232" s="70" t="s">
        <v>46</v>
      </c>
      <c r="E232" s="58">
        <f t="shared" si="235"/>
        <v>22498.514400165615</v>
      </c>
      <c r="F232">
        <f t="shared" si="236"/>
        <v>22498.5</v>
      </c>
      <c r="G232">
        <f t="shared" si="237"/>
        <v>5.2056904969504103E-3</v>
      </c>
      <c r="H232" s="116"/>
      <c r="I232" s="116">
        <f>G232</f>
        <v>5.2056904969504103E-3</v>
      </c>
      <c r="J232" s="117"/>
      <c r="K232" s="117"/>
      <c r="L232" s="116"/>
      <c r="M232" s="116"/>
      <c r="N232" s="116"/>
      <c r="O232" s="40"/>
      <c r="P232" s="116"/>
      <c r="Q232" s="293">
        <f t="shared" si="238"/>
        <v>36879.093999999997</v>
      </c>
      <c r="R232" s="8">
        <f t="shared" si="239"/>
        <v>2.709921355003981E-5</v>
      </c>
      <c r="S232" s="116">
        <v>0.1</v>
      </c>
      <c r="T232" s="167">
        <f t="shared" si="240"/>
        <v>2.7099213550039812E-6</v>
      </c>
      <c r="U232" s="116"/>
      <c r="V232" s="116"/>
      <c r="W232" s="25"/>
      <c r="X232" s="252"/>
      <c r="Y232" s="41"/>
      <c r="Z232">
        <f t="shared" si="241"/>
        <v>22498.5</v>
      </c>
      <c r="AA232" s="246">
        <f t="shared" si="242"/>
        <v>5.9402526034532952E-3</v>
      </c>
      <c r="AB232" s="247">
        <f t="shared" si="243"/>
        <v>-7.3456210650288487E-4</v>
      </c>
      <c r="AC232" s="247">
        <f t="shared" si="244"/>
        <v>5.2056904969504103E-3</v>
      </c>
      <c r="AD232" s="248">
        <f t="shared" si="245"/>
        <v>5.3958148830995563E-8</v>
      </c>
      <c r="AH232">
        <f t="shared" si="246"/>
        <v>1.026021044475894E-2</v>
      </c>
      <c r="AI232">
        <f t="shared" si="247"/>
        <v>0.44365400386404397</v>
      </c>
      <c r="AJ232">
        <f t="shared" si="248"/>
        <v>0.6167307372070866</v>
      </c>
      <c r="AK232">
        <f t="shared" si="249"/>
        <v>0.25027094872424865</v>
      </c>
      <c r="AL232">
        <f t="shared" si="250"/>
        <v>2.7188654144526807</v>
      </c>
      <c r="AM232">
        <f t="shared" si="251"/>
        <v>4.660517899858367</v>
      </c>
      <c r="AN232">
        <f t="shared" si="266"/>
        <v>2.3193047727606819</v>
      </c>
      <c r="AO232">
        <f t="shared" si="266"/>
        <v>2.3168465937383305</v>
      </c>
      <c r="AP232">
        <f t="shared" si="266"/>
        <v>2.322764382797148</v>
      </c>
      <c r="AQ232">
        <f t="shared" si="266"/>
        <v>2.3084531471985539</v>
      </c>
      <c r="AR232">
        <f t="shared" si="266"/>
        <v>2.342695572109792</v>
      </c>
      <c r="AS232">
        <f t="shared" si="266"/>
        <v>2.2584804110318819</v>
      </c>
      <c r="AT232">
        <f t="shared" si="266"/>
        <v>2.454010026096987</v>
      </c>
      <c r="AU232">
        <f t="shared" si="252"/>
        <v>1.8713017932055394</v>
      </c>
      <c r="AV232" s="246">
        <f t="shared" si="253"/>
        <v>1.0053318160049866E-3</v>
      </c>
      <c r="AW232" s="247">
        <f t="shared" si="254"/>
        <v>4.2003586809454237E-3</v>
      </c>
      <c r="AX232" s="248">
        <f t="shared" si="255"/>
        <v>1.764301304859358E-6</v>
      </c>
      <c r="AY232" s="247">
        <f t="shared" si="256"/>
        <v>-1.1959916036022138E-4</v>
      </c>
      <c r="BA232">
        <f t="shared" si="257"/>
        <v>-4.9349207874483086E-3</v>
      </c>
      <c r="BB232">
        <f t="shared" si="258"/>
        <v>0.80433706931157023</v>
      </c>
      <c r="BC232">
        <f t="shared" si="259"/>
        <v>-0.90068218294671976</v>
      </c>
      <c r="BD232">
        <f t="shared" si="260"/>
        <v>3.8105445874066654E-2</v>
      </c>
      <c r="BE232">
        <f t="shared" si="261"/>
        <v>2.949249785650649</v>
      </c>
      <c r="BF232">
        <f t="shared" si="262"/>
        <v>10.366021121341962</v>
      </c>
      <c r="BG232">
        <f t="shared" si="267"/>
        <v>2.9065435765225676</v>
      </c>
      <c r="BH232">
        <f t="shared" si="267"/>
        <v>2.9065406496645934</v>
      </c>
      <c r="BI232">
        <f t="shared" si="267"/>
        <v>2.9065557476201662</v>
      </c>
      <c r="BJ232">
        <f t="shared" si="267"/>
        <v>2.9064778654754719</v>
      </c>
      <c r="BK232">
        <f t="shared" si="267"/>
        <v>2.9068796015464731</v>
      </c>
      <c r="BL232">
        <f t="shared" si="267"/>
        <v>2.9048069283671896</v>
      </c>
      <c r="BM232">
        <f t="shared" si="267"/>
        <v>2.9154895526369708</v>
      </c>
      <c r="BN232">
        <f t="shared" si="263"/>
        <v>2.8601188244288709</v>
      </c>
    </row>
    <row r="233" spans="1:66">
      <c r="A233" s="70" t="s">
        <v>119</v>
      </c>
      <c r="B233" s="71" t="s">
        <v>45</v>
      </c>
      <c r="C233" s="70">
        <v>52075.81</v>
      </c>
      <c r="D233" s="70" t="s">
        <v>124</v>
      </c>
      <c r="E233" s="58">
        <f t="shared" si="235"/>
        <v>22991.501817636607</v>
      </c>
      <c r="F233">
        <f t="shared" si="236"/>
        <v>22991.5</v>
      </c>
      <c r="G233">
        <f t="shared" si="237"/>
        <v>6.5707950125215575E-4</v>
      </c>
      <c r="H233" s="116"/>
      <c r="I233" s="116"/>
      <c r="J233" s="117"/>
      <c r="K233" s="117">
        <f>G233</f>
        <v>6.5707950125215575E-4</v>
      </c>
      <c r="L233" s="116"/>
      <c r="M233" s="116"/>
      <c r="N233" s="116"/>
      <c r="O233" s="40"/>
      <c r="P233" s="116"/>
      <c r="Q233" s="293">
        <f t="shared" si="238"/>
        <v>37057.31</v>
      </c>
      <c r="R233" s="8">
        <f t="shared" si="239"/>
        <v>4.3175347096578175E-7</v>
      </c>
      <c r="S233" s="116">
        <v>1</v>
      </c>
      <c r="T233" s="167">
        <f t="shared" si="240"/>
        <v>4.3175347096578175E-7</v>
      </c>
      <c r="U233" s="116"/>
      <c r="V233" s="116"/>
      <c r="W233" s="25"/>
      <c r="X233" s="252"/>
      <c r="Y233" s="41"/>
      <c r="Z233">
        <f t="shared" si="241"/>
        <v>22991.5</v>
      </c>
      <c r="AA233" s="246">
        <f t="shared" si="242"/>
        <v>5.3718691477764712E-3</v>
      </c>
      <c r="AB233" s="247">
        <f t="shared" si="243"/>
        <v>-4.7147896465243155E-3</v>
      </c>
      <c r="AC233" s="247">
        <f t="shared" si="244"/>
        <v>6.5707950125215575E-4</v>
      </c>
      <c r="AD233" s="248">
        <f t="shared" si="245"/>
        <v>2.2229241410972881E-5</v>
      </c>
      <c r="AH233">
        <f t="shared" si="246"/>
        <v>9.9299538771395728E-3</v>
      </c>
      <c r="AI233">
        <f t="shared" si="247"/>
        <v>0.43524078441354019</v>
      </c>
      <c r="AJ233">
        <f t="shared" si="248"/>
        <v>0.58882069145296656</v>
      </c>
      <c r="AK233">
        <f t="shared" si="249"/>
        <v>0.23065871672670712</v>
      </c>
      <c r="AL233">
        <f t="shared" si="250"/>
        <v>2.753849163575282</v>
      </c>
      <c r="AM233">
        <f t="shared" si="251"/>
        <v>5.0932627756979718</v>
      </c>
      <c r="AN233">
        <f t="shared" si="266"/>
        <v>2.3823939648929846</v>
      </c>
      <c r="AO233">
        <f t="shared" si="266"/>
        <v>2.3787543874608321</v>
      </c>
      <c r="AP233">
        <f t="shared" si="266"/>
        <v>2.3869753976985435</v>
      </c>
      <c r="AQ233">
        <f t="shared" si="266"/>
        <v>2.3683130944599498</v>
      </c>
      <c r="AR233">
        <f t="shared" si="266"/>
        <v>2.4102167380542046</v>
      </c>
      <c r="AS233">
        <f t="shared" si="266"/>
        <v>2.3135875576237583</v>
      </c>
      <c r="AT233">
        <f t="shared" si="266"/>
        <v>2.525087661743286</v>
      </c>
      <c r="AU233">
        <f t="shared" si="252"/>
        <v>1.9608666875975072</v>
      </c>
      <c r="AV233" s="246">
        <f t="shared" si="253"/>
        <v>7.2325473219117618E-4</v>
      </c>
      <c r="AW233" s="247">
        <f t="shared" si="254"/>
        <v>-6.6175230939020425E-5</v>
      </c>
      <c r="AX233" s="248">
        <f t="shared" si="255"/>
        <v>4.3791611898326863E-9</v>
      </c>
      <c r="AY233" s="247">
        <f t="shared" si="256"/>
        <v>-4.624259960302122E-3</v>
      </c>
      <c r="BA233">
        <f t="shared" si="257"/>
        <v>-4.648614415585295E-3</v>
      </c>
      <c r="BB233">
        <f t="shared" si="258"/>
        <v>0.80152401700402653</v>
      </c>
      <c r="BC233">
        <f t="shared" si="259"/>
        <v>-0.8531929310665608</v>
      </c>
      <c r="BD233">
        <f t="shared" si="260"/>
        <v>1.8528130629632687E-2</v>
      </c>
      <c r="BE233">
        <f t="shared" si="261"/>
        <v>3.0485104161122738</v>
      </c>
      <c r="BF233">
        <f t="shared" si="262"/>
        <v>21.470860554061151</v>
      </c>
      <c r="BG233">
        <f t="shared" si="267"/>
        <v>3.0277100405532034</v>
      </c>
      <c r="BH233">
        <f t="shared" si="267"/>
        <v>3.0277084048847649</v>
      </c>
      <c r="BI233">
        <f t="shared" si="267"/>
        <v>3.0277166638451107</v>
      </c>
      <c r="BJ233">
        <f t="shared" si="267"/>
        <v>3.0276749618993741</v>
      </c>
      <c r="BK233">
        <f t="shared" si="267"/>
        <v>3.0278855253866328</v>
      </c>
      <c r="BL233">
        <f t="shared" si="267"/>
        <v>3.0268222860531835</v>
      </c>
      <c r="BM233">
        <f t="shared" si="267"/>
        <v>3.0321898012493129</v>
      </c>
      <c r="BN233">
        <f t="shared" si="263"/>
        <v>3.0050575166905951</v>
      </c>
    </row>
    <row r="234" spans="1:66">
      <c r="A234" s="72" t="s">
        <v>125</v>
      </c>
      <c r="B234" s="60"/>
      <c r="C234" s="61">
        <v>52131.842499999999</v>
      </c>
      <c r="D234" s="61">
        <v>2.0000000000000001E-4</v>
      </c>
      <c r="E234" s="58">
        <f t="shared" si="235"/>
        <v>23146.500905650275</v>
      </c>
      <c r="F234">
        <f t="shared" si="236"/>
        <v>23146.5</v>
      </c>
      <c r="G234">
        <f t="shared" si="237"/>
        <v>3.2739450398366898E-4</v>
      </c>
      <c r="H234" s="116"/>
      <c r="I234" s="116"/>
      <c r="J234" s="9"/>
      <c r="L234" s="117">
        <f>G234</f>
        <v>3.2739450398366898E-4</v>
      </c>
      <c r="M234" s="116"/>
      <c r="N234" s="116"/>
      <c r="O234" s="40"/>
      <c r="P234" s="116"/>
      <c r="Q234" s="293">
        <f t="shared" si="238"/>
        <v>37113.342499999999</v>
      </c>
      <c r="R234" s="8">
        <f t="shared" si="239"/>
        <v>1.0718716123871265E-7</v>
      </c>
      <c r="S234" s="116">
        <v>1</v>
      </c>
      <c r="T234" s="167">
        <f t="shared" si="240"/>
        <v>1.0718716123871265E-7</v>
      </c>
      <c r="U234" s="116"/>
      <c r="W234" s="25"/>
      <c r="X234" s="252"/>
      <c r="Y234" s="41"/>
      <c r="Z234">
        <f t="shared" si="241"/>
        <v>23146.5</v>
      </c>
      <c r="AA234" s="246">
        <f t="shared" si="242"/>
        <v>5.1864457521727785E-3</v>
      </c>
      <c r="AB234" s="247">
        <f t="shared" si="243"/>
        <v>-4.8590512481891095E-3</v>
      </c>
      <c r="AC234" s="247">
        <f t="shared" si="244"/>
        <v>3.2739450398366898E-4</v>
      </c>
      <c r="AD234" s="248">
        <f t="shared" si="245"/>
        <v>2.3610379032528145E-5</v>
      </c>
      <c r="AH234">
        <f t="shared" si="246"/>
        <v>9.8191533020478214E-3</v>
      </c>
      <c r="AI234">
        <f t="shared" si="247"/>
        <v>0.43279517303522996</v>
      </c>
      <c r="AJ234">
        <f t="shared" si="248"/>
        <v>0.58010268013841038</v>
      </c>
      <c r="AK234">
        <f t="shared" si="249"/>
        <v>0.22457760231089374</v>
      </c>
      <c r="AL234">
        <f t="shared" si="250"/>
        <v>2.7645934199072393</v>
      </c>
      <c r="AM234">
        <f t="shared" si="251"/>
        <v>5.2420680204029653</v>
      </c>
      <c r="AN234">
        <f t="shared" si="266"/>
        <v>2.4020095365310885</v>
      </c>
      <c r="AO234">
        <f t="shared" si="266"/>
        <v>2.397953534842701</v>
      </c>
      <c r="AP234">
        <f t="shared" si="266"/>
        <v>2.4069498460455203</v>
      </c>
      <c r="AQ234">
        <f t="shared" si="266"/>
        <v>2.3868941451421124</v>
      </c>
      <c r="AR234">
        <f t="shared" si="266"/>
        <v>2.4311183866150454</v>
      </c>
      <c r="AS234">
        <f t="shared" si="266"/>
        <v>2.3310131421550868</v>
      </c>
      <c r="AT234">
        <f t="shared" si="266"/>
        <v>2.5464920024118456</v>
      </c>
      <c r="AU234">
        <f t="shared" si="252"/>
        <v>1.9890260357329126</v>
      </c>
      <c r="AV234" s="246">
        <f t="shared" si="253"/>
        <v>6.4195610918997472E-4</v>
      </c>
      <c r="AW234" s="247">
        <f t="shared" si="254"/>
        <v>-3.1456160520630574E-4</v>
      </c>
      <c r="AX234" s="248">
        <f t="shared" si="255"/>
        <v>9.8949003469967753E-8</v>
      </c>
      <c r="AY234" s="247">
        <f t="shared" si="256"/>
        <v>-4.9472691550813486E-3</v>
      </c>
      <c r="BA234">
        <f t="shared" si="257"/>
        <v>-4.5444896429828038E-3</v>
      </c>
      <c r="BB234">
        <f t="shared" si="258"/>
        <v>0.80104396972539116</v>
      </c>
      <c r="BC234">
        <f t="shared" si="259"/>
        <v>-0.83656616405070783</v>
      </c>
      <c r="BD234">
        <f t="shared" si="260"/>
        <v>1.2349310434822859E-2</v>
      </c>
      <c r="BE234">
        <f t="shared" si="261"/>
        <v>3.0796016329427878</v>
      </c>
      <c r="BF234">
        <f t="shared" si="262"/>
        <v>32.252404574087457</v>
      </c>
      <c r="BG234">
        <f t="shared" si="267"/>
        <v>3.0657338184459979</v>
      </c>
      <c r="BH234">
        <f t="shared" si="267"/>
        <v>3.0657327022520651</v>
      </c>
      <c r="BI234">
        <f t="shared" si="267"/>
        <v>3.0657383178793483</v>
      </c>
      <c r="BJ234">
        <f t="shared" si="267"/>
        <v>3.0657100653544238</v>
      </c>
      <c r="BK234">
        <f t="shared" si="267"/>
        <v>3.0658522047221637</v>
      </c>
      <c r="BL234">
        <f t="shared" si="267"/>
        <v>3.0651370813545986</v>
      </c>
      <c r="BM234">
        <f t="shared" si="267"/>
        <v>3.0687345789819291</v>
      </c>
      <c r="BN234">
        <f t="shared" si="263"/>
        <v>3.0506264767323135</v>
      </c>
    </row>
    <row r="235" spans="1:66">
      <c r="A235" s="70" t="s">
        <v>119</v>
      </c>
      <c r="B235" s="71" t="s">
        <v>45</v>
      </c>
      <c r="C235" s="70">
        <v>52133.656000000003</v>
      </c>
      <c r="D235" s="70" t="s">
        <v>46</v>
      </c>
      <c r="E235" s="58">
        <f t="shared" si="235"/>
        <v>23151.517473644089</v>
      </c>
      <c r="F235">
        <f t="shared" si="236"/>
        <v>23151.5</v>
      </c>
      <c r="G235">
        <f t="shared" si="237"/>
        <v>6.3167595071718097E-3</v>
      </c>
      <c r="H235" s="116"/>
      <c r="I235" s="116">
        <f>G235</f>
        <v>6.3167595071718097E-3</v>
      </c>
      <c r="J235" s="117"/>
      <c r="K235" s="117"/>
      <c r="L235" s="116"/>
      <c r="M235" s="116"/>
      <c r="N235" s="116"/>
      <c r="O235" s="40"/>
      <c r="P235" s="116"/>
      <c r="Q235" s="293">
        <f t="shared" si="238"/>
        <v>37115.156000000003</v>
      </c>
      <c r="R235" s="8">
        <f t="shared" si="239"/>
        <v>3.9901450671445444E-5</v>
      </c>
      <c r="S235" s="116">
        <v>0.1</v>
      </c>
      <c r="T235" s="167">
        <f t="shared" si="240"/>
        <v>3.9901450671445447E-6</v>
      </c>
      <c r="W235" s="25"/>
      <c r="X235" s="252"/>
      <c r="Y235" s="41"/>
      <c r="Z235">
        <f t="shared" si="241"/>
        <v>23151.5</v>
      </c>
      <c r="AA235" s="246">
        <f t="shared" si="242"/>
        <v>5.1804127372054049E-3</v>
      </c>
      <c r="AB235" s="247">
        <f t="shared" si="243"/>
        <v>1.1363467699664048E-3</v>
      </c>
      <c r="AC235" s="247">
        <f t="shared" si="244"/>
        <v>6.3167595071718097E-3</v>
      </c>
      <c r="AD235" s="248">
        <f t="shared" si="245"/>
        <v>1.2912839816130814E-7</v>
      </c>
      <c r="AH235">
        <f t="shared" si="246"/>
        <v>9.8155255261371359E-3</v>
      </c>
      <c r="AI235">
        <f t="shared" si="247"/>
        <v>0.43271779977259495</v>
      </c>
      <c r="AJ235">
        <f t="shared" si="248"/>
        <v>0.57982189051650801</v>
      </c>
      <c r="AK235">
        <f t="shared" si="249"/>
        <v>0.22438208595384548</v>
      </c>
      <c r="AL235">
        <f t="shared" si="250"/>
        <v>2.7649380978990123</v>
      </c>
      <c r="AM235">
        <f t="shared" si="251"/>
        <v>5.246980548516329</v>
      </c>
      <c r="AN235">
        <f t="shared" si="266"/>
        <v>2.4026406329345438</v>
      </c>
      <c r="AO235">
        <f t="shared" si="266"/>
        <v>2.3985708866344493</v>
      </c>
      <c r="AP235">
        <f t="shared" si="266"/>
        <v>2.4075925049339397</v>
      </c>
      <c r="AQ235">
        <f t="shared" si="266"/>
        <v>2.3874918709495878</v>
      </c>
      <c r="AR235">
        <f t="shared" si="266"/>
        <v>2.4317899240247152</v>
      </c>
      <c r="AS235">
        <f t="shared" si="266"/>
        <v>2.3315763570996872</v>
      </c>
      <c r="AT235">
        <f t="shared" si="266"/>
        <v>2.5471750760728669</v>
      </c>
      <c r="AU235">
        <f t="shared" si="252"/>
        <v>1.989934401801797</v>
      </c>
      <c r="AV235" s="246">
        <f t="shared" si="253"/>
        <v>6.3939117533351464E-4</v>
      </c>
      <c r="AW235" s="247">
        <f t="shared" si="254"/>
        <v>5.677368331838295E-3</v>
      </c>
      <c r="AX235" s="248">
        <f t="shared" si="255"/>
        <v>3.2232511175360348E-6</v>
      </c>
      <c r="AY235" s="247">
        <f t="shared" si="256"/>
        <v>1.0422555429065641E-3</v>
      </c>
      <c r="BA235">
        <f t="shared" si="257"/>
        <v>-4.5410215618718903E-3</v>
      </c>
      <c r="BB235">
        <f t="shared" si="258"/>
        <v>0.80103169114358985</v>
      </c>
      <c r="BC235">
        <f t="shared" si="259"/>
        <v>-0.83601658152662206</v>
      </c>
      <c r="BD235">
        <f t="shared" si="260"/>
        <v>1.2149877434232759E-2</v>
      </c>
      <c r="BE235">
        <f t="shared" si="261"/>
        <v>3.0806039992937753</v>
      </c>
      <c r="BF235">
        <f t="shared" si="262"/>
        <v>32.782819175974829</v>
      </c>
      <c r="BG235">
        <f t="shared" si="267"/>
        <v>3.0669600395417702</v>
      </c>
      <c r="BH235">
        <f t="shared" si="267"/>
        <v>3.0669589407123423</v>
      </c>
      <c r="BI235">
        <f t="shared" si="267"/>
        <v>3.0669644684669346</v>
      </c>
      <c r="BJ235">
        <f t="shared" si="267"/>
        <v>3.0669366606056689</v>
      </c>
      <c r="BK235">
        <f t="shared" si="267"/>
        <v>3.0670765499398414</v>
      </c>
      <c r="BL235">
        <f t="shared" si="267"/>
        <v>3.0663728122788529</v>
      </c>
      <c r="BM235">
        <f t="shared" si="267"/>
        <v>3.0699127159600326</v>
      </c>
      <c r="BN235">
        <f t="shared" si="263"/>
        <v>3.0520964431852722</v>
      </c>
    </row>
    <row r="236" spans="1:66">
      <c r="A236" s="70" t="s">
        <v>119</v>
      </c>
      <c r="B236" s="71" t="s">
        <v>45</v>
      </c>
      <c r="C236" s="70">
        <v>52183.536800000002</v>
      </c>
      <c r="D236" s="70" t="s">
        <v>124</v>
      </c>
      <c r="E236" s="58">
        <f t="shared" si="235"/>
        <v>23289.499511022252</v>
      </c>
      <c r="F236">
        <f t="shared" si="236"/>
        <v>23289.5</v>
      </c>
      <c r="G236">
        <f t="shared" si="237"/>
        <v>-1.7676649440545589E-4</v>
      </c>
      <c r="H236" s="116"/>
      <c r="I236" s="116"/>
      <c r="J236" s="117"/>
      <c r="K236" s="116">
        <f t="shared" ref="K236:K247" si="268">G236</f>
        <v>-1.7676649440545589E-4</v>
      </c>
      <c r="L236" s="116"/>
      <c r="M236" s="116"/>
      <c r="N236" s="118"/>
      <c r="O236" s="40"/>
      <c r="P236" s="116"/>
      <c r="Q236" s="293">
        <f t="shared" si="238"/>
        <v>37165.036800000002</v>
      </c>
      <c r="R236" s="8">
        <f t="shared" si="239"/>
        <v>3.1246393544394068E-8</v>
      </c>
      <c r="S236" s="116">
        <v>1</v>
      </c>
      <c r="T236" s="167">
        <f t="shared" si="240"/>
        <v>3.1246393544394068E-8</v>
      </c>
      <c r="U236" s="116"/>
      <c r="W236" s="25"/>
      <c r="X236" s="252"/>
      <c r="Y236" s="41"/>
      <c r="Z236">
        <f t="shared" si="241"/>
        <v>23289.5</v>
      </c>
      <c r="AA236" s="246">
        <f t="shared" si="242"/>
        <v>5.0126496251593176E-3</v>
      </c>
      <c r="AB236" s="247">
        <f t="shared" si="243"/>
        <v>-5.1894161195647735E-3</v>
      </c>
      <c r="AC236" s="247">
        <f t="shared" si="244"/>
        <v>-1.7676649440545589E-4</v>
      </c>
      <c r="AD236" s="248">
        <f t="shared" si="245"/>
        <v>2.6930039661998713E-5</v>
      </c>
      <c r="AH236">
        <f t="shared" si="246"/>
        <v>9.7140989424549535E-3</v>
      </c>
      <c r="AI236">
        <f t="shared" si="247"/>
        <v>0.43061898420337219</v>
      </c>
      <c r="AJ236">
        <f t="shared" si="248"/>
        <v>0.5720826875477556</v>
      </c>
      <c r="AK236">
        <f t="shared" si="249"/>
        <v>0.21900153890382801</v>
      </c>
      <c r="AL236">
        <f t="shared" si="250"/>
        <v>2.7744052941395307</v>
      </c>
      <c r="AM236">
        <f t="shared" si="251"/>
        <v>5.3854747409902908</v>
      </c>
      <c r="AN236">
        <f t="shared" si="266"/>
        <v>2.4200187207231854</v>
      </c>
      <c r="AO236">
        <f t="shared" si="266"/>
        <v>2.4155625906528142</v>
      </c>
      <c r="AP236">
        <f t="shared" si="266"/>
        <v>2.4252886349037079</v>
      </c>
      <c r="AQ236">
        <f t="shared" si="266"/>
        <v>2.4039507736176096</v>
      </c>
      <c r="AR236">
        <f t="shared" si="266"/>
        <v>2.450256402535238</v>
      </c>
      <c r="AS236">
        <f t="shared" si="266"/>
        <v>2.3471512669882975</v>
      </c>
      <c r="AT236">
        <f t="shared" si="266"/>
        <v>2.565847097427798</v>
      </c>
      <c r="AU236">
        <f t="shared" si="252"/>
        <v>2.0150053053029966</v>
      </c>
      <c r="AV236" s="246">
        <f t="shared" si="253"/>
        <v>5.7000469222198615E-4</v>
      </c>
      <c r="AW236" s="247">
        <f t="shared" si="254"/>
        <v>-7.4677118662744204E-4</v>
      </c>
      <c r="AX236" s="248">
        <f t="shared" si="255"/>
        <v>5.576672051769579E-7</v>
      </c>
      <c r="AY236" s="247">
        <f t="shared" si="256"/>
        <v>-5.4482205039230779E-3</v>
      </c>
      <c r="BA236">
        <f t="shared" si="257"/>
        <v>-4.4426449329373315E-3</v>
      </c>
      <c r="BB236">
        <f t="shared" si="258"/>
        <v>0.80077180941475989</v>
      </c>
      <c r="BC236">
        <f t="shared" si="259"/>
        <v>-0.8205244097613128</v>
      </c>
      <c r="BD236">
        <f t="shared" si="260"/>
        <v>6.6434574566205228E-3</v>
      </c>
      <c r="BE236">
        <f t="shared" si="261"/>
        <v>3.1082590341216703</v>
      </c>
      <c r="BF236">
        <f t="shared" si="262"/>
        <v>59.993929255668832</v>
      </c>
      <c r="BG236">
        <f t="shared" si="267"/>
        <v>3.1007974542685042</v>
      </c>
      <c r="BH236">
        <f t="shared" si="267"/>
        <v>3.1007968457380444</v>
      </c>
      <c r="BI236">
        <f t="shared" si="267"/>
        <v>3.1007999010226959</v>
      </c>
      <c r="BJ236">
        <f t="shared" si="267"/>
        <v>3.1007845611716007</v>
      </c>
      <c r="BK236">
        <f t="shared" si="267"/>
        <v>3.1008615787861284</v>
      </c>
      <c r="BL236">
        <f t="shared" si="267"/>
        <v>3.1004748898617756</v>
      </c>
      <c r="BM236">
        <f t="shared" si="267"/>
        <v>3.1024163110986285</v>
      </c>
      <c r="BN236">
        <f t="shared" si="263"/>
        <v>3.0926675172869311</v>
      </c>
    </row>
    <row r="237" spans="1:66">
      <c r="A237" s="73" t="s">
        <v>126</v>
      </c>
      <c r="B237" s="74" t="s">
        <v>45</v>
      </c>
      <c r="C237" s="73">
        <v>52201.250800000002</v>
      </c>
      <c r="D237" s="73">
        <v>1E-4</v>
      </c>
      <c r="E237" s="58">
        <f t="shared" si="235"/>
        <v>23338.500605834619</v>
      </c>
      <c r="F237">
        <f t="shared" si="236"/>
        <v>23338.5</v>
      </c>
      <c r="G237">
        <f t="shared" si="237"/>
        <v>2.1901050786254928E-4</v>
      </c>
      <c r="H237" s="116"/>
      <c r="I237" s="116"/>
      <c r="J237" s="117"/>
      <c r="K237" s="116">
        <f t="shared" si="268"/>
        <v>2.1901050786254928E-4</v>
      </c>
      <c r="L237" s="116"/>
      <c r="M237" s="116"/>
      <c r="N237" s="118"/>
      <c r="O237" s="40"/>
      <c r="P237" s="116"/>
      <c r="Q237" s="293">
        <f t="shared" si="238"/>
        <v>37182.750800000002</v>
      </c>
      <c r="R237" s="8">
        <f t="shared" si="239"/>
        <v>4.7965602554211758E-8</v>
      </c>
      <c r="S237" s="116">
        <v>1</v>
      </c>
      <c r="T237" s="167">
        <f t="shared" si="240"/>
        <v>4.7965602554211758E-8</v>
      </c>
      <c r="U237" s="116"/>
      <c r="W237" s="25"/>
      <c r="X237" s="252"/>
      <c r="Y237" s="41"/>
      <c r="Z237">
        <f t="shared" si="241"/>
        <v>23338.5</v>
      </c>
      <c r="AA237" s="246">
        <f t="shared" si="242"/>
        <v>4.9525066099850744E-3</v>
      </c>
      <c r="AB237" s="247">
        <f t="shared" si="243"/>
        <v>-4.7334961021225251E-3</v>
      </c>
      <c r="AC237" s="247">
        <f t="shared" si="244"/>
        <v>2.1901050786254928E-4</v>
      </c>
      <c r="AD237" s="248">
        <f t="shared" si="245"/>
        <v>2.2405985348809138E-5</v>
      </c>
      <c r="AH237">
        <f t="shared" si="246"/>
        <v>9.6774878819019076E-3</v>
      </c>
      <c r="AI237">
        <f t="shared" si="247"/>
        <v>0.42989057187684021</v>
      </c>
      <c r="AJ237">
        <f t="shared" si="248"/>
        <v>0.56933957598897555</v>
      </c>
      <c r="AK237">
        <f t="shared" si="249"/>
        <v>0.21709826152442688</v>
      </c>
      <c r="AL237">
        <f t="shared" si="250"/>
        <v>2.777745867322218</v>
      </c>
      <c r="AM237">
        <f t="shared" si="251"/>
        <v>5.4360438450508486</v>
      </c>
      <c r="AN237">
        <f t="shared" si="266"/>
        <v>2.4261707962362093</v>
      </c>
      <c r="AO237">
        <f t="shared" si="266"/>
        <v>2.4215744179227792</v>
      </c>
      <c r="AP237">
        <f t="shared" si="266"/>
        <v>2.4315529156231404</v>
      </c>
      <c r="AQ237">
        <f t="shared" si="266"/>
        <v>2.4097778795303642</v>
      </c>
      <c r="AR237">
        <f t="shared" si="266"/>
        <v>2.4567814605153773</v>
      </c>
      <c r="AS237">
        <f t="shared" si="266"/>
        <v>2.3526963693336671</v>
      </c>
      <c r="AT237">
        <f t="shared" si="266"/>
        <v>2.5723935132572326</v>
      </c>
      <c r="AU237">
        <f t="shared" si="252"/>
        <v>2.0239072927780599</v>
      </c>
      <c r="AV237" s="246">
        <f t="shared" si="253"/>
        <v>5.4601544374937964E-4</v>
      </c>
      <c r="AW237" s="247">
        <f t="shared" si="254"/>
        <v>-3.2700493588683037E-4</v>
      </c>
      <c r="AX237" s="248">
        <f t="shared" si="255"/>
        <v>1.0693222809435003E-7</v>
      </c>
      <c r="AY237" s="247">
        <f t="shared" si="256"/>
        <v>-5.0519862078036637E-3</v>
      </c>
      <c r="BA237">
        <f t="shared" si="257"/>
        <v>-4.4064911662356947E-3</v>
      </c>
      <c r="BB237">
        <f t="shared" si="258"/>
        <v>0.80071619666627214</v>
      </c>
      <c r="BC237">
        <f t="shared" si="259"/>
        <v>-0.81487406332129741</v>
      </c>
      <c r="BD237">
        <f t="shared" si="260"/>
        <v>4.6875558333461364E-3</v>
      </c>
      <c r="BE237">
        <f t="shared" si="261"/>
        <v>3.1180749791791937</v>
      </c>
      <c r="BF237">
        <f t="shared" si="262"/>
        <v>85.038502705039022</v>
      </c>
      <c r="BG237">
        <f t="shared" si="267"/>
        <v>3.1128099878310485</v>
      </c>
      <c r="BH237">
        <f t="shared" si="267"/>
        <v>3.1128095572875329</v>
      </c>
      <c r="BI237">
        <f t="shared" si="267"/>
        <v>3.1128117180391608</v>
      </c>
      <c r="BJ237">
        <f t="shared" si="267"/>
        <v>3.1128008739594928</v>
      </c>
      <c r="BK237">
        <f t="shared" si="267"/>
        <v>3.1128552966837835</v>
      </c>
      <c r="BL237">
        <f t="shared" si="267"/>
        <v>3.1125821667958187</v>
      </c>
      <c r="BM237">
        <f t="shared" si="267"/>
        <v>3.1139528951284157</v>
      </c>
      <c r="BN237">
        <f t="shared" si="263"/>
        <v>3.1070731885259262</v>
      </c>
    </row>
    <row r="238" spans="1:66">
      <c r="A238" s="73" t="s">
        <v>126</v>
      </c>
      <c r="B238" s="74" t="s">
        <v>49</v>
      </c>
      <c r="C238" s="73">
        <v>52201.430500000002</v>
      </c>
      <c r="D238" s="73">
        <v>1E-4</v>
      </c>
      <c r="E238" s="58">
        <f t="shared" si="235"/>
        <v>23338.997698345505</v>
      </c>
      <c r="F238">
        <f t="shared" si="236"/>
        <v>23339</v>
      </c>
      <c r="G238">
        <f t="shared" si="237"/>
        <v>-8.3205299597466365E-4</v>
      </c>
      <c r="H238" s="116"/>
      <c r="I238" s="116"/>
      <c r="J238" s="117"/>
      <c r="K238" s="116">
        <f t="shared" si="268"/>
        <v>-8.3205299597466365E-4</v>
      </c>
      <c r="L238" s="116"/>
      <c r="M238" s="116"/>
      <c r="N238" s="118"/>
      <c r="O238" s="40"/>
      <c r="P238" s="116"/>
      <c r="Q238" s="293">
        <f t="shared" si="238"/>
        <v>37182.930500000002</v>
      </c>
      <c r="R238" s="8">
        <f t="shared" si="239"/>
        <v>6.9231218811041358E-7</v>
      </c>
      <c r="S238" s="116">
        <v>1</v>
      </c>
      <c r="T238" s="167">
        <f t="shared" si="240"/>
        <v>6.9231218811041358E-7</v>
      </c>
      <c r="U238" s="116"/>
      <c r="V238" s="116"/>
      <c r="W238" s="25"/>
      <c r="X238" s="252"/>
      <c r="Y238" s="41"/>
      <c r="Z238">
        <f t="shared" si="241"/>
        <v>23339</v>
      </c>
      <c r="AA238" s="246">
        <f t="shared" si="242"/>
        <v>4.9518913694081264E-3</v>
      </c>
      <c r="AB238" s="247">
        <f t="shared" si="243"/>
        <v>-5.7839443653827901E-3</v>
      </c>
      <c r="AC238" s="247">
        <f t="shared" si="244"/>
        <v>-8.3205299597466365E-4</v>
      </c>
      <c r="AD238" s="248">
        <f t="shared" si="245"/>
        <v>3.3454012421843327E-5</v>
      </c>
      <c r="AH238">
        <f t="shared" si="246"/>
        <v>9.6771127030229297E-3</v>
      </c>
      <c r="AI238">
        <f t="shared" si="247"/>
        <v>0.42988318397138514</v>
      </c>
      <c r="AJ238">
        <f t="shared" si="248"/>
        <v>0.56931159806710541</v>
      </c>
      <c r="AK238">
        <f t="shared" si="249"/>
        <v>0.21707885957236636</v>
      </c>
      <c r="AL238">
        <f t="shared" si="250"/>
        <v>2.7777798990806661</v>
      </c>
      <c r="AM238">
        <f t="shared" si="251"/>
        <v>5.4365637379955505</v>
      </c>
      <c r="AN238">
        <f t="shared" si="266"/>
        <v>2.4262335234405232</v>
      </c>
      <c r="AO238">
        <f t="shared" si="266"/>
        <v>2.4216357063537517</v>
      </c>
      <c r="AP238">
        <f t="shared" si="266"/>
        <v>2.4316167852445378</v>
      </c>
      <c r="AQ238">
        <f t="shared" si="266"/>
        <v>2.4098372959866192</v>
      </c>
      <c r="AR238">
        <f t="shared" si="266"/>
        <v>2.456847955779307</v>
      </c>
      <c r="AS238">
        <f t="shared" si="266"/>
        <v>2.3527529944279215</v>
      </c>
      <c r="AT238">
        <f t="shared" si="266"/>
        <v>2.5724600890767997</v>
      </c>
      <c r="AU238">
        <f t="shared" si="252"/>
        <v>2.0239981293849487</v>
      </c>
      <c r="AV238" s="246">
        <f t="shared" si="253"/>
        <v>5.4577239306695391E-4</v>
      </c>
      <c r="AW238" s="247">
        <f t="shared" si="254"/>
        <v>-1.3778253890416176E-3</v>
      </c>
      <c r="AX238" s="248">
        <f t="shared" si="255"/>
        <v>1.8984028026876848E-6</v>
      </c>
      <c r="AY238" s="247">
        <f t="shared" si="256"/>
        <v>-6.1030467226564208E-3</v>
      </c>
      <c r="BA238">
        <f t="shared" si="257"/>
        <v>-4.4061189763411725E-3</v>
      </c>
      <c r="BB238">
        <f t="shared" si="258"/>
        <v>0.80071572817854597</v>
      </c>
      <c r="BC238">
        <f t="shared" si="259"/>
        <v>-0.81481600495490503</v>
      </c>
      <c r="BD238">
        <f t="shared" si="260"/>
        <v>4.6675963235377317E-3</v>
      </c>
      <c r="BE238">
        <f t="shared" si="261"/>
        <v>3.1181751352681326</v>
      </c>
      <c r="BF238">
        <f t="shared" si="262"/>
        <v>85.402243525554681</v>
      </c>
      <c r="BG238">
        <f t="shared" si="267"/>
        <v>3.1129325606553127</v>
      </c>
      <c r="BH238">
        <f t="shared" si="267"/>
        <v>3.1129321319352106</v>
      </c>
      <c r="BI238">
        <f t="shared" si="267"/>
        <v>3.1129342835281708</v>
      </c>
      <c r="BJ238">
        <f t="shared" si="267"/>
        <v>3.1129234854507835</v>
      </c>
      <c r="BK238">
        <f t="shared" si="267"/>
        <v>3.1129776771147788</v>
      </c>
      <c r="BL238">
        <f t="shared" si="267"/>
        <v>3.1127057078068185</v>
      </c>
      <c r="BM238">
        <f t="shared" si="267"/>
        <v>3.1140706070024717</v>
      </c>
      <c r="BN238">
        <f t="shared" si="263"/>
        <v>3.1072201851712222</v>
      </c>
    </row>
    <row r="239" spans="1:66">
      <c r="A239" s="73" t="s">
        <v>126</v>
      </c>
      <c r="B239" s="74" t="s">
        <v>49</v>
      </c>
      <c r="C239" s="73">
        <v>52203.238599999997</v>
      </c>
      <c r="D239" s="73">
        <v>2.0000000000000001E-4</v>
      </c>
      <c r="E239" s="58">
        <f t="shared" si="235"/>
        <v>23343.999328667847</v>
      </c>
      <c r="F239">
        <f t="shared" si="236"/>
        <v>23344</v>
      </c>
      <c r="G239">
        <f t="shared" si="237"/>
        <v>-2.4268800189020112E-4</v>
      </c>
      <c r="H239" s="116"/>
      <c r="I239" s="116"/>
      <c r="J239" s="117"/>
      <c r="K239" s="116">
        <f t="shared" si="268"/>
        <v>-2.4268800189020112E-4</v>
      </c>
      <c r="L239" s="116"/>
      <c r="M239" s="116"/>
      <c r="N239" s="118"/>
      <c r="O239" s="40"/>
      <c r="P239" s="116"/>
      <c r="Q239" s="293">
        <f t="shared" si="238"/>
        <v>37184.738599999997</v>
      </c>
      <c r="R239" s="8">
        <f t="shared" si="239"/>
        <v>5.8897466261458263E-8</v>
      </c>
      <c r="S239" s="116">
        <v>1</v>
      </c>
      <c r="T239" s="167">
        <f t="shared" si="240"/>
        <v>5.8897466261458263E-8</v>
      </c>
      <c r="U239" s="116"/>
      <c r="V239" s="116"/>
      <c r="W239" s="25"/>
      <c r="X239" s="252"/>
      <c r="Y239" s="41"/>
      <c r="Z239">
        <f t="shared" si="241"/>
        <v>23344</v>
      </c>
      <c r="AA239" s="246">
        <f t="shared" si="242"/>
        <v>4.9457372619563268E-3</v>
      </c>
      <c r="AB239" s="247">
        <f t="shared" si="243"/>
        <v>-5.1884252638465279E-3</v>
      </c>
      <c r="AC239" s="247">
        <f t="shared" si="244"/>
        <v>-2.4268800189020112E-4</v>
      </c>
      <c r="AD239" s="248">
        <f t="shared" si="245"/>
        <v>2.6919756718520914E-5</v>
      </c>
      <c r="AH239">
        <f t="shared" si="246"/>
        <v>9.673359145564206E-3</v>
      </c>
      <c r="AI239">
        <f t="shared" si="247"/>
        <v>0.42980935459970515</v>
      </c>
      <c r="AJ239">
        <f t="shared" si="248"/>
        <v>0.56903183326505025</v>
      </c>
      <c r="AK239">
        <f t="shared" si="249"/>
        <v>0.21688486136620935</v>
      </c>
      <c r="AL239">
        <f t="shared" si="250"/>
        <v>2.778120155039427</v>
      </c>
      <c r="AM239">
        <f t="shared" si="251"/>
        <v>5.4417670194850958</v>
      </c>
      <c r="AN239">
        <f t="shared" si="266"/>
        <v>2.4268607411540541</v>
      </c>
      <c r="AO239">
        <f t="shared" si="266"/>
        <v>2.4222485280076222</v>
      </c>
      <c r="AP239">
        <f t="shared" si="266"/>
        <v>2.4322554241254282</v>
      </c>
      <c r="AQ239">
        <f t="shared" si="266"/>
        <v>2.4104314125496749</v>
      </c>
      <c r="AR239">
        <f t="shared" si="266"/>
        <v>2.4575128115260871</v>
      </c>
      <c r="AS239">
        <f t="shared" si="266"/>
        <v>2.3533192931970044</v>
      </c>
      <c r="AT239">
        <f t="shared" si="266"/>
        <v>2.5731255984020174</v>
      </c>
      <c r="AU239">
        <f t="shared" si="252"/>
        <v>2.0249064954538323</v>
      </c>
      <c r="AV239" s="246">
        <f t="shared" si="253"/>
        <v>5.4334381270090912E-4</v>
      </c>
      <c r="AW239" s="247">
        <f t="shared" si="254"/>
        <v>-7.8603181459111025E-4</v>
      </c>
      <c r="AX239" s="248">
        <f t="shared" si="255"/>
        <v>6.1784601354939349E-7</v>
      </c>
      <c r="AY239" s="247">
        <f t="shared" si="256"/>
        <v>-5.5136536981989894E-3</v>
      </c>
      <c r="BA239">
        <f t="shared" si="257"/>
        <v>-4.4023934492554177E-3</v>
      </c>
      <c r="BB239">
        <f t="shared" si="258"/>
        <v>0.80071115327920872</v>
      </c>
      <c r="BC239">
        <f t="shared" si="259"/>
        <v>-0.81423497552504842</v>
      </c>
      <c r="BD239">
        <f t="shared" si="260"/>
        <v>4.4679999489291786E-3</v>
      </c>
      <c r="BE239">
        <f t="shared" si="261"/>
        <v>3.1191766898067517</v>
      </c>
      <c r="BF239">
        <f t="shared" si="262"/>
        <v>89.218392425592171</v>
      </c>
      <c r="BG239">
        <f t="shared" si="267"/>
        <v>3.1141582850111895</v>
      </c>
      <c r="BH239">
        <f t="shared" si="267"/>
        <v>3.1141578745321601</v>
      </c>
      <c r="BI239">
        <f t="shared" si="267"/>
        <v>3.1141599345088622</v>
      </c>
      <c r="BJ239">
        <f t="shared" si="267"/>
        <v>3.114149596576377</v>
      </c>
      <c r="BK239">
        <f t="shared" si="267"/>
        <v>3.1142014771569038</v>
      </c>
      <c r="BL239">
        <f t="shared" si="267"/>
        <v>3.1139411153915231</v>
      </c>
      <c r="BM239">
        <f t="shared" si="267"/>
        <v>3.1152477177061231</v>
      </c>
      <c r="BN239">
        <f t="shared" si="263"/>
        <v>3.1086901516241809</v>
      </c>
    </row>
    <row r="240" spans="1:66">
      <c r="A240" s="73" t="s">
        <v>126</v>
      </c>
      <c r="B240" s="74" t="s">
        <v>45</v>
      </c>
      <c r="C240" s="73">
        <v>52203.418799999999</v>
      </c>
      <c r="D240" s="73">
        <v>2.0000000000000001E-4</v>
      </c>
      <c r="E240" s="58">
        <f t="shared" si="235"/>
        <v>23344.497804296465</v>
      </c>
      <c r="F240">
        <f t="shared" si="236"/>
        <v>23344.5</v>
      </c>
      <c r="G240">
        <f t="shared" si="237"/>
        <v>-7.9375149653060362E-4</v>
      </c>
      <c r="H240" s="116"/>
      <c r="I240" s="116"/>
      <c r="J240" s="117"/>
      <c r="K240" s="116">
        <f t="shared" si="268"/>
        <v>-7.9375149653060362E-4</v>
      </c>
      <c r="L240" s="116"/>
      <c r="M240" s="116"/>
      <c r="N240" s="118"/>
      <c r="O240" s="40"/>
      <c r="P240" s="116"/>
      <c r="Q240" s="293">
        <f t="shared" si="238"/>
        <v>37184.918799999999</v>
      </c>
      <c r="R240" s="8">
        <f t="shared" si="239"/>
        <v>6.3004143824457279E-7</v>
      </c>
      <c r="S240" s="116">
        <v>1</v>
      </c>
      <c r="T240" s="167">
        <f t="shared" si="240"/>
        <v>6.3004143824457279E-7</v>
      </c>
      <c r="V240" s="116"/>
      <c r="W240" s="25"/>
      <c r="X240" s="252"/>
      <c r="Y240" s="41"/>
      <c r="Z240">
        <f t="shared" si="241"/>
        <v>23344.5</v>
      </c>
      <c r="AA240" s="246">
        <f t="shared" si="242"/>
        <v>4.9451216811018939E-3</v>
      </c>
      <c r="AB240" s="247">
        <f t="shared" si="243"/>
        <v>-5.7388731776324975E-3</v>
      </c>
      <c r="AC240" s="247">
        <f t="shared" si="244"/>
        <v>-7.9375149653060362E-4</v>
      </c>
      <c r="AD240" s="248">
        <f t="shared" si="245"/>
        <v>3.2934665348949716E-5</v>
      </c>
      <c r="AH240">
        <f t="shared" si="246"/>
        <v>9.6729836130104163E-3</v>
      </c>
      <c r="AI240">
        <f t="shared" si="247"/>
        <v>0.42980197662889208</v>
      </c>
      <c r="AJ240">
        <f t="shared" si="248"/>
        <v>0.56900385822605404</v>
      </c>
      <c r="AK240">
        <f t="shared" si="249"/>
        <v>0.21686546367627579</v>
      </c>
      <c r="AL240">
        <f t="shared" si="250"/>
        <v>2.7781541744758926</v>
      </c>
      <c r="AM240">
        <f t="shared" si="251"/>
        <v>5.4422877832721603</v>
      </c>
      <c r="AN240">
        <f t="shared" si="266"/>
        <v>2.4269234574946288</v>
      </c>
      <c r="AO240">
        <f t="shared" si="266"/>
        <v>2.4223098039117699</v>
      </c>
      <c r="AP240">
        <f t="shared" si="266"/>
        <v>2.4323192822803223</v>
      </c>
      <c r="AQ240">
        <f t="shared" si="266"/>
        <v>2.4104908194134662</v>
      </c>
      <c r="AR240">
        <f t="shared" si="266"/>
        <v>2.4575792874085582</v>
      </c>
      <c r="AS240">
        <f t="shared" si="266"/>
        <v>2.3533759278641644</v>
      </c>
      <c r="AT240">
        <f t="shared" si="266"/>
        <v>2.5731921244519027</v>
      </c>
      <c r="AU240">
        <f t="shared" si="252"/>
        <v>2.0249973320607211</v>
      </c>
      <c r="AV240" s="246">
        <f t="shared" si="253"/>
        <v>5.4310114726394566E-4</v>
      </c>
      <c r="AW240" s="247">
        <f t="shared" si="254"/>
        <v>-1.3368526437945493E-3</v>
      </c>
      <c r="AX240" s="248">
        <f t="shared" si="255"/>
        <v>1.7871749912204761E-6</v>
      </c>
      <c r="AY240" s="247">
        <f t="shared" si="256"/>
        <v>-6.0647145757030717E-3</v>
      </c>
      <c r="BA240">
        <f t="shared" si="257"/>
        <v>-4.4020205338379482E-3</v>
      </c>
      <c r="BB240">
        <f t="shared" si="258"/>
        <v>0.80071070678696721</v>
      </c>
      <c r="BC240">
        <f t="shared" si="259"/>
        <v>-0.814176828012522</v>
      </c>
      <c r="BD240">
        <f t="shared" si="260"/>
        <v>4.4480401860303139E-3</v>
      </c>
      <c r="BE240">
        <f t="shared" si="261"/>
        <v>3.1192768446365449</v>
      </c>
      <c r="BF240">
        <f t="shared" si="262"/>
        <v>89.618843945088784</v>
      </c>
      <c r="BG240">
        <f t="shared" si="267"/>
        <v>3.1142808570648373</v>
      </c>
      <c r="BH240">
        <f t="shared" si="267"/>
        <v>3.114280448410597</v>
      </c>
      <c r="BI240">
        <f t="shared" si="267"/>
        <v>3.1142824992227656</v>
      </c>
      <c r="BJ240">
        <f t="shared" si="267"/>
        <v>3.1142722073167697</v>
      </c>
      <c r="BK240">
        <f t="shared" si="267"/>
        <v>3.114323856741728</v>
      </c>
      <c r="BL240">
        <f t="shared" si="267"/>
        <v>3.1140646559018457</v>
      </c>
      <c r="BM240">
        <f t="shared" si="267"/>
        <v>3.1153654279867187</v>
      </c>
      <c r="BN240">
        <f t="shared" si="263"/>
        <v>3.1088371482694765</v>
      </c>
    </row>
    <row r="241" spans="1:66">
      <c r="A241" s="75" t="s">
        <v>126</v>
      </c>
      <c r="B241" s="76" t="s">
        <v>45</v>
      </c>
      <c r="C241" s="75">
        <v>52207.396200000003</v>
      </c>
      <c r="D241" s="75">
        <v>4.0000000000000002E-4</v>
      </c>
      <c r="E241" s="58">
        <f t="shared" si="235"/>
        <v>23355.500229186771</v>
      </c>
      <c r="F241">
        <f t="shared" si="236"/>
        <v>23355.5</v>
      </c>
      <c r="G241">
        <f t="shared" si="237"/>
        <v>8.2851503975689411E-5</v>
      </c>
      <c r="H241" s="116"/>
      <c r="I241" s="116"/>
      <c r="J241" s="117"/>
      <c r="K241" s="116">
        <f t="shared" si="268"/>
        <v>8.2851503975689411E-5</v>
      </c>
      <c r="L241" s="116"/>
      <c r="M241" s="116"/>
      <c r="N241" s="118"/>
      <c r="O241" s="40"/>
      <c r="P241" s="116"/>
      <c r="Q241" s="293">
        <f t="shared" si="238"/>
        <v>37188.896200000003</v>
      </c>
      <c r="R241" s="8">
        <f t="shared" si="239"/>
        <v>6.8643717110336783E-9</v>
      </c>
      <c r="S241" s="116">
        <v>1</v>
      </c>
      <c r="T241" s="167">
        <f t="shared" si="240"/>
        <v>6.8643717110336783E-9</v>
      </c>
      <c r="U241" s="116"/>
      <c r="W241" s="25"/>
      <c r="X241" s="252"/>
      <c r="Y241" s="41"/>
      <c r="Z241">
        <f t="shared" si="241"/>
        <v>23355.5</v>
      </c>
      <c r="AA241" s="246">
        <f t="shared" si="242"/>
        <v>4.9315710847401628E-3</v>
      </c>
      <c r="AB241" s="247">
        <f t="shared" si="243"/>
        <v>-4.8487195807644734E-3</v>
      </c>
      <c r="AC241" s="247">
        <f t="shared" si="244"/>
        <v>8.2851503975689411E-5</v>
      </c>
      <c r="AD241" s="248">
        <f t="shared" si="245"/>
        <v>2.3510081572888811E-5</v>
      </c>
      <c r="AH241">
        <f t="shared" si="246"/>
        <v>9.6647137711244144E-3</v>
      </c>
      <c r="AI241">
        <f t="shared" si="247"/>
        <v>0.4296398894793414</v>
      </c>
      <c r="AJ241">
        <f t="shared" si="248"/>
        <v>0.5683884736064555</v>
      </c>
      <c r="AK241">
        <f t="shared" si="249"/>
        <v>0.21643881241290058</v>
      </c>
      <c r="AL241">
        <f t="shared" si="250"/>
        <v>2.7789023191443611</v>
      </c>
      <c r="AM241">
        <f t="shared" si="251"/>
        <v>5.4537646809701421</v>
      </c>
      <c r="AN241">
        <f t="shared" ref="AN241:AT250" si="269">$AU241+$AB$7*SIN(AO241)</f>
        <v>2.4283029674465686</v>
      </c>
      <c r="AO241">
        <f t="shared" si="269"/>
        <v>2.4236575863359993</v>
      </c>
      <c r="AP241">
        <f t="shared" si="269"/>
        <v>2.4337238979744993</v>
      </c>
      <c r="AQ241">
        <f t="shared" si="269"/>
        <v>2.4117975509013916</v>
      </c>
      <c r="AR241">
        <f t="shared" si="269"/>
        <v>2.4590413106079887</v>
      </c>
      <c r="AS241">
        <f t="shared" si="269"/>
        <v>2.3546221118516324</v>
      </c>
      <c r="AT241">
        <f t="shared" si="269"/>
        <v>2.5746545535066439</v>
      </c>
      <c r="AU241">
        <f t="shared" si="252"/>
        <v>2.0269957374122658</v>
      </c>
      <c r="AV241" s="246">
        <f t="shared" si="253"/>
        <v>5.3777136138540103E-4</v>
      </c>
      <c r="AW241" s="247">
        <f t="shared" si="254"/>
        <v>-4.5491985740971162E-4</v>
      </c>
      <c r="AX241" s="248">
        <f t="shared" si="255"/>
        <v>2.0695207666567234E-7</v>
      </c>
      <c r="AY241" s="247">
        <f t="shared" si="256"/>
        <v>-5.1880625437939632E-3</v>
      </c>
      <c r="BA241">
        <f t="shared" si="257"/>
        <v>-4.3937997233547618E-3</v>
      </c>
      <c r="BB241">
        <f t="shared" si="258"/>
        <v>0.80070138983930605</v>
      </c>
      <c r="BC241">
        <f t="shared" si="259"/>
        <v>-0.81289553342821608</v>
      </c>
      <c r="BD241">
        <f t="shared" si="260"/>
        <v>4.00891991219679E-3</v>
      </c>
      <c r="BE241">
        <f t="shared" si="261"/>
        <v>3.1214802235773527</v>
      </c>
      <c r="BF241">
        <f t="shared" si="262"/>
        <v>99.437640305104296</v>
      </c>
      <c r="BG241">
        <f t="shared" ref="BG241:BM250" si="270">$BN241+$BB$7*SIN(BH241)</f>
        <v>3.1169774255279812</v>
      </c>
      <c r="BH241">
        <f t="shared" si="270"/>
        <v>3.1169770570489761</v>
      </c>
      <c r="BI241">
        <f t="shared" si="270"/>
        <v>3.1169789061141233</v>
      </c>
      <c r="BJ241">
        <f t="shared" si="270"/>
        <v>3.1169696273161889</v>
      </c>
      <c r="BK241">
        <f t="shared" si="270"/>
        <v>3.1170161892514128</v>
      </c>
      <c r="BL241">
        <f t="shared" si="270"/>
        <v>3.1167825362684076</v>
      </c>
      <c r="BM241">
        <f t="shared" si="270"/>
        <v>3.117955019591605</v>
      </c>
      <c r="BN241">
        <f t="shared" si="263"/>
        <v>3.1120710744659856</v>
      </c>
    </row>
    <row r="242" spans="1:66">
      <c r="A242" s="37" t="s">
        <v>119</v>
      </c>
      <c r="B242" s="38" t="s">
        <v>45</v>
      </c>
      <c r="C242" s="37">
        <v>52215.530500000001</v>
      </c>
      <c r="D242" s="37" t="s">
        <v>124</v>
      </c>
      <c r="E242" s="58">
        <f t="shared" si="235"/>
        <v>23378.001618231152</v>
      </c>
      <c r="F242">
        <f t="shared" si="236"/>
        <v>23378</v>
      </c>
      <c r="G242">
        <f t="shared" si="237"/>
        <v>5.849939989275299E-4</v>
      </c>
      <c r="H242" s="116"/>
      <c r="I242" s="116"/>
      <c r="J242" s="117"/>
      <c r="K242" s="116">
        <f t="shared" si="268"/>
        <v>5.849939989275299E-4</v>
      </c>
      <c r="L242" s="116"/>
      <c r="M242" s="116"/>
      <c r="N242" s="118"/>
      <c r="O242" s="40"/>
      <c r="P242" s="116"/>
      <c r="Q242" s="293">
        <f t="shared" si="238"/>
        <v>37197.030500000001</v>
      </c>
      <c r="R242" s="8">
        <f t="shared" si="239"/>
        <v>3.4221797878122286E-7</v>
      </c>
      <c r="S242" s="116">
        <v>1</v>
      </c>
      <c r="T242" s="167">
        <f t="shared" si="240"/>
        <v>3.4221797878122286E-7</v>
      </c>
      <c r="U242" s="116"/>
      <c r="W242" s="25"/>
      <c r="X242" s="252"/>
      <c r="Y242" s="41"/>
      <c r="Z242">
        <f t="shared" si="241"/>
        <v>23378</v>
      </c>
      <c r="AA242" s="246">
        <f t="shared" si="242"/>
        <v>4.9038074664258316E-3</v>
      </c>
      <c r="AB242" s="247">
        <f t="shared" si="243"/>
        <v>-4.3188134674983017E-3</v>
      </c>
      <c r="AC242" s="247">
        <f t="shared" si="244"/>
        <v>5.849939989275299E-4</v>
      </c>
      <c r="AD242" s="248">
        <f t="shared" si="245"/>
        <v>1.8652149767044703E-5</v>
      </c>
      <c r="AH242">
        <f t="shared" si="246"/>
        <v>9.6477498600134534E-3</v>
      </c>
      <c r="AI242">
        <f t="shared" si="247"/>
        <v>0.4293097043770292</v>
      </c>
      <c r="AJ242">
        <f t="shared" si="248"/>
        <v>0.5671301263190478</v>
      </c>
      <c r="AK242">
        <f t="shared" si="249"/>
        <v>0.21556669889760555</v>
      </c>
      <c r="AL242">
        <f t="shared" si="250"/>
        <v>2.7804309340780744</v>
      </c>
      <c r="AM242">
        <f t="shared" si="251"/>
        <v>5.4773605657512165</v>
      </c>
      <c r="AN242">
        <f t="shared" si="269"/>
        <v>2.431123208819133</v>
      </c>
      <c r="AO242">
        <f t="shared" si="269"/>
        <v>2.4264127079072915</v>
      </c>
      <c r="AP242">
        <f t="shared" si="269"/>
        <v>2.4365954043409102</v>
      </c>
      <c r="AQ242">
        <f t="shared" si="269"/>
        <v>2.4144691143129706</v>
      </c>
      <c r="AR242">
        <f t="shared" si="269"/>
        <v>2.4620291492686635</v>
      </c>
      <c r="AS242">
        <f t="shared" si="269"/>
        <v>2.3571724549206929</v>
      </c>
      <c r="AT242">
        <f t="shared" si="269"/>
        <v>2.5776390757706862</v>
      </c>
      <c r="AU242">
        <f t="shared" si="252"/>
        <v>2.031083384722244</v>
      </c>
      <c r="AV242" s="246">
        <f t="shared" si="253"/>
        <v>5.2692220950663251E-4</v>
      </c>
      <c r="AW242" s="247">
        <f t="shared" si="254"/>
        <v>5.8071789420897392E-5</v>
      </c>
      <c r="AX242" s="248">
        <f t="shared" si="255"/>
        <v>3.3723327265450503E-9</v>
      </c>
      <c r="AY242" s="247">
        <f t="shared" si="256"/>
        <v>-4.6858706041667244E-3</v>
      </c>
      <c r="BA242">
        <f t="shared" si="257"/>
        <v>-4.3768852569191991E-3</v>
      </c>
      <c r="BB242">
        <f t="shared" si="258"/>
        <v>0.80068534660470381</v>
      </c>
      <c r="BC242">
        <f t="shared" si="259"/>
        <v>-0.81026250366826713</v>
      </c>
      <c r="BD242">
        <f t="shared" si="260"/>
        <v>3.1106900777219575E-3</v>
      </c>
      <c r="BE242">
        <f t="shared" si="261"/>
        <v>3.1259869893890926</v>
      </c>
      <c r="BF242">
        <f t="shared" si="262"/>
        <v>128.15599417333891</v>
      </c>
      <c r="BG242">
        <f t="shared" si="270"/>
        <v>3.1224930446014181</v>
      </c>
      <c r="BH242">
        <f t="shared" si="270"/>
        <v>3.1224927584584092</v>
      </c>
      <c r="BI242">
        <f t="shared" si="270"/>
        <v>3.1224941941800304</v>
      </c>
      <c r="BJ242">
        <f t="shared" si="270"/>
        <v>3.1224869904510433</v>
      </c>
      <c r="BK242">
        <f t="shared" si="270"/>
        <v>3.1225231351299456</v>
      </c>
      <c r="BL242">
        <f t="shared" si="270"/>
        <v>3.1223417791084662</v>
      </c>
      <c r="BM242">
        <f t="shared" si="270"/>
        <v>3.1232517271616658</v>
      </c>
      <c r="BN242">
        <f t="shared" si="263"/>
        <v>3.1186859235042999</v>
      </c>
    </row>
    <row r="243" spans="1:66">
      <c r="A243" s="37" t="s">
        <v>119</v>
      </c>
      <c r="B243" s="38" t="s">
        <v>45</v>
      </c>
      <c r="C243" s="37">
        <v>52254.571300000003</v>
      </c>
      <c r="D243" s="37" t="s">
        <v>124</v>
      </c>
      <c r="E243" s="58">
        <f t="shared" si="235"/>
        <v>23485.99766330007</v>
      </c>
      <c r="F243">
        <f t="shared" si="236"/>
        <v>23486</v>
      </c>
      <c r="G243">
        <f t="shared" si="237"/>
        <v>-8.4472199523588642E-4</v>
      </c>
      <c r="H243" s="116"/>
      <c r="I243" s="116"/>
      <c r="J243" s="117"/>
      <c r="K243" s="116">
        <f t="shared" si="268"/>
        <v>-8.4472199523588642E-4</v>
      </c>
      <c r="L243" s="116"/>
      <c r="M243" s="116"/>
      <c r="N243" s="118"/>
      <c r="O243" s="40"/>
      <c r="P243" s="116"/>
      <c r="Q243" s="293">
        <f t="shared" si="238"/>
        <v>37236.071300000003</v>
      </c>
      <c r="R243" s="8">
        <f t="shared" si="239"/>
        <v>7.1355524923529687E-7</v>
      </c>
      <c r="S243" s="116">
        <v>1</v>
      </c>
      <c r="T243" s="167">
        <f t="shared" si="240"/>
        <v>7.1355524923529687E-7</v>
      </c>
      <c r="U243" s="116"/>
      <c r="V243" s="116"/>
      <c r="W243" s="25"/>
      <c r="X243" s="252"/>
      <c r="Y243" s="41"/>
      <c r="Z243">
        <f t="shared" si="241"/>
        <v>23486</v>
      </c>
      <c r="AA243" s="246">
        <f t="shared" si="242"/>
        <v>4.7696799269442E-3</v>
      </c>
      <c r="AB243" s="247">
        <f t="shared" si="243"/>
        <v>-5.6144019221800864E-3</v>
      </c>
      <c r="AC243" s="247">
        <f t="shared" si="244"/>
        <v>-8.4472199523588642E-4</v>
      </c>
      <c r="AD243" s="248">
        <f t="shared" si="245"/>
        <v>3.1521508943779446E-5</v>
      </c>
      <c r="AH243">
        <f t="shared" si="246"/>
        <v>9.5654265838547147E-3</v>
      </c>
      <c r="AI243">
        <f t="shared" si="247"/>
        <v>0.42774995686456063</v>
      </c>
      <c r="AJ243">
        <f t="shared" si="248"/>
        <v>0.56109737265209969</v>
      </c>
      <c r="AK243">
        <f t="shared" si="249"/>
        <v>0.21139135110815779</v>
      </c>
      <c r="AL243">
        <f t="shared" si="250"/>
        <v>2.7877372283330391</v>
      </c>
      <c r="AM243">
        <f t="shared" si="251"/>
        <v>5.5929264709532136</v>
      </c>
      <c r="AN243">
        <f t="shared" si="269"/>
        <v>2.4446328833482536</v>
      </c>
      <c r="AO243">
        <f t="shared" si="269"/>
        <v>2.4396059166807298</v>
      </c>
      <c r="AP243">
        <f t="shared" si="269"/>
        <v>2.450349262017256</v>
      </c>
      <c r="AQ243">
        <f t="shared" si="269"/>
        <v>2.4272692711699944</v>
      </c>
      <c r="AR243">
        <f t="shared" si="269"/>
        <v>2.4763206239004716</v>
      </c>
      <c r="AS243">
        <f t="shared" si="269"/>
        <v>2.3694398663912177</v>
      </c>
      <c r="AT243">
        <f t="shared" si="269"/>
        <v>2.591837990442011</v>
      </c>
      <c r="AU243">
        <f t="shared" si="252"/>
        <v>2.05070409181014</v>
      </c>
      <c r="AV243" s="246">
        <f t="shared" si="253"/>
        <v>4.7582568802108111E-4</v>
      </c>
      <c r="AW243" s="247">
        <f t="shared" si="254"/>
        <v>-1.3205476832569675E-3</v>
      </c>
      <c r="AX243" s="248">
        <f t="shared" si="255"/>
        <v>1.7438461837553442E-6</v>
      </c>
      <c r="AY243" s="247">
        <f t="shared" si="256"/>
        <v>-6.1162943401674823E-3</v>
      </c>
      <c r="BA243">
        <f t="shared" si="257"/>
        <v>-4.2938542389231189E-3</v>
      </c>
      <c r="BB243">
        <f t="shared" si="258"/>
        <v>0.80066469247491789</v>
      </c>
      <c r="BC243">
        <f t="shared" si="259"/>
        <v>-0.79739667092170863</v>
      </c>
      <c r="BD243">
        <f t="shared" si="260"/>
        <v>-1.2010931386193682E-3</v>
      </c>
      <c r="BE243">
        <f t="shared" si="261"/>
        <v>-3.1355672353234487</v>
      </c>
      <c r="BF243">
        <f t="shared" si="262"/>
        <v>-331.92616025068139</v>
      </c>
      <c r="BG243">
        <f t="shared" si="270"/>
        <v>3.1489671633172764</v>
      </c>
      <c r="BH243">
        <f t="shared" si="270"/>
        <v>3.1489672739139545</v>
      </c>
      <c r="BI243">
        <f t="shared" si="270"/>
        <v>3.1489667190816011</v>
      </c>
      <c r="BJ243">
        <f t="shared" si="270"/>
        <v>3.1489695025191136</v>
      </c>
      <c r="BK243">
        <f t="shared" si="270"/>
        <v>3.1489555387983281</v>
      </c>
      <c r="BL243">
        <f t="shared" si="270"/>
        <v>3.1490255908608256</v>
      </c>
      <c r="BM243">
        <f t="shared" si="270"/>
        <v>3.1486741597128738</v>
      </c>
      <c r="BN243">
        <f t="shared" si="263"/>
        <v>3.1504371988882065</v>
      </c>
    </row>
    <row r="244" spans="1:66">
      <c r="A244" s="37" t="s">
        <v>119</v>
      </c>
      <c r="B244" s="38" t="s">
        <v>45</v>
      </c>
      <c r="C244" s="37">
        <v>52264.513899999998</v>
      </c>
      <c r="D244" s="37" t="s">
        <v>124</v>
      </c>
      <c r="E244" s="58">
        <f t="shared" si="235"/>
        <v>23513.501235913893</v>
      </c>
      <c r="F244">
        <f t="shared" si="236"/>
        <v>23513.5</v>
      </c>
      <c r="G244">
        <f t="shared" si="237"/>
        <v>4.4678549602394924E-4</v>
      </c>
      <c r="H244" s="116"/>
      <c r="I244" s="116"/>
      <c r="J244" s="117"/>
      <c r="K244" s="116">
        <f t="shared" si="268"/>
        <v>4.4678549602394924E-4</v>
      </c>
      <c r="L244" s="116"/>
      <c r="M244" s="116"/>
      <c r="N244" s="118"/>
      <c r="O244" s="40"/>
      <c r="P244" s="116"/>
      <c r="Q244" s="293">
        <f t="shared" si="238"/>
        <v>37246.013899999998</v>
      </c>
      <c r="R244" s="8">
        <f t="shared" si="239"/>
        <v>1.9961727945736636E-7</v>
      </c>
      <c r="S244" s="116">
        <v>1</v>
      </c>
      <c r="T244" s="167">
        <f t="shared" si="240"/>
        <v>1.9961727945736636E-7</v>
      </c>
      <c r="U244" s="116"/>
      <c r="V244" s="116"/>
      <c r="W244" s="25"/>
      <c r="X244" s="252"/>
      <c r="Y244" s="41"/>
      <c r="Z244">
        <f t="shared" si="241"/>
        <v>23513.5</v>
      </c>
      <c r="AA244" s="246">
        <f t="shared" si="242"/>
        <v>4.7353012302403493E-3</v>
      </c>
      <c r="AB244" s="247">
        <f t="shared" si="243"/>
        <v>-4.2885157342164E-3</v>
      </c>
      <c r="AC244" s="247">
        <f t="shared" si="244"/>
        <v>4.4678549602394924E-4</v>
      </c>
      <c r="AD244" s="248">
        <f t="shared" si="245"/>
        <v>1.8391367202621629E-5</v>
      </c>
      <c r="AH244">
        <f t="shared" si="246"/>
        <v>9.544229710846586E-3</v>
      </c>
      <c r="AI244">
        <f t="shared" si="247"/>
        <v>0.4273593793264624</v>
      </c>
      <c r="AJ244">
        <f t="shared" si="248"/>
        <v>0.55956317291033875</v>
      </c>
      <c r="AK244">
        <f t="shared" si="249"/>
        <v>0.2103310123269278</v>
      </c>
      <c r="AL244">
        <f t="shared" si="250"/>
        <v>2.7895895248213929</v>
      </c>
      <c r="AM244">
        <f t="shared" si="251"/>
        <v>5.6229789786927373</v>
      </c>
      <c r="AN244">
        <f t="shared" si="269"/>
        <v>2.4480656539155845</v>
      </c>
      <c r="AO244">
        <f t="shared" si="269"/>
        <v>2.4429571594982642</v>
      </c>
      <c r="AP244">
        <f t="shared" si="269"/>
        <v>2.4538436358943096</v>
      </c>
      <c r="AQ244">
        <f t="shared" si="269"/>
        <v>2.4305226603755243</v>
      </c>
      <c r="AR244">
        <f t="shared" si="269"/>
        <v>2.479946295934603</v>
      </c>
      <c r="AS244">
        <f t="shared" si="269"/>
        <v>2.3725705797099383</v>
      </c>
      <c r="AT244">
        <f t="shared" si="269"/>
        <v>2.5954200954580617</v>
      </c>
      <c r="AU244">
        <f t="shared" si="252"/>
        <v>2.0557001051890023</v>
      </c>
      <c r="AV244" s="246">
        <f t="shared" si="253"/>
        <v>4.6307223714661932E-4</v>
      </c>
      <c r="AW244" s="247">
        <f t="shared" si="254"/>
        <v>-1.6286741122670083E-5</v>
      </c>
      <c r="AX244" s="248">
        <f t="shared" si="255"/>
        <v>2.6525793639687275E-10</v>
      </c>
      <c r="AY244" s="247">
        <f t="shared" si="256"/>
        <v>-4.8252152217289068E-3</v>
      </c>
      <c r="BA244">
        <f t="shared" si="257"/>
        <v>-4.27222899309373E-3</v>
      </c>
      <c r="BB244">
        <f t="shared" si="258"/>
        <v>0.80067433163767709</v>
      </c>
      <c r="BC244">
        <f t="shared" si="259"/>
        <v>-0.79406079631877913</v>
      </c>
      <c r="BD244">
        <f t="shared" si="260"/>
        <v>-2.2989960330449919E-3</v>
      </c>
      <c r="BE244">
        <f t="shared" si="261"/>
        <v>-3.1300592965724601</v>
      </c>
      <c r="BF244">
        <f t="shared" si="262"/>
        <v>-173.40812629180314</v>
      </c>
      <c r="BG244">
        <f t="shared" si="270"/>
        <v>3.155708273193258</v>
      </c>
      <c r="BH244">
        <f t="shared" si="270"/>
        <v>3.155708484785015</v>
      </c>
      <c r="BI244">
        <f t="shared" si="270"/>
        <v>3.1557074232119349</v>
      </c>
      <c r="BJ244">
        <f t="shared" si="270"/>
        <v>3.1557127492107075</v>
      </c>
      <c r="BK244">
        <f t="shared" si="270"/>
        <v>3.1556860282442702</v>
      </c>
      <c r="BL244">
        <f t="shared" si="270"/>
        <v>3.1558200895950157</v>
      </c>
      <c r="BM244">
        <f t="shared" si="270"/>
        <v>3.1551474949772027</v>
      </c>
      <c r="BN244">
        <f t="shared" si="263"/>
        <v>3.1585220143794794</v>
      </c>
    </row>
    <row r="245" spans="1:66">
      <c r="A245" s="37" t="s">
        <v>119</v>
      </c>
      <c r="B245" s="38" t="s">
        <v>45</v>
      </c>
      <c r="C245" s="37">
        <v>52504.368900000001</v>
      </c>
      <c r="D245" s="37" t="s">
        <v>124</v>
      </c>
      <c r="E245" s="58">
        <f t="shared" si="235"/>
        <v>24176.996640465142</v>
      </c>
      <c r="F245">
        <f t="shared" si="236"/>
        <v>24177</v>
      </c>
      <c r="G245">
        <f t="shared" si="237"/>
        <v>-1.2144789943704382E-3</v>
      </c>
      <c r="H245" s="116"/>
      <c r="I245" s="116"/>
      <c r="J245" s="117"/>
      <c r="K245" s="116">
        <f t="shared" si="268"/>
        <v>-1.2144789943704382E-3</v>
      </c>
      <c r="L245" s="116"/>
      <c r="M245" s="116"/>
      <c r="N245" s="118"/>
      <c r="O245" s="40"/>
      <c r="P245" s="116"/>
      <c r="Q245" s="293">
        <f t="shared" si="238"/>
        <v>37485.868900000001</v>
      </c>
      <c r="R245" s="8">
        <f t="shared" si="239"/>
        <v>1.4749592277670308E-6</v>
      </c>
      <c r="S245" s="116">
        <v>1</v>
      </c>
      <c r="T245" s="167">
        <f t="shared" si="240"/>
        <v>1.4749592277670308E-6</v>
      </c>
      <c r="W245" s="25"/>
      <c r="X245" s="252"/>
      <c r="Y245" s="41"/>
      <c r="Z245">
        <f t="shared" si="241"/>
        <v>24177</v>
      </c>
      <c r="AA245" s="246">
        <f t="shared" si="242"/>
        <v>3.8793419336739139E-3</v>
      </c>
      <c r="AB245" s="247">
        <f t="shared" si="243"/>
        <v>-5.0938209280443521E-3</v>
      </c>
      <c r="AC245" s="247">
        <f t="shared" si="244"/>
        <v>-1.2144789943704382E-3</v>
      </c>
      <c r="AD245" s="248">
        <f t="shared" si="245"/>
        <v>2.5947011646982624E-5</v>
      </c>
      <c r="AH245">
        <f t="shared" si="246"/>
        <v>9.0051950723041008E-3</v>
      </c>
      <c r="AI245">
        <f t="shared" si="247"/>
        <v>0.41870713646080304</v>
      </c>
      <c r="AJ245">
        <f t="shared" si="248"/>
        <v>0.52277457435422836</v>
      </c>
      <c r="AK245">
        <f t="shared" si="249"/>
        <v>0.18508112272796809</v>
      </c>
      <c r="AL245">
        <f t="shared" si="250"/>
        <v>2.8333457052059994</v>
      </c>
      <c r="AM245">
        <f t="shared" si="251"/>
        <v>6.4368482651694645</v>
      </c>
      <c r="AN245">
        <f t="shared" si="269"/>
        <v>2.5300442175461728</v>
      </c>
      <c r="AO245">
        <f t="shared" si="269"/>
        <v>2.5229100113289422</v>
      </c>
      <c r="AP245">
        <f t="shared" si="269"/>
        <v>2.5371932838464124</v>
      </c>
      <c r="AQ245">
        <f t="shared" si="269"/>
        <v>2.5084497704726352</v>
      </c>
      <c r="AR245">
        <f t="shared" si="269"/>
        <v>2.5657229446253029</v>
      </c>
      <c r="AS245">
        <f t="shared" si="269"/>
        <v>2.4491128383231695</v>
      </c>
      <c r="AT245">
        <f t="shared" si="269"/>
        <v>2.6778505054715929</v>
      </c>
      <c r="AU245">
        <f t="shared" si="252"/>
        <v>2.1762402825299163</v>
      </c>
      <c r="AV245" s="246">
        <f t="shared" si="253"/>
        <v>1.858788379328789E-4</v>
      </c>
      <c r="AW245" s="247">
        <f t="shared" si="254"/>
        <v>-1.4003578323033171E-3</v>
      </c>
      <c r="AX245" s="248">
        <f t="shared" si="255"/>
        <v>1.9610020584932451E-6</v>
      </c>
      <c r="AY245" s="247">
        <f t="shared" si="256"/>
        <v>-6.5262109709335039E-3</v>
      </c>
      <c r="BA245">
        <f t="shared" si="257"/>
        <v>-3.693463095741035E-3</v>
      </c>
      <c r="BB245">
        <f t="shared" si="258"/>
        <v>0.80274353645302599</v>
      </c>
      <c r="BC245">
        <f t="shared" si="259"/>
        <v>-0.70634512536875849</v>
      </c>
      <c r="BD245">
        <f t="shared" si="260"/>
        <v>-2.8738389651961717E-2</v>
      </c>
      <c r="BE245">
        <f t="shared" si="261"/>
        <v>-2.9969200327453795</v>
      </c>
      <c r="BF245">
        <f t="shared" si="262"/>
        <v>-13.80019529383063</v>
      </c>
      <c r="BG245">
        <f t="shared" si="270"/>
        <v>3.31850436939702</v>
      </c>
      <c r="BH245">
        <f t="shared" si="270"/>
        <v>3.318506758429963</v>
      </c>
      <c r="BI245">
        <f t="shared" si="270"/>
        <v>3.3184945836335422</v>
      </c>
      <c r="BJ245">
        <f t="shared" si="270"/>
        <v>3.3185566281227872</v>
      </c>
      <c r="BK245">
        <f t="shared" si="270"/>
        <v>3.3182404477859886</v>
      </c>
      <c r="BL245">
        <f t="shared" si="270"/>
        <v>3.3198518980086771</v>
      </c>
      <c r="BM245">
        <f t="shared" si="270"/>
        <v>3.3116437411971495</v>
      </c>
      <c r="BN245">
        <f t="shared" si="263"/>
        <v>3.3535865626870942</v>
      </c>
    </row>
    <row r="246" spans="1:66">
      <c r="A246" s="47" t="s">
        <v>127</v>
      </c>
      <c r="B246" s="48" t="s">
        <v>49</v>
      </c>
      <c r="C246" s="51">
        <v>52513.411800000002</v>
      </c>
      <c r="D246" s="51">
        <v>2.0000000000000001E-4</v>
      </c>
      <c r="E246" s="58">
        <f t="shared" si="235"/>
        <v>24202.011431042021</v>
      </c>
      <c r="F246">
        <f t="shared" si="236"/>
        <v>24202</v>
      </c>
      <c r="G246">
        <f t="shared" si="237"/>
        <v>4.1323460027342662E-3</v>
      </c>
      <c r="H246" s="116"/>
      <c r="I246" s="116"/>
      <c r="J246" s="117"/>
      <c r="K246" s="116">
        <f t="shared" si="268"/>
        <v>4.1323460027342662E-3</v>
      </c>
      <c r="L246" s="116"/>
      <c r="M246" s="116"/>
      <c r="N246" s="118"/>
      <c r="O246" s="40"/>
      <c r="P246" s="116"/>
      <c r="Q246" s="293">
        <f t="shared" si="238"/>
        <v>37494.911800000002</v>
      </c>
      <c r="R246" s="8">
        <f t="shared" si="239"/>
        <v>1.7076283486313868E-5</v>
      </c>
      <c r="S246" s="116">
        <v>1</v>
      </c>
      <c r="T246" s="167">
        <f t="shared" si="240"/>
        <v>1.7076283486313868E-5</v>
      </c>
      <c r="U246" s="116"/>
      <c r="V246" s="116"/>
      <c r="W246" s="25"/>
      <c r="X246" s="252"/>
      <c r="Y246" s="41"/>
      <c r="Z246">
        <f t="shared" si="241"/>
        <v>24202</v>
      </c>
      <c r="AA246" s="246">
        <f t="shared" si="242"/>
        <v>3.8461388647841139E-3</v>
      </c>
      <c r="AB246" s="247">
        <f t="shared" si="243"/>
        <v>2.862071379501523E-4</v>
      </c>
      <c r="AC246" s="247">
        <f t="shared" si="244"/>
        <v>4.1323460027342662E-3</v>
      </c>
      <c r="AD246" s="248">
        <f t="shared" si="245"/>
        <v>8.1914525813617511E-8</v>
      </c>
      <c r="AH246">
        <f t="shared" si="246"/>
        <v>8.9838914721863325E-3</v>
      </c>
      <c r="AI246">
        <f t="shared" si="247"/>
        <v>0.41840889180865692</v>
      </c>
      <c r="AJ246">
        <f t="shared" si="248"/>
        <v>0.52139670383235093</v>
      </c>
      <c r="AK246">
        <f t="shared" si="249"/>
        <v>0.18414178793693231</v>
      </c>
      <c r="AL246">
        <f t="shared" si="250"/>
        <v>2.8349612311046641</v>
      </c>
      <c r="AM246">
        <f t="shared" si="251"/>
        <v>6.4713032373043697</v>
      </c>
      <c r="AN246">
        <f t="shared" si="269"/>
        <v>2.5331025461244501</v>
      </c>
      <c r="AO246">
        <f t="shared" si="269"/>
        <v>2.5258919437104943</v>
      </c>
      <c r="AP246">
        <f t="shared" si="269"/>
        <v>2.5402974973350436</v>
      </c>
      <c r="AQ246">
        <f t="shared" si="269"/>
        <v>2.5113698066509933</v>
      </c>
      <c r="AR246">
        <f t="shared" si="269"/>
        <v>2.5688893828061947</v>
      </c>
      <c r="AS246">
        <f t="shared" si="269"/>
        <v>2.4520385794922097</v>
      </c>
      <c r="AT246">
        <f t="shared" si="269"/>
        <v>2.6808102718233382</v>
      </c>
      <c r="AU246">
        <f t="shared" si="252"/>
        <v>2.1807821128743363</v>
      </c>
      <c r="AV246" s="246">
        <f t="shared" si="253"/>
        <v>1.7653905620933609E-4</v>
      </c>
      <c r="AW246" s="247">
        <f t="shared" si="254"/>
        <v>3.9558069465249306E-3</v>
      </c>
      <c r="AX246" s="248">
        <f t="shared" si="255"/>
        <v>1.5648408598174894E-5</v>
      </c>
      <c r="AY246" s="247">
        <f t="shared" si="256"/>
        <v>-1.1819456608772884E-3</v>
      </c>
      <c r="BA246">
        <f t="shared" si="257"/>
        <v>-3.6695998085747778E-3</v>
      </c>
      <c r="BB246">
        <f t="shared" si="258"/>
        <v>0.80289070780416905</v>
      </c>
      <c r="BC246">
        <f t="shared" si="259"/>
        <v>-0.70277269985306146</v>
      </c>
      <c r="BD246">
        <f t="shared" si="260"/>
        <v>-2.973103396966208E-2</v>
      </c>
      <c r="BE246">
        <f t="shared" si="261"/>
        <v>-2.9918859129876916</v>
      </c>
      <c r="BF246">
        <f t="shared" si="262"/>
        <v>-13.33449145026945</v>
      </c>
      <c r="BG246">
        <f t="shared" si="270"/>
        <v>3.3246490945921043</v>
      </c>
      <c r="BH246">
        <f t="shared" si="270"/>
        <v>3.3246515482217629</v>
      </c>
      <c r="BI246">
        <f t="shared" si="270"/>
        <v>3.3246390302453572</v>
      </c>
      <c r="BJ246">
        <f t="shared" si="270"/>
        <v>3.3247028950089721</v>
      </c>
      <c r="BK246">
        <f t="shared" si="270"/>
        <v>3.3243770748410335</v>
      </c>
      <c r="BL246">
        <f t="shared" si="270"/>
        <v>3.3260395243568954</v>
      </c>
      <c r="BM246">
        <f t="shared" si="270"/>
        <v>3.3175624104536596</v>
      </c>
      <c r="BN246">
        <f t="shared" si="263"/>
        <v>3.3609363949518873</v>
      </c>
    </row>
    <row r="247" spans="1:66">
      <c r="A247" s="37" t="s">
        <v>119</v>
      </c>
      <c r="B247" s="38" t="s">
        <v>45</v>
      </c>
      <c r="C247" s="37">
        <v>52525.698700000001</v>
      </c>
      <c r="D247" s="37" t="s">
        <v>124</v>
      </c>
      <c r="E247" s="58">
        <f t="shared" si="235"/>
        <v>24235.999889428043</v>
      </c>
      <c r="F247">
        <f t="shared" si="236"/>
        <v>24236</v>
      </c>
      <c r="G247">
        <f t="shared" si="237"/>
        <v>-3.9971993828658015E-5</v>
      </c>
      <c r="H247" s="116"/>
      <c r="I247" s="116"/>
      <c r="J247" s="117"/>
      <c r="K247" s="116">
        <f t="shared" si="268"/>
        <v>-3.9971993828658015E-5</v>
      </c>
      <c r="L247" s="116"/>
      <c r="M247" s="116"/>
      <c r="N247" s="118"/>
      <c r="O247" s="40"/>
      <c r="P247" s="116"/>
      <c r="Q247" s="293">
        <f t="shared" si="238"/>
        <v>37507.198700000001</v>
      </c>
      <c r="R247" s="8">
        <f t="shared" si="239"/>
        <v>1.5977602906382744E-9</v>
      </c>
      <c r="S247" s="116">
        <v>1</v>
      </c>
      <c r="T247" s="167">
        <f t="shared" si="240"/>
        <v>1.5977602906382744E-9</v>
      </c>
      <c r="U247" s="116"/>
      <c r="W247" s="25"/>
      <c r="X247" s="252"/>
      <c r="Y247" s="41"/>
      <c r="Z247">
        <f t="shared" si="241"/>
        <v>24236</v>
      </c>
      <c r="AA247" s="246">
        <f t="shared" si="242"/>
        <v>3.8008768874124655E-3</v>
      </c>
      <c r="AB247" s="247">
        <f t="shared" si="243"/>
        <v>-3.8408488812411235E-3</v>
      </c>
      <c r="AC247" s="247">
        <f t="shared" si="244"/>
        <v>-3.9971993828658015E-5</v>
      </c>
      <c r="AD247" s="248">
        <f t="shared" si="245"/>
        <v>1.475212012853119E-5</v>
      </c>
      <c r="AH247">
        <f t="shared" si="246"/>
        <v>8.9548078859749795E-3</v>
      </c>
      <c r="AI247">
        <f t="shared" si="247"/>
        <v>0.41800638341117369</v>
      </c>
      <c r="AJ247">
        <f t="shared" si="248"/>
        <v>0.51952373923260164</v>
      </c>
      <c r="AK247">
        <f t="shared" si="249"/>
        <v>0.18286564861040167</v>
      </c>
      <c r="AL247">
        <f t="shared" si="250"/>
        <v>2.8371546920322599</v>
      </c>
      <c r="AM247">
        <f t="shared" si="251"/>
        <v>6.5186647457031581</v>
      </c>
      <c r="AN247">
        <f t="shared" si="269"/>
        <v>2.5372584352160952</v>
      </c>
      <c r="AO247">
        <f t="shared" si="269"/>
        <v>2.5299441938290554</v>
      </c>
      <c r="AP247">
        <f t="shared" si="269"/>
        <v>2.5445149541619929</v>
      </c>
      <c r="AQ247">
        <f t="shared" si="269"/>
        <v>2.5153397538627771</v>
      </c>
      <c r="AR247">
        <f t="shared" si="269"/>
        <v>2.5731879310710504</v>
      </c>
      <c r="AS247">
        <f t="shared" si="269"/>
        <v>2.456022836195574</v>
      </c>
      <c r="AT247">
        <f t="shared" si="269"/>
        <v>2.6848190073911233</v>
      </c>
      <c r="AU247">
        <f t="shared" si="252"/>
        <v>2.1869590021427481</v>
      </c>
      <c r="AV247" s="246">
        <f t="shared" si="253"/>
        <v>1.6396057716490907E-4</v>
      </c>
      <c r="AW247" s="247">
        <f t="shared" si="254"/>
        <v>-2.0393257099356708E-4</v>
      </c>
      <c r="AX247" s="248">
        <f t="shared" si="255"/>
        <v>4.1588493512046276E-8</v>
      </c>
      <c r="AY247" s="247">
        <f t="shared" si="256"/>
        <v>-5.3578635695560812E-3</v>
      </c>
      <c r="BA247">
        <f t="shared" si="257"/>
        <v>-3.6369163102475564E-3</v>
      </c>
      <c r="BB247">
        <f t="shared" si="258"/>
        <v>0.80309897044935685</v>
      </c>
      <c r="BC247">
        <f t="shared" si="259"/>
        <v>-0.69788347024949315</v>
      </c>
      <c r="BD247">
        <f t="shared" si="260"/>
        <v>-3.1080412042690832E-2</v>
      </c>
      <c r="BE247">
        <f t="shared" si="261"/>
        <v>-2.9850364843149899</v>
      </c>
      <c r="BF247">
        <f t="shared" si="262"/>
        <v>-12.748864303558213</v>
      </c>
      <c r="BG247">
        <f t="shared" si="270"/>
        <v>3.3330077675727794</v>
      </c>
      <c r="BH247">
        <f t="shared" si="270"/>
        <v>3.3330103062597143</v>
      </c>
      <c r="BI247">
        <f t="shared" si="270"/>
        <v>3.3329973338102659</v>
      </c>
      <c r="BJ247">
        <f t="shared" si="270"/>
        <v>3.3330636221390071</v>
      </c>
      <c r="BK247">
        <f t="shared" si="270"/>
        <v>3.3327249022540171</v>
      </c>
      <c r="BL247">
        <f t="shared" si="270"/>
        <v>3.3344559260226987</v>
      </c>
      <c r="BM247">
        <f t="shared" si="270"/>
        <v>3.3256155756427841</v>
      </c>
      <c r="BN247">
        <f t="shared" si="263"/>
        <v>3.3709321668320062</v>
      </c>
    </row>
    <row r="248" spans="1:66">
      <c r="A248" s="77" t="s">
        <v>128</v>
      </c>
      <c r="B248" s="38" t="s">
        <v>45</v>
      </c>
      <c r="C248" s="37">
        <v>52541.968999999997</v>
      </c>
      <c r="D248" s="37" t="s">
        <v>79</v>
      </c>
      <c r="E248" s="58">
        <f t="shared" si="235"/>
        <v>24281.007370117077</v>
      </c>
      <c r="F248">
        <f t="shared" si="236"/>
        <v>24281</v>
      </c>
      <c r="G248">
        <f t="shared" si="237"/>
        <v>2.6643129967851564E-3</v>
      </c>
      <c r="H248" s="116"/>
      <c r="I248" s="116"/>
      <c r="J248" s="117">
        <f>G248</f>
        <v>2.6643129967851564E-3</v>
      </c>
      <c r="K248" s="116"/>
      <c r="L248" s="116"/>
      <c r="M248" s="116"/>
      <c r="N248" s="118"/>
      <c r="O248" s="40"/>
      <c r="P248" s="116"/>
      <c r="Q248" s="293">
        <f t="shared" si="238"/>
        <v>37523.468999999997</v>
      </c>
      <c r="R248" s="8">
        <f t="shared" si="239"/>
        <v>7.0985637448383008E-6</v>
      </c>
      <c r="S248" s="116">
        <v>1</v>
      </c>
      <c r="T248" s="167">
        <f t="shared" si="240"/>
        <v>7.0985637448383008E-6</v>
      </c>
      <c r="U248" s="116"/>
      <c r="V248" s="116"/>
      <c r="W248" s="25"/>
      <c r="X248" s="252"/>
      <c r="Y248" s="41"/>
      <c r="Z248">
        <f t="shared" si="241"/>
        <v>24281</v>
      </c>
      <c r="AA248" s="246">
        <f t="shared" si="242"/>
        <v>3.7407851171811441E-3</v>
      </c>
      <c r="AB248" s="247">
        <f t="shared" si="243"/>
        <v>-1.0764721203959876E-3</v>
      </c>
      <c r="AC248" s="247">
        <f t="shared" si="244"/>
        <v>2.6643129967851564E-3</v>
      </c>
      <c r="AD248" s="248">
        <f t="shared" si="245"/>
        <v>1.1587922259898337E-6</v>
      </c>
      <c r="AH248">
        <f t="shared" si="246"/>
        <v>8.9161200327358917E-3</v>
      </c>
      <c r="AI248">
        <f t="shared" si="247"/>
        <v>0.41747912187666092</v>
      </c>
      <c r="AJ248">
        <f t="shared" si="248"/>
        <v>0.51704647418553851</v>
      </c>
      <c r="AK248">
        <f t="shared" si="249"/>
        <v>0.1811790322919806</v>
      </c>
      <c r="AL248">
        <f t="shared" si="250"/>
        <v>2.840051375837819</v>
      </c>
      <c r="AM248">
        <f t="shared" si="251"/>
        <v>6.5822579094549285</v>
      </c>
      <c r="AN248">
        <f t="shared" si="269"/>
        <v>2.5427528112443087</v>
      </c>
      <c r="AO248">
        <f t="shared" si="269"/>
        <v>2.5353019330842739</v>
      </c>
      <c r="AP248">
        <f t="shared" si="269"/>
        <v>2.5500892968563997</v>
      </c>
      <c r="AQ248">
        <f t="shared" si="269"/>
        <v>2.5205919304220301</v>
      </c>
      <c r="AR248">
        <f t="shared" si="269"/>
        <v>2.5788633141248147</v>
      </c>
      <c r="AS248">
        <f t="shared" si="269"/>
        <v>2.4613054996280428</v>
      </c>
      <c r="AT248">
        <f t="shared" si="269"/>
        <v>2.6900954929427048</v>
      </c>
      <c r="AU248">
        <f t="shared" si="252"/>
        <v>2.1951342967627046</v>
      </c>
      <c r="AV248" s="246">
        <f t="shared" si="253"/>
        <v>1.4753029242426221E-4</v>
      </c>
      <c r="AW248" s="247">
        <f t="shared" si="254"/>
        <v>2.5167827043608942E-3</v>
      </c>
      <c r="AX248" s="248">
        <f t="shared" si="255"/>
        <v>6.3341951809701366E-6</v>
      </c>
      <c r="AY248" s="247">
        <f t="shared" si="256"/>
        <v>-2.6585522111938534E-3</v>
      </c>
      <c r="BA248">
        <f t="shared" si="257"/>
        <v>-3.5932548247568819E-3</v>
      </c>
      <c r="BB248">
        <f t="shared" si="258"/>
        <v>0.80338899887687321</v>
      </c>
      <c r="BC248">
        <f t="shared" si="259"/>
        <v>-0.6913580699155113</v>
      </c>
      <c r="BD248">
        <f t="shared" si="260"/>
        <v>-3.2865204825293724E-2</v>
      </c>
      <c r="BE248">
        <f t="shared" si="261"/>
        <v>-2.9759654501143</v>
      </c>
      <c r="BF248">
        <f t="shared" si="262"/>
        <v>-12.047693885014057</v>
      </c>
      <c r="BG248">
        <f t="shared" si="270"/>
        <v>3.3440741424698674</v>
      </c>
      <c r="BH248">
        <f t="shared" si="270"/>
        <v>3.344076788634919</v>
      </c>
      <c r="BI248">
        <f t="shared" si="270"/>
        <v>3.3440632370927661</v>
      </c>
      <c r="BJ248">
        <f t="shared" si="270"/>
        <v>3.3441326376569842</v>
      </c>
      <c r="BK248">
        <f t="shared" si="270"/>
        <v>3.3437772318352286</v>
      </c>
      <c r="BL248">
        <f t="shared" si="270"/>
        <v>3.3455975676708154</v>
      </c>
      <c r="BM248">
        <f t="shared" si="270"/>
        <v>3.3362811708166404</v>
      </c>
      <c r="BN248">
        <f t="shared" si="263"/>
        <v>3.3841618649086342</v>
      </c>
    </row>
    <row r="249" spans="1:66">
      <c r="A249" s="77" t="s">
        <v>128</v>
      </c>
      <c r="B249" s="38" t="s">
        <v>45</v>
      </c>
      <c r="C249" s="37">
        <v>52542.150500000003</v>
      </c>
      <c r="D249" s="37" t="s">
        <v>79</v>
      </c>
      <c r="E249" s="58">
        <f t="shared" si="235"/>
        <v>24281.509441851791</v>
      </c>
      <c r="F249">
        <f t="shared" si="236"/>
        <v>24281.5</v>
      </c>
      <c r="G249">
        <f t="shared" si="237"/>
        <v>3.4132495056837797E-3</v>
      </c>
      <c r="H249" s="116"/>
      <c r="I249" s="116"/>
      <c r="J249" s="117">
        <f>G249</f>
        <v>3.4132495056837797E-3</v>
      </c>
      <c r="K249" s="116"/>
      <c r="L249" s="116"/>
      <c r="M249" s="116"/>
      <c r="N249" s="118"/>
      <c r="O249" s="40"/>
      <c r="P249" s="116"/>
      <c r="Q249" s="293">
        <f t="shared" si="238"/>
        <v>37523.650500000003</v>
      </c>
      <c r="R249" s="8">
        <f t="shared" si="239"/>
        <v>1.1650272188050567E-5</v>
      </c>
      <c r="S249" s="116">
        <v>1</v>
      </c>
      <c r="T249" s="167">
        <f t="shared" si="240"/>
        <v>1.1650272188050567E-5</v>
      </c>
      <c r="W249" s="25"/>
      <c r="X249" s="252"/>
      <c r="Y249" s="41"/>
      <c r="Z249">
        <f t="shared" si="241"/>
        <v>24281.5</v>
      </c>
      <c r="AA249" s="246">
        <f t="shared" si="242"/>
        <v>3.7401162455099864E-3</v>
      </c>
      <c r="AB249" s="247">
        <f t="shared" si="243"/>
        <v>-3.2686673982620668E-4</v>
      </c>
      <c r="AC249" s="247">
        <f t="shared" si="244"/>
        <v>3.4132495056837797E-3</v>
      </c>
      <c r="AD249" s="248">
        <f t="shared" si="245"/>
        <v>1.068418656046131E-7</v>
      </c>
      <c r="AH249">
        <f t="shared" si="246"/>
        <v>8.9156889269484414E-3</v>
      </c>
      <c r="AI249">
        <f t="shared" si="247"/>
        <v>0.41747329826952995</v>
      </c>
      <c r="AJ249">
        <f t="shared" si="248"/>
        <v>0.51701895960440403</v>
      </c>
      <c r="AK249">
        <f t="shared" si="249"/>
        <v>0.18116030736026217</v>
      </c>
      <c r="AL249">
        <f t="shared" si="250"/>
        <v>2.8400835203305257</v>
      </c>
      <c r="AM249">
        <f t="shared" si="251"/>
        <v>6.5829704051385631</v>
      </c>
      <c r="AN249">
        <f t="shared" si="269"/>
        <v>2.5428138211810456</v>
      </c>
      <c r="AO249">
        <f t="shared" si="269"/>
        <v>2.5353614285958161</v>
      </c>
      <c r="AP249">
        <f t="shared" si="269"/>
        <v>2.5501511853956225</v>
      </c>
      <c r="AQ249">
        <f t="shared" si="269"/>
        <v>2.5206502747722181</v>
      </c>
      <c r="AR249">
        <f t="shared" si="269"/>
        <v>2.5789262849959518</v>
      </c>
      <c r="AS249">
        <f t="shared" si="269"/>
        <v>2.4613642563148495</v>
      </c>
      <c r="AT249">
        <f t="shared" si="269"/>
        <v>2.6901539343750871</v>
      </c>
      <c r="AU249">
        <f t="shared" si="252"/>
        <v>2.1952251333695929</v>
      </c>
      <c r="AV249" s="246">
        <f t="shared" si="253"/>
        <v>1.4734912005880813E-4</v>
      </c>
      <c r="AW249" s="247">
        <f t="shared" si="254"/>
        <v>3.2659003856249716E-3</v>
      </c>
      <c r="AX249" s="248">
        <f t="shared" si="255"/>
        <v>1.0666105328825339E-5</v>
      </c>
      <c r="AY249" s="247">
        <f t="shared" si="256"/>
        <v>-1.9096722958134834E-3</v>
      </c>
      <c r="BA249">
        <f t="shared" si="257"/>
        <v>-3.5927671254511783E-3</v>
      </c>
      <c r="BB249">
        <f t="shared" si="258"/>
        <v>0.80339231355742347</v>
      </c>
      <c r="BC249">
        <f t="shared" si="259"/>
        <v>-0.6912852180678899</v>
      </c>
      <c r="BD249">
        <f t="shared" si="260"/>
        <v>-3.2885028243019712E-2</v>
      </c>
      <c r="BE249">
        <f t="shared" si="261"/>
        <v>-2.975864623686991</v>
      </c>
      <c r="BF249">
        <f t="shared" si="262"/>
        <v>-12.040330620878207</v>
      </c>
      <c r="BG249">
        <f t="shared" si="270"/>
        <v>3.3441971248586575</v>
      </c>
      <c r="BH249">
        <f t="shared" si="270"/>
        <v>3.3441997721846128</v>
      </c>
      <c r="BI249">
        <f t="shared" si="270"/>
        <v>3.3441862143548469</v>
      </c>
      <c r="BJ249">
        <f t="shared" si="270"/>
        <v>3.3442556488733395</v>
      </c>
      <c r="BK249">
        <f t="shared" si="270"/>
        <v>3.3439000601985738</v>
      </c>
      <c r="BL249">
        <f t="shared" si="270"/>
        <v>3.3457213788479616</v>
      </c>
      <c r="BM249">
        <f t="shared" si="270"/>
        <v>3.3363997236739751</v>
      </c>
      <c r="BN249">
        <f t="shared" si="263"/>
        <v>3.3843088615539303</v>
      </c>
    </row>
    <row r="250" spans="1:66">
      <c r="A250" s="37" t="s">
        <v>119</v>
      </c>
      <c r="B250" s="38" t="s">
        <v>45</v>
      </c>
      <c r="C250" s="37">
        <v>52584.622300000003</v>
      </c>
      <c r="D250" s="37" t="s">
        <v>124</v>
      </c>
      <c r="E250" s="58">
        <f t="shared" si="235"/>
        <v>24398.996440759543</v>
      </c>
      <c r="F250">
        <f t="shared" si="236"/>
        <v>24399</v>
      </c>
      <c r="G250">
        <f t="shared" si="237"/>
        <v>-1.2866729957750067E-3</v>
      </c>
      <c r="H250" s="116"/>
      <c r="I250" s="116"/>
      <c r="J250" s="117"/>
      <c r="K250" s="116">
        <f t="shared" ref="K250:K255" si="271">G250</f>
        <v>-1.2866729957750067E-3</v>
      </c>
      <c r="L250" s="116"/>
      <c r="M250" s="116"/>
      <c r="N250" s="118"/>
      <c r="O250" s="40"/>
      <c r="P250" s="116"/>
      <c r="Q250" s="293">
        <f t="shared" si="238"/>
        <v>37566.122300000003</v>
      </c>
      <c r="R250" s="8">
        <f t="shared" si="239"/>
        <v>1.6555273980566304E-6</v>
      </c>
      <c r="S250" s="116">
        <v>1</v>
      </c>
      <c r="T250" s="167">
        <f t="shared" si="240"/>
        <v>1.6555273980566304E-6</v>
      </c>
      <c r="W250" s="25"/>
      <c r="X250" s="252"/>
      <c r="Y250" s="41"/>
      <c r="Z250">
        <f t="shared" si="241"/>
        <v>24399</v>
      </c>
      <c r="AA250" s="246">
        <f t="shared" si="242"/>
        <v>3.5822168877796996E-3</v>
      </c>
      <c r="AB250" s="247">
        <f t="shared" si="243"/>
        <v>-4.8688898835547063E-3</v>
      </c>
      <c r="AC250" s="247">
        <f t="shared" si="244"/>
        <v>-1.2866729957750067E-3</v>
      </c>
      <c r="AD250" s="248">
        <f t="shared" si="245"/>
        <v>2.3706088698181361E-5</v>
      </c>
      <c r="AH250">
        <f t="shared" si="246"/>
        <v>8.8136307784519898E-3</v>
      </c>
      <c r="AI250">
        <f t="shared" si="247"/>
        <v>0.41612580623138873</v>
      </c>
      <c r="AJ250">
        <f t="shared" si="248"/>
        <v>0.51055944996221014</v>
      </c>
      <c r="AK250">
        <f t="shared" si="249"/>
        <v>0.17676917447026469</v>
      </c>
      <c r="AL250">
        <f t="shared" si="250"/>
        <v>2.8476128563626721</v>
      </c>
      <c r="AM250">
        <f t="shared" si="251"/>
        <v>6.7541212293062376</v>
      </c>
      <c r="AN250">
        <f t="shared" si="269"/>
        <v>2.5571277355879287</v>
      </c>
      <c r="AO250">
        <f t="shared" si="269"/>
        <v>2.5493221911777337</v>
      </c>
      <c r="AP250">
        <f t="shared" si="269"/>
        <v>2.564665297106127</v>
      </c>
      <c r="AQ250">
        <f t="shared" si="269"/>
        <v>2.5343540223212546</v>
      </c>
      <c r="AR250">
        <f t="shared" si="269"/>
        <v>2.593670038829464</v>
      </c>
      <c r="AS250">
        <f t="shared" si="269"/>
        <v>2.4752093570184854</v>
      </c>
      <c r="AT250">
        <f t="shared" si="269"/>
        <v>2.703775009656368</v>
      </c>
      <c r="AU250">
        <f t="shared" si="252"/>
        <v>2.2165717359883681</v>
      </c>
      <c r="AV250" s="246">
        <f t="shared" si="253"/>
        <v>1.0560987555826174E-4</v>
      </c>
      <c r="AW250" s="247">
        <f t="shared" si="254"/>
        <v>-1.3922828713332685E-3</v>
      </c>
      <c r="AX250" s="248">
        <f t="shared" si="255"/>
        <v>1.9384515938080104E-6</v>
      </c>
      <c r="AY250" s="247">
        <f t="shared" si="256"/>
        <v>-6.6236967620055586E-3</v>
      </c>
      <c r="BA250">
        <f t="shared" si="257"/>
        <v>-3.4766070122214379E-3</v>
      </c>
      <c r="BB250">
        <f t="shared" si="258"/>
        <v>0.80422752018832344</v>
      </c>
      <c r="BC250">
        <f t="shared" si="259"/>
        <v>-0.6739538987141217</v>
      </c>
      <c r="BD250">
        <f t="shared" si="260"/>
        <v>-3.7538561496591377E-2</v>
      </c>
      <c r="BE250">
        <f t="shared" si="261"/>
        <v>-2.9521462225388455</v>
      </c>
      <c r="BF250">
        <f t="shared" si="262"/>
        <v>-10.525480736065289</v>
      </c>
      <c r="BG250">
        <f t="shared" si="270"/>
        <v>3.3731127363463949</v>
      </c>
      <c r="BH250">
        <f t="shared" si="270"/>
        <v>3.3731156354381486</v>
      </c>
      <c r="BI250">
        <f t="shared" si="270"/>
        <v>3.3731006932465966</v>
      </c>
      <c r="BJ250">
        <f t="shared" si="270"/>
        <v>3.3731777072706586</v>
      </c>
      <c r="BK250">
        <f t="shared" si="270"/>
        <v>3.3727807818050821</v>
      </c>
      <c r="BL250">
        <f t="shared" si="270"/>
        <v>3.3748269094047694</v>
      </c>
      <c r="BM250">
        <f t="shared" si="270"/>
        <v>3.3642896782612191</v>
      </c>
      <c r="BN250">
        <f t="shared" si="263"/>
        <v>3.4188530731984583</v>
      </c>
    </row>
    <row r="251" spans="1:66">
      <c r="A251" s="47" t="s">
        <v>129</v>
      </c>
      <c r="B251" s="48" t="s">
        <v>49</v>
      </c>
      <c r="C251" s="51">
        <v>52838.402000000002</v>
      </c>
      <c r="D251" s="51">
        <v>4.0000000000000002E-4</v>
      </c>
      <c r="E251" s="58">
        <f t="shared" si="235"/>
        <v>25101.010844121545</v>
      </c>
      <c r="F251">
        <f t="shared" si="236"/>
        <v>25101</v>
      </c>
      <c r="G251">
        <f t="shared" si="237"/>
        <v>3.9201730032800697E-3</v>
      </c>
      <c r="H251" s="116"/>
      <c r="I251" s="116"/>
      <c r="J251" s="117"/>
      <c r="K251" s="116">
        <f t="shared" si="271"/>
        <v>3.9201730032800697E-3</v>
      </c>
      <c r="L251" s="116"/>
      <c r="M251" s="116"/>
      <c r="N251" s="118"/>
      <c r="O251" s="40"/>
      <c r="P251" s="116"/>
      <c r="Q251" s="293">
        <f t="shared" si="238"/>
        <v>37819.902000000002</v>
      </c>
      <c r="R251" s="8">
        <f t="shared" si="239"/>
        <v>1.536775637564588E-5</v>
      </c>
      <c r="S251" s="116">
        <v>1</v>
      </c>
      <c r="T251" s="167">
        <f t="shared" si="240"/>
        <v>1.536775637564588E-5</v>
      </c>
      <c r="U251" s="116"/>
      <c r="W251" s="24"/>
      <c r="X251" s="253"/>
      <c r="Y251" s="254"/>
      <c r="Z251" s="159">
        <f t="shared" si="241"/>
        <v>25101</v>
      </c>
      <c r="AA251" s="255">
        <f t="shared" si="242"/>
        <v>2.6108458734265157E-3</v>
      </c>
      <c r="AB251" s="256">
        <f t="shared" si="243"/>
        <v>1.309327129853554E-3</v>
      </c>
      <c r="AC251" s="256">
        <f t="shared" si="244"/>
        <v>3.9201730032800697E-3</v>
      </c>
      <c r="AD251" s="257">
        <f t="shared" si="245"/>
        <v>1.7143375329705454E-6</v>
      </c>
      <c r="AE251" s="159"/>
      <c r="AF251" s="159"/>
      <c r="AG251" s="159"/>
      <c r="AH251" s="159">
        <f t="shared" si="246"/>
        <v>8.174479953140688E-3</v>
      </c>
      <c r="AI251" s="159">
        <f t="shared" si="247"/>
        <v>0.40891258128141461</v>
      </c>
      <c r="AJ251" s="159">
        <f t="shared" si="248"/>
        <v>0.47222698329396678</v>
      </c>
      <c r="AK251" s="159">
        <f t="shared" si="249"/>
        <v>0.15090420346844016</v>
      </c>
      <c r="AL251" s="159">
        <f t="shared" si="250"/>
        <v>2.891632667651006</v>
      </c>
      <c r="AM251" s="159">
        <f t="shared" si="251"/>
        <v>7.9595772107019478</v>
      </c>
      <c r="AN251" s="159">
        <f t="shared" ref="AN251:AT260" si="272">$AU251+$AB$7*SIN(AO251)</f>
        <v>2.6417024858397014</v>
      </c>
      <c r="AO251" s="159">
        <f t="shared" si="272"/>
        <v>2.6319955653560143</v>
      </c>
      <c r="AP251" s="159">
        <f t="shared" si="272"/>
        <v>2.6501324291078108</v>
      </c>
      <c r="AQ251" s="159">
        <f t="shared" si="272"/>
        <v>2.6160943922915183</v>
      </c>
      <c r="AR251" s="159">
        <f t="shared" si="272"/>
        <v>2.6794709444752094</v>
      </c>
      <c r="AS251" s="159">
        <f t="shared" si="272"/>
        <v>2.5595440319011074</v>
      </c>
      <c r="AT251" s="159">
        <f t="shared" si="272"/>
        <v>2.7806569648195025</v>
      </c>
      <c r="AU251" s="159">
        <f t="shared" si="252"/>
        <v>2.3441063320596891</v>
      </c>
      <c r="AV251" s="255">
        <f t="shared" si="253"/>
        <v>-1.1100039480224687E-4</v>
      </c>
      <c r="AW251" s="247">
        <f t="shared" si="254"/>
        <v>4.0311733980823161E-3</v>
      </c>
      <c r="AX251" s="248">
        <f t="shared" si="255"/>
        <v>1.6250358965406528E-5</v>
      </c>
      <c r="AY251" s="247">
        <f t="shared" si="256"/>
        <v>-1.5324606816318558E-3</v>
      </c>
      <c r="BA251" s="159">
        <f t="shared" si="257"/>
        <v>-2.7218462682287625E-3</v>
      </c>
      <c r="BB251" s="159">
        <f t="shared" si="258"/>
        <v>0.81157785040973718</v>
      </c>
      <c r="BC251" s="159">
        <f t="shared" si="259"/>
        <v>-0.56176031281594052</v>
      </c>
      <c r="BD251" s="159">
        <f t="shared" si="260"/>
        <v>-6.5062285501135908E-2</v>
      </c>
      <c r="BE251" s="159">
        <f t="shared" si="261"/>
        <v>-2.8091104811474983</v>
      </c>
      <c r="BF251" s="159">
        <f t="shared" si="262"/>
        <v>-5.9598440584106331</v>
      </c>
      <c r="BG251" s="159">
        <f t="shared" ref="BG251:BM260" si="273">$BN251+$BB$7*SIN(BH251)</f>
        <v>3.5466769996239256</v>
      </c>
      <c r="BH251" s="159">
        <f t="shared" si="273"/>
        <v>3.5466804603232007</v>
      </c>
      <c r="BI251" s="159">
        <f t="shared" si="273"/>
        <v>3.5466615707371814</v>
      </c>
      <c r="BJ251" s="159">
        <f t="shared" si="273"/>
        <v>3.5467646779056623</v>
      </c>
      <c r="BK251" s="159">
        <f t="shared" si="273"/>
        <v>3.5462019318009892</v>
      </c>
      <c r="BL251" s="159">
        <f t="shared" si="273"/>
        <v>3.5492749867164073</v>
      </c>
      <c r="BM251" s="159">
        <f t="shared" si="273"/>
        <v>3.5325421569155955</v>
      </c>
      <c r="BN251" s="159">
        <f t="shared" si="263"/>
        <v>3.6252363631938547</v>
      </c>
    </row>
    <row r="252" spans="1:66">
      <c r="A252" s="78" t="s">
        <v>130</v>
      </c>
      <c r="B252" s="79"/>
      <c r="C252" s="75">
        <v>52852.495600000002</v>
      </c>
      <c r="D252" s="75">
        <v>2.0000000000000001E-4</v>
      </c>
      <c r="E252" s="58">
        <f t="shared" si="235"/>
        <v>25139.997060100297</v>
      </c>
      <c r="F252">
        <f t="shared" si="236"/>
        <v>25140</v>
      </c>
      <c r="G252">
        <f t="shared" si="237"/>
        <v>-1.0627800002112053E-3</v>
      </c>
      <c r="H252" s="116"/>
      <c r="I252" s="116"/>
      <c r="J252" s="117"/>
      <c r="K252" s="116">
        <f t="shared" si="271"/>
        <v>-1.0627800002112053E-3</v>
      </c>
      <c r="L252" s="116"/>
      <c r="M252" s="116"/>
      <c r="N252" s="118"/>
      <c r="O252" s="40"/>
      <c r="P252" s="116"/>
      <c r="Q252" s="293">
        <f t="shared" si="238"/>
        <v>37833.995600000002</v>
      </c>
      <c r="R252" s="8">
        <f t="shared" si="239"/>
        <v>1.1295013288489296E-6</v>
      </c>
      <c r="S252" s="116">
        <v>1</v>
      </c>
      <c r="T252" s="167">
        <f t="shared" si="240"/>
        <v>1.1295013288489296E-6</v>
      </c>
      <c r="U252" s="116"/>
      <c r="W252" s="25"/>
      <c r="X252" s="252"/>
      <c r="Y252" s="41"/>
      <c r="Z252">
        <f t="shared" si="241"/>
        <v>25140</v>
      </c>
      <c r="AA252" s="246">
        <f t="shared" si="242"/>
        <v>2.5555597432251002E-3</v>
      </c>
      <c r="AB252" s="247">
        <f t="shared" si="243"/>
        <v>-3.6183397434363055E-3</v>
      </c>
      <c r="AC252" s="247">
        <f t="shared" si="244"/>
        <v>-1.0627800002112053E-3</v>
      </c>
      <c r="AD252" s="248">
        <f t="shared" si="245"/>
        <v>1.309238249893071E-5</v>
      </c>
      <c r="AH252">
        <f t="shared" si="246"/>
        <v>8.137580105693017E-3</v>
      </c>
      <c r="AI252">
        <f t="shared" si="247"/>
        <v>0.40855212057176904</v>
      </c>
      <c r="AJ252">
        <f t="shared" si="248"/>
        <v>0.47011012010544095</v>
      </c>
      <c r="AK252">
        <f t="shared" si="249"/>
        <v>0.1494851869306569</v>
      </c>
      <c r="AL252">
        <f t="shared" si="250"/>
        <v>2.8940326228301951</v>
      </c>
      <c r="AM252">
        <f t="shared" si="251"/>
        <v>8.0375463569746248</v>
      </c>
      <c r="AN252">
        <f t="shared" si="272"/>
        <v>2.6463550265081466</v>
      </c>
      <c r="AO252">
        <f t="shared" si="272"/>
        <v>2.6365579477603767</v>
      </c>
      <c r="AP252">
        <f t="shared" si="272"/>
        <v>2.6548172870163791</v>
      </c>
      <c r="AQ252">
        <f t="shared" si="272"/>
        <v>2.6206369134710776</v>
      </c>
      <c r="AR252">
        <f t="shared" si="272"/>
        <v>2.6841221045159829</v>
      </c>
      <c r="AS252">
        <f t="shared" si="272"/>
        <v>2.5643130957501539</v>
      </c>
      <c r="AT252">
        <f t="shared" si="272"/>
        <v>2.7847121046725478</v>
      </c>
      <c r="AU252">
        <f t="shared" si="252"/>
        <v>2.3511915873969849</v>
      </c>
      <c r="AV252" s="246">
        <f t="shared" si="253"/>
        <v>-1.2149820240714036E-4</v>
      </c>
      <c r="AW252" s="247">
        <f t="shared" si="254"/>
        <v>-9.4128179780406497E-4</v>
      </c>
      <c r="AX252" s="248">
        <f t="shared" si="255"/>
        <v>8.8601142287725265E-7</v>
      </c>
      <c r="AY252" s="247">
        <f t="shared" si="256"/>
        <v>-6.5233021602719814E-3</v>
      </c>
      <c r="BA252">
        <f t="shared" si="257"/>
        <v>-2.6770579456322405E-3</v>
      </c>
      <c r="BB252">
        <f t="shared" si="258"/>
        <v>0.81210642237860209</v>
      </c>
      <c r="BC252">
        <f t="shared" si="259"/>
        <v>-0.55509839579839548</v>
      </c>
      <c r="BD252">
        <f t="shared" si="260"/>
        <v>-6.6573350069516687E-2</v>
      </c>
      <c r="BE252">
        <f t="shared" si="261"/>
        <v>-2.8010796903091668</v>
      </c>
      <c r="BF252">
        <f t="shared" si="262"/>
        <v>-5.8166293764298116</v>
      </c>
      <c r="BG252">
        <f t="shared" si="273"/>
        <v>3.5563705440466769</v>
      </c>
      <c r="BH252">
        <f t="shared" si="273"/>
        <v>3.5563739895243685</v>
      </c>
      <c r="BI252">
        <f t="shared" si="273"/>
        <v>3.5563551036370704</v>
      </c>
      <c r="BJ252">
        <f t="shared" si="273"/>
        <v>3.5564586258240127</v>
      </c>
      <c r="BK252">
        <f t="shared" si="273"/>
        <v>3.555891231294293</v>
      </c>
      <c r="BL252">
        <f t="shared" si="273"/>
        <v>3.5590028084394278</v>
      </c>
      <c r="BM252">
        <f t="shared" si="273"/>
        <v>3.541990604392145</v>
      </c>
      <c r="BN252">
        <f t="shared" si="263"/>
        <v>3.6367021015269323</v>
      </c>
    </row>
    <row r="253" spans="1:66">
      <c r="A253" s="37" t="s">
        <v>131</v>
      </c>
      <c r="B253" s="38" t="s">
        <v>45</v>
      </c>
      <c r="C253" s="37">
        <v>52884.669300000001</v>
      </c>
      <c r="D253" s="37" t="s">
        <v>124</v>
      </c>
      <c r="E253" s="58">
        <f t="shared" si="235"/>
        <v>25228.997089690714</v>
      </c>
      <c r="F253">
        <f t="shared" si="236"/>
        <v>25229</v>
      </c>
      <c r="G253">
        <f t="shared" si="237"/>
        <v>-1.0520829964661971E-3</v>
      </c>
      <c r="H253" s="116"/>
      <c r="I253" s="116"/>
      <c r="J253" s="117"/>
      <c r="K253" s="116">
        <f t="shared" si="271"/>
        <v>-1.0520829964661971E-3</v>
      </c>
      <c r="L253" s="116"/>
      <c r="M253" s="116"/>
      <c r="N253" s="118"/>
      <c r="O253" s="40"/>
      <c r="P253" s="116"/>
      <c r="Q253" s="293">
        <f t="shared" si="238"/>
        <v>37866.169300000001</v>
      </c>
      <c r="R253" s="8">
        <f t="shared" si="239"/>
        <v>1.106878631453292E-6</v>
      </c>
      <c r="S253" s="116">
        <v>1</v>
      </c>
      <c r="T253" s="167">
        <f t="shared" si="240"/>
        <v>1.106878631453292E-6</v>
      </c>
      <c r="U253" s="116"/>
      <c r="V253" s="116"/>
      <c r="W253" s="25"/>
      <c r="X253" s="252"/>
      <c r="Y253" s="41"/>
      <c r="Z253">
        <f t="shared" si="241"/>
        <v>25229</v>
      </c>
      <c r="AA253" s="246">
        <f t="shared" si="242"/>
        <v>2.4289055868279546E-3</v>
      </c>
      <c r="AB253" s="247">
        <f t="shared" si="243"/>
        <v>-3.4809885832941517E-3</v>
      </c>
      <c r="AC253" s="247">
        <f t="shared" si="244"/>
        <v>-1.0520829964661971E-3</v>
      </c>
      <c r="AD253" s="248">
        <f t="shared" si="245"/>
        <v>1.2117281517024225E-5</v>
      </c>
      <c r="AH253">
        <f t="shared" si="246"/>
        <v>8.0528566399131335E-3</v>
      </c>
      <c r="AI253">
        <f t="shared" si="247"/>
        <v>0.40774477174435098</v>
      </c>
      <c r="AJ253">
        <f t="shared" si="248"/>
        <v>0.46528422087127896</v>
      </c>
      <c r="AK253">
        <f t="shared" si="249"/>
        <v>0.14625375139015639</v>
      </c>
      <c r="AL253">
        <f t="shared" si="250"/>
        <v>2.8994924843310597</v>
      </c>
      <c r="AM253">
        <f t="shared" si="251"/>
        <v>8.2206538774943887</v>
      </c>
      <c r="AN253">
        <f t="shared" si="272"/>
        <v>2.6569546616253983</v>
      </c>
      <c r="AO253">
        <f t="shared" si="272"/>
        <v>2.6469598055573602</v>
      </c>
      <c r="AP253">
        <f t="shared" si="272"/>
        <v>2.6654832286839794</v>
      </c>
      <c r="AQ253">
        <f t="shared" si="272"/>
        <v>2.6310064891977891</v>
      </c>
      <c r="AR253">
        <f t="shared" si="272"/>
        <v>2.6946907560726592</v>
      </c>
      <c r="AS253">
        <f t="shared" si="272"/>
        <v>2.5752298843023378</v>
      </c>
      <c r="AT253">
        <f t="shared" si="272"/>
        <v>2.7938848867078225</v>
      </c>
      <c r="AU253">
        <f t="shared" si="252"/>
        <v>2.3673605034231211</v>
      </c>
      <c r="AV253" s="246">
        <f t="shared" si="253"/>
        <v>-1.4489446821879057E-4</v>
      </c>
      <c r="AW253" s="247">
        <f t="shared" si="254"/>
        <v>-9.071885282474065E-4</v>
      </c>
      <c r="AX253" s="248">
        <f t="shared" si="255"/>
        <v>8.2299102578369548E-7</v>
      </c>
      <c r="AY253" s="247">
        <f t="shared" si="256"/>
        <v>-6.5311395813325854E-3</v>
      </c>
      <c r="BA253">
        <f t="shared" si="257"/>
        <v>-2.5738000550467452E-3</v>
      </c>
      <c r="BB253">
        <f t="shared" si="258"/>
        <v>0.81336078044097704</v>
      </c>
      <c r="BC253">
        <f t="shared" si="259"/>
        <v>-0.53972844999168668</v>
      </c>
      <c r="BD253">
        <f t="shared" si="260"/>
        <v>-7.0012921473435949E-2</v>
      </c>
      <c r="BE253">
        <f t="shared" si="261"/>
        <v>-2.7827129425214037</v>
      </c>
      <c r="BF253">
        <f t="shared" si="262"/>
        <v>-5.5129558589519467</v>
      </c>
      <c r="BG253">
        <f t="shared" si="273"/>
        <v>3.5785158797576928</v>
      </c>
      <c r="BH253">
        <f t="shared" si="273"/>
        <v>3.578519274347268</v>
      </c>
      <c r="BI253">
        <f t="shared" si="273"/>
        <v>3.5785004795350512</v>
      </c>
      <c r="BJ253">
        <f t="shared" si="273"/>
        <v>3.5786045427782054</v>
      </c>
      <c r="BK253">
        <f t="shared" si="273"/>
        <v>3.5780284281987051</v>
      </c>
      <c r="BL253">
        <f t="shared" si="273"/>
        <v>3.5812198638869592</v>
      </c>
      <c r="BM253">
        <f t="shared" si="273"/>
        <v>3.5635994952466152</v>
      </c>
      <c r="BN253">
        <f t="shared" si="263"/>
        <v>3.6628675043895966</v>
      </c>
    </row>
    <row r="254" spans="1:66">
      <c r="A254" s="53" t="s">
        <v>132</v>
      </c>
      <c r="B254" s="53" t="s">
        <v>49</v>
      </c>
      <c r="C254" s="54">
        <v>52903.467600000004</v>
      </c>
      <c r="D254" s="54" t="s">
        <v>76</v>
      </c>
      <c r="E254" s="58">
        <f t="shared" si="235"/>
        <v>25280.997613604653</v>
      </c>
      <c r="F254">
        <f t="shared" si="236"/>
        <v>25281</v>
      </c>
      <c r="G254">
        <f t="shared" si="237"/>
        <v>-8.6268699669744819E-4</v>
      </c>
      <c r="H254" s="116"/>
      <c r="I254" s="116"/>
      <c r="J254" s="117"/>
      <c r="K254" s="116">
        <f t="shared" si="271"/>
        <v>-8.6268699669744819E-4</v>
      </c>
      <c r="L254" s="116"/>
      <c r="M254" s="116"/>
      <c r="N254" s="118"/>
      <c r="O254" s="40">
        <f ca="1">+C$11+C$12*F254</f>
        <v>2.8446891402461968E-2</v>
      </c>
      <c r="P254" s="116"/>
      <c r="Q254" s="293">
        <f t="shared" si="238"/>
        <v>37884.967600000004</v>
      </c>
      <c r="R254" s="8">
        <f t="shared" ca="1" si="239"/>
        <v>8.5905138593647223E-4</v>
      </c>
      <c r="S254" s="116">
        <v>1</v>
      </c>
      <c r="T254" s="167">
        <f t="shared" ca="1" si="240"/>
        <v>8.5905138593647223E-4</v>
      </c>
      <c r="U254" s="116"/>
      <c r="V254" s="116"/>
      <c r="W254" s="25"/>
      <c r="X254" s="252"/>
      <c r="Y254" s="41"/>
      <c r="Z254">
        <f t="shared" si="241"/>
        <v>25281</v>
      </c>
      <c r="AA254" s="246">
        <f t="shared" si="242"/>
        <v>2.3545955503270497E-3</v>
      </c>
      <c r="AB254" s="247">
        <f t="shared" si="243"/>
        <v>-3.2172825470244979E-3</v>
      </c>
      <c r="AC254" s="247">
        <f t="shared" ca="1" si="244"/>
        <v>-2.9309578399159417E-2</v>
      </c>
      <c r="AD254" s="248">
        <f t="shared" si="245"/>
        <v>1.035090698738844E-5</v>
      </c>
      <c r="AH254">
        <f t="shared" si="246"/>
        <v>8.0030275740335943E-3</v>
      </c>
      <c r="AI254">
        <f t="shared" si="247"/>
        <v>0.40728278835218834</v>
      </c>
      <c r="AJ254">
        <f t="shared" si="248"/>
        <v>0.46246772446470436</v>
      </c>
      <c r="AK254">
        <f t="shared" si="249"/>
        <v>0.14437008765075945</v>
      </c>
      <c r="AL254">
        <f t="shared" si="250"/>
        <v>2.9026717349015367</v>
      </c>
      <c r="AM254">
        <f t="shared" si="251"/>
        <v>8.3311125692831478</v>
      </c>
      <c r="AN254">
        <f t="shared" si="272"/>
        <v>2.663136373625234</v>
      </c>
      <c r="AO254">
        <f t="shared" si="272"/>
        <v>2.6530313414900162</v>
      </c>
      <c r="AP254">
        <f t="shared" si="272"/>
        <v>2.671698818978097</v>
      </c>
      <c r="AQ254">
        <f t="shared" si="272"/>
        <v>2.637067592176066</v>
      </c>
      <c r="AR254">
        <f t="shared" si="272"/>
        <v>2.7008364364484128</v>
      </c>
      <c r="AS254">
        <f t="shared" si="272"/>
        <v>2.5816298330597665</v>
      </c>
      <c r="AT254">
        <f t="shared" si="272"/>
        <v>2.799192539452342</v>
      </c>
      <c r="AU254">
        <f t="shared" si="252"/>
        <v>2.376807510539515</v>
      </c>
      <c r="AV254" s="246">
        <f t="shared" si="253"/>
        <v>-1.5821042608597704E-4</v>
      </c>
      <c r="AW254" s="247">
        <f t="shared" si="254"/>
        <v>-7.0447657061147115E-4</v>
      </c>
      <c r="AX254" s="248">
        <f t="shared" si="255"/>
        <v>4.9628723854049913E-7</v>
      </c>
      <c r="AY254" s="247">
        <f t="shared" si="256"/>
        <v>-6.3529085943180158E-3</v>
      </c>
      <c r="BA254">
        <f t="shared" si="257"/>
        <v>-2.5128059764130267E-3</v>
      </c>
      <c r="BB254">
        <f t="shared" si="258"/>
        <v>0.81412475769582704</v>
      </c>
      <c r="BC254">
        <f t="shared" si="259"/>
        <v>-0.53064097389812237</v>
      </c>
      <c r="BD254">
        <f t="shared" si="260"/>
        <v>-7.2016676882592098E-2</v>
      </c>
      <c r="BE254">
        <f t="shared" si="261"/>
        <v>-2.7719550456378621</v>
      </c>
      <c r="BF254">
        <f t="shared" si="262"/>
        <v>-5.3489578394804482</v>
      </c>
      <c r="BG254">
        <f t="shared" si="273"/>
        <v>3.5914708538096929</v>
      </c>
      <c r="BH254">
        <f t="shared" si="273"/>
        <v>3.5914742087721985</v>
      </c>
      <c r="BI254">
        <f t="shared" si="273"/>
        <v>3.591455518718571</v>
      </c>
      <c r="BJ254">
        <f t="shared" si="273"/>
        <v>3.5915596406901709</v>
      </c>
      <c r="BK254">
        <f t="shared" si="273"/>
        <v>3.5909796455771046</v>
      </c>
      <c r="BL254">
        <f t="shared" si="273"/>
        <v>3.5942124912912634</v>
      </c>
      <c r="BM254">
        <f t="shared" si="273"/>
        <v>3.5762561687210455</v>
      </c>
      <c r="BN254">
        <f t="shared" si="263"/>
        <v>3.6781551555003666</v>
      </c>
    </row>
    <row r="255" spans="1:66">
      <c r="A255" s="75" t="s">
        <v>133</v>
      </c>
      <c r="B255" s="76" t="s">
        <v>49</v>
      </c>
      <c r="C255" s="75">
        <v>52903.467640000003</v>
      </c>
      <c r="D255" s="75">
        <v>1.1999999999999999E-3</v>
      </c>
      <c r="E255" s="58">
        <f t="shared" si="235"/>
        <v>25280.997724254066</v>
      </c>
      <c r="F255">
        <f t="shared" si="236"/>
        <v>25281</v>
      </c>
      <c r="G255">
        <f t="shared" si="237"/>
        <v>-8.2268699770793319E-4</v>
      </c>
      <c r="H255" s="116"/>
      <c r="I255" s="116"/>
      <c r="J255" s="117"/>
      <c r="K255" s="116">
        <f t="shared" si="271"/>
        <v>-8.2268699770793319E-4</v>
      </c>
      <c r="L255" s="116"/>
      <c r="M255" s="116"/>
      <c r="N255" s="118"/>
      <c r="O255" s="40"/>
      <c r="P255" s="116"/>
      <c r="Q255" s="293">
        <f t="shared" si="238"/>
        <v>37884.967640000003</v>
      </c>
      <c r="R255" s="8">
        <f t="shared" si="239"/>
        <v>6.7681389619769287E-7</v>
      </c>
      <c r="S255" s="116">
        <v>1</v>
      </c>
      <c r="T255" s="167">
        <f t="shared" si="240"/>
        <v>6.7681389619769287E-7</v>
      </c>
      <c r="U255" s="116"/>
      <c r="V255" s="116"/>
      <c r="W255" s="25"/>
      <c r="X255" s="252"/>
      <c r="Y255" s="41"/>
      <c r="Z255">
        <f t="shared" si="241"/>
        <v>25281</v>
      </c>
      <c r="AA255" s="246">
        <f t="shared" si="242"/>
        <v>2.3545955503270497E-3</v>
      </c>
      <c r="AB255" s="247">
        <f t="shared" si="243"/>
        <v>-3.1772825480349829E-3</v>
      </c>
      <c r="AC255" s="247">
        <f t="shared" si="244"/>
        <v>-8.2268699770793319E-4</v>
      </c>
      <c r="AD255" s="248">
        <f t="shared" si="245"/>
        <v>1.0095124390047673E-5</v>
      </c>
      <c r="AH255">
        <f t="shared" si="246"/>
        <v>8.0030275740335943E-3</v>
      </c>
      <c r="AI255">
        <f t="shared" si="247"/>
        <v>0.40728278835218834</v>
      </c>
      <c r="AJ255">
        <f t="shared" si="248"/>
        <v>0.46246772446470436</v>
      </c>
      <c r="AK255">
        <f t="shared" si="249"/>
        <v>0.14437008765075945</v>
      </c>
      <c r="AL255">
        <f t="shared" si="250"/>
        <v>2.9026717349015367</v>
      </c>
      <c r="AM255">
        <f t="shared" si="251"/>
        <v>8.3311125692831478</v>
      </c>
      <c r="AN255">
        <f t="shared" si="272"/>
        <v>2.663136373625234</v>
      </c>
      <c r="AO255">
        <f t="shared" si="272"/>
        <v>2.6530313414900162</v>
      </c>
      <c r="AP255">
        <f t="shared" si="272"/>
        <v>2.671698818978097</v>
      </c>
      <c r="AQ255">
        <f t="shared" si="272"/>
        <v>2.637067592176066</v>
      </c>
      <c r="AR255">
        <f t="shared" si="272"/>
        <v>2.7008364364484128</v>
      </c>
      <c r="AS255">
        <f t="shared" si="272"/>
        <v>2.5816298330597665</v>
      </c>
      <c r="AT255">
        <f t="shared" si="272"/>
        <v>2.799192539452342</v>
      </c>
      <c r="AU255">
        <f t="shared" si="252"/>
        <v>2.376807510539515</v>
      </c>
      <c r="AV255" s="246">
        <f t="shared" si="253"/>
        <v>-1.5821042608597704E-4</v>
      </c>
      <c r="AW255" s="247">
        <f t="shared" si="254"/>
        <v>-6.6447657162195615E-4</v>
      </c>
      <c r="AX255" s="248">
        <f t="shared" si="255"/>
        <v>4.4152911423446865E-7</v>
      </c>
      <c r="AY255" s="247">
        <f t="shared" si="256"/>
        <v>-6.3129085953285008E-3</v>
      </c>
      <c r="BA255">
        <f t="shared" si="257"/>
        <v>-2.5128059764130267E-3</v>
      </c>
      <c r="BB255">
        <f t="shared" si="258"/>
        <v>0.81412475769582704</v>
      </c>
      <c r="BC255">
        <f t="shared" si="259"/>
        <v>-0.53064097389812237</v>
      </c>
      <c r="BD255">
        <f t="shared" si="260"/>
        <v>-7.2016676882592098E-2</v>
      </c>
      <c r="BE255">
        <f t="shared" si="261"/>
        <v>-2.7719550456378621</v>
      </c>
      <c r="BF255">
        <f t="shared" si="262"/>
        <v>-5.3489578394804482</v>
      </c>
      <c r="BG255">
        <f t="shared" si="273"/>
        <v>3.5914708538096929</v>
      </c>
      <c r="BH255">
        <f t="shared" si="273"/>
        <v>3.5914742087721985</v>
      </c>
      <c r="BI255">
        <f t="shared" si="273"/>
        <v>3.591455518718571</v>
      </c>
      <c r="BJ255">
        <f t="shared" si="273"/>
        <v>3.5915596406901709</v>
      </c>
      <c r="BK255">
        <f t="shared" si="273"/>
        <v>3.5909796455771046</v>
      </c>
      <c r="BL255">
        <f t="shared" si="273"/>
        <v>3.5942124912912634</v>
      </c>
      <c r="BM255">
        <f t="shared" si="273"/>
        <v>3.5762561687210455</v>
      </c>
      <c r="BN255">
        <f t="shared" si="263"/>
        <v>3.6781551555003666</v>
      </c>
    </row>
    <row r="256" spans="1:66">
      <c r="A256" s="77" t="s">
        <v>134</v>
      </c>
      <c r="B256" s="38" t="s">
        <v>45</v>
      </c>
      <c r="C256" s="37">
        <v>52913.952100000002</v>
      </c>
      <c r="D256" s="37" t="s">
        <v>79</v>
      </c>
      <c r="E256" s="58">
        <f t="shared" si="235"/>
        <v>25310.0002092104</v>
      </c>
      <c r="F256">
        <f t="shared" si="236"/>
        <v>25310</v>
      </c>
      <c r="G256">
        <f t="shared" si="237"/>
        <v>7.5630006904248148E-5</v>
      </c>
      <c r="H256" s="116"/>
      <c r="I256" s="116"/>
      <c r="J256" s="117">
        <f>G256</f>
        <v>7.5630006904248148E-5</v>
      </c>
      <c r="K256" s="116"/>
      <c r="L256" s="116"/>
      <c r="M256" s="116"/>
      <c r="N256" s="118"/>
      <c r="O256" s="40"/>
      <c r="P256" s="116"/>
      <c r="Q256" s="293">
        <f t="shared" si="238"/>
        <v>37895.452100000002</v>
      </c>
      <c r="R256" s="8">
        <f t="shared" si="239"/>
        <v>5.7198979443366226E-9</v>
      </c>
      <c r="S256" s="116">
        <v>1</v>
      </c>
      <c r="T256" s="167">
        <f t="shared" si="240"/>
        <v>5.7198979443366226E-9</v>
      </c>
      <c r="U256" s="116"/>
      <c r="W256" s="25"/>
      <c r="X256" s="252"/>
      <c r="Y256" s="41"/>
      <c r="Z256">
        <f t="shared" si="241"/>
        <v>25310</v>
      </c>
      <c r="AA256" s="246">
        <f t="shared" si="242"/>
        <v>2.3130554901721724E-3</v>
      </c>
      <c r="AB256" s="247">
        <f t="shared" si="243"/>
        <v>-2.2374254832679243E-3</v>
      </c>
      <c r="AC256" s="247">
        <f t="shared" si="244"/>
        <v>7.5630006904248148E-5</v>
      </c>
      <c r="AD256" s="248">
        <f t="shared" si="245"/>
        <v>5.0060727931767047E-6</v>
      </c>
      <c r="AH256">
        <f t="shared" si="246"/>
        <v>7.9751346410035472E-3</v>
      </c>
      <c r="AI256">
        <f t="shared" si="247"/>
        <v>0.40702823493529616</v>
      </c>
      <c r="AJ256">
        <f t="shared" si="248"/>
        <v>0.46089798337209165</v>
      </c>
      <c r="AK256">
        <f t="shared" si="249"/>
        <v>0.14332097204489747</v>
      </c>
      <c r="AL256">
        <f t="shared" si="250"/>
        <v>2.9044413648005807</v>
      </c>
      <c r="AM256">
        <f t="shared" si="251"/>
        <v>8.3938727745704984</v>
      </c>
      <c r="AN256">
        <f t="shared" si="272"/>
        <v>2.6665802538518779</v>
      </c>
      <c r="AO256">
        <f t="shared" si="272"/>
        <v>2.656415575504016</v>
      </c>
      <c r="AP256">
        <f t="shared" si="272"/>
        <v>2.6751600144215253</v>
      </c>
      <c r="AQ256">
        <f t="shared" si="272"/>
        <v>2.6404487166197992</v>
      </c>
      <c r="AR256">
        <f t="shared" si="272"/>
        <v>2.7042544766308421</v>
      </c>
      <c r="AS256">
        <f t="shared" si="272"/>
        <v>2.5852059557645948</v>
      </c>
      <c r="AT256">
        <f t="shared" si="272"/>
        <v>2.8021361793177735</v>
      </c>
      <c r="AU256">
        <f t="shared" si="252"/>
        <v>2.3820760337390428</v>
      </c>
      <c r="AV256" s="246">
        <f t="shared" si="253"/>
        <v>-1.6552539853219393E-4</v>
      </c>
      <c r="AW256" s="247">
        <f t="shared" si="254"/>
        <v>2.4115540543644207E-4</v>
      </c>
      <c r="AX256" s="248">
        <f t="shared" si="255"/>
        <v>5.8155929571214755E-8</v>
      </c>
      <c r="AY256" s="247">
        <f t="shared" si="256"/>
        <v>-5.4209237453949326E-3</v>
      </c>
      <c r="BA256">
        <f t="shared" si="257"/>
        <v>-2.4785808887043664E-3</v>
      </c>
      <c r="BB256">
        <f t="shared" si="258"/>
        <v>0.81456082010267694</v>
      </c>
      <c r="BC256">
        <f t="shared" si="259"/>
        <v>-0.52553866940061078</v>
      </c>
      <c r="BD256">
        <f t="shared" si="260"/>
        <v>-7.3132195439867279E-2</v>
      </c>
      <c r="BE256">
        <f t="shared" si="261"/>
        <v>-2.7659465787722226</v>
      </c>
      <c r="BF256">
        <f t="shared" si="262"/>
        <v>-5.2614050988528609</v>
      </c>
      <c r="BG256">
        <f t="shared" si="273"/>
        <v>3.5987010826961856</v>
      </c>
      <c r="BH256">
        <f t="shared" si="273"/>
        <v>3.5987044125518683</v>
      </c>
      <c r="BI256">
        <f t="shared" si="273"/>
        <v>3.5986857968830726</v>
      </c>
      <c r="BJ256">
        <f t="shared" si="273"/>
        <v>3.598789870585156</v>
      </c>
      <c r="BK256">
        <f t="shared" si="273"/>
        <v>3.5982080991954692</v>
      </c>
      <c r="BL256">
        <f t="shared" si="273"/>
        <v>3.6014623398705057</v>
      </c>
      <c r="BM256">
        <f t="shared" si="273"/>
        <v>3.5833250030261641</v>
      </c>
      <c r="BN256">
        <f t="shared" si="263"/>
        <v>3.6866809609275268</v>
      </c>
    </row>
    <row r="257" spans="1:66">
      <c r="A257" s="53" t="s">
        <v>132</v>
      </c>
      <c r="B257" s="53" t="s">
        <v>49</v>
      </c>
      <c r="C257" s="54">
        <v>52956.2474</v>
      </c>
      <c r="D257" s="54" t="s">
        <v>76</v>
      </c>
      <c r="E257" s="58">
        <f t="shared" si="235"/>
        <v>25426.998967560714</v>
      </c>
      <c r="F257">
        <f t="shared" si="236"/>
        <v>25427</v>
      </c>
      <c r="G257">
        <f t="shared" si="237"/>
        <v>-3.7322899879654869E-4</v>
      </c>
      <c r="H257" s="116"/>
      <c r="I257" s="116"/>
      <c r="J257" s="117"/>
      <c r="K257" s="116">
        <f t="shared" ref="K257:K268" si="274">G257</f>
        <v>-3.7322899879654869E-4</v>
      </c>
      <c r="L257" s="116"/>
      <c r="M257" s="116"/>
      <c r="N257" s="118"/>
      <c r="O257" s="40">
        <f ca="1">+C$11+C$12*F257</f>
        <v>2.7875453479927523E-2</v>
      </c>
      <c r="P257" s="116"/>
      <c r="Q257" s="293">
        <f t="shared" si="238"/>
        <v>37937.7474</v>
      </c>
      <c r="R257" s="8">
        <f t="shared" ca="1" si="239"/>
        <v>7.9798806178377234E-4</v>
      </c>
      <c r="S257" s="116">
        <v>1</v>
      </c>
      <c r="T257" s="167">
        <f t="shared" ca="1" si="240"/>
        <v>7.9798806178377234E-4</v>
      </c>
      <c r="U257" s="116"/>
      <c r="V257" s="116"/>
      <c r="W257" s="25"/>
      <c r="X257" s="252"/>
      <c r="Y257" s="41"/>
      <c r="Z257">
        <f t="shared" si="241"/>
        <v>25427</v>
      </c>
      <c r="AA257" s="246">
        <f t="shared" si="242"/>
        <v>2.1447620557907615E-3</v>
      </c>
      <c r="AB257" s="247">
        <f t="shared" si="243"/>
        <v>-2.5179910545873102E-3</v>
      </c>
      <c r="AC257" s="247">
        <f t="shared" ca="1" si="244"/>
        <v>-2.8248682478724071E-2</v>
      </c>
      <c r="AD257" s="248">
        <f t="shared" si="245"/>
        <v>6.3402789509817148E-6</v>
      </c>
      <c r="AH257">
        <f t="shared" si="246"/>
        <v>7.8618586960576119E-3</v>
      </c>
      <c r="AI257">
        <f t="shared" si="247"/>
        <v>0.40602351635841127</v>
      </c>
      <c r="AJ257">
        <f t="shared" si="248"/>
        <v>0.45457209378992991</v>
      </c>
      <c r="AK257">
        <f t="shared" si="249"/>
        <v>0.13909835395366185</v>
      </c>
      <c r="AL257">
        <f t="shared" si="250"/>
        <v>2.9115564185226086</v>
      </c>
      <c r="AM257">
        <f t="shared" si="251"/>
        <v>8.6559092155082471</v>
      </c>
      <c r="AN257">
        <f t="shared" si="272"/>
        <v>2.6804484065827996</v>
      </c>
      <c r="AO257">
        <f t="shared" si="272"/>
        <v>2.6700567818553127</v>
      </c>
      <c r="AP257">
        <f t="shared" si="272"/>
        <v>2.6890863870587296</v>
      </c>
      <c r="AQ257">
        <f t="shared" si="272"/>
        <v>2.6540971266854814</v>
      </c>
      <c r="AR257">
        <f t="shared" si="272"/>
        <v>2.7179766201946896</v>
      </c>
      <c r="AS257">
        <f t="shared" si="272"/>
        <v>2.599684045826264</v>
      </c>
      <c r="AT257">
        <f t="shared" si="272"/>
        <v>2.813894498077115</v>
      </c>
      <c r="AU257">
        <f t="shared" si="252"/>
        <v>2.4033317997509296</v>
      </c>
      <c r="AV257" s="246">
        <f t="shared" si="253"/>
        <v>-1.9424693557499196E-4</v>
      </c>
      <c r="AW257" s="247">
        <f t="shared" si="254"/>
        <v>-1.7898206322155674E-4</v>
      </c>
      <c r="AX257" s="248">
        <f t="shared" si="255"/>
        <v>3.2034578955045331E-8</v>
      </c>
      <c r="AY257" s="247">
        <f t="shared" si="256"/>
        <v>-5.8960787034884072E-3</v>
      </c>
      <c r="BA257">
        <f t="shared" si="257"/>
        <v>-2.3390089913657534E-3</v>
      </c>
      <c r="BB257">
        <f t="shared" si="258"/>
        <v>0.81639313296577865</v>
      </c>
      <c r="BC257">
        <f t="shared" si="259"/>
        <v>-0.50470485878587545</v>
      </c>
      <c r="BD257">
        <f t="shared" si="260"/>
        <v>-7.7617819015509765E-2</v>
      </c>
      <c r="BE257">
        <f t="shared" si="261"/>
        <v>-2.7416384863951198</v>
      </c>
      <c r="BF257">
        <f t="shared" si="262"/>
        <v>-4.9337355516005754</v>
      </c>
      <c r="BG257">
        <f t="shared" si="273"/>
        <v>3.6279116181534521</v>
      </c>
      <c r="BH257">
        <f t="shared" si="273"/>
        <v>3.6279148263455649</v>
      </c>
      <c r="BI257">
        <f t="shared" si="273"/>
        <v>3.6278966215620767</v>
      </c>
      <c r="BJ257">
        <f t="shared" si="273"/>
        <v>3.6279999263473881</v>
      </c>
      <c r="BK257">
        <f t="shared" si="273"/>
        <v>3.627413788251312</v>
      </c>
      <c r="BL257">
        <f t="shared" si="273"/>
        <v>3.6307418761874692</v>
      </c>
      <c r="BM257">
        <f t="shared" si="273"/>
        <v>3.6119214711365615</v>
      </c>
      <c r="BN257">
        <f t="shared" si="263"/>
        <v>3.7210781759267597</v>
      </c>
    </row>
    <row r="258" spans="1:66">
      <c r="A258" s="75" t="s">
        <v>133</v>
      </c>
      <c r="B258" s="76" t="s">
        <v>49</v>
      </c>
      <c r="C258" s="75">
        <v>52956.247430000003</v>
      </c>
      <c r="D258" s="75">
        <v>1.6000000000000001E-3</v>
      </c>
      <c r="E258" s="58">
        <f t="shared" si="235"/>
        <v>25426.999050547787</v>
      </c>
      <c r="F258">
        <f t="shared" si="236"/>
        <v>25427</v>
      </c>
      <c r="G258">
        <f t="shared" si="237"/>
        <v>-3.4322899591643363E-4</v>
      </c>
      <c r="H258" s="116"/>
      <c r="I258" s="116"/>
      <c r="J258" s="117"/>
      <c r="K258" s="116">
        <f t="shared" si="274"/>
        <v>-3.4322899591643363E-4</v>
      </c>
      <c r="L258" s="116"/>
      <c r="M258" s="116"/>
      <c r="N258" s="118"/>
      <c r="O258" s="40"/>
      <c r="P258" s="116"/>
      <c r="Q258" s="293">
        <f t="shared" si="238"/>
        <v>37937.747430000003</v>
      </c>
      <c r="R258" s="8">
        <f t="shared" si="239"/>
        <v>1.1780614363780322E-7</v>
      </c>
      <c r="S258" s="116">
        <v>1</v>
      </c>
      <c r="T258" s="167">
        <f t="shared" si="240"/>
        <v>1.1780614363780322E-7</v>
      </c>
      <c r="U258" s="116"/>
      <c r="W258" s="25"/>
      <c r="X258" s="252"/>
      <c r="Y258" s="41"/>
      <c r="Z258">
        <f t="shared" si="241"/>
        <v>25427</v>
      </c>
      <c r="AA258" s="246">
        <f t="shared" si="242"/>
        <v>2.1447620557907615E-3</v>
      </c>
      <c r="AB258" s="247">
        <f t="shared" si="243"/>
        <v>-2.4879910517071951E-3</v>
      </c>
      <c r="AC258" s="247">
        <f t="shared" si="244"/>
        <v>-3.4322899591643363E-4</v>
      </c>
      <c r="AD258" s="248">
        <f t="shared" si="245"/>
        <v>6.190099473375075E-6</v>
      </c>
      <c r="AH258">
        <f t="shared" si="246"/>
        <v>7.8618586960576119E-3</v>
      </c>
      <c r="AI258">
        <f t="shared" si="247"/>
        <v>0.40602351635841127</v>
      </c>
      <c r="AJ258">
        <f t="shared" si="248"/>
        <v>0.45457209378992991</v>
      </c>
      <c r="AK258">
        <f t="shared" si="249"/>
        <v>0.13909835395366185</v>
      </c>
      <c r="AL258">
        <f t="shared" si="250"/>
        <v>2.9115564185226086</v>
      </c>
      <c r="AM258">
        <f t="shared" si="251"/>
        <v>8.6559092155082471</v>
      </c>
      <c r="AN258">
        <f t="shared" si="272"/>
        <v>2.6804484065827996</v>
      </c>
      <c r="AO258">
        <f t="shared" si="272"/>
        <v>2.6700567818553127</v>
      </c>
      <c r="AP258">
        <f t="shared" si="272"/>
        <v>2.6890863870587296</v>
      </c>
      <c r="AQ258">
        <f t="shared" si="272"/>
        <v>2.6540971266854814</v>
      </c>
      <c r="AR258">
        <f t="shared" si="272"/>
        <v>2.7179766201946896</v>
      </c>
      <c r="AS258">
        <f t="shared" si="272"/>
        <v>2.599684045826264</v>
      </c>
      <c r="AT258">
        <f t="shared" si="272"/>
        <v>2.813894498077115</v>
      </c>
      <c r="AU258">
        <f t="shared" si="252"/>
        <v>2.4033317997509296</v>
      </c>
      <c r="AV258" s="246">
        <f t="shared" si="253"/>
        <v>-1.9424693557499196E-4</v>
      </c>
      <c r="AW258" s="247">
        <f t="shared" si="254"/>
        <v>-1.4898206034144167E-4</v>
      </c>
      <c r="AX258" s="248">
        <f t="shared" si="255"/>
        <v>2.2195654303580967E-8</v>
      </c>
      <c r="AY258" s="247">
        <f t="shared" si="256"/>
        <v>-5.8660787006082921E-3</v>
      </c>
      <c r="BA258">
        <f t="shared" si="257"/>
        <v>-2.3390089913657534E-3</v>
      </c>
      <c r="BB258">
        <f t="shared" si="258"/>
        <v>0.81639313296577865</v>
      </c>
      <c r="BC258">
        <f t="shared" si="259"/>
        <v>-0.50470485878587545</v>
      </c>
      <c r="BD258">
        <f t="shared" si="260"/>
        <v>-7.7617819015509765E-2</v>
      </c>
      <c r="BE258">
        <f t="shared" si="261"/>
        <v>-2.7416384863951198</v>
      </c>
      <c r="BF258">
        <f t="shared" si="262"/>
        <v>-4.9337355516005754</v>
      </c>
      <c r="BG258">
        <f t="shared" si="273"/>
        <v>3.6279116181534521</v>
      </c>
      <c r="BH258">
        <f t="shared" si="273"/>
        <v>3.6279148263455649</v>
      </c>
      <c r="BI258">
        <f t="shared" si="273"/>
        <v>3.6278966215620767</v>
      </c>
      <c r="BJ258">
        <f t="shared" si="273"/>
        <v>3.6279999263473881</v>
      </c>
      <c r="BK258">
        <f t="shared" si="273"/>
        <v>3.627413788251312</v>
      </c>
      <c r="BL258">
        <f t="shared" si="273"/>
        <v>3.6307418761874692</v>
      </c>
      <c r="BM258">
        <f t="shared" si="273"/>
        <v>3.6119214711365615</v>
      </c>
      <c r="BN258">
        <f t="shared" si="263"/>
        <v>3.7210781759267597</v>
      </c>
    </row>
    <row r="259" spans="1:66">
      <c r="A259" s="37" t="s">
        <v>131</v>
      </c>
      <c r="B259" s="38" t="s">
        <v>45</v>
      </c>
      <c r="C259" s="37">
        <v>52994.565799999997</v>
      </c>
      <c r="D259" s="37" t="s">
        <v>124</v>
      </c>
      <c r="E259" s="58">
        <f t="shared" si="235"/>
        <v>25532.996684138456</v>
      </c>
      <c r="F259">
        <f t="shared" si="236"/>
        <v>25533</v>
      </c>
      <c r="G259">
        <f t="shared" si="237"/>
        <v>-1.1986910030827858E-3</v>
      </c>
      <c r="H259" s="116"/>
      <c r="I259" s="116"/>
      <c r="J259" s="117"/>
      <c r="K259" s="116">
        <f t="shared" si="274"/>
        <v>-1.1986910030827858E-3</v>
      </c>
      <c r="L259" s="116"/>
      <c r="M259" s="116"/>
      <c r="N259" s="118"/>
      <c r="O259" s="40"/>
      <c r="P259" s="116"/>
      <c r="Q259" s="293">
        <f t="shared" si="238"/>
        <v>37976.065799999997</v>
      </c>
      <c r="R259" s="8">
        <f t="shared" si="239"/>
        <v>1.436860120871615E-6</v>
      </c>
      <c r="S259" s="116">
        <v>1</v>
      </c>
      <c r="T259" s="167">
        <f t="shared" si="240"/>
        <v>1.436860120871615E-6</v>
      </c>
      <c r="W259" s="25"/>
      <c r="X259" s="252"/>
      <c r="Y259" s="41"/>
      <c r="Z259">
        <f t="shared" si="241"/>
        <v>25533</v>
      </c>
      <c r="AA259" s="246">
        <f t="shared" si="242"/>
        <v>1.9913411632117711E-3</v>
      </c>
      <c r="AB259" s="247">
        <f t="shared" si="243"/>
        <v>-3.1900321662945569E-3</v>
      </c>
      <c r="AC259" s="247">
        <f t="shared" si="244"/>
        <v>-1.1986910030827858E-3</v>
      </c>
      <c r="AD259" s="248">
        <f t="shared" si="245"/>
        <v>1.0176305221993944E-5</v>
      </c>
      <c r="AH259">
        <f t="shared" si="246"/>
        <v>7.7582251291719679E-3</v>
      </c>
      <c r="AI259">
        <f t="shared" si="247"/>
        <v>0.40514372342205962</v>
      </c>
      <c r="AJ259">
        <f t="shared" si="248"/>
        <v>0.44885082525569103</v>
      </c>
      <c r="AK259">
        <f t="shared" si="249"/>
        <v>0.13528645685238963</v>
      </c>
      <c r="AL259">
        <f t="shared" si="250"/>
        <v>2.9179692364821568</v>
      </c>
      <c r="AM259">
        <f t="shared" si="251"/>
        <v>8.9063055151229502</v>
      </c>
      <c r="AN259">
        <f t="shared" si="272"/>
        <v>2.6929768347388436</v>
      </c>
      <c r="AO259">
        <f t="shared" si="272"/>
        <v>2.6823996130552858</v>
      </c>
      <c r="AP259">
        <f t="shared" si="272"/>
        <v>2.7016512036310925</v>
      </c>
      <c r="AQ259">
        <f t="shared" si="272"/>
        <v>2.6664738631117064</v>
      </c>
      <c r="AR259">
        <f t="shared" si="272"/>
        <v>2.7303150892656571</v>
      </c>
      <c r="AS259">
        <f t="shared" si="272"/>
        <v>2.6128703791796495</v>
      </c>
      <c r="AT259">
        <f t="shared" si="272"/>
        <v>2.8243870665888959</v>
      </c>
      <c r="AU259">
        <f t="shared" si="252"/>
        <v>2.4225891604112717</v>
      </c>
      <c r="AV259" s="246">
        <f t="shared" si="253"/>
        <v>-2.1920732235803471E-4</v>
      </c>
      <c r="AW259" s="247">
        <f t="shared" si="254"/>
        <v>-9.7948368072475105E-4</v>
      </c>
      <c r="AX259" s="248">
        <f t="shared" si="255"/>
        <v>9.5938828080610614E-7</v>
      </c>
      <c r="AY259" s="247">
        <f t="shared" si="256"/>
        <v>-6.7463676466849483E-3</v>
      </c>
      <c r="BA259">
        <f t="shared" si="257"/>
        <v>-2.2105484855698058E-3</v>
      </c>
      <c r="BB259">
        <f t="shared" si="258"/>
        <v>0.81815481432248449</v>
      </c>
      <c r="BC259">
        <f t="shared" si="259"/>
        <v>-0.48548694826691746</v>
      </c>
      <c r="BD259">
        <f t="shared" si="260"/>
        <v>-8.165987935796E-2</v>
      </c>
      <c r="BE259">
        <f t="shared" si="261"/>
        <v>-2.7195185092417247</v>
      </c>
      <c r="BF259">
        <f t="shared" si="262"/>
        <v>-4.6679485048817568</v>
      </c>
      <c r="BG259">
        <f t="shared" si="273"/>
        <v>3.6544342400976406</v>
      </c>
      <c r="BH259">
        <f t="shared" si="273"/>
        <v>3.6544373126958538</v>
      </c>
      <c r="BI259">
        <f t="shared" si="273"/>
        <v>3.6544196231075987</v>
      </c>
      <c r="BJ259">
        <f t="shared" si="273"/>
        <v>3.6545214681669513</v>
      </c>
      <c r="BK259">
        <f t="shared" si="273"/>
        <v>3.6539351909860152</v>
      </c>
      <c r="BL259">
        <f t="shared" si="273"/>
        <v>3.6573127886602976</v>
      </c>
      <c r="BM259">
        <f t="shared" si="273"/>
        <v>3.6379406966936769</v>
      </c>
      <c r="BN259">
        <f t="shared" si="263"/>
        <v>3.7522414647294835</v>
      </c>
    </row>
    <row r="260" spans="1:66">
      <c r="A260" s="37" t="s">
        <v>135</v>
      </c>
      <c r="B260" s="38" t="s">
        <v>45</v>
      </c>
      <c r="C260" s="37">
        <v>53243.460700000003</v>
      </c>
      <c r="D260" s="37" t="s">
        <v>124</v>
      </c>
      <c r="E260" s="58">
        <f t="shared" si="235"/>
        <v>26221.498580560234</v>
      </c>
      <c r="F260">
        <f t="shared" si="236"/>
        <v>26221.5</v>
      </c>
      <c r="G260">
        <f t="shared" si="237"/>
        <v>-5.131304933456704E-4</v>
      </c>
      <c r="H260" s="116"/>
      <c r="I260" s="116"/>
      <c r="J260" s="117"/>
      <c r="K260" s="116">
        <f t="shared" si="274"/>
        <v>-5.131304933456704E-4</v>
      </c>
      <c r="L260" s="116"/>
      <c r="M260" s="116"/>
      <c r="N260" s="118"/>
      <c r="O260" s="40"/>
      <c r="P260" s="116"/>
      <c r="Q260" s="293">
        <f t="shared" si="238"/>
        <v>38224.960700000003</v>
      </c>
      <c r="R260" s="8">
        <f t="shared" si="239"/>
        <v>2.633029032011711E-7</v>
      </c>
      <c r="S260" s="116">
        <v>1</v>
      </c>
      <c r="T260" s="167">
        <f t="shared" si="240"/>
        <v>2.633029032011711E-7</v>
      </c>
      <c r="W260" s="25"/>
      <c r="X260" s="252"/>
      <c r="Y260" s="41"/>
      <c r="Z260">
        <f t="shared" si="241"/>
        <v>26221.5</v>
      </c>
      <c r="AA260" s="246">
        <f t="shared" si="242"/>
        <v>9.7445886412870532E-4</v>
      </c>
      <c r="AB260" s="247">
        <f t="shared" si="243"/>
        <v>-1.4875893574743757E-3</v>
      </c>
      <c r="AC260" s="247">
        <f t="shared" si="244"/>
        <v>-5.131304933456704E-4</v>
      </c>
      <c r="AD260" s="248">
        <f t="shared" si="245"/>
        <v>2.2129220964710258E-6</v>
      </c>
      <c r="AH260">
        <f t="shared" si="246"/>
        <v>7.0633931441151125E-3</v>
      </c>
      <c r="AI260">
        <f t="shared" si="247"/>
        <v>0.40010613652813565</v>
      </c>
      <c r="AJ260">
        <f t="shared" si="248"/>
        <v>0.41190930549416005</v>
      </c>
      <c r="AK260">
        <f t="shared" si="249"/>
        <v>0.11083216031750362</v>
      </c>
      <c r="AL260">
        <f t="shared" si="250"/>
        <v>2.9588997734677451</v>
      </c>
      <c r="AM260">
        <f t="shared" si="251"/>
        <v>10.916868354940116</v>
      </c>
      <c r="AN260">
        <f t="shared" si="272"/>
        <v>2.7735458702329052</v>
      </c>
      <c r="AO260">
        <f t="shared" si="272"/>
        <v>2.7623055537743215</v>
      </c>
      <c r="AP260">
        <f t="shared" si="272"/>
        <v>2.7820640898578479</v>
      </c>
      <c r="AQ260">
        <f t="shared" si="272"/>
        <v>2.7472281327937718</v>
      </c>
      <c r="AR260">
        <f t="shared" si="272"/>
        <v>2.80834072856387</v>
      </c>
      <c r="AS260">
        <f t="shared" si="272"/>
        <v>2.7000941523557551</v>
      </c>
      <c r="AT260">
        <f t="shared" si="272"/>
        <v>2.8890623525148804</v>
      </c>
      <c r="AU260">
        <f t="shared" si="252"/>
        <v>2.5476711680966058</v>
      </c>
      <c r="AV260" s="246">
        <f t="shared" si="253"/>
        <v>-3.5983027417381538E-4</v>
      </c>
      <c r="AW260" s="247">
        <f t="shared" si="254"/>
        <v>-1.5330021917185502E-4</v>
      </c>
      <c r="AX260" s="248">
        <f t="shared" si="255"/>
        <v>2.3500957198138787E-8</v>
      </c>
      <c r="AY260" s="247">
        <f t="shared" si="256"/>
        <v>-6.2422344991582626E-3</v>
      </c>
      <c r="BA260">
        <f t="shared" si="257"/>
        <v>-1.3342891383025207E-3</v>
      </c>
      <c r="BB260">
        <f t="shared" si="258"/>
        <v>0.83200323860345204</v>
      </c>
      <c r="BC260">
        <f t="shared" si="259"/>
        <v>-0.35284101253861666</v>
      </c>
      <c r="BD260">
        <f t="shared" si="260"/>
        <v>-0.10729909417659603</v>
      </c>
      <c r="BE260">
        <f t="shared" si="261"/>
        <v>-2.5732041032806663</v>
      </c>
      <c r="BF260">
        <f t="shared" si="262"/>
        <v>-3.4234742641188971</v>
      </c>
      <c r="BG260">
        <f t="shared" si="273"/>
        <v>3.8282790471439725</v>
      </c>
      <c r="BH260">
        <f t="shared" si="273"/>
        <v>3.8282809103298625</v>
      </c>
      <c r="BI260">
        <f t="shared" si="273"/>
        <v>3.8282688242369978</v>
      </c>
      <c r="BJ260">
        <f t="shared" si="273"/>
        <v>3.8283472262967719</v>
      </c>
      <c r="BK260">
        <f t="shared" si="273"/>
        <v>3.8278387245234837</v>
      </c>
      <c r="BL260">
        <f t="shared" si="273"/>
        <v>3.8311405600294699</v>
      </c>
      <c r="BM260">
        <f t="shared" si="273"/>
        <v>3.8098568788643905</v>
      </c>
      <c r="BN260">
        <f t="shared" si="263"/>
        <v>3.9546558453018914</v>
      </c>
    </row>
    <row r="261" spans="1:66">
      <c r="A261" s="53" t="s">
        <v>132</v>
      </c>
      <c r="B261" s="53" t="s">
        <v>49</v>
      </c>
      <c r="C261" s="54">
        <v>53266.414900000003</v>
      </c>
      <c r="D261" s="54" t="s">
        <v>76</v>
      </c>
      <c r="E261" s="58">
        <f t="shared" si="235"/>
        <v>26284.995302392799</v>
      </c>
      <c r="F261">
        <f t="shared" si="236"/>
        <v>26285</v>
      </c>
      <c r="G261">
        <f t="shared" si="237"/>
        <v>-1.6981949956971221E-3</v>
      </c>
      <c r="H261" s="116"/>
      <c r="I261" s="116"/>
      <c r="J261" s="117"/>
      <c r="K261" s="116">
        <f t="shared" si="274"/>
        <v>-1.6981949956971221E-3</v>
      </c>
      <c r="L261" s="116"/>
      <c r="M261" s="116"/>
      <c r="N261" s="118"/>
      <c r="O261" s="40">
        <f ca="1">+C$11+C$12*F261</f>
        <v>2.4517277195444262E-2</v>
      </c>
      <c r="P261" s="116"/>
      <c r="Q261" s="293">
        <f t="shared" si="238"/>
        <v>38247.914900000003</v>
      </c>
      <c r="R261" s="8">
        <f t="shared" ca="1" si="239"/>
        <v>6.8725098220450722E-4</v>
      </c>
      <c r="S261" s="116">
        <v>1</v>
      </c>
      <c r="T261" s="167">
        <f t="shared" ca="1" si="240"/>
        <v>6.8725098220450722E-4</v>
      </c>
      <c r="U261" s="116"/>
      <c r="V261" s="116"/>
      <c r="W261" s="25"/>
      <c r="X261" s="252"/>
      <c r="Y261" s="41"/>
      <c r="Z261">
        <f t="shared" si="241"/>
        <v>26285</v>
      </c>
      <c r="AA261" s="246">
        <f t="shared" si="242"/>
        <v>8.7902172268707751E-4</v>
      </c>
      <c r="AB261" s="247">
        <f t="shared" si="243"/>
        <v>-2.5772167183841996E-3</v>
      </c>
      <c r="AC261" s="247">
        <f t="shared" ca="1" si="244"/>
        <v>-2.6215472191141384E-2</v>
      </c>
      <c r="AD261" s="248">
        <f t="shared" si="245"/>
        <v>6.6420460135190229E-6</v>
      </c>
      <c r="AH261">
        <f t="shared" si="246"/>
        <v>6.9975422190744537E-3</v>
      </c>
      <c r="AI261">
        <f t="shared" si="247"/>
        <v>0.39969844469368498</v>
      </c>
      <c r="AJ261">
        <f t="shared" si="248"/>
        <v>0.40852050627322994</v>
      </c>
      <c r="AK261">
        <f t="shared" si="249"/>
        <v>0.10860229228088997</v>
      </c>
      <c r="AL261">
        <f t="shared" si="250"/>
        <v>2.9626156107988875</v>
      </c>
      <c r="AM261">
        <f t="shared" si="251"/>
        <v>11.144772086244753</v>
      </c>
      <c r="AN261">
        <f t="shared" ref="AN261:AT270" si="275">$AU261+$AB$7*SIN(AO261)</f>
        <v>2.7809084382482707</v>
      </c>
      <c r="AO261">
        <f t="shared" si="275"/>
        <v>2.7696598634094225</v>
      </c>
      <c r="AP261">
        <f t="shared" si="275"/>
        <v>2.7893774570127707</v>
      </c>
      <c r="AQ261">
        <f t="shared" si="275"/>
        <v>2.7547142944388736</v>
      </c>
      <c r="AR261">
        <f t="shared" si="275"/>
        <v>2.8153577661908553</v>
      </c>
      <c r="AS261">
        <f t="shared" si="275"/>
        <v>2.7082720913293836</v>
      </c>
      <c r="AT261">
        <f t="shared" si="275"/>
        <v>2.8947435477430772</v>
      </c>
      <c r="AU261">
        <f t="shared" si="252"/>
        <v>2.5592074171714332</v>
      </c>
      <c r="AV261" s="246">
        <f t="shared" si="253"/>
        <v>-3.7119862810279123E-4</v>
      </c>
      <c r="AW261" s="247">
        <f t="shared" si="254"/>
        <v>-1.3269963675943308E-3</v>
      </c>
      <c r="AX261" s="248">
        <f t="shared" si="255"/>
        <v>1.7609193596085485E-6</v>
      </c>
      <c r="AY261" s="247">
        <f t="shared" si="256"/>
        <v>-7.4455168639817066E-3</v>
      </c>
      <c r="BA261">
        <f t="shared" si="257"/>
        <v>-1.2502203507898687E-3</v>
      </c>
      <c r="BB261">
        <f t="shared" si="258"/>
        <v>0.83349529757894536</v>
      </c>
      <c r="BC261">
        <f t="shared" si="259"/>
        <v>-0.33993502015989518</v>
      </c>
      <c r="BD261">
        <f t="shared" si="260"/>
        <v>-0.10960014380703482</v>
      </c>
      <c r="BE261">
        <f t="shared" si="261"/>
        <v>-2.5594462362205332</v>
      </c>
      <c r="BF261">
        <f t="shared" si="262"/>
        <v>-3.3379849313470613</v>
      </c>
      <c r="BG261">
        <f t="shared" ref="BG261:BM270" si="276">$BN261+$BB$7*SIN(BH261)</f>
        <v>3.8444685556056237</v>
      </c>
      <c r="BH261">
        <f t="shared" si="276"/>
        <v>3.8444702995685778</v>
      </c>
      <c r="BI261">
        <f t="shared" si="276"/>
        <v>3.844458833172959</v>
      </c>
      <c r="BJ261">
        <f t="shared" si="276"/>
        <v>3.8445342257085251</v>
      </c>
      <c r="BK261">
        <f t="shared" si="276"/>
        <v>3.8440386015317967</v>
      </c>
      <c r="BL261">
        <f t="shared" si="276"/>
        <v>3.8473006188811256</v>
      </c>
      <c r="BM261">
        <f t="shared" si="276"/>
        <v>3.8259932201887423</v>
      </c>
      <c r="BN261">
        <f t="shared" si="263"/>
        <v>3.9733244192544666</v>
      </c>
    </row>
    <row r="262" spans="1:66">
      <c r="A262" s="75" t="s">
        <v>133</v>
      </c>
      <c r="B262" s="76" t="s">
        <v>49</v>
      </c>
      <c r="C262" s="75">
        <v>53266.41491</v>
      </c>
      <c r="D262" s="75">
        <v>1.2999999999999999E-3</v>
      </c>
      <c r="E262" s="58">
        <f t="shared" si="235"/>
        <v>26284.995330055146</v>
      </c>
      <c r="F262">
        <f t="shared" si="236"/>
        <v>26285</v>
      </c>
      <c r="G262">
        <f t="shared" si="237"/>
        <v>-1.6881949995877221E-3</v>
      </c>
      <c r="H262" s="116"/>
      <c r="I262" s="116"/>
      <c r="J262" s="117"/>
      <c r="K262" s="116">
        <f t="shared" si="274"/>
        <v>-1.6881949995877221E-3</v>
      </c>
      <c r="L262" s="116"/>
      <c r="M262" s="116"/>
      <c r="N262" s="118"/>
      <c r="O262" s="40"/>
      <c r="P262" s="116"/>
      <c r="Q262" s="293">
        <f t="shared" si="238"/>
        <v>38247.91491</v>
      </c>
      <c r="R262" s="8">
        <f t="shared" si="239"/>
        <v>2.8500023566329889E-6</v>
      </c>
      <c r="S262" s="116">
        <v>1</v>
      </c>
      <c r="T262" s="167">
        <f t="shared" si="240"/>
        <v>2.8500023566329889E-6</v>
      </c>
      <c r="U262" s="116"/>
      <c r="V262" s="116"/>
      <c r="W262" s="25"/>
      <c r="X262" s="252"/>
      <c r="Y262" s="41"/>
      <c r="Z262">
        <f t="shared" si="241"/>
        <v>26285</v>
      </c>
      <c r="AA262" s="246">
        <f t="shared" si="242"/>
        <v>8.7902172268707751E-4</v>
      </c>
      <c r="AB262" s="247">
        <f t="shared" si="243"/>
        <v>-2.5672167222747996E-3</v>
      </c>
      <c r="AC262" s="247">
        <f t="shared" si="244"/>
        <v>-1.6881949995877221E-3</v>
      </c>
      <c r="AD262" s="248">
        <f t="shared" si="245"/>
        <v>6.5906016991273653E-6</v>
      </c>
      <c r="AH262">
        <f t="shared" si="246"/>
        <v>6.9975422190744537E-3</v>
      </c>
      <c r="AI262">
        <f t="shared" si="247"/>
        <v>0.39969844469368498</v>
      </c>
      <c r="AJ262">
        <f t="shared" si="248"/>
        <v>0.40852050627322994</v>
      </c>
      <c r="AK262">
        <f t="shared" si="249"/>
        <v>0.10860229228088997</v>
      </c>
      <c r="AL262">
        <f t="shared" si="250"/>
        <v>2.9626156107988875</v>
      </c>
      <c r="AM262">
        <f t="shared" si="251"/>
        <v>11.144772086244753</v>
      </c>
      <c r="AN262">
        <f t="shared" si="275"/>
        <v>2.7809084382482707</v>
      </c>
      <c r="AO262">
        <f t="shared" si="275"/>
        <v>2.7696598634094225</v>
      </c>
      <c r="AP262">
        <f t="shared" si="275"/>
        <v>2.7893774570127707</v>
      </c>
      <c r="AQ262">
        <f t="shared" si="275"/>
        <v>2.7547142944388736</v>
      </c>
      <c r="AR262">
        <f t="shared" si="275"/>
        <v>2.8153577661908553</v>
      </c>
      <c r="AS262">
        <f t="shared" si="275"/>
        <v>2.7082720913293836</v>
      </c>
      <c r="AT262">
        <f t="shared" si="275"/>
        <v>2.8947435477430772</v>
      </c>
      <c r="AU262">
        <f t="shared" si="252"/>
        <v>2.5592074171714332</v>
      </c>
      <c r="AV262" s="246">
        <f t="shared" si="253"/>
        <v>-3.7119862810279123E-4</v>
      </c>
      <c r="AW262" s="247">
        <f t="shared" si="254"/>
        <v>-1.3169963714849309E-3</v>
      </c>
      <c r="AX262" s="248">
        <f t="shared" si="255"/>
        <v>1.734479442504474E-6</v>
      </c>
      <c r="AY262" s="247">
        <f t="shared" si="256"/>
        <v>-7.4355168678723067E-3</v>
      </c>
      <c r="BA262">
        <f t="shared" si="257"/>
        <v>-1.2502203507898687E-3</v>
      </c>
      <c r="BB262">
        <f t="shared" si="258"/>
        <v>0.83349529757894536</v>
      </c>
      <c r="BC262">
        <f t="shared" si="259"/>
        <v>-0.33993502015989518</v>
      </c>
      <c r="BD262">
        <f t="shared" si="260"/>
        <v>-0.10960014380703482</v>
      </c>
      <c r="BE262">
        <f t="shared" si="261"/>
        <v>-2.5594462362205332</v>
      </c>
      <c r="BF262">
        <f t="shared" si="262"/>
        <v>-3.3379849313470613</v>
      </c>
      <c r="BG262">
        <f t="shared" si="276"/>
        <v>3.8444685556056237</v>
      </c>
      <c r="BH262">
        <f t="shared" si="276"/>
        <v>3.8444702995685778</v>
      </c>
      <c r="BI262">
        <f t="shared" si="276"/>
        <v>3.844458833172959</v>
      </c>
      <c r="BJ262">
        <f t="shared" si="276"/>
        <v>3.8445342257085251</v>
      </c>
      <c r="BK262">
        <f t="shared" si="276"/>
        <v>3.8440386015317967</v>
      </c>
      <c r="BL262">
        <f t="shared" si="276"/>
        <v>3.8473006188811256</v>
      </c>
      <c r="BM262">
        <f t="shared" si="276"/>
        <v>3.8259932201887423</v>
      </c>
      <c r="BN262">
        <f t="shared" si="263"/>
        <v>3.9733244192544666</v>
      </c>
    </row>
    <row r="263" spans="1:66">
      <c r="A263" s="75" t="s">
        <v>126</v>
      </c>
      <c r="B263" s="76" t="s">
        <v>45</v>
      </c>
      <c r="C263" s="75">
        <v>53284.311199999996</v>
      </c>
      <c r="D263" s="75">
        <v>2.0000000000000001E-4</v>
      </c>
      <c r="E263" s="58">
        <f t="shared" si="235"/>
        <v>26334.50068192821</v>
      </c>
      <c r="F263">
        <f t="shared" si="236"/>
        <v>26334.5</v>
      </c>
      <c r="G263">
        <f t="shared" si="237"/>
        <v>2.4651849525980651E-4</v>
      </c>
      <c r="H263" s="116"/>
      <c r="I263" s="116"/>
      <c r="J263" s="117"/>
      <c r="K263" s="116">
        <f t="shared" si="274"/>
        <v>2.4651849525980651E-4</v>
      </c>
      <c r="L263" s="116"/>
      <c r="M263" s="116"/>
      <c r="N263" s="118"/>
      <c r="O263" s="40"/>
      <c r="P263" s="116"/>
      <c r="Q263" s="293">
        <f t="shared" si="238"/>
        <v>38265.811199999996</v>
      </c>
      <c r="R263" s="8">
        <f t="shared" si="239"/>
        <v>6.0771368505159247E-8</v>
      </c>
      <c r="S263" s="116">
        <v>1</v>
      </c>
      <c r="T263" s="167">
        <f t="shared" si="240"/>
        <v>6.0771368505159247E-8</v>
      </c>
      <c r="U263" s="116"/>
      <c r="V263" s="116"/>
      <c r="W263" s="25"/>
      <c r="X263" s="252"/>
      <c r="Y263" s="41"/>
      <c r="Z263">
        <f t="shared" si="241"/>
        <v>26334.5</v>
      </c>
      <c r="AA263" s="246">
        <f t="shared" si="242"/>
        <v>8.0444587169302157E-4</v>
      </c>
      <c r="AB263" s="247">
        <f t="shared" si="243"/>
        <v>-5.5792737643321506E-4</v>
      </c>
      <c r="AC263" s="247">
        <f t="shared" si="244"/>
        <v>2.4651849525980651E-4</v>
      </c>
      <c r="AD263" s="248">
        <f t="shared" si="245"/>
        <v>3.1128295737365048E-7</v>
      </c>
      <c r="AH263">
        <f t="shared" si="246"/>
        <v>6.9460160140539951E-3</v>
      </c>
      <c r="AI263">
        <f t="shared" si="247"/>
        <v>0.39938708115574517</v>
      </c>
      <c r="AJ263">
        <f t="shared" si="248"/>
        <v>0.40588087137141665</v>
      </c>
      <c r="AK263">
        <f t="shared" si="249"/>
        <v>0.10686691213481003</v>
      </c>
      <c r="AL263">
        <f t="shared" si="250"/>
        <v>2.9655057065975714</v>
      </c>
      <c r="AM263">
        <f t="shared" si="251"/>
        <v>11.328662304053287</v>
      </c>
      <c r="AN263">
        <f t="shared" si="275"/>
        <v>2.7866400290488675</v>
      </c>
      <c r="AO263">
        <f t="shared" si="275"/>
        <v>2.7753917068201654</v>
      </c>
      <c r="AP263">
        <f t="shared" si="275"/>
        <v>2.7950666207873494</v>
      </c>
      <c r="AQ263">
        <f t="shared" si="275"/>
        <v>2.7605549938518616</v>
      </c>
      <c r="AR263">
        <f t="shared" si="275"/>
        <v>2.8208075010019726</v>
      </c>
      <c r="AS263">
        <f t="shared" si="275"/>
        <v>2.7146620430639747</v>
      </c>
      <c r="AT263">
        <f t="shared" si="275"/>
        <v>2.8991411840140446</v>
      </c>
      <c r="AU263">
        <f t="shared" si="252"/>
        <v>2.5682002412533853</v>
      </c>
      <c r="AV263" s="246">
        <f t="shared" si="253"/>
        <v>-3.7990603861371873E-4</v>
      </c>
      <c r="AW263" s="247">
        <f t="shared" si="254"/>
        <v>6.2642453387352524E-4</v>
      </c>
      <c r="AX263" s="248">
        <f t="shared" si="255"/>
        <v>3.9240769663866338E-7</v>
      </c>
      <c r="AY263" s="247">
        <f t="shared" si="256"/>
        <v>-5.5151456084874487E-3</v>
      </c>
      <c r="BA263">
        <f t="shared" si="257"/>
        <v>-1.1843519103067403E-3</v>
      </c>
      <c r="BB263">
        <f t="shared" si="258"/>
        <v>0.83468412415926774</v>
      </c>
      <c r="BC263">
        <f t="shared" si="259"/>
        <v>-0.32979704305822599</v>
      </c>
      <c r="BD263">
        <f t="shared" si="260"/>
        <v>-0.11138522633571411</v>
      </c>
      <c r="BE263">
        <f t="shared" si="261"/>
        <v>-2.5486870161758968</v>
      </c>
      <c r="BF263">
        <f t="shared" si="262"/>
        <v>-3.2738165905590049</v>
      </c>
      <c r="BG263">
        <f t="shared" si="276"/>
        <v>3.8571090556586034</v>
      </c>
      <c r="BH263">
        <f t="shared" si="276"/>
        <v>3.8571107078588391</v>
      </c>
      <c r="BI263">
        <f t="shared" si="276"/>
        <v>3.8570997263159885</v>
      </c>
      <c r="BJ263">
        <f t="shared" si="276"/>
        <v>3.8571727183969498</v>
      </c>
      <c r="BK263">
        <f t="shared" si="276"/>
        <v>3.856687641745963</v>
      </c>
      <c r="BL263">
        <f t="shared" si="276"/>
        <v>3.859915119836931</v>
      </c>
      <c r="BM263">
        <f t="shared" si="276"/>
        <v>3.838607511768088</v>
      </c>
      <c r="BN263">
        <f t="shared" si="263"/>
        <v>3.9878770871387572</v>
      </c>
    </row>
    <row r="264" spans="1:66">
      <c r="A264" s="75" t="s">
        <v>126</v>
      </c>
      <c r="B264" s="76" t="s">
        <v>45</v>
      </c>
      <c r="C264" s="75">
        <v>53285.395700000001</v>
      </c>
      <c r="D264" s="75">
        <v>2.0000000000000001E-4</v>
      </c>
      <c r="E264" s="58">
        <f t="shared" si="235"/>
        <v>26337.500664276875</v>
      </c>
      <c r="F264">
        <f t="shared" si="236"/>
        <v>26337.5</v>
      </c>
      <c r="G264">
        <f t="shared" si="237"/>
        <v>2.4013750226004049E-4</v>
      </c>
      <c r="H264" s="116"/>
      <c r="I264" s="116"/>
      <c r="J264" s="117"/>
      <c r="K264" s="116">
        <f t="shared" si="274"/>
        <v>2.4013750226004049E-4</v>
      </c>
      <c r="L264" s="116"/>
      <c r="M264" s="116"/>
      <c r="N264" s="118"/>
      <c r="O264" s="40"/>
      <c r="P264" s="116"/>
      <c r="Q264" s="293">
        <f t="shared" si="238"/>
        <v>38266.895700000001</v>
      </c>
      <c r="R264" s="8">
        <f t="shared" si="239"/>
        <v>5.7666019991690952E-8</v>
      </c>
      <c r="S264" s="116">
        <v>1</v>
      </c>
      <c r="T264" s="167">
        <f t="shared" si="240"/>
        <v>5.7666019991690952E-8</v>
      </c>
      <c r="V264" s="116"/>
      <c r="W264" s="25"/>
      <c r="X264" s="252"/>
      <c r="Y264" s="41"/>
      <c r="Z264">
        <f t="shared" si="241"/>
        <v>26337.5</v>
      </c>
      <c r="AA264" s="246">
        <f t="shared" si="242"/>
        <v>7.9992110773667406E-4</v>
      </c>
      <c r="AB264" s="247">
        <f t="shared" si="243"/>
        <v>-5.5978360547663357E-4</v>
      </c>
      <c r="AC264" s="247">
        <f t="shared" si="244"/>
        <v>2.4013750226004049E-4</v>
      </c>
      <c r="AD264" s="248">
        <f t="shared" si="245"/>
        <v>3.1335768496041933E-7</v>
      </c>
      <c r="AH264">
        <f t="shared" si="246"/>
        <v>6.9428878146878112E-3</v>
      </c>
      <c r="AI264">
        <f t="shared" si="247"/>
        <v>0.39936839120439738</v>
      </c>
      <c r="AJ264">
        <f t="shared" si="248"/>
        <v>0.40572095003610681</v>
      </c>
      <c r="AK264">
        <f t="shared" si="249"/>
        <v>0.10676181764774734</v>
      </c>
      <c r="AL264">
        <f t="shared" si="250"/>
        <v>2.9656806826068292</v>
      </c>
      <c r="AM264">
        <f t="shared" si="251"/>
        <v>11.339989105450467</v>
      </c>
      <c r="AN264">
        <f t="shared" si="275"/>
        <v>2.786987181621936</v>
      </c>
      <c r="AO264">
        <f t="shared" si="275"/>
        <v>2.7757390646464821</v>
      </c>
      <c r="AP264">
        <f t="shared" si="275"/>
        <v>2.7954110875493754</v>
      </c>
      <c r="AQ264">
        <f t="shared" si="275"/>
        <v>2.7609091189512531</v>
      </c>
      <c r="AR264">
        <f t="shared" si="275"/>
        <v>2.8211372216840291</v>
      </c>
      <c r="AS264">
        <f t="shared" si="275"/>
        <v>2.715049732971393</v>
      </c>
      <c r="AT264">
        <f t="shared" si="275"/>
        <v>2.8994068435118638</v>
      </c>
      <c r="AU264">
        <f t="shared" si="252"/>
        <v>2.5687452608947159</v>
      </c>
      <c r="AV264" s="246">
        <f t="shared" si="253"/>
        <v>-3.8042955488529575E-4</v>
      </c>
      <c r="AW264" s="247">
        <f t="shared" si="254"/>
        <v>6.2056705714533624E-4</v>
      </c>
      <c r="AX264" s="248">
        <f t="shared" si="255"/>
        <v>3.85103472414023E-7</v>
      </c>
      <c r="AY264" s="247">
        <f t="shared" si="256"/>
        <v>-5.5223996498058011E-3</v>
      </c>
      <c r="BA264">
        <f t="shared" si="257"/>
        <v>-1.1803506626219698E-3</v>
      </c>
      <c r="BB264">
        <f t="shared" si="258"/>
        <v>0.83475690102468736</v>
      </c>
      <c r="BC264">
        <f t="shared" si="259"/>
        <v>-0.3291804470323646</v>
      </c>
      <c r="BD264">
        <f t="shared" si="260"/>
        <v>-0.11149316432805061</v>
      </c>
      <c r="BE264">
        <f t="shared" si="261"/>
        <v>-2.54803395274865</v>
      </c>
      <c r="BF264">
        <f t="shared" si="262"/>
        <v>-3.2699944185177805</v>
      </c>
      <c r="BG264">
        <f t="shared" si="276"/>
        <v>3.8578757276587092</v>
      </c>
      <c r="BH264">
        <f t="shared" si="276"/>
        <v>3.8578773743377308</v>
      </c>
      <c r="BI264">
        <f t="shared" si="276"/>
        <v>3.857866422190896</v>
      </c>
      <c r="BJ264">
        <f t="shared" si="276"/>
        <v>3.8579392674450141</v>
      </c>
      <c r="BK264">
        <f t="shared" si="276"/>
        <v>3.8574548436327118</v>
      </c>
      <c r="BL264">
        <f t="shared" si="276"/>
        <v>3.8606801317919279</v>
      </c>
      <c r="BM264">
        <f t="shared" si="276"/>
        <v>3.8393730261803896</v>
      </c>
      <c r="BN264">
        <f t="shared" si="263"/>
        <v>3.9887590670105322</v>
      </c>
    </row>
    <row r="265" spans="1:66">
      <c r="A265" s="37" t="s">
        <v>131</v>
      </c>
      <c r="B265" s="38" t="s">
        <v>45</v>
      </c>
      <c r="C265" s="37">
        <v>53318.653599999998</v>
      </c>
      <c r="D265" s="37" t="s">
        <v>124</v>
      </c>
      <c r="E265" s="58">
        <f t="shared" si="235"/>
        <v>26429.499846345301</v>
      </c>
      <c r="F265">
        <f t="shared" si="236"/>
        <v>26429.5</v>
      </c>
      <c r="G265">
        <f t="shared" si="237"/>
        <v>-5.5546501243952662E-5</v>
      </c>
      <c r="H265" s="116"/>
      <c r="I265" s="116"/>
      <c r="J265" s="117"/>
      <c r="K265" s="116">
        <f t="shared" si="274"/>
        <v>-5.5546501243952662E-5</v>
      </c>
      <c r="L265" s="116"/>
      <c r="M265" s="116"/>
      <c r="N265" s="118"/>
      <c r="O265" s="40"/>
      <c r="P265" s="116"/>
      <c r="Q265" s="293">
        <f t="shared" si="238"/>
        <v>38300.153599999998</v>
      </c>
      <c r="R265" s="8">
        <f t="shared" si="239"/>
        <v>3.0854138004444346E-9</v>
      </c>
      <c r="S265" s="116">
        <v>1</v>
      </c>
      <c r="T265" s="167">
        <f t="shared" si="240"/>
        <v>3.0854138004444346E-9</v>
      </c>
      <c r="U265" s="116"/>
      <c r="W265" s="25"/>
      <c r="X265" s="252"/>
      <c r="Y265" s="41"/>
      <c r="Z265">
        <f t="shared" si="241"/>
        <v>26429.5</v>
      </c>
      <c r="AA265" s="246">
        <f t="shared" si="242"/>
        <v>6.6088691756688387E-4</v>
      </c>
      <c r="AB265" s="247">
        <f t="shared" si="243"/>
        <v>-7.1643341881083653E-4</v>
      </c>
      <c r="AC265" s="247">
        <f t="shared" si="244"/>
        <v>-5.5546501243952662E-5</v>
      </c>
      <c r="AD265" s="248">
        <f t="shared" si="245"/>
        <v>5.132768435889835E-7</v>
      </c>
      <c r="AH265">
        <f t="shared" si="246"/>
        <v>6.8466603157163342E-3</v>
      </c>
      <c r="AI265">
        <f t="shared" si="247"/>
        <v>0.3988051935255722</v>
      </c>
      <c r="AJ265">
        <f t="shared" si="248"/>
        <v>0.40081979341571267</v>
      </c>
      <c r="AK265">
        <f t="shared" si="249"/>
        <v>0.10354332358978978</v>
      </c>
      <c r="AL265">
        <f t="shared" si="250"/>
        <v>2.9710366746587198</v>
      </c>
      <c r="AM265">
        <f t="shared" si="251"/>
        <v>11.697915468514152</v>
      </c>
      <c r="AN265">
        <f t="shared" si="275"/>
        <v>2.7976212618997516</v>
      </c>
      <c r="AO265">
        <f t="shared" si="275"/>
        <v>2.7863900789714577</v>
      </c>
      <c r="AP265">
        <f t="shared" si="275"/>
        <v>2.8059564698727089</v>
      </c>
      <c r="AQ265">
        <f t="shared" si="275"/>
        <v>2.7717770144761822</v>
      </c>
      <c r="AR265">
        <f t="shared" si="275"/>
        <v>2.8312174918034332</v>
      </c>
      <c r="AS265">
        <f t="shared" si="275"/>
        <v>2.7269619938624539</v>
      </c>
      <c r="AT265">
        <f t="shared" si="275"/>
        <v>2.9075064422112002</v>
      </c>
      <c r="AU265">
        <f t="shared" si="252"/>
        <v>2.5854591965621823</v>
      </c>
      <c r="AV265" s="246">
        <f t="shared" si="253"/>
        <v>-3.9626096881013309E-4</v>
      </c>
      <c r="AW265" s="247">
        <f t="shared" si="254"/>
        <v>3.4071446756618043E-4</v>
      </c>
      <c r="AX265" s="248">
        <f t="shared" si="255"/>
        <v>1.1608634840890581E-7</v>
      </c>
      <c r="AY265" s="247">
        <f t="shared" si="256"/>
        <v>-5.8450589305832704E-3</v>
      </c>
      <c r="BA265">
        <f t="shared" si="257"/>
        <v>-1.057147886377017E-3</v>
      </c>
      <c r="BB265">
        <f t="shared" si="258"/>
        <v>0.83702922235059329</v>
      </c>
      <c r="BC265">
        <f t="shared" si="259"/>
        <v>-0.31015135840242963</v>
      </c>
      <c r="BD265">
        <f t="shared" si="260"/>
        <v>-0.11478908085351291</v>
      </c>
      <c r="BE265">
        <f t="shared" si="261"/>
        <v>-2.5279506718230218</v>
      </c>
      <c r="BF265">
        <f t="shared" si="262"/>
        <v>-3.156308082927012</v>
      </c>
      <c r="BG265">
        <f t="shared" si="276"/>
        <v>3.8814198441748919</v>
      </c>
      <c r="BH265">
        <f t="shared" si="276"/>
        <v>3.8814213242227811</v>
      </c>
      <c r="BI265">
        <f t="shared" si="276"/>
        <v>3.8814112715459155</v>
      </c>
      <c r="BJ265">
        <f t="shared" si="276"/>
        <v>3.8814795524431513</v>
      </c>
      <c r="BK265">
        <f t="shared" si="276"/>
        <v>3.8810158510973194</v>
      </c>
      <c r="BL265">
        <f t="shared" si="276"/>
        <v>3.884168758544067</v>
      </c>
      <c r="BM265">
        <f t="shared" si="276"/>
        <v>3.8629056572531981</v>
      </c>
      <c r="BN265">
        <f t="shared" si="263"/>
        <v>4.0158064497449715</v>
      </c>
    </row>
    <row r="266" spans="1:66">
      <c r="A266" s="37" t="s">
        <v>135</v>
      </c>
      <c r="B266" s="38" t="s">
        <v>45</v>
      </c>
      <c r="C266" s="37">
        <v>53353.3577</v>
      </c>
      <c r="D266" s="37" t="s">
        <v>124</v>
      </c>
      <c r="E266" s="58">
        <f t="shared" si="235"/>
        <v>26525.499558125706</v>
      </c>
      <c r="F266">
        <f t="shared" si="236"/>
        <v>26525.5</v>
      </c>
      <c r="G266">
        <f t="shared" si="237"/>
        <v>-1.5973849804140627E-4</v>
      </c>
      <c r="H266" s="116"/>
      <c r="I266" s="116"/>
      <c r="J266" s="117"/>
      <c r="K266" s="116">
        <f t="shared" si="274"/>
        <v>-1.5973849804140627E-4</v>
      </c>
      <c r="L266" s="116"/>
      <c r="M266" s="116"/>
      <c r="N266" s="118"/>
      <c r="O266" s="40"/>
      <c r="P266" s="116"/>
      <c r="Q266" s="293">
        <f t="shared" si="238"/>
        <v>38334.8577</v>
      </c>
      <c r="R266" s="8">
        <f t="shared" si="239"/>
        <v>2.5516387756524356E-8</v>
      </c>
      <c r="S266" s="116">
        <v>1</v>
      </c>
      <c r="T266" s="167">
        <f t="shared" si="240"/>
        <v>2.5516387756524356E-8</v>
      </c>
      <c r="U266" s="116"/>
      <c r="W266" s="25"/>
      <c r="X266" s="252"/>
      <c r="Y266" s="41"/>
      <c r="Z266">
        <f t="shared" si="241"/>
        <v>26525.5</v>
      </c>
      <c r="AA266" s="246">
        <f t="shared" si="242"/>
        <v>5.1524992358300409E-4</v>
      </c>
      <c r="AB266" s="247">
        <f t="shared" si="243"/>
        <v>-6.7498842162441036E-4</v>
      </c>
      <c r="AC266" s="247">
        <f t="shared" si="244"/>
        <v>-1.5973849804140627E-4</v>
      </c>
      <c r="AD266" s="248">
        <f t="shared" si="245"/>
        <v>4.5560936932701277E-7</v>
      </c>
      <c r="AH266">
        <f t="shared" si="246"/>
        <v>6.7456472107059202E-3</v>
      </c>
      <c r="AI266">
        <f t="shared" si="247"/>
        <v>0.39823791905580819</v>
      </c>
      <c r="AJ266">
        <f t="shared" si="248"/>
        <v>0.39571182608567151</v>
      </c>
      <c r="AK266">
        <f t="shared" si="249"/>
        <v>0.10019387770498059</v>
      </c>
      <c r="AL266">
        <f t="shared" si="250"/>
        <v>2.9766053484229644</v>
      </c>
      <c r="AM266">
        <f t="shared" si="251"/>
        <v>12.094634411897731</v>
      </c>
      <c r="AN266">
        <f t="shared" si="275"/>
        <v>2.8086932970526624</v>
      </c>
      <c r="AO266">
        <f t="shared" si="275"/>
        <v>2.7975019979980398</v>
      </c>
      <c r="AP266">
        <f t="shared" si="275"/>
        <v>2.8169229376031524</v>
      </c>
      <c r="AQ266">
        <f t="shared" si="275"/>
        <v>2.7831343277640248</v>
      </c>
      <c r="AR266">
        <f t="shared" si="275"/>
        <v>2.8416724198418066</v>
      </c>
      <c r="AS266">
        <f t="shared" si="275"/>
        <v>2.7394392938178229</v>
      </c>
      <c r="AT266">
        <f t="shared" si="275"/>
        <v>2.9158623190092863</v>
      </c>
      <c r="AU266">
        <f t="shared" si="252"/>
        <v>2.6028998250847564</v>
      </c>
      <c r="AV266" s="246">
        <f t="shared" si="253"/>
        <v>-4.1234882289633819E-4</v>
      </c>
      <c r="AW266" s="247">
        <f t="shared" si="254"/>
        <v>2.5261032485493192E-4</v>
      </c>
      <c r="AX266" s="248">
        <f t="shared" si="255"/>
        <v>6.3811976223314236E-8</v>
      </c>
      <c r="AY266" s="247">
        <f t="shared" si="256"/>
        <v>-5.9777869622679846E-3</v>
      </c>
      <c r="BA266">
        <f t="shared" si="257"/>
        <v>-9.2759874647934228E-4</v>
      </c>
      <c r="BB266">
        <f t="shared" si="258"/>
        <v>0.83948442898190456</v>
      </c>
      <c r="BC266">
        <f t="shared" si="259"/>
        <v>-0.29004811254260404</v>
      </c>
      <c r="BD266">
        <f t="shared" si="260"/>
        <v>-0.11819796492148851</v>
      </c>
      <c r="BE266">
        <f t="shared" si="261"/>
        <v>-2.5068755451189353</v>
      </c>
      <c r="BF266">
        <f t="shared" si="262"/>
        <v>-3.0445067081943633</v>
      </c>
      <c r="BG266">
        <f t="shared" si="276"/>
        <v>3.9060570714733367</v>
      </c>
      <c r="BH266">
        <f t="shared" si="276"/>
        <v>3.906058384333484</v>
      </c>
      <c r="BI266">
        <f t="shared" si="276"/>
        <v>3.906049259261462</v>
      </c>
      <c r="BJ266">
        <f t="shared" si="276"/>
        <v>3.9061126849871006</v>
      </c>
      <c r="BK266">
        <f t="shared" si="276"/>
        <v>3.9056719109317206</v>
      </c>
      <c r="BL266">
        <f t="shared" si="276"/>
        <v>3.9087389138986315</v>
      </c>
      <c r="BM266">
        <f t="shared" si="276"/>
        <v>3.8875807346384281</v>
      </c>
      <c r="BN266">
        <f t="shared" si="263"/>
        <v>4.0440298056417783</v>
      </c>
    </row>
    <row r="267" spans="1:66">
      <c r="A267" s="75" t="s">
        <v>133</v>
      </c>
      <c r="B267" s="76" t="s">
        <v>49</v>
      </c>
      <c r="C267" s="75">
        <v>53591.404589999998</v>
      </c>
      <c r="D267" s="75">
        <v>1E-3</v>
      </c>
      <c r="E267" s="58">
        <f t="shared" si="235"/>
        <v>27183.993304692231</v>
      </c>
      <c r="F267">
        <f t="shared" si="236"/>
        <v>27184</v>
      </c>
      <c r="G267">
        <f t="shared" si="237"/>
        <v>-2.420368000457529E-3</v>
      </c>
      <c r="H267" s="116"/>
      <c r="I267" s="116"/>
      <c r="J267" s="117"/>
      <c r="K267" s="116">
        <f t="shared" si="274"/>
        <v>-2.420368000457529E-3</v>
      </c>
      <c r="L267" s="116"/>
      <c r="M267" s="116"/>
      <c r="N267" s="118"/>
      <c r="O267" s="40"/>
      <c r="P267" s="116"/>
      <c r="Q267" s="293">
        <f t="shared" si="238"/>
        <v>38572.904589999998</v>
      </c>
      <c r="R267" s="8">
        <f t="shared" si="239"/>
        <v>5.8581812576387774E-6</v>
      </c>
      <c r="S267" s="116">
        <v>1</v>
      </c>
      <c r="T267" s="167">
        <f t="shared" si="240"/>
        <v>5.8581812576387774E-6</v>
      </c>
      <c r="W267" s="25"/>
      <c r="X267" s="252"/>
      <c r="Y267" s="41"/>
      <c r="Z267">
        <f t="shared" si="241"/>
        <v>27184</v>
      </c>
      <c r="AA267" s="246">
        <f t="shared" si="242"/>
        <v>-4.979948494744672E-4</v>
      </c>
      <c r="AB267" s="247">
        <f t="shared" si="243"/>
        <v>-1.9223731509830618E-3</v>
      </c>
      <c r="AC267" s="247">
        <f t="shared" si="244"/>
        <v>-2.420368000457529E-3</v>
      </c>
      <c r="AD267" s="248">
        <f t="shared" si="245"/>
        <v>3.6955185316205457E-6</v>
      </c>
      <c r="AH267">
        <f t="shared" si="246"/>
        <v>6.0372841891097552E-3</v>
      </c>
      <c r="AI267">
        <f t="shared" si="247"/>
        <v>0.39489033438397048</v>
      </c>
      <c r="AJ267">
        <f t="shared" si="248"/>
        <v>0.36083106960692946</v>
      </c>
      <c r="AK267">
        <f t="shared" si="249"/>
        <v>7.7451325165561774E-2</v>
      </c>
      <c r="AL267">
        <f t="shared" si="250"/>
        <v>3.0142893213611326</v>
      </c>
      <c r="AM267">
        <f t="shared" si="251"/>
        <v>15.689284892497614</v>
      </c>
      <c r="AN267">
        <f t="shared" si="275"/>
        <v>2.8840028021920778</v>
      </c>
      <c r="AO267">
        <f t="shared" si="275"/>
        <v>2.873713565614807</v>
      </c>
      <c r="AP267">
        <f t="shared" si="275"/>
        <v>2.8911627837554246</v>
      </c>
      <c r="AQ267">
        <f t="shared" si="275"/>
        <v>2.8615219998589265</v>
      </c>
      <c r="AR267">
        <f t="shared" si="275"/>
        <v>2.9117382239581202</v>
      </c>
      <c r="AS267">
        <f t="shared" si="275"/>
        <v>2.8262405580430965</v>
      </c>
      <c r="AT267">
        <f t="shared" si="275"/>
        <v>2.9707612198061066</v>
      </c>
      <c r="AU267">
        <f t="shared" si="252"/>
        <v>2.722531636356786</v>
      </c>
      <c r="AV267" s="246">
        <f t="shared" si="253"/>
        <v>-5.1464620149499778E-4</v>
      </c>
      <c r="AW267" s="247">
        <f t="shared" si="254"/>
        <v>-1.9057217989625311E-3</v>
      </c>
      <c r="AX267" s="248">
        <f t="shared" si="255"/>
        <v>3.6317755750409859E-6</v>
      </c>
      <c r="AY267" s="247">
        <f t="shared" si="256"/>
        <v>-8.4410008375467548E-3</v>
      </c>
      <c r="BA267">
        <f t="shared" si="257"/>
        <v>-1.6651352020530578E-5</v>
      </c>
      <c r="BB267">
        <f t="shared" si="258"/>
        <v>0.85869821509582023</v>
      </c>
      <c r="BC267">
        <f t="shared" si="259"/>
        <v>-0.14554829068380187</v>
      </c>
      <c r="BD267">
        <f t="shared" si="260"/>
        <v>-0.14060516716586063</v>
      </c>
      <c r="BE267">
        <f t="shared" si="261"/>
        <v>-2.3586655761846989</v>
      </c>
      <c r="BF267">
        <f t="shared" si="262"/>
        <v>-2.4226756231700342</v>
      </c>
      <c r="BG267">
        <f t="shared" si="276"/>
        <v>4.0771683053032373</v>
      </c>
      <c r="BH267">
        <f t="shared" si="276"/>
        <v>4.077168745558799</v>
      </c>
      <c r="BI267">
        <f t="shared" si="276"/>
        <v>4.0771650233804611</v>
      </c>
      <c r="BJ267">
        <f t="shared" si="276"/>
        <v>4.0771964934481657</v>
      </c>
      <c r="BK267">
        <f t="shared" si="276"/>
        <v>4.0769304643827891</v>
      </c>
      <c r="BL267">
        <f t="shared" si="276"/>
        <v>4.0791823486370484</v>
      </c>
      <c r="BM267">
        <f t="shared" si="276"/>
        <v>4.0603322753362123</v>
      </c>
      <c r="BN267">
        <f t="shared" si="263"/>
        <v>4.2376243874964334</v>
      </c>
    </row>
    <row r="268" spans="1:66">
      <c r="A268" s="53" t="s">
        <v>132</v>
      </c>
      <c r="B268" s="53" t="s">
        <v>49</v>
      </c>
      <c r="C268" s="54">
        <v>53591.404600000002</v>
      </c>
      <c r="D268" s="54" t="s">
        <v>76</v>
      </c>
      <c r="E268" s="58">
        <f t="shared" si="235"/>
        <v>27183.993332354596</v>
      </c>
      <c r="F268">
        <f t="shared" si="236"/>
        <v>27184</v>
      </c>
      <c r="G268">
        <f t="shared" si="237"/>
        <v>-2.4103679970721714E-3</v>
      </c>
      <c r="H268" s="116"/>
      <c r="I268" s="116"/>
      <c r="J268" s="117"/>
      <c r="K268" s="116">
        <f t="shared" si="274"/>
        <v>-2.4103679970721714E-3</v>
      </c>
      <c r="L268" s="116"/>
      <c r="M268" s="116"/>
      <c r="N268" s="118"/>
      <c r="O268" s="40">
        <f ca="1">+C$11+C$12*F268</f>
        <v>2.0998628617646536E-2</v>
      </c>
      <c r="P268" s="116"/>
      <c r="Q268" s="293">
        <f t="shared" si="238"/>
        <v>38572.904600000002</v>
      </c>
      <c r="R268" s="8">
        <f t="shared" ca="1" si="239"/>
        <v>5.4798112250791192E-4</v>
      </c>
      <c r="S268" s="116">
        <v>1</v>
      </c>
      <c r="T268" s="167">
        <f t="shared" ca="1" si="240"/>
        <v>5.4798112250791192E-4</v>
      </c>
      <c r="U268" s="116"/>
      <c r="V268" s="116"/>
      <c r="W268" s="25"/>
      <c r="X268" s="252"/>
      <c r="Y268" s="41"/>
      <c r="Z268">
        <f t="shared" si="241"/>
        <v>27184</v>
      </c>
      <c r="AA268" s="246">
        <f t="shared" si="242"/>
        <v>-4.979948494744672E-4</v>
      </c>
      <c r="AB268" s="247">
        <f t="shared" si="243"/>
        <v>-1.9123731475977042E-3</v>
      </c>
      <c r="AC268" s="247">
        <f t="shared" ca="1" si="244"/>
        <v>-2.3408996614718708E-2</v>
      </c>
      <c r="AD268" s="248">
        <f t="shared" si="245"/>
        <v>3.6571710556527507E-6</v>
      </c>
      <c r="AH268">
        <f t="shared" si="246"/>
        <v>6.0372841891097552E-3</v>
      </c>
      <c r="AI268">
        <f t="shared" si="247"/>
        <v>0.39489033438397048</v>
      </c>
      <c r="AJ268">
        <f t="shared" si="248"/>
        <v>0.36083106960692946</v>
      </c>
      <c r="AK268">
        <f t="shared" si="249"/>
        <v>7.7451325165561774E-2</v>
      </c>
      <c r="AL268">
        <f t="shared" si="250"/>
        <v>3.0142893213611326</v>
      </c>
      <c r="AM268">
        <f t="shared" si="251"/>
        <v>15.689284892497614</v>
      </c>
      <c r="AN268">
        <f t="shared" si="275"/>
        <v>2.8840028021920778</v>
      </c>
      <c r="AO268">
        <f t="shared" si="275"/>
        <v>2.873713565614807</v>
      </c>
      <c r="AP268">
        <f t="shared" si="275"/>
        <v>2.8911627837554246</v>
      </c>
      <c r="AQ268">
        <f t="shared" si="275"/>
        <v>2.8615219998589265</v>
      </c>
      <c r="AR268">
        <f t="shared" si="275"/>
        <v>2.9117382239581202</v>
      </c>
      <c r="AS268">
        <f t="shared" si="275"/>
        <v>2.8262405580430965</v>
      </c>
      <c r="AT268">
        <f t="shared" si="275"/>
        <v>2.9707612198061066</v>
      </c>
      <c r="AU268">
        <f t="shared" si="252"/>
        <v>2.722531636356786</v>
      </c>
      <c r="AV268" s="246">
        <f t="shared" si="253"/>
        <v>-5.1464620149499778E-4</v>
      </c>
      <c r="AW268" s="247">
        <f t="shared" si="254"/>
        <v>-1.8957217955771735E-3</v>
      </c>
      <c r="AX268" s="248">
        <f t="shared" si="255"/>
        <v>3.5937611262263429E-6</v>
      </c>
      <c r="AY268" s="247">
        <f t="shared" si="256"/>
        <v>-8.4310008341613972E-3</v>
      </c>
      <c r="BA268">
        <f t="shared" si="257"/>
        <v>-1.6651352020530578E-5</v>
      </c>
      <c r="BB268">
        <f t="shared" si="258"/>
        <v>0.85869821509582023</v>
      </c>
      <c r="BC268">
        <f t="shared" si="259"/>
        <v>-0.14554829068380187</v>
      </c>
      <c r="BD268">
        <f t="shared" si="260"/>
        <v>-0.14060516716586063</v>
      </c>
      <c r="BE268">
        <f t="shared" si="261"/>
        <v>-2.3586655761846989</v>
      </c>
      <c r="BF268">
        <f t="shared" si="262"/>
        <v>-2.4226756231700342</v>
      </c>
      <c r="BG268">
        <f t="shared" si="276"/>
        <v>4.0771683053032373</v>
      </c>
      <c r="BH268">
        <f t="shared" si="276"/>
        <v>4.077168745558799</v>
      </c>
      <c r="BI268">
        <f t="shared" si="276"/>
        <v>4.0771650233804611</v>
      </c>
      <c r="BJ268">
        <f t="shared" si="276"/>
        <v>4.0771964934481657</v>
      </c>
      <c r="BK268">
        <f t="shared" si="276"/>
        <v>4.0769304643827891</v>
      </c>
      <c r="BL268">
        <f t="shared" si="276"/>
        <v>4.0791823486370484</v>
      </c>
      <c r="BM268">
        <f t="shared" si="276"/>
        <v>4.0603322753362123</v>
      </c>
      <c r="BN268">
        <f t="shared" si="263"/>
        <v>4.2376243874964334</v>
      </c>
    </row>
    <row r="269" spans="1:66">
      <c r="A269" s="77" t="s">
        <v>136</v>
      </c>
      <c r="B269" s="38" t="s">
        <v>45</v>
      </c>
      <c r="C269" s="37">
        <v>53600.082600000002</v>
      </c>
      <c r="D269" s="37" t="s">
        <v>79</v>
      </c>
      <c r="E269" s="58">
        <f t="shared" si="235"/>
        <v>27207.998723614714</v>
      </c>
      <c r="F269">
        <f t="shared" si="236"/>
        <v>27208</v>
      </c>
      <c r="G269">
        <f t="shared" si="237"/>
        <v>-4.6141599887050688E-4</v>
      </c>
      <c r="H269" s="116"/>
      <c r="I269" s="116"/>
      <c r="J269" s="117">
        <f>G269</f>
        <v>-4.6141599887050688E-4</v>
      </c>
      <c r="K269" s="116"/>
      <c r="L269" s="116"/>
      <c r="M269" s="116"/>
      <c r="N269" s="118"/>
      <c r="O269" s="40"/>
      <c r="P269" s="116"/>
      <c r="Q269" s="293">
        <f t="shared" si="238"/>
        <v>38581.582600000002</v>
      </c>
      <c r="R269" s="8">
        <f t="shared" si="239"/>
        <v>2.1290472401366761E-7</v>
      </c>
      <c r="S269" s="116">
        <v>1</v>
      </c>
      <c r="T269" s="167">
        <f t="shared" si="240"/>
        <v>2.1290472401366761E-7</v>
      </c>
      <c r="U269" s="116"/>
      <c r="V269" s="116"/>
      <c r="W269" s="25"/>
      <c r="X269" s="252"/>
      <c r="Y269" s="41"/>
      <c r="Z269">
        <f t="shared" si="241"/>
        <v>27208</v>
      </c>
      <c r="AA269" s="246">
        <f t="shared" si="242"/>
        <v>-5.3536374856123174E-4</v>
      </c>
      <c r="AB269" s="247">
        <f t="shared" si="243"/>
        <v>7.3947749690724852E-5</v>
      </c>
      <c r="AC269" s="247">
        <f t="shared" si="244"/>
        <v>-4.6141599887050688E-4</v>
      </c>
      <c r="AD269" s="248">
        <f t="shared" si="245"/>
        <v>5.4682696843220973E-9</v>
      </c>
      <c r="AH269">
        <f t="shared" si="246"/>
        <v>6.0109872537334307E-3</v>
      </c>
      <c r="AI269">
        <f t="shared" si="247"/>
        <v>0.39478572657435662</v>
      </c>
      <c r="AJ269">
        <f t="shared" si="248"/>
        <v>0.35956438360485754</v>
      </c>
      <c r="AK269">
        <f t="shared" si="249"/>
        <v>7.6629618514744813E-2</v>
      </c>
      <c r="AL269">
        <f t="shared" si="250"/>
        <v>3.0156471504481441</v>
      </c>
      <c r="AM269">
        <f t="shared" si="251"/>
        <v>15.858887688443177</v>
      </c>
      <c r="AN269">
        <f t="shared" si="275"/>
        <v>2.8867277109591711</v>
      </c>
      <c r="AO269">
        <f t="shared" si="275"/>
        <v>2.8764921799381247</v>
      </c>
      <c r="AP269">
        <f t="shared" si="275"/>
        <v>2.8938378425960307</v>
      </c>
      <c r="AQ269">
        <f t="shared" si="275"/>
        <v>2.8643950556234099</v>
      </c>
      <c r="AR269">
        <f t="shared" si="275"/>
        <v>2.9142410239387995</v>
      </c>
      <c r="AS269">
        <f t="shared" si="275"/>
        <v>2.8294414355075914</v>
      </c>
      <c r="AT269">
        <f t="shared" si="275"/>
        <v>2.9726892847887036</v>
      </c>
      <c r="AU269">
        <f t="shared" si="252"/>
        <v>2.7268917934874297</v>
      </c>
      <c r="AV269" s="246">
        <f t="shared" si="253"/>
        <v>-5.1823591131938836E-4</v>
      </c>
      <c r="AW269" s="247">
        <f t="shared" si="254"/>
        <v>5.6819912448881479E-5</v>
      </c>
      <c r="AX269" s="248">
        <f t="shared" si="255"/>
        <v>3.2285024506985566E-9</v>
      </c>
      <c r="AY269" s="247">
        <f t="shared" si="256"/>
        <v>-6.4895310898457808E-3</v>
      </c>
      <c r="BA269">
        <f t="shared" si="257"/>
        <v>1.7127837241843397E-5</v>
      </c>
      <c r="BB269">
        <f t="shared" si="258"/>
        <v>0.85947848187602405</v>
      </c>
      <c r="BC269">
        <f t="shared" si="259"/>
        <v>-0.14007103419241898</v>
      </c>
      <c r="BD269">
        <f t="shared" si="260"/>
        <v>-0.14138497230957678</v>
      </c>
      <c r="BE269">
        <f t="shared" si="261"/>
        <v>-2.3531315898520697</v>
      </c>
      <c r="BF269">
        <f t="shared" si="262"/>
        <v>-2.4037946795371963</v>
      </c>
      <c r="BG269">
        <f t="shared" si="276"/>
        <v>4.0834807238488615</v>
      </c>
      <c r="BH269">
        <f t="shared" si="276"/>
        <v>4.0834811425581563</v>
      </c>
      <c r="BI269">
        <f t="shared" si="276"/>
        <v>4.0834775718965552</v>
      </c>
      <c r="BJ269">
        <f t="shared" si="276"/>
        <v>4.0835080222829916</v>
      </c>
      <c r="BK269">
        <f t="shared" si="276"/>
        <v>4.0832483841261817</v>
      </c>
      <c r="BL269">
        <f t="shared" si="276"/>
        <v>4.0854651969242859</v>
      </c>
      <c r="BM269">
        <f t="shared" si="276"/>
        <v>4.0667495792579205</v>
      </c>
      <c r="BN269">
        <f t="shared" si="263"/>
        <v>4.2446802264706349</v>
      </c>
    </row>
    <row r="270" spans="1:66">
      <c r="A270" s="77" t="s">
        <v>136</v>
      </c>
      <c r="B270" s="38" t="s">
        <v>45</v>
      </c>
      <c r="C270" s="37">
        <v>53600.263800000001</v>
      </c>
      <c r="D270" s="37" t="s">
        <v>79</v>
      </c>
      <c r="E270" s="58">
        <f t="shared" si="235"/>
        <v>27208.499965478772</v>
      </c>
      <c r="F270">
        <f t="shared" si="236"/>
        <v>27208.5</v>
      </c>
      <c r="G270">
        <f t="shared" si="237"/>
        <v>-1.2479496945161372E-5</v>
      </c>
      <c r="H270" s="116"/>
      <c r="I270" s="116"/>
      <c r="J270" s="117">
        <f>G270</f>
        <v>-1.2479496945161372E-5</v>
      </c>
      <c r="K270" s="116"/>
      <c r="L270" s="116"/>
      <c r="M270" s="116"/>
      <c r="N270" s="118"/>
      <c r="O270" s="40"/>
      <c r="P270" s="116"/>
      <c r="Q270" s="293">
        <f t="shared" si="238"/>
        <v>38581.763800000001</v>
      </c>
      <c r="R270" s="8">
        <f t="shared" si="239"/>
        <v>1.5573784400429203E-10</v>
      </c>
      <c r="S270" s="116">
        <v>1</v>
      </c>
      <c r="T270" s="167">
        <f t="shared" si="240"/>
        <v>1.5573784400429203E-10</v>
      </c>
      <c r="U270" s="116"/>
      <c r="V270" s="116"/>
      <c r="W270" s="25"/>
      <c r="X270" s="252"/>
      <c r="Y270" s="41"/>
      <c r="Z270">
        <f t="shared" si="241"/>
        <v>27208.5</v>
      </c>
      <c r="AA270" s="246">
        <f t="shared" si="242"/>
        <v>-5.3614257755054458E-4</v>
      </c>
      <c r="AB270" s="247">
        <f t="shared" si="243"/>
        <v>5.2366308060538321E-4</v>
      </c>
      <c r="AC270" s="247">
        <f t="shared" si="244"/>
        <v>-1.2479496945161372E-5</v>
      </c>
      <c r="AD270" s="248">
        <f t="shared" si="245"/>
        <v>2.7422302198912005E-7</v>
      </c>
      <c r="AH270">
        <f t="shared" si="246"/>
        <v>6.010439060815255E-3</v>
      </c>
      <c r="AI270">
        <f t="shared" si="247"/>
        <v>0.39478355993648384</v>
      </c>
      <c r="AJ270">
        <f t="shared" si="248"/>
        <v>0.35953799732531838</v>
      </c>
      <c r="AK270">
        <f t="shared" si="249"/>
        <v>7.6612504649626545E-2</v>
      </c>
      <c r="AL270">
        <f t="shared" si="250"/>
        <v>3.0156754277628659</v>
      </c>
      <c r="AM270">
        <f t="shared" si="251"/>
        <v>15.862458561161024</v>
      </c>
      <c r="AN270">
        <f t="shared" si="275"/>
        <v>2.8867844658960999</v>
      </c>
      <c r="AO270">
        <f t="shared" si="275"/>
        <v>2.8765500691453791</v>
      </c>
      <c r="AP270">
        <f t="shared" si="275"/>
        <v>2.8938935512921629</v>
      </c>
      <c r="AQ270">
        <f t="shared" si="275"/>
        <v>2.8644549228719995</v>
      </c>
      <c r="AR270">
        <f t="shared" si="275"/>
        <v>2.9142931300850154</v>
      </c>
      <c r="AS270">
        <f t="shared" si="275"/>
        <v>2.8295081463643563</v>
      </c>
      <c r="AT270">
        <f t="shared" si="275"/>
        <v>2.9727294029590423</v>
      </c>
      <c r="AU270">
        <f t="shared" si="252"/>
        <v>2.7269826300943181</v>
      </c>
      <c r="AV270" s="246">
        <f t="shared" si="253"/>
        <v>-5.1831068313552961E-4</v>
      </c>
      <c r="AW270" s="247">
        <f t="shared" si="254"/>
        <v>5.0583118619036823E-4</v>
      </c>
      <c r="AX270" s="248">
        <f t="shared" si="255"/>
        <v>2.5586518892275498E-7</v>
      </c>
      <c r="AY270" s="247">
        <f t="shared" si="256"/>
        <v>-6.0407504521754309E-3</v>
      </c>
      <c r="BA270">
        <f t="shared" si="257"/>
        <v>1.7831894415014927E-5</v>
      </c>
      <c r="BB270">
        <f t="shared" si="258"/>
        <v>0.8594947984153396</v>
      </c>
      <c r="BC270">
        <f t="shared" si="259"/>
        <v>-0.13995677249126592</v>
      </c>
      <c r="BD270">
        <f t="shared" si="260"/>
        <v>-0.14140118733059001</v>
      </c>
      <c r="BE270">
        <f t="shared" si="261"/>
        <v>-2.3530161914229661</v>
      </c>
      <c r="BF270">
        <f t="shared" si="262"/>
        <v>-2.403403635292098</v>
      </c>
      <c r="BG270">
        <f t="shared" si="276"/>
        <v>4.0836122936107442</v>
      </c>
      <c r="BH270">
        <f t="shared" si="276"/>
        <v>4.0836127118788026</v>
      </c>
      <c r="BI270">
        <f t="shared" si="276"/>
        <v>4.0836091443346856</v>
      </c>
      <c r="BJ270">
        <f t="shared" si="276"/>
        <v>4.0836395736391022</v>
      </c>
      <c r="BK270">
        <f t="shared" si="276"/>
        <v>4.0833800682952663</v>
      </c>
      <c r="BL270">
        <f t="shared" si="276"/>
        <v>4.085596147926136</v>
      </c>
      <c r="BM270">
        <f t="shared" si="276"/>
        <v>4.0668833671755067</v>
      </c>
      <c r="BN270">
        <f t="shared" si="263"/>
        <v>4.2448272231159319</v>
      </c>
    </row>
    <row r="271" spans="1:66">
      <c r="A271" s="77" t="s">
        <v>136</v>
      </c>
      <c r="B271" s="38" t="s">
        <v>45</v>
      </c>
      <c r="C271" s="37">
        <v>53601.167000000001</v>
      </c>
      <c r="D271" s="37" t="s">
        <v>79</v>
      </c>
      <c r="E271" s="58">
        <f t="shared" si="235"/>
        <v>27210.998429339819</v>
      </c>
      <c r="F271">
        <f t="shared" si="236"/>
        <v>27211</v>
      </c>
      <c r="G271">
        <f t="shared" si="237"/>
        <v>-5.6779699662001804E-4</v>
      </c>
      <c r="H271" s="116"/>
      <c r="I271" s="116"/>
      <c r="J271" s="117">
        <f>G271</f>
        <v>-5.6779699662001804E-4</v>
      </c>
      <c r="K271" s="116"/>
      <c r="L271" s="116"/>
      <c r="M271" s="116"/>
      <c r="N271" s="118"/>
      <c r="O271" s="40"/>
      <c r="P271" s="116"/>
      <c r="Q271" s="293">
        <f t="shared" si="238"/>
        <v>38582.667000000001</v>
      </c>
      <c r="R271" s="8">
        <f t="shared" si="239"/>
        <v>3.2239342937071277E-7</v>
      </c>
      <c r="S271" s="116">
        <v>1</v>
      </c>
      <c r="T271" s="167">
        <f t="shared" si="240"/>
        <v>3.2239342937071277E-7</v>
      </c>
      <c r="W271" s="25"/>
      <c r="X271" s="252"/>
      <c r="Y271" s="41"/>
      <c r="Z271">
        <f t="shared" si="241"/>
        <v>27211</v>
      </c>
      <c r="AA271" s="246">
        <f t="shared" si="242"/>
        <v>-5.4003691203485891E-4</v>
      </c>
      <c r="AB271" s="247">
        <f t="shared" si="243"/>
        <v>-2.7760084585159127E-5</v>
      </c>
      <c r="AC271" s="247">
        <f t="shared" si="244"/>
        <v>-5.6779699662001804E-4</v>
      </c>
      <c r="AD271" s="248">
        <f t="shared" si="245"/>
        <v>7.7062229617518941E-10</v>
      </c>
      <c r="AH271">
        <f t="shared" si="246"/>
        <v>6.0076978884175567E-3</v>
      </c>
      <c r="AI271">
        <f t="shared" si="247"/>
        <v>0.39477273451009121</v>
      </c>
      <c r="AJ271">
        <f t="shared" si="248"/>
        <v>0.35940606776048978</v>
      </c>
      <c r="AK271">
        <f t="shared" si="249"/>
        <v>7.6526938390687291E-2</v>
      </c>
      <c r="AL271">
        <f t="shared" si="250"/>
        <v>3.0158168077517149</v>
      </c>
      <c r="AM271">
        <f t="shared" si="251"/>
        <v>15.880336143772059</v>
      </c>
      <c r="AN271">
        <f t="shared" ref="AN271:AT280" si="277">$AU271+$AB$7*SIN(AO271)</f>
        <v>2.8870682320345562</v>
      </c>
      <c r="AO271">
        <f t="shared" si="277"/>
        <v>2.8768395160574314</v>
      </c>
      <c r="AP271">
        <f t="shared" si="277"/>
        <v>2.8941720815238066</v>
      </c>
      <c r="AQ271">
        <f t="shared" si="277"/>
        <v>2.8647542664054257</v>
      </c>
      <c r="AR271">
        <f t="shared" si="277"/>
        <v>2.9145536391342981</v>
      </c>
      <c r="AS271">
        <f t="shared" si="277"/>
        <v>2.8298417164605714</v>
      </c>
      <c r="AT271">
        <f t="shared" si="277"/>
        <v>2.9729299634031907</v>
      </c>
      <c r="AU271">
        <f t="shared" si="252"/>
        <v>2.7274368131287599</v>
      </c>
      <c r="AV271" s="246">
        <f t="shared" si="253"/>
        <v>-5.1868453608841904E-4</v>
      </c>
      <c r="AW271" s="247">
        <f t="shared" si="254"/>
        <v>-4.9112460531598994E-5</v>
      </c>
      <c r="AX271" s="248">
        <f t="shared" si="255"/>
        <v>2.4120337794678688E-9</v>
      </c>
      <c r="AY271" s="247">
        <f t="shared" si="256"/>
        <v>-6.5968472609840151E-3</v>
      </c>
      <c r="BA271">
        <f t="shared" si="257"/>
        <v>2.1352375946439881E-5</v>
      </c>
      <c r="BB271">
        <f t="shared" si="258"/>
        <v>0.85957641847507582</v>
      </c>
      <c r="BC271">
        <f t="shared" si="259"/>
        <v>-0.13938537095911913</v>
      </c>
      <c r="BD271">
        <f t="shared" si="260"/>
        <v>-0.14148224341789206</v>
      </c>
      <c r="BE271">
        <f t="shared" si="261"/>
        <v>-2.3524391335355146</v>
      </c>
      <c r="BF271">
        <f t="shared" si="262"/>
        <v>-2.4014498172867946</v>
      </c>
      <c r="BG271">
        <f t="shared" ref="BG271:BM280" si="278">$BN271+$BB$7*SIN(BH271)</f>
        <v>4.0842701798958183</v>
      </c>
      <c r="BH271">
        <f t="shared" si="278"/>
        <v>4.0842705959623604</v>
      </c>
      <c r="BI271">
        <f t="shared" si="278"/>
        <v>4.084267043981674</v>
      </c>
      <c r="BJ271">
        <f t="shared" si="278"/>
        <v>4.0842973679757266</v>
      </c>
      <c r="BK271">
        <f t="shared" si="278"/>
        <v>4.0840385264863279</v>
      </c>
      <c r="BL271">
        <f t="shared" si="278"/>
        <v>4.0862509387816672</v>
      </c>
      <c r="BM271">
        <f t="shared" si="278"/>
        <v>4.0675523644443361</v>
      </c>
      <c r="BN271">
        <f t="shared" si="263"/>
        <v>4.2455622063424112</v>
      </c>
    </row>
    <row r="272" spans="1:66">
      <c r="A272" s="77" t="s">
        <v>136</v>
      </c>
      <c r="B272" s="38" t="s">
        <v>45</v>
      </c>
      <c r="C272" s="37">
        <v>53602.070599999999</v>
      </c>
      <c r="D272" s="37" t="s">
        <v>79</v>
      </c>
      <c r="E272" s="58">
        <f t="shared" si="235"/>
        <v>27213.497999695039</v>
      </c>
      <c r="F272">
        <f t="shared" si="236"/>
        <v>27213.5</v>
      </c>
      <c r="G272">
        <f t="shared" si="237"/>
        <v>-7.2311449912376702E-4</v>
      </c>
      <c r="H272" s="116"/>
      <c r="I272" s="116"/>
      <c r="J272" s="117">
        <f>G272</f>
        <v>-7.2311449912376702E-4</v>
      </c>
      <c r="K272" s="116"/>
      <c r="L272" s="116"/>
      <c r="M272" s="116"/>
      <c r="N272" s="118"/>
      <c r="O272" s="40"/>
      <c r="P272" s="116"/>
      <c r="Q272" s="293">
        <f t="shared" si="238"/>
        <v>38583.570599999999</v>
      </c>
      <c r="R272" s="8">
        <f t="shared" si="239"/>
        <v>5.2289457884301645E-7</v>
      </c>
      <c r="S272" s="116">
        <v>1</v>
      </c>
      <c r="T272" s="167">
        <f t="shared" si="240"/>
        <v>5.2289457884301645E-7</v>
      </c>
      <c r="U272" s="116"/>
      <c r="W272" s="25"/>
      <c r="X272" s="252"/>
      <c r="Y272" s="41"/>
      <c r="Z272">
        <f t="shared" si="241"/>
        <v>27213.5</v>
      </c>
      <c r="AA272" s="246">
        <f t="shared" si="242"/>
        <v>-5.4393156227470433E-4</v>
      </c>
      <c r="AB272" s="247">
        <f t="shared" si="243"/>
        <v>-1.7918293684906269E-4</v>
      </c>
      <c r="AC272" s="247">
        <f t="shared" si="244"/>
        <v>-7.2311449912376702E-4</v>
      </c>
      <c r="AD272" s="248">
        <f t="shared" si="245"/>
        <v>3.2106524857855187E-8</v>
      </c>
      <c r="AH272">
        <f t="shared" si="246"/>
        <v>6.0049563698158599E-3</v>
      </c>
      <c r="AI272">
        <f t="shared" si="247"/>
        <v>0.39476192201950189</v>
      </c>
      <c r="AJ272">
        <f t="shared" si="248"/>
        <v>0.35927414124657497</v>
      </c>
      <c r="AK272">
        <f t="shared" si="249"/>
        <v>7.6441377239798491E-2</v>
      </c>
      <c r="AL272">
        <f t="shared" si="250"/>
        <v>3.0159581767734847</v>
      </c>
      <c r="AM272">
        <f t="shared" si="251"/>
        <v>15.898252518084046</v>
      </c>
      <c r="AN272">
        <f t="shared" si="277"/>
        <v>2.8873519839370712</v>
      </c>
      <c r="AO272">
        <f t="shared" si="277"/>
        <v>2.8771289644335556</v>
      </c>
      <c r="AP272">
        <f t="shared" si="277"/>
        <v>2.8944505896855102</v>
      </c>
      <c r="AQ272">
        <f t="shared" si="277"/>
        <v>2.86505362208701</v>
      </c>
      <c r="AR272">
        <f t="shared" si="277"/>
        <v>2.9148141120694393</v>
      </c>
      <c r="AS272">
        <f t="shared" si="277"/>
        <v>2.8301753128935436</v>
      </c>
      <c r="AT272">
        <f t="shared" si="277"/>
        <v>2.9731304732064658</v>
      </c>
      <c r="AU272">
        <f t="shared" si="252"/>
        <v>2.7278909961632021</v>
      </c>
      <c r="AV272" s="246">
        <f t="shared" si="253"/>
        <v>-5.190583796197217E-4</v>
      </c>
      <c r="AW272" s="247">
        <f t="shared" si="254"/>
        <v>-2.0405611950404532E-4</v>
      </c>
      <c r="AX272" s="248">
        <f t="shared" si="255"/>
        <v>4.1638899907049226E-8</v>
      </c>
      <c r="AY272" s="247">
        <f t="shared" si="256"/>
        <v>-6.75294405159461E-3</v>
      </c>
      <c r="BA272">
        <f t="shared" si="257"/>
        <v>2.4873182654982682E-5</v>
      </c>
      <c r="BB272">
        <f t="shared" si="258"/>
        <v>0.85965810081610872</v>
      </c>
      <c r="BC272">
        <f t="shared" si="259"/>
        <v>-0.13881381443484109</v>
      </c>
      <c r="BD272">
        <f t="shared" si="260"/>
        <v>-0.14156326777912828</v>
      </c>
      <c r="BE272">
        <f t="shared" si="261"/>
        <v>-2.3518619660092046</v>
      </c>
      <c r="BF272">
        <f t="shared" si="262"/>
        <v>-2.3994983345126721</v>
      </c>
      <c r="BG272">
        <f t="shared" si="278"/>
        <v>4.0849281286752968</v>
      </c>
      <c r="BH272">
        <f t="shared" si="278"/>
        <v>4.0849285425480906</v>
      </c>
      <c r="BI272">
        <f t="shared" si="278"/>
        <v>4.0849250060908373</v>
      </c>
      <c r="BJ272">
        <f t="shared" si="278"/>
        <v>4.0849552249410754</v>
      </c>
      <c r="BK272">
        <f t="shared" si="278"/>
        <v>4.0846970469527557</v>
      </c>
      <c r="BL272">
        <f t="shared" si="278"/>
        <v>4.08690578942673</v>
      </c>
      <c r="BM272">
        <f t="shared" si="278"/>
        <v>4.0682214578741389</v>
      </c>
      <c r="BN272">
        <f t="shared" si="263"/>
        <v>4.2462971895688906</v>
      </c>
    </row>
    <row r="273" spans="1:66">
      <c r="A273" s="77" t="s">
        <v>136</v>
      </c>
      <c r="B273" s="38" t="s">
        <v>45</v>
      </c>
      <c r="C273" s="37">
        <v>53602.251400000001</v>
      </c>
      <c r="D273" s="37" t="s">
        <v>79</v>
      </c>
      <c r="E273" s="58">
        <f t="shared" si="235"/>
        <v>27213.998135064925</v>
      </c>
      <c r="F273">
        <f t="shared" si="236"/>
        <v>27214</v>
      </c>
      <c r="G273">
        <f t="shared" si="237"/>
        <v>-6.7417799436952919E-4</v>
      </c>
      <c r="H273" s="116"/>
      <c r="I273" s="116"/>
      <c r="J273" s="117">
        <f>G273</f>
        <v>-6.7417799436952919E-4</v>
      </c>
      <c r="K273" s="116"/>
      <c r="L273" s="116"/>
      <c r="M273" s="116"/>
      <c r="N273" s="118"/>
      <c r="O273" s="40"/>
      <c r="P273" s="116"/>
      <c r="Q273" s="293">
        <f t="shared" si="238"/>
        <v>38583.751400000001</v>
      </c>
      <c r="R273" s="8">
        <f t="shared" si="239"/>
        <v>4.5451596809212093E-7</v>
      </c>
      <c r="S273" s="116">
        <v>1</v>
      </c>
      <c r="T273" s="167">
        <f t="shared" si="240"/>
        <v>4.5451596809212093E-7</v>
      </c>
      <c r="U273" s="116"/>
      <c r="W273" s="25"/>
      <c r="X273" s="252"/>
      <c r="Y273" s="41"/>
      <c r="Z273">
        <f t="shared" si="241"/>
        <v>27214</v>
      </c>
      <c r="AA273" s="246">
        <f t="shared" si="242"/>
        <v>-5.4471053019647993E-4</v>
      </c>
      <c r="AB273" s="247">
        <f t="shared" si="243"/>
        <v>-1.2946746417304925E-4</v>
      </c>
      <c r="AC273" s="247">
        <f t="shared" si="244"/>
        <v>-6.7417799436952919E-4</v>
      </c>
      <c r="AD273" s="248">
        <f t="shared" si="245"/>
        <v>1.6761824279399792E-8</v>
      </c>
      <c r="AH273">
        <f t="shared" si="246"/>
        <v>6.0044080245678965E-3</v>
      </c>
      <c r="AI273">
        <f t="shared" si="247"/>
        <v>0.39475976107338284</v>
      </c>
      <c r="AJ273">
        <f t="shared" si="248"/>
        <v>0.35924775630943689</v>
      </c>
      <c r="AK273">
        <f t="shared" si="249"/>
        <v>7.6424265622222251E-2</v>
      </c>
      <c r="AL273">
        <f t="shared" si="250"/>
        <v>3.0159864492626918</v>
      </c>
      <c r="AM273">
        <f t="shared" si="251"/>
        <v>15.901840459179828</v>
      </c>
      <c r="AN273">
        <f t="shared" si="277"/>
        <v>2.8874087326101865</v>
      </c>
      <c r="AO273">
        <f t="shared" si="277"/>
        <v>2.8771868542850005</v>
      </c>
      <c r="AP273">
        <f t="shared" si="277"/>
        <v>2.8945062886708701</v>
      </c>
      <c r="AQ273">
        <f t="shared" si="277"/>
        <v>2.8651134946807879</v>
      </c>
      <c r="AR273">
        <f t="shared" si="277"/>
        <v>2.9148662023254341</v>
      </c>
      <c r="AS273">
        <f t="shared" si="277"/>
        <v>2.8302420353384807</v>
      </c>
      <c r="AT273">
        <f t="shared" si="277"/>
        <v>2.9731705690948207</v>
      </c>
      <c r="AU273">
        <f t="shared" si="252"/>
        <v>2.7279818327700904</v>
      </c>
      <c r="AV273" s="246">
        <f t="shared" si="253"/>
        <v>-5.1913314729045237E-4</v>
      </c>
      <c r="AW273" s="247">
        <f t="shared" si="254"/>
        <v>-1.5504484707907682E-4</v>
      </c>
      <c r="AX273" s="248">
        <f t="shared" si="255"/>
        <v>2.4038904605774317E-8</v>
      </c>
      <c r="AY273" s="247">
        <f t="shared" si="256"/>
        <v>-6.7041634018434534E-3</v>
      </c>
      <c r="BA273">
        <f t="shared" si="257"/>
        <v>2.5577382906027536E-5</v>
      </c>
      <c r="BB273">
        <f t="shared" si="258"/>
        <v>0.85967444475919408</v>
      </c>
      <c r="BC273">
        <f t="shared" si="259"/>
        <v>-0.13869948453716108</v>
      </c>
      <c r="BD273">
        <f t="shared" si="260"/>
        <v>-0.14157946884066983</v>
      </c>
      <c r="BE273">
        <f t="shared" si="261"/>
        <v>-2.3517465193390037</v>
      </c>
      <c r="BF273">
        <f t="shared" si="262"/>
        <v>-2.3991083177699633</v>
      </c>
      <c r="BG273">
        <f t="shared" si="278"/>
        <v>4.0850597259347152</v>
      </c>
      <c r="BH273">
        <f t="shared" si="278"/>
        <v>4.0850601393696913</v>
      </c>
      <c r="BI273">
        <f t="shared" si="278"/>
        <v>4.0850566060123237</v>
      </c>
      <c r="BJ273">
        <f t="shared" si="278"/>
        <v>4.0850868038538231</v>
      </c>
      <c r="BK273">
        <f t="shared" si="278"/>
        <v>4.0848287585229999</v>
      </c>
      <c r="BL273">
        <f t="shared" si="278"/>
        <v>4.0870367667359746</v>
      </c>
      <c r="BM273">
        <f t="shared" si="278"/>
        <v>4.0683552881025493</v>
      </c>
      <c r="BN273">
        <f t="shared" si="263"/>
        <v>4.2464441862141857</v>
      </c>
    </row>
    <row r="274" spans="1:66">
      <c r="A274" s="37" t="s">
        <v>131</v>
      </c>
      <c r="B274" s="38" t="s">
        <v>45</v>
      </c>
      <c r="C274" s="37">
        <v>53610.747499999998</v>
      </c>
      <c r="D274" s="37" t="s">
        <v>124</v>
      </c>
      <c r="E274" s="58">
        <f t="shared" si="235"/>
        <v>27237.500348096153</v>
      </c>
      <c r="F274">
        <f t="shared" si="236"/>
        <v>27237.5</v>
      </c>
      <c r="G274">
        <f t="shared" si="237"/>
        <v>1.2583749776240438E-4</v>
      </c>
      <c r="H274" s="116"/>
      <c r="I274" s="116"/>
      <c r="J274" s="117"/>
      <c r="K274" s="116">
        <f>G274</f>
        <v>1.2583749776240438E-4</v>
      </c>
      <c r="L274" s="116"/>
      <c r="M274" s="116"/>
      <c r="N274" s="118"/>
      <c r="O274" s="40"/>
      <c r="P274" s="116"/>
      <c r="Q274" s="293">
        <f t="shared" si="238"/>
        <v>38592.247499999998</v>
      </c>
      <c r="R274" s="8">
        <f t="shared" si="239"/>
        <v>1.5835075843103128E-8</v>
      </c>
      <c r="S274" s="116">
        <v>1</v>
      </c>
      <c r="T274" s="167">
        <f t="shared" si="240"/>
        <v>1.5835075843103128E-8</v>
      </c>
      <c r="W274" s="25"/>
      <c r="X274" s="252"/>
      <c r="Y274" s="41"/>
      <c r="Z274">
        <f t="shared" si="241"/>
        <v>27237.5</v>
      </c>
      <c r="AA274" s="246">
        <f t="shared" si="242"/>
        <v>-5.8133623257575293E-4</v>
      </c>
      <c r="AB274" s="247">
        <f t="shared" si="243"/>
        <v>7.0717373033815732E-4</v>
      </c>
      <c r="AC274" s="247">
        <f t="shared" si="244"/>
        <v>1.2583749776240438E-4</v>
      </c>
      <c r="AD274" s="248">
        <f t="shared" si="245"/>
        <v>5.0009468488038484E-7</v>
      </c>
      <c r="AH274">
        <f t="shared" si="246"/>
        <v>5.9786202140231304E-3</v>
      </c>
      <c r="AI274">
        <f t="shared" si="247"/>
        <v>0.39465877961935392</v>
      </c>
      <c r="AJ274">
        <f t="shared" si="248"/>
        <v>0.35800780090367484</v>
      </c>
      <c r="AK274">
        <f t="shared" si="249"/>
        <v>7.5620249271704715E-2</v>
      </c>
      <c r="AL274">
        <f t="shared" si="250"/>
        <v>3.0173147633982134</v>
      </c>
      <c r="AM274">
        <f t="shared" si="251"/>
        <v>16.072248799679052</v>
      </c>
      <c r="AN274">
        <f t="shared" si="277"/>
        <v>2.8900752799520526</v>
      </c>
      <c r="AO274">
        <f t="shared" si="277"/>
        <v>2.8799077445146035</v>
      </c>
      <c r="AP274">
        <f t="shared" si="277"/>
        <v>2.8971231482870379</v>
      </c>
      <c r="AQ274">
        <f t="shared" si="277"/>
        <v>2.8679280540030914</v>
      </c>
      <c r="AR274">
        <f t="shared" si="277"/>
        <v>2.9173128207284753</v>
      </c>
      <c r="AS274">
        <f t="shared" si="277"/>
        <v>2.8333791740319589</v>
      </c>
      <c r="AT274">
        <f t="shared" si="277"/>
        <v>2.9750528010095354</v>
      </c>
      <c r="AU274">
        <f t="shared" si="252"/>
        <v>2.7322511532938454</v>
      </c>
      <c r="AV274" s="246">
        <f t="shared" si="253"/>
        <v>-5.226470110748948E-4</v>
      </c>
      <c r="AW274" s="247">
        <f t="shared" si="254"/>
        <v>6.4848450883729918E-4</v>
      </c>
      <c r="AX274" s="248">
        <f t="shared" si="255"/>
        <v>4.2053215820195316E-7</v>
      </c>
      <c r="AY274" s="247">
        <f t="shared" si="256"/>
        <v>-5.9114719377615843E-3</v>
      </c>
      <c r="BA274">
        <f t="shared" si="257"/>
        <v>5.8689221500858128E-5</v>
      </c>
      <c r="BB274">
        <f t="shared" si="258"/>
        <v>0.86044542267129609</v>
      </c>
      <c r="BC274">
        <f t="shared" si="259"/>
        <v>-0.13331899980303771</v>
      </c>
      <c r="BD274">
        <f t="shared" si="260"/>
        <v>-0.14233947940558686</v>
      </c>
      <c r="BE274">
        <f t="shared" si="261"/>
        <v>-2.3463155608077471</v>
      </c>
      <c r="BF274">
        <f t="shared" si="262"/>
        <v>-2.3808819929947052</v>
      </c>
      <c r="BG274">
        <f t="shared" si="278"/>
        <v>4.0912476260574904</v>
      </c>
      <c r="BH274">
        <f t="shared" si="278"/>
        <v>4.0912480192639791</v>
      </c>
      <c r="BI274">
        <f t="shared" si="278"/>
        <v>4.0912446297933744</v>
      </c>
      <c r="BJ274">
        <f t="shared" si="278"/>
        <v>4.0912738478216237</v>
      </c>
      <c r="BK274">
        <f t="shared" si="278"/>
        <v>4.0910220207601755</v>
      </c>
      <c r="BL274">
        <f t="shared" si="278"/>
        <v>4.0931954099927159</v>
      </c>
      <c r="BM274">
        <f t="shared" si="278"/>
        <v>4.0746496544511377</v>
      </c>
      <c r="BN274">
        <f t="shared" si="263"/>
        <v>4.2533530285430921</v>
      </c>
    </row>
    <row r="275" spans="1:66">
      <c r="A275" s="77" t="s">
        <v>136</v>
      </c>
      <c r="B275" s="38" t="s">
        <v>45</v>
      </c>
      <c r="C275" s="37">
        <v>53617.072899999999</v>
      </c>
      <c r="D275" s="37" t="s">
        <v>79</v>
      </c>
      <c r="E275" s="58">
        <f t="shared" si="235"/>
        <v>27254.997893829823</v>
      </c>
      <c r="F275">
        <f t="shared" si="236"/>
        <v>27255</v>
      </c>
      <c r="G275">
        <f t="shared" si="237"/>
        <v>-7.6138500298839062E-4</v>
      </c>
      <c r="H275" s="116"/>
      <c r="I275" s="116"/>
      <c r="J275" s="117">
        <f>G275</f>
        <v>-7.6138500298839062E-4</v>
      </c>
      <c r="K275" s="116"/>
      <c r="L275" s="116"/>
      <c r="M275" s="116"/>
      <c r="N275" s="118"/>
      <c r="O275" s="40"/>
      <c r="P275" s="116"/>
      <c r="Q275" s="293">
        <f t="shared" si="238"/>
        <v>38598.572899999999</v>
      </c>
      <c r="R275" s="8">
        <f t="shared" si="239"/>
        <v>5.797071227756316E-7</v>
      </c>
      <c r="S275" s="116">
        <v>1</v>
      </c>
      <c r="T275" s="167">
        <f t="shared" si="240"/>
        <v>5.797071227756316E-7</v>
      </c>
      <c r="V275" s="116"/>
      <c r="W275" s="25"/>
      <c r="X275" s="252"/>
      <c r="Y275" s="41"/>
      <c r="Z275">
        <f t="shared" si="241"/>
        <v>27255</v>
      </c>
      <c r="AA275" s="246">
        <f t="shared" si="242"/>
        <v>-6.0862870889697839E-4</v>
      </c>
      <c r="AB275" s="247">
        <f t="shared" si="243"/>
        <v>-1.5275629409141223E-4</v>
      </c>
      <c r="AC275" s="247">
        <f t="shared" si="244"/>
        <v>-7.6138500298839062E-4</v>
      </c>
      <c r="AD275" s="248">
        <f t="shared" si="245"/>
        <v>2.3334485384542024E-8</v>
      </c>
      <c r="AH275">
        <f t="shared" si="246"/>
        <v>5.9593967604750697E-3</v>
      </c>
      <c r="AI275">
        <f t="shared" si="247"/>
        <v>0.39458432128515819</v>
      </c>
      <c r="AJ275">
        <f t="shared" si="248"/>
        <v>0.35708460199463155</v>
      </c>
      <c r="AK275">
        <f t="shared" si="249"/>
        <v>7.5021804551023918E-2</v>
      </c>
      <c r="AL275">
        <f t="shared" si="250"/>
        <v>3.0183033097734491</v>
      </c>
      <c r="AM275">
        <f t="shared" si="251"/>
        <v>16.201448714768244</v>
      </c>
      <c r="AN275">
        <f t="shared" si="277"/>
        <v>2.8920601955086838</v>
      </c>
      <c r="AO275">
        <f t="shared" si="277"/>
        <v>2.8819340267385072</v>
      </c>
      <c r="AP275">
        <f t="shared" si="277"/>
        <v>2.8990706158130375</v>
      </c>
      <c r="AQ275">
        <f t="shared" si="277"/>
        <v>2.8700246976172794</v>
      </c>
      <c r="AR275">
        <f t="shared" si="277"/>
        <v>2.9191327147643191</v>
      </c>
      <c r="AS275">
        <f t="shared" si="277"/>
        <v>2.8357168395997743</v>
      </c>
      <c r="AT275">
        <f t="shared" si="277"/>
        <v>2.9764515857523199</v>
      </c>
      <c r="AU275">
        <f t="shared" si="252"/>
        <v>2.7354304345349396</v>
      </c>
      <c r="AV275" s="246">
        <f t="shared" si="253"/>
        <v>-5.2526378782138104E-4</v>
      </c>
      <c r="AW275" s="247">
        <f t="shared" si="254"/>
        <v>-2.3612121516700959E-4</v>
      </c>
      <c r="AX275" s="248">
        <f t="shared" si="255"/>
        <v>5.5753228251945241E-8</v>
      </c>
      <c r="AY275" s="247">
        <f t="shared" si="256"/>
        <v>-6.8041466845390579E-3</v>
      </c>
      <c r="BA275">
        <f t="shared" si="257"/>
        <v>8.3364921075597327E-5</v>
      </c>
      <c r="BB275">
        <f t="shared" si="258"/>
        <v>0.86102313727037938</v>
      </c>
      <c r="BC275">
        <f t="shared" si="259"/>
        <v>-0.12930339958702755</v>
      </c>
      <c r="BD275">
        <f t="shared" si="260"/>
        <v>-0.14290360064280694</v>
      </c>
      <c r="BE275">
        <f t="shared" si="261"/>
        <v>-2.3422648836866244</v>
      </c>
      <c r="BF275">
        <f t="shared" si="262"/>
        <v>-2.3674406193273771</v>
      </c>
      <c r="BG275">
        <f t="shared" si="278"/>
        <v>4.0958592508126541</v>
      </c>
      <c r="BH275">
        <f t="shared" si="278"/>
        <v>4.095859629396668</v>
      </c>
      <c r="BI275">
        <f t="shared" si="278"/>
        <v>4.0958563447714651</v>
      </c>
      <c r="BJ275">
        <f t="shared" si="278"/>
        <v>4.0958848429495296</v>
      </c>
      <c r="BK275">
        <f t="shared" si="278"/>
        <v>4.095637624225998</v>
      </c>
      <c r="BL275">
        <f t="shared" si="278"/>
        <v>4.0977851007699773</v>
      </c>
      <c r="BM275">
        <f t="shared" si="278"/>
        <v>4.0793424880571649</v>
      </c>
      <c r="BN275">
        <f t="shared" si="263"/>
        <v>4.2584979111284476</v>
      </c>
    </row>
    <row r="276" spans="1:66">
      <c r="A276" s="75" t="s">
        <v>133</v>
      </c>
      <c r="B276" s="76" t="s">
        <v>49</v>
      </c>
      <c r="C276" s="75">
        <v>53638.400889999997</v>
      </c>
      <c r="D276" s="75">
        <v>1.1999999999999999E-3</v>
      </c>
      <c r="E276" s="58">
        <f t="shared" si="235"/>
        <v>27313.996135906553</v>
      </c>
      <c r="F276">
        <f t="shared" si="236"/>
        <v>27314</v>
      </c>
      <c r="G276">
        <f t="shared" si="237"/>
        <v>-1.396878004015889E-3</v>
      </c>
      <c r="H276" s="116"/>
      <c r="I276" s="116"/>
      <c r="J276" s="117"/>
      <c r="K276" s="116">
        <f t="shared" ref="K276:K304" si="279">G276</f>
        <v>-1.396878004015889E-3</v>
      </c>
      <c r="L276" s="116"/>
      <c r="M276" s="116"/>
      <c r="N276" s="118"/>
      <c r="O276" s="40"/>
      <c r="P276" s="116"/>
      <c r="Q276" s="293">
        <f t="shared" si="238"/>
        <v>38619.900889999997</v>
      </c>
      <c r="R276" s="8">
        <f t="shared" si="239"/>
        <v>1.951268158103414E-6</v>
      </c>
      <c r="S276" s="116">
        <v>1</v>
      </c>
      <c r="T276" s="167">
        <f t="shared" si="240"/>
        <v>1.951268158103414E-6</v>
      </c>
      <c r="W276" s="25"/>
      <c r="X276" s="252"/>
      <c r="Y276" s="41"/>
      <c r="Z276">
        <f t="shared" si="241"/>
        <v>27314</v>
      </c>
      <c r="AA276" s="246">
        <f t="shared" si="242"/>
        <v>-7.007557772042176E-4</v>
      </c>
      <c r="AB276" s="247">
        <f t="shared" si="243"/>
        <v>-6.9612222681167141E-4</v>
      </c>
      <c r="AC276" s="247">
        <f t="shared" si="244"/>
        <v>-1.396878004015889E-3</v>
      </c>
      <c r="AD276" s="248">
        <f t="shared" si="245"/>
        <v>4.8458615466124013E-7</v>
      </c>
      <c r="AH276">
        <f t="shared" si="246"/>
        <v>5.8944628317570422E-3</v>
      </c>
      <c r="AI276">
        <f t="shared" si="247"/>
        <v>0.3943379332428818</v>
      </c>
      <c r="AJ276">
        <f t="shared" si="248"/>
        <v>0.35397315968944659</v>
      </c>
      <c r="AK276">
        <f t="shared" si="249"/>
        <v>7.3006000324225537E-2</v>
      </c>
      <c r="AL276">
        <f t="shared" si="250"/>
        <v>3.0216322494270207</v>
      </c>
      <c r="AM276">
        <f t="shared" si="251"/>
        <v>16.652169706133741</v>
      </c>
      <c r="AN276">
        <f t="shared" si="277"/>
        <v>2.8987471454375537</v>
      </c>
      <c r="AO276">
        <f t="shared" si="277"/>
        <v>2.8887660694002726</v>
      </c>
      <c r="AP276">
        <f t="shared" si="277"/>
        <v>2.9056285308742105</v>
      </c>
      <c r="AQ276">
        <f t="shared" si="277"/>
        <v>2.8770977350083573</v>
      </c>
      <c r="AR276">
        <f t="shared" si="277"/>
        <v>2.9252555732054208</v>
      </c>
      <c r="AS276">
        <f t="shared" si="277"/>
        <v>2.8436074235806723</v>
      </c>
      <c r="AT276">
        <f t="shared" si="277"/>
        <v>2.981149641326251</v>
      </c>
      <c r="AU276">
        <f t="shared" si="252"/>
        <v>2.7461491541477714</v>
      </c>
      <c r="AV276" s="246">
        <f t="shared" si="253"/>
        <v>-5.3409178875407236E-4</v>
      </c>
      <c r="AW276" s="247">
        <f t="shared" si="254"/>
        <v>-8.6278621526181666E-4</v>
      </c>
      <c r="AX276" s="248">
        <f t="shared" si="255"/>
        <v>7.4440005324580981E-7</v>
      </c>
      <c r="AY276" s="247">
        <f t="shared" si="256"/>
        <v>-7.4580048242230768E-3</v>
      </c>
      <c r="BA276">
        <f t="shared" si="257"/>
        <v>1.6666398845014522E-4</v>
      </c>
      <c r="BB276">
        <f t="shared" si="258"/>
        <v>0.8629934553582802</v>
      </c>
      <c r="BC276">
        <f t="shared" si="259"/>
        <v>-0.11570973333688195</v>
      </c>
      <c r="BD276">
        <f t="shared" si="260"/>
        <v>-0.14479369522248933</v>
      </c>
      <c r="BE276">
        <f t="shared" si="261"/>
        <v>-2.3285679368439638</v>
      </c>
      <c r="BF276">
        <f t="shared" si="262"/>
        <v>-2.3229289797818282</v>
      </c>
      <c r="BG276">
        <f t="shared" si="278"/>
        <v>4.1114299789748836</v>
      </c>
      <c r="BH276">
        <f t="shared" si="278"/>
        <v>4.1114303109921542</v>
      </c>
      <c r="BI276">
        <f t="shared" si="278"/>
        <v>4.1114273653082645</v>
      </c>
      <c r="BJ276">
        <f t="shared" si="278"/>
        <v>4.1114535000943606</v>
      </c>
      <c r="BK276">
        <f t="shared" si="278"/>
        <v>4.1112216610329311</v>
      </c>
      <c r="BL276">
        <f t="shared" si="278"/>
        <v>4.1132810276560372</v>
      </c>
      <c r="BM276">
        <f t="shared" si="278"/>
        <v>4.0951990552554483</v>
      </c>
      <c r="BN276">
        <f t="shared" si="263"/>
        <v>4.2758435152733592</v>
      </c>
    </row>
    <row r="277" spans="1:66">
      <c r="A277" s="53" t="s">
        <v>132</v>
      </c>
      <c r="B277" s="53" t="s">
        <v>49</v>
      </c>
      <c r="C277" s="54">
        <v>53638.400900000001</v>
      </c>
      <c r="D277" s="54" t="s">
        <v>76</v>
      </c>
      <c r="E277" s="58">
        <f t="shared" ref="E277:E340" si="280">+(C277-C$7)/C$8</f>
        <v>27313.996163568914</v>
      </c>
      <c r="F277">
        <f t="shared" ref="F277:F340" si="281">ROUND(2*E277,0)/2</f>
        <v>27314</v>
      </c>
      <c r="G277">
        <f t="shared" ref="G277:G310" si="282">+C277-(C$7+F277*C$8)</f>
        <v>-1.3868780006305315E-3</v>
      </c>
      <c r="H277" s="116"/>
      <c r="I277" s="116"/>
      <c r="J277" s="117"/>
      <c r="K277" s="116">
        <f t="shared" si="279"/>
        <v>-1.3868780006305315E-3</v>
      </c>
      <c r="L277" s="116"/>
      <c r="M277" s="116"/>
      <c r="N277" s="118"/>
      <c r="O277" s="40">
        <f ca="1">+C$11+C$12*F277</f>
        <v>2.0489814029088463E-2</v>
      </c>
      <c r="P277" s="116"/>
      <c r="Q277" s="293">
        <f t="shared" ref="Q277:Q340" si="283">C277-15018.5</f>
        <v>38619.900900000001</v>
      </c>
      <c r="R277" s="8">
        <f t="shared" ref="R277:R310" ca="1" si="284">+(O277-G277)^2</f>
        <v>4.7858965416317059E-4</v>
      </c>
      <c r="S277" s="116">
        <v>1</v>
      </c>
      <c r="T277" s="167">
        <f t="shared" ref="T277:T310" ca="1" si="285">+S277*R277</f>
        <v>4.7858965416317059E-4</v>
      </c>
      <c r="U277" s="116"/>
      <c r="V277" s="116"/>
      <c r="W277" s="25"/>
      <c r="X277" s="252"/>
      <c r="Y277" s="41"/>
      <c r="Z277">
        <f t="shared" ref="Z277:Z340" si="286">F277</f>
        <v>27314</v>
      </c>
      <c r="AA277" s="246">
        <f t="shared" ref="AA277:AA340" si="287">AB$3+AB$4*Z277+AB$5*Z277^2+AH277</f>
        <v>-7.007557772042176E-4</v>
      </c>
      <c r="AB277" s="247">
        <f t="shared" ref="AB277:AB340" si="288">+G277-AA277</f>
        <v>-6.8612222342631386E-4</v>
      </c>
      <c r="AC277" s="247">
        <f t="shared" ref="AC277:AC340" ca="1" si="289">+G277-O277</f>
        <v>-2.1876692029718994E-2</v>
      </c>
      <c r="AD277" s="248">
        <f t="shared" ref="AD277:AD340" si="290">S277*(G277-AA277)^2</f>
        <v>4.7076370547946857E-7</v>
      </c>
      <c r="AH277">
        <f t="shared" ref="AH277:AH340" si="291">$AB$6*($AB$11/AI277*AJ277+$AB$12)</f>
        <v>5.8944628317570422E-3</v>
      </c>
      <c r="AI277">
        <f t="shared" ref="AI277:AI340" si="292">1+$AB$7*COS(AL277)</f>
        <v>0.3943379332428818</v>
      </c>
      <c r="AJ277">
        <f t="shared" ref="AJ277:AJ340" si="293">SIN(AL277+RADIANS($AB$9))</f>
        <v>0.35397315968944659</v>
      </c>
      <c r="AK277">
        <f t="shared" ref="AK277:AK340" si="294">$AB$7*SIN(AL277)</f>
        <v>7.3006000324225537E-2</v>
      </c>
      <c r="AL277">
        <f t="shared" ref="AL277:AL340" si="295">2*ATAN(AM277)</f>
        <v>3.0216322494270207</v>
      </c>
      <c r="AM277">
        <f t="shared" ref="AM277:AM340" si="296">TAN(AN277/2)*SQRT((1+$AB$7)/(1-$AB$7))</f>
        <v>16.652169706133741</v>
      </c>
      <c r="AN277">
        <f t="shared" si="277"/>
        <v>2.8987471454375537</v>
      </c>
      <c r="AO277">
        <f t="shared" si="277"/>
        <v>2.8887660694002726</v>
      </c>
      <c r="AP277">
        <f t="shared" si="277"/>
        <v>2.9056285308742105</v>
      </c>
      <c r="AQ277">
        <f t="shared" si="277"/>
        <v>2.8770977350083573</v>
      </c>
      <c r="AR277">
        <f t="shared" si="277"/>
        <v>2.9252555732054208</v>
      </c>
      <c r="AS277">
        <f t="shared" si="277"/>
        <v>2.8436074235806723</v>
      </c>
      <c r="AT277">
        <f t="shared" si="277"/>
        <v>2.981149641326251</v>
      </c>
      <c r="AU277">
        <f t="shared" ref="AU277:AU340" si="297">RADIANS($AB$9)+$AB$18*(F277-AB$15)</f>
        <v>2.7461491541477714</v>
      </c>
      <c r="AV277" s="246">
        <f t="shared" ref="AV277:AV340" si="298">AA277+BA277</f>
        <v>-5.3409178875407236E-4</v>
      </c>
      <c r="AW277" s="247">
        <f t="shared" ref="AW277:AW340" si="299">IF(S277&lt;&gt;0,G277-AV277,-9999)</f>
        <v>-8.527862118764591E-4</v>
      </c>
      <c r="AX277" s="248">
        <f t="shared" ref="AX277:AX340" si="300">S277*(G277-AV277)^2</f>
        <v>7.2724432316660096E-7</v>
      </c>
      <c r="AY277" s="247">
        <f t="shared" ref="AY277:AY340" si="301">IF(S277&lt;&gt;0,G277-AH277-BA277,-9999)</f>
        <v>-7.4480048208377192E-3</v>
      </c>
      <c r="BA277">
        <f t="shared" ref="BA277:BA340" si="302">$BB$6*($BB$11/BB277*BC277+$BB$12)</f>
        <v>1.6666398845014522E-4</v>
      </c>
      <c r="BB277">
        <f t="shared" ref="BB277:BB340" si="303">1+$BB$7*COS(BE277)</f>
        <v>0.8629934553582802</v>
      </c>
      <c r="BC277">
        <f t="shared" ref="BC277:BC340" si="304">SIN(BE277+RADIANS($BB$9))</f>
        <v>-0.11570973333688195</v>
      </c>
      <c r="BD277">
        <f t="shared" ref="BD277:BD340" si="305">$BB$7*SIN(BE277)</f>
        <v>-0.14479369522248933</v>
      </c>
      <c r="BE277">
        <f t="shared" ref="BE277:BE340" si="306">2*ATAN(BF277)</f>
        <v>-2.3285679368439638</v>
      </c>
      <c r="BF277">
        <f t="shared" ref="BF277:BF340" si="307">TAN(BG277/2)*SQRT((1+$BB$7)/(1-$BB$7))</f>
        <v>-2.3229289797818282</v>
      </c>
      <c r="BG277">
        <f t="shared" si="278"/>
        <v>4.1114299789748836</v>
      </c>
      <c r="BH277">
        <f t="shared" si="278"/>
        <v>4.1114303109921542</v>
      </c>
      <c r="BI277">
        <f t="shared" si="278"/>
        <v>4.1114273653082645</v>
      </c>
      <c r="BJ277">
        <f t="shared" si="278"/>
        <v>4.1114535000943606</v>
      </c>
      <c r="BK277">
        <f t="shared" si="278"/>
        <v>4.1112216610329311</v>
      </c>
      <c r="BL277">
        <f t="shared" si="278"/>
        <v>4.1132810276560372</v>
      </c>
      <c r="BM277">
        <f t="shared" si="278"/>
        <v>4.0951990552554483</v>
      </c>
      <c r="BN277">
        <f t="shared" ref="BN277:BN340" si="308">RADIANS($BB$9)+$BB$18*(F277-BB$15)</f>
        <v>4.2758435152733592</v>
      </c>
    </row>
    <row r="278" spans="1:66">
      <c r="A278" s="80" t="s">
        <v>137</v>
      </c>
      <c r="B278" s="76" t="s">
        <v>45</v>
      </c>
      <c r="C278" s="75">
        <v>53661.356899999999</v>
      </c>
      <c r="D278" s="75">
        <v>4.0000000000000002E-4</v>
      </c>
      <c r="E278" s="58">
        <f t="shared" si="280"/>
        <v>27377.497864625293</v>
      </c>
      <c r="F278">
        <f t="shared" si="281"/>
        <v>27377.5</v>
      </c>
      <c r="G278">
        <f t="shared" si="282"/>
        <v>-7.7194249752210453E-4</v>
      </c>
      <c r="H278" s="116"/>
      <c r="I278" s="116"/>
      <c r="J278" s="117"/>
      <c r="K278" s="116">
        <f t="shared" si="279"/>
        <v>-7.7194249752210453E-4</v>
      </c>
      <c r="L278" s="116"/>
      <c r="M278" s="116"/>
      <c r="N278" s="118"/>
      <c r="O278" s="40"/>
      <c r="P278" s="116"/>
      <c r="Q278" s="293">
        <f t="shared" si="283"/>
        <v>38642.856899999999</v>
      </c>
      <c r="R278" s="8">
        <f t="shared" si="284"/>
        <v>5.9589521948066431E-7</v>
      </c>
      <c r="S278" s="116">
        <v>1</v>
      </c>
      <c r="T278" s="167">
        <f t="shared" si="285"/>
        <v>5.9589521948066431E-7</v>
      </c>
      <c r="U278" s="116"/>
      <c r="V278" s="116"/>
      <c r="W278" s="25"/>
      <c r="X278" s="252"/>
      <c r="Y278" s="41"/>
      <c r="Z278">
        <f t="shared" si="286"/>
        <v>27377.5</v>
      </c>
      <c r="AA278" s="246">
        <f t="shared" si="287"/>
        <v>-8.0010112165824869E-4</v>
      </c>
      <c r="AB278" s="247">
        <f t="shared" si="288"/>
        <v>2.8158624136144159E-5</v>
      </c>
      <c r="AC278" s="247">
        <f t="shared" si="289"/>
        <v>-7.7194249752210453E-4</v>
      </c>
      <c r="AD278" s="248">
        <f t="shared" si="290"/>
        <v>7.9290811324064038E-10</v>
      </c>
      <c r="AH278">
        <f t="shared" si="291"/>
        <v>5.8243657318319585E-3</v>
      </c>
      <c r="AI278">
        <f t="shared" si="292"/>
        <v>0.39408071658490473</v>
      </c>
      <c r="AJ278">
        <f t="shared" si="293"/>
        <v>0.35062616137781943</v>
      </c>
      <c r="AK278">
        <f t="shared" si="294"/>
        <v>7.0839517062033619E-2</v>
      </c>
      <c r="AL278">
        <f t="shared" si="295"/>
        <v>3.0252085358279381</v>
      </c>
      <c r="AM278">
        <f t="shared" si="296"/>
        <v>17.165073592444507</v>
      </c>
      <c r="AN278">
        <f t="shared" si="277"/>
        <v>2.9059355391449859</v>
      </c>
      <c r="AO278">
        <f t="shared" si="277"/>
        <v>2.8961202559152746</v>
      </c>
      <c r="AP278">
        <f t="shared" si="277"/>
        <v>2.9126733224007744</v>
      </c>
      <c r="AQ278">
        <f t="shared" si="277"/>
        <v>2.8847176902271348</v>
      </c>
      <c r="AR278">
        <f t="shared" si="277"/>
        <v>2.931823759101349</v>
      </c>
      <c r="AS278">
        <f t="shared" si="277"/>
        <v>2.8521155994806362</v>
      </c>
      <c r="AT278">
        <f t="shared" si="277"/>
        <v>2.9861758762998956</v>
      </c>
      <c r="AU278">
        <f t="shared" si="297"/>
        <v>2.7576854032225993</v>
      </c>
      <c r="AV278" s="246">
        <f t="shared" si="298"/>
        <v>-5.4361593727104973E-4</v>
      </c>
      <c r="AW278" s="247">
        <f t="shared" si="299"/>
        <v>-2.283265602510548E-4</v>
      </c>
      <c r="AX278" s="248">
        <f t="shared" si="300"/>
        <v>5.213301811607856E-8</v>
      </c>
      <c r="AY278" s="247">
        <f t="shared" si="301"/>
        <v>-6.852793413741262E-3</v>
      </c>
      <c r="BA278">
        <f t="shared" si="302"/>
        <v>2.5648518438719896E-4</v>
      </c>
      <c r="BB278">
        <f t="shared" si="303"/>
        <v>0.86515313826256324</v>
      </c>
      <c r="BC278">
        <f t="shared" si="304"/>
        <v>-0.10098474373074563</v>
      </c>
      <c r="BD278">
        <f t="shared" si="305"/>
        <v>-0.14680712288717909</v>
      </c>
      <c r="BE278">
        <f t="shared" si="306"/>
        <v>-2.3137556092858462</v>
      </c>
      <c r="BF278">
        <f t="shared" si="307"/>
        <v>-2.2763594929556388</v>
      </c>
      <c r="BG278">
        <f t="shared" si="278"/>
        <v>4.1282284409566428</v>
      </c>
      <c r="BH278">
        <f t="shared" si="278"/>
        <v>4.1282287274429468</v>
      </c>
      <c r="BI278">
        <f t="shared" si="278"/>
        <v>4.1282261214928093</v>
      </c>
      <c r="BJ278">
        <f t="shared" si="278"/>
        <v>4.1282498262367717</v>
      </c>
      <c r="BK278">
        <f t="shared" si="278"/>
        <v>4.1280342298810186</v>
      </c>
      <c r="BL278">
        <f t="shared" si="278"/>
        <v>4.1299976903040978</v>
      </c>
      <c r="BM278">
        <f t="shared" si="278"/>
        <v>4.112325759140699</v>
      </c>
      <c r="BN278">
        <f t="shared" si="308"/>
        <v>4.2945120892259343</v>
      </c>
    </row>
    <row r="279" spans="1:66">
      <c r="A279" s="80" t="s">
        <v>137</v>
      </c>
      <c r="B279" s="81"/>
      <c r="C279" s="75">
        <v>53661.538999999997</v>
      </c>
      <c r="D279" s="75">
        <v>5.0000000000000001E-4</v>
      </c>
      <c r="E279" s="58">
        <f t="shared" si="280"/>
        <v>27378.001596101258</v>
      </c>
      <c r="F279">
        <f t="shared" si="281"/>
        <v>27378</v>
      </c>
      <c r="G279">
        <f t="shared" si="282"/>
        <v>5.7699399621924385E-4</v>
      </c>
      <c r="H279" s="116"/>
      <c r="I279" s="116"/>
      <c r="J279" s="117"/>
      <c r="K279" s="116">
        <f t="shared" si="279"/>
        <v>5.7699399621924385E-4</v>
      </c>
      <c r="L279" s="116"/>
      <c r="M279" s="116"/>
      <c r="N279" s="118"/>
      <c r="O279" s="40"/>
      <c r="P279" s="116"/>
      <c r="Q279" s="293">
        <f t="shared" si="283"/>
        <v>38643.038999999997</v>
      </c>
      <c r="R279" s="8">
        <f t="shared" si="284"/>
        <v>3.3292207167305279E-7</v>
      </c>
      <c r="S279" s="116">
        <v>1</v>
      </c>
      <c r="T279" s="167">
        <f t="shared" si="285"/>
        <v>3.3292207167305279E-7</v>
      </c>
      <c r="U279" s="116"/>
      <c r="W279" s="25"/>
      <c r="X279" s="252"/>
      <c r="Y279" s="41"/>
      <c r="Z279">
        <f t="shared" si="286"/>
        <v>27378</v>
      </c>
      <c r="AA279" s="246">
        <f t="shared" si="287"/>
        <v>-8.0088414922097062E-4</v>
      </c>
      <c r="AB279" s="247">
        <f t="shared" si="288"/>
        <v>1.3778781454402145E-3</v>
      </c>
      <c r="AC279" s="247">
        <f t="shared" si="289"/>
        <v>5.7699399621924385E-4</v>
      </c>
      <c r="AD279" s="248">
        <f t="shared" si="290"/>
        <v>1.8985481836817648E-6</v>
      </c>
      <c r="AH279">
        <f t="shared" si="291"/>
        <v>5.8238129274591913E-3</v>
      </c>
      <c r="AI279">
        <f t="shared" si="292"/>
        <v>0.39407872388185916</v>
      </c>
      <c r="AJ279">
        <f t="shared" si="293"/>
        <v>0.35059981405399576</v>
      </c>
      <c r="AK279">
        <f t="shared" si="294"/>
        <v>7.0822470581083541E-2</v>
      </c>
      <c r="AL279">
        <f t="shared" si="295"/>
        <v>3.0252366690354213</v>
      </c>
      <c r="AM279">
        <f t="shared" si="296"/>
        <v>17.169233244044186</v>
      </c>
      <c r="AN279">
        <f t="shared" si="277"/>
        <v>2.905992105851503</v>
      </c>
      <c r="AO279">
        <f t="shared" si="277"/>
        <v>2.8961781674492761</v>
      </c>
      <c r="AP279">
        <f t="shared" si="277"/>
        <v>2.912728739192938</v>
      </c>
      <c r="AQ279">
        <f t="shared" si="277"/>
        <v>2.8847777203065164</v>
      </c>
      <c r="AR279">
        <f t="shared" si="277"/>
        <v>2.9318753892817941</v>
      </c>
      <c r="AS279">
        <f t="shared" si="277"/>
        <v>2.8521826568337634</v>
      </c>
      <c r="AT279">
        <f t="shared" si="277"/>
        <v>2.9862153311531463</v>
      </c>
      <c r="AU279">
        <f t="shared" si="297"/>
        <v>2.7577762398294876</v>
      </c>
      <c r="AV279" s="246">
        <f t="shared" si="298"/>
        <v>-5.4369107193643457E-4</v>
      </c>
      <c r="AW279" s="247">
        <f t="shared" si="299"/>
        <v>1.1206850681556783E-3</v>
      </c>
      <c r="AX279" s="248">
        <f t="shared" si="300"/>
        <v>1.2559350219870975E-6</v>
      </c>
      <c r="AY279" s="247">
        <f t="shared" si="301"/>
        <v>-5.5040120085244832E-3</v>
      </c>
      <c r="BA279">
        <f t="shared" si="302"/>
        <v>2.5719307728453605E-4</v>
      </c>
      <c r="BB279">
        <f t="shared" si="303"/>
        <v>0.86517030495499847</v>
      </c>
      <c r="BC279">
        <f t="shared" si="304"/>
        <v>-0.10086841340717739</v>
      </c>
      <c r="BD279">
        <f t="shared" si="305"/>
        <v>-0.14682288917235814</v>
      </c>
      <c r="BE279">
        <f t="shared" si="306"/>
        <v>-2.3136386819166361</v>
      </c>
      <c r="BF279">
        <f t="shared" si="307"/>
        <v>-2.2759981295083569</v>
      </c>
      <c r="BG279">
        <f t="shared" si="278"/>
        <v>4.1283608794417592</v>
      </c>
      <c r="BH279">
        <f t="shared" si="278"/>
        <v>4.1283611655879451</v>
      </c>
      <c r="BI279">
        <f t="shared" si="278"/>
        <v>4.1283585622100656</v>
      </c>
      <c r="BJ279">
        <f t="shared" si="278"/>
        <v>4.1283822483006345</v>
      </c>
      <c r="BK279">
        <f t="shared" si="278"/>
        <v>4.128166778426654</v>
      </c>
      <c r="BL279">
        <f t="shared" si="278"/>
        <v>4.1301294800260839</v>
      </c>
      <c r="BM279">
        <f t="shared" si="278"/>
        <v>4.1124608663266953</v>
      </c>
      <c r="BN279">
        <f t="shared" si="308"/>
        <v>4.2946590858712295</v>
      </c>
    </row>
    <row r="280" spans="1:66">
      <c r="A280" s="80" t="s">
        <v>137</v>
      </c>
      <c r="B280" s="81"/>
      <c r="C280" s="75">
        <v>53675.276899999997</v>
      </c>
      <c r="D280" s="75">
        <v>8.0000000000000004E-4</v>
      </c>
      <c r="E280" s="58">
        <f t="shared" si="280"/>
        <v>27416.003862129419</v>
      </c>
      <c r="F280">
        <f t="shared" si="281"/>
        <v>27416</v>
      </c>
      <c r="G280">
        <f t="shared" si="282"/>
        <v>1.3961680015199818E-3</v>
      </c>
      <c r="H280" s="116"/>
      <c r="I280" s="116"/>
      <c r="J280" s="117"/>
      <c r="K280" s="116">
        <f t="shared" si="279"/>
        <v>1.3961680015199818E-3</v>
      </c>
      <c r="L280" s="116"/>
      <c r="M280" s="116"/>
      <c r="N280" s="118"/>
      <c r="O280" s="40"/>
      <c r="P280" s="116"/>
      <c r="Q280" s="293">
        <f t="shared" si="283"/>
        <v>38656.776899999997</v>
      </c>
      <c r="R280" s="8">
        <f t="shared" si="284"/>
        <v>1.9492850884682998E-6</v>
      </c>
      <c r="S280" s="116">
        <v>1</v>
      </c>
      <c r="T280" s="167">
        <f t="shared" si="285"/>
        <v>1.9492850884682998E-6</v>
      </c>
      <c r="U280" s="116"/>
      <c r="W280" s="25"/>
      <c r="X280" s="252"/>
      <c r="Y280" s="41"/>
      <c r="Z280">
        <f t="shared" si="286"/>
        <v>27416</v>
      </c>
      <c r="AA280" s="246">
        <f t="shared" si="287"/>
        <v>-8.6042965751882347E-4</v>
      </c>
      <c r="AB280" s="247">
        <f t="shared" si="288"/>
        <v>2.2565976590388052E-3</v>
      </c>
      <c r="AC280" s="247">
        <f t="shared" si="289"/>
        <v>1.3961680015199818E-3</v>
      </c>
      <c r="AD280" s="248">
        <f t="shared" si="290"/>
        <v>5.0922329947794162E-6</v>
      </c>
      <c r="AH280">
        <f t="shared" si="291"/>
        <v>5.7817608179094012E-3</v>
      </c>
      <c r="AI280">
        <f t="shared" si="292"/>
        <v>0.39392876495334894</v>
      </c>
      <c r="AJ280">
        <f t="shared" si="293"/>
        <v>0.34859772804851474</v>
      </c>
      <c r="AK280">
        <f t="shared" si="294"/>
        <v>6.952749988940822E-2</v>
      </c>
      <c r="AL280">
        <f t="shared" si="295"/>
        <v>3.0273735967589182</v>
      </c>
      <c r="AM280">
        <f t="shared" si="296"/>
        <v>17.491172229534655</v>
      </c>
      <c r="AN280">
        <f t="shared" si="277"/>
        <v>2.9102896017832443</v>
      </c>
      <c r="AO280">
        <f t="shared" si="277"/>
        <v>2.9005796596293565</v>
      </c>
      <c r="AP280">
        <f t="shared" si="277"/>
        <v>2.9169379741494694</v>
      </c>
      <c r="AQ280">
        <f t="shared" si="277"/>
        <v>2.8893413889155992</v>
      </c>
      <c r="AR280">
        <f t="shared" si="277"/>
        <v>2.9357953190730055</v>
      </c>
      <c r="AS280">
        <f t="shared" si="277"/>
        <v>2.8572818952385215</v>
      </c>
      <c r="AT280">
        <f t="shared" si="277"/>
        <v>2.989208415768271</v>
      </c>
      <c r="AU280">
        <f t="shared" si="297"/>
        <v>2.7646798219530062</v>
      </c>
      <c r="AV280" s="246">
        <f t="shared" si="298"/>
        <v>-5.4940959741123013E-4</v>
      </c>
      <c r="AW280" s="247">
        <f t="shared" si="299"/>
        <v>1.9455775989312119E-3</v>
      </c>
      <c r="AX280" s="248">
        <f t="shared" si="300"/>
        <v>3.7852721934629397E-6</v>
      </c>
      <c r="AY280" s="247">
        <f t="shared" si="301"/>
        <v>-4.6966128764970132E-3</v>
      </c>
      <c r="BA280">
        <f t="shared" si="302"/>
        <v>3.1102006010759334E-4</v>
      </c>
      <c r="BB280">
        <f t="shared" si="303"/>
        <v>0.86648236833878012</v>
      </c>
      <c r="BC280">
        <f t="shared" si="304"/>
        <v>-9.2009812893105877E-2</v>
      </c>
      <c r="BD280">
        <f t="shared" si="305"/>
        <v>-0.14801705809272628</v>
      </c>
      <c r="BE280">
        <f t="shared" si="306"/>
        <v>-2.3047385668880911</v>
      </c>
      <c r="BF280">
        <f t="shared" si="307"/>
        <v>-2.2487716080196516</v>
      </c>
      <c r="BG280">
        <f t="shared" si="278"/>
        <v>4.1384339221926112</v>
      </c>
      <c r="BH280">
        <f t="shared" si="278"/>
        <v>4.1384341833110083</v>
      </c>
      <c r="BI280">
        <f t="shared" si="278"/>
        <v>4.1384317707471645</v>
      </c>
      <c r="BJ280">
        <f t="shared" si="278"/>
        <v>4.138454061607769</v>
      </c>
      <c r="BK280">
        <f t="shared" si="278"/>
        <v>4.1382481346569113</v>
      </c>
      <c r="BL280">
        <f t="shared" si="278"/>
        <v>4.1401530278532181</v>
      </c>
      <c r="BM280">
        <f t="shared" si="278"/>
        <v>4.1227405506249468</v>
      </c>
      <c r="BN280">
        <f t="shared" si="308"/>
        <v>4.3058308309137159</v>
      </c>
    </row>
    <row r="281" spans="1:66">
      <c r="A281" s="53" t="s">
        <v>132</v>
      </c>
      <c r="B281" s="53" t="s">
        <v>49</v>
      </c>
      <c r="C281" s="54">
        <v>53684.313600000001</v>
      </c>
      <c r="D281" s="54" t="s">
        <v>76</v>
      </c>
      <c r="E281" s="58">
        <f t="shared" si="280"/>
        <v>27441.001502046496</v>
      </c>
      <c r="F281">
        <f t="shared" si="281"/>
        <v>27441</v>
      </c>
      <c r="G281">
        <f t="shared" si="282"/>
        <v>5.4299300245475024E-4</v>
      </c>
      <c r="H281" s="116"/>
      <c r="I281" s="116"/>
      <c r="J281" s="117"/>
      <c r="K281" s="116">
        <f t="shared" si="279"/>
        <v>5.4299300245475024E-4</v>
      </c>
      <c r="L281" s="116"/>
      <c r="M281" s="116"/>
      <c r="N281" s="118"/>
      <c r="O281" s="40">
        <f ca="1">+C$11+C$12*F281</f>
        <v>1.9992741315650972E-2</v>
      </c>
      <c r="P281" s="116"/>
      <c r="Q281" s="293">
        <f t="shared" si="283"/>
        <v>38665.813600000001</v>
      </c>
      <c r="R281" s="8">
        <f t="shared" ca="1" si="284"/>
        <v>3.7829270944667926E-4</v>
      </c>
      <c r="S281" s="116">
        <v>1</v>
      </c>
      <c r="T281" s="167">
        <f t="shared" ca="1" si="285"/>
        <v>3.7829270944667926E-4</v>
      </c>
      <c r="U281" s="116"/>
      <c r="V281" s="116"/>
      <c r="W281" s="25"/>
      <c r="X281" s="252"/>
      <c r="Y281" s="41"/>
      <c r="Z281">
        <f t="shared" si="286"/>
        <v>27441</v>
      </c>
      <c r="AA281" s="246">
        <f t="shared" si="287"/>
        <v>-8.9964227306903524E-4</v>
      </c>
      <c r="AB281" s="247">
        <f t="shared" si="288"/>
        <v>1.4426352755237855E-3</v>
      </c>
      <c r="AC281" s="247">
        <f t="shared" ca="1" si="289"/>
        <v>-1.9449748313196222E-2</v>
      </c>
      <c r="AD281" s="248">
        <f t="shared" si="290"/>
        <v>2.0811965381855883E-6</v>
      </c>
      <c r="AH281">
        <f t="shared" si="291"/>
        <v>5.7540531808184265E-3</v>
      </c>
      <c r="AI281">
        <f t="shared" si="292"/>
        <v>0.39383170471061135</v>
      </c>
      <c r="AJ281">
        <f t="shared" si="293"/>
        <v>0.34728089436533499</v>
      </c>
      <c r="AK281">
        <f t="shared" si="294"/>
        <v>6.8676145624235407E-2</v>
      </c>
      <c r="AL281">
        <f t="shared" si="295"/>
        <v>3.0287781939592215</v>
      </c>
      <c r="AM281">
        <f t="shared" si="296"/>
        <v>17.70941750505191</v>
      </c>
      <c r="AN281">
        <f t="shared" ref="AN281:AT290" si="309">$AU281+$AB$7*SIN(AO281)</f>
        <v>2.9131152198117074</v>
      </c>
      <c r="AO281">
        <f t="shared" si="309"/>
        <v>2.9034756149488694</v>
      </c>
      <c r="AP281">
        <f t="shared" si="309"/>
        <v>2.919704598540918</v>
      </c>
      <c r="AQ281">
        <f t="shared" si="309"/>
        <v>2.8923452846530768</v>
      </c>
      <c r="AR281">
        <f t="shared" si="309"/>
        <v>2.938369987447031</v>
      </c>
      <c r="AS281">
        <f t="shared" si="309"/>
        <v>2.8606397308493605</v>
      </c>
      <c r="AT281">
        <f t="shared" si="309"/>
        <v>2.9911717029464135</v>
      </c>
      <c r="AU281">
        <f t="shared" si="297"/>
        <v>2.7692216522974267</v>
      </c>
      <c r="AV281" s="246">
        <f t="shared" si="298"/>
        <v>-5.5318195062035135E-4</v>
      </c>
      <c r="AW281" s="247">
        <f t="shared" si="299"/>
        <v>1.0961749530751016E-3</v>
      </c>
      <c r="AX281" s="248">
        <f t="shared" si="300"/>
        <v>1.2015995277492012E-6</v>
      </c>
      <c r="AY281" s="247">
        <f t="shared" si="301"/>
        <v>-5.5575205008123602E-3</v>
      </c>
      <c r="BA281">
        <f t="shared" si="302"/>
        <v>3.4646032244868395E-4</v>
      </c>
      <c r="BB281">
        <f t="shared" si="303"/>
        <v>0.86735354183479596</v>
      </c>
      <c r="BC281">
        <f t="shared" si="304"/>
        <v>-8.6163040312193614E-2</v>
      </c>
      <c r="BD281">
        <f t="shared" si="305"/>
        <v>-0.14879826809164634</v>
      </c>
      <c r="BE281">
        <f t="shared" si="306"/>
        <v>-2.2988684455192576</v>
      </c>
      <c r="BF281">
        <f t="shared" si="307"/>
        <v>-2.2311105398150826</v>
      </c>
      <c r="BG281">
        <f t="shared" ref="BG281:BM290" si="310">$BN281+$BB$7*SIN(BH281)</f>
        <v>4.145069284369856</v>
      </c>
      <c r="BH281">
        <f t="shared" si="310"/>
        <v>4.1450695298925675</v>
      </c>
      <c r="BI281">
        <f t="shared" si="310"/>
        <v>4.1450672378501681</v>
      </c>
      <c r="BJ281">
        <f t="shared" si="310"/>
        <v>4.1450886352072223</v>
      </c>
      <c r="BK281">
        <f t="shared" si="310"/>
        <v>4.1448889081728861</v>
      </c>
      <c r="BL281">
        <f t="shared" si="310"/>
        <v>4.146755640940869</v>
      </c>
      <c r="BM281">
        <f t="shared" si="310"/>
        <v>4.1295159559697678</v>
      </c>
      <c r="BN281">
        <f t="shared" si="308"/>
        <v>4.3131806631785095</v>
      </c>
    </row>
    <row r="282" spans="1:66">
      <c r="A282" s="75" t="s">
        <v>133</v>
      </c>
      <c r="B282" s="76" t="s">
        <v>49</v>
      </c>
      <c r="C282" s="75">
        <v>53684.31364</v>
      </c>
      <c r="D282" s="75">
        <v>2.0999999999999999E-3</v>
      </c>
      <c r="E282" s="58">
        <f t="shared" si="280"/>
        <v>27441.001612695913</v>
      </c>
      <c r="F282">
        <f t="shared" si="281"/>
        <v>27441</v>
      </c>
      <c r="G282">
        <f t="shared" si="282"/>
        <v>5.8299300144426525E-4</v>
      </c>
      <c r="H282" s="116"/>
      <c r="I282" s="116"/>
      <c r="J282" s="117"/>
      <c r="K282" s="116">
        <f t="shared" si="279"/>
        <v>5.8299300144426525E-4</v>
      </c>
      <c r="L282" s="116"/>
      <c r="M282" s="116"/>
      <c r="N282" s="118"/>
      <c r="O282" s="40"/>
      <c r="P282" s="116"/>
      <c r="Q282" s="293">
        <f t="shared" si="283"/>
        <v>38665.81364</v>
      </c>
      <c r="R282" s="8">
        <f t="shared" si="284"/>
        <v>3.3988083973299306E-7</v>
      </c>
      <c r="S282" s="116">
        <v>1</v>
      </c>
      <c r="T282" s="167">
        <f t="shared" si="285"/>
        <v>3.3988083973299306E-7</v>
      </c>
      <c r="W282" s="25"/>
      <c r="X282" s="252"/>
      <c r="Y282" s="41"/>
      <c r="Z282">
        <f t="shared" si="286"/>
        <v>27441</v>
      </c>
      <c r="AA282" s="246">
        <f t="shared" si="287"/>
        <v>-8.9964227306903524E-4</v>
      </c>
      <c r="AB282" s="247">
        <f t="shared" si="288"/>
        <v>1.4826352745133005E-3</v>
      </c>
      <c r="AC282" s="247">
        <f t="shared" si="289"/>
        <v>5.8299300144426525E-4</v>
      </c>
      <c r="AD282" s="248">
        <f t="shared" si="290"/>
        <v>2.1982073572311298E-6</v>
      </c>
      <c r="AH282">
        <f t="shared" si="291"/>
        <v>5.7540531808184265E-3</v>
      </c>
      <c r="AI282">
        <f t="shared" si="292"/>
        <v>0.39383170471061135</v>
      </c>
      <c r="AJ282">
        <f t="shared" si="293"/>
        <v>0.34728089436533499</v>
      </c>
      <c r="AK282">
        <f t="shared" si="294"/>
        <v>6.8676145624235407E-2</v>
      </c>
      <c r="AL282">
        <f t="shared" si="295"/>
        <v>3.0287781939592215</v>
      </c>
      <c r="AM282">
        <f t="shared" si="296"/>
        <v>17.70941750505191</v>
      </c>
      <c r="AN282">
        <f t="shared" si="309"/>
        <v>2.9131152198117074</v>
      </c>
      <c r="AO282">
        <f t="shared" si="309"/>
        <v>2.9034756149488694</v>
      </c>
      <c r="AP282">
        <f t="shared" si="309"/>
        <v>2.919704598540918</v>
      </c>
      <c r="AQ282">
        <f t="shared" si="309"/>
        <v>2.8923452846530768</v>
      </c>
      <c r="AR282">
        <f t="shared" si="309"/>
        <v>2.938369987447031</v>
      </c>
      <c r="AS282">
        <f t="shared" si="309"/>
        <v>2.8606397308493605</v>
      </c>
      <c r="AT282">
        <f t="shared" si="309"/>
        <v>2.9911717029464135</v>
      </c>
      <c r="AU282">
        <f t="shared" si="297"/>
        <v>2.7692216522974267</v>
      </c>
      <c r="AV282" s="246">
        <f t="shared" si="298"/>
        <v>-5.5318195062035135E-4</v>
      </c>
      <c r="AW282" s="247">
        <f t="shared" si="299"/>
        <v>1.1361749520646166E-3</v>
      </c>
      <c r="AX282" s="248">
        <f t="shared" si="300"/>
        <v>1.2908935216990337E-6</v>
      </c>
      <c r="AY282" s="247">
        <f t="shared" si="301"/>
        <v>-5.5175205018228451E-3</v>
      </c>
      <c r="BA282">
        <f t="shared" si="302"/>
        <v>3.4646032244868395E-4</v>
      </c>
      <c r="BB282">
        <f t="shared" si="303"/>
        <v>0.86735354183479596</v>
      </c>
      <c r="BC282">
        <f t="shared" si="304"/>
        <v>-8.6163040312193614E-2</v>
      </c>
      <c r="BD282">
        <f t="shared" si="305"/>
        <v>-0.14879826809164634</v>
      </c>
      <c r="BE282">
        <f t="shared" si="306"/>
        <v>-2.2988684455192576</v>
      </c>
      <c r="BF282">
        <f t="shared" si="307"/>
        <v>-2.2311105398150826</v>
      </c>
      <c r="BG282">
        <f t="shared" si="310"/>
        <v>4.145069284369856</v>
      </c>
      <c r="BH282">
        <f t="shared" si="310"/>
        <v>4.1450695298925675</v>
      </c>
      <c r="BI282">
        <f t="shared" si="310"/>
        <v>4.1450672378501681</v>
      </c>
      <c r="BJ282">
        <f t="shared" si="310"/>
        <v>4.1450886352072223</v>
      </c>
      <c r="BK282">
        <f t="shared" si="310"/>
        <v>4.1448889081728861</v>
      </c>
      <c r="BL282">
        <f t="shared" si="310"/>
        <v>4.146755640940869</v>
      </c>
      <c r="BM282">
        <f t="shared" si="310"/>
        <v>4.1295159559697678</v>
      </c>
      <c r="BN282">
        <f t="shared" si="308"/>
        <v>4.3131806631785095</v>
      </c>
    </row>
    <row r="283" spans="1:66">
      <c r="A283" s="37" t="s">
        <v>131</v>
      </c>
      <c r="B283" s="38" t="s">
        <v>45</v>
      </c>
      <c r="C283" s="37">
        <v>53981.649400000002</v>
      </c>
      <c r="D283" s="37" t="s">
        <v>124</v>
      </c>
      <c r="E283" s="58">
        <f t="shared" si="280"/>
        <v>28263.502333417819</v>
      </c>
      <c r="F283">
        <f t="shared" si="281"/>
        <v>28263.5</v>
      </c>
      <c r="G283">
        <f t="shared" si="282"/>
        <v>8.4353550482774153E-4</v>
      </c>
      <c r="H283" s="116"/>
      <c r="I283" s="116"/>
      <c r="J283" s="117"/>
      <c r="K283" s="116">
        <f t="shared" si="279"/>
        <v>8.4353550482774153E-4</v>
      </c>
      <c r="L283" s="116"/>
      <c r="M283" s="116"/>
      <c r="N283" s="118"/>
      <c r="O283" s="40"/>
      <c r="P283" s="116"/>
      <c r="Q283" s="293">
        <f t="shared" si="283"/>
        <v>38963.149400000002</v>
      </c>
      <c r="R283" s="8">
        <f t="shared" si="284"/>
        <v>7.1155214790499271E-7</v>
      </c>
      <c r="S283" s="116">
        <v>1</v>
      </c>
      <c r="T283" s="167">
        <f t="shared" si="285"/>
        <v>7.1155214790499271E-7</v>
      </c>
      <c r="W283" s="25"/>
      <c r="X283" s="252"/>
      <c r="Y283" s="41"/>
      <c r="Z283">
        <f t="shared" si="286"/>
        <v>28263.5</v>
      </c>
      <c r="AA283" s="246">
        <f t="shared" si="287"/>
        <v>-2.2055205154625267E-3</v>
      </c>
      <c r="AB283" s="247">
        <f t="shared" si="288"/>
        <v>3.0490560202902682E-3</v>
      </c>
      <c r="AC283" s="247">
        <f t="shared" si="289"/>
        <v>8.4353550482774153E-4</v>
      </c>
      <c r="AD283" s="248">
        <f t="shared" si="290"/>
        <v>9.2967426148683283E-6</v>
      </c>
      <c r="AH283">
        <f t="shared" si="291"/>
        <v>4.8249907558578393E-3</v>
      </c>
      <c r="AI283">
        <f t="shared" si="292"/>
        <v>0.39132640711998967</v>
      </c>
      <c r="AJ283">
        <f t="shared" si="293"/>
        <v>0.30405965359030002</v>
      </c>
      <c r="AK283">
        <f t="shared" si="294"/>
        <v>4.0900764325181409E-2</v>
      </c>
      <c r="AL283">
        <f t="shared" si="295"/>
        <v>3.0744969716488808</v>
      </c>
      <c r="AM283">
        <f t="shared" si="296"/>
        <v>29.796994095233099</v>
      </c>
      <c r="AN283">
        <f t="shared" si="309"/>
        <v>3.005417362233556</v>
      </c>
      <c r="AO283">
        <f t="shared" si="309"/>
        <v>2.9988743673179816</v>
      </c>
      <c r="AP283">
        <f t="shared" si="309"/>
        <v>3.0097017293303718</v>
      </c>
      <c r="AQ283">
        <f t="shared" si="309"/>
        <v>2.9917755304979736</v>
      </c>
      <c r="AR283">
        <f t="shared" si="309"/>
        <v>3.021431376654427</v>
      </c>
      <c r="AS283">
        <f t="shared" si="309"/>
        <v>2.9723003833285286</v>
      </c>
      <c r="AT283">
        <f t="shared" si="309"/>
        <v>3.0535306065778642</v>
      </c>
      <c r="AU283">
        <f t="shared" si="297"/>
        <v>2.9186478706288534</v>
      </c>
      <c r="AV283" s="246">
        <f t="shared" si="298"/>
        <v>-6.9011397925298535E-4</v>
      </c>
      <c r="AW283" s="247">
        <f t="shared" si="299"/>
        <v>1.5336494840807269E-3</v>
      </c>
      <c r="AX283" s="248">
        <f t="shared" si="300"/>
        <v>2.3520807400210796E-6</v>
      </c>
      <c r="AY283" s="247">
        <f t="shared" si="301"/>
        <v>-5.4968617872396394E-3</v>
      </c>
      <c r="BA283">
        <f t="shared" si="302"/>
        <v>1.5154065362095414E-3</v>
      </c>
      <c r="BB283">
        <f t="shared" si="303"/>
        <v>0.89961692689885409</v>
      </c>
      <c r="BC283">
        <f t="shared" si="304"/>
        <v>0.11381749861983283</v>
      </c>
      <c r="BD283">
        <f t="shared" si="305"/>
        <v>-0.17221859970867459</v>
      </c>
      <c r="BE283">
        <f t="shared" si="306"/>
        <v>-2.098533751740645</v>
      </c>
      <c r="BF283">
        <f t="shared" si="307"/>
        <v>-1.7403578921699214</v>
      </c>
      <c r="BG283">
        <f t="shared" si="310"/>
        <v>4.3673966562004924</v>
      </c>
      <c r="BH283">
        <f t="shared" si="310"/>
        <v>4.3673966701612512</v>
      </c>
      <c r="BI283">
        <f t="shared" si="310"/>
        <v>4.3673964630723914</v>
      </c>
      <c r="BJ283">
        <f t="shared" si="310"/>
        <v>4.3673995349661121</v>
      </c>
      <c r="BK283">
        <f t="shared" si="310"/>
        <v>4.3673539701146513</v>
      </c>
      <c r="BL283">
        <f t="shared" si="310"/>
        <v>4.368030419208762</v>
      </c>
      <c r="BM283">
        <f t="shared" si="310"/>
        <v>4.3581153754644015</v>
      </c>
      <c r="BN283">
        <f t="shared" si="308"/>
        <v>4.5549901446902092</v>
      </c>
    </row>
    <row r="284" spans="1:66">
      <c r="A284" s="37" t="s">
        <v>135</v>
      </c>
      <c r="B284" s="38" t="s">
        <v>45</v>
      </c>
      <c r="C284" s="37">
        <v>53984.358899999999</v>
      </c>
      <c r="D284" s="37" t="s">
        <v>124</v>
      </c>
      <c r="E284" s="58">
        <f t="shared" si="280"/>
        <v>28270.997448377395</v>
      </c>
      <c r="F284">
        <f t="shared" si="281"/>
        <v>28271</v>
      </c>
      <c r="G284">
        <f t="shared" si="282"/>
        <v>-9.2241699894657359E-4</v>
      </c>
      <c r="H284" s="116"/>
      <c r="I284" s="116"/>
      <c r="J284" s="117"/>
      <c r="K284" s="116">
        <f t="shared" si="279"/>
        <v>-9.2241699894657359E-4</v>
      </c>
      <c r="L284" s="116"/>
      <c r="M284" s="116"/>
      <c r="N284" s="118"/>
      <c r="O284" s="40"/>
      <c r="P284" s="116"/>
      <c r="Q284" s="293">
        <f t="shared" si="283"/>
        <v>38965.858899999999</v>
      </c>
      <c r="R284" s="8">
        <f t="shared" si="284"/>
        <v>8.5085311994560308E-7</v>
      </c>
      <c r="S284" s="116">
        <v>1</v>
      </c>
      <c r="T284" s="167">
        <f t="shared" si="285"/>
        <v>8.5085311994560308E-7</v>
      </c>
      <c r="V284" s="116"/>
      <c r="W284" s="25"/>
      <c r="X284" s="252"/>
      <c r="Y284" s="41"/>
      <c r="Z284">
        <f t="shared" si="286"/>
        <v>28271</v>
      </c>
      <c r="AA284" s="246">
        <f t="shared" si="287"/>
        <v>-2.2175616526822579E-3</v>
      </c>
      <c r="AB284" s="247">
        <f t="shared" si="288"/>
        <v>1.2951446537356843E-3</v>
      </c>
      <c r="AC284" s="247">
        <f t="shared" si="289"/>
        <v>-9.2241699894657359E-4</v>
      </c>
      <c r="AD284" s="248">
        <f t="shared" si="290"/>
        <v>1.6773996741001255E-6</v>
      </c>
      <c r="AH284">
        <f t="shared" si="291"/>
        <v>4.8163704657958372E-3</v>
      </c>
      <c r="AI284">
        <f t="shared" si="292"/>
        <v>0.39130956143225604</v>
      </c>
      <c r="AJ284">
        <f t="shared" si="293"/>
        <v>0.30366605112431766</v>
      </c>
      <c r="AK284">
        <f t="shared" si="294"/>
        <v>4.0649295049879075E-2</v>
      </c>
      <c r="AL284">
        <f t="shared" si="295"/>
        <v>3.0749101089935524</v>
      </c>
      <c r="AM284">
        <f t="shared" si="296"/>
        <v>29.981742051866508</v>
      </c>
      <c r="AN284">
        <f t="shared" si="309"/>
        <v>3.0062539093110527</v>
      </c>
      <c r="AO284">
        <f t="shared" si="309"/>
        <v>2.9997454023080934</v>
      </c>
      <c r="AP284">
        <f t="shared" si="309"/>
        <v>3.0105144441886686</v>
      </c>
      <c r="AQ284">
        <f t="shared" si="309"/>
        <v>2.9926869775938529</v>
      </c>
      <c r="AR284">
        <f t="shared" si="309"/>
        <v>3.0221761693743061</v>
      </c>
      <c r="AS284">
        <f t="shared" si="309"/>
        <v>2.9733276183231592</v>
      </c>
      <c r="AT284">
        <f t="shared" si="309"/>
        <v>3.054082384929186</v>
      </c>
      <c r="AU284">
        <f t="shared" si="297"/>
        <v>2.9200104197321797</v>
      </c>
      <c r="AV284" s="246">
        <f t="shared" si="298"/>
        <v>-6.915549262909112E-4</v>
      </c>
      <c r="AW284" s="247">
        <f t="shared" si="299"/>
        <v>-2.3086207265566238E-4</v>
      </c>
      <c r="AX284" s="248">
        <f t="shared" si="300"/>
        <v>5.3297296590868339E-8</v>
      </c>
      <c r="AY284" s="247">
        <f t="shared" si="301"/>
        <v>-7.2647941911337579E-3</v>
      </c>
      <c r="BA284">
        <f t="shared" si="302"/>
        <v>1.5260067263913467E-3</v>
      </c>
      <c r="BB284">
        <f t="shared" si="303"/>
        <v>0.89994381984918315</v>
      </c>
      <c r="BC284">
        <f t="shared" si="304"/>
        <v>0.11570204512581457</v>
      </c>
      <c r="BD284">
        <f t="shared" si="305"/>
        <v>-0.17240872444419389</v>
      </c>
      <c r="BE284">
        <f t="shared" si="306"/>
        <v>-2.0966366714490907</v>
      </c>
      <c r="BF284">
        <f t="shared" si="307"/>
        <v>-1.7365426674102267</v>
      </c>
      <c r="BG284">
        <f t="shared" si="310"/>
        <v>4.3694627238512949</v>
      </c>
      <c r="BH284">
        <f t="shared" si="310"/>
        <v>4.3694627373071953</v>
      </c>
      <c r="BI284">
        <f t="shared" si="310"/>
        <v>4.3694625365526107</v>
      </c>
      <c r="BJ284">
        <f t="shared" si="310"/>
        <v>4.3694655317116524</v>
      </c>
      <c r="BK284">
        <f t="shared" si="310"/>
        <v>4.3694208480298578</v>
      </c>
      <c r="BL284">
        <f t="shared" si="310"/>
        <v>4.3700880491988263</v>
      </c>
      <c r="BM284">
        <f t="shared" si="310"/>
        <v>4.3602519072130486</v>
      </c>
      <c r="BN284">
        <f t="shared" si="308"/>
        <v>4.5571950943696473</v>
      </c>
    </row>
    <row r="285" spans="1:66">
      <c r="A285" s="37" t="s">
        <v>135</v>
      </c>
      <c r="B285" s="38" t="s">
        <v>45</v>
      </c>
      <c r="C285" s="37">
        <v>53984.359100000001</v>
      </c>
      <c r="D285" s="37" t="s">
        <v>124</v>
      </c>
      <c r="E285" s="58">
        <f t="shared" si="280"/>
        <v>28270.998001624492</v>
      </c>
      <c r="F285">
        <f t="shared" si="281"/>
        <v>28271</v>
      </c>
      <c r="G285">
        <f t="shared" si="282"/>
        <v>-7.2241699672304094E-4</v>
      </c>
      <c r="H285" s="116"/>
      <c r="I285" s="116"/>
      <c r="J285" s="117"/>
      <c r="K285" s="116">
        <f t="shared" si="279"/>
        <v>-7.2241699672304094E-4</v>
      </c>
      <c r="L285" s="116"/>
      <c r="M285" s="116"/>
      <c r="N285" s="118"/>
      <c r="O285" s="40"/>
      <c r="P285" s="116"/>
      <c r="Q285" s="293">
        <f t="shared" si="283"/>
        <v>38965.859100000001</v>
      </c>
      <c r="R285" s="8">
        <f t="shared" si="284"/>
        <v>5.2188631715433814E-7</v>
      </c>
      <c r="S285" s="116">
        <v>1</v>
      </c>
      <c r="T285" s="167">
        <f t="shared" si="285"/>
        <v>5.2188631715433814E-7</v>
      </c>
      <c r="V285" s="116"/>
      <c r="W285" s="25"/>
      <c r="X285" s="252"/>
      <c r="Y285" s="41"/>
      <c r="Z285">
        <f t="shared" si="286"/>
        <v>28271</v>
      </c>
      <c r="AA285" s="246">
        <f t="shared" si="287"/>
        <v>-2.2175616526822579E-3</v>
      </c>
      <c r="AB285" s="247">
        <f t="shared" si="288"/>
        <v>1.495144655959217E-3</v>
      </c>
      <c r="AC285" s="247">
        <f t="shared" si="289"/>
        <v>-7.2241699672304094E-4</v>
      </c>
      <c r="AD285" s="248">
        <f t="shared" si="290"/>
        <v>2.2354575422434055E-6</v>
      </c>
      <c r="AH285">
        <f t="shared" si="291"/>
        <v>4.8163704657958372E-3</v>
      </c>
      <c r="AI285">
        <f t="shared" si="292"/>
        <v>0.39130956143225604</v>
      </c>
      <c r="AJ285">
        <f t="shared" si="293"/>
        <v>0.30366605112431766</v>
      </c>
      <c r="AK285">
        <f t="shared" si="294"/>
        <v>4.0649295049879075E-2</v>
      </c>
      <c r="AL285">
        <f t="shared" si="295"/>
        <v>3.0749101089935524</v>
      </c>
      <c r="AM285">
        <f t="shared" si="296"/>
        <v>29.981742051866508</v>
      </c>
      <c r="AN285">
        <f t="shared" si="309"/>
        <v>3.0062539093110527</v>
      </c>
      <c r="AO285">
        <f t="shared" si="309"/>
        <v>2.9997454023080934</v>
      </c>
      <c r="AP285">
        <f t="shared" si="309"/>
        <v>3.0105144441886686</v>
      </c>
      <c r="AQ285">
        <f t="shared" si="309"/>
        <v>2.9926869775938529</v>
      </c>
      <c r="AR285">
        <f t="shared" si="309"/>
        <v>3.0221761693743061</v>
      </c>
      <c r="AS285">
        <f t="shared" si="309"/>
        <v>2.9733276183231592</v>
      </c>
      <c r="AT285">
        <f t="shared" si="309"/>
        <v>3.054082384929186</v>
      </c>
      <c r="AU285">
        <f t="shared" si="297"/>
        <v>2.9200104197321797</v>
      </c>
      <c r="AV285" s="246">
        <f t="shared" si="298"/>
        <v>-6.915549262909112E-4</v>
      </c>
      <c r="AW285" s="247">
        <f t="shared" si="299"/>
        <v>-3.0862070432129737E-5</v>
      </c>
      <c r="AX285" s="248">
        <f t="shared" si="300"/>
        <v>9.5246739135773661E-10</v>
      </c>
      <c r="AY285" s="247">
        <f t="shared" si="301"/>
        <v>-7.0647941889102252E-3</v>
      </c>
      <c r="BA285">
        <f t="shared" si="302"/>
        <v>1.5260067263913467E-3</v>
      </c>
      <c r="BB285">
        <f t="shared" si="303"/>
        <v>0.89994381984918315</v>
      </c>
      <c r="BC285">
        <f t="shared" si="304"/>
        <v>0.11570204512581457</v>
      </c>
      <c r="BD285">
        <f t="shared" si="305"/>
        <v>-0.17240872444419389</v>
      </c>
      <c r="BE285">
        <f t="shared" si="306"/>
        <v>-2.0966366714490907</v>
      </c>
      <c r="BF285">
        <f t="shared" si="307"/>
        <v>-1.7365426674102267</v>
      </c>
      <c r="BG285">
        <f t="shared" si="310"/>
        <v>4.3694627238512949</v>
      </c>
      <c r="BH285">
        <f t="shared" si="310"/>
        <v>4.3694627373071953</v>
      </c>
      <c r="BI285">
        <f t="shared" si="310"/>
        <v>4.3694625365526107</v>
      </c>
      <c r="BJ285">
        <f t="shared" si="310"/>
        <v>4.3694655317116524</v>
      </c>
      <c r="BK285">
        <f t="shared" si="310"/>
        <v>4.3694208480298578</v>
      </c>
      <c r="BL285">
        <f t="shared" si="310"/>
        <v>4.3700880491988263</v>
      </c>
      <c r="BM285">
        <f t="shared" si="310"/>
        <v>4.3602519072130486</v>
      </c>
      <c r="BN285">
        <f t="shared" si="308"/>
        <v>4.5571950943696473</v>
      </c>
    </row>
    <row r="286" spans="1:66">
      <c r="A286" s="37" t="s">
        <v>135</v>
      </c>
      <c r="B286" s="38" t="s">
        <v>45</v>
      </c>
      <c r="C286" s="37">
        <v>53984.5409</v>
      </c>
      <c r="D286" s="37" t="s">
        <v>124</v>
      </c>
      <c r="E286" s="58">
        <f t="shared" si="280"/>
        <v>28271.500903229822</v>
      </c>
      <c r="F286">
        <f t="shared" si="281"/>
        <v>28271.5</v>
      </c>
      <c r="G286">
        <f t="shared" si="282"/>
        <v>3.265195045969449E-4</v>
      </c>
      <c r="H286" s="116"/>
      <c r="I286" s="116"/>
      <c r="J286" s="117"/>
      <c r="K286" s="116">
        <f t="shared" si="279"/>
        <v>3.265195045969449E-4</v>
      </c>
      <c r="L286" s="116"/>
      <c r="M286" s="116"/>
      <c r="N286" s="118"/>
      <c r="O286" s="40"/>
      <c r="P286" s="116"/>
      <c r="Q286" s="293">
        <f t="shared" si="283"/>
        <v>38966.0409</v>
      </c>
      <c r="R286" s="8">
        <f t="shared" si="284"/>
        <v>1.0661498688223432E-7</v>
      </c>
      <c r="S286" s="116">
        <v>1</v>
      </c>
      <c r="T286" s="167">
        <f t="shared" si="285"/>
        <v>1.0661498688223432E-7</v>
      </c>
      <c r="U286" s="116"/>
      <c r="V286" s="116"/>
      <c r="W286" s="25"/>
      <c r="X286" s="252"/>
      <c r="Y286" s="41"/>
      <c r="Z286">
        <f t="shared" si="286"/>
        <v>28271.5</v>
      </c>
      <c r="AA286" s="246">
        <f t="shared" si="287"/>
        <v>-2.218364476897816E-3</v>
      </c>
      <c r="AB286" s="247">
        <f t="shared" si="288"/>
        <v>2.5448839814947609E-3</v>
      </c>
      <c r="AC286" s="247">
        <f t="shared" si="289"/>
        <v>3.265195045969449E-4</v>
      </c>
      <c r="AD286" s="248">
        <f t="shared" si="290"/>
        <v>6.4764344792686261E-6</v>
      </c>
      <c r="AH286">
        <f t="shared" si="291"/>
        <v>4.8157956883139513E-3</v>
      </c>
      <c r="AI286">
        <f t="shared" si="292"/>
        <v>0.3913084421613563</v>
      </c>
      <c r="AJ286">
        <f t="shared" si="293"/>
        <v>0.30363981101603188</v>
      </c>
      <c r="AK286">
        <f t="shared" si="294"/>
        <v>4.0632531398003172E-2</v>
      </c>
      <c r="AL286">
        <f t="shared" si="295"/>
        <v>3.0749376494893448</v>
      </c>
      <c r="AM286">
        <f t="shared" si="296"/>
        <v>29.994139083012531</v>
      </c>
      <c r="AN286">
        <f t="shared" si="309"/>
        <v>3.0063096763578012</v>
      </c>
      <c r="AO286">
        <f t="shared" si="309"/>
        <v>2.9998034720152926</v>
      </c>
      <c r="AP286">
        <f t="shared" si="309"/>
        <v>3.0105686209068621</v>
      </c>
      <c r="AQ286">
        <f t="shared" si="309"/>
        <v>2.9927477433758161</v>
      </c>
      <c r="AR286">
        <f t="shared" si="309"/>
        <v>3.0222258154889521</v>
      </c>
      <c r="AS286">
        <f t="shared" si="309"/>
        <v>2.9733961054663021</v>
      </c>
      <c r="AT286">
        <f t="shared" si="309"/>
        <v>3.0541191612858234</v>
      </c>
      <c r="AU286">
        <f t="shared" si="297"/>
        <v>2.920101256339068</v>
      </c>
      <c r="AV286" s="246">
        <f t="shared" si="298"/>
        <v>-6.9165116534142235E-4</v>
      </c>
      <c r="AW286" s="247">
        <f t="shared" si="299"/>
        <v>1.0181706699383673E-3</v>
      </c>
      <c r="AX286" s="248">
        <f t="shared" si="300"/>
        <v>1.0366715131227436E-6</v>
      </c>
      <c r="AY286" s="247">
        <f t="shared" si="301"/>
        <v>-6.0159894952733998E-3</v>
      </c>
      <c r="BA286">
        <f t="shared" si="302"/>
        <v>1.5267133115563936E-3</v>
      </c>
      <c r="BB286">
        <f t="shared" si="303"/>
        <v>0.89996563398289475</v>
      </c>
      <c r="BC286">
        <f t="shared" si="304"/>
        <v>0.11582771553027821</v>
      </c>
      <c r="BD286">
        <f t="shared" si="305"/>
        <v>-0.17242138227726428</v>
      </c>
      <c r="BE286">
        <f t="shared" si="306"/>
        <v>-2.0965101503985371</v>
      </c>
      <c r="BF286">
        <f t="shared" si="307"/>
        <v>-1.736288667585282</v>
      </c>
      <c r="BG286">
        <f t="shared" si="310"/>
        <v>4.3696004883921713</v>
      </c>
      <c r="BH286">
        <f t="shared" si="310"/>
        <v>4.3696005018149373</v>
      </c>
      <c r="BI286">
        <f t="shared" si="310"/>
        <v>4.3696003014773961</v>
      </c>
      <c r="BJ286">
        <f t="shared" si="310"/>
        <v>4.3696032915681213</v>
      </c>
      <c r="BK286">
        <f t="shared" si="310"/>
        <v>4.3695586662771602</v>
      </c>
      <c r="BL286">
        <f t="shared" si="310"/>
        <v>4.3702252525525846</v>
      </c>
      <c r="BM286">
        <f t="shared" si="310"/>
        <v>4.3603943767037006</v>
      </c>
      <c r="BN286">
        <f t="shared" si="308"/>
        <v>4.5573420910149434</v>
      </c>
    </row>
    <row r="287" spans="1:66">
      <c r="A287" s="37" t="s">
        <v>135</v>
      </c>
      <c r="B287" s="38" t="s">
        <v>45</v>
      </c>
      <c r="C287" s="37">
        <v>53984.541100000002</v>
      </c>
      <c r="D287" s="37" t="s">
        <v>124</v>
      </c>
      <c r="E287" s="58">
        <f t="shared" si="280"/>
        <v>28271.501456476919</v>
      </c>
      <c r="F287">
        <f t="shared" si="281"/>
        <v>28271.5</v>
      </c>
      <c r="G287">
        <f t="shared" si="282"/>
        <v>5.2651950682047755E-4</v>
      </c>
      <c r="H287" s="116"/>
      <c r="I287" s="116"/>
      <c r="J287" s="117"/>
      <c r="K287" s="116">
        <f t="shared" si="279"/>
        <v>5.2651950682047755E-4</v>
      </c>
      <c r="L287" s="116"/>
      <c r="M287" s="116"/>
      <c r="N287" s="118"/>
      <c r="O287" s="40"/>
      <c r="P287" s="116"/>
      <c r="Q287" s="293">
        <f t="shared" si="283"/>
        <v>38966.041100000002</v>
      </c>
      <c r="R287" s="8">
        <f t="shared" si="284"/>
        <v>2.772227910624789E-7</v>
      </c>
      <c r="S287" s="116">
        <v>1</v>
      </c>
      <c r="T287" s="167">
        <f t="shared" si="285"/>
        <v>2.772227910624789E-7</v>
      </c>
      <c r="U287" s="116"/>
      <c r="V287" s="116"/>
      <c r="W287" s="25"/>
      <c r="X287" s="252"/>
      <c r="Y287" s="41"/>
      <c r="Z287">
        <f t="shared" si="286"/>
        <v>28271.5</v>
      </c>
      <c r="AA287" s="246">
        <f t="shared" si="287"/>
        <v>-2.218364476897816E-3</v>
      </c>
      <c r="AB287" s="247">
        <f t="shared" si="288"/>
        <v>2.7448839837182935E-3</v>
      </c>
      <c r="AC287" s="247">
        <f t="shared" si="289"/>
        <v>5.2651950682047755E-4</v>
      </c>
      <c r="AD287" s="248">
        <f t="shared" si="290"/>
        <v>7.5343880840732088E-6</v>
      </c>
      <c r="AH287">
        <f t="shared" si="291"/>
        <v>4.8157956883139513E-3</v>
      </c>
      <c r="AI287">
        <f t="shared" si="292"/>
        <v>0.3913084421613563</v>
      </c>
      <c r="AJ287">
        <f t="shared" si="293"/>
        <v>0.30363981101603188</v>
      </c>
      <c r="AK287">
        <f t="shared" si="294"/>
        <v>4.0632531398003172E-2</v>
      </c>
      <c r="AL287">
        <f t="shared" si="295"/>
        <v>3.0749376494893448</v>
      </c>
      <c r="AM287">
        <f t="shared" si="296"/>
        <v>29.994139083012531</v>
      </c>
      <c r="AN287">
        <f t="shared" si="309"/>
        <v>3.0063096763578012</v>
      </c>
      <c r="AO287">
        <f t="shared" si="309"/>
        <v>2.9998034720152926</v>
      </c>
      <c r="AP287">
        <f t="shared" si="309"/>
        <v>3.0105686209068621</v>
      </c>
      <c r="AQ287">
        <f t="shared" si="309"/>
        <v>2.9927477433758161</v>
      </c>
      <c r="AR287">
        <f t="shared" si="309"/>
        <v>3.0222258154889521</v>
      </c>
      <c r="AS287">
        <f t="shared" si="309"/>
        <v>2.9733961054663021</v>
      </c>
      <c r="AT287">
        <f t="shared" si="309"/>
        <v>3.0541191612858234</v>
      </c>
      <c r="AU287">
        <f t="shared" si="297"/>
        <v>2.920101256339068</v>
      </c>
      <c r="AV287" s="246">
        <f t="shared" si="298"/>
        <v>-6.9165116534142235E-4</v>
      </c>
      <c r="AW287" s="247">
        <f t="shared" si="299"/>
        <v>1.2181706721618999E-3</v>
      </c>
      <c r="AX287" s="248">
        <f t="shared" si="300"/>
        <v>1.4839397865153751E-6</v>
      </c>
      <c r="AY287" s="247">
        <f t="shared" si="301"/>
        <v>-5.8159894930498671E-3</v>
      </c>
      <c r="BA287">
        <f t="shared" si="302"/>
        <v>1.5267133115563936E-3</v>
      </c>
      <c r="BB287">
        <f t="shared" si="303"/>
        <v>0.89996563398289475</v>
      </c>
      <c r="BC287">
        <f t="shared" si="304"/>
        <v>0.11582771553027821</v>
      </c>
      <c r="BD287">
        <f t="shared" si="305"/>
        <v>-0.17242138227726428</v>
      </c>
      <c r="BE287">
        <f t="shared" si="306"/>
        <v>-2.0965101503985371</v>
      </c>
      <c r="BF287">
        <f t="shared" si="307"/>
        <v>-1.736288667585282</v>
      </c>
      <c r="BG287">
        <f t="shared" si="310"/>
        <v>4.3696004883921713</v>
      </c>
      <c r="BH287">
        <f t="shared" si="310"/>
        <v>4.3696005018149373</v>
      </c>
      <c r="BI287">
        <f t="shared" si="310"/>
        <v>4.3696003014773961</v>
      </c>
      <c r="BJ287">
        <f t="shared" si="310"/>
        <v>4.3696032915681213</v>
      </c>
      <c r="BK287">
        <f t="shared" si="310"/>
        <v>4.3695586662771602</v>
      </c>
      <c r="BL287">
        <f t="shared" si="310"/>
        <v>4.3702252525525846</v>
      </c>
      <c r="BM287">
        <f t="shared" si="310"/>
        <v>4.3603943767037006</v>
      </c>
      <c r="BN287">
        <f t="shared" si="308"/>
        <v>4.5573420910149434</v>
      </c>
    </row>
    <row r="288" spans="1:66">
      <c r="A288" s="80" t="s">
        <v>138</v>
      </c>
      <c r="B288" s="79" t="s">
        <v>45</v>
      </c>
      <c r="C288" s="82">
        <v>53986.3485</v>
      </c>
      <c r="D288" s="75">
        <v>4.0000000000000002E-4</v>
      </c>
      <c r="E288" s="58">
        <f t="shared" si="280"/>
        <v>28276.501150434455</v>
      </c>
      <c r="F288">
        <f t="shared" si="281"/>
        <v>28276.5</v>
      </c>
      <c r="G288">
        <f t="shared" si="282"/>
        <v>4.1588450403651223E-4</v>
      </c>
      <c r="H288" s="116"/>
      <c r="I288" s="116"/>
      <c r="J288" s="117"/>
      <c r="K288" s="116">
        <f t="shared" si="279"/>
        <v>4.1588450403651223E-4</v>
      </c>
      <c r="L288" s="116"/>
      <c r="M288" s="116"/>
      <c r="N288" s="118"/>
      <c r="O288" s="40"/>
      <c r="P288" s="116"/>
      <c r="Q288" s="293">
        <f t="shared" si="283"/>
        <v>38967.8485</v>
      </c>
      <c r="R288" s="8">
        <f t="shared" si="284"/>
        <v>1.7295992069769575E-7</v>
      </c>
      <c r="S288" s="116">
        <v>1</v>
      </c>
      <c r="T288" s="167">
        <f t="shared" si="285"/>
        <v>1.7295992069769575E-7</v>
      </c>
      <c r="U288" s="116"/>
      <c r="V288" s="116"/>
      <c r="W288" s="25"/>
      <c r="X288" s="252"/>
      <c r="Y288" s="41"/>
      <c r="Z288">
        <f t="shared" si="286"/>
        <v>28276.5</v>
      </c>
      <c r="AA288" s="246">
        <f t="shared" si="287"/>
        <v>-2.2263932806146679E-3</v>
      </c>
      <c r="AB288" s="247">
        <f t="shared" si="288"/>
        <v>2.6422777846511801E-3</v>
      </c>
      <c r="AC288" s="247">
        <f t="shared" si="289"/>
        <v>4.1588450403651223E-4</v>
      </c>
      <c r="AD288" s="248">
        <f t="shared" si="290"/>
        <v>6.9816318912611487E-6</v>
      </c>
      <c r="AH288">
        <f t="shared" si="291"/>
        <v>4.8100472849472069E-3</v>
      </c>
      <c r="AI288">
        <f t="shared" si="292"/>
        <v>0.39129727539769932</v>
      </c>
      <c r="AJ288">
        <f t="shared" si="293"/>
        <v>0.3033774102874669</v>
      </c>
      <c r="AK288">
        <f t="shared" si="294"/>
        <v>4.0464901502170254E-2</v>
      </c>
      <c r="AL288">
        <f t="shared" si="295"/>
        <v>3.0752130407856426</v>
      </c>
      <c r="AM288">
        <f t="shared" si="296"/>
        <v>30.118668761491346</v>
      </c>
      <c r="AN288">
        <f t="shared" si="309"/>
        <v>3.0068673279215554</v>
      </c>
      <c r="AO288">
        <f t="shared" si="309"/>
        <v>3.000384173946101</v>
      </c>
      <c r="AP288">
        <f t="shared" si="309"/>
        <v>3.0111103588103254</v>
      </c>
      <c r="AQ288">
        <f t="shared" si="309"/>
        <v>2.9933554193076701</v>
      </c>
      <c r="AR288">
        <f t="shared" si="309"/>
        <v>3.0227222304969206</v>
      </c>
      <c r="AS288">
        <f t="shared" si="309"/>
        <v>2.9740810098559329</v>
      </c>
      <c r="AT288">
        <f t="shared" si="309"/>
        <v>3.0544868641056757</v>
      </c>
      <c r="AU288">
        <f t="shared" si="297"/>
        <v>2.921009622407952</v>
      </c>
      <c r="AV288" s="246">
        <f t="shared" si="298"/>
        <v>-6.9261477129835118E-4</v>
      </c>
      <c r="AW288" s="247">
        <f t="shared" si="299"/>
        <v>1.1084992753348634E-3</v>
      </c>
      <c r="AX288" s="248">
        <f t="shared" si="300"/>
        <v>1.2287706434179173E-6</v>
      </c>
      <c r="AY288" s="247">
        <f t="shared" si="301"/>
        <v>-5.9279412902270116E-3</v>
      </c>
      <c r="BA288">
        <f t="shared" si="302"/>
        <v>1.5337785093163167E-3</v>
      </c>
      <c r="BB288">
        <f t="shared" si="303"/>
        <v>0.90018392157197924</v>
      </c>
      <c r="BC288">
        <f t="shared" si="304"/>
        <v>0.1170846524610176</v>
      </c>
      <c r="BD288">
        <f t="shared" si="305"/>
        <v>-0.17254784246143992</v>
      </c>
      <c r="BE288">
        <f t="shared" si="306"/>
        <v>-2.0952446023768809</v>
      </c>
      <c r="BF288">
        <f t="shared" si="307"/>
        <v>-1.7337510584936624</v>
      </c>
      <c r="BG288">
        <f t="shared" si="310"/>
        <v>4.3709783175401933</v>
      </c>
      <c r="BH288">
        <f t="shared" si="310"/>
        <v>4.3709783306351646</v>
      </c>
      <c r="BI288">
        <f t="shared" si="310"/>
        <v>4.3709781344323391</v>
      </c>
      <c r="BJ288">
        <f t="shared" si="310"/>
        <v>4.3709810741636916</v>
      </c>
      <c r="BK288">
        <f t="shared" si="310"/>
        <v>4.3709370303504294</v>
      </c>
      <c r="BL288">
        <f t="shared" si="310"/>
        <v>4.3715974789889351</v>
      </c>
      <c r="BM288">
        <f t="shared" si="310"/>
        <v>4.3618193056870043</v>
      </c>
      <c r="BN288">
        <f t="shared" si="308"/>
        <v>4.5588120574679021</v>
      </c>
    </row>
    <row r="289" spans="1:66">
      <c r="A289" s="37" t="s">
        <v>135</v>
      </c>
      <c r="B289" s="38" t="s">
        <v>45</v>
      </c>
      <c r="C289" s="37">
        <v>53986.527099999999</v>
      </c>
      <c r="D289" s="37" t="s">
        <v>124</v>
      </c>
      <c r="E289" s="58">
        <f t="shared" si="280"/>
        <v>28276.995200086338</v>
      </c>
      <c r="F289">
        <f t="shared" si="281"/>
        <v>28277</v>
      </c>
      <c r="G289">
        <f t="shared" si="282"/>
        <v>-1.7351790011161938E-3</v>
      </c>
      <c r="H289" s="116"/>
      <c r="I289" s="116"/>
      <c r="J289" s="117"/>
      <c r="K289" s="116">
        <f t="shared" si="279"/>
        <v>-1.7351790011161938E-3</v>
      </c>
      <c r="L289" s="116"/>
      <c r="M289" s="116"/>
      <c r="N289" s="118"/>
      <c r="O289" s="40"/>
      <c r="P289" s="116"/>
      <c r="Q289" s="293">
        <f t="shared" si="283"/>
        <v>38968.027099999999</v>
      </c>
      <c r="R289" s="8">
        <f t="shared" si="284"/>
        <v>3.010846165914592E-6</v>
      </c>
      <c r="S289" s="116">
        <v>1</v>
      </c>
      <c r="T289" s="167">
        <f t="shared" si="285"/>
        <v>3.010846165914592E-6</v>
      </c>
      <c r="V289" s="116"/>
      <c r="W289" s="25"/>
      <c r="X289" s="252"/>
      <c r="Y289" s="41"/>
      <c r="Z289">
        <f t="shared" si="286"/>
        <v>28277</v>
      </c>
      <c r="AA289" s="246">
        <f t="shared" si="287"/>
        <v>-2.227196217125805E-3</v>
      </c>
      <c r="AB289" s="247">
        <f t="shared" si="288"/>
        <v>4.9201721600961121E-4</v>
      </c>
      <c r="AC289" s="247">
        <f t="shared" si="289"/>
        <v>-1.7351790011161938E-3</v>
      </c>
      <c r="AD289" s="248">
        <f t="shared" si="290"/>
        <v>2.4208094084984841E-7</v>
      </c>
      <c r="AH289">
        <f t="shared" si="291"/>
        <v>4.8094723817724205E-3</v>
      </c>
      <c r="AI289">
        <f t="shared" si="292"/>
        <v>0.39129616131552525</v>
      </c>
      <c r="AJ289">
        <f t="shared" si="293"/>
        <v>0.30335117024858643</v>
      </c>
      <c r="AK289">
        <f t="shared" si="294"/>
        <v>4.044813917388107E-2</v>
      </c>
      <c r="AL289">
        <f t="shared" si="295"/>
        <v>3.0752405785512398</v>
      </c>
      <c r="AM289">
        <f t="shared" si="296"/>
        <v>30.131177942529593</v>
      </c>
      <c r="AN289">
        <f t="shared" si="309"/>
        <v>3.0069230911903477</v>
      </c>
      <c r="AO289">
        <f t="shared" si="309"/>
        <v>3.0004422446247037</v>
      </c>
      <c r="AP289">
        <f t="shared" si="309"/>
        <v>3.0111645296771665</v>
      </c>
      <c r="AQ289">
        <f t="shared" si="309"/>
        <v>2.9934161887096202</v>
      </c>
      <c r="AR289">
        <f t="shared" si="309"/>
        <v>3.0227718673909458</v>
      </c>
      <c r="AS289">
        <f t="shared" si="309"/>
        <v>2.9741495035855587</v>
      </c>
      <c r="AT289">
        <f t="shared" si="309"/>
        <v>3.0545236283228236</v>
      </c>
      <c r="AU289">
        <f t="shared" si="297"/>
        <v>2.9211004590148404</v>
      </c>
      <c r="AV289" s="246">
        <f t="shared" si="298"/>
        <v>-6.9271125371820241E-4</v>
      </c>
      <c r="AW289" s="247">
        <f t="shared" si="299"/>
        <v>-1.0424677473979914E-3</v>
      </c>
      <c r="AX289" s="248">
        <f t="shared" si="300"/>
        <v>1.0867390043650423E-6</v>
      </c>
      <c r="AY289" s="247">
        <f t="shared" si="301"/>
        <v>-8.0791363462962163E-3</v>
      </c>
      <c r="BA289">
        <f t="shared" si="302"/>
        <v>1.5344849634076026E-3</v>
      </c>
      <c r="BB289">
        <f t="shared" si="303"/>
        <v>0.90020576495691917</v>
      </c>
      <c r="BC289">
        <f t="shared" si="304"/>
        <v>0.11721036941203523</v>
      </c>
      <c r="BD289">
        <f t="shared" si="305"/>
        <v>-0.17256047665387639</v>
      </c>
      <c r="BE289">
        <f t="shared" si="306"/>
        <v>-2.095118013803376</v>
      </c>
      <c r="BF289">
        <f t="shared" si="307"/>
        <v>-1.7334975361906519</v>
      </c>
      <c r="BG289">
        <f t="shared" si="310"/>
        <v>4.3711161188378771</v>
      </c>
      <c r="BH289">
        <f t="shared" si="310"/>
        <v>4.371116131900421</v>
      </c>
      <c r="BI289">
        <f t="shared" si="310"/>
        <v>4.3711159361075094</v>
      </c>
      <c r="BJ289">
        <f t="shared" si="310"/>
        <v>4.3711188708352307</v>
      </c>
      <c r="BK289">
        <f t="shared" si="310"/>
        <v>4.3710748849267613</v>
      </c>
      <c r="BL289">
        <f t="shared" si="310"/>
        <v>4.3717347209341559</v>
      </c>
      <c r="BM289">
        <f t="shared" si="310"/>
        <v>4.3619618219951537</v>
      </c>
      <c r="BN289">
        <f t="shared" si="308"/>
        <v>4.5589590541131972</v>
      </c>
    </row>
    <row r="290" spans="1:66">
      <c r="A290" s="37" t="s">
        <v>135</v>
      </c>
      <c r="B290" s="38" t="s">
        <v>45</v>
      </c>
      <c r="C290" s="37">
        <v>53986.527600000001</v>
      </c>
      <c r="D290" s="37" t="s">
        <v>124</v>
      </c>
      <c r="E290" s="58">
        <f t="shared" si="280"/>
        <v>28276.996583204069</v>
      </c>
      <c r="F290">
        <f t="shared" si="281"/>
        <v>28277</v>
      </c>
      <c r="G290">
        <f t="shared" si="282"/>
        <v>-1.235178999195341E-3</v>
      </c>
      <c r="H290" s="116"/>
      <c r="I290" s="116"/>
      <c r="J290" s="117"/>
      <c r="K290" s="116">
        <f t="shared" si="279"/>
        <v>-1.235178999195341E-3</v>
      </c>
      <c r="L290" s="116"/>
      <c r="M290" s="116"/>
      <c r="N290" s="118"/>
      <c r="O290" s="40"/>
      <c r="P290" s="116"/>
      <c r="Q290" s="293">
        <f t="shared" si="283"/>
        <v>38968.027600000001</v>
      </c>
      <c r="R290" s="8">
        <f t="shared" si="284"/>
        <v>1.5256671600532042E-6</v>
      </c>
      <c r="S290" s="116">
        <v>1</v>
      </c>
      <c r="T290" s="167">
        <f t="shared" si="285"/>
        <v>1.5256671600532042E-6</v>
      </c>
      <c r="V290" s="116"/>
      <c r="W290" s="25"/>
      <c r="X290" s="252"/>
      <c r="Y290" s="41"/>
      <c r="Z290">
        <f t="shared" si="286"/>
        <v>28277</v>
      </c>
      <c r="AA290" s="246">
        <f t="shared" si="287"/>
        <v>-2.227196217125805E-3</v>
      </c>
      <c r="AB290" s="247">
        <f t="shared" si="288"/>
        <v>9.9201721793046403E-4</v>
      </c>
      <c r="AC290" s="247">
        <f t="shared" si="289"/>
        <v>-1.235178999195341E-3</v>
      </c>
      <c r="AD290" s="248">
        <f t="shared" si="290"/>
        <v>9.8409816067049786E-7</v>
      </c>
      <c r="AH290">
        <f t="shared" si="291"/>
        <v>4.8094723817724205E-3</v>
      </c>
      <c r="AI290">
        <f t="shared" si="292"/>
        <v>0.39129616131552525</v>
      </c>
      <c r="AJ290">
        <f t="shared" si="293"/>
        <v>0.30335117024858643</v>
      </c>
      <c r="AK290">
        <f t="shared" si="294"/>
        <v>4.044813917388107E-2</v>
      </c>
      <c r="AL290">
        <f t="shared" si="295"/>
        <v>3.0752405785512398</v>
      </c>
      <c r="AM290">
        <f t="shared" si="296"/>
        <v>30.131177942529593</v>
      </c>
      <c r="AN290">
        <f t="shared" si="309"/>
        <v>3.0069230911903477</v>
      </c>
      <c r="AO290">
        <f t="shared" si="309"/>
        <v>3.0004422446247037</v>
      </c>
      <c r="AP290">
        <f t="shared" si="309"/>
        <v>3.0111645296771665</v>
      </c>
      <c r="AQ290">
        <f t="shared" si="309"/>
        <v>2.9934161887096202</v>
      </c>
      <c r="AR290">
        <f t="shared" si="309"/>
        <v>3.0227718673909458</v>
      </c>
      <c r="AS290">
        <f t="shared" si="309"/>
        <v>2.9741495035855587</v>
      </c>
      <c r="AT290">
        <f t="shared" si="309"/>
        <v>3.0545236283228236</v>
      </c>
      <c r="AU290">
        <f t="shared" si="297"/>
        <v>2.9211004590148404</v>
      </c>
      <c r="AV290" s="246">
        <f t="shared" si="298"/>
        <v>-6.9271125371820241E-4</v>
      </c>
      <c r="AW290" s="247">
        <f t="shared" si="299"/>
        <v>-5.4246774547713861E-4</v>
      </c>
      <c r="AX290" s="248">
        <f t="shared" si="300"/>
        <v>2.9427125488304963E-7</v>
      </c>
      <c r="AY290" s="247">
        <f t="shared" si="301"/>
        <v>-7.5791363443753644E-3</v>
      </c>
      <c r="BA290">
        <f t="shared" si="302"/>
        <v>1.5344849634076026E-3</v>
      </c>
      <c r="BB290">
        <f t="shared" si="303"/>
        <v>0.90020576495691917</v>
      </c>
      <c r="BC290">
        <f t="shared" si="304"/>
        <v>0.11721036941203523</v>
      </c>
      <c r="BD290">
        <f t="shared" si="305"/>
        <v>-0.17256047665387639</v>
      </c>
      <c r="BE290">
        <f t="shared" si="306"/>
        <v>-2.095118013803376</v>
      </c>
      <c r="BF290">
        <f t="shared" si="307"/>
        <v>-1.7334975361906519</v>
      </c>
      <c r="BG290">
        <f t="shared" si="310"/>
        <v>4.3711161188378771</v>
      </c>
      <c r="BH290">
        <f t="shared" si="310"/>
        <v>4.371116131900421</v>
      </c>
      <c r="BI290">
        <f t="shared" si="310"/>
        <v>4.3711159361075094</v>
      </c>
      <c r="BJ290">
        <f t="shared" si="310"/>
        <v>4.3711188708352307</v>
      </c>
      <c r="BK290">
        <f t="shared" si="310"/>
        <v>4.3710748849267613</v>
      </c>
      <c r="BL290">
        <f t="shared" si="310"/>
        <v>4.3717347209341559</v>
      </c>
      <c r="BM290">
        <f t="shared" si="310"/>
        <v>4.3619618219951537</v>
      </c>
      <c r="BN290">
        <f t="shared" si="308"/>
        <v>4.5589590541131972</v>
      </c>
    </row>
    <row r="291" spans="1:66">
      <c r="A291" s="80" t="s">
        <v>138</v>
      </c>
      <c r="B291" s="79" t="s">
        <v>49</v>
      </c>
      <c r="C291" s="82">
        <v>53987.432999999997</v>
      </c>
      <c r="D291" s="75">
        <v>2.9999999999999997E-4</v>
      </c>
      <c r="E291" s="58">
        <f t="shared" si="280"/>
        <v>28279.501132783098</v>
      </c>
      <c r="F291">
        <f t="shared" si="281"/>
        <v>28279.5</v>
      </c>
      <c r="G291">
        <f t="shared" si="282"/>
        <v>4.0950350376078859E-4</v>
      </c>
      <c r="H291" s="116"/>
      <c r="I291" s="116"/>
      <c r="J291" s="117"/>
      <c r="K291" s="116">
        <f t="shared" si="279"/>
        <v>4.0950350376078859E-4</v>
      </c>
      <c r="L291" s="116"/>
      <c r="M291" s="116"/>
      <c r="N291" s="118"/>
      <c r="O291" s="40"/>
      <c r="P291" s="116"/>
      <c r="Q291" s="293">
        <f t="shared" si="283"/>
        <v>38968.932999999997</v>
      </c>
      <c r="R291" s="8">
        <f t="shared" si="284"/>
        <v>1.6769311959236219E-7</v>
      </c>
      <c r="S291" s="116">
        <v>1</v>
      </c>
      <c r="T291" s="167">
        <f t="shared" si="285"/>
        <v>1.6769311959236219E-7</v>
      </c>
      <c r="V291" s="116"/>
      <c r="W291" s="25"/>
      <c r="X291" s="252"/>
      <c r="Y291" s="41"/>
      <c r="Z291">
        <f t="shared" si="286"/>
        <v>28279.5</v>
      </c>
      <c r="AA291" s="246">
        <f t="shared" si="287"/>
        <v>-2.2312110527287019E-3</v>
      </c>
      <c r="AB291" s="247">
        <f t="shared" si="288"/>
        <v>2.6407145564894905E-3</v>
      </c>
      <c r="AC291" s="247">
        <f t="shared" si="289"/>
        <v>4.0950350376078859E-4</v>
      </c>
      <c r="AD291" s="248">
        <f t="shared" si="290"/>
        <v>6.9733733688554863E-6</v>
      </c>
      <c r="AH291">
        <f t="shared" si="291"/>
        <v>4.806597694582187E-3</v>
      </c>
      <c r="AI291">
        <f t="shared" si="292"/>
        <v>0.39129059797848076</v>
      </c>
      <c r="AJ291">
        <f t="shared" si="293"/>
        <v>0.30321997014155166</v>
      </c>
      <c r="AK291">
        <f t="shared" si="294"/>
        <v>4.0364329332334095E-2</v>
      </c>
      <c r="AL291">
        <f t="shared" si="295"/>
        <v>3.0753782636668805</v>
      </c>
      <c r="AM291">
        <f t="shared" si="296"/>
        <v>30.193878168890183</v>
      </c>
      <c r="AN291">
        <f t="shared" ref="AN291:AT300" si="311">$AU291+$AB$7*SIN(AO291)</f>
        <v>3.007201902396504</v>
      </c>
      <c r="AO291">
        <f t="shared" si="311"/>
        <v>3.0007325993405547</v>
      </c>
      <c r="AP291">
        <f t="shared" si="311"/>
        <v>3.0114353760539747</v>
      </c>
      <c r="AQ291">
        <f t="shared" si="311"/>
        <v>2.9937200406434181</v>
      </c>
      <c r="AR291">
        <f t="shared" si="311"/>
        <v>3.0230200393228932</v>
      </c>
      <c r="AS291">
        <f t="shared" si="311"/>
        <v>2.9744919811894648</v>
      </c>
      <c r="AT291">
        <f t="shared" si="311"/>
        <v>3.0547074329037884</v>
      </c>
      <c r="AU291">
        <f t="shared" si="297"/>
        <v>2.9215546420492822</v>
      </c>
      <c r="AV291" s="246">
        <f t="shared" si="298"/>
        <v>-6.9319399908047865E-4</v>
      </c>
      <c r="AW291" s="247">
        <f t="shared" si="299"/>
        <v>1.1026975028412672E-3</v>
      </c>
      <c r="AX291" s="248">
        <f t="shared" si="300"/>
        <v>1.2159417827723666E-6</v>
      </c>
      <c r="AY291" s="247">
        <f t="shared" si="301"/>
        <v>-5.9351112444696215E-3</v>
      </c>
      <c r="BA291">
        <f t="shared" si="302"/>
        <v>1.5380170536482233E-3</v>
      </c>
      <c r="BB291">
        <f t="shared" si="303"/>
        <v>0.90031502177380984</v>
      </c>
      <c r="BC291">
        <f t="shared" si="304"/>
        <v>0.11783901748617388</v>
      </c>
      <c r="BD291">
        <f t="shared" si="305"/>
        <v>-0.17262361532215309</v>
      </c>
      <c r="BE291">
        <f t="shared" si="306"/>
        <v>-2.0944849787604416</v>
      </c>
      <c r="BF291">
        <f t="shared" si="307"/>
        <v>-1.732230574295673</v>
      </c>
      <c r="BG291">
        <f t="shared" ref="BG291:BM300" si="312">$BN291+$BB$7*SIN(BH291)</f>
        <v>4.3718051754939973</v>
      </c>
      <c r="BH291">
        <f t="shared" si="312"/>
        <v>4.3718051883953652</v>
      </c>
      <c r="BI291">
        <f t="shared" si="312"/>
        <v>4.3718049946423703</v>
      </c>
      <c r="BJ291">
        <f t="shared" si="312"/>
        <v>4.3718079044397715</v>
      </c>
      <c r="BK291">
        <f t="shared" si="312"/>
        <v>4.3717642073929248</v>
      </c>
      <c r="BL291">
        <f t="shared" si="312"/>
        <v>4.3724209833435363</v>
      </c>
      <c r="BM291">
        <f t="shared" si="312"/>
        <v>4.3626744673886195</v>
      </c>
      <c r="BN291">
        <f t="shared" si="308"/>
        <v>4.5596940373396766</v>
      </c>
    </row>
    <row r="292" spans="1:66">
      <c r="A292" s="80" t="s">
        <v>139</v>
      </c>
      <c r="B292" s="76" t="s">
        <v>49</v>
      </c>
      <c r="C292" s="75">
        <v>53987.6129</v>
      </c>
      <c r="D292" s="75">
        <v>1E-3</v>
      </c>
      <c r="E292" s="58">
        <f t="shared" si="280"/>
        <v>28279.998778541081</v>
      </c>
      <c r="F292">
        <f t="shared" si="281"/>
        <v>28280</v>
      </c>
      <c r="G292">
        <f t="shared" si="282"/>
        <v>-4.4155999785289168E-4</v>
      </c>
      <c r="H292" s="116"/>
      <c r="I292" s="116"/>
      <c r="J292" s="117"/>
      <c r="K292" s="116">
        <f t="shared" si="279"/>
        <v>-4.4155999785289168E-4</v>
      </c>
      <c r="L292" s="116"/>
      <c r="M292" s="116"/>
      <c r="N292" s="118"/>
      <c r="O292" s="40"/>
      <c r="P292" s="116"/>
      <c r="Q292" s="293">
        <f t="shared" si="283"/>
        <v>38969.1129</v>
      </c>
      <c r="R292" s="8">
        <f t="shared" si="284"/>
        <v>1.9497523170384571E-7</v>
      </c>
      <c r="S292" s="116">
        <v>1</v>
      </c>
      <c r="T292" s="167">
        <f t="shared" si="285"/>
        <v>1.9497523170384571E-7</v>
      </c>
      <c r="W292" s="25"/>
      <c r="X292" s="252"/>
      <c r="Y292" s="41"/>
      <c r="Z292">
        <f t="shared" si="286"/>
        <v>28280</v>
      </c>
      <c r="AA292" s="246">
        <f t="shared" si="287"/>
        <v>-2.2320140504534279E-3</v>
      </c>
      <c r="AB292" s="247">
        <f t="shared" si="288"/>
        <v>1.7904540526005363E-3</v>
      </c>
      <c r="AC292" s="247">
        <f t="shared" si="289"/>
        <v>-4.4155999785289168E-4</v>
      </c>
      <c r="AD292" s="248">
        <f t="shared" si="290"/>
        <v>3.2057257144736837E-6</v>
      </c>
      <c r="AH292">
        <f t="shared" si="291"/>
        <v>4.8060227228861772E-3</v>
      </c>
      <c r="AI292">
        <f t="shared" si="292"/>
        <v>0.39128948672572839</v>
      </c>
      <c r="AJ292">
        <f t="shared" si="293"/>
        <v>0.30319373013715567</v>
      </c>
      <c r="AK292">
        <f t="shared" si="294"/>
        <v>4.034756772368641E-2</v>
      </c>
      <c r="AL292">
        <f t="shared" si="295"/>
        <v>3.0754057999482178</v>
      </c>
      <c r="AM292">
        <f t="shared" si="296"/>
        <v>30.206449167609453</v>
      </c>
      <c r="AN292">
        <f t="shared" si="311"/>
        <v>3.0072576636110639</v>
      </c>
      <c r="AO292">
        <f t="shared" si="311"/>
        <v>3.0007906705481764</v>
      </c>
      <c r="AP292">
        <f t="shared" si="311"/>
        <v>3.0114895437392404</v>
      </c>
      <c r="AQ292">
        <f t="shared" si="311"/>
        <v>2.9937808120142035</v>
      </c>
      <c r="AR292">
        <f t="shared" si="311"/>
        <v>3.0230696712039014</v>
      </c>
      <c r="AS292">
        <f t="shared" si="311"/>
        <v>2.9745604784997597</v>
      </c>
      <c r="AT292">
        <f t="shared" si="311"/>
        <v>3.0547441905221504</v>
      </c>
      <c r="AU292">
        <f t="shared" si="297"/>
        <v>2.921645478656171</v>
      </c>
      <c r="AV292" s="246">
        <f t="shared" si="298"/>
        <v>-6.9329061489441473E-4</v>
      </c>
      <c r="AW292" s="247">
        <f t="shared" si="299"/>
        <v>2.5173061704152305E-4</v>
      </c>
      <c r="AX292" s="248">
        <f t="shared" si="300"/>
        <v>6.3368303556105932E-8</v>
      </c>
      <c r="AY292" s="247">
        <f t="shared" si="301"/>
        <v>-6.7863061562980819E-3</v>
      </c>
      <c r="BA292">
        <f t="shared" si="302"/>
        <v>1.5387234355590132E-3</v>
      </c>
      <c r="BB292">
        <f t="shared" si="303"/>
        <v>0.90033688111588839</v>
      </c>
      <c r="BC292">
        <f t="shared" si="304"/>
        <v>0.11796475975502164</v>
      </c>
      <c r="BD292">
        <f t="shared" si="305"/>
        <v>-0.17263623659341665</v>
      </c>
      <c r="BE292">
        <f t="shared" si="306"/>
        <v>-2.0943583533104912</v>
      </c>
      <c r="BF292">
        <f t="shared" si="307"/>
        <v>-1.7319773117425121</v>
      </c>
      <c r="BG292">
        <f t="shared" si="312"/>
        <v>4.3719429968616126</v>
      </c>
      <c r="BH292">
        <f t="shared" si="312"/>
        <v>4.371943009730936</v>
      </c>
      <c r="BI292">
        <f t="shared" si="312"/>
        <v>4.3719428163839975</v>
      </c>
      <c r="BJ292">
        <f t="shared" si="312"/>
        <v>4.3719457212128789</v>
      </c>
      <c r="BK292">
        <f t="shared" si="312"/>
        <v>4.371902081805918</v>
      </c>
      <c r="BL292">
        <f t="shared" si="312"/>
        <v>4.3725582463657933</v>
      </c>
      <c r="BM292">
        <f t="shared" si="312"/>
        <v>4.3628170092385323</v>
      </c>
      <c r="BN292">
        <f t="shared" si="308"/>
        <v>4.5598410339849735</v>
      </c>
    </row>
    <row r="293" spans="1:66">
      <c r="A293" s="80" t="s">
        <v>138</v>
      </c>
      <c r="B293" s="79" t="s">
        <v>49</v>
      </c>
      <c r="C293" s="82">
        <v>53988.335200000001</v>
      </c>
      <c r="D293" s="75">
        <v>2.0000000000000001E-4</v>
      </c>
      <c r="E293" s="58">
        <f t="shared" si="280"/>
        <v>28281.996830408701</v>
      </c>
      <c r="F293">
        <f t="shared" si="281"/>
        <v>28282</v>
      </c>
      <c r="G293">
        <f t="shared" si="282"/>
        <v>-1.1458139924798161E-3</v>
      </c>
      <c r="H293" s="116"/>
      <c r="I293" s="116"/>
      <c r="J293" s="117"/>
      <c r="K293" s="116">
        <f t="shared" si="279"/>
        <v>-1.1458139924798161E-3</v>
      </c>
      <c r="L293" s="116"/>
      <c r="M293" s="116"/>
      <c r="N293" s="118"/>
      <c r="O293" s="40"/>
      <c r="P293" s="116"/>
      <c r="Q293" s="293">
        <f t="shared" si="283"/>
        <v>38969.835200000001</v>
      </c>
      <c r="R293" s="8">
        <f t="shared" si="284"/>
        <v>1.312889705362536E-6</v>
      </c>
      <c r="S293" s="116">
        <v>1</v>
      </c>
      <c r="T293" s="167">
        <f t="shared" si="285"/>
        <v>1.312889705362536E-6</v>
      </c>
      <c r="W293" s="25"/>
      <c r="X293" s="252"/>
      <c r="Y293" s="41"/>
      <c r="Z293">
        <f t="shared" si="286"/>
        <v>28282</v>
      </c>
      <c r="AA293" s="246">
        <f t="shared" si="287"/>
        <v>-2.235226143341114E-3</v>
      </c>
      <c r="AB293" s="247">
        <f t="shared" si="288"/>
        <v>1.089412150861298E-3</v>
      </c>
      <c r="AC293" s="247">
        <f t="shared" si="289"/>
        <v>-1.1458139924798161E-3</v>
      </c>
      <c r="AD293" s="248">
        <f t="shared" si="290"/>
        <v>1.1868188344442395E-6</v>
      </c>
      <c r="AH293">
        <f t="shared" si="291"/>
        <v>4.8037227219339734E-3</v>
      </c>
      <c r="AI293">
        <f t="shared" si="292"/>
        <v>0.39128504642972428</v>
      </c>
      <c r="AJ293">
        <f t="shared" si="293"/>
        <v>0.30308877017406494</v>
      </c>
      <c r="AK293">
        <f t="shared" si="294"/>
        <v>4.0280522486454327E-2</v>
      </c>
      <c r="AL293">
        <f t="shared" si="295"/>
        <v>3.0755159426041589</v>
      </c>
      <c r="AM293">
        <f t="shared" si="296"/>
        <v>30.256836767399502</v>
      </c>
      <c r="AN293">
        <f t="shared" si="311"/>
        <v>3.0074807050512935</v>
      </c>
      <c r="AO293">
        <f t="shared" si="311"/>
        <v>3.0010229562596145</v>
      </c>
      <c r="AP293">
        <f t="shared" si="311"/>
        <v>3.0117062091865678</v>
      </c>
      <c r="AQ293">
        <f t="shared" si="311"/>
        <v>2.9940239007736964</v>
      </c>
      <c r="AR293">
        <f t="shared" si="311"/>
        <v>3.0232681903873928</v>
      </c>
      <c r="AS293">
        <f t="shared" si="311"/>
        <v>2.9748344736981633</v>
      </c>
      <c r="AT293">
        <f t="shared" si="311"/>
        <v>3.0548912100176993</v>
      </c>
      <c r="AU293">
        <f t="shared" si="297"/>
        <v>2.9220088250837244</v>
      </c>
      <c r="AV293" s="246">
        <f t="shared" si="298"/>
        <v>-6.9367730104539322E-4</v>
      </c>
      <c r="AW293" s="247">
        <f t="shared" si="299"/>
        <v>-4.5213669143442286E-4</v>
      </c>
      <c r="AX293" s="248">
        <f t="shared" si="300"/>
        <v>2.044275877412665E-7</v>
      </c>
      <c r="AY293" s="247">
        <f t="shared" si="301"/>
        <v>-7.4910855567095098E-3</v>
      </c>
      <c r="BA293">
        <f t="shared" si="302"/>
        <v>1.5415488422957208E-3</v>
      </c>
      <c r="BB293">
        <f t="shared" si="303"/>
        <v>0.9004243450811108</v>
      </c>
      <c r="BC293">
        <f t="shared" si="304"/>
        <v>0.11846777096379597</v>
      </c>
      <c r="BD293">
        <f t="shared" si="305"/>
        <v>-0.17268670011995993</v>
      </c>
      <c r="BE293">
        <f t="shared" si="306"/>
        <v>-2.0938517900095737</v>
      </c>
      <c r="BF293">
        <f t="shared" si="307"/>
        <v>-1.730964693815686</v>
      </c>
      <c r="BG293">
        <f t="shared" si="312"/>
        <v>4.3724943158002727</v>
      </c>
      <c r="BH293">
        <f t="shared" si="312"/>
        <v>4.3724943285420483</v>
      </c>
      <c r="BI293">
        <f t="shared" si="312"/>
        <v>4.3724941368129429</v>
      </c>
      <c r="BJ293">
        <f t="shared" si="312"/>
        <v>4.3724970218261134</v>
      </c>
      <c r="BK293">
        <f t="shared" si="312"/>
        <v>4.3724536125373632</v>
      </c>
      <c r="BL293">
        <f t="shared" si="312"/>
        <v>4.3731073336071509</v>
      </c>
      <c r="BM293">
        <f t="shared" si="312"/>
        <v>4.3633872192121199</v>
      </c>
      <c r="BN293">
        <f t="shared" si="308"/>
        <v>4.560429020566156</v>
      </c>
    </row>
    <row r="294" spans="1:66">
      <c r="A294" s="80" t="s">
        <v>138</v>
      </c>
      <c r="B294" s="79" t="s">
        <v>45</v>
      </c>
      <c r="C294" s="82">
        <v>53988.517500000002</v>
      </c>
      <c r="D294" s="75">
        <v>4.0000000000000002E-4</v>
      </c>
      <c r="E294" s="58">
        <f t="shared" si="280"/>
        <v>28282.501115131763</v>
      </c>
      <c r="F294">
        <f t="shared" si="281"/>
        <v>28282.5</v>
      </c>
      <c r="G294">
        <f t="shared" si="282"/>
        <v>4.0312250348506495E-4</v>
      </c>
      <c r="H294" s="116"/>
      <c r="I294" s="116"/>
      <c r="J294" s="117"/>
      <c r="K294" s="116">
        <f t="shared" si="279"/>
        <v>4.0312250348506495E-4</v>
      </c>
      <c r="L294" s="116"/>
      <c r="M294" s="116"/>
      <c r="N294" s="118"/>
      <c r="O294" s="40"/>
      <c r="P294" s="116"/>
      <c r="Q294" s="293">
        <f t="shared" si="283"/>
        <v>38970.017500000002</v>
      </c>
      <c r="R294" s="8">
        <f t="shared" si="284"/>
        <v>1.6250775281606621E-7</v>
      </c>
      <c r="S294" s="116">
        <v>1</v>
      </c>
      <c r="T294" s="167">
        <f t="shared" si="285"/>
        <v>1.6250775281606621E-7</v>
      </c>
      <c r="U294" s="116"/>
      <c r="V294" s="116"/>
      <c r="W294" s="25"/>
      <c r="X294" s="252"/>
      <c r="Y294" s="41"/>
      <c r="Z294">
        <f t="shared" si="286"/>
        <v>28282.5</v>
      </c>
      <c r="AA294" s="246">
        <f t="shared" si="287"/>
        <v>-2.2360291920564442E-3</v>
      </c>
      <c r="AB294" s="247">
        <f t="shared" si="288"/>
        <v>2.6391516955415091E-3</v>
      </c>
      <c r="AC294" s="247">
        <f t="shared" si="289"/>
        <v>4.0312250348506495E-4</v>
      </c>
      <c r="AD294" s="248">
        <f t="shared" si="290"/>
        <v>6.9651216720796222E-6</v>
      </c>
      <c r="AH294">
        <f t="shared" si="291"/>
        <v>4.8031476931576656E-3</v>
      </c>
      <c r="AI294">
        <f t="shared" si="292"/>
        <v>0.39128393753439727</v>
      </c>
      <c r="AJ294">
        <f t="shared" si="293"/>
        <v>0.30306253019658547</v>
      </c>
      <c r="AK294">
        <f t="shared" si="294"/>
        <v>4.026376147625884E-2</v>
      </c>
      <c r="AL294">
        <f t="shared" si="295"/>
        <v>3.0755434776512764</v>
      </c>
      <c r="AM294">
        <f t="shared" si="296"/>
        <v>30.269459632880352</v>
      </c>
      <c r="AN294">
        <f t="shared" si="311"/>
        <v>3.007536464557484</v>
      </c>
      <c r="AO294">
        <f t="shared" si="311"/>
        <v>3.0010810279076283</v>
      </c>
      <c r="AP294">
        <f t="shared" si="311"/>
        <v>3.0117603742259549</v>
      </c>
      <c r="AQ294">
        <f t="shared" si="311"/>
        <v>2.9940846737820972</v>
      </c>
      <c r="AR294">
        <f t="shared" si="311"/>
        <v>3.0233178180997413</v>
      </c>
      <c r="AS294">
        <f t="shared" si="311"/>
        <v>2.974902973985897</v>
      </c>
      <c r="AT294">
        <f t="shared" si="311"/>
        <v>3.0549279621493435</v>
      </c>
      <c r="AU294">
        <f t="shared" si="297"/>
        <v>2.9220996616906127</v>
      </c>
      <c r="AV294" s="246">
        <f t="shared" si="298"/>
        <v>-6.9377402837045993E-4</v>
      </c>
      <c r="AW294" s="247">
        <f t="shared" si="299"/>
        <v>1.0968965318555249E-3</v>
      </c>
      <c r="AX294" s="248">
        <f t="shared" si="300"/>
        <v>1.2031820015966786E-6</v>
      </c>
      <c r="AY294" s="247">
        <f t="shared" si="301"/>
        <v>-5.9422803533585849E-3</v>
      </c>
      <c r="BA294">
        <f t="shared" si="302"/>
        <v>1.5422551636859842E-3</v>
      </c>
      <c r="BB294">
        <f t="shared" si="303"/>
        <v>0.90044621772182942</v>
      </c>
      <c r="BC294">
        <f t="shared" si="304"/>
        <v>0.11859353429232959</v>
      </c>
      <c r="BD294">
        <f t="shared" si="305"/>
        <v>-0.17269931060938634</v>
      </c>
      <c r="BE294">
        <f t="shared" si="306"/>
        <v>-2.0937251338045741</v>
      </c>
      <c r="BF294">
        <f t="shared" si="307"/>
        <v>-1.730711647335458</v>
      </c>
      <c r="BG294">
        <f t="shared" si="312"/>
        <v>4.3726321539040267</v>
      </c>
      <c r="BH294">
        <f t="shared" si="312"/>
        <v>4.3726321666140722</v>
      </c>
      <c r="BI294">
        <f t="shared" si="312"/>
        <v>4.3726319752878284</v>
      </c>
      <c r="BJ294">
        <f t="shared" si="312"/>
        <v>4.3726348553616461</v>
      </c>
      <c r="BK294">
        <f t="shared" si="312"/>
        <v>4.3725915034921377</v>
      </c>
      <c r="BL294">
        <f t="shared" si="312"/>
        <v>4.373244614208236</v>
      </c>
      <c r="BM294">
        <f t="shared" si="312"/>
        <v>4.3635297823494827</v>
      </c>
      <c r="BN294">
        <f t="shared" si="308"/>
        <v>4.5605760172114529</v>
      </c>
    </row>
    <row r="295" spans="1:66">
      <c r="A295" s="80" t="s">
        <v>138</v>
      </c>
      <c r="B295" s="79" t="s">
        <v>49</v>
      </c>
      <c r="C295" s="82">
        <v>53990.324800000002</v>
      </c>
      <c r="D295" s="75">
        <v>2.0000000000000001E-4</v>
      </c>
      <c r="E295" s="58">
        <f t="shared" si="280"/>
        <v>28287.500532465758</v>
      </c>
      <c r="F295">
        <f t="shared" si="281"/>
        <v>28287.5</v>
      </c>
      <c r="G295">
        <f t="shared" si="282"/>
        <v>1.9248750322731212E-4</v>
      </c>
      <c r="H295" s="116"/>
      <c r="I295" s="116"/>
      <c r="J295" s="117"/>
      <c r="K295" s="116">
        <f t="shared" si="279"/>
        <v>1.9248750322731212E-4</v>
      </c>
      <c r="L295" s="116"/>
      <c r="M295" s="116"/>
      <c r="N295" s="118"/>
      <c r="O295" s="40"/>
      <c r="P295" s="116"/>
      <c r="Q295" s="293">
        <f t="shared" si="283"/>
        <v>38971.824800000002</v>
      </c>
      <c r="R295" s="8">
        <f t="shared" si="284"/>
        <v>3.7051438898684493E-8</v>
      </c>
      <c r="S295" s="116">
        <v>1</v>
      </c>
      <c r="T295" s="167">
        <f t="shared" si="285"/>
        <v>3.7051438898684493E-8</v>
      </c>
      <c r="V295" s="116"/>
      <c r="W295" s="25"/>
      <c r="X295" s="252"/>
      <c r="Y295" s="41"/>
      <c r="Z295">
        <f t="shared" si="286"/>
        <v>28287.5</v>
      </c>
      <c r="AA295" s="246">
        <f t="shared" si="287"/>
        <v>-2.2440602398586633E-3</v>
      </c>
      <c r="AB295" s="247">
        <f t="shared" si="288"/>
        <v>2.4365477430859754E-3</v>
      </c>
      <c r="AC295" s="247">
        <f t="shared" si="289"/>
        <v>1.9248750322731212E-4</v>
      </c>
      <c r="AD295" s="248">
        <f t="shared" si="290"/>
        <v>5.9367649043373607E-6</v>
      </c>
      <c r="AH295">
        <f t="shared" si="291"/>
        <v>4.7973967777590627E-3</v>
      </c>
      <c r="AI295">
        <f t="shared" si="292"/>
        <v>0.39127287450770465</v>
      </c>
      <c r="AJ295">
        <f t="shared" si="293"/>
        <v>0.3028001306959951</v>
      </c>
      <c r="AK295">
        <f t="shared" si="294"/>
        <v>4.0096157942276479E-2</v>
      </c>
      <c r="AL295">
        <f t="shared" si="295"/>
        <v>3.0758188145780117</v>
      </c>
      <c r="AM295">
        <f t="shared" si="296"/>
        <v>30.39626308971582</v>
      </c>
      <c r="AN295">
        <f t="shared" si="311"/>
        <v>3.0080940408692829</v>
      </c>
      <c r="AO295">
        <f t="shared" si="311"/>
        <v>3.0016617492265576</v>
      </c>
      <c r="AP295">
        <f t="shared" si="311"/>
        <v>3.0123019955804473</v>
      </c>
      <c r="AQ295">
        <f t="shared" si="311"/>
        <v>2.994692421842839</v>
      </c>
      <c r="AR295">
        <f t="shared" si="311"/>
        <v>3.0238140494742987</v>
      </c>
      <c r="AS295">
        <f t="shared" si="311"/>
        <v>2.9755880095376233</v>
      </c>
      <c r="AT295">
        <f t="shared" si="311"/>
        <v>3.0552954232591651</v>
      </c>
      <c r="AU295">
        <f t="shared" si="297"/>
        <v>2.9230080277594968</v>
      </c>
      <c r="AV295" s="246">
        <f t="shared" si="298"/>
        <v>-6.947425324408871E-4</v>
      </c>
      <c r="AW295" s="247">
        <f t="shared" si="299"/>
        <v>8.8723003566819922E-4</v>
      </c>
      <c r="AX295" s="248">
        <f t="shared" si="300"/>
        <v>7.8717713619179401E-7</v>
      </c>
      <c r="AY295" s="247">
        <f t="shared" si="301"/>
        <v>-6.1542269819495265E-3</v>
      </c>
      <c r="BA295">
        <f t="shared" si="302"/>
        <v>1.5493177074177762E-3</v>
      </c>
      <c r="BB295">
        <f t="shared" si="303"/>
        <v>0.90066509042622989</v>
      </c>
      <c r="BC295">
        <f t="shared" si="304"/>
        <v>0.11985139877098486</v>
      </c>
      <c r="BD295">
        <f t="shared" si="305"/>
        <v>-0.1728252967329077</v>
      </c>
      <c r="BE295">
        <f t="shared" si="306"/>
        <v>-2.0924582331527852</v>
      </c>
      <c r="BF295">
        <f t="shared" si="307"/>
        <v>-1.7281835547237803</v>
      </c>
      <c r="BG295">
        <f t="shared" si="312"/>
        <v>4.3740107191734392</v>
      </c>
      <c r="BH295">
        <f t="shared" si="312"/>
        <v>4.3740107315696317</v>
      </c>
      <c r="BI295">
        <f t="shared" si="312"/>
        <v>4.3740105442370698</v>
      </c>
      <c r="BJ295">
        <f t="shared" si="312"/>
        <v>4.3740133752370873</v>
      </c>
      <c r="BK295">
        <f t="shared" si="312"/>
        <v>4.3739705951343284</v>
      </c>
      <c r="BL295">
        <f t="shared" si="312"/>
        <v>4.3746176137617709</v>
      </c>
      <c r="BM295">
        <f t="shared" si="312"/>
        <v>4.3649556479166396</v>
      </c>
      <c r="BN295">
        <f t="shared" si="308"/>
        <v>4.5620459836644116</v>
      </c>
    </row>
    <row r="296" spans="1:66">
      <c r="A296" s="80" t="s">
        <v>138</v>
      </c>
      <c r="B296" s="79" t="s">
        <v>45</v>
      </c>
      <c r="C296" s="82">
        <v>53990.504000000001</v>
      </c>
      <c r="D296" s="75">
        <v>1E-4</v>
      </c>
      <c r="E296" s="58">
        <f t="shared" si="280"/>
        <v>28287.996241858913</v>
      </c>
      <c r="F296">
        <f t="shared" si="281"/>
        <v>28288</v>
      </c>
      <c r="G296">
        <f t="shared" si="282"/>
        <v>-1.358575995254796E-3</v>
      </c>
      <c r="H296" s="116"/>
      <c r="I296" s="116"/>
      <c r="J296" s="117"/>
      <c r="K296" s="116">
        <f t="shared" si="279"/>
        <v>-1.358575995254796E-3</v>
      </c>
      <c r="L296" s="116"/>
      <c r="M296" s="116"/>
      <c r="N296" s="118"/>
      <c r="O296" s="40"/>
      <c r="P296" s="116"/>
      <c r="Q296" s="293">
        <f t="shared" si="283"/>
        <v>38972.004000000001</v>
      </c>
      <c r="R296" s="8">
        <f t="shared" si="284"/>
        <v>1.8457287348825594E-6</v>
      </c>
      <c r="S296" s="116">
        <v>1</v>
      </c>
      <c r="T296" s="167">
        <f t="shared" si="285"/>
        <v>1.8457287348825594E-6</v>
      </c>
      <c r="V296" s="116"/>
      <c r="W296" s="25"/>
      <c r="X296" s="252"/>
      <c r="Y296" s="41"/>
      <c r="Z296">
        <f t="shared" si="286"/>
        <v>28288</v>
      </c>
      <c r="AA296" s="246">
        <f t="shared" si="287"/>
        <v>-2.2448634006872626E-3</v>
      </c>
      <c r="AB296" s="247">
        <f t="shared" si="288"/>
        <v>8.862874054324666E-4</v>
      </c>
      <c r="AC296" s="247">
        <f t="shared" si="289"/>
        <v>-1.358575995254796E-3</v>
      </c>
      <c r="AD296" s="248">
        <f t="shared" si="290"/>
        <v>7.8550536502821342E-7</v>
      </c>
      <c r="AH296">
        <f t="shared" si="291"/>
        <v>4.7968216234721651E-3</v>
      </c>
      <c r="AI296">
        <f t="shared" si="292"/>
        <v>0.39127177079735376</v>
      </c>
      <c r="AJ296">
        <f t="shared" si="293"/>
        <v>0.30277389077189842</v>
      </c>
      <c r="AK296">
        <f t="shared" si="294"/>
        <v>4.0079398244675046E-2</v>
      </c>
      <c r="AL296">
        <f t="shared" si="295"/>
        <v>3.0758463469183734</v>
      </c>
      <c r="AM296">
        <f t="shared" si="296"/>
        <v>30.409001202320017</v>
      </c>
      <c r="AN296">
        <f t="shared" si="311"/>
        <v>3.00814979662825</v>
      </c>
      <c r="AO296">
        <f t="shared" si="311"/>
        <v>3.0017198218419585</v>
      </c>
      <c r="AP296">
        <f t="shared" si="311"/>
        <v>3.0123561548163127</v>
      </c>
      <c r="AQ296">
        <f t="shared" si="311"/>
        <v>2.9947531984441156</v>
      </c>
      <c r="AR296">
        <f t="shared" si="311"/>
        <v>3.0238636680439521</v>
      </c>
      <c r="AS296">
        <f t="shared" si="311"/>
        <v>2.9756565163550701</v>
      </c>
      <c r="AT296">
        <f t="shared" si="311"/>
        <v>3.0553321633593042</v>
      </c>
      <c r="AU296">
        <f t="shared" si="297"/>
        <v>2.9230988643663851</v>
      </c>
      <c r="AV296" s="246">
        <f t="shared" si="298"/>
        <v>-6.9483950620989848E-4</v>
      </c>
      <c r="AW296" s="247">
        <f t="shared" si="299"/>
        <v>-6.6373648904489752E-4</v>
      </c>
      <c r="AX296" s="248">
        <f t="shared" si="300"/>
        <v>4.4054612688964737E-7</v>
      </c>
      <c r="AY296" s="247">
        <f t="shared" si="301"/>
        <v>-7.705421513204325E-3</v>
      </c>
      <c r="BA296">
        <f t="shared" si="302"/>
        <v>1.5500238944773641E-3</v>
      </c>
      <c r="BB296">
        <f t="shared" si="303"/>
        <v>0.90068699232719684</v>
      </c>
      <c r="BC296">
        <f t="shared" si="304"/>
        <v>0.11997720830724488</v>
      </c>
      <c r="BD296">
        <f t="shared" si="305"/>
        <v>-0.17283788345680592</v>
      </c>
      <c r="BE296">
        <f t="shared" si="306"/>
        <v>-2.0923315092076682</v>
      </c>
      <c r="BF296">
        <f t="shared" si="307"/>
        <v>-1.7279309823748095</v>
      </c>
      <c r="BG296">
        <f t="shared" si="312"/>
        <v>4.3741485941325271</v>
      </c>
      <c r="BH296">
        <f t="shared" si="312"/>
        <v>4.374148606497676</v>
      </c>
      <c r="BI296">
        <f t="shared" si="312"/>
        <v>4.3741484195610036</v>
      </c>
      <c r="BJ296">
        <f t="shared" si="312"/>
        <v>4.3741512456855389</v>
      </c>
      <c r="BK296">
        <f t="shared" si="312"/>
        <v>4.374108522516984</v>
      </c>
      <c r="BL296">
        <f t="shared" si="312"/>
        <v>4.3747549330830964</v>
      </c>
      <c r="BM296">
        <f t="shared" si="312"/>
        <v>4.3650982578948048</v>
      </c>
      <c r="BN296">
        <f t="shared" si="308"/>
        <v>4.5621929803097068</v>
      </c>
    </row>
    <row r="297" spans="1:66">
      <c r="A297" s="75" t="s">
        <v>140</v>
      </c>
      <c r="B297" s="79" t="s">
        <v>45</v>
      </c>
      <c r="C297" s="82">
        <v>53991.408900000002</v>
      </c>
      <c r="D297" s="82">
        <v>8.0000000000000004E-4</v>
      </c>
      <c r="E297" s="58">
        <f t="shared" si="280"/>
        <v>28290.499408320229</v>
      </c>
      <c r="F297">
        <f t="shared" si="281"/>
        <v>28290.5</v>
      </c>
      <c r="G297">
        <f t="shared" si="282"/>
        <v>-2.138934942195192E-4</v>
      </c>
      <c r="H297" s="116"/>
      <c r="I297" s="116"/>
      <c r="J297" s="117"/>
      <c r="K297" s="116">
        <f t="shared" si="279"/>
        <v>-2.138934942195192E-4</v>
      </c>
      <c r="L297" s="116"/>
      <c r="M297" s="116"/>
      <c r="N297" s="118"/>
      <c r="O297" s="40"/>
      <c r="P297" s="116"/>
      <c r="Q297" s="293">
        <f t="shared" si="283"/>
        <v>38972.908900000002</v>
      </c>
      <c r="R297" s="8">
        <f t="shared" si="284"/>
        <v>4.5750426869435493E-8</v>
      </c>
      <c r="S297" s="116">
        <v>1</v>
      </c>
      <c r="T297" s="167">
        <f t="shared" si="285"/>
        <v>4.5750426869435493E-8</v>
      </c>
      <c r="U297" s="116"/>
      <c r="V297" s="116"/>
      <c r="W297" s="25"/>
      <c r="X297" s="252"/>
      <c r="Y297" s="41"/>
      <c r="Z297">
        <f t="shared" si="286"/>
        <v>28290.5</v>
      </c>
      <c r="AA297" s="246">
        <f t="shared" si="287"/>
        <v>-2.2488793576296434E-3</v>
      </c>
      <c r="AB297" s="247">
        <f t="shared" si="288"/>
        <v>2.0349858634101242E-3</v>
      </c>
      <c r="AC297" s="247">
        <f t="shared" si="289"/>
        <v>-2.138934942195192E-4</v>
      </c>
      <c r="AD297" s="248">
        <f t="shared" si="290"/>
        <v>4.1411674642790491E-6</v>
      </c>
      <c r="AH297">
        <f t="shared" si="291"/>
        <v>4.793945680969202E-3</v>
      </c>
      <c r="AI297">
        <f t="shared" si="292"/>
        <v>0.39126625931432635</v>
      </c>
      <c r="AJ297">
        <f t="shared" si="293"/>
        <v>0.30264269121691073</v>
      </c>
      <c r="AK297">
        <f t="shared" si="294"/>
        <v>3.9995601541565236E-2</v>
      </c>
      <c r="AL297">
        <f t="shared" si="295"/>
        <v>3.0759840049398148</v>
      </c>
      <c r="AM297">
        <f t="shared" si="296"/>
        <v>30.472850361482877</v>
      </c>
      <c r="AN297">
        <f t="shared" si="311"/>
        <v>3.0084285703272284</v>
      </c>
      <c r="AO297">
        <f t="shared" si="311"/>
        <v>3.0020101862362645</v>
      </c>
      <c r="AP297">
        <f t="shared" si="311"/>
        <v>3.0126269431035273</v>
      </c>
      <c r="AQ297">
        <f t="shared" si="311"/>
        <v>2.9950570863375066</v>
      </c>
      <c r="AR297">
        <f t="shared" si="311"/>
        <v>3.0241117484603728</v>
      </c>
      <c r="AS297">
        <f t="shared" si="311"/>
        <v>2.9759990593206318</v>
      </c>
      <c r="AT297">
        <f t="shared" si="311"/>
        <v>3.0555158475024995</v>
      </c>
      <c r="AU297">
        <f t="shared" si="297"/>
        <v>2.9235530474008273</v>
      </c>
      <c r="AV297" s="246">
        <f t="shared" si="298"/>
        <v>-6.953247125156361E-4</v>
      </c>
      <c r="AW297" s="247">
        <f t="shared" si="299"/>
        <v>4.8143121829611691E-4</v>
      </c>
      <c r="AX297" s="248">
        <f t="shared" si="300"/>
        <v>2.3177601795008338E-7</v>
      </c>
      <c r="AY297" s="247">
        <f t="shared" si="301"/>
        <v>-6.561393820302729E-3</v>
      </c>
      <c r="BA297">
        <f t="shared" si="302"/>
        <v>1.5535546451140073E-3</v>
      </c>
      <c r="BB297">
        <f t="shared" si="303"/>
        <v>0.9007965417363788</v>
      </c>
      <c r="BC297">
        <f t="shared" si="304"/>
        <v>0.12060631884420939</v>
      </c>
      <c r="BD297">
        <f t="shared" si="305"/>
        <v>-0.17290078461182487</v>
      </c>
      <c r="BE297">
        <f t="shared" si="306"/>
        <v>-2.0916977970103732</v>
      </c>
      <c r="BF297">
        <f t="shared" si="307"/>
        <v>-1.7266687656401876</v>
      </c>
      <c r="BG297">
        <f t="shared" si="312"/>
        <v>4.374838019230042</v>
      </c>
      <c r="BH297">
        <f t="shared" si="312"/>
        <v>4.3748380314409001</v>
      </c>
      <c r="BI297">
        <f t="shared" si="312"/>
        <v>4.3748378464742332</v>
      </c>
      <c r="BJ297">
        <f t="shared" si="312"/>
        <v>4.3748406483080835</v>
      </c>
      <c r="BK297">
        <f t="shared" si="312"/>
        <v>4.374798209149616</v>
      </c>
      <c r="BL297">
        <f t="shared" si="312"/>
        <v>4.3754415825485689</v>
      </c>
      <c r="BM297">
        <f t="shared" si="312"/>
        <v>4.365811371669909</v>
      </c>
      <c r="BN297">
        <f t="shared" si="308"/>
        <v>4.5629279635361861</v>
      </c>
    </row>
    <row r="298" spans="1:66">
      <c r="A298" s="37" t="s">
        <v>135</v>
      </c>
      <c r="B298" s="38" t="s">
        <v>45</v>
      </c>
      <c r="C298" s="37">
        <v>53992.494899999998</v>
      </c>
      <c r="D298" s="37" t="s">
        <v>124</v>
      </c>
      <c r="E298" s="58">
        <f t="shared" si="280"/>
        <v>28293.503540022048</v>
      </c>
      <c r="F298">
        <f t="shared" si="281"/>
        <v>28293.5</v>
      </c>
      <c r="G298">
        <f t="shared" si="282"/>
        <v>1.2797254967154004E-3</v>
      </c>
      <c r="H298" s="116"/>
      <c r="I298" s="116"/>
      <c r="J298" s="117"/>
      <c r="K298" s="116">
        <f t="shared" si="279"/>
        <v>1.2797254967154004E-3</v>
      </c>
      <c r="L298" s="116"/>
      <c r="M298" s="116"/>
      <c r="N298" s="118"/>
      <c r="O298" s="40"/>
      <c r="P298" s="116"/>
      <c r="Q298" s="293">
        <f t="shared" si="283"/>
        <v>38973.994899999998</v>
      </c>
      <c r="R298" s="8">
        <f t="shared" si="284"/>
        <v>1.6376973469434781E-6</v>
      </c>
      <c r="S298" s="116">
        <v>1</v>
      </c>
      <c r="T298" s="167">
        <f t="shared" si="285"/>
        <v>1.6376973469434781E-6</v>
      </c>
      <c r="W298" s="25"/>
      <c r="X298" s="252"/>
      <c r="Y298" s="41"/>
      <c r="Z298">
        <f t="shared" si="286"/>
        <v>28293.5</v>
      </c>
      <c r="AA298" s="246">
        <f t="shared" si="287"/>
        <v>-2.2536988420205845E-3</v>
      </c>
      <c r="AB298" s="247">
        <f t="shared" si="288"/>
        <v>3.5334243387359849E-3</v>
      </c>
      <c r="AC298" s="247">
        <f t="shared" si="289"/>
        <v>1.2797254967154004E-3</v>
      </c>
      <c r="AD298" s="248">
        <f t="shared" si="290"/>
        <v>1.2485087557571833E-5</v>
      </c>
      <c r="AH298">
        <f t="shared" si="291"/>
        <v>4.7904941737135871E-3</v>
      </c>
      <c r="AI298">
        <f t="shared" si="292"/>
        <v>0.3912596610838639</v>
      </c>
      <c r="AJ298">
        <f t="shared" si="293"/>
        <v>0.30248525188625042</v>
      </c>
      <c r="AK298">
        <f t="shared" si="294"/>
        <v>3.9895049418598699E-2</v>
      </c>
      <c r="AL298">
        <f t="shared" si="295"/>
        <v>3.0761491864815373</v>
      </c>
      <c r="AM298">
        <f t="shared" si="296"/>
        <v>30.549820012402062</v>
      </c>
      <c r="AN298">
        <f t="shared" si="311"/>
        <v>3.0087630875719285</v>
      </c>
      <c r="AO298">
        <f t="shared" si="311"/>
        <v>3.0023586264052393</v>
      </c>
      <c r="AP298">
        <f t="shared" si="311"/>
        <v>3.0129518717116945</v>
      </c>
      <c r="AQ298">
        <f t="shared" si="311"/>
        <v>2.9954217625461292</v>
      </c>
      <c r="AR298">
        <f t="shared" si="311"/>
        <v>3.0244094176525924</v>
      </c>
      <c r="AS298">
        <f t="shared" si="311"/>
        <v>2.976410130380621</v>
      </c>
      <c r="AT298">
        <f t="shared" si="311"/>
        <v>3.0557362325467583</v>
      </c>
      <c r="AU298">
        <f t="shared" si="297"/>
        <v>2.9240980670421579</v>
      </c>
      <c r="AV298" s="246">
        <f t="shared" si="298"/>
        <v>-6.9590770417887098E-4</v>
      </c>
      <c r="AW298" s="247">
        <f t="shared" si="299"/>
        <v>1.9756332008942713E-3</v>
      </c>
      <c r="AX298" s="248">
        <f t="shared" si="300"/>
        <v>3.9031265444757442E-6</v>
      </c>
      <c r="AY298" s="247">
        <f t="shared" si="301"/>
        <v>-5.0685598148399007E-3</v>
      </c>
      <c r="BA298">
        <f t="shared" si="302"/>
        <v>1.5577911378417135E-3</v>
      </c>
      <c r="BB298">
        <f t="shared" si="303"/>
        <v>0.9009280888217136</v>
      </c>
      <c r="BC298">
        <f t="shared" si="304"/>
        <v>0.12136138958466372</v>
      </c>
      <c r="BD298">
        <f t="shared" si="305"/>
        <v>-0.17297619450759236</v>
      </c>
      <c r="BE298">
        <f t="shared" si="306"/>
        <v>-2.090937138817238</v>
      </c>
      <c r="BF298">
        <f t="shared" si="307"/>
        <v>-1.7251555227473039</v>
      </c>
      <c r="BG298">
        <f t="shared" si="312"/>
        <v>4.3756654400653741</v>
      </c>
      <c r="BH298">
        <f t="shared" si="312"/>
        <v>4.3756654520931084</v>
      </c>
      <c r="BI298">
        <f t="shared" si="312"/>
        <v>4.3756652694697706</v>
      </c>
      <c r="BJ298">
        <f t="shared" si="312"/>
        <v>4.3756680423451453</v>
      </c>
      <c r="BK298">
        <f t="shared" si="312"/>
        <v>4.3756259425453292</v>
      </c>
      <c r="BL298">
        <f t="shared" si="312"/>
        <v>4.3762656782667886</v>
      </c>
      <c r="BM298">
        <f t="shared" si="312"/>
        <v>4.3666672487578975</v>
      </c>
      <c r="BN298">
        <f t="shared" si="308"/>
        <v>4.5638099434079615</v>
      </c>
    </row>
    <row r="299" spans="1:66">
      <c r="A299" s="37" t="s">
        <v>135</v>
      </c>
      <c r="B299" s="38" t="s">
        <v>45</v>
      </c>
      <c r="C299" s="37">
        <v>53992.495699999999</v>
      </c>
      <c r="D299" s="37" t="s">
        <v>124</v>
      </c>
      <c r="E299" s="58">
        <f t="shared" si="280"/>
        <v>28293.505753010417</v>
      </c>
      <c r="F299">
        <f t="shared" si="281"/>
        <v>28293.5</v>
      </c>
      <c r="G299">
        <f t="shared" si="282"/>
        <v>2.0797254983335733E-3</v>
      </c>
      <c r="H299" s="116"/>
      <c r="I299" s="117"/>
      <c r="J299" s="116"/>
      <c r="K299" s="116">
        <f t="shared" si="279"/>
        <v>2.0797254983335733E-3</v>
      </c>
      <c r="L299" s="116"/>
      <c r="M299" s="116"/>
      <c r="N299" s="118"/>
      <c r="O299" s="40"/>
      <c r="P299" s="116"/>
      <c r="Q299" s="293">
        <f t="shared" si="283"/>
        <v>38973.995699999999</v>
      </c>
      <c r="R299" s="8">
        <f t="shared" si="284"/>
        <v>4.32525814841883E-6</v>
      </c>
      <c r="S299" s="116">
        <v>1</v>
      </c>
      <c r="T299" s="167">
        <f t="shared" si="285"/>
        <v>4.32525814841883E-6</v>
      </c>
      <c r="V299" s="116"/>
      <c r="W299" s="25"/>
      <c r="X299" s="252"/>
      <c r="Y299" s="41"/>
      <c r="Z299">
        <f t="shared" si="286"/>
        <v>28293.5</v>
      </c>
      <c r="AA299" s="246">
        <f t="shared" si="287"/>
        <v>-2.2536988420205845E-3</v>
      </c>
      <c r="AB299" s="247">
        <f t="shared" si="288"/>
        <v>4.3334243403541578E-3</v>
      </c>
      <c r="AC299" s="247">
        <f t="shared" si="289"/>
        <v>2.0797254983335733E-3</v>
      </c>
      <c r="AD299" s="248">
        <f t="shared" si="290"/>
        <v>1.8778566513573867E-5</v>
      </c>
      <c r="AH299">
        <f t="shared" si="291"/>
        <v>4.7904941737135871E-3</v>
      </c>
      <c r="AI299">
        <f t="shared" si="292"/>
        <v>0.3912596610838639</v>
      </c>
      <c r="AJ299">
        <f t="shared" si="293"/>
        <v>0.30248525188625042</v>
      </c>
      <c r="AK299">
        <f t="shared" si="294"/>
        <v>3.9895049418598699E-2</v>
      </c>
      <c r="AL299">
        <f t="shared" si="295"/>
        <v>3.0761491864815373</v>
      </c>
      <c r="AM299">
        <f t="shared" si="296"/>
        <v>30.549820012402062</v>
      </c>
      <c r="AN299">
        <f t="shared" si="311"/>
        <v>3.0087630875719285</v>
      </c>
      <c r="AO299">
        <f t="shared" si="311"/>
        <v>3.0023586264052393</v>
      </c>
      <c r="AP299">
        <f t="shared" si="311"/>
        <v>3.0129518717116945</v>
      </c>
      <c r="AQ299">
        <f t="shared" si="311"/>
        <v>2.9954217625461292</v>
      </c>
      <c r="AR299">
        <f t="shared" si="311"/>
        <v>3.0244094176525924</v>
      </c>
      <c r="AS299">
        <f t="shared" si="311"/>
        <v>2.976410130380621</v>
      </c>
      <c r="AT299">
        <f t="shared" si="311"/>
        <v>3.0557362325467583</v>
      </c>
      <c r="AU299">
        <f t="shared" si="297"/>
        <v>2.9240980670421579</v>
      </c>
      <c r="AV299" s="246">
        <f t="shared" si="298"/>
        <v>-6.9590770417887098E-4</v>
      </c>
      <c r="AW299" s="247">
        <f t="shared" si="299"/>
        <v>2.7756332025124443E-3</v>
      </c>
      <c r="AX299" s="248">
        <f t="shared" si="300"/>
        <v>7.7041396748894873E-6</v>
      </c>
      <c r="AY299" s="247">
        <f t="shared" si="301"/>
        <v>-4.2685598132217277E-3</v>
      </c>
      <c r="BA299">
        <f t="shared" si="302"/>
        <v>1.5577911378417135E-3</v>
      </c>
      <c r="BB299">
        <f t="shared" si="303"/>
        <v>0.9009280888217136</v>
      </c>
      <c r="BC299">
        <f t="shared" si="304"/>
        <v>0.12136138958466372</v>
      </c>
      <c r="BD299">
        <f t="shared" si="305"/>
        <v>-0.17297619450759236</v>
      </c>
      <c r="BE299">
        <f t="shared" si="306"/>
        <v>-2.090937138817238</v>
      </c>
      <c r="BF299">
        <f t="shared" si="307"/>
        <v>-1.7251555227473039</v>
      </c>
      <c r="BG299">
        <f t="shared" si="312"/>
        <v>4.3756654400653741</v>
      </c>
      <c r="BH299">
        <f t="shared" si="312"/>
        <v>4.3756654520931084</v>
      </c>
      <c r="BI299">
        <f t="shared" si="312"/>
        <v>4.3756652694697706</v>
      </c>
      <c r="BJ299">
        <f t="shared" si="312"/>
        <v>4.3756680423451453</v>
      </c>
      <c r="BK299">
        <f t="shared" si="312"/>
        <v>4.3756259425453292</v>
      </c>
      <c r="BL299">
        <f t="shared" si="312"/>
        <v>4.3762656782667886</v>
      </c>
      <c r="BM299">
        <f t="shared" si="312"/>
        <v>4.3666672487578975</v>
      </c>
      <c r="BN299">
        <f t="shared" si="308"/>
        <v>4.5638099434079615</v>
      </c>
    </row>
    <row r="300" spans="1:66">
      <c r="A300" s="80" t="s">
        <v>139</v>
      </c>
      <c r="B300" s="76" t="s">
        <v>49</v>
      </c>
      <c r="C300" s="75">
        <v>54008.580399999999</v>
      </c>
      <c r="D300" s="75">
        <v>1.2999999999999999E-3</v>
      </c>
      <c r="E300" s="58">
        <f t="shared" si="280"/>
        <v>28337.9998203994</v>
      </c>
      <c r="F300">
        <f t="shared" si="281"/>
        <v>28338</v>
      </c>
      <c r="G300" s="58">
        <f t="shared" si="282"/>
        <v>-6.492599641205743E-5</v>
      </c>
      <c r="H300" s="116"/>
      <c r="I300" s="117"/>
      <c r="J300" s="117"/>
      <c r="K300" s="116">
        <f t="shared" si="279"/>
        <v>-6.492599641205743E-5</v>
      </c>
      <c r="L300" s="116"/>
      <c r="M300" s="116"/>
      <c r="N300" s="118"/>
      <c r="O300" s="40"/>
      <c r="P300" s="116"/>
      <c r="Q300" s="293">
        <f t="shared" si="283"/>
        <v>38990.080399999999</v>
      </c>
      <c r="R300" s="8">
        <f t="shared" si="284"/>
        <v>4.2153850100984942E-9</v>
      </c>
      <c r="S300" s="116">
        <v>1</v>
      </c>
      <c r="T300" s="167">
        <f t="shared" si="285"/>
        <v>4.2153850100984942E-9</v>
      </c>
      <c r="U300" s="83"/>
      <c r="W300" s="25"/>
      <c r="X300" s="252"/>
      <c r="Y300" s="41"/>
      <c r="Z300">
        <f t="shared" si="286"/>
        <v>28338</v>
      </c>
      <c r="AA300" s="246">
        <f t="shared" si="287"/>
        <v>-2.3252308077796047E-3</v>
      </c>
      <c r="AB300" s="247">
        <f t="shared" si="288"/>
        <v>2.2603048113675472E-3</v>
      </c>
      <c r="AC300" s="247">
        <f t="shared" si="289"/>
        <v>-6.492599641205743E-5</v>
      </c>
      <c r="AD300" s="248">
        <f t="shared" si="290"/>
        <v>5.1089778402912834E-6</v>
      </c>
      <c r="AH300">
        <f t="shared" si="291"/>
        <v>4.7392487199598189E-3</v>
      </c>
      <c r="AI300">
        <f t="shared" si="292"/>
        <v>0.39116377713040973</v>
      </c>
      <c r="AJ300">
        <f t="shared" si="293"/>
        <v>0.30014990975718991</v>
      </c>
      <c r="AK300">
        <f t="shared" si="294"/>
        <v>3.8404022103619116E-2</v>
      </c>
      <c r="AL300">
        <f t="shared" si="295"/>
        <v>3.0785983574272611</v>
      </c>
      <c r="AM300">
        <f t="shared" si="296"/>
        <v>31.738406456199463</v>
      </c>
      <c r="AN300">
        <f t="shared" si="311"/>
        <v>3.0137236773422242</v>
      </c>
      <c r="AO300">
        <f t="shared" si="311"/>
        <v>3.0075275240579238</v>
      </c>
      <c r="AP300">
        <f t="shared" si="311"/>
        <v>3.0177694531702852</v>
      </c>
      <c r="AQ300">
        <f t="shared" si="311"/>
        <v>3.0008324857556317</v>
      </c>
      <c r="AR300">
        <f t="shared" si="311"/>
        <v>3.028821391302214</v>
      </c>
      <c r="AS300">
        <f t="shared" si="311"/>
        <v>2.9825101495235269</v>
      </c>
      <c r="AT300">
        <f t="shared" si="311"/>
        <v>3.059000737767358</v>
      </c>
      <c r="AU300">
        <f t="shared" si="297"/>
        <v>2.932182525055226</v>
      </c>
      <c r="AV300" s="246">
        <f t="shared" si="298"/>
        <v>-7.0465254104794652E-4</v>
      </c>
      <c r="AW300" s="247">
        <f t="shared" si="299"/>
        <v>6.3972654463588909E-4</v>
      </c>
      <c r="AX300" s="248">
        <f t="shared" si="300"/>
        <v>4.0925005191177418E-7</v>
      </c>
      <c r="AY300" s="247">
        <f t="shared" si="301"/>
        <v>-6.4247529831035349E-3</v>
      </c>
      <c r="BA300">
        <f t="shared" si="302"/>
        <v>1.6205782667316582E-3</v>
      </c>
      <c r="BB300">
        <f t="shared" si="303"/>
        <v>0.90289062242960183</v>
      </c>
      <c r="BC300">
        <f t="shared" si="304"/>
        <v>0.13257909555818945</v>
      </c>
      <c r="BD300">
        <f t="shared" si="305"/>
        <v>-0.17408554287687569</v>
      </c>
      <c r="BE300">
        <f t="shared" si="306"/>
        <v>-2.0796278386030931</v>
      </c>
      <c r="BF300">
        <f t="shared" si="307"/>
        <v>-1.7028886991515635</v>
      </c>
      <c r="BG300">
        <f t="shared" si="312"/>
        <v>4.3879530902183941</v>
      </c>
      <c r="BH300">
        <f t="shared" si="312"/>
        <v>4.3879530997768788</v>
      </c>
      <c r="BI300">
        <f t="shared" si="312"/>
        <v>4.3879529493540588</v>
      </c>
      <c r="BJ300">
        <f t="shared" si="312"/>
        <v>4.3879553165807756</v>
      </c>
      <c r="BK300">
        <f t="shared" si="312"/>
        <v>4.3879180651070584</v>
      </c>
      <c r="BL300">
        <f t="shared" si="312"/>
        <v>4.3885047460146014</v>
      </c>
      <c r="BM300">
        <f t="shared" si="312"/>
        <v>4.3793807781850136</v>
      </c>
      <c r="BN300">
        <f t="shared" si="308"/>
        <v>4.5768926448392939</v>
      </c>
    </row>
    <row r="301" spans="1:66">
      <c r="A301" s="75" t="s">
        <v>133</v>
      </c>
      <c r="B301" s="76" t="s">
        <v>49</v>
      </c>
      <c r="C301" s="75">
        <v>54009.304170000003</v>
      </c>
      <c r="D301" s="75">
        <v>1.5E-3</v>
      </c>
      <c r="E301" s="58">
        <f t="shared" si="280"/>
        <v>28340.001938633144</v>
      </c>
      <c r="F301">
        <f t="shared" si="281"/>
        <v>28340</v>
      </c>
      <c r="G301">
        <f t="shared" si="282"/>
        <v>7.0082000456750393E-4</v>
      </c>
      <c r="H301" s="116"/>
      <c r="I301" s="117"/>
      <c r="J301" s="117"/>
      <c r="K301" s="116">
        <f t="shared" si="279"/>
        <v>7.0082000456750393E-4</v>
      </c>
      <c r="L301" s="116"/>
      <c r="M301" s="116"/>
      <c r="N301" s="118"/>
      <c r="O301" s="40"/>
      <c r="P301" s="116"/>
      <c r="Q301" s="293">
        <f t="shared" si="283"/>
        <v>38990.804170000003</v>
      </c>
      <c r="R301" s="8">
        <f t="shared" si="284"/>
        <v>4.9114867880199623E-7</v>
      </c>
      <c r="S301" s="116">
        <v>1</v>
      </c>
      <c r="T301" s="167">
        <f t="shared" si="285"/>
        <v>4.9114867880199623E-7</v>
      </c>
      <c r="W301" s="25"/>
      <c r="X301" s="252"/>
      <c r="Y301" s="41"/>
      <c r="Z301">
        <f t="shared" si="286"/>
        <v>28340</v>
      </c>
      <c r="AA301" s="246">
        <f t="shared" si="287"/>
        <v>-2.3284476126885795E-3</v>
      </c>
      <c r="AB301" s="247">
        <f t="shared" si="288"/>
        <v>3.0292676172560835E-3</v>
      </c>
      <c r="AC301" s="247">
        <f t="shared" si="289"/>
        <v>7.0082000456750393E-4</v>
      </c>
      <c r="AD301" s="248">
        <f t="shared" si="290"/>
        <v>9.1764622969563499E-6</v>
      </c>
      <c r="AH301">
        <f t="shared" si="291"/>
        <v>4.7369434418628176E-3</v>
      </c>
      <c r="AI301">
        <f t="shared" si="292"/>
        <v>0.39115955519321066</v>
      </c>
      <c r="AJ301">
        <f t="shared" si="293"/>
        <v>0.30004495049909791</v>
      </c>
      <c r="AK301">
        <f t="shared" si="294"/>
        <v>3.8337031175034467E-2</v>
      </c>
      <c r="AL301">
        <f t="shared" si="295"/>
        <v>3.0787083881608628</v>
      </c>
      <c r="AM301">
        <f t="shared" si="296"/>
        <v>31.793976937068667</v>
      </c>
      <c r="AN301">
        <f t="shared" ref="AN301:AT310" si="313">$AU301+$AB$7*SIN(AO301)</f>
        <v>3.0139465636820346</v>
      </c>
      <c r="AO301">
        <f t="shared" si="313"/>
        <v>3.0077598501648186</v>
      </c>
      <c r="AP301">
        <f t="shared" si="313"/>
        <v>3.0179858784271896</v>
      </c>
      <c r="AQ301">
        <f t="shared" si="313"/>
        <v>3.0010757234393322</v>
      </c>
      <c r="AR301">
        <f t="shared" si="313"/>
        <v>3.0290195323305054</v>
      </c>
      <c r="AS301">
        <f t="shared" si="313"/>
        <v>2.982784414699029</v>
      </c>
      <c r="AT301">
        <f t="shared" si="313"/>
        <v>3.059147260114162</v>
      </c>
      <c r="AU301">
        <f t="shared" si="297"/>
        <v>2.9325458714827795</v>
      </c>
      <c r="AV301" s="246">
        <f t="shared" si="298"/>
        <v>-7.0504991970269022E-4</v>
      </c>
      <c r="AW301" s="247">
        <f t="shared" si="299"/>
        <v>1.4058699242701941E-3</v>
      </c>
      <c r="AX301" s="248">
        <f t="shared" si="300"/>
        <v>1.9764702439674812E-6</v>
      </c>
      <c r="AY301" s="247">
        <f t="shared" si="301"/>
        <v>-5.6595211302812032E-3</v>
      </c>
      <c r="BA301">
        <f t="shared" si="302"/>
        <v>1.6233976929858893E-3</v>
      </c>
      <c r="BB301">
        <f t="shared" si="303"/>
        <v>0.90297932144338633</v>
      </c>
      <c r="BC301">
        <f t="shared" si="304"/>
        <v>0.13308402279265022</v>
      </c>
      <c r="BD301">
        <f t="shared" si="305"/>
        <v>-0.17413499184041362</v>
      </c>
      <c r="BE301">
        <f t="shared" si="306"/>
        <v>-2.0791183970106371</v>
      </c>
      <c r="BF301">
        <f t="shared" si="307"/>
        <v>-1.7018957620448369</v>
      </c>
      <c r="BG301">
        <f t="shared" ref="BG301:BM310" si="314">$BN301+$BB$7*SIN(BH301)</f>
        <v>4.3885059732337695</v>
      </c>
      <c r="BH301">
        <f t="shared" si="314"/>
        <v>4.3885059826916235</v>
      </c>
      <c r="BI301">
        <f t="shared" si="314"/>
        <v>4.3885058336073275</v>
      </c>
      <c r="BJ301">
        <f t="shared" si="314"/>
        <v>4.3885081836330713</v>
      </c>
      <c r="BK301">
        <f t="shared" si="314"/>
        <v>4.3884711419338611</v>
      </c>
      <c r="BL301">
        <f t="shared" si="314"/>
        <v>4.3890554788742451</v>
      </c>
      <c r="BM301">
        <f t="shared" si="314"/>
        <v>4.3799529661225147</v>
      </c>
      <c r="BN301">
        <f t="shared" si="308"/>
        <v>4.5774806314204763</v>
      </c>
    </row>
    <row r="302" spans="1:66">
      <c r="A302" s="53" t="s">
        <v>132</v>
      </c>
      <c r="B302" s="53" t="s">
        <v>49</v>
      </c>
      <c r="C302" s="54">
        <v>54009.304199999999</v>
      </c>
      <c r="D302" s="54" t="s">
        <v>76</v>
      </c>
      <c r="E302" s="58">
        <f t="shared" si="280"/>
        <v>28340.002021620196</v>
      </c>
      <c r="F302">
        <f t="shared" si="281"/>
        <v>28340</v>
      </c>
      <c r="G302">
        <f t="shared" si="282"/>
        <v>7.3082000017166138E-4</v>
      </c>
      <c r="H302" s="116"/>
      <c r="I302" s="117"/>
      <c r="J302" s="117"/>
      <c r="K302" s="116">
        <f t="shared" si="279"/>
        <v>7.3082000017166138E-4</v>
      </c>
      <c r="L302" s="116"/>
      <c r="M302" s="116"/>
      <c r="N302" s="118"/>
      <c r="O302" s="40">
        <f ca="1">+C$11+C$12*F302</f>
        <v>1.6474092737853233E-2</v>
      </c>
      <c r="P302" s="116"/>
      <c r="Q302" s="293">
        <f t="shared" si="283"/>
        <v>38990.804199999999</v>
      </c>
      <c r="R302" s="8">
        <f t="shared" ca="1" si="284"/>
        <v>2.4785063649302781E-4</v>
      </c>
      <c r="S302" s="116">
        <v>1</v>
      </c>
      <c r="T302" s="167">
        <f t="shared" ca="1" si="285"/>
        <v>2.4785063649302781E-4</v>
      </c>
      <c r="U302" s="116"/>
      <c r="V302" s="116"/>
      <c r="W302" s="25"/>
      <c r="X302" s="252"/>
      <c r="Y302" s="41"/>
      <c r="Z302">
        <f t="shared" si="286"/>
        <v>28340</v>
      </c>
      <c r="AA302" s="246">
        <f t="shared" si="287"/>
        <v>-2.3284476126885795E-3</v>
      </c>
      <c r="AB302" s="247">
        <f t="shared" si="288"/>
        <v>3.0592676128602409E-3</v>
      </c>
      <c r="AC302" s="247">
        <f t="shared" ca="1" si="289"/>
        <v>-1.5743272737681571E-2</v>
      </c>
      <c r="AD302" s="248">
        <f t="shared" si="290"/>
        <v>9.359118327095597E-6</v>
      </c>
      <c r="AH302">
        <f t="shared" si="291"/>
        <v>4.7369434418628176E-3</v>
      </c>
      <c r="AI302">
        <f t="shared" si="292"/>
        <v>0.39115955519321066</v>
      </c>
      <c r="AJ302">
        <f t="shared" si="293"/>
        <v>0.30004495049909791</v>
      </c>
      <c r="AK302">
        <f t="shared" si="294"/>
        <v>3.8337031175034467E-2</v>
      </c>
      <c r="AL302">
        <f t="shared" si="295"/>
        <v>3.0787083881608628</v>
      </c>
      <c r="AM302">
        <f t="shared" si="296"/>
        <v>31.793976937068667</v>
      </c>
      <c r="AN302">
        <f t="shared" si="313"/>
        <v>3.0139465636820346</v>
      </c>
      <c r="AO302">
        <f t="shared" si="313"/>
        <v>3.0077598501648186</v>
      </c>
      <c r="AP302">
        <f t="shared" si="313"/>
        <v>3.0179858784271896</v>
      </c>
      <c r="AQ302">
        <f t="shared" si="313"/>
        <v>3.0010757234393322</v>
      </c>
      <c r="AR302">
        <f t="shared" si="313"/>
        <v>3.0290195323305054</v>
      </c>
      <c r="AS302">
        <f t="shared" si="313"/>
        <v>2.982784414699029</v>
      </c>
      <c r="AT302">
        <f t="shared" si="313"/>
        <v>3.059147260114162</v>
      </c>
      <c r="AU302">
        <f t="shared" si="297"/>
        <v>2.9325458714827795</v>
      </c>
      <c r="AV302" s="246">
        <f t="shared" si="298"/>
        <v>-7.0504991970269022E-4</v>
      </c>
      <c r="AW302" s="247">
        <f t="shared" si="299"/>
        <v>1.4358699198743516E-3</v>
      </c>
      <c r="AX302" s="248">
        <f t="shared" si="300"/>
        <v>2.0617224267999768E-6</v>
      </c>
      <c r="AY302" s="247">
        <f t="shared" si="301"/>
        <v>-5.6295211346770457E-3</v>
      </c>
      <c r="BA302">
        <f t="shared" si="302"/>
        <v>1.6233976929858893E-3</v>
      </c>
      <c r="BB302">
        <f t="shared" si="303"/>
        <v>0.90297932144338633</v>
      </c>
      <c r="BC302">
        <f t="shared" si="304"/>
        <v>0.13308402279265022</v>
      </c>
      <c r="BD302">
        <f t="shared" si="305"/>
        <v>-0.17413499184041362</v>
      </c>
      <c r="BE302">
        <f t="shared" si="306"/>
        <v>-2.0791183970106371</v>
      </c>
      <c r="BF302">
        <f t="shared" si="307"/>
        <v>-1.7018957620448369</v>
      </c>
      <c r="BG302">
        <f t="shared" si="314"/>
        <v>4.3885059732337695</v>
      </c>
      <c r="BH302">
        <f t="shared" si="314"/>
        <v>4.3885059826916235</v>
      </c>
      <c r="BI302">
        <f t="shared" si="314"/>
        <v>4.3885058336073275</v>
      </c>
      <c r="BJ302">
        <f t="shared" si="314"/>
        <v>4.3885081836330713</v>
      </c>
      <c r="BK302">
        <f t="shared" si="314"/>
        <v>4.3884711419338611</v>
      </c>
      <c r="BL302">
        <f t="shared" si="314"/>
        <v>4.3890554788742451</v>
      </c>
      <c r="BM302">
        <f t="shared" si="314"/>
        <v>4.3799529661225147</v>
      </c>
      <c r="BN302">
        <f t="shared" si="308"/>
        <v>4.5774806314204763</v>
      </c>
    </row>
    <row r="303" spans="1:66">
      <c r="A303" s="80" t="s">
        <v>138</v>
      </c>
      <c r="B303" s="79" t="s">
        <v>49</v>
      </c>
      <c r="C303" s="82">
        <v>54037.317799999997</v>
      </c>
      <c r="D303" s="75">
        <v>8.9999999999999998E-4</v>
      </c>
      <c r="E303" s="58">
        <f t="shared" si="280"/>
        <v>28417.494235103073</v>
      </c>
      <c r="F303">
        <f t="shared" si="281"/>
        <v>28417.5</v>
      </c>
      <c r="G303">
        <f t="shared" si="282"/>
        <v>-2.0840224970015697E-3</v>
      </c>
      <c r="H303" s="116"/>
      <c r="I303" s="117"/>
      <c r="J303" s="117"/>
      <c r="K303" s="116">
        <f t="shared" si="279"/>
        <v>-2.0840224970015697E-3</v>
      </c>
      <c r="L303" s="116"/>
      <c r="M303" s="116"/>
      <c r="N303" s="118"/>
      <c r="O303" s="40"/>
      <c r="P303" s="116"/>
      <c r="Q303" s="293">
        <f t="shared" si="283"/>
        <v>39018.817799999997</v>
      </c>
      <c r="R303" s="8">
        <f t="shared" si="284"/>
        <v>4.3431497680086576E-6</v>
      </c>
      <c r="S303" s="116">
        <v>1</v>
      </c>
      <c r="T303" s="167">
        <f t="shared" si="285"/>
        <v>4.3431497680086576E-6</v>
      </c>
      <c r="V303" s="116"/>
      <c r="W303" s="25"/>
      <c r="X303" s="252"/>
      <c r="Y303" s="41"/>
      <c r="Z303">
        <f t="shared" si="286"/>
        <v>28417.5</v>
      </c>
      <c r="AA303" s="246">
        <f t="shared" si="287"/>
        <v>-2.4532229680943986E-3</v>
      </c>
      <c r="AB303" s="247">
        <f t="shared" si="288"/>
        <v>3.6920047109282889E-4</v>
      </c>
      <c r="AC303" s="247">
        <f t="shared" si="289"/>
        <v>-2.0840224970015697E-3</v>
      </c>
      <c r="AD303" s="248">
        <f t="shared" si="290"/>
        <v>1.3630898785516678E-7</v>
      </c>
      <c r="AH303">
        <f t="shared" si="291"/>
        <v>4.6474747423724651E-3</v>
      </c>
      <c r="AI303">
        <f t="shared" si="292"/>
        <v>0.3910017339977232</v>
      </c>
      <c r="AJ303">
        <f t="shared" si="293"/>
        <v>0.29597770639955695</v>
      </c>
      <c r="AK303">
        <f t="shared" si="294"/>
        <v>3.5742512475549264E-2</v>
      </c>
      <c r="AL303">
        <f t="shared" si="295"/>
        <v>3.0829692393740773</v>
      </c>
      <c r="AM303">
        <f t="shared" si="296"/>
        <v>34.106290290704756</v>
      </c>
      <c r="AN303">
        <f t="shared" si="313"/>
        <v>3.0225794655902902</v>
      </c>
      <c r="AO303">
        <f t="shared" si="313"/>
        <v>3.0167635333439127</v>
      </c>
      <c r="AP303">
        <f t="shared" si="313"/>
        <v>3.0263662510075822</v>
      </c>
      <c r="AQ303">
        <f t="shared" si="313"/>
        <v>3.010504981950108</v>
      </c>
      <c r="AR303">
        <f t="shared" si="313"/>
        <v>3.0366878965303248</v>
      </c>
      <c r="AS303">
        <f t="shared" si="313"/>
        <v>2.9934190388792792</v>
      </c>
      <c r="AT303">
        <f t="shared" si="313"/>
        <v>3.064812406291741</v>
      </c>
      <c r="AU303">
        <f t="shared" si="297"/>
        <v>2.9466255455504822</v>
      </c>
      <c r="AV303" s="246">
        <f t="shared" si="298"/>
        <v>-7.207499137195832E-4</v>
      </c>
      <c r="AW303" s="247">
        <f t="shared" si="299"/>
        <v>-1.3632725832819865E-3</v>
      </c>
      <c r="AX303" s="248">
        <f t="shared" si="300"/>
        <v>1.8585121363283409E-6</v>
      </c>
      <c r="AY303" s="247">
        <f t="shared" si="301"/>
        <v>-8.4639702937488494E-3</v>
      </c>
      <c r="BA303">
        <f t="shared" si="302"/>
        <v>1.7324730543748154E-3</v>
      </c>
      <c r="BB303">
        <f t="shared" si="303"/>
        <v>0.90644924827455131</v>
      </c>
      <c r="BC303">
        <f t="shared" si="304"/>
        <v>0.15269884239037793</v>
      </c>
      <c r="BD303">
        <f t="shared" si="305"/>
        <v>-0.17602347656619599</v>
      </c>
      <c r="BE303">
        <f t="shared" si="306"/>
        <v>-2.0592998658672585</v>
      </c>
      <c r="BF303">
        <f t="shared" si="307"/>
        <v>-1.6639239465060895</v>
      </c>
      <c r="BG303">
        <f t="shared" si="314"/>
        <v>4.4099722817883817</v>
      </c>
      <c r="BH303">
        <f t="shared" si="314"/>
        <v>4.4099722879500343</v>
      </c>
      <c r="BI303">
        <f t="shared" si="314"/>
        <v>4.409972184163899</v>
      </c>
      <c r="BJ303">
        <f t="shared" si="314"/>
        <v>4.409973932329744</v>
      </c>
      <c r="BK303">
        <f t="shared" si="314"/>
        <v>4.4099444876627327</v>
      </c>
      <c r="BL303">
        <f t="shared" si="314"/>
        <v>4.4104408007580318</v>
      </c>
      <c r="BM303">
        <f t="shared" si="314"/>
        <v>4.4021778939544811</v>
      </c>
      <c r="BN303">
        <f t="shared" si="308"/>
        <v>4.6002651114413364</v>
      </c>
    </row>
    <row r="304" spans="1:66">
      <c r="A304" s="44" t="s">
        <v>141</v>
      </c>
      <c r="B304" s="45" t="s">
        <v>49</v>
      </c>
      <c r="C304" s="44">
        <v>54039.306799999998</v>
      </c>
      <c r="D304" s="44">
        <v>1E-4</v>
      </c>
      <c r="E304" s="58">
        <f t="shared" si="280"/>
        <v>28422.996277418861</v>
      </c>
      <c r="F304">
        <f t="shared" si="281"/>
        <v>28423</v>
      </c>
      <c r="G304">
        <f t="shared" si="282"/>
        <v>-1.3457210006890818E-3</v>
      </c>
      <c r="H304" s="116"/>
      <c r="I304" s="117"/>
      <c r="J304" s="117"/>
      <c r="K304" s="116">
        <f t="shared" si="279"/>
        <v>-1.3457210006890818E-3</v>
      </c>
      <c r="L304" s="116"/>
      <c r="M304" s="116"/>
      <c r="N304" s="118"/>
      <c r="O304" s="40"/>
      <c r="P304" s="116"/>
      <c r="Q304" s="293">
        <f t="shared" si="283"/>
        <v>39020.806799999998</v>
      </c>
      <c r="R304" s="8">
        <f t="shared" si="284"/>
        <v>1.8109650116956238E-6</v>
      </c>
      <c r="S304" s="116">
        <v>1</v>
      </c>
      <c r="T304" s="167">
        <f t="shared" si="285"/>
        <v>1.8109650116956238E-6</v>
      </c>
      <c r="W304" s="25"/>
      <c r="X304" s="252"/>
      <c r="Y304" s="41"/>
      <c r="Z304">
        <f t="shared" si="286"/>
        <v>28423</v>
      </c>
      <c r="AA304" s="246">
        <f t="shared" si="287"/>
        <v>-2.4620871573379577E-3</v>
      </c>
      <c r="AB304" s="247">
        <f t="shared" si="288"/>
        <v>1.1163661566488759E-3</v>
      </c>
      <c r="AC304" s="247">
        <f t="shared" si="289"/>
        <v>-1.3457210006890818E-3</v>
      </c>
      <c r="AD304" s="248">
        <f t="shared" si="290"/>
        <v>1.2462733957109825E-6</v>
      </c>
      <c r="AH304">
        <f t="shared" si="291"/>
        <v>4.641115074796579E-3</v>
      </c>
      <c r="AI304">
        <f t="shared" si="292"/>
        <v>0.390990961213322</v>
      </c>
      <c r="AJ304">
        <f t="shared" si="293"/>
        <v>0.29568905434676113</v>
      </c>
      <c r="AK304">
        <f t="shared" si="294"/>
        <v>3.5558485175428978E-2</v>
      </c>
      <c r="AL304">
        <f t="shared" si="295"/>
        <v>3.0832714170342546</v>
      </c>
      <c r="AM304">
        <f t="shared" si="296"/>
        <v>34.283104946129377</v>
      </c>
      <c r="AN304">
        <f t="shared" si="313"/>
        <v>3.0231918376809901</v>
      </c>
      <c r="AO304">
        <f t="shared" si="313"/>
        <v>3.0174025808533274</v>
      </c>
      <c r="AP304">
        <f t="shared" si="313"/>
        <v>3.0269605451877402</v>
      </c>
      <c r="AQ304">
        <f t="shared" si="313"/>
        <v>3.0111744304774004</v>
      </c>
      <c r="AR304">
        <f t="shared" si="313"/>
        <v>3.0372314086228274</v>
      </c>
      <c r="AS304">
        <f t="shared" si="313"/>
        <v>2.9941742492929824</v>
      </c>
      <c r="AT304">
        <f t="shared" si="313"/>
        <v>3.0652135389270438</v>
      </c>
      <c r="AU304">
        <f t="shared" si="297"/>
        <v>2.9476247482262545</v>
      </c>
      <c r="AV304" s="246">
        <f t="shared" si="298"/>
        <v>-7.2188713005280299E-4</v>
      </c>
      <c r="AW304" s="247">
        <f t="shared" si="299"/>
        <v>-6.2383387063627885E-4</v>
      </c>
      <c r="AX304" s="248">
        <f t="shared" si="300"/>
        <v>3.8916869815304151E-7</v>
      </c>
      <c r="AY304" s="247">
        <f t="shared" si="301"/>
        <v>-7.7270361027708158E-3</v>
      </c>
      <c r="BA304">
        <f t="shared" si="302"/>
        <v>1.7402000272851547E-3</v>
      </c>
      <c r="BB304">
        <f t="shared" si="303"/>
        <v>0.90669793560295975</v>
      </c>
      <c r="BC304">
        <f t="shared" si="304"/>
        <v>0.15409440571704949</v>
      </c>
      <c r="BD304">
        <f t="shared" si="305"/>
        <v>-0.17615542066623222</v>
      </c>
      <c r="BE304">
        <f t="shared" si="306"/>
        <v>-2.0578875876812108</v>
      </c>
      <c r="BF304">
        <f t="shared" si="307"/>
        <v>-1.6612658831079388</v>
      </c>
      <c r="BG304">
        <f t="shared" si="314"/>
        <v>4.411498837010555</v>
      </c>
      <c r="BH304">
        <f t="shared" si="314"/>
        <v>4.4114988429790456</v>
      </c>
      <c r="BI304">
        <f t="shared" si="314"/>
        <v>4.4114987419520721</v>
      </c>
      <c r="BJ304">
        <f t="shared" si="314"/>
        <v>4.4115004520120955</v>
      </c>
      <c r="BK304">
        <f t="shared" si="314"/>
        <v>4.4114715074949524</v>
      </c>
      <c r="BL304">
        <f t="shared" si="314"/>
        <v>4.4119617875361241</v>
      </c>
      <c r="BM304">
        <f t="shared" si="314"/>
        <v>4.4037590515226146</v>
      </c>
      <c r="BN304">
        <f t="shared" si="308"/>
        <v>4.6018820745395903</v>
      </c>
    </row>
    <row r="305" spans="1:66">
      <c r="A305" s="37" t="s">
        <v>131</v>
      </c>
      <c r="B305" s="38" t="s">
        <v>45</v>
      </c>
      <c r="C305" s="37">
        <v>54059.555999999997</v>
      </c>
      <c r="D305" s="37" t="s">
        <v>46</v>
      </c>
      <c r="E305" s="58">
        <f t="shared" si="280"/>
        <v>28479.010332351376</v>
      </c>
      <c r="F305">
        <f t="shared" si="281"/>
        <v>28479</v>
      </c>
      <c r="G305">
        <f t="shared" si="282"/>
        <v>3.7351670034695417E-3</v>
      </c>
      <c r="H305" s="116"/>
      <c r="I305" s="117">
        <f>G305</f>
        <v>3.7351670034695417E-3</v>
      </c>
      <c r="J305" s="117"/>
      <c r="K305" s="116"/>
      <c r="L305" s="116"/>
      <c r="M305" s="116"/>
      <c r="N305" s="118"/>
      <c r="O305" s="40"/>
      <c r="P305" s="116"/>
      <c r="Q305" s="293">
        <f t="shared" si="283"/>
        <v>39041.055999999997</v>
      </c>
      <c r="R305" s="8">
        <f t="shared" si="284"/>
        <v>1.3951472543807634E-5</v>
      </c>
      <c r="S305" s="116">
        <v>0.1</v>
      </c>
      <c r="T305" s="167">
        <f t="shared" si="285"/>
        <v>1.3951472543807634E-6</v>
      </c>
      <c r="V305" s="116"/>
      <c r="W305" s="25"/>
      <c r="X305" s="252"/>
      <c r="Y305" s="41"/>
      <c r="Z305">
        <f t="shared" si="286"/>
        <v>28479</v>
      </c>
      <c r="AA305" s="246">
        <f t="shared" si="287"/>
        <v>-2.5524094315839642E-3</v>
      </c>
      <c r="AB305" s="247">
        <f t="shared" si="288"/>
        <v>6.2875764350535058E-3</v>
      </c>
      <c r="AC305" s="247">
        <f t="shared" si="289"/>
        <v>3.7351670034695417E-3</v>
      </c>
      <c r="AD305" s="248">
        <f t="shared" si="290"/>
        <v>3.953361742664015E-6</v>
      </c>
      <c r="AH305">
        <f t="shared" si="291"/>
        <v>4.5762849956421424E-3</v>
      </c>
      <c r="AI305">
        <f t="shared" si="292"/>
        <v>0.39088449051593599</v>
      </c>
      <c r="AJ305">
        <f t="shared" si="293"/>
        <v>0.29274994038950775</v>
      </c>
      <c r="AK305">
        <f t="shared" si="294"/>
        <v>3.3685476066308784E-2</v>
      </c>
      <c r="AL305">
        <f t="shared" si="295"/>
        <v>3.0863466487676332</v>
      </c>
      <c r="AM305">
        <f t="shared" si="296"/>
        <v>36.192504665575349</v>
      </c>
      <c r="AN305">
        <f t="shared" si="313"/>
        <v>3.0294248291382937</v>
      </c>
      <c r="AO305">
        <f t="shared" si="313"/>
        <v>3.0239098086484533</v>
      </c>
      <c r="AP305">
        <f t="shared" si="313"/>
        <v>3.0330083366316516</v>
      </c>
      <c r="AQ305">
        <f t="shared" si="313"/>
        <v>3.0179926347892647</v>
      </c>
      <c r="AR305">
        <f t="shared" si="313"/>
        <v>3.0427603211616896</v>
      </c>
      <c r="AS305">
        <f t="shared" si="313"/>
        <v>3.0018672479123438</v>
      </c>
      <c r="AT305">
        <f t="shared" si="313"/>
        <v>3.0692912194377362</v>
      </c>
      <c r="AU305">
        <f t="shared" si="297"/>
        <v>2.9577984481977562</v>
      </c>
      <c r="AV305" s="246">
        <f t="shared" si="298"/>
        <v>-7.3364823008728055E-4</v>
      </c>
      <c r="AW305" s="247">
        <f t="shared" si="299"/>
        <v>4.4688152335568224E-3</v>
      </c>
      <c r="AX305" s="248">
        <f t="shared" si="300"/>
        <v>1.9970309591669517E-6</v>
      </c>
      <c r="AY305" s="247">
        <f t="shared" si="301"/>
        <v>-2.6598791936692841E-3</v>
      </c>
      <c r="BA305">
        <f t="shared" si="302"/>
        <v>1.8187612014966836E-3</v>
      </c>
      <c r="BB305">
        <f t="shared" si="303"/>
        <v>0.90924840372228244</v>
      </c>
      <c r="BC305">
        <f t="shared" si="304"/>
        <v>0.16832951905174287</v>
      </c>
      <c r="BD305">
        <f t="shared" si="305"/>
        <v>-0.17748283078622801</v>
      </c>
      <c r="BE305">
        <f t="shared" si="306"/>
        <v>-2.0434636734688665</v>
      </c>
      <c r="BF305">
        <f t="shared" si="307"/>
        <v>-1.6344709010609602</v>
      </c>
      <c r="BG305">
        <f t="shared" si="314"/>
        <v>4.4270658929531956</v>
      </c>
      <c r="BH305">
        <f t="shared" si="314"/>
        <v>4.4270658972172461</v>
      </c>
      <c r="BI305">
        <f t="shared" si="314"/>
        <v>4.4270658212192746</v>
      </c>
      <c r="BJ305">
        <f t="shared" si="314"/>
        <v>4.4270671757302882</v>
      </c>
      <c r="BK305">
        <f t="shared" si="314"/>
        <v>4.4270430352329733</v>
      </c>
      <c r="BL305">
        <f t="shared" si="314"/>
        <v>4.4274735725912961</v>
      </c>
      <c r="BM305">
        <f t="shared" si="314"/>
        <v>4.4198876138213095</v>
      </c>
      <c r="BN305">
        <f t="shared" si="308"/>
        <v>4.6183456988127283</v>
      </c>
    </row>
    <row r="306" spans="1:66">
      <c r="A306" s="44" t="s">
        <v>142</v>
      </c>
      <c r="B306" s="45" t="s">
        <v>49</v>
      </c>
      <c r="C306" s="44">
        <v>54086.302199999998</v>
      </c>
      <c r="D306" s="44">
        <v>1E-4</v>
      </c>
      <c r="E306" s="58">
        <f t="shared" si="280"/>
        <v>28552.996619021276</v>
      </c>
      <c r="F306">
        <f t="shared" si="281"/>
        <v>28553</v>
      </c>
      <c r="G306">
        <f t="shared" si="282"/>
        <v>-1.2222309960634448E-3</v>
      </c>
      <c r="H306" s="116"/>
      <c r="I306" s="117"/>
      <c r="J306" s="117"/>
      <c r="K306" s="117">
        <f>G306</f>
        <v>-1.2222309960634448E-3</v>
      </c>
      <c r="L306" s="116"/>
      <c r="M306" s="116"/>
      <c r="N306" s="118"/>
      <c r="O306" s="40"/>
      <c r="P306" s="116"/>
      <c r="Q306" s="293">
        <f t="shared" si="283"/>
        <v>39067.802199999998</v>
      </c>
      <c r="R306" s="8">
        <f t="shared" si="284"/>
        <v>1.4938486077382403E-6</v>
      </c>
      <c r="S306" s="116">
        <v>1</v>
      </c>
      <c r="T306" s="167">
        <f t="shared" si="285"/>
        <v>1.4938486077382403E-6</v>
      </c>
      <c r="W306" s="25"/>
      <c r="X306" s="252"/>
      <c r="Y306" s="41"/>
      <c r="Z306">
        <f t="shared" si="286"/>
        <v>28553</v>
      </c>
      <c r="AA306" s="246">
        <f t="shared" si="287"/>
        <v>-2.671954691108972E-3</v>
      </c>
      <c r="AB306" s="247">
        <f t="shared" si="288"/>
        <v>1.4497236950455272E-3</v>
      </c>
      <c r="AC306" s="247">
        <f t="shared" si="289"/>
        <v>-1.2222309960634448E-3</v>
      </c>
      <c r="AD306" s="248">
        <f t="shared" si="290"/>
        <v>2.1016987919764567E-6</v>
      </c>
      <c r="AH306">
        <f t="shared" si="291"/>
        <v>4.4904024179208924E-3</v>
      </c>
      <c r="AI306">
        <f t="shared" si="292"/>
        <v>0.39075275681206612</v>
      </c>
      <c r="AJ306">
        <f t="shared" si="293"/>
        <v>0.28886567923227408</v>
      </c>
      <c r="AK306">
        <f t="shared" si="294"/>
        <v>3.1212367096187663E-2</v>
      </c>
      <c r="AL306">
        <f t="shared" si="295"/>
        <v>3.0904063683675975</v>
      </c>
      <c r="AM306">
        <f t="shared" si="296"/>
        <v>39.064434928576745</v>
      </c>
      <c r="AN306">
        <f t="shared" si="313"/>
        <v>3.037655731536141</v>
      </c>
      <c r="AO306">
        <f t="shared" si="313"/>
        <v>3.0325101725624006</v>
      </c>
      <c r="AP306">
        <f t="shared" si="313"/>
        <v>3.0409914707691343</v>
      </c>
      <c r="AQ306">
        <f t="shared" si="313"/>
        <v>3.0270077824672987</v>
      </c>
      <c r="AR306">
        <f t="shared" si="313"/>
        <v>3.0500529138323915</v>
      </c>
      <c r="AS306">
        <f t="shared" si="313"/>
        <v>3.0120425893221139</v>
      </c>
      <c r="AT306">
        <f t="shared" si="313"/>
        <v>3.0746619869626275</v>
      </c>
      <c r="AU306">
        <f t="shared" si="297"/>
        <v>2.97124226601724</v>
      </c>
      <c r="AV306" s="246">
        <f t="shared" si="298"/>
        <v>-7.4972200420113247E-4</v>
      </c>
      <c r="AW306" s="247">
        <f t="shared" si="299"/>
        <v>-4.7250899186231229E-4</v>
      </c>
      <c r="AX306" s="248">
        <f t="shared" si="300"/>
        <v>2.232647473907387E-7</v>
      </c>
      <c r="AY306" s="247">
        <f t="shared" si="301"/>
        <v>-7.6348661008921771E-3</v>
      </c>
      <c r="BA306">
        <f t="shared" si="302"/>
        <v>1.9222326869078395E-3</v>
      </c>
      <c r="BB306">
        <f t="shared" si="303"/>
        <v>0.91267002318650536</v>
      </c>
      <c r="BC306">
        <f t="shared" si="304"/>
        <v>0.18720928220739461</v>
      </c>
      <c r="BD306">
        <f t="shared" si="305"/>
        <v>-0.17919119007529685</v>
      </c>
      <c r="BE306">
        <f t="shared" si="306"/>
        <v>-2.0242780063993115</v>
      </c>
      <c r="BF306">
        <f t="shared" si="307"/>
        <v>-1.599793509788811</v>
      </c>
      <c r="BG306">
        <f t="shared" si="314"/>
        <v>4.4477042492641274</v>
      </c>
      <c r="BH306">
        <f t="shared" si="314"/>
        <v>4.4477042518989345</v>
      </c>
      <c r="BI306">
        <f t="shared" si="314"/>
        <v>4.4477042013734369</v>
      </c>
      <c r="BJ306">
        <f t="shared" si="314"/>
        <v>4.4477051702605053</v>
      </c>
      <c r="BK306">
        <f t="shared" si="314"/>
        <v>4.4476865912914771</v>
      </c>
      <c r="BL306">
        <f t="shared" si="314"/>
        <v>4.4480430759619853</v>
      </c>
      <c r="BM306">
        <f t="shared" si="314"/>
        <v>4.4412828745344797</v>
      </c>
      <c r="BN306">
        <f t="shared" si="308"/>
        <v>4.640101202316516</v>
      </c>
    </row>
    <row r="307" spans="1:66">
      <c r="A307" s="82" t="s">
        <v>143</v>
      </c>
      <c r="B307" s="79" t="s">
        <v>49</v>
      </c>
      <c r="C307" s="82">
        <v>54298.503400000001</v>
      </c>
      <c r="D307" s="82">
        <v>1E-4</v>
      </c>
      <c r="E307" s="58">
        <f t="shared" si="280"/>
        <v>29139.995101605597</v>
      </c>
      <c r="F307">
        <f t="shared" si="281"/>
        <v>29140</v>
      </c>
      <c r="G307">
        <f t="shared" si="282"/>
        <v>-1.7707799997879192E-3</v>
      </c>
      <c r="H307" s="116"/>
      <c r="I307" s="117"/>
      <c r="J307" s="117"/>
      <c r="K307" s="117">
        <f>G307</f>
        <v>-1.7707799997879192E-3</v>
      </c>
      <c r="L307" s="116"/>
      <c r="M307" s="116"/>
      <c r="N307" s="118"/>
      <c r="O307" s="40"/>
      <c r="P307" s="116"/>
      <c r="Q307" s="293">
        <f t="shared" si="283"/>
        <v>39280.003400000001</v>
      </c>
      <c r="R307" s="8">
        <f t="shared" si="284"/>
        <v>3.135661807648903E-6</v>
      </c>
      <c r="S307" s="116">
        <v>1</v>
      </c>
      <c r="T307" s="167">
        <f t="shared" si="285"/>
        <v>3.135661807648903E-6</v>
      </c>
      <c r="W307" s="25"/>
      <c r="X307" s="252"/>
      <c r="Y307" s="41"/>
      <c r="Z307">
        <f t="shared" si="286"/>
        <v>29140</v>
      </c>
      <c r="AA307" s="246">
        <f t="shared" si="287"/>
        <v>-3.6277380900266607E-3</v>
      </c>
      <c r="AB307" s="247">
        <f t="shared" si="288"/>
        <v>1.8569580902387415E-3</v>
      </c>
      <c r="AC307" s="247">
        <f t="shared" si="289"/>
        <v>-1.7707799997879192E-3</v>
      </c>
      <c r="AD307" s="248">
        <f t="shared" si="290"/>
        <v>3.4482933489031142E-6</v>
      </c>
      <c r="AH307">
        <f t="shared" si="291"/>
        <v>3.8007008305006151E-3</v>
      </c>
      <c r="AI307">
        <f t="shared" si="292"/>
        <v>0.39006510168170661</v>
      </c>
      <c r="AJ307">
        <f t="shared" si="293"/>
        <v>0.25800961563168862</v>
      </c>
      <c r="AK307">
        <f t="shared" si="294"/>
        <v>1.1654827553329026E-2</v>
      </c>
      <c r="AL307">
        <f t="shared" si="295"/>
        <v>3.1224866647438465</v>
      </c>
      <c r="AM307">
        <f t="shared" si="296"/>
        <v>104.67603514028605</v>
      </c>
      <c r="AN307">
        <f t="shared" si="313"/>
        <v>3.1027739695267362</v>
      </c>
      <c r="AO307">
        <f t="shared" si="313"/>
        <v>3.1007819154686502</v>
      </c>
      <c r="AP307">
        <f t="shared" si="313"/>
        <v>3.1040498392980571</v>
      </c>
      <c r="AQ307">
        <f t="shared" si="313"/>
        <v>3.0986886503619817</v>
      </c>
      <c r="AR307">
        <f t="shared" si="313"/>
        <v>3.1074833662594301</v>
      </c>
      <c r="AS307">
        <f t="shared" si="313"/>
        <v>3.0930544489439282</v>
      </c>
      <c r="AT307">
        <f t="shared" si="313"/>
        <v>3.1167231120493391</v>
      </c>
      <c r="AU307">
        <f t="shared" si="297"/>
        <v>3.077884442504228</v>
      </c>
      <c r="AV307" s="246">
        <f t="shared" si="298"/>
        <v>-9.0399544771115146E-4</v>
      </c>
      <c r="AW307" s="247">
        <f t="shared" si="299"/>
        <v>-8.6678455207676777E-4</v>
      </c>
      <c r="AX307" s="248">
        <f t="shared" si="300"/>
        <v>7.5131545971892289E-7</v>
      </c>
      <c r="AY307" s="247">
        <f t="shared" si="301"/>
        <v>-8.2952234726040436E-3</v>
      </c>
      <c r="BA307">
        <f t="shared" si="302"/>
        <v>2.7237426423155093E-3</v>
      </c>
      <c r="BB307">
        <f t="shared" si="303"/>
        <v>0.94187605146235864</v>
      </c>
      <c r="BC307">
        <f t="shared" si="304"/>
        <v>0.33906252500751144</v>
      </c>
      <c r="BD307">
        <f t="shared" si="305"/>
        <v>-0.1906767265746932</v>
      </c>
      <c r="BE307">
        <f t="shared" si="306"/>
        <v>-1.8666782197639333</v>
      </c>
      <c r="BF307">
        <f t="shared" si="307"/>
        <v>-1.3502585199724657</v>
      </c>
      <c r="BG307">
        <f t="shared" si="314"/>
        <v>4.6142946384073529</v>
      </c>
      <c r="BH307">
        <f t="shared" si="314"/>
        <v>4.6142946384072276</v>
      </c>
      <c r="BI307">
        <f t="shared" si="314"/>
        <v>4.6142946384136341</v>
      </c>
      <c r="BJ307">
        <f t="shared" si="314"/>
        <v>4.6142946380854637</v>
      </c>
      <c r="BK307">
        <f t="shared" si="314"/>
        <v>4.6142946548951596</v>
      </c>
      <c r="BL307">
        <f t="shared" si="314"/>
        <v>4.6142937938644186</v>
      </c>
      <c r="BM307">
        <f t="shared" si="314"/>
        <v>4.6143379075080047</v>
      </c>
      <c r="BN307">
        <f t="shared" si="308"/>
        <v>4.8126752638938628</v>
      </c>
    </row>
    <row r="308" spans="1:66">
      <c r="A308" s="77" t="s">
        <v>144</v>
      </c>
      <c r="B308" s="38" t="s">
        <v>45</v>
      </c>
      <c r="C308" s="37">
        <v>54360.320599999999</v>
      </c>
      <c r="D308" s="37" t="s">
        <v>124</v>
      </c>
      <c r="E308" s="58">
        <f t="shared" si="280"/>
        <v>29310.996031843544</v>
      </c>
      <c r="F308">
        <f t="shared" si="281"/>
        <v>29311</v>
      </c>
      <c r="G308">
        <f t="shared" si="282"/>
        <v>-1.4344969968078658E-3</v>
      </c>
      <c r="H308" s="116"/>
      <c r="I308" s="117"/>
      <c r="J308" s="117"/>
      <c r="K308" s="117">
        <f>G308</f>
        <v>-1.4344969968078658E-3</v>
      </c>
      <c r="L308" s="116"/>
      <c r="M308" s="116"/>
      <c r="N308" s="118"/>
      <c r="O308" s="40"/>
      <c r="P308" s="116"/>
      <c r="Q308" s="293">
        <f t="shared" si="283"/>
        <v>39341.820599999999</v>
      </c>
      <c r="R308" s="8">
        <f t="shared" si="284"/>
        <v>2.0577816338507859E-6</v>
      </c>
      <c r="S308" s="116">
        <v>1</v>
      </c>
      <c r="T308" s="167">
        <f t="shared" si="285"/>
        <v>2.0577816338507859E-6</v>
      </c>
      <c r="U308" s="116"/>
      <c r="V308" s="116"/>
      <c r="W308" s="25"/>
      <c r="X308" s="252"/>
      <c r="Y308" s="41"/>
      <c r="Z308">
        <f t="shared" si="286"/>
        <v>29311</v>
      </c>
      <c r="AA308" s="246">
        <f t="shared" si="287"/>
        <v>-3.9086129229128326E-3</v>
      </c>
      <c r="AB308" s="247">
        <f t="shared" si="288"/>
        <v>2.4741159261049668E-3</v>
      </c>
      <c r="AC308" s="247">
        <f t="shared" si="289"/>
        <v>-1.4344969968078658E-3</v>
      </c>
      <c r="AD308" s="248">
        <f t="shared" si="290"/>
        <v>6.1212496158062373E-6</v>
      </c>
      <c r="AH308">
        <f t="shared" si="291"/>
        <v>3.5970230234803656E-3</v>
      </c>
      <c r="AI308">
        <f t="shared" si="292"/>
        <v>0.38998297652998226</v>
      </c>
      <c r="AJ308">
        <f t="shared" si="293"/>
        <v>0.24899510854822421</v>
      </c>
      <c r="AK308">
        <f t="shared" si="294"/>
        <v>5.9704496166130801E-3</v>
      </c>
      <c r="AL308">
        <f t="shared" si="295"/>
        <v>3.1318056169055288</v>
      </c>
      <c r="AM308">
        <f t="shared" si="296"/>
        <v>204.35031564173786</v>
      </c>
      <c r="AN308">
        <f t="shared" si="313"/>
        <v>3.1217063992917842</v>
      </c>
      <c r="AO308">
        <f t="shared" si="313"/>
        <v>3.1206815060808655</v>
      </c>
      <c r="AP308">
        <f t="shared" si="313"/>
        <v>3.1223618701819427</v>
      </c>
      <c r="AQ308">
        <f t="shared" si="313"/>
        <v>3.1196067978403499</v>
      </c>
      <c r="AR308">
        <f t="shared" si="313"/>
        <v>3.1241238502897613</v>
      </c>
      <c r="AS308">
        <f t="shared" si="313"/>
        <v>3.1167177308091194</v>
      </c>
      <c r="AT308">
        <f t="shared" si="313"/>
        <v>3.1288602111885067</v>
      </c>
      <c r="AU308">
        <f t="shared" si="297"/>
        <v>3.1089505620600626</v>
      </c>
      <c r="AV308" s="246">
        <f t="shared" si="298"/>
        <v>-9.6007281065276775E-4</v>
      </c>
      <c r="AW308" s="247">
        <f t="shared" si="299"/>
        <v>-4.7442418615509805E-4</v>
      </c>
      <c r="AX308" s="248">
        <f t="shared" si="300"/>
        <v>2.2507830840892713E-7</v>
      </c>
      <c r="AY308" s="247">
        <f t="shared" si="301"/>
        <v>-7.9800601325482959E-3</v>
      </c>
      <c r="BA308">
        <f t="shared" si="302"/>
        <v>2.9485401122600649E-3</v>
      </c>
      <c r="BB308">
        <f t="shared" si="303"/>
        <v>0.95106425424191188</v>
      </c>
      <c r="BC308">
        <f t="shared" si="304"/>
        <v>0.38367890065814914</v>
      </c>
      <c r="BD308">
        <f t="shared" si="305"/>
        <v>-0.19323897184042987</v>
      </c>
      <c r="BE308">
        <f t="shared" si="306"/>
        <v>-1.8188216244701834</v>
      </c>
      <c r="BF308">
        <f t="shared" si="307"/>
        <v>-1.2848064211571326</v>
      </c>
      <c r="BG308">
        <f t="shared" si="314"/>
        <v>4.6638440266865748</v>
      </c>
      <c r="BH308">
        <f t="shared" si="314"/>
        <v>4.6638440266864052</v>
      </c>
      <c r="BI308">
        <f t="shared" si="314"/>
        <v>4.6638440267038961</v>
      </c>
      <c r="BJ308">
        <f t="shared" si="314"/>
        <v>4.6638440248957469</v>
      </c>
      <c r="BK308">
        <f t="shared" si="314"/>
        <v>4.6638442118216217</v>
      </c>
      <c r="BL308">
        <f t="shared" si="314"/>
        <v>4.6638248912881259</v>
      </c>
      <c r="BM308">
        <f t="shared" si="314"/>
        <v>4.6658642385962956</v>
      </c>
      <c r="BN308">
        <f t="shared" si="308"/>
        <v>4.8629481165850494</v>
      </c>
    </row>
    <row r="309" spans="1:66">
      <c r="A309" s="80" t="s">
        <v>145</v>
      </c>
      <c r="B309" s="76" t="s">
        <v>45</v>
      </c>
      <c r="C309" s="75">
        <v>54366.647700000001</v>
      </c>
      <c r="D309" s="75">
        <v>2.9999999999999997E-4</v>
      </c>
      <c r="E309" s="58">
        <f t="shared" si="280"/>
        <v>29328.498280177486</v>
      </c>
      <c r="F309">
        <f t="shared" si="281"/>
        <v>29328.5</v>
      </c>
      <c r="G309">
        <f t="shared" si="282"/>
        <v>-6.2171949684852734E-4</v>
      </c>
      <c r="H309" s="116"/>
      <c r="I309" s="117"/>
      <c r="J309" s="117"/>
      <c r="K309" s="117">
        <f>G309</f>
        <v>-6.2171949684852734E-4</v>
      </c>
      <c r="L309" s="116"/>
      <c r="M309" s="116"/>
      <c r="N309" s="118"/>
      <c r="O309" s="40"/>
      <c r="P309" s="116"/>
      <c r="Q309" s="293">
        <f t="shared" si="283"/>
        <v>39348.147700000001</v>
      </c>
      <c r="R309" s="8">
        <f t="shared" si="284"/>
        <v>3.86535132761586E-7</v>
      </c>
      <c r="S309" s="116">
        <v>1</v>
      </c>
      <c r="T309" s="167">
        <f t="shared" si="285"/>
        <v>3.86535132761586E-7</v>
      </c>
      <c r="V309" s="116"/>
      <c r="W309" s="25"/>
      <c r="X309" s="252"/>
      <c r="Y309" s="41"/>
      <c r="Z309">
        <f t="shared" si="286"/>
        <v>29328.5</v>
      </c>
      <c r="AA309" s="246">
        <f t="shared" si="287"/>
        <v>-3.937418468760996E-3</v>
      </c>
      <c r="AB309" s="247">
        <f t="shared" si="288"/>
        <v>3.3156989719124686E-3</v>
      </c>
      <c r="AC309" s="247">
        <f t="shared" si="289"/>
        <v>-6.2171949684852734E-4</v>
      </c>
      <c r="AD309" s="248">
        <f t="shared" si="290"/>
        <v>1.0993859672341402E-5</v>
      </c>
      <c r="AH309">
        <f t="shared" si="291"/>
        <v>3.5761097227071581E-3</v>
      </c>
      <c r="AI309">
        <f t="shared" si="292"/>
        <v>0.38997756168145992</v>
      </c>
      <c r="AJ309">
        <f t="shared" si="293"/>
        <v>0.24807164705388521</v>
      </c>
      <c r="AK309">
        <f t="shared" si="294"/>
        <v>5.3888718436780354E-3</v>
      </c>
      <c r="AL309">
        <f t="shared" si="295"/>
        <v>3.1327589921808361</v>
      </c>
      <c r="AM309">
        <f t="shared" si="296"/>
        <v>226.4052131723694</v>
      </c>
      <c r="AN309">
        <f t="shared" si="313"/>
        <v>3.1236434769503121</v>
      </c>
      <c r="AO309">
        <f t="shared" si="313"/>
        <v>3.1227181543561771</v>
      </c>
      <c r="AP309">
        <f t="shared" si="313"/>
        <v>3.1242352107409643</v>
      </c>
      <c r="AQ309">
        <f t="shared" si="313"/>
        <v>3.1217479906519725</v>
      </c>
      <c r="AR309">
        <f t="shared" si="313"/>
        <v>3.1258257407999541</v>
      </c>
      <c r="AS309">
        <f t="shared" si="313"/>
        <v>3.1191401780583656</v>
      </c>
      <c r="AT309">
        <f t="shared" si="313"/>
        <v>3.1301009196933531</v>
      </c>
      <c r="AU309">
        <f t="shared" si="297"/>
        <v>3.1121298433011568</v>
      </c>
      <c r="AV309" s="246">
        <f t="shared" si="298"/>
        <v>-9.6615030151712793E-4</v>
      </c>
      <c r="AW309" s="247">
        <f t="shared" si="299"/>
        <v>3.4443080466860058E-4</v>
      </c>
      <c r="AX309" s="248">
        <f t="shared" si="300"/>
        <v>1.1863257920465969E-7</v>
      </c>
      <c r="AY309" s="247">
        <f t="shared" si="301"/>
        <v>-7.1690973867995535E-3</v>
      </c>
      <c r="BA309">
        <f t="shared" si="302"/>
        <v>2.9712681672438681E-3</v>
      </c>
      <c r="BB309">
        <f t="shared" si="303"/>
        <v>0.95202147278052363</v>
      </c>
      <c r="BC309">
        <f t="shared" si="304"/>
        <v>0.38824576969489688</v>
      </c>
      <c r="BD309">
        <f t="shared" si="305"/>
        <v>-0.19347885769948264</v>
      </c>
      <c r="BE309">
        <f t="shared" si="306"/>
        <v>-1.8138711592440941</v>
      </c>
      <c r="BF309">
        <f t="shared" si="307"/>
        <v>-1.2782660402301729</v>
      </c>
      <c r="BG309">
        <f t="shared" si="314"/>
        <v>4.6689421819968233</v>
      </c>
      <c r="BH309">
        <f t="shared" si="314"/>
        <v>4.6689421819967167</v>
      </c>
      <c r="BI309">
        <f t="shared" si="314"/>
        <v>4.6689421820089985</v>
      </c>
      <c r="BJ309">
        <f t="shared" si="314"/>
        <v>4.6689421805904674</v>
      </c>
      <c r="BK309">
        <f t="shared" si="314"/>
        <v>4.668942344432879</v>
      </c>
      <c r="BL309">
        <f t="shared" si="314"/>
        <v>4.6689234244730837</v>
      </c>
      <c r="BM309">
        <f t="shared" si="314"/>
        <v>4.6711655559255094</v>
      </c>
      <c r="BN309">
        <f t="shared" si="308"/>
        <v>4.8680929991704041</v>
      </c>
    </row>
    <row r="310" spans="1:66">
      <c r="A310" s="82" t="s">
        <v>146</v>
      </c>
      <c r="B310" s="79" t="s">
        <v>49</v>
      </c>
      <c r="C310" s="82">
        <v>54444.550600000002</v>
      </c>
      <c r="D310" s="82">
        <v>1E-4</v>
      </c>
      <c r="E310" s="58">
        <f t="shared" si="280"/>
        <v>29543.996044039886</v>
      </c>
      <c r="F310">
        <f t="shared" si="281"/>
        <v>29544</v>
      </c>
      <c r="G310">
        <f t="shared" si="282"/>
        <v>-1.4300879993243143E-3</v>
      </c>
      <c r="H310" s="116"/>
      <c r="I310" s="117"/>
      <c r="J310" s="117"/>
      <c r="K310" s="117">
        <f>G310</f>
        <v>-1.4300879993243143E-3</v>
      </c>
      <c r="L310" s="116"/>
      <c r="M310" s="116"/>
      <c r="N310" s="118"/>
      <c r="O310" s="40"/>
      <c r="P310" s="116"/>
      <c r="Q310" s="293">
        <f t="shared" si="283"/>
        <v>39426.050600000002</v>
      </c>
      <c r="R310" s="8">
        <f t="shared" si="284"/>
        <v>2.0451516858114198E-6</v>
      </c>
      <c r="S310" s="116">
        <v>1</v>
      </c>
      <c r="T310" s="167">
        <f t="shared" si="285"/>
        <v>2.0451516858114198E-6</v>
      </c>
      <c r="V310" s="116"/>
      <c r="W310" s="25"/>
      <c r="X310" s="252"/>
      <c r="Y310" s="41"/>
      <c r="Z310">
        <f t="shared" si="286"/>
        <v>29544</v>
      </c>
      <c r="AA310" s="246">
        <f t="shared" si="287"/>
        <v>-4.2930603698806396E-3</v>
      </c>
      <c r="AB310" s="247">
        <f t="shared" si="288"/>
        <v>2.8629723705563253E-3</v>
      </c>
      <c r="AC310" s="247">
        <f t="shared" si="289"/>
        <v>-1.4300879993243143E-3</v>
      </c>
      <c r="AD310" s="248">
        <f t="shared" si="290"/>
        <v>8.196610794568905E-6</v>
      </c>
      <c r="AH310">
        <f t="shared" si="291"/>
        <v>3.3175328733195853E-3</v>
      </c>
      <c r="AI310">
        <f t="shared" si="292"/>
        <v>0.38995633291645393</v>
      </c>
      <c r="AJ310">
        <f t="shared" si="293"/>
        <v>0.23668361876858515</v>
      </c>
      <c r="AK310">
        <f t="shared" si="294"/>
        <v>-1.7718473704861004E-3</v>
      </c>
      <c r="AL310">
        <f t="shared" si="295"/>
        <v>-3.1386882018533893</v>
      </c>
      <c r="AM310">
        <f t="shared" si="296"/>
        <v>-688.59763409348182</v>
      </c>
      <c r="AN310">
        <f t="shared" si="313"/>
        <v>3.1474943358985064</v>
      </c>
      <c r="AO310">
        <f t="shared" si="313"/>
        <v>3.147798919651871</v>
      </c>
      <c r="AP310">
        <f t="shared" si="313"/>
        <v>3.1472996310077437</v>
      </c>
      <c r="AQ310">
        <f t="shared" si="313"/>
        <v>3.1481180902719643</v>
      </c>
      <c r="AR310">
        <f t="shared" si="313"/>
        <v>3.1467764323798337</v>
      </c>
      <c r="AS310">
        <f t="shared" si="313"/>
        <v>3.148975748693791</v>
      </c>
      <c r="AT310">
        <f t="shared" si="313"/>
        <v>3.145370527309113</v>
      </c>
      <c r="AU310">
        <f t="shared" si="297"/>
        <v>3.1512804208700596</v>
      </c>
      <c r="AV310" s="246">
        <f t="shared" si="298"/>
        <v>-1.0466102884699796E-3</v>
      </c>
      <c r="AW310" s="247">
        <f t="shared" si="299"/>
        <v>-3.8347771085433472E-4</v>
      </c>
      <c r="AX310" s="248">
        <f t="shared" si="300"/>
        <v>1.4705515472208076E-7</v>
      </c>
      <c r="AY310" s="247">
        <f t="shared" si="301"/>
        <v>-7.99407095405456E-3</v>
      </c>
      <c r="BA310">
        <f t="shared" si="302"/>
        <v>3.24645008141066E-3</v>
      </c>
      <c r="BB310">
        <f t="shared" si="303"/>
        <v>0.96406103685757683</v>
      </c>
      <c r="BC310">
        <f t="shared" si="304"/>
        <v>0.44441406327070437</v>
      </c>
      <c r="BD310">
        <f t="shared" si="305"/>
        <v>-0.19607243146116751</v>
      </c>
      <c r="BE310">
        <f t="shared" si="306"/>
        <v>-1.7520783569682903</v>
      </c>
      <c r="BF310">
        <f t="shared" si="307"/>
        <v>-1.1999539530845198</v>
      </c>
      <c r="BG310">
        <f t="shared" si="314"/>
        <v>4.7321485409147837</v>
      </c>
      <c r="BH310">
        <f t="shared" si="314"/>
        <v>4.732148540914789</v>
      </c>
      <c r="BI310">
        <f t="shared" si="314"/>
        <v>4.7321485409160573</v>
      </c>
      <c r="BJ310">
        <f t="shared" si="314"/>
        <v>4.7321485412381383</v>
      </c>
      <c r="BK310">
        <f t="shared" si="314"/>
        <v>4.7321486230136705</v>
      </c>
      <c r="BL310">
        <f t="shared" si="314"/>
        <v>4.7321693746563422</v>
      </c>
      <c r="BM310">
        <f t="shared" si="314"/>
        <v>4.7368733796698921</v>
      </c>
      <c r="BN310">
        <f t="shared" si="308"/>
        <v>4.9314485532929231</v>
      </c>
    </row>
    <row r="311" spans="1:66">
      <c r="A311" s="82" t="s">
        <v>142</v>
      </c>
      <c r="B311" s="79" t="s">
        <v>49</v>
      </c>
      <c r="C311" s="82">
        <v>54525.047500000001</v>
      </c>
      <c r="D311" s="82">
        <v>2.9999999999999997E-4</v>
      </c>
      <c r="E311" s="58">
        <f t="shared" si="280"/>
        <v>29766.669422667055</v>
      </c>
      <c r="F311">
        <f t="shared" si="281"/>
        <v>29766.5</v>
      </c>
      <c r="G311" s="168"/>
      <c r="H311" s="116"/>
      <c r="I311" s="85"/>
      <c r="J311" s="117"/>
      <c r="K311" s="117"/>
      <c r="L311" s="116"/>
      <c r="M311" s="116"/>
      <c r="N311" s="118"/>
      <c r="O311" s="40"/>
      <c r="P311" s="116"/>
      <c r="Q311" s="293">
        <f t="shared" si="283"/>
        <v>39506.547500000001</v>
      </c>
      <c r="R311" s="8">
        <f>+(O311-U311)^2</f>
        <v>3.7511526873165611E-3</v>
      </c>
      <c r="S311" s="116"/>
      <c r="T311" s="167"/>
      <c r="U311" s="58">
        <f>+C311-(C$7+F311*C$8)</f>
        <v>6.124665449897293E-2</v>
      </c>
      <c r="V311" s="116"/>
      <c r="W311" s="25"/>
      <c r="X311" s="252"/>
      <c r="Y311" s="41"/>
      <c r="Z311">
        <f t="shared" si="286"/>
        <v>29766.5</v>
      </c>
      <c r="AA311" s="246">
        <f t="shared" si="287"/>
        <v>-4.6620307582016405E-3</v>
      </c>
      <c r="AB311" s="247">
        <f t="shared" si="288"/>
        <v>4.6620307582016405E-3</v>
      </c>
      <c r="AC311" s="247">
        <f t="shared" si="289"/>
        <v>0</v>
      </c>
      <c r="AD311" s="248">
        <f t="shared" si="290"/>
        <v>0</v>
      </c>
      <c r="AH311">
        <f t="shared" si="291"/>
        <v>3.0485430734322402E-3</v>
      </c>
      <c r="AI311">
        <f t="shared" si="292"/>
        <v>0.39002262792695097</v>
      </c>
      <c r="AJ311">
        <f t="shared" si="293"/>
        <v>0.224889265790926</v>
      </c>
      <c r="AK311">
        <f t="shared" si="294"/>
        <v>-9.1662833635999356E-3</v>
      </c>
      <c r="AL311">
        <f t="shared" si="295"/>
        <v>-3.1265665331052723</v>
      </c>
      <c r="AM311">
        <f t="shared" si="296"/>
        <v>-133.09905049693302</v>
      </c>
      <c r="AN311">
        <f t="shared" ref="AN311:AT320" si="315">$AU311+$AB$7*SIN(AO311)</f>
        <v>3.1721231538696402</v>
      </c>
      <c r="AO311">
        <f t="shared" si="315"/>
        <v>3.1736933679688919</v>
      </c>
      <c r="AP311">
        <f t="shared" si="315"/>
        <v>3.1711182185058862</v>
      </c>
      <c r="AQ311">
        <f t="shared" si="315"/>
        <v>3.1753415715873543</v>
      </c>
      <c r="AR311">
        <f t="shared" si="315"/>
        <v>3.1684153766791301</v>
      </c>
      <c r="AS311">
        <f t="shared" si="315"/>
        <v>3.179774994670582</v>
      </c>
      <c r="AT311">
        <f t="shared" si="315"/>
        <v>3.1611460506556059</v>
      </c>
      <c r="AU311">
        <f t="shared" si="297"/>
        <v>3.1917027109354001</v>
      </c>
      <c r="AV311" s="246">
        <f t="shared" si="298"/>
        <v>-1.1416508766421509E-3</v>
      </c>
      <c r="AW311" s="247">
        <f t="shared" si="299"/>
        <v>-9999</v>
      </c>
      <c r="AX311" s="248">
        <f t="shared" si="300"/>
        <v>0</v>
      </c>
      <c r="AY311" s="247">
        <f t="shared" si="301"/>
        <v>-9999</v>
      </c>
      <c r="BA311">
        <f t="shared" si="302"/>
        <v>3.5203798815594896E-3</v>
      </c>
      <c r="BB311">
        <f t="shared" si="303"/>
        <v>0.97696613585451741</v>
      </c>
      <c r="BC311">
        <f t="shared" si="304"/>
        <v>0.50207128692803593</v>
      </c>
      <c r="BD311">
        <f t="shared" si="305"/>
        <v>-0.19800365792927699</v>
      </c>
      <c r="BE311">
        <f t="shared" si="306"/>
        <v>-1.6866062864366815</v>
      </c>
      <c r="BF311">
        <f t="shared" si="307"/>
        <v>-1.1230741520200007</v>
      </c>
      <c r="BG311">
        <f t="shared" ref="BG311:BM320" si="316">$BN311+$BB$7*SIN(BH311)</f>
        <v>4.7982575874989468</v>
      </c>
      <c r="BH311">
        <f t="shared" si="316"/>
        <v>4.7982575875098421</v>
      </c>
      <c r="BI311">
        <f t="shared" si="316"/>
        <v>4.7982575881471448</v>
      </c>
      <c r="BJ311">
        <f t="shared" si="316"/>
        <v>4.7982576254251672</v>
      </c>
      <c r="BK311">
        <f t="shared" si="316"/>
        <v>4.7982598059170947</v>
      </c>
      <c r="BL311">
        <f t="shared" si="316"/>
        <v>4.7983872528019917</v>
      </c>
      <c r="BM311">
        <f t="shared" si="316"/>
        <v>4.8055346322094259</v>
      </c>
      <c r="BN311">
        <f t="shared" si="308"/>
        <v>4.9968620604495833</v>
      </c>
    </row>
    <row r="312" spans="1:66">
      <c r="A312" s="80" t="s">
        <v>147</v>
      </c>
      <c r="B312" s="76" t="s">
        <v>49</v>
      </c>
      <c r="C312" s="75">
        <v>54631.808199999999</v>
      </c>
      <c r="D312" s="75">
        <v>1E-4</v>
      </c>
      <c r="E312" s="58">
        <f t="shared" si="280"/>
        <v>30061.994655981656</v>
      </c>
      <c r="F312">
        <f t="shared" si="281"/>
        <v>30062</v>
      </c>
      <c r="G312">
        <f t="shared" ref="G312:G343" si="317">+C312-(C$7+F312*C$8)</f>
        <v>-1.9318739941809326E-3</v>
      </c>
      <c r="H312" s="116"/>
      <c r="I312" s="117"/>
      <c r="J312" s="117"/>
      <c r="K312" s="117">
        <f t="shared" ref="K312:K343" si="318">G312</f>
        <v>-1.9318739941809326E-3</v>
      </c>
      <c r="L312" s="116"/>
      <c r="M312" s="116"/>
      <c r="N312" s="118"/>
      <c r="O312" s="40"/>
      <c r="P312" s="116"/>
      <c r="Q312" s="293">
        <f t="shared" si="283"/>
        <v>39613.308199999999</v>
      </c>
      <c r="R312" s="8">
        <f t="shared" ref="R312:R343" si="319">+(O312-G312)^2</f>
        <v>3.7321371293925902E-6</v>
      </c>
      <c r="S312" s="116">
        <v>1</v>
      </c>
      <c r="T312" s="167">
        <f t="shared" ref="T312:T343" si="320">+S312*R312</f>
        <v>3.7321371293925902E-6</v>
      </c>
      <c r="V312" s="116"/>
      <c r="W312" s="25"/>
      <c r="X312" s="252"/>
      <c r="Y312" s="41"/>
      <c r="Z312">
        <f t="shared" si="286"/>
        <v>30062</v>
      </c>
      <c r="AA312" s="246">
        <f t="shared" si="287"/>
        <v>-5.1548151854026057E-3</v>
      </c>
      <c r="AB312" s="247">
        <f t="shared" si="288"/>
        <v>3.222941191221673E-3</v>
      </c>
      <c r="AC312" s="247">
        <f t="shared" si="289"/>
        <v>-1.9318739941809326E-3</v>
      </c>
      <c r="AD312" s="248">
        <f t="shared" si="290"/>
        <v>1.0387349922073377E-5</v>
      </c>
      <c r="AH312">
        <f t="shared" si="291"/>
        <v>2.6881689974029921E-3</v>
      </c>
      <c r="AI312">
        <f t="shared" si="292"/>
        <v>0.39024959247203217</v>
      </c>
      <c r="AJ312">
        <f t="shared" si="293"/>
        <v>0.20915573579199787</v>
      </c>
      <c r="AK312">
        <f t="shared" si="294"/>
        <v>-1.8996202550031278E-2</v>
      </c>
      <c r="AL312">
        <f t="shared" si="295"/>
        <v>-3.1104486639481332</v>
      </c>
      <c r="AM312">
        <f t="shared" si="296"/>
        <v>-64.21265747842321</v>
      </c>
      <c r="AN312">
        <f t="shared" si="315"/>
        <v>3.2048596291292153</v>
      </c>
      <c r="AO312">
        <f t="shared" si="315"/>
        <v>3.2080751330096704</v>
      </c>
      <c r="AP312">
        <f t="shared" si="315"/>
        <v>3.2027934488317498</v>
      </c>
      <c r="AQ312">
        <f t="shared" si="315"/>
        <v>3.211469946043255</v>
      </c>
      <c r="AR312">
        <f t="shared" si="315"/>
        <v>3.1972190886201273</v>
      </c>
      <c r="AS312">
        <f t="shared" si="315"/>
        <v>3.2206329694635554</v>
      </c>
      <c r="AT312">
        <f t="shared" si="315"/>
        <v>3.1821813379542059</v>
      </c>
      <c r="AU312">
        <f t="shared" si="297"/>
        <v>3.2453871456064478</v>
      </c>
      <c r="AV312" s="246">
        <f t="shared" si="298"/>
        <v>-1.2894600546938095E-3</v>
      </c>
      <c r="AW312" s="247">
        <f t="shared" si="299"/>
        <v>-6.4241393948712318E-4</v>
      </c>
      <c r="AX312" s="248">
        <f t="shared" si="300"/>
        <v>4.1269566964736515E-7</v>
      </c>
      <c r="AY312" s="247">
        <f t="shared" si="301"/>
        <v>-8.485398122292721E-3</v>
      </c>
      <c r="BA312">
        <f t="shared" si="302"/>
        <v>3.8653551307087962E-3</v>
      </c>
      <c r="BB312">
        <f t="shared" si="303"/>
        <v>0.994800957736382</v>
      </c>
      <c r="BC312">
        <f t="shared" si="304"/>
        <v>0.57754459590967078</v>
      </c>
      <c r="BD312">
        <f t="shared" si="305"/>
        <v>-0.19927111534386463</v>
      </c>
      <c r="BE312">
        <f t="shared" si="306"/>
        <v>-1.5968807046909996</v>
      </c>
      <c r="BF312">
        <f t="shared" si="307"/>
        <v>-1.026430589255062</v>
      </c>
      <c r="BG312">
        <f t="shared" si="316"/>
        <v>4.8874446805537737</v>
      </c>
      <c r="BH312">
        <f t="shared" si="316"/>
        <v>4.8874446810828074</v>
      </c>
      <c r="BI312">
        <f t="shared" si="316"/>
        <v>4.8874446963210687</v>
      </c>
      <c r="BJ312">
        <f t="shared" si="316"/>
        <v>4.887445135242575</v>
      </c>
      <c r="BK312">
        <f t="shared" si="316"/>
        <v>4.8874577774306056</v>
      </c>
      <c r="BL312">
        <f t="shared" si="316"/>
        <v>4.8878215213949412</v>
      </c>
      <c r="BM312">
        <f t="shared" si="316"/>
        <v>4.8979852911380295</v>
      </c>
      <c r="BN312">
        <f t="shared" si="308"/>
        <v>5.0837370778194408</v>
      </c>
    </row>
    <row r="313" spans="1:66">
      <c r="A313" s="80" t="s">
        <v>147</v>
      </c>
      <c r="B313" s="76" t="s">
        <v>45</v>
      </c>
      <c r="C313" s="75">
        <v>54658.7402</v>
      </c>
      <c r="D313" s="75">
        <v>1E-4</v>
      </c>
      <c r="E313" s="58">
        <f t="shared" si="280"/>
        <v>30136.4949091987</v>
      </c>
      <c r="F313">
        <f t="shared" si="281"/>
        <v>30136.5</v>
      </c>
      <c r="G313">
        <f t="shared" si="317"/>
        <v>-1.8403354988549836E-3</v>
      </c>
      <c r="H313" s="116"/>
      <c r="I313" s="117"/>
      <c r="J313" s="117"/>
      <c r="K313" s="117">
        <f t="shared" si="318"/>
        <v>-1.8403354988549836E-3</v>
      </c>
      <c r="L313" s="116"/>
      <c r="M313" s="116"/>
      <c r="N313" s="118"/>
      <c r="O313" s="40"/>
      <c r="P313" s="116"/>
      <c r="Q313" s="293">
        <f t="shared" si="283"/>
        <v>39640.2402</v>
      </c>
      <c r="R313" s="8">
        <f t="shared" si="319"/>
        <v>3.3868347483458213E-6</v>
      </c>
      <c r="S313" s="116">
        <v>1</v>
      </c>
      <c r="T313" s="167">
        <f t="shared" si="320"/>
        <v>3.3868347483458213E-6</v>
      </c>
      <c r="V313" s="116"/>
      <c r="W313" s="25"/>
      <c r="X313" s="252"/>
      <c r="Y313" s="41"/>
      <c r="Z313">
        <f t="shared" si="286"/>
        <v>30136.5</v>
      </c>
      <c r="AA313" s="246">
        <f t="shared" si="287"/>
        <v>-5.2795458252669902E-3</v>
      </c>
      <c r="AB313" s="247">
        <f t="shared" si="288"/>
        <v>3.4392103264120066E-3</v>
      </c>
      <c r="AC313" s="247">
        <f t="shared" si="289"/>
        <v>-1.8403354988549836E-3</v>
      </c>
      <c r="AD313" s="248">
        <f t="shared" si="290"/>
        <v>1.1828167669298981E-5</v>
      </c>
      <c r="AH313">
        <f t="shared" si="291"/>
        <v>2.5967538561107663E-3</v>
      </c>
      <c r="AI313">
        <f t="shared" si="292"/>
        <v>0.39033194148044426</v>
      </c>
      <c r="AJ313">
        <f t="shared" si="293"/>
        <v>0.20517474160403859</v>
      </c>
      <c r="AK313">
        <f t="shared" si="294"/>
        <v>-2.1477281318643328E-2</v>
      </c>
      <c r="AL313">
        <f t="shared" si="295"/>
        <v>-3.1063793876266601</v>
      </c>
      <c r="AM313">
        <f t="shared" si="296"/>
        <v>-56.790907593538414</v>
      </c>
      <c r="AN313">
        <f t="shared" si="315"/>
        <v>3.2131210656902147</v>
      </c>
      <c r="AO313">
        <f t="shared" si="315"/>
        <v>3.2167408436382363</v>
      </c>
      <c r="AP313">
        <f t="shared" si="315"/>
        <v>3.2107917346378434</v>
      </c>
      <c r="AQ313">
        <f t="shared" si="315"/>
        <v>3.2205704980014489</v>
      </c>
      <c r="AR313">
        <f t="shared" si="315"/>
        <v>3.2045003584386751</v>
      </c>
      <c r="AS313">
        <f t="shared" si="315"/>
        <v>3.2309201184177243</v>
      </c>
      <c r="AT313">
        <f t="shared" si="315"/>
        <v>3.187509703587363</v>
      </c>
      <c r="AU313">
        <f t="shared" si="297"/>
        <v>3.2589218000328199</v>
      </c>
      <c r="AV313" s="246">
        <f t="shared" si="298"/>
        <v>-1.3310346816906163E-3</v>
      </c>
      <c r="AW313" s="247">
        <f t="shared" si="299"/>
        <v>-5.0930081716436728E-4</v>
      </c>
      <c r="AX313" s="248">
        <f t="shared" si="300"/>
        <v>2.5938732236429227E-7</v>
      </c>
      <c r="AY313" s="247">
        <f t="shared" si="301"/>
        <v>-8.3856004985421242E-3</v>
      </c>
      <c r="BA313">
        <f t="shared" si="302"/>
        <v>3.9485111435763739E-3</v>
      </c>
      <c r="BB313">
        <f t="shared" si="303"/>
        <v>0.99941334359896339</v>
      </c>
      <c r="BC313">
        <f t="shared" si="304"/>
        <v>0.59627993643283661</v>
      </c>
      <c r="BD313">
        <f t="shared" si="305"/>
        <v>-0.19933806281067801</v>
      </c>
      <c r="BE313">
        <f t="shared" si="306"/>
        <v>-1.5737393407834044</v>
      </c>
      <c r="BF313">
        <f t="shared" si="307"/>
        <v>-1.0029473531666409</v>
      </c>
      <c r="BG313">
        <f t="shared" si="316"/>
        <v>4.910187446078468</v>
      </c>
      <c r="BH313">
        <f t="shared" si="316"/>
        <v>4.9101874471120546</v>
      </c>
      <c r="BI313">
        <f t="shared" si="316"/>
        <v>4.9101874734976718</v>
      </c>
      <c r="BJ313">
        <f t="shared" si="316"/>
        <v>4.9101881470743551</v>
      </c>
      <c r="BK313">
        <f t="shared" si="316"/>
        <v>4.910205341492083</v>
      </c>
      <c r="BL313">
        <f t="shared" si="316"/>
        <v>4.9106437657474107</v>
      </c>
      <c r="BM313">
        <f t="shared" si="316"/>
        <v>4.9215165238115315</v>
      </c>
      <c r="BN313">
        <f t="shared" si="308"/>
        <v>5.1056395779685246</v>
      </c>
    </row>
    <row r="314" spans="1:66">
      <c r="A314" s="80" t="s">
        <v>147</v>
      </c>
      <c r="B314" s="76" t="s">
        <v>49</v>
      </c>
      <c r="C314" s="75">
        <v>54678.804100000001</v>
      </c>
      <c r="D314" s="75">
        <v>1E-4</v>
      </c>
      <c r="E314" s="58">
        <f t="shared" si="280"/>
        <v>30191.996380701803</v>
      </c>
      <c r="F314">
        <f t="shared" si="281"/>
        <v>30192</v>
      </c>
      <c r="G314">
        <f t="shared" si="317"/>
        <v>-1.3083839949104004E-3</v>
      </c>
      <c r="H314" s="116"/>
      <c r="I314" s="117"/>
      <c r="J314" s="117"/>
      <c r="K314" s="117">
        <f t="shared" si="318"/>
        <v>-1.3083839949104004E-3</v>
      </c>
      <c r="L314" s="116"/>
      <c r="M314" s="116"/>
      <c r="N314" s="118"/>
      <c r="O314" s="40"/>
      <c r="P314" s="116"/>
      <c r="Q314" s="293">
        <f t="shared" si="283"/>
        <v>39660.304100000001</v>
      </c>
      <c r="R314" s="8">
        <f t="shared" si="319"/>
        <v>1.7118686781376985E-6</v>
      </c>
      <c r="S314" s="116">
        <v>1</v>
      </c>
      <c r="T314" s="167">
        <f t="shared" si="320"/>
        <v>1.7118686781376985E-6</v>
      </c>
      <c r="V314" s="116"/>
      <c r="W314" s="25"/>
      <c r="X314" s="252"/>
      <c r="Y314" s="41"/>
      <c r="Z314">
        <f t="shared" si="286"/>
        <v>30192</v>
      </c>
      <c r="AA314" s="246">
        <f t="shared" si="287"/>
        <v>-5.3725939159839104E-3</v>
      </c>
      <c r="AB314" s="247">
        <f t="shared" si="288"/>
        <v>4.06420992107351E-3</v>
      </c>
      <c r="AC314" s="247">
        <f t="shared" si="289"/>
        <v>-1.3083839949104004E-3</v>
      </c>
      <c r="AD314" s="248">
        <f t="shared" si="290"/>
        <v>1.6517802282552348E-5</v>
      </c>
      <c r="AH314">
        <f t="shared" si="291"/>
        <v>2.5285071190063418E-3</v>
      </c>
      <c r="AI314">
        <f t="shared" si="292"/>
        <v>0.39039989532872821</v>
      </c>
      <c r="AJ314">
        <f t="shared" si="293"/>
        <v>0.20220494383083121</v>
      </c>
      <c r="AK314">
        <f t="shared" si="294"/>
        <v>-2.3326542320266618E-2</v>
      </c>
      <c r="AL314">
        <f t="shared" si="295"/>
        <v>-3.1033459949088678</v>
      </c>
      <c r="AM314">
        <f t="shared" si="296"/>
        <v>-52.285775068324448</v>
      </c>
      <c r="AN314">
        <f t="shared" si="315"/>
        <v>3.2192782619619744</v>
      </c>
      <c r="AO314">
        <f t="shared" si="315"/>
        <v>3.223195701939721</v>
      </c>
      <c r="AP314">
        <f t="shared" si="315"/>
        <v>3.2167543678661406</v>
      </c>
      <c r="AQ314">
        <f t="shared" si="315"/>
        <v>3.2273474497252819</v>
      </c>
      <c r="AR314">
        <f t="shared" si="315"/>
        <v>3.2099311709995706</v>
      </c>
      <c r="AS314">
        <f t="shared" si="315"/>
        <v>3.2385790808315771</v>
      </c>
      <c r="AT314">
        <f t="shared" si="315"/>
        <v>3.1914875768359066</v>
      </c>
      <c r="AU314">
        <f t="shared" si="297"/>
        <v>3.2690046633974332</v>
      </c>
      <c r="AV314" s="246">
        <f t="shared" si="298"/>
        <v>-1.3632160710312863E-3</v>
      </c>
      <c r="AW314" s="247">
        <f t="shared" si="299"/>
        <v>5.4832076120885954E-5</v>
      </c>
      <c r="AX314" s="248">
        <f t="shared" si="300"/>
        <v>3.0065565717266318E-9</v>
      </c>
      <c r="AY314" s="247">
        <f t="shared" si="301"/>
        <v>-7.8462689588693658E-3</v>
      </c>
      <c r="BA314">
        <f t="shared" si="302"/>
        <v>4.0093778449526241E-3</v>
      </c>
      <c r="BB314">
        <f t="shared" si="303"/>
        <v>1.002877655915267</v>
      </c>
      <c r="BC314">
        <f t="shared" si="304"/>
        <v>0.61014104860865825</v>
      </c>
      <c r="BD314">
        <f t="shared" si="305"/>
        <v>-0.19931815408356562</v>
      </c>
      <c r="BE314">
        <f t="shared" si="306"/>
        <v>-1.5563598294642449</v>
      </c>
      <c r="BF314">
        <f t="shared" si="307"/>
        <v>-0.9856667149479198</v>
      </c>
      <c r="BG314">
        <f t="shared" si="316"/>
        <v>4.9271986912635084</v>
      </c>
      <c r="BH314">
        <f t="shared" si="316"/>
        <v>4.9271986928875844</v>
      </c>
      <c r="BI314">
        <f t="shared" si="316"/>
        <v>4.9271987311088843</v>
      </c>
      <c r="BJ314">
        <f t="shared" si="316"/>
        <v>4.9271996306138428</v>
      </c>
      <c r="BK314">
        <f t="shared" si="316"/>
        <v>4.927220798608082</v>
      </c>
      <c r="BL314">
        <f t="shared" si="316"/>
        <v>4.9277183522780748</v>
      </c>
      <c r="BM314">
        <f t="shared" si="316"/>
        <v>4.9391039552387204</v>
      </c>
      <c r="BN314">
        <f t="shared" si="308"/>
        <v>5.1219562055963657</v>
      </c>
    </row>
    <row r="315" spans="1:66">
      <c r="A315" s="80" t="s">
        <v>147</v>
      </c>
      <c r="B315" s="76" t="s">
        <v>49</v>
      </c>
      <c r="C315" s="75">
        <v>54710.614300000001</v>
      </c>
      <c r="D315" s="75">
        <v>2.9999999999999997E-4</v>
      </c>
      <c r="E315" s="58">
        <f t="shared" si="280"/>
        <v>30279.990883705101</v>
      </c>
      <c r="F315">
        <f t="shared" si="281"/>
        <v>30280</v>
      </c>
      <c r="G315">
        <f t="shared" si="317"/>
        <v>-3.2955599963315763E-3</v>
      </c>
      <c r="H315" s="116"/>
      <c r="I315" s="117"/>
      <c r="J315" s="117"/>
      <c r="K315" s="117">
        <f t="shared" si="318"/>
        <v>-3.2955599963315763E-3</v>
      </c>
      <c r="L315" s="116"/>
      <c r="M315" s="116"/>
      <c r="N315" s="118"/>
      <c r="O315" s="40"/>
      <c r="P315" s="116"/>
      <c r="Q315" s="293">
        <f t="shared" si="283"/>
        <v>39692.114300000001</v>
      </c>
      <c r="R315" s="8">
        <f t="shared" si="319"/>
        <v>1.0860715689420978E-5</v>
      </c>
      <c r="S315" s="116">
        <v>1</v>
      </c>
      <c r="T315" s="167">
        <f t="shared" si="320"/>
        <v>1.0860715689420978E-5</v>
      </c>
      <c r="W315" s="25"/>
      <c r="X315" s="252"/>
      <c r="Y315" s="41"/>
      <c r="Z315">
        <f t="shared" si="286"/>
        <v>30280</v>
      </c>
      <c r="AA315" s="246">
        <f t="shared" si="287"/>
        <v>-5.5203526924516178E-3</v>
      </c>
      <c r="AB315" s="247">
        <f t="shared" si="288"/>
        <v>2.2247926961200416E-3</v>
      </c>
      <c r="AC315" s="247">
        <f t="shared" si="289"/>
        <v>-3.2955599963315763E-3</v>
      </c>
      <c r="AD315" s="248">
        <f t="shared" si="290"/>
        <v>4.9497025407090832E-6</v>
      </c>
      <c r="AH315">
        <f t="shared" si="291"/>
        <v>2.4200422510723216E-3</v>
      </c>
      <c r="AI315">
        <f t="shared" si="292"/>
        <v>0.39051923767169283</v>
      </c>
      <c r="AJ315">
        <f t="shared" si="293"/>
        <v>0.19748861330276996</v>
      </c>
      <c r="AK315">
        <f t="shared" si="294"/>
        <v>-2.6260532050022153E-2</v>
      </c>
      <c r="AL315">
        <f t="shared" si="295"/>
        <v>-3.098532558582642</v>
      </c>
      <c r="AM315">
        <f t="shared" si="296"/>
        <v>-46.43953900908182</v>
      </c>
      <c r="AN315">
        <f t="shared" si="315"/>
        <v>3.2290462744538755</v>
      </c>
      <c r="AO315">
        <f t="shared" si="315"/>
        <v>3.2334288873538801</v>
      </c>
      <c r="AP315">
        <f t="shared" si="315"/>
        <v>3.2262167515968394</v>
      </c>
      <c r="AQ315">
        <f t="shared" si="315"/>
        <v>3.2380877421906833</v>
      </c>
      <c r="AR315">
        <f t="shared" si="315"/>
        <v>3.2185548518236402</v>
      </c>
      <c r="AS315">
        <f t="shared" si="315"/>
        <v>3.2507140332403472</v>
      </c>
      <c r="AT315">
        <f t="shared" si="315"/>
        <v>3.1978112373711447</v>
      </c>
      <c r="AU315">
        <f t="shared" si="297"/>
        <v>3.2849919062097923</v>
      </c>
      <c r="AV315" s="246">
        <f t="shared" si="298"/>
        <v>-1.4164343183320233E-3</v>
      </c>
      <c r="AW315" s="247">
        <f t="shared" si="299"/>
        <v>-1.8791256779995529E-3</v>
      </c>
      <c r="AX315" s="248">
        <f t="shared" si="300"/>
        <v>3.5311133137172796E-6</v>
      </c>
      <c r="AY315" s="247">
        <f t="shared" si="301"/>
        <v>-9.8195206215234924E-3</v>
      </c>
      <c r="BA315">
        <f t="shared" si="302"/>
        <v>4.1039183741195945E-3</v>
      </c>
      <c r="BB315">
        <f t="shared" si="303"/>
        <v>1.0084178711806391</v>
      </c>
      <c r="BC315">
        <f t="shared" si="304"/>
        <v>0.63193207294704568</v>
      </c>
      <c r="BD315">
        <f t="shared" si="305"/>
        <v>-0.19916110788914801</v>
      </c>
      <c r="BE315">
        <f t="shared" si="306"/>
        <v>-1.5285548275346226</v>
      </c>
      <c r="BF315">
        <f t="shared" si="307"/>
        <v>-0.95862619425638551</v>
      </c>
      <c r="BG315">
        <f t="shared" si="316"/>
        <v>4.9542927021421574</v>
      </c>
      <c r="BH315">
        <f t="shared" si="316"/>
        <v>4.9542927052503494</v>
      </c>
      <c r="BI315">
        <f t="shared" si="316"/>
        <v>4.9542927703407624</v>
      </c>
      <c r="BJ315">
        <f t="shared" si="316"/>
        <v>4.954294133432132</v>
      </c>
      <c r="BK315">
        <f t="shared" si="316"/>
        <v>4.9543226768903299</v>
      </c>
      <c r="BL315">
        <f t="shared" si="316"/>
        <v>4.9549196271396907</v>
      </c>
      <c r="BM315">
        <f t="shared" si="316"/>
        <v>4.9670899790871355</v>
      </c>
      <c r="BN315">
        <f t="shared" si="308"/>
        <v>5.1478276151684383</v>
      </c>
    </row>
    <row r="316" spans="1:66">
      <c r="A316" s="80" t="s">
        <v>148</v>
      </c>
      <c r="B316" s="76" t="s">
        <v>49</v>
      </c>
      <c r="C316" s="75">
        <v>54728.690300000002</v>
      </c>
      <c r="D316" s="75">
        <v>1E-4</v>
      </c>
      <c r="E316" s="58">
        <f t="shared" si="280"/>
        <v>30329.993355751416</v>
      </c>
      <c r="F316">
        <f t="shared" si="281"/>
        <v>30330</v>
      </c>
      <c r="G316">
        <f t="shared" si="317"/>
        <v>-2.4019099946599454E-3</v>
      </c>
      <c r="H316" s="116"/>
      <c r="I316" s="117"/>
      <c r="J316" s="117"/>
      <c r="K316" s="117">
        <f t="shared" si="318"/>
        <v>-2.4019099946599454E-3</v>
      </c>
      <c r="L316" s="116"/>
      <c r="M316" s="116"/>
      <c r="N316" s="118"/>
      <c r="O316" s="40"/>
      <c r="P316" s="116"/>
      <c r="Q316" s="293">
        <f t="shared" si="283"/>
        <v>39710.190300000002</v>
      </c>
      <c r="R316" s="8">
        <f t="shared" si="319"/>
        <v>5.7691716224473388E-6</v>
      </c>
      <c r="S316" s="116">
        <v>1</v>
      </c>
      <c r="T316" s="167">
        <f t="shared" si="320"/>
        <v>5.7691716224473388E-6</v>
      </c>
      <c r="V316" s="116"/>
      <c r="W316" s="25"/>
      <c r="X316" s="252"/>
      <c r="Y316" s="41"/>
      <c r="Z316">
        <f t="shared" si="286"/>
        <v>30330</v>
      </c>
      <c r="AA316" s="246">
        <f t="shared" si="287"/>
        <v>-5.6044279756331814E-3</v>
      </c>
      <c r="AB316" s="247">
        <f t="shared" si="288"/>
        <v>3.202517980973236E-3</v>
      </c>
      <c r="AC316" s="247">
        <f t="shared" si="289"/>
        <v>-2.4019099946599454E-3</v>
      </c>
      <c r="AD316" s="248">
        <f t="shared" si="290"/>
        <v>1.0256121418456892E-5</v>
      </c>
      <c r="AH316">
        <f t="shared" si="291"/>
        <v>2.3582762447322035E-3</v>
      </c>
      <c r="AI316">
        <f t="shared" si="292"/>
        <v>0.39059339907578894</v>
      </c>
      <c r="AJ316">
        <f t="shared" si="293"/>
        <v>0.19480465673041517</v>
      </c>
      <c r="AK316">
        <f t="shared" si="294"/>
        <v>-2.7928658074531418E-2</v>
      </c>
      <c r="AL316">
        <f t="shared" si="295"/>
        <v>-3.0957954312100031</v>
      </c>
      <c r="AM316">
        <f t="shared" si="296"/>
        <v>-43.663137622934876</v>
      </c>
      <c r="AN316">
        <f t="shared" si="315"/>
        <v>3.2345994000309526</v>
      </c>
      <c r="AO316">
        <f t="shared" si="315"/>
        <v>3.2392422909767631</v>
      </c>
      <c r="AP316">
        <f t="shared" si="315"/>
        <v>3.2315979284897316</v>
      </c>
      <c r="AQ316">
        <f t="shared" si="315"/>
        <v>3.2441871320803495</v>
      </c>
      <c r="AR316">
        <f t="shared" si="315"/>
        <v>3.2234622000205251</v>
      </c>
      <c r="AS316">
        <f t="shared" si="315"/>
        <v>3.25760354465057</v>
      </c>
      <c r="AT316">
        <f t="shared" si="315"/>
        <v>3.2014139950140135</v>
      </c>
      <c r="AU316">
        <f t="shared" si="297"/>
        <v>3.2940755668986328</v>
      </c>
      <c r="AV316" s="246">
        <f t="shared" si="298"/>
        <v>-1.4479061585065053E-3</v>
      </c>
      <c r="AW316" s="247">
        <f t="shared" si="299"/>
        <v>-9.5400383615344003E-4</v>
      </c>
      <c r="AX316" s="248">
        <f t="shared" si="300"/>
        <v>9.1012331939547965E-7</v>
      </c>
      <c r="AY316" s="247">
        <f t="shared" si="301"/>
        <v>-8.916708056518825E-3</v>
      </c>
      <c r="BA316">
        <f t="shared" si="302"/>
        <v>4.156521817126676E-3</v>
      </c>
      <c r="BB316">
        <f t="shared" si="303"/>
        <v>1.0115904085392358</v>
      </c>
      <c r="BC316">
        <f t="shared" si="304"/>
        <v>0.64420174008531672</v>
      </c>
      <c r="BD316">
        <f t="shared" si="305"/>
        <v>-0.19900168311032018</v>
      </c>
      <c r="BE316">
        <f t="shared" si="306"/>
        <v>-1.5126192841165012</v>
      </c>
      <c r="BF316">
        <f t="shared" si="307"/>
        <v>-0.94345190757497721</v>
      </c>
      <c r="BG316">
        <f t="shared" si="316"/>
        <v>4.9697537638037073</v>
      </c>
      <c r="BH316">
        <f t="shared" si="316"/>
        <v>4.9697537681593644</v>
      </c>
      <c r="BI316">
        <f t="shared" si="316"/>
        <v>4.9697538540048232</v>
      </c>
      <c r="BJ316">
        <f t="shared" si="316"/>
        <v>4.969755545923741</v>
      </c>
      <c r="BK316">
        <f t="shared" si="316"/>
        <v>4.9697888895524347</v>
      </c>
      <c r="BL316">
        <f t="shared" si="316"/>
        <v>4.9704451521967865</v>
      </c>
      <c r="BM316">
        <f t="shared" si="316"/>
        <v>4.9830451143592027</v>
      </c>
      <c r="BN316">
        <f t="shared" si="308"/>
        <v>5.1625272796980255</v>
      </c>
    </row>
    <row r="317" spans="1:66">
      <c r="A317" s="80" t="s">
        <v>149</v>
      </c>
      <c r="B317" s="76" t="s">
        <v>45</v>
      </c>
      <c r="C317" s="75">
        <v>55022.771000000001</v>
      </c>
      <c r="D317" s="75">
        <v>1E-4</v>
      </c>
      <c r="E317" s="58">
        <f t="shared" si="280"/>
        <v>31143.489814100052</v>
      </c>
      <c r="F317">
        <f t="shared" si="281"/>
        <v>31143.5</v>
      </c>
      <c r="G317">
        <f t="shared" si="317"/>
        <v>-3.6822244946961291E-3</v>
      </c>
      <c r="H317" s="116"/>
      <c r="I317" s="117"/>
      <c r="J317" s="117"/>
      <c r="K317" s="117">
        <f t="shared" si="318"/>
        <v>-3.6822244946961291E-3</v>
      </c>
      <c r="L317" s="116"/>
      <c r="M317" s="116"/>
      <c r="N317" s="118"/>
      <c r="O317" s="40"/>
      <c r="P317" s="116"/>
      <c r="Q317" s="293">
        <f t="shared" si="283"/>
        <v>40004.271000000001</v>
      </c>
      <c r="R317" s="8">
        <f t="shared" si="319"/>
        <v>1.3558777229340164E-5</v>
      </c>
      <c r="S317" s="116">
        <v>1</v>
      </c>
      <c r="T317" s="167">
        <f t="shared" si="320"/>
        <v>1.3558777229340164E-5</v>
      </c>
      <c r="V317" s="116"/>
      <c r="W317" s="25"/>
      <c r="X317" s="252"/>
      <c r="Y317" s="41"/>
      <c r="Z317">
        <f t="shared" si="286"/>
        <v>31143.5</v>
      </c>
      <c r="AA317" s="246">
        <f t="shared" si="287"/>
        <v>-6.9843989036166244E-3</v>
      </c>
      <c r="AB317" s="247">
        <f t="shared" si="288"/>
        <v>3.3021744089204953E-3</v>
      </c>
      <c r="AC317" s="247">
        <f t="shared" si="289"/>
        <v>-3.6822244946961291E-3</v>
      </c>
      <c r="AD317" s="248">
        <f t="shared" si="290"/>
        <v>1.0904355826929422E-5</v>
      </c>
      <c r="AH317">
        <f t="shared" si="291"/>
        <v>1.3395661513587844E-3</v>
      </c>
      <c r="AI317">
        <f t="shared" si="292"/>
        <v>0.39245825492575837</v>
      </c>
      <c r="AJ317">
        <f t="shared" si="293"/>
        <v>0.15063523794883388</v>
      </c>
      <c r="AK317">
        <f t="shared" si="294"/>
        <v>-5.5221763680544531E-2</v>
      </c>
      <c r="AL317">
        <f t="shared" si="295"/>
        <v>-3.0509479551453103</v>
      </c>
      <c r="AM317">
        <f t="shared" si="296"/>
        <v>-22.049060083011355</v>
      </c>
      <c r="AN317">
        <f t="shared" si="315"/>
        <v>3.3253850719022462</v>
      </c>
      <c r="AO317">
        <f t="shared" si="315"/>
        <v>3.3337113699183911</v>
      </c>
      <c r="AP317">
        <f t="shared" si="315"/>
        <v>3.3198252274800164</v>
      </c>
      <c r="AQ317">
        <f t="shared" si="315"/>
        <v>3.3430045309463172</v>
      </c>
      <c r="AR317">
        <f t="shared" si="315"/>
        <v>3.3043673929820452</v>
      </c>
      <c r="AS317">
        <f t="shared" si="315"/>
        <v>3.3689376729544009</v>
      </c>
      <c r="AT317">
        <f t="shared" si="315"/>
        <v>3.2614260126760897</v>
      </c>
      <c r="AU317">
        <f t="shared" si="297"/>
        <v>3.4418667263060687</v>
      </c>
      <c r="AV317" s="246">
        <f t="shared" si="298"/>
        <v>-2.1043276999572862E-3</v>
      </c>
      <c r="AW317" s="247">
        <f t="shared" si="299"/>
        <v>-1.577896794738843E-3</v>
      </c>
      <c r="AX317" s="248">
        <f t="shared" si="300"/>
        <v>2.4897582948471142E-6</v>
      </c>
      <c r="AY317" s="247">
        <f t="shared" si="301"/>
        <v>-9.9018618497142517E-3</v>
      </c>
      <c r="BA317">
        <f t="shared" si="302"/>
        <v>4.8800712036593382E-3</v>
      </c>
      <c r="BB317">
        <f t="shared" si="303"/>
        <v>1.0649942766446248</v>
      </c>
      <c r="BC317">
        <f t="shared" si="304"/>
        <v>0.82709723451589878</v>
      </c>
      <c r="BD317">
        <f t="shared" si="305"/>
        <v>-0.18844561935552834</v>
      </c>
      <c r="BE317">
        <f t="shared" si="306"/>
        <v>-1.23867507062816</v>
      </c>
      <c r="BF317">
        <f t="shared" si="307"/>
        <v>-0.71290937881773864</v>
      </c>
      <c r="BG317">
        <f t="shared" si="316"/>
        <v>5.2282968262433087</v>
      </c>
      <c r="BH317">
        <f t="shared" si="316"/>
        <v>5.2282969915929334</v>
      </c>
      <c r="BI317">
        <f t="shared" si="316"/>
        <v>5.2282986730176804</v>
      </c>
      <c r="BJ317">
        <f t="shared" si="316"/>
        <v>5.2283157709843708</v>
      </c>
      <c r="BK317">
        <f t="shared" si="316"/>
        <v>5.228489606457547</v>
      </c>
      <c r="BL317">
        <f t="shared" si="316"/>
        <v>5.2302539831540589</v>
      </c>
      <c r="BM317">
        <f t="shared" si="316"/>
        <v>5.2478629196747084</v>
      </c>
      <c r="BN317">
        <f t="shared" si="308"/>
        <v>5.4016908215943999</v>
      </c>
    </row>
    <row r="318" spans="1:66">
      <c r="A318" s="82" t="s">
        <v>143</v>
      </c>
      <c r="B318" s="79" t="s">
        <v>49</v>
      </c>
      <c r="C318" s="82">
        <v>55033.4355</v>
      </c>
      <c r="D318" s="82">
        <v>1E-4</v>
      </c>
      <c r="E318" s="58">
        <f t="shared" si="280"/>
        <v>31172.990332087316</v>
      </c>
      <c r="F318">
        <f t="shared" si="281"/>
        <v>31173</v>
      </c>
      <c r="G318">
        <f t="shared" si="317"/>
        <v>-3.4949710025102831E-3</v>
      </c>
      <c r="H318" s="116"/>
      <c r="I318" s="117"/>
      <c r="J318" s="117"/>
      <c r="K318" s="117">
        <f t="shared" si="318"/>
        <v>-3.4949710025102831E-3</v>
      </c>
      <c r="L318" s="116"/>
      <c r="M318" s="116"/>
      <c r="N318" s="118"/>
      <c r="O318" s="40"/>
      <c r="P318" s="116"/>
      <c r="Q318" s="293">
        <f t="shared" si="283"/>
        <v>40014.9355</v>
      </c>
      <c r="R318" s="8">
        <f t="shared" si="319"/>
        <v>1.2214822308387734E-5</v>
      </c>
      <c r="S318" s="116">
        <v>1</v>
      </c>
      <c r="T318" s="167">
        <f t="shared" si="320"/>
        <v>1.2214822308387734E-5</v>
      </c>
      <c r="W318" s="25"/>
      <c r="X318" s="252"/>
      <c r="Y318" s="41"/>
      <c r="Z318">
        <f t="shared" si="286"/>
        <v>31173</v>
      </c>
      <c r="AA318" s="246">
        <f t="shared" si="287"/>
        <v>-7.0348552241824604E-3</v>
      </c>
      <c r="AB318" s="247">
        <f t="shared" si="288"/>
        <v>3.5398842216721772E-3</v>
      </c>
      <c r="AC318" s="247">
        <f t="shared" si="289"/>
        <v>-3.4949710025102831E-3</v>
      </c>
      <c r="AD318" s="248">
        <f t="shared" si="290"/>
        <v>1.2530780302843636E-5</v>
      </c>
      <c r="AH318">
        <f t="shared" si="291"/>
        <v>1.3021496778082907E-3</v>
      </c>
      <c r="AI318">
        <f t="shared" si="292"/>
        <v>0.39254965198667779</v>
      </c>
      <c r="AJ318">
        <f t="shared" si="293"/>
        <v>0.1490134612287945</v>
      </c>
      <c r="AK318">
        <f t="shared" si="294"/>
        <v>-5.6218234500368648E-2</v>
      </c>
      <c r="AL318">
        <f t="shared" si="295"/>
        <v>-3.0493076636535852</v>
      </c>
      <c r="AM318">
        <f t="shared" si="296"/>
        <v>-21.656613713354538</v>
      </c>
      <c r="AN318">
        <f t="shared" si="315"/>
        <v>3.3286964050752412</v>
      </c>
      <c r="AO318">
        <f t="shared" si="315"/>
        <v>3.3371326043880889</v>
      </c>
      <c r="AP318">
        <f t="shared" si="315"/>
        <v>3.3230543246250348</v>
      </c>
      <c r="AQ318">
        <f t="shared" si="315"/>
        <v>3.346569851584658</v>
      </c>
      <c r="AR318">
        <f t="shared" si="315"/>
        <v>3.3073483462326481</v>
      </c>
      <c r="AS318">
        <f t="shared" si="315"/>
        <v>3.3729412401617824</v>
      </c>
      <c r="AT318">
        <f t="shared" si="315"/>
        <v>3.2636648118685483</v>
      </c>
      <c r="AU318">
        <f t="shared" si="297"/>
        <v>3.4472260861124844</v>
      </c>
      <c r="AV318" s="246">
        <f t="shared" si="298"/>
        <v>-2.1338722198383162E-3</v>
      </c>
      <c r="AW318" s="247">
        <f t="shared" si="299"/>
        <v>-1.361098782671967E-3</v>
      </c>
      <c r="AX318" s="248">
        <f t="shared" si="300"/>
        <v>1.8525898961911104E-6</v>
      </c>
      <c r="AY318" s="247">
        <f t="shared" si="301"/>
        <v>-9.6981036846627185E-3</v>
      </c>
      <c r="BA318">
        <f t="shared" si="302"/>
        <v>4.9009830043441442E-3</v>
      </c>
      <c r="BB318">
        <f t="shared" si="303"/>
        <v>1.0669642676028821</v>
      </c>
      <c r="BC318">
        <f t="shared" si="304"/>
        <v>0.83293821152942393</v>
      </c>
      <c r="BD318">
        <f t="shared" si="305"/>
        <v>-0.18775461196800539</v>
      </c>
      <c r="BE318">
        <f t="shared" si="306"/>
        <v>-1.2282020682859967</v>
      </c>
      <c r="BF318">
        <f t="shared" si="307"/>
        <v>-0.7050407821671717</v>
      </c>
      <c r="BG318">
        <f t="shared" si="316"/>
        <v>5.2379244174308264</v>
      </c>
      <c r="BH318">
        <f t="shared" si="316"/>
        <v>5.2379245982637794</v>
      </c>
      <c r="BI318">
        <f t="shared" si="316"/>
        <v>5.2379264065247071</v>
      </c>
      <c r="BJ318">
        <f t="shared" si="316"/>
        <v>5.2379444881379147</v>
      </c>
      <c r="BK318">
        <f t="shared" si="316"/>
        <v>5.2381252633183308</v>
      </c>
      <c r="BL318">
        <f t="shared" si="316"/>
        <v>5.2399295197669478</v>
      </c>
      <c r="BM318">
        <f t="shared" si="316"/>
        <v>5.2576410247426484</v>
      </c>
      <c r="BN318">
        <f t="shared" si="308"/>
        <v>5.4103636236668553</v>
      </c>
    </row>
    <row r="319" spans="1:66">
      <c r="A319" s="80" t="s">
        <v>149</v>
      </c>
      <c r="B319" s="76" t="s">
        <v>45</v>
      </c>
      <c r="C319" s="75">
        <v>55044.821900000003</v>
      </c>
      <c r="D319" s="75">
        <v>4.0000000000000002E-4</v>
      </c>
      <c r="E319" s="58">
        <f t="shared" si="280"/>
        <v>31204.487795448033</v>
      </c>
      <c r="F319">
        <f t="shared" si="281"/>
        <v>31204.5</v>
      </c>
      <c r="G319">
        <f t="shared" si="317"/>
        <v>-4.4119714948465116E-3</v>
      </c>
      <c r="H319" s="116"/>
      <c r="I319" s="117"/>
      <c r="J319" s="117"/>
      <c r="K319" s="117">
        <f t="shared" si="318"/>
        <v>-4.4119714948465116E-3</v>
      </c>
      <c r="L319" s="116"/>
      <c r="M319" s="116"/>
      <c r="N319" s="118"/>
      <c r="O319" s="40"/>
      <c r="P319" s="116"/>
      <c r="Q319" s="293">
        <f t="shared" si="283"/>
        <v>40026.321900000003</v>
      </c>
      <c r="R319" s="8">
        <f t="shared" si="319"/>
        <v>1.9465492471338162E-5</v>
      </c>
      <c r="S319" s="116">
        <v>1</v>
      </c>
      <c r="T319" s="167">
        <f t="shared" si="320"/>
        <v>1.9465492471338162E-5</v>
      </c>
      <c r="V319" s="116"/>
      <c r="W319" s="25"/>
      <c r="X319" s="252"/>
      <c r="Y319" s="41"/>
      <c r="Z319">
        <f t="shared" si="286"/>
        <v>31204.5</v>
      </c>
      <c r="AA319" s="246">
        <f t="shared" si="287"/>
        <v>-7.0887631037077417E-3</v>
      </c>
      <c r="AB319" s="247">
        <f t="shared" si="288"/>
        <v>2.6767916088612301E-3</v>
      </c>
      <c r="AC319" s="247">
        <f t="shared" si="289"/>
        <v>-4.4119714948465116E-3</v>
      </c>
      <c r="AD319" s="248">
        <f t="shared" si="290"/>
        <v>7.1652133172698922E-6</v>
      </c>
      <c r="AH319">
        <f t="shared" si="291"/>
        <v>1.2621610221850779E-3</v>
      </c>
      <c r="AI319">
        <f t="shared" si="292"/>
        <v>0.39264912368687688</v>
      </c>
      <c r="AJ319">
        <f t="shared" si="293"/>
        <v>0.14728001514821232</v>
      </c>
      <c r="AK319">
        <f t="shared" si="294"/>
        <v>-5.7282879061078248E-2</v>
      </c>
      <c r="AL319">
        <f t="shared" si="295"/>
        <v>-3.0475548760092899</v>
      </c>
      <c r="AM319">
        <f t="shared" si="296"/>
        <v>-21.252373073340213</v>
      </c>
      <c r="AN319">
        <f t="shared" si="315"/>
        <v>3.3322339795363938</v>
      </c>
      <c r="AO319">
        <f t="shared" si="315"/>
        <v>3.3407854326350388</v>
      </c>
      <c r="AP319">
        <f t="shared" si="315"/>
        <v>3.3265050487983916</v>
      </c>
      <c r="AQ319">
        <f t="shared" si="315"/>
        <v>3.3503752770086259</v>
      </c>
      <c r="AR319">
        <f t="shared" si="315"/>
        <v>3.3105357210671027</v>
      </c>
      <c r="AS319">
        <f t="shared" si="315"/>
        <v>3.377213122121375</v>
      </c>
      <c r="AT319">
        <f t="shared" si="315"/>
        <v>3.2660612169501944</v>
      </c>
      <c r="AU319">
        <f t="shared" si="297"/>
        <v>3.4529487923464539</v>
      </c>
      <c r="AV319" s="246">
        <f t="shared" si="298"/>
        <v>-2.1659108998584604E-3</v>
      </c>
      <c r="AW319" s="247">
        <f t="shared" si="299"/>
        <v>-2.2460605949880513E-3</v>
      </c>
      <c r="AX319" s="248">
        <f t="shared" si="300"/>
        <v>5.0447881963580784E-6</v>
      </c>
      <c r="AY319" s="247">
        <f t="shared" si="301"/>
        <v>-1.0596984720880871E-2</v>
      </c>
      <c r="BA319">
        <f t="shared" si="302"/>
        <v>4.9228522038492813E-3</v>
      </c>
      <c r="BB319">
        <f t="shared" si="303"/>
        <v>1.0690677020068888</v>
      </c>
      <c r="BC319">
        <f t="shared" si="304"/>
        <v>0.83909758148502034</v>
      </c>
      <c r="BD319">
        <f t="shared" si="305"/>
        <v>-0.18699106927961637</v>
      </c>
      <c r="BE319">
        <f t="shared" si="306"/>
        <v>-1.2169762561160438</v>
      </c>
      <c r="BF319">
        <f t="shared" si="307"/>
        <v>-0.69667083340011826</v>
      </c>
      <c r="BG319">
        <f t="shared" si="316"/>
        <v>5.2482243691896064</v>
      </c>
      <c r="BH319">
        <f t="shared" si="316"/>
        <v>5.2482245677069397</v>
      </c>
      <c r="BI319">
        <f t="shared" si="316"/>
        <v>5.2482265182658896</v>
      </c>
      <c r="BJ319">
        <f t="shared" si="316"/>
        <v>5.2482456834063642</v>
      </c>
      <c r="BK319">
        <f t="shared" si="316"/>
        <v>5.2484339568579204</v>
      </c>
      <c r="BL319">
        <f t="shared" si="316"/>
        <v>5.2502803458420075</v>
      </c>
      <c r="BM319">
        <f t="shared" si="316"/>
        <v>5.2680947320408595</v>
      </c>
      <c r="BN319">
        <f t="shared" si="308"/>
        <v>5.4196244123204949</v>
      </c>
    </row>
    <row r="320" spans="1:66">
      <c r="A320" s="77" t="s">
        <v>150</v>
      </c>
      <c r="B320" s="38" t="s">
        <v>45</v>
      </c>
      <c r="C320" s="37">
        <v>55060.3678</v>
      </c>
      <c r="D320" s="37" t="s">
        <v>124</v>
      </c>
      <c r="E320" s="58">
        <f t="shared" si="280"/>
        <v>31247.491415174998</v>
      </c>
      <c r="F320">
        <f t="shared" si="281"/>
        <v>31247.5</v>
      </c>
      <c r="G320">
        <f t="shared" si="317"/>
        <v>-3.1034325002110563E-3</v>
      </c>
      <c r="H320" s="116"/>
      <c r="I320" s="117"/>
      <c r="J320" s="117"/>
      <c r="K320" s="117">
        <f t="shared" si="318"/>
        <v>-3.1034325002110563E-3</v>
      </c>
      <c r="L320" s="116"/>
      <c r="M320" s="116"/>
      <c r="N320" s="118"/>
      <c r="O320" s="40"/>
      <c r="P320" s="116"/>
      <c r="Q320" s="293">
        <f t="shared" si="283"/>
        <v>40041.8678</v>
      </c>
      <c r="R320" s="8">
        <f t="shared" si="319"/>
        <v>9.6312932833662476E-6</v>
      </c>
      <c r="S320" s="116">
        <v>1</v>
      </c>
      <c r="T320" s="167">
        <f t="shared" si="320"/>
        <v>9.6312932833662476E-6</v>
      </c>
      <c r="V320" s="116"/>
      <c r="W320" s="25"/>
      <c r="X320" s="252"/>
      <c r="Y320" s="41"/>
      <c r="Z320">
        <f t="shared" si="286"/>
        <v>31247.5</v>
      </c>
      <c r="AA320" s="246">
        <f t="shared" si="287"/>
        <v>-7.1624026728483951E-3</v>
      </c>
      <c r="AB320" s="247">
        <f t="shared" si="288"/>
        <v>4.0589701726373387E-3</v>
      </c>
      <c r="AC320" s="247">
        <f t="shared" si="289"/>
        <v>-3.1034325002110563E-3</v>
      </c>
      <c r="AD320" s="248">
        <f t="shared" si="290"/>
        <v>1.6475238862359587E-5</v>
      </c>
      <c r="AH320">
        <f t="shared" si="291"/>
        <v>1.2075144950384428E-3</v>
      </c>
      <c r="AI320">
        <f t="shared" si="292"/>
        <v>0.39278805118334625</v>
      </c>
      <c r="AJ320">
        <f t="shared" si="293"/>
        <v>0.14491082669686675</v>
      </c>
      <c r="AK320">
        <f t="shared" si="294"/>
        <v>-5.873724888114993E-2</v>
      </c>
      <c r="AL320">
        <f t="shared" si="295"/>
        <v>-3.0451599910435143</v>
      </c>
      <c r="AM320">
        <f t="shared" si="296"/>
        <v>-20.723786221033546</v>
      </c>
      <c r="AN320">
        <f t="shared" si="315"/>
        <v>3.337066005472519</v>
      </c>
      <c r="AO320">
        <f t="shared" si="315"/>
        <v>3.3457712468673839</v>
      </c>
      <c r="AP320">
        <f t="shared" si="315"/>
        <v>3.3312201463726723</v>
      </c>
      <c r="AQ320">
        <f t="shared" si="315"/>
        <v>3.3555672622886181</v>
      </c>
      <c r="AR320">
        <f t="shared" si="315"/>
        <v>3.3148940769974762</v>
      </c>
      <c r="AS320">
        <f t="shared" si="315"/>
        <v>3.3830392927060244</v>
      </c>
      <c r="AT320">
        <f t="shared" si="315"/>
        <v>3.2693424014173265</v>
      </c>
      <c r="AU320">
        <f t="shared" si="297"/>
        <v>3.460760740538857</v>
      </c>
      <c r="AV320" s="246">
        <f t="shared" si="298"/>
        <v>-2.2104743648565803E-3</v>
      </c>
      <c r="AW320" s="247">
        <f t="shared" si="299"/>
        <v>-8.9295813535447601E-4</v>
      </c>
      <c r="AX320" s="248">
        <f t="shared" si="300"/>
        <v>7.9737423149574265E-7</v>
      </c>
      <c r="AY320" s="247">
        <f t="shared" si="301"/>
        <v>-9.2628753032413143E-3</v>
      </c>
      <c r="BA320">
        <f t="shared" si="302"/>
        <v>4.9519283079918147E-3</v>
      </c>
      <c r="BB320">
        <f t="shared" si="303"/>
        <v>1.0719382395018244</v>
      </c>
      <c r="BC320">
        <f t="shared" si="304"/>
        <v>0.84737271265726122</v>
      </c>
      <c r="BD320">
        <f t="shared" si="305"/>
        <v>-0.18590561354683416</v>
      </c>
      <c r="BE320">
        <f t="shared" si="306"/>
        <v>-1.2015806737573702</v>
      </c>
      <c r="BF320">
        <f t="shared" si="307"/>
        <v>-0.68529768492643583</v>
      </c>
      <c r="BG320">
        <f t="shared" si="316"/>
        <v>5.2623173630217783</v>
      </c>
      <c r="BH320">
        <f t="shared" si="316"/>
        <v>5.2623175876754971</v>
      </c>
      <c r="BI320">
        <f t="shared" si="316"/>
        <v>5.2623197440759846</v>
      </c>
      <c r="BJ320">
        <f t="shared" si="316"/>
        <v>5.2623404424930591</v>
      </c>
      <c r="BK320">
        <f t="shared" si="316"/>
        <v>5.262539082701247</v>
      </c>
      <c r="BL320">
        <f t="shared" si="316"/>
        <v>5.2644421486637256</v>
      </c>
      <c r="BM320">
        <f t="shared" si="316"/>
        <v>5.2823858298847908</v>
      </c>
      <c r="BN320">
        <f t="shared" si="308"/>
        <v>5.4322661238159391</v>
      </c>
    </row>
    <row r="321" spans="1:66">
      <c r="A321" s="80" t="s">
        <v>151</v>
      </c>
      <c r="B321" s="76" t="s">
        <v>49</v>
      </c>
      <c r="C321" s="75">
        <v>55089.648800000003</v>
      </c>
      <c r="D321" s="75">
        <v>1E-4</v>
      </c>
      <c r="E321" s="58">
        <f t="shared" si="280"/>
        <v>31328.489555470871</v>
      </c>
      <c r="F321">
        <f t="shared" si="281"/>
        <v>31328.5</v>
      </c>
      <c r="G321">
        <f t="shared" si="317"/>
        <v>-3.7757194950245321E-3</v>
      </c>
      <c r="H321" s="116"/>
      <c r="I321" s="117"/>
      <c r="J321" s="117"/>
      <c r="K321" s="117">
        <f t="shared" si="318"/>
        <v>-3.7757194950245321E-3</v>
      </c>
      <c r="L321" s="116"/>
      <c r="M321" s="116"/>
      <c r="N321" s="118"/>
      <c r="O321" s="40"/>
      <c r="P321" s="116"/>
      <c r="Q321" s="293">
        <f t="shared" si="283"/>
        <v>40071.148800000003</v>
      </c>
      <c r="R321" s="8">
        <f t="shared" si="319"/>
        <v>1.4256057705108308E-5</v>
      </c>
      <c r="S321" s="116">
        <v>1</v>
      </c>
      <c r="T321" s="167">
        <f t="shared" si="320"/>
        <v>1.4256057705108308E-5</v>
      </c>
      <c r="V321" s="116"/>
      <c r="W321" s="25"/>
      <c r="X321" s="252"/>
      <c r="Y321" s="41"/>
      <c r="Z321">
        <f t="shared" si="286"/>
        <v>31328.5</v>
      </c>
      <c r="AA321" s="246">
        <f t="shared" si="287"/>
        <v>-7.30127761584266E-3</v>
      </c>
      <c r="AB321" s="247">
        <f t="shared" si="288"/>
        <v>3.5255581208181279E-3</v>
      </c>
      <c r="AC321" s="247">
        <f t="shared" si="289"/>
        <v>-3.7757194950245321E-3</v>
      </c>
      <c r="AD321" s="248">
        <f t="shared" si="290"/>
        <v>1.2429560063266649E-5</v>
      </c>
      <c r="AH321">
        <f t="shared" si="291"/>
        <v>1.1043926768264844E-3</v>
      </c>
      <c r="AI321">
        <f t="shared" si="292"/>
        <v>0.39305964400155069</v>
      </c>
      <c r="AJ321">
        <f t="shared" si="293"/>
        <v>0.14043870483678092</v>
      </c>
      <c r="AK321">
        <f t="shared" si="294"/>
        <v>-6.1480236274109007E-2</v>
      </c>
      <c r="AL321">
        <f t="shared" si="295"/>
        <v>-3.0406416407254198</v>
      </c>
      <c r="AM321">
        <f t="shared" si="296"/>
        <v>-19.794761210423232</v>
      </c>
      <c r="AN321">
        <f t="shared" ref="AN321:AT330" si="321">$AU321+$AB$7*SIN(AO321)</f>
        <v>3.3461776842558146</v>
      </c>
      <c r="AO321">
        <f t="shared" si="321"/>
        <v>3.3551613184351692</v>
      </c>
      <c r="AP321">
        <f t="shared" si="321"/>
        <v>3.3401167964775897</v>
      </c>
      <c r="AQ321">
        <f t="shared" si="321"/>
        <v>3.3653388205902597</v>
      </c>
      <c r="AR321">
        <f t="shared" si="321"/>
        <v>3.3231276023703793</v>
      </c>
      <c r="AS321">
        <f t="shared" si="321"/>
        <v>3.3939971465197449</v>
      </c>
      <c r="AT321">
        <f t="shared" si="321"/>
        <v>3.2755551857304934</v>
      </c>
      <c r="AU321">
        <f t="shared" si="297"/>
        <v>3.4754762708547786</v>
      </c>
      <c r="AV321" s="246">
        <f t="shared" si="298"/>
        <v>-2.2970592533337955E-3</v>
      </c>
      <c r="AW321" s="247">
        <f t="shared" si="299"/>
        <v>-1.4786602416907366E-3</v>
      </c>
      <c r="AX321" s="248">
        <f t="shared" si="300"/>
        <v>2.1864361103569073E-6</v>
      </c>
      <c r="AY321" s="247">
        <f t="shared" si="301"/>
        <v>-9.8843305343598812E-3</v>
      </c>
      <c r="BA321">
        <f t="shared" si="302"/>
        <v>5.0042183625088645E-3</v>
      </c>
      <c r="BB321">
        <f t="shared" si="303"/>
        <v>1.0773399487041431</v>
      </c>
      <c r="BC321">
        <f t="shared" si="304"/>
        <v>0.86252739517584809</v>
      </c>
      <c r="BD321">
        <f t="shared" si="305"/>
        <v>-0.18372408602381776</v>
      </c>
      <c r="BE321">
        <f t="shared" si="306"/>
        <v>-1.172355074621686</v>
      </c>
      <c r="BF321">
        <f t="shared" si="307"/>
        <v>-0.66403366056391477</v>
      </c>
      <c r="BG321">
        <f t="shared" ref="BG321:BM330" si="322">$BN321+$BB$7*SIN(BH321)</f>
        <v>5.2889672196446007</v>
      </c>
      <c r="BH321">
        <f t="shared" si="322"/>
        <v>5.2889675001230616</v>
      </c>
      <c r="BI321">
        <f t="shared" si="322"/>
        <v>5.2889700810963944</v>
      </c>
      <c r="BJ321">
        <f t="shared" si="322"/>
        <v>5.2889938308291322</v>
      </c>
      <c r="BK321">
        <f t="shared" si="322"/>
        <v>5.2892123316419877</v>
      </c>
      <c r="BL321">
        <f t="shared" si="322"/>
        <v>5.2912191381417388</v>
      </c>
      <c r="BM321">
        <f t="shared" si="322"/>
        <v>5.3093711125828502</v>
      </c>
      <c r="BN321">
        <f t="shared" si="308"/>
        <v>5.4560795803538698</v>
      </c>
    </row>
    <row r="322" spans="1:66">
      <c r="A322" s="77" t="s">
        <v>150</v>
      </c>
      <c r="B322" s="38" t="s">
        <v>45</v>
      </c>
      <c r="C322" s="37">
        <v>55096.336900000002</v>
      </c>
      <c r="D322" s="37" t="s">
        <v>124</v>
      </c>
      <c r="E322" s="58">
        <f t="shared" si="280"/>
        <v>31346.990414803298</v>
      </c>
      <c r="F322">
        <f t="shared" si="281"/>
        <v>31347</v>
      </c>
      <c r="G322">
        <f t="shared" si="317"/>
        <v>-3.4650689995032735E-3</v>
      </c>
      <c r="H322" s="116"/>
      <c r="I322" s="117"/>
      <c r="J322" s="117"/>
      <c r="K322" s="117">
        <f t="shared" si="318"/>
        <v>-3.4650689995032735E-3</v>
      </c>
      <c r="L322" s="116"/>
      <c r="M322" s="116"/>
      <c r="N322" s="118"/>
      <c r="O322" s="40"/>
      <c r="P322" s="116"/>
      <c r="Q322" s="293">
        <f t="shared" si="283"/>
        <v>40077.836900000002</v>
      </c>
      <c r="R322" s="8">
        <f t="shared" si="319"/>
        <v>1.2006703171318617E-5</v>
      </c>
      <c r="S322" s="116">
        <v>1</v>
      </c>
      <c r="T322" s="167">
        <f t="shared" si="320"/>
        <v>1.2006703171318617E-5</v>
      </c>
      <c r="V322" s="116"/>
      <c r="W322" s="25"/>
      <c r="X322" s="252"/>
      <c r="Y322" s="41"/>
      <c r="Z322">
        <f t="shared" si="286"/>
        <v>31347</v>
      </c>
      <c r="AA322" s="246">
        <f t="shared" si="287"/>
        <v>-7.3330247674462407E-3</v>
      </c>
      <c r="AB322" s="247">
        <f t="shared" si="288"/>
        <v>3.8679557679429672E-3</v>
      </c>
      <c r="AC322" s="247">
        <f t="shared" si="289"/>
        <v>-3.4650689995032735E-3</v>
      </c>
      <c r="AD322" s="248">
        <f t="shared" si="290"/>
        <v>1.4961081822763269E-5</v>
      </c>
      <c r="AH322">
        <f t="shared" si="291"/>
        <v>1.0808068785235826E-3</v>
      </c>
      <c r="AI322">
        <f t="shared" si="292"/>
        <v>0.39312349510633571</v>
      </c>
      <c r="AJ322">
        <f t="shared" si="293"/>
        <v>0.13941557754716019</v>
      </c>
      <c r="AK322">
        <f t="shared" si="294"/>
        <v>-6.2107350610817499E-2</v>
      </c>
      <c r="AL322">
        <f t="shared" si="295"/>
        <v>-3.0396083476461815</v>
      </c>
      <c r="AM322">
        <f t="shared" si="296"/>
        <v>-19.593860197437717</v>
      </c>
      <c r="AN322">
        <f t="shared" si="321"/>
        <v>3.3482605226847424</v>
      </c>
      <c r="AO322">
        <f t="shared" si="321"/>
        <v>3.3573056379786967</v>
      </c>
      <c r="AP322">
        <f t="shared" si="321"/>
        <v>3.3421515026287372</v>
      </c>
      <c r="AQ322">
        <f t="shared" si="321"/>
        <v>3.3675689778776396</v>
      </c>
      <c r="AR322">
        <f t="shared" si="321"/>
        <v>3.3250125230471594</v>
      </c>
      <c r="AS322">
        <f t="shared" si="321"/>
        <v>3.3964966713466547</v>
      </c>
      <c r="AT322">
        <f t="shared" si="321"/>
        <v>3.276980161659063</v>
      </c>
      <c r="AU322">
        <f t="shared" si="297"/>
        <v>3.4788372253096496</v>
      </c>
      <c r="AV322" s="246">
        <f t="shared" si="298"/>
        <v>-2.3173258270695919E-3</v>
      </c>
      <c r="AW322" s="247">
        <f t="shared" si="299"/>
        <v>-1.1477431724336816E-3</v>
      </c>
      <c r="AX322" s="248">
        <f t="shared" si="300"/>
        <v>1.3173143898681318E-6</v>
      </c>
      <c r="AY322" s="247">
        <f t="shared" si="301"/>
        <v>-9.5615748184035045E-3</v>
      </c>
      <c r="BA322">
        <f t="shared" si="302"/>
        <v>5.0156989403766488E-3</v>
      </c>
      <c r="BB322">
        <f t="shared" si="303"/>
        <v>1.0785721282238956</v>
      </c>
      <c r="BC322">
        <f t="shared" si="304"/>
        <v>0.86590639807173386</v>
      </c>
      <c r="BD322">
        <f t="shared" si="305"/>
        <v>-0.18320051341962551</v>
      </c>
      <c r="BE322">
        <f t="shared" si="306"/>
        <v>-1.1656388452389619</v>
      </c>
      <c r="BF322">
        <f t="shared" si="307"/>
        <v>-0.65920556445048462</v>
      </c>
      <c r="BG322">
        <f t="shared" si="322"/>
        <v>5.2950726983669272</v>
      </c>
      <c r="BH322">
        <f t="shared" si="322"/>
        <v>5.2950729928548386</v>
      </c>
      <c r="BI322">
        <f t="shared" si="322"/>
        <v>5.2950756775870662</v>
      </c>
      <c r="BJ322">
        <f t="shared" si="322"/>
        <v>5.295100152746576</v>
      </c>
      <c r="BK322">
        <f t="shared" si="322"/>
        <v>5.2953232368006713</v>
      </c>
      <c r="BL322">
        <f t="shared" si="322"/>
        <v>5.2973531168265167</v>
      </c>
      <c r="BM322">
        <f t="shared" si="322"/>
        <v>5.3155461538324724</v>
      </c>
      <c r="BN322">
        <f t="shared" si="308"/>
        <v>5.4615184562298165</v>
      </c>
    </row>
    <row r="323" spans="1:66">
      <c r="A323" s="80" t="s">
        <v>151</v>
      </c>
      <c r="B323" s="76" t="s">
        <v>49</v>
      </c>
      <c r="C323" s="75">
        <v>55096.698100000001</v>
      </c>
      <c r="D323" s="75">
        <v>1E-4</v>
      </c>
      <c r="E323" s="58">
        <f t="shared" si="280"/>
        <v>31347.989579048877</v>
      </c>
      <c r="F323">
        <f t="shared" si="281"/>
        <v>31348</v>
      </c>
      <c r="G323">
        <f t="shared" si="317"/>
        <v>-3.7671959944418631E-3</v>
      </c>
      <c r="H323" s="116"/>
      <c r="I323" s="117"/>
      <c r="J323" s="117"/>
      <c r="K323" s="117">
        <f t="shared" si="318"/>
        <v>-3.7671959944418631E-3</v>
      </c>
      <c r="L323" s="116"/>
      <c r="M323" s="116"/>
      <c r="N323" s="118"/>
      <c r="O323" s="40">
        <f t="shared" ref="O323:O354" ca="1" si="323">+C$11+C$12*F323</f>
        <v>4.7009059502942235E-3</v>
      </c>
      <c r="P323" s="116"/>
      <c r="Q323" s="293">
        <f t="shared" si="283"/>
        <v>40078.198100000001</v>
      </c>
      <c r="R323" s="8">
        <f t="shared" ca="1" si="319"/>
        <v>7.1708750546443096E-5</v>
      </c>
      <c r="S323" s="116">
        <v>1</v>
      </c>
      <c r="T323" s="167">
        <f t="shared" ca="1" si="320"/>
        <v>7.1708750546443096E-5</v>
      </c>
      <c r="V323" s="116"/>
      <c r="W323" s="25"/>
      <c r="X323" s="252"/>
      <c r="Y323" s="41"/>
      <c r="Z323">
        <f t="shared" si="286"/>
        <v>31348</v>
      </c>
      <c r="AA323" s="246">
        <f t="shared" si="287"/>
        <v>-7.3347411328198477E-3</v>
      </c>
      <c r="AB323" s="247">
        <f t="shared" si="288"/>
        <v>3.5675451383779845E-3</v>
      </c>
      <c r="AC323" s="247">
        <f t="shared" ca="1" si="289"/>
        <v>-8.4681019447360867E-3</v>
      </c>
      <c r="AD323" s="248">
        <f t="shared" si="290"/>
        <v>1.2727378314364392E-5</v>
      </c>
      <c r="AH323">
        <f t="shared" si="291"/>
        <v>1.0795316198828407E-3</v>
      </c>
      <c r="AI323">
        <f t="shared" si="292"/>
        <v>0.39312696586311124</v>
      </c>
      <c r="AJ323">
        <f t="shared" si="293"/>
        <v>0.13936025499907057</v>
      </c>
      <c r="AK323">
        <f t="shared" si="294"/>
        <v>-6.2141255453453365E-2</v>
      </c>
      <c r="AL323">
        <f t="shared" si="295"/>
        <v>-3.0395524797071434</v>
      </c>
      <c r="AM323">
        <f t="shared" si="296"/>
        <v>-19.58311375373416</v>
      </c>
      <c r="AN323">
        <f t="shared" si="321"/>
        <v>3.3483731276300235</v>
      </c>
      <c r="AO323">
        <f t="shared" si="321"/>
        <v>3.3574215437319932</v>
      </c>
      <c r="AP323">
        <f t="shared" si="321"/>
        <v>3.3422615163525538</v>
      </c>
      <c r="AQ323">
        <f t="shared" si="321"/>
        <v>3.3676895095951314</v>
      </c>
      <c r="AR323">
        <f t="shared" si="321"/>
        <v>3.3251144582521377</v>
      </c>
      <c r="AS323">
        <f t="shared" si="321"/>
        <v>3.3966317463987159</v>
      </c>
      <c r="AT323">
        <f t="shared" si="321"/>
        <v>3.2770572521462071</v>
      </c>
      <c r="AU323">
        <f t="shared" si="297"/>
        <v>3.4790188985234263</v>
      </c>
      <c r="AV323" s="246">
        <f t="shared" si="298"/>
        <v>-2.3184265727718015E-3</v>
      </c>
      <c r="AW323" s="247">
        <f t="shared" si="299"/>
        <v>-1.4487694216700616E-3</v>
      </c>
      <c r="AX323" s="248">
        <f t="shared" si="300"/>
        <v>2.0989328371662047E-6</v>
      </c>
      <c r="AY323" s="247">
        <f t="shared" si="301"/>
        <v>-9.8630421743727513E-3</v>
      </c>
      <c r="BA323">
        <f t="shared" si="302"/>
        <v>5.0163145600480461E-3</v>
      </c>
      <c r="BB323">
        <f t="shared" si="303"/>
        <v>1.0786387121842806</v>
      </c>
      <c r="BC323">
        <f t="shared" si="304"/>
        <v>0.86608815421167495</v>
      </c>
      <c r="BD323">
        <f t="shared" si="305"/>
        <v>-0.18317194216594565</v>
      </c>
      <c r="BE323">
        <f t="shared" si="306"/>
        <v>-1.1652753683528754</v>
      </c>
      <c r="BF323">
        <f t="shared" si="307"/>
        <v>-0.65894488243548055</v>
      </c>
      <c r="BG323">
        <f t="shared" si="322"/>
        <v>5.2954029230426061</v>
      </c>
      <c r="BH323">
        <f t="shared" si="322"/>
        <v>5.2954032183014776</v>
      </c>
      <c r="BI323">
        <f t="shared" si="322"/>
        <v>5.2954059087142431</v>
      </c>
      <c r="BJ323">
        <f t="shared" si="322"/>
        <v>5.2954304233766374</v>
      </c>
      <c r="BK323">
        <f t="shared" si="322"/>
        <v>5.2956537555667849</v>
      </c>
      <c r="BL323">
        <f t="shared" si="322"/>
        <v>5.2976848757481383</v>
      </c>
      <c r="BM323">
        <f t="shared" si="322"/>
        <v>5.3158800630545553</v>
      </c>
      <c r="BN323">
        <f t="shared" si="308"/>
        <v>5.4618124495204086</v>
      </c>
    </row>
    <row r="324" spans="1:66">
      <c r="A324" s="80" t="s">
        <v>151</v>
      </c>
      <c r="B324" s="76" t="s">
        <v>49</v>
      </c>
      <c r="C324" s="75">
        <v>55146.585099999997</v>
      </c>
      <c r="D324" s="75">
        <v>2.9999999999999997E-4</v>
      </c>
      <c r="E324" s="58">
        <f t="shared" si="280"/>
        <v>31485.988767086837</v>
      </c>
      <c r="F324">
        <f t="shared" si="281"/>
        <v>31486</v>
      </c>
      <c r="G324">
        <f t="shared" si="317"/>
        <v>-4.0607219998491928E-3</v>
      </c>
      <c r="H324" s="116"/>
      <c r="I324" s="117"/>
      <c r="J324" s="117"/>
      <c r="K324" s="117">
        <f t="shared" si="318"/>
        <v>-4.0607219998491928E-3</v>
      </c>
      <c r="L324" s="116"/>
      <c r="M324" s="116"/>
      <c r="N324" s="118"/>
      <c r="O324" s="40">
        <f t="shared" ca="1" si="323"/>
        <v>4.1607796947479569E-3</v>
      </c>
      <c r="P324" s="116"/>
      <c r="Q324" s="293">
        <f t="shared" si="283"/>
        <v>40128.085099999997</v>
      </c>
      <c r="R324" s="8">
        <f t="shared" ca="1" si="319"/>
        <v>6.7593090114263804E-5</v>
      </c>
      <c r="S324" s="116">
        <v>1</v>
      </c>
      <c r="T324" s="167">
        <f t="shared" ca="1" si="320"/>
        <v>6.7593090114263804E-5</v>
      </c>
      <c r="W324" s="25"/>
      <c r="X324" s="252"/>
      <c r="Y324" s="41"/>
      <c r="Z324">
        <f t="shared" si="286"/>
        <v>31486</v>
      </c>
      <c r="AA324" s="246">
        <f t="shared" si="287"/>
        <v>-7.5718945363818088E-3</v>
      </c>
      <c r="AB324" s="247">
        <f t="shared" si="288"/>
        <v>3.511172536532616E-3</v>
      </c>
      <c r="AC324" s="247">
        <f t="shared" ca="1" si="289"/>
        <v>-8.2215016945971497E-3</v>
      </c>
      <c r="AD324" s="248">
        <f t="shared" si="290"/>
        <v>1.2328332581300884E-5</v>
      </c>
      <c r="AH324">
        <f t="shared" si="291"/>
        <v>9.0320422045959384E-4</v>
      </c>
      <c r="AI324">
        <f t="shared" si="292"/>
        <v>0.39362505351541577</v>
      </c>
      <c r="AJ324">
        <f t="shared" si="293"/>
        <v>0.1317073926832297</v>
      </c>
      <c r="AK324">
        <f t="shared" si="294"/>
        <v>-6.6826936692192626E-2</v>
      </c>
      <c r="AL324">
        <f t="shared" si="295"/>
        <v>-3.031828324354064</v>
      </c>
      <c r="AM324">
        <f t="shared" si="296"/>
        <v>-18.202557934017005</v>
      </c>
      <c r="AN324">
        <f t="shared" si="321"/>
        <v>3.3639317896858238</v>
      </c>
      <c r="AO324">
        <f t="shared" si="321"/>
        <v>3.3734132697265924</v>
      </c>
      <c r="AP324">
        <f t="shared" si="321"/>
        <v>3.3574731664138135</v>
      </c>
      <c r="AQ324">
        <f t="shared" si="321"/>
        <v>3.384305585190778</v>
      </c>
      <c r="AR324">
        <f t="shared" si="321"/>
        <v>3.339229453056678</v>
      </c>
      <c r="AS324">
        <f t="shared" si="321"/>
        <v>3.4152374249640838</v>
      </c>
      <c r="AT324">
        <f t="shared" si="321"/>
        <v>3.2877611792442352</v>
      </c>
      <c r="AU324">
        <f t="shared" si="297"/>
        <v>3.5040898020246263</v>
      </c>
      <c r="AV324" s="246">
        <f t="shared" si="298"/>
        <v>-2.4755808228669679E-3</v>
      </c>
      <c r="AW324" s="247">
        <f t="shared" si="299"/>
        <v>-1.5851411769822249E-3</v>
      </c>
      <c r="AX324" s="248">
        <f t="shared" si="300"/>
        <v>2.5126725509645933E-6</v>
      </c>
      <c r="AY324" s="247">
        <f t="shared" si="301"/>
        <v>-1.0060239933823628E-2</v>
      </c>
      <c r="BA324">
        <f t="shared" si="302"/>
        <v>5.0963137135148408E-3</v>
      </c>
      <c r="BB324">
        <f t="shared" si="303"/>
        <v>1.0878009368724018</v>
      </c>
      <c r="BC324">
        <f t="shared" si="304"/>
        <v>0.89025909720132879</v>
      </c>
      <c r="BD324">
        <f t="shared" si="305"/>
        <v>-0.17896089778265864</v>
      </c>
      <c r="BE324">
        <f t="shared" si="306"/>
        <v>-1.1146847041946426</v>
      </c>
      <c r="BF324">
        <f t="shared" si="307"/>
        <v>-0.62325340669309426</v>
      </c>
      <c r="BG324">
        <f t="shared" si="322"/>
        <v>5.3411690936024296</v>
      </c>
      <c r="BH324">
        <f t="shared" si="322"/>
        <v>5.34116950916302</v>
      </c>
      <c r="BI324">
        <f t="shared" si="322"/>
        <v>5.3411730535935513</v>
      </c>
      <c r="BJ324">
        <f t="shared" si="322"/>
        <v>5.3412032843141102</v>
      </c>
      <c r="BK324">
        <f t="shared" si="322"/>
        <v>5.3414610734123587</v>
      </c>
      <c r="BL324">
        <f t="shared" si="322"/>
        <v>5.343655644386101</v>
      </c>
      <c r="BM324">
        <f t="shared" si="322"/>
        <v>5.3620789815920293</v>
      </c>
      <c r="BN324">
        <f t="shared" si="308"/>
        <v>5.5023835236220684</v>
      </c>
    </row>
    <row r="325" spans="1:66">
      <c r="A325" s="77" t="s">
        <v>152</v>
      </c>
      <c r="B325" s="38" t="s">
        <v>45</v>
      </c>
      <c r="C325" s="37">
        <v>55159.238400000002</v>
      </c>
      <c r="D325" s="37" t="s">
        <v>124</v>
      </c>
      <c r="E325" s="58">
        <f t="shared" si="280"/>
        <v>31520.990774142814</v>
      </c>
      <c r="F325">
        <f t="shared" si="281"/>
        <v>31521</v>
      </c>
      <c r="G325">
        <f t="shared" si="317"/>
        <v>-3.3351669990224764E-3</v>
      </c>
      <c r="H325" s="116"/>
      <c r="I325" s="117"/>
      <c r="J325" s="117"/>
      <c r="K325" s="117">
        <f t="shared" si="318"/>
        <v>-3.3351669990224764E-3</v>
      </c>
      <c r="L325" s="116"/>
      <c r="M325" s="116"/>
      <c r="N325" s="118"/>
      <c r="O325" s="40">
        <f t="shared" ca="1" si="323"/>
        <v>4.02379115167463E-3</v>
      </c>
      <c r="P325" s="116"/>
      <c r="Q325" s="293">
        <f t="shared" si="283"/>
        <v>40140.738400000002</v>
      </c>
      <c r="R325" s="8">
        <f t="shared" ca="1" si="319"/>
        <v>5.4154265063711374E-5</v>
      </c>
      <c r="S325" s="116">
        <v>1</v>
      </c>
      <c r="T325" s="167">
        <f t="shared" ca="1" si="320"/>
        <v>5.4154265063711374E-5</v>
      </c>
      <c r="V325" s="116"/>
      <c r="W325" s="25"/>
      <c r="X325" s="252"/>
      <c r="Y325" s="41"/>
      <c r="Z325">
        <f t="shared" si="286"/>
        <v>31521</v>
      </c>
      <c r="AA325" s="246">
        <f t="shared" si="287"/>
        <v>-7.6321340917950235E-3</v>
      </c>
      <c r="AB325" s="247">
        <f t="shared" si="288"/>
        <v>4.2969670927725471E-3</v>
      </c>
      <c r="AC325" s="247">
        <f t="shared" ca="1" si="289"/>
        <v>-7.3589581506971063E-3</v>
      </c>
      <c r="AD325" s="248">
        <f t="shared" si="290"/>
        <v>1.8463926196370154E-5</v>
      </c>
      <c r="AH325">
        <f t="shared" si="291"/>
        <v>8.583768009175661E-4</v>
      </c>
      <c r="AI325">
        <f t="shared" si="292"/>
        <v>0.39375744967647752</v>
      </c>
      <c r="AJ325">
        <f t="shared" si="293"/>
        <v>0.12976056014785201</v>
      </c>
      <c r="AK325">
        <f t="shared" si="294"/>
        <v>-6.8017537217073265E-2</v>
      </c>
      <c r="AL325">
        <f t="shared" si="295"/>
        <v>-3.0298646381208889</v>
      </c>
      <c r="AM325">
        <f t="shared" si="296"/>
        <v>-17.881988091538261</v>
      </c>
      <c r="AN325">
        <f t="shared" si="321"/>
        <v>3.3678840203258487</v>
      </c>
      <c r="AO325">
        <f t="shared" si="321"/>
        <v>3.3774681456631575</v>
      </c>
      <c r="AP325">
        <f t="shared" si="321"/>
        <v>3.3613408019570641</v>
      </c>
      <c r="AQ325">
        <f t="shared" si="321"/>
        <v>3.3885142613271619</v>
      </c>
      <c r="AR325">
        <f t="shared" si="321"/>
        <v>3.3428248569924062</v>
      </c>
      <c r="AS325">
        <f t="shared" si="321"/>
        <v>3.4199450196090031</v>
      </c>
      <c r="AT325">
        <f t="shared" si="321"/>
        <v>3.2904972031748092</v>
      </c>
      <c r="AU325">
        <f t="shared" si="297"/>
        <v>3.5104483645068147</v>
      </c>
      <c r="AV325" s="246">
        <f t="shared" si="298"/>
        <v>-2.5171246584038175E-3</v>
      </c>
      <c r="AW325" s="247">
        <f t="shared" si="299"/>
        <v>-8.1804234061865887E-4</v>
      </c>
      <c r="AX325" s="248">
        <f t="shared" si="300"/>
        <v>6.6919327104485392E-7</v>
      </c>
      <c r="AY325" s="247">
        <f t="shared" si="301"/>
        <v>-9.3085532333312473E-3</v>
      </c>
      <c r="BA325">
        <f t="shared" si="302"/>
        <v>5.115009433391206E-3</v>
      </c>
      <c r="BB325">
        <f t="shared" si="303"/>
        <v>1.0901140899955852</v>
      </c>
      <c r="BC325">
        <f t="shared" si="304"/>
        <v>0.89608999898648012</v>
      </c>
      <c r="BD325">
        <f t="shared" si="305"/>
        <v>-0.17780736271345524</v>
      </c>
      <c r="BE325">
        <f t="shared" si="306"/>
        <v>-1.1017176274274081</v>
      </c>
      <c r="BF325">
        <f t="shared" si="307"/>
        <v>-0.61428747616449375</v>
      </c>
      <c r="BG325">
        <f t="shared" si="322"/>
        <v>5.3528378919443762</v>
      </c>
      <c r="BH325">
        <f t="shared" si="322"/>
        <v>5.3528383425267769</v>
      </c>
      <c r="BI325">
        <f t="shared" si="322"/>
        <v>5.3528421252322911</v>
      </c>
      <c r="BJ325">
        <f t="shared" si="322"/>
        <v>5.3528738808442249</v>
      </c>
      <c r="BK325">
        <f t="shared" si="322"/>
        <v>5.3531404141851784</v>
      </c>
      <c r="BL325">
        <f t="shared" si="322"/>
        <v>5.3553737574818667</v>
      </c>
      <c r="BM325">
        <f t="shared" si="322"/>
        <v>5.3738331824183607</v>
      </c>
      <c r="BN325">
        <f t="shared" si="308"/>
        <v>5.5126732887927785</v>
      </c>
    </row>
    <row r="326" spans="1:66">
      <c r="A326" s="80" t="s">
        <v>153</v>
      </c>
      <c r="B326" s="76" t="s">
        <v>49</v>
      </c>
      <c r="C326" s="75">
        <v>55159.238409999998</v>
      </c>
      <c r="D326" s="75">
        <v>2.0000000000000001E-4</v>
      </c>
      <c r="E326" s="58">
        <f t="shared" si="280"/>
        <v>31520.990801805157</v>
      </c>
      <c r="F326">
        <f t="shared" si="281"/>
        <v>31521</v>
      </c>
      <c r="G326">
        <f t="shared" si="317"/>
        <v>-3.3251670029130764E-3</v>
      </c>
      <c r="H326" s="116"/>
      <c r="I326" s="117"/>
      <c r="J326" s="117"/>
      <c r="K326" s="117">
        <f t="shared" si="318"/>
        <v>-3.3251670029130764E-3</v>
      </c>
      <c r="L326" s="116"/>
      <c r="M326" s="116"/>
      <c r="N326" s="118"/>
      <c r="O326" s="40">
        <f t="shared" ca="1" si="323"/>
        <v>4.02379115167463E-3</v>
      </c>
      <c r="P326" s="116"/>
      <c r="Q326" s="293">
        <f t="shared" si="283"/>
        <v>40140.738409999998</v>
      </c>
      <c r="R326" s="8">
        <f t="shared" ca="1" si="319"/>
        <v>5.4007185957881146E-5</v>
      </c>
      <c r="S326" s="116">
        <v>1</v>
      </c>
      <c r="T326" s="167">
        <f t="shared" ca="1" si="320"/>
        <v>5.4007185957881146E-5</v>
      </c>
      <c r="W326" s="25"/>
      <c r="X326" s="252"/>
      <c r="Y326" s="41"/>
      <c r="Z326">
        <f t="shared" si="286"/>
        <v>31521</v>
      </c>
      <c r="AA326" s="246">
        <f t="shared" si="287"/>
        <v>-7.6321340917950235E-3</v>
      </c>
      <c r="AB326" s="247">
        <f t="shared" si="288"/>
        <v>4.306967088881947E-3</v>
      </c>
      <c r="AC326" s="247">
        <f t="shared" ca="1" si="289"/>
        <v>-7.3489581545877064E-3</v>
      </c>
      <c r="AD326" s="248">
        <f t="shared" si="290"/>
        <v>1.8549965504712233E-5</v>
      </c>
      <c r="AH326">
        <f t="shared" si="291"/>
        <v>8.583768009175661E-4</v>
      </c>
      <c r="AI326">
        <f t="shared" si="292"/>
        <v>0.39375744967647752</v>
      </c>
      <c r="AJ326">
        <f t="shared" si="293"/>
        <v>0.12976056014785201</v>
      </c>
      <c r="AK326">
        <f t="shared" si="294"/>
        <v>-6.8017537217073265E-2</v>
      </c>
      <c r="AL326">
        <f t="shared" si="295"/>
        <v>-3.0298646381208889</v>
      </c>
      <c r="AM326">
        <f t="shared" si="296"/>
        <v>-17.881988091538261</v>
      </c>
      <c r="AN326">
        <f t="shared" si="321"/>
        <v>3.3678840203258487</v>
      </c>
      <c r="AO326">
        <f t="shared" si="321"/>
        <v>3.3774681456631575</v>
      </c>
      <c r="AP326">
        <f t="shared" si="321"/>
        <v>3.3613408019570641</v>
      </c>
      <c r="AQ326">
        <f t="shared" si="321"/>
        <v>3.3885142613271619</v>
      </c>
      <c r="AR326">
        <f t="shared" si="321"/>
        <v>3.3428248569924062</v>
      </c>
      <c r="AS326">
        <f t="shared" si="321"/>
        <v>3.4199450196090031</v>
      </c>
      <c r="AT326">
        <f t="shared" si="321"/>
        <v>3.2904972031748092</v>
      </c>
      <c r="AU326">
        <f t="shared" si="297"/>
        <v>3.5104483645068147</v>
      </c>
      <c r="AV326" s="246">
        <f t="shared" si="298"/>
        <v>-2.5171246584038175E-3</v>
      </c>
      <c r="AW326" s="247">
        <f t="shared" si="299"/>
        <v>-8.0804234450925893E-4</v>
      </c>
      <c r="AX326" s="248">
        <f t="shared" si="300"/>
        <v>6.5293243052001993E-7</v>
      </c>
      <c r="AY326" s="247">
        <f t="shared" si="301"/>
        <v>-9.2985532372218474E-3</v>
      </c>
      <c r="BA326">
        <f t="shared" si="302"/>
        <v>5.115009433391206E-3</v>
      </c>
      <c r="BB326">
        <f t="shared" si="303"/>
        <v>1.0901140899955852</v>
      </c>
      <c r="BC326">
        <f t="shared" si="304"/>
        <v>0.89608999898648012</v>
      </c>
      <c r="BD326">
        <f t="shared" si="305"/>
        <v>-0.17780736271345524</v>
      </c>
      <c r="BE326">
        <f t="shared" si="306"/>
        <v>-1.1017176274274081</v>
      </c>
      <c r="BF326">
        <f t="shared" si="307"/>
        <v>-0.61428747616449375</v>
      </c>
      <c r="BG326">
        <f t="shared" si="322"/>
        <v>5.3528378919443762</v>
      </c>
      <c r="BH326">
        <f t="shared" si="322"/>
        <v>5.3528383425267769</v>
      </c>
      <c r="BI326">
        <f t="shared" si="322"/>
        <v>5.3528421252322911</v>
      </c>
      <c r="BJ326">
        <f t="shared" si="322"/>
        <v>5.3528738808442249</v>
      </c>
      <c r="BK326">
        <f t="shared" si="322"/>
        <v>5.3531404141851784</v>
      </c>
      <c r="BL326">
        <f t="shared" si="322"/>
        <v>5.3553737574818667</v>
      </c>
      <c r="BM326">
        <f t="shared" si="322"/>
        <v>5.3738331824183607</v>
      </c>
      <c r="BN326">
        <f t="shared" si="308"/>
        <v>5.5126732887927785</v>
      </c>
    </row>
    <row r="327" spans="1:66">
      <c r="A327" s="53" t="s">
        <v>154</v>
      </c>
      <c r="B327" s="53" t="s">
        <v>49</v>
      </c>
      <c r="C327" s="54">
        <v>55159.238499999999</v>
      </c>
      <c r="D327" s="54" t="s">
        <v>76</v>
      </c>
      <c r="E327" s="58">
        <f t="shared" si="280"/>
        <v>31520.991050766352</v>
      </c>
      <c r="F327">
        <f t="shared" si="281"/>
        <v>31521</v>
      </c>
      <c r="G327">
        <f t="shared" si="317"/>
        <v>-3.2351670015486889E-3</v>
      </c>
      <c r="H327" s="116"/>
      <c r="I327" s="117"/>
      <c r="J327" s="117"/>
      <c r="K327" s="117">
        <f t="shared" si="318"/>
        <v>-3.2351670015486889E-3</v>
      </c>
      <c r="L327" s="116"/>
      <c r="M327" s="116"/>
      <c r="N327" s="118"/>
      <c r="O327" s="40">
        <f t="shared" ca="1" si="323"/>
        <v>4.02379115167463E-3</v>
      </c>
      <c r="P327" s="116"/>
      <c r="Q327" s="293">
        <f t="shared" si="283"/>
        <v>40140.738499999999</v>
      </c>
      <c r="R327" s="8">
        <f t="shared" ca="1" si="319"/>
        <v>5.2692473470247298E-5</v>
      </c>
      <c r="S327" s="116">
        <v>1</v>
      </c>
      <c r="T327" s="167">
        <f t="shared" ca="1" si="320"/>
        <v>5.2692473470247298E-5</v>
      </c>
      <c r="U327" s="116"/>
      <c r="V327" s="116"/>
      <c r="W327" s="25"/>
      <c r="X327" s="252"/>
      <c r="Y327" s="41"/>
      <c r="Z327">
        <f t="shared" si="286"/>
        <v>31521</v>
      </c>
      <c r="AA327" s="246">
        <f t="shared" si="287"/>
        <v>-7.6321340917950235E-3</v>
      </c>
      <c r="AB327" s="247">
        <f t="shared" si="288"/>
        <v>4.3969670902463346E-3</v>
      </c>
      <c r="AC327" s="247">
        <f t="shared" ca="1" si="289"/>
        <v>-7.2589581532233188E-3</v>
      </c>
      <c r="AD327" s="248">
        <f t="shared" si="290"/>
        <v>1.9333319592709318E-5</v>
      </c>
      <c r="AH327">
        <f t="shared" si="291"/>
        <v>8.583768009175661E-4</v>
      </c>
      <c r="AI327">
        <f t="shared" si="292"/>
        <v>0.39375744967647752</v>
      </c>
      <c r="AJ327">
        <f t="shared" si="293"/>
        <v>0.12976056014785201</v>
      </c>
      <c r="AK327">
        <f t="shared" si="294"/>
        <v>-6.8017537217073265E-2</v>
      </c>
      <c r="AL327">
        <f t="shared" si="295"/>
        <v>-3.0298646381208889</v>
      </c>
      <c r="AM327">
        <f t="shared" si="296"/>
        <v>-17.881988091538261</v>
      </c>
      <c r="AN327">
        <f t="shared" si="321"/>
        <v>3.3678840203258487</v>
      </c>
      <c r="AO327">
        <f t="shared" si="321"/>
        <v>3.3774681456631575</v>
      </c>
      <c r="AP327">
        <f t="shared" si="321"/>
        <v>3.3613408019570641</v>
      </c>
      <c r="AQ327">
        <f t="shared" si="321"/>
        <v>3.3885142613271619</v>
      </c>
      <c r="AR327">
        <f t="shared" si="321"/>
        <v>3.3428248569924062</v>
      </c>
      <c r="AS327">
        <f t="shared" si="321"/>
        <v>3.4199450196090031</v>
      </c>
      <c r="AT327">
        <f t="shared" si="321"/>
        <v>3.2904972031748092</v>
      </c>
      <c r="AU327">
        <f t="shared" si="297"/>
        <v>3.5104483645068147</v>
      </c>
      <c r="AV327" s="246">
        <f t="shared" si="298"/>
        <v>-2.5171246584038175E-3</v>
      </c>
      <c r="AW327" s="247">
        <f t="shared" si="299"/>
        <v>-7.1804234314487136E-4</v>
      </c>
      <c r="AX327" s="248">
        <f t="shared" si="300"/>
        <v>5.1558480654897723E-7</v>
      </c>
      <c r="AY327" s="247">
        <f t="shared" si="301"/>
        <v>-9.2085532358574598E-3</v>
      </c>
      <c r="BA327">
        <f t="shared" si="302"/>
        <v>5.115009433391206E-3</v>
      </c>
      <c r="BB327">
        <f t="shared" si="303"/>
        <v>1.0901140899955852</v>
      </c>
      <c r="BC327">
        <f t="shared" si="304"/>
        <v>0.89608999898648012</v>
      </c>
      <c r="BD327">
        <f t="shared" si="305"/>
        <v>-0.17780736271345524</v>
      </c>
      <c r="BE327">
        <f t="shared" si="306"/>
        <v>-1.1017176274274081</v>
      </c>
      <c r="BF327">
        <f t="shared" si="307"/>
        <v>-0.61428747616449375</v>
      </c>
      <c r="BG327">
        <f t="shared" si="322"/>
        <v>5.3528378919443762</v>
      </c>
      <c r="BH327">
        <f t="shared" si="322"/>
        <v>5.3528383425267769</v>
      </c>
      <c r="BI327">
        <f t="shared" si="322"/>
        <v>5.3528421252322911</v>
      </c>
      <c r="BJ327">
        <f t="shared" si="322"/>
        <v>5.3528738808442249</v>
      </c>
      <c r="BK327">
        <f t="shared" si="322"/>
        <v>5.3531404141851784</v>
      </c>
      <c r="BL327">
        <f t="shared" si="322"/>
        <v>5.3553737574818667</v>
      </c>
      <c r="BM327">
        <f t="shared" si="322"/>
        <v>5.3738331824183607</v>
      </c>
      <c r="BN327">
        <f t="shared" si="308"/>
        <v>5.5126732887927785</v>
      </c>
    </row>
    <row r="328" spans="1:66">
      <c r="A328" s="80" t="s">
        <v>153</v>
      </c>
      <c r="B328" s="76" t="s">
        <v>49</v>
      </c>
      <c r="C328" s="75">
        <v>55159.238510000003</v>
      </c>
      <c r="D328" s="75">
        <v>2.0000000000000001E-4</v>
      </c>
      <c r="E328" s="58">
        <f t="shared" si="280"/>
        <v>31520.991078428717</v>
      </c>
      <c r="F328">
        <f t="shared" si="281"/>
        <v>31521</v>
      </c>
      <c r="G328">
        <f t="shared" si="317"/>
        <v>-3.2251669981633313E-3</v>
      </c>
      <c r="H328" s="116"/>
      <c r="I328" s="116"/>
      <c r="J328" s="117"/>
      <c r="K328" s="117">
        <f t="shared" si="318"/>
        <v>-3.2251669981633313E-3</v>
      </c>
      <c r="L328" s="116"/>
      <c r="M328" s="116"/>
      <c r="N328" s="118"/>
      <c r="O328" s="40">
        <f t="shared" ca="1" si="323"/>
        <v>4.02379115167463E-3</v>
      </c>
      <c r="P328" s="116"/>
      <c r="Q328" s="293">
        <f t="shared" si="283"/>
        <v>40140.738510000003</v>
      </c>
      <c r="R328" s="8">
        <f t="shared" ca="1" si="319"/>
        <v>5.2547394258102196E-5</v>
      </c>
      <c r="S328" s="116">
        <v>1</v>
      </c>
      <c r="T328" s="167">
        <f t="shared" ca="1" si="320"/>
        <v>5.2547394258102196E-5</v>
      </c>
      <c r="V328" s="116"/>
      <c r="W328" s="25"/>
      <c r="X328" s="252"/>
      <c r="Y328" s="41"/>
      <c r="Z328">
        <f t="shared" si="286"/>
        <v>31521</v>
      </c>
      <c r="AA328" s="246">
        <f t="shared" si="287"/>
        <v>-7.6321340917950235E-3</v>
      </c>
      <c r="AB328" s="247">
        <f t="shared" si="288"/>
        <v>4.4069670936316922E-3</v>
      </c>
      <c r="AC328" s="247">
        <f t="shared" ca="1" si="289"/>
        <v>-7.2489581498379613E-3</v>
      </c>
      <c r="AD328" s="248">
        <f t="shared" si="290"/>
        <v>1.9421358964352562E-5</v>
      </c>
      <c r="AH328">
        <f t="shared" si="291"/>
        <v>8.583768009175661E-4</v>
      </c>
      <c r="AI328">
        <f t="shared" si="292"/>
        <v>0.39375744967647752</v>
      </c>
      <c r="AJ328">
        <f t="shared" si="293"/>
        <v>0.12976056014785201</v>
      </c>
      <c r="AK328">
        <f t="shared" si="294"/>
        <v>-6.8017537217073265E-2</v>
      </c>
      <c r="AL328">
        <f t="shared" si="295"/>
        <v>-3.0298646381208889</v>
      </c>
      <c r="AM328">
        <f t="shared" si="296"/>
        <v>-17.881988091538261</v>
      </c>
      <c r="AN328">
        <f t="shared" si="321"/>
        <v>3.3678840203258487</v>
      </c>
      <c r="AO328">
        <f t="shared" si="321"/>
        <v>3.3774681456631575</v>
      </c>
      <c r="AP328">
        <f t="shared" si="321"/>
        <v>3.3613408019570641</v>
      </c>
      <c r="AQ328">
        <f t="shared" si="321"/>
        <v>3.3885142613271619</v>
      </c>
      <c r="AR328">
        <f t="shared" si="321"/>
        <v>3.3428248569924062</v>
      </c>
      <c r="AS328">
        <f t="shared" si="321"/>
        <v>3.4199450196090031</v>
      </c>
      <c r="AT328">
        <f t="shared" si="321"/>
        <v>3.2904972031748092</v>
      </c>
      <c r="AU328">
        <f t="shared" si="297"/>
        <v>3.5104483645068147</v>
      </c>
      <c r="AV328" s="246">
        <f t="shared" si="298"/>
        <v>-2.5171246584038175E-3</v>
      </c>
      <c r="AW328" s="247">
        <f t="shared" si="299"/>
        <v>-7.080423397595138E-4</v>
      </c>
      <c r="AX328" s="248">
        <f t="shared" si="300"/>
        <v>5.013239548921268E-7</v>
      </c>
      <c r="AY328" s="247">
        <f t="shared" si="301"/>
        <v>-9.1985532324721023E-3</v>
      </c>
      <c r="BA328">
        <f t="shared" si="302"/>
        <v>5.115009433391206E-3</v>
      </c>
      <c r="BB328">
        <f t="shared" si="303"/>
        <v>1.0901140899955852</v>
      </c>
      <c r="BC328">
        <f t="shared" si="304"/>
        <v>0.89608999898648012</v>
      </c>
      <c r="BD328">
        <f t="shared" si="305"/>
        <v>-0.17780736271345524</v>
      </c>
      <c r="BE328">
        <f t="shared" si="306"/>
        <v>-1.1017176274274081</v>
      </c>
      <c r="BF328">
        <f t="shared" si="307"/>
        <v>-0.61428747616449375</v>
      </c>
      <c r="BG328">
        <f t="shared" si="322"/>
        <v>5.3528378919443762</v>
      </c>
      <c r="BH328">
        <f t="shared" si="322"/>
        <v>5.3528383425267769</v>
      </c>
      <c r="BI328">
        <f t="shared" si="322"/>
        <v>5.3528421252322911</v>
      </c>
      <c r="BJ328">
        <f t="shared" si="322"/>
        <v>5.3528738808442249</v>
      </c>
      <c r="BK328">
        <f t="shared" si="322"/>
        <v>5.3531404141851784</v>
      </c>
      <c r="BL328">
        <f t="shared" si="322"/>
        <v>5.3553737574818667</v>
      </c>
      <c r="BM328">
        <f t="shared" si="322"/>
        <v>5.3738331824183607</v>
      </c>
      <c r="BN328">
        <f t="shared" si="308"/>
        <v>5.5126732887927785</v>
      </c>
    </row>
    <row r="329" spans="1:66">
      <c r="A329" s="53" t="s">
        <v>154</v>
      </c>
      <c r="B329" s="53" t="s">
        <v>49</v>
      </c>
      <c r="C329" s="54">
        <v>55159.238599999997</v>
      </c>
      <c r="D329" s="54" t="s">
        <v>76</v>
      </c>
      <c r="E329" s="58">
        <f t="shared" si="280"/>
        <v>31520.991327389893</v>
      </c>
      <c r="F329">
        <f t="shared" si="281"/>
        <v>31521</v>
      </c>
      <c r="G329">
        <f t="shared" si="317"/>
        <v>-3.1351670040749013E-3</v>
      </c>
      <c r="H329" s="116"/>
      <c r="I329" s="117"/>
      <c r="J329" s="117"/>
      <c r="K329" s="117">
        <f t="shared" si="318"/>
        <v>-3.1351670040749013E-3</v>
      </c>
      <c r="L329" s="116"/>
      <c r="M329" s="116"/>
      <c r="N329" s="118"/>
      <c r="O329" s="40">
        <f t="shared" ca="1" si="323"/>
        <v>4.02379115167463E-3</v>
      </c>
      <c r="P329" s="116"/>
      <c r="Q329" s="293">
        <f t="shared" si="283"/>
        <v>40140.738599999997</v>
      </c>
      <c r="R329" s="8">
        <f t="shared" ca="1" si="319"/>
        <v>5.125068187577273E-5</v>
      </c>
      <c r="S329" s="116">
        <v>1</v>
      </c>
      <c r="T329" s="167">
        <f t="shared" ca="1" si="320"/>
        <v>5.125068187577273E-5</v>
      </c>
      <c r="U329" s="116"/>
      <c r="V329" s="116"/>
      <c r="W329" s="25"/>
      <c r="X329" s="252"/>
      <c r="Y329" s="41"/>
      <c r="Z329">
        <f t="shared" si="286"/>
        <v>31521</v>
      </c>
      <c r="AA329" s="246">
        <f t="shared" si="287"/>
        <v>-7.6321340917950235E-3</v>
      </c>
      <c r="AB329" s="247">
        <f t="shared" si="288"/>
        <v>4.4969670877201221E-3</v>
      </c>
      <c r="AC329" s="247">
        <f t="shared" ca="1" si="289"/>
        <v>-7.1589581557495313E-3</v>
      </c>
      <c r="AD329" s="248">
        <f t="shared" si="290"/>
        <v>2.0222712988037995E-5</v>
      </c>
      <c r="AH329">
        <f t="shared" si="291"/>
        <v>8.583768009175661E-4</v>
      </c>
      <c r="AI329">
        <f t="shared" si="292"/>
        <v>0.39375744967647752</v>
      </c>
      <c r="AJ329">
        <f t="shared" si="293"/>
        <v>0.12976056014785201</v>
      </c>
      <c r="AK329">
        <f t="shared" si="294"/>
        <v>-6.8017537217073265E-2</v>
      </c>
      <c r="AL329">
        <f t="shared" si="295"/>
        <v>-3.0298646381208889</v>
      </c>
      <c r="AM329">
        <f t="shared" si="296"/>
        <v>-17.881988091538261</v>
      </c>
      <c r="AN329">
        <f t="shared" si="321"/>
        <v>3.3678840203258487</v>
      </c>
      <c r="AO329">
        <f t="shared" si="321"/>
        <v>3.3774681456631575</v>
      </c>
      <c r="AP329">
        <f t="shared" si="321"/>
        <v>3.3613408019570641</v>
      </c>
      <c r="AQ329">
        <f t="shared" si="321"/>
        <v>3.3885142613271619</v>
      </c>
      <c r="AR329">
        <f t="shared" si="321"/>
        <v>3.3428248569924062</v>
      </c>
      <c r="AS329">
        <f t="shared" si="321"/>
        <v>3.4199450196090031</v>
      </c>
      <c r="AT329">
        <f t="shared" si="321"/>
        <v>3.2904972031748092</v>
      </c>
      <c r="AU329">
        <f t="shared" si="297"/>
        <v>3.5104483645068147</v>
      </c>
      <c r="AV329" s="246">
        <f t="shared" si="298"/>
        <v>-2.5171246584038175E-3</v>
      </c>
      <c r="AW329" s="247">
        <f t="shared" si="299"/>
        <v>-6.1804234567108384E-4</v>
      </c>
      <c r="AX329" s="248">
        <f t="shared" si="300"/>
        <v>3.819763410426155E-7</v>
      </c>
      <c r="AY329" s="247">
        <f t="shared" si="301"/>
        <v>-9.1085532383836723E-3</v>
      </c>
      <c r="BA329">
        <f t="shared" si="302"/>
        <v>5.115009433391206E-3</v>
      </c>
      <c r="BB329">
        <f t="shared" si="303"/>
        <v>1.0901140899955852</v>
      </c>
      <c r="BC329">
        <f t="shared" si="304"/>
        <v>0.89608999898648012</v>
      </c>
      <c r="BD329">
        <f t="shared" si="305"/>
        <v>-0.17780736271345524</v>
      </c>
      <c r="BE329">
        <f t="shared" si="306"/>
        <v>-1.1017176274274081</v>
      </c>
      <c r="BF329">
        <f t="shared" si="307"/>
        <v>-0.61428747616449375</v>
      </c>
      <c r="BG329">
        <f t="shared" si="322"/>
        <v>5.3528378919443762</v>
      </c>
      <c r="BH329">
        <f t="shared" si="322"/>
        <v>5.3528383425267769</v>
      </c>
      <c r="BI329">
        <f t="shared" si="322"/>
        <v>5.3528421252322911</v>
      </c>
      <c r="BJ329">
        <f t="shared" si="322"/>
        <v>5.3528738808442249</v>
      </c>
      <c r="BK329">
        <f t="shared" si="322"/>
        <v>5.3531404141851784</v>
      </c>
      <c r="BL329">
        <f t="shared" si="322"/>
        <v>5.3553737574818667</v>
      </c>
      <c r="BM329">
        <f t="shared" si="322"/>
        <v>5.3738331824183607</v>
      </c>
      <c r="BN329">
        <f t="shared" si="308"/>
        <v>5.5126732887927785</v>
      </c>
    </row>
    <row r="330" spans="1:66">
      <c r="A330" s="80" t="s">
        <v>155</v>
      </c>
      <c r="B330" s="76" t="s">
        <v>45</v>
      </c>
      <c r="C330" s="75">
        <v>55416.807699999998</v>
      </c>
      <c r="D330" s="75">
        <v>1E-4</v>
      </c>
      <c r="E330" s="58">
        <f t="shared" si="280"/>
        <v>32233.488103377051</v>
      </c>
      <c r="F330">
        <f t="shared" si="281"/>
        <v>32233.5</v>
      </c>
      <c r="G330">
        <f t="shared" si="317"/>
        <v>-4.3006545020034537E-3</v>
      </c>
      <c r="H330" s="116"/>
      <c r="I330" s="116"/>
      <c r="J330" s="117"/>
      <c r="K330" s="117">
        <f t="shared" si="318"/>
        <v>-4.3006545020034537E-3</v>
      </c>
      <c r="L330" s="116"/>
      <c r="M330" s="116"/>
      <c r="N330" s="118"/>
      <c r="O330" s="40">
        <f t="shared" ca="1" si="323"/>
        <v>1.2350958105390719E-3</v>
      </c>
      <c r="P330" s="116"/>
      <c r="Q330" s="293">
        <f t="shared" si="283"/>
        <v>40398.307699999998</v>
      </c>
      <c r="R330" s="8">
        <f t="shared" ca="1" si="319"/>
        <v>3.0644531522814667E-5</v>
      </c>
      <c r="S330" s="116">
        <v>1</v>
      </c>
      <c r="T330" s="167">
        <f t="shared" ca="1" si="320"/>
        <v>3.0644531522814667E-5</v>
      </c>
      <c r="V330" s="116"/>
      <c r="W330" s="25"/>
      <c r="X330" s="252"/>
      <c r="Y330" s="41"/>
      <c r="Z330">
        <f t="shared" si="286"/>
        <v>32233.5</v>
      </c>
      <c r="AA330" s="246">
        <f t="shared" si="287"/>
        <v>-8.8659100637967225E-3</v>
      </c>
      <c r="AB330" s="247">
        <f t="shared" si="288"/>
        <v>4.5652555617932689E-3</v>
      </c>
      <c r="AC330" s="247">
        <f t="shared" ca="1" si="289"/>
        <v>-5.5357503125425256E-3</v>
      </c>
      <c r="AD330" s="248">
        <f t="shared" si="290"/>
        <v>2.0841558344484375E-5</v>
      </c>
      <c r="AH330">
        <f t="shared" si="291"/>
        <v>-6.2949452393956575E-5</v>
      </c>
      <c r="AI330">
        <f t="shared" si="292"/>
        <v>0.39700277782429383</v>
      </c>
      <c r="AJ330">
        <f t="shared" si="293"/>
        <v>8.9569527406779259E-2</v>
      </c>
      <c r="AK330">
        <f t="shared" si="294"/>
        <v>-9.2470347897186736E-2</v>
      </c>
      <c r="AL330">
        <f t="shared" si="295"/>
        <v>-2.9894268704990532</v>
      </c>
      <c r="AM330">
        <f t="shared" si="296"/>
        <v>-13.118188586598288</v>
      </c>
      <c r="AN330">
        <f t="shared" si="321"/>
        <v>3.4489411175392592</v>
      </c>
      <c r="AO330">
        <f t="shared" si="321"/>
        <v>3.4599512882309238</v>
      </c>
      <c r="AP330">
        <f t="shared" si="321"/>
        <v>3.441006313079614</v>
      </c>
      <c r="AQ330">
        <f t="shared" si="321"/>
        <v>3.4736778278454206</v>
      </c>
      <c r="AR330">
        <f t="shared" si="321"/>
        <v>3.4175406444525294</v>
      </c>
      <c r="AS330">
        <f t="shared" si="321"/>
        <v>3.5146673901328769</v>
      </c>
      <c r="AT330">
        <f t="shared" si="321"/>
        <v>3.3483304646382379</v>
      </c>
      <c r="AU330">
        <f t="shared" si="297"/>
        <v>3.6398905293227921</v>
      </c>
      <c r="AV330" s="246">
        <f t="shared" si="298"/>
        <v>-3.522895793286282E-3</v>
      </c>
      <c r="AW330" s="247">
        <f t="shared" si="299"/>
        <v>-7.7775870871717168E-4</v>
      </c>
      <c r="AX330" s="248">
        <f t="shared" si="300"/>
        <v>6.0490860898540225E-7</v>
      </c>
      <c r="AY330" s="247">
        <f t="shared" si="301"/>
        <v>-9.5807193201199372E-3</v>
      </c>
      <c r="BA330">
        <f t="shared" si="302"/>
        <v>5.3430142705104405E-3</v>
      </c>
      <c r="BB330">
        <f t="shared" si="303"/>
        <v>1.1351303578227121</v>
      </c>
      <c r="BC330">
        <f t="shared" si="304"/>
        <v>0.98310101234661695</v>
      </c>
      <c r="BD330">
        <f t="shared" si="305"/>
        <v>-0.14654621743856938</v>
      </c>
      <c r="BE330">
        <f t="shared" si="306"/>
        <v>-0.82590424887911251</v>
      </c>
      <c r="BF330">
        <f t="shared" si="307"/>
        <v>-0.43814551736554935</v>
      </c>
      <c r="BG330">
        <f t="shared" si="322"/>
        <v>5.5956339337741081</v>
      </c>
      <c r="BH330">
        <f t="shared" si="322"/>
        <v>5.5956354493037699</v>
      </c>
      <c r="BI330">
        <f t="shared" si="322"/>
        <v>5.5956452871855982</v>
      </c>
      <c r="BJ330">
        <f t="shared" si="322"/>
        <v>5.5957091467013154</v>
      </c>
      <c r="BK330">
        <f t="shared" si="322"/>
        <v>5.5961235892892027</v>
      </c>
      <c r="BL330">
        <f t="shared" si="322"/>
        <v>5.5988098707062584</v>
      </c>
      <c r="BM330">
        <f t="shared" si="322"/>
        <v>5.6160815292217556</v>
      </c>
      <c r="BN330">
        <f t="shared" si="308"/>
        <v>5.7221435083393875</v>
      </c>
    </row>
    <row r="331" spans="1:66">
      <c r="A331" s="80" t="s">
        <v>155</v>
      </c>
      <c r="B331" s="76" t="s">
        <v>45</v>
      </c>
      <c r="C331" s="75">
        <v>55437.775300000001</v>
      </c>
      <c r="D331" s="75">
        <v>1E-4</v>
      </c>
      <c r="E331" s="58">
        <f t="shared" si="280"/>
        <v>32291.489421858929</v>
      </c>
      <c r="F331">
        <f t="shared" si="281"/>
        <v>32291.5</v>
      </c>
      <c r="G331">
        <f t="shared" si="317"/>
        <v>-3.8240204958128743E-3</v>
      </c>
      <c r="H331" s="116"/>
      <c r="I331" s="117"/>
      <c r="J331" s="117"/>
      <c r="K331" s="117">
        <f t="shared" si="318"/>
        <v>-3.8240204958128743E-3</v>
      </c>
      <c r="L331" s="116"/>
      <c r="M331" s="116"/>
      <c r="N331" s="118"/>
      <c r="O331" s="40">
        <f t="shared" ca="1" si="323"/>
        <v>1.0080862248746936E-3</v>
      </c>
      <c r="P331" s="116"/>
      <c r="Q331" s="293">
        <f t="shared" si="283"/>
        <v>40419.275300000001</v>
      </c>
      <c r="R331" s="8">
        <f t="shared" ca="1" si="319"/>
        <v>2.3349255360113961E-5</v>
      </c>
      <c r="S331" s="116">
        <v>1</v>
      </c>
      <c r="T331" s="167">
        <f t="shared" ca="1" si="320"/>
        <v>2.3349255360113961E-5</v>
      </c>
      <c r="V331" s="116"/>
      <c r="W331" s="25"/>
      <c r="X331" s="252"/>
      <c r="Y331" s="41"/>
      <c r="Z331">
        <f t="shared" si="286"/>
        <v>32291.5</v>
      </c>
      <c r="AA331" s="246">
        <f t="shared" si="287"/>
        <v>-8.9669153258237731E-3</v>
      </c>
      <c r="AB331" s="247">
        <f t="shared" si="288"/>
        <v>5.1428948300108988E-3</v>
      </c>
      <c r="AC331" s="247">
        <f t="shared" ca="1" si="289"/>
        <v>-4.8321067206875679E-3</v>
      </c>
      <c r="AD331" s="248">
        <f t="shared" si="290"/>
        <v>2.6449367232552832E-5</v>
      </c>
      <c r="AH331">
        <f t="shared" si="291"/>
        <v>-1.386290679210825E-4</v>
      </c>
      <c r="AI331">
        <f t="shared" si="292"/>
        <v>0.39731446933484116</v>
      </c>
      <c r="AJ331">
        <f t="shared" si="293"/>
        <v>8.6247966014554964E-2</v>
      </c>
      <c r="AK331">
        <f t="shared" si="294"/>
        <v>-9.448050761241962E-2</v>
      </c>
      <c r="AL331">
        <f t="shared" si="295"/>
        <v>-2.9860923982293537</v>
      </c>
      <c r="AM331">
        <f t="shared" si="296"/>
        <v>-12.835788053214085</v>
      </c>
      <c r="AN331">
        <f t="shared" ref="AN331:AT340" si="324">$AU331+$AB$7*SIN(AO331)</f>
        <v>3.455593687903586</v>
      </c>
      <c r="AO331">
        <f t="shared" si="324"/>
        <v>3.4666631660724478</v>
      </c>
      <c r="AP331">
        <f t="shared" si="324"/>
        <v>3.4475752704938678</v>
      </c>
      <c r="AQ331">
        <f t="shared" si="324"/>
        <v>3.480566553903357</v>
      </c>
      <c r="AR331">
        <f t="shared" si="324"/>
        <v>3.4237617146731782</v>
      </c>
      <c r="AS331">
        <f t="shared" si="324"/>
        <v>3.522276248955055</v>
      </c>
      <c r="AT331">
        <f t="shared" si="324"/>
        <v>3.3532373880475768</v>
      </c>
      <c r="AU331">
        <f t="shared" si="297"/>
        <v>3.6504275757218472</v>
      </c>
      <c r="AV331" s="246">
        <f t="shared" si="298"/>
        <v>-3.6190039862591655E-3</v>
      </c>
      <c r="AW331" s="247">
        <f t="shared" si="299"/>
        <v>-2.0501650955370883E-4</v>
      </c>
      <c r="AX331" s="248">
        <f t="shared" si="300"/>
        <v>4.2031769189585983E-8</v>
      </c>
      <c r="AY331" s="247">
        <f t="shared" si="301"/>
        <v>-9.0333027674564005E-3</v>
      </c>
      <c r="BA331">
        <f t="shared" si="302"/>
        <v>5.3479113395646077E-3</v>
      </c>
      <c r="BB331">
        <f t="shared" si="303"/>
        <v>1.1385249918682248</v>
      </c>
      <c r="BC331">
        <f t="shared" si="304"/>
        <v>0.98711825661866359</v>
      </c>
      <c r="BD331">
        <f t="shared" si="305"/>
        <v>-0.14334166902458945</v>
      </c>
      <c r="BE331">
        <f t="shared" si="306"/>
        <v>-0.8024849957784751</v>
      </c>
      <c r="BF331">
        <f t="shared" si="307"/>
        <v>-0.42425858876836003</v>
      </c>
      <c r="BG331">
        <f t="shared" ref="BG331:BM340" si="325">$BN331+$BB$7*SIN(BH331)</f>
        <v>5.6158209279794296</v>
      </c>
      <c r="BH331">
        <f t="shared" si="325"/>
        <v>5.6158225466241154</v>
      </c>
      <c r="BI331">
        <f t="shared" si="325"/>
        <v>5.61583288459809</v>
      </c>
      <c r="BJ331">
        <f t="shared" si="325"/>
        <v>5.6158989092739633</v>
      </c>
      <c r="BK331">
        <f t="shared" si="325"/>
        <v>5.6163205025915195</v>
      </c>
      <c r="BL331">
        <f t="shared" si="325"/>
        <v>5.6190092515436358</v>
      </c>
      <c r="BM331">
        <f t="shared" si="325"/>
        <v>5.6360263991453516</v>
      </c>
      <c r="BN331">
        <f t="shared" si="308"/>
        <v>5.7391951191937078</v>
      </c>
    </row>
    <row r="332" spans="1:66">
      <c r="A332" s="80" t="s">
        <v>155</v>
      </c>
      <c r="B332" s="76" t="s">
        <v>49</v>
      </c>
      <c r="C332" s="75">
        <v>55451.692799999997</v>
      </c>
      <c r="D332" s="75">
        <v>1E-4</v>
      </c>
      <c r="E332" s="58">
        <f t="shared" si="280"/>
        <v>32329.988503774417</v>
      </c>
      <c r="F332">
        <f t="shared" si="281"/>
        <v>32330</v>
      </c>
      <c r="G332">
        <f t="shared" si="317"/>
        <v>-4.1559099990990944E-3</v>
      </c>
      <c r="H332" s="116"/>
      <c r="I332" s="117"/>
      <c r="J332" s="117"/>
      <c r="K332" s="117">
        <f t="shared" si="318"/>
        <v>-4.1559099990990944E-3</v>
      </c>
      <c r="L332" s="116"/>
      <c r="M332" s="116"/>
      <c r="N332" s="118"/>
      <c r="O332" s="40">
        <f t="shared" ca="1" si="323"/>
        <v>8.5739882749402696E-4</v>
      </c>
      <c r="P332" s="116"/>
      <c r="Q332" s="293">
        <f t="shared" si="283"/>
        <v>40433.192799999997</v>
      </c>
      <c r="R332" s="8">
        <f t="shared" ca="1" si="319"/>
        <v>2.5133265390796499E-5</v>
      </c>
      <c r="S332" s="116">
        <v>1</v>
      </c>
      <c r="T332" s="167">
        <f t="shared" ca="1" si="320"/>
        <v>2.5133265390796499E-5</v>
      </c>
      <c r="W332" s="25"/>
      <c r="X332" s="252"/>
      <c r="Y332" s="41"/>
      <c r="Z332">
        <f t="shared" si="286"/>
        <v>32330</v>
      </c>
      <c r="AA332" s="246">
        <f t="shared" si="287"/>
        <v>-9.0340042055031006E-3</v>
      </c>
      <c r="AB332" s="247">
        <f t="shared" si="288"/>
        <v>4.8780942064040062E-3</v>
      </c>
      <c r="AC332" s="247">
        <f t="shared" ca="1" si="289"/>
        <v>-5.0133088265931214E-3</v>
      </c>
      <c r="AD332" s="248">
        <f t="shared" si="290"/>
        <v>2.3795803086552332E-5</v>
      </c>
      <c r="AH332">
        <f t="shared" si="291"/>
        <v>-1.8891600800616771E-4</v>
      </c>
      <c r="AI332">
        <f t="shared" si="292"/>
        <v>0.3975254386431627</v>
      </c>
      <c r="AJ332">
        <f t="shared" si="293"/>
        <v>8.4038756363393557E-2</v>
      </c>
      <c r="AK332">
        <f t="shared" si="294"/>
        <v>-9.5816585775799892E-2</v>
      </c>
      <c r="AL332">
        <f t="shared" si="295"/>
        <v>-2.9838751365977241</v>
      </c>
      <c r="AM332">
        <f t="shared" si="296"/>
        <v>-12.654602454756029</v>
      </c>
      <c r="AN332">
        <f t="shared" si="324"/>
        <v>3.4600144107052921</v>
      </c>
      <c r="AO332">
        <f t="shared" si="324"/>
        <v>3.4711185396379989</v>
      </c>
      <c r="AP332">
        <f t="shared" si="324"/>
        <v>3.4519430897766239</v>
      </c>
      <c r="AQ332">
        <f t="shared" si="324"/>
        <v>3.4851356100563113</v>
      </c>
      <c r="AR332">
        <f t="shared" si="324"/>
        <v>3.4279036138564014</v>
      </c>
      <c r="AS332">
        <f t="shared" si="324"/>
        <v>3.5273178195750496</v>
      </c>
      <c r="AT332">
        <f t="shared" si="324"/>
        <v>3.3565127523510263</v>
      </c>
      <c r="AU332">
        <f t="shared" si="297"/>
        <v>3.6574219944522546</v>
      </c>
      <c r="AV332" s="246">
        <f t="shared" si="298"/>
        <v>-3.6840416866835589E-3</v>
      </c>
      <c r="AW332" s="247">
        <f t="shared" si="299"/>
        <v>-4.7186831241553557E-4</v>
      </c>
      <c r="AX332" s="248">
        <f t="shared" si="300"/>
        <v>2.2265970426188548E-7</v>
      </c>
      <c r="AY332" s="247">
        <f t="shared" si="301"/>
        <v>-9.3169565099124677E-3</v>
      </c>
      <c r="BA332">
        <f t="shared" si="302"/>
        <v>5.3499625188195418E-3</v>
      </c>
      <c r="BB332">
        <f t="shared" si="303"/>
        <v>1.140747333478916</v>
      </c>
      <c r="BC332">
        <f t="shared" si="304"/>
        <v>0.98949715944923833</v>
      </c>
      <c r="BD332">
        <f t="shared" si="305"/>
        <v>-0.14116017699557293</v>
      </c>
      <c r="BE332">
        <f t="shared" si="306"/>
        <v>-0.7868626267628499</v>
      </c>
      <c r="BF332">
        <f t="shared" si="307"/>
        <v>-0.41507168557333218</v>
      </c>
      <c r="BG332">
        <f t="shared" si="325"/>
        <v>5.6292539908629724</v>
      </c>
      <c r="BH332">
        <f t="shared" si="325"/>
        <v>5.6292556774597342</v>
      </c>
      <c r="BI332">
        <f t="shared" si="325"/>
        <v>5.6292663375594527</v>
      </c>
      <c r="BJ332">
        <f t="shared" si="325"/>
        <v>5.6293337124831035</v>
      </c>
      <c r="BK332">
        <f t="shared" si="325"/>
        <v>5.6297594611213695</v>
      </c>
      <c r="BL332">
        <f t="shared" si="325"/>
        <v>5.6324466082961848</v>
      </c>
      <c r="BM332">
        <f t="shared" si="325"/>
        <v>5.6492822828685565</v>
      </c>
      <c r="BN332">
        <f t="shared" si="308"/>
        <v>5.7505138608814903</v>
      </c>
    </row>
    <row r="333" spans="1:66">
      <c r="A333" s="77" t="s">
        <v>150</v>
      </c>
      <c r="B333" s="38" t="s">
        <v>45</v>
      </c>
      <c r="C333" s="37">
        <v>55476.2742</v>
      </c>
      <c r="D333" s="37" t="s">
        <v>124</v>
      </c>
      <c r="E333" s="58">
        <f t="shared" si="280"/>
        <v>32397.986443935923</v>
      </c>
      <c r="F333">
        <f t="shared" si="281"/>
        <v>32398</v>
      </c>
      <c r="G333">
        <f t="shared" si="317"/>
        <v>-4.9005460023181513E-3</v>
      </c>
      <c r="H333" s="116"/>
      <c r="I333" s="117"/>
      <c r="J333" s="117"/>
      <c r="K333" s="117">
        <f t="shared" si="318"/>
        <v>-4.9005460023181513E-3</v>
      </c>
      <c r="L333" s="116"/>
      <c r="M333" s="116"/>
      <c r="N333" s="118"/>
      <c r="O333" s="40">
        <f t="shared" ca="1" si="323"/>
        <v>5.912496580944282E-4</v>
      </c>
      <c r="P333" s="116"/>
      <c r="Q333" s="293">
        <f t="shared" si="283"/>
        <v>40457.7742</v>
      </c>
      <c r="R333" s="8">
        <f t="shared" ca="1" si="319"/>
        <v>3.0159819575726442E-5</v>
      </c>
      <c r="S333" s="116">
        <v>1</v>
      </c>
      <c r="T333" s="167">
        <f t="shared" ca="1" si="320"/>
        <v>3.0159819575726442E-5</v>
      </c>
      <c r="V333" s="116"/>
      <c r="W333" s="25"/>
      <c r="X333" s="252"/>
      <c r="Y333" s="41"/>
      <c r="Z333">
        <f t="shared" si="286"/>
        <v>32398</v>
      </c>
      <c r="AA333" s="246">
        <f t="shared" si="287"/>
        <v>-9.1525789429018154E-3</v>
      </c>
      <c r="AB333" s="247">
        <f t="shared" si="288"/>
        <v>4.2520329405836641E-3</v>
      </c>
      <c r="AC333" s="247">
        <f t="shared" ca="1" si="289"/>
        <v>-5.4917956604125795E-3</v>
      </c>
      <c r="AD333" s="248">
        <f t="shared" si="290"/>
        <v>1.8079784127808563E-5</v>
      </c>
      <c r="AH333">
        <f t="shared" si="291"/>
        <v>-2.7783223297800293E-4</v>
      </c>
      <c r="AI333">
        <f t="shared" si="292"/>
        <v>0.39790604562295495</v>
      </c>
      <c r="AJ333">
        <f t="shared" si="293"/>
        <v>8.0128150003314275E-2</v>
      </c>
      <c r="AK333">
        <f t="shared" si="294"/>
        <v>-9.8179861959861739E-2</v>
      </c>
      <c r="AL333">
        <f t="shared" si="295"/>
        <v>-2.9799512864870978</v>
      </c>
      <c r="AM333">
        <f t="shared" si="296"/>
        <v>-12.346118342278139</v>
      </c>
      <c r="AN333">
        <f t="shared" si="324"/>
        <v>3.4678318809230064</v>
      </c>
      <c r="AO333">
        <f t="shared" si="324"/>
        <v>3.4789880562591824</v>
      </c>
      <c r="AP333">
        <f t="shared" si="324"/>
        <v>3.4596722237887039</v>
      </c>
      <c r="AQ333">
        <f t="shared" si="324"/>
        <v>3.4931985933822296</v>
      </c>
      <c r="AR333">
        <f t="shared" si="324"/>
        <v>3.4352436380127647</v>
      </c>
      <c r="AS333">
        <f t="shared" si="324"/>
        <v>3.5362043610340375</v>
      </c>
      <c r="AT333">
        <f t="shared" si="324"/>
        <v>3.3623338864999845</v>
      </c>
      <c r="AU333">
        <f t="shared" si="297"/>
        <v>3.6697757729890776</v>
      </c>
      <c r="AV333" s="246">
        <f t="shared" si="298"/>
        <v>-3.8013526600907772E-3</v>
      </c>
      <c r="AW333" s="247">
        <f t="shared" si="299"/>
        <v>-1.0991933422273741E-3</v>
      </c>
      <c r="AX333" s="248">
        <f t="shared" si="300"/>
        <v>1.2082260035969851E-6</v>
      </c>
      <c r="AY333" s="247">
        <f t="shared" si="301"/>
        <v>-9.9739400521511867E-3</v>
      </c>
      <c r="BA333">
        <f t="shared" si="302"/>
        <v>5.3512262828110382E-3</v>
      </c>
      <c r="BB333">
        <f t="shared" si="303"/>
        <v>1.1446085335631373</v>
      </c>
      <c r="BC333">
        <f t="shared" si="304"/>
        <v>0.99312589649281491</v>
      </c>
      <c r="BD333">
        <f t="shared" si="305"/>
        <v>-0.13720196599016243</v>
      </c>
      <c r="BE333">
        <f t="shared" si="306"/>
        <v>-0.75912212707556237</v>
      </c>
      <c r="BF333">
        <f t="shared" si="307"/>
        <v>-0.39890385040900522</v>
      </c>
      <c r="BG333">
        <f t="shared" si="325"/>
        <v>5.6530433474763138</v>
      </c>
      <c r="BH333">
        <f t="shared" si="325"/>
        <v>5.6530451521061131</v>
      </c>
      <c r="BI333">
        <f t="shared" si="325"/>
        <v>5.6530563571219901</v>
      </c>
      <c r="BJ333">
        <f t="shared" si="325"/>
        <v>5.6531259274476655</v>
      </c>
      <c r="BK333">
        <f t="shared" si="325"/>
        <v>5.6535578006071168</v>
      </c>
      <c r="BL333">
        <f t="shared" si="325"/>
        <v>5.6562357176831348</v>
      </c>
      <c r="BM333">
        <f t="shared" si="325"/>
        <v>5.6727267986350762</v>
      </c>
      <c r="BN333">
        <f t="shared" si="308"/>
        <v>5.7705054046417281</v>
      </c>
    </row>
    <row r="334" spans="1:66">
      <c r="A334" s="77" t="s">
        <v>150</v>
      </c>
      <c r="B334" s="38" t="s">
        <v>45</v>
      </c>
      <c r="C334" s="37">
        <v>55499.230199999998</v>
      </c>
      <c r="D334" s="37" t="s">
        <v>124</v>
      </c>
      <c r="E334" s="58">
        <f t="shared" si="280"/>
        <v>32461.488144992298</v>
      </c>
      <c r="F334">
        <f t="shared" si="281"/>
        <v>32461.5</v>
      </c>
      <c r="G334">
        <f t="shared" si="317"/>
        <v>-4.2856104992097244E-3</v>
      </c>
      <c r="H334" s="116"/>
      <c r="I334" s="117"/>
      <c r="J334" s="117"/>
      <c r="K334" s="117">
        <f t="shared" si="318"/>
        <v>-4.2856104992097244E-3</v>
      </c>
      <c r="L334" s="116"/>
      <c r="M334" s="116"/>
      <c r="N334" s="118"/>
      <c r="O334" s="40">
        <f t="shared" ca="1" si="323"/>
        <v>3.4271330137566891E-4</v>
      </c>
      <c r="P334" s="116"/>
      <c r="Q334" s="293">
        <f t="shared" si="283"/>
        <v>40480.730199999998</v>
      </c>
      <c r="R334" s="8">
        <f t="shared" ca="1" si="319"/>
        <v>2.1421381203065218E-5</v>
      </c>
      <c r="S334" s="116">
        <v>1</v>
      </c>
      <c r="T334" s="167">
        <f t="shared" ca="1" si="320"/>
        <v>2.1421381203065218E-5</v>
      </c>
      <c r="V334" s="116"/>
      <c r="W334" s="25"/>
      <c r="X334" s="252"/>
      <c r="Y334" s="41"/>
      <c r="Z334">
        <f t="shared" si="286"/>
        <v>32461.5</v>
      </c>
      <c r="AA334" s="246">
        <f t="shared" si="287"/>
        <v>-9.2633963201452143E-3</v>
      </c>
      <c r="AB334" s="247">
        <f t="shared" si="288"/>
        <v>4.9777858209354899E-3</v>
      </c>
      <c r="AC334" s="247">
        <f t="shared" ca="1" si="289"/>
        <v>-4.6283238005853933E-3</v>
      </c>
      <c r="AD334" s="248">
        <f t="shared" si="290"/>
        <v>2.4778351679106408E-5</v>
      </c>
      <c r="AH334">
        <f t="shared" si="291"/>
        <v>-3.6097413365343274E-4</v>
      </c>
      <c r="AI334">
        <f t="shared" si="292"/>
        <v>0.39827073523613932</v>
      </c>
      <c r="AJ334">
        <f t="shared" si="293"/>
        <v>7.6466285065532422E-2</v>
      </c>
      <c r="AK334">
        <f t="shared" si="294"/>
        <v>-0.10039077207885357</v>
      </c>
      <c r="AL334">
        <f t="shared" si="295"/>
        <v>-2.9762781431251142</v>
      </c>
      <c r="AM334">
        <f t="shared" si="296"/>
        <v>-12.07058656765777</v>
      </c>
      <c r="AN334">
        <f t="shared" si="324"/>
        <v>3.4751430169797777</v>
      </c>
      <c r="AO334">
        <f t="shared" si="324"/>
        <v>3.4863372978786158</v>
      </c>
      <c r="AP334">
        <f t="shared" si="324"/>
        <v>3.4669067967164087</v>
      </c>
      <c r="AQ334">
        <f t="shared" si="324"/>
        <v>3.5007199452237217</v>
      </c>
      <c r="AR334">
        <f t="shared" si="324"/>
        <v>3.4421264762824424</v>
      </c>
      <c r="AS334">
        <f t="shared" si="324"/>
        <v>3.5444817323726552</v>
      </c>
      <c r="AT334">
        <f t="shared" si="324"/>
        <v>3.367812143937484</v>
      </c>
      <c r="AU334">
        <f t="shared" si="297"/>
        <v>3.6813120220639051</v>
      </c>
      <c r="AV334" s="246">
        <f t="shared" si="298"/>
        <v>-3.9137335449113643E-3</v>
      </c>
      <c r="AW334" s="247">
        <f t="shared" si="299"/>
        <v>-3.718769542983601E-4</v>
      </c>
      <c r="AX334" s="248">
        <f t="shared" si="300"/>
        <v>1.3829246913822462E-7</v>
      </c>
      <c r="AY334" s="247">
        <f t="shared" si="301"/>
        <v>-9.2742991407901414E-3</v>
      </c>
      <c r="BA334">
        <f t="shared" si="302"/>
        <v>5.34966277523385E-3</v>
      </c>
      <c r="BB334">
        <f t="shared" si="303"/>
        <v>1.1481361761210758</v>
      </c>
      <c r="BC334">
        <f t="shared" si="304"/>
        <v>0.99583983101365181</v>
      </c>
      <c r="BD334">
        <f t="shared" si="305"/>
        <v>-0.13338545938396848</v>
      </c>
      <c r="BE334">
        <f t="shared" si="306"/>
        <v>-0.73304964630588143</v>
      </c>
      <c r="BF334">
        <f t="shared" si="307"/>
        <v>-0.38387055227533068</v>
      </c>
      <c r="BG334">
        <f t="shared" si="325"/>
        <v>5.6753302223523781</v>
      </c>
      <c r="BH334">
        <f t="shared" si="325"/>
        <v>5.6753321336349192</v>
      </c>
      <c r="BI334">
        <f t="shared" si="325"/>
        <v>5.6753438139206969</v>
      </c>
      <c r="BJ334">
        <f t="shared" si="325"/>
        <v>5.6754151927625802</v>
      </c>
      <c r="BK334">
        <f t="shared" si="325"/>
        <v>5.6758513156579875</v>
      </c>
      <c r="BL334">
        <f t="shared" si="325"/>
        <v>5.6785131526001793</v>
      </c>
      <c r="BM334">
        <f t="shared" si="325"/>
        <v>5.6946551504746417</v>
      </c>
      <c r="BN334">
        <f t="shared" si="308"/>
        <v>5.7891739785943024</v>
      </c>
    </row>
    <row r="335" spans="1:66">
      <c r="A335" s="77" t="s">
        <v>156</v>
      </c>
      <c r="B335" s="38" t="s">
        <v>45</v>
      </c>
      <c r="C335" s="37">
        <v>55779.393700000001</v>
      </c>
      <c r="D335" s="37" t="s">
        <v>124</v>
      </c>
      <c r="E335" s="58">
        <f t="shared" si="280"/>
        <v>33236.48635129608</v>
      </c>
      <c r="F335">
        <f t="shared" si="281"/>
        <v>33236.5</v>
      </c>
      <c r="G335">
        <f t="shared" si="317"/>
        <v>-4.9340354962623678E-3</v>
      </c>
      <c r="H335" s="116"/>
      <c r="I335" s="117"/>
      <c r="J335" s="117"/>
      <c r="K335" s="117">
        <f t="shared" si="318"/>
        <v>-4.9340354962623678E-3</v>
      </c>
      <c r="L335" s="116"/>
      <c r="M335" s="116"/>
      <c r="N335" s="118"/>
      <c r="O335" s="40">
        <f t="shared" ca="1" si="323"/>
        <v>-2.6906044381051208E-3</v>
      </c>
      <c r="P335" s="116"/>
      <c r="Q335" s="293">
        <f t="shared" si="283"/>
        <v>40760.893700000001</v>
      </c>
      <c r="R335" s="8">
        <f t="shared" ca="1" si="319"/>
        <v>5.0329829127045448E-6</v>
      </c>
      <c r="S335" s="116">
        <v>1</v>
      </c>
      <c r="T335" s="167">
        <f t="shared" ca="1" si="320"/>
        <v>5.0329829127045448E-6</v>
      </c>
      <c r="U335" s="116"/>
      <c r="V335" s="116"/>
      <c r="W335" s="25"/>
      <c r="X335" s="252"/>
      <c r="Y335" s="41"/>
      <c r="Z335">
        <f t="shared" si="286"/>
        <v>33236.5</v>
      </c>
      <c r="AA335" s="246">
        <f t="shared" si="287"/>
        <v>-1.0621546242748105E-2</v>
      </c>
      <c r="AB335" s="247">
        <f t="shared" si="288"/>
        <v>5.6875107464857376E-3</v>
      </c>
      <c r="AC335" s="247">
        <f t="shared" ca="1" si="289"/>
        <v>-2.243431058157247E-3</v>
      </c>
      <c r="AD335" s="248">
        <f t="shared" si="290"/>
        <v>3.234777849139075E-5</v>
      </c>
      <c r="AH335">
        <f t="shared" si="291"/>
        <v>-1.3829354161950592E-3</v>
      </c>
      <c r="AI335">
        <f t="shared" si="292"/>
        <v>0.40347047158199745</v>
      </c>
      <c r="AJ335">
        <f t="shared" si="293"/>
        <v>3.0951668817630996E-2</v>
      </c>
      <c r="AK335">
        <f t="shared" si="294"/>
        <v>-0.1277064482210673</v>
      </c>
      <c r="AL335">
        <f t="shared" si="295"/>
        <v>-2.930693756656626</v>
      </c>
      <c r="AM335">
        <f t="shared" si="296"/>
        <v>-9.4480410772781944</v>
      </c>
      <c r="AN335">
        <f t="shared" si="324"/>
        <v>3.565270276454565</v>
      </c>
      <c r="AO335">
        <f t="shared" si="324"/>
        <v>3.5761564533800927</v>
      </c>
      <c r="AP335">
        <f t="shared" si="324"/>
        <v>3.5565708149652586</v>
      </c>
      <c r="AQ335">
        <f t="shared" si="324"/>
        <v>3.5919364908725666</v>
      </c>
      <c r="AR335">
        <f t="shared" si="324"/>
        <v>3.5284749635240211</v>
      </c>
      <c r="AS335">
        <f t="shared" si="324"/>
        <v>3.6437645187533558</v>
      </c>
      <c r="AT335">
        <f t="shared" si="324"/>
        <v>3.4382711745506835</v>
      </c>
      <c r="AU335">
        <f t="shared" si="297"/>
        <v>3.8221087627409336</v>
      </c>
      <c r="AV335" s="246">
        <f t="shared" si="298"/>
        <v>-5.5111712365234732E-3</v>
      </c>
      <c r="AW335" s="247">
        <f t="shared" si="299"/>
        <v>5.7713574026110534E-4</v>
      </c>
      <c r="AX335" s="248">
        <f t="shared" si="300"/>
        <v>3.3308566268673404E-7</v>
      </c>
      <c r="AY335" s="247">
        <f t="shared" si="301"/>
        <v>-8.6614750862919407E-3</v>
      </c>
      <c r="BA335">
        <f t="shared" si="302"/>
        <v>5.1103750062246323E-3</v>
      </c>
      <c r="BB335">
        <f t="shared" si="303"/>
        <v>1.1833525001347009</v>
      </c>
      <c r="BC335">
        <f t="shared" si="304"/>
        <v>0.97167373721936978</v>
      </c>
      <c r="BD335">
        <f t="shared" si="305"/>
        <v>-7.8216802192375284E-2</v>
      </c>
      <c r="BE335">
        <f t="shared" si="306"/>
        <v>-0.40321873923445045</v>
      </c>
      <c r="BF335">
        <f t="shared" si="307"/>
        <v>-0.20438608454330096</v>
      </c>
      <c r="BG335">
        <f t="shared" si="325"/>
        <v>5.9522481334529331</v>
      </c>
      <c r="BH335">
        <f t="shared" si="325"/>
        <v>5.9522505238058629</v>
      </c>
      <c r="BI335">
        <f t="shared" si="325"/>
        <v>5.9522632031754235</v>
      </c>
      <c r="BJ335">
        <f t="shared" si="325"/>
        <v>5.9523304586016241</v>
      </c>
      <c r="BK335">
        <f t="shared" si="325"/>
        <v>5.9526871768981211</v>
      </c>
      <c r="BL335">
        <f t="shared" si="325"/>
        <v>5.9545784586795323</v>
      </c>
      <c r="BM335">
        <f t="shared" si="325"/>
        <v>5.9645856848173784</v>
      </c>
      <c r="BN335">
        <f t="shared" si="308"/>
        <v>6.0170187788028962</v>
      </c>
    </row>
    <row r="336" spans="1:66">
      <c r="A336" s="80" t="s">
        <v>157</v>
      </c>
      <c r="B336" s="76" t="s">
        <v>45</v>
      </c>
      <c r="C336" s="75">
        <v>55790.599900000001</v>
      </c>
      <c r="D336" s="75">
        <v>1E-4</v>
      </c>
      <c r="E336" s="58">
        <f t="shared" si="280"/>
        <v>33267.485339028179</v>
      </c>
      <c r="F336">
        <f t="shared" si="281"/>
        <v>33267.5</v>
      </c>
      <c r="G336">
        <f t="shared" si="317"/>
        <v>-5.2999725012341514E-3</v>
      </c>
      <c r="H336" s="116"/>
      <c r="I336" s="117"/>
      <c r="J336" s="117"/>
      <c r="K336" s="117">
        <f t="shared" si="318"/>
        <v>-5.2999725012341514E-3</v>
      </c>
      <c r="L336" s="116"/>
      <c r="M336" s="116"/>
      <c r="N336" s="118"/>
      <c r="O336" s="40">
        <f t="shared" ca="1" si="323"/>
        <v>-2.8119371476843513E-3</v>
      </c>
      <c r="P336" s="116"/>
      <c r="Q336" s="293">
        <f t="shared" si="283"/>
        <v>40772.099900000001</v>
      </c>
      <c r="R336" s="8">
        <f t="shared" ca="1" si="319"/>
        <v>6.190319920513679E-6</v>
      </c>
      <c r="S336" s="116">
        <v>1</v>
      </c>
      <c r="T336" s="167">
        <f t="shared" ca="1" si="320"/>
        <v>6.190319920513679E-6</v>
      </c>
      <c r="U336" s="116"/>
      <c r="V336" s="116"/>
      <c r="W336" s="25"/>
      <c r="X336" s="252"/>
      <c r="Y336" s="41"/>
      <c r="Z336">
        <f t="shared" si="286"/>
        <v>33267.5</v>
      </c>
      <c r="AA336" s="246">
        <f t="shared" si="287"/>
        <v>-1.067603694130531E-2</v>
      </c>
      <c r="AB336" s="247">
        <f t="shared" si="288"/>
        <v>5.3760644400711582E-3</v>
      </c>
      <c r="AC336" s="247">
        <f t="shared" ca="1" si="289"/>
        <v>-2.4880353535498001E-3</v>
      </c>
      <c r="AD336" s="248">
        <f t="shared" si="290"/>
        <v>2.8902068863797615E-5</v>
      </c>
      <c r="AH336">
        <f t="shared" si="291"/>
        <v>-1.4240394319775722E-3</v>
      </c>
      <c r="AI336">
        <f t="shared" si="292"/>
        <v>0.40370832581222238</v>
      </c>
      <c r="AJ336">
        <f t="shared" si="293"/>
        <v>2.9098028655654352E-2</v>
      </c>
      <c r="AK336">
        <f t="shared" si="294"/>
        <v>-0.12881247799100032</v>
      </c>
      <c r="AL336">
        <f t="shared" si="295"/>
        <v>-2.9288392801423933</v>
      </c>
      <c r="AM336">
        <f t="shared" si="296"/>
        <v>-9.3650703193521512</v>
      </c>
      <c r="AN336">
        <f t="shared" si="324"/>
        <v>3.5689111660919703</v>
      </c>
      <c r="AO336">
        <f t="shared" si="324"/>
        <v>3.579757553131993</v>
      </c>
      <c r="AP336">
        <f t="shared" si="324"/>
        <v>3.5602113637726083</v>
      </c>
      <c r="AQ336">
        <f t="shared" si="324"/>
        <v>3.5955653870574138</v>
      </c>
      <c r="AR336">
        <f t="shared" si="324"/>
        <v>3.5320228867015899</v>
      </c>
      <c r="AS336">
        <f t="shared" si="324"/>
        <v>3.6476659053896725</v>
      </c>
      <c r="AT336">
        <f t="shared" si="324"/>
        <v>3.4412387535965392</v>
      </c>
      <c r="AU336">
        <f t="shared" si="297"/>
        <v>3.8277406323680148</v>
      </c>
      <c r="AV336" s="246">
        <f t="shared" si="298"/>
        <v>-5.5838201778138251E-3</v>
      </c>
      <c r="AW336" s="247">
        <f t="shared" si="299"/>
        <v>2.8384767657967363E-4</v>
      </c>
      <c r="AX336" s="248">
        <f t="shared" si="300"/>
        <v>8.0569503499678999E-8</v>
      </c>
      <c r="AY336" s="247">
        <f t="shared" si="301"/>
        <v>-8.9681498327480631E-3</v>
      </c>
      <c r="BA336">
        <f t="shared" si="302"/>
        <v>5.0922167634914845E-3</v>
      </c>
      <c r="BB336">
        <f t="shared" si="303"/>
        <v>1.1843973353603081</v>
      </c>
      <c r="BC336">
        <f t="shared" si="304"/>
        <v>0.96837627978376783</v>
      </c>
      <c r="BD336">
        <f t="shared" si="305"/>
        <v>-7.57207379973594E-2</v>
      </c>
      <c r="BE336">
        <f t="shared" si="306"/>
        <v>-0.38964415333411356</v>
      </c>
      <c r="BF336">
        <f t="shared" si="307"/>
        <v>-0.19732494842445117</v>
      </c>
      <c r="BG336">
        <f t="shared" si="325"/>
        <v>5.9634842202431884</v>
      </c>
      <c r="BH336">
        <f t="shared" si="325"/>
        <v>5.9634865813099047</v>
      </c>
      <c r="BI336">
        <f t="shared" si="325"/>
        <v>5.9634990579594342</v>
      </c>
      <c r="BJ336">
        <f t="shared" si="325"/>
        <v>5.963564987804757</v>
      </c>
      <c r="BK336">
        <f t="shared" si="325"/>
        <v>5.963913354294136</v>
      </c>
      <c r="BL336">
        <f t="shared" si="325"/>
        <v>5.9657534221820239</v>
      </c>
      <c r="BM336">
        <f t="shared" si="325"/>
        <v>5.9754543897627652</v>
      </c>
      <c r="BN336">
        <f t="shared" si="308"/>
        <v>6.0261325708112397</v>
      </c>
    </row>
    <row r="337" spans="1:66">
      <c r="A337" s="77" t="s">
        <v>158</v>
      </c>
      <c r="B337" s="38" t="s">
        <v>45</v>
      </c>
      <c r="C337" s="37">
        <v>55831.268300000003</v>
      </c>
      <c r="D337" s="37" t="s">
        <v>124</v>
      </c>
      <c r="E337" s="58">
        <f t="shared" si="280"/>
        <v>33379.983708920212</v>
      </c>
      <c r="F337">
        <f t="shared" si="281"/>
        <v>33380</v>
      </c>
      <c r="G337">
        <f t="shared" si="317"/>
        <v>-5.8892599918181077E-3</v>
      </c>
      <c r="H337" s="116"/>
      <c r="I337" s="117"/>
      <c r="J337" s="117"/>
      <c r="K337" s="117">
        <f t="shared" si="318"/>
        <v>-5.8892599918181077E-3</v>
      </c>
      <c r="L337" s="116"/>
      <c r="M337" s="116"/>
      <c r="N337" s="118"/>
      <c r="O337" s="40">
        <f t="shared" ca="1" si="323"/>
        <v>-3.2522574647057545E-3</v>
      </c>
      <c r="P337" s="116"/>
      <c r="Q337" s="293">
        <f t="shared" si="283"/>
        <v>40812.768300000003</v>
      </c>
      <c r="R337" s="8">
        <f t="shared" ca="1" si="319"/>
        <v>6.9537823279969368E-6</v>
      </c>
      <c r="S337" s="116">
        <v>1</v>
      </c>
      <c r="T337" s="167">
        <f t="shared" ca="1" si="320"/>
        <v>6.9537823279969368E-6</v>
      </c>
      <c r="U337" s="116"/>
      <c r="V337" s="116"/>
      <c r="W337" s="25"/>
      <c r="X337" s="252"/>
      <c r="Y337" s="41"/>
      <c r="Z337">
        <f t="shared" si="286"/>
        <v>33380</v>
      </c>
      <c r="AA337" s="246">
        <f t="shared" si="287"/>
        <v>-1.0873853017263449E-2</v>
      </c>
      <c r="AB337" s="247">
        <f t="shared" si="288"/>
        <v>4.984593025445341E-3</v>
      </c>
      <c r="AC337" s="247">
        <f t="shared" ca="1" si="289"/>
        <v>-2.6370025271123532E-3</v>
      </c>
      <c r="AD337" s="248">
        <f t="shared" si="290"/>
        <v>2.4846167629318337E-5</v>
      </c>
      <c r="AH337">
        <f t="shared" si="291"/>
        <v>-1.5733141285104483E-3</v>
      </c>
      <c r="AI337">
        <f t="shared" si="292"/>
        <v>0.40459158204595003</v>
      </c>
      <c r="AJ337">
        <f t="shared" si="293"/>
        <v>2.2348812163052834E-2</v>
      </c>
      <c r="AK337">
        <f t="shared" si="294"/>
        <v>-0.13283535305520136</v>
      </c>
      <c r="AL337">
        <f t="shared" si="295"/>
        <v>-2.9220878167335389</v>
      </c>
      <c r="AM337">
        <f t="shared" si="296"/>
        <v>-9.0748029830661814</v>
      </c>
      <c r="AN337">
        <f t="shared" si="324"/>
        <v>3.5821479878298255</v>
      </c>
      <c r="AO337">
        <f t="shared" si="324"/>
        <v>3.5928341959651156</v>
      </c>
      <c r="AP337">
        <f t="shared" si="324"/>
        <v>3.5734585323774137</v>
      </c>
      <c r="AQ337">
        <f t="shared" si="324"/>
        <v>3.6087242756788585</v>
      </c>
      <c r="AR337">
        <f t="shared" si="324"/>
        <v>3.5449611950000404</v>
      </c>
      <c r="AS337">
        <f t="shared" si="324"/>
        <v>3.6617774238036844</v>
      </c>
      <c r="AT337">
        <f t="shared" si="324"/>
        <v>3.4521117807211028</v>
      </c>
      <c r="AU337">
        <f t="shared" si="297"/>
        <v>3.8481788689179059</v>
      </c>
      <c r="AV337" s="246">
        <f t="shared" si="298"/>
        <v>-5.853062834300842E-3</v>
      </c>
      <c r="AW337" s="247">
        <f t="shared" si="299"/>
        <v>-3.6197157517265689E-5</v>
      </c>
      <c r="AX337" s="248">
        <f t="shared" si="300"/>
        <v>1.3102342123297439E-9</v>
      </c>
      <c r="AY337" s="247">
        <f t="shared" si="301"/>
        <v>-9.3367360462702671E-3</v>
      </c>
      <c r="BA337">
        <f t="shared" si="302"/>
        <v>5.0207901829626067E-3</v>
      </c>
      <c r="BB337">
        <f t="shared" si="303"/>
        <v>1.1879151560642214</v>
      </c>
      <c r="BC337">
        <f t="shared" si="304"/>
        <v>0.95485844688439925</v>
      </c>
      <c r="BD337">
        <f t="shared" si="305"/>
        <v>-6.6512416676933597E-2</v>
      </c>
      <c r="BE337">
        <f t="shared" si="306"/>
        <v>-0.34018868453674761</v>
      </c>
      <c r="BF337">
        <f t="shared" si="307"/>
        <v>-0.17175394590704862</v>
      </c>
      <c r="BG337">
        <f t="shared" si="325"/>
        <v>6.0043400625219192</v>
      </c>
      <c r="BH337">
        <f t="shared" si="325"/>
        <v>6.0043422797550718</v>
      </c>
      <c r="BI337">
        <f t="shared" si="325"/>
        <v>6.004353849556832</v>
      </c>
      <c r="BJ337">
        <f t="shared" si="325"/>
        <v>6.0044142216174778</v>
      </c>
      <c r="BK337">
        <f t="shared" si="325"/>
        <v>6.004729230469426</v>
      </c>
      <c r="BL337">
        <f t="shared" si="325"/>
        <v>6.0063724218691732</v>
      </c>
      <c r="BM337">
        <f t="shared" si="325"/>
        <v>6.0149315504277769</v>
      </c>
      <c r="BN337">
        <f t="shared" si="308"/>
        <v>6.0592068160028099</v>
      </c>
    </row>
    <row r="338" spans="1:66">
      <c r="A338" s="80" t="s">
        <v>157</v>
      </c>
      <c r="B338" s="76" t="s">
        <v>45</v>
      </c>
      <c r="C338" s="75">
        <v>55837.595500000003</v>
      </c>
      <c r="D338" s="75">
        <v>1E-4</v>
      </c>
      <c r="E338" s="58">
        <f t="shared" si="280"/>
        <v>33397.486233877695</v>
      </c>
      <c r="F338">
        <f t="shared" si="281"/>
        <v>33397.5</v>
      </c>
      <c r="G338">
        <f t="shared" si="317"/>
        <v>-4.9764824943849817E-3</v>
      </c>
      <c r="H338" s="116"/>
      <c r="I338" s="117"/>
      <c r="J338" s="117"/>
      <c r="K338" s="117">
        <f t="shared" si="318"/>
        <v>-4.9764824943849817E-3</v>
      </c>
      <c r="L338" s="116"/>
      <c r="M338" s="116"/>
      <c r="N338" s="118"/>
      <c r="O338" s="40">
        <f t="shared" ca="1" si="323"/>
        <v>-3.320751736242411E-3</v>
      </c>
      <c r="P338" s="116"/>
      <c r="Q338" s="293">
        <f t="shared" si="283"/>
        <v>40819.095500000003</v>
      </c>
      <c r="R338" s="8">
        <f t="shared" ca="1" si="319"/>
        <v>2.741444343459372E-6</v>
      </c>
      <c r="S338" s="116">
        <v>1</v>
      </c>
      <c r="T338" s="167">
        <f t="shared" ca="1" si="320"/>
        <v>2.741444343459372E-6</v>
      </c>
      <c r="U338" s="116"/>
      <c r="V338" s="116"/>
      <c r="W338" s="25"/>
      <c r="X338" s="252"/>
      <c r="Y338" s="41"/>
      <c r="Z338">
        <f t="shared" si="286"/>
        <v>33397.5</v>
      </c>
      <c r="AA338" s="246">
        <f t="shared" si="287"/>
        <v>-1.0904632909007436E-2</v>
      </c>
      <c r="AB338" s="247">
        <f t="shared" si="288"/>
        <v>5.9281504146224545E-3</v>
      </c>
      <c r="AC338" s="247">
        <f t="shared" ca="1" si="289"/>
        <v>-1.6557307581425706E-3</v>
      </c>
      <c r="AD338" s="248">
        <f t="shared" si="290"/>
        <v>3.5142967338388377E-5</v>
      </c>
      <c r="AH338">
        <f t="shared" si="291"/>
        <v>-1.5965486806311406E-3</v>
      </c>
      <c r="AI338">
        <f t="shared" si="292"/>
        <v>0.40473182694416787</v>
      </c>
      <c r="AJ338">
        <f t="shared" si="293"/>
        <v>2.1295769319902933E-2</v>
      </c>
      <c r="AK338">
        <f t="shared" si="294"/>
        <v>-0.13346241919962543</v>
      </c>
      <c r="AL338">
        <f t="shared" si="295"/>
        <v>-2.9210345230160257</v>
      </c>
      <c r="AM338">
        <f t="shared" si="296"/>
        <v>-9.0311146800128963</v>
      </c>
      <c r="AN338">
        <f t="shared" si="324"/>
        <v>3.5842104366544389</v>
      </c>
      <c r="AO338">
        <f t="shared" si="324"/>
        <v>3.5948695616717328</v>
      </c>
      <c r="AP338">
        <f t="shared" si="324"/>
        <v>3.5755242137270669</v>
      </c>
      <c r="AQ338">
        <f t="shared" si="324"/>
        <v>3.6107698047827692</v>
      </c>
      <c r="AR338">
        <f t="shared" si="324"/>
        <v>3.546982705839441</v>
      </c>
      <c r="AS338">
        <f t="shared" si="324"/>
        <v>3.663965936374046</v>
      </c>
      <c r="AT338">
        <f t="shared" si="324"/>
        <v>3.453817909524401</v>
      </c>
      <c r="AU338">
        <f t="shared" si="297"/>
        <v>3.8513581501590002</v>
      </c>
      <c r="AV338" s="246">
        <f t="shared" si="298"/>
        <v>-5.8957298087668128E-3</v>
      </c>
      <c r="AW338" s="247">
        <f t="shared" si="299"/>
        <v>9.192473143818311E-4</v>
      </c>
      <c r="AX338" s="248">
        <f t="shared" si="300"/>
        <v>8.4501562499820905E-7</v>
      </c>
      <c r="AY338" s="247">
        <f t="shared" si="301"/>
        <v>-8.3888369139944637E-3</v>
      </c>
      <c r="BA338">
        <f t="shared" si="302"/>
        <v>5.0089031002406234E-3</v>
      </c>
      <c r="BB338">
        <f t="shared" si="303"/>
        <v>1.1884229449670984</v>
      </c>
      <c r="BC338">
        <f t="shared" si="304"/>
        <v>0.95253708789185809</v>
      </c>
      <c r="BD338">
        <f t="shared" si="305"/>
        <v>-6.5059982022534421E-2</v>
      </c>
      <c r="BE338">
        <f t="shared" si="306"/>
        <v>-0.33246994737350821</v>
      </c>
      <c r="BF338">
        <f t="shared" si="307"/>
        <v>-0.16778334044757592</v>
      </c>
      <c r="BG338">
        <f t="shared" si="325"/>
        <v>6.0107060093123161</v>
      </c>
      <c r="BH338">
        <f t="shared" si="325"/>
        <v>6.010708198902794</v>
      </c>
      <c r="BI338">
        <f t="shared" si="325"/>
        <v>6.0107196039070567</v>
      </c>
      <c r="BJ338">
        <f t="shared" si="325"/>
        <v>6.010779009004442</v>
      </c>
      <c r="BK338">
        <f t="shared" si="325"/>
        <v>6.011088415628536</v>
      </c>
      <c r="BL338">
        <f t="shared" si="325"/>
        <v>6.0126995038975801</v>
      </c>
      <c r="BM338">
        <f t="shared" si="325"/>
        <v>6.021076972618137</v>
      </c>
      <c r="BN338">
        <f t="shared" si="308"/>
        <v>6.0643516985881645</v>
      </c>
    </row>
    <row r="339" spans="1:66">
      <c r="A339" s="80" t="s">
        <v>157</v>
      </c>
      <c r="B339" s="76" t="s">
        <v>45</v>
      </c>
      <c r="C339" s="75">
        <v>55845.548699999999</v>
      </c>
      <c r="D339" s="75">
        <v>1E-4</v>
      </c>
      <c r="E339" s="58">
        <f t="shared" si="280"/>
        <v>33419.486657681548</v>
      </c>
      <c r="F339">
        <f t="shared" si="281"/>
        <v>33419.5</v>
      </c>
      <c r="G339">
        <f t="shared" si="317"/>
        <v>-4.8232764966087416E-3</v>
      </c>
      <c r="H339" s="116"/>
      <c r="I339" s="117"/>
      <c r="J339" s="117"/>
      <c r="K339" s="117">
        <f t="shared" si="318"/>
        <v>-4.8232764966087416E-3</v>
      </c>
      <c r="L339" s="116"/>
      <c r="M339" s="116"/>
      <c r="N339" s="118"/>
      <c r="O339" s="40">
        <f t="shared" ca="1" si="323"/>
        <v>-3.4068588204599348E-3</v>
      </c>
      <c r="P339" s="116"/>
      <c r="Q339" s="293">
        <f t="shared" si="283"/>
        <v>40827.048699999999</v>
      </c>
      <c r="R339" s="8">
        <f t="shared" ca="1" si="319"/>
        <v>2.006239033306786E-6</v>
      </c>
      <c r="S339" s="116">
        <v>1</v>
      </c>
      <c r="T339" s="167">
        <f t="shared" ca="1" si="320"/>
        <v>2.006239033306786E-6</v>
      </c>
      <c r="U339" s="116"/>
      <c r="V339" s="116"/>
      <c r="W339" s="25"/>
      <c r="X339" s="252"/>
      <c r="Y339" s="41"/>
      <c r="Z339">
        <f t="shared" si="286"/>
        <v>33419.5</v>
      </c>
      <c r="AA339" s="246">
        <f t="shared" si="287"/>
        <v>-1.0943330505933577E-2</v>
      </c>
      <c r="AB339" s="247">
        <f t="shared" si="288"/>
        <v>6.1200540093248358E-3</v>
      </c>
      <c r="AC339" s="247">
        <f t="shared" ca="1" si="289"/>
        <v>-1.4164176761488068E-3</v>
      </c>
      <c r="AD339" s="248">
        <f t="shared" si="290"/>
        <v>3.7455061077052995E-5</v>
      </c>
      <c r="AH339">
        <f t="shared" si="291"/>
        <v>-1.6257628245224256E-3</v>
      </c>
      <c r="AI339">
        <f t="shared" si="292"/>
        <v>0.40490923070193086</v>
      </c>
      <c r="AJ339">
        <f t="shared" si="293"/>
        <v>1.9970727019591343E-2</v>
      </c>
      <c r="AK339">
        <f t="shared" si="294"/>
        <v>-0.13425122527588673</v>
      </c>
      <c r="AL339">
        <f t="shared" si="295"/>
        <v>-2.9197091984727566</v>
      </c>
      <c r="AM339">
        <f t="shared" si="296"/>
        <v>-8.9767300598519579</v>
      </c>
      <c r="AN339">
        <f t="shared" si="324"/>
        <v>3.5868045296658364</v>
      </c>
      <c r="AO339">
        <f t="shared" si="324"/>
        <v>3.5974288010380993</v>
      </c>
      <c r="AP339">
        <f t="shared" si="324"/>
        <v>3.5781229866810844</v>
      </c>
      <c r="AQ339">
        <f t="shared" si="324"/>
        <v>3.6133408148289576</v>
      </c>
      <c r="AR339">
        <f t="shared" si="324"/>
        <v>3.5495274404525157</v>
      </c>
      <c r="AS339">
        <f t="shared" si="324"/>
        <v>3.6667146750946698</v>
      </c>
      <c r="AT339">
        <f t="shared" si="324"/>
        <v>3.455968459986265</v>
      </c>
      <c r="AU339">
        <f t="shared" si="297"/>
        <v>3.8553549608620901</v>
      </c>
      <c r="AV339" s="246">
        <f t="shared" si="298"/>
        <v>-5.9496664299384392E-3</v>
      </c>
      <c r="AW339" s="247">
        <f t="shared" si="299"/>
        <v>1.1263899333296976E-3</v>
      </c>
      <c r="AX339" s="248">
        <f t="shared" si="300"/>
        <v>1.2687542819064806E-6</v>
      </c>
      <c r="AY339" s="247">
        <f t="shared" si="301"/>
        <v>-8.1911777480814553E-3</v>
      </c>
      <c r="BA339">
        <f t="shared" si="302"/>
        <v>4.9936640759951382E-3</v>
      </c>
      <c r="BB339">
        <f t="shared" si="303"/>
        <v>1.1890459619695175</v>
      </c>
      <c r="BC339">
        <f t="shared" si="304"/>
        <v>0.94953540861378405</v>
      </c>
      <c r="BD339">
        <f t="shared" si="305"/>
        <v>-6.3226827485383136E-2</v>
      </c>
      <c r="BE339">
        <f t="shared" si="306"/>
        <v>-0.32275714670557853</v>
      </c>
      <c r="BF339">
        <f t="shared" si="307"/>
        <v>-0.16279425237903022</v>
      </c>
      <c r="BG339">
        <f t="shared" si="325"/>
        <v>6.0187127251557273</v>
      </c>
      <c r="BH339">
        <f t="shared" si="325"/>
        <v>6.0187148780063628</v>
      </c>
      <c r="BI339">
        <f t="shared" si="325"/>
        <v>6.0187260669693305</v>
      </c>
      <c r="BJ339">
        <f t="shared" si="325"/>
        <v>6.018784218573038</v>
      </c>
      <c r="BK339">
        <f t="shared" si="325"/>
        <v>6.0190864310405034</v>
      </c>
      <c r="BL339">
        <f t="shared" si="325"/>
        <v>6.0206566249589146</v>
      </c>
      <c r="BM339">
        <f t="shared" si="325"/>
        <v>6.028804268172129</v>
      </c>
      <c r="BN339">
        <f t="shared" si="308"/>
        <v>6.0708195509811826</v>
      </c>
    </row>
    <row r="340" spans="1:66">
      <c r="A340" s="77" t="s">
        <v>158</v>
      </c>
      <c r="B340" s="38" t="s">
        <v>49</v>
      </c>
      <c r="C340" s="37">
        <v>55857.298300000002</v>
      </c>
      <c r="D340" s="37" t="s">
        <v>124</v>
      </c>
      <c r="E340" s="58">
        <f t="shared" si="280"/>
        <v>33451.988817758749</v>
      </c>
      <c r="F340">
        <f t="shared" si="281"/>
        <v>33452</v>
      </c>
      <c r="G340">
        <f t="shared" si="317"/>
        <v>-4.0424039980280213E-3</v>
      </c>
      <c r="H340" s="116"/>
      <c r="I340" s="117"/>
      <c r="J340" s="117"/>
      <c r="K340" s="117">
        <f t="shared" si="318"/>
        <v>-4.0424039980280213E-3</v>
      </c>
      <c r="L340" s="116"/>
      <c r="M340" s="116"/>
      <c r="N340" s="118"/>
      <c r="O340" s="40">
        <f t="shared" ca="1" si="323"/>
        <v>-3.5340624675994636E-3</v>
      </c>
      <c r="P340" s="116"/>
      <c r="Q340" s="293">
        <f t="shared" si="283"/>
        <v>40838.798300000002</v>
      </c>
      <c r="R340" s="8">
        <f t="shared" ca="1" si="319"/>
        <v>2.5841111155844824E-7</v>
      </c>
      <c r="S340" s="116">
        <v>1</v>
      </c>
      <c r="T340" s="167">
        <f t="shared" ca="1" si="320"/>
        <v>2.5841111155844824E-7</v>
      </c>
      <c r="V340" s="116"/>
      <c r="W340" s="25"/>
      <c r="X340" s="252"/>
      <c r="Y340" s="41"/>
      <c r="Z340">
        <f t="shared" si="286"/>
        <v>33452</v>
      </c>
      <c r="AA340" s="246">
        <f t="shared" si="287"/>
        <v>-1.1000502909768672E-2</v>
      </c>
      <c r="AB340" s="247">
        <f t="shared" si="288"/>
        <v>6.9580989117406511E-3</v>
      </c>
      <c r="AC340" s="247">
        <f t="shared" ca="1" si="289"/>
        <v>-5.0834153042855768E-4</v>
      </c>
      <c r="AD340" s="248">
        <f t="shared" si="290"/>
        <v>4.8415140465566434E-5</v>
      </c>
      <c r="AH340">
        <f t="shared" si="291"/>
        <v>-1.6689298963762497E-3</v>
      </c>
      <c r="AI340">
        <f t="shared" si="292"/>
        <v>0.40517354541092387</v>
      </c>
      <c r="AJ340">
        <f t="shared" si="293"/>
        <v>1.8010789710262435E-2</v>
      </c>
      <c r="AK340">
        <f t="shared" si="294"/>
        <v>-0.13541751774727839</v>
      </c>
      <c r="AL340">
        <f t="shared" si="295"/>
        <v>-2.9177489073289715</v>
      </c>
      <c r="AM340">
        <f t="shared" si="296"/>
        <v>-8.8974655187934957</v>
      </c>
      <c r="AN340">
        <f t="shared" si="324"/>
        <v>3.5906393685770253</v>
      </c>
      <c r="AO340">
        <f t="shared" si="324"/>
        <v>3.6012105291548564</v>
      </c>
      <c r="AP340">
        <f t="shared" si="324"/>
        <v>3.5819659911224777</v>
      </c>
      <c r="AQ340">
        <f t="shared" si="324"/>
        <v>3.6171378797437046</v>
      </c>
      <c r="AR340">
        <f t="shared" si="324"/>
        <v>3.5532936627082643</v>
      </c>
      <c r="AS340">
        <f t="shared" si="324"/>
        <v>3.6707701392717418</v>
      </c>
      <c r="AT340">
        <f t="shared" si="324"/>
        <v>3.4591570922204853</v>
      </c>
      <c r="AU340">
        <f t="shared" si="297"/>
        <v>3.8612593403098363</v>
      </c>
      <c r="AV340" s="246">
        <f t="shared" si="298"/>
        <v>-6.0299514546499795E-3</v>
      </c>
      <c r="AW340" s="247">
        <f t="shared" si="299"/>
        <v>1.9875474566219582E-3</v>
      </c>
      <c r="AX340" s="248">
        <f t="shared" si="300"/>
        <v>3.9503448923244152E-6</v>
      </c>
      <c r="AY340" s="247">
        <f t="shared" si="301"/>
        <v>-7.3440255567704645E-3</v>
      </c>
      <c r="BA340">
        <f t="shared" si="302"/>
        <v>4.9705514551186929E-3</v>
      </c>
      <c r="BB340">
        <f t="shared" si="303"/>
        <v>1.1899347852258071</v>
      </c>
      <c r="BC340">
        <f t="shared" si="304"/>
        <v>0.94493129869815973</v>
      </c>
      <c r="BD340">
        <f t="shared" si="305"/>
        <v>-6.0504419773047914E-2</v>
      </c>
      <c r="BE340">
        <f t="shared" si="306"/>
        <v>-0.30839039638324089</v>
      </c>
      <c r="BF340">
        <f t="shared" si="307"/>
        <v>-0.15542898997736385</v>
      </c>
      <c r="BG340">
        <f t="shared" si="325"/>
        <v>6.0305483656454859</v>
      </c>
      <c r="BH340">
        <f t="shared" si="325"/>
        <v>6.0305504602044939</v>
      </c>
      <c r="BI340">
        <f t="shared" si="325"/>
        <v>6.0305613121885671</v>
      </c>
      <c r="BJ340">
        <f t="shared" si="325"/>
        <v>6.0306175362139642</v>
      </c>
      <c r="BK340">
        <f t="shared" si="325"/>
        <v>6.0309088192923852</v>
      </c>
      <c r="BL340">
        <f t="shared" si="325"/>
        <v>6.0324175370063262</v>
      </c>
      <c r="BM340">
        <f t="shared" si="325"/>
        <v>6.0402227919006704</v>
      </c>
      <c r="BN340">
        <f t="shared" si="308"/>
        <v>6.0803743329254143</v>
      </c>
    </row>
    <row r="341" spans="1:66">
      <c r="A341" s="44" t="s">
        <v>159</v>
      </c>
      <c r="B341" s="45" t="s">
        <v>49</v>
      </c>
      <c r="C341" s="44">
        <v>55862.720200000003</v>
      </c>
      <c r="D341" s="44">
        <v>5.9999999999999995E-4</v>
      </c>
      <c r="E341" s="58">
        <f t="shared" ref="E341:E404" si="326">+(C341-C$7)/C$8</f>
        <v>33466.98706976074</v>
      </c>
      <c r="F341">
        <f t="shared" ref="F341:F404" si="327">ROUND(2*E341,0)/2</f>
        <v>33467</v>
      </c>
      <c r="G341">
        <f t="shared" si="317"/>
        <v>-4.6743089988012798E-3</v>
      </c>
      <c r="H341" s="116"/>
      <c r="I341" s="117"/>
      <c r="J341" s="117"/>
      <c r="K341" s="117">
        <f t="shared" si="318"/>
        <v>-4.6743089988012798E-3</v>
      </c>
      <c r="L341" s="116"/>
      <c r="M341" s="116"/>
      <c r="N341" s="118"/>
      <c r="O341" s="40">
        <f t="shared" ca="1" si="323"/>
        <v>-3.5927718432023081E-3</v>
      </c>
      <c r="P341" s="116"/>
      <c r="Q341" s="293">
        <f t="shared" ref="Q341:Q404" si="328">C341-15018.5</f>
        <v>40844.220200000003</v>
      </c>
      <c r="R341" s="8">
        <f t="shared" ca="1" si="319"/>
        <v>1.1697226189411143E-6</v>
      </c>
      <c r="S341" s="116">
        <v>1</v>
      </c>
      <c r="T341" s="167">
        <f t="shared" ca="1" si="320"/>
        <v>1.1697226189411143E-6</v>
      </c>
      <c r="V341" s="116"/>
      <c r="W341" s="25"/>
      <c r="X341" s="252"/>
      <c r="Y341" s="41"/>
      <c r="Z341">
        <f t="shared" ref="Z341:Z404" si="329">F341</f>
        <v>33467</v>
      </c>
      <c r="AA341" s="246">
        <f t="shared" ref="AA341:AA404" si="330">AB$3+AB$4*Z341+AB$5*Z341^2+AH341</f>
        <v>-1.1026892243817771E-2</v>
      </c>
      <c r="AB341" s="247">
        <f t="shared" ref="AB341:AB404" si="331">+G341-AA341</f>
        <v>6.3525832450164917E-3</v>
      </c>
      <c r="AC341" s="247">
        <f t="shared" ref="AC341:AC404" ca="1" si="332">+G341-O341</f>
        <v>-1.0815371555989717E-3</v>
      </c>
      <c r="AD341" s="248">
        <f t="shared" ref="AD341:AD404" si="333">S341*(G341-AA341)^2</f>
        <v>4.0355313884864256E-5</v>
      </c>
      <c r="AH341">
        <f t="shared" ref="AH341:AH404" si="334">$AB$6*($AB$11/AI341*AJ341+$AB$12)</f>
        <v>-1.6888569666118828E-3</v>
      </c>
      <c r="AI341">
        <f t="shared" ref="AI341:AI404" si="335">1+$AB$7*COS(AL341)</f>
        <v>0.40529644110614682</v>
      </c>
      <c r="AJ341">
        <f t="shared" ref="AJ341:AJ404" si="336">SIN(AL341+RADIANS($AB$9))</f>
        <v>1.710519920336696E-2</v>
      </c>
      <c r="AK341">
        <f t="shared" ref="AK341:AK404" si="337">$AB$7*SIN(AL341)</f>
        <v>-0.1359562143884199</v>
      </c>
      <c r="AL341">
        <f t="shared" ref="AL341:AL404" si="338">2*ATAN(AM341)</f>
        <v>-2.9168431771696497</v>
      </c>
      <c r="AM341">
        <f t="shared" ref="AM341:AM404" si="339">TAN(AN341/2)*SQRT((1+$AB$7)/(1-$AB$7))</f>
        <v>-8.8613073298722842</v>
      </c>
      <c r="AN341">
        <f t="shared" ref="AN341:AT350" si="340">$AU341+$AB$7*SIN(AO341)</f>
        <v>3.5924103649256236</v>
      </c>
      <c r="AO341">
        <f t="shared" si="340"/>
        <v>3.6029563684211388</v>
      </c>
      <c r="AP341">
        <f t="shared" si="340"/>
        <v>3.583741258179328</v>
      </c>
      <c r="AQ341">
        <f t="shared" si="340"/>
        <v>3.6188899719620728</v>
      </c>
      <c r="AR341">
        <f t="shared" si="340"/>
        <v>3.5550347212165767</v>
      </c>
      <c r="AS341">
        <f t="shared" si="340"/>
        <v>3.6726398086578498</v>
      </c>
      <c r="AT341">
        <f t="shared" si="340"/>
        <v>3.4606334908625769</v>
      </c>
      <c r="AU341">
        <f t="shared" ref="AU341:AU404" si="341">RADIANS($AB$9)+$AB$18*(F341-AB$15)</f>
        <v>3.8639844385164883</v>
      </c>
      <c r="AV341" s="246">
        <f t="shared" ref="AV341:AV404" si="342">AA341+BA341</f>
        <v>-6.0672491023725204E-3</v>
      </c>
      <c r="AW341" s="247">
        <f t="shared" ref="AW341:AW404" si="343">IF(S341&lt;&gt;0,G341-AV341,-9999)</f>
        <v>1.3929401035712406E-3</v>
      </c>
      <c r="AX341" s="248">
        <f t="shared" ref="AX341:AX404" si="344">S341*(G341-AV341)^2</f>
        <v>1.9402821321370587E-6</v>
      </c>
      <c r="AY341" s="247">
        <f t="shared" ref="AY341:AY404" si="345">IF(S341&lt;&gt;0,G341-AH341-BA341,-9999)</f>
        <v>-7.9450951736346476E-3</v>
      </c>
      <c r="BA341">
        <f t="shared" ref="BA341:BA404" si="346">$BB$6*($BB$11/BB341*BC341+$BB$12)</f>
        <v>4.959643141445251E-3</v>
      </c>
      <c r="BB341">
        <f t="shared" ref="BB341:BB404" si="347">1+$BB$7*COS(BE341)</f>
        <v>1.1903322232139051</v>
      </c>
      <c r="BC341">
        <f t="shared" ref="BC341:BC404" si="348">SIN(BE341+RADIANS($BB$9))</f>
        <v>0.94273810255358226</v>
      </c>
      <c r="BD341">
        <f t="shared" ref="BD341:BD404" si="349">$BB$7*SIN(BE341)</f>
        <v>-5.9242318129010554E-2</v>
      </c>
      <c r="BE341">
        <f t="shared" ref="BE341:BE404" si="350">2*ATAN(BF341)</f>
        <v>-0.30175244472425622</v>
      </c>
      <c r="BF341">
        <f t="shared" ref="BF341:BF404" si="351">TAN(BG341/2)*SQRT((1+$BB$7)/(1-$BB$7))</f>
        <v>-0.15203157389587066</v>
      </c>
      <c r="BG341">
        <f t="shared" ref="BG341:BM350" si="352">$BN341+$BB$7*SIN(BH341)</f>
        <v>6.0360139106564663</v>
      </c>
      <c r="BH341">
        <f t="shared" si="352"/>
        <v>6.0360159767130375</v>
      </c>
      <c r="BI341">
        <f t="shared" si="352"/>
        <v>6.0360266661033357</v>
      </c>
      <c r="BJ341">
        <f t="shared" si="352"/>
        <v>6.0360819705491533</v>
      </c>
      <c r="BK341">
        <f t="shared" si="352"/>
        <v>6.0363680907087804</v>
      </c>
      <c r="BL341">
        <f t="shared" si="352"/>
        <v>6.037848018104838</v>
      </c>
      <c r="BM341">
        <f t="shared" si="352"/>
        <v>6.0454941264017652</v>
      </c>
      <c r="BN341">
        <f t="shared" ref="BN341:BN404" si="353">RADIANS($BB$9)+$BB$18*(F341-BB$15)</f>
        <v>6.0847842322842904</v>
      </c>
    </row>
    <row r="342" spans="1:66">
      <c r="A342" s="53" t="s">
        <v>160</v>
      </c>
      <c r="B342" s="53" t="s">
        <v>45</v>
      </c>
      <c r="C342" s="54">
        <v>55881.336000000003</v>
      </c>
      <c r="D342" s="54" t="s">
        <v>76</v>
      </c>
      <c r="E342" s="58">
        <f t="shared" si="326"/>
        <v>33518.482755704521</v>
      </c>
      <c r="F342">
        <f t="shared" si="327"/>
        <v>33518.5</v>
      </c>
      <c r="G342">
        <f t="shared" si="317"/>
        <v>-6.2338494972209446E-3</v>
      </c>
      <c r="H342" s="116"/>
      <c r="I342" s="117"/>
      <c r="J342" s="117"/>
      <c r="K342" s="117">
        <f t="shared" si="318"/>
        <v>-6.2338494972209446E-3</v>
      </c>
      <c r="L342" s="116"/>
      <c r="M342" s="116"/>
      <c r="N342" s="118"/>
      <c r="O342" s="40">
        <f t="shared" ca="1" si="323"/>
        <v>-3.7943406994387918E-3</v>
      </c>
      <c r="P342" s="116"/>
      <c r="Q342" s="293">
        <f t="shared" si="328"/>
        <v>40862.836000000003</v>
      </c>
      <c r="R342" s="8">
        <f t="shared" ca="1" si="319"/>
        <v>5.9512031744565242E-6</v>
      </c>
      <c r="S342" s="116">
        <v>1</v>
      </c>
      <c r="T342" s="167">
        <f t="shared" ca="1" si="320"/>
        <v>5.9512031744565242E-6</v>
      </c>
      <c r="U342" s="116"/>
      <c r="V342" s="116"/>
      <c r="W342" s="25"/>
      <c r="X342" s="252"/>
      <c r="Y342" s="41"/>
      <c r="Z342">
        <f t="shared" si="329"/>
        <v>33518.5</v>
      </c>
      <c r="AA342" s="246">
        <f t="shared" si="330"/>
        <v>-1.1117504603402068E-2</v>
      </c>
      <c r="AB342" s="247">
        <f t="shared" si="331"/>
        <v>4.8836551061811236E-3</v>
      </c>
      <c r="AC342" s="247">
        <f t="shared" ca="1" si="332"/>
        <v>-2.4395087977821528E-3</v>
      </c>
      <c r="AD342" s="248">
        <f t="shared" si="333"/>
        <v>2.3850087196128963E-5</v>
      </c>
      <c r="AH342">
        <f t="shared" si="334"/>
        <v>-1.7572905627070623E-3</v>
      </c>
      <c r="AI342">
        <f t="shared" si="335"/>
        <v>0.4057227492151616</v>
      </c>
      <c r="AJ342">
        <f t="shared" si="336"/>
        <v>1.399115805367475E-2</v>
      </c>
      <c r="AK342">
        <f t="shared" si="337"/>
        <v>-0.13780770802628906</v>
      </c>
      <c r="AL342">
        <f t="shared" si="338"/>
        <v>-2.9137287582888165</v>
      </c>
      <c r="AM342">
        <f t="shared" si="339"/>
        <v>-8.7391591387836947</v>
      </c>
      <c r="AN342">
        <f t="shared" si="340"/>
        <v>3.598495947698114</v>
      </c>
      <c r="AO342">
        <f t="shared" si="340"/>
        <v>3.6089525383122707</v>
      </c>
      <c r="AP342">
        <f t="shared" si="340"/>
        <v>3.5898439049690198</v>
      </c>
      <c r="AQ342">
        <f t="shared" si="340"/>
        <v>3.6249036411932964</v>
      </c>
      <c r="AR342">
        <f t="shared" si="340"/>
        <v>3.561025851947166</v>
      </c>
      <c r="AS342">
        <f t="shared" si="340"/>
        <v>3.6790489769754062</v>
      </c>
      <c r="AT342">
        <f t="shared" si="340"/>
        <v>3.4657253128436989</v>
      </c>
      <c r="AU342">
        <f t="shared" si="341"/>
        <v>3.8733406090259943</v>
      </c>
      <c r="AV342" s="246">
        <f t="shared" si="342"/>
        <v>-6.196467242814775E-3</v>
      </c>
      <c r="AW342" s="247">
        <f t="shared" si="343"/>
        <v>-3.7382254406169609E-5</v>
      </c>
      <c r="AX342" s="248">
        <f t="shared" si="344"/>
        <v>1.397432944487587E-9</v>
      </c>
      <c r="AY342" s="247">
        <f t="shared" si="345"/>
        <v>-9.3975962951011755E-3</v>
      </c>
      <c r="BA342">
        <f t="shared" si="346"/>
        <v>4.9210373605872932E-3</v>
      </c>
      <c r="BB342">
        <f t="shared" si="347"/>
        <v>1.1916346323921736</v>
      </c>
      <c r="BC342">
        <f t="shared" si="348"/>
        <v>0.93488094680656519</v>
      </c>
      <c r="BD342">
        <f t="shared" si="349"/>
        <v>-5.4883286333484133E-2</v>
      </c>
      <c r="BE342">
        <f t="shared" si="350"/>
        <v>-0.27892929913941478</v>
      </c>
      <c r="BF342">
        <f t="shared" si="351"/>
        <v>-0.14037595418961921</v>
      </c>
      <c r="BG342">
        <f t="shared" si="352"/>
        <v>6.0547924636608164</v>
      </c>
      <c r="BH342">
        <f t="shared" si="352"/>
        <v>6.0547944243185459</v>
      </c>
      <c r="BI342">
        <f t="shared" si="352"/>
        <v>6.0548045223320504</v>
      </c>
      <c r="BJ342">
        <f t="shared" si="352"/>
        <v>6.0548565299513664</v>
      </c>
      <c r="BK342">
        <f t="shared" si="352"/>
        <v>6.0551243739168727</v>
      </c>
      <c r="BL342">
        <f t="shared" si="352"/>
        <v>6.0565035314878859</v>
      </c>
      <c r="BM342">
        <f t="shared" si="352"/>
        <v>6.0635980864054631</v>
      </c>
      <c r="BN342">
        <f t="shared" si="353"/>
        <v>6.0999248867497649</v>
      </c>
    </row>
    <row r="343" spans="1:66">
      <c r="A343" s="80" t="s">
        <v>161</v>
      </c>
      <c r="B343" s="76" t="s">
        <v>45</v>
      </c>
      <c r="C343" s="75">
        <v>55881.336040000002</v>
      </c>
      <c r="D343" s="75">
        <v>1E-3</v>
      </c>
      <c r="E343" s="58">
        <f t="shared" si="326"/>
        <v>33518.482866353937</v>
      </c>
      <c r="F343">
        <f t="shared" si="327"/>
        <v>33518.5</v>
      </c>
      <c r="G343">
        <f t="shared" si="317"/>
        <v>-6.1938494982314296E-3</v>
      </c>
      <c r="H343" s="116"/>
      <c r="I343" s="117"/>
      <c r="J343" s="117"/>
      <c r="K343" s="117">
        <f t="shared" si="318"/>
        <v>-6.1938494982314296E-3</v>
      </c>
      <c r="L343" s="116"/>
      <c r="M343" s="116"/>
      <c r="N343" s="118"/>
      <c r="O343" s="40">
        <f t="shared" ca="1" si="323"/>
        <v>-3.7943406994387918E-3</v>
      </c>
      <c r="P343" s="116"/>
      <c r="Q343" s="293">
        <f t="shared" si="328"/>
        <v>40862.836040000002</v>
      </c>
      <c r="R343" s="8">
        <f t="shared" ca="1" si="319"/>
        <v>5.7576424754832871E-6</v>
      </c>
      <c r="S343" s="116">
        <v>1</v>
      </c>
      <c r="T343" s="167">
        <f t="shared" ca="1" si="320"/>
        <v>5.7576424754832871E-6</v>
      </c>
      <c r="U343" s="116"/>
      <c r="V343" s="116"/>
      <c r="W343" s="25"/>
      <c r="X343" s="252"/>
      <c r="Y343" s="41"/>
      <c r="Z343">
        <f t="shared" si="329"/>
        <v>33518.5</v>
      </c>
      <c r="AA343" s="246">
        <f t="shared" si="330"/>
        <v>-1.1117504603402068E-2</v>
      </c>
      <c r="AB343" s="247">
        <f t="shared" si="331"/>
        <v>4.9236551051706386E-3</v>
      </c>
      <c r="AC343" s="247">
        <f t="shared" ca="1" si="332"/>
        <v>-2.3995087987926378E-3</v>
      </c>
      <c r="AD343" s="248">
        <f t="shared" si="333"/>
        <v>2.424237959467289E-5</v>
      </c>
      <c r="AH343">
        <f t="shared" si="334"/>
        <v>-1.7572905627070623E-3</v>
      </c>
      <c r="AI343">
        <f t="shared" si="335"/>
        <v>0.4057227492151616</v>
      </c>
      <c r="AJ343">
        <f t="shared" si="336"/>
        <v>1.399115805367475E-2</v>
      </c>
      <c r="AK343">
        <f t="shared" si="337"/>
        <v>-0.13780770802628906</v>
      </c>
      <c r="AL343">
        <f t="shared" si="338"/>
        <v>-2.9137287582888165</v>
      </c>
      <c r="AM343">
        <f t="shared" si="339"/>
        <v>-8.7391591387836947</v>
      </c>
      <c r="AN343">
        <f t="shared" si="340"/>
        <v>3.598495947698114</v>
      </c>
      <c r="AO343">
        <f t="shared" si="340"/>
        <v>3.6089525383122707</v>
      </c>
      <c r="AP343">
        <f t="shared" si="340"/>
        <v>3.5898439049690198</v>
      </c>
      <c r="AQ343">
        <f t="shared" si="340"/>
        <v>3.6249036411932964</v>
      </c>
      <c r="AR343">
        <f t="shared" si="340"/>
        <v>3.561025851947166</v>
      </c>
      <c r="AS343">
        <f t="shared" si="340"/>
        <v>3.6790489769754062</v>
      </c>
      <c r="AT343">
        <f t="shared" si="340"/>
        <v>3.4657253128436989</v>
      </c>
      <c r="AU343">
        <f t="shared" si="341"/>
        <v>3.8733406090259943</v>
      </c>
      <c r="AV343" s="246">
        <f t="shared" si="342"/>
        <v>-6.196467242814775E-3</v>
      </c>
      <c r="AW343" s="247">
        <f t="shared" si="343"/>
        <v>2.617744583345398E-6</v>
      </c>
      <c r="AX343" s="248">
        <f t="shared" si="344"/>
        <v>6.8525867036341717E-12</v>
      </c>
      <c r="AY343" s="247">
        <f t="shared" si="345"/>
        <v>-9.3575962961116605E-3</v>
      </c>
      <c r="BA343">
        <f t="shared" si="346"/>
        <v>4.9210373605872932E-3</v>
      </c>
      <c r="BB343">
        <f t="shared" si="347"/>
        <v>1.1916346323921736</v>
      </c>
      <c r="BC343">
        <f t="shared" si="348"/>
        <v>0.93488094680656519</v>
      </c>
      <c r="BD343">
        <f t="shared" si="349"/>
        <v>-5.4883286333484133E-2</v>
      </c>
      <c r="BE343">
        <f t="shared" si="350"/>
        <v>-0.27892929913941478</v>
      </c>
      <c r="BF343">
        <f t="shared" si="351"/>
        <v>-0.14037595418961921</v>
      </c>
      <c r="BG343">
        <f t="shared" si="352"/>
        <v>6.0547924636608164</v>
      </c>
      <c r="BH343">
        <f t="shared" si="352"/>
        <v>6.0547944243185459</v>
      </c>
      <c r="BI343">
        <f t="shared" si="352"/>
        <v>6.0548045223320504</v>
      </c>
      <c r="BJ343">
        <f t="shared" si="352"/>
        <v>6.0548565299513664</v>
      </c>
      <c r="BK343">
        <f t="shared" si="352"/>
        <v>6.0551243739168727</v>
      </c>
      <c r="BL343">
        <f t="shared" si="352"/>
        <v>6.0565035314878859</v>
      </c>
      <c r="BM343">
        <f t="shared" si="352"/>
        <v>6.0635980864054631</v>
      </c>
      <c r="BN343">
        <f t="shared" si="353"/>
        <v>6.0999248867497649</v>
      </c>
    </row>
    <row r="344" spans="1:66">
      <c r="A344" s="80" t="s">
        <v>161</v>
      </c>
      <c r="B344" s="76" t="s">
        <v>49</v>
      </c>
      <c r="C344" s="75">
        <v>55882.23936</v>
      </c>
      <c r="D344" s="75">
        <v>4.0000000000000002E-4</v>
      </c>
      <c r="E344" s="58">
        <f t="shared" si="326"/>
        <v>33520.981662163227</v>
      </c>
      <c r="F344">
        <f t="shared" si="327"/>
        <v>33521</v>
      </c>
      <c r="G344">
        <f t="shared" ref="G344:G375" si="354">+C344-(C$7+F344*C$8)</f>
        <v>-6.6291670009377412E-3</v>
      </c>
      <c r="H344" s="116"/>
      <c r="I344" s="117"/>
      <c r="J344" s="117"/>
      <c r="K344" s="117">
        <f t="shared" ref="K344:K375" si="355">G344</f>
        <v>-6.6291670009377412E-3</v>
      </c>
      <c r="L344" s="116"/>
      <c r="M344" s="116"/>
      <c r="N344" s="118"/>
      <c r="O344" s="40">
        <f t="shared" ca="1" si="323"/>
        <v>-3.8041255953725761E-3</v>
      </c>
      <c r="P344" s="116"/>
      <c r="Q344" s="293">
        <f t="shared" si="328"/>
        <v>40863.73936</v>
      </c>
      <c r="R344" s="8">
        <f t="shared" ref="R344:R375" ca="1" si="356">+(O344-G344)^2</f>
        <v>7.980858943157604E-6</v>
      </c>
      <c r="S344" s="116">
        <v>1</v>
      </c>
      <c r="T344" s="167">
        <f t="shared" ref="T344:T375" ca="1" si="357">+S344*R344</f>
        <v>7.980858943157604E-6</v>
      </c>
      <c r="V344" s="116"/>
      <c r="W344" s="25"/>
      <c r="X344" s="252"/>
      <c r="Y344" s="41"/>
      <c r="Z344">
        <f t="shared" si="329"/>
        <v>33521</v>
      </c>
      <c r="AA344" s="246">
        <f t="shared" si="330"/>
        <v>-1.1121903588697496E-2</v>
      </c>
      <c r="AB344" s="247">
        <f t="shared" si="331"/>
        <v>4.4927365877597547E-3</v>
      </c>
      <c r="AC344" s="247">
        <f t="shared" ca="1" si="332"/>
        <v>-2.8250414055651651E-3</v>
      </c>
      <c r="AD344" s="248">
        <f t="shared" si="333"/>
        <v>2.0184682046995164E-5</v>
      </c>
      <c r="AH344">
        <f t="shared" si="334"/>
        <v>-1.7606132378415859E-3</v>
      </c>
      <c r="AI344">
        <f t="shared" si="335"/>
        <v>0.40574361643730261</v>
      </c>
      <c r="AJ344">
        <f t="shared" si="336"/>
        <v>1.3839799366347532E-2</v>
      </c>
      <c r="AK344">
        <f t="shared" si="337"/>
        <v>-0.13789766418191757</v>
      </c>
      <c r="AL344">
        <f t="shared" si="338"/>
        <v>-2.9135773849446265</v>
      </c>
      <c r="AM344">
        <f t="shared" si="339"/>
        <v>-8.7333069121598559</v>
      </c>
      <c r="AN344">
        <f t="shared" si="340"/>
        <v>3.598791568240578</v>
      </c>
      <c r="AO344">
        <f t="shared" si="340"/>
        <v>3.6092437001713371</v>
      </c>
      <c r="AP344">
        <f t="shared" si="340"/>
        <v>3.5901404481804726</v>
      </c>
      <c r="AQ344">
        <f t="shared" si="340"/>
        <v>3.6251954960714179</v>
      </c>
      <c r="AR344">
        <f t="shared" si="340"/>
        <v>3.5613172162840634</v>
      </c>
      <c r="AS344">
        <f t="shared" si="340"/>
        <v>3.6793597058789493</v>
      </c>
      <c r="AT344">
        <f t="shared" si="340"/>
        <v>3.4659733937661863</v>
      </c>
      <c r="AU344">
        <f t="shared" si="341"/>
        <v>3.8737947920604361</v>
      </c>
      <c r="AV344" s="246">
        <f t="shared" si="342"/>
        <v>-6.2027856563271382E-3</v>
      </c>
      <c r="AW344" s="247">
        <f t="shared" si="343"/>
        <v>-4.2638134461060306E-4</v>
      </c>
      <c r="AX344" s="248">
        <f t="shared" si="344"/>
        <v>1.8180105103194585E-7</v>
      </c>
      <c r="AY344" s="247">
        <f t="shared" si="345"/>
        <v>-9.787671695466512E-3</v>
      </c>
      <c r="BA344">
        <f t="shared" si="346"/>
        <v>4.9191179323703578E-3</v>
      </c>
      <c r="BB344">
        <f t="shared" si="347"/>
        <v>1.1916953895568878</v>
      </c>
      <c r="BC344">
        <f t="shared" si="348"/>
        <v>0.93448665818972976</v>
      </c>
      <c r="BD344">
        <f t="shared" si="349"/>
        <v>-5.4670696661737496E-2</v>
      </c>
      <c r="BE344">
        <f t="shared" si="350"/>
        <v>-0.27782012616689056</v>
      </c>
      <c r="BF344">
        <f t="shared" si="351"/>
        <v>-0.13981048331436635</v>
      </c>
      <c r="BG344">
        <f t="shared" si="352"/>
        <v>6.0557045593550027</v>
      </c>
      <c r="BH344">
        <f t="shared" si="352"/>
        <v>6.0557065146035773</v>
      </c>
      <c r="BI344">
        <f t="shared" si="352"/>
        <v>6.0557165826279356</v>
      </c>
      <c r="BJ344">
        <f t="shared" si="352"/>
        <v>6.0557684248282131</v>
      </c>
      <c r="BK344">
        <f t="shared" si="352"/>
        <v>6.0560353604784352</v>
      </c>
      <c r="BL344">
        <f t="shared" si="352"/>
        <v>6.0574095527432528</v>
      </c>
      <c r="BM344">
        <f t="shared" si="352"/>
        <v>6.0644771368388959</v>
      </c>
      <c r="BN344">
        <f t="shared" si="353"/>
        <v>6.1006598699762442</v>
      </c>
    </row>
    <row r="345" spans="1:66">
      <c r="A345" s="53" t="s">
        <v>162</v>
      </c>
      <c r="B345" s="53" t="s">
        <v>49</v>
      </c>
      <c r="C345" s="54">
        <v>55882.239399999999</v>
      </c>
      <c r="D345" s="54" t="s">
        <v>76</v>
      </c>
      <c r="E345" s="58">
        <f t="shared" si="326"/>
        <v>33520.981772812644</v>
      </c>
      <c r="F345">
        <f t="shared" si="327"/>
        <v>33521</v>
      </c>
      <c r="G345">
        <f t="shared" si="354"/>
        <v>-6.5891670019482262E-3</v>
      </c>
      <c r="H345" s="116"/>
      <c r="I345" s="117"/>
      <c r="J345" s="117"/>
      <c r="K345" s="117">
        <f t="shared" si="355"/>
        <v>-6.5891670019482262E-3</v>
      </c>
      <c r="L345" s="116"/>
      <c r="M345" s="116"/>
      <c r="N345" s="118"/>
      <c r="O345" s="40">
        <f t="shared" ca="1" si="323"/>
        <v>-3.8041255953725761E-3</v>
      </c>
      <c r="P345" s="116"/>
      <c r="Q345" s="293">
        <f t="shared" si="328"/>
        <v>40863.739399999999</v>
      </c>
      <c r="R345" s="8">
        <f t="shared" ca="1" si="356"/>
        <v>7.7564556363408755E-6</v>
      </c>
      <c r="S345" s="116">
        <v>1</v>
      </c>
      <c r="T345" s="167">
        <f t="shared" ca="1" si="357"/>
        <v>7.7564556363408755E-6</v>
      </c>
      <c r="U345" s="116"/>
      <c r="V345" s="116"/>
      <c r="W345" s="25"/>
      <c r="X345" s="252"/>
      <c r="Y345" s="41"/>
      <c r="Z345">
        <f t="shared" si="329"/>
        <v>33521</v>
      </c>
      <c r="AA345" s="246">
        <f t="shared" si="330"/>
        <v>-1.1121903588697496E-2</v>
      </c>
      <c r="AB345" s="247">
        <f t="shared" si="331"/>
        <v>4.5327365867492697E-3</v>
      </c>
      <c r="AC345" s="247">
        <f t="shared" ca="1" si="332"/>
        <v>-2.7850414065756501E-3</v>
      </c>
      <c r="AD345" s="248">
        <f t="shared" si="333"/>
        <v>2.0545700964855419E-5</v>
      </c>
      <c r="AH345">
        <f t="shared" si="334"/>
        <v>-1.7606132378415859E-3</v>
      </c>
      <c r="AI345">
        <f t="shared" si="335"/>
        <v>0.40574361643730261</v>
      </c>
      <c r="AJ345">
        <f t="shared" si="336"/>
        <v>1.3839799366347532E-2</v>
      </c>
      <c r="AK345">
        <f t="shared" si="337"/>
        <v>-0.13789766418191757</v>
      </c>
      <c r="AL345">
        <f t="shared" si="338"/>
        <v>-2.9135773849446265</v>
      </c>
      <c r="AM345">
        <f t="shared" si="339"/>
        <v>-8.7333069121598559</v>
      </c>
      <c r="AN345">
        <f t="shared" si="340"/>
        <v>3.598791568240578</v>
      </c>
      <c r="AO345">
        <f t="shared" si="340"/>
        <v>3.6092437001713371</v>
      </c>
      <c r="AP345">
        <f t="shared" si="340"/>
        <v>3.5901404481804726</v>
      </c>
      <c r="AQ345">
        <f t="shared" si="340"/>
        <v>3.6251954960714179</v>
      </c>
      <c r="AR345">
        <f t="shared" si="340"/>
        <v>3.5613172162840634</v>
      </c>
      <c r="AS345">
        <f t="shared" si="340"/>
        <v>3.6793597058789493</v>
      </c>
      <c r="AT345">
        <f t="shared" si="340"/>
        <v>3.4659733937661863</v>
      </c>
      <c r="AU345">
        <f t="shared" si="341"/>
        <v>3.8737947920604361</v>
      </c>
      <c r="AV345" s="246">
        <f t="shared" si="342"/>
        <v>-6.2027856563271382E-3</v>
      </c>
      <c r="AW345" s="247">
        <f t="shared" si="343"/>
        <v>-3.8638134562108805E-4</v>
      </c>
      <c r="AX345" s="248">
        <f t="shared" si="344"/>
        <v>1.4929054424396269E-7</v>
      </c>
      <c r="AY345" s="247">
        <f t="shared" si="345"/>
        <v>-9.747671696476997E-3</v>
      </c>
      <c r="BA345">
        <f t="shared" si="346"/>
        <v>4.9191179323703578E-3</v>
      </c>
      <c r="BB345">
        <f t="shared" si="347"/>
        <v>1.1916953895568878</v>
      </c>
      <c r="BC345">
        <f t="shared" si="348"/>
        <v>0.93448665818972976</v>
      </c>
      <c r="BD345">
        <f t="shared" si="349"/>
        <v>-5.4670696661737496E-2</v>
      </c>
      <c r="BE345">
        <f t="shared" si="350"/>
        <v>-0.27782012616689056</v>
      </c>
      <c r="BF345">
        <f t="shared" si="351"/>
        <v>-0.13981048331436635</v>
      </c>
      <c r="BG345">
        <f t="shared" si="352"/>
        <v>6.0557045593550027</v>
      </c>
      <c r="BH345">
        <f t="shared" si="352"/>
        <v>6.0557065146035773</v>
      </c>
      <c r="BI345">
        <f t="shared" si="352"/>
        <v>6.0557165826279356</v>
      </c>
      <c r="BJ345">
        <f t="shared" si="352"/>
        <v>6.0557684248282131</v>
      </c>
      <c r="BK345">
        <f t="shared" si="352"/>
        <v>6.0560353604784352</v>
      </c>
      <c r="BL345">
        <f t="shared" si="352"/>
        <v>6.0574095527432528</v>
      </c>
      <c r="BM345">
        <f t="shared" si="352"/>
        <v>6.0644771368388959</v>
      </c>
      <c r="BN345">
        <f t="shared" si="353"/>
        <v>6.1006598699762442</v>
      </c>
    </row>
    <row r="346" spans="1:66">
      <c r="A346" s="80" t="s">
        <v>161</v>
      </c>
      <c r="B346" s="76" t="s">
        <v>49</v>
      </c>
      <c r="C346" s="75">
        <v>55882.240259999999</v>
      </c>
      <c r="D346" s="75">
        <v>2.9999999999999997E-4</v>
      </c>
      <c r="E346" s="58">
        <f t="shared" si="326"/>
        <v>33520.984151775134</v>
      </c>
      <c r="F346">
        <f t="shared" si="327"/>
        <v>33521</v>
      </c>
      <c r="G346">
        <f t="shared" si="354"/>
        <v>-5.7291670018457808E-3</v>
      </c>
      <c r="H346" s="116"/>
      <c r="I346" s="117"/>
      <c r="J346" s="117"/>
      <c r="K346" s="117">
        <f t="shared" si="355"/>
        <v>-5.7291670018457808E-3</v>
      </c>
      <c r="L346" s="116"/>
      <c r="M346" s="116"/>
      <c r="N346" s="118"/>
      <c r="O346" s="40">
        <f t="shared" ca="1" si="323"/>
        <v>-3.8041255953725761E-3</v>
      </c>
      <c r="P346" s="116"/>
      <c r="Q346" s="293">
        <f t="shared" si="328"/>
        <v>40863.740259999999</v>
      </c>
      <c r="R346" s="8">
        <f t="shared" ca="1" si="356"/>
        <v>3.7057844166363339E-6</v>
      </c>
      <c r="S346" s="116">
        <v>1</v>
      </c>
      <c r="T346" s="167">
        <f t="shared" ca="1" si="357"/>
        <v>3.7057844166363339E-6</v>
      </c>
      <c r="V346" s="116"/>
      <c r="W346" s="25"/>
      <c r="X346" s="252"/>
      <c r="Y346" s="41"/>
      <c r="Z346">
        <f t="shared" si="329"/>
        <v>33521</v>
      </c>
      <c r="AA346" s="246">
        <f t="shared" si="330"/>
        <v>-1.1121903588697496E-2</v>
      </c>
      <c r="AB346" s="247">
        <f t="shared" si="331"/>
        <v>5.3927365868517152E-3</v>
      </c>
      <c r="AC346" s="247">
        <f t="shared" ca="1" si="332"/>
        <v>-1.9250414064732047E-3</v>
      </c>
      <c r="AD346" s="248">
        <f t="shared" si="333"/>
        <v>2.9081607895169086E-5</v>
      </c>
      <c r="AH346">
        <f t="shared" si="334"/>
        <v>-1.7606132378415859E-3</v>
      </c>
      <c r="AI346">
        <f t="shared" si="335"/>
        <v>0.40574361643730261</v>
      </c>
      <c r="AJ346">
        <f t="shared" si="336"/>
        <v>1.3839799366347532E-2</v>
      </c>
      <c r="AK346">
        <f t="shared" si="337"/>
        <v>-0.13789766418191757</v>
      </c>
      <c r="AL346">
        <f t="shared" si="338"/>
        <v>-2.9135773849446265</v>
      </c>
      <c r="AM346">
        <f t="shared" si="339"/>
        <v>-8.7333069121598559</v>
      </c>
      <c r="AN346">
        <f t="shared" si="340"/>
        <v>3.598791568240578</v>
      </c>
      <c r="AO346">
        <f t="shared" si="340"/>
        <v>3.6092437001713371</v>
      </c>
      <c r="AP346">
        <f t="shared" si="340"/>
        <v>3.5901404481804726</v>
      </c>
      <c r="AQ346">
        <f t="shared" si="340"/>
        <v>3.6251954960714179</v>
      </c>
      <c r="AR346">
        <f t="shared" si="340"/>
        <v>3.5613172162840634</v>
      </c>
      <c r="AS346">
        <f t="shared" si="340"/>
        <v>3.6793597058789493</v>
      </c>
      <c r="AT346">
        <f t="shared" si="340"/>
        <v>3.4659733937661863</v>
      </c>
      <c r="AU346">
        <f t="shared" si="341"/>
        <v>3.8737947920604361</v>
      </c>
      <c r="AV346" s="246">
        <f t="shared" si="342"/>
        <v>-6.2027856563271382E-3</v>
      </c>
      <c r="AW346" s="247">
        <f t="shared" si="343"/>
        <v>4.7361865448135743E-4</v>
      </c>
      <c r="AX346" s="248">
        <f t="shared" si="344"/>
        <v>2.2431462987273144E-7</v>
      </c>
      <c r="AY346" s="247">
        <f t="shared" si="345"/>
        <v>-8.8876716963745515E-3</v>
      </c>
      <c r="BA346">
        <f t="shared" si="346"/>
        <v>4.9191179323703578E-3</v>
      </c>
      <c r="BB346">
        <f t="shared" si="347"/>
        <v>1.1916953895568878</v>
      </c>
      <c r="BC346">
        <f t="shared" si="348"/>
        <v>0.93448665818972976</v>
      </c>
      <c r="BD346">
        <f t="shared" si="349"/>
        <v>-5.4670696661737496E-2</v>
      </c>
      <c r="BE346">
        <f t="shared" si="350"/>
        <v>-0.27782012616689056</v>
      </c>
      <c r="BF346">
        <f t="shared" si="351"/>
        <v>-0.13981048331436635</v>
      </c>
      <c r="BG346">
        <f t="shared" si="352"/>
        <v>6.0557045593550027</v>
      </c>
      <c r="BH346">
        <f t="shared" si="352"/>
        <v>6.0557065146035773</v>
      </c>
      <c r="BI346">
        <f t="shared" si="352"/>
        <v>6.0557165826279356</v>
      </c>
      <c r="BJ346">
        <f t="shared" si="352"/>
        <v>6.0557684248282131</v>
      </c>
      <c r="BK346">
        <f t="shared" si="352"/>
        <v>6.0560353604784352</v>
      </c>
      <c r="BL346">
        <f t="shared" si="352"/>
        <v>6.0574095527432528</v>
      </c>
      <c r="BM346">
        <f t="shared" si="352"/>
        <v>6.0644771368388959</v>
      </c>
      <c r="BN346">
        <f t="shared" si="353"/>
        <v>6.1006598699762442</v>
      </c>
    </row>
    <row r="347" spans="1:66">
      <c r="A347" s="53" t="s">
        <v>162</v>
      </c>
      <c r="B347" s="53" t="s">
        <v>49</v>
      </c>
      <c r="C347" s="54">
        <v>55882.240299999998</v>
      </c>
      <c r="D347" s="54" t="s">
        <v>76</v>
      </c>
      <c r="E347" s="58">
        <f t="shared" si="326"/>
        <v>33520.98426242455</v>
      </c>
      <c r="F347">
        <f t="shared" si="327"/>
        <v>33521</v>
      </c>
      <c r="G347">
        <f t="shared" si="354"/>
        <v>-5.6891670028562658E-3</v>
      </c>
      <c r="H347" s="116"/>
      <c r="I347" s="117"/>
      <c r="J347" s="117"/>
      <c r="K347" s="117">
        <f t="shared" si="355"/>
        <v>-5.6891670028562658E-3</v>
      </c>
      <c r="L347" s="116"/>
      <c r="M347" s="116"/>
      <c r="N347" s="118"/>
      <c r="O347" s="40">
        <f t="shared" ca="1" si="323"/>
        <v>-3.8041255953725761E-3</v>
      </c>
      <c r="P347" s="116"/>
      <c r="Q347" s="293">
        <f t="shared" si="328"/>
        <v>40863.740299999998</v>
      </c>
      <c r="R347" s="8">
        <f t="shared" ca="1" si="356"/>
        <v>3.5533811079280897E-6</v>
      </c>
      <c r="S347" s="116">
        <v>1</v>
      </c>
      <c r="T347" s="167">
        <f t="shared" ca="1" si="357"/>
        <v>3.5533811079280897E-6</v>
      </c>
      <c r="U347" s="116"/>
      <c r="V347" s="116"/>
      <c r="W347" s="25"/>
      <c r="X347" s="252"/>
      <c r="Y347" s="41"/>
      <c r="Z347">
        <f t="shared" si="329"/>
        <v>33521</v>
      </c>
      <c r="AA347" s="246">
        <f t="shared" si="330"/>
        <v>-1.1121903588697496E-2</v>
      </c>
      <c r="AB347" s="247">
        <f t="shared" si="331"/>
        <v>5.4327365858412302E-3</v>
      </c>
      <c r="AC347" s="247">
        <f t="shared" ca="1" si="332"/>
        <v>-1.8850414074836896E-3</v>
      </c>
      <c r="AD347" s="248">
        <f t="shared" si="333"/>
        <v>2.9514626811137827E-5</v>
      </c>
      <c r="AH347">
        <f t="shared" si="334"/>
        <v>-1.7606132378415859E-3</v>
      </c>
      <c r="AI347">
        <f t="shared" si="335"/>
        <v>0.40574361643730261</v>
      </c>
      <c r="AJ347">
        <f t="shared" si="336"/>
        <v>1.3839799366347532E-2</v>
      </c>
      <c r="AK347">
        <f t="shared" si="337"/>
        <v>-0.13789766418191757</v>
      </c>
      <c r="AL347">
        <f t="shared" si="338"/>
        <v>-2.9135773849446265</v>
      </c>
      <c r="AM347">
        <f t="shared" si="339"/>
        <v>-8.7333069121598559</v>
      </c>
      <c r="AN347">
        <f t="shared" si="340"/>
        <v>3.598791568240578</v>
      </c>
      <c r="AO347">
        <f t="shared" si="340"/>
        <v>3.6092437001713371</v>
      </c>
      <c r="AP347">
        <f t="shared" si="340"/>
        <v>3.5901404481804726</v>
      </c>
      <c r="AQ347">
        <f t="shared" si="340"/>
        <v>3.6251954960714179</v>
      </c>
      <c r="AR347">
        <f t="shared" si="340"/>
        <v>3.5613172162840634</v>
      </c>
      <c r="AS347">
        <f t="shared" si="340"/>
        <v>3.6793597058789493</v>
      </c>
      <c r="AT347">
        <f t="shared" si="340"/>
        <v>3.4659733937661863</v>
      </c>
      <c r="AU347">
        <f t="shared" si="341"/>
        <v>3.8737947920604361</v>
      </c>
      <c r="AV347" s="246">
        <f t="shared" si="342"/>
        <v>-6.2027856563271382E-3</v>
      </c>
      <c r="AW347" s="247">
        <f t="shared" si="343"/>
        <v>5.1361865347087244E-4</v>
      </c>
      <c r="AX347" s="248">
        <f t="shared" si="344"/>
        <v>2.6380412119323213E-7</v>
      </c>
      <c r="AY347" s="247">
        <f t="shared" si="345"/>
        <v>-8.8476716973850365E-3</v>
      </c>
      <c r="BA347">
        <f t="shared" si="346"/>
        <v>4.9191179323703578E-3</v>
      </c>
      <c r="BB347">
        <f t="shared" si="347"/>
        <v>1.1916953895568878</v>
      </c>
      <c r="BC347">
        <f t="shared" si="348"/>
        <v>0.93448665818972976</v>
      </c>
      <c r="BD347">
        <f t="shared" si="349"/>
        <v>-5.4670696661737496E-2</v>
      </c>
      <c r="BE347">
        <f t="shared" si="350"/>
        <v>-0.27782012616689056</v>
      </c>
      <c r="BF347">
        <f t="shared" si="351"/>
        <v>-0.13981048331436635</v>
      </c>
      <c r="BG347">
        <f t="shared" si="352"/>
        <v>6.0557045593550027</v>
      </c>
      <c r="BH347">
        <f t="shared" si="352"/>
        <v>6.0557065146035773</v>
      </c>
      <c r="BI347">
        <f t="shared" si="352"/>
        <v>6.0557165826279356</v>
      </c>
      <c r="BJ347">
        <f t="shared" si="352"/>
        <v>6.0557684248282131</v>
      </c>
      <c r="BK347">
        <f t="shared" si="352"/>
        <v>6.0560353604784352</v>
      </c>
      <c r="BL347">
        <f t="shared" si="352"/>
        <v>6.0574095527432528</v>
      </c>
      <c r="BM347">
        <f t="shared" si="352"/>
        <v>6.0644771368388959</v>
      </c>
      <c r="BN347">
        <f t="shared" si="353"/>
        <v>6.1006598699762442</v>
      </c>
    </row>
    <row r="348" spans="1:66">
      <c r="A348" s="86" t="s">
        <v>161</v>
      </c>
      <c r="B348" s="74" t="s">
        <v>49</v>
      </c>
      <c r="C348" s="73">
        <v>55882.240559999998</v>
      </c>
      <c r="D348" s="73">
        <v>4.0000000000000002E-4</v>
      </c>
      <c r="E348" s="58">
        <f t="shared" si="326"/>
        <v>33520.984981645764</v>
      </c>
      <c r="F348">
        <f t="shared" si="327"/>
        <v>33521</v>
      </c>
      <c r="G348">
        <f t="shared" si="354"/>
        <v>-5.4291670021484606E-3</v>
      </c>
      <c r="H348" s="116"/>
      <c r="I348" s="117"/>
      <c r="J348" s="117"/>
      <c r="K348" s="117">
        <f t="shared" si="355"/>
        <v>-5.4291670021484606E-3</v>
      </c>
      <c r="L348" s="116"/>
      <c r="M348" s="116"/>
      <c r="N348" s="118"/>
      <c r="O348" s="40">
        <f t="shared" ca="1" si="323"/>
        <v>-3.8041255953725761E-3</v>
      </c>
      <c r="P348" s="116"/>
      <c r="Q348" s="293">
        <f t="shared" si="328"/>
        <v>40863.740559999998</v>
      </c>
      <c r="R348" s="8">
        <f t="shared" ca="1" si="356"/>
        <v>2.6407595737361457E-6</v>
      </c>
      <c r="S348" s="116">
        <v>1</v>
      </c>
      <c r="T348" s="167">
        <f t="shared" ca="1" si="357"/>
        <v>2.6407595737361457E-6</v>
      </c>
      <c r="U348" s="116"/>
      <c r="W348" s="25"/>
      <c r="X348" s="252"/>
      <c r="Y348" s="41"/>
      <c r="Z348">
        <f t="shared" si="329"/>
        <v>33521</v>
      </c>
      <c r="AA348" s="246">
        <f t="shared" si="330"/>
        <v>-1.1121903588697496E-2</v>
      </c>
      <c r="AB348" s="247">
        <f t="shared" si="331"/>
        <v>5.6927365865490354E-3</v>
      </c>
      <c r="AC348" s="247">
        <f t="shared" ca="1" si="332"/>
        <v>-1.6250414067758845E-3</v>
      </c>
      <c r="AD348" s="248">
        <f t="shared" si="333"/>
        <v>3.2407249843833966E-5</v>
      </c>
      <c r="AH348">
        <f t="shared" si="334"/>
        <v>-1.7606132378415859E-3</v>
      </c>
      <c r="AI348">
        <f t="shared" si="335"/>
        <v>0.40574361643730261</v>
      </c>
      <c r="AJ348">
        <f t="shared" si="336"/>
        <v>1.3839799366347532E-2</v>
      </c>
      <c r="AK348">
        <f t="shared" si="337"/>
        <v>-0.13789766418191757</v>
      </c>
      <c r="AL348">
        <f t="shared" si="338"/>
        <v>-2.9135773849446265</v>
      </c>
      <c r="AM348">
        <f t="shared" si="339"/>
        <v>-8.7333069121598559</v>
      </c>
      <c r="AN348">
        <f t="shared" si="340"/>
        <v>3.598791568240578</v>
      </c>
      <c r="AO348">
        <f t="shared" si="340"/>
        <v>3.6092437001713371</v>
      </c>
      <c r="AP348">
        <f t="shared" si="340"/>
        <v>3.5901404481804726</v>
      </c>
      <c r="AQ348">
        <f t="shared" si="340"/>
        <v>3.6251954960714179</v>
      </c>
      <c r="AR348">
        <f t="shared" si="340"/>
        <v>3.5613172162840634</v>
      </c>
      <c r="AS348">
        <f t="shared" si="340"/>
        <v>3.6793597058789493</v>
      </c>
      <c r="AT348">
        <f t="shared" si="340"/>
        <v>3.4659733937661863</v>
      </c>
      <c r="AU348">
        <f t="shared" si="341"/>
        <v>3.8737947920604361</v>
      </c>
      <c r="AV348" s="246">
        <f t="shared" si="342"/>
        <v>-6.2027856563271382E-3</v>
      </c>
      <c r="AW348" s="247">
        <f t="shared" si="343"/>
        <v>7.736186541786776E-4</v>
      </c>
      <c r="AX348" s="248">
        <f t="shared" si="344"/>
        <v>5.9848582209322836E-7</v>
      </c>
      <c r="AY348" s="247">
        <f t="shared" si="345"/>
        <v>-8.5876716966772314E-3</v>
      </c>
      <c r="BA348">
        <f t="shared" si="346"/>
        <v>4.9191179323703578E-3</v>
      </c>
      <c r="BB348">
        <f t="shared" si="347"/>
        <v>1.1916953895568878</v>
      </c>
      <c r="BC348">
        <f t="shared" si="348"/>
        <v>0.93448665818972976</v>
      </c>
      <c r="BD348">
        <f t="shared" si="349"/>
        <v>-5.4670696661737496E-2</v>
      </c>
      <c r="BE348">
        <f t="shared" si="350"/>
        <v>-0.27782012616689056</v>
      </c>
      <c r="BF348">
        <f t="shared" si="351"/>
        <v>-0.13981048331436635</v>
      </c>
      <c r="BG348">
        <f t="shared" si="352"/>
        <v>6.0557045593550027</v>
      </c>
      <c r="BH348">
        <f t="shared" si="352"/>
        <v>6.0557065146035773</v>
      </c>
      <c r="BI348">
        <f t="shared" si="352"/>
        <v>6.0557165826279356</v>
      </c>
      <c r="BJ348">
        <f t="shared" si="352"/>
        <v>6.0557684248282131</v>
      </c>
      <c r="BK348">
        <f t="shared" si="352"/>
        <v>6.0560353604784352</v>
      </c>
      <c r="BL348">
        <f t="shared" si="352"/>
        <v>6.0574095527432528</v>
      </c>
      <c r="BM348">
        <f t="shared" si="352"/>
        <v>6.0644771368388959</v>
      </c>
      <c r="BN348">
        <f t="shared" si="353"/>
        <v>6.1006598699762442</v>
      </c>
    </row>
    <row r="349" spans="1:66">
      <c r="A349" s="68" t="s">
        <v>162</v>
      </c>
      <c r="B349" s="68" t="s">
        <v>49</v>
      </c>
      <c r="C349" s="69">
        <v>55882.240599999997</v>
      </c>
      <c r="D349" s="69" t="s">
        <v>76</v>
      </c>
      <c r="E349" s="58">
        <f t="shared" si="326"/>
        <v>33520.985092295181</v>
      </c>
      <c r="F349">
        <f t="shared" si="327"/>
        <v>33521</v>
      </c>
      <c r="G349">
        <f t="shared" si="354"/>
        <v>-5.3891670031589456E-3</v>
      </c>
      <c r="H349" s="116"/>
      <c r="I349" s="117"/>
      <c r="J349" s="117"/>
      <c r="K349" s="117">
        <f t="shared" si="355"/>
        <v>-5.3891670031589456E-3</v>
      </c>
      <c r="L349" s="116"/>
      <c r="M349" s="116"/>
      <c r="N349" s="118"/>
      <c r="O349" s="40">
        <f t="shared" ca="1" si="323"/>
        <v>-3.8041255953725761E-3</v>
      </c>
      <c r="P349" s="116"/>
      <c r="Q349" s="293">
        <f t="shared" si="328"/>
        <v>40863.740599999997</v>
      </c>
      <c r="R349" s="8">
        <f t="shared" ca="1" si="356"/>
        <v>2.5123562643973961E-6</v>
      </c>
      <c r="S349" s="116">
        <v>1</v>
      </c>
      <c r="T349" s="167">
        <f t="shared" ca="1" si="357"/>
        <v>2.5123562643973961E-6</v>
      </c>
      <c r="U349" s="116"/>
      <c r="V349" s="116"/>
      <c r="W349" s="25"/>
      <c r="X349" s="252"/>
      <c r="Y349" s="41"/>
      <c r="Z349">
        <f t="shared" si="329"/>
        <v>33521</v>
      </c>
      <c r="AA349" s="246">
        <f t="shared" si="330"/>
        <v>-1.1121903588697496E-2</v>
      </c>
      <c r="AB349" s="247">
        <f t="shared" si="331"/>
        <v>5.7327365855385504E-3</v>
      </c>
      <c r="AC349" s="247">
        <f t="shared" ca="1" si="332"/>
        <v>-1.5850414077863695E-3</v>
      </c>
      <c r="AD349" s="248">
        <f t="shared" si="333"/>
        <v>3.2864268759172194E-5</v>
      </c>
      <c r="AH349">
        <f t="shared" si="334"/>
        <v>-1.7606132378415859E-3</v>
      </c>
      <c r="AI349">
        <f t="shared" si="335"/>
        <v>0.40574361643730261</v>
      </c>
      <c r="AJ349">
        <f t="shared" si="336"/>
        <v>1.3839799366347532E-2</v>
      </c>
      <c r="AK349">
        <f t="shared" si="337"/>
        <v>-0.13789766418191757</v>
      </c>
      <c r="AL349">
        <f t="shared" si="338"/>
        <v>-2.9135773849446265</v>
      </c>
      <c r="AM349">
        <f t="shared" si="339"/>
        <v>-8.7333069121598559</v>
      </c>
      <c r="AN349">
        <f t="shared" si="340"/>
        <v>3.598791568240578</v>
      </c>
      <c r="AO349">
        <f t="shared" si="340"/>
        <v>3.6092437001713371</v>
      </c>
      <c r="AP349">
        <f t="shared" si="340"/>
        <v>3.5901404481804726</v>
      </c>
      <c r="AQ349">
        <f t="shared" si="340"/>
        <v>3.6251954960714179</v>
      </c>
      <c r="AR349">
        <f t="shared" si="340"/>
        <v>3.5613172162840634</v>
      </c>
      <c r="AS349">
        <f t="shared" si="340"/>
        <v>3.6793597058789493</v>
      </c>
      <c r="AT349">
        <f t="shared" si="340"/>
        <v>3.4659733937661863</v>
      </c>
      <c r="AU349">
        <f t="shared" si="341"/>
        <v>3.8737947920604361</v>
      </c>
      <c r="AV349" s="246">
        <f t="shared" si="342"/>
        <v>-6.2027856563271382E-3</v>
      </c>
      <c r="AW349" s="247">
        <f t="shared" si="343"/>
        <v>8.136186531681926E-4</v>
      </c>
      <c r="AX349" s="248">
        <f t="shared" si="344"/>
        <v>6.6197531278322372E-7</v>
      </c>
      <c r="AY349" s="247">
        <f t="shared" si="345"/>
        <v>-8.5476716976877164E-3</v>
      </c>
      <c r="BA349">
        <f t="shared" si="346"/>
        <v>4.9191179323703578E-3</v>
      </c>
      <c r="BB349">
        <f t="shared" si="347"/>
        <v>1.1916953895568878</v>
      </c>
      <c r="BC349">
        <f t="shared" si="348"/>
        <v>0.93448665818972976</v>
      </c>
      <c r="BD349">
        <f t="shared" si="349"/>
        <v>-5.4670696661737496E-2</v>
      </c>
      <c r="BE349">
        <f t="shared" si="350"/>
        <v>-0.27782012616689056</v>
      </c>
      <c r="BF349">
        <f t="shared" si="351"/>
        <v>-0.13981048331436635</v>
      </c>
      <c r="BG349">
        <f t="shared" si="352"/>
        <v>6.0557045593550027</v>
      </c>
      <c r="BH349">
        <f t="shared" si="352"/>
        <v>6.0557065146035773</v>
      </c>
      <c r="BI349">
        <f t="shared" si="352"/>
        <v>6.0557165826279356</v>
      </c>
      <c r="BJ349">
        <f t="shared" si="352"/>
        <v>6.0557684248282131</v>
      </c>
      <c r="BK349">
        <f t="shared" si="352"/>
        <v>6.0560353604784352</v>
      </c>
      <c r="BL349">
        <f t="shared" si="352"/>
        <v>6.0574095527432528</v>
      </c>
      <c r="BM349">
        <f t="shared" si="352"/>
        <v>6.0644771368388959</v>
      </c>
      <c r="BN349">
        <f t="shared" si="353"/>
        <v>6.1006598699762442</v>
      </c>
    </row>
    <row r="350" spans="1:66">
      <c r="A350" s="87" t="s">
        <v>163</v>
      </c>
      <c r="B350" s="88" t="s">
        <v>49</v>
      </c>
      <c r="C350" s="89">
        <v>56116.4928</v>
      </c>
      <c r="D350" s="89">
        <v>1E-4</v>
      </c>
      <c r="E350" s="58">
        <f t="shared" si="326"/>
        <v>34168.981832851023</v>
      </c>
      <c r="F350">
        <f t="shared" si="327"/>
        <v>34169</v>
      </c>
      <c r="G350">
        <f t="shared" si="354"/>
        <v>-6.5674629950080998E-3</v>
      </c>
      <c r="H350" s="116"/>
      <c r="I350" s="117"/>
      <c r="J350" s="117"/>
      <c r="K350" s="117">
        <f t="shared" si="355"/>
        <v>-6.5674629950080998E-3</v>
      </c>
      <c r="L350" s="116"/>
      <c r="M350" s="116"/>
      <c r="N350" s="118"/>
      <c r="O350" s="40">
        <f t="shared" ca="1" si="323"/>
        <v>-6.3403706214159028E-3</v>
      </c>
      <c r="P350" s="116"/>
      <c r="Q350" s="293">
        <f t="shared" si="328"/>
        <v>41097.9928</v>
      </c>
      <c r="R350" s="8">
        <f t="shared" ca="1" si="356"/>
        <v>5.1570946143737986E-8</v>
      </c>
      <c r="S350" s="116">
        <v>1</v>
      </c>
      <c r="T350" s="167">
        <f t="shared" ca="1" si="357"/>
        <v>5.1570946143737986E-8</v>
      </c>
      <c r="U350" s="116"/>
      <c r="V350" s="116"/>
      <c r="W350" s="25"/>
      <c r="X350" s="252"/>
      <c r="Y350" s="41"/>
      <c r="Z350">
        <f t="shared" si="329"/>
        <v>34169</v>
      </c>
      <c r="AA350" s="246">
        <f t="shared" si="330"/>
        <v>-1.2262261380061756E-2</v>
      </c>
      <c r="AB350" s="247">
        <f t="shared" si="331"/>
        <v>5.6947983850536565E-3</v>
      </c>
      <c r="AC350" s="247">
        <f t="shared" ca="1" si="332"/>
        <v>-2.2709237359219703E-4</v>
      </c>
      <c r="AD350" s="248">
        <f t="shared" si="333"/>
        <v>3.2430728646409735E-5</v>
      </c>
      <c r="AH350">
        <f t="shared" si="334"/>
        <v>-2.6230182162010783E-3</v>
      </c>
      <c r="AI350">
        <f t="shared" si="335"/>
        <v>0.41170955487876226</v>
      </c>
      <c r="AJ350">
        <f t="shared" si="336"/>
        <v>-2.6009222358105315E-2</v>
      </c>
      <c r="AK350">
        <f t="shared" si="337"/>
        <v>-0.1614644461511591</v>
      </c>
      <c r="AL350">
        <f t="shared" si="338"/>
        <v>-2.8737249880248119</v>
      </c>
      <c r="AM350">
        <f t="shared" si="339"/>
        <v>-7.421675259749283</v>
      </c>
      <c r="AN350">
        <f t="shared" si="340"/>
        <v>3.6760664195622366</v>
      </c>
      <c r="AO350">
        <f t="shared" si="340"/>
        <v>3.6850475789037933</v>
      </c>
      <c r="AP350">
        <f t="shared" si="340"/>
        <v>3.6679350270735585</v>
      </c>
      <c r="AQ350">
        <f t="shared" si="340"/>
        <v>3.7006949239197184</v>
      </c>
      <c r="AR350">
        <f t="shared" si="340"/>
        <v>3.6385176420502514</v>
      </c>
      <c r="AS350">
        <f t="shared" si="340"/>
        <v>3.7586613513192666</v>
      </c>
      <c r="AT350">
        <f t="shared" si="340"/>
        <v>3.5332328898320369</v>
      </c>
      <c r="AU350">
        <f t="shared" si="341"/>
        <v>3.9915190345878098</v>
      </c>
      <c r="AV350" s="246">
        <f t="shared" si="342"/>
        <v>-7.9767086208832796E-3</v>
      </c>
      <c r="AW350" s="247">
        <f t="shared" si="343"/>
        <v>1.4092456258751797E-3</v>
      </c>
      <c r="AX350" s="248">
        <f t="shared" si="344"/>
        <v>1.9859732340483273E-6</v>
      </c>
      <c r="AY350" s="247">
        <f t="shared" si="345"/>
        <v>-8.2299975379854992E-3</v>
      </c>
      <c r="BA350">
        <f t="shared" si="346"/>
        <v>4.2855527591784768E-3</v>
      </c>
      <c r="BB350">
        <f t="shared" si="347"/>
        <v>1.1993240875789644</v>
      </c>
      <c r="BC350">
        <f t="shared" si="348"/>
        <v>0.7936544375489748</v>
      </c>
      <c r="BD350">
        <f t="shared" si="349"/>
        <v>2.4321927678587637E-3</v>
      </c>
      <c r="BE350">
        <f t="shared" si="350"/>
        <v>1.2201596382199975E-2</v>
      </c>
      <c r="BF350">
        <f t="shared" si="351"/>
        <v>6.1008738822647809E-3</v>
      </c>
      <c r="BG350">
        <f t="shared" si="352"/>
        <v>6.2931547718470391</v>
      </c>
      <c r="BH350">
        <f t="shared" si="352"/>
        <v>6.293154672044821</v>
      </c>
      <c r="BI350">
        <f t="shared" si="352"/>
        <v>6.2931541713539652</v>
      </c>
      <c r="BJ350">
        <f t="shared" si="352"/>
        <v>6.2931516594726231</v>
      </c>
      <c r="BK350">
        <f t="shared" si="352"/>
        <v>6.293139057789702</v>
      </c>
      <c r="BL350">
        <f t="shared" si="352"/>
        <v>6.2930758373063407</v>
      </c>
      <c r="BM350">
        <f t="shared" si="352"/>
        <v>6.2927586715684765</v>
      </c>
      <c r="BN350">
        <f t="shared" si="353"/>
        <v>6.2911675222796868</v>
      </c>
    </row>
    <row r="351" spans="1:66">
      <c r="A351" s="73" t="s">
        <v>164</v>
      </c>
      <c r="B351" s="74" t="s">
        <v>49</v>
      </c>
      <c r="C351" s="73">
        <v>56148.484299999996</v>
      </c>
      <c r="D351" s="73">
        <v>2.9999999999999997E-4</v>
      </c>
      <c r="E351" s="58">
        <f t="shared" si="326"/>
        <v>34257.477854341916</v>
      </c>
      <c r="F351">
        <f t="shared" si="327"/>
        <v>34257.5</v>
      </c>
      <c r="G351">
        <f t="shared" si="354"/>
        <v>-8.0057025043061003E-3</v>
      </c>
      <c r="H351" s="116"/>
      <c r="I351" s="117"/>
      <c r="J351" s="117"/>
      <c r="K351" s="117">
        <f t="shared" si="355"/>
        <v>-8.0057025043061003E-3</v>
      </c>
      <c r="L351" s="116"/>
      <c r="M351" s="116"/>
      <c r="N351" s="118"/>
      <c r="O351" s="40">
        <f t="shared" ca="1" si="323"/>
        <v>-6.686755937472727E-3</v>
      </c>
      <c r="P351" s="116"/>
      <c r="Q351" s="293">
        <f t="shared" si="328"/>
        <v>41129.984299999996</v>
      </c>
      <c r="R351" s="8">
        <f t="shared" ca="1" si="356"/>
        <v>1.739620046161542E-6</v>
      </c>
      <c r="S351" s="116">
        <v>1</v>
      </c>
      <c r="T351" s="167">
        <f t="shared" ca="1" si="357"/>
        <v>1.739620046161542E-6</v>
      </c>
      <c r="U351" s="116"/>
      <c r="V351" s="116"/>
      <c r="W351" s="25"/>
      <c r="X351" s="252"/>
      <c r="Y351" s="41"/>
      <c r="Z351">
        <f t="shared" si="329"/>
        <v>34257.5</v>
      </c>
      <c r="AA351" s="246">
        <f t="shared" si="330"/>
        <v>-1.2417879206174912E-2</v>
      </c>
      <c r="AB351" s="247">
        <f t="shared" si="331"/>
        <v>4.4121767018688116E-3</v>
      </c>
      <c r="AC351" s="247">
        <f t="shared" ca="1" si="332"/>
        <v>-1.3189465668333733E-3</v>
      </c>
      <c r="AD351" s="248">
        <f t="shared" si="333"/>
        <v>1.9467303248513945E-5</v>
      </c>
      <c r="AH351">
        <f t="shared" si="334"/>
        <v>-2.74083366532679E-3</v>
      </c>
      <c r="AI351">
        <f t="shared" si="335"/>
        <v>0.41261360368151845</v>
      </c>
      <c r="AJ351">
        <f t="shared" si="336"/>
        <v>-3.1550030985775225E-2</v>
      </c>
      <c r="AK351">
        <f t="shared" si="337"/>
        <v>-0.16472290858235969</v>
      </c>
      <c r="AL351">
        <f t="shared" si="338"/>
        <v>-2.8681818762222711</v>
      </c>
      <c r="AM351">
        <f t="shared" si="339"/>
        <v>-7.2693752607441251</v>
      </c>
      <c r="AN351">
        <f t="shared" ref="AN351:AT360" si="358">$AU351+$AB$7*SIN(AO351)</f>
        <v>3.686722895863578</v>
      </c>
      <c r="AO351">
        <f t="shared" si="358"/>
        <v>3.6954636653537958</v>
      </c>
      <c r="AP351">
        <f t="shared" si="358"/>
        <v>3.6787030293281902</v>
      </c>
      <c r="AQ351">
        <f t="shared" si="358"/>
        <v>3.7109961581081254</v>
      </c>
      <c r="AR351">
        <f t="shared" si="358"/>
        <v>3.6493219202541498</v>
      </c>
      <c r="AS351">
        <f t="shared" si="358"/>
        <v>3.7693014582886253</v>
      </c>
      <c r="AT351">
        <f t="shared" si="358"/>
        <v>3.5428965788297417</v>
      </c>
      <c r="AU351">
        <f t="shared" si="341"/>
        <v>4.0075971140070568</v>
      </c>
      <c r="AV351" s="246">
        <f t="shared" si="342"/>
        <v>-8.2386986934440184E-3</v>
      </c>
      <c r="AW351" s="247">
        <f t="shared" si="343"/>
        <v>2.3299618913791807E-4</v>
      </c>
      <c r="AX351" s="248">
        <f t="shared" si="344"/>
        <v>5.4287224152792488E-8</v>
      </c>
      <c r="AY351" s="247">
        <f t="shared" si="345"/>
        <v>-9.4440493517102039E-3</v>
      </c>
      <c r="BA351">
        <f t="shared" si="346"/>
        <v>4.1791805127308936E-3</v>
      </c>
      <c r="BB351">
        <f t="shared" si="347"/>
        <v>1.1990698334690155</v>
      </c>
      <c r="BC351">
        <f t="shared" si="348"/>
        <v>0.76884205045029974</v>
      </c>
      <c r="BD351">
        <f t="shared" si="349"/>
        <v>1.0354170824605449E-2</v>
      </c>
      <c r="BE351">
        <f t="shared" si="350"/>
        <v>5.1965928901859346E-2</v>
      </c>
      <c r="BF351">
        <f t="shared" si="351"/>
        <v>2.5988813188540946E-2</v>
      </c>
      <c r="BG351">
        <f t="shared" ref="BG351:BM360" si="359">$BN351+$BB$7*SIN(BH351)</f>
        <v>6.3256477107886493</v>
      </c>
      <c r="BH351">
        <f t="shared" si="359"/>
        <v>6.3256472878198933</v>
      </c>
      <c r="BI351">
        <f t="shared" si="359"/>
        <v>6.3256451640483737</v>
      </c>
      <c r="BJ351">
        <f t="shared" si="359"/>
        <v>6.3256345003665277</v>
      </c>
      <c r="BK351">
        <f t="shared" si="359"/>
        <v>6.3255809569629999</v>
      </c>
      <c r="BL351">
        <f t="shared" si="359"/>
        <v>6.3253121120619342</v>
      </c>
      <c r="BM351">
        <f t="shared" si="359"/>
        <v>6.3239622700375753</v>
      </c>
      <c r="BN351">
        <f t="shared" si="353"/>
        <v>6.3171859284970546</v>
      </c>
    </row>
    <row r="352" spans="1:66">
      <c r="A352" s="90" t="s">
        <v>165</v>
      </c>
      <c r="B352" s="71" t="s">
        <v>49</v>
      </c>
      <c r="C352" s="70">
        <v>56162.04</v>
      </c>
      <c r="D352" s="70" t="s">
        <v>124</v>
      </c>
      <c r="E352" s="58">
        <f t="shared" si="326"/>
        <v>34294.976112270575</v>
      </c>
      <c r="F352">
        <f t="shared" si="327"/>
        <v>34295</v>
      </c>
      <c r="G352">
        <f t="shared" si="354"/>
        <v>-8.6354649974964559E-3</v>
      </c>
      <c r="H352" s="116"/>
      <c r="I352" s="117"/>
      <c r="J352" s="117"/>
      <c r="K352" s="117">
        <f t="shared" si="355"/>
        <v>-8.6354649974964559E-3</v>
      </c>
      <c r="L352" s="116"/>
      <c r="M352" s="116"/>
      <c r="N352" s="118"/>
      <c r="O352" s="40">
        <f t="shared" ca="1" si="323"/>
        <v>-6.8335293764798521E-3</v>
      </c>
      <c r="P352" s="116"/>
      <c r="Q352" s="293">
        <f t="shared" si="328"/>
        <v>41143.54</v>
      </c>
      <c r="R352" s="8">
        <f t="shared" ca="1" si="356"/>
        <v>3.2469719822884933E-6</v>
      </c>
      <c r="S352" s="116">
        <v>1</v>
      </c>
      <c r="T352" s="167">
        <f t="shared" ca="1" si="357"/>
        <v>3.2469719822884933E-6</v>
      </c>
      <c r="W352" s="25"/>
      <c r="X352" s="252"/>
      <c r="Y352" s="41"/>
      <c r="Z352">
        <f t="shared" si="329"/>
        <v>34295</v>
      </c>
      <c r="AA352" s="246">
        <f t="shared" si="330"/>
        <v>-1.2483798448666412E-2</v>
      </c>
      <c r="AB352" s="247">
        <f t="shared" si="331"/>
        <v>3.8483334511699562E-3</v>
      </c>
      <c r="AC352" s="247">
        <f t="shared" ca="1" si="332"/>
        <v>-1.8019356210166038E-3</v>
      </c>
      <c r="AD352" s="248">
        <f t="shared" si="333"/>
        <v>1.4809670351393666E-5</v>
      </c>
      <c r="AH352">
        <f t="shared" si="334"/>
        <v>-2.7907464609874554E-3</v>
      </c>
      <c r="AI352">
        <f t="shared" si="335"/>
        <v>0.41300339438334455</v>
      </c>
      <c r="AJ352">
        <f t="shared" si="336"/>
        <v>-3.3905211655294927E-2</v>
      </c>
      <c r="AK352">
        <f t="shared" si="337"/>
        <v>-0.16610659284438187</v>
      </c>
      <c r="AL352">
        <f t="shared" si="338"/>
        <v>-2.865825432677938</v>
      </c>
      <c r="AM352">
        <f t="shared" si="339"/>
        <v>-7.2064740196438493</v>
      </c>
      <c r="AN352">
        <f t="shared" si="358"/>
        <v>3.6912459778292845</v>
      </c>
      <c r="AO352">
        <f t="shared" si="358"/>
        <v>3.6998827520508759</v>
      </c>
      <c r="AP352">
        <f t="shared" si="358"/>
        <v>3.6832760500077577</v>
      </c>
      <c r="AQ352">
        <f t="shared" si="358"/>
        <v>3.7153614526298901</v>
      </c>
      <c r="AR352">
        <f t="shared" si="358"/>
        <v>3.6539188858044329</v>
      </c>
      <c r="AS352">
        <f t="shared" si="358"/>
        <v>3.7737964019393178</v>
      </c>
      <c r="AT352">
        <f t="shared" si="358"/>
        <v>3.5470275014110895</v>
      </c>
      <c r="AU352">
        <f t="shared" si="341"/>
        <v>4.0144098595236883</v>
      </c>
      <c r="AV352" s="246">
        <f t="shared" si="342"/>
        <v>-8.3510186494555327E-3</v>
      </c>
      <c r="AW352" s="247">
        <f t="shared" si="343"/>
        <v>-2.8444634804092317E-4</v>
      </c>
      <c r="AX352" s="248">
        <f t="shared" si="344"/>
        <v>8.0909724913817994E-8</v>
      </c>
      <c r="AY352" s="247">
        <f t="shared" si="345"/>
        <v>-9.9774983357198803E-3</v>
      </c>
      <c r="BA352">
        <f t="shared" si="346"/>
        <v>4.1327797992108794E-3</v>
      </c>
      <c r="BB352">
        <f t="shared" si="347"/>
        <v>1.1988672203553734</v>
      </c>
      <c r="BC352">
        <f t="shared" si="348"/>
        <v>0.75796391636052041</v>
      </c>
      <c r="BD352">
        <f t="shared" si="349"/>
        <v>1.3705331771759548E-2</v>
      </c>
      <c r="BE352">
        <f t="shared" si="350"/>
        <v>6.8808199296816114E-2</v>
      </c>
      <c r="BF352">
        <f t="shared" si="351"/>
        <v>3.4417680124818391E-2</v>
      </c>
      <c r="BG352">
        <f t="shared" si="359"/>
        <v>6.3394130358648662</v>
      </c>
      <c r="BH352">
        <f t="shared" si="359"/>
        <v>6.3394124780022825</v>
      </c>
      <c r="BI352">
        <f t="shared" si="359"/>
        <v>6.3394096750096409</v>
      </c>
      <c r="BJ352">
        <f t="shared" si="359"/>
        <v>6.3393955913190707</v>
      </c>
      <c r="BK352">
        <f t="shared" si="359"/>
        <v>6.339324827713134</v>
      </c>
      <c r="BL352">
        <f t="shared" si="359"/>
        <v>6.3389692797111792</v>
      </c>
      <c r="BM352">
        <f t="shared" si="359"/>
        <v>6.3371829534637003</v>
      </c>
      <c r="BN352">
        <f t="shared" si="353"/>
        <v>6.328210676894245</v>
      </c>
    </row>
    <row r="353" spans="1:66">
      <c r="A353" s="90" t="s">
        <v>165</v>
      </c>
      <c r="B353" s="71" t="s">
        <v>45</v>
      </c>
      <c r="C353" s="70">
        <v>56162.221599999997</v>
      </c>
      <c r="D353" s="70" t="s">
        <v>124</v>
      </c>
      <c r="E353" s="58">
        <f t="shared" si="326"/>
        <v>34295.478460628809</v>
      </c>
      <c r="F353">
        <f t="shared" si="327"/>
        <v>34295.5</v>
      </c>
      <c r="G353">
        <f t="shared" si="354"/>
        <v>-7.7865284984000027E-3</v>
      </c>
      <c r="H353" s="116"/>
      <c r="I353" s="117"/>
      <c r="J353" s="117"/>
      <c r="K353" s="117">
        <f t="shared" si="355"/>
        <v>-7.7865284984000027E-3</v>
      </c>
      <c r="L353" s="116"/>
      <c r="M353" s="116"/>
      <c r="N353" s="118"/>
      <c r="O353" s="40">
        <f t="shared" ca="1" si="323"/>
        <v>-6.8354863556666368E-3</v>
      </c>
      <c r="P353" s="116"/>
      <c r="Q353" s="293">
        <f t="shared" si="328"/>
        <v>41143.721599999997</v>
      </c>
      <c r="R353" s="8">
        <f t="shared" ca="1" si="356"/>
        <v>9.0448115725487203E-7</v>
      </c>
      <c r="S353" s="116">
        <v>1</v>
      </c>
      <c r="T353" s="167">
        <f t="shared" ca="1" si="357"/>
        <v>9.0448115725487203E-7</v>
      </c>
      <c r="U353" s="116"/>
      <c r="V353" s="116"/>
      <c r="W353" s="25"/>
      <c r="X353" s="252"/>
      <c r="Y353" s="41"/>
      <c r="Z353">
        <f t="shared" si="329"/>
        <v>34295.5</v>
      </c>
      <c r="AA353" s="246">
        <f t="shared" si="330"/>
        <v>-1.2484677281782285E-2</v>
      </c>
      <c r="AB353" s="247">
        <f t="shared" si="331"/>
        <v>4.6981487833822819E-3</v>
      </c>
      <c r="AC353" s="247">
        <f t="shared" ca="1" si="332"/>
        <v>-9.5104214273336596E-4</v>
      </c>
      <c r="AD353" s="248">
        <f t="shared" si="333"/>
        <v>2.2072601990796416E-5</v>
      </c>
      <c r="AH353">
        <f t="shared" si="334"/>
        <v>-2.7914119210939166E-3</v>
      </c>
      <c r="AI353">
        <f t="shared" si="335"/>
        <v>0.41300861878456374</v>
      </c>
      <c r="AJ353">
        <f t="shared" si="336"/>
        <v>-3.3936643908833879E-2</v>
      </c>
      <c r="AK353">
        <f t="shared" si="337"/>
        <v>-0.16612505401244884</v>
      </c>
      <c r="AL353">
        <f t="shared" si="338"/>
        <v>-2.8657939823253407</v>
      </c>
      <c r="AM353">
        <f t="shared" si="339"/>
        <v>-7.2056417289933608</v>
      </c>
      <c r="AN353">
        <f t="shared" si="358"/>
        <v>3.6913063163809627</v>
      </c>
      <c r="AO353">
        <f t="shared" si="358"/>
        <v>3.6999416959008955</v>
      </c>
      <c r="AP353">
        <f t="shared" si="358"/>
        <v>3.683337064998252</v>
      </c>
      <c r="AQ353">
        <f t="shared" si="358"/>
        <v>3.7154196588043726</v>
      </c>
      <c r="AR353">
        <f t="shared" si="358"/>
        <v>3.6539802545282507</v>
      </c>
      <c r="AS353">
        <f t="shared" si="358"/>
        <v>3.7738562801751598</v>
      </c>
      <c r="AT353">
        <f t="shared" si="358"/>
        <v>3.5470827266501064</v>
      </c>
      <c r="AU353">
        <f t="shared" si="341"/>
        <v>4.0145006961305763</v>
      </c>
      <c r="AV353" s="246">
        <f t="shared" si="342"/>
        <v>-8.3525214126557341E-3</v>
      </c>
      <c r="AW353" s="247">
        <f t="shared" si="343"/>
        <v>5.6599291425573142E-4</v>
      </c>
      <c r="AX353" s="248">
        <f t="shared" si="344"/>
        <v>3.2034797898769574E-7</v>
      </c>
      <c r="AY353" s="247">
        <f t="shared" si="345"/>
        <v>-9.1272724464326362E-3</v>
      </c>
      <c r="BA353">
        <f t="shared" si="346"/>
        <v>4.1321558691265504E-3</v>
      </c>
      <c r="BB353">
        <f t="shared" si="347"/>
        <v>1.1988641381762166</v>
      </c>
      <c r="BC353">
        <f t="shared" si="348"/>
        <v>0.75781744148164609</v>
      </c>
      <c r="BD353">
        <f t="shared" si="349"/>
        <v>1.3749981755527621E-2</v>
      </c>
      <c r="BE353">
        <f t="shared" si="350"/>
        <v>6.9032722622034165E-2</v>
      </c>
      <c r="BF353">
        <f t="shared" si="351"/>
        <v>3.4530075204720526E-2</v>
      </c>
      <c r="BG353">
        <f t="shared" si="359"/>
        <v>6.3395965570731141</v>
      </c>
      <c r="BH353">
        <f t="shared" si="359"/>
        <v>6.3395959974236007</v>
      </c>
      <c r="BI353">
        <f t="shared" si="359"/>
        <v>6.3395931854234018</v>
      </c>
      <c r="BJ353">
        <f t="shared" si="359"/>
        <v>6.3395790563280494</v>
      </c>
      <c r="BK353">
        <f t="shared" si="359"/>
        <v>6.3395080638522892</v>
      </c>
      <c r="BL353">
        <f t="shared" si="359"/>
        <v>6.3391513622500355</v>
      </c>
      <c r="BM353">
        <f t="shared" si="359"/>
        <v>6.3373592224684892</v>
      </c>
      <c r="BN353">
        <f t="shared" si="353"/>
        <v>6.3283576735395402</v>
      </c>
    </row>
    <row r="354" spans="1:66">
      <c r="A354" s="86" t="s">
        <v>166</v>
      </c>
      <c r="B354" s="74" t="s">
        <v>49</v>
      </c>
      <c r="C354" s="73">
        <v>56167.823700000001</v>
      </c>
      <c r="D354" s="73">
        <v>2.9999999999999997E-4</v>
      </c>
      <c r="E354" s="58">
        <f t="shared" si="326"/>
        <v>34310.975188259414</v>
      </c>
      <c r="F354">
        <f t="shared" si="327"/>
        <v>34311</v>
      </c>
      <c r="G354">
        <f t="shared" si="354"/>
        <v>-8.9694970010896213E-3</v>
      </c>
      <c r="H354" s="116"/>
      <c r="I354" s="117"/>
      <c r="J354" s="117"/>
      <c r="K354" s="117">
        <f t="shared" si="355"/>
        <v>-8.9694970010896213E-3</v>
      </c>
      <c r="L354" s="116"/>
      <c r="M354" s="116"/>
      <c r="N354" s="118"/>
      <c r="O354" s="40">
        <f t="shared" ca="1" si="323"/>
        <v>-6.8961527104562381E-3</v>
      </c>
      <c r="P354" s="116"/>
      <c r="Q354" s="293">
        <f t="shared" si="328"/>
        <v>41149.323700000001</v>
      </c>
      <c r="R354" s="8">
        <f t="shared" ca="1" si="356"/>
        <v>4.2987565475020469E-6</v>
      </c>
      <c r="S354" s="116">
        <v>1</v>
      </c>
      <c r="T354" s="167">
        <f t="shared" ca="1" si="357"/>
        <v>4.2987565475020469E-6</v>
      </c>
      <c r="W354" s="25"/>
      <c r="X354" s="252"/>
      <c r="Y354" s="41"/>
      <c r="Z354">
        <f t="shared" si="329"/>
        <v>34311</v>
      </c>
      <c r="AA354" s="246">
        <f t="shared" si="330"/>
        <v>-1.2511919889919166E-2</v>
      </c>
      <c r="AB354" s="247">
        <f t="shared" si="331"/>
        <v>3.5424228888295446E-3</v>
      </c>
      <c r="AC354" s="247">
        <f t="shared" ca="1" si="332"/>
        <v>-2.0733442906333832E-3</v>
      </c>
      <c r="AD354" s="248">
        <f t="shared" si="333"/>
        <v>1.2548759923303457E-5</v>
      </c>
      <c r="AH354">
        <f t="shared" si="334"/>
        <v>-2.8120405700366026E-3</v>
      </c>
      <c r="AI354">
        <f t="shared" si="335"/>
        <v>0.41317093111280134</v>
      </c>
      <c r="AJ354">
        <f t="shared" si="336"/>
        <v>-3.4911434249446982E-2</v>
      </c>
      <c r="AK354">
        <f t="shared" si="337"/>
        <v>-0.16669750778229445</v>
      </c>
      <c r="AL354">
        <f t="shared" si="338"/>
        <v>-2.8648186138617699</v>
      </c>
      <c r="AM354">
        <f t="shared" si="339"/>
        <v>-7.1799232335149803</v>
      </c>
      <c r="AN354">
        <f t="shared" si="358"/>
        <v>3.6931772141166195</v>
      </c>
      <c r="AO354">
        <f t="shared" si="358"/>
        <v>3.7017692548791108</v>
      </c>
      <c r="AP354">
        <f t="shared" si="358"/>
        <v>3.6852290694520766</v>
      </c>
      <c r="AQ354">
        <f t="shared" si="358"/>
        <v>3.717224083920061</v>
      </c>
      <c r="AR354">
        <f t="shared" si="358"/>
        <v>3.6558836745226424</v>
      </c>
      <c r="AS354">
        <f t="shared" si="358"/>
        <v>3.7757117975862076</v>
      </c>
      <c r="AT354">
        <f t="shared" si="358"/>
        <v>3.5487966234889869</v>
      </c>
      <c r="AU354">
        <f t="shared" si="341"/>
        <v>4.0173166309441166</v>
      </c>
      <c r="AV354" s="246">
        <f t="shared" si="342"/>
        <v>-8.3991739495384854E-3</v>
      </c>
      <c r="AW354" s="247">
        <f t="shared" si="343"/>
        <v>-5.7032305155113594E-4</v>
      </c>
      <c r="AX354" s="248">
        <f t="shared" si="344"/>
        <v>3.2526838313059968E-7</v>
      </c>
      <c r="AY354" s="247">
        <f t="shared" si="345"/>
        <v>-1.0270202371433699E-2</v>
      </c>
      <c r="BA354">
        <f t="shared" si="346"/>
        <v>4.1127459403806797E-3</v>
      </c>
      <c r="BB354">
        <f t="shared" si="347"/>
        <v>1.1987636280306773</v>
      </c>
      <c r="BC354">
        <f t="shared" si="348"/>
        <v>0.75325819809400452</v>
      </c>
      <c r="BD354">
        <f t="shared" si="349"/>
        <v>1.5133658610172969E-2</v>
      </c>
      <c r="BE354">
        <f t="shared" si="350"/>
        <v>7.5992353649845079E-2</v>
      </c>
      <c r="BF354">
        <f t="shared" si="351"/>
        <v>3.8014472537029456E-2</v>
      </c>
      <c r="BG354">
        <f t="shared" si="359"/>
        <v>6.3452854725798016</v>
      </c>
      <c r="BH354">
        <f t="shared" si="359"/>
        <v>6.3452848577063259</v>
      </c>
      <c r="BI354">
        <f t="shared" si="359"/>
        <v>6.3452817671864707</v>
      </c>
      <c r="BJ354">
        <f t="shared" si="359"/>
        <v>6.3452662334094718</v>
      </c>
      <c r="BK354">
        <f t="shared" si="359"/>
        <v>6.3451881567306856</v>
      </c>
      <c r="BL354">
        <f t="shared" si="359"/>
        <v>6.3447957293840975</v>
      </c>
      <c r="BM354">
        <f t="shared" si="359"/>
        <v>6.3428234620050921</v>
      </c>
      <c r="BN354">
        <f t="shared" si="353"/>
        <v>6.3329145695437123</v>
      </c>
    </row>
    <row r="355" spans="1:66">
      <c r="A355" s="86" t="s">
        <v>161</v>
      </c>
      <c r="B355" s="74" t="s">
        <v>45</v>
      </c>
      <c r="C355" s="73">
        <v>56168.366650000004</v>
      </c>
      <c r="D355" s="73">
        <v>1E-4</v>
      </c>
      <c r="E355" s="58">
        <f t="shared" si="326"/>
        <v>34312.47711579856</v>
      </c>
      <c r="F355">
        <f t="shared" si="327"/>
        <v>34312.5</v>
      </c>
      <c r="G355" s="58">
        <f t="shared" si="354"/>
        <v>-8.2726874898071401E-3</v>
      </c>
      <c r="H355" s="116"/>
      <c r="I355" s="117"/>
      <c r="J355" s="117"/>
      <c r="K355" s="117">
        <f t="shared" si="355"/>
        <v>-8.2726874898071401E-3</v>
      </c>
      <c r="L355" s="116"/>
      <c r="M355" s="116"/>
      <c r="N355" s="118"/>
      <c r="O355" s="40">
        <f t="shared" ref="O355:O386" ca="1" si="360">+C$11+C$12*F355</f>
        <v>-6.9020236480165365E-3</v>
      </c>
      <c r="P355" s="116"/>
      <c r="Q355" s="293">
        <f t="shared" si="328"/>
        <v>41149.866650000004</v>
      </c>
      <c r="R355" s="8">
        <f t="shared" ca="1" si="356"/>
        <v>1.8787193671921769E-6</v>
      </c>
      <c r="S355" s="116">
        <v>1</v>
      </c>
      <c r="T355" s="167">
        <f t="shared" ca="1" si="357"/>
        <v>1.8787193671921769E-6</v>
      </c>
      <c r="U355" s="168"/>
      <c r="V355" s="116"/>
      <c r="W355" s="25"/>
      <c r="X355" s="252"/>
      <c r="Y355" s="41"/>
      <c r="Z355">
        <f t="shared" si="329"/>
        <v>34312.5</v>
      </c>
      <c r="AA355" s="246">
        <f t="shared" si="330"/>
        <v>-1.2514556144647065E-2</v>
      </c>
      <c r="AB355" s="247">
        <f t="shared" si="331"/>
        <v>4.2418686548399247E-3</v>
      </c>
      <c r="AC355" s="247">
        <f t="shared" ca="1" si="332"/>
        <v>-1.3706638417906036E-3</v>
      </c>
      <c r="AD355" s="248">
        <f t="shared" si="333"/>
        <v>1.7993449684913471E-5</v>
      </c>
      <c r="AH355">
        <f t="shared" si="334"/>
        <v>-2.8140368263121908E-3</v>
      </c>
      <c r="AI355">
        <f t="shared" si="335"/>
        <v>0.41318667538363896</v>
      </c>
      <c r="AJ355">
        <f t="shared" si="336"/>
        <v>-3.5005808980204313E-2</v>
      </c>
      <c r="AK355">
        <f t="shared" si="337"/>
        <v>-0.16675292274661299</v>
      </c>
      <c r="AL355">
        <f t="shared" si="338"/>
        <v>-2.8647241814101405</v>
      </c>
      <c r="AM355">
        <f t="shared" si="339"/>
        <v>-7.1774428004657649</v>
      </c>
      <c r="AN355">
        <f t="shared" si="358"/>
        <v>3.6933583101602681</v>
      </c>
      <c r="AO355">
        <f t="shared" si="358"/>
        <v>3.7019461463487779</v>
      </c>
      <c r="AP355">
        <f t="shared" si="358"/>
        <v>3.6854122221424239</v>
      </c>
      <c r="AQ355">
        <f t="shared" si="358"/>
        <v>3.7173987093190473</v>
      </c>
      <c r="AR355">
        <f t="shared" si="358"/>
        <v>3.6560679781891969</v>
      </c>
      <c r="AS355">
        <f t="shared" si="358"/>
        <v>3.7758912910496161</v>
      </c>
      <c r="AT355">
        <f t="shared" si="358"/>
        <v>3.548962681494483</v>
      </c>
      <c r="AU355">
        <f t="shared" si="341"/>
        <v>4.0175891407647821</v>
      </c>
      <c r="AV355" s="246">
        <f t="shared" si="342"/>
        <v>-8.4036955699606283E-3</v>
      </c>
      <c r="AW355" s="247">
        <f t="shared" si="343"/>
        <v>1.3100808015348818E-4</v>
      </c>
      <c r="AX355" s="248">
        <f t="shared" si="344"/>
        <v>1.7163117065502782E-8</v>
      </c>
      <c r="AY355" s="247">
        <f t="shared" si="345"/>
        <v>-9.5695112381813854E-3</v>
      </c>
      <c r="BA355">
        <f t="shared" si="346"/>
        <v>4.1108605746864365E-3</v>
      </c>
      <c r="BB355">
        <f t="shared" si="347"/>
        <v>1.1987533912024015</v>
      </c>
      <c r="BC355">
        <f t="shared" si="348"/>
        <v>0.75281508273587905</v>
      </c>
      <c r="BD355">
        <f t="shared" si="349"/>
        <v>1.5267512449375052E-2</v>
      </c>
      <c r="BE355">
        <f t="shared" si="350"/>
        <v>7.6665803226426132E-2</v>
      </c>
      <c r="BF355">
        <f t="shared" si="351"/>
        <v>3.8351688255598843E-2</v>
      </c>
      <c r="BG355">
        <f t="shared" si="359"/>
        <v>6.3458359870013927</v>
      </c>
      <c r="BH355">
        <f t="shared" si="359"/>
        <v>6.3458353668018539</v>
      </c>
      <c r="BI355">
        <f t="shared" si="359"/>
        <v>6.3458322494045909</v>
      </c>
      <c r="BJ355">
        <f t="shared" si="359"/>
        <v>6.3458165799960167</v>
      </c>
      <c r="BK355">
        <f t="shared" si="359"/>
        <v>6.3457378188957847</v>
      </c>
      <c r="BL355">
        <f t="shared" si="359"/>
        <v>6.3453419380411598</v>
      </c>
      <c r="BM355">
        <f t="shared" si="359"/>
        <v>6.3433522487609446</v>
      </c>
      <c r="BN355">
        <f t="shared" si="353"/>
        <v>6.3333555594795996</v>
      </c>
    </row>
    <row r="356" spans="1:66">
      <c r="A356" s="68" t="s">
        <v>167</v>
      </c>
      <c r="B356" s="68" t="s">
        <v>45</v>
      </c>
      <c r="C356" s="69">
        <v>56168.366699999999</v>
      </c>
      <c r="D356" s="69" t="s">
        <v>76</v>
      </c>
      <c r="E356" s="58">
        <f t="shared" si="326"/>
        <v>34312.477254110323</v>
      </c>
      <c r="F356">
        <f t="shared" si="327"/>
        <v>34312.5</v>
      </c>
      <c r="G356">
        <f t="shared" si="354"/>
        <v>-8.2226874947082251E-3</v>
      </c>
      <c r="H356" s="116"/>
      <c r="I356" s="117"/>
      <c r="J356" s="117"/>
      <c r="K356" s="117">
        <f t="shared" si="355"/>
        <v>-8.2226874947082251E-3</v>
      </c>
      <c r="L356" s="116"/>
      <c r="M356" s="116"/>
      <c r="N356" s="118"/>
      <c r="O356" s="40">
        <f t="shared" ca="1" si="360"/>
        <v>-6.9020236480165365E-3</v>
      </c>
      <c r="P356" s="116"/>
      <c r="Q356" s="293">
        <f t="shared" si="328"/>
        <v>41149.866699999999</v>
      </c>
      <c r="R356" s="8">
        <f t="shared" ca="1" si="356"/>
        <v>1.7441529959584881E-6</v>
      </c>
      <c r="S356" s="116">
        <v>1</v>
      </c>
      <c r="T356" s="167">
        <f t="shared" ca="1" si="357"/>
        <v>1.7441529959584881E-6</v>
      </c>
      <c r="U356" s="116"/>
      <c r="V356" s="116"/>
      <c r="W356" s="25"/>
      <c r="X356" s="252"/>
      <c r="Y356" s="41"/>
      <c r="Z356">
        <f t="shared" si="329"/>
        <v>34312.5</v>
      </c>
      <c r="AA356" s="246">
        <f t="shared" si="330"/>
        <v>-1.2514556144647065E-2</v>
      </c>
      <c r="AB356" s="247">
        <f t="shared" si="331"/>
        <v>4.2918686499388396E-3</v>
      </c>
      <c r="AC356" s="247">
        <f t="shared" ca="1" si="332"/>
        <v>-1.3206638466916887E-3</v>
      </c>
      <c r="AD356" s="248">
        <f t="shared" si="333"/>
        <v>1.8420136508327838E-5</v>
      </c>
      <c r="AH356">
        <f t="shared" si="334"/>
        <v>-2.8140368263121908E-3</v>
      </c>
      <c r="AI356">
        <f t="shared" si="335"/>
        <v>0.41318667538363896</v>
      </c>
      <c r="AJ356">
        <f t="shared" si="336"/>
        <v>-3.5005808980204313E-2</v>
      </c>
      <c r="AK356">
        <f t="shared" si="337"/>
        <v>-0.16675292274661299</v>
      </c>
      <c r="AL356">
        <f t="shared" si="338"/>
        <v>-2.8647241814101405</v>
      </c>
      <c r="AM356">
        <f t="shared" si="339"/>
        <v>-7.1774428004657649</v>
      </c>
      <c r="AN356">
        <f t="shared" si="358"/>
        <v>3.6933583101602681</v>
      </c>
      <c r="AO356">
        <f t="shared" si="358"/>
        <v>3.7019461463487779</v>
      </c>
      <c r="AP356">
        <f t="shared" si="358"/>
        <v>3.6854122221424239</v>
      </c>
      <c r="AQ356">
        <f t="shared" si="358"/>
        <v>3.7173987093190473</v>
      </c>
      <c r="AR356">
        <f t="shared" si="358"/>
        <v>3.6560679781891969</v>
      </c>
      <c r="AS356">
        <f t="shared" si="358"/>
        <v>3.7758912910496161</v>
      </c>
      <c r="AT356">
        <f t="shared" si="358"/>
        <v>3.548962681494483</v>
      </c>
      <c r="AU356">
        <f t="shared" si="341"/>
        <v>4.0175891407647821</v>
      </c>
      <c r="AV356" s="246">
        <f t="shared" si="342"/>
        <v>-8.4036955699606283E-3</v>
      </c>
      <c r="AW356" s="247">
        <f t="shared" si="343"/>
        <v>1.8100807525240313E-4</v>
      </c>
      <c r="AX356" s="248">
        <f t="shared" si="344"/>
        <v>3.2763923306579638E-8</v>
      </c>
      <c r="AY356" s="247">
        <f t="shared" si="345"/>
        <v>-9.5195112430824704E-3</v>
      </c>
      <c r="BA356">
        <f t="shared" si="346"/>
        <v>4.1108605746864365E-3</v>
      </c>
      <c r="BB356">
        <f t="shared" si="347"/>
        <v>1.1987533912024015</v>
      </c>
      <c r="BC356">
        <f t="shared" si="348"/>
        <v>0.75281508273587905</v>
      </c>
      <c r="BD356">
        <f t="shared" si="349"/>
        <v>1.5267512449375052E-2</v>
      </c>
      <c r="BE356">
        <f t="shared" si="350"/>
        <v>7.6665803226426132E-2</v>
      </c>
      <c r="BF356">
        <f t="shared" si="351"/>
        <v>3.8351688255598843E-2</v>
      </c>
      <c r="BG356">
        <f t="shared" si="359"/>
        <v>6.3458359870013927</v>
      </c>
      <c r="BH356">
        <f t="shared" si="359"/>
        <v>6.3458353668018539</v>
      </c>
      <c r="BI356">
        <f t="shared" si="359"/>
        <v>6.3458322494045909</v>
      </c>
      <c r="BJ356">
        <f t="shared" si="359"/>
        <v>6.3458165799960167</v>
      </c>
      <c r="BK356">
        <f t="shared" si="359"/>
        <v>6.3457378188957847</v>
      </c>
      <c r="BL356">
        <f t="shared" si="359"/>
        <v>6.3453419380411598</v>
      </c>
      <c r="BM356">
        <f t="shared" si="359"/>
        <v>6.3433522487609446</v>
      </c>
      <c r="BN356">
        <f t="shared" si="353"/>
        <v>6.3333555594795996</v>
      </c>
    </row>
    <row r="357" spans="1:66">
      <c r="A357" s="80" t="s">
        <v>168</v>
      </c>
      <c r="B357" s="76" t="s">
        <v>45</v>
      </c>
      <c r="C357" s="75">
        <v>56169.812700000002</v>
      </c>
      <c r="D357" s="75">
        <v>2.9999999999999997E-4</v>
      </c>
      <c r="E357" s="58">
        <f t="shared" si="326"/>
        <v>34316.477230575198</v>
      </c>
      <c r="F357">
        <f t="shared" si="327"/>
        <v>34316.5</v>
      </c>
      <c r="G357">
        <f t="shared" si="354"/>
        <v>-8.2311954975011759E-3</v>
      </c>
      <c r="H357" s="116"/>
      <c r="I357" s="117"/>
      <c r="J357" s="117"/>
      <c r="K357" s="117">
        <f t="shared" si="355"/>
        <v>-8.2311954975011759E-3</v>
      </c>
      <c r="L357" s="116"/>
      <c r="M357" s="116"/>
      <c r="N357" s="118"/>
      <c r="O357" s="40">
        <f t="shared" ca="1" si="360"/>
        <v>-6.9176794815106191E-3</v>
      </c>
      <c r="P357" s="116"/>
      <c r="Q357" s="293">
        <f t="shared" si="328"/>
        <v>41151.312700000002</v>
      </c>
      <c r="R357" s="8">
        <f t="shared" ca="1" si="356"/>
        <v>1.7253243242637046E-6</v>
      </c>
      <c r="S357" s="116">
        <v>1</v>
      </c>
      <c r="T357" s="167">
        <f t="shared" ca="1" si="357"/>
        <v>1.7253243242637046E-6</v>
      </c>
      <c r="U357" s="116"/>
      <c r="V357" s="116"/>
      <c r="W357" s="25"/>
      <c r="X357" s="252"/>
      <c r="Y357" s="41"/>
      <c r="Z357">
        <f t="shared" si="329"/>
        <v>34316.5</v>
      </c>
      <c r="AA357" s="246">
        <f t="shared" si="330"/>
        <v>-1.2521586046470398E-2</v>
      </c>
      <c r="AB357" s="247">
        <f t="shared" si="331"/>
        <v>4.2903905489692223E-3</v>
      </c>
      <c r="AC357" s="247">
        <f t="shared" ca="1" si="332"/>
        <v>-1.3135160159905568E-3</v>
      </c>
      <c r="AD357" s="248">
        <f t="shared" si="333"/>
        <v>1.8407451062684425E-5</v>
      </c>
      <c r="AH357">
        <f t="shared" si="334"/>
        <v>-2.8193601191853273E-3</v>
      </c>
      <c r="AI357">
        <f t="shared" si="335"/>
        <v>0.41322869173872256</v>
      </c>
      <c r="AJ357">
        <f t="shared" si="336"/>
        <v>-3.5257509627998368E-2</v>
      </c>
      <c r="AK357">
        <f t="shared" si="337"/>
        <v>-0.1669007099840909</v>
      </c>
      <c r="AL357">
        <f t="shared" si="338"/>
        <v>-2.8644723252890625</v>
      </c>
      <c r="AM357">
        <f t="shared" si="339"/>
        <v>-7.1708355739367393</v>
      </c>
      <c r="AN357">
        <f t="shared" si="358"/>
        <v>3.6938412687069127</v>
      </c>
      <c r="AO357">
        <f t="shared" si="358"/>
        <v>3.7024178837325978</v>
      </c>
      <c r="AP357">
        <f t="shared" si="358"/>
        <v>3.6859006771724983</v>
      </c>
      <c r="AQ357">
        <f t="shared" si="358"/>
        <v>3.7178643803206084</v>
      </c>
      <c r="AR357">
        <f t="shared" si="358"/>
        <v>3.6565595423837611</v>
      </c>
      <c r="AS357">
        <f t="shared" si="358"/>
        <v>3.7763698775840862</v>
      </c>
      <c r="AT357">
        <f t="shared" si="358"/>
        <v>3.5494056730019201</v>
      </c>
      <c r="AU357">
        <f t="shared" si="341"/>
        <v>4.018315833619889</v>
      </c>
      <c r="AV357" s="246">
        <f t="shared" si="342"/>
        <v>-8.4157591233740524E-3</v>
      </c>
      <c r="AW357" s="247">
        <f t="shared" si="343"/>
        <v>1.8456362587287653E-4</v>
      </c>
      <c r="AX357" s="248">
        <f t="shared" si="344"/>
        <v>3.4063731995343139E-8</v>
      </c>
      <c r="AY357" s="247">
        <f t="shared" si="345"/>
        <v>-9.5176623014121935E-3</v>
      </c>
      <c r="BA357">
        <f t="shared" si="346"/>
        <v>4.1058269230963449E-3</v>
      </c>
      <c r="BB357">
        <f t="shared" si="347"/>
        <v>1.1987256532013446</v>
      </c>
      <c r="BC357">
        <f t="shared" si="348"/>
        <v>0.75163181055538697</v>
      </c>
      <c r="BD357">
        <f t="shared" si="349"/>
        <v>1.5624410726347524E-2</v>
      </c>
      <c r="BE357">
        <f t="shared" si="350"/>
        <v>7.846161201726963E-2</v>
      </c>
      <c r="BF357">
        <f t="shared" si="351"/>
        <v>3.9250944544083052E-2</v>
      </c>
      <c r="BG357">
        <f t="shared" si="359"/>
        <v>6.3473040022672</v>
      </c>
      <c r="BH357">
        <f t="shared" si="359"/>
        <v>6.3473033678811639</v>
      </c>
      <c r="BI357">
        <f t="shared" si="359"/>
        <v>6.3473001788791876</v>
      </c>
      <c r="BJ357">
        <f t="shared" si="359"/>
        <v>6.3472841480608144</v>
      </c>
      <c r="BK357">
        <f t="shared" si="359"/>
        <v>6.3472035628673575</v>
      </c>
      <c r="BL357">
        <f t="shared" si="359"/>
        <v>6.3467984760943752</v>
      </c>
      <c r="BM357">
        <f t="shared" si="359"/>
        <v>6.3447623372258031</v>
      </c>
      <c r="BN357">
        <f t="shared" si="353"/>
        <v>6.3345315326419671</v>
      </c>
    </row>
    <row r="358" spans="1:66">
      <c r="A358" s="70" t="s">
        <v>169</v>
      </c>
      <c r="B358" s="71" t="s">
        <v>45</v>
      </c>
      <c r="C358" s="70">
        <v>56180.658000000003</v>
      </c>
      <c r="D358" s="73">
        <v>2.0000000000000001E-4</v>
      </c>
      <c r="E358" s="58">
        <f t="shared" si="326"/>
        <v>34346.477883932355</v>
      </c>
      <c r="F358">
        <f t="shared" si="327"/>
        <v>34346.5</v>
      </c>
      <c r="G358">
        <f t="shared" si="354"/>
        <v>-7.9950054932851344E-3</v>
      </c>
      <c r="H358" s="116"/>
      <c r="I358" s="117"/>
      <c r="J358" s="117"/>
      <c r="K358" s="117">
        <f t="shared" si="355"/>
        <v>-7.9950054932851344E-3</v>
      </c>
      <c r="L358" s="116"/>
      <c r="M358" s="116"/>
      <c r="N358" s="118"/>
      <c r="O358" s="40">
        <f t="shared" ca="1" si="360"/>
        <v>-7.0350982327163358E-3</v>
      </c>
      <c r="P358" s="116"/>
      <c r="Q358" s="293">
        <f t="shared" si="328"/>
        <v>41162.158000000003</v>
      </c>
      <c r="R358" s="8">
        <f t="shared" ca="1" si="356"/>
        <v>9.2142194889269541E-7</v>
      </c>
      <c r="S358" s="116">
        <v>1</v>
      </c>
      <c r="T358" s="167">
        <f t="shared" ca="1" si="357"/>
        <v>9.2142194889269541E-7</v>
      </c>
      <c r="U358" s="116"/>
      <c r="V358" s="116"/>
      <c r="W358" s="25"/>
      <c r="X358" s="252"/>
      <c r="Y358" s="41"/>
      <c r="Z358">
        <f t="shared" si="329"/>
        <v>34346.5</v>
      </c>
      <c r="AA358" s="246">
        <f t="shared" si="330"/>
        <v>-1.2574305058443952E-2</v>
      </c>
      <c r="AB358" s="247">
        <f t="shared" si="331"/>
        <v>4.5792995651588175E-3</v>
      </c>
      <c r="AC358" s="247">
        <f t="shared" ca="1" si="332"/>
        <v>-9.599072605687986E-4</v>
      </c>
      <c r="AD358" s="248">
        <f t="shared" si="333"/>
        <v>2.0969984507463734E-5</v>
      </c>
      <c r="AH358">
        <f t="shared" si="334"/>
        <v>-2.8592820486271343E-3</v>
      </c>
      <c r="AI358">
        <f t="shared" si="335"/>
        <v>0.41354528367550392</v>
      </c>
      <c r="AJ358">
        <f t="shared" si="336"/>
        <v>-3.7146875826018416E-2</v>
      </c>
      <c r="AK358">
        <f t="shared" si="337"/>
        <v>-0.16800976427755451</v>
      </c>
      <c r="AL358">
        <f t="shared" si="338"/>
        <v>-2.8625817194895435</v>
      </c>
      <c r="AM358">
        <f t="shared" si="339"/>
        <v>-7.1216155898879832</v>
      </c>
      <c r="AN358">
        <f t="shared" si="358"/>
        <v>3.6974651179237066</v>
      </c>
      <c r="AO358">
        <f t="shared" si="358"/>
        <v>3.7059571659106969</v>
      </c>
      <c r="AP358">
        <f t="shared" si="358"/>
        <v>3.6895663075825826</v>
      </c>
      <c r="AQ358">
        <f t="shared" si="358"/>
        <v>3.7213570765599715</v>
      </c>
      <c r="AR358">
        <f t="shared" si="358"/>
        <v>3.6602503407967073</v>
      </c>
      <c r="AS358">
        <f t="shared" si="358"/>
        <v>3.7799563737702879</v>
      </c>
      <c r="AT358">
        <f t="shared" si="358"/>
        <v>3.5527360126238494</v>
      </c>
      <c r="AU358">
        <f t="shared" si="341"/>
        <v>4.0237660300331939</v>
      </c>
      <c r="AV358" s="246">
        <f t="shared" si="342"/>
        <v>-8.5065078155827107E-3</v>
      </c>
      <c r="AW358" s="247">
        <f t="shared" si="343"/>
        <v>5.1150232229757626E-4</v>
      </c>
      <c r="AX358" s="248">
        <f t="shared" si="344"/>
        <v>2.6163462571581361E-7</v>
      </c>
      <c r="AY358" s="247">
        <f t="shared" si="345"/>
        <v>-9.2035206875192409E-3</v>
      </c>
      <c r="BA358">
        <f t="shared" si="346"/>
        <v>4.0677972428612413E-3</v>
      </c>
      <c r="BB358">
        <f t="shared" si="347"/>
        <v>1.1984972482337246</v>
      </c>
      <c r="BC358">
        <f t="shared" si="348"/>
        <v>0.74268215295709206</v>
      </c>
      <c r="BD358">
        <f t="shared" si="349"/>
        <v>1.8298904188114827E-2</v>
      </c>
      <c r="BE358">
        <f t="shared" si="350"/>
        <v>9.192736657939532E-2</v>
      </c>
      <c r="BF358">
        <f t="shared" si="351"/>
        <v>4.5996079214433119E-2</v>
      </c>
      <c r="BG358">
        <f t="shared" si="359"/>
        <v>6.3583129676998853</v>
      </c>
      <c r="BH358">
        <f t="shared" si="359"/>
        <v>6.3583122277226716</v>
      </c>
      <c r="BI358">
        <f t="shared" si="359"/>
        <v>6.3583085050665815</v>
      </c>
      <c r="BJ358">
        <f t="shared" si="359"/>
        <v>6.3582897772511702</v>
      </c>
      <c r="BK358">
        <f t="shared" si="359"/>
        <v>6.3581955623756183</v>
      </c>
      <c r="BL358">
        <f t="shared" si="359"/>
        <v>6.3577216014039504</v>
      </c>
      <c r="BM358">
        <f t="shared" si="359"/>
        <v>6.3553375273784054</v>
      </c>
      <c r="BN358">
        <f t="shared" si="353"/>
        <v>6.3433513313597185</v>
      </c>
    </row>
    <row r="359" spans="1:66">
      <c r="A359" s="70" t="s">
        <v>169</v>
      </c>
      <c r="B359" s="71" t="s">
        <v>49</v>
      </c>
      <c r="C359" s="70">
        <v>56180.838600000003</v>
      </c>
      <c r="D359" s="73">
        <v>2.0000000000000001E-4</v>
      </c>
      <c r="E359" s="58">
        <f t="shared" si="326"/>
        <v>34346.977466055141</v>
      </c>
      <c r="F359">
        <f t="shared" si="327"/>
        <v>34347</v>
      </c>
      <c r="G359">
        <f t="shared" si="354"/>
        <v>-8.1460689980303869E-3</v>
      </c>
      <c r="H359" s="116"/>
      <c r="I359" s="117"/>
      <c r="J359" s="117"/>
      <c r="K359" s="117">
        <f t="shared" si="355"/>
        <v>-8.1460689980303869E-3</v>
      </c>
      <c r="L359" s="116"/>
      <c r="M359" s="116"/>
      <c r="N359" s="118"/>
      <c r="O359" s="40">
        <f t="shared" ca="1" si="360"/>
        <v>-7.0370552119030927E-3</v>
      </c>
      <c r="P359" s="116"/>
      <c r="Q359" s="293">
        <f t="shared" si="328"/>
        <v>41162.338600000003</v>
      </c>
      <c r="R359" s="8">
        <f t="shared" ca="1" si="356"/>
        <v>1.2299115778203957E-6</v>
      </c>
      <c r="S359" s="116">
        <v>1</v>
      </c>
      <c r="T359" s="167">
        <f t="shared" ca="1" si="357"/>
        <v>1.2299115778203957E-6</v>
      </c>
      <c r="V359" s="116"/>
      <c r="W359" s="25"/>
      <c r="X359" s="252"/>
      <c r="Y359" s="41"/>
      <c r="Z359">
        <f t="shared" si="329"/>
        <v>34347</v>
      </c>
      <c r="AA359" s="246">
        <f t="shared" si="330"/>
        <v>-1.2575183628448852E-2</v>
      </c>
      <c r="AB359" s="247">
        <f t="shared" si="331"/>
        <v>4.4291146304184653E-3</v>
      </c>
      <c r="AC359" s="247">
        <f t="shared" ca="1" si="332"/>
        <v>-1.1090137861272942E-3</v>
      </c>
      <c r="AD359" s="248">
        <f t="shared" si="333"/>
        <v>1.9617056409386899E-5</v>
      </c>
      <c r="AH359">
        <f t="shared" si="334"/>
        <v>-2.8599473710703011E-3</v>
      </c>
      <c r="AI359">
        <f t="shared" si="335"/>
        <v>0.41355058221361729</v>
      </c>
      <c r="AJ359">
        <f t="shared" si="336"/>
        <v>-3.7178389391096127E-2</v>
      </c>
      <c r="AK359">
        <f t="shared" si="337"/>
        <v>-0.1680282582480023</v>
      </c>
      <c r="AL359">
        <f t="shared" si="338"/>
        <v>-2.8625501841408165</v>
      </c>
      <c r="AM359">
        <f t="shared" si="339"/>
        <v>-7.1208002181891841</v>
      </c>
      <c r="AN359">
        <f t="shared" si="358"/>
        <v>3.697525540260052</v>
      </c>
      <c r="AO359">
        <f t="shared" si="358"/>
        <v>3.7060161727985532</v>
      </c>
      <c r="AP359">
        <f t="shared" si="358"/>
        <v>3.6896274345634432</v>
      </c>
      <c r="AQ359">
        <f t="shared" si="358"/>
        <v>3.721415290787903</v>
      </c>
      <c r="AR359">
        <f t="shared" si="358"/>
        <v>3.660311914886472</v>
      </c>
      <c r="AS359">
        <f t="shared" si="358"/>
        <v>3.7800161053692904</v>
      </c>
      <c r="AT359">
        <f t="shared" si="358"/>
        <v>3.5527916366510839</v>
      </c>
      <c r="AU359">
        <f t="shared" si="341"/>
        <v>4.0238568666400818</v>
      </c>
      <c r="AV359" s="246">
        <f t="shared" si="342"/>
        <v>-8.5080243398193041E-3</v>
      </c>
      <c r="AW359" s="247">
        <f t="shared" si="343"/>
        <v>3.6195534178891722E-4</v>
      </c>
      <c r="AX359" s="248">
        <f t="shared" si="344"/>
        <v>1.310116694495319E-7</v>
      </c>
      <c r="AY359" s="247">
        <f t="shared" si="345"/>
        <v>-9.3532809155896339E-3</v>
      </c>
      <c r="BA359">
        <f t="shared" si="346"/>
        <v>4.0671592886295481E-3</v>
      </c>
      <c r="BB359">
        <f t="shared" si="347"/>
        <v>1.1984931372446042</v>
      </c>
      <c r="BC359">
        <f t="shared" si="348"/>
        <v>0.74253187644424401</v>
      </c>
      <c r="BD359">
        <f t="shared" si="349"/>
        <v>1.8343443451039058E-2</v>
      </c>
      <c r="BE359">
        <f t="shared" si="350"/>
        <v>9.2151751170894636E-2</v>
      </c>
      <c r="BF359">
        <f t="shared" si="351"/>
        <v>4.6108509449270522E-2</v>
      </c>
      <c r="BG359">
        <f t="shared" si="359"/>
        <v>6.3584964322059605</v>
      </c>
      <c r="BH359">
        <f t="shared" si="359"/>
        <v>6.3584956904816909</v>
      </c>
      <c r="BI359">
        <f t="shared" si="359"/>
        <v>6.3584919589849704</v>
      </c>
      <c r="BJ359">
        <f t="shared" si="359"/>
        <v>6.3584731864349493</v>
      </c>
      <c r="BK359">
        <f t="shared" si="359"/>
        <v>6.3583787452076281</v>
      </c>
      <c r="BL359">
        <f t="shared" si="359"/>
        <v>6.3579036390347241</v>
      </c>
      <c r="BM359">
        <f t="shared" si="359"/>
        <v>6.355513773027333</v>
      </c>
      <c r="BN359">
        <f t="shared" si="353"/>
        <v>6.3434983280050146</v>
      </c>
    </row>
    <row r="360" spans="1:66">
      <c r="A360" s="86" t="s">
        <v>170</v>
      </c>
      <c r="B360" s="74" t="s">
        <v>49</v>
      </c>
      <c r="C360" s="73">
        <v>56212.286899999999</v>
      </c>
      <c r="D360" s="73">
        <v>8.9999999999999998E-4</v>
      </c>
      <c r="E360" s="58">
        <f t="shared" si="326"/>
        <v>34433.970868448036</v>
      </c>
      <c r="F360">
        <f t="shared" si="327"/>
        <v>34434</v>
      </c>
      <c r="G360">
        <f t="shared" si="354"/>
        <v>-1.0531118001381401E-2</v>
      </c>
      <c r="H360" s="116"/>
      <c r="I360" s="117"/>
      <c r="J360" s="117"/>
      <c r="K360" s="117">
        <f t="shared" si="355"/>
        <v>-1.0531118001381401E-2</v>
      </c>
      <c r="L360" s="116"/>
      <c r="M360" s="116"/>
      <c r="N360" s="118"/>
      <c r="O360" s="40">
        <f t="shared" ca="1" si="360"/>
        <v>-7.3775695903996463E-3</v>
      </c>
      <c r="P360" s="116"/>
      <c r="Q360" s="293">
        <f t="shared" si="328"/>
        <v>41193.786899999999</v>
      </c>
      <c r="R360" s="8">
        <f t="shared" ca="1" si="356"/>
        <v>9.9448675804055492E-6</v>
      </c>
      <c r="S360" s="116">
        <v>1</v>
      </c>
      <c r="T360" s="167">
        <f t="shared" ca="1" si="357"/>
        <v>9.9448675804055492E-6</v>
      </c>
      <c r="V360" s="116"/>
      <c r="W360" s="25"/>
      <c r="X360" s="252"/>
      <c r="Y360" s="41"/>
      <c r="Z360">
        <f t="shared" si="329"/>
        <v>34434</v>
      </c>
      <c r="AA360" s="246">
        <f t="shared" si="330"/>
        <v>-1.2728011923147389E-2</v>
      </c>
      <c r="AB360" s="247">
        <f t="shared" si="331"/>
        <v>2.1968939217659883E-3</v>
      </c>
      <c r="AC360" s="247">
        <f t="shared" ca="1" si="332"/>
        <v>-3.1535484109817546E-3</v>
      </c>
      <c r="AD360" s="248">
        <f t="shared" si="333"/>
        <v>4.826342903492344E-6</v>
      </c>
      <c r="AH360">
        <f t="shared" si="334"/>
        <v>-2.9756891331421285E-3</v>
      </c>
      <c r="AI360">
        <f t="shared" si="335"/>
        <v>0.41448357923146961</v>
      </c>
      <c r="AJ360">
        <f t="shared" si="336"/>
        <v>-4.2673858239487321E-2</v>
      </c>
      <c r="AK360">
        <f t="shared" si="337"/>
        <v>-0.17125109109799544</v>
      </c>
      <c r="AL360">
        <f t="shared" si="338"/>
        <v>-2.8570503229330044</v>
      </c>
      <c r="AM360">
        <f t="shared" si="339"/>
        <v>-6.9813433205650757</v>
      </c>
      <c r="AN360">
        <f t="shared" si="358"/>
        <v>3.7080514813465726</v>
      </c>
      <c r="AO360">
        <f t="shared" si="358"/>
        <v>3.716293013520712</v>
      </c>
      <c r="AP360">
        <f t="shared" si="358"/>
        <v>3.7002800449201869</v>
      </c>
      <c r="AQ360">
        <f t="shared" si="358"/>
        <v>3.7315461789942836</v>
      </c>
      <c r="AR360">
        <f t="shared" si="358"/>
        <v>3.6710561070062502</v>
      </c>
      <c r="AS360">
        <f t="shared" si="358"/>
        <v>3.7903878828420656</v>
      </c>
      <c r="AT360">
        <f t="shared" si="358"/>
        <v>3.5625296492255036</v>
      </c>
      <c r="AU360">
        <f t="shared" si="341"/>
        <v>4.0396624362386646</v>
      </c>
      <c r="AV360" s="246">
        <f t="shared" si="342"/>
        <v>-8.7738825056511843E-3</v>
      </c>
      <c r="AW360" s="247">
        <f t="shared" si="343"/>
        <v>-1.7572354957302166E-3</v>
      </c>
      <c r="AX360" s="248">
        <f t="shared" si="344"/>
        <v>3.0878765874542201E-6</v>
      </c>
      <c r="AY360" s="247">
        <f t="shared" si="345"/>
        <v>-1.1509558285735478E-2</v>
      </c>
      <c r="BA360">
        <f t="shared" si="346"/>
        <v>3.9541294174962058E-3</v>
      </c>
      <c r="BB360">
        <f t="shared" si="347"/>
        <v>1.1976265671967734</v>
      </c>
      <c r="BC360">
        <f t="shared" si="348"/>
        <v>0.71583994781207771</v>
      </c>
      <c r="BD360">
        <f t="shared" si="349"/>
        <v>2.6071965573502384E-2</v>
      </c>
      <c r="BE360">
        <f t="shared" si="350"/>
        <v>0.13116794555388842</v>
      </c>
      <c r="BF360">
        <f t="shared" si="351"/>
        <v>6.5678166024634332E-2</v>
      </c>
      <c r="BG360">
        <f t="shared" si="359"/>
        <v>6.3904083293435923</v>
      </c>
      <c r="BH360">
        <f t="shared" si="359"/>
        <v>6.390407291217322</v>
      </c>
      <c r="BI360">
        <f t="shared" si="359"/>
        <v>6.390402053293383</v>
      </c>
      <c r="BJ360">
        <f t="shared" si="359"/>
        <v>6.3903756251013366</v>
      </c>
      <c r="BK360">
        <f t="shared" si="359"/>
        <v>6.3902422815588871</v>
      </c>
      <c r="BL360">
        <f t="shared" si="359"/>
        <v>6.389569525305383</v>
      </c>
      <c r="BM360">
        <f t="shared" si="359"/>
        <v>6.3861760084188353</v>
      </c>
      <c r="BN360">
        <f t="shared" si="353"/>
        <v>6.3690757442864951</v>
      </c>
    </row>
    <row r="361" spans="1:66">
      <c r="A361" s="90" t="s">
        <v>156</v>
      </c>
      <c r="B361" s="71" t="s">
        <v>45</v>
      </c>
      <c r="C361" s="70">
        <v>56222.2304</v>
      </c>
      <c r="D361" s="70" t="s">
        <v>124</v>
      </c>
      <c r="E361" s="58">
        <f t="shared" si="326"/>
        <v>34461.47693067378</v>
      </c>
      <c r="F361">
        <f t="shared" si="327"/>
        <v>34461.5</v>
      </c>
      <c r="G361">
        <f t="shared" si="354"/>
        <v>-8.3396104964776896E-3</v>
      </c>
      <c r="H361" s="116"/>
      <c r="I361" s="117"/>
      <c r="J361" s="117"/>
      <c r="K361" s="117">
        <f t="shared" si="355"/>
        <v>-8.3396104964776896E-3</v>
      </c>
      <c r="L361" s="116"/>
      <c r="M361" s="116"/>
      <c r="N361" s="118"/>
      <c r="O361" s="40">
        <f t="shared" ca="1" si="360"/>
        <v>-7.485203445671551E-3</v>
      </c>
      <c r="P361" s="116"/>
      <c r="Q361" s="293">
        <f t="shared" si="328"/>
        <v>41203.7304</v>
      </c>
      <c r="R361" s="8">
        <f t="shared" ca="1" si="356"/>
        <v>7.3001140846724337E-7</v>
      </c>
      <c r="S361" s="116">
        <v>1</v>
      </c>
      <c r="T361" s="167">
        <f t="shared" ca="1" si="357"/>
        <v>7.3001140846724337E-7</v>
      </c>
      <c r="U361" s="116"/>
      <c r="V361" s="116"/>
      <c r="W361" s="25"/>
      <c r="X361" s="252"/>
      <c r="Y361" s="41"/>
      <c r="Z361">
        <f t="shared" si="329"/>
        <v>34461.5</v>
      </c>
      <c r="AA361" s="246">
        <f t="shared" si="330"/>
        <v>-1.2776300821005931E-2</v>
      </c>
      <c r="AB361" s="247">
        <f t="shared" si="331"/>
        <v>4.4366903245282412E-3</v>
      </c>
      <c r="AC361" s="247">
        <f t="shared" ca="1" si="332"/>
        <v>-8.5440705080613855E-4</v>
      </c>
      <c r="AD361" s="248">
        <f t="shared" si="333"/>
        <v>1.9684221035762511E-5</v>
      </c>
      <c r="AH361">
        <f t="shared" si="334"/>
        <v>-3.0122629464030938E-3</v>
      </c>
      <c r="AI361">
        <f t="shared" si="335"/>
        <v>0.41478309048494189</v>
      </c>
      <c r="AJ361">
        <f t="shared" si="336"/>
        <v>-4.4415966403805837E-2</v>
      </c>
      <c r="AK361">
        <f t="shared" si="337"/>
        <v>-0.17227183173545504</v>
      </c>
      <c r="AL361">
        <f t="shared" si="338"/>
        <v>-2.8553065605365506</v>
      </c>
      <c r="AM361">
        <f t="shared" si="339"/>
        <v>-6.9382390474519111</v>
      </c>
      <c r="AN361">
        <f t="shared" ref="AN361:AT370" si="361">$AU361+$AB$7*SIN(AO361)</f>
        <v>3.7113838189824078</v>
      </c>
      <c r="AO361">
        <f t="shared" si="361"/>
        <v>3.7195455227550589</v>
      </c>
      <c r="AP361">
        <f t="shared" si="361"/>
        <v>3.7036540693526128</v>
      </c>
      <c r="AQ361">
        <f t="shared" si="361"/>
        <v>3.7347492624233167</v>
      </c>
      <c r="AR361">
        <f t="shared" si="361"/>
        <v>3.6744647744730803</v>
      </c>
      <c r="AS361">
        <f t="shared" si="361"/>
        <v>3.7936574650896091</v>
      </c>
      <c r="AT361">
        <f t="shared" si="361"/>
        <v>3.5656324780817821</v>
      </c>
      <c r="AU361">
        <f t="shared" si="341"/>
        <v>4.0446584496175264</v>
      </c>
      <c r="AV361" s="246">
        <f t="shared" si="342"/>
        <v>-8.8587231704495908E-3</v>
      </c>
      <c r="AW361" s="247">
        <f t="shared" si="343"/>
        <v>5.1911267397190125E-4</v>
      </c>
      <c r="AX361" s="248">
        <f t="shared" si="344"/>
        <v>2.6947796827825746E-7</v>
      </c>
      <c r="AY361" s="247">
        <f t="shared" si="345"/>
        <v>-9.2449252006309348E-3</v>
      </c>
      <c r="BA361">
        <f t="shared" si="346"/>
        <v>3.917577650556339E-3</v>
      </c>
      <c r="BB361">
        <f t="shared" si="347"/>
        <v>1.1972903746458727</v>
      </c>
      <c r="BC361">
        <f t="shared" si="348"/>
        <v>0.70718331870502793</v>
      </c>
      <c r="BD361">
        <f t="shared" si="349"/>
        <v>2.8504657916521042E-2</v>
      </c>
      <c r="BE361">
        <f t="shared" si="350"/>
        <v>0.14348780988929885</v>
      </c>
      <c r="BF361">
        <f t="shared" si="351"/>
        <v>7.1867252026850056E-2</v>
      </c>
      <c r="BG361">
        <f t="shared" ref="BG361:BM370" si="362">$BN361+$BB$7*SIN(BH361)</f>
        <v>6.400490171275079</v>
      </c>
      <c r="BH361">
        <f t="shared" si="362"/>
        <v>6.4004890430648036</v>
      </c>
      <c r="BI361">
        <f t="shared" si="362"/>
        <v>6.4004833441436189</v>
      </c>
      <c r="BJ361">
        <f t="shared" si="362"/>
        <v>6.4004545572788034</v>
      </c>
      <c r="BK361">
        <f t="shared" si="362"/>
        <v>6.4003091481638554</v>
      </c>
      <c r="BL361">
        <f t="shared" si="362"/>
        <v>6.3995746910341964</v>
      </c>
      <c r="BM361">
        <f t="shared" si="362"/>
        <v>6.3958659250498773</v>
      </c>
      <c r="BN361">
        <f t="shared" si="353"/>
        <v>6.3771605597777681</v>
      </c>
    </row>
    <row r="362" spans="1:66">
      <c r="A362" s="86" t="s">
        <v>168</v>
      </c>
      <c r="B362" s="74" t="s">
        <v>45</v>
      </c>
      <c r="C362" s="73">
        <v>56251.511700000003</v>
      </c>
      <c r="D362" s="73">
        <v>1E-4</v>
      </c>
      <c r="E362" s="58">
        <f t="shared" si="326"/>
        <v>34542.475900840291</v>
      </c>
      <c r="F362">
        <f t="shared" si="327"/>
        <v>34542.5</v>
      </c>
      <c r="G362">
        <f t="shared" si="354"/>
        <v>-8.7118974915938452E-3</v>
      </c>
      <c r="H362" s="116"/>
      <c r="I362" s="117"/>
      <c r="J362" s="117"/>
      <c r="K362" s="117">
        <f t="shared" si="355"/>
        <v>-8.7118974915938452E-3</v>
      </c>
      <c r="L362" s="116"/>
      <c r="M362" s="116"/>
      <c r="N362" s="118"/>
      <c r="O362" s="40">
        <f t="shared" ca="1" si="360"/>
        <v>-7.8022340739269669E-3</v>
      </c>
      <c r="P362" s="116"/>
      <c r="Q362" s="293">
        <f t="shared" si="328"/>
        <v>41233.011700000003</v>
      </c>
      <c r="R362" s="8">
        <f t="shared" ca="1" si="356"/>
        <v>8.2748753344138549E-7</v>
      </c>
      <c r="S362" s="116">
        <v>1</v>
      </c>
      <c r="T362" s="167">
        <f t="shared" ca="1" si="357"/>
        <v>8.2748753344138549E-7</v>
      </c>
      <c r="U362" s="116"/>
      <c r="V362" s="116"/>
      <c r="W362" s="25"/>
      <c r="X362" s="252"/>
      <c r="Y362" s="41"/>
      <c r="Z362">
        <f t="shared" si="329"/>
        <v>34542.5</v>
      </c>
      <c r="AA362" s="246">
        <f t="shared" si="330"/>
        <v>-1.2918475329958717E-2</v>
      </c>
      <c r="AB362" s="247">
        <f t="shared" si="331"/>
        <v>4.2065778383648719E-3</v>
      </c>
      <c r="AC362" s="247">
        <f t="shared" ca="1" si="332"/>
        <v>-9.096634176668783E-4</v>
      </c>
      <c r="AD362" s="248">
        <f t="shared" si="333"/>
        <v>1.7695297110222478E-5</v>
      </c>
      <c r="AH362">
        <f t="shared" si="334"/>
        <v>-3.1199526138843549E-3</v>
      </c>
      <c r="AI362">
        <f t="shared" si="335"/>
        <v>0.41567825312550044</v>
      </c>
      <c r="AJ362">
        <f t="shared" si="336"/>
        <v>-4.9561445681473804E-2</v>
      </c>
      <c r="AK362">
        <f t="shared" si="337"/>
        <v>-0.17528408747338683</v>
      </c>
      <c r="AL362">
        <f t="shared" si="338"/>
        <v>-2.8501553856511013</v>
      </c>
      <c r="AM362">
        <f t="shared" si="339"/>
        <v>-6.8138985363618971</v>
      </c>
      <c r="AN362">
        <f t="shared" si="361"/>
        <v>3.7212136062664962</v>
      </c>
      <c r="AO362">
        <f t="shared" si="361"/>
        <v>3.7291374852694932</v>
      </c>
      <c r="AP362">
        <f t="shared" si="361"/>
        <v>3.713611085272571</v>
      </c>
      <c r="AQ362">
        <f t="shared" si="361"/>
        <v>3.7441866068642118</v>
      </c>
      <c r="AR362">
        <f t="shared" si="361"/>
        <v>3.684539681489686</v>
      </c>
      <c r="AS362">
        <f t="shared" si="361"/>
        <v>3.8032634097371041</v>
      </c>
      <c r="AT362">
        <f t="shared" si="361"/>
        <v>3.5748413704914896</v>
      </c>
      <c r="AU362">
        <f t="shared" si="341"/>
        <v>4.0593739799334481</v>
      </c>
      <c r="AV362" s="246">
        <f t="shared" si="342"/>
        <v>-9.1107906955238301E-3</v>
      </c>
      <c r="AW362" s="247">
        <f t="shared" si="343"/>
        <v>3.9889320392998487E-4</v>
      </c>
      <c r="AX362" s="248">
        <f t="shared" si="344"/>
        <v>1.5911578814152849E-7</v>
      </c>
      <c r="AY362" s="247">
        <f t="shared" si="345"/>
        <v>-9.3996295121443769E-3</v>
      </c>
      <c r="BA362">
        <f t="shared" si="346"/>
        <v>3.807684634434887E-3</v>
      </c>
      <c r="BB362">
        <f t="shared" si="347"/>
        <v>1.1961279323173746</v>
      </c>
      <c r="BC362">
        <f t="shared" si="348"/>
        <v>0.68109936403535287</v>
      </c>
      <c r="BD362">
        <f t="shared" si="349"/>
        <v>3.5634837108621781E-2</v>
      </c>
      <c r="BE362">
        <f t="shared" si="350"/>
        <v>0.17973115974627651</v>
      </c>
      <c r="BF362">
        <f t="shared" si="351"/>
        <v>9.0108276716296037E-2</v>
      </c>
      <c r="BG362">
        <f t="shared" si="362"/>
        <v>6.4301676675632979</v>
      </c>
      <c r="BH362">
        <f t="shared" si="362"/>
        <v>6.4301662861801772</v>
      </c>
      <c r="BI362">
        <f t="shared" si="362"/>
        <v>6.4301592808289456</v>
      </c>
      <c r="BJ362">
        <f t="shared" si="362"/>
        <v>6.4301237549920778</v>
      </c>
      <c r="BK362">
        <f t="shared" si="362"/>
        <v>6.4299435977228736</v>
      </c>
      <c r="BL362">
        <f t="shared" si="362"/>
        <v>6.429030064773789</v>
      </c>
      <c r="BM362">
        <f t="shared" si="362"/>
        <v>6.4243996347495536</v>
      </c>
      <c r="BN362">
        <f t="shared" si="353"/>
        <v>6.4009740163156987</v>
      </c>
    </row>
    <row r="363" spans="1:66">
      <c r="A363" s="86" t="s">
        <v>171</v>
      </c>
      <c r="B363" s="74" t="s">
        <v>45</v>
      </c>
      <c r="C363" s="73">
        <v>56490.825499999999</v>
      </c>
      <c r="D363" s="73">
        <v>1E-4</v>
      </c>
      <c r="E363" s="58">
        <f t="shared" si="326"/>
        <v>35204.474218764422</v>
      </c>
      <c r="F363">
        <f t="shared" si="327"/>
        <v>35204.5</v>
      </c>
      <c r="G363">
        <f t="shared" si="354"/>
        <v>-9.3199714974616654E-3</v>
      </c>
      <c r="H363" s="116"/>
      <c r="I363" s="117"/>
      <c r="J363" s="117"/>
      <c r="K363" s="117">
        <f t="shared" si="355"/>
        <v>-9.3199714974616654E-3</v>
      </c>
      <c r="L363" s="116"/>
      <c r="M363" s="116"/>
      <c r="N363" s="118"/>
      <c r="O363" s="40">
        <f t="shared" ca="1" si="360"/>
        <v>-1.0393274517199597E-2</v>
      </c>
      <c r="P363" s="116"/>
      <c r="Q363" s="293">
        <f t="shared" si="328"/>
        <v>41472.325499999999</v>
      </c>
      <c r="R363" s="8">
        <f t="shared" ca="1" si="356"/>
        <v>1.1519793721785618E-6</v>
      </c>
      <c r="S363" s="116">
        <v>1</v>
      </c>
      <c r="T363" s="167">
        <f t="shared" ca="1" si="357"/>
        <v>1.1519793721785618E-6</v>
      </c>
      <c r="U363" s="116"/>
      <c r="V363" s="116"/>
      <c r="W363" s="25"/>
      <c r="X363" s="252"/>
      <c r="Y363" s="41"/>
      <c r="Z363">
        <f t="shared" si="329"/>
        <v>35204.5</v>
      </c>
      <c r="AA363" s="246">
        <f t="shared" si="330"/>
        <v>-1.4075965799157725E-2</v>
      </c>
      <c r="AB363" s="247">
        <f t="shared" si="331"/>
        <v>4.75599430169606E-3</v>
      </c>
      <c r="AC363" s="247">
        <f t="shared" ca="1" si="332"/>
        <v>1.0733030197379312E-3</v>
      </c>
      <c r="AD363" s="248">
        <f t="shared" si="333"/>
        <v>2.2619481797765395E-5</v>
      </c>
      <c r="AH363">
        <f t="shared" si="334"/>
        <v>-3.9968021335163974E-3</v>
      </c>
      <c r="AI363">
        <f t="shared" si="335"/>
        <v>0.4237510218841618</v>
      </c>
      <c r="AJ363">
        <f t="shared" si="336"/>
        <v>-9.243838353958081E-2</v>
      </c>
      <c r="AK363">
        <f t="shared" si="337"/>
        <v>-0.2002336895037817</v>
      </c>
      <c r="AL363">
        <f t="shared" si="338"/>
        <v>-2.8071666059704858</v>
      </c>
      <c r="AM363">
        <f t="shared" si="339"/>
        <v>-5.9245535617090797</v>
      </c>
      <c r="AN363">
        <f t="shared" si="361"/>
        <v>3.8023905367293316</v>
      </c>
      <c r="AO363">
        <f t="shared" si="361"/>
        <v>3.808294648927721</v>
      </c>
      <c r="AP363">
        <f t="shared" si="361"/>
        <v>3.7960381833249537</v>
      </c>
      <c r="AQ363">
        <f t="shared" si="361"/>
        <v>3.8216150925792238</v>
      </c>
      <c r="AR363">
        <f t="shared" si="361"/>
        <v>3.7687979842642756</v>
      </c>
      <c r="AS363">
        <f t="shared" si="361"/>
        <v>3.8804763695279711</v>
      </c>
      <c r="AT363">
        <f t="shared" si="361"/>
        <v>3.6541386973480354</v>
      </c>
      <c r="AU363">
        <f t="shared" si="341"/>
        <v>4.179641647453697</v>
      </c>
      <c r="AV363" s="246">
        <f t="shared" si="342"/>
        <v>-1.1274853059056393E-2</v>
      </c>
      <c r="AW363" s="247">
        <f t="shared" si="343"/>
        <v>1.9548815615947276E-3</v>
      </c>
      <c r="AX363" s="248">
        <f t="shared" si="344"/>
        <v>3.8215619198630406E-6</v>
      </c>
      <c r="AY363" s="247">
        <f t="shared" si="345"/>
        <v>-8.1242821040466012E-3</v>
      </c>
      <c r="BA363">
        <f t="shared" si="346"/>
        <v>2.8011127401013328E-3</v>
      </c>
      <c r="BB363">
        <f t="shared" si="347"/>
        <v>1.1775695846049847</v>
      </c>
      <c r="BC363">
        <f t="shared" si="348"/>
        <v>0.44151253950015312</v>
      </c>
      <c r="BD363">
        <f t="shared" si="349"/>
        <v>9.0581731458721212E-2</v>
      </c>
      <c r="BE363">
        <f t="shared" si="350"/>
        <v>0.47171050312821211</v>
      </c>
      <c r="BF363">
        <f t="shared" si="351"/>
        <v>0.24032816689129249</v>
      </c>
      <c r="BG363">
        <f t="shared" si="362"/>
        <v>6.670975943115117</v>
      </c>
      <c r="BH363">
        <f t="shared" si="362"/>
        <v>6.6709734719325757</v>
      </c>
      <c r="BI363">
        <f t="shared" si="362"/>
        <v>6.6709600807516347</v>
      </c>
      <c r="BJ363">
        <f t="shared" si="362"/>
        <v>6.6708875160680305</v>
      </c>
      <c r="BK363">
        <f t="shared" si="362"/>
        <v>6.6704943369489866</v>
      </c>
      <c r="BL363">
        <f t="shared" si="362"/>
        <v>6.6683650582527854</v>
      </c>
      <c r="BM363">
        <f t="shared" si="362"/>
        <v>6.6568653962869773</v>
      </c>
      <c r="BN363">
        <f t="shared" si="353"/>
        <v>6.5955975746874254</v>
      </c>
    </row>
    <row r="364" spans="1:66">
      <c r="A364" s="91" t="s">
        <v>172</v>
      </c>
      <c r="B364" s="92" t="s">
        <v>49</v>
      </c>
      <c r="C364" s="93">
        <v>56521.732499999998</v>
      </c>
      <c r="D364" s="93">
        <v>2.0000000000000001E-4</v>
      </c>
      <c r="E364" s="58">
        <f t="shared" si="326"/>
        <v>35289.970257906672</v>
      </c>
      <c r="F364">
        <f t="shared" si="327"/>
        <v>35290</v>
      </c>
      <c r="G364">
        <f t="shared" si="354"/>
        <v>-1.0751829999207985E-2</v>
      </c>
      <c r="H364" s="116"/>
      <c r="I364" s="117"/>
      <c r="J364" s="117"/>
      <c r="K364" s="117">
        <f t="shared" si="355"/>
        <v>-1.0751829999207985E-2</v>
      </c>
      <c r="L364" s="116"/>
      <c r="M364" s="116"/>
      <c r="N364" s="118"/>
      <c r="O364" s="40">
        <f t="shared" ca="1" si="360"/>
        <v>-1.0727917958135852E-2</v>
      </c>
      <c r="P364" s="116"/>
      <c r="Q364" s="293">
        <f t="shared" si="328"/>
        <v>41503.232499999998</v>
      </c>
      <c r="R364" s="8">
        <f t="shared" ca="1" si="356"/>
        <v>5.7178570823536305E-10</v>
      </c>
      <c r="S364" s="116">
        <v>1</v>
      </c>
      <c r="T364" s="167">
        <f t="shared" ca="1" si="357"/>
        <v>5.7178570823536305E-10</v>
      </c>
      <c r="U364" s="116"/>
      <c r="V364" s="116"/>
      <c r="W364" s="25"/>
      <c r="X364" s="252"/>
      <c r="Y364" s="41"/>
      <c r="Z364">
        <f t="shared" si="329"/>
        <v>35290</v>
      </c>
      <c r="AA364" s="246">
        <f t="shared" si="330"/>
        <v>-1.4224707946546813E-2</v>
      </c>
      <c r="AB364" s="247">
        <f t="shared" si="331"/>
        <v>3.4728779473388281E-3</v>
      </c>
      <c r="AC364" s="247">
        <f t="shared" ca="1" si="332"/>
        <v>-2.3912041072132739E-5</v>
      </c>
      <c r="AD364" s="248">
        <f t="shared" si="333"/>
        <v>1.2060881237112352E-5</v>
      </c>
      <c r="AH364">
        <f t="shared" si="334"/>
        <v>-4.1094540376176046E-3</v>
      </c>
      <c r="AI364">
        <f t="shared" si="335"/>
        <v>0.42489665776526897</v>
      </c>
      <c r="AJ364">
        <f t="shared" si="336"/>
        <v>-9.8087745579213098E-2</v>
      </c>
      <c r="AK364">
        <f t="shared" si="337"/>
        <v>-0.20350076398452804</v>
      </c>
      <c r="AL364">
        <f t="shared" si="338"/>
        <v>-2.8014914261766761</v>
      </c>
      <c r="AM364">
        <f t="shared" si="339"/>
        <v>-5.8238090080722156</v>
      </c>
      <c r="AN364">
        <f t="shared" si="361"/>
        <v>3.8129881915080155</v>
      </c>
      <c r="AO364">
        <f t="shared" si="361"/>
        <v>3.8186315298456392</v>
      </c>
      <c r="AP364">
        <f t="shared" si="361"/>
        <v>3.806818842188965</v>
      </c>
      <c r="AQ364">
        <f t="shared" si="361"/>
        <v>3.8316750169145344</v>
      </c>
      <c r="AR364">
        <f t="shared" si="361"/>
        <v>3.7799237173764864</v>
      </c>
      <c r="AS364">
        <f t="shared" si="361"/>
        <v>3.8902936640824004</v>
      </c>
      <c r="AT364">
        <f t="shared" si="361"/>
        <v>3.664922525630784</v>
      </c>
      <c r="AU364">
        <f t="shared" si="341"/>
        <v>4.1951747072316143</v>
      </c>
      <c r="AV364" s="246">
        <f t="shared" si="342"/>
        <v>-1.1565242190179814E-2</v>
      </c>
      <c r="AW364" s="247">
        <f t="shared" si="343"/>
        <v>8.1341219097182983E-4</v>
      </c>
      <c r="AX364" s="248">
        <f t="shared" si="344"/>
        <v>6.6163939242159255E-7</v>
      </c>
      <c r="AY364" s="247">
        <f t="shared" si="345"/>
        <v>-9.3018417179573775E-3</v>
      </c>
      <c r="BA364">
        <f t="shared" si="346"/>
        <v>2.6594657563669979E-3</v>
      </c>
      <c r="BB364">
        <f t="shared" si="347"/>
        <v>1.1741037072543392</v>
      </c>
      <c r="BC364">
        <f t="shared" si="348"/>
        <v>0.40807981731551779</v>
      </c>
      <c r="BD364">
        <f t="shared" si="349"/>
        <v>9.7076807586271754E-2</v>
      </c>
      <c r="BE364">
        <f t="shared" si="350"/>
        <v>0.50864442973131341</v>
      </c>
      <c r="BF364">
        <f t="shared" si="351"/>
        <v>0.259951057862433</v>
      </c>
      <c r="BG364">
        <f t="shared" si="362"/>
        <v>6.7017558104414041</v>
      </c>
      <c r="BH364">
        <f t="shared" si="362"/>
        <v>6.7017533408808498</v>
      </c>
      <c r="BI364">
        <f t="shared" si="362"/>
        <v>6.7017397816209359</v>
      </c>
      <c r="BJ364">
        <f t="shared" si="362"/>
        <v>6.70166533520554</v>
      </c>
      <c r="BK364">
        <f t="shared" si="362"/>
        <v>6.7012566349119504</v>
      </c>
      <c r="BL364">
        <f t="shared" si="362"/>
        <v>6.6990142469091163</v>
      </c>
      <c r="BM364">
        <f t="shared" si="362"/>
        <v>6.6867500922442487</v>
      </c>
      <c r="BN364">
        <f t="shared" si="353"/>
        <v>6.6207340010330187</v>
      </c>
    </row>
    <row r="365" spans="1:66">
      <c r="A365" s="91" t="s">
        <v>173</v>
      </c>
      <c r="B365" s="92" t="s">
        <v>49</v>
      </c>
      <c r="C365" s="93">
        <v>56521.732499999998</v>
      </c>
      <c r="D365" s="93">
        <v>2.0000000000000001E-4</v>
      </c>
      <c r="E365" s="58">
        <f t="shared" si="326"/>
        <v>35289.970257906672</v>
      </c>
      <c r="F365">
        <f t="shared" si="327"/>
        <v>35290</v>
      </c>
      <c r="G365">
        <f t="shared" si="354"/>
        <v>-1.0751829999207985E-2</v>
      </c>
      <c r="H365" s="116"/>
      <c r="I365" s="117"/>
      <c r="J365" s="117"/>
      <c r="K365" s="117">
        <f t="shared" si="355"/>
        <v>-1.0751829999207985E-2</v>
      </c>
      <c r="L365" s="116"/>
      <c r="M365" s="116"/>
      <c r="N365" s="118"/>
      <c r="O365" s="40">
        <f t="shared" ca="1" si="360"/>
        <v>-1.0727917958135852E-2</v>
      </c>
      <c r="P365" s="116"/>
      <c r="Q365" s="293">
        <f t="shared" si="328"/>
        <v>41503.232499999998</v>
      </c>
      <c r="R365" s="8">
        <f t="shared" ca="1" si="356"/>
        <v>5.7178570823536305E-10</v>
      </c>
      <c r="S365" s="116">
        <v>1</v>
      </c>
      <c r="T365" s="167">
        <f t="shared" ca="1" si="357"/>
        <v>5.7178570823536305E-10</v>
      </c>
      <c r="U365" s="116"/>
      <c r="V365" s="116"/>
      <c r="W365" s="25"/>
      <c r="X365" s="252"/>
      <c r="Y365" s="41"/>
      <c r="Z365">
        <f t="shared" si="329"/>
        <v>35290</v>
      </c>
      <c r="AA365" s="246">
        <f t="shared" si="330"/>
        <v>-1.4224707946546813E-2</v>
      </c>
      <c r="AB365" s="247">
        <f t="shared" si="331"/>
        <v>3.4728779473388281E-3</v>
      </c>
      <c r="AC365" s="247">
        <f t="shared" ca="1" si="332"/>
        <v>-2.3912041072132739E-5</v>
      </c>
      <c r="AD365" s="248">
        <f t="shared" si="333"/>
        <v>1.2060881237112352E-5</v>
      </c>
      <c r="AH365">
        <f t="shared" si="334"/>
        <v>-4.1094540376176046E-3</v>
      </c>
      <c r="AI365">
        <f t="shared" si="335"/>
        <v>0.42489665776526897</v>
      </c>
      <c r="AJ365">
        <f t="shared" si="336"/>
        <v>-9.8087745579213098E-2</v>
      </c>
      <c r="AK365">
        <f t="shared" si="337"/>
        <v>-0.20350076398452804</v>
      </c>
      <c r="AL365">
        <f t="shared" si="338"/>
        <v>-2.8014914261766761</v>
      </c>
      <c r="AM365">
        <f t="shared" si="339"/>
        <v>-5.8238090080722156</v>
      </c>
      <c r="AN365">
        <f t="shared" si="361"/>
        <v>3.8129881915080155</v>
      </c>
      <c r="AO365">
        <f t="shared" si="361"/>
        <v>3.8186315298456392</v>
      </c>
      <c r="AP365">
        <f t="shared" si="361"/>
        <v>3.806818842188965</v>
      </c>
      <c r="AQ365">
        <f t="shared" si="361"/>
        <v>3.8316750169145344</v>
      </c>
      <c r="AR365">
        <f t="shared" si="361"/>
        <v>3.7799237173764864</v>
      </c>
      <c r="AS365">
        <f t="shared" si="361"/>
        <v>3.8902936640824004</v>
      </c>
      <c r="AT365">
        <f t="shared" si="361"/>
        <v>3.664922525630784</v>
      </c>
      <c r="AU365">
        <f t="shared" si="341"/>
        <v>4.1951747072316143</v>
      </c>
      <c r="AV365" s="246">
        <f t="shared" si="342"/>
        <v>-1.1565242190179814E-2</v>
      </c>
      <c r="AW365" s="247">
        <f t="shared" si="343"/>
        <v>8.1341219097182983E-4</v>
      </c>
      <c r="AX365" s="248">
        <f t="shared" si="344"/>
        <v>6.6163939242159255E-7</v>
      </c>
      <c r="AY365" s="247">
        <f t="shared" si="345"/>
        <v>-9.3018417179573775E-3</v>
      </c>
      <c r="BA365">
        <f t="shared" si="346"/>
        <v>2.6594657563669979E-3</v>
      </c>
      <c r="BB365">
        <f t="shared" si="347"/>
        <v>1.1741037072543392</v>
      </c>
      <c r="BC365">
        <f t="shared" si="348"/>
        <v>0.40807981731551779</v>
      </c>
      <c r="BD365">
        <f t="shared" si="349"/>
        <v>9.7076807586271754E-2</v>
      </c>
      <c r="BE365">
        <f t="shared" si="350"/>
        <v>0.50864442973131341</v>
      </c>
      <c r="BF365">
        <f t="shared" si="351"/>
        <v>0.259951057862433</v>
      </c>
      <c r="BG365">
        <f t="shared" si="362"/>
        <v>6.7017558104414041</v>
      </c>
      <c r="BH365">
        <f t="shared" si="362"/>
        <v>6.7017533408808498</v>
      </c>
      <c r="BI365">
        <f t="shared" si="362"/>
        <v>6.7017397816209359</v>
      </c>
      <c r="BJ365">
        <f t="shared" si="362"/>
        <v>6.70166533520554</v>
      </c>
      <c r="BK365">
        <f t="shared" si="362"/>
        <v>6.7012566349119504</v>
      </c>
      <c r="BL365">
        <f t="shared" si="362"/>
        <v>6.6990142469091163</v>
      </c>
      <c r="BM365">
        <f t="shared" si="362"/>
        <v>6.6867500922442487</v>
      </c>
      <c r="BN365">
        <f t="shared" si="353"/>
        <v>6.6207340010330187</v>
      </c>
    </row>
    <row r="366" spans="1:66">
      <c r="A366" s="94" t="s">
        <v>174</v>
      </c>
      <c r="B366" s="95" t="s">
        <v>49</v>
      </c>
      <c r="C366" s="73">
        <v>56542.338799999998</v>
      </c>
      <c r="D366" s="96">
        <v>1.6000000000000001E-3</v>
      </c>
      <c r="E366" s="58">
        <f t="shared" si="326"/>
        <v>35346.972135519412</v>
      </c>
      <c r="F366">
        <f t="shared" si="327"/>
        <v>35347</v>
      </c>
      <c r="G366">
        <f t="shared" si="354"/>
        <v>-1.0073069002828561E-2</v>
      </c>
      <c r="H366" s="116"/>
      <c r="I366" s="117"/>
      <c r="J366" s="117"/>
      <c r="K366" s="117">
        <f t="shared" si="355"/>
        <v>-1.0073069002828561E-2</v>
      </c>
      <c r="L366" s="116"/>
      <c r="M366" s="116"/>
      <c r="N366" s="118"/>
      <c r="O366" s="40">
        <f t="shared" ca="1" si="360"/>
        <v>-1.0951013585426717E-2</v>
      </c>
      <c r="P366" s="116"/>
      <c r="Q366" s="293">
        <f t="shared" si="328"/>
        <v>41523.838799999998</v>
      </c>
      <c r="R366" s="8">
        <f t="shared" ca="1" si="356"/>
        <v>7.7078669011345E-7</v>
      </c>
      <c r="S366" s="116">
        <v>1</v>
      </c>
      <c r="T366" s="167">
        <f t="shared" ca="1" si="357"/>
        <v>7.7078669011345E-7</v>
      </c>
      <c r="U366" s="116"/>
      <c r="V366" s="116"/>
      <c r="W366" s="25"/>
      <c r="X366" s="252"/>
      <c r="Y366" s="41"/>
      <c r="Z366">
        <f t="shared" si="329"/>
        <v>35347</v>
      </c>
      <c r="AA366" s="246">
        <f t="shared" si="330"/>
        <v>-1.4323752746548677E-2</v>
      </c>
      <c r="AB366" s="247">
        <f t="shared" si="331"/>
        <v>4.2506837437201166E-3</v>
      </c>
      <c r="AC366" s="247">
        <f t="shared" ca="1" si="332"/>
        <v>8.7794458259815578E-4</v>
      </c>
      <c r="AD366" s="248">
        <f t="shared" si="333"/>
        <v>1.8068312289126467E-5</v>
      </c>
      <c r="AH366">
        <f t="shared" si="334"/>
        <v>-4.1844584608401181E-3</v>
      </c>
      <c r="AI366">
        <f t="shared" si="335"/>
        <v>0.42567412986328057</v>
      </c>
      <c r="AJ366">
        <f t="shared" si="336"/>
        <v>-0.10186879481002774</v>
      </c>
      <c r="AK366">
        <f t="shared" si="337"/>
        <v>-0.20568473468768836</v>
      </c>
      <c r="AL366">
        <f t="shared" si="338"/>
        <v>-2.7976913347026087</v>
      </c>
      <c r="AM366">
        <f t="shared" si="339"/>
        <v>-5.7581915942522928</v>
      </c>
      <c r="AN366">
        <f t="shared" si="361"/>
        <v>3.8200683037268539</v>
      </c>
      <c r="AO366">
        <f t="shared" si="361"/>
        <v>3.8255389533771087</v>
      </c>
      <c r="AP366">
        <f t="shared" si="361"/>
        <v>3.8140229325195958</v>
      </c>
      <c r="AQ366">
        <f t="shared" si="361"/>
        <v>3.8383919368302712</v>
      </c>
      <c r="AR366">
        <f t="shared" si="361"/>
        <v>3.7873709451980737</v>
      </c>
      <c r="AS366">
        <f t="shared" si="361"/>
        <v>3.8968208216058695</v>
      </c>
      <c r="AT366">
        <f t="shared" si="361"/>
        <v>3.6721827497573885</v>
      </c>
      <c r="AU366">
        <f t="shared" si="341"/>
        <v>4.2055300804168922</v>
      </c>
      <c r="AV366" s="246">
        <f t="shared" si="342"/>
        <v>-1.1759883857012085E-2</v>
      </c>
      <c r="AW366" s="247">
        <f t="shared" si="343"/>
        <v>1.6868148541835243E-3</v>
      </c>
      <c r="AX366" s="248">
        <f t="shared" si="344"/>
        <v>2.8453443522941843E-6</v>
      </c>
      <c r="AY366" s="247">
        <f t="shared" si="345"/>
        <v>-8.452479431525035E-3</v>
      </c>
      <c r="BA366">
        <f t="shared" si="346"/>
        <v>2.5638688895365919E-3</v>
      </c>
      <c r="BB366">
        <f t="shared" si="347"/>
        <v>1.1716734282440686</v>
      </c>
      <c r="BC366">
        <f t="shared" si="348"/>
        <v>0.38559345114152738</v>
      </c>
      <c r="BD366">
        <f t="shared" si="349"/>
        <v>0.10131259292790469</v>
      </c>
      <c r="BE366">
        <f t="shared" si="350"/>
        <v>0.53314329357635304</v>
      </c>
      <c r="BF366">
        <f t="shared" si="351"/>
        <v>0.2730706720330115</v>
      </c>
      <c r="BG366">
        <f t="shared" si="362"/>
        <v>6.7222240959537016</v>
      </c>
      <c r="BH366">
        <f t="shared" si="362"/>
        <v>6.7222216440613627</v>
      </c>
      <c r="BI366">
        <f t="shared" si="362"/>
        <v>6.7222080552420183</v>
      </c>
      <c r="BJ366">
        <f t="shared" si="362"/>
        <v>6.7221327451828783</v>
      </c>
      <c r="BK366">
        <f t="shared" si="362"/>
        <v>6.721715420528275</v>
      </c>
      <c r="BL366">
        <f t="shared" si="362"/>
        <v>6.7194043261956082</v>
      </c>
      <c r="BM366">
        <f t="shared" si="362"/>
        <v>6.7066502351107973</v>
      </c>
      <c r="BN366">
        <f t="shared" si="353"/>
        <v>6.6374916185967479</v>
      </c>
    </row>
    <row r="367" spans="1:66">
      <c r="A367" s="86" t="s">
        <v>171</v>
      </c>
      <c r="B367" s="74" t="s">
        <v>45</v>
      </c>
      <c r="C367" s="73">
        <v>56552.6414</v>
      </c>
      <c r="D367" s="73">
        <v>4.0000000000000002E-4</v>
      </c>
      <c r="E367" s="58">
        <f t="shared" si="326"/>
        <v>35375.471552896292</v>
      </c>
      <c r="F367">
        <f t="shared" si="327"/>
        <v>35375.5</v>
      </c>
      <c r="G367">
        <f t="shared" si="354"/>
        <v>-1.0283688498020638E-2</v>
      </c>
      <c r="H367" s="116"/>
      <c r="I367" s="117"/>
      <c r="J367" s="117"/>
      <c r="K367" s="117">
        <f t="shared" si="355"/>
        <v>-1.0283688498020638E-2</v>
      </c>
      <c r="L367" s="116"/>
      <c r="M367" s="116"/>
      <c r="N367" s="118"/>
      <c r="O367" s="40">
        <f t="shared" ca="1" si="360"/>
        <v>-1.1062561399072135E-2</v>
      </c>
      <c r="P367" s="116"/>
      <c r="Q367" s="293">
        <f t="shared" si="328"/>
        <v>41534.1414</v>
      </c>
      <c r="R367" s="8">
        <f t="shared" ca="1" si="356"/>
        <v>6.0664299599237538E-7</v>
      </c>
      <c r="S367" s="116">
        <v>1</v>
      </c>
      <c r="T367" s="167">
        <f t="shared" ca="1" si="357"/>
        <v>6.0664299599237538E-7</v>
      </c>
      <c r="U367" s="116"/>
      <c r="V367" s="116"/>
      <c r="W367" s="25"/>
      <c r="X367" s="252"/>
      <c r="Y367" s="41"/>
      <c r="Z367">
        <f t="shared" si="329"/>
        <v>35375.5</v>
      </c>
      <c r="AA367" s="246">
        <f t="shared" si="330"/>
        <v>-1.4373238822658323E-2</v>
      </c>
      <c r="AB367" s="247">
        <f t="shared" si="331"/>
        <v>4.0895503246376856E-3</v>
      </c>
      <c r="AC367" s="247">
        <f t="shared" ca="1" si="332"/>
        <v>7.788729010514972E-4</v>
      </c>
      <c r="AD367" s="248">
        <f t="shared" si="333"/>
        <v>1.67244218577442E-5</v>
      </c>
      <c r="AH367">
        <f t="shared" si="334"/>
        <v>-4.2219302841838609E-3</v>
      </c>
      <c r="AI367">
        <f t="shared" si="335"/>
        <v>0.42606702325199342</v>
      </c>
      <c r="AJ367">
        <f t="shared" si="336"/>
        <v>-0.10376380494121232</v>
      </c>
      <c r="AK367">
        <f t="shared" si="337"/>
        <v>-0.20677851289004084</v>
      </c>
      <c r="AL367">
        <f t="shared" si="338"/>
        <v>-2.7957862278976338</v>
      </c>
      <c r="AM367">
        <f t="shared" si="339"/>
        <v>-5.7258329233925505</v>
      </c>
      <c r="AN367">
        <f t="shared" si="361"/>
        <v>3.8236129069746259</v>
      </c>
      <c r="AO367">
        <f t="shared" si="361"/>
        <v>3.8289976276921327</v>
      </c>
      <c r="AP367">
        <f t="shared" si="361"/>
        <v>3.817630066647312</v>
      </c>
      <c r="AQ367">
        <f t="shared" si="361"/>
        <v>3.8417536678141544</v>
      </c>
      <c r="AR367">
        <f t="shared" si="361"/>
        <v>3.791103517161619</v>
      </c>
      <c r="AS367">
        <f t="shared" si="361"/>
        <v>3.9000792399969386</v>
      </c>
      <c r="AT367">
        <f t="shared" si="361"/>
        <v>3.6758342884379767</v>
      </c>
      <c r="AU367">
        <f t="shared" si="341"/>
        <v>4.2107077670095316</v>
      </c>
      <c r="AV367" s="246">
        <f t="shared" si="342"/>
        <v>-1.185749760410865E-2</v>
      </c>
      <c r="AW367" s="247">
        <f t="shared" si="343"/>
        <v>1.5738091060880123E-3</v>
      </c>
      <c r="AX367" s="248">
        <f t="shared" si="344"/>
        <v>2.4768751024055484E-6</v>
      </c>
      <c r="AY367" s="247">
        <f t="shared" si="345"/>
        <v>-8.5774994323864501E-3</v>
      </c>
      <c r="BA367">
        <f t="shared" si="346"/>
        <v>2.5157412185496737E-3</v>
      </c>
      <c r="BB367">
        <f t="shared" si="347"/>
        <v>1.1704235421926907</v>
      </c>
      <c r="BC367">
        <f t="shared" si="348"/>
        <v>0.37429836590382243</v>
      </c>
      <c r="BD367">
        <f t="shared" si="349"/>
        <v>0.10340127522106685</v>
      </c>
      <c r="BE367">
        <f t="shared" si="350"/>
        <v>0.54535419586809653</v>
      </c>
      <c r="BF367">
        <f t="shared" si="351"/>
        <v>0.27964243019042012</v>
      </c>
      <c r="BG367">
        <f t="shared" si="362"/>
        <v>6.7324421325696022</v>
      </c>
      <c r="BH367">
        <f t="shared" si="362"/>
        <v>6.7324396942147411</v>
      </c>
      <c r="BI367">
        <f t="shared" si="362"/>
        <v>6.7324261145547073</v>
      </c>
      <c r="BJ367">
        <f t="shared" si="362"/>
        <v>6.7323504884822789</v>
      </c>
      <c r="BK367">
        <f t="shared" si="362"/>
        <v>6.7319293720237425</v>
      </c>
      <c r="BL367">
        <f t="shared" si="362"/>
        <v>6.7295859835747125</v>
      </c>
      <c r="BM367">
        <f t="shared" si="362"/>
        <v>6.7165930787953165</v>
      </c>
      <c r="BN367">
        <f t="shared" si="353"/>
        <v>6.645870427378612</v>
      </c>
    </row>
    <row r="368" spans="1:66">
      <c r="A368" s="86" t="s">
        <v>171</v>
      </c>
      <c r="B368" s="74" t="s">
        <v>49</v>
      </c>
      <c r="C368" s="73">
        <v>56552.821799999998</v>
      </c>
      <c r="D368" s="73">
        <v>4.0000000000000002E-4</v>
      </c>
      <c r="E368" s="58">
        <f t="shared" si="326"/>
        <v>35375.970581771988</v>
      </c>
      <c r="F368">
        <f t="shared" si="327"/>
        <v>35376</v>
      </c>
      <c r="G368">
        <f t="shared" si="354"/>
        <v>-1.0634751997713465E-2</v>
      </c>
      <c r="H368" s="116"/>
      <c r="I368" s="117"/>
      <c r="J368" s="117"/>
      <c r="K368" s="117">
        <f t="shared" si="355"/>
        <v>-1.0634751997713465E-2</v>
      </c>
      <c r="L368" s="116"/>
      <c r="M368" s="116"/>
      <c r="N368" s="118"/>
      <c r="O368" s="40">
        <f t="shared" ca="1" si="360"/>
        <v>-1.1064518378258892E-2</v>
      </c>
      <c r="P368" s="116"/>
      <c r="Q368" s="293">
        <f t="shared" si="328"/>
        <v>41534.321799999998</v>
      </c>
      <c r="R368" s="8">
        <f t="shared" ca="1" si="356"/>
        <v>1.8469914184711642E-7</v>
      </c>
      <c r="S368" s="116">
        <v>1</v>
      </c>
      <c r="T368" s="167">
        <f t="shared" ca="1" si="357"/>
        <v>1.8469914184711642E-7</v>
      </c>
      <c r="V368" s="116"/>
      <c r="W368" s="25"/>
      <c r="X368" s="252"/>
      <c r="Y368" s="41"/>
      <c r="Z368">
        <f t="shared" si="329"/>
        <v>35376</v>
      </c>
      <c r="AA368" s="246">
        <f t="shared" si="330"/>
        <v>-1.4374106779295178E-2</v>
      </c>
      <c r="AB368" s="247">
        <f t="shared" si="331"/>
        <v>3.7393547815817128E-3</v>
      </c>
      <c r="AC368" s="247">
        <f t="shared" ca="1" si="332"/>
        <v>4.297663805454266E-4</v>
      </c>
      <c r="AD368" s="248">
        <f t="shared" si="333"/>
        <v>1.3982774182538019E-5</v>
      </c>
      <c r="AH368">
        <f t="shared" si="334"/>
        <v>-4.2225874997766227E-3</v>
      </c>
      <c r="AI368">
        <f t="shared" si="335"/>
        <v>0.42607394098734463</v>
      </c>
      <c r="AJ368">
        <f t="shared" si="336"/>
        <v>-0.10379707755580365</v>
      </c>
      <c r="AK368">
        <f t="shared" si="337"/>
        <v>-0.20679771270022954</v>
      </c>
      <c r="AL368">
        <f t="shared" si="338"/>
        <v>-2.7957527746432032</v>
      </c>
      <c r="AM368">
        <f t="shared" si="339"/>
        <v>-5.7252678656889335</v>
      </c>
      <c r="AN368">
        <f t="shared" si="361"/>
        <v>3.8236751201912837</v>
      </c>
      <c r="AO368">
        <f t="shared" si="361"/>
        <v>3.8290583360524795</v>
      </c>
      <c r="AP368">
        <f t="shared" si="361"/>
        <v>3.8176933799681398</v>
      </c>
      <c r="AQ368">
        <f t="shared" si="361"/>
        <v>3.8418126655571578</v>
      </c>
      <c r="AR368">
        <f t="shared" si="361"/>
        <v>3.79116905399033</v>
      </c>
      <c r="AS368">
        <f t="shared" si="361"/>
        <v>3.9001363749926266</v>
      </c>
      <c r="AT368">
        <f t="shared" si="361"/>
        <v>3.6758984783892554</v>
      </c>
      <c r="AU368">
        <f t="shared" si="341"/>
        <v>4.2107986036164204</v>
      </c>
      <c r="AV368" s="246">
        <f t="shared" si="342"/>
        <v>-1.1859211803831538E-2</v>
      </c>
      <c r="AW368" s="247">
        <f t="shared" si="343"/>
        <v>1.2244598061180723E-3</v>
      </c>
      <c r="AX368" s="248">
        <f t="shared" si="344"/>
        <v>1.4993018167987072E-6</v>
      </c>
      <c r="AY368" s="247">
        <f t="shared" si="345"/>
        <v>-8.9270594734004831E-3</v>
      </c>
      <c r="BA368">
        <f t="shared" si="346"/>
        <v>2.5148949754636414E-3</v>
      </c>
      <c r="BB368">
        <f t="shared" si="347"/>
        <v>1.1704014111402399</v>
      </c>
      <c r="BC368">
        <f t="shared" si="348"/>
        <v>0.3740999198315913</v>
      </c>
      <c r="BD368">
        <f t="shared" si="349"/>
        <v>0.10343774230067877</v>
      </c>
      <c r="BE368">
        <f t="shared" si="350"/>
        <v>0.54556818888190706</v>
      </c>
      <c r="BF368">
        <f t="shared" si="351"/>
        <v>0.27975779726457456</v>
      </c>
      <c r="BG368">
        <f t="shared" si="362"/>
        <v>6.7326212987249283</v>
      </c>
      <c r="BH368">
        <f t="shared" si="362"/>
        <v>6.7326188606346546</v>
      </c>
      <c r="BI368">
        <f t="shared" si="362"/>
        <v>6.7326052812749451</v>
      </c>
      <c r="BJ368">
        <f t="shared" si="362"/>
        <v>6.7325296503415695</v>
      </c>
      <c r="BK368">
        <f t="shared" si="362"/>
        <v>6.7321084704612106</v>
      </c>
      <c r="BL368">
        <f t="shared" si="362"/>
        <v>6.7297645278332077</v>
      </c>
      <c r="BM368">
        <f t="shared" si="362"/>
        <v>6.7167674706530347</v>
      </c>
      <c r="BN368">
        <f t="shared" si="353"/>
        <v>6.646017424023908</v>
      </c>
    </row>
    <row r="369" spans="1:66">
      <c r="A369" s="86" t="s">
        <v>171</v>
      </c>
      <c r="B369" s="74" t="s">
        <v>49</v>
      </c>
      <c r="C369" s="73">
        <v>56562.582000000002</v>
      </c>
      <c r="D369" s="73">
        <v>2.0000000000000001E-4</v>
      </c>
      <c r="E369" s="58">
        <f t="shared" si="326"/>
        <v>35402.969593039226</v>
      </c>
      <c r="F369">
        <f t="shared" si="327"/>
        <v>35403</v>
      </c>
      <c r="G369">
        <f t="shared" si="354"/>
        <v>-1.0992180999892298E-2</v>
      </c>
      <c r="H369" s="116"/>
      <c r="I369" s="117"/>
      <c r="J369" s="117"/>
      <c r="K369" s="117">
        <f t="shared" si="355"/>
        <v>-1.0992180999892298E-2</v>
      </c>
      <c r="L369" s="116"/>
      <c r="M369" s="116"/>
      <c r="N369" s="118"/>
      <c r="O369" s="40">
        <f t="shared" ca="1" si="360"/>
        <v>-1.1170195254344012E-2</v>
      </c>
      <c r="P369" s="116"/>
      <c r="Q369" s="293">
        <f t="shared" si="328"/>
        <v>41544.082000000002</v>
      </c>
      <c r="R369" s="8">
        <f t="shared" ca="1" si="356"/>
        <v>3.1689074787999513E-8</v>
      </c>
      <c r="S369" s="116">
        <v>1</v>
      </c>
      <c r="T369" s="167">
        <f t="shared" ca="1" si="357"/>
        <v>3.1689074787999513E-8</v>
      </c>
      <c r="U369" s="116"/>
      <c r="V369" s="116"/>
      <c r="W369" s="25"/>
      <c r="X369" s="252"/>
      <c r="Y369" s="41"/>
      <c r="Z369">
        <f t="shared" si="329"/>
        <v>35403</v>
      </c>
      <c r="AA369" s="246">
        <f t="shared" si="330"/>
        <v>-1.4420965032190754E-2</v>
      </c>
      <c r="AB369" s="247">
        <f t="shared" si="331"/>
        <v>3.4287840322984563E-3</v>
      </c>
      <c r="AC369" s="247">
        <f t="shared" ca="1" si="332"/>
        <v>1.7801425445171382E-4</v>
      </c>
      <c r="AD369" s="248">
        <f t="shared" si="333"/>
        <v>1.1756559940144861E-5</v>
      </c>
      <c r="AH369">
        <f t="shared" si="334"/>
        <v>-4.2580675449299093E-3</v>
      </c>
      <c r="AI369">
        <f t="shared" si="335"/>
        <v>0.42644877655038504</v>
      </c>
      <c r="AJ369">
        <f t="shared" si="336"/>
        <v>-0.10559517669614946</v>
      </c>
      <c r="AK369">
        <f t="shared" si="337"/>
        <v>-0.20783505303796682</v>
      </c>
      <c r="AL369">
        <f t="shared" si="338"/>
        <v>-2.7939447387526397</v>
      </c>
      <c r="AM369">
        <f t="shared" si="339"/>
        <v>-5.6948885491483443</v>
      </c>
      <c r="AN369">
        <f t="shared" si="361"/>
        <v>3.8270360310975824</v>
      </c>
      <c r="AO369">
        <f t="shared" si="361"/>
        <v>3.8323381278474185</v>
      </c>
      <c r="AP369">
        <f t="shared" si="361"/>
        <v>3.8211138486464731</v>
      </c>
      <c r="AQ369">
        <f t="shared" si="361"/>
        <v>3.8449995862969555</v>
      </c>
      <c r="AR369">
        <f t="shared" si="361"/>
        <v>3.794710755729251</v>
      </c>
      <c r="AS369">
        <f t="shared" si="361"/>
        <v>3.9032201322335385</v>
      </c>
      <c r="AT369">
        <f t="shared" si="361"/>
        <v>3.6793712957323446</v>
      </c>
      <c r="AU369">
        <f t="shared" si="341"/>
        <v>4.2157037803883943</v>
      </c>
      <c r="AV369" s="246">
        <f t="shared" si="342"/>
        <v>-1.195186233387029E-2</v>
      </c>
      <c r="AW369" s="247">
        <f t="shared" si="343"/>
        <v>9.5968133397799152E-4</v>
      </c>
      <c r="AX369" s="248">
        <f t="shared" si="344"/>
        <v>9.2098826278577726E-7</v>
      </c>
      <c r="AY369" s="247">
        <f t="shared" si="345"/>
        <v>-9.2032161532828536E-3</v>
      </c>
      <c r="BA369">
        <f t="shared" si="346"/>
        <v>2.4691026983204652E-3</v>
      </c>
      <c r="BB369">
        <f t="shared" si="347"/>
        <v>1.1691960466642692</v>
      </c>
      <c r="BC369">
        <f t="shared" si="348"/>
        <v>0.36336988657789476</v>
      </c>
      <c r="BD369">
        <f t="shared" si="349"/>
        <v>0.10539784269153289</v>
      </c>
      <c r="BE369">
        <f t="shared" si="350"/>
        <v>0.5571117300947892</v>
      </c>
      <c r="BF369">
        <f t="shared" si="351"/>
        <v>0.28599142682880285</v>
      </c>
      <c r="BG369">
        <f t="shared" si="362"/>
        <v>6.7422912118683431</v>
      </c>
      <c r="BH369">
        <f t="shared" si="362"/>
        <v>6.7422887894213375</v>
      </c>
      <c r="BI369">
        <f t="shared" si="362"/>
        <v>6.74227523332726</v>
      </c>
      <c r="BJ369">
        <f t="shared" si="362"/>
        <v>6.7421993746499727</v>
      </c>
      <c r="BK369">
        <f t="shared" si="362"/>
        <v>6.7417749288109396</v>
      </c>
      <c r="BL369">
        <f t="shared" si="362"/>
        <v>6.7394016987589636</v>
      </c>
      <c r="BM369">
        <f t="shared" si="362"/>
        <v>6.7261823452315701</v>
      </c>
      <c r="BN369">
        <f t="shared" si="353"/>
        <v>6.653955242869884</v>
      </c>
    </row>
    <row r="370" spans="1:66">
      <c r="A370" s="94" t="s">
        <v>174</v>
      </c>
      <c r="B370" s="95" t="s">
        <v>49</v>
      </c>
      <c r="C370" s="73">
        <v>56563.3053</v>
      </c>
      <c r="D370" s="96">
        <v>1E-4</v>
      </c>
      <c r="E370" s="58">
        <f t="shared" si="326"/>
        <v>35404.970411142291</v>
      </c>
      <c r="F370">
        <f t="shared" si="327"/>
        <v>35405</v>
      </c>
      <c r="G370">
        <f t="shared" si="354"/>
        <v>-1.0696434997953475E-2</v>
      </c>
      <c r="H370" s="116"/>
      <c r="I370" s="117"/>
      <c r="J370" s="117"/>
      <c r="K370" s="117">
        <f t="shared" si="355"/>
        <v>-1.0696434997953475E-2</v>
      </c>
      <c r="L370" s="116"/>
      <c r="M370" s="116"/>
      <c r="N370" s="118"/>
      <c r="O370" s="40">
        <f t="shared" ca="1" si="360"/>
        <v>-1.1178023171091067E-2</v>
      </c>
      <c r="P370" s="116"/>
      <c r="Q370" s="293">
        <f t="shared" si="328"/>
        <v>41544.8053</v>
      </c>
      <c r="R370" s="8">
        <f t="shared" ca="1" si="356"/>
        <v>2.3192716850600389E-7</v>
      </c>
      <c r="S370" s="116">
        <v>1</v>
      </c>
      <c r="T370" s="167">
        <f t="shared" ca="1" si="357"/>
        <v>2.3192716850600389E-7</v>
      </c>
      <c r="U370" s="116"/>
      <c r="V370" s="116"/>
      <c r="W370" s="25"/>
      <c r="X370" s="252"/>
      <c r="Y370" s="41"/>
      <c r="Z370">
        <f t="shared" si="329"/>
        <v>35405</v>
      </c>
      <c r="AA370" s="246">
        <f t="shared" si="330"/>
        <v>-1.4424435117482809E-2</v>
      </c>
      <c r="AB370" s="247">
        <f t="shared" si="331"/>
        <v>3.7280001195293348E-3</v>
      </c>
      <c r="AC370" s="247">
        <f t="shared" ca="1" si="332"/>
        <v>4.8158817313759261E-4</v>
      </c>
      <c r="AD370" s="248">
        <f t="shared" si="333"/>
        <v>1.3897984891210734E-5</v>
      </c>
      <c r="AH370">
        <f t="shared" si="334"/>
        <v>-4.2606949412997072E-3</v>
      </c>
      <c r="AI370">
        <f t="shared" si="335"/>
        <v>0.42647664214843561</v>
      </c>
      <c r="AJ370">
        <f t="shared" si="336"/>
        <v>-0.1057284770469106</v>
      </c>
      <c r="AK370">
        <f t="shared" si="337"/>
        <v>-0.20791193614247136</v>
      </c>
      <c r="AL370">
        <f t="shared" si="338"/>
        <v>-2.7938106880018991</v>
      </c>
      <c r="AM370">
        <f t="shared" si="339"/>
        <v>-5.6926486281598878</v>
      </c>
      <c r="AN370">
        <f t="shared" si="361"/>
        <v>3.8272850967961469</v>
      </c>
      <c r="AO370">
        <f t="shared" si="361"/>
        <v>3.8325811961674177</v>
      </c>
      <c r="AP370">
        <f t="shared" si="361"/>
        <v>3.8213673377057069</v>
      </c>
      <c r="AQ370">
        <f t="shared" si="361"/>
        <v>3.8452357366918499</v>
      </c>
      <c r="AR370">
        <f t="shared" si="361"/>
        <v>3.7949733156556942</v>
      </c>
      <c r="AS370">
        <f t="shared" si="361"/>
        <v>3.9034484396459952</v>
      </c>
      <c r="AT370">
        <f t="shared" si="361"/>
        <v>3.6796290543896575</v>
      </c>
      <c r="AU370">
        <f t="shared" si="341"/>
        <v>4.2160671268159478</v>
      </c>
      <c r="AV370" s="246">
        <f t="shared" si="342"/>
        <v>-1.1958731788426345E-2</v>
      </c>
      <c r="AW370" s="247">
        <f t="shared" si="343"/>
        <v>1.2622967904728707E-3</v>
      </c>
      <c r="AX370" s="248">
        <f t="shared" si="344"/>
        <v>1.5933931872381105E-6</v>
      </c>
      <c r="AY370" s="247">
        <f t="shared" si="345"/>
        <v>-8.9014433857102331E-3</v>
      </c>
      <c r="BA370">
        <f t="shared" si="346"/>
        <v>2.4657033290564649E-3</v>
      </c>
      <c r="BB370">
        <f t="shared" si="347"/>
        <v>1.1691059617114536</v>
      </c>
      <c r="BC370">
        <f t="shared" si="348"/>
        <v>0.36257401010324808</v>
      </c>
      <c r="BD370">
        <f t="shared" si="349"/>
        <v>0.10554231930600648</v>
      </c>
      <c r="BE370">
        <f t="shared" si="350"/>
        <v>0.5579658580757838</v>
      </c>
      <c r="BF370">
        <f t="shared" si="351"/>
        <v>0.28645347731262261</v>
      </c>
      <c r="BG370">
        <f t="shared" si="362"/>
        <v>6.7430071041184121</v>
      </c>
      <c r="BH370">
        <f t="shared" si="362"/>
        <v>6.7430046829347168</v>
      </c>
      <c r="BI370">
        <f t="shared" si="362"/>
        <v>6.7429911291102158</v>
      </c>
      <c r="BJ370">
        <f t="shared" si="362"/>
        <v>6.7429152562668841</v>
      </c>
      <c r="BK370">
        <f t="shared" si="362"/>
        <v>6.7424905809094566</v>
      </c>
      <c r="BL370">
        <f t="shared" si="362"/>
        <v>6.7401152314349471</v>
      </c>
      <c r="BM370">
        <f t="shared" si="362"/>
        <v>6.726879563450944</v>
      </c>
      <c r="BN370">
        <f t="shared" si="353"/>
        <v>6.6545432294510682</v>
      </c>
    </row>
    <row r="371" spans="1:66">
      <c r="A371" s="68" t="s">
        <v>175</v>
      </c>
      <c r="B371" s="68" t="s">
        <v>49</v>
      </c>
      <c r="C371" s="69">
        <v>56573.427300000003</v>
      </c>
      <c r="D371" s="69" t="s">
        <v>76</v>
      </c>
      <c r="E371" s="58">
        <f t="shared" si="326"/>
        <v>35432.970246396377</v>
      </c>
      <c r="F371">
        <f t="shared" si="327"/>
        <v>35433</v>
      </c>
      <c r="G371">
        <f t="shared" si="354"/>
        <v>-1.0755990995676257E-2</v>
      </c>
      <c r="H371" s="116"/>
      <c r="I371" s="117"/>
      <c r="J371" s="117"/>
      <c r="K371" s="117">
        <f t="shared" si="355"/>
        <v>-1.0755990995676257E-2</v>
      </c>
      <c r="L371" s="116"/>
      <c r="M371" s="116"/>
      <c r="N371" s="118"/>
      <c r="O371" s="40">
        <f t="shared" ca="1" si="360"/>
        <v>-1.1287614005549729E-2</v>
      </c>
      <c r="P371" s="116"/>
      <c r="Q371" s="293">
        <f t="shared" si="328"/>
        <v>41554.927300000003</v>
      </c>
      <c r="R371" s="8">
        <f t="shared" ca="1" si="356"/>
        <v>2.8262302462692973E-7</v>
      </c>
      <c r="S371" s="116">
        <v>1</v>
      </c>
      <c r="T371" s="167">
        <f t="shared" ca="1" si="357"/>
        <v>2.8262302462692973E-7</v>
      </c>
      <c r="U371" s="116"/>
      <c r="V371" s="116"/>
      <c r="W371" s="25"/>
      <c r="X371" s="252"/>
      <c r="Y371" s="41"/>
      <c r="Z371">
        <f t="shared" si="329"/>
        <v>35433</v>
      </c>
      <c r="AA371" s="246">
        <f t="shared" si="330"/>
        <v>-1.4473003176153838E-2</v>
      </c>
      <c r="AB371" s="247">
        <f t="shared" si="331"/>
        <v>3.7170121804775812E-3</v>
      </c>
      <c r="AC371" s="247">
        <f t="shared" ca="1" si="332"/>
        <v>5.31623009873472E-4</v>
      </c>
      <c r="AD371" s="248">
        <f t="shared" si="333"/>
        <v>1.3816179549818702E-5</v>
      </c>
      <c r="AH371">
        <f t="shared" si="334"/>
        <v>-4.2974674011960149E-3</v>
      </c>
      <c r="AI371">
        <f t="shared" si="335"/>
        <v>0.42686821392616914</v>
      </c>
      <c r="AJ371">
        <f t="shared" si="336"/>
        <v>-0.10759624869086702</v>
      </c>
      <c r="AK371">
        <f t="shared" si="337"/>
        <v>-0.20898892550483439</v>
      </c>
      <c r="AL371">
        <f t="shared" si="338"/>
        <v>-2.7919321998594628</v>
      </c>
      <c r="AM371">
        <f t="shared" si="339"/>
        <v>-5.6614388701395688</v>
      </c>
      <c r="AN371">
        <f t="shared" ref="AN371:AT380" si="363">$AU371+$AB$7*SIN(AO371)</f>
        <v>3.8307736055039507</v>
      </c>
      <c r="AO371">
        <f t="shared" si="363"/>
        <v>3.8359859146520789</v>
      </c>
      <c r="AP371">
        <f t="shared" si="363"/>
        <v>3.8249179366176436</v>
      </c>
      <c r="AQ371">
        <f t="shared" si="363"/>
        <v>3.8485430535722642</v>
      </c>
      <c r="AR371">
        <f t="shared" si="363"/>
        <v>3.7986522121638311</v>
      </c>
      <c r="AS371">
        <f t="shared" si="363"/>
        <v>3.9066430379908015</v>
      </c>
      <c r="AT371">
        <f t="shared" si="363"/>
        <v>3.6832451181110133</v>
      </c>
      <c r="AU371">
        <f t="shared" si="341"/>
        <v>4.2211539768016983</v>
      </c>
      <c r="AV371" s="246">
        <f t="shared" si="342"/>
        <v>-1.2054995099716108E-2</v>
      </c>
      <c r="AW371" s="247">
        <f t="shared" si="343"/>
        <v>1.2990041040398508E-3</v>
      </c>
      <c r="AX371" s="248">
        <f t="shared" si="344"/>
        <v>1.6874116623123757E-6</v>
      </c>
      <c r="AY371" s="247">
        <f t="shared" si="345"/>
        <v>-8.8765316709179722E-3</v>
      </c>
      <c r="BA371">
        <f t="shared" si="346"/>
        <v>2.4180080764377308E-3</v>
      </c>
      <c r="BB371">
        <f t="shared" si="347"/>
        <v>1.1678333432964871</v>
      </c>
      <c r="BC371">
        <f t="shared" si="348"/>
        <v>0.35141723989884649</v>
      </c>
      <c r="BD371">
        <f t="shared" si="349"/>
        <v>0.10755452723511992</v>
      </c>
      <c r="BE371">
        <f t="shared" si="350"/>
        <v>0.56990975407077338</v>
      </c>
      <c r="BF371">
        <f t="shared" si="351"/>
        <v>0.29292660749592003</v>
      </c>
      <c r="BG371">
        <f t="shared" ref="BG371:BM380" si="364">$BN371+$BB$7*SIN(BH371)</f>
        <v>6.7530237702001372</v>
      </c>
      <c r="BH371">
        <f t="shared" si="364"/>
        <v>6.7530213681788025</v>
      </c>
      <c r="BI371">
        <f t="shared" si="364"/>
        <v>6.7530078539121261</v>
      </c>
      <c r="BJ371">
        <f t="shared" si="364"/>
        <v>6.7529318215932062</v>
      </c>
      <c r="BK371">
        <f t="shared" si="364"/>
        <v>6.752504112509623</v>
      </c>
      <c r="BL371">
        <f t="shared" si="364"/>
        <v>6.7500998197872031</v>
      </c>
      <c r="BM371">
        <f t="shared" si="364"/>
        <v>6.7366379754404448</v>
      </c>
      <c r="BN371">
        <f t="shared" si="353"/>
        <v>6.6627750415876363</v>
      </c>
    </row>
    <row r="372" spans="1:66">
      <c r="A372" s="73" t="s">
        <v>176</v>
      </c>
      <c r="B372" s="74" t="s">
        <v>49</v>
      </c>
      <c r="C372" s="97">
        <v>56573.427309999999</v>
      </c>
      <c r="D372" s="73">
        <v>1E-4</v>
      </c>
      <c r="E372" s="58">
        <f t="shared" si="326"/>
        <v>35432.970274058724</v>
      </c>
      <c r="F372">
        <f t="shared" si="327"/>
        <v>35433</v>
      </c>
      <c r="G372">
        <f t="shared" si="354"/>
        <v>-1.0745990999566857E-2</v>
      </c>
      <c r="H372" s="116"/>
      <c r="I372" s="117"/>
      <c r="J372" s="117"/>
      <c r="K372" s="117">
        <f t="shared" si="355"/>
        <v>-1.0745990999566857E-2</v>
      </c>
      <c r="L372" s="116"/>
      <c r="M372" s="116"/>
      <c r="N372" s="118"/>
      <c r="O372" s="40">
        <f t="shared" ca="1" si="360"/>
        <v>-1.1287614005549729E-2</v>
      </c>
      <c r="P372" s="116"/>
      <c r="Q372" s="293">
        <f t="shared" si="328"/>
        <v>41554.927309999999</v>
      </c>
      <c r="R372" s="8">
        <f t="shared" ca="1" si="356"/>
        <v>2.9335548060992216E-7</v>
      </c>
      <c r="S372" s="116">
        <v>1</v>
      </c>
      <c r="T372" s="167">
        <f t="shared" ca="1" si="357"/>
        <v>2.9335548060992216E-7</v>
      </c>
      <c r="U372" s="116"/>
      <c r="V372" s="116"/>
      <c r="W372" s="25"/>
      <c r="X372" s="252"/>
      <c r="Y372" s="41"/>
      <c r="Z372">
        <f t="shared" si="329"/>
        <v>35433</v>
      </c>
      <c r="AA372" s="246">
        <f t="shared" si="330"/>
        <v>-1.4473003176153838E-2</v>
      </c>
      <c r="AB372" s="247">
        <f t="shared" si="331"/>
        <v>3.7270121765869812E-3</v>
      </c>
      <c r="AC372" s="247">
        <f t="shared" ca="1" si="332"/>
        <v>5.4162300598287194E-4</v>
      </c>
      <c r="AD372" s="248">
        <f t="shared" si="333"/>
        <v>1.3890619764427627E-5</v>
      </c>
      <c r="AH372">
        <f t="shared" si="334"/>
        <v>-4.2974674011960149E-3</v>
      </c>
      <c r="AI372">
        <f t="shared" si="335"/>
        <v>0.42686821392616914</v>
      </c>
      <c r="AJ372">
        <f t="shared" si="336"/>
        <v>-0.10759624869086702</v>
      </c>
      <c r="AK372">
        <f t="shared" si="337"/>
        <v>-0.20898892550483439</v>
      </c>
      <c r="AL372">
        <f t="shared" si="338"/>
        <v>-2.7919321998594628</v>
      </c>
      <c r="AM372">
        <f t="shared" si="339"/>
        <v>-5.6614388701395688</v>
      </c>
      <c r="AN372">
        <f t="shared" si="363"/>
        <v>3.8307736055039507</v>
      </c>
      <c r="AO372">
        <f t="shared" si="363"/>
        <v>3.8359859146520789</v>
      </c>
      <c r="AP372">
        <f t="shared" si="363"/>
        <v>3.8249179366176436</v>
      </c>
      <c r="AQ372">
        <f t="shared" si="363"/>
        <v>3.8485430535722642</v>
      </c>
      <c r="AR372">
        <f t="shared" si="363"/>
        <v>3.7986522121638311</v>
      </c>
      <c r="AS372">
        <f t="shared" si="363"/>
        <v>3.9066430379908015</v>
      </c>
      <c r="AT372">
        <f t="shared" si="363"/>
        <v>3.6832451181110133</v>
      </c>
      <c r="AU372">
        <f t="shared" si="341"/>
        <v>4.2211539768016983</v>
      </c>
      <c r="AV372" s="246">
        <f t="shared" si="342"/>
        <v>-1.2054995099716108E-2</v>
      </c>
      <c r="AW372" s="247">
        <f t="shared" si="343"/>
        <v>1.3090041001492508E-3</v>
      </c>
      <c r="AX372" s="248">
        <f t="shared" si="344"/>
        <v>1.7134917342075498E-6</v>
      </c>
      <c r="AY372" s="247">
        <f t="shared" si="345"/>
        <v>-8.8665316748085723E-3</v>
      </c>
      <c r="BA372">
        <f t="shared" si="346"/>
        <v>2.4180080764377308E-3</v>
      </c>
      <c r="BB372">
        <f t="shared" si="347"/>
        <v>1.1678333432964871</v>
      </c>
      <c r="BC372">
        <f t="shared" si="348"/>
        <v>0.35141723989884649</v>
      </c>
      <c r="BD372">
        <f t="shared" si="349"/>
        <v>0.10755452723511992</v>
      </c>
      <c r="BE372">
        <f t="shared" si="350"/>
        <v>0.56990975407077338</v>
      </c>
      <c r="BF372">
        <f t="shared" si="351"/>
        <v>0.29292660749592003</v>
      </c>
      <c r="BG372">
        <f t="shared" si="364"/>
        <v>6.7530237702001372</v>
      </c>
      <c r="BH372">
        <f t="shared" si="364"/>
        <v>6.7530213681788025</v>
      </c>
      <c r="BI372">
        <f t="shared" si="364"/>
        <v>6.7530078539121261</v>
      </c>
      <c r="BJ372">
        <f t="shared" si="364"/>
        <v>6.7529318215932062</v>
      </c>
      <c r="BK372">
        <f t="shared" si="364"/>
        <v>6.752504112509623</v>
      </c>
      <c r="BL372">
        <f t="shared" si="364"/>
        <v>6.7500998197872031</v>
      </c>
      <c r="BM372">
        <f t="shared" si="364"/>
        <v>6.7366379754404448</v>
      </c>
      <c r="BN372">
        <f t="shared" si="353"/>
        <v>6.6627750415876363</v>
      </c>
    </row>
    <row r="373" spans="1:66">
      <c r="A373" s="86" t="s">
        <v>177</v>
      </c>
      <c r="B373" s="74" t="s">
        <v>49</v>
      </c>
      <c r="C373" s="73">
        <v>56580.656999999999</v>
      </c>
      <c r="D373" s="73">
        <v>1E-4</v>
      </c>
      <c r="E373" s="58">
        <f t="shared" si="326"/>
        <v>35452.969298850076</v>
      </c>
      <c r="F373">
        <f t="shared" si="327"/>
        <v>35453</v>
      </c>
      <c r="G373">
        <f t="shared" si="354"/>
        <v>-1.1098530994786415E-2</v>
      </c>
      <c r="H373" s="116"/>
      <c r="I373" s="117"/>
      <c r="J373" s="117"/>
      <c r="K373" s="117">
        <f t="shared" si="355"/>
        <v>-1.1098530994786415E-2</v>
      </c>
      <c r="L373" s="116"/>
      <c r="M373" s="116"/>
      <c r="N373" s="118"/>
      <c r="O373" s="40">
        <f t="shared" ca="1" si="360"/>
        <v>-1.1365893173020197E-2</v>
      </c>
      <c r="P373" s="116"/>
      <c r="Q373" s="293">
        <f t="shared" si="328"/>
        <v>41562.156999999999</v>
      </c>
      <c r="R373" s="8">
        <f t="shared" ca="1" si="356"/>
        <v>7.1482534349912642E-8</v>
      </c>
      <c r="S373" s="116">
        <v>1</v>
      </c>
      <c r="T373" s="167">
        <f t="shared" ca="1" si="357"/>
        <v>7.1482534349912642E-8</v>
      </c>
      <c r="U373" s="116"/>
      <c r="V373" s="116"/>
      <c r="W373" s="25"/>
      <c r="X373" s="252"/>
      <c r="Y373" s="41"/>
      <c r="Z373">
        <f t="shared" si="329"/>
        <v>35453</v>
      </c>
      <c r="AA373" s="246">
        <f t="shared" si="330"/>
        <v>-1.4507679481387497E-2</v>
      </c>
      <c r="AB373" s="247">
        <f t="shared" si="331"/>
        <v>3.4091484866010813E-3</v>
      </c>
      <c r="AC373" s="247">
        <f t="shared" ca="1" si="332"/>
        <v>2.6736217823378206E-4</v>
      </c>
      <c r="AD373" s="248">
        <f t="shared" si="333"/>
        <v>1.1622293403694444E-5</v>
      </c>
      <c r="AH373">
        <f t="shared" si="334"/>
        <v>-4.3237206171755603E-3</v>
      </c>
      <c r="AI373">
        <f t="shared" si="335"/>
        <v>0.42714957425585942</v>
      </c>
      <c r="AJ373">
        <f t="shared" si="336"/>
        <v>-0.10893216707746664</v>
      </c>
      <c r="AK373">
        <f t="shared" si="337"/>
        <v>-0.20975892094640833</v>
      </c>
      <c r="AL373">
        <f t="shared" si="338"/>
        <v>-2.7905883826208373</v>
      </c>
      <c r="AM373">
        <f t="shared" si="339"/>
        <v>-5.6393151748444685</v>
      </c>
      <c r="AN373">
        <f t="shared" si="363"/>
        <v>3.8332672188918586</v>
      </c>
      <c r="AO373">
        <f t="shared" si="363"/>
        <v>3.8384198829495677</v>
      </c>
      <c r="AP373">
        <f t="shared" si="363"/>
        <v>3.827456080672055</v>
      </c>
      <c r="AQ373">
        <f t="shared" si="363"/>
        <v>3.8509068282689189</v>
      </c>
      <c r="AR373">
        <f t="shared" si="363"/>
        <v>3.8012834818869314</v>
      </c>
      <c r="AS373">
        <f t="shared" si="363"/>
        <v>3.9089229639415839</v>
      </c>
      <c r="AT373">
        <f t="shared" si="363"/>
        <v>3.6858365403535989</v>
      </c>
      <c r="AU373">
        <f t="shared" si="341"/>
        <v>4.2247874410772344</v>
      </c>
      <c r="AV373" s="246">
        <f t="shared" si="342"/>
        <v>-1.2123856042769084E-2</v>
      </c>
      <c r="AW373" s="247">
        <f t="shared" si="343"/>
        <v>1.0253250479826687E-3</v>
      </c>
      <c r="AX373" s="248">
        <f t="shared" si="344"/>
        <v>1.051291454020662E-6</v>
      </c>
      <c r="AY373" s="247">
        <f t="shared" si="345"/>
        <v>-9.1586338162292676E-3</v>
      </c>
      <c r="BA373">
        <f t="shared" si="346"/>
        <v>2.383823438618413E-3</v>
      </c>
      <c r="BB373">
        <f t="shared" si="347"/>
        <v>1.166911407688906</v>
      </c>
      <c r="BC373">
        <f t="shared" si="348"/>
        <v>0.34343238608896831</v>
      </c>
      <c r="BD373">
        <f t="shared" si="349"/>
        <v>0.10897976616856225</v>
      </c>
      <c r="BE373">
        <f t="shared" si="350"/>
        <v>0.57842507995497716</v>
      </c>
      <c r="BF373">
        <f t="shared" si="351"/>
        <v>0.29755540437878952</v>
      </c>
      <c r="BG373">
        <f t="shared" si="364"/>
        <v>6.760171807821628</v>
      </c>
      <c r="BH373">
        <f t="shared" si="364"/>
        <v>6.7601694211351919</v>
      </c>
      <c r="BI373">
        <f t="shared" si="364"/>
        <v>6.7601559438870344</v>
      </c>
      <c r="BJ373">
        <f t="shared" si="364"/>
        <v>6.7600798417182295</v>
      </c>
      <c r="BK373">
        <f t="shared" si="364"/>
        <v>6.7596501706481869</v>
      </c>
      <c r="BL373">
        <f t="shared" si="364"/>
        <v>6.7572260409806866</v>
      </c>
      <c r="BM373">
        <f t="shared" si="364"/>
        <v>6.743605211374379</v>
      </c>
      <c r="BN373">
        <f t="shared" si="353"/>
        <v>6.6686549073994712</v>
      </c>
    </row>
    <row r="374" spans="1:66">
      <c r="A374" s="86" t="s">
        <v>177</v>
      </c>
      <c r="B374" s="74" t="s">
        <v>49</v>
      </c>
      <c r="C374" s="73">
        <v>56593.670899999997</v>
      </c>
      <c r="D374" s="73">
        <v>1E-4</v>
      </c>
      <c r="E374" s="58">
        <f t="shared" si="326"/>
        <v>35488.968810410348</v>
      </c>
      <c r="F374">
        <f t="shared" si="327"/>
        <v>35489</v>
      </c>
      <c r="G374">
        <f t="shared" si="354"/>
        <v>-1.1275103002844844E-2</v>
      </c>
      <c r="H374" s="116"/>
      <c r="I374" s="117"/>
      <c r="J374" s="117"/>
      <c r="K374" s="117">
        <f t="shared" si="355"/>
        <v>-1.1275103002844844E-2</v>
      </c>
      <c r="L374" s="116"/>
      <c r="M374" s="116"/>
      <c r="N374" s="118"/>
      <c r="O374" s="40">
        <f t="shared" ca="1" si="360"/>
        <v>-1.1506795674467052E-2</v>
      </c>
      <c r="P374" s="116"/>
      <c r="Q374" s="293">
        <f t="shared" si="328"/>
        <v>41575.170899999997</v>
      </c>
      <c r="R374" s="8">
        <f t="shared" ca="1" si="356"/>
        <v>5.3681494083436241E-8</v>
      </c>
      <c r="S374" s="116">
        <v>1</v>
      </c>
      <c r="T374" s="167">
        <f t="shared" ca="1" si="357"/>
        <v>5.3681494083436241E-8</v>
      </c>
      <c r="U374" s="116"/>
      <c r="V374" s="116"/>
      <c r="W374" s="25"/>
      <c r="X374" s="252"/>
      <c r="Y374" s="41"/>
      <c r="Z374">
        <f t="shared" si="329"/>
        <v>35489</v>
      </c>
      <c r="AA374" s="246">
        <f t="shared" si="330"/>
        <v>-1.4570064443042572E-2</v>
      </c>
      <c r="AB374" s="247">
        <f t="shared" si="331"/>
        <v>3.294961440197728E-3</v>
      </c>
      <c r="AC374" s="247">
        <f t="shared" ca="1" si="332"/>
        <v>2.3169267162220786E-4</v>
      </c>
      <c r="AD374" s="248">
        <f t="shared" si="333"/>
        <v>1.0856770892389887E-5</v>
      </c>
      <c r="AH374">
        <f t="shared" si="334"/>
        <v>-4.3709489289016678E-3</v>
      </c>
      <c r="AI374">
        <f t="shared" si="335"/>
        <v>0.42765954026016428</v>
      </c>
      <c r="AJ374">
        <f t="shared" si="336"/>
        <v>-0.11134060994647869</v>
      </c>
      <c r="AK374">
        <f t="shared" si="337"/>
        <v>-0.21114642629378833</v>
      </c>
      <c r="AL374">
        <f t="shared" si="338"/>
        <v>-2.7881651976548461</v>
      </c>
      <c r="AM374">
        <f t="shared" si="339"/>
        <v>-5.5998423497000491</v>
      </c>
      <c r="AN374">
        <f t="shared" si="363"/>
        <v>3.8377595678487793</v>
      </c>
      <c r="AO374">
        <f t="shared" si="363"/>
        <v>3.8428053267051689</v>
      </c>
      <c r="AP374">
        <f t="shared" si="363"/>
        <v>3.8320289429148571</v>
      </c>
      <c r="AQ374">
        <f t="shared" si="363"/>
        <v>3.8551646488995561</v>
      </c>
      <c r="AR374">
        <f t="shared" si="363"/>
        <v>3.8060270611395426</v>
      </c>
      <c r="AS374">
        <f t="shared" si="363"/>
        <v>3.9130228458997047</v>
      </c>
      <c r="AT374">
        <f t="shared" si="363"/>
        <v>3.6905190400194776</v>
      </c>
      <c r="AU374">
        <f t="shared" si="341"/>
        <v>4.2313276767731995</v>
      </c>
      <c r="AV374" s="246">
        <f t="shared" si="342"/>
        <v>-1.2248009922812185E-2</v>
      </c>
      <c r="AW374" s="247">
        <f t="shared" si="343"/>
        <v>9.7290691996734097E-4</v>
      </c>
      <c r="AX374" s="248">
        <f t="shared" si="344"/>
        <v>9.4654787492033802E-7</v>
      </c>
      <c r="AY374" s="247">
        <f t="shared" si="345"/>
        <v>-9.2262085941735624E-3</v>
      </c>
      <c r="BA374">
        <f t="shared" si="346"/>
        <v>2.3220545202303866E-3</v>
      </c>
      <c r="BB374">
        <f t="shared" si="347"/>
        <v>1.1652252808556405</v>
      </c>
      <c r="BC374">
        <f t="shared" si="348"/>
        <v>0.3290295540193407</v>
      </c>
      <c r="BD374">
        <f t="shared" si="349"/>
        <v>0.1115195678660091</v>
      </c>
      <c r="BE374">
        <f t="shared" si="350"/>
        <v>0.59371849548119826</v>
      </c>
      <c r="BF374">
        <f t="shared" si="351"/>
        <v>0.30589829101243965</v>
      </c>
      <c r="BG374">
        <f t="shared" si="364"/>
        <v>6.7730239249625726</v>
      </c>
      <c r="BH374">
        <f t="shared" si="364"/>
        <v>6.7730215691958655</v>
      </c>
      <c r="BI374">
        <f t="shared" si="364"/>
        <v>6.7730081764927972</v>
      </c>
      <c r="BJ374">
        <f t="shared" si="364"/>
        <v>6.7729320398302288</v>
      </c>
      <c r="BK374">
        <f t="shared" si="364"/>
        <v>6.7724992664503043</v>
      </c>
      <c r="BL374">
        <f t="shared" si="364"/>
        <v>6.7700412007784614</v>
      </c>
      <c r="BM374">
        <f t="shared" si="364"/>
        <v>6.7561396809350436</v>
      </c>
      <c r="BN374">
        <f t="shared" si="353"/>
        <v>6.6792386658607734</v>
      </c>
    </row>
    <row r="375" spans="1:66">
      <c r="A375" s="91" t="s">
        <v>172</v>
      </c>
      <c r="B375" s="92" t="s">
        <v>45</v>
      </c>
      <c r="C375" s="93">
        <v>56857.746200000001</v>
      </c>
      <c r="D375" s="93">
        <v>2.0000000000000001E-4</v>
      </c>
      <c r="E375" s="58">
        <f t="shared" si="326"/>
        <v>36219.463267501058</v>
      </c>
      <c r="F375">
        <f t="shared" si="327"/>
        <v>36219.5</v>
      </c>
      <c r="G375">
        <f t="shared" si="354"/>
        <v>-1.3278876496769954E-2</v>
      </c>
      <c r="H375" s="116"/>
      <c r="I375" s="117"/>
      <c r="J375" s="117"/>
      <c r="K375" s="117">
        <f t="shared" si="355"/>
        <v>-1.3278876496769954E-2</v>
      </c>
      <c r="L375" s="116"/>
      <c r="M375" s="116"/>
      <c r="N375" s="118"/>
      <c r="O375" s="40">
        <f t="shared" ca="1" si="360"/>
        <v>-1.4365942266326065E-2</v>
      </c>
      <c r="P375" s="116"/>
      <c r="Q375" s="293">
        <f t="shared" si="328"/>
        <v>41839.246200000001</v>
      </c>
      <c r="R375" s="8">
        <f t="shared" ca="1" si="356"/>
        <v>1.1817119873406208E-6</v>
      </c>
      <c r="S375" s="116">
        <v>1</v>
      </c>
      <c r="T375" s="167">
        <f t="shared" ca="1" si="357"/>
        <v>1.1817119873406208E-6</v>
      </c>
      <c r="U375" s="116"/>
      <c r="V375" s="116"/>
      <c r="W375" s="25"/>
      <c r="X375" s="252"/>
      <c r="Y375" s="41"/>
      <c r="Z375">
        <f t="shared" si="329"/>
        <v>36219.5</v>
      </c>
      <c r="AA375" s="246">
        <f t="shared" si="330"/>
        <v>-1.5825561486501678E-2</v>
      </c>
      <c r="AB375" s="247">
        <f t="shared" si="331"/>
        <v>2.5466849897317241E-3</v>
      </c>
      <c r="AC375" s="247">
        <f t="shared" ca="1" si="332"/>
        <v>1.0870657695561114E-3</v>
      </c>
      <c r="AD375" s="248">
        <f t="shared" si="333"/>
        <v>6.4856044369248717E-6</v>
      </c>
      <c r="AH375">
        <f t="shared" si="334"/>
        <v>-5.3202562006774701E-3</v>
      </c>
      <c r="AI375">
        <f t="shared" si="335"/>
        <v>0.43903639136206074</v>
      </c>
      <c r="AJ375">
        <f t="shared" si="336"/>
        <v>-0.16131739743342779</v>
      </c>
      <c r="AK375">
        <f t="shared" si="337"/>
        <v>-0.23974203839907932</v>
      </c>
      <c r="AL375">
        <f t="shared" si="338"/>
        <v>-2.7377117550482439</v>
      </c>
      <c r="AM375">
        <f t="shared" si="339"/>
        <v>-4.8844577140726297</v>
      </c>
      <c r="AN375">
        <f t="shared" si="363"/>
        <v>3.9300433206560137</v>
      </c>
      <c r="AO375">
        <f t="shared" si="363"/>
        <v>3.9331036541045465</v>
      </c>
      <c r="AP375">
        <f t="shared" si="363"/>
        <v>3.9259909454949931</v>
      </c>
      <c r="AQ375">
        <f t="shared" si="363"/>
        <v>3.9426016585818933</v>
      </c>
      <c r="AR375">
        <f t="shared" si="363"/>
        <v>3.9042291734353252</v>
      </c>
      <c r="AS375">
        <f t="shared" si="363"/>
        <v>3.9953137182933709</v>
      </c>
      <c r="AT375">
        <f t="shared" si="363"/>
        <v>3.7906345913657251</v>
      </c>
      <c r="AU375">
        <f t="shared" si="341"/>
        <v>4.3640399594371599</v>
      </c>
      <c r="AV375" s="246">
        <f t="shared" si="342"/>
        <v>-1.4801478719490542E-2</v>
      </c>
      <c r="AW375" s="247">
        <f t="shared" si="343"/>
        <v>1.5226022227205881E-3</v>
      </c>
      <c r="AX375" s="248">
        <f t="shared" si="344"/>
        <v>2.3183175286336755E-6</v>
      </c>
      <c r="AY375" s="247">
        <f t="shared" si="345"/>
        <v>-8.9827030631036194E-3</v>
      </c>
      <c r="BA375">
        <f t="shared" si="346"/>
        <v>1.0240827670111358E-3</v>
      </c>
      <c r="BB375">
        <f t="shared" si="347"/>
        <v>1.1249305481867873</v>
      </c>
      <c r="BC375">
        <f t="shared" si="348"/>
        <v>3.5532769906203361E-2</v>
      </c>
      <c r="BD375">
        <f t="shared" si="349"/>
        <v>0.15533307947953492</v>
      </c>
      <c r="BE375">
        <f t="shared" si="350"/>
        <v>0.8934539682372642</v>
      </c>
      <c r="BF375">
        <f t="shared" si="351"/>
        <v>0.47902467486530753</v>
      </c>
      <c r="BG375">
        <f t="shared" si="364"/>
        <v>7.0293117298255297</v>
      </c>
      <c r="BH375">
        <f t="shared" si="364"/>
        <v>7.0293105124564628</v>
      </c>
      <c r="BI375">
        <f t="shared" si="364"/>
        <v>7.0293021959598825</v>
      </c>
      <c r="BJ375">
        <f t="shared" si="364"/>
        <v>7.0292453832517401</v>
      </c>
      <c r="BK375">
        <f t="shared" si="364"/>
        <v>7.0288573568220674</v>
      </c>
      <c r="BL375">
        <f t="shared" si="364"/>
        <v>7.0262108721684751</v>
      </c>
      <c r="BM375">
        <f t="shared" si="364"/>
        <v>7.0083287467019018</v>
      </c>
      <c r="BN375">
        <f t="shared" si="353"/>
        <v>6.8940007646380339</v>
      </c>
    </row>
    <row r="376" spans="1:66">
      <c r="A376" s="91" t="s">
        <v>173</v>
      </c>
      <c r="B376" s="92" t="s">
        <v>45</v>
      </c>
      <c r="C376" s="93">
        <v>56857.746200000001</v>
      </c>
      <c r="D376" s="93">
        <v>2.0000000000000001E-4</v>
      </c>
      <c r="E376" s="58">
        <f t="shared" si="326"/>
        <v>36219.463267501058</v>
      </c>
      <c r="F376">
        <f t="shared" si="327"/>
        <v>36219.5</v>
      </c>
      <c r="G376">
        <f t="shared" ref="G376:G382" si="365">+C376-(C$7+F376*C$8)</f>
        <v>-1.3278876496769954E-2</v>
      </c>
      <c r="H376" s="116"/>
      <c r="I376" s="117"/>
      <c r="J376" s="117"/>
      <c r="K376" s="117">
        <f t="shared" ref="K376:K382" si="366">G376</f>
        <v>-1.3278876496769954E-2</v>
      </c>
      <c r="L376" s="116"/>
      <c r="M376" s="116"/>
      <c r="N376" s="118"/>
      <c r="O376" s="40">
        <f t="shared" ca="1" si="360"/>
        <v>-1.4365942266326065E-2</v>
      </c>
      <c r="P376" s="116"/>
      <c r="Q376" s="293">
        <f t="shared" si="328"/>
        <v>41839.246200000001</v>
      </c>
      <c r="R376" s="8">
        <f t="shared" ref="R376:R382" ca="1" si="367">+(O376-G376)^2</f>
        <v>1.1817119873406208E-6</v>
      </c>
      <c r="S376" s="116">
        <v>1</v>
      </c>
      <c r="T376" s="167">
        <f t="shared" ref="T376:T407" ca="1" si="368">+S376*R376</f>
        <v>1.1817119873406208E-6</v>
      </c>
      <c r="U376" s="116"/>
      <c r="V376" s="116"/>
      <c r="W376" s="25"/>
      <c r="X376" s="252"/>
      <c r="Y376" s="41"/>
      <c r="Z376">
        <f t="shared" si="329"/>
        <v>36219.5</v>
      </c>
      <c r="AA376" s="246">
        <f t="shared" si="330"/>
        <v>-1.5825561486501678E-2</v>
      </c>
      <c r="AB376" s="247">
        <f t="shared" si="331"/>
        <v>2.5466849897317241E-3</v>
      </c>
      <c r="AC376" s="247">
        <f t="shared" ca="1" si="332"/>
        <v>1.0870657695561114E-3</v>
      </c>
      <c r="AD376" s="248">
        <f t="shared" si="333"/>
        <v>6.4856044369248717E-6</v>
      </c>
      <c r="AH376">
        <f t="shared" si="334"/>
        <v>-5.3202562006774701E-3</v>
      </c>
      <c r="AI376">
        <f t="shared" si="335"/>
        <v>0.43903639136206074</v>
      </c>
      <c r="AJ376">
        <f t="shared" si="336"/>
        <v>-0.16131739743342779</v>
      </c>
      <c r="AK376">
        <f t="shared" si="337"/>
        <v>-0.23974203839907932</v>
      </c>
      <c r="AL376">
        <f t="shared" si="338"/>
        <v>-2.7377117550482439</v>
      </c>
      <c r="AM376">
        <f t="shared" si="339"/>
        <v>-4.8844577140726297</v>
      </c>
      <c r="AN376">
        <f t="shared" si="363"/>
        <v>3.9300433206560137</v>
      </c>
      <c r="AO376">
        <f t="shared" si="363"/>
        <v>3.9331036541045465</v>
      </c>
      <c r="AP376">
        <f t="shared" si="363"/>
        <v>3.9259909454949931</v>
      </c>
      <c r="AQ376">
        <f t="shared" si="363"/>
        <v>3.9426016585818933</v>
      </c>
      <c r="AR376">
        <f t="shared" si="363"/>
        <v>3.9042291734353252</v>
      </c>
      <c r="AS376">
        <f t="shared" si="363"/>
        <v>3.9953137182933709</v>
      </c>
      <c r="AT376">
        <f t="shared" si="363"/>
        <v>3.7906345913657251</v>
      </c>
      <c r="AU376">
        <f t="shared" si="341"/>
        <v>4.3640399594371599</v>
      </c>
      <c r="AV376" s="246">
        <f t="shared" si="342"/>
        <v>-1.4801478719490542E-2</v>
      </c>
      <c r="AW376" s="247">
        <f t="shared" si="343"/>
        <v>1.5226022227205881E-3</v>
      </c>
      <c r="AX376" s="248">
        <f t="shared" si="344"/>
        <v>2.3183175286336755E-6</v>
      </c>
      <c r="AY376" s="247">
        <f t="shared" si="345"/>
        <v>-8.9827030631036194E-3</v>
      </c>
      <c r="BA376">
        <f t="shared" si="346"/>
        <v>1.0240827670111358E-3</v>
      </c>
      <c r="BB376">
        <f t="shared" si="347"/>
        <v>1.1249305481867873</v>
      </c>
      <c r="BC376">
        <f t="shared" si="348"/>
        <v>3.5532769906203361E-2</v>
      </c>
      <c r="BD376">
        <f t="shared" si="349"/>
        <v>0.15533307947953492</v>
      </c>
      <c r="BE376">
        <f t="shared" si="350"/>
        <v>0.8934539682372642</v>
      </c>
      <c r="BF376">
        <f t="shared" si="351"/>
        <v>0.47902467486530753</v>
      </c>
      <c r="BG376">
        <f t="shared" si="364"/>
        <v>7.0293117298255297</v>
      </c>
      <c r="BH376">
        <f t="shared" si="364"/>
        <v>7.0293105124564628</v>
      </c>
      <c r="BI376">
        <f t="shared" si="364"/>
        <v>7.0293021959598825</v>
      </c>
      <c r="BJ376">
        <f t="shared" si="364"/>
        <v>7.0292453832517401</v>
      </c>
      <c r="BK376">
        <f t="shared" si="364"/>
        <v>7.0288573568220674</v>
      </c>
      <c r="BL376">
        <f t="shared" si="364"/>
        <v>7.0262108721684751</v>
      </c>
      <c r="BM376">
        <f t="shared" si="364"/>
        <v>7.0083287467019018</v>
      </c>
      <c r="BN376">
        <f t="shared" si="353"/>
        <v>6.8940007646380339</v>
      </c>
    </row>
    <row r="377" spans="1:66">
      <c r="A377" s="91" t="s">
        <v>172</v>
      </c>
      <c r="B377" s="92" t="s">
        <v>45</v>
      </c>
      <c r="C377" s="93">
        <v>56882.690199999997</v>
      </c>
      <c r="D377" s="93">
        <v>1E-4</v>
      </c>
      <c r="E377" s="58">
        <f t="shared" si="326"/>
        <v>36288.464244637762</v>
      </c>
      <c r="F377">
        <f t="shared" si="327"/>
        <v>36288.5</v>
      </c>
      <c r="G377">
        <f t="shared" si="365"/>
        <v>-1.2925639501190744E-2</v>
      </c>
      <c r="H377" s="116"/>
      <c r="I377" s="117"/>
      <c r="J377" s="117"/>
      <c r="K377" s="117">
        <f t="shared" si="366"/>
        <v>-1.2925639501190744E-2</v>
      </c>
      <c r="L377" s="116"/>
      <c r="M377" s="116"/>
      <c r="N377" s="118"/>
      <c r="O377" s="40">
        <f t="shared" ca="1" si="360"/>
        <v>-1.4636005394099177E-2</v>
      </c>
      <c r="P377" s="116"/>
      <c r="Q377" s="293">
        <f t="shared" si="328"/>
        <v>41864.190199999997</v>
      </c>
      <c r="R377" s="8">
        <f t="shared" ca="1" si="367"/>
        <v>2.9253514876244618E-6</v>
      </c>
      <c r="S377" s="116">
        <v>1</v>
      </c>
      <c r="T377" s="167">
        <f t="shared" ca="1" si="368"/>
        <v>2.9253514876244618E-6</v>
      </c>
      <c r="U377" s="116"/>
      <c r="V377" s="116"/>
      <c r="W377" s="25"/>
      <c r="X377" s="252"/>
      <c r="Y377" s="41"/>
      <c r="Z377">
        <f t="shared" si="329"/>
        <v>36288.5</v>
      </c>
      <c r="AA377" s="246">
        <f t="shared" si="330"/>
        <v>-1.5942979405139814E-2</v>
      </c>
      <c r="AB377" s="247">
        <f t="shared" si="331"/>
        <v>3.0173399039490692E-3</v>
      </c>
      <c r="AC377" s="247">
        <f t="shared" ca="1" si="332"/>
        <v>1.7103658929084331E-3</v>
      </c>
      <c r="AD377" s="248">
        <f t="shared" si="333"/>
        <v>9.1043400959633777E-6</v>
      </c>
      <c r="AH377">
        <f t="shared" si="334"/>
        <v>-5.4088870798935538E-3</v>
      </c>
      <c r="AI377">
        <f t="shared" si="335"/>
        <v>0.44021827414657999</v>
      </c>
      <c r="AJ377">
        <f t="shared" si="336"/>
        <v>-0.16615296044688421</v>
      </c>
      <c r="AK377">
        <f t="shared" si="337"/>
        <v>-0.2424888339540838</v>
      </c>
      <c r="AL377">
        <f t="shared" si="338"/>
        <v>-2.732810034789896</v>
      </c>
      <c r="AM377">
        <f t="shared" si="339"/>
        <v>-4.8242549852125265</v>
      </c>
      <c r="AN377">
        <f t="shared" si="363"/>
        <v>3.9388780029650858</v>
      </c>
      <c r="AO377">
        <f t="shared" si="363"/>
        <v>3.941773888983529</v>
      </c>
      <c r="AP377">
        <f t="shared" si="363"/>
        <v>3.9349828403461196</v>
      </c>
      <c r="AQ377">
        <f t="shared" si="363"/>
        <v>3.9509840014116571</v>
      </c>
      <c r="AR377">
        <f t="shared" si="363"/>
        <v>3.9136879599801215</v>
      </c>
      <c r="AS377">
        <f t="shared" si="363"/>
        <v>4.0030220334674</v>
      </c>
      <c r="AT377">
        <f t="shared" si="363"/>
        <v>3.8006048162493529</v>
      </c>
      <c r="AU377">
        <f t="shared" si="341"/>
        <v>4.3765754111877602</v>
      </c>
      <c r="AV377" s="246">
        <f t="shared" si="342"/>
        <v>-1.5043753945134993E-2</v>
      </c>
      <c r="AW377" s="247">
        <f t="shared" si="343"/>
        <v>2.1181144439442485E-3</v>
      </c>
      <c r="AX377" s="248">
        <f t="shared" si="344"/>
        <v>4.4864087976452532E-6</v>
      </c>
      <c r="AY377" s="247">
        <f t="shared" si="345"/>
        <v>-8.4159778813020104E-3</v>
      </c>
      <c r="BA377">
        <f t="shared" si="346"/>
        <v>8.992254600048205E-4</v>
      </c>
      <c r="BB377">
        <f t="shared" si="347"/>
        <v>1.1206633856873824</v>
      </c>
      <c r="BC377">
        <f t="shared" si="348"/>
        <v>8.362765023664457E-3</v>
      </c>
      <c r="BD377">
        <f t="shared" si="349"/>
        <v>0.15867058582265542</v>
      </c>
      <c r="BE377">
        <f t="shared" si="350"/>
        <v>0.92063135703935317</v>
      </c>
      <c r="BF377">
        <f t="shared" si="351"/>
        <v>0.49584199859733818</v>
      </c>
      <c r="BG377">
        <f t="shared" si="364"/>
        <v>7.0530308960055077</v>
      </c>
      <c r="BH377">
        <f t="shared" si="364"/>
        <v>7.0530297955984302</v>
      </c>
      <c r="BI377">
        <f t="shared" si="364"/>
        <v>7.0530221074146597</v>
      </c>
      <c r="BJ377">
        <f t="shared" si="364"/>
        <v>7.0529683941917165</v>
      </c>
      <c r="BK377">
        <f t="shared" si="364"/>
        <v>7.0525932066449135</v>
      </c>
      <c r="BL377">
        <f t="shared" si="364"/>
        <v>7.0499763063644183</v>
      </c>
      <c r="BM377">
        <f t="shared" si="364"/>
        <v>7.0319030524839361</v>
      </c>
      <c r="BN377">
        <f t="shared" si="353"/>
        <v>6.9142863016888638</v>
      </c>
    </row>
    <row r="378" spans="1:66">
      <c r="A378" s="91" t="s">
        <v>173</v>
      </c>
      <c r="B378" s="92" t="s">
        <v>45</v>
      </c>
      <c r="C378" s="93">
        <v>56882.690199999997</v>
      </c>
      <c r="D378" s="93">
        <v>1E-4</v>
      </c>
      <c r="E378" s="58">
        <f t="shared" si="326"/>
        <v>36288.464244637762</v>
      </c>
      <c r="F378">
        <f t="shared" si="327"/>
        <v>36288.5</v>
      </c>
      <c r="G378">
        <f t="shared" si="365"/>
        <v>-1.2925639501190744E-2</v>
      </c>
      <c r="H378" s="116"/>
      <c r="I378" s="117"/>
      <c r="J378" s="117"/>
      <c r="K378" s="117">
        <f t="shared" si="366"/>
        <v>-1.2925639501190744E-2</v>
      </c>
      <c r="L378" s="116"/>
      <c r="M378" s="116"/>
      <c r="N378" s="118"/>
      <c r="O378" s="40">
        <f t="shared" ca="1" si="360"/>
        <v>-1.4636005394099177E-2</v>
      </c>
      <c r="P378" s="116"/>
      <c r="Q378" s="293">
        <f t="shared" si="328"/>
        <v>41864.190199999997</v>
      </c>
      <c r="R378" s="8">
        <f t="shared" ca="1" si="367"/>
        <v>2.9253514876244618E-6</v>
      </c>
      <c r="S378" s="116">
        <v>1</v>
      </c>
      <c r="T378" s="167">
        <f t="shared" ca="1" si="368"/>
        <v>2.9253514876244618E-6</v>
      </c>
      <c r="U378" s="116"/>
      <c r="V378" s="116"/>
      <c r="W378" s="25"/>
      <c r="X378" s="252"/>
      <c r="Y378" s="41"/>
      <c r="Z378">
        <f t="shared" si="329"/>
        <v>36288.5</v>
      </c>
      <c r="AA378" s="246">
        <f t="shared" si="330"/>
        <v>-1.5942979405139814E-2</v>
      </c>
      <c r="AB378" s="247">
        <f t="shared" si="331"/>
        <v>3.0173399039490692E-3</v>
      </c>
      <c r="AC378" s="247">
        <f t="shared" ca="1" si="332"/>
        <v>1.7103658929084331E-3</v>
      </c>
      <c r="AD378" s="248">
        <f t="shared" si="333"/>
        <v>9.1043400959633777E-6</v>
      </c>
      <c r="AH378">
        <f t="shared" si="334"/>
        <v>-5.4088870798935538E-3</v>
      </c>
      <c r="AI378">
        <f t="shared" si="335"/>
        <v>0.44021827414657999</v>
      </c>
      <c r="AJ378">
        <f t="shared" si="336"/>
        <v>-0.16615296044688421</v>
      </c>
      <c r="AK378">
        <f t="shared" si="337"/>
        <v>-0.2424888339540838</v>
      </c>
      <c r="AL378">
        <f t="shared" si="338"/>
        <v>-2.732810034789896</v>
      </c>
      <c r="AM378">
        <f t="shared" si="339"/>
        <v>-4.8242549852125265</v>
      </c>
      <c r="AN378">
        <f t="shared" si="363"/>
        <v>3.9388780029650858</v>
      </c>
      <c r="AO378">
        <f t="shared" si="363"/>
        <v>3.941773888983529</v>
      </c>
      <c r="AP378">
        <f t="shared" si="363"/>
        <v>3.9349828403461196</v>
      </c>
      <c r="AQ378">
        <f t="shared" si="363"/>
        <v>3.9509840014116571</v>
      </c>
      <c r="AR378">
        <f t="shared" si="363"/>
        <v>3.9136879599801215</v>
      </c>
      <c r="AS378">
        <f t="shared" si="363"/>
        <v>4.0030220334674</v>
      </c>
      <c r="AT378">
        <f t="shared" si="363"/>
        <v>3.8006048162493529</v>
      </c>
      <c r="AU378">
        <f t="shared" si="341"/>
        <v>4.3765754111877602</v>
      </c>
      <c r="AV378" s="246">
        <f t="shared" si="342"/>
        <v>-1.5043753945134993E-2</v>
      </c>
      <c r="AW378" s="247">
        <f t="shared" si="343"/>
        <v>2.1181144439442485E-3</v>
      </c>
      <c r="AX378" s="248">
        <f t="shared" si="344"/>
        <v>4.4864087976452532E-6</v>
      </c>
      <c r="AY378" s="247">
        <f t="shared" si="345"/>
        <v>-8.4159778813020104E-3</v>
      </c>
      <c r="BA378">
        <f t="shared" si="346"/>
        <v>8.992254600048205E-4</v>
      </c>
      <c r="BB378">
        <f t="shared" si="347"/>
        <v>1.1206633856873824</v>
      </c>
      <c r="BC378">
        <f t="shared" si="348"/>
        <v>8.362765023664457E-3</v>
      </c>
      <c r="BD378">
        <f t="shared" si="349"/>
        <v>0.15867058582265542</v>
      </c>
      <c r="BE378">
        <f t="shared" si="350"/>
        <v>0.92063135703935317</v>
      </c>
      <c r="BF378">
        <f t="shared" si="351"/>
        <v>0.49584199859733818</v>
      </c>
      <c r="BG378">
        <f t="shared" si="364"/>
        <v>7.0530308960055077</v>
      </c>
      <c r="BH378">
        <f t="shared" si="364"/>
        <v>7.0530297955984302</v>
      </c>
      <c r="BI378">
        <f t="shared" si="364"/>
        <v>7.0530221074146597</v>
      </c>
      <c r="BJ378">
        <f t="shared" si="364"/>
        <v>7.0529683941917165</v>
      </c>
      <c r="BK378">
        <f t="shared" si="364"/>
        <v>7.0525932066449135</v>
      </c>
      <c r="BL378">
        <f t="shared" si="364"/>
        <v>7.0499763063644183</v>
      </c>
      <c r="BM378">
        <f t="shared" si="364"/>
        <v>7.0319030524839361</v>
      </c>
      <c r="BN378">
        <f t="shared" si="353"/>
        <v>6.9142863016888638</v>
      </c>
    </row>
    <row r="379" spans="1:66">
      <c r="A379" s="91" t="s">
        <v>172</v>
      </c>
      <c r="B379" s="92" t="s">
        <v>49</v>
      </c>
      <c r="C379" s="93">
        <v>56882.869500000001</v>
      </c>
      <c r="D379" s="93">
        <v>2.0000000000000001E-4</v>
      </c>
      <c r="E379" s="58">
        <f t="shared" si="326"/>
        <v>36288.960230654477</v>
      </c>
      <c r="F379">
        <f t="shared" si="327"/>
        <v>36289</v>
      </c>
      <c r="G379">
        <f t="shared" si="365"/>
        <v>-1.4376702994923107E-2</v>
      </c>
      <c r="H379" s="116"/>
      <c r="I379" s="117"/>
      <c r="J379" s="117"/>
      <c r="K379" s="117">
        <f t="shared" si="366"/>
        <v>-1.4376702994923107E-2</v>
      </c>
      <c r="L379" s="116"/>
      <c r="M379" s="116"/>
      <c r="N379" s="118"/>
      <c r="O379" s="40">
        <f t="shared" ca="1" si="360"/>
        <v>-1.4637962373285934E-2</v>
      </c>
      <c r="P379" s="116"/>
      <c r="Q379" s="293">
        <f t="shared" si="328"/>
        <v>41864.369500000001</v>
      </c>
      <c r="R379" s="8">
        <f t="shared" ca="1" si="367"/>
        <v>6.8256462782530787E-8</v>
      </c>
      <c r="S379" s="116">
        <v>1</v>
      </c>
      <c r="T379" s="167">
        <f t="shared" ca="1" si="368"/>
        <v>6.8256462782530787E-8</v>
      </c>
      <c r="U379" s="116"/>
      <c r="V379" s="116"/>
      <c r="W379" s="25"/>
      <c r="X379" s="252"/>
      <c r="Y379" s="41"/>
      <c r="Z379">
        <f t="shared" si="329"/>
        <v>36289</v>
      </c>
      <c r="AA379" s="246">
        <f t="shared" si="330"/>
        <v>-1.5943829433166311E-2</v>
      </c>
      <c r="AB379" s="247">
        <f t="shared" si="331"/>
        <v>1.5671264382432042E-3</v>
      </c>
      <c r="AC379" s="247">
        <f t="shared" ca="1" si="332"/>
        <v>2.6125937836282698E-4</v>
      </c>
      <c r="AD379" s="248">
        <f t="shared" si="333"/>
        <v>2.455885273440831E-6</v>
      </c>
      <c r="AH379">
        <f t="shared" si="334"/>
        <v>-5.4095285908318412E-3</v>
      </c>
      <c r="AI379">
        <f t="shared" si="335"/>
        <v>0.44022690996629799</v>
      </c>
      <c r="AJ379">
        <f t="shared" si="336"/>
        <v>-0.16618807714088571</v>
      </c>
      <c r="AK379">
        <f t="shared" si="337"/>
        <v>-0.24250876863727125</v>
      </c>
      <c r="AL379">
        <f t="shared" si="338"/>
        <v>-2.7327744229861639</v>
      </c>
      <c r="AM379">
        <f t="shared" si="339"/>
        <v>-4.8238228119139954</v>
      </c>
      <c r="AN379">
        <f t="shared" si="363"/>
        <v>3.938942101392569</v>
      </c>
      <c r="AO379">
        <f t="shared" si="363"/>
        <v>3.941836812678428</v>
      </c>
      <c r="AP379">
        <f t="shared" si="363"/>
        <v>3.935048073828519</v>
      </c>
      <c r="AQ379">
        <f t="shared" si="363"/>
        <v>3.9510448335785946</v>
      </c>
      <c r="AR379">
        <f t="shared" si="363"/>
        <v>3.9137566116506872</v>
      </c>
      <c r="AS379">
        <f t="shared" si="363"/>
        <v>4.0030778666991385</v>
      </c>
      <c r="AT379">
        <f t="shared" si="363"/>
        <v>3.8006773940719834</v>
      </c>
      <c r="AU379">
        <f t="shared" si="341"/>
        <v>4.376666247794649</v>
      </c>
      <c r="AV379" s="246">
        <f t="shared" si="342"/>
        <v>-1.5045508927972875E-2</v>
      </c>
      <c r="AW379" s="247">
        <f t="shared" si="343"/>
        <v>6.688059330497674E-4</v>
      </c>
      <c r="AX379" s="248">
        <f t="shared" si="344"/>
        <v>4.4730137608256994E-7</v>
      </c>
      <c r="AY379" s="247">
        <f t="shared" si="345"/>
        <v>-9.865494909284702E-3</v>
      </c>
      <c r="BA379">
        <f t="shared" si="346"/>
        <v>8.98320505193436E-4</v>
      </c>
      <c r="BB379">
        <f t="shared" si="347"/>
        <v>1.1206322549788106</v>
      </c>
      <c r="BC379">
        <f t="shared" si="348"/>
        <v>8.1665892585595506E-3</v>
      </c>
      <c r="BD379">
        <f t="shared" si="349"/>
        <v>0.15869425480959895</v>
      </c>
      <c r="BE379">
        <f t="shared" si="350"/>
        <v>0.92082753950499774</v>
      </c>
      <c r="BF379">
        <f t="shared" si="351"/>
        <v>0.4959642124153768</v>
      </c>
      <c r="BG379">
        <f t="shared" si="364"/>
        <v>7.0532024442822285</v>
      </c>
      <c r="BH379">
        <f t="shared" si="364"/>
        <v>7.0532013447081052</v>
      </c>
      <c r="BI379">
        <f t="shared" si="364"/>
        <v>7.0531936610660582</v>
      </c>
      <c r="BJ379">
        <f t="shared" si="364"/>
        <v>7.0531399706443025</v>
      </c>
      <c r="BK379">
        <f t="shared" si="364"/>
        <v>7.0527648799867686</v>
      </c>
      <c r="BL379">
        <f t="shared" si="364"/>
        <v>7.0501482212249282</v>
      </c>
      <c r="BM379">
        <f t="shared" si="364"/>
        <v>7.0320737057833771</v>
      </c>
      <c r="BN379">
        <f t="shared" si="353"/>
        <v>6.9144332983341599</v>
      </c>
    </row>
    <row r="380" spans="1:66">
      <c r="A380" s="91" t="s">
        <v>173</v>
      </c>
      <c r="B380" s="92" t="s">
        <v>49</v>
      </c>
      <c r="C380" s="93">
        <v>56882.869500000001</v>
      </c>
      <c r="D380" s="93">
        <v>2.0000000000000001E-4</v>
      </c>
      <c r="E380" s="58">
        <f t="shared" si="326"/>
        <v>36288.960230654477</v>
      </c>
      <c r="F380">
        <f t="shared" si="327"/>
        <v>36289</v>
      </c>
      <c r="G380">
        <f t="shared" si="365"/>
        <v>-1.4376702994923107E-2</v>
      </c>
      <c r="H380" s="116"/>
      <c r="I380" s="117"/>
      <c r="J380" s="117"/>
      <c r="K380" s="117">
        <f t="shared" si="366"/>
        <v>-1.4376702994923107E-2</v>
      </c>
      <c r="L380" s="116"/>
      <c r="M380" s="116"/>
      <c r="N380" s="118"/>
      <c r="O380" s="40">
        <f t="shared" ca="1" si="360"/>
        <v>-1.4637962373285934E-2</v>
      </c>
      <c r="P380" s="116"/>
      <c r="Q380" s="293">
        <f t="shared" si="328"/>
        <v>41864.369500000001</v>
      </c>
      <c r="R380" s="8">
        <f t="shared" ca="1" si="367"/>
        <v>6.8256462782530787E-8</v>
      </c>
      <c r="S380" s="116">
        <v>1</v>
      </c>
      <c r="T380" s="167">
        <f t="shared" ca="1" si="368"/>
        <v>6.8256462782530787E-8</v>
      </c>
      <c r="U380" s="116"/>
      <c r="V380" s="116"/>
      <c r="W380" s="25"/>
      <c r="X380" s="252"/>
      <c r="Y380" s="41"/>
      <c r="Z380">
        <f t="shared" si="329"/>
        <v>36289</v>
      </c>
      <c r="AA380" s="246">
        <f t="shared" si="330"/>
        <v>-1.5943829433166311E-2</v>
      </c>
      <c r="AB380" s="247">
        <f t="shared" si="331"/>
        <v>1.5671264382432042E-3</v>
      </c>
      <c r="AC380" s="247">
        <f t="shared" ca="1" si="332"/>
        <v>2.6125937836282698E-4</v>
      </c>
      <c r="AD380" s="248">
        <f t="shared" si="333"/>
        <v>2.455885273440831E-6</v>
      </c>
      <c r="AH380">
        <f t="shared" si="334"/>
        <v>-5.4095285908318412E-3</v>
      </c>
      <c r="AI380">
        <f t="shared" si="335"/>
        <v>0.44022690996629799</v>
      </c>
      <c r="AJ380">
        <f t="shared" si="336"/>
        <v>-0.16618807714088571</v>
      </c>
      <c r="AK380">
        <f t="shared" si="337"/>
        <v>-0.24250876863727125</v>
      </c>
      <c r="AL380">
        <f t="shared" si="338"/>
        <v>-2.7327744229861639</v>
      </c>
      <c r="AM380">
        <f t="shared" si="339"/>
        <v>-4.8238228119139954</v>
      </c>
      <c r="AN380">
        <f t="shared" si="363"/>
        <v>3.938942101392569</v>
      </c>
      <c r="AO380">
        <f t="shared" si="363"/>
        <v>3.941836812678428</v>
      </c>
      <c r="AP380">
        <f t="shared" si="363"/>
        <v>3.935048073828519</v>
      </c>
      <c r="AQ380">
        <f t="shared" si="363"/>
        <v>3.9510448335785946</v>
      </c>
      <c r="AR380">
        <f t="shared" si="363"/>
        <v>3.9137566116506872</v>
      </c>
      <c r="AS380">
        <f t="shared" si="363"/>
        <v>4.0030778666991385</v>
      </c>
      <c r="AT380">
        <f t="shared" si="363"/>
        <v>3.8006773940719834</v>
      </c>
      <c r="AU380">
        <f t="shared" si="341"/>
        <v>4.376666247794649</v>
      </c>
      <c r="AV380" s="246">
        <f t="shared" si="342"/>
        <v>-1.5045508927972875E-2</v>
      </c>
      <c r="AW380" s="247">
        <f t="shared" si="343"/>
        <v>6.688059330497674E-4</v>
      </c>
      <c r="AX380" s="248">
        <f t="shared" si="344"/>
        <v>4.4730137608256994E-7</v>
      </c>
      <c r="AY380" s="247">
        <f t="shared" si="345"/>
        <v>-9.865494909284702E-3</v>
      </c>
      <c r="BA380">
        <f t="shared" si="346"/>
        <v>8.98320505193436E-4</v>
      </c>
      <c r="BB380">
        <f t="shared" si="347"/>
        <v>1.1206322549788106</v>
      </c>
      <c r="BC380">
        <f t="shared" si="348"/>
        <v>8.1665892585595506E-3</v>
      </c>
      <c r="BD380">
        <f t="shared" si="349"/>
        <v>0.15869425480959895</v>
      </c>
      <c r="BE380">
        <f t="shared" si="350"/>
        <v>0.92082753950499774</v>
      </c>
      <c r="BF380">
        <f t="shared" si="351"/>
        <v>0.4959642124153768</v>
      </c>
      <c r="BG380">
        <f t="shared" si="364"/>
        <v>7.0532024442822285</v>
      </c>
      <c r="BH380">
        <f t="shared" si="364"/>
        <v>7.0532013447081052</v>
      </c>
      <c r="BI380">
        <f t="shared" si="364"/>
        <v>7.0531936610660582</v>
      </c>
      <c r="BJ380">
        <f t="shared" si="364"/>
        <v>7.0531399706443025</v>
      </c>
      <c r="BK380">
        <f t="shared" si="364"/>
        <v>7.0527648799867686</v>
      </c>
      <c r="BL380">
        <f t="shared" si="364"/>
        <v>7.0501482212249282</v>
      </c>
      <c r="BM380">
        <f t="shared" si="364"/>
        <v>7.0320737057833771</v>
      </c>
      <c r="BN380">
        <f t="shared" si="353"/>
        <v>6.9144332983341599</v>
      </c>
    </row>
    <row r="381" spans="1:66">
      <c r="A381" s="86" t="s">
        <v>177</v>
      </c>
      <c r="B381" s="74" t="s">
        <v>49</v>
      </c>
      <c r="C381" s="73">
        <v>56897.690999999999</v>
      </c>
      <c r="D381" s="73">
        <v>1E-4</v>
      </c>
      <c r="E381" s="58">
        <f t="shared" si="326"/>
        <v>36329.959989419374</v>
      </c>
      <c r="F381">
        <f t="shared" si="327"/>
        <v>36330</v>
      </c>
      <c r="G381">
        <f t="shared" si="365"/>
        <v>-1.4463909996266011E-2</v>
      </c>
      <c r="H381" s="116"/>
      <c r="I381" s="117"/>
      <c r="J381" s="117"/>
      <c r="K381" s="117">
        <f t="shared" si="366"/>
        <v>-1.4463909996266011E-2</v>
      </c>
      <c r="L381" s="116"/>
      <c r="M381" s="116"/>
      <c r="N381" s="118"/>
      <c r="O381" s="40">
        <f t="shared" ca="1" si="360"/>
        <v>-1.4798434666600413E-2</v>
      </c>
      <c r="P381" s="116"/>
      <c r="Q381" s="293">
        <f t="shared" si="328"/>
        <v>41879.190999999999</v>
      </c>
      <c r="R381" s="8">
        <f t="shared" ca="1" si="367"/>
        <v>1.119067550623402E-7</v>
      </c>
      <c r="S381" s="116">
        <v>1</v>
      </c>
      <c r="T381" s="167">
        <f t="shared" ca="1" si="368"/>
        <v>1.119067550623402E-7</v>
      </c>
      <c r="U381" s="116"/>
      <c r="V381" s="116"/>
      <c r="W381" s="25"/>
      <c r="X381" s="252"/>
      <c r="Y381" s="41"/>
      <c r="Z381">
        <f t="shared" si="329"/>
        <v>36330</v>
      </c>
      <c r="AA381" s="246">
        <f t="shared" si="330"/>
        <v>-1.6013490660268373E-2</v>
      </c>
      <c r="AB381" s="247">
        <f t="shared" si="331"/>
        <v>1.5495806640023618E-3</v>
      </c>
      <c r="AC381" s="247">
        <f t="shared" ca="1" si="332"/>
        <v>3.3452467033440181E-4</v>
      </c>
      <c r="AD381" s="248">
        <f t="shared" si="333"/>
        <v>2.4012002342500007E-6</v>
      </c>
      <c r="AH381">
        <f t="shared" si="334"/>
        <v>-5.4620955613457704E-3</v>
      </c>
      <c r="AI381">
        <f t="shared" si="335"/>
        <v>0.44093857427716876</v>
      </c>
      <c r="AJ381">
        <f t="shared" si="336"/>
        <v>-0.16907141506752982</v>
      </c>
      <c r="AK381">
        <f t="shared" si="337"/>
        <v>-0.24414491078169112</v>
      </c>
      <c r="AL381">
        <f t="shared" si="338"/>
        <v>-2.7298496991685126</v>
      </c>
      <c r="AM381">
        <f t="shared" si="339"/>
        <v>-4.7885809382123954</v>
      </c>
      <c r="AN381">
        <f t="shared" ref="AN381:AT390" si="369">$AU381+$AB$7*SIN(AO381)</f>
        <v>3.9442020754027234</v>
      </c>
      <c r="AO381">
        <f t="shared" si="369"/>
        <v>3.9470012985042993</v>
      </c>
      <c r="AP381">
        <f t="shared" si="369"/>
        <v>3.9404008967488022</v>
      </c>
      <c r="AQ381">
        <f t="shared" si="369"/>
        <v>3.9560375919393893</v>
      </c>
      <c r="AR381">
        <f t="shared" si="369"/>
        <v>3.9193913833213418</v>
      </c>
      <c r="AS381">
        <f t="shared" si="369"/>
        <v>4.0076551349501619</v>
      </c>
      <c r="AT381">
        <f t="shared" si="369"/>
        <v>3.8066449625645133</v>
      </c>
      <c r="AU381">
        <f t="shared" si="341"/>
        <v>4.3841148495594977</v>
      </c>
      <c r="AV381" s="246">
        <f t="shared" si="342"/>
        <v>-1.5189378000315968E-2</v>
      </c>
      <c r="AW381" s="247">
        <f t="shared" si="343"/>
        <v>7.254680040499565E-4</v>
      </c>
      <c r="AX381" s="248">
        <f t="shared" si="344"/>
        <v>5.2630382490022772E-7</v>
      </c>
      <c r="AY381" s="247">
        <f t="shared" si="345"/>
        <v>-9.8259270948726461E-3</v>
      </c>
      <c r="BA381">
        <f t="shared" si="346"/>
        <v>8.2411265995240457E-4</v>
      </c>
      <c r="BB381">
        <f t="shared" si="347"/>
        <v>1.1180698156086661</v>
      </c>
      <c r="BC381">
        <f t="shared" si="348"/>
        <v>-7.8830433176218257E-3</v>
      </c>
      <c r="BD381">
        <f t="shared" si="349"/>
        <v>0.16060985677405434</v>
      </c>
      <c r="BE381">
        <f t="shared" si="350"/>
        <v>0.93687734450732318</v>
      </c>
      <c r="BF381">
        <f t="shared" si="351"/>
        <v>0.50600325598921048</v>
      </c>
      <c r="BG381">
        <f t="shared" ref="BG381:BM390" si="370">$BN381+$BB$7*SIN(BH381)</f>
        <v>7.0672531446570366</v>
      </c>
      <c r="BH381">
        <f t="shared" si="370"/>
        <v>7.0672521125744048</v>
      </c>
      <c r="BI381">
        <f t="shared" si="370"/>
        <v>7.0672448002013919</v>
      </c>
      <c r="BJ381">
        <f t="shared" si="370"/>
        <v>7.0671929930871524</v>
      </c>
      <c r="BK381">
        <f t="shared" si="370"/>
        <v>7.0668260237312426</v>
      </c>
      <c r="BL381">
        <f t="shared" si="370"/>
        <v>7.0642304702372298</v>
      </c>
      <c r="BM381">
        <f t="shared" si="370"/>
        <v>7.0460585791339998</v>
      </c>
      <c r="BN381">
        <f t="shared" si="353"/>
        <v>6.9264870232484208</v>
      </c>
    </row>
    <row r="382" spans="1:66">
      <c r="A382" s="73" t="s">
        <v>178</v>
      </c>
      <c r="B382" s="74" t="s">
        <v>45</v>
      </c>
      <c r="C382" s="73">
        <v>57243.465400000001</v>
      </c>
      <c r="D382" s="73">
        <v>2.0000000000000001E-4</v>
      </c>
      <c r="E382" s="58">
        <f t="shared" si="326"/>
        <v>37286.453393398711</v>
      </c>
      <c r="F382">
        <f t="shared" si="327"/>
        <v>37286.5</v>
      </c>
      <c r="G382">
        <f t="shared" si="365"/>
        <v>-1.684838549408596E-2</v>
      </c>
      <c r="H382" s="116"/>
      <c r="I382" s="117"/>
      <c r="J382" s="117"/>
      <c r="K382" s="117">
        <f t="shared" si="366"/>
        <v>-1.684838549408596E-2</v>
      </c>
      <c r="L382" s="116"/>
      <c r="M382" s="116"/>
      <c r="N382" s="118"/>
      <c r="O382" s="40">
        <f t="shared" ca="1" si="360"/>
        <v>-1.8542135850875746E-2</v>
      </c>
      <c r="P382" s="116"/>
      <c r="Q382" s="293">
        <f t="shared" si="328"/>
        <v>42224.965400000001</v>
      </c>
      <c r="R382" s="8">
        <f t="shared" ca="1" si="367"/>
        <v>2.8687902711255277E-6</v>
      </c>
      <c r="S382" s="116">
        <v>1</v>
      </c>
      <c r="T382" s="167">
        <f t="shared" ca="1" si="368"/>
        <v>2.8687902711255277E-6</v>
      </c>
      <c r="U382" s="116"/>
      <c r="V382" s="116"/>
      <c r="W382" s="25"/>
      <c r="X382" s="252"/>
      <c r="Y382" s="41"/>
      <c r="Z382">
        <f t="shared" si="329"/>
        <v>37286.5</v>
      </c>
      <c r="AA382" s="246">
        <f t="shared" si="330"/>
        <v>-1.761246865931336E-2</v>
      </c>
      <c r="AB382" s="247">
        <f t="shared" si="331"/>
        <v>7.6408316522739994E-4</v>
      </c>
      <c r="AC382" s="247">
        <f t="shared" ca="1" si="332"/>
        <v>1.693750356789786E-3</v>
      </c>
      <c r="AD382" s="248">
        <f t="shared" si="333"/>
        <v>5.8382308338392214E-7</v>
      </c>
      <c r="AH382">
        <f t="shared" si="334"/>
        <v>-6.6646011539341675E-3</v>
      </c>
      <c r="AI382">
        <f t="shared" si="335"/>
        <v>0.45968092297789942</v>
      </c>
      <c r="AJ382">
        <f t="shared" si="336"/>
        <v>-0.23861288274122971</v>
      </c>
      <c r="AK382">
        <f t="shared" si="337"/>
        <v>-0.28321671948850419</v>
      </c>
      <c r="AL382">
        <f t="shared" si="338"/>
        <v>-2.6587999201570791</v>
      </c>
      <c r="AM382">
        <f t="shared" si="339"/>
        <v>-4.0617846266549078</v>
      </c>
      <c r="AN382">
        <f t="shared" si="369"/>
        <v>4.0693037329604413</v>
      </c>
      <c r="AO382">
        <f t="shared" si="369"/>
        <v>4.070377088725043</v>
      </c>
      <c r="AP382">
        <f t="shared" si="369"/>
        <v>4.0674445542047932</v>
      </c>
      <c r="AQ382">
        <f t="shared" si="369"/>
        <v>4.0754840016882614</v>
      </c>
      <c r="AR382">
        <f t="shared" si="369"/>
        <v>4.0536452087321662</v>
      </c>
      <c r="AS382">
        <f t="shared" si="369"/>
        <v>4.1145615815764174</v>
      </c>
      <c r="AT382">
        <f t="shared" si="369"/>
        <v>3.9551058922748656</v>
      </c>
      <c r="AU382">
        <f t="shared" si="341"/>
        <v>4.5578852785370172</v>
      </c>
      <c r="AV382" s="246">
        <f t="shared" si="342"/>
        <v>-1.8484481272224289E-2</v>
      </c>
      <c r="AW382" s="247">
        <f t="shared" si="343"/>
        <v>1.6360957781383287E-3</v>
      </c>
      <c r="AX382" s="248">
        <f t="shared" si="344"/>
        <v>2.6768093952420632E-6</v>
      </c>
      <c r="AY382" s="247">
        <f t="shared" si="345"/>
        <v>-9.311771727240863E-3</v>
      </c>
      <c r="BA382">
        <f t="shared" si="346"/>
        <v>-8.7201261291092983E-4</v>
      </c>
      <c r="BB382">
        <f t="shared" si="347"/>
        <v>1.0552323790343285</v>
      </c>
      <c r="BC382">
        <f t="shared" si="348"/>
        <v>-0.3532573610930223</v>
      </c>
      <c r="BD382">
        <f t="shared" si="349"/>
        <v>0.19153430960810899</v>
      </c>
      <c r="BE382">
        <f t="shared" si="350"/>
        <v>1.2900448935209423</v>
      </c>
      <c r="BF382">
        <f t="shared" si="351"/>
        <v>0.75237980777867319</v>
      </c>
      <c r="BG382">
        <f t="shared" si="370"/>
        <v>7.3855579468576247</v>
      </c>
      <c r="BH382">
        <f t="shared" si="370"/>
        <v>7.3855578441816041</v>
      </c>
      <c r="BI382">
        <f t="shared" si="370"/>
        <v>7.3855567033080813</v>
      </c>
      <c r="BJ382">
        <f t="shared" si="370"/>
        <v>7.3855440267881702</v>
      </c>
      <c r="BK382">
        <f t="shared" si="370"/>
        <v>7.3854031962905466</v>
      </c>
      <c r="BL382">
        <f t="shared" si="370"/>
        <v>7.3838412589903513</v>
      </c>
      <c r="BM382">
        <f t="shared" si="370"/>
        <v>7.3668285626788155</v>
      </c>
      <c r="BN382">
        <f t="shared" si="353"/>
        <v>7.2076916056994129</v>
      </c>
    </row>
    <row r="383" spans="1:66">
      <c r="A383" s="73" t="s">
        <v>178</v>
      </c>
      <c r="B383" s="74" t="s">
        <v>49</v>
      </c>
      <c r="C383" s="73">
        <v>57243.536399999997</v>
      </c>
      <c r="D383" s="73">
        <v>2.0000000000000001E-4</v>
      </c>
      <c r="E383" s="58">
        <f t="shared" si="326"/>
        <v>37286.64979611586</v>
      </c>
      <c r="F383">
        <f t="shared" si="327"/>
        <v>37286.5</v>
      </c>
      <c r="G383"/>
      <c r="H383" s="116"/>
      <c r="I383" s="117"/>
      <c r="J383" s="117"/>
      <c r="K383" s="117"/>
      <c r="L383" s="116"/>
      <c r="M383" s="116"/>
      <c r="N383" s="118"/>
      <c r="O383" s="40">
        <f t="shared" ca="1" si="360"/>
        <v>-1.8542135850875746E-2</v>
      </c>
      <c r="P383" s="116"/>
      <c r="Q383" s="293">
        <f t="shared" si="328"/>
        <v>42225.036399999997</v>
      </c>
      <c r="R383" s="8">
        <f ca="1">+(O383-U383)^2</f>
        <v>5.2843813403936641E-3</v>
      </c>
      <c r="S383" s="116"/>
      <c r="T383" s="167">
        <f t="shared" ca="1" si="368"/>
        <v>0</v>
      </c>
      <c r="U383" s="58">
        <f>+C383-(C$7+F383*C$8)</f>
        <v>5.415161450218875E-2</v>
      </c>
      <c r="V383" s="116"/>
      <c r="W383" s="25"/>
      <c r="X383" s="252"/>
      <c r="Y383" s="41"/>
      <c r="Z383">
        <f t="shared" si="329"/>
        <v>37286.5</v>
      </c>
      <c r="AA383" s="246">
        <f t="shared" si="330"/>
        <v>-1.761246865931336E-2</v>
      </c>
      <c r="AB383" s="247">
        <f t="shared" si="331"/>
        <v>1.761246865931336E-2</v>
      </c>
      <c r="AC383" s="247">
        <f t="shared" ca="1" si="332"/>
        <v>1.8542135850875746E-2</v>
      </c>
      <c r="AD383" s="248">
        <f t="shared" si="333"/>
        <v>0</v>
      </c>
      <c r="AH383">
        <f t="shared" si="334"/>
        <v>-6.6646011539341675E-3</v>
      </c>
      <c r="AI383">
        <f t="shared" si="335"/>
        <v>0.45968092297789942</v>
      </c>
      <c r="AJ383">
        <f t="shared" si="336"/>
        <v>-0.23861288274122971</v>
      </c>
      <c r="AK383">
        <f t="shared" si="337"/>
        <v>-0.28321671948850419</v>
      </c>
      <c r="AL383">
        <f t="shared" si="338"/>
        <v>-2.6587999201570791</v>
      </c>
      <c r="AM383">
        <f t="shared" si="339"/>
        <v>-4.0617846266549078</v>
      </c>
      <c r="AN383">
        <f t="shared" si="369"/>
        <v>4.0693037329604413</v>
      </c>
      <c r="AO383">
        <f t="shared" si="369"/>
        <v>4.070377088725043</v>
      </c>
      <c r="AP383">
        <f t="shared" si="369"/>
        <v>4.0674445542047932</v>
      </c>
      <c r="AQ383">
        <f t="shared" si="369"/>
        <v>4.0754840016882614</v>
      </c>
      <c r="AR383">
        <f t="shared" si="369"/>
        <v>4.0536452087321662</v>
      </c>
      <c r="AS383">
        <f t="shared" si="369"/>
        <v>4.1145615815764174</v>
      </c>
      <c r="AT383">
        <f t="shared" si="369"/>
        <v>3.9551058922748656</v>
      </c>
      <c r="AU383">
        <f t="shared" si="341"/>
        <v>4.5578852785370172</v>
      </c>
      <c r="AV383" s="246">
        <f t="shared" si="342"/>
        <v>-1.8484481272224289E-2</v>
      </c>
      <c r="AW383" s="247">
        <f t="shared" si="343"/>
        <v>-9999</v>
      </c>
      <c r="AX383" s="248">
        <f t="shared" si="344"/>
        <v>0</v>
      </c>
      <c r="AY383" s="247">
        <f t="shared" si="345"/>
        <v>-9999</v>
      </c>
      <c r="BA383">
        <f t="shared" si="346"/>
        <v>-8.7201261291092983E-4</v>
      </c>
      <c r="BB383">
        <f t="shared" si="347"/>
        <v>1.0552323790343285</v>
      </c>
      <c r="BC383">
        <f t="shared" si="348"/>
        <v>-0.3532573610930223</v>
      </c>
      <c r="BD383">
        <f t="shared" si="349"/>
        <v>0.19153430960810899</v>
      </c>
      <c r="BE383">
        <f t="shared" si="350"/>
        <v>1.2900448935209423</v>
      </c>
      <c r="BF383">
        <f t="shared" si="351"/>
        <v>0.75237980777867319</v>
      </c>
      <c r="BG383">
        <f t="shared" si="370"/>
        <v>7.3855579468576247</v>
      </c>
      <c r="BH383">
        <f t="shared" si="370"/>
        <v>7.3855578441816041</v>
      </c>
      <c r="BI383">
        <f t="shared" si="370"/>
        <v>7.3855567033080813</v>
      </c>
      <c r="BJ383">
        <f t="shared" si="370"/>
        <v>7.3855440267881702</v>
      </c>
      <c r="BK383">
        <f t="shared" si="370"/>
        <v>7.3854031962905466</v>
      </c>
      <c r="BL383">
        <f t="shared" si="370"/>
        <v>7.3838412589903513</v>
      </c>
      <c r="BM383">
        <f t="shared" si="370"/>
        <v>7.3668285626788155</v>
      </c>
      <c r="BN383">
        <f t="shared" si="353"/>
        <v>7.2076916056994129</v>
      </c>
    </row>
    <row r="384" spans="1:66">
      <c r="A384" s="73" t="s">
        <v>178</v>
      </c>
      <c r="B384" s="74" t="s">
        <v>45</v>
      </c>
      <c r="C384" s="73">
        <v>57246.357199999999</v>
      </c>
      <c r="D384" s="73">
        <v>2.0000000000000001E-4</v>
      </c>
      <c r="E384" s="58">
        <f t="shared" si="326"/>
        <v>37294.452793081357</v>
      </c>
      <c r="F384">
        <f t="shared" si="327"/>
        <v>37294.5</v>
      </c>
      <c r="G384">
        <f t="shared" ref="G384:G410" si="371">+C384-(C$7+F384*C$8)</f>
        <v>-1.7065401501895394E-2</v>
      </c>
      <c r="H384" s="116"/>
      <c r="I384" s="117"/>
      <c r="J384" s="117"/>
      <c r="K384" s="117">
        <f t="shared" ref="K384:K406" si="372">G384</f>
        <v>-1.7065401501895394E-2</v>
      </c>
      <c r="L384" s="116"/>
      <c r="M384" s="116"/>
      <c r="N384" s="118"/>
      <c r="O384" s="40">
        <f t="shared" ca="1" si="360"/>
        <v>-1.8573447517863939E-2</v>
      </c>
      <c r="P384" s="116"/>
      <c r="Q384" s="293">
        <f t="shared" si="328"/>
        <v>42227.857199999999</v>
      </c>
      <c r="R384" s="8">
        <f t="shared" ref="R384:R410" ca="1" si="373">+(O384-G384)^2</f>
        <v>2.2742027862786009E-6</v>
      </c>
      <c r="S384" s="116">
        <v>1</v>
      </c>
      <c r="T384" s="167">
        <f t="shared" ca="1" si="368"/>
        <v>2.2742027862786009E-6</v>
      </c>
      <c r="U384" s="116"/>
      <c r="V384" s="116"/>
      <c r="W384" s="25"/>
      <c r="X384" s="252"/>
      <c r="Y384" s="41"/>
      <c r="Z384">
        <f t="shared" si="329"/>
        <v>37294.5</v>
      </c>
      <c r="AA384" s="246">
        <f t="shared" si="330"/>
        <v>-1.7625604190136847E-2</v>
      </c>
      <c r="AB384" s="247">
        <f t="shared" si="331"/>
        <v>5.6020268824145264E-4</v>
      </c>
      <c r="AC384" s="247">
        <f t="shared" ca="1" si="332"/>
        <v>1.5080460159685449E-3</v>
      </c>
      <c r="AD384" s="248">
        <f t="shared" si="333"/>
        <v>3.1382705191295016E-7</v>
      </c>
      <c r="AH384">
        <f t="shared" si="334"/>
        <v>-6.6744394535860887E-3</v>
      </c>
      <c r="AI384">
        <f t="shared" si="335"/>
        <v>0.45985645216884574</v>
      </c>
      <c r="AJ384">
        <f t="shared" si="336"/>
        <v>-0.23921434924456864</v>
      </c>
      <c r="AK384">
        <f t="shared" si="337"/>
        <v>-0.28355134090358014</v>
      </c>
      <c r="AL384">
        <f t="shared" si="338"/>
        <v>-2.6581805162153223</v>
      </c>
      <c r="AM384">
        <f t="shared" si="339"/>
        <v>-4.0563722406455121</v>
      </c>
      <c r="AN384">
        <f t="shared" si="369"/>
        <v>4.0703712143849042</v>
      </c>
      <c r="AO384">
        <f t="shared" si="369"/>
        <v>4.0714342384429951</v>
      </c>
      <c r="AP384">
        <f t="shared" si="369"/>
        <v>4.0685257832678454</v>
      </c>
      <c r="AQ384">
        <f t="shared" si="369"/>
        <v>4.0765105023377775</v>
      </c>
      <c r="AR384">
        <f t="shared" si="369"/>
        <v>4.0547892190801216</v>
      </c>
      <c r="AS384">
        <f t="shared" si="369"/>
        <v>4.1154631931885755</v>
      </c>
      <c r="AT384">
        <f t="shared" si="369"/>
        <v>3.9564234710315258</v>
      </c>
      <c r="AU384">
        <f t="shared" si="341"/>
        <v>4.5593386642472318</v>
      </c>
      <c r="AV384" s="246">
        <f t="shared" si="342"/>
        <v>-1.8511256102025458E-2</v>
      </c>
      <c r="AW384" s="247">
        <f t="shared" si="343"/>
        <v>1.4458546001300636E-3</v>
      </c>
      <c r="AX384" s="248">
        <f t="shared" si="344"/>
        <v>2.0904955247172662E-6</v>
      </c>
      <c r="AY384" s="247">
        <f t="shared" si="345"/>
        <v>-9.5053101364206936E-3</v>
      </c>
      <c r="BA384">
        <f t="shared" si="346"/>
        <v>-8.8565191188861117E-4</v>
      </c>
      <c r="BB384">
        <f t="shared" si="347"/>
        <v>1.0546993651870067</v>
      </c>
      <c r="BC384">
        <f t="shared" si="348"/>
        <v>-0.35585839223933574</v>
      </c>
      <c r="BD384">
        <f t="shared" si="349"/>
        <v>0.19168721109918929</v>
      </c>
      <c r="BE384">
        <f t="shared" si="350"/>
        <v>1.2928266449352503</v>
      </c>
      <c r="BF384">
        <f t="shared" si="351"/>
        <v>0.75456030719987577</v>
      </c>
      <c r="BG384">
        <f t="shared" si="370"/>
        <v>7.388141844012587</v>
      </c>
      <c r="BH384">
        <f t="shared" si="370"/>
        <v>7.3881417441432298</v>
      </c>
      <c r="BI384">
        <f t="shared" si="370"/>
        <v>7.3881406287559885</v>
      </c>
      <c r="BJ384">
        <f t="shared" si="370"/>
        <v>7.3881281717627587</v>
      </c>
      <c r="BK384">
        <f t="shared" si="370"/>
        <v>7.3879890691364087</v>
      </c>
      <c r="BL384">
        <f t="shared" si="370"/>
        <v>7.3864383665035058</v>
      </c>
      <c r="BM384">
        <f t="shared" si="370"/>
        <v>7.3694624142089857</v>
      </c>
      <c r="BN384">
        <f t="shared" si="353"/>
        <v>7.210043552024147</v>
      </c>
    </row>
    <row r="385" spans="1:66">
      <c r="A385" s="91" t="s">
        <v>179</v>
      </c>
      <c r="B385" s="92" t="s">
        <v>49</v>
      </c>
      <c r="C385" s="93">
        <v>57246.898399999998</v>
      </c>
      <c r="D385" s="93">
        <v>2.0000000000000001E-4</v>
      </c>
      <c r="E385" s="58">
        <f t="shared" si="326"/>
        <v>37295.949879708452</v>
      </c>
      <c r="F385">
        <f t="shared" si="327"/>
        <v>37296</v>
      </c>
      <c r="G385">
        <f t="shared" si="371"/>
        <v>-1.8118592000973877E-2</v>
      </c>
      <c r="H385" s="116"/>
      <c r="I385" s="117"/>
      <c r="J385" s="117"/>
      <c r="K385" s="117">
        <f t="shared" si="372"/>
        <v>-1.8118592000973877E-2</v>
      </c>
      <c r="L385" s="116"/>
      <c r="M385" s="116"/>
      <c r="N385" s="118"/>
      <c r="O385" s="40">
        <f t="shared" ca="1" si="360"/>
        <v>-1.857931845542421E-2</v>
      </c>
      <c r="P385" s="116"/>
      <c r="Q385" s="293">
        <f t="shared" si="328"/>
        <v>42228.398399999998</v>
      </c>
      <c r="R385" s="8">
        <f t="shared" ca="1" si="373"/>
        <v>2.1226886583037487E-7</v>
      </c>
      <c r="S385" s="116">
        <v>1</v>
      </c>
      <c r="T385" s="167">
        <f t="shared" ca="1" si="368"/>
        <v>2.1226886583037487E-7</v>
      </c>
      <c r="U385" s="116"/>
      <c r="V385" s="116"/>
      <c r="W385" s="25"/>
      <c r="X385" s="252"/>
      <c r="Y385" s="41"/>
      <c r="Z385">
        <f t="shared" si="329"/>
        <v>37296</v>
      </c>
      <c r="AA385" s="246">
        <f t="shared" si="330"/>
        <v>-1.7628066613609161E-2</v>
      </c>
      <c r="AB385" s="247">
        <f t="shared" si="331"/>
        <v>-4.9052538736471529E-4</v>
      </c>
      <c r="AC385" s="247">
        <f t="shared" ca="1" si="332"/>
        <v>4.6072645445033311E-4</v>
      </c>
      <c r="AD385" s="248">
        <f t="shared" si="333"/>
        <v>2.4061515564930401E-7</v>
      </c>
      <c r="AH385">
        <f t="shared" si="334"/>
        <v>-6.6762836809249821E-3</v>
      </c>
      <c r="AI385">
        <f t="shared" si="335"/>
        <v>0.45988940144878443</v>
      </c>
      <c r="AJ385">
        <f t="shared" si="336"/>
        <v>-0.23932716358822687</v>
      </c>
      <c r="AK385">
        <f t="shared" si="337"/>
        <v>-0.28361409789446707</v>
      </c>
      <c r="AL385">
        <f t="shared" si="338"/>
        <v>-2.6580643269074145</v>
      </c>
      <c r="AM385">
        <f t="shared" si="339"/>
        <v>-4.0553584864005243</v>
      </c>
      <c r="AN385">
        <f t="shared" si="369"/>
        <v>4.0705714097659556</v>
      </c>
      <c r="AO385">
        <f t="shared" si="369"/>
        <v>4.0716325039446346</v>
      </c>
      <c r="AP385">
        <f t="shared" si="369"/>
        <v>4.0687285507466884</v>
      </c>
      <c r="AQ385">
        <f t="shared" si="369"/>
        <v>4.0767030279026182</v>
      </c>
      <c r="AR385">
        <f t="shared" si="369"/>
        <v>4.0550037576088274</v>
      </c>
      <c r="AS385">
        <f t="shared" si="369"/>
        <v>4.1156322718085958</v>
      </c>
      <c r="AT385">
        <f t="shared" si="369"/>
        <v>3.9566706588223552</v>
      </c>
      <c r="AU385">
        <f t="shared" si="341"/>
        <v>4.5596111740678964</v>
      </c>
      <c r="AV385" s="246">
        <f t="shared" si="342"/>
        <v>-1.8516274471590481E-2</v>
      </c>
      <c r="AW385" s="247">
        <f t="shared" si="343"/>
        <v>3.9768247061660461E-4</v>
      </c>
      <c r="AX385" s="248">
        <f t="shared" si="344"/>
        <v>1.581513474357266E-7</v>
      </c>
      <c r="AY385" s="247">
        <f t="shared" si="345"/>
        <v>-1.0554100462067577E-2</v>
      </c>
      <c r="BA385">
        <f t="shared" si="346"/>
        <v>-8.8820785798131849E-4</v>
      </c>
      <c r="BB385">
        <f t="shared" si="347"/>
        <v>1.0545994378289953</v>
      </c>
      <c r="BC385">
        <f t="shared" si="348"/>
        <v>-0.35634548727929699</v>
      </c>
      <c r="BD385">
        <f t="shared" si="349"/>
        <v>0.19171569794777982</v>
      </c>
      <c r="BE385">
        <f t="shared" si="350"/>
        <v>1.29334791044154</v>
      </c>
      <c r="BF385">
        <f t="shared" si="351"/>
        <v>0.7549694146106265</v>
      </c>
      <c r="BG385">
        <f t="shared" si="370"/>
        <v>7.3886261793969439</v>
      </c>
      <c r="BH385">
        <f t="shared" si="370"/>
        <v>7.3886260800472403</v>
      </c>
      <c r="BI385">
        <f t="shared" si="370"/>
        <v>7.3886249693936099</v>
      </c>
      <c r="BJ385">
        <f t="shared" si="370"/>
        <v>7.3886125533034805</v>
      </c>
      <c r="BK385">
        <f t="shared" si="370"/>
        <v>7.388473773682783</v>
      </c>
      <c r="BL385">
        <f t="shared" si="370"/>
        <v>7.3869251788807961</v>
      </c>
      <c r="BM385">
        <f t="shared" si="370"/>
        <v>7.3699561632432138</v>
      </c>
      <c r="BN385">
        <f t="shared" si="353"/>
        <v>7.2104845419600343</v>
      </c>
    </row>
    <row r="386" spans="1:66">
      <c r="A386" s="98" t="s">
        <v>180</v>
      </c>
      <c r="B386" s="99" t="s">
        <v>49</v>
      </c>
      <c r="C386" s="98">
        <v>57272.202400000002</v>
      </c>
      <c r="D386" s="98" t="s">
        <v>181</v>
      </c>
      <c r="E386" s="58">
        <f t="shared" si="326"/>
        <v>37365.946701608213</v>
      </c>
      <c r="F386">
        <f t="shared" si="327"/>
        <v>37366</v>
      </c>
      <c r="G386">
        <f t="shared" si="371"/>
        <v>-1.926748199184658E-2</v>
      </c>
      <c r="H386" s="116"/>
      <c r="I386" s="117"/>
      <c r="J386" s="117"/>
      <c r="K386" s="117">
        <f t="shared" si="372"/>
        <v>-1.926748199184658E-2</v>
      </c>
      <c r="L386" s="116"/>
      <c r="M386" s="116"/>
      <c r="N386" s="118"/>
      <c r="O386" s="40">
        <f t="shared" ca="1" si="360"/>
        <v>-1.8853295541570864E-2</v>
      </c>
      <c r="P386" s="116"/>
      <c r="Q386" s="293">
        <f t="shared" si="328"/>
        <v>42253.702400000002</v>
      </c>
      <c r="R386" s="8">
        <f t="shared" ca="1" si="373"/>
        <v>1.7155041559199852E-7</v>
      </c>
      <c r="S386" s="116">
        <v>1</v>
      </c>
      <c r="T386" s="167">
        <f t="shared" ca="1" si="368"/>
        <v>1.7155041559199852E-7</v>
      </c>
      <c r="U386" s="116"/>
      <c r="V386" s="116"/>
      <c r="W386" s="25"/>
      <c r="X386" s="252"/>
      <c r="Y386" s="41"/>
      <c r="Z386">
        <f t="shared" si="329"/>
        <v>37366</v>
      </c>
      <c r="AA386" s="246">
        <f t="shared" si="330"/>
        <v>-1.7742806620630134E-2</v>
      </c>
      <c r="AB386" s="247">
        <f t="shared" si="331"/>
        <v>-1.5246753712164461E-3</v>
      </c>
      <c r="AC386" s="247">
        <f t="shared" ca="1" si="332"/>
        <v>-4.1418645027571643E-4</v>
      </c>
      <c r="AD386" s="248">
        <f t="shared" si="333"/>
        <v>2.3246349875940078E-6</v>
      </c>
      <c r="AH386">
        <f t="shared" si="334"/>
        <v>-6.7621867266184693E-3</v>
      </c>
      <c r="AI386">
        <f t="shared" si="335"/>
        <v>0.46144031831310084</v>
      </c>
      <c r="AJ386">
        <f t="shared" si="336"/>
        <v>-0.24460574760771878</v>
      </c>
      <c r="AK386">
        <f t="shared" si="337"/>
        <v>-0.28654822360843635</v>
      </c>
      <c r="AL386">
        <f t="shared" si="338"/>
        <v>-2.6526240760149817</v>
      </c>
      <c r="AM386">
        <f t="shared" si="339"/>
        <v>-4.0084210169957002</v>
      </c>
      <c r="AN386">
        <f t="shared" si="369"/>
        <v>4.0799289399940024</v>
      </c>
      <c r="AO386">
        <f t="shared" si="369"/>
        <v>4.0809025258307257</v>
      </c>
      <c r="AP386">
        <f t="shared" si="369"/>
        <v>4.0782041304899534</v>
      </c>
      <c r="AQ386">
        <f t="shared" si="369"/>
        <v>4.0857076318890657</v>
      </c>
      <c r="AR386">
        <f t="shared" si="369"/>
        <v>4.0650283454429719</v>
      </c>
      <c r="AS386">
        <f t="shared" si="369"/>
        <v>4.1235322952340647</v>
      </c>
      <c r="AT386">
        <f t="shared" si="369"/>
        <v>3.9682559203283114</v>
      </c>
      <c r="AU386">
        <f t="shared" si="341"/>
        <v>4.5723282990322733</v>
      </c>
      <c r="AV386" s="246">
        <f t="shared" si="342"/>
        <v>-1.8749782021983203E-2</v>
      </c>
      <c r="AW386" s="247">
        <f t="shared" si="343"/>
        <v>-5.1769996986337705E-4</v>
      </c>
      <c r="AX386" s="248">
        <f t="shared" si="344"/>
        <v>2.6801325879654151E-7</v>
      </c>
      <c r="AY386" s="247">
        <f t="shared" si="345"/>
        <v>-1.1498319863875041E-2</v>
      </c>
      <c r="BA386">
        <f t="shared" si="346"/>
        <v>-1.0069754013530699E-3</v>
      </c>
      <c r="BB386">
        <f t="shared" si="347"/>
        <v>1.049941276820703</v>
      </c>
      <c r="BC386">
        <f t="shared" si="348"/>
        <v>-0.37886521304279014</v>
      </c>
      <c r="BD386">
        <f t="shared" si="349"/>
        <v>0.19298154398896439</v>
      </c>
      <c r="BE386">
        <f t="shared" si="350"/>
        <v>1.3175640100748711</v>
      </c>
      <c r="BF386">
        <f t="shared" si="351"/>
        <v>0.77415511437787388</v>
      </c>
      <c r="BG386">
        <f t="shared" si="370"/>
        <v>7.41117749253449</v>
      </c>
      <c r="BH386">
        <f t="shared" si="370"/>
        <v>7.411177415220509</v>
      </c>
      <c r="BI386">
        <f t="shared" si="370"/>
        <v>7.4111765100297502</v>
      </c>
      <c r="BJ386">
        <f t="shared" si="370"/>
        <v>7.4111659122004294</v>
      </c>
      <c r="BK386">
        <f t="shared" si="370"/>
        <v>7.4110418521152495</v>
      </c>
      <c r="BL386">
        <f t="shared" si="370"/>
        <v>7.4095919876197645</v>
      </c>
      <c r="BM386">
        <f t="shared" si="370"/>
        <v>7.3929631192688117</v>
      </c>
      <c r="BN386">
        <f t="shared" si="353"/>
        <v>7.2310640723014554</v>
      </c>
    </row>
    <row r="387" spans="1:66">
      <c r="A387" s="100" t="s">
        <v>179</v>
      </c>
      <c r="B387" s="101" t="s">
        <v>45</v>
      </c>
      <c r="C387" s="102">
        <v>57279.614999999998</v>
      </c>
      <c r="D387" s="102">
        <v>2.0000000000000001E-4</v>
      </c>
      <c r="E387" s="58">
        <f t="shared" si="326"/>
        <v>37386.451698526245</v>
      </c>
      <c r="F387">
        <f t="shared" si="327"/>
        <v>37386.5</v>
      </c>
      <c r="G387">
        <f t="shared" si="371"/>
        <v>-1.7461085495597217E-2</v>
      </c>
      <c r="H387" s="116"/>
      <c r="I387" s="117"/>
      <c r="J387" s="117"/>
      <c r="K387" s="117">
        <f t="shared" si="372"/>
        <v>-1.7461085495597217E-2</v>
      </c>
      <c r="L387" s="116"/>
      <c r="M387" s="116"/>
      <c r="N387" s="118"/>
      <c r="O387" s="40">
        <f t="shared" ref="O387:O410" ca="1" si="374">+C$11+C$12*F387</f>
        <v>-1.8933531688228117E-2</v>
      </c>
      <c r="P387" s="116"/>
      <c r="Q387" s="293">
        <f t="shared" si="328"/>
        <v>42261.114999999998</v>
      </c>
      <c r="R387" s="8">
        <f t="shared" ca="1" si="373"/>
        <v>2.1680977901932322E-6</v>
      </c>
      <c r="S387" s="116">
        <v>1</v>
      </c>
      <c r="T387" s="167">
        <f t="shared" ca="1" si="368"/>
        <v>2.1680977901932322E-6</v>
      </c>
      <c r="U387" s="116"/>
      <c r="V387" s="116"/>
      <c r="W387" s="25"/>
      <c r="X387" s="252"/>
      <c r="Y387" s="41"/>
      <c r="Z387">
        <f t="shared" si="329"/>
        <v>37386.5</v>
      </c>
      <c r="AA387" s="246">
        <f t="shared" si="330"/>
        <v>-1.7776344246334994E-2</v>
      </c>
      <c r="AB387" s="247">
        <f t="shared" si="331"/>
        <v>3.1525875073777632E-4</v>
      </c>
      <c r="AC387" s="247">
        <f t="shared" ca="1" si="332"/>
        <v>1.4724461926308996E-3</v>
      </c>
      <c r="AD387" s="248">
        <f t="shared" si="333"/>
        <v>9.9388079916743373E-8</v>
      </c>
      <c r="AH387">
        <f t="shared" si="334"/>
        <v>-6.7872837613814603E-3</v>
      </c>
      <c r="AI387">
        <f t="shared" si="335"/>
        <v>0.46189947967923306</v>
      </c>
      <c r="AJ387">
        <f t="shared" si="336"/>
        <v>-0.24615681334447403</v>
      </c>
      <c r="AK387">
        <f t="shared" si="337"/>
        <v>-0.28740954267797825</v>
      </c>
      <c r="AL387">
        <f t="shared" si="338"/>
        <v>-2.651024093245689</v>
      </c>
      <c r="AM387">
        <f t="shared" si="339"/>
        <v>-3.9948108536365621</v>
      </c>
      <c r="AN387">
        <f t="shared" si="369"/>
        <v>4.0826749974554577</v>
      </c>
      <c r="AO387">
        <f t="shared" si="369"/>
        <v>4.0836238945752248</v>
      </c>
      <c r="AP387">
        <f t="shared" si="369"/>
        <v>4.0809840166666502</v>
      </c>
      <c r="AQ387">
        <f t="shared" si="369"/>
        <v>4.0883522074818144</v>
      </c>
      <c r="AR387">
        <f t="shared" si="369"/>
        <v>4.0679688328563373</v>
      </c>
      <c r="AS387">
        <f t="shared" si="369"/>
        <v>4.1258496377670903</v>
      </c>
      <c r="AT387">
        <f t="shared" si="369"/>
        <v>3.9716672334252321</v>
      </c>
      <c r="AU387">
        <f t="shared" si="341"/>
        <v>4.5760525999146981</v>
      </c>
      <c r="AV387" s="246">
        <f t="shared" si="342"/>
        <v>-1.8817908179241997E-2</v>
      </c>
      <c r="AW387" s="247">
        <f t="shared" si="343"/>
        <v>1.3568226836447803E-3</v>
      </c>
      <c r="AX387" s="248">
        <f t="shared" si="344"/>
        <v>1.8409677948530235E-6</v>
      </c>
      <c r="AY387" s="247">
        <f t="shared" si="345"/>
        <v>-9.6322378013087538E-3</v>
      </c>
      <c r="BA387">
        <f t="shared" si="346"/>
        <v>-1.0415639329070031E-3</v>
      </c>
      <c r="BB387">
        <f t="shared" si="347"/>
        <v>1.0485792675939378</v>
      </c>
      <c r="BC387">
        <f t="shared" si="348"/>
        <v>-0.38538141805169229</v>
      </c>
      <c r="BD387">
        <f t="shared" si="349"/>
        <v>0.19332889647148788</v>
      </c>
      <c r="BE387">
        <f t="shared" si="350"/>
        <v>1.3246153524186959</v>
      </c>
      <c r="BF387">
        <f t="shared" si="351"/>
        <v>0.77980923306307037</v>
      </c>
      <c r="BG387">
        <f t="shared" si="370"/>
        <v>7.4177629184627651</v>
      </c>
      <c r="BH387">
        <f t="shared" si="370"/>
        <v>7.4177628468246182</v>
      </c>
      <c r="BI387">
        <f t="shared" si="370"/>
        <v>7.4177619962560719</v>
      </c>
      <c r="BJ387">
        <f t="shared" si="370"/>
        <v>7.4177518974694383</v>
      </c>
      <c r="BK387">
        <f t="shared" si="370"/>
        <v>7.4176320114523762</v>
      </c>
      <c r="BL387">
        <f t="shared" si="370"/>
        <v>7.4162111521986613</v>
      </c>
      <c r="BM387">
        <f t="shared" si="370"/>
        <v>7.3996879357645389</v>
      </c>
      <c r="BN387">
        <f t="shared" si="353"/>
        <v>7.2370909347585863</v>
      </c>
    </row>
    <row r="388" spans="1:66">
      <c r="A388" s="100" t="s">
        <v>179</v>
      </c>
      <c r="B388" s="101" t="s">
        <v>49</v>
      </c>
      <c r="C388" s="102">
        <v>57279.793599999997</v>
      </c>
      <c r="D388" s="102">
        <v>2.0000000000000001E-4</v>
      </c>
      <c r="E388" s="58">
        <f t="shared" si="326"/>
        <v>37386.945748178128</v>
      </c>
      <c r="F388">
        <f t="shared" si="327"/>
        <v>37387</v>
      </c>
      <c r="G388">
        <f t="shared" si="371"/>
        <v>-1.9612149000749923E-2</v>
      </c>
      <c r="H388" s="116"/>
      <c r="I388" s="117"/>
      <c r="J388" s="117"/>
      <c r="K388" s="117">
        <f t="shared" si="372"/>
        <v>-1.9612149000749923E-2</v>
      </c>
      <c r="L388" s="116"/>
      <c r="M388" s="116"/>
      <c r="N388" s="118"/>
      <c r="O388" s="40">
        <f t="shared" ca="1" si="374"/>
        <v>-1.8935488667414874E-2</v>
      </c>
      <c r="P388" s="116"/>
      <c r="Q388" s="293">
        <f t="shared" si="328"/>
        <v>42261.293599999997</v>
      </c>
      <c r="R388" s="8">
        <f t="shared" ca="1" si="373"/>
        <v>4.5786920670910045E-7</v>
      </c>
      <c r="S388" s="116">
        <v>1</v>
      </c>
      <c r="T388" s="167">
        <f t="shared" ca="1" si="368"/>
        <v>4.5786920670910045E-7</v>
      </c>
      <c r="U388" s="116"/>
      <c r="V388" s="116"/>
      <c r="W388" s="25"/>
      <c r="X388" s="252"/>
      <c r="Y388" s="41"/>
      <c r="Z388">
        <f t="shared" si="329"/>
        <v>37387</v>
      </c>
      <c r="AA388" s="246">
        <f t="shared" si="330"/>
        <v>-1.7777161866804815E-2</v>
      </c>
      <c r="AB388" s="247">
        <f t="shared" si="331"/>
        <v>-1.8349871339451082E-3</v>
      </c>
      <c r="AC388" s="247">
        <f t="shared" ca="1" si="332"/>
        <v>-6.766603333350496E-4</v>
      </c>
      <c r="AD388" s="248">
        <f t="shared" si="333"/>
        <v>3.3671777817440823E-6</v>
      </c>
      <c r="AH388">
        <f t="shared" si="334"/>
        <v>-6.7878955393562345E-3</v>
      </c>
      <c r="AI388">
        <f t="shared" si="335"/>
        <v>0.46191070706043591</v>
      </c>
      <c r="AJ388">
        <f t="shared" si="336"/>
        <v>-0.24619467382353982</v>
      </c>
      <c r="AK388">
        <f t="shared" si="337"/>
        <v>-0.28743056207655543</v>
      </c>
      <c r="AL388">
        <f t="shared" si="338"/>
        <v>-2.6509850306225058</v>
      </c>
      <c r="AM388">
        <f t="shared" si="339"/>
        <v>-3.9944796574614276</v>
      </c>
      <c r="AN388">
        <f t="shared" si="369"/>
        <v>4.0827420066478348</v>
      </c>
      <c r="AO388">
        <f t="shared" si="369"/>
        <v>4.0836903068729091</v>
      </c>
      <c r="AP388">
        <f t="shared" si="369"/>
        <v>4.0810518467001051</v>
      </c>
      <c r="AQ388">
        <f t="shared" si="369"/>
        <v>4.0884167522399055</v>
      </c>
      <c r="AR388">
        <f t="shared" si="369"/>
        <v>4.0680405786072784</v>
      </c>
      <c r="AS388">
        <f t="shared" si="369"/>
        <v>4.125906180597573</v>
      </c>
      <c r="AT388">
        <f t="shared" si="369"/>
        <v>3.9717505408923017</v>
      </c>
      <c r="AU388">
        <f t="shared" si="341"/>
        <v>4.5761434365215869</v>
      </c>
      <c r="AV388" s="246">
        <f t="shared" si="342"/>
        <v>-1.8819568303792611E-2</v>
      </c>
      <c r="AW388" s="247">
        <f t="shared" si="343"/>
        <v>-7.9258069695731237E-4</v>
      </c>
      <c r="AX388" s="248">
        <f t="shared" si="344"/>
        <v>6.2818416118933898E-7</v>
      </c>
      <c r="AY388" s="247">
        <f t="shared" si="345"/>
        <v>-1.1781847024405892E-2</v>
      </c>
      <c r="BA388">
        <f t="shared" si="346"/>
        <v>-1.0424064369877952E-3</v>
      </c>
      <c r="BB388">
        <f t="shared" si="347"/>
        <v>1.0485460616050464</v>
      </c>
      <c r="BC388">
        <f t="shared" si="348"/>
        <v>-0.38553990088260576</v>
      </c>
      <c r="BD388">
        <f t="shared" si="349"/>
        <v>0.19333723736902242</v>
      </c>
      <c r="BE388">
        <f t="shared" si="350"/>
        <v>1.3247871077699074</v>
      </c>
      <c r="BF388">
        <f t="shared" si="351"/>
        <v>0.77994734241202568</v>
      </c>
      <c r="BG388">
        <f t="shared" si="370"/>
        <v>7.4179234318312757</v>
      </c>
      <c r="BH388">
        <f t="shared" si="370"/>
        <v>7.4179233603274062</v>
      </c>
      <c r="BI388">
        <f t="shared" si="370"/>
        <v>7.4179225110607074</v>
      </c>
      <c r="BJ388">
        <f t="shared" si="370"/>
        <v>7.4179124242575325</v>
      </c>
      <c r="BK388">
        <f t="shared" si="370"/>
        <v>7.4177926392448574</v>
      </c>
      <c r="BL388">
        <f t="shared" si="370"/>
        <v>7.4163724877081805</v>
      </c>
      <c r="BM388">
        <f t="shared" si="370"/>
        <v>7.3998518820004842</v>
      </c>
      <c r="BN388">
        <f t="shared" si="353"/>
        <v>7.2372379314038824</v>
      </c>
    </row>
    <row r="389" spans="1:66">
      <c r="A389" s="100" t="s">
        <v>179</v>
      </c>
      <c r="B389" s="101" t="s">
        <v>49</v>
      </c>
      <c r="C389" s="102">
        <v>57281.602200000001</v>
      </c>
      <c r="D389" s="102">
        <v>1E-4</v>
      </c>
      <c r="E389" s="58">
        <f t="shared" si="326"/>
        <v>37391.948761618223</v>
      </c>
      <c r="F389">
        <f t="shared" si="327"/>
        <v>37392</v>
      </c>
      <c r="G389">
        <f t="shared" si="371"/>
        <v>-1.852278399746865E-2</v>
      </c>
      <c r="H389" s="116"/>
      <c r="I389" s="117"/>
      <c r="J389" s="117"/>
      <c r="K389" s="117">
        <f t="shared" si="372"/>
        <v>-1.852278399746865E-2</v>
      </c>
      <c r="L389" s="116"/>
      <c r="M389" s="116"/>
      <c r="N389" s="118"/>
      <c r="O389" s="40">
        <f t="shared" ca="1" si="374"/>
        <v>-1.8955058459282498E-2</v>
      </c>
      <c r="P389" s="116"/>
      <c r="Q389" s="293">
        <f t="shared" si="328"/>
        <v>42263.102200000001</v>
      </c>
      <c r="R389" s="8">
        <f t="shared" ca="1" si="373"/>
        <v>1.8686121033645145E-7</v>
      </c>
      <c r="S389" s="116">
        <v>1</v>
      </c>
      <c r="T389" s="167">
        <f t="shared" ca="1" si="368"/>
        <v>1.8686121033645145E-7</v>
      </c>
      <c r="U389" s="116"/>
      <c r="V389" s="116"/>
      <c r="W389" s="25"/>
      <c r="X389" s="252"/>
      <c r="Y389" s="41"/>
      <c r="Z389">
        <f t="shared" si="329"/>
        <v>37392</v>
      </c>
      <c r="AA389" s="246">
        <f t="shared" si="330"/>
        <v>-1.7785337098671711E-2</v>
      </c>
      <c r="AB389" s="247">
        <f t="shared" si="331"/>
        <v>-7.3744689879693889E-4</v>
      </c>
      <c r="AC389" s="247">
        <f t="shared" ca="1" si="332"/>
        <v>4.3227446181384743E-4</v>
      </c>
      <c r="AD389" s="248">
        <f t="shared" si="333"/>
        <v>5.4382792854522258E-7</v>
      </c>
      <c r="AH389">
        <f t="shared" si="334"/>
        <v>-6.7940124132593307E-3</v>
      </c>
      <c r="AI389">
        <f t="shared" si="335"/>
        <v>0.46202305522504628</v>
      </c>
      <c r="AJ389">
        <f t="shared" si="336"/>
        <v>-0.24657335631366431</v>
      </c>
      <c r="AK389">
        <f t="shared" si="337"/>
        <v>-0.28764078654191416</v>
      </c>
      <c r="AL389">
        <f t="shared" si="338"/>
        <v>-2.6505943028860224</v>
      </c>
      <c r="AM389">
        <f t="shared" si="339"/>
        <v>-3.9911696765424058</v>
      </c>
      <c r="AN389">
        <f t="shared" si="369"/>
        <v>4.0834121830611654</v>
      </c>
      <c r="AO389">
        <f t="shared" si="369"/>
        <v>4.0843545281054743</v>
      </c>
      <c r="AP389">
        <f t="shared" si="369"/>
        <v>4.0817302203623846</v>
      </c>
      <c r="AQ389">
        <f t="shared" si="369"/>
        <v>4.089062312508819</v>
      </c>
      <c r="AR389">
        <f t="shared" si="369"/>
        <v>4.0687581055381106</v>
      </c>
      <c r="AS389">
        <f t="shared" si="369"/>
        <v>4.1264716679936688</v>
      </c>
      <c r="AT389">
        <f t="shared" si="369"/>
        <v>3.9725838898593544</v>
      </c>
      <c r="AU389">
        <f t="shared" si="341"/>
        <v>4.5770518025904705</v>
      </c>
      <c r="AV389" s="246">
        <f t="shared" si="342"/>
        <v>-1.8836165628906165E-2</v>
      </c>
      <c r="AW389" s="247">
        <f t="shared" si="343"/>
        <v>3.1338163143751485E-4</v>
      </c>
      <c r="AX389" s="248">
        <f t="shared" si="344"/>
        <v>9.8208046922438397E-8</v>
      </c>
      <c r="AY389" s="247">
        <f t="shared" si="345"/>
        <v>-1.0677943053974865E-2</v>
      </c>
      <c r="BA389">
        <f t="shared" si="346"/>
        <v>-1.0508285302344531E-3</v>
      </c>
      <c r="BB389">
        <f t="shared" si="347"/>
        <v>1.0482140388162942</v>
      </c>
      <c r="BC389">
        <f t="shared" si="348"/>
        <v>-0.38712355132618803</v>
      </c>
      <c r="BD389">
        <f t="shared" si="349"/>
        <v>0.19342030377358932</v>
      </c>
      <c r="BE389">
        <f t="shared" si="350"/>
        <v>1.3265040630810114</v>
      </c>
      <c r="BF389">
        <f t="shared" si="351"/>
        <v>0.78132897278925573</v>
      </c>
      <c r="BG389">
        <f t="shared" si="370"/>
        <v>7.4195282859613334</v>
      </c>
      <c r="BH389">
        <f t="shared" si="370"/>
        <v>7.4195282157895193</v>
      </c>
      <c r="BI389">
        <f t="shared" si="370"/>
        <v>7.4195273794624583</v>
      </c>
      <c r="BJ389">
        <f t="shared" si="370"/>
        <v>7.4195174120016629</v>
      </c>
      <c r="BK389">
        <f t="shared" si="370"/>
        <v>7.4193986349116612</v>
      </c>
      <c r="BL389">
        <f t="shared" si="370"/>
        <v>7.4179855610753318</v>
      </c>
      <c r="BM389">
        <f t="shared" si="370"/>
        <v>7.4014911510424923</v>
      </c>
      <c r="BN389">
        <f t="shared" si="353"/>
        <v>7.2387078978568411</v>
      </c>
    </row>
    <row r="390" spans="1:66">
      <c r="A390" s="100" t="s">
        <v>179</v>
      </c>
      <c r="B390" s="101" t="s">
        <v>45</v>
      </c>
      <c r="C390" s="102">
        <v>57310.702499999999</v>
      </c>
      <c r="D390" s="102">
        <v>4.0000000000000002E-4</v>
      </c>
      <c r="E390" s="58">
        <f t="shared" si="326"/>
        <v>37472.447043167747</v>
      </c>
      <c r="F390">
        <f t="shared" si="327"/>
        <v>37472.5</v>
      </c>
      <c r="G390">
        <f t="shared" si="371"/>
        <v>-1.9144007499562576E-2</v>
      </c>
      <c r="H390" s="116"/>
      <c r="I390" s="117"/>
      <c r="J390" s="117"/>
      <c r="K390" s="117">
        <f t="shared" si="372"/>
        <v>-1.9144007499562576E-2</v>
      </c>
      <c r="L390" s="116"/>
      <c r="M390" s="116"/>
      <c r="N390" s="118"/>
      <c r="O390" s="40">
        <f t="shared" ca="1" si="374"/>
        <v>-1.9270132108351129E-2</v>
      </c>
      <c r="P390" s="116"/>
      <c r="Q390" s="293">
        <f t="shared" si="328"/>
        <v>42292.202499999999</v>
      </c>
      <c r="R390" s="8">
        <f t="shared" ca="1" si="373"/>
        <v>1.5907416942065437E-8</v>
      </c>
      <c r="S390" s="116">
        <v>1</v>
      </c>
      <c r="T390" s="167">
        <f t="shared" ca="1" si="368"/>
        <v>1.5907416942065437E-8</v>
      </c>
      <c r="U390" s="116"/>
      <c r="V390" s="116"/>
      <c r="W390" s="25"/>
      <c r="X390" s="252"/>
      <c r="Y390" s="41"/>
      <c r="Z390">
        <f t="shared" si="329"/>
        <v>37472.5</v>
      </c>
      <c r="AA390" s="246">
        <f t="shared" si="330"/>
        <v>-1.7916712570960731E-2</v>
      </c>
      <c r="AB390" s="247">
        <f t="shared" si="331"/>
        <v>-1.227294928601845E-3</v>
      </c>
      <c r="AC390" s="247">
        <f t="shared" ca="1" si="332"/>
        <v>1.2612460878855258E-4</v>
      </c>
      <c r="AD390" s="248">
        <f t="shared" si="333"/>
        <v>1.506252841771808E-6</v>
      </c>
      <c r="AH390">
        <f t="shared" si="334"/>
        <v>-6.892265087864979E-3</v>
      </c>
      <c r="AI390">
        <f t="shared" si="335"/>
        <v>0.46385061378623982</v>
      </c>
      <c r="AJ390">
        <f t="shared" si="336"/>
        <v>-0.25268972134530565</v>
      </c>
      <c r="AK390">
        <f t="shared" si="337"/>
        <v>-0.29103307518983634</v>
      </c>
      <c r="AL390">
        <f t="shared" si="338"/>
        <v>-2.6442779557828002</v>
      </c>
      <c r="AM390">
        <f t="shared" si="339"/>
        <v>-3.9383689488696612</v>
      </c>
      <c r="AN390">
        <f t="shared" si="369"/>
        <v>4.0942233411964786</v>
      </c>
      <c r="AO390">
        <f t="shared" si="369"/>
        <v>4.0950732239902177</v>
      </c>
      <c r="AP390">
        <f t="shared" si="369"/>
        <v>4.0926705354021538</v>
      </c>
      <c r="AQ390">
        <f t="shared" si="369"/>
        <v>4.0994842780999674</v>
      </c>
      <c r="AR390">
        <f t="shared" si="369"/>
        <v>4.0803275808377215</v>
      </c>
      <c r="AS390">
        <f t="shared" si="369"/>
        <v>4.1355914194912078</v>
      </c>
      <c r="AT390">
        <f t="shared" si="369"/>
        <v>3.9860695071728252</v>
      </c>
      <c r="AU390">
        <f t="shared" si="341"/>
        <v>4.5916764962995043</v>
      </c>
      <c r="AV390" s="246">
        <f t="shared" si="342"/>
        <v>-1.9102384588114064E-2</v>
      </c>
      <c r="AW390" s="247">
        <f t="shared" si="343"/>
        <v>-4.162291144851199E-5</v>
      </c>
      <c r="AX390" s="248">
        <f t="shared" si="344"/>
        <v>1.7324667574506705E-9</v>
      </c>
      <c r="AY390" s="247">
        <f t="shared" si="345"/>
        <v>-1.1066070394544263E-2</v>
      </c>
      <c r="BA390">
        <f t="shared" si="346"/>
        <v>-1.1856720171533343E-3</v>
      </c>
      <c r="BB390">
        <f t="shared" si="347"/>
        <v>1.0428786437335038</v>
      </c>
      <c r="BC390">
        <f t="shared" si="348"/>
        <v>-0.41232402773393739</v>
      </c>
      <c r="BD390">
        <f t="shared" si="349"/>
        <v>0.19467262098821689</v>
      </c>
      <c r="BE390">
        <f t="shared" si="350"/>
        <v>1.3539977825006757</v>
      </c>
      <c r="BF390">
        <f t="shared" si="351"/>
        <v>0.80370974383842564</v>
      </c>
      <c r="BG390">
        <f t="shared" si="370"/>
        <v>7.4452965571495984</v>
      </c>
      <c r="BH390">
        <f t="shared" si="370"/>
        <v>7.4452965058896652</v>
      </c>
      <c r="BI390">
        <f t="shared" si="370"/>
        <v>7.4452958588150535</v>
      </c>
      <c r="BJ390">
        <f t="shared" si="370"/>
        <v>7.4452876906169045</v>
      </c>
      <c r="BK390">
        <f t="shared" si="370"/>
        <v>7.4451845944817858</v>
      </c>
      <c r="BL390">
        <f t="shared" si="370"/>
        <v>7.4438854536770727</v>
      </c>
      <c r="BM390">
        <f t="shared" si="370"/>
        <v>7.4278347124645459</v>
      </c>
      <c r="BN390">
        <f t="shared" si="353"/>
        <v>7.2623743577494748</v>
      </c>
    </row>
    <row r="391" spans="1:66">
      <c r="A391" s="103" t="s">
        <v>182</v>
      </c>
      <c r="B391" s="104" t="s">
        <v>49</v>
      </c>
      <c r="C391" s="105">
        <v>57329.323499999999</v>
      </c>
      <c r="D391" s="105">
        <v>1.1000000000000001E-3</v>
      </c>
      <c r="E391" s="58">
        <f t="shared" si="326"/>
        <v>37523.957113535878</v>
      </c>
      <c r="F391">
        <f t="shared" si="327"/>
        <v>37524</v>
      </c>
      <c r="G391">
        <f t="shared" si="371"/>
        <v>-1.5503547998378053E-2</v>
      </c>
      <c r="H391" s="116"/>
      <c r="I391" s="117"/>
      <c r="J391" s="117"/>
      <c r="K391" s="117">
        <f t="shared" si="372"/>
        <v>-1.5503547998378053E-2</v>
      </c>
      <c r="L391" s="116"/>
      <c r="M391" s="116"/>
      <c r="N391" s="118"/>
      <c r="O391" s="40">
        <f t="shared" ca="1" si="374"/>
        <v>-1.9471700964587613E-2</v>
      </c>
      <c r="P391" s="116"/>
      <c r="Q391" s="293">
        <f t="shared" si="328"/>
        <v>42310.823499999999</v>
      </c>
      <c r="R391" s="8">
        <f t="shared" ca="1" si="373"/>
        <v>1.5746237963237726E-5</v>
      </c>
      <c r="S391" s="116">
        <v>1</v>
      </c>
      <c r="T391" s="167">
        <f t="shared" ca="1" si="368"/>
        <v>1.5746237963237726E-5</v>
      </c>
      <c r="U391" s="116"/>
      <c r="V391" s="116"/>
      <c r="W391" s="25"/>
      <c r="X391" s="252"/>
      <c r="Y391" s="41"/>
      <c r="Z391">
        <f t="shared" si="329"/>
        <v>37524</v>
      </c>
      <c r="AA391" s="246">
        <f t="shared" si="330"/>
        <v>-1.8000513879818547E-2</v>
      </c>
      <c r="AB391" s="247">
        <f t="shared" si="331"/>
        <v>2.4969658814404938E-3</v>
      </c>
      <c r="AC391" s="247">
        <f t="shared" ca="1" si="332"/>
        <v>3.9681529662095594E-3</v>
      </c>
      <c r="AD391" s="248">
        <f t="shared" si="333"/>
        <v>6.2348386130779018E-6</v>
      </c>
      <c r="AH391">
        <f t="shared" si="334"/>
        <v>-6.954892594565153E-3</v>
      </c>
      <c r="AI391">
        <f t="shared" si="335"/>
        <v>0.46503854931982747</v>
      </c>
      <c r="AJ391">
        <f t="shared" si="336"/>
        <v>-0.25662221785757799</v>
      </c>
      <c r="AK391">
        <f t="shared" si="337"/>
        <v>-0.29321095047424472</v>
      </c>
      <c r="AL391">
        <f t="shared" si="338"/>
        <v>-2.6402113882379612</v>
      </c>
      <c r="AM391">
        <f t="shared" si="339"/>
        <v>-3.9050645585922248</v>
      </c>
      <c r="AN391">
        <f t="shared" ref="AN391:AT400" si="375">$AU391+$AB$7*SIN(AO391)</f>
        <v>4.1011611247599209</v>
      </c>
      <c r="AO391">
        <f t="shared" si="375"/>
        <v>4.1019551805113892</v>
      </c>
      <c r="AP391">
        <f t="shared" si="375"/>
        <v>4.0996881263469884</v>
      </c>
      <c r="AQ391">
        <f t="shared" si="375"/>
        <v>4.1061802191389809</v>
      </c>
      <c r="AR391">
        <f t="shared" si="375"/>
        <v>4.0877461230734653</v>
      </c>
      <c r="AS391">
        <f t="shared" si="375"/>
        <v>4.1414419874807473</v>
      </c>
      <c r="AT391">
        <f t="shared" si="375"/>
        <v>3.9947648761186447</v>
      </c>
      <c r="AU391">
        <f t="shared" si="341"/>
        <v>4.6010326668090098</v>
      </c>
      <c r="AV391" s="246">
        <f t="shared" si="342"/>
        <v>-1.9271686942896833E-2</v>
      </c>
      <c r="AW391" s="247">
        <f t="shared" si="343"/>
        <v>3.7681389445187799E-3</v>
      </c>
      <c r="AX391" s="248">
        <f t="shared" si="344"/>
        <v>1.4198871105199105E-5</v>
      </c>
      <c r="AY391" s="247">
        <f t="shared" si="345"/>
        <v>-7.2774823407346124E-3</v>
      </c>
      <c r="BA391">
        <f t="shared" si="346"/>
        <v>-1.2711730630782878E-3</v>
      </c>
      <c r="BB391">
        <f t="shared" si="347"/>
        <v>1.0394767209628597</v>
      </c>
      <c r="BC391">
        <f t="shared" si="348"/>
        <v>-0.42815124596245568</v>
      </c>
      <c r="BD391">
        <f t="shared" si="349"/>
        <v>0.1953908799122088</v>
      </c>
      <c r="BE391">
        <f t="shared" si="350"/>
        <v>1.3714402579554983</v>
      </c>
      <c r="BF391">
        <f t="shared" si="351"/>
        <v>0.81816615590894815</v>
      </c>
      <c r="BG391">
        <f t="shared" ref="BG391:BM400" si="376">$BN391+$BB$7*SIN(BH391)</f>
        <v>7.4617129804934699</v>
      </c>
      <c r="BH391">
        <f t="shared" si="376"/>
        <v>7.4617129390552153</v>
      </c>
      <c r="BI391">
        <f t="shared" si="376"/>
        <v>7.4617123952781146</v>
      </c>
      <c r="BJ391">
        <f t="shared" si="376"/>
        <v>7.461705259581934</v>
      </c>
      <c r="BK391">
        <f t="shared" si="376"/>
        <v>7.4616116330572986</v>
      </c>
      <c r="BL391">
        <f t="shared" si="376"/>
        <v>7.4603851280466813</v>
      </c>
      <c r="BM391">
        <f t="shared" si="376"/>
        <v>7.4446395319844747</v>
      </c>
      <c r="BN391">
        <f t="shared" si="353"/>
        <v>7.2775150122149492</v>
      </c>
    </row>
    <row r="392" spans="1:66">
      <c r="A392" s="100" t="s">
        <v>183</v>
      </c>
      <c r="B392" s="101" t="s">
        <v>45</v>
      </c>
      <c r="C392" s="102">
        <v>57330.585599999999</v>
      </c>
      <c r="D392" s="102">
        <v>1E-4</v>
      </c>
      <c r="E392" s="58">
        <f t="shared" si="326"/>
        <v>37527.448379300964</v>
      </c>
      <c r="F392">
        <f t="shared" si="327"/>
        <v>37527.5</v>
      </c>
      <c r="G392">
        <f t="shared" si="371"/>
        <v>-1.8660992500372231E-2</v>
      </c>
      <c r="H392" s="116"/>
      <c r="I392" s="117"/>
      <c r="J392" s="117"/>
      <c r="K392" s="117">
        <f t="shared" si="372"/>
        <v>-1.8660992500372231E-2</v>
      </c>
      <c r="L392" s="116"/>
      <c r="M392" s="116"/>
      <c r="N392" s="118"/>
      <c r="O392" s="40">
        <f t="shared" ca="1" si="374"/>
        <v>-1.9485399818894938E-2</v>
      </c>
      <c r="P392" s="116"/>
      <c r="Q392" s="293">
        <f t="shared" si="328"/>
        <v>42312.085599999999</v>
      </c>
      <c r="R392" s="8">
        <f t="shared" ca="1" si="373"/>
        <v>6.7964742683380082E-7</v>
      </c>
      <c r="S392" s="116">
        <v>1</v>
      </c>
      <c r="T392" s="167">
        <f t="shared" ca="1" si="368"/>
        <v>6.7964742683380082E-7</v>
      </c>
      <c r="U392" s="116"/>
      <c r="V392" s="116"/>
      <c r="W392" s="25"/>
      <c r="X392" s="252"/>
      <c r="Y392" s="41"/>
      <c r="Z392">
        <f t="shared" si="329"/>
        <v>37527.5</v>
      </c>
      <c r="AA392" s="246">
        <f t="shared" si="330"/>
        <v>-1.8006202036033828E-2</v>
      </c>
      <c r="AB392" s="247">
        <f t="shared" si="331"/>
        <v>-6.5479046433840338E-4</v>
      </c>
      <c r="AC392" s="247">
        <f t="shared" ca="1" si="332"/>
        <v>8.2440731852270743E-4</v>
      </c>
      <c r="AD392" s="248">
        <f t="shared" si="333"/>
        <v>4.287505521885019E-7</v>
      </c>
      <c r="AH392">
        <f t="shared" si="334"/>
        <v>-6.9591422234236535E-3</v>
      </c>
      <c r="AI392">
        <f t="shared" si="335"/>
        <v>0.46511982034426991</v>
      </c>
      <c r="AJ392">
        <f t="shared" si="336"/>
        <v>-0.25689003412683142</v>
      </c>
      <c r="AK392">
        <f t="shared" si="337"/>
        <v>-0.29335918019264123</v>
      </c>
      <c r="AL392">
        <f t="shared" si="338"/>
        <v>-2.6399342823313581</v>
      </c>
      <c r="AM392">
        <f t="shared" si="339"/>
        <v>-3.9028143558071973</v>
      </c>
      <c r="AN392">
        <f t="shared" si="375"/>
        <v>4.1016332362989179</v>
      </c>
      <c r="AO392">
        <f t="shared" si="375"/>
        <v>4.1024235907434097</v>
      </c>
      <c r="AP392">
        <f t="shared" si="375"/>
        <v>4.1001655808557631</v>
      </c>
      <c r="AQ392">
        <f t="shared" si="375"/>
        <v>4.1066360998426177</v>
      </c>
      <c r="AR392">
        <f t="shared" si="375"/>
        <v>4.0882507724885571</v>
      </c>
      <c r="AS392">
        <f t="shared" si="375"/>
        <v>4.1418400851242358</v>
      </c>
      <c r="AT392">
        <f t="shared" si="375"/>
        <v>3.9953577488425496</v>
      </c>
      <c r="AU392">
        <f t="shared" si="341"/>
        <v>4.6016685230572287</v>
      </c>
      <c r="AV392" s="246">
        <f t="shared" si="342"/>
        <v>-1.9283163567087105E-2</v>
      </c>
      <c r="AW392" s="247">
        <f t="shared" si="343"/>
        <v>6.2217106671487443E-4</v>
      </c>
      <c r="AX392" s="248">
        <f t="shared" si="344"/>
        <v>3.8709683625712472E-7</v>
      </c>
      <c r="AY392" s="247">
        <f t="shared" si="345"/>
        <v>-1.0424888745895302E-2</v>
      </c>
      <c r="BA392">
        <f t="shared" si="346"/>
        <v>-1.2769615310532761E-3</v>
      </c>
      <c r="BB392">
        <f t="shared" si="347"/>
        <v>1.0392458822657304</v>
      </c>
      <c r="BC392">
        <f t="shared" si="348"/>
        <v>-0.42921847749737074</v>
      </c>
      <c r="BD392">
        <f t="shared" si="349"/>
        <v>0.19543737660957053</v>
      </c>
      <c r="BE392">
        <f t="shared" si="350"/>
        <v>1.3726215372843804</v>
      </c>
      <c r="BF392">
        <f t="shared" si="351"/>
        <v>0.81915264414538946</v>
      </c>
      <c r="BG392">
        <f t="shared" si="376"/>
        <v>7.4628267142513591</v>
      </c>
      <c r="BH392">
        <f t="shared" si="376"/>
        <v>7.4628266734222732</v>
      </c>
      <c r="BI392">
        <f t="shared" si="376"/>
        <v>7.4628261361924446</v>
      </c>
      <c r="BJ392">
        <f t="shared" si="376"/>
        <v>7.462819067378037</v>
      </c>
      <c r="BK392">
        <f t="shared" si="376"/>
        <v>7.4627260679333345</v>
      </c>
      <c r="BL392">
        <f t="shared" si="376"/>
        <v>7.4615044856320774</v>
      </c>
      <c r="BM392">
        <f t="shared" si="376"/>
        <v>7.4457802210509803</v>
      </c>
      <c r="BN392">
        <f t="shared" si="353"/>
        <v>7.2785439887320207</v>
      </c>
    </row>
    <row r="393" spans="1:66">
      <c r="A393" s="100" t="s">
        <v>184</v>
      </c>
      <c r="B393" s="101" t="s">
        <v>49</v>
      </c>
      <c r="C393" s="102">
        <v>57579.835800000001</v>
      </c>
      <c r="D393" s="102">
        <v>1E-4</v>
      </c>
      <c r="E393" s="58">
        <f t="shared" si="326"/>
        <v>38216.933119179135</v>
      </c>
      <c r="F393">
        <f t="shared" si="327"/>
        <v>38217</v>
      </c>
      <c r="G393">
        <f t="shared" si="371"/>
        <v>-2.4177558996598236E-2</v>
      </c>
      <c r="H393" s="116"/>
      <c r="I393" s="117"/>
      <c r="J393" s="117"/>
      <c r="K393" s="117">
        <f t="shared" si="372"/>
        <v>-2.4177558996598236E-2</v>
      </c>
      <c r="L393" s="116"/>
      <c r="M393" s="116"/>
      <c r="N393" s="118"/>
      <c r="O393" s="40">
        <f t="shared" ca="1" si="374"/>
        <v>-2.2184074117439473E-2</v>
      </c>
      <c r="P393" s="116"/>
      <c r="Q393" s="293">
        <f t="shared" si="328"/>
        <v>42561.335800000001</v>
      </c>
      <c r="R393" s="8">
        <f t="shared" ca="1" si="373"/>
        <v>3.9739819634346299E-6</v>
      </c>
      <c r="S393" s="116">
        <v>1</v>
      </c>
      <c r="T393" s="167">
        <f t="shared" ca="1" si="368"/>
        <v>3.9739819634346299E-6</v>
      </c>
      <c r="U393" s="116"/>
      <c r="V393" s="116"/>
      <c r="W393" s="25"/>
      <c r="X393" s="252"/>
      <c r="Y393" s="41"/>
      <c r="Z393">
        <f t="shared" si="329"/>
        <v>38217</v>
      </c>
      <c r="AA393" s="246">
        <f t="shared" si="330"/>
        <v>-1.9107713059789005E-2</v>
      </c>
      <c r="AB393" s="247">
        <f t="shared" si="331"/>
        <v>-5.0698459368092308E-3</v>
      </c>
      <c r="AC393" s="247">
        <f t="shared" ca="1" si="332"/>
        <v>-1.9934848791587634E-3</v>
      </c>
      <c r="AD393" s="248">
        <f t="shared" si="333"/>
        <v>2.5703337822981067E-5</v>
      </c>
      <c r="AH393">
        <f t="shared" si="334"/>
        <v>-7.7784272772633322E-3</v>
      </c>
      <c r="AI393">
        <f t="shared" si="335"/>
        <v>0.48256192954314259</v>
      </c>
      <c r="AJ393">
        <f t="shared" si="336"/>
        <v>-0.31112150839182606</v>
      </c>
      <c r="AK393">
        <f t="shared" si="337"/>
        <v>-0.32313195204703749</v>
      </c>
      <c r="AL393">
        <f t="shared" si="338"/>
        <v>-2.5833642635039551</v>
      </c>
      <c r="AM393">
        <f t="shared" si="339"/>
        <v>-3.4892380760311612</v>
      </c>
      <c r="AN393">
        <f t="shared" si="375"/>
        <v>4.1962694308202115</v>
      </c>
      <c r="AO393">
        <f t="shared" si="375"/>
        <v>4.1965375197316233</v>
      </c>
      <c r="AP393">
        <f t="shared" si="375"/>
        <v>4.1956473236246712</v>
      </c>
      <c r="AQ393">
        <f t="shared" si="375"/>
        <v>4.1986086474996362</v>
      </c>
      <c r="AR393">
        <f t="shared" si="375"/>
        <v>4.188816481928396</v>
      </c>
      <c r="AS393">
        <f t="shared" si="375"/>
        <v>4.2218733148046432</v>
      </c>
      <c r="AT393">
        <f t="shared" si="375"/>
        <v>4.1169504766336598</v>
      </c>
      <c r="AU393">
        <f t="shared" si="341"/>
        <v>4.7269322039563395</v>
      </c>
      <c r="AV393" s="246">
        <f t="shared" si="342"/>
        <v>-2.1462370374105925E-2</v>
      </c>
      <c r="AW393" s="247">
        <f t="shared" si="343"/>
        <v>-2.7151886224923115E-3</v>
      </c>
      <c r="AX393" s="248">
        <f t="shared" si="344"/>
        <v>7.3722492557116957E-6</v>
      </c>
      <c r="AY393" s="247">
        <f t="shared" si="345"/>
        <v>-1.4044474405017986E-2</v>
      </c>
      <c r="BA393">
        <f t="shared" si="346"/>
        <v>-2.3546573143169189E-3</v>
      </c>
      <c r="BB393">
        <f t="shared" si="347"/>
        <v>0.9950905011004525</v>
      </c>
      <c r="BC393">
        <f t="shared" si="348"/>
        <v>-0.61818654352240554</v>
      </c>
      <c r="BD393">
        <f t="shared" si="349"/>
        <v>0.19927845912542083</v>
      </c>
      <c r="BE393">
        <f t="shared" si="350"/>
        <v>1.5954277195083328</v>
      </c>
      <c r="BF393">
        <f t="shared" si="351"/>
        <v>1.0249398047146534</v>
      </c>
      <c r="BG393">
        <f t="shared" si="376"/>
        <v>7.6774948761911377</v>
      </c>
      <c r="BH393">
        <f t="shared" si="376"/>
        <v>7.6774948756379464</v>
      </c>
      <c r="BI393">
        <f t="shared" si="376"/>
        <v>7.6774948598317465</v>
      </c>
      <c r="BJ393">
        <f t="shared" si="376"/>
        <v>7.6774944082051215</v>
      </c>
      <c r="BK393">
        <f t="shared" si="376"/>
        <v>7.6774815044732883</v>
      </c>
      <c r="BL393">
        <f t="shared" si="376"/>
        <v>7.6771132167312137</v>
      </c>
      <c r="BM393">
        <f t="shared" si="376"/>
        <v>7.666904065595153</v>
      </c>
      <c r="BN393">
        <f t="shared" si="353"/>
        <v>7.4812523625950202</v>
      </c>
    </row>
    <row r="394" spans="1:66">
      <c r="A394" s="53" t="s">
        <v>185</v>
      </c>
      <c r="B394" s="53" t="s">
        <v>49</v>
      </c>
      <c r="C394" s="54">
        <v>57621.409399999997</v>
      </c>
      <c r="D394" s="54" t="s">
        <v>76</v>
      </c>
      <c r="E394" s="58">
        <f t="shared" si="326"/>
        <v>38331.935485403104</v>
      </c>
      <c r="F394">
        <f t="shared" si="327"/>
        <v>38332</v>
      </c>
      <c r="G394">
        <f t="shared" si="371"/>
        <v>-2.3322164001001511E-2</v>
      </c>
      <c r="H394" s="116"/>
      <c r="I394" s="117"/>
      <c r="J394" s="117"/>
      <c r="K394" s="117">
        <f t="shared" si="372"/>
        <v>-2.3322164001001511E-2</v>
      </c>
      <c r="L394" s="116"/>
      <c r="M394" s="116"/>
      <c r="N394" s="118"/>
      <c r="O394" s="40">
        <f t="shared" ca="1" si="374"/>
        <v>-2.2634179330394688E-2</v>
      </c>
      <c r="P394" s="116"/>
      <c r="Q394" s="293">
        <f t="shared" si="328"/>
        <v>42602.909399999997</v>
      </c>
      <c r="R394" s="8">
        <f t="shared" ca="1" si="373"/>
        <v>4.7332290698997829E-7</v>
      </c>
      <c r="S394" s="116">
        <v>1</v>
      </c>
      <c r="T394" s="167">
        <f t="shared" ca="1" si="368"/>
        <v>4.7332290698997829E-7</v>
      </c>
      <c r="U394" s="116"/>
      <c r="V394" s="116"/>
      <c r="W394" s="25"/>
      <c r="X394" s="252"/>
      <c r="Y394" s="41"/>
      <c r="Z394">
        <f t="shared" si="329"/>
        <v>38332</v>
      </c>
      <c r="AA394" s="246">
        <f t="shared" si="330"/>
        <v>-1.9287406857040119E-2</v>
      </c>
      <c r="AB394" s="247">
        <f t="shared" si="331"/>
        <v>-4.0347571439613913E-3</v>
      </c>
      <c r="AC394" s="247">
        <f t="shared" ca="1" si="332"/>
        <v>-6.8798467060682267E-4</v>
      </c>
      <c r="AD394" s="248">
        <f t="shared" si="333"/>
        <v>1.6279265210747485E-5</v>
      </c>
      <c r="AH394">
        <f t="shared" si="334"/>
        <v>-7.9112746641514138E-3</v>
      </c>
      <c r="AI394">
        <f t="shared" si="335"/>
        <v>0.48577072051206793</v>
      </c>
      <c r="AJ394">
        <f t="shared" si="336"/>
        <v>-0.32046998266101007</v>
      </c>
      <c r="AK394">
        <f t="shared" si="337"/>
        <v>-0.32821435573290647</v>
      </c>
      <c r="AL394">
        <f t="shared" si="338"/>
        <v>-2.5735115477596415</v>
      </c>
      <c r="AM394">
        <f t="shared" si="339"/>
        <v>-3.4254306676664186</v>
      </c>
      <c r="AN394">
        <f t="shared" si="375"/>
        <v>4.2123941602805886</v>
      </c>
      <c r="AO394">
        <f t="shared" si="375"/>
        <v>4.2126096305516834</v>
      </c>
      <c r="AP394">
        <f t="shared" si="375"/>
        <v>4.2118731078759897</v>
      </c>
      <c r="AQ394">
        <f t="shared" si="375"/>
        <v>4.2143948175327424</v>
      </c>
      <c r="AR394">
        <f t="shared" si="375"/>
        <v>4.2058086544660664</v>
      </c>
      <c r="AS394">
        <f t="shared" si="375"/>
        <v>4.2356224206076485</v>
      </c>
      <c r="AT394">
        <f t="shared" si="375"/>
        <v>4.1381613561531427</v>
      </c>
      <c r="AU394">
        <f t="shared" si="341"/>
        <v>4.7478246235406729</v>
      </c>
      <c r="AV394" s="246">
        <f t="shared" si="342"/>
        <v>-2.1808355796409357E-2</v>
      </c>
      <c r="AW394" s="247">
        <f t="shared" si="343"/>
        <v>-1.5138082045921541E-3</v>
      </c>
      <c r="AX394" s="248">
        <f t="shared" si="344"/>
        <v>2.291615280290521E-6</v>
      </c>
      <c r="AY394" s="247">
        <f t="shared" si="345"/>
        <v>-1.288994039748086E-2</v>
      </c>
      <c r="BA394">
        <f t="shared" si="346"/>
        <v>-2.5209489393692363E-3</v>
      </c>
      <c r="BB394">
        <f t="shared" si="347"/>
        <v>0.98805535109403453</v>
      </c>
      <c r="BC394">
        <f t="shared" si="348"/>
        <v>-0.6455622996863275</v>
      </c>
      <c r="BD394">
        <f t="shared" si="349"/>
        <v>0.19898073477942507</v>
      </c>
      <c r="BE394">
        <f t="shared" si="350"/>
        <v>1.6307535499900987</v>
      </c>
      <c r="BF394">
        <f t="shared" si="351"/>
        <v>1.0618293033266601</v>
      </c>
      <c r="BG394">
        <f t="shared" si="376"/>
        <v>7.7124061140618574</v>
      </c>
      <c r="BH394">
        <f t="shared" si="376"/>
        <v>7.7124061138965603</v>
      </c>
      <c r="BI394">
        <f t="shared" si="376"/>
        <v>7.7124061080198079</v>
      </c>
      <c r="BJ394">
        <f t="shared" si="376"/>
        <v>7.7124058990860656</v>
      </c>
      <c r="BK394">
        <f t="shared" si="376"/>
        <v>7.7123984711508333</v>
      </c>
      <c r="BL394">
        <f t="shared" si="376"/>
        <v>7.7121346469770158</v>
      </c>
      <c r="BM394">
        <f t="shared" si="376"/>
        <v>7.7030609762515887</v>
      </c>
      <c r="BN394">
        <f t="shared" si="353"/>
        <v>7.5150615910130689</v>
      </c>
    </row>
    <row r="395" spans="1:66">
      <c r="A395" s="106" t="s">
        <v>186</v>
      </c>
      <c r="B395" s="107" t="s">
        <v>49</v>
      </c>
      <c r="C395" s="108">
        <v>57621.40941</v>
      </c>
      <c r="D395" s="108">
        <v>1E-4</v>
      </c>
      <c r="E395" s="58">
        <f t="shared" si="326"/>
        <v>38331.935513065466</v>
      </c>
      <c r="F395">
        <f t="shared" si="327"/>
        <v>38332</v>
      </c>
      <c r="G395">
        <f t="shared" si="371"/>
        <v>-2.3312163997616153E-2</v>
      </c>
      <c r="H395" s="116"/>
      <c r="I395" s="117"/>
      <c r="J395" s="117"/>
      <c r="K395" s="117">
        <f t="shared" si="372"/>
        <v>-2.3312163997616153E-2</v>
      </c>
      <c r="L395" s="116"/>
      <c r="M395" s="116"/>
      <c r="N395" s="118"/>
      <c r="O395" s="40">
        <f t="shared" ca="1" si="374"/>
        <v>-2.2634179330394688E-2</v>
      </c>
      <c r="P395" s="116"/>
      <c r="Q395" s="293">
        <f t="shared" si="328"/>
        <v>42602.90941</v>
      </c>
      <c r="R395" s="8">
        <f t="shared" ca="1" si="373"/>
        <v>4.5966320898740078E-7</v>
      </c>
      <c r="S395" s="116">
        <v>1</v>
      </c>
      <c r="T395" s="167">
        <f t="shared" ca="1" si="368"/>
        <v>4.5966320898740078E-7</v>
      </c>
      <c r="U395" s="116"/>
      <c r="V395" s="116"/>
      <c r="W395" s="25"/>
      <c r="X395" s="252"/>
      <c r="Y395" s="41"/>
      <c r="Z395">
        <f t="shared" si="329"/>
        <v>38332</v>
      </c>
      <c r="AA395" s="246">
        <f t="shared" si="330"/>
        <v>-1.9287406857040119E-2</v>
      </c>
      <c r="AB395" s="247">
        <f t="shared" si="331"/>
        <v>-4.0247571405760338E-3</v>
      </c>
      <c r="AC395" s="247">
        <f t="shared" ca="1" si="332"/>
        <v>-6.7798466722146511E-4</v>
      </c>
      <c r="AD395" s="248">
        <f t="shared" si="333"/>
        <v>1.619867004061777E-5</v>
      </c>
      <c r="AH395">
        <f t="shared" si="334"/>
        <v>-7.9112746641514138E-3</v>
      </c>
      <c r="AI395">
        <f t="shared" si="335"/>
        <v>0.48577072051206793</v>
      </c>
      <c r="AJ395">
        <f t="shared" si="336"/>
        <v>-0.32046998266101007</v>
      </c>
      <c r="AK395">
        <f t="shared" si="337"/>
        <v>-0.32821435573290647</v>
      </c>
      <c r="AL395">
        <f t="shared" si="338"/>
        <v>-2.5735115477596415</v>
      </c>
      <c r="AM395">
        <f t="shared" si="339"/>
        <v>-3.4254306676664186</v>
      </c>
      <c r="AN395">
        <f t="shared" si="375"/>
        <v>4.2123941602805886</v>
      </c>
      <c r="AO395">
        <f t="shared" si="375"/>
        <v>4.2126096305516834</v>
      </c>
      <c r="AP395">
        <f t="shared" si="375"/>
        <v>4.2118731078759897</v>
      </c>
      <c r="AQ395">
        <f t="shared" si="375"/>
        <v>4.2143948175327424</v>
      </c>
      <c r="AR395">
        <f t="shared" si="375"/>
        <v>4.2058086544660664</v>
      </c>
      <c r="AS395">
        <f t="shared" si="375"/>
        <v>4.2356224206076485</v>
      </c>
      <c r="AT395">
        <f t="shared" si="375"/>
        <v>4.1381613561531427</v>
      </c>
      <c r="AU395">
        <f t="shared" si="341"/>
        <v>4.7478246235406729</v>
      </c>
      <c r="AV395" s="246">
        <f t="shared" si="342"/>
        <v>-2.1808355796409357E-2</v>
      </c>
      <c r="AW395" s="247">
        <f t="shared" si="343"/>
        <v>-1.5038082012067966E-3</v>
      </c>
      <c r="AX395" s="248">
        <f t="shared" si="344"/>
        <v>2.2614391060168211E-6</v>
      </c>
      <c r="AY395" s="247">
        <f t="shared" si="345"/>
        <v>-1.2879940394095502E-2</v>
      </c>
      <c r="BA395">
        <f t="shared" si="346"/>
        <v>-2.5209489393692363E-3</v>
      </c>
      <c r="BB395">
        <f t="shared" si="347"/>
        <v>0.98805535109403453</v>
      </c>
      <c r="BC395">
        <f t="shared" si="348"/>
        <v>-0.6455622996863275</v>
      </c>
      <c r="BD395">
        <f t="shared" si="349"/>
        <v>0.19898073477942507</v>
      </c>
      <c r="BE395">
        <f t="shared" si="350"/>
        <v>1.6307535499900987</v>
      </c>
      <c r="BF395">
        <f t="shared" si="351"/>
        <v>1.0618293033266601</v>
      </c>
      <c r="BG395">
        <f t="shared" si="376"/>
        <v>7.7124061140618574</v>
      </c>
      <c r="BH395">
        <f t="shared" si="376"/>
        <v>7.7124061138965603</v>
      </c>
      <c r="BI395">
        <f t="shared" si="376"/>
        <v>7.7124061080198079</v>
      </c>
      <c r="BJ395">
        <f t="shared" si="376"/>
        <v>7.7124058990860656</v>
      </c>
      <c r="BK395">
        <f t="shared" si="376"/>
        <v>7.7123984711508333</v>
      </c>
      <c r="BL395">
        <f t="shared" si="376"/>
        <v>7.7121346469770158</v>
      </c>
      <c r="BM395">
        <f t="shared" si="376"/>
        <v>7.7030609762515887</v>
      </c>
      <c r="BN395">
        <f t="shared" si="353"/>
        <v>7.5150615910130689</v>
      </c>
    </row>
    <row r="396" spans="1:66">
      <c r="A396" s="100" t="s">
        <v>187</v>
      </c>
      <c r="B396" s="101" t="s">
        <v>49</v>
      </c>
      <c r="C396" s="102">
        <v>57622.855100000001</v>
      </c>
      <c r="D396" s="102">
        <v>1E-4</v>
      </c>
      <c r="E396" s="58">
        <f t="shared" si="326"/>
        <v>38335.934631997348</v>
      </c>
      <c r="F396">
        <f t="shared" si="327"/>
        <v>38336</v>
      </c>
      <c r="G396">
        <f t="shared" si="371"/>
        <v>-2.3630671996215824E-2</v>
      </c>
      <c r="H396" s="116"/>
      <c r="I396" s="117"/>
      <c r="J396" s="117"/>
      <c r="K396" s="117">
        <f t="shared" si="372"/>
        <v>-2.3630671996215824E-2</v>
      </c>
      <c r="L396" s="116"/>
      <c r="M396" s="116"/>
      <c r="N396" s="118"/>
      <c r="O396" s="40">
        <f t="shared" ca="1" si="374"/>
        <v>-2.2649835163888771E-2</v>
      </c>
      <c r="P396" s="116"/>
      <c r="Q396" s="293">
        <f t="shared" si="328"/>
        <v>42604.355100000001</v>
      </c>
      <c r="R396" s="8">
        <f t="shared" ca="1" si="373"/>
        <v>9.6204089164936813E-7</v>
      </c>
      <c r="S396" s="116">
        <v>1</v>
      </c>
      <c r="T396" s="167">
        <f t="shared" ca="1" si="368"/>
        <v>9.6204089164936813E-7</v>
      </c>
      <c r="U396" s="116"/>
      <c r="V396" s="116"/>
      <c r="W396" s="25"/>
      <c r="X396" s="252"/>
      <c r="Y396" s="41"/>
      <c r="Z396">
        <f t="shared" si="329"/>
        <v>38336</v>
      </c>
      <c r="AA396" s="246">
        <f t="shared" si="330"/>
        <v>-1.9293634522741986E-2</v>
      </c>
      <c r="AB396" s="247">
        <f t="shared" si="331"/>
        <v>-4.3370374734738384E-3</v>
      </c>
      <c r="AC396" s="247">
        <f t="shared" ca="1" si="332"/>
        <v>-9.8083683232705332E-4</v>
      </c>
      <c r="AD396" s="248">
        <f t="shared" si="333"/>
        <v>1.8809894046316335E-5</v>
      </c>
      <c r="AH396">
        <f t="shared" si="334"/>
        <v>-7.9158740489703745E-3</v>
      </c>
      <c r="AI396">
        <f t="shared" si="335"/>
        <v>0.48588399838536878</v>
      </c>
      <c r="AJ396">
        <f t="shared" si="336"/>
        <v>-0.32079680624097434</v>
      </c>
      <c r="AK396">
        <f t="shared" si="337"/>
        <v>-0.32839176615078092</v>
      </c>
      <c r="AL396">
        <f t="shared" si="338"/>
        <v>-2.5731665071990935</v>
      </c>
      <c r="AM396">
        <f t="shared" si="339"/>
        <v>-3.423235165118037</v>
      </c>
      <c r="AN396">
        <f t="shared" si="375"/>
        <v>4.2129569082274978</v>
      </c>
      <c r="AO396">
        <f t="shared" si="375"/>
        <v>4.2131706949108771</v>
      </c>
      <c r="AP396">
        <f t="shared" si="375"/>
        <v>4.2124391726037098</v>
      </c>
      <c r="AQ396">
        <f t="shared" si="375"/>
        <v>4.2149463313715332</v>
      </c>
      <c r="AR396">
        <f t="shared" si="375"/>
        <v>4.2064008149254315</v>
      </c>
      <c r="AS396">
        <f t="shared" si="375"/>
        <v>4.2361031935273221</v>
      </c>
      <c r="AT396">
        <f t="shared" si="375"/>
        <v>4.1389039158919152</v>
      </c>
      <c r="AU396">
        <f t="shared" si="341"/>
        <v>4.7485513163957798</v>
      </c>
      <c r="AV396" s="246">
        <f t="shared" si="342"/>
        <v>-2.1820292424857925E-2</v>
      </c>
      <c r="AW396" s="247">
        <f t="shared" si="343"/>
        <v>-1.8103795713578993E-3</v>
      </c>
      <c r="AX396" s="248">
        <f t="shared" si="344"/>
        <v>3.2774741923900112E-6</v>
      </c>
      <c r="AY396" s="247">
        <f t="shared" si="345"/>
        <v>-1.318814004512951E-2</v>
      </c>
      <c r="BA396">
        <f t="shared" si="346"/>
        <v>-2.5266579021159404E-3</v>
      </c>
      <c r="BB396">
        <f t="shared" si="347"/>
        <v>0.98781265525749173</v>
      </c>
      <c r="BC396">
        <f t="shared" si="348"/>
        <v>-0.64649334403521197</v>
      </c>
      <c r="BD396">
        <f t="shared" si="349"/>
        <v>0.19896601739737854</v>
      </c>
      <c r="BE396">
        <f t="shared" si="350"/>
        <v>1.631973290094149</v>
      </c>
      <c r="BF396">
        <f t="shared" si="351"/>
        <v>1.0631276314906712</v>
      </c>
      <c r="BG396">
        <f t="shared" si="376"/>
        <v>7.713615972881664</v>
      </c>
      <c r="BH396">
        <f t="shared" si="376"/>
        <v>7.7136159727239519</v>
      </c>
      <c r="BI396">
        <f t="shared" si="376"/>
        <v>7.7136159670688418</v>
      </c>
      <c r="BJ396">
        <f t="shared" si="376"/>
        <v>7.7136157642936638</v>
      </c>
      <c r="BK396">
        <f t="shared" si="376"/>
        <v>7.71360849358003</v>
      </c>
      <c r="BL396">
        <f t="shared" si="376"/>
        <v>7.713348041366098</v>
      </c>
      <c r="BM396">
        <f t="shared" si="376"/>
        <v>7.704314755808281</v>
      </c>
      <c r="BN396">
        <f t="shared" si="353"/>
        <v>7.5162375641754364</v>
      </c>
    </row>
    <row r="397" spans="1:66">
      <c r="A397" s="109" t="s">
        <v>188</v>
      </c>
      <c r="B397" s="110" t="s">
        <v>45</v>
      </c>
      <c r="C397" s="109">
        <v>57630.990100000003</v>
      </c>
      <c r="D397" s="109" t="s">
        <v>189</v>
      </c>
      <c r="E397" s="58">
        <f t="shared" si="326"/>
        <v>38358.437957406553</v>
      </c>
      <c r="F397">
        <f t="shared" si="327"/>
        <v>38358.5</v>
      </c>
      <c r="G397">
        <f t="shared" si="371"/>
        <v>-2.2428529497119598E-2</v>
      </c>
      <c r="H397" s="116"/>
      <c r="I397" s="117"/>
      <c r="J397" s="117"/>
      <c r="K397" s="117">
        <f t="shared" si="372"/>
        <v>-2.2428529497119598E-2</v>
      </c>
      <c r="L397" s="116"/>
      <c r="M397" s="116"/>
      <c r="N397" s="118"/>
      <c r="O397" s="40">
        <f t="shared" ca="1" si="374"/>
        <v>-2.2737899227293051E-2</v>
      </c>
      <c r="P397" s="116"/>
      <c r="Q397" s="293">
        <f t="shared" si="328"/>
        <v>42612.490100000003</v>
      </c>
      <c r="R397" s="8">
        <f t="shared" ca="1" si="373"/>
        <v>9.5709629947595272E-8</v>
      </c>
      <c r="S397" s="116">
        <v>1</v>
      </c>
      <c r="T397" s="167">
        <f t="shared" ca="1" si="368"/>
        <v>9.5709629947595272E-8</v>
      </c>
      <c r="U397" s="116"/>
      <c r="V397" s="116"/>
      <c r="W397" s="25"/>
      <c r="X397" s="252"/>
      <c r="Y397" s="41"/>
      <c r="Z397">
        <f t="shared" si="329"/>
        <v>38358.5</v>
      </c>
      <c r="AA397" s="246">
        <f t="shared" si="330"/>
        <v>-1.9328636455840112E-2</v>
      </c>
      <c r="AB397" s="247">
        <f t="shared" si="331"/>
        <v>-3.0998930412794862E-3</v>
      </c>
      <c r="AC397" s="247">
        <f t="shared" ca="1" si="332"/>
        <v>3.0936973017345326E-4</v>
      </c>
      <c r="AD397" s="248">
        <f t="shared" si="333"/>
        <v>9.609336867372983E-6</v>
      </c>
      <c r="AH397">
        <f t="shared" si="334"/>
        <v>-7.9417183544939398E-3</v>
      </c>
      <c r="AI397">
        <f t="shared" si="335"/>
        <v>0.48652330563142143</v>
      </c>
      <c r="AJ397">
        <f t="shared" si="336"/>
        <v>-0.3226372897550378</v>
      </c>
      <c r="AK397">
        <f t="shared" si="337"/>
        <v>-0.32939049702771039</v>
      </c>
      <c r="AL397">
        <f t="shared" si="338"/>
        <v>-2.5712226814666579</v>
      </c>
      <c r="AM397">
        <f t="shared" si="339"/>
        <v>-3.4109148403331182</v>
      </c>
      <c r="AN397">
        <f t="shared" si="375"/>
        <v>4.2161247614280652</v>
      </c>
      <c r="AO397">
        <f t="shared" si="375"/>
        <v>4.2163292545942817</v>
      </c>
      <c r="AP397">
        <f t="shared" si="375"/>
        <v>4.2156254375942748</v>
      </c>
      <c r="AQ397">
        <f t="shared" si="375"/>
        <v>4.2180516679160567</v>
      </c>
      <c r="AR397">
        <f t="shared" si="375"/>
        <v>4.2097331362525772</v>
      </c>
      <c r="AS397">
        <f t="shared" si="375"/>
        <v>4.238810837439253</v>
      </c>
      <c r="AT397">
        <f t="shared" si="375"/>
        <v>4.1430868128967999</v>
      </c>
      <c r="AU397">
        <f t="shared" si="341"/>
        <v>4.752638963705758</v>
      </c>
      <c r="AV397" s="246">
        <f t="shared" si="342"/>
        <v>-2.1887312124284568E-2</v>
      </c>
      <c r="AW397" s="247">
        <f t="shared" si="343"/>
        <v>-5.412173728350303E-4</v>
      </c>
      <c r="AX397" s="248">
        <f t="shared" si="344"/>
        <v>2.9291624465845216E-7</v>
      </c>
      <c r="AY397" s="247">
        <f t="shared" si="345"/>
        <v>-1.1928135474181202E-2</v>
      </c>
      <c r="BA397">
        <f t="shared" si="346"/>
        <v>-2.5586756684444554E-3</v>
      </c>
      <c r="BB397">
        <f t="shared" si="347"/>
        <v>0.98645005644873851</v>
      </c>
      <c r="BC397">
        <f t="shared" si="348"/>
        <v>-0.65170405189656666</v>
      </c>
      <c r="BD397">
        <f t="shared" si="349"/>
        <v>0.19887786825236314</v>
      </c>
      <c r="BE397">
        <f t="shared" si="350"/>
        <v>1.6388231803652999</v>
      </c>
      <c r="BF397">
        <f t="shared" si="351"/>
        <v>1.0704502793715474</v>
      </c>
      <c r="BG397">
        <f t="shared" si="376"/>
        <v>7.7204158972205352</v>
      </c>
      <c r="BH397">
        <f t="shared" si="376"/>
        <v>7.7204158971003363</v>
      </c>
      <c r="BI397">
        <f t="shared" si="376"/>
        <v>7.7204158925723174</v>
      </c>
      <c r="BJ397">
        <f t="shared" si="376"/>
        <v>7.7204157219983349</v>
      </c>
      <c r="BK397">
        <f t="shared" si="376"/>
        <v>7.720409296501451</v>
      </c>
      <c r="BL397">
        <f t="shared" si="376"/>
        <v>7.7201674723617408</v>
      </c>
      <c r="BM397">
        <f t="shared" si="376"/>
        <v>7.7113624164544365</v>
      </c>
      <c r="BN397">
        <f t="shared" si="353"/>
        <v>7.5228524132137506</v>
      </c>
    </row>
    <row r="398" spans="1:66">
      <c r="A398" s="109" t="s">
        <v>188</v>
      </c>
      <c r="B398" s="110" t="s">
        <v>49</v>
      </c>
      <c r="C398" s="109">
        <v>57631.169600000001</v>
      </c>
      <c r="D398" s="109" t="s">
        <v>189</v>
      </c>
      <c r="E398" s="58">
        <f t="shared" si="326"/>
        <v>38358.934496670343</v>
      </c>
      <c r="F398">
        <f t="shared" si="327"/>
        <v>38359</v>
      </c>
      <c r="G398">
        <f t="shared" si="371"/>
        <v>-2.3679592995904386E-2</v>
      </c>
      <c r="H398" s="116"/>
      <c r="I398" s="117"/>
      <c r="J398" s="117"/>
      <c r="K398" s="117">
        <f t="shared" si="372"/>
        <v>-2.3679592995904386E-2</v>
      </c>
      <c r="L398" s="116"/>
      <c r="M398" s="116"/>
      <c r="N398" s="118"/>
      <c r="O398" s="40">
        <f t="shared" ca="1" si="374"/>
        <v>-2.2739856206479808E-2</v>
      </c>
      <c r="P398" s="116"/>
      <c r="Q398" s="293">
        <f t="shared" si="328"/>
        <v>42612.669600000001</v>
      </c>
      <c r="R398" s="8">
        <f t="shared" ca="1" si="373"/>
        <v>8.8310523339801336E-7</v>
      </c>
      <c r="S398" s="116">
        <v>1</v>
      </c>
      <c r="T398" s="167">
        <f t="shared" ca="1" si="368"/>
        <v>8.8310523339801336E-7</v>
      </c>
      <c r="U398" s="116"/>
      <c r="V398" s="116"/>
      <c r="W398" s="25"/>
      <c r="X398" s="252"/>
      <c r="Y398" s="41"/>
      <c r="Z398">
        <f t="shared" si="329"/>
        <v>38359</v>
      </c>
      <c r="AA398" s="246">
        <f t="shared" si="330"/>
        <v>-1.9329413721669401E-2</v>
      </c>
      <c r="AB398" s="247">
        <f t="shared" si="331"/>
        <v>-4.3501792742349846E-3</v>
      </c>
      <c r="AC398" s="247">
        <f t="shared" ca="1" si="332"/>
        <v>-9.3973678942457783E-4</v>
      </c>
      <c r="AD398" s="248">
        <f t="shared" si="333"/>
        <v>1.8924059717983617E-5</v>
      </c>
      <c r="AH398">
        <f t="shared" si="334"/>
        <v>-7.942292145500825E-3</v>
      </c>
      <c r="AI398">
        <f t="shared" si="335"/>
        <v>0.48653755344536553</v>
      </c>
      <c r="AJ398">
        <f t="shared" si="336"/>
        <v>-0.32267822999185325</v>
      </c>
      <c r="AK398">
        <f t="shared" si="337"/>
        <v>-0.32941270644887666</v>
      </c>
      <c r="AL398">
        <f t="shared" si="338"/>
        <v>-2.5711794278398794</v>
      </c>
      <c r="AM398">
        <f t="shared" si="339"/>
        <v>-3.4106416199732683</v>
      </c>
      <c r="AN398">
        <f t="shared" si="375"/>
        <v>4.2161952044942375</v>
      </c>
      <c r="AO398">
        <f t="shared" si="375"/>
        <v>4.2163994945194148</v>
      </c>
      <c r="AP398">
        <f t="shared" si="375"/>
        <v>4.2156962850963895</v>
      </c>
      <c r="AQ398">
        <f t="shared" si="375"/>
        <v>4.2181207347309311</v>
      </c>
      <c r="AR398">
        <f t="shared" si="375"/>
        <v>4.2098072152243793</v>
      </c>
      <c r="AS398">
        <f t="shared" si="375"/>
        <v>4.2388710712892115</v>
      </c>
      <c r="AT398">
        <f t="shared" si="375"/>
        <v>4.1431798818502186</v>
      </c>
      <c r="AU398">
        <f t="shared" si="341"/>
        <v>4.7527298003126468</v>
      </c>
      <c r="AV398" s="246">
        <f t="shared" si="342"/>
        <v>-2.1888799056997303E-2</v>
      </c>
      <c r="AW398" s="247">
        <f t="shared" si="343"/>
        <v>-1.7907939389070829E-3</v>
      </c>
      <c r="AX398" s="248">
        <f t="shared" si="344"/>
        <v>3.206942931626345E-6</v>
      </c>
      <c r="AY398" s="247">
        <f t="shared" si="345"/>
        <v>-1.3177915515075661E-2</v>
      </c>
      <c r="BA398">
        <f t="shared" si="346"/>
        <v>-2.5593853353279026E-3</v>
      </c>
      <c r="BB398">
        <f t="shared" si="347"/>
        <v>0.98641982614174917</v>
      </c>
      <c r="BC398">
        <f t="shared" si="348"/>
        <v>-0.6518193362362299</v>
      </c>
      <c r="BD398">
        <f t="shared" si="349"/>
        <v>0.1988758062933407</v>
      </c>
      <c r="BE398">
        <f t="shared" si="350"/>
        <v>1.6389751855326469</v>
      </c>
      <c r="BF398">
        <f t="shared" si="351"/>
        <v>1.0706133838346066</v>
      </c>
      <c r="BG398">
        <f t="shared" si="376"/>
        <v>7.7205669000992163</v>
      </c>
      <c r="BH398">
        <f t="shared" si="376"/>
        <v>7.7205668999797581</v>
      </c>
      <c r="BI398">
        <f t="shared" si="376"/>
        <v>7.7205668954745938</v>
      </c>
      <c r="BJ398">
        <f t="shared" si="376"/>
        <v>7.7205667255705945</v>
      </c>
      <c r="BK398">
        <f t="shared" si="376"/>
        <v>7.7205603181106985</v>
      </c>
      <c r="BL398">
        <f t="shared" si="376"/>
        <v>7.720318901345518</v>
      </c>
      <c r="BM398">
        <f t="shared" si="376"/>
        <v>7.7115189375187194</v>
      </c>
      <c r="BN398">
        <f t="shared" si="353"/>
        <v>7.5229994098590458</v>
      </c>
    </row>
    <row r="399" spans="1:66">
      <c r="A399" s="53" t="s">
        <v>190</v>
      </c>
      <c r="B399" s="53" t="s">
        <v>45</v>
      </c>
      <c r="C399" s="54">
        <v>57641.473140000002</v>
      </c>
      <c r="D399" s="54" t="s">
        <v>76</v>
      </c>
      <c r="E399" s="58">
        <f t="shared" si="326"/>
        <v>38387.436514308545</v>
      </c>
      <c r="F399">
        <f t="shared" si="327"/>
        <v>38387.5</v>
      </c>
      <c r="G399">
        <f t="shared" si="371"/>
        <v>-2.2950212500290945E-2</v>
      </c>
      <c r="H399" s="116"/>
      <c r="I399" s="117"/>
      <c r="J399" s="117"/>
      <c r="K399" s="117">
        <f t="shared" si="372"/>
        <v>-2.2950212500290945E-2</v>
      </c>
      <c r="L399" s="116"/>
      <c r="M399" s="116"/>
      <c r="N399" s="118"/>
      <c r="O399" s="40">
        <f t="shared" ca="1" si="374"/>
        <v>-2.2851404020125254E-2</v>
      </c>
      <c r="P399" s="116"/>
      <c r="Q399" s="293">
        <f t="shared" si="328"/>
        <v>42622.973140000002</v>
      </c>
      <c r="R399" s="8">
        <f t="shared" ca="1" si="373"/>
        <v>9.7631157526537071E-9</v>
      </c>
      <c r="S399" s="116">
        <v>1</v>
      </c>
      <c r="T399" s="167">
        <f t="shared" ca="1" si="368"/>
        <v>9.7631157526537071E-9</v>
      </c>
      <c r="U399" s="116"/>
      <c r="V399" s="116"/>
      <c r="W399" s="25"/>
      <c r="X399" s="252"/>
      <c r="Y399" s="41"/>
      <c r="Z399">
        <f t="shared" si="329"/>
        <v>38387.5</v>
      </c>
      <c r="AA399" s="246">
        <f t="shared" si="330"/>
        <v>-1.9373677769277876E-2</v>
      </c>
      <c r="AB399" s="247">
        <f t="shared" si="331"/>
        <v>-3.5765347310130688E-3</v>
      </c>
      <c r="AC399" s="247">
        <f t="shared" ca="1" si="332"/>
        <v>-9.8808480165690771E-5</v>
      </c>
      <c r="AD399" s="248">
        <f t="shared" si="333"/>
        <v>1.2791600682142724E-5</v>
      </c>
      <c r="AH399">
        <f t="shared" si="334"/>
        <v>-7.9749601414848704E-3</v>
      </c>
      <c r="AI399">
        <f t="shared" si="335"/>
        <v>0.48735264003683643</v>
      </c>
      <c r="AJ399">
        <f t="shared" si="336"/>
        <v>-0.32501475304265681</v>
      </c>
      <c r="AK399">
        <f t="shared" si="337"/>
        <v>-0.33067975371141672</v>
      </c>
      <c r="AL399">
        <f t="shared" si="338"/>
        <v>-2.5687098156979493</v>
      </c>
      <c r="AM399">
        <f t="shared" si="339"/>
        <v>-3.3951083716811881</v>
      </c>
      <c r="AN399">
        <f t="shared" si="375"/>
        <v>4.2202138048569937</v>
      </c>
      <c r="AO399">
        <f t="shared" si="375"/>
        <v>4.2204067553404379</v>
      </c>
      <c r="AP399">
        <f t="shared" si="375"/>
        <v>4.2197376011912118</v>
      </c>
      <c r="AQ399">
        <f t="shared" si="375"/>
        <v>4.2220618214642958</v>
      </c>
      <c r="AR399">
        <f t="shared" si="375"/>
        <v>4.2140316882622599</v>
      </c>
      <c r="AS399">
        <f t="shared" si="375"/>
        <v>4.2423090556849044</v>
      </c>
      <c r="AT399">
        <f t="shared" si="375"/>
        <v>4.1484931254913677</v>
      </c>
      <c r="AU399">
        <f t="shared" si="341"/>
        <v>4.7579074869052862</v>
      </c>
      <c r="AV399" s="246">
        <f t="shared" si="342"/>
        <v>-2.197338142153327E-2</v>
      </c>
      <c r="AW399" s="247">
        <f t="shared" si="343"/>
        <v>-9.7683107875767491E-4</v>
      </c>
      <c r="AX399" s="248">
        <f t="shared" si="344"/>
        <v>9.5419895642688293E-7</v>
      </c>
      <c r="AY399" s="247">
        <f t="shared" si="345"/>
        <v>-1.2375548706550683E-2</v>
      </c>
      <c r="BA399">
        <f t="shared" si="346"/>
        <v>-2.5997036522553926E-3</v>
      </c>
      <c r="BB399">
        <f t="shared" si="347"/>
        <v>0.98470029372329759</v>
      </c>
      <c r="BC399">
        <f t="shared" si="348"/>
        <v>-0.65835399703168473</v>
      </c>
      <c r="BD399">
        <f t="shared" si="349"/>
        <v>0.19875091556693095</v>
      </c>
      <c r="BE399">
        <f t="shared" si="350"/>
        <v>1.6476241097871203</v>
      </c>
      <c r="BF399">
        <f t="shared" si="351"/>
        <v>1.0799378294421975</v>
      </c>
      <c r="BG399">
        <f t="shared" si="376"/>
        <v>7.7291664252366763</v>
      </c>
      <c r="BH399">
        <f t="shared" si="376"/>
        <v>7.7291664251536663</v>
      </c>
      <c r="BI399">
        <f t="shared" si="376"/>
        <v>7.7291664218086291</v>
      </c>
      <c r="BJ399">
        <f t="shared" si="376"/>
        <v>7.7291662870150342</v>
      </c>
      <c r="BK399">
        <f t="shared" si="376"/>
        <v>7.7291608554125908</v>
      </c>
      <c r="BL399">
        <f t="shared" si="376"/>
        <v>7.7289421804717877</v>
      </c>
      <c r="BM399">
        <f t="shared" si="376"/>
        <v>7.7204338983234342</v>
      </c>
      <c r="BN399">
        <f t="shared" si="353"/>
        <v>7.5313782186409108</v>
      </c>
    </row>
    <row r="400" spans="1:66">
      <c r="A400" s="53" t="s">
        <v>190</v>
      </c>
      <c r="B400" s="53" t="s">
        <v>45</v>
      </c>
      <c r="C400" s="54">
        <v>57641.473660000003</v>
      </c>
      <c r="D400" s="54" t="s">
        <v>76</v>
      </c>
      <c r="E400" s="58">
        <f t="shared" si="326"/>
        <v>38387.437952750981</v>
      </c>
      <c r="F400">
        <f t="shared" si="327"/>
        <v>38387.5</v>
      </c>
      <c r="G400">
        <f t="shared" si="371"/>
        <v>-2.2430212498875335E-2</v>
      </c>
      <c r="H400" s="116"/>
      <c r="I400" s="117"/>
      <c r="J400" s="117"/>
      <c r="K400" s="117">
        <f t="shared" si="372"/>
        <v>-2.2430212498875335E-2</v>
      </c>
      <c r="L400" s="116"/>
      <c r="M400" s="116"/>
      <c r="N400" s="118"/>
      <c r="O400" s="40">
        <f t="shared" ca="1" si="374"/>
        <v>-2.2851404020125254E-2</v>
      </c>
      <c r="P400" s="116"/>
      <c r="Q400" s="293">
        <f t="shared" si="328"/>
        <v>42622.973660000003</v>
      </c>
      <c r="R400" s="8">
        <f t="shared" ca="1" si="373"/>
        <v>1.7740229757282142E-7</v>
      </c>
      <c r="S400" s="116">
        <v>1</v>
      </c>
      <c r="T400" s="167">
        <f t="shared" ca="1" si="368"/>
        <v>1.7740229757282142E-7</v>
      </c>
      <c r="U400" s="116"/>
      <c r="V400" s="116"/>
      <c r="W400" s="25"/>
      <c r="X400" s="252"/>
      <c r="Y400" s="41"/>
      <c r="Z400">
        <f t="shared" si="329"/>
        <v>38387.5</v>
      </c>
      <c r="AA400" s="246">
        <f t="shared" si="330"/>
        <v>-1.9373677769277876E-2</v>
      </c>
      <c r="AB400" s="247">
        <f t="shared" si="331"/>
        <v>-3.0565347295974585E-3</v>
      </c>
      <c r="AC400" s="247">
        <f t="shared" ca="1" si="332"/>
        <v>4.2119152124991954E-4</v>
      </c>
      <c r="AD400" s="248">
        <f t="shared" si="333"/>
        <v>9.3424045532354087E-6</v>
      </c>
      <c r="AH400">
        <f t="shared" si="334"/>
        <v>-7.9749601414848704E-3</v>
      </c>
      <c r="AI400">
        <f t="shared" si="335"/>
        <v>0.48735264003683643</v>
      </c>
      <c r="AJ400">
        <f t="shared" si="336"/>
        <v>-0.32501475304265681</v>
      </c>
      <c r="AK400">
        <f t="shared" si="337"/>
        <v>-0.33067975371141672</v>
      </c>
      <c r="AL400">
        <f t="shared" si="338"/>
        <v>-2.5687098156979493</v>
      </c>
      <c r="AM400">
        <f t="shared" si="339"/>
        <v>-3.3951083716811881</v>
      </c>
      <c r="AN400">
        <f t="shared" si="375"/>
        <v>4.2202138048569937</v>
      </c>
      <c r="AO400">
        <f t="shared" si="375"/>
        <v>4.2204067553404379</v>
      </c>
      <c r="AP400">
        <f t="shared" si="375"/>
        <v>4.2197376011912118</v>
      </c>
      <c r="AQ400">
        <f t="shared" si="375"/>
        <v>4.2220618214642958</v>
      </c>
      <c r="AR400">
        <f t="shared" si="375"/>
        <v>4.2140316882622599</v>
      </c>
      <c r="AS400">
        <f t="shared" si="375"/>
        <v>4.2423090556849044</v>
      </c>
      <c r="AT400">
        <f t="shared" si="375"/>
        <v>4.1484931254913677</v>
      </c>
      <c r="AU400">
        <f t="shared" si="341"/>
        <v>4.7579074869052862</v>
      </c>
      <c r="AV400" s="246">
        <f t="shared" si="342"/>
        <v>-2.197338142153327E-2</v>
      </c>
      <c r="AW400" s="247">
        <f t="shared" si="343"/>
        <v>-4.568310773420646E-4</v>
      </c>
      <c r="AX400" s="248">
        <f t="shared" si="344"/>
        <v>2.086946332255114E-7</v>
      </c>
      <c r="AY400" s="247">
        <f t="shared" si="345"/>
        <v>-1.1855548705135072E-2</v>
      </c>
      <c r="BA400">
        <f t="shared" si="346"/>
        <v>-2.5997036522553926E-3</v>
      </c>
      <c r="BB400">
        <f t="shared" si="347"/>
        <v>0.98470029372329759</v>
      </c>
      <c r="BC400">
        <f t="shared" si="348"/>
        <v>-0.65835399703168473</v>
      </c>
      <c r="BD400">
        <f t="shared" si="349"/>
        <v>0.19875091556693095</v>
      </c>
      <c r="BE400">
        <f t="shared" si="350"/>
        <v>1.6476241097871203</v>
      </c>
      <c r="BF400">
        <f t="shared" si="351"/>
        <v>1.0799378294421975</v>
      </c>
      <c r="BG400">
        <f t="shared" si="376"/>
        <v>7.7291664252366763</v>
      </c>
      <c r="BH400">
        <f t="shared" si="376"/>
        <v>7.7291664251536663</v>
      </c>
      <c r="BI400">
        <f t="shared" si="376"/>
        <v>7.7291664218086291</v>
      </c>
      <c r="BJ400">
        <f t="shared" si="376"/>
        <v>7.7291662870150342</v>
      </c>
      <c r="BK400">
        <f t="shared" si="376"/>
        <v>7.7291608554125908</v>
      </c>
      <c r="BL400">
        <f t="shared" si="376"/>
        <v>7.7289421804717877</v>
      </c>
      <c r="BM400">
        <f t="shared" si="376"/>
        <v>7.7204338983234342</v>
      </c>
      <c r="BN400">
        <f t="shared" si="353"/>
        <v>7.5313782186409108</v>
      </c>
    </row>
    <row r="401" spans="1:66">
      <c r="A401" s="100" t="s">
        <v>187</v>
      </c>
      <c r="B401" s="101" t="s">
        <v>45</v>
      </c>
      <c r="C401" s="102">
        <v>57657.741300000002</v>
      </c>
      <c r="D401" s="102">
        <v>1E-4</v>
      </c>
      <c r="E401" s="58">
        <f t="shared" si="326"/>
        <v>38432.438075253711</v>
      </c>
      <c r="F401">
        <f t="shared" si="327"/>
        <v>38432.5</v>
      </c>
      <c r="G401">
        <f t="shared" si="371"/>
        <v>-2.2385927491995972E-2</v>
      </c>
      <c r="H401" s="116"/>
      <c r="I401" s="117"/>
      <c r="J401" s="117"/>
      <c r="K401" s="117">
        <f t="shared" si="372"/>
        <v>-2.2385927491995972E-2</v>
      </c>
      <c r="L401" s="116"/>
      <c r="M401" s="116"/>
      <c r="N401" s="118"/>
      <c r="O401" s="40">
        <f t="shared" ca="1" si="374"/>
        <v>-2.3027532146933816E-2</v>
      </c>
      <c r="P401" s="116"/>
      <c r="Q401" s="293">
        <f t="shared" si="328"/>
        <v>42639.241300000002</v>
      </c>
      <c r="R401" s="8">
        <f t="shared" ca="1" si="373"/>
        <v>4.1165653323790989E-7</v>
      </c>
      <c r="S401" s="116">
        <v>1</v>
      </c>
      <c r="T401" s="167">
        <f t="shared" ca="1" si="368"/>
        <v>4.1165653323790989E-7</v>
      </c>
      <c r="U401" s="116"/>
      <c r="V401" s="116"/>
      <c r="W401" s="25"/>
      <c r="X401" s="252"/>
      <c r="Y401" s="41"/>
      <c r="Z401">
        <f t="shared" si="329"/>
        <v>38432.5</v>
      </c>
      <c r="AA401" s="246">
        <f t="shared" si="330"/>
        <v>-1.9443406580890728E-2</v>
      </c>
      <c r="AB401" s="247">
        <f t="shared" si="331"/>
        <v>-2.9425209111052439E-3</v>
      </c>
      <c r="AC401" s="247">
        <f t="shared" ca="1" si="332"/>
        <v>6.4160465493784402E-4</v>
      </c>
      <c r="AD401" s="248">
        <f t="shared" si="333"/>
        <v>8.6584293122916347E-6</v>
      </c>
      <c r="AH401">
        <f t="shared" si="334"/>
        <v>-8.0263874545650968E-3</v>
      </c>
      <c r="AI401">
        <f t="shared" si="335"/>
        <v>0.48865155928072945</v>
      </c>
      <c r="AJ401">
        <f t="shared" si="336"/>
        <v>-0.3287157894238627</v>
      </c>
      <c r="AK401">
        <f t="shared" si="337"/>
        <v>-0.33268481685495555</v>
      </c>
      <c r="AL401">
        <f t="shared" si="338"/>
        <v>-2.5647936656909032</v>
      </c>
      <c r="AM401">
        <f t="shared" si="339"/>
        <v>-3.3707419879522735</v>
      </c>
      <c r="AN401">
        <f t="shared" ref="AN401:AT410" si="377">$AU401+$AB$7*SIN(AO401)</f>
        <v>4.2265724442705839</v>
      </c>
      <c r="AO401">
        <f t="shared" si="377"/>
        <v>4.2267484283360011</v>
      </c>
      <c r="AP401">
        <f t="shared" si="377"/>
        <v>4.2261307689560903</v>
      </c>
      <c r="AQ401">
        <f t="shared" si="377"/>
        <v>4.2283017899311917</v>
      </c>
      <c r="AR401">
        <f t="shared" si="377"/>
        <v>4.2207098203913676</v>
      </c>
      <c r="AS401">
        <f t="shared" si="377"/>
        <v>4.2477564059055934</v>
      </c>
      <c r="AT401">
        <f t="shared" si="377"/>
        <v>4.1569157191241048</v>
      </c>
      <c r="AU401">
        <f t="shared" si="341"/>
        <v>4.7660827815252427</v>
      </c>
      <c r="AV401" s="246">
        <f t="shared" si="342"/>
        <v>-2.2106236755195425E-2</v>
      </c>
      <c r="AW401" s="247">
        <f t="shared" si="343"/>
        <v>-2.7969073680054676E-4</v>
      </c>
      <c r="AX401" s="248">
        <f t="shared" si="344"/>
        <v>7.8226908252032721E-8</v>
      </c>
      <c r="AY401" s="247">
        <f t="shared" si="345"/>
        <v>-1.1696709863126178E-2</v>
      </c>
      <c r="BA401">
        <f t="shared" si="346"/>
        <v>-2.662830174304698E-3</v>
      </c>
      <c r="BB401">
        <f t="shared" si="347"/>
        <v>0.98199977222052004</v>
      </c>
      <c r="BC401">
        <f t="shared" si="348"/>
        <v>-0.66852591394536287</v>
      </c>
      <c r="BD401">
        <f t="shared" si="349"/>
        <v>0.19852455578777534</v>
      </c>
      <c r="BE401">
        <f t="shared" si="350"/>
        <v>1.6612191092468469</v>
      </c>
      <c r="BF401">
        <f t="shared" si="351"/>
        <v>1.0947721454272694</v>
      </c>
      <c r="BG401">
        <f t="shared" ref="BG401:BM410" si="378">$BN401+$BB$7*SIN(BH401)</f>
        <v>7.7427141625219145</v>
      </c>
      <c r="BH401">
        <f t="shared" si="378"/>
        <v>7.7427141624775393</v>
      </c>
      <c r="BI401">
        <f t="shared" si="378"/>
        <v>7.7427141604727456</v>
      </c>
      <c r="BJ401">
        <f t="shared" si="378"/>
        <v>7.742714069898283</v>
      </c>
      <c r="BK401">
        <f t="shared" si="378"/>
        <v>7.7427099779172108</v>
      </c>
      <c r="BL401">
        <f t="shared" si="378"/>
        <v>7.7425252660968962</v>
      </c>
      <c r="BM401">
        <f t="shared" si="378"/>
        <v>7.7344831148681612</v>
      </c>
      <c r="BN401">
        <f t="shared" si="353"/>
        <v>7.5446079167175384</v>
      </c>
    </row>
    <row r="402" spans="1:66">
      <c r="A402" s="53" t="s">
        <v>190</v>
      </c>
      <c r="B402" s="53" t="s">
        <v>49</v>
      </c>
      <c r="C402" s="54">
        <v>57664.427600000003</v>
      </c>
      <c r="D402" s="54" t="s">
        <v>76</v>
      </c>
      <c r="E402" s="58">
        <f t="shared" si="326"/>
        <v>38450.933955362329</v>
      </c>
      <c r="F402">
        <f t="shared" si="327"/>
        <v>38451</v>
      </c>
      <c r="G402">
        <f t="shared" si="371"/>
        <v>-2.3875276994658634E-2</v>
      </c>
      <c r="H402" s="116"/>
      <c r="I402" s="117"/>
      <c r="J402" s="117"/>
      <c r="K402" s="117">
        <f t="shared" si="372"/>
        <v>-2.3875276994658634E-2</v>
      </c>
      <c r="L402" s="116"/>
      <c r="M402" s="116"/>
      <c r="N402" s="118"/>
      <c r="O402" s="40">
        <f t="shared" ca="1" si="374"/>
        <v>-2.3099940376843986E-2</v>
      </c>
      <c r="P402" s="116"/>
      <c r="Q402" s="293">
        <f t="shared" si="328"/>
        <v>42645.927600000003</v>
      </c>
      <c r="R402" s="8">
        <f t="shared" ca="1" si="373"/>
        <v>6.0114687092425772E-7</v>
      </c>
      <c r="S402" s="116">
        <v>1</v>
      </c>
      <c r="T402" s="167">
        <f t="shared" ca="1" si="368"/>
        <v>6.0114687092425772E-7</v>
      </c>
      <c r="U402" s="116"/>
      <c r="V402" s="116"/>
      <c r="W402" s="25"/>
      <c r="X402" s="252"/>
      <c r="Y402" s="41"/>
      <c r="Z402">
        <f t="shared" si="329"/>
        <v>38451</v>
      </c>
      <c r="AA402" s="246">
        <f t="shared" si="330"/>
        <v>-1.9472014827635366E-2</v>
      </c>
      <c r="AB402" s="247">
        <f t="shared" si="331"/>
        <v>-4.4032621670232683E-3</v>
      </c>
      <c r="AC402" s="247">
        <f t="shared" ca="1" si="332"/>
        <v>-7.7533661781464813E-4</v>
      </c>
      <c r="AD402" s="248">
        <f t="shared" si="333"/>
        <v>1.9388717711538449E-5</v>
      </c>
      <c r="AH402">
        <f t="shared" si="334"/>
        <v>-8.0474746134597316E-3</v>
      </c>
      <c r="AI402">
        <f t="shared" si="335"/>
        <v>0.48918984063886506</v>
      </c>
      <c r="AJ402">
        <f t="shared" si="336"/>
        <v>-0.33024154317986498</v>
      </c>
      <c r="AK402">
        <f t="shared" si="337"/>
        <v>-0.33351071389881404</v>
      </c>
      <c r="AL402">
        <f t="shared" si="338"/>
        <v>-2.5631776799445349</v>
      </c>
      <c r="AM402">
        <f t="shared" si="339"/>
        <v>-3.3607807871178017</v>
      </c>
      <c r="AN402">
        <f t="shared" si="377"/>
        <v>4.2291913808050721</v>
      </c>
      <c r="AO402">
        <f t="shared" si="377"/>
        <v>4.2293607140339615</v>
      </c>
      <c r="AP402">
        <f t="shared" si="377"/>
        <v>4.2287634298596979</v>
      </c>
      <c r="AQ402">
        <f t="shared" si="377"/>
        <v>4.2308732540407235</v>
      </c>
      <c r="AR402">
        <f t="shared" si="377"/>
        <v>4.2234580950172278</v>
      </c>
      <c r="AS402">
        <f t="shared" si="377"/>
        <v>4.2500027484676428</v>
      </c>
      <c r="AT402">
        <f t="shared" si="377"/>
        <v>4.1603901514783024</v>
      </c>
      <c r="AU402">
        <f t="shared" si="341"/>
        <v>4.7694437359801132</v>
      </c>
      <c r="AV402" s="246">
        <f t="shared" si="342"/>
        <v>-2.2160606080064465E-2</v>
      </c>
      <c r="AW402" s="247">
        <f t="shared" si="343"/>
        <v>-1.7146709145941692E-3</v>
      </c>
      <c r="AX402" s="248">
        <f t="shared" si="344"/>
        <v>2.9400963453552047E-6</v>
      </c>
      <c r="AY402" s="247">
        <f t="shared" si="345"/>
        <v>-1.3139211128769802E-2</v>
      </c>
      <c r="BA402">
        <f t="shared" si="346"/>
        <v>-2.6885912524290995E-3</v>
      </c>
      <c r="BB402">
        <f t="shared" si="347"/>
        <v>0.98089477977697226</v>
      </c>
      <c r="BC402">
        <f t="shared" si="348"/>
        <v>-0.67265598799353366</v>
      </c>
      <c r="BD402">
        <f t="shared" si="349"/>
        <v>0.19842126400937046</v>
      </c>
      <c r="BE402">
        <f t="shared" si="350"/>
        <v>1.6667865672433122</v>
      </c>
      <c r="BF402">
        <f t="shared" si="351"/>
        <v>1.1009109703736697</v>
      </c>
      <c r="BG402">
        <f t="shared" si="378"/>
        <v>7.7482730177598942</v>
      </c>
      <c r="BH402">
        <f t="shared" si="378"/>
        <v>7.748273017726313</v>
      </c>
      <c r="BI402">
        <f t="shared" si="378"/>
        <v>7.7482730161297049</v>
      </c>
      <c r="BJ402">
        <f t="shared" si="378"/>
        <v>7.7482729402186745</v>
      </c>
      <c r="BK402">
        <f t="shared" si="378"/>
        <v>7.7482693310780375</v>
      </c>
      <c r="BL402">
        <f t="shared" si="378"/>
        <v>7.7480978782675098</v>
      </c>
      <c r="BM402">
        <f t="shared" si="378"/>
        <v>7.7402492724107734</v>
      </c>
      <c r="BN402">
        <f t="shared" si="353"/>
        <v>7.5500467925934851</v>
      </c>
    </row>
    <row r="403" spans="1:66">
      <c r="A403" s="53" t="s">
        <v>190</v>
      </c>
      <c r="B403" s="53" t="s">
        <v>49</v>
      </c>
      <c r="C403" s="54">
        <v>57664.428110000001</v>
      </c>
      <c r="D403" s="54" t="s">
        <v>76</v>
      </c>
      <c r="E403" s="58">
        <f t="shared" si="326"/>
        <v>38450.935366142403</v>
      </c>
      <c r="F403">
        <f t="shared" si="327"/>
        <v>38451</v>
      </c>
      <c r="G403">
        <f t="shared" si="371"/>
        <v>-2.3365276996628381E-2</v>
      </c>
      <c r="H403" s="116"/>
      <c r="I403" s="117"/>
      <c r="J403" s="117"/>
      <c r="K403" s="117">
        <f t="shared" si="372"/>
        <v>-2.3365276996628381E-2</v>
      </c>
      <c r="L403" s="116"/>
      <c r="M403" s="116"/>
      <c r="N403" s="118"/>
      <c r="O403" s="40">
        <f t="shared" ca="1" si="374"/>
        <v>-2.3099940376843986E-2</v>
      </c>
      <c r="P403" s="116"/>
      <c r="Q403" s="293">
        <f t="shared" si="328"/>
        <v>42645.928110000001</v>
      </c>
      <c r="R403" s="8">
        <f t="shared" ca="1" si="373"/>
        <v>7.0403521798608797E-8</v>
      </c>
      <c r="S403" s="116">
        <v>1</v>
      </c>
      <c r="T403" s="167">
        <f t="shared" ca="1" si="368"/>
        <v>7.0403521798608797E-8</v>
      </c>
      <c r="U403" s="116"/>
      <c r="V403" s="116"/>
      <c r="W403" s="25"/>
      <c r="X403" s="252"/>
      <c r="Y403" s="41"/>
      <c r="Z403">
        <f t="shared" si="329"/>
        <v>38451</v>
      </c>
      <c r="AA403" s="246">
        <f t="shared" si="330"/>
        <v>-1.9472014827635366E-2</v>
      </c>
      <c r="AB403" s="247">
        <f t="shared" si="331"/>
        <v>-3.8932621689930155E-3</v>
      </c>
      <c r="AC403" s="247">
        <f t="shared" ca="1" si="332"/>
        <v>-2.6533661978439538E-4</v>
      </c>
      <c r="AD403" s="248">
        <f t="shared" si="333"/>
        <v>1.51574903165122E-5</v>
      </c>
      <c r="AH403">
        <f t="shared" si="334"/>
        <v>-8.0474746134597316E-3</v>
      </c>
      <c r="AI403">
        <f t="shared" si="335"/>
        <v>0.48918984063886506</v>
      </c>
      <c r="AJ403">
        <f t="shared" si="336"/>
        <v>-0.33024154317986498</v>
      </c>
      <c r="AK403">
        <f t="shared" si="337"/>
        <v>-0.33351071389881404</v>
      </c>
      <c r="AL403">
        <f t="shared" si="338"/>
        <v>-2.5631776799445349</v>
      </c>
      <c r="AM403">
        <f t="shared" si="339"/>
        <v>-3.3607807871178017</v>
      </c>
      <c r="AN403">
        <f t="shared" si="377"/>
        <v>4.2291913808050721</v>
      </c>
      <c r="AO403">
        <f t="shared" si="377"/>
        <v>4.2293607140339615</v>
      </c>
      <c r="AP403">
        <f t="shared" si="377"/>
        <v>4.2287634298596979</v>
      </c>
      <c r="AQ403">
        <f t="shared" si="377"/>
        <v>4.2308732540407235</v>
      </c>
      <c r="AR403">
        <f t="shared" si="377"/>
        <v>4.2234580950172278</v>
      </c>
      <c r="AS403">
        <f t="shared" si="377"/>
        <v>4.2500027484676428</v>
      </c>
      <c r="AT403">
        <f t="shared" si="377"/>
        <v>4.1603901514783024</v>
      </c>
      <c r="AU403">
        <f t="shared" si="341"/>
        <v>4.7694437359801132</v>
      </c>
      <c r="AV403" s="246">
        <f t="shared" si="342"/>
        <v>-2.2160606080064465E-2</v>
      </c>
      <c r="AW403" s="247">
        <f t="shared" si="343"/>
        <v>-1.2046709165639165E-3</v>
      </c>
      <c r="AX403" s="248">
        <f t="shared" si="344"/>
        <v>1.4512320172149466E-6</v>
      </c>
      <c r="AY403" s="247">
        <f t="shared" si="345"/>
        <v>-1.2629211130739551E-2</v>
      </c>
      <c r="BA403">
        <f t="shared" si="346"/>
        <v>-2.6885912524290995E-3</v>
      </c>
      <c r="BB403">
        <f t="shared" si="347"/>
        <v>0.98089477977697226</v>
      </c>
      <c r="BC403">
        <f t="shared" si="348"/>
        <v>-0.67265598799353366</v>
      </c>
      <c r="BD403">
        <f t="shared" si="349"/>
        <v>0.19842126400937046</v>
      </c>
      <c r="BE403">
        <f t="shared" si="350"/>
        <v>1.6667865672433122</v>
      </c>
      <c r="BF403">
        <f t="shared" si="351"/>
        <v>1.1009109703736697</v>
      </c>
      <c r="BG403">
        <f t="shared" si="378"/>
        <v>7.7482730177598942</v>
      </c>
      <c r="BH403">
        <f t="shared" si="378"/>
        <v>7.748273017726313</v>
      </c>
      <c r="BI403">
        <f t="shared" si="378"/>
        <v>7.7482730161297049</v>
      </c>
      <c r="BJ403">
        <f t="shared" si="378"/>
        <v>7.7482729402186745</v>
      </c>
      <c r="BK403">
        <f t="shared" si="378"/>
        <v>7.7482693310780375</v>
      </c>
      <c r="BL403">
        <f t="shared" si="378"/>
        <v>7.7480978782675098</v>
      </c>
      <c r="BM403">
        <f t="shared" si="378"/>
        <v>7.7402492724107734</v>
      </c>
      <c r="BN403">
        <f t="shared" si="353"/>
        <v>7.5500467925934851</v>
      </c>
    </row>
    <row r="404" spans="1:66">
      <c r="A404" s="100" t="s">
        <v>187</v>
      </c>
      <c r="B404" s="101" t="s">
        <v>49</v>
      </c>
      <c r="C404" s="102">
        <v>57670.572999999997</v>
      </c>
      <c r="D404" s="102">
        <v>1E-4</v>
      </c>
      <c r="E404" s="58">
        <f t="shared" si="326"/>
        <v>38467.933578714459</v>
      </c>
      <c r="F404">
        <f t="shared" si="327"/>
        <v>38468</v>
      </c>
      <c r="G404">
        <f t="shared" si="371"/>
        <v>-2.4011435998545494E-2</v>
      </c>
      <c r="H404" s="116"/>
      <c r="I404" s="117"/>
      <c r="J404" s="117"/>
      <c r="K404" s="117">
        <f t="shared" si="372"/>
        <v>-2.4011435998545494E-2</v>
      </c>
      <c r="L404" s="116"/>
      <c r="M404" s="116"/>
      <c r="N404" s="118"/>
      <c r="O404" s="40">
        <f t="shared" ca="1" si="374"/>
        <v>-2.3166477669193886E-2</v>
      </c>
      <c r="P404" s="116"/>
      <c r="Q404" s="293">
        <f t="shared" si="328"/>
        <v>42652.072999999997</v>
      </c>
      <c r="R404" s="8">
        <f t="shared" ca="1" si="373"/>
        <v>7.1395457834066092E-7</v>
      </c>
      <c r="S404" s="116">
        <v>1</v>
      </c>
      <c r="T404" s="167">
        <f t="shared" ca="1" si="368"/>
        <v>7.1395457834066092E-7</v>
      </c>
      <c r="U404" s="116"/>
      <c r="V404" s="116"/>
      <c r="W404" s="25"/>
      <c r="X404" s="252"/>
      <c r="Y404" s="41"/>
      <c r="Z404">
        <f t="shared" si="329"/>
        <v>38468</v>
      </c>
      <c r="AA404" s="246">
        <f t="shared" si="330"/>
        <v>-1.9498273406230331E-2</v>
      </c>
      <c r="AB404" s="247">
        <f t="shared" si="331"/>
        <v>-4.5131625923151633E-3</v>
      </c>
      <c r="AC404" s="247">
        <f t="shared" ca="1" si="332"/>
        <v>-8.4495832935160831E-4</v>
      </c>
      <c r="AD404" s="248">
        <f t="shared" si="333"/>
        <v>2.0368636584672923E-5</v>
      </c>
      <c r="AH404">
        <f t="shared" si="334"/>
        <v>-8.066823392190366E-3</v>
      </c>
      <c r="AI404">
        <f t="shared" si="335"/>
        <v>0.48968669525130026</v>
      </c>
      <c r="AJ404">
        <f t="shared" si="336"/>
        <v>-0.33164576653383843</v>
      </c>
      <c r="AK404">
        <f t="shared" si="337"/>
        <v>-0.33427046861531967</v>
      </c>
      <c r="AL404">
        <f t="shared" si="338"/>
        <v>-2.5616896041084365</v>
      </c>
      <c r="AM404">
        <f t="shared" si="339"/>
        <v>-3.3516557702438146</v>
      </c>
      <c r="AN404">
        <f t="shared" si="377"/>
        <v>4.2316004706293278</v>
      </c>
      <c r="AO404">
        <f t="shared" si="377"/>
        <v>4.2317638548365011</v>
      </c>
      <c r="AP404">
        <f t="shared" si="377"/>
        <v>4.2311848917615524</v>
      </c>
      <c r="AQ404">
        <f t="shared" si="377"/>
        <v>4.2332393927611021</v>
      </c>
      <c r="AR404">
        <f t="shared" si="377"/>
        <v>4.2259849905250944</v>
      </c>
      <c r="AS404">
        <f t="shared" si="377"/>
        <v>4.252070552950169</v>
      </c>
      <c r="AT404">
        <f t="shared" si="377"/>
        <v>4.163588938878287</v>
      </c>
      <c r="AU404">
        <f t="shared" si="341"/>
        <v>4.7725321806143191</v>
      </c>
      <c r="AV404" s="246">
        <f t="shared" si="342"/>
        <v>-2.2210438350111977E-2</v>
      </c>
      <c r="AW404" s="247">
        <f t="shared" si="343"/>
        <v>-1.8009976484335173E-3</v>
      </c>
      <c r="AX404" s="248">
        <f t="shared" si="344"/>
        <v>3.2435925296630591E-6</v>
      </c>
      <c r="AY404" s="247">
        <f t="shared" si="345"/>
        <v>-1.3232447662473484E-2</v>
      </c>
      <c r="BA404">
        <f t="shared" si="346"/>
        <v>-2.712164943881646E-3</v>
      </c>
      <c r="BB404">
        <f t="shared" si="347"/>
        <v>0.97988209063116238</v>
      </c>
      <c r="BC404">
        <f t="shared" si="348"/>
        <v>-0.67642468583675386</v>
      </c>
      <c r="BD404">
        <f t="shared" si="349"/>
        <v>0.198321146561515</v>
      </c>
      <c r="BE404">
        <f t="shared" si="350"/>
        <v>1.6718915770406442</v>
      </c>
      <c r="BF404">
        <f t="shared" si="351"/>
        <v>1.1065730470707278</v>
      </c>
      <c r="BG404">
        <f t="shared" si="378"/>
        <v>7.7533756442564599</v>
      </c>
      <c r="BH404">
        <f t="shared" si="378"/>
        <v>7.7533756442307897</v>
      </c>
      <c r="BI404">
        <f t="shared" si="378"/>
        <v>7.7533756429486242</v>
      </c>
      <c r="BJ404">
        <f t="shared" si="378"/>
        <v>7.753375578907213</v>
      </c>
      <c r="BK404">
        <f t="shared" si="378"/>
        <v>7.7533723802282761</v>
      </c>
      <c r="BL404">
        <f t="shared" si="378"/>
        <v>7.7532127444322958</v>
      </c>
      <c r="BM404">
        <f t="shared" si="378"/>
        <v>7.7455429432595402</v>
      </c>
      <c r="BN404">
        <f t="shared" si="353"/>
        <v>7.5550446785335446</v>
      </c>
    </row>
    <row r="405" spans="1:66">
      <c r="A405" s="111" t="s">
        <v>191</v>
      </c>
      <c r="B405" s="112" t="s">
        <v>49</v>
      </c>
      <c r="C405" s="113">
        <v>57926.874600000003</v>
      </c>
      <c r="D405" s="113">
        <v>1E-4</v>
      </c>
      <c r="E405" s="58">
        <f t="shared" ref="E405:E410" si="379">+(C405-C$7)/C$8</f>
        <v>39176.924151265106</v>
      </c>
      <c r="F405">
        <f t="shared" ref="F405:F410" si="380">ROUND(2*E405,0)/2</f>
        <v>39177</v>
      </c>
      <c r="G405">
        <f t="shared" si="371"/>
        <v>-2.7419478996307589E-2</v>
      </c>
      <c r="H405" s="116"/>
      <c r="I405" s="117"/>
      <c r="J405" s="117"/>
      <c r="K405" s="117">
        <f t="shared" si="372"/>
        <v>-2.7419478996307589E-2</v>
      </c>
      <c r="L405" s="116"/>
      <c r="M405" s="116"/>
      <c r="N405" s="118"/>
      <c r="O405" s="40">
        <f t="shared" ca="1" si="374"/>
        <v>-2.5941474156022132E-2</v>
      </c>
      <c r="P405" s="116"/>
      <c r="Q405" s="293">
        <f t="shared" ref="Q405:Q410" si="381">C405-15018.5</f>
        <v>42908.374600000003</v>
      </c>
      <c r="R405" s="8">
        <f t="shared" ca="1" si="373"/>
        <v>2.1844983079072404E-6</v>
      </c>
      <c r="S405" s="116">
        <v>1</v>
      </c>
      <c r="T405" s="167">
        <f t="shared" ca="1" si="368"/>
        <v>2.1844983079072404E-6</v>
      </c>
      <c r="U405" s="116"/>
      <c r="V405" s="116"/>
      <c r="W405" s="25"/>
      <c r="X405" s="252"/>
      <c r="Y405" s="41"/>
      <c r="Z405">
        <f t="shared" ref="Z405:Z410" si="382">F405</f>
        <v>39177</v>
      </c>
      <c r="AA405" s="246">
        <f t="shared" ref="AA405:AA410" si="383">AB$3+AB$4*Z405+AB$5*Z405^2+AH405</f>
        <v>-2.0565517832606649E-2</v>
      </c>
      <c r="AB405" s="247">
        <f t="shared" ref="AB405:AB410" si="384">+G405-AA405</f>
        <v>-6.8539611637009404E-3</v>
      </c>
      <c r="AC405" s="247">
        <f t="shared" ref="AC405:AC410" ca="1" si="385">+G405-O405</f>
        <v>-1.4780048402854573E-3</v>
      </c>
      <c r="AD405" s="248">
        <f t="shared" ref="AD405:AD410" si="386">S405*(G405-AA405)^2</f>
        <v>4.697678363352075E-5</v>
      </c>
      <c r="AH405">
        <f t="shared" ref="AH405:AH410" si="387">$AB$6*($AB$11/AI405*AJ405+$AB$12)</f>
        <v>-8.8471423471580945E-3</v>
      </c>
      <c r="AI405">
        <f t="shared" ref="AI405:AI410" si="388">1+$AB$7*COS(AL405)</f>
        <v>0.51245777236030254</v>
      </c>
      <c r="AJ405">
        <f t="shared" ref="AJ405:AJ410" si="389">SIN(AL405+RADIANS($AB$9))</f>
        <v>-0.39217617809389616</v>
      </c>
      <c r="AK405">
        <f t="shared" ref="AK405:AK410" si="390">$AB$7*SIN(AL405)</f>
        <v>-0.36668650296945221</v>
      </c>
      <c r="AL405">
        <f t="shared" ref="AL405:AL410" si="391">2*ATAN(AM405)</f>
        <v>-2.4967410470999796</v>
      </c>
      <c r="AM405">
        <f t="shared" ref="AM405:AM410" si="392">TAN(AN405/2)*SQRT((1+$AB$7)/(1-$AB$7))</f>
        <v>-2.9932611616715965</v>
      </c>
      <c r="AN405">
        <f t="shared" si="377"/>
        <v>4.3343599285352488</v>
      </c>
      <c r="AO405">
        <f t="shared" si="377"/>
        <v>4.334383505650667</v>
      </c>
      <c r="AP405">
        <f t="shared" si="377"/>
        <v>4.3342788012644959</v>
      </c>
      <c r="AQ405">
        <f t="shared" si="377"/>
        <v>4.3347439975452815</v>
      </c>
      <c r="AR405">
        <f t="shared" si="377"/>
        <v>4.3326813035867069</v>
      </c>
      <c r="AS405">
        <f t="shared" si="377"/>
        <v>4.3419105573306256</v>
      </c>
      <c r="AT405">
        <f t="shared" si="377"/>
        <v>4.3021497983635122</v>
      </c>
      <c r="AU405">
        <f t="shared" ref="AU405:AU410" si="393">RADIANS($AB$9)+$AB$18*(F405-AB$15)</f>
        <v>4.9013384891820779</v>
      </c>
      <c r="AV405" s="246">
        <f t="shared" ref="AV405:AV410" si="394">AA405+BA405</f>
        <v>-2.4172991590485745E-2</v>
      </c>
      <c r="AW405" s="247">
        <f t="shared" ref="AW405:AW410" si="395">IF(S405&lt;&gt;0,G405-AV405,-9999)</f>
        <v>-3.2464874058218442E-3</v>
      </c>
      <c r="AX405" s="248">
        <f t="shared" ref="AX405:AX410" si="396">S405*(G405-AV405)^2</f>
        <v>1.0539680476159848E-5</v>
      </c>
      <c r="AY405" s="247">
        <f t="shared" ref="AY405:AY410" si="397">IF(S405&lt;&gt;0,G405-AH405-BA405,-9999)</f>
        <v>-1.4964862891270397E-2</v>
      </c>
      <c r="BA405">
        <f t="shared" ref="BA405:BA410" si="398">$BB$6*($BB$11/BB405*BC405+$BB$12)</f>
        <v>-3.6074737578790958E-3</v>
      </c>
      <c r="BB405">
        <f t="shared" ref="BB405:BB410" si="399">1+$BB$7*COS(BE405)</f>
        <v>0.94012184442132107</v>
      </c>
      <c r="BC405">
        <f t="shared" ref="BC405:BC410" si="400">SIN(BE405+RADIANS($BB$9))</f>
        <v>-0.81160661058788663</v>
      </c>
      <c r="BD405">
        <f t="shared" ref="BD405:BD410" si="401">$BB$7*SIN(BE405)</f>
        <v>0.1901331479130933</v>
      </c>
      <c r="BE405">
        <f t="shared" ref="BE405:BE410" si="402">2*ATAN(BF405)</f>
        <v>1.8758911879700035</v>
      </c>
      <c r="BF405">
        <f t="shared" ref="BF405:BF410" si="403">TAN(BG405/2)*SQRT((1+$BB$7)/(1-$BB$7))</f>
        <v>1.3633450269148293</v>
      </c>
      <c r="BG405">
        <f t="shared" si="378"/>
        <v>7.9616701164716952</v>
      </c>
      <c r="BH405">
        <f t="shared" si="378"/>
        <v>7.9616701164701293</v>
      </c>
      <c r="BI405">
        <f t="shared" si="378"/>
        <v>7.9616701165432122</v>
      </c>
      <c r="BJ405">
        <f t="shared" si="378"/>
        <v>7.9616701131320831</v>
      </c>
      <c r="BK405">
        <f t="shared" si="378"/>
        <v>7.9616702723442767</v>
      </c>
      <c r="BL405">
        <f t="shared" si="378"/>
        <v>7.9616628409725454</v>
      </c>
      <c r="BM405">
        <f t="shared" si="378"/>
        <v>7.9620091640670241</v>
      </c>
      <c r="BN405">
        <f t="shared" ref="BN405:BN410" si="404">RADIANS($BB$9)+$BB$18*(F405-BB$15)</f>
        <v>7.7634859215630838</v>
      </c>
    </row>
    <row r="406" spans="1:66">
      <c r="A406" s="111" t="s">
        <v>191</v>
      </c>
      <c r="B406" s="112" t="s">
        <v>45</v>
      </c>
      <c r="C406" s="113">
        <v>57949.831299999998</v>
      </c>
      <c r="D406" s="113">
        <v>2.0000000000000001E-4</v>
      </c>
      <c r="E406" s="58">
        <f t="shared" si="379"/>
        <v>39240.427788686291</v>
      </c>
      <c r="F406">
        <f t="shared" si="380"/>
        <v>39240.5</v>
      </c>
      <c r="G406">
        <f t="shared" si="371"/>
        <v>-2.6104543496330734E-2</v>
      </c>
      <c r="H406" s="116"/>
      <c r="I406" s="117"/>
      <c r="J406" s="117"/>
      <c r="K406" s="117">
        <f t="shared" si="372"/>
        <v>-2.6104543496330734E-2</v>
      </c>
      <c r="L406" s="116"/>
      <c r="M406" s="116"/>
      <c r="N406" s="118"/>
      <c r="O406" s="40">
        <f t="shared" ca="1" si="374"/>
        <v>-2.6190010512740891E-2</v>
      </c>
      <c r="P406" s="116"/>
      <c r="Q406" s="293">
        <f t="shared" si="381"/>
        <v>42931.331299999998</v>
      </c>
      <c r="R406" s="8">
        <f t="shared" ca="1" si="373"/>
        <v>7.3046108940540032E-9</v>
      </c>
      <c r="S406" s="116">
        <v>1</v>
      </c>
      <c r="T406" s="167">
        <f t="shared" ca="1" si="368"/>
        <v>7.3046108940540032E-9</v>
      </c>
      <c r="U406" s="116"/>
      <c r="V406" s="116"/>
      <c r="W406" s="25"/>
      <c r="X406" s="252"/>
      <c r="Y406" s="41"/>
      <c r="Z406">
        <f t="shared" si="382"/>
        <v>39240.5</v>
      </c>
      <c r="AA406" s="246">
        <f t="shared" si="383"/>
        <v>-2.0658200535733397E-2</v>
      </c>
      <c r="AB406" s="247">
        <f t="shared" si="384"/>
        <v>-5.4463429605973376E-3</v>
      </c>
      <c r="AC406" s="247">
        <f t="shared" ca="1" si="385"/>
        <v>8.5467016410156749E-5</v>
      </c>
      <c r="AD406" s="248">
        <f t="shared" si="386"/>
        <v>2.9662651644448171E-5</v>
      </c>
      <c r="AH406">
        <f t="shared" si="387"/>
        <v>-8.9142467007836419E-3</v>
      </c>
      <c r="AI406">
        <f t="shared" si="388"/>
        <v>0.5147099716914908</v>
      </c>
      <c r="AJ406">
        <f t="shared" si="389"/>
        <v>-0.39779594913414407</v>
      </c>
      <c r="AK406">
        <f t="shared" si="390"/>
        <v>-0.36966201267667603</v>
      </c>
      <c r="AL406">
        <f t="shared" si="391"/>
        <v>-2.4906238559596017</v>
      </c>
      <c r="AM406">
        <f t="shared" si="392"/>
        <v>-2.9630750008237468</v>
      </c>
      <c r="AN406">
        <f t="shared" si="377"/>
        <v>4.343797676662783</v>
      </c>
      <c r="AO406">
        <f t="shared" si="377"/>
        <v>4.3438162065947541</v>
      </c>
      <c r="AP406">
        <f t="shared" si="377"/>
        <v>4.3437319084157373</v>
      </c>
      <c r="AQ406">
        <f t="shared" si="377"/>
        <v>4.3441155546009327</v>
      </c>
      <c r="AR406">
        <f t="shared" si="377"/>
        <v>4.3423726247045025</v>
      </c>
      <c r="AS406">
        <f t="shared" si="377"/>
        <v>4.3503553027073805</v>
      </c>
      <c r="AT406">
        <f t="shared" si="377"/>
        <v>4.3150477504570457</v>
      </c>
      <c r="AU406">
        <f t="shared" si="393"/>
        <v>4.9128747382569058</v>
      </c>
      <c r="AV406" s="246">
        <f t="shared" si="394"/>
        <v>-2.4337181248836673E-2</v>
      </c>
      <c r="AW406" s="247">
        <f t="shared" si="395"/>
        <v>-1.7673622474940615E-3</v>
      </c>
      <c r="AX406" s="248">
        <f t="shared" si="396"/>
        <v>3.1235693138672601E-6</v>
      </c>
      <c r="AY406" s="247">
        <f t="shared" si="397"/>
        <v>-1.3511316082443818E-2</v>
      </c>
      <c r="BA406">
        <f t="shared" si="398"/>
        <v>-3.678980713103277E-3</v>
      </c>
      <c r="BB406">
        <f t="shared" si="399"/>
        <v>0.93680902226326124</v>
      </c>
      <c r="BC406">
        <f t="shared" si="400"/>
        <v>-0.82168980687020143</v>
      </c>
      <c r="BD406">
        <f t="shared" si="401"/>
        <v>0.18905794821567717</v>
      </c>
      <c r="BE406">
        <f t="shared" si="402"/>
        <v>1.8933638444193084</v>
      </c>
      <c r="BF406">
        <f t="shared" si="403"/>
        <v>1.3886213528433262</v>
      </c>
      <c r="BG406">
        <f t="shared" si="378"/>
        <v>7.979914834452436</v>
      </c>
      <c r="BH406">
        <f t="shared" si="378"/>
        <v>7.9799148344416553</v>
      </c>
      <c r="BI406">
        <f t="shared" si="378"/>
        <v>7.9799148348722202</v>
      </c>
      <c r="BJ406">
        <f t="shared" si="378"/>
        <v>7.9799148176751418</v>
      </c>
      <c r="BK406">
        <f t="shared" si="378"/>
        <v>7.9799155045375416</v>
      </c>
      <c r="BL406">
        <f t="shared" si="378"/>
        <v>7.9798880679128192</v>
      </c>
      <c r="BM406">
        <f t="shared" si="378"/>
        <v>7.9809794341344622</v>
      </c>
      <c r="BN406">
        <f t="shared" si="404"/>
        <v>7.7821544955156581</v>
      </c>
    </row>
    <row r="407" spans="1:66">
      <c r="A407" s="114" t="s">
        <v>192</v>
      </c>
      <c r="B407" s="47"/>
      <c r="C407" s="115">
        <v>57960.855499999998</v>
      </c>
      <c r="D407" s="115">
        <v>2.9999999999999997E-4</v>
      </c>
      <c r="E407" s="58">
        <f t="shared" si="379"/>
        <v>39270.923321565962</v>
      </c>
      <c r="F407">
        <f t="shared" si="380"/>
        <v>39271</v>
      </c>
      <c r="G407">
        <f t="shared" si="371"/>
        <v>-2.7719416997570079E-2</v>
      </c>
      <c r="H407" s="116"/>
      <c r="I407" s="117"/>
      <c r="J407" s="117"/>
      <c r="L407" s="117">
        <f>G407</f>
        <v>-2.7719416997570079E-2</v>
      </c>
      <c r="M407" s="116"/>
      <c r="N407" s="118"/>
      <c r="O407" s="40">
        <f t="shared" ca="1" si="374"/>
        <v>-2.6309386243133365E-2</v>
      </c>
      <c r="P407" s="116"/>
      <c r="Q407" s="293">
        <f t="shared" si="381"/>
        <v>42942.355499999998</v>
      </c>
      <c r="R407" s="8">
        <f t="shared" ca="1" si="373"/>
        <v>1.988186728457369E-6</v>
      </c>
      <c r="S407" s="116">
        <v>1</v>
      </c>
      <c r="T407" s="167">
        <f t="shared" ca="1" si="368"/>
        <v>1.988186728457369E-6</v>
      </c>
      <c r="U407" s="116"/>
      <c r="V407" s="116"/>
      <c r="W407" s="25"/>
      <c r="X407" s="252"/>
      <c r="Y407" s="41"/>
      <c r="Z407">
        <f t="shared" si="382"/>
        <v>39271</v>
      </c>
      <c r="AA407" s="246">
        <f t="shared" si="383"/>
        <v>-2.0702532040754288E-2</v>
      </c>
      <c r="AB407" s="247">
        <f t="shared" si="384"/>
        <v>-7.0168849568157908E-3</v>
      </c>
      <c r="AC407" s="247">
        <f t="shared" ca="1" si="385"/>
        <v>-1.4100307544367141E-3</v>
      </c>
      <c r="AD407" s="248">
        <f t="shared" si="386"/>
        <v>4.9236674497187745E-5</v>
      </c>
      <c r="AH407">
        <f t="shared" si="387"/>
        <v>-8.9462995255308233E-3</v>
      </c>
      <c r="AI407">
        <f t="shared" si="388"/>
        <v>0.51580530915024114</v>
      </c>
      <c r="AJ407">
        <f t="shared" si="389"/>
        <v>-0.40050748957599036</v>
      </c>
      <c r="AK407">
        <f t="shared" si="390"/>
        <v>-0.37109556255060649</v>
      </c>
      <c r="AL407">
        <f t="shared" si="391"/>
        <v>-2.4876665141865999</v>
      </c>
      <c r="AM407">
        <f t="shared" si="392"/>
        <v>-2.9486769486996423</v>
      </c>
      <c r="AN407">
        <f t="shared" si="377"/>
        <v>4.3483454966844306</v>
      </c>
      <c r="AO407">
        <f t="shared" si="377"/>
        <v>4.3483618874524748</v>
      </c>
      <c r="AP407">
        <f t="shared" si="377"/>
        <v>4.3482864313486198</v>
      </c>
      <c r="AQ407">
        <f t="shared" si="377"/>
        <v>4.3486339231052549</v>
      </c>
      <c r="AR407">
        <f t="shared" si="377"/>
        <v>4.3470362694586457</v>
      </c>
      <c r="AS407">
        <f t="shared" si="377"/>
        <v>4.3544380960384395</v>
      </c>
      <c r="AT407">
        <f t="shared" si="377"/>
        <v>4.3212711259839995</v>
      </c>
      <c r="AU407">
        <f t="shared" si="393"/>
        <v>4.9184157712770986</v>
      </c>
      <c r="AV407" s="246">
        <f t="shared" si="394"/>
        <v>-2.4415336845872868E-2</v>
      </c>
      <c r="AW407" s="247">
        <f t="shared" si="395"/>
        <v>-3.3040801516972113E-3</v>
      </c>
      <c r="AX407" s="248">
        <f t="shared" si="396"/>
        <v>1.0916945648839467E-5</v>
      </c>
      <c r="AY407" s="247">
        <f t="shared" si="397"/>
        <v>-1.5060312666920676E-2</v>
      </c>
      <c r="BA407">
        <f t="shared" si="398"/>
        <v>-3.7128048051185778E-3</v>
      </c>
      <c r="BB407">
        <f t="shared" si="399"/>
        <v>0.93523284418973796</v>
      </c>
      <c r="BC407">
        <f t="shared" si="400"/>
        <v>-0.8264193630302582</v>
      </c>
      <c r="BD407">
        <f t="shared" si="401"/>
        <v>0.18852379950312884</v>
      </c>
      <c r="BE407">
        <f t="shared" si="402"/>
        <v>1.9017126002998086</v>
      </c>
      <c r="BF407">
        <f t="shared" si="403"/>
        <v>1.4009163966917462</v>
      </c>
      <c r="BG407">
        <f t="shared" si="378"/>
        <v>7.988655244308819</v>
      </c>
      <c r="BH407">
        <f t="shared" si="378"/>
        <v>7.9886552442888163</v>
      </c>
      <c r="BI407">
        <f t="shared" si="378"/>
        <v>7.9886552450361599</v>
      </c>
      <c r="BJ407">
        <f t="shared" si="378"/>
        <v>7.9886552171133323</v>
      </c>
      <c r="BK407">
        <f t="shared" si="378"/>
        <v>7.9886562603834896</v>
      </c>
      <c r="BL407">
        <f t="shared" si="378"/>
        <v>7.9886172756126097</v>
      </c>
      <c r="BM407">
        <f t="shared" si="378"/>
        <v>7.9900665104442075</v>
      </c>
      <c r="BN407">
        <f t="shared" si="404"/>
        <v>7.7911212908787064</v>
      </c>
    </row>
    <row r="408" spans="1:66">
      <c r="A408" s="109" t="s">
        <v>193</v>
      </c>
      <c r="B408" s="110" t="s">
        <v>49</v>
      </c>
      <c r="C408" s="109">
        <v>58411.6443</v>
      </c>
      <c r="D408" s="109">
        <v>1E-4</v>
      </c>
      <c r="E408" s="58">
        <f t="shared" si="379"/>
        <v>40517.911281888533</v>
      </c>
      <c r="F408">
        <f t="shared" si="380"/>
        <v>40518</v>
      </c>
      <c r="G408">
        <f t="shared" si="371"/>
        <v>-3.2071786001324654E-2</v>
      </c>
      <c r="H408" s="116"/>
      <c r="I408" s="117"/>
      <c r="J408" s="117"/>
      <c r="K408" s="117">
        <f>G408</f>
        <v>-3.2071786001324654E-2</v>
      </c>
      <c r="L408" s="116"/>
      <c r="M408" s="116"/>
      <c r="N408" s="118"/>
      <c r="O408" s="40">
        <f t="shared" ca="1" si="374"/>
        <v>-3.1190092334917291E-2</v>
      </c>
      <c r="P408" s="116"/>
      <c r="Q408" s="293">
        <f t="shared" si="381"/>
        <v>43393.1443</v>
      </c>
      <c r="R408" s="8">
        <f t="shared" ca="1" si="373"/>
        <v>7.7738372138285772E-7</v>
      </c>
      <c r="S408" s="116">
        <v>1</v>
      </c>
      <c r="T408" s="167">
        <f ca="1">+S408*R408</f>
        <v>7.7738372138285772E-7</v>
      </c>
      <c r="U408" s="116"/>
      <c r="V408" s="116"/>
      <c r="W408" s="25"/>
      <c r="X408" s="252"/>
      <c r="Y408" s="41"/>
      <c r="Z408">
        <f t="shared" si="382"/>
        <v>40518</v>
      </c>
      <c r="AA408" s="246">
        <f t="shared" si="383"/>
        <v>-2.2394080946861364E-2</v>
      </c>
      <c r="AB408" s="247">
        <f t="shared" si="384"/>
        <v>-9.6777050544632898E-3</v>
      </c>
      <c r="AC408" s="247">
        <f t="shared" ca="1" si="385"/>
        <v>-8.8169366640736269E-4</v>
      </c>
      <c r="AD408" s="248">
        <f t="shared" si="386"/>
        <v>9.3657975121184308E-5</v>
      </c>
      <c r="AH408">
        <f t="shared" si="387"/>
        <v>-1.0139712025206514E-2</v>
      </c>
      <c r="AI408">
        <f t="shared" si="388"/>
        <v>0.56947844234988687</v>
      </c>
      <c r="AJ408">
        <f t="shared" si="389"/>
        <v>-0.51884779179828899</v>
      </c>
      <c r="AK408">
        <f t="shared" si="390"/>
        <v>-0.43221245191498697</v>
      </c>
      <c r="AL408">
        <f t="shared" si="391"/>
        <v>-2.3542345673412108</v>
      </c>
      <c r="AM408">
        <f t="shared" si="392"/>
        <v>-2.4075377589138176</v>
      </c>
      <c r="AN408">
        <f t="shared" si="377"/>
        <v>4.5435868414851672</v>
      </c>
      <c r="AO408">
        <f t="shared" si="377"/>
        <v>4.5435863261921865</v>
      </c>
      <c r="AP408">
        <f t="shared" si="377"/>
        <v>4.543591354050819</v>
      </c>
      <c r="AQ408">
        <f t="shared" si="377"/>
        <v>4.5435423021547479</v>
      </c>
      <c r="AR408">
        <f t="shared" si="377"/>
        <v>4.5440214580719003</v>
      </c>
      <c r="AS408">
        <f t="shared" si="377"/>
        <v>4.5393971859188138</v>
      </c>
      <c r="AT408">
        <f t="shared" si="377"/>
        <v>4.591107380190917</v>
      </c>
      <c r="AU408">
        <f t="shared" si="393"/>
        <v>5.1449622688567818</v>
      </c>
      <c r="AV408" s="246">
        <f t="shared" si="394"/>
        <v>-2.7193402692472887E-2</v>
      </c>
      <c r="AW408" s="247">
        <f t="shared" si="395"/>
        <v>-4.8783833088517671E-3</v>
      </c>
      <c r="AX408" s="248">
        <f t="shared" si="396"/>
        <v>2.3798623708083517E-5</v>
      </c>
      <c r="AY408" s="247">
        <f t="shared" si="397"/>
        <v>-1.7132752230506618E-2</v>
      </c>
      <c r="BA408">
        <f t="shared" si="398"/>
        <v>-4.7993217456115235E-3</v>
      </c>
      <c r="BB408">
        <f t="shared" si="399"/>
        <v>0.87924867612097168</v>
      </c>
      <c r="BC408">
        <f t="shared" si="400"/>
        <v>-0.96153074523789095</v>
      </c>
      <c r="BD408">
        <f t="shared" si="401"/>
        <v>0.15860367345149579</v>
      </c>
      <c r="BE408">
        <f t="shared" si="402"/>
        <v>2.2215156320303815</v>
      </c>
      <c r="BF408">
        <f t="shared" si="403"/>
        <v>2.018176773548797</v>
      </c>
      <c r="BG408">
        <f t="shared" si="378"/>
        <v>8.3344961626300691</v>
      </c>
      <c r="BH408">
        <f t="shared" si="378"/>
        <v>8.3344960639344023</v>
      </c>
      <c r="BI408">
        <f t="shared" si="378"/>
        <v>8.3344971350647139</v>
      </c>
      <c r="BJ408">
        <f t="shared" si="378"/>
        <v>8.3344855101190376</v>
      </c>
      <c r="BK408">
        <f t="shared" si="378"/>
        <v>8.3346116614535202</v>
      </c>
      <c r="BL408">
        <f t="shared" si="378"/>
        <v>8.3332410588974568</v>
      </c>
      <c r="BM408">
        <f t="shared" si="378"/>
        <v>8.3479444703154382</v>
      </c>
      <c r="BN408">
        <f t="shared" si="404"/>
        <v>8.1577309242465965</v>
      </c>
    </row>
    <row r="409" spans="1:66">
      <c r="A409" s="109" t="s">
        <v>193</v>
      </c>
      <c r="B409" s="110" t="s">
        <v>49</v>
      </c>
      <c r="C409" s="109">
        <v>58422.488400000002</v>
      </c>
      <c r="D409" s="109">
        <v>4.0000000000000002E-4</v>
      </c>
      <c r="E409" s="58">
        <f t="shared" si="379"/>
        <v>40547.908615763146</v>
      </c>
      <c r="F409">
        <f t="shared" si="380"/>
        <v>40548</v>
      </c>
      <c r="G409">
        <f t="shared" si="371"/>
        <v>-3.3035595995897893E-2</v>
      </c>
      <c r="H409" s="116"/>
      <c r="I409" s="117"/>
      <c r="J409" s="117"/>
      <c r="K409" s="117">
        <f>G409</f>
        <v>-3.3035595995897893E-2</v>
      </c>
      <c r="L409" s="116"/>
      <c r="M409" s="116"/>
      <c r="N409" s="118"/>
      <c r="O409" s="40">
        <f t="shared" ca="1" si="374"/>
        <v>-3.1307511086123008E-2</v>
      </c>
      <c r="P409" s="116"/>
      <c r="Q409" s="293">
        <f t="shared" si="381"/>
        <v>43403.988400000002</v>
      </c>
      <c r="R409" s="8">
        <f t="shared" ca="1" si="373"/>
        <v>2.9862774553916729E-6</v>
      </c>
      <c r="S409" s="116">
        <v>1</v>
      </c>
      <c r="T409" s="167">
        <f ca="1">+S409*R409</f>
        <v>2.9862774553916729E-6</v>
      </c>
      <c r="U409" s="116"/>
      <c r="V409" s="116"/>
      <c r="W409" s="25"/>
      <c r="X409" s="252"/>
      <c r="Y409" s="41"/>
      <c r="Z409">
        <f t="shared" si="382"/>
        <v>40548</v>
      </c>
      <c r="AA409" s="246">
        <f t="shared" si="383"/>
        <v>-2.2431383043477887E-2</v>
      </c>
      <c r="AB409" s="247">
        <f t="shared" si="384"/>
        <v>-1.0604212952420006E-2</v>
      </c>
      <c r="AC409" s="247">
        <f t="shared" ca="1" si="385"/>
        <v>-1.7280849097748852E-3</v>
      </c>
      <c r="AD409" s="248">
        <f t="shared" si="386"/>
        <v>1.1244933234027221E-4</v>
      </c>
      <c r="AH409">
        <f t="shared" si="387"/>
        <v>-1.0165123404839214E-2</v>
      </c>
      <c r="AI409">
        <f t="shared" si="388"/>
        <v>0.57102095687348164</v>
      </c>
      <c r="AJ409">
        <f t="shared" si="389"/>
        <v>-0.52189001226063148</v>
      </c>
      <c r="AK409">
        <f t="shared" si="390"/>
        <v>-0.43374346767427108</v>
      </c>
      <c r="AL409">
        <f t="shared" si="391"/>
        <v>-2.350672000570202</v>
      </c>
      <c r="AM409">
        <f t="shared" si="392"/>
        <v>-2.3954834153600157</v>
      </c>
      <c r="AN409">
        <f t="shared" si="377"/>
        <v>4.5485370590762075</v>
      </c>
      <c r="AO409">
        <f t="shared" si="377"/>
        <v>4.5485366031186176</v>
      </c>
      <c r="AP409">
        <f t="shared" si="377"/>
        <v>4.5485411851704942</v>
      </c>
      <c r="AQ409">
        <f t="shared" si="377"/>
        <v>4.5484951445565338</v>
      </c>
      <c r="AR409">
        <f t="shared" si="377"/>
        <v>4.5489583465275922</v>
      </c>
      <c r="AS409">
        <f t="shared" si="377"/>
        <v>4.5443558661969767</v>
      </c>
      <c r="AT409">
        <f t="shared" si="377"/>
        <v>4.5979596100825244</v>
      </c>
      <c r="AU409">
        <f t="shared" si="393"/>
        <v>5.1504124652700858</v>
      </c>
      <c r="AV409" s="246">
        <f t="shared" si="394"/>
        <v>-2.7249650237088328E-2</v>
      </c>
      <c r="AW409" s="247">
        <f t="shared" si="395"/>
        <v>-5.7859457588095645E-3</v>
      </c>
      <c r="AX409" s="248">
        <f t="shared" si="396"/>
        <v>3.3477168323886389E-5</v>
      </c>
      <c r="AY409" s="247">
        <f t="shared" si="397"/>
        <v>-1.8052205397448236E-2</v>
      </c>
      <c r="BA409">
        <f t="shared" si="398"/>
        <v>-4.8182671936104413E-3</v>
      </c>
      <c r="BB409">
        <f t="shared" si="399"/>
        <v>0.87810410864574306</v>
      </c>
      <c r="BC409">
        <f t="shared" si="400"/>
        <v>-0.96349340530990979</v>
      </c>
      <c r="BD409">
        <f t="shared" si="401"/>
        <v>0.15772570849990775</v>
      </c>
      <c r="BE409">
        <f t="shared" si="402"/>
        <v>2.2287521553867689</v>
      </c>
      <c r="BF409">
        <f t="shared" si="403"/>
        <v>2.0366674557353046</v>
      </c>
      <c r="BG409">
        <f t="shared" si="378"/>
        <v>8.3425665922614218</v>
      </c>
      <c r="BH409">
        <f t="shared" si="378"/>
        <v>8.3425664838552098</v>
      </c>
      <c r="BI409">
        <f t="shared" si="378"/>
        <v>8.3425676424724209</v>
      </c>
      <c r="BJ409">
        <f t="shared" si="378"/>
        <v>8.3425552593442571</v>
      </c>
      <c r="BK409">
        <f t="shared" si="378"/>
        <v>8.3426875934429745</v>
      </c>
      <c r="BL409">
        <f t="shared" si="378"/>
        <v>8.3412716761797761</v>
      </c>
      <c r="BM409">
        <f t="shared" si="378"/>
        <v>8.356231021286332</v>
      </c>
      <c r="BN409">
        <f t="shared" si="404"/>
        <v>8.1665507229643488</v>
      </c>
    </row>
    <row r="410" spans="1:66">
      <c r="A410" s="109" t="s">
        <v>193</v>
      </c>
      <c r="B410" s="110" t="s">
        <v>45</v>
      </c>
      <c r="C410" s="109">
        <v>58459.544800000003</v>
      </c>
      <c r="D410" s="109">
        <v>2.0000000000000001E-4</v>
      </c>
      <c r="E410" s="58">
        <f t="shared" si="379"/>
        <v>40650.415343199362</v>
      </c>
      <c r="F410">
        <f t="shared" si="380"/>
        <v>40650.5</v>
      </c>
      <c r="G410">
        <f t="shared" si="371"/>
        <v>-3.0603613493440207E-2</v>
      </c>
      <c r="H410" s="116"/>
      <c r="I410" s="117"/>
      <c r="J410" s="117"/>
      <c r="K410" s="117">
        <f>G410</f>
        <v>-3.0603613493440207E-2</v>
      </c>
      <c r="L410" s="116"/>
      <c r="M410" s="116"/>
      <c r="N410" s="118"/>
      <c r="O410" s="40">
        <f t="shared" ca="1" si="374"/>
        <v>-3.1708691819409163E-2</v>
      </c>
      <c r="P410" s="116"/>
      <c r="Q410" s="293">
        <f t="shared" si="381"/>
        <v>43441.044800000003</v>
      </c>
      <c r="R410" s="8">
        <f t="shared" ca="1" si="373"/>
        <v>1.2211981065263494E-6</v>
      </c>
      <c r="S410" s="116">
        <v>1</v>
      </c>
      <c r="T410" s="167">
        <f ca="1">+S410*R410</f>
        <v>1.2211981065263494E-6</v>
      </c>
      <c r="U410" s="116"/>
      <c r="V410" s="116"/>
      <c r="W410" s="25"/>
      <c r="X410" s="252"/>
      <c r="Y410" s="41"/>
      <c r="Z410">
        <f t="shared" si="382"/>
        <v>40650.5</v>
      </c>
      <c r="AA410" s="246">
        <f t="shared" si="383"/>
        <v>-2.2557420134429813E-2</v>
      </c>
      <c r="AB410" s="247">
        <f t="shared" si="384"/>
        <v>-8.0461933590103944E-3</v>
      </c>
      <c r="AC410" s="247">
        <f t="shared" ca="1" si="385"/>
        <v>1.1050783259689556E-3</v>
      </c>
      <c r="AD410" s="248">
        <f t="shared" si="386"/>
        <v>6.4741227570582979E-5</v>
      </c>
      <c r="AH410">
        <f t="shared" si="387"/>
        <v>-1.0250566961687017E-2</v>
      </c>
      <c r="AI410">
        <f t="shared" si="388"/>
        <v>0.57639699678423717</v>
      </c>
      <c r="AJ410">
        <f t="shared" si="389"/>
        <v>-0.53235906523578291</v>
      </c>
      <c r="AK410">
        <f t="shared" si="390"/>
        <v>-0.43899534263865608</v>
      </c>
      <c r="AL410">
        <f t="shared" si="391"/>
        <v>-2.3383522278030342</v>
      </c>
      <c r="AM410">
        <f t="shared" si="392"/>
        <v>-2.354579065032397</v>
      </c>
      <c r="AN410">
        <f t="shared" si="377"/>
        <v>4.5655525327079838</v>
      </c>
      <c r="AO410">
        <f t="shared" si="377"/>
        <v>4.5655522494682268</v>
      </c>
      <c r="AP410">
        <f t="shared" si="377"/>
        <v>4.5655554228562112</v>
      </c>
      <c r="AQ410">
        <f t="shared" si="377"/>
        <v>4.5655198724474175</v>
      </c>
      <c r="AR410">
        <f t="shared" si="377"/>
        <v>4.5659186213984881</v>
      </c>
      <c r="AS410">
        <f t="shared" si="377"/>
        <v>4.5615060116568085</v>
      </c>
      <c r="AT410">
        <f t="shared" si="377"/>
        <v>4.6214949569499701</v>
      </c>
      <c r="AU410">
        <f t="shared" si="393"/>
        <v>5.169033969682209</v>
      </c>
      <c r="AV410" s="246">
        <f t="shared" si="394"/>
        <v>-2.7437870236388169E-2</v>
      </c>
      <c r="AW410" s="247">
        <f t="shared" si="395"/>
        <v>-3.165743257052038E-3</v>
      </c>
      <c r="AX410" s="248">
        <f t="shared" si="396"/>
        <v>1.0021930369570446E-5</v>
      </c>
      <c r="AY410" s="247">
        <f t="shared" si="397"/>
        <v>-1.5472596429794833E-2</v>
      </c>
      <c r="BA410">
        <f t="shared" si="398"/>
        <v>-4.8804501019583573E-3</v>
      </c>
      <c r="BB410">
        <f t="shared" si="399"/>
        <v>0.87426375886629415</v>
      </c>
      <c r="BC410">
        <f t="shared" si="400"/>
        <v>-0.96978359825790561</v>
      </c>
      <c r="BD410">
        <f t="shared" si="401"/>
        <v>0.15468162501219487</v>
      </c>
      <c r="BE410">
        <f t="shared" si="402"/>
        <v>2.2533364461123431</v>
      </c>
      <c r="BF410">
        <f t="shared" si="403"/>
        <v>2.1015758477348281</v>
      </c>
      <c r="BG410">
        <f t="shared" si="378"/>
        <v>8.3700620849582439</v>
      </c>
      <c r="BH410">
        <f t="shared" si="378"/>
        <v>8.3700619379133716</v>
      </c>
      <c r="BI410">
        <f t="shared" si="378"/>
        <v>8.3700634327449652</v>
      </c>
      <c r="BJ410">
        <f t="shared" si="378"/>
        <v>8.3700482363736342</v>
      </c>
      <c r="BK410">
        <f t="shared" si="378"/>
        <v>8.370202702845754</v>
      </c>
      <c r="BL410">
        <f t="shared" si="378"/>
        <v>8.368630634131474</v>
      </c>
      <c r="BM410">
        <f t="shared" si="378"/>
        <v>8.3844323374343119</v>
      </c>
      <c r="BN410">
        <f t="shared" si="404"/>
        <v>8.1966850352500025</v>
      </c>
    </row>
  </sheetData>
  <sheetProtection selectLockedCells="1" selectUnlockedCells="1"/>
  <hyperlinks>
    <hyperlink ref="A248" r:id="rId1" xr:uid="{00000000-0004-0000-0700-000000000000}"/>
    <hyperlink ref="A249" r:id="rId2" xr:uid="{00000000-0004-0000-0700-000001000000}"/>
    <hyperlink ref="A256" r:id="rId3" xr:uid="{00000000-0004-0000-0700-000002000000}"/>
    <hyperlink ref="A269" r:id="rId4" xr:uid="{00000000-0004-0000-0700-000003000000}"/>
    <hyperlink ref="A270" r:id="rId5" xr:uid="{00000000-0004-0000-0700-000004000000}"/>
    <hyperlink ref="A271" r:id="rId6" xr:uid="{00000000-0004-0000-0700-000005000000}"/>
    <hyperlink ref="A272" r:id="rId7" xr:uid="{00000000-0004-0000-0700-000006000000}"/>
    <hyperlink ref="A273" r:id="rId8" xr:uid="{00000000-0004-0000-0700-000007000000}"/>
    <hyperlink ref="A275" r:id="rId9" xr:uid="{00000000-0004-0000-0700-000008000000}"/>
    <hyperlink ref="A308" r:id="rId10" xr:uid="{00000000-0004-0000-0700-000009000000}"/>
    <hyperlink ref="A320" r:id="rId11" xr:uid="{00000000-0004-0000-0700-00000A000000}"/>
    <hyperlink ref="A322" r:id="rId12" xr:uid="{00000000-0004-0000-0700-00000B000000}"/>
    <hyperlink ref="A325" r:id="rId13" xr:uid="{00000000-0004-0000-0700-00000C000000}"/>
    <hyperlink ref="A333" r:id="rId14" xr:uid="{00000000-0004-0000-0700-00000D000000}"/>
    <hyperlink ref="A334" r:id="rId15" xr:uid="{00000000-0004-0000-0700-00000E000000}"/>
    <hyperlink ref="A335" r:id="rId16" xr:uid="{00000000-0004-0000-0700-00000F000000}"/>
    <hyperlink ref="A337" r:id="rId17" xr:uid="{00000000-0004-0000-0700-000010000000}"/>
    <hyperlink ref="A340" r:id="rId18" xr:uid="{00000000-0004-0000-0700-000011000000}"/>
    <hyperlink ref="A352" r:id="rId19" xr:uid="{00000000-0004-0000-0700-000012000000}"/>
    <hyperlink ref="A353" r:id="rId20" xr:uid="{00000000-0004-0000-0700-000013000000}"/>
    <hyperlink ref="A361" r:id="rId21" xr:uid="{00000000-0004-0000-0700-000014000000}"/>
  </hyperlinks>
  <pageMargins left="0.75" right="0.75" top="1" bottom="1" header="0.51180555555555551" footer="0.51180555555555551"/>
  <pageSetup firstPageNumber="0" orientation="portrait" horizontalDpi="300" verticalDpi="300"/>
  <headerFooter alignWithMargins="0"/>
  <drawing r:id="rId2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21</vt:i4>
      </vt:variant>
    </vt:vector>
  </HeadingPairs>
  <TitlesOfParts>
    <vt:vector size="35" baseType="lpstr">
      <vt:lpstr>Active 1</vt:lpstr>
      <vt:lpstr>Active 3</vt:lpstr>
      <vt:lpstr>Graphs 3</vt:lpstr>
      <vt:lpstr>Active 4</vt:lpstr>
      <vt:lpstr>Active 5</vt:lpstr>
      <vt:lpstr>B</vt:lpstr>
      <vt:lpstr>A(2)</vt:lpstr>
      <vt:lpstr>errors</vt:lpstr>
      <vt:lpstr>A (6)</vt:lpstr>
      <vt:lpstr>BAV</vt:lpstr>
      <vt:lpstr>O-C Gateway</vt:lpstr>
      <vt:lpstr>Sheet1</vt:lpstr>
      <vt:lpstr>Sheet4</vt:lpstr>
      <vt:lpstr>Sheet2</vt:lpstr>
      <vt:lpstr>'A (6)'!solver_adj</vt:lpstr>
      <vt:lpstr>'A(2)'!solver_adj</vt:lpstr>
      <vt:lpstr>'Active 1'!solver_adj</vt:lpstr>
      <vt:lpstr>'Active 3'!solver_adj</vt:lpstr>
      <vt:lpstr>'Active 4'!solver_adj</vt:lpstr>
      <vt:lpstr>'Active 5'!solver_adj</vt:lpstr>
      <vt:lpstr>B!solver_adj</vt:lpstr>
      <vt:lpstr>errors!solver_adj</vt:lpstr>
      <vt:lpstr>'Active 3'!solver_lhs1</vt:lpstr>
      <vt:lpstr>'Active 4'!solver_lhs1</vt:lpstr>
      <vt:lpstr>B!solver_lhs1</vt:lpstr>
      <vt:lpstr>'Active 4'!solver_lhs2</vt:lpstr>
      <vt:lpstr>B!solver_lhs2</vt:lpstr>
      <vt:lpstr>'A (6)'!solver_opt</vt:lpstr>
      <vt:lpstr>'A(2)'!solver_opt</vt:lpstr>
      <vt:lpstr>'Active 1'!solver_opt</vt:lpstr>
      <vt:lpstr>'Active 3'!solver_opt</vt:lpstr>
      <vt:lpstr>'Active 4'!solver_opt</vt:lpstr>
      <vt:lpstr>'Active 5'!solver_opt</vt:lpstr>
      <vt:lpstr>B!solver_opt</vt:lpstr>
      <vt:lpstr>errors!solver_opt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dcterms:created xsi:type="dcterms:W3CDTF">2022-03-30T05:35:00Z</dcterms:created>
  <dcterms:modified xsi:type="dcterms:W3CDTF">2024-09-28T06:00:25Z</dcterms:modified>
</cp:coreProperties>
</file>